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48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545" yWindow="1200" windowWidth="15600" windowHeight="7485" firstSheet="31" activeTab="34"/>
  </bookViews>
  <sheets>
    <sheet name="2016 Equipment Segment A" sheetId="1" r:id="rId1"/>
    <sheet name="16Construction Truck Segment A" sheetId="2" r:id="rId2"/>
    <sheet name="2016 WorkerTrips Segment A" sheetId="3" r:id="rId3"/>
    <sheet name="2016 Fugitive Dust Segment A" sheetId="8" r:id="rId4"/>
    <sheet name="2016 Equipment Segment B" sheetId="43" r:id="rId5"/>
    <sheet name="16Construction Truck Segment B" sheetId="44" r:id="rId6"/>
    <sheet name="2016 WorkerTrips Segment B" sheetId="45" r:id="rId7"/>
    <sheet name="2016 Fugitive Dust Segment B" sheetId="46" r:id="rId8"/>
    <sheet name="2016 Equipment Segment C" sheetId="47" r:id="rId9"/>
    <sheet name="16Construction Truck Segment C" sheetId="48" r:id="rId10"/>
    <sheet name="2016 WorkerTrips Segment C" sheetId="49" r:id="rId11"/>
    <sheet name="2016 Fugitive Dust Segment C" sheetId="55" r:id="rId12"/>
    <sheet name="2016 Equipment Segment D" sheetId="51" r:id="rId13"/>
    <sheet name="16Construction Truck Segment D" sheetId="52" r:id="rId14"/>
    <sheet name="2016 WorkerTrips Segment D" sheetId="53" r:id="rId15"/>
    <sheet name="2016 Fugitive Dust Segment D" sheetId="54" r:id="rId16"/>
    <sheet name="2017 Equipment Segment A" sheetId="57" r:id="rId17"/>
    <sheet name="17Construction Truck Segment A" sheetId="58" r:id="rId18"/>
    <sheet name="2017 WorkerTrips Segment A" sheetId="59" r:id="rId19"/>
    <sheet name="2017 Equipment Segment B" sheetId="62" r:id="rId20"/>
    <sheet name="17Construction Truck Segment B" sheetId="63" r:id="rId21"/>
    <sheet name="2017 WorkerTrips Segment B" sheetId="64" r:id="rId22"/>
    <sheet name="2017 Equipment Segment D" sheetId="65" r:id="rId23"/>
    <sheet name="17Construction Truck Segment D" sheetId="66" r:id="rId24"/>
    <sheet name="2017 WorkerTrips Segment D" sheetId="67" r:id="rId25"/>
    <sheet name="Helicopter" sheetId="61" r:id="rId26"/>
    <sheet name="Summary Unmitigated" sheetId="10" r:id="rId27"/>
    <sheet name="Summary Mitigated" sheetId="68" r:id="rId28"/>
    <sheet name="Offroad Tier 2 Alt1" sheetId="5" state="hidden" r:id="rId29"/>
    <sheet name="Equipment_Annual" sheetId="84" r:id="rId30"/>
    <sheet name="Construction Trucks_Annual" sheetId="83" r:id="rId31"/>
    <sheet name="2016 WorkerTrips" sheetId="86" r:id="rId32"/>
    <sheet name="2017 WorkerTrips" sheetId="87" r:id="rId33"/>
    <sheet name="Summary Unmitigated Annual" sheetId="88" r:id="rId34"/>
    <sheet name="Summary Mitigated Annual" sheetId="89" r:id="rId35"/>
    <sheet name="Offroad Tiers EF" sheetId="6" r:id="rId36"/>
    <sheet name="Offroad Tiers LF" sheetId="7" state="hidden" r:id="rId37"/>
    <sheet name="Operational Trucks" sheetId="71" r:id="rId38"/>
    <sheet name="Operational Worker Trips" sheetId="72" r:id="rId39"/>
    <sheet name="Mitigated Operational Emissions" sheetId="9" r:id="rId40"/>
    <sheet name="Equipment_GHG" sheetId="74" r:id="rId41"/>
    <sheet name="Construction Trucks_GHG" sheetId="75" r:id="rId42"/>
    <sheet name="WorkerTrips_GHG" sheetId="76" r:id="rId43"/>
    <sheet name="Helicopter (2)_GHG" sheetId="77" r:id="rId44"/>
    <sheet name="Summary_GHG " sheetId="78" r:id="rId45"/>
    <sheet name="Offroad Tiers EF (3)_GHG" sheetId="79" r:id="rId46"/>
    <sheet name="Operational Trucks (2)_GHG" sheetId="80" r:id="rId47"/>
    <sheet name="Operational Worker Trips(2)_GHG" sheetId="81" r:id="rId48"/>
    <sheet name="Op. Emissions_GHG" sheetId="82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nco120" localSheetId="11">#REF!</definedName>
    <definedName name="_nco120" localSheetId="15">#REF!</definedName>
    <definedName name="_nco120" localSheetId="31">#REF!</definedName>
    <definedName name="_nco120" localSheetId="32">#REF!</definedName>
    <definedName name="_nco120" localSheetId="30">#REF!</definedName>
    <definedName name="_nco120" localSheetId="29">#REF!</definedName>
    <definedName name="_nco120" localSheetId="45">#REF!</definedName>
    <definedName name="_nco120" localSheetId="27">#REF!</definedName>
    <definedName name="_nco120" localSheetId="34">#REF!</definedName>
    <definedName name="_nco120" localSheetId="26">#REF!</definedName>
    <definedName name="_nco120" localSheetId="33">#REF!</definedName>
    <definedName name="_nco120" localSheetId="44">#REF!</definedName>
    <definedName name="_nco120" localSheetId="42">#REF!</definedName>
    <definedName name="_nco120">#REF!</definedName>
    <definedName name="_nco250" localSheetId="11">#REF!</definedName>
    <definedName name="_nco250" localSheetId="15">#REF!</definedName>
    <definedName name="_nco250" localSheetId="31">#REF!</definedName>
    <definedName name="_nco250" localSheetId="32">#REF!</definedName>
    <definedName name="_nco250" localSheetId="30">#REF!</definedName>
    <definedName name="_nco250" localSheetId="29">#REF!</definedName>
    <definedName name="_nco250" localSheetId="27">#REF!</definedName>
    <definedName name="_nco250" localSheetId="34">#REF!</definedName>
    <definedName name="_nco250" localSheetId="26">#REF!</definedName>
    <definedName name="_nco250" localSheetId="33">#REF!</definedName>
    <definedName name="_nco250" localSheetId="44">#REF!</definedName>
    <definedName name="_nco250">#REF!</definedName>
    <definedName name="_nco50" localSheetId="11">#REF!</definedName>
    <definedName name="_nco50" localSheetId="15">#REF!</definedName>
    <definedName name="_nco50" localSheetId="31">#REF!</definedName>
    <definedName name="_nco50" localSheetId="32">#REF!</definedName>
    <definedName name="_nco50" localSheetId="30">#REF!</definedName>
    <definedName name="_nco50" localSheetId="29">#REF!</definedName>
    <definedName name="_nco50" localSheetId="27">#REF!</definedName>
    <definedName name="_nco50" localSheetId="34">#REF!</definedName>
    <definedName name="_nco50" localSheetId="26">#REF!</definedName>
    <definedName name="_nco50" localSheetId="33">#REF!</definedName>
    <definedName name="_nco50" localSheetId="44">#REF!</definedName>
    <definedName name="_nco50">#REF!</definedName>
    <definedName name="_nco999" localSheetId="11">#REF!</definedName>
    <definedName name="_nco999" localSheetId="15">#REF!</definedName>
    <definedName name="_nco999" localSheetId="31">#REF!</definedName>
    <definedName name="_nco999" localSheetId="32">#REF!</definedName>
    <definedName name="_nco999" localSheetId="30">#REF!</definedName>
    <definedName name="_nco999" localSheetId="29">#REF!</definedName>
    <definedName name="_nco999" localSheetId="27">#REF!</definedName>
    <definedName name="_nco999" localSheetId="34">#REF!</definedName>
    <definedName name="_nco999" localSheetId="26">#REF!</definedName>
    <definedName name="_nco999" localSheetId="33">#REF!</definedName>
    <definedName name="_nco999" localSheetId="44">#REF!</definedName>
    <definedName name="_nco999">#REF!</definedName>
    <definedName name="_nhc120" localSheetId="11">#REF!</definedName>
    <definedName name="_nhc120" localSheetId="15">#REF!</definedName>
    <definedName name="_nhc120" localSheetId="31">#REF!</definedName>
    <definedName name="_nhc120" localSheetId="32">#REF!</definedName>
    <definedName name="_nhc120" localSheetId="30">#REF!</definedName>
    <definedName name="_nhc120" localSheetId="29">#REF!</definedName>
    <definedName name="_nhc120" localSheetId="27">#REF!</definedName>
    <definedName name="_nhc120" localSheetId="34">#REF!</definedName>
    <definedName name="_nhc120" localSheetId="26">#REF!</definedName>
    <definedName name="_nhc120" localSheetId="33">#REF!</definedName>
    <definedName name="_nhc120" localSheetId="44">#REF!</definedName>
    <definedName name="_nhc120">#REF!</definedName>
    <definedName name="_nhc250" localSheetId="11">#REF!</definedName>
    <definedName name="_nhc250" localSheetId="15">#REF!</definedName>
    <definedName name="_nhc250" localSheetId="31">#REF!</definedName>
    <definedName name="_nhc250" localSheetId="32">#REF!</definedName>
    <definedName name="_nhc250" localSheetId="30">#REF!</definedName>
    <definedName name="_nhc250" localSheetId="29">#REF!</definedName>
    <definedName name="_nhc250" localSheetId="27">#REF!</definedName>
    <definedName name="_nhc250" localSheetId="34">#REF!</definedName>
    <definedName name="_nhc250" localSheetId="26">#REF!</definedName>
    <definedName name="_nhc250" localSheetId="33">#REF!</definedName>
    <definedName name="_nhc250" localSheetId="44">#REF!</definedName>
    <definedName name="_nhc250">#REF!</definedName>
    <definedName name="_nhc50" localSheetId="11">#REF!</definedName>
    <definedName name="_nhc50" localSheetId="15">#REF!</definedName>
    <definedName name="_nhc50" localSheetId="31">#REF!</definedName>
    <definedName name="_nhc50" localSheetId="32">#REF!</definedName>
    <definedName name="_nhc50" localSheetId="30">#REF!</definedName>
    <definedName name="_nhc50" localSheetId="29">#REF!</definedName>
    <definedName name="_nhc50" localSheetId="27">#REF!</definedName>
    <definedName name="_nhc50" localSheetId="34">#REF!</definedName>
    <definedName name="_nhc50" localSheetId="26">#REF!</definedName>
    <definedName name="_nhc50" localSheetId="33">#REF!</definedName>
    <definedName name="_nhc50" localSheetId="44">#REF!</definedName>
    <definedName name="_nhc50">#REF!</definedName>
    <definedName name="_nhc999" localSheetId="11">#REF!</definedName>
    <definedName name="_nhc999" localSheetId="15">#REF!</definedName>
    <definedName name="_nhc999" localSheetId="31">#REF!</definedName>
    <definedName name="_nhc999" localSheetId="32">#REF!</definedName>
    <definedName name="_nhc999" localSheetId="30">#REF!</definedName>
    <definedName name="_nhc999" localSheetId="29">#REF!</definedName>
    <definedName name="_nhc999" localSheetId="27">#REF!</definedName>
    <definedName name="_nhc999" localSheetId="34">#REF!</definedName>
    <definedName name="_nhc999" localSheetId="26">#REF!</definedName>
    <definedName name="_nhc999" localSheetId="33">#REF!</definedName>
    <definedName name="_nhc999" localSheetId="44">#REF!</definedName>
    <definedName name="_nhc999">#REF!</definedName>
    <definedName name="_npm120" localSheetId="11">#REF!</definedName>
    <definedName name="_npm120" localSheetId="15">#REF!</definedName>
    <definedName name="_npm120" localSheetId="31">#REF!</definedName>
    <definedName name="_npm120" localSheetId="32">#REF!</definedName>
    <definedName name="_npm120" localSheetId="30">#REF!</definedName>
    <definedName name="_npm120" localSheetId="29">#REF!</definedName>
    <definedName name="_npm120" localSheetId="27">#REF!</definedName>
    <definedName name="_npm120" localSheetId="34">#REF!</definedName>
    <definedName name="_npm120" localSheetId="26">#REF!</definedName>
    <definedName name="_npm120" localSheetId="33">#REF!</definedName>
    <definedName name="_npm120" localSheetId="44">#REF!</definedName>
    <definedName name="_npm120">#REF!</definedName>
    <definedName name="_npm250" localSheetId="11">#REF!</definedName>
    <definedName name="_npm250" localSheetId="15">#REF!</definedName>
    <definedName name="_npm250" localSheetId="31">#REF!</definedName>
    <definedName name="_npm250" localSheetId="32">#REF!</definedName>
    <definedName name="_npm250" localSheetId="30">#REF!</definedName>
    <definedName name="_npm250" localSheetId="29">#REF!</definedName>
    <definedName name="_npm250" localSheetId="27">#REF!</definedName>
    <definedName name="_npm250" localSheetId="34">#REF!</definedName>
    <definedName name="_npm250" localSheetId="26">#REF!</definedName>
    <definedName name="_npm250" localSheetId="33">#REF!</definedName>
    <definedName name="_npm250" localSheetId="44">#REF!</definedName>
    <definedName name="_npm250">#REF!</definedName>
    <definedName name="_npm50" localSheetId="11">#REF!</definedName>
    <definedName name="_npm50" localSheetId="15">#REF!</definedName>
    <definedName name="_npm50" localSheetId="31">#REF!</definedName>
    <definedName name="_npm50" localSheetId="32">#REF!</definedName>
    <definedName name="_npm50" localSheetId="30">#REF!</definedName>
    <definedName name="_npm50" localSheetId="29">#REF!</definedName>
    <definedName name="_npm50" localSheetId="27">#REF!</definedName>
    <definedName name="_npm50" localSheetId="34">#REF!</definedName>
    <definedName name="_npm50" localSheetId="26">#REF!</definedName>
    <definedName name="_npm50" localSheetId="33">#REF!</definedName>
    <definedName name="_npm50" localSheetId="44">#REF!</definedName>
    <definedName name="_npm50">#REF!</definedName>
    <definedName name="_npm999" localSheetId="11">#REF!</definedName>
    <definedName name="_npm999" localSheetId="15">#REF!</definedName>
    <definedName name="_npm999" localSheetId="31">#REF!</definedName>
    <definedName name="_npm999" localSheetId="32">#REF!</definedName>
    <definedName name="_npm999" localSheetId="30">#REF!</definedName>
    <definedName name="_npm999" localSheetId="29">#REF!</definedName>
    <definedName name="_npm999" localSheetId="27">#REF!</definedName>
    <definedName name="_npm999" localSheetId="34">#REF!</definedName>
    <definedName name="_npm999" localSheetId="26">#REF!</definedName>
    <definedName name="_npm999" localSheetId="33">#REF!</definedName>
    <definedName name="_npm999" localSheetId="44">#REF!</definedName>
    <definedName name="_npm999">#REF!</definedName>
    <definedName name="_ny120" localSheetId="11">#REF!</definedName>
    <definedName name="_ny120" localSheetId="15">#REF!</definedName>
    <definedName name="_ny120" localSheetId="31">#REF!</definedName>
    <definedName name="_ny120" localSheetId="32">#REF!</definedName>
    <definedName name="_ny120" localSheetId="30">#REF!</definedName>
    <definedName name="_ny120" localSheetId="29">#REF!</definedName>
    <definedName name="_ny120" localSheetId="27">#REF!</definedName>
    <definedName name="_ny120" localSheetId="34">#REF!</definedName>
    <definedName name="_ny120" localSheetId="26">#REF!</definedName>
    <definedName name="_ny120" localSheetId="33">#REF!</definedName>
    <definedName name="_ny120" localSheetId="44">#REF!</definedName>
    <definedName name="_ny120">#REF!</definedName>
    <definedName name="_ny175" localSheetId="11">#REF!</definedName>
    <definedName name="_ny175" localSheetId="15">#REF!</definedName>
    <definedName name="_ny175" localSheetId="31">#REF!</definedName>
    <definedName name="_ny175" localSheetId="32">#REF!</definedName>
    <definedName name="_ny175" localSheetId="30">#REF!</definedName>
    <definedName name="_ny175" localSheetId="29">#REF!</definedName>
    <definedName name="_ny175" localSheetId="27">#REF!</definedName>
    <definedName name="_ny175" localSheetId="34">#REF!</definedName>
    <definedName name="_ny175" localSheetId="26">#REF!</definedName>
    <definedName name="_ny175" localSheetId="33">#REF!</definedName>
    <definedName name="_ny175" localSheetId="44">#REF!</definedName>
    <definedName name="_ny175">#REF!</definedName>
    <definedName name="_ny250" localSheetId="11">#REF!</definedName>
    <definedName name="_ny250" localSheetId="15">#REF!</definedName>
    <definedName name="_ny250" localSheetId="31">#REF!</definedName>
    <definedName name="_ny250" localSheetId="32">#REF!</definedName>
    <definedName name="_ny250" localSheetId="30">#REF!</definedName>
    <definedName name="_ny250" localSheetId="29">#REF!</definedName>
    <definedName name="_ny250" localSheetId="27">#REF!</definedName>
    <definedName name="_ny250" localSheetId="34">#REF!</definedName>
    <definedName name="_ny250" localSheetId="26">#REF!</definedName>
    <definedName name="_ny250" localSheetId="33">#REF!</definedName>
    <definedName name="_ny250" localSheetId="44">#REF!</definedName>
    <definedName name="_ny250">#REF!</definedName>
    <definedName name="_ny50" localSheetId="11">#REF!</definedName>
    <definedName name="_ny50" localSheetId="15">#REF!</definedName>
    <definedName name="_ny50" localSheetId="31">#REF!</definedName>
    <definedName name="_ny50" localSheetId="32">#REF!</definedName>
    <definedName name="_ny50" localSheetId="30">#REF!</definedName>
    <definedName name="_ny50" localSheetId="29">#REF!</definedName>
    <definedName name="_ny50" localSheetId="27">#REF!</definedName>
    <definedName name="_ny50" localSheetId="34">#REF!</definedName>
    <definedName name="_ny50" localSheetId="26">#REF!</definedName>
    <definedName name="_ny50" localSheetId="33">#REF!</definedName>
    <definedName name="_ny50" localSheetId="44">#REF!</definedName>
    <definedName name="_ny50">#REF!</definedName>
    <definedName name="_ny500" localSheetId="11">#REF!</definedName>
    <definedName name="_ny500" localSheetId="15">#REF!</definedName>
    <definedName name="_ny500" localSheetId="31">#REF!</definedName>
    <definedName name="_ny500" localSheetId="32">#REF!</definedName>
    <definedName name="_ny500" localSheetId="30">#REF!</definedName>
    <definedName name="_ny500" localSheetId="29">#REF!</definedName>
    <definedName name="_ny500" localSheetId="27">#REF!</definedName>
    <definedName name="_ny500" localSheetId="34">#REF!</definedName>
    <definedName name="_ny500" localSheetId="26">#REF!</definedName>
    <definedName name="_ny500" localSheetId="33">#REF!</definedName>
    <definedName name="_ny500" localSheetId="44">#REF!</definedName>
    <definedName name="_ny500">#REF!</definedName>
    <definedName name="_ny750" localSheetId="11">#REF!</definedName>
    <definedName name="_ny750" localSheetId="15">#REF!</definedName>
    <definedName name="_ny750" localSheetId="31">#REF!</definedName>
    <definedName name="_ny750" localSheetId="32">#REF!</definedName>
    <definedName name="_ny750" localSheetId="30">#REF!</definedName>
    <definedName name="_ny750" localSheetId="29">#REF!</definedName>
    <definedName name="_ny750" localSheetId="27">#REF!</definedName>
    <definedName name="_ny750" localSheetId="34">#REF!</definedName>
    <definedName name="_ny750" localSheetId="26">#REF!</definedName>
    <definedName name="_ny750" localSheetId="33">#REF!</definedName>
    <definedName name="_ny750" localSheetId="44">#REF!</definedName>
    <definedName name="_ny750">#REF!</definedName>
    <definedName name="_ny999" localSheetId="11">#REF!</definedName>
    <definedName name="_ny999" localSheetId="15">#REF!</definedName>
    <definedName name="_ny999" localSheetId="31">#REF!</definedName>
    <definedName name="_ny999" localSheetId="32">#REF!</definedName>
    <definedName name="_ny999" localSheetId="30">#REF!</definedName>
    <definedName name="_ny999" localSheetId="29">#REF!</definedName>
    <definedName name="_ny999" localSheetId="27">#REF!</definedName>
    <definedName name="_ny999" localSheetId="34">#REF!</definedName>
    <definedName name="_ny999" localSheetId="26">#REF!</definedName>
    <definedName name="_ny999" localSheetId="33">#REF!</definedName>
    <definedName name="_ny999" localSheetId="44">#REF!</definedName>
    <definedName name="_ny999">#REF!</definedName>
    <definedName name="MIGNOX111">'[1]Equipment Miguel 1-11-16'!$S$9</definedName>
    <definedName name="MIGNOX118">'[1]Equipment Miguel 1-18-16'!$S$9</definedName>
    <definedName name="MIGNOX1228">'[1]Equipment Miguel 12-28-15'!$S$9</definedName>
    <definedName name="MIGNOX14">'[1]Equipment Miguel 1-4-16'!$S$9</definedName>
    <definedName name="MIGNOX330">'[1]Equipment Miguel Sub 3-30-15'!$S$22</definedName>
    <definedName name="MIGNOX413">'[1]Equipment Miguel Sub 4-13-15'!$S$17</definedName>
    <definedName name="MIGNOX420">'[1]Equipment Miguel Sub 4-20-15'!$S$17</definedName>
    <definedName name="MIGNOX427">'[1]Equipment Miguel Sub 4-27-15'!$S$20</definedName>
    <definedName name="MIGNOX46">'[1]Equipment Miguel Sub 4-6-15'!$S$17</definedName>
    <definedName name="MIGNOX511">'[1]Equipment Miguel Sub 5-11-15'!$S$16</definedName>
    <definedName name="MIGNOX518">'[1]Equipment Miguel Sub 5-18-15'!$S$16</definedName>
    <definedName name="MIGNOX525">'[1]Equipment Miguel Sub 5-25-15'!$S$20</definedName>
    <definedName name="MIGNOX54">'[1]Equipment Miguel Sub 5-4-15'!$S$18</definedName>
    <definedName name="MIGNOX61">'[1]Equipment Miguel Sub 6-1-15'!$S$17</definedName>
    <definedName name="MIGNOX615">'[1]Equipment Miguel Sub 6-15-15'!$S$17</definedName>
    <definedName name="MIGNOX623">'[1]Equipment Miguel Sub 6-23-15'!$S$9</definedName>
    <definedName name="MIGNOX630">'[1]Equipment Miguel Sub 6-30-15'!$S$9</definedName>
    <definedName name="MIGNOX68">'[1]Equipment Miguel Sub 6-8-15'!$S$17</definedName>
    <definedName name="MIGNOX713">'[1]Equipment Miguel Sub 7-13-15'!$S$9</definedName>
    <definedName name="MIGNOX720">'[1]Equipment Miguel Sub 7-20-15'!$S$9</definedName>
    <definedName name="MIGNOX76">'[1]Equipment Miguel Sub 7-6-15'!$S$9</definedName>
    <definedName name="nnox120" localSheetId="11">#REF!</definedName>
    <definedName name="nnox120" localSheetId="15">#REF!</definedName>
    <definedName name="nnox120" localSheetId="31">#REF!</definedName>
    <definedName name="nnox120" localSheetId="32">#REF!</definedName>
    <definedName name="nnox120" localSheetId="30">#REF!</definedName>
    <definedName name="nnox120" localSheetId="29">#REF!</definedName>
    <definedName name="nnox120" localSheetId="45">#REF!</definedName>
    <definedName name="nnox120" localSheetId="27">#REF!</definedName>
    <definedName name="nnox120" localSheetId="34">#REF!</definedName>
    <definedName name="nnox120" localSheetId="26">#REF!</definedName>
    <definedName name="nnox120" localSheetId="33">#REF!</definedName>
    <definedName name="nnox120" localSheetId="44">#REF!</definedName>
    <definedName name="nnox120" localSheetId="42">#REF!</definedName>
    <definedName name="nnox120">#REF!</definedName>
    <definedName name="nnox250" localSheetId="11">#REF!</definedName>
    <definedName name="nnox250" localSheetId="15">#REF!</definedName>
    <definedName name="nnox250" localSheetId="31">#REF!</definedName>
    <definedName name="nnox250" localSheetId="32">#REF!</definedName>
    <definedName name="nnox250" localSheetId="30">#REF!</definedName>
    <definedName name="nnox250" localSheetId="29">#REF!</definedName>
    <definedName name="nnox250" localSheetId="27">#REF!</definedName>
    <definedName name="nnox250" localSheetId="34">#REF!</definedName>
    <definedName name="nnox250" localSheetId="26">#REF!</definedName>
    <definedName name="nnox250" localSheetId="33">#REF!</definedName>
    <definedName name="nnox250" localSheetId="44">#REF!</definedName>
    <definedName name="nnox250">#REF!</definedName>
    <definedName name="nnox50" localSheetId="11">#REF!</definedName>
    <definedName name="nnox50" localSheetId="15">#REF!</definedName>
    <definedName name="nnox50" localSheetId="31">#REF!</definedName>
    <definedName name="nnox50" localSheetId="32">#REF!</definedName>
    <definedName name="nnox50" localSheetId="30">#REF!</definedName>
    <definedName name="nnox50" localSheetId="29">#REF!</definedName>
    <definedName name="nnox50" localSheetId="27">#REF!</definedName>
    <definedName name="nnox50" localSheetId="34">#REF!</definedName>
    <definedName name="nnox50" localSheetId="26">#REF!</definedName>
    <definedName name="nnox50" localSheetId="33">#REF!</definedName>
    <definedName name="nnox50" localSheetId="44">#REF!</definedName>
    <definedName name="nnox50">#REF!</definedName>
    <definedName name="nnox999" localSheetId="11">#REF!</definedName>
    <definedName name="nnox999" localSheetId="15">#REF!</definedName>
    <definedName name="nnox999" localSheetId="31">#REF!</definedName>
    <definedName name="nnox999" localSheetId="32">#REF!</definedName>
    <definedName name="nnox999" localSheetId="30">#REF!</definedName>
    <definedName name="nnox999" localSheetId="29">#REF!</definedName>
    <definedName name="nnox999" localSheetId="27">#REF!</definedName>
    <definedName name="nnox999" localSheetId="34">#REF!</definedName>
    <definedName name="nnox999" localSheetId="26">#REF!</definedName>
    <definedName name="nnox999" localSheetId="33">#REF!</definedName>
    <definedName name="nnox999" localSheetId="44">#REF!</definedName>
    <definedName name="nnox999">#REF!</definedName>
    <definedName name="NOX12KV316">'[1]Equipment 12kV Dist 3-16-15'!$S$13</definedName>
    <definedName name="NOX12KV323">'[1]Equipment 12kV Dist 3-23-15'!$S$29</definedName>
    <definedName name="NOX12KV330">'[1]Equipment 12kV Dist 3-30-15'!$S$26</definedName>
    <definedName name="NOX12KV413">'[1]Equipment 12kV Dist 4-13-15'!$S$20</definedName>
    <definedName name="NOX12KV420">'[1]Equipment 12kV Dist 4-20-15'!$S$20</definedName>
    <definedName name="NOX12KV427">'[1]Equipment 12kV Dist 4-27-15'!$S$20</definedName>
    <definedName name="NOX12KV46">'[1]Equipment 12kV Dist 4-6-15'!$S$21</definedName>
    <definedName name="NOX12KV51">'[1]Equipment 12kV Dist 5-1-15'!$S$15</definedName>
    <definedName name="NOX12KV515">'[1]Equipment 12kV Dist 5-15-15'!$S$12</definedName>
    <definedName name="NOX12KV522">'[1]Equipment 12kV Dist 5-22-15'!$S$11</definedName>
    <definedName name="NOX12KV58">'[1]Equipment 12kV Dist 5-8-15'!$S$14</definedName>
    <definedName name="NOX12KVMAY2015">'[1]Equipment 12kV Dist 529-801'!$S$10</definedName>
    <definedName name="NOX69kV128">'[1]Equipment 69kV 12-8-14'!$S$13</definedName>
    <definedName name="NOX69KV317">'[1]Equipment 69kV 3-17-15'!$S$12</definedName>
    <definedName name="NOX69KV324">'[1]Equipment 69kV 3-24-15'!$S$11</definedName>
    <definedName name="NOX69KV720">'[1]Equipment 69kV 7-20-15'!$S$14</definedName>
    <definedName name="NOX69KV727">'[1]Equipment 69kV 7-27-15'!$S$14</definedName>
    <definedName name="NOX69KV810">'[1]Equipment 69kV 8-10-15'!$S$14</definedName>
    <definedName name="NOX69KV817">'[1]Equipment 69kV 8-17-15'!$S$22</definedName>
    <definedName name="NOX69KV824">'[1]Equipment 69kV 8-24-15'!$S$22</definedName>
    <definedName name="NOX69KV83">'[1]Equipment 69kV 8-3-15'!$S$14</definedName>
    <definedName name="NOX69KV831">'[1]Equipment 69kV 8-31-15'!$S$12</definedName>
    <definedName name="NOX69KV928">'[1]Equipment 69kV 9-28-15'!$S$14</definedName>
    <definedName name="NOX69KV97">'[1]Equipment 69kV 9-7-15'!$S$12</definedName>
    <definedName name="NOX69KVDEC2014">'[1]Equipment 69kV 1215-120'!$S$25</definedName>
    <definedName name="NOX69KVJAN2015">'[1]Equipment 69kV 120-317'!$S$18</definedName>
    <definedName name="_xlnm.Print_Area" localSheetId="1">'16Construction Truck Segment A'!$A$1:$AC$32</definedName>
    <definedName name="_xlnm.Print_Area" localSheetId="5">'16Construction Truck Segment B'!$A$1:$AC$15</definedName>
    <definedName name="_xlnm.Print_Area" localSheetId="9">'16Construction Truck Segment C'!$A$1:$AC$13</definedName>
    <definedName name="_xlnm.Print_Area" localSheetId="13">'16Construction Truck Segment D'!$A$1:$AC$15</definedName>
    <definedName name="_xlnm.Print_Area" localSheetId="17">'17Construction Truck Segment A'!$A$1:$AC$21</definedName>
    <definedName name="_xlnm.Print_Area" localSheetId="20">'17Construction Truck Segment B'!$A$1:$AC$21</definedName>
    <definedName name="_xlnm.Print_Area" localSheetId="23">'17Construction Truck Segment D'!$A$1:$AC$24</definedName>
    <definedName name="_xlnm.Print_Area" localSheetId="0">'2016 Equipment Segment A'!$A$1:$Z$33</definedName>
    <definedName name="_xlnm.Print_Area" localSheetId="4">'2016 Equipment Segment B'!$A$1:$Z$26</definedName>
    <definedName name="_xlnm.Print_Area" localSheetId="8">'2016 Equipment Segment C'!$A$1:$Z$21</definedName>
    <definedName name="_xlnm.Print_Area" localSheetId="12">'2016 Equipment Segment D'!$A$1:$Z$17</definedName>
    <definedName name="_xlnm.Print_Area" localSheetId="3">'2016 Fugitive Dust Segment A'!$A$4:$E$29</definedName>
    <definedName name="_xlnm.Print_Area" localSheetId="15">'2016 Fugitive Dust Segment D'!$A$2:$D$27</definedName>
    <definedName name="_xlnm.Print_Area" localSheetId="31">'2016 WorkerTrips'!$A$1:$AF$14</definedName>
    <definedName name="_xlnm.Print_Area" localSheetId="2">'2016 WorkerTrips Segment A'!$A$1:$AE$16</definedName>
    <definedName name="_xlnm.Print_Area" localSheetId="6">'2016 WorkerTrips Segment B'!$A$1:$AE$14</definedName>
    <definedName name="_xlnm.Print_Area" localSheetId="10">'2016 WorkerTrips Segment C'!$A$1:$AE$14</definedName>
    <definedName name="_xlnm.Print_Area" localSheetId="14">'2016 WorkerTrips Segment D'!$A$1:$AE$14</definedName>
    <definedName name="_xlnm.Print_Area" localSheetId="16">'2017 Equipment Segment A'!$A$1:$Z$28</definedName>
    <definedName name="_xlnm.Print_Area" localSheetId="19">'2017 Equipment Segment B'!$A$1:$Z$27</definedName>
    <definedName name="_xlnm.Print_Area" localSheetId="22">'2017 Equipment Segment D'!$A$1:$Z$28</definedName>
    <definedName name="_xlnm.Print_Area" localSheetId="32">'2017 WorkerTrips'!$A$1:$AF$14</definedName>
    <definedName name="_xlnm.Print_Area" localSheetId="18">'2017 WorkerTrips Segment A'!$A$1:$AE$14</definedName>
    <definedName name="_xlnm.Print_Area" localSheetId="21">'2017 WorkerTrips Segment B'!$A$1:$AE$16</definedName>
    <definedName name="_xlnm.Print_Area" localSheetId="24">'2017 WorkerTrips Segment D'!$A$1:$AE$14</definedName>
    <definedName name="_xlnm.Print_Area" localSheetId="30">'Construction Trucks_Annual'!$A$1:$AC$58</definedName>
    <definedName name="_xlnm.Print_Area" localSheetId="41">'Construction Trucks_GHG'!$A$1:$AC$23</definedName>
    <definedName name="_xlnm.Print_Area" localSheetId="29">Equipment_Annual!$A$1:$X$73</definedName>
    <definedName name="_xlnm.Print_Area" localSheetId="25">Helicopter!$A$1:$U$44</definedName>
    <definedName name="_xlnm.Print_Area" localSheetId="43">'Helicopter (2)_GHG'!$A$1:$T$75</definedName>
    <definedName name="_xlnm.Print_Area" localSheetId="28">'Offroad Tier 2 Alt1'!$B$1:$AA$123</definedName>
    <definedName name="_xlnm.Print_Area" localSheetId="45">'Offroad Tiers EF (3)_GHG'!$A$2:$AS$26</definedName>
    <definedName name="_xlnm.Print_Area" localSheetId="36">'Offroad Tiers LF'!$A$1:$C$40</definedName>
    <definedName name="_xlnm.Print_Area" localSheetId="48">'Op. Emissions_GHG'!$A$3:$E$8</definedName>
    <definedName name="_xlnm.Print_Area" localSheetId="27">'Summary Mitigated'!$A$2:$G$55</definedName>
    <definedName name="_xlnm.Print_Area" localSheetId="34">'Summary Mitigated Annual'!$A$2:$G$19</definedName>
    <definedName name="_xlnm.Print_Area" localSheetId="26">'Summary Unmitigated'!$A$2:$G$53</definedName>
    <definedName name="_xlnm.Print_Area" localSheetId="33">'Summary Unmitigated Annual'!$A$2:$G$19</definedName>
    <definedName name="_xlnm.Print_Titles" localSheetId="28">'Offroad Tier 2 Alt1'!$1:$5</definedName>
    <definedName name="_xlnm.Print_Titles" localSheetId="36">'Offroad Tiers LF'!$1:$5</definedName>
    <definedName name="SCSCH481114" localSheetId="11">#REF!</definedName>
    <definedName name="SCSCH481114" localSheetId="15">#REF!</definedName>
    <definedName name="SCSCH481114" localSheetId="31">#REF!</definedName>
    <definedName name="SCSCH481114" localSheetId="32">#REF!</definedName>
    <definedName name="SCSCH481114" localSheetId="30">#REF!</definedName>
    <definedName name="SCSCH481114" localSheetId="41">#REF!</definedName>
    <definedName name="SCSCH481114" localSheetId="29">#REF!</definedName>
    <definedName name="SCSCH481114" localSheetId="40">#REF!</definedName>
    <definedName name="SCSCH481114" localSheetId="43">#REF!</definedName>
    <definedName name="SCSCH481114" localSheetId="45">#REF!</definedName>
    <definedName name="SCSCH481114" localSheetId="48">#REF!</definedName>
    <definedName name="SCSCH481114" localSheetId="46">#REF!</definedName>
    <definedName name="SCSCH481114" localSheetId="47">#REF!</definedName>
    <definedName name="SCSCH481114" localSheetId="27">#REF!</definedName>
    <definedName name="SCSCH481114" localSheetId="34">#REF!</definedName>
    <definedName name="SCSCH481114" localSheetId="44">#REF!</definedName>
    <definedName name="SCSCH481114" localSheetId="42">#REF!</definedName>
    <definedName name="SCSCH481114">#REF!</definedName>
    <definedName name="SCSCH481814" localSheetId="11">#REF!</definedName>
    <definedName name="SCSCH481814" localSheetId="15">#REF!</definedName>
    <definedName name="SCSCH481814" localSheetId="31">#REF!</definedName>
    <definedName name="SCSCH481814" localSheetId="32">#REF!</definedName>
    <definedName name="SCSCH481814" localSheetId="30">#REF!</definedName>
    <definedName name="SCSCH481814" localSheetId="29">#REF!</definedName>
    <definedName name="SCSCH481814" localSheetId="45">#REF!</definedName>
    <definedName name="SCSCH481814" localSheetId="27">#REF!</definedName>
    <definedName name="SCSCH481814" localSheetId="34">#REF!</definedName>
    <definedName name="SCSCH481814">#REF!</definedName>
    <definedName name="SCSCO281114" localSheetId="11">#REF!</definedName>
    <definedName name="SCSCO281114" localSheetId="15">#REF!</definedName>
    <definedName name="SCSCO281114" localSheetId="31">#REF!</definedName>
    <definedName name="SCSCO281114" localSheetId="32">#REF!</definedName>
    <definedName name="SCSCO281114" localSheetId="30">#REF!</definedName>
    <definedName name="SCSCO281114" localSheetId="29">#REF!</definedName>
    <definedName name="SCSCO281114" localSheetId="27">#REF!</definedName>
    <definedName name="SCSCO281114" localSheetId="34">#REF!</definedName>
    <definedName name="SCSCO281114">#REF!</definedName>
    <definedName name="SCSCO281814" localSheetId="11">#REF!</definedName>
    <definedName name="SCSCO281814" localSheetId="15">#REF!</definedName>
    <definedName name="SCSCO281814" localSheetId="31">#REF!</definedName>
    <definedName name="SCSCO281814" localSheetId="32">#REF!</definedName>
    <definedName name="SCSCO281814" localSheetId="30">#REF!</definedName>
    <definedName name="SCSCO281814" localSheetId="29">#REF!</definedName>
    <definedName name="SCSCO281814" localSheetId="27">#REF!</definedName>
    <definedName name="SCSCO281814" localSheetId="34">#REF!</definedName>
    <definedName name="SCSCO281814">#REF!</definedName>
    <definedName name="SCSN2O81114" localSheetId="11">#REF!</definedName>
    <definedName name="SCSN2O81114" localSheetId="15">#REF!</definedName>
    <definedName name="SCSN2O81114" localSheetId="31">#REF!</definedName>
    <definedName name="SCSN2O81114" localSheetId="32">#REF!</definedName>
    <definedName name="SCSN2O81114" localSheetId="30">#REF!</definedName>
    <definedName name="SCSN2O81114" localSheetId="29">#REF!</definedName>
    <definedName name="SCSN2O81114" localSheetId="27">#REF!</definedName>
    <definedName name="SCSN2O81114" localSheetId="34">#REF!</definedName>
    <definedName name="SCSN2O81114">#REF!</definedName>
    <definedName name="SCSN2O81814" localSheetId="11">#REF!</definedName>
    <definedName name="SCSN2O81814" localSheetId="15">#REF!</definedName>
    <definedName name="SCSN2O81814" localSheetId="31">#REF!</definedName>
    <definedName name="SCSN2O81814" localSheetId="32">#REF!</definedName>
    <definedName name="SCSN2O81814" localSheetId="30">#REF!</definedName>
    <definedName name="SCSN2O81814" localSheetId="29">#REF!</definedName>
    <definedName name="SCSN2O81814" localSheetId="27">#REF!</definedName>
    <definedName name="SCSN2O81814" localSheetId="34">#REF!</definedName>
    <definedName name="SCSN2O81814">#REF!</definedName>
    <definedName name="SCSNOX1013">'[1]Equipment SCS 10-13-14'!$S$21</definedName>
    <definedName name="SCSNOX1020">'[1]Equipment SCS 10-20-14'!$S$21</definedName>
    <definedName name="SCSNOX1027">'[1]Equipment SCS 10-27-14'!$S$21</definedName>
    <definedName name="SCSNOX106">'[1]Equipment SCS 10-6-14'!$S$21</definedName>
    <definedName name="SCSNOX111">'[1]Equipment SCS 1-11-16'!$S$9</definedName>
    <definedName name="SCSNOX1110">'[1]Equipment SCS 11-10-14'!$S$27</definedName>
    <definedName name="SCSNOX1117">'[1]Equipment SCS 11-17-14'!$S$27</definedName>
    <definedName name="SCSNOX112">'[1]Equipment SCS 1-12-15'!$S$29</definedName>
    <definedName name="SCSNOX1124" localSheetId="30">Equipment_GHG!#REF!</definedName>
    <definedName name="SCSNOX1124" localSheetId="41">Equipment_GHG!#REF!</definedName>
    <definedName name="SCSNOX1124" localSheetId="29">Equipment_Annual!#REF!</definedName>
    <definedName name="SCSNOX1124" localSheetId="40">Equipment_GHG!#REF!</definedName>
    <definedName name="SCSNOX1124" localSheetId="43">Equipment_GHG!#REF!</definedName>
    <definedName name="SCSNOX1124" localSheetId="45">Equipment_GHG!#REF!</definedName>
    <definedName name="SCSNOX1124" localSheetId="48">Equipment_GHG!#REF!</definedName>
    <definedName name="SCSNOX1124" localSheetId="46">Equipment_GHG!#REF!</definedName>
    <definedName name="SCSNOX1124" localSheetId="47">Equipment_GHG!#REF!</definedName>
    <definedName name="SCSNOX1124" localSheetId="44">Equipment_GHG!#REF!</definedName>
    <definedName name="SCSNOX1124" localSheetId="42">Equipment_GHG!#REF!</definedName>
    <definedName name="SCSNOX1124">'2016 Equipment Segment A'!$T$33</definedName>
    <definedName name="SCSNOX113">'[1]Equipment SCS 11-3-14'!$S$21</definedName>
    <definedName name="SCSNOX118">'[1]Equipment SCS 1-18-16'!$S$9</definedName>
    <definedName name="SCSNOX119">'[1]Equipment SCS 1-19-15'!$S$23</definedName>
    <definedName name="SCSNOX121">'[1]Equipment SCS 12-1-14'!$S$40</definedName>
    <definedName name="SCSNOX1214">'[1]Equipment SCS 12-14-15'!$S$15</definedName>
    <definedName name="SCSNOX1215">'[1]Equipment SCS 12-15-14'!$S$27</definedName>
    <definedName name="SCSNOX1221">'[1]Equipment SCS 12-21-15'!$S$9</definedName>
    <definedName name="SCSNOX1222">'[1]Equipment SCS 12-22-14'!$S$37</definedName>
    <definedName name="SCSNOX1228">'[1]Equipment SCS 12-28-15'!$S$9</definedName>
    <definedName name="SCSNOX1229">'[1]Equipment SCS 12-29-14'!$S$38</definedName>
    <definedName name="SCSNOX126">'[1]Equipment SCS 1-26-15'!$S$24</definedName>
    <definedName name="SCSNOx128">'[1]Equipment SCS 12-8-14'!$S$37</definedName>
    <definedName name="SCSNOX14">'[1]Equipment SCS 1-4-16'!$S$9</definedName>
    <definedName name="SCSNOX15">'[1]Equipment SCS 1-5-15'!$S$29</definedName>
    <definedName name="SCSNOX216">'[1]Equipment SCS 2-16-15'!$S$23</definedName>
    <definedName name="SCSNOX22">'[1]Equipment SCS 2-2-15'!$S$24</definedName>
    <definedName name="SCSNOX223">'[1]Equipment SCS 2-23-15'!$S$18</definedName>
    <definedName name="SCSNOX29">'[1]Equipment SCS 2-9-15'!$S$24</definedName>
    <definedName name="SCSNOX316">'[1]Equipment SCS 3-16-15'!$S$21</definedName>
    <definedName name="SCSNOX32">'[1]Equipment SCS 3-2-15'!$S$18</definedName>
    <definedName name="SCSNOX323">'[1]Equipment SCS 3-23-15'!$S$21</definedName>
    <definedName name="SCSNOX330">'[1]Equipment SCS 3-30-15'!$S$22</definedName>
    <definedName name="SCSNOX39">'[1]Equipment SCS 3-9-15'!$S$22</definedName>
    <definedName name="SCSNOX413">'[1]Equipment SCS 4-13-15'!$S$22</definedName>
    <definedName name="SCSNOX420">'[1]Equipment SCS 4-20-15'!$S$22</definedName>
    <definedName name="SCSNOX427">'[1]Equipment SCS 4-27-15'!$S$21</definedName>
    <definedName name="SCSNOX46">'[1]Equipment SCS 4-6-15'!$S$22</definedName>
    <definedName name="SCSNOX511">'[1]Equipment SCS 5-11-15'!$S$21</definedName>
    <definedName name="SCSNOX518">'[1]Equipment SCS 5-18-15'!$S$21</definedName>
    <definedName name="SCSNOX525">'[1]Equipment SCS 5-25-15'!$S$27</definedName>
    <definedName name="SCSNOX54">'[1]Equipment SCS 5-4-15'!$S$21</definedName>
    <definedName name="SCSNOX61">'[1]Equipment SCS 6-1-15'!$S$27</definedName>
    <definedName name="SCSNOX615">'[1]Equipment SCS 6-15-15'!$S$21</definedName>
    <definedName name="SCSNOX623">'[1]Equipment SCS 6-23-15'!$S$22</definedName>
    <definedName name="SCSNOX630">'[1]Equipment SCS 6-30-15'!$S$23</definedName>
    <definedName name="SCSNOX68">'[1]Equipment SCS 6-8-15'!$S$21</definedName>
    <definedName name="SCSNOX713">'[1]Equipment SCS 7-13-15'!$S$22</definedName>
    <definedName name="SCSNOX720">'[1]Equipment SCS 7-20-15'!$S$22</definedName>
    <definedName name="SCSNOX727">'[1]Equipment SCS 7-27-15'!$S$23</definedName>
    <definedName name="SCSNOx76">'[1]Equipment SCS 7-6-15'!$S$22</definedName>
    <definedName name="SCSNOX810">'[1]Equipment SCS 8-10-15'!$S$21</definedName>
    <definedName name="SCSNOx811">'[1]Equipment SCS 8-11-14'!$S$14</definedName>
    <definedName name="SCSNOX817">'[1]Equipment SCS 8-17-15'!$S$20</definedName>
    <definedName name="SCSNOx818">'[1]Equipment SCS 8-18-14'!$S$17</definedName>
    <definedName name="SCSNOX825">'[1]Equipment SCS 8-25-14'!$S$17</definedName>
    <definedName name="SCSNOX83">'[1]Equipment SCS 8-3-15'!$S$21</definedName>
    <definedName name="SCSNOX91">'[1]Equipment SCS 9-1-14'!$S$37</definedName>
    <definedName name="SCSNOX915">'[1]Equipment SCS 9-15-14'!$S$37</definedName>
    <definedName name="SCSNOX922">'[1]Equipment SCS 9-22-14'!$S$20</definedName>
    <definedName name="SCSNOX929">'[1]Equipment SCS 9-29-14'!$S$21</definedName>
    <definedName name="SCSNOX98">'[1]Equipment SCS 9-8-14'!$S$37</definedName>
    <definedName name="SCSNOXAUG2015">'[1]Equipment SCS 818-101'!$S$20</definedName>
    <definedName name="SCSNOXNOV2015">'[1]Equipment SCS 1110-1130'!$S$16</definedName>
    <definedName name="SCSNOXOCT2015">'[1]Equipment SCS 102-119'!$S$20</definedName>
    <definedName name="TL6910NOX216">'[1]Equipment TL6910 2-16-15'!$S$12</definedName>
    <definedName name="TL6910NOX29">'[1]Equipment TL6910 2-9-15'!$S$12</definedName>
    <definedName name="TL6910NOX413">'[1]Equipment TL6910 4-13-15'!$S$13</definedName>
    <definedName name="TL6910NOX427">'[1]Equipment TL6910 4-27-15'!$S$13</definedName>
    <definedName name="TL6910NOX810">'[1]Equipment TL6910 8-10-15'!$S$12</definedName>
    <definedName name="TL6910NOX817">'[1]Equipment TL6910 8-17-15'!$S$12</definedName>
    <definedName name="TL6910NOX824">'[1]Equipment TL6910 8-24-15'!$S$12</definedName>
    <definedName name="TL6910NOX921">'[1]Equipment TL6910 9-21-15'!$S$14</definedName>
    <definedName name="TRUCK12KVNOX316">'[1]Trucks 12kV Dist 3-16-15'!$U$9</definedName>
    <definedName name="TRUCK12KVNOX323">'[1]Trucks 12kV Dist 3-23-15'!$U$14</definedName>
    <definedName name="TRUCK12KVNOX330">'[1]Trucks 12kV Dist 3-30-15'!$U$14</definedName>
    <definedName name="TRUCK12KVNOX413">'[1]Trucks 12kV Dist 4-13-15'!$U$14</definedName>
    <definedName name="TRUCK12KVNOX420">'[1]Trucks 12kV Dist 4-20-15'!$U$14</definedName>
    <definedName name="TRUCK12KVNOX427">'[1]Trucks 12kV Dist 4-27-15'!$U$14</definedName>
    <definedName name="TRUCK12KVNOX46">'[1]Trucks 12kV Dist 4-6-15'!$U$14</definedName>
    <definedName name="TRUCK12KVNOX51">'[1]Trucks 12kV Dist 5-1-15'!$U$9</definedName>
    <definedName name="TRUCK12KVNOX515">'[1]Trucks 12kV Dist 5-15-15'!$U$9</definedName>
    <definedName name="TRUCK12KVNOX522">'[1]Trucks 12kV Dist 5-22-15'!$U$9</definedName>
    <definedName name="TRUCK12KVNOX58">'[1]Trucks 12kV Dist 5-8-15'!$U$9</definedName>
    <definedName name="TRUCK12KVNOXMAY2015">'[1]Trucks 12kV Dist 529-801'!$U$9</definedName>
    <definedName name="TRUCK69KVNOX128">'[1]Trucks 69kV 12-8-14'!$U$13</definedName>
    <definedName name="TRUCK69KVNOX317">'[1]Trucks 69kV 3-17-15'!$U$12</definedName>
    <definedName name="TRUCK69KVNOX324">'[1]Trucks 69kV 3-24-15'!$G$31</definedName>
    <definedName name="TRUCK69KVNOX720">'[1]Trucks 69kV 7-20-15'!$U$12</definedName>
    <definedName name="TRUCK69KVNOX727">'[1]Trucks 69kV 7-27-15'!$U$12</definedName>
    <definedName name="TRUCK69KVNOX810">'[1]Trucks 69kV 8-10-15'!$U$12</definedName>
    <definedName name="TRUCK69KVNOX817">'[1]Trucks 69kV 8-17-15'!$U$16</definedName>
    <definedName name="TRUCK69KVNOx824">'[1]Trucks 69kV 8-24-15'!$U$16</definedName>
    <definedName name="TRUCK69KVNOX831">'[1]Trucks 69kV 8-31-15'!$U$9</definedName>
    <definedName name="TRUCK69KVNOX928">'[1]Trucks 69kV 9-28-15'!$U$12</definedName>
    <definedName name="TRUCK69KVNOX97">'[1]Trucks 69kV 9-7-15'!$U$9</definedName>
    <definedName name="TRUCK69KVNOXDEC2014">'[1]Trucks 69kV 1215-120'!$U$18</definedName>
    <definedName name="TRUCK69KVNOXJAN2015">'[1]Trucks 69kV 120-317'!$U$12</definedName>
    <definedName name="TRUCKMIGNOX111">'[1]Construction Truck Mig 1-11-16'!$U$11</definedName>
    <definedName name="TRUCKMIGNOX118" localSheetId="11">#REF!</definedName>
    <definedName name="TRUCKMIGNOX118" localSheetId="15">#REF!</definedName>
    <definedName name="TRUCKMIGNOX118" localSheetId="31">#REF!</definedName>
    <definedName name="TRUCKMIGNOX118" localSheetId="32">#REF!</definedName>
    <definedName name="TRUCKMIGNOX118" localSheetId="30">#REF!</definedName>
    <definedName name="TRUCKMIGNOX118" localSheetId="41">#REF!</definedName>
    <definedName name="TRUCKMIGNOX118" localSheetId="29">#REF!</definedName>
    <definedName name="TRUCKMIGNOX118" localSheetId="40">#REF!</definedName>
    <definedName name="TRUCKMIGNOX118" localSheetId="43">#REF!</definedName>
    <definedName name="TRUCKMIGNOX118" localSheetId="45">#REF!</definedName>
    <definedName name="TRUCKMIGNOX118" localSheetId="48">#REF!</definedName>
    <definedName name="TRUCKMIGNOX118" localSheetId="46">#REF!</definedName>
    <definedName name="TRUCKMIGNOX118" localSheetId="47">#REF!</definedName>
    <definedName name="TRUCKMIGNOX118" localSheetId="27">#REF!</definedName>
    <definedName name="TRUCKMIGNOX118" localSheetId="34">#REF!</definedName>
    <definedName name="TRUCKMIGNOX118" localSheetId="44">#REF!</definedName>
    <definedName name="TRUCKMIGNOX118" localSheetId="42">#REF!</definedName>
    <definedName name="TRUCKMIGNOX118">#REF!</definedName>
    <definedName name="TRUCKMIGNOX1228">'[1]Construction Truck Mig 12-28-15'!$U$8</definedName>
    <definedName name="TRUCKMIGNOX14">'[1]Construction Truck Mig 1-4-16'!$U$11</definedName>
    <definedName name="TRUCKMIGNOX330">'[1]Trucks Miguel Sub 3-30-15'!$U$19</definedName>
    <definedName name="TRUCKMIGNOX402">'[1]Trucks Miguel Sub 4-20-15'!$U$16</definedName>
    <definedName name="TRUCKMIGNOX413">'[1]Trucks Miguel Sub 4-13-15'!$U$16</definedName>
    <definedName name="TRUCKMIGNOX427">'[1]Trucks Miguel Sub 4-27-15'!$U$16</definedName>
    <definedName name="TRUCKMIGNOX46">'[1]Trucks Miguel Sub 4-6-15'!$U$16</definedName>
    <definedName name="TRUCKMIGNOX511">'[1]Trucks Miguel Sub 5-11-15'!$U$16</definedName>
    <definedName name="TRUCKMIGNOX518">'[1]Trucks Miguel Sub 5-18-15'!$U$16</definedName>
    <definedName name="TRUCKMIGNOX525">'[1]Trucks Miguel Sub 5-25-15'!$U$20</definedName>
    <definedName name="TRUCKMIGNOX54">'[1]Trucks Miguel Sub 5-4-15'!$U$16</definedName>
    <definedName name="TRUCKMIGNOX61">'[1]Trucks Miguel Sub 6-1-15'!$U$20</definedName>
    <definedName name="TRUCKMIGNOX615">'[1]Trucks Miguel Sub 6-15-15'!$U$20</definedName>
    <definedName name="TRUCKMIGNOX623">'[1]Trucks Miguel Sub 6-23-15'!$U$13</definedName>
    <definedName name="TRUCKMIGNOX630">'[1]Trucks Miguel Sub 6-30-15'!$U$13</definedName>
    <definedName name="TRUCKMIGNOX68">'[1]Trucks Miguel Sub 6-8-15'!$U$20</definedName>
    <definedName name="TRUCKMIGNOX713">'[1]Trucks Miguel Sub 7-13-15'!$U$13</definedName>
    <definedName name="TRUCKMIGNOX720">'[1]Trucks Miguel Sub 7-20-15'!$U$13</definedName>
    <definedName name="TRUCKMIGNOX76">'[1]Trucks Miguel Sub 7-6-15'!$U$13</definedName>
    <definedName name="TRUCKNOX69KV83">'[1]Trucks 69kV 8-3-15'!$U$12</definedName>
    <definedName name="TRUCKSCSNOX1013">'[1]Construction Trucks SCS 10-13-1'!$U$17</definedName>
    <definedName name="TRUCKSCSNOX1020">'[1]Construction Trucks SCS 10-20-1'!$U$17</definedName>
    <definedName name="TRUCKSCSNOX1027">'[1]Construction Trucks SCS 10-27-1'!$U$17</definedName>
    <definedName name="TRUCKSCSNOX106">'[1]Construction Trucks SCS 10-6-14'!$U$16</definedName>
    <definedName name="TRUCKSCSNOX111">'[1]Construction Truck SCS 1-11-16'!$U$11</definedName>
    <definedName name="TRUCKSCSNOX1110">'[1]Construction Truck SCS 11-10-14'!$U$21</definedName>
    <definedName name="TRUCKSCSNOX1117">'[1]Construction Truck SCS 11-17-1'!$U$21</definedName>
    <definedName name="TRUCKSCSNOX112">'[1]Construction Truck SCS 1-12-15'!$U$27</definedName>
    <definedName name="TRUCKSCSNOX1124" localSheetId="30">'Construction Trucks_Annual'!#REF!</definedName>
    <definedName name="TRUCKSCSNOX1124" localSheetId="41">'Construction Trucks_GHG'!#REF!</definedName>
    <definedName name="TRUCKSCSNOX1124" localSheetId="29">'Construction Trucks_GHG'!#REF!</definedName>
    <definedName name="TRUCKSCSNOX1124" localSheetId="40">'Construction Trucks_GHG'!#REF!</definedName>
    <definedName name="TRUCKSCSNOX1124" localSheetId="43">'Construction Trucks_GHG'!#REF!</definedName>
    <definedName name="TRUCKSCSNOX1124" localSheetId="45">'Construction Trucks_GHG'!#REF!</definedName>
    <definedName name="TRUCKSCSNOX1124" localSheetId="48">'Construction Trucks_GHG'!#REF!</definedName>
    <definedName name="TRUCKSCSNOX1124" localSheetId="46">'Construction Trucks_GHG'!#REF!</definedName>
    <definedName name="TRUCKSCSNOX1124" localSheetId="47">'Construction Trucks_GHG'!#REF!</definedName>
    <definedName name="TRUCKSCSNOX1124" localSheetId="44">'Construction Trucks_GHG'!#REF!</definedName>
    <definedName name="TRUCKSCSNOX1124" localSheetId="42">'Construction Trucks_GHG'!#REF!</definedName>
    <definedName name="TRUCKSCSNOX1124">'16Construction Truck Segment A'!$T$32</definedName>
    <definedName name="TRUCKSCSNOX113">'[1]Construction Trucks SCS 11-3-14'!$U$17</definedName>
    <definedName name="TRUCKSCSNOX118">'[1]Construction Truck SCS 1-18-16'!$U$11</definedName>
    <definedName name="TRUCKSCSNOX119">'[1]Construction Truck SCS 1-19-15'!$U$23</definedName>
    <definedName name="TRUCKSCSNOX121">'[1]Construction Trucks SCS 12-1-14'!$U$32</definedName>
    <definedName name="TRUCKSCSNOX1214">'[1]Construction Truck SCS 12-14-15'!$U$13</definedName>
    <definedName name="TRUCKSCSNOX1215">'[1]Construction Trucks SCS 12-15-1'!$U$26</definedName>
    <definedName name="TRUCKSCSNOX1221">'[1]Construction Truck SCS 12-21-15'!$U$8</definedName>
    <definedName name="TRUCKSCSNOX1222">'[1]Construction Truck SCS 12-22-14'!$U$31</definedName>
    <definedName name="TRUCKSCSNOX1228">'[1]Construction Truck SCS 12-28-15'!$U$8</definedName>
    <definedName name="TRUCKSCSNOX1229">'[1]Construction Truck SCS 12-29-14'!$U$31</definedName>
    <definedName name="TRUCKSCSNOX126">'[1]Construction Truck SCS 1-26-15'!$U$23</definedName>
    <definedName name="TRUCKSCSNOX128">'[1]Construction Trucks SCS 12-8-14'!$U$32</definedName>
    <definedName name="TRUCKSCSNOX14">'[1]Construction Truck SCS 1-4-16'!$U$11</definedName>
    <definedName name="TRUCKSCSNOX15">'[1]Construction Truck SCS 1-5-15'!$U$26</definedName>
    <definedName name="TRUCKSCSNOX216">'[1]Construction Truck SCS 2-16-15'!$U$21</definedName>
    <definedName name="TRUCKSCSNOX22">'[1]Construction Truck SCS 2-2-15'!$U$22</definedName>
    <definedName name="TRUCKSCSNOX223">'[1]Construction Truck SCS 2-23-15'!$U$16</definedName>
    <definedName name="TRUCKSCSNOX29">'[1]Construction Truck SCS 2-9-15'!$U$21</definedName>
    <definedName name="TRUCKSCSNOX316">'[1]Construction Truck SCS 3-16-15'!$U$17</definedName>
    <definedName name="TRUCKSCSNOX32">'[1]Construction Truck SCS 3-2-15'!$U$16</definedName>
    <definedName name="TRUCKSCSNOX323">'[1]Construction Truck SCS 3-23-15'!$U$17</definedName>
    <definedName name="TRUCKSCSNOX330">'[1]Construction Truck SCS 3-30-15'!$U$17</definedName>
    <definedName name="TRUCKSCSNOX39">'[1]Construction Truck SCS 3-9-15'!$U$20</definedName>
    <definedName name="TRUCKSCSNOX413">'[1]Construction Truck SCS 4-13-15'!$U$17</definedName>
    <definedName name="TRUCKSCSNOX420">'[1]Construction Truck SCS 4-20-15'!$U$17</definedName>
    <definedName name="TRUCKSCSNOX427">'[1]Construction Truck SCS 4-27-15'!$U$17</definedName>
    <definedName name="TRUCKSCSNOX46">'[1]Construction Truck SCS 4-6-15'!$U$17</definedName>
    <definedName name="TRUCKSCSNOX511">'[1]Construction Truck SCS 5-11-15'!$U$17</definedName>
    <definedName name="TRUCKSCSNOX518">'[1]Construction Truck SCS 5-18-15'!$U$17</definedName>
    <definedName name="TRUCKSCSNOX525">'[1]Construction Truck SCS 5-25-15'!$U$20</definedName>
    <definedName name="TRUCKSCSNOX54">'[1]Construction Truck SCS 5-4-15'!$U$17</definedName>
    <definedName name="TRUCKSCSNOX61">'[1]Construction Truck SCS 6-1-15'!$U$20</definedName>
    <definedName name="TRUCKSCSNOX615">'[1]Construction Truck SCS 6-15-15'!$U$16</definedName>
    <definedName name="TRUCKSCSNOX623">'[1]Construction Truck SCS 6-23-15'!$U$17</definedName>
    <definedName name="TRUCKSCSNOX630">'[1]Construction Truck SCS 6-30-15'!$U$16</definedName>
    <definedName name="TRUCKSCSNOX68">'[1]Construction Truck SCS 6-8-15'!$U$16</definedName>
    <definedName name="TRUCKSCSNOX713">'[1]Construction Truck SCS 7-13-15'!$U$20</definedName>
    <definedName name="TRUCKSCSNOX720">'[1]Construction Truck SCS 7-20-15'!$U$20</definedName>
    <definedName name="TRUCKSCSNOX727">'[1]Construction Truck SCS 7-27-15'!$U$20</definedName>
    <definedName name="TRUCKSCSNOX76">'[1]Construction Truck SCS 7-6-15'!$U$21</definedName>
    <definedName name="TRUCKSCSNOX810">'[1]Construction Truck SCS 8-10-15'!$U$20</definedName>
    <definedName name="TRUCKSCSNOX811">'[1]Construction Trucks SCS 8-11-14'!$U$12</definedName>
    <definedName name="TRUCKSCSNOX817">'[1]Construction Truck SCS 8-17-15'!$U$20</definedName>
    <definedName name="TRUCKSCSNOX818">'[1]Construction Trucks SCS 8-18-14'!$U$12</definedName>
    <definedName name="TRUCKSCSNOX825">'[1]Construction Trucks SCS 8-25-14'!$U$12</definedName>
    <definedName name="TRUCKSCSNOX83">'[1]Construction Truck SCS 8-3-15'!$U$20</definedName>
    <definedName name="TRUCKSCSNOX91">'[1]Construction Trucks SCS 9-1-14'!$U$25</definedName>
    <definedName name="TRUCKSCSNOX915">'[1]Construction Trucks SCS 9-15-14'!$U$25</definedName>
    <definedName name="TRUCKSCSNOX922">'[1]Construction Trucks SCS 9-22-14'!$U$16</definedName>
    <definedName name="TRUCKSCSNOX929">'[1]Construction Trucks SCS 9-29-14'!$U$16</definedName>
    <definedName name="TRUCKSCSNOX98">'[1]Construction Trucks SCS 9-8-14'!$U$26</definedName>
    <definedName name="TRUCKSCSNOXAUG2015">'[1]Construction Truck SCS 818-101'!$U$20</definedName>
    <definedName name="TRUCKSCSNOXNOV2015">'[1]Construction Truck SCS1110-1130'!$U$13</definedName>
    <definedName name="TRUCKSCSNOXOCT2015">'[1]Construction Truck SCS 102-119'!$E$39</definedName>
    <definedName name="TRUCKTL6910NOX413">'[1]Trucks TL6910 4-13-15'!$U$12</definedName>
    <definedName name="TRUCKTL6910NOX427">'[1]Trucks TL6910 4-27-15'!$U$12</definedName>
    <definedName name="TRUCKTL6910NOX810">'[1]Trucks TL6910 8-10-15'!$U$11</definedName>
    <definedName name="TRUCKTL6910NOX817">'[1]Trucks TL6910 8-17-15'!$U$11</definedName>
    <definedName name="TRUCKTL6910NOX921">'[1]Trucks TL6910 9-21-15'!$U$12</definedName>
    <definedName name="TRUCKTL6920NOX824">'[1]Trucks TL6910 8-24-15'!$U$11</definedName>
    <definedName name="TSCSCH481114" localSheetId="11">#REF!</definedName>
    <definedName name="TSCSCH481114" localSheetId="15">#REF!</definedName>
    <definedName name="TSCSCH481114" localSheetId="31">#REF!</definedName>
    <definedName name="TSCSCH481114" localSheetId="32">#REF!</definedName>
    <definedName name="TSCSCH481114" localSheetId="30">#REF!</definedName>
    <definedName name="TSCSCH481114" localSheetId="41">#REF!</definedName>
    <definedName name="TSCSCH481114" localSheetId="29">#REF!</definedName>
    <definedName name="TSCSCH481114" localSheetId="40">#REF!</definedName>
    <definedName name="TSCSCH481114" localSheetId="43">#REF!</definedName>
    <definedName name="TSCSCH481114" localSheetId="45">#REF!</definedName>
    <definedName name="TSCSCH481114" localSheetId="48">#REF!</definedName>
    <definedName name="TSCSCH481114" localSheetId="46">#REF!</definedName>
    <definedName name="TSCSCH481114" localSheetId="47">#REF!</definedName>
    <definedName name="TSCSCH481114" localSheetId="27">#REF!</definedName>
    <definedName name="TSCSCH481114" localSheetId="34">#REF!</definedName>
    <definedName name="TSCSCH481114" localSheetId="44">#REF!</definedName>
    <definedName name="TSCSCH481114" localSheetId="42">#REF!</definedName>
    <definedName name="TSCSCH481114">#REF!</definedName>
    <definedName name="TSCSCO281114" localSheetId="11">#REF!</definedName>
    <definedName name="TSCSCO281114" localSheetId="15">#REF!</definedName>
    <definedName name="TSCSCO281114" localSheetId="31">#REF!</definedName>
    <definedName name="TSCSCO281114" localSheetId="32">#REF!</definedName>
    <definedName name="TSCSCO281114" localSheetId="30">#REF!</definedName>
    <definedName name="TSCSCO281114" localSheetId="29">#REF!</definedName>
    <definedName name="TSCSCO281114" localSheetId="45">#REF!</definedName>
    <definedName name="TSCSCO281114" localSheetId="27">#REF!</definedName>
    <definedName name="TSCSCO281114" localSheetId="34">#REF!</definedName>
    <definedName name="TSCSCO281114">#REF!</definedName>
    <definedName name="TSCSN2O81114" localSheetId="11">#REF!</definedName>
    <definedName name="TSCSN2O81114" localSheetId="15">#REF!</definedName>
    <definedName name="TSCSN2O81114" localSheetId="31">#REF!</definedName>
    <definedName name="TSCSN2O81114" localSheetId="32">#REF!</definedName>
    <definedName name="TSCSN2O81114" localSheetId="30">#REF!</definedName>
    <definedName name="TSCSN2O81114" localSheetId="29">#REF!</definedName>
    <definedName name="TSCSN2O81114" localSheetId="27">#REF!</definedName>
    <definedName name="TSCSN2O81114" localSheetId="34">#REF!</definedName>
    <definedName name="TSCSN2O81114">#REF!</definedName>
    <definedName name="WKR12KVNOX316">'[1]WorkerTrips 12kV Dist 3-16-15'!$G$90</definedName>
    <definedName name="WKR12KVNOX323">'[1]WorkerTrips 12kV Dist 3-23-15'!$G$91</definedName>
    <definedName name="WKR12KVNOX330">'[1]WorkerTrips 12kV Dist 3-30-15'!$G$91</definedName>
    <definedName name="WKR12KVNOX413">'[1]WorkerTrips 12kV Dist 4-13-15'!$G$91</definedName>
    <definedName name="WKR12KVNOX420">'[1]WorkerTrips 12kV Dist 4-20-15'!$G$91</definedName>
    <definedName name="WKR12KVNOX427">'[1]WorkerTrips 12kV Dist 4-27-15'!$G$91</definedName>
    <definedName name="WKR12KVNOX46">'[1]WorkerTrips 12kV Dist 4-6-15'!$G$91</definedName>
    <definedName name="WKR12KVNOX51">'[1]WorkerTrips 12kV Dist 5-1-15'!$G$89</definedName>
    <definedName name="WKR12KVNOX515">'[1]WorkerTrips 12kV Dist 5-15-15'!$G$89</definedName>
    <definedName name="WKR12KVNOX522">'[1]WorkerTrips 12kV Dist 5-22-15'!$G$89</definedName>
    <definedName name="WKR12KVNOX58">'[1]WorkerTrips 12kV Dist 5-8-15'!$G$89</definedName>
    <definedName name="WKR12KVNOXMAY2015">'[1]WorkerTrips 12kV Dist 529-801'!$G$89</definedName>
    <definedName name="WKR69KVNOX128">'[1]WorkerTrips 69kV 12-8-14'!$G$88</definedName>
    <definedName name="WKR69KVNOX317">'[1]WorkerTrips 69kV 3-17-15'!$G$89</definedName>
    <definedName name="WKR69KVNOX324">'[1]WorkerTrips 69kV 3-24-15'!$G$89</definedName>
    <definedName name="WKR69KVNOX720">'[1]WorkerTrips 69kV 7-20-15'!$G$89</definedName>
    <definedName name="WKR69KVNOX727">'[1]WorkerTrips 69kV 7-27-15'!$G$89</definedName>
    <definedName name="WKR69KVNOX810">'[1]WorkerTrips 69kV 8-10-15'!$G$89</definedName>
    <definedName name="WKR69KVNOX817">'[1]WorkerTrips 69kV 8-17-15'!$G$91</definedName>
    <definedName name="WKR69KVNOX824">'[1]WorkerTrips 69kV 8-24-15'!$G$91</definedName>
    <definedName name="WKR69KVNOX83">'[1]WorkerTrips 69kV 8-3-15'!$G$89</definedName>
    <definedName name="WKR69KVNOX831">'[1]WorkerTrips 69kV 8-31-15'!$G$89</definedName>
    <definedName name="WKR69KVNOX928">'[1]WorkerTrips 69kV 9-28-15'!$G$89</definedName>
    <definedName name="WKR69KVNOX97">'[1]WorkerTrips 69kV 9-7-15'!$G$89</definedName>
    <definedName name="WKR69KVNOXDEC2014">'[1]WorkerTrips 69kV 1215-120'!$G$91</definedName>
    <definedName name="WKR69KVNOXJAN2015">'[1]WorkerTrips 69kV 120-317'!$G$91</definedName>
    <definedName name="WKRMIGNOX111">'[1]WorkerTrips Miguel 1-11-16'!$G$89</definedName>
    <definedName name="WKRMIGNOX118">'[1]WorkerTrips Miguel 1-18-16'!$G$89</definedName>
    <definedName name="WKRMIGNOX1228">'[1]WorkerTrips Mguel 12-28-15'!$G$89</definedName>
    <definedName name="WKRMIGNOX14">'[1]WorkerTrips Miguel 1-4-16'!$G$89</definedName>
    <definedName name="WKRMIGNOX330">'[1]WorkerTrips Miguel Sub 3-30-15'!$G$91</definedName>
    <definedName name="WKRMIGNOX413">'[1]WorkerTrips Miguel Sub 4-13-15'!$G$91</definedName>
    <definedName name="WKRMIGNOX420">'[1]WorkerTrips Miguel Sub 4-20-15'!$G$91</definedName>
    <definedName name="WKRMIGNOX427">'[1]WorkerTrips Miguel Sub 4-27-15'!$G$91</definedName>
    <definedName name="WKRMIGNOX46">'[1]WorkerTrips Miguel Sub 4-6-15'!$G$91</definedName>
    <definedName name="WKRMIGNOX511">'[1]WorkerTrips Miguel Sub 5-11-15'!$G$91</definedName>
    <definedName name="WKRMIGNOX518">'[1]WorkerTrips Miguel Sub 5-18-15'!$G$91</definedName>
    <definedName name="WKRMIGNOX525">'[1]WorkerTrips Miguel Sub 5-25-15'!$G$93</definedName>
    <definedName name="WKRMIGNOX54">'[1]WorkerTrips Miguel Sub 5-4-15'!$G$91</definedName>
    <definedName name="WKRMIGNOX61">'[1]WorkerTrips Miguel Sub 6-1-15'!$G$93</definedName>
    <definedName name="WKRMIGNOX615">'[1]WorkerTrips Miguel Sub 6-15-15'!$G$93</definedName>
    <definedName name="WKRMIGNOX623">'[1]WorkerTrips Miguel Sub 6-23-15'!$G$89</definedName>
    <definedName name="WKRMIGNOX630">'[1]WorkerTrips Miguel Sub 6-30-15'!$G$89</definedName>
    <definedName name="WKRMIGNOX68">'[1]WorkerTrips Miguel Sub 6-8-15'!$G$93</definedName>
    <definedName name="WKRMIGNOX713">'[1]WorkerTrips Miguel Sub 7-13-15'!$G$89</definedName>
    <definedName name="WKRMIGNOX720">'[1]WorkerTrips Miguel Sub 7-20-15'!$G$89</definedName>
    <definedName name="WKRMIGNOX76">'[1]WorkerTrips Miguel Sub 7-6-15'!$G$89</definedName>
    <definedName name="WKRSCSNOX1013">'[1]WorkerTrips SCS 10-13-14'!$G$92</definedName>
    <definedName name="WKRSCSNOX1020">'[1]WorkerTrips SCS 10-20-14'!$G$92</definedName>
    <definedName name="WKRSCSNOX1027">'[1]WorkerTrips SCS 10-27-14'!$G$92</definedName>
    <definedName name="WKRSCSNOX106">'[1]WorkerTrips SCS 10-6-14'!$G$92</definedName>
    <definedName name="WKRSCSNOX111">'[1]WorkerTrips SCS 1-11-16'!$G$89</definedName>
    <definedName name="WKRSCSNOX1110">'[1]WorkerTrips SCS 11-10-14'!$G$93</definedName>
    <definedName name="WKRSCSNOX1117">'[1]WorkerTrips SCS 11-17-14'!$G$93</definedName>
    <definedName name="WKRSCSNOX112">'[1]WorkerTrips SCS 1-12-15'!$G$95</definedName>
    <definedName name="WKRSCSNOX1124" localSheetId="30">#REF!</definedName>
    <definedName name="WKRSCSNOX1124" localSheetId="41">#REF!</definedName>
    <definedName name="WKRSCSNOX1124" localSheetId="29">#REF!</definedName>
    <definedName name="WKRSCSNOX1124" localSheetId="40">#REF!</definedName>
    <definedName name="WKRSCSNOX1124" localSheetId="43">#REF!</definedName>
    <definedName name="WKRSCSNOX1124" localSheetId="45">'[2]2016 WorkerTrips Segment A'!$G$92</definedName>
    <definedName name="WKRSCSNOX1124" localSheetId="48">#REF!</definedName>
    <definedName name="WKRSCSNOX1124" localSheetId="46">#REF!</definedName>
    <definedName name="WKRSCSNOX1124" localSheetId="47">#REF!</definedName>
    <definedName name="WKRSCSNOX1124" localSheetId="44">#REF!</definedName>
    <definedName name="WKRSCSNOX1124" localSheetId="42">'[3]2016 WorkerTrips Segment A'!$G$91</definedName>
    <definedName name="WKRSCSNOX1124">'2016 WorkerTrips Segment A'!$G$16</definedName>
    <definedName name="WKRSCSNOX113">'[1]WorkerTrips SCS 11-3-14'!$G$92</definedName>
    <definedName name="WKRSCSNOX118">'[1]WorkerTrips SCS 1-18-16'!$G$89</definedName>
    <definedName name="WKRSCSNOX119">'[1]WorkerTrips SCS 1-19-15'!$G$93</definedName>
    <definedName name="WKRSCSNOX121">'[1]WorkerTrips SCS 12-1-14'!$G$97</definedName>
    <definedName name="WKRSCSNOX1214">'[1]WorkerTrips SCS 12-14-15'!$G$91</definedName>
    <definedName name="WKRSCSNOX1215">'[1]WorkerTrips SCS 12-15-14'!$G$95</definedName>
    <definedName name="WKRSCSNOX1221">'[1]WorkerTrips SCS 12-21-15'!$G$89</definedName>
    <definedName name="WKRSCSNOX1222">'[1]WorkerTrips SCS 12-22-14'!$G$97</definedName>
    <definedName name="WKRSCSNOX1228">'[1]WorkerTrips SCS 12-28-15'!$G$89</definedName>
    <definedName name="WKRSCSNOX1229">'[1]WorkerTrips SCS 12-29-14'!$G$97</definedName>
    <definedName name="WKRSCSNOX126">'[1]WorkerTrips SCS 1-26-15'!$G$93</definedName>
    <definedName name="WKRSCSNOX128">'[1]WorkerTrips SCS 12-8-14'!$G$97</definedName>
    <definedName name="WKRSCSNOX14">'[1]WorkerTrips SCS 1-4-16'!$G$89</definedName>
    <definedName name="WKRSCSNOX15">'[1]WorkerTrips SCS 1-5-15'!$G$95</definedName>
    <definedName name="WKRSCSNOX216">'[1]WorkerTrips SCS 2-16-15'!$G$93</definedName>
    <definedName name="WKRSCSNOX22">'[1]WorkerTrips SCS 2-2-15'!$G$93</definedName>
    <definedName name="WKRSCSNOX223">'[1]WorkerTrips SCS 2-23-15'!$G$91</definedName>
    <definedName name="WKRSCSNOX29">'[1]WorkerTrips SCS 2-9-15'!$G$93</definedName>
    <definedName name="WKRSCSNOX316">'[1]WorkerTrips SCS 3-16-15'!$G$93</definedName>
    <definedName name="WKRSCSNOX32">'[1]WorkerTrips SCS 3-2-15'!$G$91</definedName>
    <definedName name="WKRSCSNOX323">'[1]WorkerTrips SCS 3-23-15'!$G$93</definedName>
    <definedName name="WKRSCSNOX330">'[1]WorkerTrips SCS 3-30-15'!$G$93</definedName>
    <definedName name="WKRSCSNOX39">'[1]WorkerTrips SCS 3-9-15'!$G$93</definedName>
    <definedName name="WKRSCSNOX413">'[1]WorkerTrips SCS 4-13-15'!$G$93</definedName>
    <definedName name="WKRSCSNOX420">'[1]WorkerTrips SCS 4-20-15'!$G$93</definedName>
    <definedName name="WKRSCSNOX427">'[1]WorkerTrips SCS 4-27-15'!$G$93</definedName>
    <definedName name="WKRSCSNOX46">'[1]WorkerTrips SCS 4-6-15'!$G$93</definedName>
    <definedName name="WKRSCSNOX511">'[1]WorkerTrips SCS 5-11-15'!$G$93</definedName>
    <definedName name="WKRSCSNOX518">'[1]WorkerTrips SCS 5-18-15'!$G$93</definedName>
    <definedName name="WKRSCSNOX525">'[1]WorkerTrips SCS 5-25-15'!$G$95</definedName>
    <definedName name="WKRSCSNOX54">'[1]WorkerTrips SCS 5-4-15'!$G$93</definedName>
    <definedName name="WKRSCSNOX61">'[1]WorkerTrips SCS 6-1-15'!$G$95</definedName>
    <definedName name="WKRSCSNOX615">'[1]WorkerTrips SCS 6-15-15'!$G$93</definedName>
    <definedName name="WKRSCSNOX623">'[1]WorkerTrips SCS 6-23-15'!$G$93</definedName>
    <definedName name="WKRSCSNOX630">'[1]WorkerTrips SCS 6-30-15'!$G$93</definedName>
    <definedName name="WKRSCSNOX68">'[1]WorkerTrips SCS 6-8-15'!$G$93</definedName>
    <definedName name="WKRSCSNOX713">'[1]WorkerTrips SCS 7-13-15'!$G$95</definedName>
    <definedName name="WKRSCSNOX720">'[1]WorkerTrips SCS 7-20-15'!$G$95</definedName>
    <definedName name="WKRSCSNOX727">'[1]WorkerTrips SCS 7-27-15'!$G$95</definedName>
    <definedName name="WKRSCSNOX76">'[1]WorkerTrips SCS 7-6-15'!$G$95</definedName>
    <definedName name="WKRSCSNOX810">'[1]WorkerTrips SCS 8-10-15'!$G$95</definedName>
    <definedName name="WKRSCSNOX811">'[1]WorkerTrips SCS 8-11-14'!$G$89</definedName>
    <definedName name="WKRSCSNOX817">'[1]WorkerTrips SCS 8-17-15'!$G$95</definedName>
    <definedName name="WKRSCSNOX818">'[1]WorkerTrips SCS 8-18-14'!$G$89</definedName>
    <definedName name="WKRSCSNOX825">'[1]WorkerTrips SCS 8-25-14'!$G$89</definedName>
    <definedName name="WKRSCSNOX83">'[1]WorkerTrips SCS 8-3-15'!$G$95</definedName>
    <definedName name="WKRSCSNOX91">'[1]WorkerTrips SCS 9-1-14'!$G$95</definedName>
    <definedName name="WKRSCSNOX915">'[1]WorkerTrips SCS 9-15-14'!$G$95</definedName>
    <definedName name="WKRSCSNOX922">'[1]WorkerTrips SCS 9-22-14'!$G$92</definedName>
    <definedName name="WKRSCSNOX929">'[1]WorkerTrips SCS 9-29-14'!$G$92</definedName>
    <definedName name="WKRSCSNOX98">'[1]WorkerTrips SCS 9-8-14'!$G$95</definedName>
    <definedName name="WKRSCSNOXAUG2015">'[1]WorkerTrips SCS 818-101'!$G$95</definedName>
    <definedName name="WKRSCSNOXNOV2015">'[1]WorkerTrips SCS 1110-1130'!$G$91</definedName>
    <definedName name="WKRSCSNOXOCT2015">'[1]WorkerTrips SCS 102-119'!$E$39</definedName>
    <definedName name="WKRTL6910NOX413">'[1]WorkerTrips TL6910 4-13-15'!$G$89</definedName>
    <definedName name="WKRTL6910NOX427">'[1]WorkerTrips TL6910 4-27-15'!$G$89</definedName>
    <definedName name="WKRTL6910NOX810">'[1]WorkerTrips TL6910 8-10-15'!$G$89</definedName>
    <definedName name="WKRTL6910NOX817">'[1]WorkerTrips TL6910 8-17-15'!$G$89</definedName>
    <definedName name="WKRTL6910NOX921">'[1]WorkerTrips TL6910 9-21-15'!$G$89</definedName>
    <definedName name="WKRTL6920NOX824">'[1]WorkerTrips TL6910 8-24-15'!$G$89</definedName>
  </definedNames>
  <calcPr calcId="124519"/>
</workbook>
</file>

<file path=xl/calcChain.xml><?xml version="1.0" encoding="utf-8"?>
<calcChain xmlns="http://schemas.openxmlformats.org/spreadsheetml/2006/main">
  <c r="G52" i="68"/>
  <c r="F52"/>
  <c r="G46"/>
  <c r="F46"/>
  <c r="G39"/>
  <c r="F39"/>
  <c r="B28" i="67"/>
  <c r="B27"/>
  <c r="B29" i="64"/>
  <c r="B28"/>
  <c r="B26" i="59"/>
  <c r="B25"/>
  <c r="B26" i="53"/>
  <c r="B25"/>
  <c r="B26" i="49"/>
  <c r="B25"/>
  <c r="B26" i="45"/>
  <c r="B25"/>
  <c r="B28" i="3"/>
  <c r="B27"/>
  <c r="B28" i="87"/>
  <c r="B27"/>
  <c r="B26" i="86"/>
  <c r="B25"/>
  <c r="B58" i="83"/>
  <c r="B57"/>
  <c r="B56"/>
  <c r="B55"/>
  <c r="B35" i="66"/>
  <c r="B34"/>
  <c r="B33" i="63"/>
  <c r="B32"/>
  <c r="B33" i="58"/>
  <c r="B32"/>
  <c r="B28" i="52"/>
  <c r="B27"/>
  <c r="B25" i="48"/>
  <c r="B24"/>
  <c r="B28" i="44"/>
  <c r="B27"/>
  <c r="B44" i="2"/>
  <c r="B43"/>
  <c r="G39" i="61"/>
  <c r="F39"/>
  <c r="E39"/>
  <c r="D39"/>
  <c r="C39"/>
  <c r="G37"/>
  <c r="F37"/>
  <c r="E37"/>
  <c r="D37"/>
  <c r="C37"/>
  <c r="G9" i="89"/>
  <c r="F9"/>
  <c r="G9" i="88"/>
  <c r="F9"/>
  <c r="B51" i="61"/>
  <c r="B49"/>
  <c r="B62"/>
  <c r="B60"/>
  <c r="AC21" i="66"/>
  <c r="AB21"/>
  <c r="AA21"/>
  <c r="X21"/>
  <c r="W21"/>
  <c r="V21"/>
  <c r="U21"/>
  <c r="T21"/>
  <c r="S21"/>
  <c r="AC20"/>
  <c r="AA20"/>
  <c r="Z20"/>
  <c r="Y20"/>
  <c r="X20"/>
  <c r="W20"/>
  <c r="V20"/>
  <c r="U20"/>
  <c r="T20"/>
  <c r="S20"/>
  <c r="R20"/>
  <c r="Q20"/>
  <c r="AB20" s="1"/>
  <c r="AA16" i="58"/>
  <c r="Z16"/>
  <c r="Y16"/>
  <c r="X16"/>
  <c r="W16"/>
  <c r="V16"/>
  <c r="U16"/>
  <c r="T16"/>
  <c r="S16"/>
  <c r="R16"/>
  <c r="AC16" s="1"/>
  <c r="Q16"/>
  <c r="AB16" s="1"/>
  <c r="B16" i="54"/>
  <c r="AA12" i="52"/>
  <c r="Z12"/>
  <c r="Y12"/>
  <c r="X12"/>
  <c r="W12"/>
  <c r="V12"/>
  <c r="U12"/>
  <c r="T12"/>
  <c r="S12"/>
  <c r="R12"/>
  <c r="AC12" s="1"/>
  <c r="Q12"/>
  <c r="AB12" s="1"/>
  <c r="Y17" i="51"/>
  <c r="X17"/>
  <c r="R17"/>
  <c r="X14"/>
  <c r="W14"/>
  <c r="V14"/>
  <c r="U14"/>
  <c r="T14"/>
  <c r="S14"/>
  <c r="R14"/>
  <c r="N14"/>
  <c r="Z14" s="1"/>
  <c r="M14"/>
  <c r="Y14" s="1"/>
  <c r="G24" i="68"/>
  <c r="F24"/>
  <c r="G23" i="10"/>
  <c r="F23"/>
  <c r="B24" i="55"/>
  <c r="B28" s="1"/>
  <c r="C28" s="1"/>
  <c r="AB10" i="48"/>
  <c r="AA10"/>
  <c r="Z10"/>
  <c r="Y10"/>
  <c r="X10"/>
  <c r="W10"/>
  <c r="V10"/>
  <c r="U10"/>
  <c r="T10"/>
  <c r="S10"/>
  <c r="R10"/>
  <c r="AC10" s="1"/>
  <c r="Q10"/>
  <c r="B53" i="8"/>
  <c r="B52"/>
  <c r="B47"/>
  <c r="B17" i="46"/>
  <c r="AA19" i="2"/>
  <c r="AA20" s="1"/>
  <c r="Z19"/>
  <c r="Y19"/>
  <c r="X19"/>
  <c r="X20" s="1"/>
  <c r="W19"/>
  <c r="W20" s="1"/>
  <c r="V19"/>
  <c r="V20" s="1"/>
  <c r="U19"/>
  <c r="U20" s="1"/>
  <c r="T19"/>
  <c r="T20" s="1"/>
  <c r="S19"/>
  <c r="S20" s="1"/>
  <c r="R19"/>
  <c r="AC19" s="1"/>
  <c r="AC20" s="1"/>
  <c r="Q19"/>
  <c r="AB19" s="1"/>
  <c r="AB20" s="1"/>
  <c r="C24" i="55" l="1"/>
  <c r="B25"/>
  <c r="B29" l="1"/>
  <c r="C29" s="1"/>
  <c r="C25"/>
  <c r="AA8" i="44" l="1"/>
  <c r="Z8"/>
  <c r="Y8"/>
  <c r="X8"/>
  <c r="W8"/>
  <c r="V8"/>
  <c r="U8"/>
  <c r="T8"/>
  <c r="S8"/>
  <c r="R8"/>
  <c r="AC8" s="1"/>
  <c r="Q8"/>
  <c r="AB8" s="1"/>
  <c r="F9" i="10"/>
  <c r="A25" i="8"/>
  <c r="B9"/>
  <c r="B26" s="1"/>
  <c r="B31" l="1"/>
  <c r="C31" s="1"/>
  <c r="C26"/>
  <c r="B25"/>
  <c r="B30" l="1"/>
  <c r="C30" s="1"/>
  <c r="C25"/>
  <c r="B57" l="1"/>
  <c r="C57" s="1"/>
  <c r="B56"/>
  <c r="AB8" i="2"/>
  <c r="AB9" s="1"/>
  <c r="AA8"/>
  <c r="AA9" s="1"/>
  <c r="Z8"/>
  <c r="Y8"/>
  <c r="X8"/>
  <c r="X9" s="1"/>
  <c r="W8"/>
  <c r="W9" s="1"/>
  <c r="V8"/>
  <c r="V9" s="1"/>
  <c r="U8"/>
  <c r="U9" s="1"/>
  <c r="T8"/>
  <c r="T9" s="1"/>
  <c r="S8"/>
  <c r="S9" s="1"/>
  <c r="R8"/>
  <c r="AC8" s="1"/>
  <c r="AC9" s="1"/>
  <c r="Q8"/>
  <c r="B26" i="46"/>
  <c r="C26" s="1"/>
  <c r="C56" i="8" l="1"/>
  <c r="G10" i="68" s="1"/>
  <c r="G9" i="10"/>
  <c r="C52" i="8"/>
  <c r="F10" i="68" s="1"/>
  <c r="C53" i="8"/>
  <c r="H13" i="67"/>
  <c r="H15" i="64"/>
  <c r="H14"/>
  <c r="H13" i="59"/>
  <c r="H13" i="53"/>
  <c r="H13" i="49"/>
  <c r="H13" i="45"/>
  <c r="H15" i="3"/>
  <c r="H14"/>
  <c r="M13" i="72"/>
  <c r="L13"/>
  <c r="B26"/>
  <c r="B25"/>
  <c r="Z12" i="71"/>
  <c r="Z11"/>
  <c r="Z10"/>
  <c r="Y12"/>
  <c r="Y11"/>
  <c r="B27"/>
  <c r="B26"/>
  <c r="E17" i="89"/>
  <c r="D17"/>
  <c r="C17"/>
  <c r="B17"/>
  <c r="E16"/>
  <c r="D16"/>
  <c r="C16"/>
  <c r="B16"/>
  <c r="E7"/>
  <c r="D7"/>
  <c r="C7"/>
  <c r="B7"/>
  <c r="E6"/>
  <c r="D6"/>
  <c r="C6"/>
  <c r="B6"/>
  <c r="E17" i="88"/>
  <c r="D17"/>
  <c r="C17"/>
  <c r="B17"/>
  <c r="E16"/>
  <c r="D16"/>
  <c r="C16"/>
  <c r="B16"/>
  <c r="G63" i="61"/>
  <c r="F63"/>
  <c r="E63"/>
  <c r="D63"/>
  <c r="C63"/>
  <c r="G62"/>
  <c r="F62"/>
  <c r="E62"/>
  <c r="D62"/>
  <c r="C62"/>
  <c r="G61"/>
  <c r="F61"/>
  <c r="E61"/>
  <c r="D61"/>
  <c r="C61"/>
  <c r="G60"/>
  <c r="F60"/>
  <c r="E60"/>
  <c r="D60"/>
  <c r="C60"/>
  <c r="G65"/>
  <c r="F65"/>
  <c r="E65"/>
  <c r="D65"/>
  <c r="C65"/>
  <c r="G64"/>
  <c r="F64"/>
  <c r="E64"/>
  <c r="D64"/>
  <c r="C64"/>
  <c r="E7" i="88"/>
  <c r="D7"/>
  <c r="C7"/>
  <c r="B7"/>
  <c r="E6"/>
  <c r="D6"/>
  <c r="C6"/>
  <c r="B6"/>
  <c r="L13" i="86"/>
  <c r="K13"/>
  <c r="J13"/>
  <c r="I13"/>
  <c r="H13"/>
  <c r="G13"/>
  <c r="L13" i="87"/>
  <c r="K13"/>
  <c r="J13"/>
  <c r="I13"/>
  <c r="H13"/>
  <c r="G13"/>
  <c r="D66" i="61" l="1"/>
  <c r="F66"/>
  <c r="C66"/>
  <c r="E66"/>
  <c r="G66"/>
  <c r="F18" i="89" l="1"/>
  <c r="F18" i="88"/>
  <c r="G18" i="89"/>
  <c r="G18" i="88"/>
  <c r="C18" i="89"/>
  <c r="C18" i="88"/>
  <c r="B18" i="89"/>
  <c r="B18" i="88"/>
  <c r="D18" i="89"/>
  <c r="D18" i="88"/>
  <c r="E18" i="89"/>
  <c r="E18" i="88"/>
  <c r="N13" i="87"/>
  <c r="M13"/>
  <c r="N14"/>
  <c r="M14"/>
  <c r="L14"/>
  <c r="K14"/>
  <c r="J14"/>
  <c r="I14"/>
  <c r="H14"/>
  <c r="G14"/>
  <c r="C13"/>
  <c r="B13"/>
  <c r="A13"/>
  <c r="BB9"/>
  <c r="BA9"/>
  <c r="AZ9"/>
  <c r="AY9"/>
  <c r="AX9"/>
  <c r="AW9"/>
  <c r="AV9"/>
  <c r="AU9"/>
  <c r="AT9"/>
  <c r="AS9"/>
  <c r="N13" i="86"/>
  <c r="M13"/>
  <c r="N14"/>
  <c r="M14"/>
  <c r="L14"/>
  <c r="K14"/>
  <c r="J14"/>
  <c r="I14"/>
  <c r="H14"/>
  <c r="G14"/>
  <c r="C13"/>
  <c r="B13"/>
  <c r="A13"/>
  <c r="Z44" i="83"/>
  <c r="Y44"/>
  <c r="Z43"/>
  <c r="Y43"/>
  <c r="Z42"/>
  <c r="Y42"/>
  <c r="Z41"/>
  <c r="Y41"/>
  <c r="Z40"/>
  <c r="Y40"/>
  <c r="Z39"/>
  <c r="Y39"/>
  <c r="Z38"/>
  <c r="Y38"/>
  <c r="Z37"/>
  <c r="Y37"/>
  <c r="Z36"/>
  <c r="Y36"/>
  <c r="Z35"/>
  <c r="Y35"/>
  <c r="Z34"/>
  <c r="Y34"/>
  <c r="Z33"/>
  <c r="Y33"/>
  <c r="Z32"/>
  <c r="Y32"/>
  <c r="Z31"/>
  <c r="Y31"/>
  <c r="Z30"/>
  <c r="Y30"/>
  <c r="Z22"/>
  <c r="Y22"/>
  <c r="Z21"/>
  <c r="Y21"/>
  <c r="Z20"/>
  <c r="Y20"/>
  <c r="Z19"/>
  <c r="Y19"/>
  <c r="Z18"/>
  <c r="Y18"/>
  <c r="Z17"/>
  <c r="Y17"/>
  <c r="Z16"/>
  <c r="Y16"/>
  <c r="Z15"/>
  <c r="Y15"/>
  <c r="Z14"/>
  <c r="Y14"/>
  <c r="Z13"/>
  <c r="Y13"/>
  <c r="Z12"/>
  <c r="Y12"/>
  <c r="Z11"/>
  <c r="Y11"/>
  <c r="Z10"/>
  <c r="Y10"/>
  <c r="Z9"/>
  <c r="Y9"/>
  <c r="Z8"/>
  <c r="Y8"/>
  <c r="AA44"/>
  <c r="X44"/>
  <c r="W44"/>
  <c r="V44"/>
  <c r="U44"/>
  <c r="T44"/>
  <c r="S44"/>
  <c r="R44"/>
  <c r="AC44" s="1"/>
  <c r="Q44"/>
  <c r="AB44" s="1"/>
  <c r="AA43"/>
  <c r="X43"/>
  <c r="W43"/>
  <c r="V43"/>
  <c r="U43"/>
  <c r="T43"/>
  <c r="S43"/>
  <c r="R43"/>
  <c r="AC43" s="1"/>
  <c r="Q43"/>
  <c r="AB43" s="1"/>
  <c r="AA42"/>
  <c r="X42"/>
  <c r="W42"/>
  <c r="V42"/>
  <c r="U42"/>
  <c r="T42"/>
  <c r="S42"/>
  <c r="R42"/>
  <c r="AC42" s="1"/>
  <c r="Q42"/>
  <c r="AB42" s="1"/>
  <c r="AA41"/>
  <c r="X41"/>
  <c r="X45" s="1"/>
  <c r="W41"/>
  <c r="W45" s="1"/>
  <c r="V41"/>
  <c r="V45" s="1"/>
  <c r="U41"/>
  <c r="U45" s="1"/>
  <c r="T41"/>
  <c r="T45" s="1"/>
  <c r="S41"/>
  <c r="S45" s="1"/>
  <c r="R41"/>
  <c r="AC41" s="1"/>
  <c r="Q41"/>
  <c r="AB41" s="1"/>
  <c r="R40"/>
  <c r="Q40"/>
  <c r="AC40"/>
  <c r="AA39"/>
  <c r="X39"/>
  <c r="W39"/>
  <c r="V39"/>
  <c r="U39"/>
  <c r="T39"/>
  <c r="S39"/>
  <c r="R39"/>
  <c r="AC39" s="1"/>
  <c r="Q39"/>
  <c r="AB39" s="1"/>
  <c r="R38"/>
  <c r="Q38"/>
  <c r="AB38"/>
  <c r="AA37"/>
  <c r="X37"/>
  <c r="W37"/>
  <c r="V37"/>
  <c r="U37"/>
  <c r="T37"/>
  <c r="S37"/>
  <c r="R37"/>
  <c r="AC37" s="1"/>
  <c r="Q37"/>
  <c r="AB37" s="1"/>
  <c r="R36"/>
  <c r="Q36"/>
  <c r="AC36"/>
  <c r="AA35"/>
  <c r="X35"/>
  <c r="W35"/>
  <c r="V35"/>
  <c r="U35"/>
  <c r="T35"/>
  <c r="S35"/>
  <c r="R35"/>
  <c r="AC35" s="1"/>
  <c r="Q35"/>
  <c r="AB35" s="1"/>
  <c r="AA34"/>
  <c r="X34"/>
  <c r="W34"/>
  <c r="V34"/>
  <c r="U34"/>
  <c r="T34"/>
  <c r="S34"/>
  <c r="R34"/>
  <c r="AC34" s="1"/>
  <c r="Q34"/>
  <c r="AB34" s="1"/>
  <c r="R33"/>
  <c r="Q33"/>
  <c r="AC33"/>
  <c r="AA32"/>
  <c r="X32"/>
  <c r="W32"/>
  <c r="V32"/>
  <c r="U32"/>
  <c r="T32"/>
  <c r="S32"/>
  <c r="R32"/>
  <c r="AC32" s="1"/>
  <c r="Q32"/>
  <c r="AB32" s="1"/>
  <c r="AA31"/>
  <c r="X31"/>
  <c r="W31"/>
  <c r="V31"/>
  <c r="U31"/>
  <c r="T31"/>
  <c r="S31"/>
  <c r="R31"/>
  <c r="AC31" s="1"/>
  <c r="Q31"/>
  <c r="AB31" s="1"/>
  <c r="AA30"/>
  <c r="X30"/>
  <c r="W30"/>
  <c r="V30"/>
  <c r="U30"/>
  <c r="T30"/>
  <c r="S30"/>
  <c r="R30"/>
  <c r="AC30" s="1"/>
  <c r="Q30"/>
  <c r="AB30" s="1"/>
  <c r="G17" i="88" l="1"/>
  <c r="G17" i="89"/>
  <c r="F17"/>
  <c r="F17" i="88"/>
  <c r="G7"/>
  <c r="G7" i="89"/>
  <c r="F7"/>
  <c r="F7" i="88"/>
  <c r="Z45" i="83"/>
  <c r="T33"/>
  <c r="V33"/>
  <c r="X33"/>
  <c r="AB33"/>
  <c r="T36"/>
  <c r="V36"/>
  <c r="X36"/>
  <c r="AB36"/>
  <c r="S38"/>
  <c r="U38"/>
  <c r="W38"/>
  <c r="AA38"/>
  <c r="AC38"/>
  <c r="AC45" s="1"/>
  <c r="T40"/>
  <c r="V40"/>
  <c r="X40"/>
  <c r="AB40"/>
  <c r="Y45"/>
  <c r="S33"/>
  <c r="U33"/>
  <c r="W33"/>
  <c r="AA33"/>
  <c r="S36"/>
  <c r="U36"/>
  <c r="W36"/>
  <c r="AA36"/>
  <c r="T38"/>
  <c r="V38"/>
  <c r="X38"/>
  <c r="S40"/>
  <c r="U40"/>
  <c r="W40"/>
  <c r="AA40"/>
  <c r="G16" i="88" l="1"/>
  <c r="G16" i="89"/>
  <c r="F16"/>
  <c r="F16" i="88"/>
  <c r="AA45" i="83"/>
  <c r="AB45"/>
  <c r="X22" l="1"/>
  <c r="X21"/>
  <c r="X20"/>
  <c r="X19"/>
  <c r="X17"/>
  <c r="X15"/>
  <c r="X13"/>
  <c r="X12"/>
  <c r="X10"/>
  <c r="X9"/>
  <c r="X8"/>
  <c r="W22"/>
  <c r="W21"/>
  <c r="W20"/>
  <c r="W19"/>
  <c r="W17"/>
  <c r="W15"/>
  <c r="W13"/>
  <c r="W12"/>
  <c r="W10"/>
  <c r="W9"/>
  <c r="W8"/>
  <c r="V22"/>
  <c r="V21"/>
  <c r="V20"/>
  <c r="V19"/>
  <c r="V17"/>
  <c r="V15"/>
  <c r="V13"/>
  <c r="V12"/>
  <c r="V10"/>
  <c r="V9"/>
  <c r="V8"/>
  <c r="U22"/>
  <c r="U21"/>
  <c r="U20"/>
  <c r="U19"/>
  <c r="U17"/>
  <c r="U15"/>
  <c r="U13"/>
  <c r="U12"/>
  <c r="U10"/>
  <c r="U9"/>
  <c r="U8"/>
  <c r="T22"/>
  <c r="T21"/>
  <c r="T20"/>
  <c r="T19"/>
  <c r="T17"/>
  <c r="T15"/>
  <c r="T13"/>
  <c r="T12"/>
  <c r="T10"/>
  <c r="T9"/>
  <c r="T8"/>
  <c r="S22"/>
  <c r="S21"/>
  <c r="S20"/>
  <c r="S19"/>
  <c r="S17"/>
  <c r="S15"/>
  <c r="S13"/>
  <c r="S12"/>
  <c r="S10"/>
  <c r="S9"/>
  <c r="S8"/>
  <c r="V23" l="1"/>
  <c r="X73" i="84"/>
  <c r="W73"/>
  <c r="V72"/>
  <c r="U72"/>
  <c r="T72"/>
  <c r="S72"/>
  <c r="R72"/>
  <c r="Q72"/>
  <c r="M72"/>
  <c r="L72"/>
  <c r="V71"/>
  <c r="U71"/>
  <c r="T71"/>
  <c r="S71"/>
  <c r="R71"/>
  <c r="Q71"/>
  <c r="V70"/>
  <c r="U70"/>
  <c r="T70"/>
  <c r="S70"/>
  <c r="R70"/>
  <c r="Q70"/>
  <c r="M70"/>
  <c r="L70"/>
  <c r="L69"/>
  <c r="K69"/>
  <c r="I69"/>
  <c r="U69" s="1"/>
  <c r="H69"/>
  <c r="T69" s="1"/>
  <c r="G69"/>
  <c r="S69" s="1"/>
  <c r="F69"/>
  <c r="R69" s="1"/>
  <c r="E69"/>
  <c r="Q69" s="1"/>
  <c r="L68"/>
  <c r="K68"/>
  <c r="I68"/>
  <c r="U68" s="1"/>
  <c r="H68"/>
  <c r="T68" s="1"/>
  <c r="G68"/>
  <c r="S68" s="1"/>
  <c r="F68"/>
  <c r="R68" s="1"/>
  <c r="E68"/>
  <c r="Q68" s="1"/>
  <c r="L67"/>
  <c r="K67"/>
  <c r="I67"/>
  <c r="U67" s="1"/>
  <c r="H67"/>
  <c r="T67" s="1"/>
  <c r="G67"/>
  <c r="S67" s="1"/>
  <c r="F67"/>
  <c r="R67" s="1"/>
  <c r="E67"/>
  <c r="Q67" s="1"/>
  <c r="L66"/>
  <c r="K66"/>
  <c r="I66"/>
  <c r="U66" s="1"/>
  <c r="H66"/>
  <c r="T66" s="1"/>
  <c r="G66"/>
  <c r="S66" s="1"/>
  <c r="F66"/>
  <c r="R66" s="1"/>
  <c r="E66"/>
  <c r="Q66" s="1"/>
  <c r="L65"/>
  <c r="K65"/>
  <c r="I65"/>
  <c r="U65" s="1"/>
  <c r="H65"/>
  <c r="T65" s="1"/>
  <c r="G65"/>
  <c r="S65" s="1"/>
  <c r="F65"/>
  <c r="R65" s="1"/>
  <c r="E65"/>
  <c r="Q65" s="1"/>
  <c r="L64"/>
  <c r="K64"/>
  <c r="I64"/>
  <c r="U64" s="1"/>
  <c r="H64"/>
  <c r="T64" s="1"/>
  <c r="G64"/>
  <c r="S64" s="1"/>
  <c r="F64"/>
  <c r="R64" s="1"/>
  <c r="E64"/>
  <c r="Q64" s="1"/>
  <c r="V63"/>
  <c r="U63"/>
  <c r="T63"/>
  <c r="S63"/>
  <c r="R63"/>
  <c r="Q63"/>
  <c r="M63"/>
  <c r="L63"/>
  <c r="L62"/>
  <c r="K62"/>
  <c r="I62"/>
  <c r="U62" s="1"/>
  <c r="H62"/>
  <c r="T62" s="1"/>
  <c r="G62"/>
  <c r="S62" s="1"/>
  <c r="F62"/>
  <c r="R62" s="1"/>
  <c r="E62"/>
  <c r="Q62" s="1"/>
  <c r="V61"/>
  <c r="U61"/>
  <c r="T61"/>
  <c r="S61"/>
  <c r="R61"/>
  <c r="Q61"/>
  <c r="M61"/>
  <c r="L61"/>
  <c r="L60"/>
  <c r="K60"/>
  <c r="I60"/>
  <c r="U60" s="1"/>
  <c r="H60"/>
  <c r="T60" s="1"/>
  <c r="G60"/>
  <c r="S60" s="1"/>
  <c r="F60"/>
  <c r="R60" s="1"/>
  <c r="E60"/>
  <c r="Q60" s="1"/>
  <c r="L59"/>
  <c r="K59"/>
  <c r="I59"/>
  <c r="U59" s="1"/>
  <c r="H59"/>
  <c r="T59" s="1"/>
  <c r="G59"/>
  <c r="S59" s="1"/>
  <c r="F59"/>
  <c r="R59" s="1"/>
  <c r="E59"/>
  <c r="Q59" s="1"/>
  <c r="L58"/>
  <c r="K58"/>
  <c r="I58"/>
  <c r="U58" s="1"/>
  <c r="H58"/>
  <c r="T58" s="1"/>
  <c r="G58"/>
  <c r="S58" s="1"/>
  <c r="F58"/>
  <c r="R58" s="1"/>
  <c r="E58"/>
  <c r="Q58" s="1"/>
  <c r="V57"/>
  <c r="U57"/>
  <c r="T57"/>
  <c r="S57"/>
  <c r="R57"/>
  <c r="Q57"/>
  <c r="M57"/>
  <c r="L57"/>
  <c r="V56"/>
  <c r="U56"/>
  <c r="T56"/>
  <c r="S56"/>
  <c r="R56"/>
  <c r="Q56"/>
  <c r="L55"/>
  <c r="K55"/>
  <c r="I55"/>
  <c r="U55" s="1"/>
  <c r="H55"/>
  <c r="T55" s="1"/>
  <c r="G55"/>
  <c r="S55" s="1"/>
  <c r="F55"/>
  <c r="R55" s="1"/>
  <c r="E55"/>
  <c r="Q55" s="1"/>
  <c r="L54"/>
  <c r="K54"/>
  <c r="I54"/>
  <c r="U54" s="1"/>
  <c r="H54"/>
  <c r="T54" s="1"/>
  <c r="G54"/>
  <c r="S54" s="1"/>
  <c r="F54"/>
  <c r="R54" s="1"/>
  <c r="E54"/>
  <c r="Q54" s="1"/>
  <c r="V53"/>
  <c r="U53"/>
  <c r="T53"/>
  <c r="S53"/>
  <c r="R53"/>
  <c r="Q53"/>
  <c r="M53"/>
  <c r="L53"/>
  <c r="V52"/>
  <c r="U52"/>
  <c r="T52"/>
  <c r="S52"/>
  <c r="R52"/>
  <c r="Q52"/>
  <c r="M52"/>
  <c r="L52"/>
  <c r="L51"/>
  <c r="K51"/>
  <c r="I51"/>
  <c r="U51" s="1"/>
  <c r="H51"/>
  <c r="T51" s="1"/>
  <c r="G51"/>
  <c r="S51" s="1"/>
  <c r="F51"/>
  <c r="R51" s="1"/>
  <c r="E51"/>
  <c r="Q51" s="1"/>
  <c r="L50"/>
  <c r="K50"/>
  <c r="I50"/>
  <c r="U50" s="1"/>
  <c r="H50"/>
  <c r="T50" s="1"/>
  <c r="G50"/>
  <c r="S50" s="1"/>
  <c r="F50"/>
  <c r="R50" s="1"/>
  <c r="E50"/>
  <c r="Q50" s="1"/>
  <c r="V49"/>
  <c r="U49"/>
  <c r="T49"/>
  <c r="S49"/>
  <c r="R49"/>
  <c r="Q49"/>
  <c r="M49"/>
  <c r="L49"/>
  <c r="L48"/>
  <c r="K48"/>
  <c r="I48"/>
  <c r="U48" s="1"/>
  <c r="H48"/>
  <c r="T48" s="1"/>
  <c r="G48"/>
  <c r="S48" s="1"/>
  <c r="F48"/>
  <c r="R48" s="1"/>
  <c r="E48"/>
  <c r="Q48" s="1"/>
  <c r="L47"/>
  <c r="K47"/>
  <c r="H47"/>
  <c r="E47"/>
  <c r="D47"/>
  <c r="V46"/>
  <c r="U46"/>
  <c r="T46"/>
  <c r="S46"/>
  <c r="R46"/>
  <c r="Q46"/>
  <c r="M46"/>
  <c r="L46"/>
  <c r="V45"/>
  <c r="U45"/>
  <c r="T45"/>
  <c r="S45"/>
  <c r="R45"/>
  <c r="Q45"/>
  <c r="M45"/>
  <c r="L45"/>
  <c r="F47" l="1"/>
  <c r="R47" s="1"/>
  <c r="R73" s="1"/>
  <c r="T47"/>
  <c r="T73" s="1"/>
  <c r="J48"/>
  <c r="V48" s="1"/>
  <c r="J50"/>
  <c r="V50" s="1"/>
  <c r="J51"/>
  <c r="V51" s="1"/>
  <c r="J54"/>
  <c r="V54" s="1"/>
  <c r="J55"/>
  <c r="V55" s="1"/>
  <c r="J58"/>
  <c r="V58" s="1"/>
  <c r="J59"/>
  <c r="V59" s="1"/>
  <c r="J60"/>
  <c r="V60" s="1"/>
  <c r="J62"/>
  <c r="V62" s="1"/>
  <c r="J64"/>
  <c r="V64" s="1"/>
  <c r="J65"/>
  <c r="V65" s="1"/>
  <c r="J66"/>
  <c r="V66" s="1"/>
  <c r="J67"/>
  <c r="V67" s="1"/>
  <c r="J68"/>
  <c r="V68" s="1"/>
  <c r="J69"/>
  <c r="V69" s="1"/>
  <c r="G47"/>
  <c r="S47" s="1"/>
  <c r="S73" s="1"/>
  <c r="I47"/>
  <c r="J47" s="1"/>
  <c r="V47" s="1"/>
  <c r="Q47"/>
  <c r="Q73" s="1"/>
  <c r="B15" i="89" l="1"/>
  <c r="B19" s="1"/>
  <c r="B15" i="88"/>
  <c r="C15" i="89"/>
  <c r="C19" s="1"/>
  <c r="C15" i="88"/>
  <c r="D15" i="89"/>
  <c r="D19" s="1"/>
  <c r="D15" i="88"/>
  <c r="E15" i="89"/>
  <c r="E19" s="1"/>
  <c r="E15" i="88"/>
  <c r="V73" i="84"/>
  <c r="U47"/>
  <c r="U73" s="1"/>
  <c r="G15" i="89" l="1"/>
  <c r="G19" s="1"/>
  <c r="G15" i="88"/>
  <c r="F15" i="89"/>
  <c r="F19" s="1"/>
  <c r="F15" i="88"/>
  <c r="V35" i="84"/>
  <c r="U35"/>
  <c r="T35"/>
  <c r="S35"/>
  <c r="R35"/>
  <c r="Q35"/>
  <c r="V34"/>
  <c r="U34"/>
  <c r="T34"/>
  <c r="S34"/>
  <c r="R34"/>
  <c r="Q34"/>
  <c r="V33"/>
  <c r="U33"/>
  <c r="T33"/>
  <c r="S33"/>
  <c r="R33"/>
  <c r="Q33"/>
  <c r="V26"/>
  <c r="U26"/>
  <c r="T26"/>
  <c r="S26"/>
  <c r="R26"/>
  <c r="Q26"/>
  <c r="V24"/>
  <c r="U24"/>
  <c r="T24"/>
  <c r="S24"/>
  <c r="R24"/>
  <c r="Q24"/>
  <c r="V20"/>
  <c r="U20"/>
  <c r="T20"/>
  <c r="S20"/>
  <c r="R20"/>
  <c r="Q20"/>
  <c r="V19"/>
  <c r="U19"/>
  <c r="T19"/>
  <c r="S19"/>
  <c r="R19"/>
  <c r="Q19"/>
  <c r="V16"/>
  <c r="U16"/>
  <c r="T16"/>
  <c r="S16"/>
  <c r="R16"/>
  <c r="Q16"/>
  <c r="V15"/>
  <c r="U15"/>
  <c r="T15"/>
  <c r="S15"/>
  <c r="R15"/>
  <c r="Q15"/>
  <c r="V12"/>
  <c r="U12"/>
  <c r="T12"/>
  <c r="S12"/>
  <c r="R12"/>
  <c r="Q12"/>
  <c r="V9"/>
  <c r="U9"/>
  <c r="T9"/>
  <c r="S9"/>
  <c r="R9"/>
  <c r="Q9"/>
  <c r="V8"/>
  <c r="U8"/>
  <c r="T8"/>
  <c r="S8"/>
  <c r="R8"/>
  <c r="Q8"/>
  <c r="Y35" i="74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9"/>
  <c r="Y8"/>
  <c r="X34"/>
  <c r="W35"/>
  <c r="W34"/>
  <c r="W33"/>
  <c r="W26"/>
  <c r="W24"/>
  <c r="W20"/>
  <c r="W19"/>
  <c r="W16"/>
  <c r="W15"/>
  <c r="W12"/>
  <c r="W9"/>
  <c r="W8"/>
  <c r="I28" i="84"/>
  <c r="J28" s="1"/>
  <c r="V28" s="1"/>
  <c r="I27"/>
  <c r="J27" s="1"/>
  <c r="V27" s="1"/>
  <c r="I22"/>
  <c r="J22" s="1"/>
  <c r="V22" s="1"/>
  <c r="I21"/>
  <c r="J21" s="1"/>
  <c r="V21" s="1"/>
  <c r="I13"/>
  <c r="J13" s="1"/>
  <c r="V13" s="1"/>
  <c r="J11" i="65"/>
  <c r="K11" s="1"/>
  <c r="J10"/>
  <c r="K10" s="1"/>
  <c r="J9"/>
  <c r="K9" s="1"/>
  <c r="G28" i="84"/>
  <c r="S28" s="1"/>
  <c r="F28"/>
  <c r="R28" s="1"/>
  <c r="G27"/>
  <c r="S27" s="1"/>
  <c r="F27"/>
  <c r="R27" s="1"/>
  <c r="G22"/>
  <c r="S22" s="1"/>
  <c r="F22"/>
  <c r="R22" s="1"/>
  <c r="G21"/>
  <c r="S21" s="1"/>
  <c r="F21"/>
  <c r="R21" s="1"/>
  <c r="G13"/>
  <c r="S13" s="1"/>
  <c r="F13"/>
  <c r="R13" s="1"/>
  <c r="J13" i="1"/>
  <c r="J11"/>
  <c r="H13"/>
  <c r="G13"/>
  <c r="H11"/>
  <c r="G11"/>
  <c r="M26" i="84"/>
  <c r="L26"/>
  <c r="M24"/>
  <c r="L24"/>
  <c r="M9"/>
  <c r="L9"/>
  <c r="M35"/>
  <c r="L35"/>
  <c r="M33"/>
  <c r="L33"/>
  <c r="M20"/>
  <c r="L20"/>
  <c r="M16"/>
  <c r="L16"/>
  <c r="M15"/>
  <c r="L15"/>
  <c r="M12"/>
  <c r="L12"/>
  <c r="M8"/>
  <c r="L8"/>
  <c r="Y36"/>
  <c r="X36"/>
  <c r="W36"/>
  <c r="L32"/>
  <c r="K32"/>
  <c r="I32"/>
  <c r="J32" s="1"/>
  <c r="V32" s="1"/>
  <c r="H32"/>
  <c r="T32" s="1"/>
  <c r="G32"/>
  <c r="S32" s="1"/>
  <c r="F32"/>
  <c r="R32" s="1"/>
  <c r="E32"/>
  <c r="Q32" s="1"/>
  <c r="L31"/>
  <c r="K31"/>
  <c r="I31"/>
  <c r="J31" s="1"/>
  <c r="V31" s="1"/>
  <c r="H31"/>
  <c r="T31" s="1"/>
  <c r="G31"/>
  <c r="S31" s="1"/>
  <c r="F31"/>
  <c r="R31" s="1"/>
  <c r="E31"/>
  <c r="Q31" s="1"/>
  <c r="L30"/>
  <c r="K30"/>
  <c r="I30"/>
  <c r="J30" s="1"/>
  <c r="V30" s="1"/>
  <c r="H30"/>
  <c r="T30" s="1"/>
  <c r="G30"/>
  <c r="S30" s="1"/>
  <c r="F30"/>
  <c r="R30" s="1"/>
  <c r="E30"/>
  <c r="Q30" s="1"/>
  <c r="L29"/>
  <c r="K29"/>
  <c r="I29"/>
  <c r="J29" s="1"/>
  <c r="V29" s="1"/>
  <c r="H29"/>
  <c r="T29" s="1"/>
  <c r="G29"/>
  <c r="S29" s="1"/>
  <c r="F29"/>
  <c r="R29" s="1"/>
  <c r="E29"/>
  <c r="Q29" s="1"/>
  <c r="L28"/>
  <c r="K28"/>
  <c r="H28"/>
  <c r="T28" s="1"/>
  <c r="E28"/>
  <c r="Q28" s="1"/>
  <c r="L27"/>
  <c r="K27"/>
  <c r="H27"/>
  <c r="T27" s="1"/>
  <c r="E27"/>
  <c r="Q27" s="1"/>
  <c r="L25"/>
  <c r="K25"/>
  <c r="I25"/>
  <c r="U25" s="1"/>
  <c r="H25"/>
  <c r="T25" s="1"/>
  <c r="G25"/>
  <c r="S25" s="1"/>
  <c r="F25"/>
  <c r="R25" s="1"/>
  <c r="E25"/>
  <c r="Q25" s="1"/>
  <c r="L23"/>
  <c r="K23"/>
  <c r="I23"/>
  <c r="J23" s="1"/>
  <c r="V23" s="1"/>
  <c r="H23"/>
  <c r="T23" s="1"/>
  <c r="G23"/>
  <c r="S23" s="1"/>
  <c r="F23"/>
  <c r="R23" s="1"/>
  <c r="E23"/>
  <c r="Q23" s="1"/>
  <c r="L22"/>
  <c r="K22"/>
  <c r="H22"/>
  <c r="T22" s="1"/>
  <c r="E22"/>
  <c r="Q22" s="1"/>
  <c r="L21"/>
  <c r="K21"/>
  <c r="H21"/>
  <c r="T21" s="1"/>
  <c r="E21"/>
  <c r="Q21" s="1"/>
  <c r="L18"/>
  <c r="K18"/>
  <c r="I18"/>
  <c r="J18" s="1"/>
  <c r="V18" s="1"/>
  <c r="H18"/>
  <c r="T18" s="1"/>
  <c r="G18"/>
  <c r="S18" s="1"/>
  <c r="F18"/>
  <c r="R18" s="1"/>
  <c r="E18"/>
  <c r="Q18" s="1"/>
  <c r="L17"/>
  <c r="K17"/>
  <c r="I17"/>
  <c r="J17" s="1"/>
  <c r="V17" s="1"/>
  <c r="H17"/>
  <c r="T17" s="1"/>
  <c r="G17"/>
  <c r="S17" s="1"/>
  <c r="F17"/>
  <c r="R17" s="1"/>
  <c r="E17"/>
  <c r="Q17" s="1"/>
  <c r="L14"/>
  <c r="K14"/>
  <c r="I14"/>
  <c r="J14" s="1"/>
  <c r="V14" s="1"/>
  <c r="H14"/>
  <c r="T14" s="1"/>
  <c r="G14"/>
  <c r="S14" s="1"/>
  <c r="F14"/>
  <c r="R14" s="1"/>
  <c r="E14"/>
  <c r="Q14" s="1"/>
  <c r="L13"/>
  <c r="K13"/>
  <c r="H13"/>
  <c r="T13" s="1"/>
  <c r="E13"/>
  <c r="Q13" s="1"/>
  <c r="L11"/>
  <c r="K11"/>
  <c r="I11"/>
  <c r="U11" s="1"/>
  <c r="H11"/>
  <c r="T11" s="1"/>
  <c r="G11"/>
  <c r="S11" s="1"/>
  <c r="F11"/>
  <c r="R11" s="1"/>
  <c r="E11"/>
  <c r="Q11" s="1"/>
  <c r="L10"/>
  <c r="K10"/>
  <c r="H10"/>
  <c r="E10"/>
  <c r="D10"/>
  <c r="AA22" i="83"/>
  <c r="R22"/>
  <c r="AC22" s="1"/>
  <c r="Q22"/>
  <c r="AB22" s="1"/>
  <c r="AA21"/>
  <c r="R21"/>
  <c r="AC21" s="1"/>
  <c r="Q21"/>
  <c r="AB21" s="1"/>
  <c r="AA20"/>
  <c r="R20"/>
  <c r="AC20" s="1"/>
  <c r="Q20"/>
  <c r="AB20" s="1"/>
  <c r="AA19"/>
  <c r="Z23"/>
  <c r="X23"/>
  <c r="W23"/>
  <c r="U23"/>
  <c r="T23"/>
  <c r="S23"/>
  <c r="R19"/>
  <c r="AC19" s="1"/>
  <c r="Q19"/>
  <c r="AB19" s="1"/>
  <c r="R18"/>
  <c r="Q18"/>
  <c r="AA17"/>
  <c r="R17"/>
  <c r="AC17" s="1"/>
  <c r="Q17"/>
  <c r="AB17" s="1"/>
  <c r="R16"/>
  <c r="Q16"/>
  <c r="AA15"/>
  <c r="R15"/>
  <c r="AC15" s="1"/>
  <c r="Q15"/>
  <c r="AB15" s="1"/>
  <c r="R14"/>
  <c r="Q14"/>
  <c r="AA13"/>
  <c r="R13"/>
  <c r="AC13" s="1"/>
  <c r="Q13"/>
  <c r="AB13" s="1"/>
  <c r="AA12"/>
  <c r="R12"/>
  <c r="AC12" s="1"/>
  <c r="Q12"/>
  <c r="AB12" s="1"/>
  <c r="R11"/>
  <c r="Q11"/>
  <c r="AA10"/>
  <c r="R10"/>
  <c r="AC10" s="1"/>
  <c r="Q10"/>
  <c r="AB10" s="1"/>
  <c r="AA9"/>
  <c r="R9"/>
  <c r="AC9" s="1"/>
  <c r="Q9"/>
  <c r="AB9" s="1"/>
  <c r="AA8"/>
  <c r="R8"/>
  <c r="AC8" s="1"/>
  <c r="Q8"/>
  <c r="AB8" s="1"/>
  <c r="G6" i="88" l="1"/>
  <c r="G6" i="89"/>
  <c r="AC11" i="83"/>
  <c r="X11"/>
  <c r="V11"/>
  <c r="T11"/>
  <c r="W11"/>
  <c r="U11"/>
  <c r="S11"/>
  <c r="AB16"/>
  <c r="W16"/>
  <c r="U16"/>
  <c r="S16"/>
  <c r="X16"/>
  <c r="V16"/>
  <c r="T16"/>
  <c r="AC14"/>
  <c r="W14"/>
  <c r="U14"/>
  <c r="S14"/>
  <c r="X14"/>
  <c r="V14"/>
  <c r="T14"/>
  <c r="AC18"/>
  <c r="W18"/>
  <c r="U18"/>
  <c r="S18"/>
  <c r="X18"/>
  <c r="V18"/>
  <c r="T18"/>
  <c r="F10" i="84"/>
  <c r="R10" s="1"/>
  <c r="R36" s="1"/>
  <c r="T10"/>
  <c r="T36" s="1"/>
  <c r="J11"/>
  <c r="V11" s="1"/>
  <c r="J25"/>
  <c r="V25" s="1"/>
  <c r="G10"/>
  <c r="S10" s="1"/>
  <c r="S36" s="1"/>
  <c r="I10"/>
  <c r="J10" s="1"/>
  <c r="V10" s="1"/>
  <c r="Q10"/>
  <c r="Q36" s="1"/>
  <c r="U13"/>
  <c r="U14"/>
  <c r="U17"/>
  <c r="U18"/>
  <c r="U21"/>
  <c r="U22"/>
  <c r="U23"/>
  <c r="U27"/>
  <c r="U28"/>
  <c r="U29"/>
  <c r="U30"/>
  <c r="U31"/>
  <c r="U32"/>
  <c r="AB11" i="83"/>
  <c r="AB23" s="1"/>
  <c r="AB14"/>
  <c r="AA16"/>
  <c r="AC16"/>
  <c r="AC23" s="1"/>
  <c r="AB18"/>
  <c r="Y23"/>
  <c r="AA11"/>
  <c r="AA14"/>
  <c r="AA18"/>
  <c r="F6" i="89" l="1"/>
  <c r="F6" i="88"/>
  <c r="B5"/>
  <c r="B5" i="89"/>
  <c r="V36" i="84"/>
  <c r="G5" i="89" s="1"/>
  <c r="D5" i="88"/>
  <c r="D5" i="89"/>
  <c r="C5"/>
  <c r="C5" i="88"/>
  <c r="E5" i="89"/>
  <c r="E5" i="88"/>
  <c r="AA23" i="83"/>
  <c r="U10" i="84"/>
  <c r="U36" s="1"/>
  <c r="G5" i="88" l="1"/>
  <c r="F5"/>
  <c r="F5" i="89"/>
  <c r="C22" i="46"/>
  <c r="M15" i="3" l="1"/>
  <c r="M14"/>
  <c r="L15"/>
  <c r="L14"/>
  <c r="M13" i="45"/>
  <c r="L13"/>
  <c r="M13" i="49"/>
  <c r="L13"/>
  <c r="M13" i="53"/>
  <c r="L13"/>
  <c r="M13" i="59"/>
  <c r="L13"/>
  <c r="M15" i="64"/>
  <c r="M14"/>
  <c r="L15"/>
  <c r="L14"/>
  <c r="M13" i="67"/>
  <c r="L13"/>
  <c r="Z18" i="66"/>
  <c r="Y18"/>
  <c r="Z17" i="63"/>
  <c r="Z16"/>
  <c r="Z15"/>
  <c r="Z11"/>
  <c r="Z10"/>
  <c r="Z9"/>
  <c r="Y17"/>
  <c r="Y16"/>
  <c r="Y15"/>
  <c r="Y11"/>
  <c r="Y10"/>
  <c r="Z15" i="58"/>
  <c r="Z14"/>
  <c r="Z13"/>
  <c r="Z12"/>
  <c r="Z11"/>
  <c r="Z10"/>
  <c r="Z9"/>
  <c r="Y15"/>
  <c r="Y14"/>
  <c r="Y13"/>
  <c r="Y12"/>
  <c r="Y11"/>
  <c r="Y10"/>
  <c r="Z11" i="52"/>
  <c r="Z10"/>
  <c r="Z9"/>
  <c r="Y11"/>
  <c r="Y10"/>
  <c r="Y9"/>
  <c r="Y13" s="1"/>
  <c r="Z9" i="48"/>
  <c r="Z8"/>
  <c r="Z7"/>
  <c r="Y9"/>
  <c r="Y8"/>
  <c r="Z13" i="44"/>
  <c r="Z12"/>
  <c r="Z7"/>
  <c r="Z6"/>
  <c r="Y13"/>
  <c r="Y12"/>
  <c r="Y7"/>
  <c r="R13"/>
  <c r="Q13"/>
  <c r="Z28" i="2"/>
  <c r="Z27"/>
  <c r="Z26"/>
  <c r="Z25"/>
  <c r="Z24"/>
  <c r="Z23"/>
  <c r="Z18"/>
  <c r="Z17"/>
  <c r="Z16"/>
  <c r="Z15"/>
  <c r="Z13"/>
  <c r="Z12"/>
  <c r="Z20" s="1"/>
  <c r="Z7"/>
  <c r="Z6"/>
  <c r="Z9" s="1"/>
  <c r="Y28"/>
  <c r="Y27"/>
  <c r="Y26"/>
  <c r="Y25"/>
  <c r="Y24"/>
  <c r="Y23"/>
  <c r="Y18"/>
  <c r="Y17"/>
  <c r="Y16"/>
  <c r="Y15"/>
  <c r="Y13"/>
  <c r="Y12"/>
  <c r="Y7"/>
  <c r="AE5" i="72"/>
  <c r="AD5"/>
  <c r="AC5"/>
  <c r="AB5"/>
  <c r="AE5" i="67"/>
  <c r="AD5"/>
  <c r="K4" i="76" s="1"/>
  <c r="AC5" i="67"/>
  <c r="AB5"/>
  <c r="I4" i="76" s="1"/>
  <c r="AE6" i="64"/>
  <c r="AD6"/>
  <c r="AC6"/>
  <c r="AB6"/>
  <c r="AE5"/>
  <c r="AD5"/>
  <c r="AC5"/>
  <c r="AB5"/>
  <c r="AD5" i="59"/>
  <c r="AB5"/>
  <c r="AE5" i="53"/>
  <c r="AD5"/>
  <c r="AC5"/>
  <c r="AB5"/>
  <c r="AE5" i="49"/>
  <c r="AD5"/>
  <c r="AC5"/>
  <c r="AB5"/>
  <c r="AE5" i="45"/>
  <c r="AD5"/>
  <c r="AC5"/>
  <c r="AB5"/>
  <c r="AB6" i="3"/>
  <c r="AB5"/>
  <c r="AD6"/>
  <c r="AD5"/>
  <c r="Z17" i="58" l="1"/>
  <c r="Y20" i="2"/>
  <c r="Y10" i="66"/>
  <c r="Y12"/>
  <c r="Y17"/>
  <c r="Y19"/>
  <c r="Z10"/>
  <c r="Z12"/>
  <c r="Z17"/>
  <c r="Z19"/>
  <c r="Y11"/>
  <c r="Y16"/>
  <c r="Y21" s="1"/>
  <c r="Z9"/>
  <c r="Z11"/>
  <c r="Z16"/>
  <c r="Z21" s="1"/>
  <c r="Z13" i="52"/>
  <c r="Z11" i="48"/>
  <c r="Z9" i="44"/>
  <c r="D9" i="78"/>
  <c r="Y10" i="71"/>
  <c r="M11" i="65"/>
  <c r="L11"/>
  <c r="I11"/>
  <c r="H11"/>
  <c r="N11" s="1"/>
  <c r="G11"/>
  <c r="F11"/>
  <c r="J12" i="57"/>
  <c r="K12" s="1"/>
  <c r="H12"/>
  <c r="N12" s="1"/>
  <c r="G12"/>
  <c r="M12"/>
  <c r="L12"/>
  <c r="I12"/>
  <c r="F12"/>
  <c r="N16" i="65"/>
  <c r="T17" i="61" l="1"/>
  <c r="F52" s="1"/>
  <c r="T9"/>
  <c r="F38" s="1"/>
  <c r="F51" s="1"/>
  <c r="O19"/>
  <c r="O18"/>
  <c r="O17"/>
  <c r="O16"/>
  <c r="O15"/>
  <c r="O20" s="1"/>
  <c r="O11"/>
  <c r="O10"/>
  <c r="O9"/>
  <c r="O8"/>
  <c r="O7"/>
  <c r="Y9" i="66"/>
  <c r="Z20" i="65"/>
  <c r="X20"/>
  <c r="W20"/>
  <c r="V20"/>
  <c r="U20"/>
  <c r="T20"/>
  <c r="S20"/>
  <c r="R20"/>
  <c r="N20"/>
  <c r="M20"/>
  <c r="Y20" s="1"/>
  <c r="Y9" i="63"/>
  <c r="Y23" i="62"/>
  <c r="X23"/>
  <c r="U23"/>
  <c r="R23"/>
  <c r="Y9" i="58"/>
  <c r="Y17" s="1"/>
  <c r="Y21" i="47"/>
  <c r="X21"/>
  <c r="R21"/>
  <c r="Z18"/>
  <c r="Y18"/>
  <c r="X18"/>
  <c r="W18"/>
  <c r="V18"/>
  <c r="U18"/>
  <c r="T18"/>
  <c r="S18"/>
  <c r="R18"/>
  <c r="N22" i="43"/>
  <c r="M22"/>
  <c r="Z22"/>
  <c r="Y22"/>
  <c r="X22"/>
  <c r="W22"/>
  <c r="V22"/>
  <c r="U22"/>
  <c r="T22"/>
  <c r="S22"/>
  <c r="R22"/>
  <c r="Z18"/>
  <c r="Y18"/>
  <c r="X18"/>
  <c r="W18"/>
  <c r="V18"/>
  <c r="U18"/>
  <c r="T18"/>
  <c r="S18"/>
  <c r="R18"/>
  <c r="X22" i="57"/>
  <c r="W22"/>
  <c r="V22"/>
  <c r="U22"/>
  <c r="T22"/>
  <c r="S22"/>
  <c r="R22"/>
  <c r="N22"/>
  <c r="Z22" s="1"/>
  <c r="M22"/>
  <c r="Y22" s="1"/>
  <c r="Y21"/>
  <c r="X21"/>
  <c r="W21"/>
  <c r="V21"/>
  <c r="U21"/>
  <c r="T21"/>
  <c r="S21"/>
  <c r="R21"/>
  <c r="N21"/>
  <c r="Z21" s="1"/>
  <c r="X20"/>
  <c r="W20"/>
  <c r="V20"/>
  <c r="U20"/>
  <c r="T20"/>
  <c r="S20"/>
  <c r="R20"/>
  <c r="N20"/>
  <c r="Z20" s="1"/>
  <c r="M20"/>
  <c r="Y20" s="1"/>
  <c r="X19"/>
  <c r="W19"/>
  <c r="V19"/>
  <c r="U19"/>
  <c r="T19"/>
  <c r="S19"/>
  <c r="R19"/>
  <c r="N19"/>
  <c r="Z19" s="1"/>
  <c r="M19"/>
  <c r="Y19" s="1"/>
  <c r="X18"/>
  <c r="W18"/>
  <c r="V18"/>
  <c r="U18"/>
  <c r="T18"/>
  <c r="S18"/>
  <c r="R18"/>
  <c r="N18"/>
  <c r="Z18" s="1"/>
  <c r="M18"/>
  <c r="Y18" s="1"/>
  <c r="M9" i="51"/>
  <c r="Y9" s="1"/>
  <c r="L9"/>
  <c r="X9" s="1"/>
  <c r="J9"/>
  <c r="V9" s="1"/>
  <c r="V17" s="1"/>
  <c r="I9"/>
  <c r="U9" s="1"/>
  <c r="U17" s="1"/>
  <c r="H9"/>
  <c r="N9" s="1"/>
  <c r="Z9" s="1"/>
  <c r="Z17" s="1"/>
  <c r="G9"/>
  <c r="S9" s="1"/>
  <c r="S17" s="1"/>
  <c r="F9"/>
  <c r="R9" s="1"/>
  <c r="X13"/>
  <c r="W13"/>
  <c r="V13"/>
  <c r="U13"/>
  <c r="T13"/>
  <c r="S13"/>
  <c r="R13"/>
  <c r="N13"/>
  <c r="Z13" s="1"/>
  <c r="M13"/>
  <c r="Y13" s="1"/>
  <c r="N18" i="43"/>
  <c r="M18"/>
  <c r="N18" i="47"/>
  <c r="M18"/>
  <c r="M13"/>
  <c r="L13"/>
  <c r="J13"/>
  <c r="K13" s="1"/>
  <c r="I13"/>
  <c r="H13"/>
  <c r="N13" s="1"/>
  <c r="G13"/>
  <c r="F13"/>
  <c r="Z17"/>
  <c r="Y17"/>
  <c r="X17"/>
  <c r="W17"/>
  <c r="V17"/>
  <c r="U17"/>
  <c r="T17"/>
  <c r="S17"/>
  <c r="R17"/>
  <c r="M14" i="43"/>
  <c r="Y14" s="1"/>
  <c r="L14"/>
  <c r="X14" s="1"/>
  <c r="J14"/>
  <c r="V14" s="1"/>
  <c r="I14"/>
  <c r="U14" s="1"/>
  <c r="H14"/>
  <c r="N14" s="1"/>
  <c r="Z14" s="1"/>
  <c r="G14"/>
  <c r="S14" s="1"/>
  <c r="F14"/>
  <c r="R14" s="1"/>
  <c r="O12" i="61" l="1"/>
  <c r="F36" s="1"/>
  <c r="F40" s="1"/>
  <c r="F41"/>
  <c r="F50"/>
  <c r="F54" s="1"/>
  <c r="F49"/>
  <c r="F53" s="1"/>
  <c r="K9" i="51"/>
  <c r="W9" s="1"/>
  <c r="W17" s="1"/>
  <c r="T9"/>
  <c r="T17" s="1"/>
  <c r="K14" i="43"/>
  <c r="W14" s="1"/>
  <c r="T14"/>
  <c r="F55" i="61" l="1"/>
  <c r="F42"/>
  <c r="E19" i="88"/>
  <c r="E41" i="68"/>
  <c r="E39" i="10"/>
  <c r="M10" i="43"/>
  <c r="F10"/>
  <c r="M12"/>
  <c r="Y12" s="1"/>
  <c r="L12"/>
  <c r="X12" s="1"/>
  <c r="J12"/>
  <c r="V12" s="1"/>
  <c r="I12"/>
  <c r="U12" s="1"/>
  <c r="H12"/>
  <c r="N12" s="1"/>
  <c r="Z12" s="1"/>
  <c r="G12"/>
  <c r="S12" s="1"/>
  <c r="F12"/>
  <c r="R12" s="1"/>
  <c r="W23" i="2"/>
  <c r="W24"/>
  <c r="F13" i="1"/>
  <c r="J71" i="77"/>
  <c r="J70"/>
  <c r="J69"/>
  <c r="D6" i="82"/>
  <c r="C6"/>
  <c r="B6"/>
  <c r="E6" s="1"/>
  <c r="N11" i="80"/>
  <c r="N12" s="1"/>
  <c r="N14" s="1"/>
  <c r="M11"/>
  <c r="L11"/>
  <c r="N10"/>
  <c r="M10"/>
  <c r="L10"/>
  <c r="N9"/>
  <c r="M9"/>
  <c r="L9"/>
  <c r="L12"/>
  <c r="L14" s="1"/>
  <c r="M12"/>
  <c r="M14" s="1"/>
  <c r="F88" i="81"/>
  <c r="F89" s="1"/>
  <c r="S16" i="77"/>
  <c r="O18"/>
  <c r="O17"/>
  <c r="O16"/>
  <c r="O15"/>
  <c r="O19" s="1"/>
  <c r="F36" s="1"/>
  <c r="O14"/>
  <c r="O10"/>
  <c r="O9"/>
  <c r="O8"/>
  <c r="O7"/>
  <c r="O6"/>
  <c r="U17" i="61"/>
  <c r="G52" s="1"/>
  <c r="U9"/>
  <c r="G38" s="1"/>
  <c r="G51" s="1"/>
  <c r="F38" i="77"/>
  <c r="F37"/>
  <c r="S8"/>
  <c r="O11"/>
  <c r="F35" s="1"/>
  <c r="F39" s="1"/>
  <c r="E8" i="89" l="1"/>
  <c r="E10" s="1"/>
  <c r="E8" i="88"/>
  <c r="E10"/>
  <c r="E9" i="68"/>
  <c r="E8" i="10"/>
  <c r="I88" i="81"/>
  <c r="I89" s="1"/>
  <c r="B7" i="82" s="1"/>
  <c r="K12" i="43"/>
  <c r="W12" s="1"/>
  <c r="T12"/>
  <c r="F40" i="77"/>
  <c r="F41"/>
  <c r="G88" i="81"/>
  <c r="H88"/>
  <c r="AF8"/>
  <c r="AG8"/>
  <c r="AH8"/>
  <c r="AI8"/>
  <c r="AJ8"/>
  <c r="AK8"/>
  <c r="AL8"/>
  <c r="AM8"/>
  <c r="AN8"/>
  <c r="AO8"/>
  <c r="AR8"/>
  <c r="AS8"/>
  <c r="AT8"/>
  <c r="AU8"/>
  <c r="AV8"/>
  <c r="AW8"/>
  <c r="AX8"/>
  <c r="AY8"/>
  <c r="AZ8"/>
  <c r="BA8"/>
  <c r="AF13"/>
  <c r="AG13"/>
  <c r="AH13"/>
  <c r="AI13"/>
  <c r="AJ13"/>
  <c r="AK13"/>
  <c r="AL13"/>
  <c r="AM13"/>
  <c r="AN13"/>
  <c r="AO13"/>
  <c r="AR13"/>
  <c r="AS13"/>
  <c r="AT13"/>
  <c r="AU13"/>
  <c r="AV13"/>
  <c r="AW13"/>
  <c r="AX13"/>
  <c r="AY13"/>
  <c r="AZ13"/>
  <c r="BA13"/>
  <c r="AF14"/>
  <c r="AG14"/>
  <c r="AH14"/>
  <c r="AI14"/>
  <c r="AJ14"/>
  <c r="AK14"/>
  <c r="AL14"/>
  <c r="AM14"/>
  <c r="AN14"/>
  <c r="AO14"/>
  <c r="AR14"/>
  <c r="AS14"/>
  <c r="AT14"/>
  <c r="AU14"/>
  <c r="AV14"/>
  <c r="AW14"/>
  <c r="AX14"/>
  <c r="AY14"/>
  <c r="AZ14"/>
  <c r="BA14"/>
  <c r="AF15"/>
  <c r="AG15"/>
  <c r="AH15"/>
  <c r="AI15"/>
  <c r="AJ15"/>
  <c r="AK15"/>
  <c r="AL15"/>
  <c r="AM15"/>
  <c r="AN15"/>
  <c r="AO15"/>
  <c r="AR15"/>
  <c r="AS15"/>
  <c r="AT15"/>
  <c r="AU15"/>
  <c r="AV15"/>
  <c r="AW15"/>
  <c r="AX15"/>
  <c r="AY15"/>
  <c r="AZ15"/>
  <c r="BA15"/>
  <c r="AF16"/>
  <c r="AG16"/>
  <c r="AH16"/>
  <c r="AI16"/>
  <c r="AJ16"/>
  <c r="AK16"/>
  <c r="AL16"/>
  <c r="AM16"/>
  <c r="AN16"/>
  <c r="AO16"/>
  <c r="AR16"/>
  <c r="AS16"/>
  <c r="AT16"/>
  <c r="AU16"/>
  <c r="AV16"/>
  <c r="AW16"/>
  <c r="AX16"/>
  <c r="AY16"/>
  <c r="AZ16"/>
  <c r="BA16"/>
  <c r="AF17"/>
  <c r="AG17"/>
  <c r="AH17"/>
  <c r="AI17"/>
  <c r="AJ17"/>
  <c r="AK17"/>
  <c r="AL17"/>
  <c r="AM17"/>
  <c r="AN17"/>
  <c r="AO17"/>
  <c r="AR17"/>
  <c r="AS17"/>
  <c r="AT17"/>
  <c r="AU17"/>
  <c r="AV17"/>
  <c r="AW17"/>
  <c r="AX17"/>
  <c r="AY17"/>
  <c r="AZ17"/>
  <c r="BA17"/>
  <c r="AF18"/>
  <c r="AG18"/>
  <c r="AH18"/>
  <c r="AI18"/>
  <c r="AJ18"/>
  <c r="AK18"/>
  <c r="AL18"/>
  <c r="AM18"/>
  <c r="AN18"/>
  <c r="AO18"/>
  <c r="AR18"/>
  <c r="AS18"/>
  <c r="AT18"/>
  <c r="AU18"/>
  <c r="AV18"/>
  <c r="AW18"/>
  <c r="AX18"/>
  <c r="AY18"/>
  <c r="AZ18"/>
  <c r="BA18"/>
  <c r="AF19"/>
  <c r="AG19"/>
  <c r="AH19"/>
  <c r="AI19"/>
  <c r="AJ19"/>
  <c r="AK19"/>
  <c r="AL19"/>
  <c r="AM19"/>
  <c r="AN19"/>
  <c r="AO19"/>
  <c r="AR19"/>
  <c r="AS19"/>
  <c r="AT19"/>
  <c r="AU19"/>
  <c r="AV19"/>
  <c r="AW19"/>
  <c r="AX19"/>
  <c r="AY19"/>
  <c r="AZ19"/>
  <c r="BA19"/>
  <c r="AF20"/>
  <c r="AG20"/>
  <c r="AH20"/>
  <c r="AI20"/>
  <c r="AJ20"/>
  <c r="AK20"/>
  <c r="AL20"/>
  <c r="AM20"/>
  <c r="AN20"/>
  <c r="AO20"/>
  <c r="AR20"/>
  <c r="AS20"/>
  <c r="AT20"/>
  <c r="AU20"/>
  <c r="AV20"/>
  <c r="AW20"/>
  <c r="AX20"/>
  <c r="AY20"/>
  <c r="AZ20"/>
  <c r="BA20"/>
  <c r="B21"/>
  <c r="AF21"/>
  <c r="AH21"/>
  <c r="AI21"/>
  <c r="AJ21"/>
  <c r="AL21"/>
  <c r="AM21"/>
  <c r="AR21"/>
  <c r="AS21"/>
  <c r="AV21"/>
  <c r="AW21"/>
  <c r="AW60" s="1"/>
  <c r="AX21"/>
  <c r="AZ21"/>
  <c r="BA21"/>
  <c r="AF24"/>
  <c r="AH24"/>
  <c r="AI24"/>
  <c r="AL24"/>
  <c r="AM24"/>
  <c r="AR24"/>
  <c r="AS24"/>
  <c r="AT24"/>
  <c r="AV24"/>
  <c r="AW24"/>
  <c r="AX24"/>
  <c r="AZ24"/>
  <c r="BA24"/>
  <c r="AH25"/>
  <c r="AI25"/>
  <c r="AL25"/>
  <c r="AM25"/>
  <c r="AN25"/>
  <c r="AR25"/>
  <c r="AS25"/>
  <c r="AT25"/>
  <c r="AV25"/>
  <c r="AW25"/>
  <c r="AZ25"/>
  <c r="BA25"/>
  <c r="AH26"/>
  <c r="AI26"/>
  <c r="AJ26"/>
  <c r="AL26"/>
  <c r="AM26"/>
  <c r="AN26"/>
  <c r="AR26"/>
  <c r="AS26"/>
  <c r="AV26"/>
  <c r="AW26"/>
  <c r="AZ26"/>
  <c r="BA26"/>
  <c r="AF27"/>
  <c r="AH27"/>
  <c r="AI27"/>
  <c r="AJ27"/>
  <c r="AL27"/>
  <c r="AM27"/>
  <c r="AR27"/>
  <c r="AS27"/>
  <c r="AV27"/>
  <c r="AW27"/>
  <c r="AX27"/>
  <c r="AZ27"/>
  <c r="BA27"/>
  <c r="AF28"/>
  <c r="AH28"/>
  <c r="AI28"/>
  <c r="AL28"/>
  <c r="AM28"/>
  <c r="AR28"/>
  <c r="AS28"/>
  <c r="AT28"/>
  <c r="AV28"/>
  <c r="AW28"/>
  <c r="AX28"/>
  <c r="AZ28"/>
  <c r="BA28"/>
  <c r="AH29"/>
  <c r="AI29"/>
  <c r="AL29"/>
  <c r="AM29"/>
  <c r="AN29"/>
  <c r="AR29"/>
  <c r="AS29"/>
  <c r="AT29"/>
  <c r="AV29"/>
  <c r="AW29"/>
  <c r="AZ29"/>
  <c r="BA29"/>
  <c r="AH30"/>
  <c r="AI30"/>
  <c r="AJ30"/>
  <c r="AL30"/>
  <c r="AM30"/>
  <c r="AN30"/>
  <c r="AR30"/>
  <c r="AS30"/>
  <c r="AV30"/>
  <c r="AW30"/>
  <c r="AW65" s="1"/>
  <c r="AZ30"/>
  <c r="BA30"/>
  <c r="AF31"/>
  <c r="AH31"/>
  <c r="AI31"/>
  <c r="AJ31"/>
  <c r="AL31"/>
  <c r="AM31"/>
  <c r="AR31"/>
  <c r="AS31"/>
  <c r="AS57" s="1"/>
  <c r="AV31"/>
  <c r="AW31"/>
  <c r="AW69" s="1"/>
  <c r="AX31"/>
  <c r="AZ31"/>
  <c r="BA31"/>
  <c r="AF32"/>
  <c r="AH32"/>
  <c r="AI32"/>
  <c r="AL32"/>
  <c r="AM32"/>
  <c r="AR32"/>
  <c r="AS32"/>
  <c r="AT32"/>
  <c r="AV32"/>
  <c r="AW32"/>
  <c r="AX32"/>
  <c r="AZ32"/>
  <c r="BA32"/>
  <c r="B34"/>
  <c r="B35"/>
  <c r="AG35"/>
  <c r="AH35"/>
  <c r="AI35"/>
  <c r="AL35"/>
  <c r="AM35"/>
  <c r="AR35"/>
  <c r="AS35"/>
  <c r="AV35"/>
  <c r="AW35"/>
  <c r="AZ35"/>
  <c r="BA35"/>
  <c r="AH36"/>
  <c r="AI36"/>
  <c r="AL36"/>
  <c r="AM36"/>
  <c r="AR36"/>
  <c r="AS36"/>
  <c r="AU36"/>
  <c r="AV36"/>
  <c r="AW36"/>
  <c r="AZ36"/>
  <c r="BA36"/>
  <c r="AH37"/>
  <c r="AI37"/>
  <c r="AL37"/>
  <c r="AM37"/>
  <c r="AM50" s="1"/>
  <c r="AR37"/>
  <c r="AS37"/>
  <c r="AV37"/>
  <c r="AW37"/>
  <c r="AW50" s="1"/>
  <c r="AZ37"/>
  <c r="BA37"/>
  <c r="AH38"/>
  <c r="AI38"/>
  <c r="AK38"/>
  <c r="AL38"/>
  <c r="AM38"/>
  <c r="AR38"/>
  <c r="AR50" s="1"/>
  <c r="AS38"/>
  <c r="AV38"/>
  <c r="AW38"/>
  <c r="AZ38"/>
  <c r="BA38"/>
  <c r="AH39"/>
  <c r="AI39"/>
  <c r="AL39"/>
  <c r="AM39"/>
  <c r="AR39"/>
  <c r="AS39"/>
  <c r="AV39"/>
  <c r="AW39"/>
  <c r="AY39"/>
  <c r="AZ39"/>
  <c r="BA39"/>
  <c r="AH40"/>
  <c r="AI40"/>
  <c r="AI58" s="1"/>
  <c r="AL40"/>
  <c r="AM40"/>
  <c r="AR40"/>
  <c r="AS40"/>
  <c r="AS58" s="1"/>
  <c r="AV40"/>
  <c r="AW40"/>
  <c r="AZ40"/>
  <c r="BA40"/>
  <c r="BA58" s="1"/>
  <c r="AH41"/>
  <c r="AI41"/>
  <c r="AL41"/>
  <c r="AM41"/>
  <c r="AO41"/>
  <c r="AR41"/>
  <c r="AS41"/>
  <c r="AV41"/>
  <c r="AW41"/>
  <c r="AZ41"/>
  <c r="BA41"/>
  <c r="AH42"/>
  <c r="AI42"/>
  <c r="AL42"/>
  <c r="AM42"/>
  <c r="AR42"/>
  <c r="AR58" s="1"/>
  <c r="AS42"/>
  <c r="AV42"/>
  <c r="AW42"/>
  <c r="AZ42"/>
  <c r="BA42"/>
  <c r="AG43"/>
  <c r="AH43"/>
  <c r="AI43"/>
  <c r="AL43"/>
  <c r="AM43"/>
  <c r="AR43"/>
  <c r="AS43"/>
  <c r="AV43"/>
  <c r="AW43"/>
  <c r="AZ43"/>
  <c r="BA43"/>
  <c r="AH48"/>
  <c r="AI48"/>
  <c r="AL48"/>
  <c r="AM48"/>
  <c r="AR48"/>
  <c r="AS48"/>
  <c r="AU48"/>
  <c r="AV48"/>
  <c r="AW48"/>
  <c r="AZ48"/>
  <c r="BA48"/>
  <c r="AH49"/>
  <c r="AL49"/>
  <c r="AR49"/>
  <c r="AV49"/>
  <c r="AZ49"/>
  <c r="AL50"/>
  <c r="AS50"/>
  <c r="BA50"/>
  <c r="AH52"/>
  <c r="AI52"/>
  <c r="AL52"/>
  <c r="AM52"/>
  <c r="AR52"/>
  <c r="AS52"/>
  <c r="AU52"/>
  <c r="AV52"/>
  <c r="AW52"/>
  <c r="AZ52"/>
  <c r="BA52"/>
  <c r="AH53"/>
  <c r="AI53"/>
  <c r="AL53"/>
  <c r="AR53"/>
  <c r="AV53"/>
  <c r="AZ53"/>
  <c r="BA53"/>
  <c r="AM54"/>
  <c r="AS54"/>
  <c r="BA54"/>
  <c r="AG56"/>
  <c r="AH56"/>
  <c r="AI56"/>
  <c r="AL56"/>
  <c r="AM56"/>
  <c r="AR56"/>
  <c r="AS56"/>
  <c r="AV56"/>
  <c r="AW56"/>
  <c r="AZ56"/>
  <c r="BA56"/>
  <c r="AH57"/>
  <c r="AL57"/>
  <c r="AM57"/>
  <c r="AR57"/>
  <c r="AV57"/>
  <c r="AZ57"/>
  <c r="AH58"/>
  <c r="AM58"/>
  <c r="AW58"/>
  <c r="AH60"/>
  <c r="AI60"/>
  <c r="AL60"/>
  <c r="AM60"/>
  <c r="AR60"/>
  <c r="AV60"/>
  <c r="AZ60"/>
  <c r="BA60"/>
  <c r="AH61"/>
  <c r="AL61"/>
  <c r="AR61"/>
  <c r="AV61"/>
  <c r="AZ61"/>
  <c r="AH62"/>
  <c r="AI62"/>
  <c r="AL62"/>
  <c r="AM62"/>
  <c r="AR62"/>
  <c r="AS62"/>
  <c r="AV62"/>
  <c r="AW62"/>
  <c r="AZ62"/>
  <c r="BA62"/>
  <c r="AH64"/>
  <c r="AI64"/>
  <c r="AL64"/>
  <c r="AM64"/>
  <c r="AR64"/>
  <c r="AS64"/>
  <c r="AV64"/>
  <c r="AW64"/>
  <c r="AZ64"/>
  <c r="BA64"/>
  <c r="AH65"/>
  <c r="AL65"/>
  <c r="AR65"/>
  <c r="AV65"/>
  <c r="AZ65"/>
  <c r="AI66"/>
  <c r="AL66"/>
  <c r="AM66"/>
  <c r="AR66"/>
  <c r="AS66"/>
  <c r="AV66"/>
  <c r="AW66"/>
  <c r="AZ66"/>
  <c r="BA66"/>
  <c r="AH68"/>
  <c r="AI68"/>
  <c r="AK68"/>
  <c r="AL68"/>
  <c r="AM68"/>
  <c r="AR68"/>
  <c r="AS68"/>
  <c r="AU68"/>
  <c r="AV68"/>
  <c r="AW68"/>
  <c r="AZ68"/>
  <c r="BA68"/>
  <c r="AH69"/>
  <c r="AL69"/>
  <c r="AR69"/>
  <c r="AV69"/>
  <c r="AZ69"/>
  <c r="AI70"/>
  <c r="AL70"/>
  <c r="AM70"/>
  <c r="AS70"/>
  <c r="AV70"/>
  <c r="AW70"/>
  <c r="BA70"/>
  <c r="AH72"/>
  <c r="AI72"/>
  <c r="AL72"/>
  <c r="AM72"/>
  <c r="AR72"/>
  <c r="AV72"/>
  <c r="AZ72"/>
  <c r="BA72"/>
  <c r="AH73"/>
  <c r="AL73"/>
  <c r="AR73"/>
  <c r="AV73"/>
  <c r="AW73"/>
  <c r="AZ73"/>
  <c r="AH74"/>
  <c r="AI74"/>
  <c r="AL74"/>
  <c r="AM74"/>
  <c r="AR74"/>
  <c r="AS74"/>
  <c r="AV74"/>
  <c r="AW74"/>
  <c r="AZ74"/>
  <c r="BA74"/>
  <c r="A88"/>
  <c r="B88"/>
  <c r="C88"/>
  <c r="C89" s="1"/>
  <c r="G9" i="80"/>
  <c r="J9" s="1"/>
  <c r="H9"/>
  <c r="I9"/>
  <c r="K9"/>
  <c r="G10"/>
  <c r="H10"/>
  <c r="K10" s="1"/>
  <c r="I10"/>
  <c r="J10"/>
  <c r="G11"/>
  <c r="J11" s="1"/>
  <c r="H11"/>
  <c r="K11" s="1"/>
  <c r="I11"/>
  <c r="I12"/>
  <c r="I14" s="1"/>
  <c r="B368"/>
  <c r="B369"/>
  <c r="B370"/>
  <c r="Y5" i="79"/>
  <c r="Z5" s="1"/>
  <c r="AB5"/>
  <c r="AR5" s="1"/>
  <c r="AD5"/>
  <c r="AS5" s="1"/>
  <c r="AF5"/>
  <c r="AG5" s="1"/>
  <c r="AI5"/>
  <c r="AK5"/>
  <c r="Y6"/>
  <c r="Z6"/>
  <c r="AQ6" s="1"/>
  <c r="AB6"/>
  <c r="AD6"/>
  <c r="AF6"/>
  <c r="AG6"/>
  <c r="AI6"/>
  <c r="AK6"/>
  <c r="AN6"/>
  <c r="AO6"/>
  <c r="AR6"/>
  <c r="AS6"/>
  <c r="Y7"/>
  <c r="Z7" s="1"/>
  <c r="AB7"/>
  <c r="AR7" s="1"/>
  <c r="AD7"/>
  <c r="AS7" s="1"/>
  <c r="AF7"/>
  <c r="AG7" s="1"/>
  <c r="AI7"/>
  <c r="AK7"/>
  <c r="Y8"/>
  <c r="Z8"/>
  <c r="AQ8" s="1"/>
  <c r="AB8"/>
  <c r="AD8"/>
  <c r="AF8"/>
  <c r="AG8"/>
  <c r="AI8"/>
  <c r="AK8"/>
  <c r="AN8"/>
  <c r="AO8"/>
  <c r="AR8"/>
  <c r="AS8"/>
  <c r="Y9"/>
  <c r="Z9" s="1"/>
  <c r="AB9"/>
  <c r="AR9" s="1"/>
  <c r="AD9"/>
  <c r="AS9" s="1"/>
  <c r="AF9"/>
  <c r="AG9" s="1"/>
  <c r="AI9"/>
  <c r="AK9"/>
  <c r="Y10"/>
  <c r="Z10"/>
  <c r="AQ10" s="1"/>
  <c r="AB10"/>
  <c r="AD10"/>
  <c r="AF10"/>
  <c r="AG10"/>
  <c r="AI10"/>
  <c r="AK10"/>
  <c r="AN10"/>
  <c r="AO10"/>
  <c r="AR10"/>
  <c r="AS10"/>
  <c r="Y11"/>
  <c r="Z11" s="1"/>
  <c r="AB11"/>
  <c r="AR11" s="1"/>
  <c r="AD11"/>
  <c r="AS11" s="1"/>
  <c r="AF11"/>
  <c r="AG11" s="1"/>
  <c r="AI11"/>
  <c r="AK11"/>
  <c r="Y12"/>
  <c r="Z12"/>
  <c r="AQ12" s="1"/>
  <c r="AB12"/>
  <c r="AD12"/>
  <c r="AF12"/>
  <c r="AG12"/>
  <c r="AI12"/>
  <c r="AK12"/>
  <c r="AN12"/>
  <c r="AO12"/>
  <c r="AR12"/>
  <c r="AS12"/>
  <c r="Y13"/>
  <c r="Z13" s="1"/>
  <c r="AB13"/>
  <c r="AR13" s="1"/>
  <c r="AD13"/>
  <c r="AS13" s="1"/>
  <c r="AF13"/>
  <c r="AG13" s="1"/>
  <c r="AI13"/>
  <c r="AK13"/>
  <c r="Y14"/>
  <c r="Z14"/>
  <c r="AQ14" s="1"/>
  <c r="AB14"/>
  <c r="AD14"/>
  <c r="AF14"/>
  <c r="AG14"/>
  <c r="AI14"/>
  <c r="AK14"/>
  <c r="AN14"/>
  <c r="AO14"/>
  <c r="AR14"/>
  <c r="AS14"/>
  <c r="Y15"/>
  <c r="Z15" s="1"/>
  <c r="AB15"/>
  <c r="AR15" s="1"/>
  <c r="AD15"/>
  <c r="AS15" s="1"/>
  <c r="AF15"/>
  <c r="AG15" s="1"/>
  <c r="AI15"/>
  <c r="AK15"/>
  <c r="Y16"/>
  <c r="Z16"/>
  <c r="AQ16" s="1"/>
  <c r="AB16"/>
  <c r="AD16"/>
  <c r="AF16"/>
  <c r="AG16"/>
  <c r="AI16"/>
  <c r="AK16"/>
  <c r="AN16"/>
  <c r="AO16"/>
  <c r="AR16"/>
  <c r="AS16"/>
  <c r="Y17"/>
  <c r="Z17" s="1"/>
  <c r="AB17"/>
  <c r="AR17" s="1"/>
  <c r="AD17"/>
  <c r="AS17" s="1"/>
  <c r="AF17"/>
  <c r="AG17" s="1"/>
  <c r="AI17"/>
  <c r="AK17"/>
  <c r="L6" i="77"/>
  <c r="M6"/>
  <c r="N6"/>
  <c r="L7"/>
  <c r="M7"/>
  <c r="N7"/>
  <c r="L8"/>
  <c r="M8"/>
  <c r="N8"/>
  <c r="P8"/>
  <c r="C37" s="1"/>
  <c r="Q8"/>
  <c r="R8"/>
  <c r="L9"/>
  <c r="M9"/>
  <c r="N9"/>
  <c r="L10"/>
  <c r="M10"/>
  <c r="M11" s="1"/>
  <c r="D35" s="1"/>
  <c r="N10"/>
  <c r="L14"/>
  <c r="M14"/>
  <c r="N14"/>
  <c r="L15"/>
  <c r="M15"/>
  <c r="N15"/>
  <c r="L16"/>
  <c r="M16"/>
  <c r="N16"/>
  <c r="P16"/>
  <c r="Q16"/>
  <c r="D38" s="1"/>
  <c r="R16"/>
  <c r="L17"/>
  <c r="M17"/>
  <c r="N17"/>
  <c r="L18"/>
  <c r="M18"/>
  <c r="N18"/>
  <c r="N19"/>
  <c r="E36" s="1"/>
  <c r="F22"/>
  <c r="G22"/>
  <c r="H22"/>
  <c r="F23"/>
  <c r="G23"/>
  <c r="H23"/>
  <c r="F24"/>
  <c r="G24"/>
  <c r="G26" s="1"/>
  <c r="H24"/>
  <c r="F25"/>
  <c r="G25"/>
  <c r="H25"/>
  <c r="H26" s="1"/>
  <c r="E26"/>
  <c r="D37"/>
  <c r="E37"/>
  <c r="C38"/>
  <c r="E38"/>
  <c r="A50"/>
  <c r="A52"/>
  <c r="C65"/>
  <c r="D65" s="1"/>
  <c r="C66"/>
  <c r="D66" s="1"/>
  <c r="D67"/>
  <c r="E67"/>
  <c r="I67"/>
  <c r="C69"/>
  <c r="D69" s="1"/>
  <c r="I69" s="1"/>
  <c r="C70"/>
  <c r="D70" s="1"/>
  <c r="I70" s="1"/>
  <c r="D71"/>
  <c r="I71" s="1"/>
  <c r="J4" i="76"/>
  <c r="L4"/>
  <c r="Y8"/>
  <c r="Z8"/>
  <c r="AA8"/>
  <c r="AB8"/>
  <c r="AC8"/>
  <c r="AD8"/>
  <c r="AE8"/>
  <c r="AF8"/>
  <c r="AG8"/>
  <c r="AH8"/>
  <c r="AK8"/>
  <c r="AL8"/>
  <c r="AM8"/>
  <c r="AN8"/>
  <c r="AO8"/>
  <c r="AP8"/>
  <c r="AQ8"/>
  <c r="AR8"/>
  <c r="AS8"/>
  <c r="AT8"/>
  <c r="Y13"/>
  <c r="Z13"/>
  <c r="AA13"/>
  <c r="AB13"/>
  <c r="AC13"/>
  <c r="AD13"/>
  <c r="AE13"/>
  <c r="AF13"/>
  <c r="AG13"/>
  <c r="AH13"/>
  <c r="AK13"/>
  <c r="AL13"/>
  <c r="AM13"/>
  <c r="AN13"/>
  <c r="AO13"/>
  <c r="AP13"/>
  <c r="AQ13"/>
  <c r="AR13"/>
  <c r="AS13"/>
  <c r="AT13"/>
  <c r="Y14"/>
  <c r="Z14"/>
  <c r="AA14"/>
  <c r="AB14"/>
  <c r="AC14"/>
  <c r="AD14"/>
  <c r="AE14"/>
  <c r="AF14"/>
  <c r="AG14"/>
  <c r="AH14"/>
  <c r="AK14"/>
  <c r="AL14"/>
  <c r="AM14"/>
  <c r="AN14"/>
  <c r="AO14"/>
  <c r="AP14"/>
  <c r="AQ14"/>
  <c r="AR14"/>
  <c r="AS14"/>
  <c r="AT14"/>
  <c r="Y15"/>
  <c r="Z15"/>
  <c r="AA15"/>
  <c r="AB15"/>
  <c r="AC15"/>
  <c r="AD15"/>
  <c r="AE15"/>
  <c r="AF15"/>
  <c r="AG15"/>
  <c r="AH15"/>
  <c r="AK15"/>
  <c r="AL15"/>
  <c r="AM15"/>
  <c r="AN15"/>
  <c r="AO15"/>
  <c r="AP15"/>
  <c r="AQ15"/>
  <c r="AR15"/>
  <c r="AS15"/>
  <c r="AT15"/>
  <c r="Y16"/>
  <c r="Z16"/>
  <c r="AA16"/>
  <c r="AB16"/>
  <c r="AC16"/>
  <c r="AD16"/>
  <c r="AE16"/>
  <c r="AF16"/>
  <c r="AG16"/>
  <c r="AH16"/>
  <c r="AK16"/>
  <c r="AL16"/>
  <c r="AM16"/>
  <c r="AN16"/>
  <c r="AO16"/>
  <c r="AP16"/>
  <c r="AQ16"/>
  <c r="AR16"/>
  <c r="AS16"/>
  <c r="AT16"/>
  <c r="Y17"/>
  <c r="Z17"/>
  <c r="AA17"/>
  <c r="AB17"/>
  <c r="AC17"/>
  <c r="AD17"/>
  <c r="AE17"/>
  <c r="AF17"/>
  <c r="AG17"/>
  <c r="AH17"/>
  <c r="AK17"/>
  <c r="AL17"/>
  <c r="AM17"/>
  <c r="AN17"/>
  <c r="AO17"/>
  <c r="AP17"/>
  <c r="AQ17"/>
  <c r="AR17"/>
  <c r="AS17"/>
  <c r="AT17"/>
  <c r="Y18"/>
  <c r="Z18"/>
  <c r="AA18"/>
  <c r="AB18"/>
  <c r="AC18"/>
  <c r="AD18"/>
  <c r="AE18"/>
  <c r="AF18"/>
  <c r="AG18"/>
  <c r="AH18"/>
  <c r="AK18"/>
  <c r="AL18"/>
  <c r="AM18"/>
  <c r="AN18"/>
  <c r="AO18"/>
  <c r="AP18"/>
  <c r="AQ18"/>
  <c r="AR18"/>
  <c r="AS18"/>
  <c r="AT18"/>
  <c r="Y19"/>
  <c r="Z19"/>
  <c r="AA19"/>
  <c r="AB19"/>
  <c r="AC19"/>
  <c r="AD19"/>
  <c r="AE19"/>
  <c r="AF19"/>
  <c r="AG19"/>
  <c r="AH19"/>
  <c r="AK19"/>
  <c r="AL19"/>
  <c r="AM19"/>
  <c r="AN19"/>
  <c r="AO19"/>
  <c r="AP19"/>
  <c r="AQ19"/>
  <c r="AR19"/>
  <c r="AS19"/>
  <c r="AT19"/>
  <c r="Y20"/>
  <c r="Z20"/>
  <c r="AA20"/>
  <c r="AB20"/>
  <c r="AC20"/>
  <c r="AD20"/>
  <c r="AE20"/>
  <c r="AF20"/>
  <c r="AG20"/>
  <c r="AH20"/>
  <c r="AK20"/>
  <c r="AL20"/>
  <c r="AM20"/>
  <c r="AN20"/>
  <c r="AO20"/>
  <c r="AP20"/>
  <c r="AQ20"/>
  <c r="AR20"/>
  <c r="AS20"/>
  <c r="AT20"/>
  <c r="B21"/>
  <c r="Y21"/>
  <c r="Y60" s="1"/>
  <c r="AA21"/>
  <c r="AB21"/>
  <c r="AC21"/>
  <c r="AE21"/>
  <c r="AF21"/>
  <c r="AK21"/>
  <c r="AL21"/>
  <c r="AO21"/>
  <c r="AP21"/>
  <c r="AP60" s="1"/>
  <c r="AQ21"/>
  <c r="AQ60" s="1"/>
  <c r="AS21"/>
  <c r="AT21"/>
  <c r="Y24"/>
  <c r="AA24"/>
  <c r="AB24"/>
  <c r="AE24"/>
  <c r="AF24"/>
  <c r="AK24"/>
  <c r="AL24"/>
  <c r="AM24"/>
  <c r="AO24"/>
  <c r="AP24"/>
  <c r="AQ24"/>
  <c r="AS24"/>
  <c r="AT24"/>
  <c r="AA25"/>
  <c r="AB25"/>
  <c r="AE25"/>
  <c r="AF25"/>
  <c r="AG25"/>
  <c r="AK25"/>
  <c r="AL25"/>
  <c r="AM25"/>
  <c r="AO25"/>
  <c r="AP25"/>
  <c r="AS25"/>
  <c r="AT25"/>
  <c r="AA26"/>
  <c r="AB26"/>
  <c r="AB53" s="1"/>
  <c r="AC26"/>
  <c r="AE26"/>
  <c r="AF26"/>
  <c r="AG26"/>
  <c r="AK26"/>
  <c r="AL26"/>
  <c r="AO26"/>
  <c r="AP26"/>
  <c r="AS26"/>
  <c r="AT26"/>
  <c r="AT53" s="1"/>
  <c r="Y27"/>
  <c r="AA27"/>
  <c r="AB27"/>
  <c r="AC27"/>
  <c r="AE27"/>
  <c r="AF27"/>
  <c r="AK27"/>
  <c r="AL27"/>
  <c r="AO27"/>
  <c r="AP27"/>
  <c r="AQ27"/>
  <c r="AS27"/>
  <c r="AT27"/>
  <c r="Y28"/>
  <c r="AA28"/>
  <c r="AB28"/>
  <c r="AE28"/>
  <c r="AF28"/>
  <c r="AK28"/>
  <c r="AL28"/>
  <c r="AM28"/>
  <c r="AO28"/>
  <c r="AP28"/>
  <c r="AQ28"/>
  <c r="AS28"/>
  <c r="AT28"/>
  <c r="AA29"/>
  <c r="AB29"/>
  <c r="AE29"/>
  <c r="AF29"/>
  <c r="AG29"/>
  <c r="AK29"/>
  <c r="AL29"/>
  <c r="AM29"/>
  <c r="AO29"/>
  <c r="AP29"/>
  <c r="AS29"/>
  <c r="AT29"/>
  <c r="AA30"/>
  <c r="AB30"/>
  <c r="AC30"/>
  <c r="AE30"/>
  <c r="AF30"/>
  <c r="AG30"/>
  <c r="AK30"/>
  <c r="AL30"/>
  <c r="AO30"/>
  <c r="AP30"/>
  <c r="AP65" s="1"/>
  <c r="AS30"/>
  <c r="AT30"/>
  <c r="Y31"/>
  <c r="AA31"/>
  <c r="AB31"/>
  <c r="AC31"/>
  <c r="AE31"/>
  <c r="AF31"/>
  <c r="AK31"/>
  <c r="AL31"/>
  <c r="AO31"/>
  <c r="AP31"/>
  <c r="AP69" s="1"/>
  <c r="AQ31"/>
  <c r="AS31"/>
  <c r="AT31"/>
  <c r="Y32"/>
  <c r="AA32"/>
  <c r="AB32"/>
  <c r="AE32"/>
  <c r="AF32"/>
  <c r="AK32"/>
  <c r="AL32"/>
  <c r="AM32"/>
  <c r="AO32"/>
  <c r="AP32"/>
  <c r="AQ32"/>
  <c r="AS32"/>
  <c r="AT32"/>
  <c r="B34"/>
  <c r="B35"/>
  <c r="Z35"/>
  <c r="AA35"/>
  <c r="AA50" s="1"/>
  <c r="AB35"/>
  <c r="AE35"/>
  <c r="AF35"/>
  <c r="AK35"/>
  <c r="AK54" s="1"/>
  <c r="AL35"/>
  <c r="AO35"/>
  <c r="AP35"/>
  <c r="AS35"/>
  <c r="AS50" s="1"/>
  <c r="AT35"/>
  <c r="AA36"/>
  <c r="AB36"/>
  <c r="AE36"/>
  <c r="AF36"/>
  <c r="AK36"/>
  <c r="AL36"/>
  <c r="AN36"/>
  <c r="AO36"/>
  <c r="AP36"/>
  <c r="AS36"/>
  <c r="AT36"/>
  <c r="AA37"/>
  <c r="AB37"/>
  <c r="AE37"/>
  <c r="AF37"/>
  <c r="AK37"/>
  <c r="AL37"/>
  <c r="AO37"/>
  <c r="AP37"/>
  <c r="AS37"/>
  <c r="AT37"/>
  <c r="AA38"/>
  <c r="AB38"/>
  <c r="AD38"/>
  <c r="AE38"/>
  <c r="AF38"/>
  <c r="AK38"/>
  <c r="AL38"/>
  <c r="AO38"/>
  <c r="AP38"/>
  <c r="AS38"/>
  <c r="AT38"/>
  <c r="AA39"/>
  <c r="AB39"/>
  <c r="AE39"/>
  <c r="AF39"/>
  <c r="AK39"/>
  <c r="AL39"/>
  <c r="AO39"/>
  <c r="AP39"/>
  <c r="AR39"/>
  <c r="AS39"/>
  <c r="AT39"/>
  <c r="AA40"/>
  <c r="AB40"/>
  <c r="AE40"/>
  <c r="AF40"/>
  <c r="AK40"/>
  <c r="AL40"/>
  <c r="AO40"/>
  <c r="AP40"/>
  <c r="AS40"/>
  <c r="AT40"/>
  <c r="AA41"/>
  <c r="AB41"/>
  <c r="AE41"/>
  <c r="AF41"/>
  <c r="AH41"/>
  <c r="AK41"/>
  <c r="AL41"/>
  <c r="AO41"/>
  <c r="AO66" s="1"/>
  <c r="AP41"/>
  <c r="AS41"/>
  <c r="AT41"/>
  <c r="AA42"/>
  <c r="AB42"/>
  <c r="AE42"/>
  <c r="AF42"/>
  <c r="AK42"/>
  <c r="AL42"/>
  <c r="AO42"/>
  <c r="AO70" s="1"/>
  <c r="AP42"/>
  <c r="AS42"/>
  <c r="AT42"/>
  <c r="AT58" s="1"/>
  <c r="Z43"/>
  <c r="AA43"/>
  <c r="AB43"/>
  <c r="AE43"/>
  <c r="AF43"/>
  <c r="AK43"/>
  <c r="AL43"/>
  <c r="AO43"/>
  <c r="AP43"/>
  <c r="AP62" s="1"/>
  <c r="AS43"/>
  <c r="AT43"/>
  <c r="AA48"/>
  <c r="AB48"/>
  <c r="AE48"/>
  <c r="AF48"/>
  <c r="AK48"/>
  <c r="AL48"/>
  <c r="AN48"/>
  <c r="AO48"/>
  <c r="AP48"/>
  <c r="AS48"/>
  <c r="AT48"/>
  <c r="AA49"/>
  <c r="AB49"/>
  <c r="AE49"/>
  <c r="AK49"/>
  <c r="AO49"/>
  <c r="AS49"/>
  <c r="AT49"/>
  <c r="AB50"/>
  <c r="AF50"/>
  <c r="AK50"/>
  <c r="AL50"/>
  <c r="AP50"/>
  <c r="AT50"/>
  <c r="Z52"/>
  <c r="AA52"/>
  <c r="AB52"/>
  <c r="AE52"/>
  <c r="AF52"/>
  <c r="AK52"/>
  <c r="AL52"/>
  <c r="AO52"/>
  <c r="AP52"/>
  <c r="AS52"/>
  <c r="AT52"/>
  <c r="AA53"/>
  <c r="AE53"/>
  <c r="AF53"/>
  <c r="AK53"/>
  <c r="AL53"/>
  <c r="AO53"/>
  <c r="AS53"/>
  <c r="AA54"/>
  <c r="AB54"/>
  <c r="AF54"/>
  <c r="AL54"/>
  <c r="AP54"/>
  <c r="AS54"/>
  <c r="AT54"/>
  <c r="AA56"/>
  <c r="AB56"/>
  <c r="AE56"/>
  <c r="AF56"/>
  <c r="AK56"/>
  <c r="AL56"/>
  <c r="AO56"/>
  <c r="AP56"/>
  <c r="AS56"/>
  <c r="AT56"/>
  <c r="AA57"/>
  <c r="AE57"/>
  <c r="AK57"/>
  <c r="AL57"/>
  <c r="AO57"/>
  <c r="AS57"/>
  <c r="AB58"/>
  <c r="AF58"/>
  <c r="AL58"/>
  <c r="AA60"/>
  <c r="AB60"/>
  <c r="AC60"/>
  <c r="AE60"/>
  <c r="AF60"/>
  <c r="AK60"/>
  <c r="AO60"/>
  <c r="AS60"/>
  <c r="AT60"/>
  <c r="AA61"/>
  <c r="AE61"/>
  <c r="AK61"/>
  <c r="AO61"/>
  <c r="AS61"/>
  <c r="AB62"/>
  <c r="AF62"/>
  <c r="AT62"/>
  <c r="Y64"/>
  <c r="AA64"/>
  <c r="AB64"/>
  <c r="AC64"/>
  <c r="AE64"/>
  <c r="AF64"/>
  <c r="AG64"/>
  <c r="AK64"/>
  <c r="AL64"/>
  <c r="AM64"/>
  <c r="AO64"/>
  <c r="AP64"/>
  <c r="AQ64"/>
  <c r="AS64"/>
  <c r="AT64"/>
  <c r="AA65"/>
  <c r="AE65"/>
  <c r="AK65"/>
  <c r="AO65"/>
  <c r="AS65"/>
  <c r="AB66"/>
  <c r="AF66"/>
  <c r="AL66"/>
  <c r="AP66"/>
  <c r="AT66"/>
  <c r="Y68"/>
  <c r="Z68"/>
  <c r="AA68"/>
  <c r="AB68"/>
  <c r="AC68"/>
  <c r="AD68"/>
  <c r="AE68"/>
  <c r="AF68"/>
  <c r="AG68"/>
  <c r="AH68"/>
  <c r="AK68"/>
  <c r="AL68"/>
  <c r="AM68"/>
  <c r="AN68"/>
  <c r="AO68"/>
  <c r="AP68"/>
  <c r="AQ68"/>
  <c r="AR68"/>
  <c r="AS68"/>
  <c r="AT68"/>
  <c r="AA69"/>
  <c r="AE69"/>
  <c r="AK69"/>
  <c r="AO69"/>
  <c r="AS69"/>
  <c r="AB70"/>
  <c r="AF70"/>
  <c r="AL70"/>
  <c r="AA72"/>
  <c r="AB72"/>
  <c r="AC72"/>
  <c r="AE72"/>
  <c r="AF72"/>
  <c r="AK72"/>
  <c r="AO72"/>
  <c r="AS72"/>
  <c r="AT72"/>
  <c r="AA73"/>
  <c r="AE73"/>
  <c r="AK73"/>
  <c r="AM73"/>
  <c r="AO73"/>
  <c r="AP73"/>
  <c r="AS73"/>
  <c r="AB74"/>
  <c r="AF74"/>
  <c r="AO74"/>
  <c r="AT74"/>
  <c r="B88"/>
  <c r="G88"/>
  <c r="G89" s="1"/>
  <c r="B8" i="78" s="1"/>
  <c r="H88" i="76"/>
  <c r="I88"/>
  <c r="H89"/>
  <c r="C8" i="78" s="1"/>
  <c r="I89" i="76"/>
  <c r="D8" i="78" s="1"/>
  <c r="Q8" i="75"/>
  <c r="R8"/>
  <c r="S8"/>
  <c r="T8"/>
  <c r="U8"/>
  <c r="V8"/>
  <c r="W8"/>
  <c r="X8"/>
  <c r="Y8"/>
  <c r="Z8" s="1"/>
  <c r="AA8"/>
  <c r="AB8"/>
  <c r="AC8"/>
  <c r="Q9"/>
  <c r="R9"/>
  <c r="AC9" s="1"/>
  <c r="S9"/>
  <c r="T9"/>
  <c r="U9"/>
  <c r="V9"/>
  <c r="W9"/>
  <c r="X9"/>
  <c r="Y9"/>
  <c r="Z9" s="1"/>
  <c r="AA9"/>
  <c r="AB9"/>
  <c r="Q10"/>
  <c r="AB10" s="1"/>
  <c r="R10"/>
  <c r="AC10" s="1"/>
  <c r="S10"/>
  <c r="T10"/>
  <c r="U10"/>
  <c r="V10"/>
  <c r="W10"/>
  <c r="X10"/>
  <c r="Y10"/>
  <c r="Z10" s="1"/>
  <c r="AA10"/>
  <c r="C11"/>
  <c r="U11" s="1"/>
  <c r="Q11"/>
  <c r="R11"/>
  <c r="X11"/>
  <c r="AB11"/>
  <c r="Q12"/>
  <c r="R12"/>
  <c r="AC12" s="1"/>
  <c r="S12"/>
  <c r="T12"/>
  <c r="U12"/>
  <c r="V12"/>
  <c r="W12"/>
  <c r="X12"/>
  <c r="Y12"/>
  <c r="Z12" s="1"/>
  <c r="AA12"/>
  <c r="AB12"/>
  <c r="Q13"/>
  <c r="AB13" s="1"/>
  <c r="R13"/>
  <c r="AC13" s="1"/>
  <c r="S13"/>
  <c r="T13"/>
  <c r="U13"/>
  <c r="V13"/>
  <c r="W13"/>
  <c r="X13"/>
  <c r="Y13"/>
  <c r="Z13" s="1"/>
  <c r="AA13"/>
  <c r="C14"/>
  <c r="U14" s="1"/>
  <c r="Q14"/>
  <c r="R14"/>
  <c r="Q15"/>
  <c r="R15"/>
  <c r="AC15" s="1"/>
  <c r="S15"/>
  <c r="T15"/>
  <c r="U15"/>
  <c r="V15"/>
  <c r="W15"/>
  <c r="X15"/>
  <c r="Y15"/>
  <c r="Z15" s="1"/>
  <c r="AA15"/>
  <c r="AB15"/>
  <c r="C16"/>
  <c r="V16" s="1"/>
  <c r="Q16"/>
  <c r="AB16" s="1"/>
  <c r="R16"/>
  <c r="T16"/>
  <c r="U16"/>
  <c r="X16"/>
  <c r="Y16"/>
  <c r="Z16" s="1"/>
  <c r="AC16"/>
  <c r="Q17"/>
  <c r="R17"/>
  <c r="S17"/>
  <c r="T17"/>
  <c r="U17"/>
  <c r="V17"/>
  <c r="W17"/>
  <c r="X17"/>
  <c r="Y17"/>
  <c r="Z17" s="1"/>
  <c r="AA17"/>
  <c r="AB17"/>
  <c r="AC17"/>
  <c r="C18"/>
  <c r="Q18"/>
  <c r="AB18" s="1"/>
  <c r="R18"/>
  <c r="AC18" s="1"/>
  <c r="S18"/>
  <c r="T18"/>
  <c r="U18"/>
  <c r="V18"/>
  <c r="W18"/>
  <c r="X18"/>
  <c r="Y18"/>
  <c r="Z18" s="1"/>
  <c r="AA18"/>
  <c r="Q19"/>
  <c r="AB19" s="1"/>
  <c r="R19"/>
  <c r="S19"/>
  <c r="T19"/>
  <c r="U19"/>
  <c r="V19"/>
  <c r="W19"/>
  <c r="X19"/>
  <c r="Y19"/>
  <c r="Z19" s="1"/>
  <c r="AA19"/>
  <c r="AC19"/>
  <c r="Q20"/>
  <c r="R20"/>
  <c r="S20"/>
  <c r="T20"/>
  <c r="U20"/>
  <c r="V20"/>
  <c r="W20"/>
  <c r="X20"/>
  <c r="Y20"/>
  <c r="Z20" s="1"/>
  <c r="AA20"/>
  <c r="AB20"/>
  <c r="AC20"/>
  <c r="Q21"/>
  <c r="R21"/>
  <c r="AC21" s="1"/>
  <c r="S21"/>
  <c r="T21"/>
  <c r="U21"/>
  <c r="V21"/>
  <c r="W21"/>
  <c r="X21"/>
  <c r="Y21"/>
  <c r="Z21" s="1"/>
  <c r="AA21"/>
  <c r="AB21"/>
  <c r="Q22"/>
  <c r="AB22" s="1"/>
  <c r="R22"/>
  <c r="AC22" s="1"/>
  <c r="S22"/>
  <c r="T22"/>
  <c r="U22"/>
  <c r="V22"/>
  <c r="V23" s="1"/>
  <c r="W22"/>
  <c r="X22"/>
  <c r="Y22"/>
  <c r="Z22"/>
  <c r="AA22"/>
  <c r="S23"/>
  <c r="W23"/>
  <c r="L8" i="74"/>
  <c r="X8" s="1"/>
  <c r="E9"/>
  <c r="F9"/>
  <c r="G9"/>
  <c r="H9"/>
  <c r="I9"/>
  <c r="J9" s="1"/>
  <c r="L9"/>
  <c r="X9" s="1"/>
  <c r="D10"/>
  <c r="E10"/>
  <c r="F10"/>
  <c r="G10"/>
  <c r="H10"/>
  <c r="I10"/>
  <c r="J10"/>
  <c r="K10"/>
  <c r="L10"/>
  <c r="E11"/>
  <c r="F11"/>
  <c r="G11"/>
  <c r="H11"/>
  <c r="I11"/>
  <c r="J11"/>
  <c r="K11"/>
  <c r="W11" s="1"/>
  <c r="L11"/>
  <c r="X11" s="1"/>
  <c r="L12"/>
  <c r="X12" s="1"/>
  <c r="E13"/>
  <c r="F13"/>
  <c r="G13"/>
  <c r="H13"/>
  <c r="I13"/>
  <c r="J13" s="1"/>
  <c r="K13"/>
  <c r="W13" s="1"/>
  <c r="L13"/>
  <c r="X13" s="1"/>
  <c r="E14"/>
  <c r="F14"/>
  <c r="G14"/>
  <c r="H14"/>
  <c r="I14"/>
  <c r="J14" s="1"/>
  <c r="K14"/>
  <c r="W14" s="1"/>
  <c r="L14"/>
  <c r="X14" s="1"/>
  <c r="L15"/>
  <c r="X15" s="1"/>
  <c r="L16"/>
  <c r="X16" s="1"/>
  <c r="E17"/>
  <c r="F17"/>
  <c r="G17"/>
  <c r="H17"/>
  <c r="I17"/>
  <c r="J17" s="1"/>
  <c r="K17"/>
  <c r="W17" s="1"/>
  <c r="L17"/>
  <c r="X17" s="1"/>
  <c r="E18"/>
  <c r="F18"/>
  <c r="G18"/>
  <c r="H18"/>
  <c r="I18"/>
  <c r="J18" s="1"/>
  <c r="K18"/>
  <c r="W18" s="1"/>
  <c r="L18"/>
  <c r="X18" s="1"/>
  <c r="L19"/>
  <c r="X19" s="1"/>
  <c r="L20"/>
  <c r="X20" s="1"/>
  <c r="E21"/>
  <c r="F21"/>
  <c r="G21"/>
  <c r="H21"/>
  <c r="I21"/>
  <c r="J21"/>
  <c r="K21"/>
  <c r="W21" s="1"/>
  <c r="L21"/>
  <c r="X21" s="1"/>
  <c r="E22"/>
  <c r="F22"/>
  <c r="G22"/>
  <c r="H22"/>
  <c r="I22"/>
  <c r="J22"/>
  <c r="K22"/>
  <c r="W22" s="1"/>
  <c r="L22"/>
  <c r="X22" s="1"/>
  <c r="E23"/>
  <c r="F23"/>
  <c r="G23"/>
  <c r="H23"/>
  <c r="I23"/>
  <c r="J23" s="1"/>
  <c r="K23"/>
  <c r="W23" s="1"/>
  <c r="L23"/>
  <c r="X23" s="1"/>
  <c r="E24"/>
  <c r="F24"/>
  <c r="G24"/>
  <c r="H24"/>
  <c r="I24"/>
  <c r="J24" s="1"/>
  <c r="L24"/>
  <c r="X24" s="1"/>
  <c r="E25"/>
  <c r="F25"/>
  <c r="G25"/>
  <c r="H25"/>
  <c r="I25"/>
  <c r="J25" s="1"/>
  <c r="K25"/>
  <c r="W25" s="1"/>
  <c r="L25"/>
  <c r="X25" s="1"/>
  <c r="E26"/>
  <c r="F26"/>
  <c r="G26"/>
  <c r="H26"/>
  <c r="I26"/>
  <c r="J26" s="1"/>
  <c r="L26"/>
  <c r="X26" s="1"/>
  <c r="E27"/>
  <c r="F27"/>
  <c r="G27"/>
  <c r="H27"/>
  <c r="I27"/>
  <c r="J27" s="1"/>
  <c r="K27"/>
  <c r="W27" s="1"/>
  <c r="L27"/>
  <c r="X27" s="1"/>
  <c r="E28"/>
  <c r="F28"/>
  <c r="G28"/>
  <c r="H28"/>
  <c r="I28"/>
  <c r="J28" s="1"/>
  <c r="K28"/>
  <c r="W28" s="1"/>
  <c r="L28"/>
  <c r="X28" s="1"/>
  <c r="E29"/>
  <c r="F29"/>
  <c r="G29"/>
  <c r="H29"/>
  <c r="I29"/>
  <c r="J29" s="1"/>
  <c r="K29"/>
  <c r="W29" s="1"/>
  <c r="L29"/>
  <c r="X29" s="1"/>
  <c r="E30"/>
  <c r="F30"/>
  <c r="G30"/>
  <c r="H30"/>
  <c r="I30"/>
  <c r="J30" s="1"/>
  <c r="K30"/>
  <c r="W30" s="1"/>
  <c r="L30"/>
  <c r="X30" s="1"/>
  <c r="E31"/>
  <c r="F31"/>
  <c r="G31"/>
  <c r="H31"/>
  <c r="I31"/>
  <c r="J31" s="1"/>
  <c r="K31"/>
  <c r="W31" s="1"/>
  <c r="L31"/>
  <c r="X31" s="1"/>
  <c r="E32"/>
  <c r="F32"/>
  <c r="G32"/>
  <c r="H32"/>
  <c r="I32"/>
  <c r="J32" s="1"/>
  <c r="K32"/>
  <c r="W32" s="1"/>
  <c r="L32"/>
  <c r="X32" s="1"/>
  <c r="L33"/>
  <c r="X33" s="1"/>
  <c r="L35"/>
  <c r="X35" s="1"/>
  <c r="X23" i="75" l="1"/>
  <c r="T23"/>
  <c r="Z23"/>
  <c r="U23"/>
  <c r="Y10" i="74"/>
  <c r="Y36" s="1"/>
  <c r="D6" i="78" s="1"/>
  <c r="X10" i="74"/>
  <c r="X36" s="1"/>
  <c r="C6" i="78" s="1"/>
  <c r="W10" i="74"/>
  <c r="W36" s="1"/>
  <c r="B6" i="78" s="1"/>
  <c r="H89" i="81"/>
  <c r="K88"/>
  <c r="K89" s="1"/>
  <c r="D7" i="82" s="1"/>
  <c r="D8" s="1"/>
  <c r="G89" i="81"/>
  <c r="J88"/>
  <c r="J89" s="1"/>
  <c r="C7" i="82" s="1"/>
  <c r="E7" s="1"/>
  <c r="E8" s="1"/>
  <c r="B8"/>
  <c r="AH66" i="81"/>
  <c r="AR54"/>
  <c r="AI50"/>
  <c r="AL58"/>
  <c r="AZ54"/>
  <c r="AH54"/>
  <c r="BA57"/>
  <c r="AW54"/>
  <c r="AI54"/>
  <c r="AZ58"/>
  <c r="AZ50"/>
  <c r="AV58"/>
  <c r="AH50"/>
  <c r="F69" i="77"/>
  <c r="K69" s="1"/>
  <c r="D39"/>
  <c r="C72"/>
  <c r="F66"/>
  <c r="K66" s="1"/>
  <c r="L11"/>
  <c r="C35" s="1"/>
  <c r="C39" s="1"/>
  <c r="F26"/>
  <c r="E40"/>
  <c r="M19"/>
  <c r="D36" s="1"/>
  <c r="D40" s="1"/>
  <c r="D41" s="1"/>
  <c r="E69"/>
  <c r="L69" s="1"/>
  <c r="F67"/>
  <c r="K67" s="1"/>
  <c r="E66"/>
  <c r="J66" s="1"/>
  <c r="L19"/>
  <c r="C36" s="1"/>
  <c r="C40" s="1"/>
  <c r="C41" s="1"/>
  <c r="N11"/>
  <c r="E35" s="1"/>
  <c r="E39" s="1"/>
  <c r="AT73" i="81"/>
  <c r="AY64"/>
  <c r="AY48"/>
  <c r="AY52"/>
  <c r="AU56"/>
  <c r="AU64"/>
  <c r="AO48"/>
  <c r="AO52"/>
  <c r="AO56"/>
  <c r="AO64"/>
  <c r="AK56"/>
  <c r="AK64"/>
  <c r="AK48"/>
  <c r="AK52"/>
  <c r="AG52"/>
  <c r="AG48"/>
  <c r="AG64"/>
  <c r="AY21"/>
  <c r="AY60" s="1"/>
  <c r="AY24"/>
  <c r="AY25"/>
  <c r="AY26"/>
  <c r="AY27"/>
  <c r="AY28"/>
  <c r="AY29"/>
  <c r="AY30"/>
  <c r="AY31"/>
  <c r="AY32"/>
  <c r="AY38"/>
  <c r="AY42"/>
  <c r="AY37"/>
  <c r="AY41"/>
  <c r="AY36"/>
  <c r="AY40"/>
  <c r="AU21"/>
  <c r="AU60" s="1"/>
  <c r="AU24"/>
  <c r="AU25"/>
  <c r="AU26"/>
  <c r="AU27"/>
  <c r="AU28"/>
  <c r="AU29"/>
  <c r="AU30"/>
  <c r="AU31"/>
  <c r="AU32"/>
  <c r="AU35"/>
  <c r="AU39"/>
  <c r="AU43"/>
  <c r="AU38"/>
  <c r="AU42"/>
  <c r="AU37"/>
  <c r="AU41"/>
  <c r="AO21"/>
  <c r="AO72" s="1"/>
  <c r="AO24"/>
  <c r="AO25"/>
  <c r="AO26"/>
  <c r="AO27"/>
  <c r="AO28"/>
  <c r="AO29"/>
  <c r="AO30"/>
  <c r="AO31"/>
  <c r="AO32"/>
  <c r="AO36"/>
  <c r="AO40"/>
  <c r="AO35"/>
  <c r="AO39"/>
  <c r="AO43"/>
  <c r="AO38"/>
  <c r="AO42"/>
  <c r="AK21"/>
  <c r="AK72" s="1"/>
  <c r="AK24"/>
  <c r="AK25"/>
  <c r="AK26"/>
  <c r="AK27"/>
  <c r="AK28"/>
  <c r="AK29"/>
  <c r="AK30"/>
  <c r="AK31"/>
  <c r="AK32"/>
  <c r="AK37"/>
  <c r="AK41"/>
  <c r="AK36"/>
  <c r="AK40"/>
  <c r="AK35"/>
  <c r="AK39"/>
  <c r="AK43"/>
  <c r="AG21"/>
  <c r="AG60" s="1"/>
  <c r="AG24"/>
  <c r="AG25"/>
  <c r="AG26"/>
  <c r="AG27"/>
  <c r="AG28"/>
  <c r="AG29"/>
  <c r="AG30"/>
  <c r="AG31"/>
  <c r="AG32"/>
  <c r="AG38"/>
  <c r="AG42"/>
  <c r="AG37"/>
  <c r="AG41"/>
  <c r="AG36"/>
  <c r="AG40"/>
  <c r="AY72"/>
  <c r="AZ70"/>
  <c r="AH70"/>
  <c r="AO68"/>
  <c r="AY56"/>
  <c r="AY43"/>
  <c r="AU40"/>
  <c r="AO37"/>
  <c r="AL54"/>
  <c r="AW53"/>
  <c r="AW61"/>
  <c r="AW57"/>
  <c r="AI57"/>
  <c r="AI65"/>
  <c r="AI69"/>
  <c r="AI73"/>
  <c r="AS60"/>
  <c r="AS72"/>
  <c r="AV54"/>
  <c r="AV50"/>
  <c r="AU72"/>
  <c r="AR70"/>
  <c r="AY68"/>
  <c r="AG68"/>
  <c r="AK42"/>
  <c r="AG39"/>
  <c r="AG62" s="1"/>
  <c r="AY35"/>
  <c r="BA65"/>
  <c r="BA69"/>
  <c r="BA73"/>
  <c r="AM49"/>
  <c r="AM61"/>
  <c r="AM65"/>
  <c r="AM69"/>
  <c r="AM73"/>
  <c r="AM53"/>
  <c r="AS49"/>
  <c r="AX48"/>
  <c r="AX52"/>
  <c r="AX56"/>
  <c r="AT48"/>
  <c r="AT52"/>
  <c r="AT56"/>
  <c r="AN48"/>
  <c r="AN52"/>
  <c r="AN56"/>
  <c r="AJ48"/>
  <c r="AJ52"/>
  <c r="AJ56"/>
  <c r="AF48"/>
  <c r="AF52"/>
  <c r="AF56"/>
  <c r="AX35"/>
  <c r="AX36"/>
  <c r="AX37"/>
  <c r="AX38"/>
  <c r="AX39"/>
  <c r="AX40"/>
  <c r="AX41"/>
  <c r="AX42"/>
  <c r="AX43"/>
  <c r="AT35"/>
  <c r="AT36"/>
  <c r="AT37"/>
  <c r="AT38"/>
  <c r="AT39"/>
  <c r="AT40"/>
  <c r="AT41"/>
  <c r="AT42"/>
  <c r="AT43"/>
  <c r="AN35"/>
  <c r="AN36"/>
  <c r="AN37"/>
  <c r="AN38"/>
  <c r="AN39"/>
  <c r="AN40"/>
  <c r="AN41"/>
  <c r="AN42"/>
  <c r="AN43"/>
  <c r="AJ35"/>
  <c r="AJ36"/>
  <c r="AJ37"/>
  <c r="AJ38"/>
  <c r="AJ39"/>
  <c r="AJ40"/>
  <c r="AJ41"/>
  <c r="AJ42"/>
  <c r="AJ43"/>
  <c r="AF35"/>
  <c r="AF36"/>
  <c r="AF37"/>
  <c r="AF38"/>
  <c r="AF39"/>
  <c r="AF40"/>
  <c r="AF41"/>
  <c r="AF42"/>
  <c r="AF43"/>
  <c r="AX72"/>
  <c r="AJ72"/>
  <c r="AF72"/>
  <c r="AX68"/>
  <c r="AT68"/>
  <c r="AN68"/>
  <c r="AJ68"/>
  <c r="AF68"/>
  <c r="AX64"/>
  <c r="AT64"/>
  <c r="AN64"/>
  <c r="AJ64"/>
  <c r="AF64"/>
  <c r="AX60"/>
  <c r="AJ60"/>
  <c r="AF60"/>
  <c r="AS53"/>
  <c r="AJ32"/>
  <c r="AN31"/>
  <c r="AT30"/>
  <c r="AT65" s="1"/>
  <c r="AX29"/>
  <c r="AF29"/>
  <c r="AJ28"/>
  <c r="AN27"/>
  <c r="AT26"/>
  <c r="AX25"/>
  <c r="AF25"/>
  <c r="AW49"/>
  <c r="AJ24"/>
  <c r="AN21"/>
  <c r="AN60" s="1"/>
  <c r="AS73"/>
  <c r="AW72"/>
  <c r="AS69"/>
  <c r="AS65"/>
  <c r="BA61"/>
  <c r="AS61"/>
  <c r="AI61"/>
  <c r="AN32"/>
  <c r="AT31"/>
  <c r="AT69" s="1"/>
  <c r="AX30"/>
  <c r="AF30"/>
  <c r="AJ29"/>
  <c r="AN28"/>
  <c r="AT27"/>
  <c r="AX26"/>
  <c r="AX57" s="1"/>
  <c r="AF26"/>
  <c r="AF57" s="1"/>
  <c r="AJ25"/>
  <c r="BA49"/>
  <c r="AN24"/>
  <c r="AI49"/>
  <c r="AT21"/>
  <c r="AT72" s="1"/>
  <c r="K12" i="80"/>
  <c r="K14" s="1"/>
  <c r="J12"/>
  <c r="J14" s="1"/>
  <c r="AM15" i="79"/>
  <c r="AQ15"/>
  <c r="AM11"/>
  <c r="AQ11"/>
  <c r="AM7"/>
  <c r="AQ7"/>
  <c r="AM17"/>
  <c r="AQ17"/>
  <c r="AM13"/>
  <c r="AQ13"/>
  <c r="AM9"/>
  <c r="AQ9"/>
  <c r="AM5"/>
  <c r="AQ5"/>
  <c r="AO17"/>
  <c r="AM16"/>
  <c r="AO15"/>
  <c r="AM14"/>
  <c r="AO13"/>
  <c r="AM12"/>
  <c r="AO11"/>
  <c r="AM10"/>
  <c r="AO9"/>
  <c r="AM8"/>
  <c r="AO7"/>
  <c r="AM6"/>
  <c r="AO5"/>
  <c r="AN17"/>
  <c r="AN15"/>
  <c r="AN13"/>
  <c r="AN11"/>
  <c r="AN9"/>
  <c r="AN7"/>
  <c r="AN5"/>
  <c r="E41" i="77"/>
  <c r="G69"/>
  <c r="G66"/>
  <c r="I66"/>
  <c r="L66" s="1"/>
  <c r="I65"/>
  <c r="D72"/>
  <c r="J67"/>
  <c r="L67" s="1"/>
  <c r="F71"/>
  <c r="K71" s="1"/>
  <c r="F70"/>
  <c r="K70" s="1"/>
  <c r="E65"/>
  <c r="F65"/>
  <c r="E71"/>
  <c r="E70"/>
  <c r="AL62" i="76"/>
  <c r="AL74"/>
  <c r="AS58"/>
  <c r="AA66"/>
  <c r="AA70"/>
  <c r="AA74"/>
  <c r="AM61"/>
  <c r="AR56"/>
  <c r="AR48"/>
  <c r="AN52"/>
  <c r="AN56"/>
  <c r="AH48"/>
  <c r="AH56"/>
  <c r="AH52"/>
  <c r="AD48"/>
  <c r="AD52"/>
  <c r="Z56"/>
  <c r="Z48"/>
  <c r="AR21"/>
  <c r="AR72" s="1"/>
  <c r="AR24"/>
  <c r="AR25"/>
  <c r="AR26"/>
  <c r="AR27"/>
  <c r="AR28"/>
  <c r="AR29"/>
  <c r="AR30"/>
  <c r="AR31"/>
  <c r="AR32"/>
  <c r="AR38"/>
  <c r="AR42"/>
  <c r="AR36"/>
  <c r="AR40"/>
  <c r="AR37"/>
  <c r="AR41"/>
  <c r="AN21"/>
  <c r="AN60" s="1"/>
  <c r="AN24"/>
  <c r="AN25"/>
  <c r="AN26"/>
  <c r="AN27"/>
  <c r="AN28"/>
  <c r="AN29"/>
  <c r="AN30"/>
  <c r="AN31"/>
  <c r="AN32"/>
  <c r="AN35"/>
  <c r="AN39"/>
  <c r="AN43"/>
  <c r="AN37"/>
  <c r="AN41"/>
  <c r="AN38"/>
  <c r="AN42"/>
  <c r="AH21"/>
  <c r="AH72" s="1"/>
  <c r="AH24"/>
  <c r="AH25"/>
  <c r="AH26"/>
  <c r="AH27"/>
  <c r="AH28"/>
  <c r="AH29"/>
  <c r="AH30"/>
  <c r="AH31"/>
  <c r="AH32"/>
  <c r="AH36"/>
  <c r="AH40"/>
  <c r="AH38"/>
  <c r="AH35"/>
  <c r="AH39"/>
  <c r="AH43"/>
  <c r="AH42"/>
  <c r="AD21"/>
  <c r="AD24"/>
  <c r="AD25"/>
  <c r="AD26"/>
  <c r="AD27"/>
  <c r="AD28"/>
  <c r="AD29"/>
  <c r="AD30"/>
  <c r="AD31"/>
  <c r="AD32"/>
  <c r="AD37"/>
  <c r="AD41"/>
  <c r="AD36"/>
  <c r="AD40"/>
  <c r="AD35"/>
  <c r="AD39"/>
  <c r="AD43"/>
  <c r="Z21"/>
  <c r="Z24"/>
  <c r="Z25"/>
  <c r="Z26"/>
  <c r="Z27"/>
  <c r="Z28"/>
  <c r="Z29"/>
  <c r="Z30"/>
  <c r="Z31"/>
  <c r="Z32"/>
  <c r="Z38"/>
  <c r="Z42"/>
  <c r="Z37"/>
  <c r="Z41"/>
  <c r="Z54" s="1"/>
  <c r="Z36"/>
  <c r="Z74" s="1"/>
  <c r="Z40"/>
  <c r="Y72"/>
  <c r="Z70"/>
  <c r="AH60"/>
  <c r="AD56"/>
  <c r="AR43"/>
  <c r="AP58"/>
  <c r="AP70"/>
  <c r="AN40"/>
  <c r="AH37"/>
  <c r="AA58"/>
  <c r="AE50"/>
  <c r="AE58"/>
  <c r="AE62"/>
  <c r="AE66"/>
  <c r="AE70"/>
  <c r="AE74"/>
  <c r="AE54"/>
  <c r="AP49"/>
  <c r="AP57"/>
  <c r="AP53"/>
  <c r="AP61"/>
  <c r="AB65"/>
  <c r="AB69"/>
  <c r="AB73"/>
  <c r="AL49"/>
  <c r="AL60"/>
  <c r="AL72"/>
  <c r="AO58"/>
  <c r="AO62"/>
  <c r="AO50"/>
  <c r="AQ72"/>
  <c r="Z66"/>
  <c r="AR64"/>
  <c r="AN64"/>
  <c r="AH64"/>
  <c r="AD64"/>
  <c r="Z64"/>
  <c r="AO54"/>
  <c r="AR52"/>
  <c r="AD42"/>
  <c r="Z39"/>
  <c r="AS66"/>
  <c r="AS70"/>
  <c r="AS74"/>
  <c r="AR35"/>
  <c r="AT65"/>
  <c r="AT69"/>
  <c r="AT73"/>
  <c r="AF57"/>
  <c r="AF61"/>
  <c r="AF65"/>
  <c r="AF69"/>
  <c r="AF73"/>
  <c r="AF49"/>
  <c r="AQ48"/>
  <c r="AQ52"/>
  <c r="AQ56"/>
  <c r="AM48"/>
  <c r="AM52"/>
  <c r="AM56"/>
  <c r="AG48"/>
  <c r="AG52"/>
  <c r="AG56"/>
  <c r="AC48"/>
  <c r="AC52"/>
  <c r="AC56"/>
  <c r="Y48"/>
  <c r="Y52"/>
  <c r="Y56"/>
  <c r="AQ35"/>
  <c r="AQ36"/>
  <c r="AQ37"/>
  <c r="AQ38"/>
  <c r="AQ39"/>
  <c r="AQ40"/>
  <c r="AQ41"/>
  <c r="AQ42"/>
  <c r="AQ43"/>
  <c r="AM35"/>
  <c r="AM36"/>
  <c r="AM37"/>
  <c r="AM38"/>
  <c r="AM39"/>
  <c r="AM40"/>
  <c r="AM41"/>
  <c r="AM42"/>
  <c r="AM43"/>
  <c r="AG35"/>
  <c r="AG36"/>
  <c r="AG37"/>
  <c r="AG38"/>
  <c r="AG39"/>
  <c r="AG40"/>
  <c r="AG41"/>
  <c r="AG42"/>
  <c r="AG43"/>
  <c r="AC35"/>
  <c r="AC36"/>
  <c r="AC37"/>
  <c r="AC38"/>
  <c r="AC39"/>
  <c r="AC40"/>
  <c r="AC41"/>
  <c r="AC42"/>
  <c r="AC43"/>
  <c r="Y35"/>
  <c r="Y36"/>
  <c r="Y37"/>
  <c r="Y38"/>
  <c r="Y39"/>
  <c r="Y40"/>
  <c r="Y41"/>
  <c r="Y42"/>
  <c r="Y43"/>
  <c r="AP74"/>
  <c r="AL73"/>
  <c r="AP72"/>
  <c r="AT70"/>
  <c r="AL69"/>
  <c r="AL65"/>
  <c r="AT61"/>
  <c r="AL61"/>
  <c r="AB61"/>
  <c r="AT57"/>
  <c r="AB57"/>
  <c r="AC32"/>
  <c r="AG31"/>
  <c r="AM30"/>
  <c r="AM65" s="1"/>
  <c r="AQ29"/>
  <c r="Y29"/>
  <c r="AC28"/>
  <c r="AG27"/>
  <c r="AM26"/>
  <c r="AM49" s="1"/>
  <c r="AQ25"/>
  <c r="Y25"/>
  <c r="AC24"/>
  <c r="AG21"/>
  <c r="AQ57"/>
  <c r="AK74"/>
  <c r="AK70"/>
  <c r="AK66"/>
  <c r="AS62"/>
  <c r="AK62"/>
  <c r="AA62"/>
  <c r="AK58"/>
  <c r="AG32"/>
  <c r="AM31"/>
  <c r="AM69" s="1"/>
  <c r="AQ30"/>
  <c r="Y30"/>
  <c r="AC29"/>
  <c r="AG28"/>
  <c r="AM27"/>
  <c r="AQ26"/>
  <c r="AQ61" s="1"/>
  <c r="Y26"/>
  <c r="Y61" s="1"/>
  <c r="AC25"/>
  <c r="AG24"/>
  <c r="AM21"/>
  <c r="AB23" i="75"/>
  <c r="C7" i="78" s="1"/>
  <c r="AB14" i="75"/>
  <c r="X14"/>
  <c r="T14"/>
  <c r="AA14"/>
  <c r="W14"/>
  <c r="S14"/>
  <c r="AA11"/>
  <c r="W11"/>
  <c r="S11"/>
  <c r="Y23"/>
  <c r="AA16"/>
  <c r="W16"/>
  <c r="S16"/>
  <c r="V14"/>
  <c r="V11"/>
  <c r="T11"/>
  <c r="AC14"/>
  <c r="Y14"/>
  <c r="Z14" s="1"/>
  <c r="AC11"/>
  <c r="AC23" s="1"/>
  <c r="D7" i="78" s="1"/>
  <c r="D10" s="1"/>
  <c r="Y11" i="75"/>
  <c r="Z11" s="1"/>
  <c r="C8" i="82" l="1"/>
  <c r="AX65" i="81"/>
  <c r="AF53"/>
  <c r="AF65"/>
  <c r="AT49"/>
  <c r="AX69"/>
  <c r="AN72"/>
  <c r="AG70"/>
  <c r="AK60"/>
  <c r="AT60"/>
  <c r="AF61"/>
  <c r="AF69"/>
  <c r="G67" i="77"/>
  <c r="AJ49" i="81"/>
  <c r="AJ53"/>
  <c r="AJ57"/>
  <c r="AJ61"/>
  <c r="AJ65"/>
  <c r="AJ69"/>
  <c r="AJ73"/>
  <c r="AJ50"/>
  <c r="AJ54"/>
  <c r="AJ58"/>
  <c r="AJ62"/>
  <c r="AJ66"/>
  <c r="AJ70"/>
  <c r="AJ74"/>
  <c r="AX53"/>
  <c r="AG50"/>
  <c r="AK53"/>
  <c r="AK61"/>
  <c r="AK65"/>
  <c r="AK57"/>
  <c r="AK49"/>
  <c r="AK69"/>
  <c r="AK73"/>
  <c r="AT61"/>
  <c r="AG58"/>
  <c r="AX61"/>
  <c r="AF73"/>
  <c r="AN50"/>
  <c r="AN54"/>
  <c r="AN58"/>
  <c r="AN62"/>
  <c r="AN66"/>
  <c r="AN70"/>
  <c r="AN74"/>
  <c r="AF49"/>
  <c r="AX49"/>
  <c r="AG72"/>
  <c r="AO57"/>
  <c r="AO49"/>
  <c r="AO61"/>
  <c r="AO65"/>
  <c r="AO53"/>
  <c r="AO73"/>
  <c r="AO69"/>
  <c r="AU50"/>
  <c r="AU54"/>
  <c r="AU58"/>
  <c r="AU62"/>
  <c r="AU74"/>
  <c r="AU66"/>
  <c r="AU70"/>
  <c r="AT57"/>
  <c r="AG66"/>
  <c r="AN49"/>
  <c r="AN53"/>
  <c r="AN57"/>
  <c r="AN61"/>
  <c r="AN65"/>
  <c r="AN69"/>
  <c r="AN73"/>
  <c r="AX73"/>
  <c r="AT50"/>
  <c r="AT54"/>
  <c r="AT58"/>
  <c r="AT62"/>
  <c r="AT66"/>
  <c r="AT70"/>
  <c r="AT74"/>
  <c r="AO58"/>
  <c r="AO62"/>
  <c r="AO50"/>
  <c r="AO54"/>
  <c r="AO66"/>
  <c r="AO74"/>
  <c r="AO70"/>
  <c r="AU61"/>
  <c r="AU65"/>
  <c r="AU53"/>
  <c r="AU49"/>
  <c r="AU57"/>
  <c r="AU69"/>
  <c r="AU73"/>
  <c r="AY57"/>
  <c r="AY49"/>
  <c r="AY53"/>
  <c r="AY61"/>
  <c r="AY65"/>
  <c r="AY73"/>
  <c r="AY69"/>
  <c r="AO60"/>
  <c r="AT53"/>
  <c r="AF50"/>
  <c r="AF54"/>
  <c r="AF58"/>
  <c r="AF62"/>
  <c r="AF66"/>
  <c r="AF70"/>
  <c r="AF74"/>
  <c r="AX50"/>
  <c r="AX54"/>
  <c r="AX58"/>
  <c r="AX62"/>
  <c r="AX66"/>
  <c r="AX70"/>
  <c r="AX74"/>
  <c r="AY54"/>
  <c r="AY58"/>
  <c r="AY62"/>
  <c r="AY74"/>
  <c r="AY50"/>
  <c r="AY66"/>
  <c r="AY70"/>
  <c r="AG74"/>
  <c r="AG57"/>
  <c r="AG49"/>
  <c r="AG53"/>
  <c r="AG61"/>
  <c r="AG65"/>
  <c r="AG73"/>
  <c r="AG69"/>
  <c r="AK58"/>
  <c r="AK50"/>
  <c r="AK62"/>
  <c r="AK66"/>
  <c r="AK70"/>
  <c r="AK54"/>
  <c r="AK74"/>
  <c r="AG54"/>
  <c r="K65" i="77"/>
  <c r="K72" s="1"/>
  <c r="F72"/>
  <c r="L71"/>
  <c r="I72"/>
  <c r="B9" i="78" s="1"/>
  <c r="G70" i="77"/>
  <c r="J65"/>
  <c r="J72" s="1"/>
  <c r="C9" i="78" s="1"/>
  <c r="C10" s="1"/>
  <c r="E72" i="77"/>
  <c r="L70"/>
  <c r="G65"/>
  <c r="G71"/>
  <c r="AG50" i="76"/>
  <c r="AG54"/>
  <c r="AG58"/>
  <c r="AG62"/>
  <c r="AG66"/>
  <c r="AG74"/>
  <c r="AG70"/>
  <c r="Z49"/>
  <c r="Z53"/>
  <c r="Z61"/>
  <c r="Z73"/>
  <c r="Z57"/>
  <c r="Z65"/>
  <c r="Z69"/>
  <c r="AM60"/>
  <c r="AM72"/>
  <c r="Y65"/>
  <c r="Y73"/>
  <c r="Y69"/>
  <c r="AN72"/>
  <c r="Z58"/>
  <c r="Z62"/>
  <c r="Z60"/>
  <c r="Z72"/>
  <c r="AD49"/>
  <c r="AD53"/>
  <c r="AD57"/>
  <c r="AD73"/>
  <c r="AD65"/>
  <c r="AD69"/>
  <c r="AD61"/>
  <c r="AM57"/>
  <c r="Z50"/>
  <c r="AG49"/>
  <c r="AG53"/>
  <c r="AG57"/>
  <c r="AG61"/>
  <c r="AG65"/>
  <c r="AG69"/>
  <c r="AG73"/>
  <c r="AQ49"/>
  <c r="AQ65"/>
  <c r="AQ73"/>
  <c r="AQ69"/>
  <c r="Y50"/>
  <c r="Y54"/>
  <c r="Y58"/>
  <c r="Y62"/>
  <c r="Y74"/>
  <c r="Y70"/>
  <c r="Y66"/>
  <c r="AQ50"/>
  <c r="AQ54"/>
  <c r="AQ58"/>
  <c r="AQ62"/>
  <c r="AQ70"/>
  <c r="AQ66"/>
  <c r="AQ74"/>
  <c r="Y57"/>
  <c r="AR50"/>
  <c r="AR54"/>
  <c r="AR66"/>
  <c r="AR74"/>
  <c r="AR62"/>
  <c r="AR70"/>
  <c r="AR58"/>
  <c r="AR60"/>
  <c r="AD60"/>
  <c r="AD72"/>
  <c r="AH50"/>
  <c r="AH70"/>
  <c r="AH54"/>
  <c r="AH66"/>
  <c r="AH58"/>
  <c r="AH62"/>
  <c r="AH74"/>
  <c r="AH53"/>
  <c r="AH57"/>
  <c r="AH61"/>
  <c r="AH69"/>
  <c r="AH49"/>
  <c r="AH65"/>
  <c r="AH73"/>
  <c r="AN50"/>
  <c r="AN54"/>
  <c r="AN62"/>
  <c r="AN58"/>
  <c r="AN66"/>
  <c r="AN74"/>
  <c r="AN70"/>
  <c r="AM53"/>
  <c r="AC49"/>
  <c r="AC53"/>
  <c r="AC57"/>
  <c r="AC61"/>
  <c r="AC65"/>
  <c r="AC69"/>
  <c r="AC73"/>
  <c r="Y49"/>
  <c r="AD54"/>
  <c r="AD74"/>
  <c r="AD50"/>
  <c r="AD58"/>
  <c r="AD62"/>
  <c r="AD70"/>
  <c r="AD66"/>
  <c r="AQ53"/>
  <c r="AM50"/>
  <c r="AM54"/>
  <c r="AM58"/>
  <c r="AM62"/>
  <c r="AM66"/>
  <c r="AM74"/>
  <c r="AM70"/>
  <c r="AG60"/>
  <c r="AG72"/>
  <c r="AC50"/>
  <c r="AC54"/>
  <c r="AC58"/>
  <c r="AC62"/>
  <c r="AC70"/>
  <c r="AC66"/>
  <c r="AC74"/>
  <c r="Y53"/>
  <c r="AN57"/>
  <c r="AN49"/>
  <c r="AN53"/>
  <c r="AN69"/>
  <c r="AN65"/>
  <c r="AN73"/>
  <c r="AN61"/>
  <c r="AR53"/>
  <c r="AR49"/>
  <c r="AR57"/>
  <c r="AR61"/>
  <c r="AR65"/>
  <c r="AR73"/>
  <c r="AR69"/>
  <c r="AA23" i="75"/>
  <c r="B7" i="78" s="1"/>
  <c r="B10" l="1"/>
  <c r="E10" s="1"/>
  <c r="L65" i="77"/>
  <c r="L72" s="1"/>
  <c r="G72"/>
  <c r="AM5" i="6" l="1"/>
  <c r="R17" i="1" l="1"/>
  <c r="R18"/>
  <c r="X22" i="65"/>
  <c r="W22"/>
  <c r="V22"/>
  <c r="U22"/>
  <c r="T22"/>
  <c r="S22"/>
  <c r="R22"/>
  <c r="X21"/>
  <c r="W21"/>
  <c r="V21"/>
  <c r="U21"/>
  <c r="T21"/>
  <c r="S21"/>
  <c r="R21"/>
  <c r="AA19" i="66"/>
  <c r="X19"/>
  <c r="W19"/>
  <c r="V19"/>
  <c r="U19"/>
  <c r="T19"/>
  <c r="S19"/>
  <c r="R19"/>
  <c r="AC19" s="1"/>
  <c r="Q19"/>
  <c r="AB19" s="1"/>
  <c r="AA18"/>
  <c r="X18"/>
  <c r="W18"/>
  <c r="V18"/>
  <c r="U18"/>
  <c r="T18"/>
  <c r="S18"/>
  <c r="R18"/>
  <c r="AC18" s="1"/>
  <c r="Q18"/>
  <c r="AB18" s="1"/>
  <c r="AA17"/>
  <c r="X17"/>
  <c r="W17"/>
  <c r="V17"/>
  <c r="U17"/>
  <c r="T17"/>
  <c r="S17"/>
  <c r="R17"/>
  <c r="AC17" s="1"/>
  <c r="Q17"/>
  <c r="AB17" s="1"/>
  <c r="AA16"/>
  <c r="X16"/>
  <c r="W16"/>
  <c r="V16"/>
  <c r="U16"/>
  <c r="T16"/>
  <c r="S16"/>
  <c r="R16"/>
  <c r="AC16" s="1"/>
  <c r="Q16"/>
  <c r="AB16" s="1"/>
  <c r="N22" i="65"/>
  <c r="Z22" s="1"/>
  <c r="M22"/>
  <c r="Y22" s="1"/>
  <c r="N21"/>
  <c r="Z21" s="1"/>
  <c r="M21"/>
  <c r="Y21" s="1"/>
  <c r="Y11"/>
  <c r="X11"/>
  <c r="V11"/>
  <c r="U11"/>
  <c r="R11"/>
  <c r="M10"/>
  <c r="Y10" s="1"/>
  <c r="L10"/>
  <c r="X10" s="1"/>
  <c r="V10"/>
  <c r="I10"/>
  <c r="U10" s="1"/>
  <c r="F10"/>
  <c r="R10" s="1"/>
  <c r="M9"/>
  <c r="Y9" s="1"/>
  <c r="L9"/>
  <c r="X9" s="1"/>
  <c r="V9"/>
  <c r="I9"/>
  <c r="U9" s="1"/>
  <c r="F9"/>
  <c r="R9" s="1"/>
  <c r="W9" l="1"/>
  <c r="W10"/>
  <c r="W11"/>
  <c r="AA11" i="52" l="1"/>
  <c r="X11"/>
  <c r="W11"/>
  <c r="V11"/>
  <c r="U11"/>
  <c r="T11"/>
  <c r="S11"/>
  <c r="R11"/>
  <c r="AC11" s="1"/>
  <c r="Q11"/>
  <c r="AB11" s="1"/>
  <c r="AA10"/>
  <c r="X10"/>
  <c r="W10"/>
  <c r="V10"/>
  <c r="U10"/>
  <c r="T10"/>
  <c r="S10"/>
  <c r="R10"/>
  <c r="AC10" s="1"/>
  <c r="Q10"/>
  <c r="AB10" s="1"/>
  <c r="AA9"/>
  <c r="AA13" s="1"/>
  <c r="X9"/>
  <c r="X13" s="1"/>
  <c r="W9"/>
  <c r="W13" s="1"/>
  <c r="V9"/>
  <c r="V13" s="1"/>
  <c r="U9"/>
  <c r="U13" s="1"/>
  <c r="T9"/>
  <c r="T13" s="1"/>
  <c r="S9"/>
  <c r="S13" s="1"/>
  <c r="R9"/>
  <c r="AC9" s="1"/>
  <c r="AC13" s="1"/>
  <c r="Q9"/>
  <c r="AB9" s="1"/>
  <c r="AB13" s="1"/>
  <c r="Y13" i="47"/>
  <c r="X13"/>
  <c r="U13"/>
  <c r="R13"/>
  <c r="M12"/>
  <c r="Y12" s="1"/>
  <c r="L12"/>
  <c r="X12" s="1"/>
  <c r="I12"/>
  <c r="U12" s="1"/>
  <c r="F12"/>
  <c r="R12" s="1"/>
  <c r="M11"/>
  <c r="Y11" s="1"/>
  <c r="L11"/>
  <c r="X11" s="1"/>
  <c r="I11"/>
  <c r="U11" s="1"/>
  <c r="F11"/>
  <c r="R11" s="1"/>
  <c r="M10"/>
  <c r="Y10" s="1"/>
  <c r="L10"/>
  <c r="X10" s="1"/>
  <c r="I10"/>
  <c r="U10" s="1"/>
  <c r="F10"/>
  <c r="R10" s="1"/>
  <c r="M9"/>
  <c r="Y9" s="1"/>
  <c r="L9"/>
  <c r="X9" s="1"/>
  <c r="I9"/>
  <c r="U9" s="1"/>
  <c r="U21" s="1"/>
  <c r="F9"/>
  <c r="R9" s="1"/>
  <c r="AA13" i="44"/>
  <c r="X13"/>
  <c r="W13"/>
  <c r="V13"/>
  <c r="U13"/>
  <c r="T13"/>
  <c r="S13"/>
  <c r="AC13"/>
  <c r="AB13"/>
  <c r="AA12"/>
  <c r="X12"/>
  <c r="W12"/>
  <c r="V12"/>
  <c r="V14" s="1"/>
  <c r="U12"/>
  <c r="T12"/>
  <c r="S12"/>
  <c r="R12"/>
  <c r="AC12" s="1"/>
  <c r="AC14" s="1"/>
  <c r="Q12"/>
  <c r="AB12" s="1"/>
  <c r="M9" i="43"/>
  <c r="F9"/>
  <c r="Y9"/>
  <c r="L9"/>
  <c r="X9" s="1"/>
  <c r="I9"/>
  <c r="U9" s="1"/>
  <c r="R9"/>
  <c r="AB14" i="44" l="1"/>
  <c r="S14"/>
  <c r="U14"/>
  <c r="AA14"/>
  <c r="T14"/>
  <c r="X14"/>
  <c r="W14"/>
  <c r="M11" i="1" l="1"/>
  <c r="Y11" s="1"/>
  <c r="F11"/>
  <c r="R11" s="1"/>
  <c r="L11"/>
  <c r="X11" s="1"/>
  <c r="V11"/>
  <c r="I11"/>
  <c r="U11" s="1"/>
  <c r="S11"/>
  <c r="AA28" i="2"/>
  <c r="X28"/>
  <c r="W28"/>
  <c r="V28"/>
  <c r="U28"/>
  <c r="T28"/>
  <c r="S28"/>
  <c r="R28"/>
  <c r="AC28" s="1"/>
  <c r="Q28"/>
  <c r="AB28" s="1"/>
  <c r="AA27"/>
  <c r="X27"/>
  <c r="W27"/>
  <c r="V27"/>
  <c r="U27"/>
  <c r="T27"/>
  <c r="S27"/>
  <c r="R27"/>
  <c r="AC27" s="1"/>
  <c r="Q27"/>
  <c r="AB27" s="1"/>
  <c r="AA26"/>
  <c r="X26"/>
  <c r="W26"/>
  <c r="V26"/>
  <c r="U26"/>
  <c r="T26"/>
  <c r="S26"/>
  <c r="R26"/>
  <c r="AC26" s="1"/>
  <c r="Q26"/>
  <c r="AB26" s="1"/>
  <c r="AA24"/>
  <c r="X24"/>
  <c r="V24"/>
  <c r="U24"/>
  <c r="T24"/>
  <c r="S24"/>
  <c r="R24"/>
  <c r="AC24" s="1"/>
  <c r="Q24"/>
  <c r="AB24" s="1"/>
  <c r="AA25"/>
  <c r="X25"/>
  <c r="W25"/>
  <c r="V25"/>
  <c r="U25"/>
  <c r="T25"/>
  <c r="S25"/>
  <c r="R25"/>
  <c r="AC25" s="1"/>
  <c r="Q25"/>
  <c r="AB25" s="1"/>
  <c r="M13" i="1"/>
  <c r="Y13" s="1"/>
  <c r="Y32" s="1"/>
  <c r="L13"/>
  <c r="X13" s="1"/>
  <c r="X32" s="1"/>
  <c r="V13"/>
  <c r="I13"/>
  <c r="U13" s="1"/>
  <c r="U32" s="1"/>
  <c r="N13"/>
  <c r="Z13" s="1"/>
  <c r="S13"/>
  <c r="R13"/>
  <c r="R32" s="1"/>
  <c r="X30"/>
  <c r="W30"/>
  <c r="V30"/>
  <c r="U30"/>
  <c r="T30"/>
  <c r="S30"/>
  <c r="R30"/>
  <c r="N30"/>
  <c r="Z30" s="1"/>
  <c r="M30"/>
  <c r="Y30" s="1"/>
  <c r="X29"/>
  <c r="W29"/>
  <c r="V29"/>
  <c r="U29"/>
  <c r="T29"/>
  <c r="S29"/>
  <c r="R29"/>
  <c r="N29"/>
  <c r="Z29" s="1"/>
  <c r="M29"/>
  <c r="Y29" s="1"/>
  <c r="X28"/>
  <c r="W28"/>
  <c r="V28"/>
  <c r="U28"/>
  <c r="T28"/>
  <c r="S28"/>
  <c r="R28"/>
  <c r="N28"/>
  <c r="Z28" s="1"/>
  <c r="M28"/>
  <c r="Y28" s="1"/>
  <c r="X27"/>
  <c r="W27"/>
  <c r="V27"/>
  <c r="U27"/>
  <c r="T27"/>
  <c r="S27"/>
  <c r="R27"/>
  <c r="N27"/>
  <c r="Z27" s="1"/>
  <c r="M27"/>
  <c r="Y27" s="1"/>
  <c r="S32" l="1"/>
  <c r="V32"/>
  <c r="K11"/>
  <c r="W11" s="1"/>
  <c r="N11"/>
  <c r="Z11" s="1"/>
  <c r="Z32" s="1"/>
  <c r="T11"/>
  <c r="K13"/>
  <c r="W13" s="1"/>
  <c r="T13"/>
  <c r="T32" l="1"/>
  <c r="W32"/>
  <c r="N17" i="65"/>
  <c r="M17"/>
  <c r="N15"/>
  <c r="M15"/>
  <c r="N20" i="62"/>
  <c r="M20"/>
  <c r="N19"/>
  <c r="M19"/>
  <c r="N14"/>
  <c r="M14"/>
  <c r="N13"/>
  <c r="M13"/>
  <c r="X18" i="1"/>
  <c r="W18"/>
  <c r="V18"/>
  <c r="U18"/>
  <c r="T18"/>
  <c r="S18"/>
  <c r="X17" i="43" l="1"/>
  <c r="W17"/>
  <c r="V17"/>
  <c r="U17"/>
  <c r="T17"/>
  <c r="S17"/>
  <c r="R17"/>
  <c r="R26" s="1"/>
  <c r="N17"/>
  <c r="Z17" s="1"/>
  <c r="M17"/>
  <c r="Y17" s="1"/>
  <c r="X17" i="1"/>
  <c r="W17"/>
  <c r="V17"/>
  <c r="U17"/>
  <c r="T17"/>
  <c r="S17"/>
  <c r="M17"/>
  <c r="Y17" s="1"/>
  <c r="X23"/>
  <c r="W23"/>
  <c r="V23"/>
  <c r="U23"/>
  <c r="T23"/>
  <c r="S23"/>
  <c r="R23"/>
  <c r="X22"/>
  <c r="W22"/>
  <c r="V22"/>
  <c r="U22"/>
  <c r="T22"/>
  <c r="S22"/>
  <c r="R22"/>
  <c r="N23"/>
  <c r="Z23" s="1"/>
  <c r="M23"/>
  <c r="Y23" s="1"/>
  <c r="N22"/>
  <c r="Z22" s="1"/>
  <c r="M22"/>
  <c r="Y22" s="1"/>
  <c r="N18"/>
  <c r="Z18" s="1"/>
  <c r="M18"/>
  <c r="Y18" s="1"/>
  <c r="N13" i="72"/>
  <c r="N14" s="1"/>
  <c r="K13"/>
  <c r="K14" s="1"/>
  <c r="J13"/>
  <c r="J14" s="1"/>
  <c r="I13"/>
  <c r="I14" s="1"/>
  <c r="E6" i="9" s="1"/>
  <c r="H13" i="72"/>
  <c r="H14" s="1"/>
  <c r="B6" i="9" s="1"/>
  <c r="G13" i="72"/>
  <c r="G14" s="1"/>
  <c r="D6" i="9" s="1"/>
  <c r="F13" i="72"/>
  <c r="F14" s="1"/>
  <c r="C6" i="9" s="1"/>
  <c r="C13" i="72"/>
  <c r="C14" s="1"/>
  <c r="B13"/>
  <c r="A13"/>
  <c r="BA9"/>
  <c r="AZ9"/>
  <c r="AY9"/>
  <c r="AX9"/>
  <c r="AW9"/>
  <c r="AV9"/>
  <c r="AU9"/>
  <c r="AT9"/>
  <c r="AS9"/>
  <c r="AR9"/>
  <c r="P13"/>
  <c r="P14" s="1"/>
  <c r="O13"/>
  <c r="O14" s="1"/>
  <c r="AA12" i="71"/>
  <c r="X12"/>
  <c r="W12"/>
  <c r="V12"/>
  <c r="U12"/>
  <c r="T12"/>
  <c r="S12"/>
  <c r="R12"/>
  <c r="AC12" s="1"/>
  <c r="Q12"/>
  <c r="AB12" s="1"/>
  <c r="AA11"/>
  <c r="X11"/>
  <c r="W11"/>
  <c r="V11"/>
  <c r="U11"/>
  <c r="T11"/>
  <c r="S11"/>
  <c r="R11"/>
  <c r="AC11" s="1"/>
  <c r="Q11"/>
  <c r="AB11" s="1"/>
  <c r="AA10"/>
  <c r="X10"/>
  <c r="W10"/>
  <c r="W13" s="1"/>
  <c r="W15" s="1"/>
  <c r="V10"/>
  <c r="U10"/>
  <c r="U13" s="1"/>
  <c r="U15" s="1"/>
  <c r="B5" i="9" s="1"/>
  <c r="T10" i="71"/>
  <c r="S10"/>
  <c r="S13" s="1"/>
  <c r="S15" s="1"/>
  <c r="C5" i="9" s="1"/>
  <c r="C7" s="1"/>
  <c r="R10" i="71"/>
  <c r="AC10" s="1"/>
  <c r="Q10"/>
  <c r="AB10" s="1"/>
  <c r="B7" i="9" l="1"/>
  <c r="AC13" i="71"/>
  <c r="AC15" s="1"/>
  <c r="T13"/>
  <c r="T15" s="1"/>
  <c r="D5" i="9" s="1"/>
  <c r="D7" s="1"/>
  <c r="V13" i="71"/>
  <c r="V15" s="1"/>
  <c r="E5" i="9" s="1"/>
  <c r="E7" s="1"/>
  <c r="X13" i="71"/>
  <c r="X15" s="1"/>
  <c r="AA13"/>
  <c r="AA15" s="1"/>
  <c r="AB13"/>
  <c r="AB15" s="1"/>
  <c r="Z13"/>
  <c r="Z15" s="1"/>
  <c r="Y13"/>
  <c r="Y15" s="1"/>
  <c r="F5" i="9" s="1"/>
  <c r="M14" i="72"/>
  <c r="G6" i="9" s="1"/>
  <c r="L14" i="72"/>
  <c r="F6" i="9" s="1"/>
  <c r="F7" l="1"/>
  <c r="G5"/>
  <c r="G7" s="1"/>
  <c r="AA12" i="66" l="1"/>
  <c r="X12"/>
  <c r="W12"/>
  <c r="V12"/>
  <c r="U12"/>
  <c r="T12"/>
  <c r="S12"/>
  <c r="R12"/>
  <c r="AC12" s="1"/>
  <c r="Q12"/>
  <c r="AB12" s="1"/>
  <c r="AA10"/>
  <c r="X10"/>
  <c r="W10"/>
  <c r="V10"/>
  <c r="U10"/>
  <c r="T10"/>
  <c r="S10"/>
  <c r="R10"/>
  <c r="AC10" s="1"/>
  <c r="Q10"/>
  <c r="AB10" s="1"/>
  <c r="Y16" i="65"/>
  <c r="Y24" s="1"/>
  <c r="X16"/>
  <c r="X24" s="1"/>
  <c r="W16"/>
  <c r="W24" s="1"/>
  <c r="V16"/>
  <c r="V24" s="1"/>
  <c r="U16"/>
  <c r="U24" s="1"/>
  <c r="T16"/>
  <c r="S16"/>
  <c r="R16"/>
  <c r="R24" s="1"/>
  <c r="Z16"/>
  <c r="Y15"/>
  <c r="X15"/>
  <c r="V15"/>
  <c r="U15"/>
  <c r="Z15"/>
  <c r="S15"/>
  <c r="R15"/>
  <c r="N13" i="67"/>
  <c r="N14" s="1"/>
  <c r="K13"/>
  <c r="K14" s="1"/>
  <c r="J13"/>
  <c r="J14" s="1"/>
  <c r="I13"/>
  <c r="I14" s="1"/>
  <c r="E53" i="68" s="1"/>
  <c r="H14" i="67"/>
  <c r="B53" i="68" s="1"/>
  <c r="G13" i="67"/>
  <c r="G14" s="1"/>
  <c r="D53" i="68" s="1"/>
  <c r="F13" i="67"/>
  <c r="F14" s="1"/>
  <c r="C51" i="10" s="1"/>
  <c r="C13" i="67"/>
  <c r="C14" s="1"/>
  <c r="B13"/>
  <c r="A13"/>
  <c r="BA9"/>
  <c r="AZ9"/>
  <c r="AY9"/>
  <c r="AX9"/>
  <c r="AW9"/>
  <c r="AV9"/>
  <c r="AU9"/>
  <c r="AT9"/>
  <c r="AS9"/>
  <c r="AR9"/>
  <c r="AO9"/>
  <c r="AN9"/>
  <c r="AM9"/>
  <c r="AL9"/>
  <c r="AK9"/>
  <c r="AJ9"/>
  <c r="AI9"/>
  <c r="AH9"/>
  <c r="AG9"/>
  <c r="AF9"/>
  <c r="P13"/>
  <c r="P14" s="1"/>
  <c r="O13"/>
  <c r="O14" s="1"/>
  <c r="AA11" i="66"/>
  <c r="X11"/>
  <c r="W11"/>
  <c r="V11"/>
  <c r="U11"/>
  <c r="T11"/>
  <c r="S11"/>
  <c r="R11"/>
  <c r="AC11" s="1"/>
  <c r="Q11"/>
  <c r="AB11" s="1"/>
  <c r="AA9"/>
  <c r="X9"/>
  <c r="W9"/>
  <c r="V9"/>
  <c r="V13" s="1"/>
  <c r="U9"/>
  <c r="T9"/>
  <c r="S9"/>
  <c r="R9"/>
  <c r="AC9" s="1"/>
  <c r="Q9"/>
  <c r="AB9" s="1"/>
  <c r="Y17" i="65"/>
  <c r="X17"/>
  <c r="V17"/>
  <c r="U17"/>
  <c r="Z17"/>
  <c r="S17"/>
  <c r="R17"/>
  <c r="N15" i="64"/>
  <c r="K15"/>
  <c r="J15"/>
  <c r="I15"/>
  <c r="G15"/>
  <c r="F15"/>
  <c r="C15"/>
  <c r="B15"/>
  <c r="A15"/>
  <c r="P15"/>
  <c r="O15"/>
  <c r="AA17" i="63"/>
  <c r="X17"/>
  <c r="W17"/>
  <c r="V17"/>
  <c r="U17"/>
  <c r="T17"/>
  <c r="S17"/>
  <c r="R17"/>
  <c r="AC17" s="1"/>
  <c r="Q17"/>
  <c r="AB17" s="1"/>
  <c r="AA16"/>
  <c r="X16"/>
  <c r="W16"/>
  <c r="V16"/>
  <c r="U16"/>
  <c r="T16"/>
  <c r="S16"/>
  <c r="R16"/>
  <c r="AC16" s="1"/>
  <c r="Q16"/>
  <c r="AB16" s="1"/>
  <c r="Y20" i="62"/>
  <c r="X20"/>
  <c r="V20"/>
  <c r="U20"/>
  <c r="Z20"/>
  <c r="S20"/>
  <c r="R20"/>
  <c r="Y19"/>
  <c r="X19"/>
  <c r="V19"/>
  <c r="U19"/>
  <c r="Z19"/>
  <c r="S19"/>
  <c r="R19"/>
  <c r="Y14"/>
  <c r="X14"/>
  <c r="V14"/>
  <c r="U14"/>
  <c r="Z14"/>
  <c r="S14"/>
  <c r="R14"/>
  <c r="Y13"/>
  <c r="X13"/>
  <c r="V13"/>
  <c r="U13"/>
  <c r="Z13"/>
  <c r="S13"/>
  <c r="R13"/>
  <c r="M9"/>
  <c r="Y9" s="1"/>
  <c r="L9"/>
  <c r="X9" s="1"/>
  <c r="I9"/>
  <c r="U9" s="1"/>
  <c r="F9"/>
  <c r="R9" s="1"/>
  <c r="N14" i="64"/>
  <c r="N16" s="1"/>
  <c r="K14"/>
  <c r="K16" s="1"/>
  <c r="J14"/>
  <c r="J16" s="1"/>
  <c r="I14"/>
  <c r="I16" s="1"/>
  <c r="E47" i="68" s="1"/>
  <c r="H16" i="64"/>
  <c r="B47" i="68" s="1"/>
  <c r="G14" i="64"/>
  <c r="G16" s="1"/>
  <c r="D47" i="68" s="1"/>
  <c r="F14" i="64"/>
  <c r="F16" s="1"/>
  <c r="C47" i="68" s="1"/>
  <c r="C14" i="64"/>
  <c r="C16" s="1"/>
  <c r="B14"/>
  <c r="A14"/>
  <c r="L16"/>
  <c r="BA10"/>
  <c r="AZ10"/>
  <c r="AY10"/>
  <c r="AX10"/>
  <c r="AW10"/>
  <c r="AV10"/>
  <c r="AU10"/>
  <c r="AT10"/>
  <c r="AS10"/>
  <c r="AR10"/>
  <c r="AO10"/>
  <c r="AN10"/>
  <c r="AM10"/>
  <c r="AL10"/>
  <c r="AK10"/>
  <c r="AJ10"/>
  <c r="AI10"/>
  <c r="AH10"/>
  <c r="AG10"/>
  <c r="AF10"/>
  <c r="P14"/>
  <c r="P16" s="1"/>
  <c r="O14"/>
  <c r="O16" s="1"/>
  <c r="B375" i="63"/>
  <c r="B374"/>
  <c r="B373"/>
  <c r="AA11"/>
  <c r="X11"/>
  <c r="W11"/>
  <c r="V11"/>
  <c r="U11"/>
  <c r="T11"/>
  <c r="S11"/>
  <c r="R11"/>
  <c r="AC11" s="1"/>
  <c r="Q11"/>
  <c r="AB11" s="1"/>
  <c r="AA10"/>
  <c r="X10"/>
  <c r="W10"/>
  <c r="V10"/>
  <c r="U10"/>
  <c r="T10"/>
  <c r="S10"/>
  <c r="R10"/>
  <c r="AC10" s="1"/>
  <c r="Q10"/>
  <c r="AB10" s="1"/>
  <c r="AA15"/>
  <c r="AA18" s="1"/>
  <c r="X15"/>
  <c r="W15"/>
  <c r="V15"/>
  <c r="V18" s="1"/>
  <c r="U15"/>
  <c r="U18" s="1"/>
  <c r="T15"/>
  <c r="S15"/>
  <c r="R15"/>
  <c r="AC15" s="1"/>
  <c r="AC18" s="1"/>
  <c r="Q15"/>
  <c r="AB15" s="1"/>
  <c r="AB18" s="1"/>
  <c r="AA9"/>
  <c r="X9"/>
  <c r="W9"/>
  <c r="V9"/>
  <c r="U9"/>
  <c r="T9"/>
  <c r="S9"/>
  <c r="R9"/>
  <c r="AC9" s="1"/>
  <c r="Q9"/>
  <c r="AB9" s="1"/>
  <c r="M10" i="57"/>
  <c r="Y10" s="1"/>
  <c r="L10"/>
  <c r="X10" s="1"/>
  <c r="I10"/>
  <c r="U10" s="1"/>
  <c r="F10"/>
  <c r="R10" s="1"/>
  <c r="C13" i="59"/>
  <c r="C14" s="1"/>
  <c r="AA14" i="58"/>
  <c r="X14"/>
  <c r="W14"/>
  <c r="V14"/>
  <c r="U14"/>
  <c r="T14"/>
  <c r="S14"/>
  <c r="R14"/>
  <c r="AC14" s="1"/>
  <c r="Q14"/>
  <c r="AB14" s="1"/>
  <c r="AA15"/>
  <c r="AA17" s="1"/>
  <c r="X15"/>
  <c r="X17" s="1"/>
  <c r="W15"/>
  <c r="W17" s="1"/>
  <c r="V15"/>
  <c r="V17" s="1"/>
  <c r="U15"/>
  <c r="U17" s="1"/>
  <c r="T15"/>
  <c r="T17" s="1"/>
  <c r="S15"/>
  <c r="S17" s="1"/>
  <c r="R15"/>
  <c r="AC15" s="1"/>
  <c r="AC17" s="1"/>
  <c r="Q15"/>
  <c r="AB15" s="1"/>
  <c r="AB17" s="1"/>
  <c r="M14" i="57"/>
  <c r="Y14" s="1"/>
  <c r="L14"/>
  <c r="X14" s="1"/>
  <c r="I14"/>
  <c r="U14" s="1"/>
  <c r="F14"/>
  <c r="R14" s="1"/>
  <c r="M13"/>
  <c r="Y13" s="1"/>
  <c r="L13"/>
  <c r="X13" s="1"/>
  <c r="I13"/>
  <c r="U13" s="1"/>
  <c r="F13"/>
  <c r="R13" s="1"/>
  <c r="E27" i="61"/>
  <c r="H26"/>
  <c r="G26"/>
  <c r="F26"/>
  <c r="H25"/>
  <c r="G25"/>
  <c r="F25"/>
  <c r="H24"/>
  <c r="G24"/>
  <c r="F24"/>
  <c r="H23"/>
  <c r="G23"/>
  <c r="F23"/>
  <c r="P19"/>
  <c r="N19"/>
  <c r="M19"/>
  <c r="L19"/>
  <c r="P18"/>
  <c r="N18"/>
  <c r="M18"/>
  <c r="L18"/>
  <c r="S17"/>
  <c r="E52" s="1"/>
  <c r="R17"/>
  <c r="D52" s="1"/>
  <c r="Q17"/>
  <c r="C52" s="1"/>
  <c r="P17"/>
  <c r="N17"/>
  <c r="M17"/>
  <c r="L17"/>
  <c r="P16"/>
  <c r="N16"/>
  <c r="M16"/>
  <c r="L16"/>
  <c r="P15"/>
  <c r="P20" s="1"/>
  <c r="N15"/>
  <c r="M15"/>
  <c r="M20" s="1"/>
  <c r="D50" s="1"/>
  <c r="D54" s="1"/>
  <c r="L15"/>
  <c r="P11"/>
  <c r="N11"/>
  <c r="M11"/>
  <c r="L11"/>
  <c r="P10"/>
  <c r="N10"/>
  <c r="M10"/>
  <c r="L10"/>
  <c r="S9"/>
  <c r="E38" s="1"/>
  <c r="E51" s="1"/>
  <c r="R9"/>
  <c r="D38" s="1"/>
  <c r="D51" s="1"/>
  <c r="Q9"/>
  <c r="C38" s="1"/>
  <c r="C51" s="1"/>
  <c r="P9"/>
  <c r="N9"/>
  <c r="M9"/>
  <c r="L9"/>
  <c r="P8"/>
  <c r="N8"/>
  <c r="M8"/>
  <c r="L8"/>
  <c r="P7"/>
  <c r="P12" s="1"/>
  <c r="G36" s="1"/>
  <c r="N7"/>
  <c r="M7"/>
  <c r="L7"/>
  <c r="G41" l="1"/>
  <c r="G50"/>
  <c r="G54" s="1"/>
  <c r="G40"/>
  <c r="G49"/>
  <c r="G53" s="1"/>
  <c r="G55" s="1"/>
  <c r="F47" i="68"/>
  <c r="C53"/>
  <c r="E45" i="10"/>
  <c r="E49"/>
  <c r="M12" i="61"/>
  <c r="D36" s="1"/>
  <c r="D49" s="1"/>
  <c r="D53" s="1"/>
  <c r="D55" s="1"/>
  <c r="N12"/>
  <c r="E36" s="1"/>
  <c r="L20"/>
  <c r="F27"/>
  <c r="G27"/>
  <c r="V12" i="63"/>
  <c r="V22" i="66"/>
  <c r="E52" i="68" s="1"/>
  <c r="D45" i="10"/>
  <c r="B51"/>
  <c r="N20" i="61"/>
  <c r="H27"/>
  <c r="T12" i="63"/>
  <c r="X12"/>
  <c r="S18"/>
  <c r="W18"/>
  <c r="T13" i="66"/>
  <c r="X13"/>
  <c r="X22" s="1"/>
  <c r="B45" i="10"/>
  <c r="F45"/>
  <c r="D51"/>
  <c r="L12" i="61"/>
  <c r="C36" s="1"/>
  <c r="T18" i="63"/>
  <c r="X18"/>
  <c r="C45" i="10"/>
  <c r="E51"/>
  <c r="T19" i="63"/>
  <c r="D46" i="68" s="1"/>
  <c r="V19" i="63"/>
  <c r="E44" i="10" s="1"/>
  <c r="D44"/>
  <c r="E46" i="68"/>
  <c r="E50" i="10"/>
  <c r="E51" i="68"/>
  <c r="AA13" i="66"/>
  <c r="AA22" s="1"/>
  <c r="Y13"/>
  <c r="AC13"/>
  <c r="AC22" s="1"/>
  <c r="AB13"/>
  <c r="AB22" s="1"/>
  <c r="Z13"/>
  <c r="Z22" s="1"/>
  <c r="W15" i="65"/>
  <c r="T15"/>
  <c r="W17"/>
  <c r="T17"/>
  <c r="S13" i="66"/>
  <c r="S22" s="1"/>
  <c r="U13"/>
  <c r="U22" s="1"/>
  <c r="W13"/>
  <c r="W22" s="1"/>
  <c r="Z18" i="63"/>
  <c r="AC12"/>
  <c r="AC19" s="1"/>
  <c r="AA12"/>
  <c r="AA19" s="1"/>
  <c r="S12"/>
  <c r="S19" s="1"/>
  <c r="U12"/>
  <c r="U19" s="1"/>
  <c r="W12"/>
  <c r="W19" s="1"/>
  <c r="W19" i="62"/>
  <c r="T19"/>
  <c r="W20"/>
  <c r="T20"/>
  <c r="W14"/>
  <c r="T14"/>
  <c r="W13"/>
  <c r="T13"/>
  <c r="AB12" i="63"/>
  <c r="AB19" s="1"/>
  <c r="M16" i="64"/>
  <c r="G47" i="68" s="1"/>
  <c r="D40" i="61"/>
  <c r="D41"/>
  <c r="B8" i="89" l="1"/>
  <c r="B10" s="1"/>
  <c r="B8" i="88"/>
  <c r="F8" i="89"/>
  <c r="F8" i="88"/>
  <c r="G8" i="89"/>
  <c r="G8" i="88"/>
  <c r="C40" i="61"/>
  <c r="C49"/>
  <c r="C53" s="1"/>
  <c r="E41"/>
  <c r="E50"/>
  <c r="E54" s="1"/>
  <c r="E40"/>
  <c r="E49"/>
  <c r="E53" s="1"/>
  <c r="E55" s="1"/>
  <c r="B19" i="88"/>
  <c r="C41" i="61"/>
  <c r="C50"/>
  <c r="C54" s="1"/>
  <c r="G42"/>
  <c r="F19" i="88"/>
  <c r="G19"/>
  <c r="G39" i="10"/>
  <c r="F39"/>
  <c r="F41" i="68"/>
  <c r="G41"/>
  <c r="X19" i="63"/>
  <c r="B51" i="68"/>
  <c r="B49" i="10"/>
  <c r="F49"/>
  <c r="F51" i="68"/>
  <c r="E52" i="10"/>
  <c r="Y22" i="66"/>
  <c r="E54" i="68"/>
  <c r="E42" i="61"/>
  <c r="D39" i="10"/>
  <c r="D41" i="68"/>
  <c r="C42" i="61"/>
  <c r="C41" i="68"/>
  <c r="C39" i="10"/>
  <c r="B41" i="68"/>
  <c r="B39" i="10"/>
  <c r="G45"/>
  <c r="D52" i="68"/>
  <c r="T22" i="66"/>
  <c r="D50" i="10" s="1"/>
  <c r="Y18" i="63"/>
  <c r="B46" i="68"/>
  <c r="B44" i="10"/>
  <c r="F44"/>
  <c r="C46" i="68"/>
  <c r="C44" i="10"/>
  <c r="F50"/>
  <c r="C52" i="68"/>
  <c r="C50" i="10"/>
  <c r="G50"/>
  <c r="B52" i="68"/>
  <c r="B50" i="10"/>
  <c r="B45" i="68"/>
  <c r="B43" i="10"/>
  <c r="E45" i="68"/>
  <c r="E48" s="1"/>
  <c r="E43" i="10"/>
  <c r="E46" s="1"/>
  <c r="M14" i="67"/>
  <c r="L14"/>
  <c r="Y12" i="63"/>
  <c r="Z12"/>
  <c r="Z19" s="1"/>
  <c r="D42" i="61"/>
  <c r="D8" i="89" l="1"/>
  <c r="D10" s="1"/>
  <c r="D8" i="88"/>
  <c r="F9" i="68"/>
  <c r="G9"/>
  <c r="G8" i="10"/>
  <c r="F8"/>
  <c r="D19" i="88"/>
  <c r="C19"/>
  <c r="B10"/>
  <c r="D10"/>
  <c r="C55" i="61"/>
  <c r="Y19" i="63"/>
  <c r="G44" i="10" s="1"/>
  <c r="B54" i="68"/>
  <c r="B46" i="10"/>
  <c r="B48" i="68"/>
  <c r="G53"/>
  <c r="G51" i="10"/>
  <c r="D8"/>
  <c r="D9" i="68"/>
  <c r="B9"/>
  <c r="B8" i="10"/>
  <c r="B52"/>
  <c r="F53" i="68"/>
  <c r="F54" s="1"/>
  <c r="F51" i="10"/>
  <c r="F52" s="1"/>
  <c r="C8"/>
  <c r="C9" i="68"/>
  <c r="G49" i="10"/>
  <c r="G51" i="68"/>
  <c r="C8" i="89" l="1"/>
  <c r="C10" s="1"/>
  <c r="C8" i="88"/>
  <c r="C10" s="1"/>
  <c r="G54" i="68"/>
  <c r="G52" i="10"/>
  <c r="N13" i="59"/>
  <c r="N14" s="1"/>
  <c r="K13"/>
  <c r="K14" s="1"/>
  <c r="J13"/>
  <c r="J14" s="1"/>
  <c r="I13"/>
  <c r="I14" s="1"/>
  <c r="H14"/>
  <c r="G13"/>
  <c r="G14" s="1"/>
  <c r="F13"/>
  <c r="F14" s="1"/>
  <c r="B13"/>
  <c r="A13"/>
  <c r="AE5"/>
  <c r="P13" s="1"/>
  <c r="P14" s="1"/>
  <c r="AC5"/>
  <c r="O13" s="1"/>
  <c r="O14" s="1"/>
  <c r="AA13" i="58"/>
  <c r="X13"/>
  <c r="W13"/>
  <c r="V13"/>
  <c r="U13"/>
  <c r="T13"/>
  <c r="S13"/>
  <c r="R13"/>
  <c r="AC13" s="1"/>
  <c r="Q13"/>
  <c r="AB13" s="1"/>
  <c r="AA12"/>
  <c r="X12"/>
  <c r="W12"/>
  <c r="V12"/>
  <c r="U12"/>
  <c r="T12"/>
  <c r="S12"/>
  <c r="R12"/>
  <c r="AC12" s="1"/>
  <c r="Q12"/>
  <c r="AB12" s="1"/>
  <c r="AA11"/>
  <c r="X11"/>
  <c r="W11"/>
  <c r="V11"/>
  <c r="U11"/>
  <c r="T11"/>
  <c r="S11"/>
  <c r="R11"/>
  <c r="AC11" s="1"/>
  <c r="Q11"/>
  <c r="AB11" s="1"/>
  <c r="AA10"/>
  <c r="X10"/>
  <c r="W10"/>
  <c r="V10"/>
  <c r="U10"/>
  <c r="T10"/>
  <c r="S10"/>
  <c r="R10"/>
  <c r="AC10" s="1"/>
  <c r="Q10"/>
  <c r="AB10" s="1"/>
  <c r="AA9"/>
  <c r="Y19"/>
  <c r="X9"/>
  <c r="W9"/>
  <c r="V9"/>
  <c r="U9"/>
  <c r="T9"/>
  <c r="S9"/>
  <c r="R9"/>
  <c r="AC9" s="1"/>
  <c r="Q9"/>
  <c r="AB9" s="1"/>
  <c r="Y12" i="57"/>
  <c r="X12"/>
  <c r="U12"/>
  <c r="R12"/>
  <c r="M11"/>
  <c r="Y11" s="1"/>
  <c r="L11"/>
  <c r="X11" s="1"/>
  <c r="I11"/>
  <c r="U11" s="1"/>
  <c r="F11"/>
  <c r="R11" s="1"/>
  <c r="M9"/>
  <c r="L9"/>
  <c r="I9"/>
  <c r="F9"/>
  <c r="E9"/>
  <c r="S19" i="58" l="1"/>
  <c r="U19"/>
  <c r="AC19"/>
  <c r="T19"/>
  <c r="V19"/>
  <c r="AA19"/>
  <c r="X19"/>
  <c r="W19"/>
  <c r="B21" i="54"/>
  <c r="E38" i="10"/>
  <c r="E40" i="68"/>
  <c r="C40"/>
  <c r="C38" i="10"/>
  <c r="B20" i="54"/>
  <c r="D40" i="68"/>
  <c r="D38" i="10"/>
  <c r="B40" i="68"/>
  <c r="B38" i="10"/>
  <c r="F37"/>
  <c r="AB19" i="58"/>
  <c r="U9" i="57"/>
  <c r="U25" s="1"/>
  <c r="Y9"/>
  <c r="Y25" s="1"/>
  <c r="R9"/>
  <c r="R25" s="1"/>
  <c r="X9"/>
  <c r="X25" s="1"/>
  <c r="B39" i="68" l="1"/>
  <c r="B37" i="10"/>
  <c r="C37"/>
  <c r="C39" i="68"/>
  <c r="G37" i="10"/>
  <c r="F30"/>
  <c r="G30" s="1"/>
  <c r="B24" i="54"/>
  <c r="C24" s="1"/>
  <c r="C20"/>
  <c r="F31" i="68" s="1"/>
  <c r="G31" s="1"/>
  <c r="B25" i="54"/>
  <c r="C25" s="1"/>
  <c r="C21"/>
  <c r="D39" i="68"/>
  <c r="D37" i="10"/>
  <c r="E37"/>
  <c r="E39" i="68"/>
  <c r="Z19" i="58"/>
  <c r="B38" i="68"/>
  <c r="B42" s="1"/>
  <c r="B55" s="1"/>
  <c r="B36" i="10"/>
  <c r="B40" s="1"/>
  <c r="B53" s="1"/>
  <c r="E38" i="68"/>
  <c r="E42" s="1"/>
  <c r="E55" s="1"/>
  <c r="E36" i="10"/>
  <c r="E40" s="1"/>
  <c r="E53" s="1"/>
  <c r="L14" i="59"/>
  <c r="M14"/>
  <c r="B21" i="46"/>
  <c r="N13" i="53"/>
  <c r="N14" s="1"/>
  <c r="K13"/>
  <c r="K14" s="1"/>
  <c r="J13"/>
  <c r="J14" s="1"/>
  <c r="I13"/>
  <c r="I14" s="1"/>
  <c r="E30" i="68" s="1"/>
  <c r="H14" i="53"/>
  <c r="B30" i="68" s="1"/>
  <c r="G13" i="53"/>
  <c r="G14" s="1"/>
  <c r="F13"/>
  <c r="F14" s="1"/>
  <c r="C30" i="68" s="1"/>
  <c r="C13" i="53"/>
  <c r="C14" s="1"/>
  <c r="B13"/>
  <c r="A13"/>
  <c r="L14"/>
  <c r="P13"/>
  <c r="P14" s="1"/>
  <c r="O13"/>
  <c r="O14" s="1"/>
  <c r="N13" i="49"/>
  <c r="N14" s="1"/>
  <c r="K13"/>
  <c r="K14" s="1"/>
  <c r="J13"/>
  <c r="J14" s="1"/>
  <c r="I13"/>
  <c r="I14" s="1"/>
  <c r="E23" i="68" s="1"/>
  <c r="H14" i="49"/>
  <c r="B23" i="68" s="1"/>
  <c r="G13" i="49"/>
  <c r="G14" s="1"/>
  <c r="F13"/>
  <c r="F14" s="1"/>
  <c r="C23" i="68" s="1"/>
  <c r="C13" i="49"/>
  <c r="C14" s="1"/>
  <c r="B13"/>
  <c r="A13"/>
  <c r="P13"/>
  <c r="P14" s="1"/>
  <c r="O13"/>
  <c r="O14" s="1"/>
  <c r="AA9" i="48"/>
  <c r="X9"/>
  <c r="W9"/>
  <c r="V9"/>
  <c r="U9"/>
  <c r="T9"/>
  <c r="S9"/>
  <c r="R9"/>
  <c r="AC9" s="1"/>
  <c r="Q9"/>
  <c r="AB9" s="1"/>
  <c r="AA8"/>
  <c r="X8"/>
  <c r="W8"/>
  <c r="V8"/>
  <c r="U8"/>
  <c r="T8"/>
  <c r="S8"/>
  <c r="R8"/>
  <c r="AC8" s="1"/>
  <c r="Q8"/>
  <c r="AB8" s="1"/>
  <c r="AA7"/>
  <c r="AA11" s="1"/>
  <c r="Y7"/>
  <c r="Y11" s="1"/>
  <c r="X7"/>
  <c r="W7"/>
  <c r="W11" s="1"/>
  <c r="V7"/>
  <c r="V11" s="1"/>
  <c r="U7"/>
  <c r="T7"/>
  <c r="S7"/>
  <c r="S11" s="1"/>
  <c r="R7"/>
  <c r="AC7" s="1"/>
  <c r="AC11" s="1"/>
  <c r="Q7"/>
  <c r="AB7" s="1"/>
  <c r="B22" i="46"/>
  <c r="N13" i="45"/>
  <c r="N14" s="1"/>
  <c r="K13"/>
  <c r="K14" s="1"/>
  <c r="J13"/>
  <c r="J14" s="1"/>
  <c r="I13"/>
  <c r="I14" s="1"/>
  <c r="E16" i="68" s="1"/>
  <c r="H14" i="45"/>
  <c r="B16" i="68" s="1"/>
  <c r="G13" i="45"/>
  <c r="G14" s="1"/>
  <c r="F13"/>
  <c r="F14" s="1"/>
  <c r="C16" i="68" s="1"/>
  <c r="C13" i="45"/>
  <c r="C14" s="1"/>
  <c r="B13"/>
  <c r="A13"/>
  <c r="P13"/>
  <c r="P14" s="1"/>
  <c r="O13"/>
  <c r="O14" s="1"/>
  <c r="Y6" i="44"/>
  <c r="Y9" s="1"/>
  <c r="AA7"/>
  <c r="X7"/>
  <c r="W7"/>
  <c r="V7"/>
  <c r="U7"/>
  <c r="T7"/>
  <c r="S7"/>
  <c r="R7"/>
  <c r="AC7" s="1"/>
  <c r="Q7"/>
  <c r="AB7" s="1"/>
  <c r="AA6"/>
  <c r="X6"/>
  <c r="X9" s="1"/>
  <c r="W6"/>
  <c r="W9" s="1"/>
  <c r="V6"/>
  <c r="V9" s="1"/>
  <c r="U6"/>
  <c r="T6"/>
  <c r="T9" s="1"/>
  <c r="S6"/>
  <c r="S9" s="1"/>
  <c r="R6"/>
  <c r="AC6" s="1"/>
  <c r="AC9" s="1"/>
  <c r="Q6"/>
  <c r="AB6" s="1"/>
  <c r="AB9" s="1"/>
  <c r="M11" i="43"/>
  <c r="Y11" s="1"/>
  <c r="L11"/>
  <c r="X11" s="1"/>
  <c r="I11"/>
  <c r="U11" s="1"/>
  <c r="F11"/>
  <c r="R11" s="1"/>
  <c r="L10"/>
  <c r="I10"/>
  <c r="G10" i="88" l="1"/>
  <c r="F10"/>
  <c r="G10" i="89"/>
  <c r="F10"/>
  <c r="T11" i="48"/>
  <c r="T13" s="1"/>
  <c r="X11"/>
  <c r="X13" s="1"/>
  <c r="AB11"/>
  <c r="AB13" s="1"/>
  <c r="U11"/>
  <c r="U13" s="1"/>
  <c r="F16" i="10"/>
  <c r="G16" s="1"/>
  <c r="B25" i="46"/>
  <c r="C25" s="1"/>
  <c r="C21"/>
  <c r="U9" i="44"/>
  <c r="U15" s="1"/>
  <c r="AA9"/>
  <c r="AA15" s="1"/>
  <c r="T15"/>
  <c r="X15"/>
  <c r="AC13" i="48"/>
  <c r="V13"/>
  <c r="AA13"/>
  <c r="S13"/>
  <c r="W13"/>
  <c r="AC15" i="44"/>
  <c r="V15"/>
  <c r="S15"/>
  <c r="C14" i="10" s="1"/>
  <c r="W15" i="44"/>
  <c r="Y13" i="48"/>
  <c r="B15" i="10"/>
  <c r="E29"/>
  <c r="F30" i="68"/>
  <c r="C15" i="10"/>
  <c r="B22"/>
  <c r="F29"/>
  <c r="G40" i="68"/>
  <c r="G38" i="10"/>
  <c r="E15"/>
  <c r="C22"/>
  <c r="B29"/>
  <c r="F40" i="68"/>
  <c r="F38" i="10"/>
  <c r="E22"/>
  <c r="C29"/>
  <c r="D15" i="68"/>
  <c r="D14" i="10"/>
  <c r="E15" i="68"/>
  <c r="E14" i="10"/>
  <c r="C15" i="68"/>
  <c r="F17"/>
  <c r="G17" s="1"/>
  <c r="AC15" i="52"/>
  <c r="AA15"/>
  <c r="AB15"/>
  <c r="S15"/>
  <c r="U15"/>
  <c r="W15"/>
  <c r="T15"/>
  <c r="V15"/>
  <c r="X15"/>
  <c r="M14" i="53"/>
  <c r="G30" i="68" s="1"/>
  <c r="Z13" i="48"/>
  <c r="AB15" i="44"/>
  <c r="U10" i="43"/>
  <c r="U26" s="1"/>
  <c r="Y10"/>
  <c r="Y26" s="1"/>
  <c r="R10"/>
  <c r="X10"/>
  <c r="X26" s="1"/>
  <c r="B14" i="10" l="1"/>
  <c r="B15" i="68"/>
  <c r="Z15" i="52"/>
  <c r="Y15"/>
  <c r="G29" i="10"/>
  <c r="Y14" i="44"/>
  <c r="Z14"/>
  <c r="Z15" s="1"/>
  <c r="Y15"/>
  <c r="E29" i="68"/>
  <c r="E28" i="10"/>
  <c r="B29" i="68"/>
  <c r="B28" i="10"/>
  <c r="D29" i="68"/>
  <c r="D28" i="10"/>
  <c r="C29" i="68"/>
  <c r="C28" i="10"/>
  <c r="B21"/>
  <c r="B22" i="68"/>
  <c r="C21" i="10"/>
  <c r="C22" i="68"/>
  <c r="E21" i="10"/>
  <c r="E22" i="68"/>
  <c r="D21" i="10"/>
  <c r="D22" i="68"/>
  <c r="B13" i="10"/>
  <c r="B17" s="1"/>
  <c r="B14" i="68"/>
  <c r="B18" s="1"/>
  <c r="E13" i="10"/>
  <c r="E17" s="1"/>
  <c r="E14" i="68"/>
  <c r="E18" s="1"/>
  <c r="E27" i="10"/>
  <c r="E28" i="68"/>
  <c r="B27" i="10"/>
  <c r="B28" i="68"/>
  <c r="B20" i="10"/>
  <c r="B21" i="68"/>
  <c r="M14" i="49"/>
  <c r="L14"/>
  <c r="M14" i="45"/>
  <c r="L14"/>
  <c r="B32" i="68" l="1"/>
  <c r="E32"/>
  <c r="G15"/>
  <c r="G14" i="10"/>
  <c r="F22"/>
  <c r="F23" i="68"/>
  <c r="G22" i="10"/>
  <c r="G23" i="68"/>
  <c r="F15" i="10"/>
  <c r="F16" i="68"/>
  <c r="G15" i="10"/>
  <c r="G16" i="68"/>
  <c r="F15"/>
  <c r="F14" i="10"/>
  <c r="B31"/>
  <c r="E31"/>
  <c r="B25" i="68"/>
  <c r="B24" i="10"/>
  <c r="F29" i="68"/>
  <c r="F28" i="10"/>
  <c r="G29" i="68"/>
  <c r="G28" i="10"/>
  <c r="G21"/>
  <c r="G22" i="68"/>
  <c r="F21" i="10"/>
  <c r="F22" i="68"/>
  <c r="E21"/>
  <c r="E25" s="1"/>
  <c r="E20" i="10"/>
  <c r="E24" s="1"/>
  <c r="N17" i="1" l="1"/>
  <c r="Z17" s="1"/>
  <c r="AE6" i="3"/>
  <c r="AC6"/>
  <c r="AA18" i="2"/>
  <c r="X18"/>
  <c r="W18"/>
  <c r="V18"/>
  <c r="U18"/>
  <c r="T18"/>
  <c r="S18"/>
  <c r="AA17"/>
  <c r="X17"/>
  <c r="W17"/>
  <c r="V17"/>
  <c r="U17"/>
  <c r="T17"/>
  <c r="S17"/>
  <c r="AA16"/>
  <c r="X16"/>
  <c r="W16"/>
  <c r="V16"/>
  <c r="U16"/>
  <c r="T16"/>
  <c r="S16"/>
  <c r="AA15"/>
  <c r="X15"/>
  <c r="W15"/>
  <c r="V15"/>
  <c r="U15"/>
  <c r="T15"/>
  <c r="S15"/>
  <c r="AA23"/>
  <c r="AA29" s="1"/>
  <c r="X23"/>
  <c r="X29" s="1"/>
  <c r="W29"/>
  <c r="V23"/>
  <c r="V29" s="1"/>
  <c r="U23"/>
  <c r="U29" s="1"/>
  <c r="T23"/>
  <c r="T29" s="1"/>
  <c r="S23"/>
  <c r="S29" s="1"/>
  <c r="AA13"/>
  <c r="X13"/>
  <c r="W13"/>
  <c r="V13"/>
  <c r="U13"/>
  <c r="T13"/>
  <c r="S13"/>
  <c r="AA12"/>
  <c r="X12"/>
  <c r="W12"/>
  <c r="V12"/>
  <c r="U12"/>
  <c r="T12"/>
  <c r="S12"/>
  <c r="AA7"/>
  <c r="X7"/>
  <c r="W7"/>
  <c r="V7"/>
  <c r="U7"/>
  <c r="T7"/>
  <c r="S7"/>
  <c r="AA6"/>
  <c r="X6"/>
  <c r="W6"/>
  <c r="V6"/>
  <c r="U6"/>
  <c r="T6"/>
  <c r="S6"/>
  <c r="R16"/>
  <c r="AC16" s="1"/>
  <c r="Q16"/>
  <c r="AB16" s="1"/>
  <c r="R18"/>
  <c r="AC18" s="1"/>
  <c r="Q18"/>
  <c r="AB18" s="1"/>
  <c r="R17"/>
  <c r="AC17" s="1"/>
  <c r="Q17"/>
  <c r="AB17" s="1"/>
  <c r="R15"/>
  <c r="AC15" s="1"/>
  <c r="Q15"/>
  <c r="AB15" s="1"/>
  <c r="R23"/>
  <c r="AC23" s="1"/>
  <c r="AC29" s="1"/>
  <c r="Q23"/>
  <c r="AB23" s="1"/>
  <c r="AB29" s="1"/>
  <c r="R13"/>
  <c r="AC13" s="1"/>
  <c r="Q13"/>
  <c r="AB13" s="1"/>
  <c r="R12"/>
  <c r="AC12" s="1"/>
  <c r="Q12"/>
  <c r="AB12" s="1"/>
  <c r="R6"/>
  <c r="AC6" s="1"/>
  <c r="Q6"/>
  <c r="AB6" s="1"/>
  <c r="R7"/>
  <c r="AC7" s="1"/>
  <c r="Q7"/>
  <c r="AB7" s="1"/>
  <c r="AK17" i="6" l="1"/>
  <c r="AI17"/>
  <c r="AF17"/>
  <c r="AG17" s="1"/>
  <c r="AD17"/>
  <c r="AB17"/>
  <c r="Y17"/>
  <c r="Z17" s="1"/>
  <c r="AK16"/>
  <c r="AI16"/>
  <c r="AF16"/>
  <c r="AG16" s="1"/>
  <c r="AD16"/>
  <c r="AO16" s="1"/>
  <c r="AB16"/>
  <c r="Y16"/>
  <c r="Z16" s="1"/>
  <c r="AK15"/>
  <c r="AI15"/>
  <c r="AF15"/>
  <c r="AG15" s="1"/>
  <c r="AD15"/>
  <c r="AB15"/>
  <c r="Y15"/>
  <c r="Z15" s="1"/>
  <c r="AK14"/>
  <c r="AI14"/>
  <c r="AF14"/>
  <c r="AG14" s="1"/>
  <c r="AD14"/>
  <c r="AO14" s="1"/>
  <c r="AB14"/>
  <c r="Y14"/>
  <c r="Z14" s="1"/>
  <c r="AK13"/>
  <c r="AI13"/>
  <c r="AF13"/>
  <c r="AG13" s="1"/>
  <c r="AD13"/>
  <c r="AB13"/>
  <c r="Y13"/>
  <c r="Z13" s="1"/>
  <c r="AK12"/>
  <c r="AI12"/>
  <c r="AF12"/>
  <c r="AG12" s="1"/>
  <c r="AD12"/>
  <c r="AB12"/>
  <c r="Y12"/>
  <c r="Z12" s="1"/>
  <c r="AK11"/>
  <c r="AI11"/>
  <c r="AF11"/>
  <c r="AG11" s="1"/>
  <c r="AD11"/>
  <c r="AB11"/>
  <c r="Y11"/>
  <c r="Z11" s="1"/>
  <c r="AK10"/>
  <c r="AI10"/>
  <c r="AF10"/>
  <c r="AG10" s="1"/>
  <c r="AD10"/>
  <c r="AB10"/>
  <c r="Y10"/>
  <c r="Z10" s="1"/>
  <c r="AK9"/>
  <c r="AI9"/>
  <c r="AF9"/>
  <c r="AG9" s="1"/>
  <c r="AD9"/>
  <c r="AB9"/>
  <c r="Y9"/>
  <c r="Z9" s="1"/>
  <c r="AK8"/>
  <c r="AI8"/>
  <c r="AF8"/>
  <c r="AG8" s="1"/>
  <c r="AD8"/>
  <c r="AB8"/>
  <c r="Y8"/>
  <c r="Z8" s="1"/>
  <c r="AK7"/>
  <c r="AI7"/>
  <c r="AF7"/>
  <c r="AG7" s="1"/>
  <c r="AD7"/>
  <c r="AB7"/>
  <c r="Y7"/>
  <c r="Z7" s="1"/>
  <c r="AK6"/>
  <c r="AI6"/>
  <c r="AF6"/>
  <c r="AG6" s="1"/>
  <c r="AD6"/>
  <c r="AB6"/>
  <c r="Y6"/>
  <c r="Z6" s="1"/>
  <c r="AK5"/>
  <c r="AI5"/>
  <c r="AF5"/>
  <c r="AG5" s="1"/>
  <c r="AD5"/>
  <c r="AB5"/>
  <c r="Y5"/>
  <c r="Z5" s="1"/>
  <c r="Q119" i="5"/>
  <c r="P119"/>
  <c r="M119"/>
  <c r="J119"/>
  <c r="I119"/>
  <c r="P118"/>
  <c r="M118"/>
  <c r="J118"/>
  <c r="N118" s="1"/>
  <c r="I118"/>
  <c r="Q117"/>
  <c r="M117"/>
  <c r="J117"/>
  <c r="I117"/>
  <c r="AB117" s="1"/>
  <c r="M116"/>
  <c r="J116"/>
  <c r="O116" s="1"/>
  <c r="I116"/>
  <c r="AB116" s="1"/>
  <c r="Q115"/>
  <c r="P115"/>
  <c r="M115"/>
  <c r="J115"/>
  <c r="I115"/>
  <c r="Q114"/>
  <c r="M114"/>
  <c r="J114"/>
  <c r="I114"/>
  <c r="AB114" s="1"/>
  <c r="M113"/>
  <c r="J113"/>
  <c r="O113" s="1"/>
  <c r="I113"/>
  <c r="AB113" s="1"/>
  <c r="Q112"/>
  <c r="P112"/>
  <c r="M112"/>
  <c r="J112"/>
  <c r="I112"/>
  <c r="R105"/>
  <c r="Q105"/>
  <c r="P105"/>
  <c r="M105"/>
  <c r="J105"/>
  <c r="N105" s="1"/>
  <c r="I105"/>
  <c r="R104"/>
  <c r="Q104"/>
  <c r="P104"/>
  <c r="M104"/>
  <c r="J104"/>
  <c r="O104" s="1"/>
  <c r="I104"/>
  <c r="R103"/>
  <c r="Q103"/>
  <c r="P103"/>
  <c r="M103"/>
  <c r="J103"/>
  <c r="N103" s="1"/>
  <c r="I103"/>
  <c r="R102"/>
  <c r="Q102"/>
  <c r="P102"/>
  <c r="M102"/>
  <c r="J102"/>
  <c r="O102" s="1"/>
  <c r="I102"/>
  <c r="R101"/>
  <c r="Q101"/>
  <c r="P101"/>
  <c r="M101"/>
  <c r="J101"/>
  <c r="N101" s="1"/>
  <c r="I101"/>
  <c r="R100"/>
  <c r="Q100"/>
  <c r="P100"/>
  <c r="M100"/>
  <c r="J100"/>
  <c r="O100" s="1"/>
  <c r="I100"/>
  <c r="R99"/>
  <c r="Q99"/>
  <c r="P99"/>
  <c r="M99"/>
  <c r="J99"/>
  <c r="N99" s="1"/>
  <c r="I99"/>
  <c r="R98"/>
  <c r="Q98"/>
  <c r="P98"/>
  <c r="M98"/>
  <c r="J98"/>
  <c r="O98" s="1"/>
  <c r="I98"/>
  <c r="M85"/>
  <c r="J85"/>
  <c r="I85"/>
  <c r="M84"/>
  <c r="J84"/>
  <c r="I84"/>
  <c r="M83"/>
  <c r="J83"/>
  <c r="I83"/>
  <c r="M82"/>
  <c r="J82"/>
  <c r="I82"/>
  <c r="M81"/>
  <c r="J81"/>
  <c r="I81"/>
  <c r="M80"/>
  <c r="J80"/>
  <c r="N80" s="1"/>
  <c r="I80"/>
  <c r="M79"/>
  <c r="J79"/>
  <c r="I79"/>
  <c r="M78"/>
  <c r="J78"/>
  <c r="I78"/>
  <c r="M77"/>
  <c r="J77"/>
  <c r="O77" s="1"/>
  <c r="I77"/>
  <c r="M76"/>
  <c r="J76"/>
  <c r="N76" s="1"/>
  <c r="I76"/>
  <c r="M75"/>
  <c r="J75"/>
  <c r="I75"/>
  <c r="M74"/>
  <c r="J74"/>
  <c r="I74"/>
  <c r="M73"/>
  <c r="J73"/>
  <c r="I73"/>
  <c r="R67"/>
  <c r="Q67"/>
  <c r="P67"/>
  <c r="M67"/>
  <c r="J67"/>
  <c r="I67"/>
  <c r="R66"/>
  <c r="Q66"/>
  <c r="P66"/>
  <c r="AB66" s="1"/>
  <c r="M66"/>
  <c r="J66"/>
  <c r="I66"/>
  <c r="R65"/>
  <c r="AD65" s="1"/>
  <c r="Q65"/>
  <c r="P65"/>
  <c r="AB65" s="1"/>
  <c r="M65"/>
  <c r="J65"/>
  <c r="I65"/>
  <c r="R64"/>
  <c r="Q64"/>
  <c r="P64"/>
  <c r="M64"/>
  <c r="J64"/>
  <c r="I64"/>
  <c r="R63"/>
  <c r="Q63"/>
  <c r="P63"/>
  <c r="M63"/>
  <c r="J63"/>
  <c r="O63" s="1"/>
  <c r="I63"/>
  <c r="R62"/>
  <c r="Q62"/>
  <c r="P62"/>
  <c r="M62"/>
  <c r="J62"/>
  <c r="I62"/>
  <c r="R61"/>
  <c r="Q61"/>
  <c r="P61"/>
  <c r="M61"/>
  <c r="J61"/>
  <c r="O61" s="1"/>
  <c r="I61"/>
  <c r="R60"/>
  <c r="Q60"/>
  <c r="P60"/>
  <c r="M60"/>
  <c r="J60"/>
  <c r="I60"/>
  <c r="R53"/>
  <c r="Q53"/>
  <c r="P53"/>
  <c r="M53"/>
  <c r="J53"/>
  <c r="N53" s="1"/>
  <c r="I53"/>
  <c r="R52"/>
  <c r="Q52"/>
  <c r="P52"/>
  <c r="M52"/>
  <c r="J52"/>
  <c r="I52"/>
  <c r="R51"/>
  <c r="Q51"/>
  <c r="P51"/>
  <c r="M51"/>
  <c r="J51"/>
  <c r="N51" s="1"/>
  <c r="I51"/>
  <c r="R50"/>
  <c r="Q50"/>
  <c r="P50"/>
  <c r="M50"/>
  <c r="J50"/>
  <c r="I50"/>
  <c r="R43"/>
  <c r="Q43"/>
  <c r="P43"/>
  <c r="M43"/>
  <c r="J43"/>
  <c r="O43" s="1"/>
  <c r="I43"/>
  <c r="R42"/>
  <c r="Q42"/>
  <c r="P42"/>
  <c r="M42"/>
  <c r="J42"/>
  <c r="I42"/>
  <c r="R41"/>
  <c r="Q41"/>
  <c r="P41"/>
  <c r="M41"/>
  <c r="J41"/>
  <c r="I41"/>
  <c r="R40"/>
  <c r="Q40"/>
  <c r="P40"/>
  <c r="M40"/>
  <c r="J40"/>
  <c r="N40" s="1"/>
  <c r="I40"/>
  <c r="R39"/>
  <c r="Q39"/>
  <c r="P39"/>
  <c r="M39"/>
  <c r="J39"/>
  <c r="I39"/>
  <c r="I38" s="1"/>
  <c r="R32"/>
  <c r="Q32"/>
  <c r="P32"/>
  <c r="M32"/>
  <c r="J32"/>
  <c r="O32" s="1"/>
  <c r="I32"/>
  <c r="M31"/>
  <c r="J31"/>
  <c r="I31"/>
  <c r="R30"/>
  <c r="Q30"/>
  <c r="P30"/>
  <c r="M30"/>
  <c r="J30"/>
  <c r="I30"/>
  <c r="R29"/>
  <c r="Q29"/>
  <c r="P29"/>
  <c r="M29"/>
  <c r="J29"/>
  <c r="N29" s="1"/>
  <c r="I29"/>
  <c r="R28"/>
  <c r="Q28"/>
  <c r="P28"/>
  <c r="M28"/>
  <c r="J28"/>
  <c r="I28"/>
  <c r="R27"/>
  <c r="Q27"/>
  <c r="P27"/>
  <c r="M27"/>
  <c r="J27"/>
  <c r="N27" s="1"/>
  <c r="I27"/>
  <c r="R26"/>
  <c r="Q26"/>
  <c r="P26"/>
  <c r="M26"/>
  <c r="J26"/>
  <c r="O26" s="1"/>
  <c r="I26"/>
  <c r="I25" s="1"/>
  <c r="M19"/>
  <c r="J19"/>
  <c r="O19" s="1"/>
  <c r="I19"/>
  <c r="M18"/>
  <c r="J18"/>
  <c r="I18"/>
  <c r="M17"/>
  <c r="J17"/>
  <c r="O17" s="1"/>
  <c r="I17"/>
  <c r="R16"/>
  <c r="Q16"/>
  <c r="P16"/>
  <c r="M16"/>
  <c r="J16"/>
  <c r="N16" s="1"/>
  <c r="I16"/>
  <c r="R15"/>
  <c r="Q15"/>
  <c r="P15"/>
  <c r="M15"/>
  <c r="J15"/>
  <c r="O15" s="1"/>
  <c r="I15"/>
  <c r="R14"/>
  <c r="Q14"/>
  <c r="P14"/>
  <c r="M14"/>
  <c r="J14"/>
  <c r="I14"/>
  <c r="R13"/>
  <c r="Q13"/>
  <c r="P13"/>
  <c r="M13"/>
  <c r="J13"/>
  <c r="O13" s="1"/>
  <c r="I13"/>
  <c r="R12"/>
  <c r="Q12"/>
  <c r="P12"/>
  <c r="M12"/>
  <c r="J12"/>
  <c r="I12"/>
  <c r="R11"/>
  <c r="Q11"/>
  <c r="P11"/>
  <c r="M11"/>
  <c r="J11"/>
  <c r="O11" s="1"/>
  <c r="I11"/>
  <c r="R10"/>
  <c r="Q10"/>
  <c r="P10"/>
  <c r="M10"/>
  <c r="J10"/>
  <c r="I10"/>
  <c r="I9" s="1"/>
  <c r="B7"/>
  <c r="B6"/>
  <c r="O5"/>
  <c r="B5"/>
  <c r="N15" i="3"/>
  <c r="K15"/>
  <c r="J15"/>
  <c r="I15"/>
  <c r="G15"/>
  <c r="F15"/>
  <c r="C15"/>
  <c r="B15"/>
  <c r="A15"/>
  <c r="N14"/>
  <c r="N16" s="1"/>
  <c r="K14"/>
  <c r="K16" s="1"/>
  <c r="J14"/>
  <c r="I14"/>
  <c r="I16" s="1"/>
  <c r="E8" i="68" s="1"/>
  <c r="H16" i="3"/>
  <c r="B8" i="68" s="1"/>
  <c r="G14" i="3"/>
  <c r="G16" s="1"/>
  <c r="F14"/>
  <c r="F16" s="1"/>
  <c r="C8" i="68" s="1"/>
  <c r="C14" i="3"/>
  <c r="B14"/>
  <c r="A14"/>
  <c r="P15"/>
  <c r="O15"/>
  <c r="AE5"/>
  <c r="P14" s="1"/>
  <c r="P16" s="1"/>
  <c r="AC5"/>
  <c r="O14" s="1"/>
  <c r="O16" s="1"/>
  <c r="AA32" i="2"/>
  <c r="X32"/>
  <c r="W32"/>
  <c r="AC32"/>
  <c r="L17" i="5" l="1"/>
  <c r="L13"/>
  <c r="L26"/>
  <c r="N15"/>
  <c r="L41"/>
  <c r="L103"/>
  <c r="U103" s="1"/>
  <c r="L30"/>
  <c r="AR13" i="6"/>
  <c r="L63" i="5"/>
  <c r="X63" s="1"/>
  <c r="N84"/>
  <c r="V84" s="1"/>
  <c r="N31"/>
  <c r="V31" s="1"/>
  <c r="O67"/>
  <c r="W67" s="1"/>
  <c r="O79"/>
  <c r="W79" s="1"/>
  <c r="N10"/>
  <c r="Z10" s="1"/>
  <c r="Z4" s="1"/>
  <c r="N12"/>
  <c r="L15"/>
  <c r="X15" s="1"/>
  <c r="N42"/>
  <c r="Z42" s="1"/>
  <c r="O50"/>
  <c r="W50" s="1"/>
  <c r="O52"/>
  <c r="N60"/>
  <c r="Z60" s="1"/>
  <c r="N62"/>
  <c r="Z62" s="1"/>
  <c r="N74"/>
  <c r="V74" s="1"/>
  <c r="N78"/>
  <c r="N82"/>
  <c r="Z82" s="1"/>
  <c r="AO15" i="6"/>
  <c r="AO17"/>
  <c r="O65" i="5"/>
  <c r="W65" s="1"/>
  <c r="O75"/>
  <c r="AA75" s="1"/>
  <c r="O83"/>
  <c r="W83" s="1"/>
  <c r="N14"/>
  <c r="Z14" s="1"/>
  <c r="N18"/>
  <c r="Z18" s="1"/>
  <c r="L19"/>
  <c r="U19" s="1"/>
  <c r="O28"/>
  <c r="AA28" s="1"/>
  <c r="O30"/>
  <c r="AA30" s="1"/>
  <c r="O39"/>
  <c r="AA39" s="1"/>
  <c r="O41"/>
  <c r="AA41" s="1"/>
  <c r="N64"/>
  <c r="Z64" s="1"/>
  <c r="N66"/>
  <c r="Z66" s="1"/>
  <c r="O73"/>
  <c r="AA73" s="1"/>
  <c r="O81"/>
  <c r="AA81" s="1"/>
  <c r="O85"/>
  <c r="AA85" s="1"/>
  <c r="N112"/>
  <c r="Z112" s="1"/>
  <c r="Z120" s="1"/>
  <c r="O114"/>
  <c r="AA114" s="1"/>
  <c r="O115"/>
  <c r="W115" s="1"/>
  <c r="N117"/>
  <c r="Z117" s="1"/>
  <c r="O119"/>
  <c r="W119" s="1"/>
  <c r="C16" i="3"/>
  <c r="AB32" i="2"/>
  <c r="U32"/>
  <c r="T32"/>
  <c r="D7" i="68" s="1"/>
  <c r="D23"/>
  <c r="D8"/>
  <c r="D30"/>
  <c r="D16"/>
  <c r="D15" i="10"/>
  <c r="D29"/>
  <c r="D22"/>
  <c r="AB10" i="5"/>
  <c r="I72"/>
  <c r="V32" i="2"/>
  <c r="E7" i="68" s="1"/>
  <c r="AD10" i="5"/>
  <c r="S32" i="2"/>
  <c r="C7" i="68" s="1"/>
  <c r="J16" i="3"/>
  <c r="N13" i="5"/>
  <c r="Z13" s="1"/>
  <c r="N17"/>
  <c r="V17" s="1"/>
  <c r="I49"/>
  <c r="I59"/>
  <c r="I97"/>
  <c r="Y6" i="2"/>
  <c r="Y9" s="1"/>
  <c r="B7" i="68"/>
  <c r="B6" i="10"/>
  <c r="Y33" i="1"/>
  <c r="R33"/>
  <c r="X33"/>
  <c r="T33"/>
  <c r="V33"/>
  <c r="S33"/>
  <c r="U33"/>
  <c r="S62" i="5"/>
  <c r="AE62" s="1"/>
  <c r="AD12"/>
  <c r="AD14"/>
  <c r="AD16"/>
  <c r="L100"/>
  <c r="L105"/>
  <c r="U105" s="1"/>
  <c r="L102"/>
  <c r="X102" s="1"/>
  <c r="L104"/>
  <c r="X104" s="1"/>
  <c r="L28"/>
  <c r="X28" s="1"/>
  <c r="L52"/>
  <c r="X52" s="1"/>
  <c r="AB118"/>
  <c r="N32"/>
  <c r="V32" s="1"/>
  <c r="L39"/>
  <c r="L50"/>
  <c r="U50" s="1"/>
  <c r="L60"/>
  <c r="U60" s="1"/>
  <c r="L43"/>
  <c r="X43" s="1"/>
  <c r="L32"/>
  <c r="X32" s="1"/>
  <c r="Y101"/>
  <c r="I111"/>
  <c r="AR5" i="6"/>
  <c r="AR6"/>
  <c r="AR7"/>
  <c r="AO8"/>
  <c r="AO9"/>
  <c r="AO10"/>
  <c r="AO11"/>
  <c r="AO12"/>
  <c r="AM13"/>
  <c r="L40" i="5"/>
  <c r="U40" s="1"/>
  <c r="Y10"/>
  <c r="AC10"/>
  <c r="Y11"/>
  <c r="AC11"/>
  <c r="Y12"/>
  <c r="AC12"/>
  <c r="X13"/>
  <c r="AC13"/>
  <c r="Y14"/>
  <c r="AC14"/>
  <c r="Z15"/>
  <c r="AC15"/>
  <c r="Y16"/>
  <c r="AC16"/>
  <c r="X17"/>
  <c r="N19"/>
  <c r="Z19" s="1"/>
  <c r="Y26"/>
  <c r="AC26"/>
  <c r="Y27"/>
  <c r="AC27"/>
  <c r="AB28"/>
  <c r="AD28"/>
  <c r="AB29"/>
  <c r="AD29"/>
  <c r="Y30"/>
  <c r="AC30"/>
  <c r="Y31"/>
  <c r="Y32"/>
  <c r="AB32"/>
  <c r="AD32"/>
  <c r="Y39"/>
  <c r="AC39"/>
  <c r="AB40"/>
  <c r="AD40"/>
  <c r="Y41"/>
  <c r="AC41"/>
  <c r="Y42"/>
  <c r="AC42"/>
  <c r="N43"/>
  <c r="Z43" s="1"/>
  <c r="AC43"/>
  <c r="N50"/>
  <c r="Z50" s="1"/>
  <c r="AC50"/>
  <c r="Y51"/>
  <c r="AC51"/>
  <c r="AB52"/>
  <c r="AD52"/>
  <c r="AB53"/>
  <c r="AD53"/>
  <c r="Y60"/>
  <c r="AC60"/>
  <c r="Y61"/>
  <c r="AC61"/>
  <c r="Y62"/>
  <c r="AC62"/>
  <c r="AB63"/>
  <c r="AD63"/>
  <c r="AD66"/>
  <c r="AB67"/>
  <c r="AD67"/>
  <c r="Y74"/>
  <c r="Y76"/>
  <c r="Y78"/>
  <c r="Y80"/>
  <c r="Y82"/>
  <c r="Y84"/>
  <c r="L98"/>
  <c r="X98" s="1"/>
  <c r="Y100"/>
  <c r="L101"/>
  <c r="U101" s="1"/>
  <c r="Y102"/>
  <c r="Y104"/>
  <c r="AB112"/>
  <c r="Y113"/>
  <c r="AC114"/>
  <c r="AB115"/>
  <c r="Y116"/>
  <c r="AB119"/>
  <c r="AO5" i="6"/>
  <c r="AO6"/>
  <c r="AO7"/>
  <c r="J12" i="47" s="1"/>
  <c r="AR8" i="6"/>
  <c r="AR9"/>
  <c r="AR10"/>
  <c r="AR11"/>
  <c r="AR12"/>
  <c r="AO13"/>
  <c r="AR14"/>
  <c r="AR15"/>
  <c r="AR16"/>
  <c r="AR17"/>
  <c r="AB11" i="5"/>
  <c r="AD11"/>
  <c r="Y13"/>
  <c r="AB13"/>
  <c r="AD13"/>
  <c r="Y15"/>
  <c r="AB15"/>
  <c r="AD15"/>
  <c r="Y17"/>
  <c r="Y18"/>
  <c r="Y19"/>
  <c r="X26"/>
  <c r="AB26"/>
  <c r="AD26"/>
  <c r="AB27"/>
  <c r="AD27"/>
  <c r="Y28"/>
  <c r="AC28"/>
  <c r="Y29"/>
  <c r="AC29"/>
  <c r="X30"/>
  <c r="AB30"/>
  <c r="AD30"/>
  <c r="AC32"/>
  <c r="X39"/>
  <c r="AB39"/>
  <c r="AD39"/>
  <c r="Y40"/>
  <c r="AC40"/>
  <c r="X41"/>
  <c r="AB41"/>
  <c r="AD41"/>
  <c r="AB42"/>
  <c r="AD42"/>
  <c r="Y43"/>
  <c r="AB43"/>
  <c r="AD43"/>
  <c r="Y50"/>
  <c r="AB50"/>
  <c r="AD50"/>
  <c r="AB51"/>
  <c r="AD51"/>
  <c r="Y52"/>
  <c r="AC52"/>
  <c r="Y53"/>
  <c r="AC53"/>
  <c r="AB60"/>
  <c r="AD60"/>
  <c r="AB61"/>
  <c r="AD61"/>
  <c r="AB62"/>
  <c r="AD62"/>
  <c r="Y63"/>
  <c r="Y65"/>
  <c r="AC65"/>
  <c r="Y66"/>
  <c r="AC66"/>
  <c r="Y67"/>
  <c r="AC67"/>
  <c r="Y73"/>
  <c r="Y75"/>
  <c r="Y77"/>
  <c r="Y79"/>
  <c r="Y81"/>
  <c r="Y83"/>
  <c r="Y85"/>
  <c r="Y98"/>
  <c r="Y99"/>
  <c r="X100"/>
  <c r="Y103"/>
  <c r="Y105"/>
  <c r="Y112"/>
  <c r="Y114"/>
  <c r="Y115"/>
  <c r="AC115"/>
  <c r="Y117"/>
  <c r="Y118"/>
  <c r="Y119"/>
  <c r="AC119"/>
  <c r="D7" i="10"/>
  <c r="E7"/>
  <c r="C7"/>
  <c r="B7"/>
  <c r="C6"/>
  <c r="L53" i="5"/>
  <c r="U53" s="1"/>
  <c r="L61"/>
  <c r="X61" s="1"/>
  <c r="N116"/>
  <c r="Z116" s="1"/>
  <c r="L11"/>
  <c r="X11" s="1"/>
  <c r="L29"/>
  <c r="U29" s="1"/>
  <c r="V10"/>
  <c r="AA11"/>
  <c r="W11"/>
  <c r="AA26"/>
  <c r="W26"/>
  <c r="Z29"/>
  <c r="V29"/>
  <c r="Z31"/>
  <c r="Z40"/>
  <c r="V40"/>
  <c r="V42"/>
  <c r="AA43"/>
  <c r="W43"/>
  <c r="AA50"/>
  <c r="Z51"/>
  <c r="V51"/>
  <c r="AA52"/>
  <c r="W52"/>
  <c r="V62"/>
  <c r="AA63"/>
  <c r="W63"/>
  <c r="Z12"/>
  <c r="V12"/>
  <c r="AA13"/>
  <c r="W13"/>
  <c r="V14"/>
  <c r="AA15"/>
  <c r="W15"/>
  <c r="Z16"/>
  <c r="V16"/>
  <c r="AA17"/>
  <c r="W17"/>
  <c r="AA19"/>
  <c r="W19"/>
  <c r="Z27"/>
  <c r="V27"/>
  <c r="W30"/>
  <c r="AA32"/>
  <c r="W32"/>
  <c r="Z53"/>
  <c r="V53"/>
  <c r="AA61"/>
  <c r="W61"/>
  <c r="Z74"/>
  <c r="Z76"/>
  <c r="V76"/>
  <c r="Z78"/>
  <c r="V78"/>
  <c r="Z80"/>
  <c r="V80"/>
  <c r="Z84"/>
  <c r="AA98"/>
  <c r="W98"/>
  <c r="Z101"/>
  <c r="V101"/>
  <c r="Z103"/>
  <c r="V103"/>
  <c r="Z105"/>
  <c r="V105"/>
  <c r="AA113"/>
  <c r="W113"/>
  <c r="AA116"/>
  <c r="W116"/>
  <c r="Z118"/>
  <c r="V118"/>
  <c r="AA119"/>
  <c r="AQ5" i="6"/>
  <c r="AM6"/>
  <c r="AQ6"/>
  <c r="AM7"/>
  <c r="H12" i="47" s="1"/>
  <c r="AQ7" i="6"/>
  <c r="L85" i="5"/>
  <c r="L67"/>
  <c r="O10"/>
  <c r="S10"/>
  <c r="AE10" s="1"/>
  <c r="N11"/>
  <c r="O12"/>
  <c r="S12"/>
  <c r="AE12" s="1"/>
  <c r="AB12"/>
  <c r="U13"/>
  <c r="O14"/>
  <c r="S14"/>
  <c r="AE14" s="1"/>
  <c r="AB14"/>
  <c r="O16"/>
  <c r="S16"/>
  <c r="AE16" s="1"/>
  <c r="AB16"/>
  <c r="U17"/>
  <c r="O18"/>
  <c r="N26"/>
  <c r="U26"/>
  <c r="O27"/>
  <c r="S27"/>
  <c r="AE27" s="1"/>
  <c r="N28"/>
  <c r="U28"/>
  <c r="O29"/>
  <c r="S29"/>
  <c r="AE29" s="1"/>
  <c r="N30"/>
  <c r="U30"/>
  <c r="O31"/>
  <c r="U32"/>
  <c r="N39"/>
  <c r="U39"/>
  <c r="O40"/>
  <c r="S40"/>
  <c r="AE40" s="1"/>
  <c r="N41"/>
  <c r="U41"/>
  <c r="O42"/>
  <c r="S42"/>
  <c r="AE42" s="1"/>
  <c r="O51"/>
  <c r="S51"/>
  <c r="AE51" s="1"/>
  <c r="N52"/>
  <c r="O53"/>
  <c r="S53"/>
  <c r="AE53" s="1"/>
  <c r="O60"/>
  <c r="S60"/>
  <c r="AE60" s="1"/>
  <c r="N61"/>
  <c r="O62"/>
  <c r="N63"/>
  <c r="Y64"/>
  <c r="AC64"/>
  <c r="S100"/>
  <c r="R112"/>
  <c r="AD112" s="1"/>
  <c r="R117"/>
  <c r="R114"/>
  <c r="AD114" s="1"/>
  <c r="S104"/>
  <c r="S102"/>
  <c r="S65"/>
  <c r="AE65" s="1"/>
  <c r="S103"/>
  <c r="S99"/>
  <c r="AA65"/>
  <c r="V66"/>
  <c r="W73"/>
  <c r="W75"/>
  <c r="AA77"/>
  <c r="W77"/>
  <c r="AA83"/>
  <c r="Z99"/>
  <c r="V99"/>
  <c r="AA100"/>
  <c r="W100"/>
  <c r="AA102"/>
  <c r="W102"/>
  <c r="AA104"/>
  <c r="W104"/>
  <c r="V112"/>
  <c r="V120" s="1"/>
  <c r="W114"/>
  <c r="AM9" i="6"/>
  <c r="L116" i="5"/>
  <c r="L82"/>
  <c r="L80"/>
  <c r="L76"/>
  <c r="L74"/>
  <c r="L66"/>
  <c r="L64"/>
  <c r="AQ9" i="6"/>
  <c r="L115" i="5"/>
  <c r="L113"/>
  <c r="L83"/>
  <c r="L81"/>
  <c r="L79"/>
  <c r="L73"/>
  <c r="L65"/>
  <c r="AM10" i="6"/>
  <c r="L84" i="5"/>
  <c r="AQ10" i="6"/>
  <c r="L77" i="5"/>
  <c r="AM11" i="6"/>
  <c r="L117" i="5"/>
  <c r="L112"/>
  <c r="L78"/>
  <c r="AQ11" i="6"/>
  <c r="L119" i="5"/>
  <c r="L114"/>
  <c r="L75"/>
  <c r="AM12" i="6"/>
  <c r="L118" i="5"/>
  <c r="AQ12" i="6"/>
  <c r="AM15"/>
  <c r="AQ15"/>
  <c r="AM16"/>
  <c r="AQ16"/>
  <c r="AM17"/>
  <c r="AQ17"/>
  <c r="L10" i="5"/>
  <c r="S11"/>
  <c r="AE11" s="1"/>
  <c r="L12"/>
  <c r="S13"/>
  <c r="AE13" s="1"/>
  <c r="L14"/>
  <c r="S15"/>
  <c r="AE15" s="1"/>
  <c r="V15"/>
  <c r="L16"/>
  <c r="L18"/>
  <c r="S26"/>
  <c r="AE26" s="1"/>
  <c r="L27"/>
  <c r="S28"/>
  <c r="AE28" s="1"/>
  <c r="S30"/>
  <c r="AE30" s="1"/>
  <c r="L31"/>
  <c r="S32"/>
  <c r="AE32" s="1"/>
  <c r="S39"/>
  <c r="AE39" s="1"/>
  <c r="S41"/>
  <c r="AE41" s="1"/>
  <c r="L42"/>
  <c r="S43"/>
  <c r="AE43" s="1"/>
  <c r="S50"/>
  <c r="AE50" s="1"/>
  <c r="L51"/>
  <c r="S52"/>
  <c r="AE52" s="1"/>
  <c r="S61"/>
  <c r="AE61" s="1"/>
  <c r="L62"/>
  <c r="AC63"/>
  <c r="S63"/>
  <c r="AE63" s="1"/>
  <c r="AB64"/>
  <c r="AD64"/>
  <c r="S98"/>
  <c r="S101"/>
  <c r="S105"/>
  <c r="AM8" i="6"/>
  <c r="AM14"/>
  <c r="O64" i="5"/>
  <c r="S64"/>
  <c r="AE64" s="1"/>
  <c r="N65"/>
  <c r="O66"/>
  <c r="S66"/>
  <c r="AE66" s="1"/>
  <c r="N67"/>
  <c r="N73"/>
  <c r="O74"/>
  <c r="N75"/>
  <c r="O76"/>
  <c r="N77"/>
  <c r="O78"/>
  <c r="N79"/>
  <c r="O80"/>
  <c r="N81"/>
  <c r="O82"/>
  <c r="N83"/>
  <c r="O84"/>
  <c r="N85"/>
  <c r="N98"/>
  <c r="O99"/>
  <c r="N100"/>
  <c r="U100"/>
  <c r="O101"/>
  <c r="N102"/>
  <c r="O103"/>
  <c r="N104"/>
  <c r="O105"/>
  <c r="O112"/>
  <c r="AC112"/>
  <c r="N113"/>
  <c r="N114"/>
  <c r="N115"/>
  <c r="R115"/>
  <c r="AD115" s="1"/>
  <c r="O117"/>
  <c r="O118"/>
  <c r="N119"/>
  <c r="R119"/>
  <c r="AD119" s="1"/>
  <c r="AN5" i="6"/>
  <c r="AS5"/>
  <c r="AN6"/>
  <c r="AS6"/>
  <c r="AN7"/>
  <c r="G12" i="47" s="1"/>
  <c r="S12" s="1"/>
  <c r="AS7" i="6"/>
  <c r="AN8"/>
  <c r="AQ8"/>
  <c r="AS8"/>
  <c r="AN9"/>
  <c r="AS9"/>
  <c r="AN10"/>
  <c r="AS10"/>
  <c r="AN11"/>
  <c r="AS11"/>
  <c r="AN12"/>
  <c r="AS12"/>
  <c r="AN13"/>
  <c r="AQ13"/>
  <c r="AS13"/>
  <c r="AN14"/>
  <c r="AQ14"/>
  <c r="AS14"/>
  <c r="AN15"/>
  <c r="AS15"/>
  <c r="AN16"/>
  <c r="AS16"/>
  <c r="AN17"/>
  <c r="AS17"/>
  <c r="S67" i="5"/>
  <c r="AE67" s="1"/>
  <c r="L99"/>
  <c r="V43" l="1"/>
  <c r="V13"/>
  <c r="X40"/>
  <c r="X105"/>
  <c r="U104"/>
  <c r="X103"/>
  <c r="V117"/>
  <c r="AA79"/>
  <c r="V64"/>
  <c r="W28"/>
  <c r="W85"/>
  <c r="U63"/>
  <c r="Z17"/>
  <c r="V19"/>
  <c r="AA115"/>
  <c r="X101"/>
  <c r="U102"/>
  <c r="AA67"/>
  <c r="X19"/>
  <c r="X29"/>
  <c r="W41"/>
  <c r="X50"/>
  <c r="W81"/>
  <c r="X53"/>
  <c r="X60"/>
  <c r="V82"/>
  <c r="W39"/>
  <c r="V60"/>
  <c r="V18"/>
  <c r="U15"/>
  <c r="U43"/>
  <c r="V116"/>
  <c r="Z32"/>
  <c r="V50"/>
  <c r="V12" i="47"/>
  <c r="K12"/>
  <c r="W12" s="1"/>
  <c r="V13"/>
  <c r="W13"/>
  <c r="G11"/>
  <c r="S11" s="1"/>
  <c r="G13" i="57"/>
  <c r="S13" s="1"/>
  <c r="G14"/>
  <c r="S14" s="1"/>
  <c r="G9" i="62"/>
  <c r="S9" s="1"/>
  <c r="S23" s="1"/>
  <c r="J10" i="47"/>
  <c r="J10" i="57"/>
  <c r="J11"/>
  <c r="S11" i="65"/>
  <c r="S13" i="47"/>
  <c r="J11"/>
  <c r="J9" i="62"/>
  <c r="J13" i="57"/>
  <c r="J14"/>
  <c r="Z29" i="2"/>
  <c r="Y29"/>
  <c r="G10" i="65"/>
  <c r="S10" s="1"/>
  <c r="G10" i="47"/>
  <c r="S10" s="1"/>
  <c r="G10" i="57"/>
  <c r="S10" s="1"/>
  <c r="G11"/>
  <c r="S11" s="1"/>
  <c r="G9" i="65"/>
  <c r="S9" s="1"/>
  <c r="S24" s="1"/>
  <c r="G9" i="43"/>
  <c r="S9" s="1"/>
  <c r="G9" i="47"/>
  <c r="S9" s="1"/>
  <c r="S12" i="57"/>
  <c r="G9"/>
  <c r="S9" s="1"/>
  <c r="G10" i="43"/>
  <c r="S10" s="1"/>
  <c r="G11"/>
  <c r="S11" s="1"/>
  <c r="H10" i="65"/>
  <c r="H10" i="47"/>
  <c r="H10" i="57"/>
  <c r="H11"/>
  <c r="H11" i="47"/>
  <c r="H14" i="57"/>
  <c r="H9" i="62"/>
  <c r="H13" i="57"/>
  <c r="H9" i="65"/>
  <c r="H9" i="43"/>
  <c r="H9" i="47"/>
  <c r="H9" i="57"/>
  <c r="H10" i="43"/>
  <c r="H11"/>
  <c r="T12" i="47"/>
  <c r="N12"/>
  <c r="Z12" s="1"/>
  <c r="J9"/>
  <c r="J9" i="43"/>
  <c r="J9" i="57"/>
  <c r="J11" i="43"/>
  <c r="J10"/>
  <c r="Y4" i="5"/>
  <c r="U61"/>
  <c r="U52"/>
  <c r="U11"/>
  <c r="E5" i="10"/>
  <c r="E6" i="68"/>
  <c r="E11" s="1"/>
  <c r="E33" s="1"/>
  <c r="B5" i="10"/>
  <c r="B6" i="68"/>
  <c r="B11" s="1"/>
  <c r="B33" s="1"/>
  <c r="U98" i="5"/>
  <c r="D6" i="10"/>
  <c r="E6"/>
  <c r="AD4" i="5"/>
  <c r="AB4"/>
  <c r="AC4"/>
  <c r="AA118"/>
  <c r="W118"/>
  <c r="Z115"/>
  <c r="V115"/>
  <c r="Z113"/>
  <c r="V113"/>
  <c r="AA112"/>
  <c r="AA120" s="1"/>
  <c r="W112"/>
  <c r="W120" s="1"/>
  <c r="AA105"/>
  <c r="W105"/>
  <c r="Z104"/>
  <c r="V104"/>
  <c r="AA103"/>
  <c r="W103"/>
  <c r="Z102"/>
  <c r="V102"/>
  <c r="AA101"/>
  <c r="W101"/>
  <c r="Z100"/>
  <c r="V100"/>
  <c r="Z85"/>
  <c r="V85"/>
  <c r="Z83"/>
  <c r="V83"/>
  <c r="Z81"/>
  <c r="V81"/>
  <c r="Z79"/>
  <c r="V79"/>
  <c r="Z77"/>
  <c r="V77"/>
  <c r="Z75"/>
  <c r="V75"/>
  <c r="Z73"/>
  <c r="V73"/>
  <c r="Z65"/>
  <c r="V65"/>
  <c r="AA64"/>
  <c r="W64"/>
  <c r="U62"/>
  <c r="X62"/>
  <c r="U42"/>
  <c r="X42"/>
  <c r="U27"/>
  <c r="X27"/>
  <c r="U14"/>
  <c r="X14"/>
  <c r="X114"/>
  <c r="U114"/>
  <c r="X112"/>
  <c r="X120" s="1"/>
  <c r="U112"/>
  <c r="U120" s="1"/>
  <c r="X73"/>
  <c r="U73"/>
  <c r="X81"/>
  <c r="U81"/>
  <c r="X113"/>
  <c r="U113"/>
  <c r="U66"/>
  <c r="X66"/>
  <c r="U76"/>
  <c r="X76"/>
  <c r="U82"/>
  <c r="X82"/>
  <c r="AA62"/>
  <c r="W62"/>
  <c r="Z61"/>
  <c r="V61"/>
  <c r="AA53"/>
  <c r="W53"/>
  <c r="Z52"/>
  <c r="V52"/>
  <c r="AA51"/>
  <c r="W51"/>
  <c r="AA42"/>
  <c r="W42"/>
  <c r="Z41"/>
  <c r="V41"/>
  <c r="AA29"/>
  <c r="W29"/>
  <c r="Z28"/>
  <c r="V28"/>
  <c r="AA27"/>
  <c r="W27"/>
  <c r="Z26"/>
  <c r="V26"/>
  <c r="AA18"/>
  <c r="W18"/>
  <c r="AA16"/>
  <c r="W16"/>
  <c r="AA14"/>
  <c r="W14"/>
  <c r="AA12"/>
  <c r="W12"/>
  <c r="Z11"/>
  <c r="V11"/>
  <c r="AA10"/>
  <c r="AA4" s="1"/>
  <c r="W10"/>
  <c r="X85"/>
  <c r="U85"/>
  <c r="U99"/>
  <c r="X99"/>
  <c r="Z119"/>
  <c r="V119"/>
  <c r="AA117"/>
  <c r="W117"/>
  <c r="Z114"/>
  <c r="V114"/>
  <c r="AA99"/>
  <c r="W99"/>
  <c r="Z98"/>
  <c r="V98"/>
  <c r="AA84"/>
  <c r="W84"/>
  <c r="AA82"/>
  <c r="W82"/>
  <c r="AA80"/>
  <c r="W80"/>
  <c r="AA78"/>
  <c r="W78"/>
  <c r="AA76"/>
  <c r="W76"/>
  <c r="AA74"/>
  <c r="W74"/>
  <c r="Z67"/>
  <c r="V67"/>
  <c r="AA66"/>
  <c r="W66"/>
  <c r="U51"/>
  <c r="X51"/>
  <c r="U31"/>
  <c r="X31"/>
  <c r="U18"/>
  <c r="X18"/>
  <c r="U16"/>
  <c r="X16"/>
  <c r="U12"/>
  <c r="X12"/>
  <c r="U10"/>
  <c r="X10"/>
  <c r="X4" s="1"/>
  <c r="X118"/>
  <c r="U118"/>
  <c r="X75"/>
  <c r="U75"/>
  <c r="U119"/>
  <c r="X119"/>
  <c r="U78"/>
  <c r="X78"/>
  <c r="U117"/>
  <c r="X117"/>
  <c r="X77"/>
  <c r="U77"/>
  <c r="U84"/>
  <c r="X84"/>
  <c r="X65"/>
  <c r="U65"/>
  <c r="X79"/>
  <c r="U79"/>
  <c r="X83"/>
  <c r="U83"/>
  <c r="U115"/>
  <c r="X115"/>
  <c r="U64"/>
  <c r="X64"/>
  <c r="U74"/>
  <c r="X74"/>
  <c r="U80"/>
  <c r="X80"/>
  <c r="U116"/>
  <c r="X116"/>
  <c r="Z63"/>
  <c r="V63"/>
  <c r="AA60"/>
  <c r="W60"/>
  <c r="AA40"/>
  <c r="W40"/>
  <c r="Z39"/>
  <c r="V39"/>
  <c r="AA31"/>
  <c r="W31"/>
  <c r="Z30"/>
  <c r="V30"/>
  <c r="X67"/>
  <c r="U67"/>
  <c r="AE4"/>
  <c r="L16" i="3"/>
  <c r="F8" i="68" s="1"/>
  <c r="M16" i="3"/>
  <c r="G8" i="68" s="1"/>
  <c r="S26" i="43" l="1"/>
  <c r="S25" i="57"/>
  <c r="S21" i="47"/>
  <c r="V4" i="5"/>
  <c r="C20" i="10"/>
  <c r="C24" s="1"/>
  <c r="C51" i="68"/>
  <c r="C54" s="1"/>
  <c r="C13" i="10"/>
  <c r="C17" s="1"/>
  <c r="Y32" i="2"/>
  <c r="F6" i="10" s="1"/>
  <c r="K10" i="43"/>
  <c r="W10" s="1"/>
  <c r="V10"/>
  <c r="K9" i="57"/>
  <c r="W9" s="1"/>
  <c r="V9"/>
  <c r="V9" i="47"/>
  <c r="K9"/>
  <c r="W9" s="1"/>
  <c r="N10" i="43"/>
  <c r="Z10" s="1"/>
  <c r="T10"/>
  <c r="T12" i="57"/>
  <c r="Z12"/>
  <c r="N9" i="65"/>
  <c r="Z9" s="1"/>
  <c r="T9"/>
  <c r="N11" i="47"/>
  <c r="Z11" s="1"/>
  <c r="T11"/>
  <c r="T10"/>
  <c r="N10"/>
  <c r="Z10" s="1"/>
  <c r="C27" i="10"/>
  <c r="C31" s="1"/>
  <c r="C28" i="68"/>
  <c r="C32" s="1"/>
  <c r="V14" i="57"/>
  <c r="K14"/>
  <c r="W14" s="1"/>
  <c r="T13" i="47"/>
  <c r="Z13"/>
  <c r="Z32" i="2"/>
  <c r="G6" i="10" s="1"/>
  <c r="W12" i="57"/>
  <c r="V12"/>
  <c r="T9" i="47"/>
  <c r="N9"/>
  <c r="Z9" s="1"/>
  <c r="N13" i="57"/>
  <c r="Z13" s="1"/>
  <c r="T13"/>
  <c r="V13"/>
  <c r="K13"/>
  <c r="W13" s="1"/>
  <c r="T11" i="65"/>
  <c r="Z11"/>
  <c r="V9" i="43"/>
  <c r="K9"/>
  <c r="W9" s="1"/>
  <c r="N9"/>
  <c r="Z9" s="1"/>
  <c r="T9"/>
  <c r="N9" i="62"/>
  <c r="Z9" s="1"/>
  <c r="Z23" s="1"/>
  <c r="T9"/>
  <c r="T23" s="1"/>
  <c r="T11" i="57"/>
  <c r="N11"/>
  <c r="Z11" s="1"/>
  <c r="V9" i="62"/>
  <c r="V23" s="1"/>
  <c r="K9"/>
  <c r="W9" s="1"/>
  <c r="W23" s="1"/>
  <c r="V11" i="57"/>
  <c r="K11"/>
  <c r="W11" s="1"/>
  <c r="V10" i="47"/>
  <c r="K10"/>
  <c r="W10" s="1"/>
  <c r="V11" i="43"/>
  <c r="K11"/>
  <c r="W11" s="1"/>
  <c r="T11"/>
  <c r="N11"/>
  <c r="Z11" s="1"/>
  <c r="N9" i="57"/>
  <c r="Z9" s="1"/>
  <c r="T9"/>
  <c r="N14"/>
  <c r="Z14" s="1"/>
  <c r="T14"/>
  <c r="N10"/>
  <c r="Z10" s="1"/>
  <c r="T10"/>
  <c r="T10" i="65"/>
  <c r="N10"/>
  <c r="Z10" s="1"/>
  <c r="V11" i="47"/>
  <c r="K11"/>
  <c r="W11" s="1"/>
  <c r="V10" i="57"/>
  <c r="K10"/>
  <c r="W10" s="1"/>
  <c r="C43" i="10"/>
  <c r="C46" s="1"/>
  <c r="C45" i="68"/>
  <c r="C48" s="1"/>
  <c r="G7"/>
  <c r="E10" i="10"/>
  <c r="E32" s="1"/>
  <c r="B10"/>
  <c r="B32" s="1"/>
  <c r="U4" i="5"/>
  <c r="F7" i="10"/>
  <c r="G7"/>
  <c r="W4" i="5"/>
  <c r="W21" i="47" l="1"/>
  <c r="T26" i="43"/>
  <c r="W26"/>
  <c r="T21" i="47"/>
  <c r="V21"/>
  <c r="Z26" i="43"/>
  <c r="V26"/>
  <c r="Z25" i="57"/>
  <c r="V25"/>
  <c r="T25"/>
  <c r="Z21" i="47"/>
  <c r="W25" i="57"/>
  <c r="Z24" i="65"/>
  <c r="T24"/>
  <c r="C21" i="68"/>
  <c r="C25" s="1"/>
  <c r="C49" i="10"/>
  <c r="C52" s="1"/>
  <c r="C14" i="68"/>
  <c r="C18" s="1"/>
  <c r="G43" i="10"/>
  <c r="G46" s="1"/>
  <c r="G45" i="68"/>
  <c r="G48" s="1"/>
  <c r="C38"/>
  <c r="C42" s="1"/>
  <c r="C55" s="1"/>
  <c r="C36" i="10"/>
  <c r="C40" s="1"/>
  <c r="F45" i="68"/>
  <c r="F48" s="1"/>
  <c r="F43" i="10"/>
  <c r="F46" s="1"/>
  <c r="D43"/>
  <c r="D46" s="1"/>
  <c r="D45" i="68"/>
  <c r="D48" s="1"/>
  <c r="D28"/>
  <c r="D32" s="1"/>
  <c r="D27" i="10"/>
  <c r="D31" s="1"/>
  <c r="F27"/>
  <c r="F31" s="1"/>
  <c r="F28" i="68"/>
  <c r="F32" s="1"/>
  <c r="G28"/>
  <c r="G32" s="1"/>
  <c r="G27" i="10"/>
  <c r="G31" s="1"/>
  <c r="F7" i="68"/>
  <c r="C5" i="10"/>
  <c r="C10" s="1"/>
  <c r="C32" s="1"/>
  <c r="C6" i="68"/>
  <c r="C11" s="1"/>
  <c r="C33" l="1"/>
  <c r="C53" i="10"/>
  <c r="D51" i="68"/>
  <c r="D54" s="1"/>
  <c r="D49" i="10"/>
  <c r="D52" s="1"/>
  <c r="G21" i="68"/>
  <c r="G25" s="1"/>
  <c r="G20" i="10"/>
  <c r="G24" s="1"/>
  <c r="G14" i="68"/>
  <c r="G18" s="1"/>
  <c r="G13" i="10"/>
  <c r="G17" s="1"/>
  <c r="G38" i="68"/>
  <c r="G42" s="1"/>
  <c r="G55" s="1"/>
  <c r="G36" i="10"/>
  <c r="G40" s="1"/>
  <c r="G53" s="1"/>
  <c r="D21" i="68"/>
  <c r="D25" s="1"/>
  <c r="D20" i="10"/>
  <c r="D24" s="1"/>
  <c r="F38" i="68"/>
  <c r="F42" s="1"/>
  <c r="F55" s="1"/>
  <c r="F36" i="10"/>
  <c r="F40" s="1"/>
  <c r="F53" s="1"/>
  <c r="D13"/>
  <c r="D17" s="1"/>
  <c r="D14" i="68"/>
  <c r="D18" s="1"/>
  <c r="F21"/>
  <c r="F25" s="1"/>
  <c r="F20" i="10"/>
  <c r="F24" s="1"/>
  <c r="F13"/>
  <c r="F17" s="1"/>
  <c r="F14" i="68"/>
  <c r="F18" s="1"/>
  <c r="D38"/>
  <c r="D42" s="1"/>
  <c r="D36" i="10"/>
  <c r="D40" s="1"/>
  <c r="Z33" i="1"/>
  <c r="W33"/>
  <c r="D5" i="10"/>
  <c r="D10" s="1"/>
  <c r="D6" i="68"/>
  <c r="D11" s="1"/>
  <c r="F5" i="10"/>
  <c r="F6" i="68"/>
  <c r="F11" s="1"/>
  <c r="D53" i="10" l="1"/>
  <c r="D55" i="68"/>
  <c r="F33"/>
  <c r="D33"/>
  <c r="D32" i="10"/>
  <c r="G6" i="68"/>
  <c r="G11" s="1"/>
  <c r="G33" s="1"/>
  <c r="G5" i="10"/>
  <c r="G10" s="1"/>
  <c r="G32" s="1"/>
  <c r="F10"/>
  <c r="F32" s="1"/>
</calcChain>
</file>

<file path=xl/sharedStrings.xml><?xml version="1.0" encoding="utf-8"?>
<sst xmlns="http://schemas.openxmlformats.org/spreadsheetml/2006/main" count="4216" uniqueCount="659">
  <si>
    <t>Emission Factors</t>
  </si>
  <si>
    <t>Emissions</t>
  </si>
  <si>
    <t>Equipment/Phase</t>
  </si>
  <si>
    <t>FUEL</t>
  </si>
  <si>
    <t>HP</t>
  </si>
  <si>
    <t>Load Factor</t>
  </si>
  <si>
    <t>No of Equipment</t>
  </si>
  <si>
    <t>Hrs Per Day</t>
  </si>
  <si>
    <t>Days in Service</t>
  </si>
  <si>
    <t>ROG lbs/day</t>
  </si>
  <si>
    <t>CO lbs/day</t>
  </si>
  <si>
    <t>NOX lbs/day</t>
  </si>
  <si>
    <t>SOX lbs/day</t>
  </si>
  <si>
    <t>PM10 lbs/day</t>
  </si>
  <si>
    <t>PM2.5 lbs/day</t>
  </si>
  <si>
    <t>CO2  lbs/day</t>
  </si>
  <si>
    <t>CH4  lbs/day</t>
  </si>
  <si>
    <t>N2O  lbs/day</t>
  </si>
  <si>
    <t>Construction Inspection</t>
  </si>
  <si>
    <t>Air Compressor</t>
  </si>
  <si>
    <t>DIESEL</t>
  </si>
  <si>
    <t>Subtotal</t>
  </si>
  <si>
    <t>Bulldozer</t>
  </si>
  <si>
    <t>Road Grader/Blade</t>
  </si>
  <si>
    <t>Compactor</t>
  </si>
  <si>
    <t>Backhoe, loader, skid steer</t>
  </si>
  <si>
    <t>Water Truck</t>
  </si>
  <si>
    <t>Street Sweeper</t>
  </si>
  <si>
    <t>Dump/Haul Truck</t>
  </si>
  <si>
    <t>Loader</t>
  </si>
  <si>
    <t>Excavator</t>
  </si>
  <si>
    <t>Fork Lift</t>
  </si>
  <si>
    <t>Trencher/Ditch Witch</t>
  </si>
  <si>
    <t>Excavator/Drill</t>
  </si>
  <si>
    <t>Simultaneous Construction Equipment</t>
  </si>
  <si>
    <t>Vehicle</t>
  </si>
  <si>
    <t>Vehicle Class</t>
  </si>
  <si>
    <t>Peak No. of Trucks per day</t>
  </si>
  <si>
    <t>Speed</t>
  </si>
  <si>
    <t>VMT</t>
  </si>
  <si>
    <t>CO</t>
  </si>
  <si>
    <r>
      <t>NO</t>
    </r>
    <r>
      <rPr>
        <b/>
        <vertAlign val="subscript"/>
        <sz val="10"/>
        <rFont val="Arial"/>
        <family val="2"/>
      </rPr>
      <t>X</t>
    </r>
  </si>
  <si>
    <t>ROG</t>
  </si>
  <si>
    <t>SOx</t>
  </si>
  <si>
    <t>PM10</t>
  </si>
  <si>
    <t>PM2.5</t>
  </si>
  <si>
    <t>CO2</t>
  </si>
  <si>
    <t>CH4</t>
  </si>
  <si>
    <t>N2O</t>
  </si>
  <si>
    <t>Emissions, lbs/day</t>
  </si>
  <si>
    <t>(mph)</t>
  </si>
  <si>
    <t>(mi/vehicle-day)</t>
  </si>
  <si>
    <t>Running Exhaust (g/mi)</t>
  </si>
  <si>
    <t>Tire Wear (g/mi)</t>
  </si>
  <si>
    <t>Brake Wear (g/mi)</t>
  </si>
  <si>
    <t>NOx</t>
  </si>
  <si>
    <t>VOCs</t>
  </si>
  <si>
    <t>Paved Road Fugitive Dust PM10</t>
  </si>
  <si>
    <t>Paved Road Fugitive Dust PM2.5</t>
  </si>
  <si>
    <t>Light Duty Truck 1, Diesel</t>
  </si>
  <si>
    <t>Heavy Duty Truck, Diesel</t>
  </si>
  <si>
    <t>Simultaneous Construction Trucks</t>
  </si>
  <si>
    <t>2012 Emission Factors from EMFAC2007, average temp 60F; SCAB</t>
  </si>
  <si>
    <t>Paved Road Fugitive Dust</t>
  </si>
  <si>
    <t>EPA's AP-42, Section 13.2.1, November 2006</t>
  </si>
  <si>
    <t>E = k(sL/2)^0.65 x (W/3)^1.5 - C</t>
  </si>
  <si>
    <t>For LDT assume 2 tons/vehicle, MDT assume 13 tons/vehicle, HDT assume 20 tons/vehicle</t>
  </si>
  <si>
    <t>Assume silt loading for 10,000 ADT roadways = 0.03 g/m3</t>
  </si>
  <si>
    <t>Assume k = 0.016 PM10</t>
  </si>
  <si>
    <t>Assume 6 miles in addition for track-out for PM10</t>
  </si>
  <si>
    <t>PM10, LDT</t>
  </si>
  <si>
    <t>PM10, MDT</t>
  </si>
  <si>
    <t>PM10, HDT</t>
  </si>
  <si>
    <t>Construction Phase</t>
  </si>
  <si>
    <t>No. of Daily Workers</t>
  </si>
  <si>
    <t>Per Construction Phase</t>
  </si>
  <si>
    <t>Start-Up (g/vehicle-day)</t>
  </si>
  <si>
    <t>Hot-Soak (g/vehicle-day)</t>
  </si>
  <si>
    <t>Resting Loss (g/vehicle-day)</t>
  </si>
  <si>
    <t>Running Evaporative (g/mi)</t>
  </si>
  <si>
    <t>Diurnal Evaporative (g/vehicle-day)</t>
  </si>
  <si>
    <t>Light-Duty Truck, catalyst</t>
  </si>
  <si>
    <t>Assume startup after 8 hours</t>
  </si>
  <si>
    <t>Assume 45 minutes run time total</t>
  </si>
  <si>
    <t xml:space="preserve">2009 Emission Factors from EMFAC2007, average temp 60F; South Coast Air Basin </t>
  </si>
  <si>
    <t>lbs/mile</t>
  </si>
  <si>
    <t>Total Emissions, tons</t>
  </si>
  <si>
    <t>KCAPCD</t>
  </si>
  <si>
    <t>Segment</t>
  </si>
  <si>
    <t>Length</t>
  </si>
  <si>
    <t>A</t>
  </si>
  <si>
    <t>B</t>
  </si>
  <si>
    <t>For light-duty trucks assume 2 tons/vehicle</t>
  </si>
  <si>
    <t>C</t>
  </si>
  <si>
    <t>D</t>
  </si>
  <si>
    <t>E</t>
  </si>
  <si>
    <t>F</t>
  </si>
  <si>
    <t>G</t>
  </si>
  <si>
    <t>H</t>
  </si>
  <si>
    <t>I</t>
  </si>
  <si>
    <t>AVAQMD</t>
  </si>
  <si>
    <t>Unpaved Road Fugitive Dust</t>
  </si>
  <si>
    <t>EPA's AP-42, Section 13.2.2</t>
  </si>
  <si>
    <t>Industrial Roads</t>
  </si>
  <si>
    <t>E = k (s/12)^a x (W/3)^b</t>
  </si>
  <si>
    <t>Assume 61% control efficiency for watering 3 x daily</t>
  </si>
  <si>
    <t>k = 1.5 for PM10, 0.15 for PM2.5</t>
  </si>
  <si>
    <t>s = 8.5, a = 0.9, b = 0.45</t>
  </si>
  <si>
    <t>SCAQMD</t>
  </si>
  <si>
    <t>Alternative Corridors</t>
  </si>
  <si>
    <t>ACDJK</t>
  </si>
  <si>
    <t>ACEGK</t>
  </si>
  <si>
    <t>ACEFHK</t>
  </si>
  <si>
    <t>ACEFIK</t>
  </si>
  <si>
    <t>ABGK</t>
  </si>
  <si>
    <t>ABFHK</t>
  </si>
  <si>
    <t>ABFIK</t>
  </si>
  <si>
    <t>Simultaneous Worker Trips</t>
  </si>
  <si>
    <t>Construction Equipment</t>
  </si>
  <si>
    <t>Construction Truck Trips</t>
  </si>
  <si>
    <t>Worker Trips</t>
  </si>
  <si>
    <t>Table A-4.  Offroad Emissions Calculations - Using Tier 2 Emission Factors - Blythe Mesa Ii Solar Project</t>
  </si>
  <si>
    <t>From GRP, Table 13.6:</t>
  </si>
  <si>
    <t>Offroad Equipment Project Total</t>
  </si>
  <si>
    <t>Tier 2 emission factors (EFs) are applied to NOx, PM, and CO. Load Factors (LFs) are used in conjunction with Tier 2 EFs.</t>
  </si>
  <si>
    <t>Constituent</t>
  </si>
  <si>
    <t>g/gal fuel</t>
  </si>
  <si>
    <t>NOX</t>
  </si>
  <si>
    <t>PM</t>
  </si>
  <si>
    <t>SOX</t>
  </si>
  <si>
    <t>2014 SCAB EFs (OFFROAD2007) are applied to CO2, ROG, and SOX.  Calculation detail is provided in Offroad SCAB worksheet.</t>
  </si>
  <si>
    <t>lbs/day</t>
  </si>
  <si>
    <t>(tons)</t>
  </si>
  <si>
    <t>N2O emissions are from Table 13.6 in the Climate Action Registry's General Reporting Protocol</t>
  </si>
  <si>
    <t>2012 SCAB EFs (OFFROAD2007 model) are applied to CO2, ROG, SOX. LFs already incorporated in OFFROAD model.</t>
  </si>
  <si>
    <t>ratio</t>
  </si>
  <si>
    <t>Onroad model (EMFAC) assumes 1990-2012 composite fleet across light, medium, and heavy duty vehicle classes.</t>
  </si>
  <si>
    <t>Activity</t>
  </si>
  <si>
    <t>Primary Equipment Description</t>
  </si>
  <si>
    <t xml:space="preserve">Offroad Equip Category </t>
  </si>
  <si>
    <t>HP Estimate</t>
  </si>
  <si>
    <t>Probable
Fuel 
Type</t>
  </si>
  <si>
    <t>Primary
Equip
Quantity</t>
  </si>
  <si>
    <t>Activity
Schedule Estimate (Days)</t>
  </si>
  <si>
    <t>Duration of Use
(Hours/ Day)</t>
  </si>
  <si>
    <t>Total Hours of Utilization</t>
  </si>
  <si>
    <t>Load Factor for Tier 2</t>
  </si>
  <si>
    <t>HP Used for OFFROAD</t>
  </si>
  <si>
    <t>TIER 2 
NOX</t>
  </si>
  <si>
    <t>2010 SCAB
ROG</t>
  </si>
  <si>
    <t>TIER 2
PM</t>
  </si>
  <si>
    <t>TIER 2
CO</t>
  </si>
  <si>
    <t>2010 SCAB
SOX</t>
  </si>
  <si>
    <t>2010 SCAB
CO2</t>
  </si>
  <si>
    <t>2010 SCAB
CH4</t>
  </si>
  <si>
    <t>2010 SCAB
N2O</t>
  </si>
  <si>
    <t>TIER 2
NOX</t>
  </si>
  <si>
    <t>(lbs/hr)</t>
  </si>
  <si>
    <t>Marshalling Yards</t>
  </si>
  <si>
    <t>Road Grader</t>
  </si>
  <si>
    <t>Grader</t>
  </si>
  <si>
    <t>Diesel</t>
  </si>
  <si>
    <t>Rough-Terrain Forklifts</t>
  </si>
  <si>
    <t>Rough Terrain Forklift</t>
  </si>
  <si>
    <t>Track Type Dozer</t>
  </si>
  <si>
    <t>Tower Erection</t>
  </si>
  <si>
    <t>Rubber-Tired Loaders</t>
  </si>
  <si>
    <t>Rubber Tired Loader</t>
  </si>
  <si>
    <t>Restoration</t>
  </si>
  <si>
    <t>Rollers</t>
  </si>
  <si>
    <t>Roller</t>
  </si>
  <si>
    <t>Scrapers</t>
  </si>
  <si>
    <t>Scraper</t>
  </si>
  <si>
    <t>DumpTruck</t>
  </si>
  <si>
    <t>4000 Gallon Water Truck</t>
  </si>
  <si>
    <t>Off-highway Truck</t>
  </si>
  <si>
    <t>ATV Gator Carts</t>
  </si>
  <si>
    <t>Other Construction Equipment</t>
  </si>
  <si>
    <t>Concrete Foundations</t>
  </si>
  <si>
    <t>3 months</t>
  </si>
  <si>
    <t>Pavers</t>
  </si>
  <si>
    <t>Paving Equipment</t>
  </si>
  <si>
    <t>Concrete Pump</t>
  </si>
  <si>
    <t>Concrete Pumps</t>
  </si>
  <si>
    <t>Tower Legs, Haul and Erect</t>
  </si>
  <si>
    <t>10,000 lb Rough Terrain Fork Lift</t>
  </si>
  <si>
    <t>Concrete Truck</t>
  </si>
  <si>
    <t>Drum Type Compactor</t>
  </si>
  <si>
    <t>Welders</t>
  </si>
  <si>
    <t>Structural Steel Work</t>
  </si>
  <si>
    <t>4 months</t>
  </si>
  <si>
    <t>Install Foundations</t>
  </si>
  <si>
    <t>30 Ton Crane Truck</t>
  </si>
  <si>
    <t>Tower Assembly</t>
  </si>
  <si>
    <t>80 Ton Rough Terrain Cranes</t>
  </si>
  <si>
    <t>Compressor Truck</t>
  </si>
  <si>
    <t>Electrical/Instrumentation Work</t>
  </si>
  <si>
    <t>2 months</t>
  </si>
  <si>
    <t>(lb/hr)</t>
  </si>
  <si>
    <t>20,000 lb. Rough Terrain Fork Lift</t>
  </si>
  <si>
    <t xml:space="preserve">Rough Terrain Forklift </t>
  </si>
  <si>
    <t>Carryall Vehicles</t>
  </si>
  <si>
    <t>Gas/Diesel</t>
  </si>
  <si>
    <t>Generator</t>
  </si>
  <si>
    <t>Generator Sets</t>
  </si>
  <si>
    <t>Gas</t>
  </si>
  <si>
    <t>Architectural and Landscape</t>
  </si>
  <si>
    <t>Upgrade</t>
  </si>
  <si>
    <t>Civil Element</t>
  </si>
  <si>
    <t>Front Loader</t>
  </si>
  <si>
    <t>Tractor/loader/backhoe</t>
  </si>
  <si>
    <t>Vibratory Compactor</t>
  </si>
  <si>
    <t>Backhoe</t>
  </si>
  <si>
    <t>Trencher</t>
  </si>
  <si>
    <t xml:space="preserve">Trencher </t>
  </si>
  <si>
    <t>Electrical Element</t>
  </si>
  <si>
    <t>Manlifts</t>
  </si>
  <si>
    <t>Aerial Lift</t>
  </si>
  <si>
    <t>Substation and O&amp;M Bldgs</t>
  </si>
  <si>
    <t>Transmission Line Installation</t>
  </si>
  <si>
    <t>12 months</t>
  </si>
  <si>
    <t>Sleeving Rigs</t>
  </si>
  <si>
    <t>Other Gen Indust Equipment</t>
  </si>
  <si>
    <t>Hydralic Pump Motor</t>
  </si>
  <si>
    <t>Pumps</t>
  </si>
  <si>
    <t>580 Case Backhoe</t>
  </si>
  <si>
    <t>Spacing Carts</t>
  </si>
  <si>
    <t>3 Drum Strawline Pullers</t>
  </si>
  <si>
    <t>60lk Puller</t>
  </si>
  <si>
    <t>Triple Conductor Tensioner</t>
  </si>
  <si>
    <t>Sag Cat w2 winches</t>
  </si>
  <si>
    <t>Decommissioning</t>
  </si>
  <si>
    <t>6 months</t>
  </si>
  <si>
    <t>2012 SCAB
CO2</t>
  </si>
  <si>
    <t>2012 SCAB
CH4</t>
  </si>
  <si>
    <t>2012 SCAB
N2O</t>
  </si>
  <si>
    <t>Crawler Tractor</t>
  </si>
  <si>
    <t>TIER 2 
Emission Factors</t>
  </si>
  <si>
    <t>TIER 3
Emission Factors</t>
  </si>
  <si>
    <t>Composite Emission Factors - 70% Tier 2, 30% Tier 3</t>
  </si>
  <si>
    <t>% reduction from TIER 2 to TIER 3</t>
  </si>
  <si>
    <t>Maximum horsepower</t>
  </si>
  <si>
    <t>2015+</t>
  </si>
  <si>
    <t>g/bhp-hr</t>
  </si>
  <si>
    <t>lb/bhp-hr</t>
  </si>
  <si>
    <t>&lt;11</t>
  </si>
  <si>
    <t>See Table 2 footnote (a)</t>
  </si>
  <si>
    <t>7.8 / 6.0 / 0.75</t>
  </si>
  <si>
    <t>5.6 / 6.0 / 0.6</t>
  </si>
  <si>
    <r>
      <t>5.6 / 6.0 / 0.30</t>
    </r>
    <r>
      <rPr>
        <vertAlign val="superscript"/>
        <sz val="10"/>
        <rFont val="Calibri"/>
        <family val="2"/>
        <scheme val="minor"/>
      </rPr>
      <t>a</t>
    </r>
  </si>
  <si>
    <t xml:space="preserve">11hp&lt;25 </t>
  </si>
  <si>
    <t>7.1 / 4.9 / 0.60</t>
  </si>
  <si>
    <t>5.6 / 4.9 / 0.60</t>
  </si>
  <si>
    <t>5.6 / 4.9 / 0.30</t>
  </si>
  <si>
    <t xml:space="preserve">25hp&lt;50 </t>
  </si>
  <si>
    <t xml:space="preserve"> -</t>
  </si>
  <si>
    <t>7.1 /4.1 / 0.60</t>
  </si>
  <si>
    <t>5.6 / 4.1 / 0.45</t>
  </si>
  <si>
    <t>5.6 / 4.1 / 0.22</t>
  </si>
  <si>
    <t>3.5 / 4.1 / 0.02</t>
  </si>
  <si>
    <t>50hp&lt; 75</t>
  </si>
  <si>
    <t>5.6 / 3.7 / 0.30</t>
  </si>
  <si>
    <r>
      <t>3.5 / 3.7 / 0.22</t>
    </r>
    <r>
      <rPr>
        <vertAlign val="superscript"/>
        <sz val="10"/>
        <rFont val="Calibri"/>
        <family val="2"/>
        <scheme val="minor"/>
      </rPr>
      <t>c</t>
    </r>
  </si>
  <si>
    <r>
      <t>3.5 / 3.7 / 0.02</t>
    </r>
    <r>
      <rPr>
        <vertAlign val="superscript"/>
        <sz val="10"/>
        <rFont val="Calibri"/>
        <family val="2"/>
        <scheme val="minor"/>
      </rPr>
      <t>c</t>
    </r>
  </si>
  <si>
    <t>75hp&lt;100</t>
  </si>
  <si>
    <r>
      <t xml:space="preserve"> - / 6.9 / - / - </t>
    </r>
    <r>
      <rPr>
        <vertAlign val="superscript"/>
        <sz val="10"/>
        <rFont val="Calibri"/>
        <family val="2"/>
        <scheme val="minor"/>
      </rPr>
      <t>b</t>
    </r>
  </si>
  <si>
    <t>3.5 / 3.7 / 0.30</t>
  </si>
  <si>
    <r>
      <t>0.14 / 2.5 / 3.7 / 0.015</t>
    </r>
    <r>
      <rPr>
        <vertAlign val="superscript"/>
        <sz val="10"/>
        <rFont val="Calibri"/>
        <family val="2"/>
        <scheme val="minor"/>
      </rPr>
      <t>b,d</t>
    </r>
  </si>
  <si>
    <r>
      <t>0.14 / 0.30 / 3.7 / 0.015</t>
    </r>
    <r>
      <rPr>
        <vertAlign val="superscript"/>
        <sz val="10"/>
        <rFont val="Calibri"/>
        <family val="2"/>
        <scheme val="minor"/>
      </rPr>
      <t>b</t>
    </r>
  </si>
  <si>
    <t>100hp&lt;175</t>
  </si>
  <si>
    <t>4.9 / 3.7 / 0.22</t>
  </si>
  <si>
    <t>3.0 / 3.7 / 0.22</t>
  </si>
  <si>
    <t>175hp&lt;300</t>
  </si>
  <si>
    <t>4.9 / 2.6 / 0.15</t>
  </si>
  <si>
    <r>
      <t>3.0 / 2.6 / 0.15</t>
    </r>
    <r>
      <rPr>
        <vertAlign val="superscript"/>
        <sz val="10"/>
        <rFont val="Calibri"/>
        <family val="2"/>
        <scheme val="minor"/>
      </rPr>
      <t>e</t>
    </r>
  </si>
  <si>
    <r>
      <t>0.14 / 1.5 / 2.6 / 0.015</t>
    </r>
    <r>
      <rPr>
        <vertAlign val="superscript"/>
        <sz val="10"/>
        <rFont val="Calibri"/>
        <family val="2"/>
        <scheme val="minor"/>
      </rPr>
      <t>b,d</t>
    </r>
  </si>
  <si>
    <r>
      <t>0.14 / 0.30 / 2.2 / 0.015</t>
    </r>
    <r>
      <rPr>
        <vertAlign val="superscript"/>
        <sz val="10"/>
        <rFont val="Calibri"/>
        <family val="2"/>
        <scheme val="minor"/>
      </rPr>
      <t>b</t>
    </r>
  </si>
  <si>
    <t>300hp&lt;600</t>
  </si>
  <si>
    <r>
      <t>1.0 / 6.9 / 8.5 / 0.40</t>
    </r>
    <r>
      <rPr>
        <vertAlign val="superscript"/>
        <sz val="10"/>
        <rFont val="Calibri"/>
        <family val="2"/>
        <scheme val="minor"/>
      </rPr>
      <t>b</t>
    </r>
  </si>
  <si>
    <t>4.8 / 2.6 / 0.15</t>
  </si>
  <si>
    <t>600hp750</t>
  </si>
  <si>
    <t>Mobile Machines          &gt; 750hp</t>
  </si>
  <si>
    <r>
      <t>0.30 / 2.6 / 2.6 / 0.07</t>
    </r>
    <r>
      <rPr>
        <vertAlign val="superscript"/>
        <sz val="10"/>
        <rFont val="Calibri"/>
        <family val="2"/>
        <scheme val="minor"/>
      </rPr>
      <t>b</t>
    </r>
  </si>
  <si>
    <r>
      <t>0.14 / 2.6 / 2.6 / 0.03</t>
    </r>
    <r>
      <rPr>
        <vertAlign val="superscript"/>
        <sz val="10"/>
        <rFont val="Calibri"/>
        <family val="2"/>
        <scheme val="minor"/>
      </rPr>
      <t>b</t>
    </r>
  </si>
  <si>
    <t>750hp&lt;GEN 1200hp</t>
  </si>
  <si>
    <r>
      <t>0.14 / 0.50 / 2.6 / 0.02</t>
    </r>
    <r>
      <rPr>
        <vertAlign val="superscript"/>
        <sz val="10"/>
        <rFont val="Calibri"/>
        <family val="2"/>
        <scheme val="minor"/>
      </rPr>
      <t>b</t>
    </r>
  </si>
  <si>
    <t>GEN&gt;1200 hp</t>
  </si>
  <si>
    <r>
      <t>0.30 / 0.50 / 2.6 / 0.07</t>
    </r>
    <r>
      <rPr>
        <vertAlign val="superscript"/>
        <sz val="10"/>
        <rFont val="Calibri"/>
        <family val="2"/>
        <scheme val="minor"/>
      </rPr>
      <t>b</t>
    </r>
  </si>
  <si>
    <t>a) The PM standard for hand-start, air cooled, direct injection engines below 11 hp may be delayed until 2010 and be set at 0.45 g/bhp-hr.</t>
  </si>
  <si>
    <t>b) Standards given are NMHC/NOx/CO/PM in g/bhp-hr.</t>
  </si>
  <si>
    <t>c) Engine families in this power category may alternately meet Tier 3 PM standards (0.30 g/bhp-hr) from 2008-2011 in exchange for introducing final PM standards in 2012.</t>
  </si>
  <si>
    <t>d) The implementation schedule shown is the three-year alternate NOx approach.  Other schedules are available.</t>
  </si>
  <si>
    <t>e) Certain manufacturers have agreed to comply with these standards by 2005.</t>
  </si>
  <si>
    <t>: Tier 1</t>
  </si>
  <si>
    <t>: Tier 2</t>
  </si>
  <si>
    <t>: Tier 3</t>
  </si>
  <si>
    <t>: Tier 4 Interim / Final</t>
  </si>
  <si>
    <t>Used in conjunction with Tier 2-3 emission factors.</t>
  </si>
  <si>
    <t>Source: mailout MSC99-32, http://www.arb.ca.gov/msei/onroad/downloads/pubs/mo9932.zip (4/2/2009)</t>
  </si>
  <si>
    <t>Category</t>
  </si>
  <si>
    <t>Equipment</t>
  </si>
  <si>
    <t xml:space="preserve"> Load</t>
  </si>
  <si>
    <t>Commercial</t>
  </si>
  <si>
    <t>Generators</t>
  </si>
  <si>
    <t xml:space="preserve"> Pressure Washer</t>
  </si>
  <si>
    <t xml:space="preserve"> Pumps                       </t>
  </si>
  <si>
    <t xml:space="preserve"> Welders                     </t>
  </si>
  <si>
    <t>Manlift</t>
  </si>
  <si>
    <t>Construction</t>
  </si>
  <si>
    <t>Drill Rig</t>
  </si>
  <si>
    <t>Concrete Saw</t>
  </si>
  <si>
    <t>Crane</t>
  </si>
  <si>
    <t xml:space="preserve"> Crawler Tractor</t>
  </si>
  <si>
    <t xml:space="preserve"> Crushing/Proc. Equipment    </t>
  </si>
  <si>
    <t>Excavator w/ Breaker</t>
  </si>
  <si>
    <t xml:space="preserve"> Off-Highway Tractor</t>
  </si>
  <si>
    <t>Cable Dolly</t>
  </si>
  <si>
    <t xml:space="preserve"> Paver</t>
  </si>
  <si>
    <t xml:space="preserve"> Paving Equipment            </t>
  </si>
  <si>
    <t>Backhoe - Rubber tire</t>
  </si>
  <si>
    <t xml:space="preserve"> Signal Board</t>
  </si>
  <si>
    <t>Skid Steer Loader</t>
  </si>
  <si>
    <t>Skid Steer / Skip Loader</t>
  </si>
  <si>
    <t xml:space="preserve"> Surfacing Equipment         </t>
  </si>
  <si>
    <t>Source</t>
  </si>
  <si>
    <t>Maximum Daily Construction Emissions, lbs/day</t>
  </si>
  <si>
    <t>Total</t>
  </si>
  <si>
    <t>Grading - Bulldozer Operations</t>
  </si>
  <si>
    <t>Emission factor from SCAQMD CEQA Air Quality Handbook, Table A9-9-F</t>
  </si>
  <si>
    <t>E = ([0.45 x ({[G]^1.5}/{[H]^1.4})] x I) x J</t>
  </si>
  <si>
    <t>where</t>
  </si>
  <si>
    <t>G = silt content of material in percent, assumed to be 7.5%</t>
  </si>
  <si>
    <t>Assume H = 2.0% moisture - unmitigated</t>
  </si>
  <si>
    <t>I = 2.2046 lb/kg</t>
  </si>
  <si>
    <t>Unmitigated</t>
  </si>
  <si>
    <t>Mitigated</t>
  </si>
  <si>
    <t xml:space="preserve">E = ([0.45 x ({[G]^1.5}/{[H]^1.4})] x I) x J = </t>
  </si>
  <si>
    <t>total tons</t>
  </si>
  <si>
    <t>Emission Factor from SCAQMD CEQA Air Quality Handbook, Table A9-9-G</t>
  </si>
  <si>
    <t>E = [0.00112 x ({[G/5]^1.3/}/{[H/2]^1.4})] x [I/J]</t>
  </si>
  <si>
    <t>G = Mean wind speed in miles per hour</t>
  </si>
  <si>
    <t>H = Moisture content of surface material</t>
  </si>
  <si>
    <t>J = lbs/ton, 2000</t>
  </si>
  <si>
    <t>For the Salt Creek Substation, assume 12 miles per hour daily maximum wind speed</t>
  </si>
  <si>
    <t xml:space="preserve">E = [0.00112 x ({[G/5]^1.3/}/{[H/2]^1.4})] x [I/J] = </t>
  </si>
  <si>
    <t>Earthmoving - Material Handling</t>
  </si>
  <si>
    <t>I = Pounds of overburden handled per day</t>
  </si>
  <si>
    <t>Assume earthmoving occurs over 30 days, maximum per day could be 10 x daily average</t>
  </si>
  <si>
    <t>Fugitive Dust (Unmitigated)</t>
  </si>
  <si>
    <t>Operations</t>
  </si>
  <si>
    <t>Maximum Daily Operational Emissions, lbs/day</t>
  </si>
  <si>
    <t>Table A-27.  PSR Offroad Load Factors</t>
  </si>
  <si>
    <t>Structure Demolition</t>
  </si>
  <si>
    <t>2-ton Flatbed Truck</t>
  </si>
  <si>
    <t>Aerial Bucket Truck</t>
  </si>
  <si>
    <t>Dump Truck</t>
  </si>
  <si>
    <t>Flatbed Boom Truck</t>
  </si>
  <si>
    <t>Line Truck</t>
  </si>
  <si>
    <t>Mobile Fueling Truck</t>
  </si>
  <si>
    <t>Pick-Up Trucks</t>
  </si>
  <si>
    <t>Pick-Up Trucks, Crew Cab</t>
  </si>
  <si>
    <t>Wire Demolition</t>
  </si>
  <si>
    <t>Wire Puller</t>
  </si>
  <si>
    <t>Wire Tensioner</t>
  </si>
  <si>
    <t>EMFAC2011 emission factors for 2016</t>
  </si>
  <si>
    <t>Light Heavy Duty Truck, Diesel</t>
  </si>
  <si>
    <t>ROG (lb/bhp-hr or lbs/hr)</t>
  </si>
  <si>
    <t>PM10 (lb/bhp-hr or lbs/hr)</t>
  </si>
  <si>
    <t>SOX (lb/bhp-hr or lbs/hr)</t>
  </si>
  <si>
    <t>NOX (lb/bhp-hr or lbs/hr)</t>
  </si>
  <si>
    <t>CO (lb/bhp- hr or lbs/hr)</t>
  </si>
  <si>
    <t>PM2.5 (lb/bhp-hr or lbs/hr)</t>
  </si>
  <si>
    <t>Table A-1.  2016 Maximum Daily Construction Emissions, Construction Heavy Equipment Use, Segment A</t>
  </si>
  <si>
    <t>Table A-2.  2016 Maximum Daily Construction Emissions, Construction Truck Trips, Segment A</t>
  </si>
  <si>
    <t>Table A-3.  2016 Maximum Daily Construction Emissions, Worker Trips, Segment A</t>
  </si>
  <si>
    <t>Trenching</t>
  </si>
  <si>
    <t>Skid-Steer Loader</t>
  </si>
  <si>
    <t>Steel Hauling</t>
  </si>
  <si>
    <t>Steel Structure Assembly</t>
  </si>
  <si>
    <t>Crane Truck</t>
  </si>
  <si>
    <t>Semi Tractor with Trailer</t>
  </si>
  <si>
    <t>Segment C</t>
  </si>
  <si>
    <t>Mower</t>
  </si>
  <si>
    <t>Segment D</t>
  </si>
  <si>
    <t>Segment A</t>
  </si>
  <si>
    <t>Segment B</t>
  </si>
  <si>
    <t>Maximum Daily Emissions, 2016</t>
  </si>
  <si>
    <t>Table A-4.  2016 Maximum Daily Construction Emissions, Fugitive Dust, Segment A</t>
  </si>
  <si>
    <t>Demolition</t>
  </si>
  <si>
    <t>Earthmoving - Material Handling, loading debris into trucks</t>
  </si>
  <si>
    <t xml:space="preserve">0.046 tons of material per square foot = </t>
  </si>
  <si>
    <t>tons of debris</t>
  </si>
  <si>
    <t xml:space="preserve">Days of demolition </t>
  </si>
  <si>
    <t>Amount based on CalEEMod Methodology from MRI reference, assuming 213,969 square feet of material for wire and structure</t>
  </si>
  <si>
    <t>Assume earthmoving occurs over 33 days, maximum per day could be 10 x daily average</t>
  </si>
  <si>
    <t>Assume 61% control efficiency for watering 3 times/day</t>
  </si>
  <si>
    <t>tons of material</t>
  </si>
  <si>
    <t>Assume earthmoving occurs over 14 days, maximum per day could be 10 x daily average</t>
  </si>
  <si>
    <t>J = hours of bulldozing operations, based on construction scenario, 8 hrs/day for 25 days</t>
  </si>
  <si>
    <t>Assume 12 miles per hour daily maximum wind speed</t>
  </si>
  <si>
    <t>Table A-5.  2016 Maximum Daily Construction Emissions, Construction Heavy Equipment Use, Segment B</t>
  </si>
  <si>
    <t>Table A-6.  2016 Maximum Daily Construction Emissions, Construction Truck Trips, Segment B</t>
  </si>
  <si>
    <t>Table A-7.  2016 Maximum Daily Construction Emissions, Worker Trips, Segment B</t>
  </si>
  <si>
    <t>Table A-8.  2016 Maximum Daily Construction Emissions, Fugitive Dust, Segment B</t>
  </si>
  <si>
    <t>Table A-9.  2016 Maximum Daily Construction Emissions, Construction Heavy Equipment Use, Segment C</t>
  </si>
  <si>
    <t>Table A-10.  2016 Maximum Daily Construction Emissions, Construction Truck Trips, Segment C</t>
  </si>
  <si>
    <t>Table A-11.  2016 Maximum Daily Construction Emissions, Worker Trips, Segment C</t>
  </si>
  <si>
    <t>Table A-12.  2016 Maximum Daily Construction Emissions, Fugitive Dust, Segment C</t>
  </si>
  <si>
    <t>Table A-13.  2016 Maximum Daily Construction Emissions, Construction Heavy Equipment Use, Segment D</t>
  </si>
  <si>
    <t>Table A-14.  2016 Maximum Daily Construction Emissions, Construction Truck Trips, Segment D</t>
  </si>
  <si>
    <t>Table A-15.  2016 Maximum Daily Construction Emissions, Worker Trips, Segment D</t>
  </si>
  <si>
    <t>SX-PQ Transmission Project</t>
  </si>
  <si>
    <t>Helicopter Model</t>
  </si>
  <si>
    <t>Engine</t>
  </si>
  <si>
    <t>Assumed Engine</t>
  </si>
  <si>
    <t>Operating Mode</t>
  </si>
  <si>
    <t>Fuel Flow, kg/s</t>
  </si>
  <si>
    <t>Time in Mode, min</t>
  </si>
  <si>
    <t>Emission Incides, g/kg fuel</t>
  </si>
  <si>
    <t>Emissions, lbs/mode</t>
  </si>
  <si>
    <t>Cruise Mode Emission factor, lbs/hour</t>
  </si>
  <si>
    <t>Hughes 500E</t>
  </si>
  <si>
    <t>Allison 250-C20B/R</t>
  </si>
  <si>
    <t>250B17B</t>
  </si>
  <si>
    <t>VOC</t>
  </si>
  <si>
    <t>Sox</t>
  </si>
  <si>
    <t>Taxi Out</t>
  </si>
  <si>
    <t>Takeoff</t>
  </si>
  <si>
    <t>Climbout</t>
  </si>
  <si>
    <t xml:space="preserve">Approach </t>
  </si>
  <si>
    <t>Taxi In</t>
  </si>
  <si>
    <t>Total per LTO</t>
  </si>
  <si>
    <t>SkyKing</t>
  </si>
  <si>
    <t>Mode</t>
  </si>
  <si>
    <t>Factors (lbs/min)</t>
  </si>
  <si>
    <t>Minutes per LTO</t>
  </si>
  <si>
    <t>Emissions (lb/LTO)</t>
  </si>
  <si>
    <t>HC</t>
  </si>
  <si>
    <r>
      <t>NO</t>
    </r>
    <r>
      <rPr>
        <b/>
        <vertAlign val="subscript"/>
        <sz val="12"/>
        <color indexed="9"/>
        <rFont val="Calibri"/>
        <family val="2"/>
      </rPr>
      <t>X</t>
    </r>
  </si>
  <si>
    <t>Approach</t>
  </si>
  <si>
    <t>Climb</t>
  </si>
  <si>
    <t>Take-off</t>
  </si>
  <si>
    <t>Idle</t>
  </si>
  <si>
    <t>* Time in mode based on default times in EDMS</t>
  </si>
  <si>
    <t>Therefore</t>
  </si>
  <si>
    <t>To calculate lbs/day</t>
  </si>
  <si>
    <t>Component</t>
  </si>
  <si>
    <t>Emissions (lb/day)</t>
  </si>
  <si>
    <t>Total Light Helicopter</t>
  </si>
  <si>
    <t>Total Heavy Helicopter</t>
  </si>
  <si>
    <t>Helicopter GHG Emission Estimates</t>
  </si>
  <si>
    <t>Table of Factors and Constants</t>
  </si>
  <si>
    <t>Value</t>
  </si>
  <si>
    <t>Units</t>
  </si>
  <si>
    <t>Description</t>
  </si>
  <si>
    <t>lb/gallon</t>
  </si>
  <si>
    <r>
      <t>Jet Fuel Density (at 15 degrees C)  -- equivalent to 820 kg/m</t>
    </r>
    <r>
      <rPr>
        <vertAlign val="superscript"/>
        <sz val="11"/>
        <color indexed="8"/>
        <rFont val="Calibri"/>
        <family val="2"/>
      </rPr>
      <t>3</t>
    </r>
  </si>
  <si>
    <t>lb/hr</t>
  </si>
  <si>
    <t>Jet Fuel Usage at Idle</t>
  </si>
  <si>
    <t>gallon/hr</t>
  </si>
  <si>
    <t>Calculated Usage at Idle</t>
  </si>
  <si>
    <t>Jet Fuel Usage at Climbout/Approach</t>
  </si>
  <si>
    <t>Calculated Usage at Climbout/Approach</t>
  </si>
  <si>
    <r>
      <t>kg CO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/gallon</t>
    </r>
  </si>
  <si>
    <r>
      <t>CO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 xml:space="preserve"> emission factor for Jet fuel</t>
    </r>
  </si>
  <si>
    <r>
      <t>g N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O/gallon</t>
    </r>
  </si>
  <si>
    <r>
      <t>N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O emission factor for Jet fuel</t>
    </r>
  </si>
  <si>
    <r>
      <t>g CH</t>
    </r>
    <r>
      <rPr>
        <vertAlign val="subscript"/>
        <sz val="11"/>
        <color indexed="8"/>
        <rFont val="Calibri"/>
        <family val="2"/>
      </rPr>
      <t>4</t>
    </r>
    <r>
      <rPr>
        <sz val="11"/>
        <color indexed="8"/>
        <rFont val="Calibri"/>
        <family val="2"/>
      </rPr>
      <t>/gallon</t>
    </r>
  </si>
  <si>
    <r>
      <t>CH</t>
    </r>
    <r>
      <rPr>
        <vertAlign val="subscript"/>
        <sz val="11"/>
        <color indexed="8"/>
        <rFont val="Calibri"/>
        <family val="2"/>
      </rPr>
      <t>4</t>
    </r>
    <r>
      <rPr>
        <sz val="11"/>
        <color indexed="8"/>
        <rFont val="Calibri"/>
        <family val="2"/>
      </rPr>
      <t xml:space="preserve"> emission factor for Jet fuel</t>
    </r>
  </si>
  <si>
    <t>* Fuel usage rates from EPA AP-42, Table II-1-8, Modal Emission Rates - Military Aircraft Engines</t>
  </si>
  <si>
    <t>* Fuel density from air BP Handbook of Products - © Air BP Ltd. 2000</t>
  </si>
  <si>
    <t>* Emission factors from California Climate Action Registry's General Reporting Protocol 3.1</t>
  </si>
  <si>
    <t>GHG Emissions</t>
  </si>
  <si>
    <t>Time in mode (hrs)</t>
  </si>
  <si>
    <t>Emissions (tonnes/day)</t>
  </si>
  <si>
    <t>Days of Operation</t>
  </si>
  <si>
    <t>Emissions (total tonnes)</t>
  </si>
  <si>
    <r>
      <t>CO</t>
    </r>
    <r>
      <rPr>
        <b/>
        <vertAlign val="subscript"/>
        <sz val="12"/>
        <color indexed="9"/>
        <rFont val="Calibri"/>
        <family val="2"/>
      </rPr>
      <t>2</t>
    </r>
  </si>
  <si>
    <r>
      <t>N</t>
    </r>
    <r>
      <rPr>
        <b/>
        <vertAlign val="subscript"/>
        <sz val="12"/>
        <color indexed="9"/>
        <rFont val="Calibri"/>
        <family val="2"/>
      </rPr>
      <t>2</t>
    </r>
    <r>
      <rPr>
        <b/>
        <sz val="12"/>
        <color indexed="9"/>
        <rFont val="Calibri"/>
        <family val="2"/>
      </rPr>
      <t>O</t>
    </r>
  </si>
  <si>
    <r>
      <t>CH</t>
    </r>
    <r>
      <rPr>
        <b/>
        <vertAlign val="subscript"/>
        <sz val="12"/>
        <color indexed="9"/>
        <rFont val="Calibri"/>
        <family val="2"/>
      </rPr>
      <t>4</t>
    </r>
  </si>
  <si>
    <r>
      <t>CO</t>
    </r>
    <r>
      <rPr>
        <b/>
        <vertAlign val="subscript"/>
        <sz val="12"/>
        <color indexed="9"/>
        <rFont val="Calibri"/>
        <family val="2"/>
      </rPr>
      <t>2</t>
    </r>
    <r>
      <rPr>
        <b/>
        <sz val="12"/>
        <color indexed="9"/>
        <rFont val="Calibri"/>
        <family val="2"/>
      </rPr>
      <t>e</t>
    </r>
  </si>
  <si>
    <t>Light Helicopter</t>
  </si>
  <si>
    <t>LTO - Idle</t>
  </si>
  <si>
    <t>LTO - Other</t>
  </si>
  <si>
    <t>Installation</t>
  </si>
  <si>
    <t>Heavy Helicopter</t>
  </si>
  <si>
    <t>Total per Installation</t>
  </si>
  <si>
    <t>* Jet Fuel usage was based on fuel usage time spent in approach, idle, and takeoff for each LTO and 3 hours for installation</t>
  </si>
  <si>
    <t>Wire Stringing/Sagging/Clipping</t>
  </si>
  <si>
    <t>Helicopter</t>
  </si>
  <si>
    <t>* SOx and PM emissions are negligible</t>
  </si>
  <si>
    <t>* Fuel flow rates and EF's from Federal Aviation Admistration, Emission and Dispersion Modeling Ststem (EDMS)</t>
  </si>
  <si>
    <t>LTO - light helicopter (Hughes 500)</t>
  </si>
  <si>
    <t>LTO - heavy helicopter (SkyKing)</t>
  </si>
  <si>
    <t>Installation/Demolition - light helicopter, 3 hrs cruise</t>
  </si>
  <si>
    <t>Installation/Demolition - heavy helicopter, 3 hrs cruise</t>
  </si>
  <si>
    <t>* Installation/demolition is assumed to be 3 hours (180 minutes) per event at cruise mode factors</t>
  </si>
  <si>
    <t>Tool Van</t>
  </si>
  <si>
    <t>Equipment amounts tripled to account for three crews</t>
  </si>
  <si>
    <t>Truck amounts tripled to account for 3 crews</t>
  </si>
  <si>
    <t>Cable Pulling</t>
  </si>
  <si>
    <t>Splice and Termination</t>
  </si>
  <si>
    <t>Pulling Rig</t>
  </si>
  <si>
    <t>Assist Truck</t>
  </si>
  <si>
    <t>Splice Trailer (no emissions)</t>
  </si>
  <si>
    <t>Splice &amp; Termination</t>
  </si>
  <si>
    <t>Maximum Daily Emissions, 2017</t>
  </si>
  <si>
    <t>Truck Trips</t>
  </si>
  <si>
    <t>Foundation Excavation</t>
  </si>
  <si>
    <t>Foundation Rebar</t>
  </si>
  <si>
    <t>Foundation Concrete</t>
  </si>
  <si>
    <t>Concrete Trucks</t>
  </si>
  <si>
    <t>Foundation Rebar/AB</t>
  </si>
  <si>
    <t>Backfill/Paving</t>
  </si>
  <si>
    <t>Flatbed Truck</t>
  </si>
  <si>
    <t>Road/Pad Maintenance</t>
  </si>
  <si>
    <t>Road Pad/Maintenance</t>
  </si>
  <si>
    <t>Build Retaining Wall</t>
  </si>
  <si>
    <t>Forklift</t>
  </si>
  <si>
    <t>days</t>
  </si>
  <si>
    <t>Unit</t>
  </si>
  <si>
    <t>Table A-16.  2016 Maximum Daily Construction Emissions, Fugitive Dust, Segment D</t>
  </si>
  <si>
    <t>Table A-17.  2017 Maximum Daily Construction Emissions, Construction Heavy Equipment Use, Segment A</t>
  </si>
  <si>
    <t>CO2         (lb/bhp-hr or lbs/hr)</t>
  </si>
  <si>
    <t>CH4         (lb/bhp-hr or lbs/hr)</t>
  </si>
  <si>
    <t>N2O         (lb/bhp-hr or lbs/hr)</t>
  </si>
  <si>
    <t>Note: Equipment amounts tripled to account for three crews</t>
  </si>
  <si>
    <t>Table A-19.  2017 Maximum Daily Construction Emissions, Worker Trips, Segment A</t>
  </si>
  <si>
    <t>Table A-18.  2017 Maximum Daily Construction Emissions, Construction Truck Trips, Segment A</t>
  </si>
  <si>
    <t>Table A-20.  2017 Maximum Daily Construction Emissions, Construction Heavy Equipment Use, Segment B</t>
  </si>
  <si>
    <t>Table A-21.  2017 Maximum Daily Construction Emissions, Construction Truck Trips, Segment B</t>
  </si>
  <si>
    <t>Table A-22.  2017 Maximum Daily Construction Emissions, Worker Trips, Segment B</t>
  </si>
  <si>
    <t>Table A-24.  2017 Maximum Daily Construction Emissions, Construction Truck Trips, Segment D</t>
  </si>
  <si>
    <t>Table A-23.  2017 Maximum Daily Construction Emissions, Construction Heavy Equipment Use, Segment D</t>
  </si>
  <si>
    <t>Table A-25.  2017 Maximum Daily Construction Emissions, Worker Trips, Segment D</t>
  </si>
  <si>
    <t>Table A-26.  Helicopter Emissions</t>
  </si>
  <si>
    <t>Table A-27.  Maximum Daily Unmitigated Construction Emissions, Summary</t>
  </si>
  <si>
    <t>Table A-28.  Maximum Daily Mitigated Construction Emissions, Summary</t>
  </si>
  <si>
    <t>Paving Rig</t>
  </si>
  <si>
    <t>Hydraulic Rock Splitter/Rock Drilling Equipment</t>
  </si>
  <si>
    <t>Boom Truck</t>
  </si>
  <si>
    <t>Total Equipment Use</t>
  </si>
  <si>
    <t>N2O  (metric tons)</t>
  </si>
  <si>
    <t>CH4  (metric tons)</t>
  </si>
  <si>
    <t>CO2   (metric tons)</t>
  </si>
  <si>
    <t>PM2.5 tons</t>
  </si>
  <si>
    <t>PM10 tons</t>
  </si>
  <si>
    <t>SOX tons</t>
  </si>
  <si>
    <t>NOX tons</t>
  </si>
  <si>
    <t>CO tons</t>
  </si>
  <si>
    <t>ROG, tons</t>
  </si>
  <si>
    <t>Total Use  (Hours)</t>
  </si>
  <si>
    <t>Table B-1.  Total GHG Emissions, Equipment</t>
  </si>
  <si>
    <t>Drill Rig/Truck Mounted Auger</t>
  </si>
  <si>
    <t>Emissions, metric tons</t>
  </si>
  <si>
    <t>Number of days used</t>
  </si>
  <si>
    <t>Table B-2.  Total GHG Emissions, Construction Truck Trips</t>
  </si>
  <si>
    <t>Total Worker Trips</t>
  </si>
  <si>
    <t>All</t>
  </si>
  <si>
    <t>Number of Days</t>
  </si>
  <si>
    <t>Table B-3.  Total GHG Emissions, Worker Trips</t>
  </si>
  <si>
    <t>Time in Mode (min)</t>
  </si>
  <si>
    <t>Fuel Flow    (kg/s)</t>
  </si>
  <si>
    <t>Table B-4.  Helicopter Emissions</t>
  </si>
  <si>
    <t>Total Construction Emissions, metric tons</t>
  </si>
  <si>
    <t xml:space="preserve">Table B-6.  ARB and USEPA Off-Road Compression-Ignition (Diesel) Engine Standards (NMHC+NOx/CO/PM in g/bhp-hr).  When ARB and USEPA standards differ, the standards shown here represent the more stringent of the two. </t>
  </si>
  <si>
    <t>Table B-7.  Operational Truck Trips</t>
  </si>
  <si>
    <t>-</t>
  </si>
  <si>
    <t>Table B-8.  Operational Worker Trips</t>
  </si>
  <si>
    <t>Table B-5.  Total GHG Emissions, metric tons</t>
  </si>
  <si>
    <t>Table B-9.  Operational GHG Emissions, Summary</t>
  </si>
  <si>
    <t>Operational Emissions, metric tons/year</t>
  </si>
  <si>
    <t>CO2e</t>
  </si>
  <si>
    <t>Assume workers would conduct inspection and maintenance operations monthly for the purpose of estimating total GHG emissions</t>
  </si>
  <si>
    <t>Total GHG Emissions, metric tons/year</t>
  </si>
  <si>
    <t>Assume trucks would be used for inspection and maintenance operations monthly for the purpose of estimating total GHG emissions</t>
  </si>
  <si>
    <t>* Fuel flow rates and EF's from Federal Aviation Admistration, Emission and Dispersion Modeling System (EDMS)</t>
  </si>
  <si>
    <t>OFFROAD Equipment</t>
  </si>
  <si>
    <t>CalEEMod User's Guide, Appendix D, 2016 Bore/Drill Rigs, 51/120 hp for ROG, SOx, CO2, and CH4; 70% Tier2/Tier3 emission factors from Table A-29 for CO, NOx, and PM.</t>
  </si>
  <si>
    <t>CalEEMod User's Guide, Appendix D, 2016 Generators, 26/50 hp; 70% Tier2/Tier3 emission factors from Table A-29 for CO, NOx, and PM.</t>
  </si>
  <si>
    <t>On-Road Certified Truck Emissions</t>
  </si>
  <si>
    <t>EMFAC2011 emission factors, HHDT idling</t>
  </si>
  <si>
    <t>EMFAC2011 emission factors, MHDT idling</t>
  </si>
  <si>
    <t>CalEEMod User's Guide, Appendix D, 2016 Concrete Saws, 51/120 hp for ROG, SOx, CO2, and CH4; 70% Tier2/Tier3 emission factors from Table A-29 for CO, NOx, and PM.</t>
  </si>
  <si>
    <t>CalEEMod User's Guide, Appendix D, 2016 Rubber Tired Loaders, 51/120 hp for ROG, SOx, CO2, and CH4; 70% Tier2/Tier3 emission factors from Table A-29 for CO, NOx, and PM.</t>
  </si>
  <si>
    <t>CalEEMod User's Guide, Appendix D, 2016 Tractor/Loader/Backhoe, 51/120 hp for ROG, SOx, CO2, and CH4; 70% Tier2/Tier3 emission factors from Table A-29 for CO, NOx, and PM.</t>
  </si>
  <si>
    <t>ROG (lb/bhp-hr)</t>
  </si>
  <si>
    <t>CO (lb/bhp- hr)</t>
  </si>
  <si>
    <t>SOX (lb/bhp-hr)</t>
  </si>
  <si>
    <t>NOX (lb/bhp-hr)</t>
  </si>
  <si>
    <t>PM10 (lb/bhp-hr)</t>
  </si>
  <si>
    <t>PM2.5 (lb/bhp-hr)</t>
  </si>
  <si>
    <t>CO2  (lb/bhp-hr)</t>
  </si>
  <si>
    <t>CH4  (lb/bhp-hr)</t>
  </si>
  <si>
    <t>N2O  (lb/bhp-hr)</t>
  </si>
  <si>
    <t>ROG (lbs/hr)</t>
  </si>
  <si>
    <t>CO (lbs/hr)</t>
  </si>
  <si>
    <t>NOX (lbs/hr)</t>
  </si>
  <si>
    <t>SOX (lbs/hr)</t>
  </si>
  <si>
    <t>PM10 (lbs/hr)</t>
  </si>
  <si>
    <t>PM2.5 (lbs/hr)</t>
  </si>
  <si>
    <t>CO2  (lbs/hr)</t>
  </si>
  <si>
    <t>CH4  (lbs/hr)</t>
  </si>
  <si>
    <t>N2O  (lbs/hr)</t>
  </si>
  <si>
    <t>CalEEMod User's Guide, Appendix D, 2016 Rubber Tired Dozers, 251/500 hp for ROG, SOx, CO2, and CH4; 70% Tier2/Tier3 emission factors from Table A-29 for CO, NOx, and PM.</t>
  </si>
  <si>
    <t>CalEEMod User's Guide, Appendix D, 2016 Graders, 121/175 hp for ROG, SOx, CO2, and CH4; 70% Tier2/Tier3 emission factors from Table A-29 for CO, NOx, and PM.</t>
  </si>
  <si>
    <t>CalEEMod User's Guide, Appendix D, 2016 Other Construction Equipment, 15/25 hp for ROG, SOx, CO2, and CH4; 70% Tier2/Tier3 emission factors from Table A-29 for CO, NOx, and PM.</t>
  </si>
  <si>
    <t>CalEEMod User's Guide, Appendix D, 2016 Rough-Terrain Forklift, 51/120 hp for ROG, SOx, CO2, and CH4; 70% Tier2/Tier3 emission factors from Table A-29 for CO, NOx, and PM.</t>
  </si>
  <si>
    <t>CalEEMod User's Guide, Appendix D, 2016 Air Compressor, 51/120 hp for ROG, SOx, CO2, and CH4; 70% Tier2/Tier3 emission factors from Table A-29 for CO, NOx, and PM.</t>
  </si>
  <si>
    <t>CalEEMod User's Guide, Appendix D, 2016 Cranes, 176/250 hp for ROG, SOx, CO2, and CH4; 70% Tier2/Tier3 emission factors from Table A-29 for CO, NOx, and PM.</t>
  </si>
  <si>
    <t>CalEEMod User's Guide, Appendix D, 2016 Other Construction Equipment, 121/175 hp for ROG, SOx, CO2, and CH4; 70% Tier2/Tier3 emission factors from Table A-29 for CO, NOx, and PM.</t>
  </si>
  <si>
    <t>CalEEMod User's Guide, Appendix D, 2016 Generators, 26/50 hp for ROG, SOx, CO2, and CH4; 70% Tier2/Tier3 emission factors from Table A-29 for CO, NOx, and PM.</t>
  </si>
  <si>
    <t>CO      (lbs/hr)</t>
  </si>
  <si>
    <t>CO      (lb/bhp- hr)</t>
  </si>
  <si>
    <t>EPA's AP-42, Section 13.2.1, January 2011</t>
  </si>
  <si>
    <t>Assume k = 0.0022 PM10; 0.00054 PM2.5</t>
  </si>
  <si>
    <t>Emission Factor</t>
  </si>
  <si>
    <t>For LDT assume 2 tons/vehicle, LHDT assume 13 tons/vehicle, HDT assume 20 tons/vehicle; therefore, average weight = average of (8 LDT x 2 + 9 LHDT x 13 + 1 HDT x 20) = 8.5 tons</t>
  </si>
  <si>
    <t>E = k(sL/2)^0.01 x (W/3)^1.02</t>
  </si>
  <si>
    <t>For LDT assume 2 tons/vehicle, LHDT assume 13 tons/vehicle, HDT assume 20 tons/vehicle; therefore, average weight = average of (6 LDT x 2 +9 LHDT x 13 + 20 HDT x 20) = 15.11 tons</t>
  </si>
  <si>
    <t>For LDT assume 2 tons/vehicle, LHDT assume 13 tons/vehicle, HDT assume 20 tons/vehicle; therefore, average weight = average of (3 LDT x 2 +0 LHDT x 13 + 1 HDT x 20) = 6.5 tons</t>
  </si>
  <si>
    <t>For LDT assume 2 tons/vehicle, LHDT assume 13 tons/vehicle, HDT assume 20 tons/vehicle; therefore, average weight = average of (3 LDT x 2 + 1 LHDT x 13 + 0 HDT x 20) = 4.75 tons</t>
  </si>
  <si>
    <t>Wire Stringing, Sagging, and Clipping</t>
  </si>
  <si>
    <t>For LDT assume 2 tons/vehicle, LHDT assume 13 tons/vehicle, HDT assume 20 tons/vehicle; therefore, average weight = average of (18 LDT x 2 + 15 LHDT x 13 + 3 HDT x 20) = 8.08 tons</t>
  </si>
  <si>
    <t>For LDT assume 2 tons/vehicle, LHDT assume 13 tons/vehicle, HDT assume 20 tons/vehicle; therefore, average weight = average of (14 LDT x 2 + 16 LHDT x 13 + 0 HDT x 20) = 7.87 tons</t>
  </si>
  <si>
    <t>For LDT assume 2 tons/vehicle, LHDT assume 13 tons/vehicle, HDT assume 20 tons/vehicle; therefore, average weight = average of (8 LDT x 2 + 4 LHDT x 13 + 2 HDT x 20) = 7.71 tons</t>
  </si>
  <si>
    <t>For LDT assume 2 tons/vehicle</t>
  </si>
  <si>
    <t>H = Moisture content of surface material, assumed to be 2%</t>
  </si>
  <si>
    <t>https://weatherspark.com/averages/31552/San-Diego-California-United-States</t>
  </si>
  <si>
    <t>G = Mean wind speed in miles per hour- based on data from the website below, assuming a maximum wind speed of 12 mph</t>
  </si>
  <si>
    <t>Emissions, tons</t>
  </si>
  <si>
    <t>Number of equipment days used</t>
  </si>
  <si>
    <t>For LDT assume 2 tons/vehicle, LHDT assume 13 tons/vehicle, HDT assume 20 tons/vehicle; therefore, average weight = 10.19 tons for 2016 and 5.52 tons for 2017</t>
  </si>
  <si>
    <t>PM10 2016</t>
  </si>
  <si>
    <t>PM2.5 2016</t>
  </si>
  <si>
    <t>PM10 2017</t>
  </si>
  <si>
    <t>PM2.5 2017</t>
  </si>
  <si>
    <t>Days</t>
  </si>
  <si>
    <t>Table A-29.  Total Annual Emissions, Equipment</t>
  </si>
  <si>
    <t>Table A-30.  Total Emissions, Construction Truck Trips</t>
  </si>
  <si>
    <t>Table A-31.  2016 Construction Emissions, Worker Trips</t>
  </si>
  <si>
    <t>Table A-32.  2017 Construction Emissions, Worker Trips</t>
  </si>
  <si>
    <t>Annual Construction Emissions, tons</t>
  </si>
  <si>
    <t>Table A-33.  Annual Unmitigated Construction Emissions, Summary</t>
  </si>
  <si>
    <t>Table A-34.  Annual Mitigated Construction Emissions, Summary</t>
  </si>
  <si>
    <t>For LDT assume 2 tons/vehicle, LHDT assume 13 tons/vehicle, HDT assume 20 tons/vehicle; therefore, average weight = average of (4 LDT x 2 + 2 LHDT x 13 + 0 HDT x 20) = 5.67 tons</t>
  </si>
  <si>
    <t xml:space="preserve">Table A-35.  ARB and USEPA Off-Road Compression-Ignition (Diesel) Engine Standards (NMHC+NOx/CO/PM in g/bhp-hr).  When ARB and USEPA standards differ, the standards shown here represent the more stringent of the two. </t>
  </si>
  <si>
    <t>Table A-36.  Operational Truck Trips</t>
  </si>
  <si>
    <t>Table A-37.  Operational Worker Trips</t>
  </si>
  <si>
    <t>Table A-38.  Maximum Daily Operational Emissions, Summary</t>
  </si>
  <si>
    <t>NOTE:  PM2.5 is assumed to be 21% of PM10 based on SCAQMD's Final –Methodology to Calculate Particulate Matter (PM) 2.5 
and PM 2.5 Significance Thresholds (October 2006)</t>
  </si>
  <si>
    <t>Fugitive Dust (Mitigated)</t>
  </si>
  <si>
    <t xml:space="preserve">I = 16,200 cubic yards x 1600 lbs/cubic yard = </t>
  </si>
  <si>
    <t xml:space="preserve">I = 4,500 cubic yards x 1600 lbs/cubic yard = </t>
  </si>
  <si>
    <t>Site Preparation - Road/Pad Maintenance</t>
  </si>
  <si>
    <t>I = 15200 cubic yards x 1600 lbs/cubic yard =</t>
  </si>
  <si>
    <t>* Installation/demolition is assumed to be 3 hours (180 minutes) per event at cruise mode factors, assume 2 heavy helicopters used during construction, 10 months, 25 days per month</t>
  </si>
  <si>
    <t>E = k(sL)^0.91 x (W)^1.02</t>
  </si>
  <si>
    <t>E = k(sL)^0.01 x (W)^1.02</t>
  </si>
</sst>
</file>

<file path=xl/styles.xml><?xml version="1.0" encoding="utf-8"?>
<styleSheet xmlns="http://schemas.openxmlformats.org/spreadsheetml/2006/main">
  <numFmts count="8">
    <numFmt numFmtId="43" formatCode="_(* #,##0.00_);_(* \(#,##0.00\);_(* &quot;-&quot;??_);_(@_)"/>
    <numFmt numFmtId="164" formatCode="0.0000E+00"/>
    <numFmt numFmtId="165" formatCode="0.000"/>
    <numFmt numFmtId="166" formatCode="0.0000"/>
    <numFmt numFmtId="167" formatCode="0.0"/>
    <numFmt numFmtId="168" formatCode="#,##0.0000"/>
    <numFmt numFmtId="169" formatCode="_(* #,##0.000_);_(* \(#,##0.000\);_(* &quot;-&quot;??_);_(@_)"/>
    <numFmt numFmtId="170" formatCode="0.000000"/>
  </numFmts>
  <fonts count="6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9"/>
      <color rgb="FF000000"/>
      <name val="Calibri"/>
      <family val="2"/>
    </font>
    <font>
      <sz val="8"/>
      <name val="Arial"/>
      <family val="2"/>
    </font>
    <font>
      <b/>
      <sz val="9"/>
      <color rgb="FF000000"/>
      <name val="Calibri"/>
      <family val="2"/>
    </font>
    <font>
      <b/>
      <sz val="10"/>
      <name val="Times New Roman"/>
      <family val="1"/>
    </font>
    <font>
      <b/>
      <vertAlign val="subscript"/>
      <sz val="10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33669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  <scheme val="minor"/>
    </font>
    <font>
      <b/>
      <sz val="12"/>
      <color indexed="9"/>
      <name val="Calibri"/>
      <family val="2"/>
    </font>
    <font>
      <b/>
      <vertAlign val="subscript"/>
      <sz val="12"/>
      <color indexed="9"/>
      <name val="Calibri"/>
      <family val="2"/>
    </font>
    <font>
      <sz val="11"/>
      <name val="Calibri"/>
      <family val="2"/>
    </font>
    <font>
      <b/>
      <i/>
      <sz val="11"/>
      <name val="Calibri"/>
      <family val="2"/>
    </font>
    <font>
      <b/>
      <i/>
      <sz val="11"/>
      <color indexed="8"/>
      <name val="Calibri"/>
      <family val="2"/>
    </font>
    <font>
      <i/>
      <sz val="11"/>
      <name val="Calibri"/>
      <family val="2"/>
    </font>
    <font>
      <i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8"/>
      <color indexed="8"/>
      <name val="Calibri"/>
      <family val="2"/>
    </font>
    <font>
      <b/>
      <i/>
      <sz val="12"/>
      <color indexed="8"/>
      <name val="Calibri"/>
      <family val="2"/>
    </font>
    <font>
      <b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tted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3">
    <xf numFmtId="0" fontId="0" fillId="0" borderId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3" fillId="0" borderId="0"/>
    <xf numFmtId="0" fontId="7" fillId="0" borderId="0"/>
    <xf numFmtId="0" fontId="45" fillId="0" borderId="0"/>
    <xf numFmtId="0" fontId="7" fillId="0" borderId="0"/>
    <xf numFmtId="0" fontId="7" fillId="0" borderId="0"/>
    <xf numFmtId="43" fontId="4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36" fillId="16" borderId="0" applyNumberFormat="0" applyBorder="0" applyAlignment="0" applyProtection="0"/>
    <xf numFmtId="0" fontId="40" fillId="19" borderId="89" applyNumberFormat="0" applyAlignment="0" applyProtection="0"/>
    <xf numFmtId="0" fontId="42" fillId="20" borderId="92" applyNumberFormat="0" applyAlignment="0" applyProtection="0"/>
    <xf numFmtId="0" fontId="44" fillId="0" borderId="0" applyNumberFormat="0" applyFill="0" applyBorder="0" applyAlignment="0" applyProtection="0"/>
    <xf numFmtId="0" fontId="35" fillId="15" borderId="0" applyNumberFormat="0" applyBorder="0" applyAlignment="0" applyProtection="0"/>
    <xf numFmtId="0" fontId="32" fillId="0" borderId="86" applyNumberFormat="0" applyFill="0" applyAlignment="0" applyProtection="0"/>
    <xf numFmtId="0" fontId="33" fillId="0" borderId="87" applyNumberFormat="0" applyFill="0" applyAlignment="0" applyProtection="0"/>
    <xf numFmtId="0" fontId="34" fillId="0" borderId="88" applyNumberFormat="0" applyFill="0" applyAlignment="0" applyProtection="0"/>
    <xf numFmtId="0" fontId="34" fillId="0" borderId="0" applyNumberFormat="0" applyFill="0" applyBorder="0" applyAlignment="0" applyProtection="0"/>
    <xf numFmtId="0" fontId="38" fillId="18" borderId="89" applyNumberFormat="0" applyAlignment="0" applyProtection="0"/>
    <xf numFmtId="0" fontId="41" fillId="0" borderId="91" applyNumberFormat="0" applyFill="0" applyAlignment="0" applyProtection="0"/>
    <xf numFmtId="0" fontId="37" fillId="17" borderId="0" applyNumberFormat="0" applyBorder="0" applyAlignment="0" applyProtection="0"/>
    <xf numFmtId="0" fontId="7" fillId="0" borderId="0"/>
    <xf numFmtId="0" fontId="45" fillId="21" borderId="93" applyNumberFormat="0" applyFont="0" applyAlignment="0" applyProtection="0"/>
    <xf numFmtId="0" fontId="39" fillId="19" borderId="90" applyNumberFormat="0" applyAlignment="0" applyProtection="0"/>
    <xf numFmtId="0" fontId="31" fillId="0" borderId="0" applyNumberFormat="0" applyFill="0" applyBorder="0" applyAlignment="0" applyProtection="0"/>
    <xf numFmtId="0" fontId="5" fillId="0" borderId="94" applyNumberFormat="0" applyFill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910">
    <xf numFmtId="0" fontId="0" fillId="0" borderId="0" xfId="0"/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8" fillId="0" borderId="0" xfId="0" applyFont="1"/>
    <xf numFmtId="2" fontId="7" fillId="0" borderId="0" xfId="0" applyNumberFormat="1" applyFont="1"/>
    <xf numFmtId="1" fontId="7" fillId="0" borderId="0" xfId="0" applyNumberFormat="1" applyFont="1"/>
    <xf numFmtId="165" fontId="7" fillId="0" borderId="0" xfId="0" applyNumberFormat="1" applyFont="1"/>
    <xf numFmtId="0" fontId="8" fillId="0" borderId="0" xfId="0" applyFont="1" applyFill="1"/>
    <xf numFmtId="0" fontId="8" fillId="0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2" fontId="8" fillId="0" borderId="0" xfId="0" applyNumberFormat="1" applyFont="1" applyFill="1"/>
    <xf numFmtId="0" fontId="8" fillId="0" borderId="1" xfId="0" applyFont="1" applyFill="1" applyBorder="1"/>
    <xf numFmtId="0" fontId="8" fillId="0" borderId="1" xfId="0" applyFont="1" applyBorder="1"/>
    <xf numFmtId="0" fontId="8" fillId="0" borderId="1" xfId="0" applyFont="1" applyBorder="1" applyAlignment="1">
      <alignment horizontal="center" wrapText="1"/>
    </xf>
    <xf numFmtId="166" fontId="8" fillId="0" borderId="1" xfId="0" applyNumberFormat="1" applyFont="1" applyBorder="1" applyAlignment="1">
      <alignment horizontal="center" wrapText="1"/>
    </xf>
    <xf numFmtId="2" fontId="8" fillId="0" borderId="1" xfId="0" applyNumberFormat="1" applyFont="1" applyBorder="1"/>
    <xf numFmtId="1" fontId="8" fillId="0" borderId="1" xfId="0" applyNumberFormat="1" applyFont="1" applyBorder="1"/>
    <xf numFmtId="0" fontId="8" fillId="0" borderId="3" xfId="0" applyFont="1" applyBorder="1"/>
    <xf numFmtId="0" fontId="7" fillId="0" borderId="1" xfId="0" applyFont="1" applyBorder="1"/>
    <xf numFmtId="0" fontId="7" fillId="0" borderId="2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66" fontId="7" fillId="0" borderId="1" xfId="0" applyNumberFormat="1" applyFont="1" applyFill="1" applyBorder="1" applyAlignment="1">
      <alignment horizontal="center"/>
    </xf>
    <xf numFmtId="166" fontId="9" fillId="0" borderId="1" xfId="1" applyNumberFormat="1" applyFont="1" applyFill="1" applyBorder="1" applyAlignment="1">
      <alignment horizontal="center"/>
    </xf>
    <xf numFmtId="0" fontId="7" fillId="0" borderId="1" xfId="0" applyFont="1" applyFill="1" applyBorder="1"/>
    <xf numFmtId="167" fontId="7" fillId="0" borderId="1" xfId="0" applyNumberFormat="1" applyFont="1" applyFill="1" applyBorder="1" applyAlignment="1">
      <alignment horizontal="center"/>
    </xf>
    <xf numFmtId="166" fontId="7" fillId="0" borderId="4" xfId="0" applyNumberFormat="1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2" fontId="7" fillId="0" borderId="1" xfId="0" applyNumberFormat="1" applyFont="1" applyFill="1" applyBorder="1"/>
    <xf numFmtId="0" fontId="7" fillId="0" borderId="2" xfId="0" applyFont="1" applyFill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166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/>
    </xf>
    <xf numFmtId="166" fontId="11" fillId="0" borderId="6" xfId="0" applyNumberFormat="1" applyFont="1" applyBorder="1" applyAlignment="1">
      <alignment horizontal="center"/>
    </xf>
    <xf numFmtId="2" fontId="8" fillId="0" borderId="2" xfId="0" applyNumberFormat="1" applyFont="1" applyFill="1" applyBorder="1"/>
    <xf numFmtId="0" fontId="7" fillId="0" borderId="1" xfId="0" applyFont="1" applyFill="1" applyBorder="1" applyAlignment="1">
      <alignment horizontal="center" wrapText="1"/>
    </xf>
    <xf numFmtId="2" fontId="8" fillId="0" borderId="1" xfId="0" applyNumberFormat="1" applyFont="1" applyFill="1" applyBorder="1"/>
    <xf numFmtId="0" fontId="7" fillId="0" borderId="1" xfId="0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167" fontId="7" fillId="0" borderId="1" xfId="0" applyNumberFormat="1" applyFont="1" applyBorder="1" applyAlignment="1">
      <alignment horizontal="center"/>
    </xf>
    <xf numFmtId="0" fontId="12" fillId="0" borderId="1" xfId="0" applyFont="1" applyBorder="1"/>
    <xf numFmtId="1" fontId="0" fillId="0" borderId="0" xfId="0" applyNumberFormat="1"/>
    <xf numFmtId="0" fontId="12" fillId="0" borderId="0" xfId="0" applyFont="1" applyBorder="1"/>
    <xf numFmtId="0" fontId="7" fillId="0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166" fontId="7" fillId="0" borderId="0" xfId="0" applyNumberFormat="1" applyFont="1" applyBorder="1" applyAlignment="1">
      <alignment horizontal="center"/>
    </xf>
    <xf numFmtId="0" fontId="7" fillId="0" borderId="0" xfId="0" applyFont="1" applyBorder="1"/>
    <xf numFmtId="167" fontId="7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8" fillId="0" borderId="0" xfId="0" applyNumberFormat="1" applyFont="1" applyBorder="1"/>
    <xf numFmtId="0" fontId="8" fillId="0" borderId="0" xfId="2" applyFont="1"/>
    <xf numFmtId="0" fontId="7" fillId="0" borderId="0" xfId="2"/>
    <xf numFmtId="0" fontId="13" fillId="0" borderId="9" xfId="2" applyFont="1" applyBorder="1" applyAlignment="1">
      <alignment horizontal="center" wrapText="1"/>
    </xf>
    <xf numFmtId="0" fontId="8" fillId="0" borderId="9" xfId="2" applyFont="1" applyBorder="1" applyAlignment="1">
      <alignment horizontal="center" wrapText="1"/>
    </xf>
    <xf numFmtId="0" fontId="8" fillId="0" borderId="1" xfId="2" applyFont="1" applyBorder="1"/>
    <xf numFmtId="0" fontId="8" fillId="0" borderId="1" xfId="2" applyFont="1" applyBorder="1" applyAlignment="1">
      <alignment wrapText="1"/>
    </xf>
    <xf numFmtId="0" fontId="8" fillId="0" borderId="6" xfId="2" applyFont="1" applyBorder="1" applyAlignment="1">
      <alignment vertical="top" wrapText="1"/>
    </xf>
    <xf numFmtId="0" fontId="7" fillId="0" borderId="9" xfId="2" applyBorder="1" applyAlignment="1"/>
    <xf numFmtId="0" fontId="15" fillId="0" borderId="6" xfId="2" applyFont="1" applyBorder="1" applyAlignment="1">
      <alignment vertical="top" wrapText="1"/>
    </xf>
    <xf numFmtId="0" fontId="15" fillId="0" borderId="9" xfId="2" applyFont="1" applyBorder="1" applyAlignment="1">
      <alignment vertical="top" wrapText="1"/>
    </xf>
    <xf numFmtId="0" fontId="15" fillId="0" borderId="1" xfId="2" applyFont="1" applyBorder="1" applyAlignment="1">
      <alignment horizontal="center" vertical="top" wrapText="1"/>
    </xf>
    <xf numFmtId="0" fontId="15" fillId="0" borderId="9" xfId="2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7" fillId="0" borderId="1" xfId="2" applyFont="1" applyBorder="1" applyAlignment="1">
      <alignment horizontal="center" vertical="top" wrapText="1"/>
    </xf>
    <xf numFmtId="2" fontId="7" fillId="0" borderId="1" xfId="2" applyNumberFormat="1" applyFont="1" applyBorder="1" applyAlignment="1">
      <alignment horizontal="center" wrapText="1"/>
    </xf>
    <xf numFmtId="2" fontId="7" fillId="0" borderId="1" xfId="2" applyNumberFormat="1" applyFont="1" applyBorder="1"/>
    <xf numFmtId="0" fontId="13" fillId="0" borderId="6" xfId="2" applyFont="1" applyBorder="1" applyAlignment="1">
      <alignment vertical="top" wrapText="1"/>
    </xf>
    <xf numFmtId="2" fontId="8" fillId="0" borderId="1" xfId="2" applyNumberFormat="1" applyFont="1" applyBorder="1"/>
    <xf numFmtId="0" fontId="13" fillId="0" borderId="0" xfId="2" applyFont="1" applyBorder="1" applyAlignment="1">
      <alignment vertical="top" wrapText="1"/>
    </xf>
    <xf numFmtId="0" fontId="13" fillId="0" borderId="0" xfId="2" applyFont="1" applyBorder="1" applyAlignment="1">
      <alignment horizontal="center" wrapText="1"/>
    </xf>
    <xf numFmtId="0" fontId="7" fillId="0" borderId="0" xfId="2" applyBorder="1" applyAlignment="1"/>
    <xf numFmtId="0" fontId="8" fillId="0" borderId="0" xfId="2" applyFont="1" applyBorder="1" applyAlignment="1">
      <alignment horizontal="center" wrapText="1"/>
    </xf>
    <xf numFmtId="2" fontId="8" fillId="0" borderId="0" xfId="2" applyNumberFormat="1" applyFont="1" applyBorder="1"/>
    <xf numFmtId="0" fontId="15" fillId="0" borderId="0" xfId="2" applyFont="1" applyFill="1" applyBorder="1" applyAlignment="1">
      <alignment vertical="top" wrapText="1"/>
    </xf>
    <xf numFmtId="0" fontId="7" fillId="0" borderId="0" xfId="2" applyFont="1"/>
    <xf numFmtId="1" fontId="7" fillId="0" borderId="0" xfId="2" applyNumberFormat="1"/>
    <xf numFmtId="0" fontId="7" fillId="0" borderId="6" xfId="2" applyFont="1" applyBorder="1" applyAlignment="1">
      <alignment vertical="top" wrapText="1"/>
    </xf>
    <xf numFmtId="0" fontId="7" fillId="0" borderId="9" xfId="2" applyFont="1" applyBorder="1" applyAlignment="1">
      <alignment vertical="top" wrapText="1"/>
    </xf>
    <xf numFmtId="0" fontId="7" fillId="0" borderId="9" xfId="2" applyFont="1" applyBorder="1" applyAlignment="1">
      <alignment horizontal="center" vertical="top" wrapText="1"/>
    </xf>
    <xf numFmtId="0" fontId="7" fillId="0" borderId="2" xfId="2" applyFont="1" applyBorder="1" applyAlignment="1">
      <alignment horizontal="center" vertical="top" wrapText="1"/>
    </xf>
    <xf numFmtId="0" fontId="7" fillId="0" borderId="0" xfId="2" applyFont="1" applyBorder="1" applyAlignment="1">
      <alignment vertical="top" wrapText="1"/>
    </xf>
    <xf numFmtId="0" fontId="7" fillId="0" borderId="0" xfId="2" applyFont="1" applyBorder="1" applyAlignment="1">
      <alignment horizontal="center" vertical="top" wrapText="1"/>
    </xf>
    <xf numFmtId="0" fontId="15" fillId="0" borderId="0" xfId="2" applyFont="1" applyBorder="1" applyAlignment="1">
      <alignment horizontal="center" vertical="top" wrapText="1"/>
    </xf>
    <xf numFmtId="0" fontId="7" fillId="0" borderId="0" xfId="2" applyFont="1" applyFill="1" applyBorder="1" applyAlignment="1">
      <alignment vertical="top" wrapText="1"/>
    </xf>
    <xf numFmtId="0" fontId="7" fillId="0" borderId="0" xfId="2" applyBorder="1"/>
    <xf numFmtId="1" fontId="7" fillId="0" borderId="0" xfId="2" applyNumberFormat="1" applyBorder="1"/>
    <xf numFmtId="1" fontId="8" fillId="0" borderId="0" xfId="2" applyNumberFormat="1" applyFont="1" applyBorder="1"/>
    <xf numFmtId="0" fontId="7" fillId="0" borderId="0" xfId="2" applyFont="1" applyBorder="1"/>
    <xf numFmtId="1" fontId="7" fillId="0" borderId="1" xfId="2" applyNumberFormat="1" applyBorder="1"/>
    <xf numFmtId="1" fontId="8" fillId="0" borderId="1" xfId="2" applyNumberFormat="1" applyFont="1" applyBorder="1" applyAlignment="1">
      <alignment horizontal="center" wrapText="1"/>
    </xf>
    <xf numFmtId="1" fontId="8" fillId="0" borderId="1" xfId="2" applyNumberFormat="1" applyFont="1" applyBorder="1"/>
    <xf numFmtId="1" fontId="7" fillId="0" borderId="0" xfId="2" applyNumberFormat="1" applyFont="1" applyFill="1"/>
    <xf numFmtId="2" fontId="7" fillId="0" borderId="0" xfId="2" applyNumberFormat="1" applyFont="1" applyFill="1"/>
    <xf numFmtId="0" fontId="16" fillId="0" borderId="0" xfId="2" applyFont="1" applyFill="1" applyAlignment="1"/>
    <xf numFmtId="0" fontId="8" fillId="0" borderId="0" xfId="2" applyFont="1" applyFill="1"/>
    <xf numFmtId="0" fontId="7" fillId="0" borderId="0" xfId="2" applyFill="1"/>
    <xf numFmtId="0" fontId="8" fillId="0" borderId="0" xfId="2" applyFont="1" applyFill="1" applyAlignment="1"/>
    <xf numFmtId="2" fontId="7" fillId="0" borderId="0" xfId="2" applyNumberFormat="1" applyFont="1"/>
    <xf numFmtId="0" fontId="7" fillId="0" borderId="0" xfId="2" applyFont="1" applyFill="1" applyAlignment="1"/>
    <xf numFmtId="0" fontId="8" fillId="0" borderId="0" xfId="2" applyFont="1" applyFill="1" applyAlignment="1">
      <alignment vertical="center"/>
    </xf>
    <xf numFmtId="0" fontId="7" fillId="0" borderId="1" xfId="2" applyBorder="1"/>
    <xf numFmtId="0" fontId="18" fillId="0" borderId="0" xfId="1" applyFont="1" applyBorder="1"/>
    <xf numFmtId="0" fontId="19" fillId="0" borderId="0" xfId="1" applyFont="1" applyFill="1" applyBorder="1" applyAlignment="1">
      <alignment horizontal="left"/>
    </xf>
    <xf numFmtId="0" fontId="20" fillId="0" borderId="0" xfId="7" applyFont="1" applyFill="1" applyBorder="1" applyAlignment="1">
      <alignment horizontal="center" vertical="center"/>
    </xf>
    <xf numFmtId="0" fontId="4" fillId="0" borderId="0" xfId="1" applyFont="1" applyBorder="1"/>
    <xf numFmtId="0" fontId="4" fillId="0" borderId="0" xfId="1" applyFont="1" applyFill="1" applyBorder="1"/>
    <xf numFmtId="0" fontId="6" fillId="0" borderId="0" xfId="1" applyFont="1" applyBorder="1"/>
    <xf numFmtId="166" fontId="5" fillId="0" borderId="0" xfId="1" applyNumberFormat="1" applyFont="1" applyBorder="1" applyAlignment="1">
      <alignment horizontal="left"/>
    </xf>
    <xf numFmtId="166" fontId="4" fillId="0" borderId="0" xfId="1" applyNumberFormat="1" applyFont="1" applyBorder="1" applyAlignment="1">
      <alignment horizontal="right"/>
    </xf>
    <xf numFmtId="0" fontId="21" fillId="0" borderId="0" xfId="1" applyFont="1" applyBorder="1"/>
    <xf numFmtId="0" fontId="22" fillId="0" borderId="0" xfId="1" applyFont="1" applyFill="1" applyBorder="1" applyAlignment="1"/>
    <xf numFmtId="0" fontId="21" fillId="0" borderId="0" xfId="1" applyFont="1" applyFill="1" applyBorder="1" applyAlignment="1"/>
    <xf numFmtId="166" fontId="19" fillId="2" borderId="11" xfId="0" applyNumberFormat="1" applyFont="1" applyFill="1" applyBorder="1" applyAlignment="1">
      <alignment horizontal="center" vertical="center" wrapText="1"/>
    </xf>
    <xf numFmtId="166" fontId="19" fillId="2" borderId="12" xfId="0" applyNumberFormat="1" applyFont="1" applyFill="1" applyBorder="1" applyAlignment="1">
      <alignment horizontal="center" vertical="center"/>
    </xf>
    <xf numFmtId="166" fontId="19" fillId="2" borderId="13" xfId="0" applyNumberFormat="1" applyFont="1" applyFill="1" applyBorder="1" applyAlignment="1">
      <alignment horizontal="center" vertical="center"/>
    </xf>
    <xf numFmtId="166" fontId="19" fillId="2" borderId="14" xfId="0" applyNumberFormat="1" applyFont="1" applyFill="1" applyBorder="1" applyAlignment="1">
      <alignment horizontal="center" vertical="center"/>
    </xf>
    <xf numFmtId="166" fontId="19" fillId="2" borderId="15" xfId="0" applyNumberFormat="1" applyFont="1" applyFill="1" applyBorder="1" applyAlignment="1">
      <alignment horizontal="center" vertical="center"/>
    </xf>
    <xf numFmtId="166" fontId="19" fillId="2" borderId="16" xfId="0" applyNumberFormat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166" fontId="4" fillId="2" borderId="17" xfId="1" applyNumberFormat="1" applyFont="1" applyFill="1" applyBorder="1" applyAlignment="1">
      <alignment horizontal="center" vertical="center"/>
    </xf>
    <xf numFmtId="166" fontId="4" fillId="2" borderId="18" xfId="1" applyNumberFormat="1" applyFont="1" applyFill="1" applyBorder="1" applyAlignment="1">
      <alignment horizontal="center" vertical="center"/>
    </xf>
    <xf numFmtId="166" fontId="4" fillId="2" borderId="19" xfId="1" applyNumberFormat="1" applyFont="1" applyFill="1" applyBorder="1" applyAlignment="1">
      <alignment horizontal="center" vertical="center"/>
    </xf>
    <xf numFmtId="166" fontId="4" fillId="2" borderId="20" xfId="1" applyNumberFormat="1" applyFont="1" applyFill="1" applyBorder="1" applyAlignment="1">
      <alignment horizontal="center" vertical="center"/>
    </xf>
    <xf numFmtId="166" fontId="4" fillId="2" borderId="21" xfId="1" applyNumberFormat="1" applyFont="1" applyFill="1" applyBorder="1" applyAlignment="1">
      <alignment horizontal="center" vertical="center"/>
    </xf>
    <xf numFmtId="166" fontId="4" fillId="2" borderId="22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/>
    </xf>
    <xf numFmtId="2" fontId="23" fillId="0" borderId="23" xfId="1" applyNumberFormat="1" applyFont="1" applyBorder="1" applyAlignment="1">
      <alignment horizontal="right"/>
    </xf>
    <xf numFmtId="2" fontId="23" fillId="0" borderId="24" xfId="1" applyNumberFormat="1" applyFont="1" applyBorder="1" applyAlignment="1">
      <alignment horizontal="right"/>
    </xf>
    <xf numFmtId="2" fontId="23" fillId="0" borderId="25" xfId="1" applyNumberFormat="1" applyFont="1" applyBorder="1" applyAlignment="1">
      <alignment horizontal="right"/>
    </xf>
    <xf numFmtId="2" fontId="23" fillId="0" borderId="26" xfId="1" applyNumberFormat="1" applyFont="1" applyBorder="1" applyAlignment="1">
      <alignment horizontal="right"/>
    </xf>
    <xf numFmtId="2" fontId="23" fillId="0" borderId="27" xfId="1" applyNumberFormat="1" applyFont="1" applyBorder="1" applyAlignment="1">
      <alignment horizontal="right"/>
    </xf>
    <xf numFmtId="0" fontId="24" fillId="0" borderId="0" xfId="1" applyFont="1" applyFill="1" applyBorder="1" applyAlignment="1">
      <alignment horizontal="left"/>
    </xf>
    <xf numFmtId="2" fontId="5" fillId="0" borderId="0" xfId="1" applyNumberFormat="1" applyFont="1" applyBorder="1" applyAlignment="1">
      <alignment horizontal="right"/>
    </xf>
    <xf numFmtId="0" fontId="9" fillId="0" borderId="0" xfId="1" applyFont="1" applyBorder="1"/>
    <xf numFmtId="0" fontId="9" fillId="0" borderId="0" xfId="1" applyFont="1" applyBorder="1" applyAlignment="1"/>
    <xf numFmtId="0" fontId="24" fillId="0" borderId="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3" fontId="24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/>
    <xf numFmtId="166" fontId="9" fillId="0" borderId="0" xfId="1" applyNumberFormat="1" applyFont="1" applyBorder="1" applyAlignment="1">
      <alignment horizontal="right"/>
    </xf>
    <xf numFmtId="0" fontId="9" fillId="0" borderId="0" xfId="1" applyFont="1" applyFill="1" applyBorder="1" applyAlignment="1">
      <alignment horizontal="left"/>
    </xf>
    <xf numFmtId="3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Border="1"/>
    <xf numFmtId="0" fontId="24" fillId="2" borderId="12" xfId="1" applyFont="1" applyFill="1" applyBorder="1" applyAlignment="1">
      <alignment horizontal="center" vertical="center" wrapText="1"/>
    </xf>
    <xf numFmtId="166" fontId="24" fillId="2" borderId="12" xfId="0" applyNumberFormat="1" applyFont="1" applyFill="1" applyBorder="1" applyAlignment="1">
      <alignment horizontal="center" wrapText="1"/>
    </xf>
    <xf numFmtId="166" fontId="24" fillId="2" borderId="14" xfId="0" applyNumberFormat="1" applyFont="1" applyFill="1" applyBorder="1" applyAlignment="1">
      <alignment horizontal="center" wrapText="1"/>
    </xf>
    <xf numFmtId="166" fontId="24" fillId="2" borderId="16" xfId="0" applyNumberFormat="1" applyFont="1" applyFill="1" applyBorder="1" applyAlignment="1">
      <alignment horizontal="center" wrapText="1"/>
    </xf>
    <xf numFmtId="166" fontId="24" fillId="2" borderId="15" xfId="0" applyNumberFormat="1" applyFont="1" applyFill="1" applyBorder="1" applyAlignment="1">
      <alignment horizontal="center" wrapText="1"/>
    </xf>
    <xf numFmtId="0" fontId="9" fillId="3" borderId="0" xfId="1" applyFont="1" applyFill="1" applyBorder="1" applyAlignment="1">
      <alignment horizontal="center"/>
    </xf>
    <xf numFmtId="166" fontId="24" fillId="2" borderId="11" xfId="0" applyNumberFormat="1" applyFont="1" applyFill="1" applyBorder="1" applyAlignment="1">
      <alignment horizontal="center" wrapText="1"/>
    </xf>
    <xf numFmtId="0" fontId="9" fillId="0" borderId="0" xfId="1" applyFont="1" applyFill="1" applyBorder="1"/>
    <xf numFmtId="3" fontId="9" fillId="2" borderId="18" xfId="1" applyNumberFormat="1" applyFont="1" applyFill="1" applyBorder="1" applyAlignment="1">
      <alignment horizontal="center" wrapText="1"/>
    </xf>
    <xf numFmtId="166" fontId="24" fillId="2" borderId="18" xfId="0" applyNumberFormat="1" applyFont="1" applyFill="1" applyBorder="1" applyAlignment="1">
      <alignment horizontal="center"/>
    </xf>
    <xf numFmtId="166" fontId="24" fillId="2" borderId="19" xfId="0" applyNumberFormat="1" applyFont="1" applyFill="1" applyBorder="1" applyAlignment="1">
      <alignment horizontal="center"/>
    </xf>
    <xf numFmtId="166" fontId="24" fillId="2" borderId="21" xfId="0" applyNumberFormat="1" applyFont="1" applyFill="1" applyBorder="1" applyAlignment="1">
      <alignment horizontal="center"/>
    </xf>
    <xf numFmtId="166" fontId="24" fillId="2" borderId="22" xfId="0" applyNumberFormat="1" applyFont="1" applyFill="1" applyBorder="1" applyAlignment="1">
      <alignment horizontal="center"/>
    </xf>
    <xf numFmtId="166" fontId="24" fillId="2" borderId="17" xfId="1" applyNumberFormat="1" applyFont="1" applyFill="1" applyBorder="1" applyAlignment="1">
      <alignment horizontal="center"/>
    </xf>
    <xf numFmtId="166" fontId="24" fillId="2" borderId="20" xfId="1" applyNumberFormat="1" applyFont="1" applyFill="1" applyBorder="1" applyAlignment="1">
      <alignment horizontal="center"/>
    </xf>
    <xf numFmtId="166" fontId="24" fillId="2" borderId="18" xfId="1" applyNumberFormat="1" applyFont="1" applyFill="1" applyBorder="1" applyAlignment="1">
      <alignment horizontal="center"/>
    </xf>
    <xf numFmtId="166" fontId="24" fillId="2" borderId="22" xfId="1" applyNumberFormat="1" applyFont="1" applyFill="1" applyBorder="1" applyAlignment="1">
      <alignment horizontal="center"/>
    </xf>
    <xf numFmtId="166" fontId="24" fillId="2" borderId="21" xfId="1" applyNumberFormat="1" applyFont="1" applyFill="1" applyBorder="1" applyAlignment="1">
      <alignment horizontal="center"/>
    </xf>
    <xf numFmtId="0" fontId="9" fillId="0" borderId="30" xfId="1" applyFont="1" applyFill="1" applyBorder="1" applyAlignment="1">
      <alignment horizontal="left" wrapText="1"/>
    </xf>
    <xf numFmtId="0" fontId="9" fillId="0" borderId="0" xfId="1" applyFont="1" applyFill="1" applyBorder="1" applyAlignment="1">
      <alignment horizontal="center" wrapText="1"/>
    </xf>
    <xf numFmtId="166" fontId="9" fillId="0" borderId="0" xfId="1" applyNumberFormat="1" applyFont="1" applyFill="1" applyBorder="1" applyAlignment="1">
      <alignment horizontal="right"/>
    </xf>
    <xf numFmtId="166" fontId="9" fillId="0" borderId="31" xfId="1" applyNumberFormat="1" applyFont="1" applyFill="1" applyBorder="1"/>
    <xf numFmtId="166" fontId="9" fillId="0" borderId="31" xfId="1" applyNumberFormat="1" applyFont="1" applyFill="1" applyBorder="1" applyAlignment="1">
      <alignment horizontal="right"/>
    </xf>
    <xf numFmtId="0" fontId="9" fillId="3" borderId="0" xfId="1" applyFont="1" applyFill="1" applyBorder="1"/>
    <xf numFmtId="2" fontId="9" fillId="0" borderId="0" xfId="1" applyNumberFormat="1" applyFont="1" applyFill="1" applyBorder="1"/>
    <xf numFmtId="166" fontId="9" fillId="0" borderId="30" xfId="1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center" wrapText="1"/>
    </xf>
    <xf numFmtId="0" fontId="9" fillId="3" borderId="0" xfId="1" applyFont="1" applyFill="1" applyBorder="1" applyAlignment="1">
      <alignment horizontal="left" wrapText="1"/>
    </xf>
    <xf numFmtId="0" fontId="9" fillId="3" borderId="0" xfId="1" applyFont="1" applyFill="1" applyBorder="1" applyAlignment="1">
      <alignment horizontal="center" wrapText="1"/>
    </xf>
    <xf numFmtId="166" fontId="9" fillId="3" borderId="0" xfId="1" applyNumberFormat="1" applyFont="1" applyFill="1" applyBorder="1"/>
    <xf numFmtId="166" fontId="9" fillId="3" borderId="0" xfId="1" applyNumberFormat="1" applyFont="1" applyFill="1" applyBorder="1" applyAlignment="1">
      <alignment horizontal="right"/>
    </xf>
    <xf numFmtId="2" fontId="9" fillId="3" borderId="0" xfId="1" applyNumberFormat="1" applyFont="1" applyFill="1" applyBorder="1"/>
    <xf numFmtId="0" fontId="9" fillId="0" borderId="0" xfId="1" applyFont="1" applyFill="1" applyBorder="1" applyAlignment="1">
      <alignment horizontal="left" wrapText="1"/>
    </xf>
    <xf numFmtId="0" fontId="24" fillId="0" borderId="0" xfId="1" applyFont="1" applyFill="1" applyBorder="1" applyAlignment="1">
      <alignment horizontal="left" wrapText="1"/>
    </xf>
    <xf numFmtId="2" fontId="24" fillId="2" borderId="11" xfId="0" applyNumberFormat="1" applyFont="1" applyFill="1" applyBorder="1" applyAlignment="1">
      <alignment horizontal="center" wrapText="1"/>
    </xf>
    <xf numFmtId="2" fontId="24" fillId="2" borderId="17" xfId="1" applyNumberFormat="1" applyFont="1" applyFill="1" applyBorder="1" applyAlignment="1">
      <alignment horizontal="center"/>
    </xf>
    <xf numFmtId="2" fontId="24" fillId="2" borderId="20" xfId="1" applyNumberFormat="1" applyFont="1" applyFill="1" applyBorder="1" applyAlignment="1">
      <alignment horizontal="center"/>
    </xf>
    <xf numFmtId="2" fontId="24" fillId="2" borderId="18" xfId="1" applyNumberFormat="1" applyFont="1" applyFill="1" applyBorder="1" applyAlignment="1">
      <alignment horizontal="center"/>
    </xf>
    <xf numFmtId="0" fontId="9" fillId="0" borderId="32" xfId="1" applyFont="1" applyFill="1" applyBorder="1" applyAlignment="1">
      <alignment horizontal="left" wrapText="1"/>
    </xf>
    <xf numFmtId="0" fontId="9" fillId="0" borderId="20" xfId="1" applyFont="1" applyFill="1" applyBorder="1" applyAlignment="1">
      <alignment horizontal="center"/>
    </xf>
    <xf numFmtId="0" fontId="9" fillId="0" borderId="20" xfId="1" applyFont="1" applyFill="1" applyBorder="1" applyAlignment="1">
      <alignment horizontal="center" wrapText="1"/>
    </xf>
    <xf numFmtId="2" fontId="9" fillId="0" borderId="20" xfId="1" applyNumberFormat="1" applyFont="1" applyFill="1" applyBorder="1" applyAlignment="1">
      <alignment horizontal="center" wrapText="1"/>
    </xf>
    <xf numFmtId="166" fontId="9" fillId="0" borderId="20" xfId="1" applyNumberFormat="1" applyFont="1" applyFill="1" applyBorder="1"/>
    <xf numFmtId="166" fontId="9" fillId="0" borderId="20" xfId="1" applyNumberFormat="1" applyFont="1" applyFill="1" applyBorder="1" applyAlignment="1">
      <alignment horizontal="right"/>
    </xf>
    <xf numFmtId="166" fontId="9" fillId="0" borderId="22" xfId="1" applyNumberFormat="1" applyFont="1" applyFill="1" applyBorder="1"/>
    <xf numFmtId="166" fontId="9" fillId="0" borderId="22" xfId="1" applyNumberFormat="1" applyFont="1" applyFill="1" applyBorder="1" applyAlignment="1">
      <alignment horizontal="right"/>
    </xf>
    <xf numFmtId="166" fontId="9" fillId="0" borderId="32" xfId="1" applyNumberFormat="1" applyFont="1" applyFill="1" applyBorder="1" applyAlignment="1">
      <alignment horizontal="right"/>
    </xf>
    <xf numFmtId="0" fontId="24" fillId="0" borderId="0" xfId="1" applyFont="1" applyFill="1" applyBorder="1" applyAlignment="1">
      <alignment horizontal="center" wrapText="1"/>
    </xf>
    <xf numFmtId="166" fontId="24" fillId="2" borderId="14" xfId="0" applyNumberFormat="1" applyFont="1" applyFill="1" applyBorder="1" applyAlignment="1">
      <alignment horizontal="center"/>
    </xf>
    <xf numFmtId="166" fontId="24" fillId="2" borderId="12" xfId="0" applyNumberFormat="1" applyFont="1" applyFill="1" applyBorder="1" applyAlignment="1">
      <alignment horizontal="center"/>
    </xf>
    <xf numFmtId="166" fontId="24" fillId="2" borderId="16" xfId="0" applyNumberFormat="1" applyFont="1" applyFill="1" applyBorder="1" applyAlignment="1">
      <alignment horizontal="center"/>
    </xf>
    <xf numFmtId="166" fontId="24" fillId="2" borderId="15" xfId="0" applyNumberFormat="1" applyFont="1" applyFill="1" applyBorder="1" applyAlignment="1">
      <alignment horizontal="center"/>
    </xf>
    <xf numFmtId="166" fontId="24" fillId="2" borderId="20" xfId="0" applyNumberFormat="1" applyFont="1" applyFill="1" applyBorder="1" applyAlignment="1">
      <alignment horizontal="center"/>
    </xf>
    <xf numFmtId="0" fontId="9" fillId="0" borderId="20" xfId="1" applyFont="1" applyFill="1" applyBorder="1" applyAlignment="1">
      <alignment horizontal="left" wrapText="1"/>
    </xf>
    <xf numFmtId="0" fontId="24" fillId="3" borderId="0" xfId="1" applyFont="1" applyFill="1" applyBorder="1" applyAlignment="1">
      <alignment horizontal="left" wrapText="1"/>
    </xf>
    <xf numFmtId="3" fontId="9" fillId="3" borderId="0" xfId="1" applyNumberFormat="1" applyFont="1" applyFill="1" applyBorder="1" applyAlignment="1">
      <alignment horizontal="center" wrapText="1"/>
    </xf>
    <xf numFmtId="3" fontId="9" fillId="2" borderId="33" xfId="1" applyNumberFormat="1" applyFont="1" applyFill="1" applyBorder="1" applyAlignment="1">
      <alignment horizontal="center" wrapText="1"/>
    </xf>
    <xf numFmtId="2" fontId="9" fillId="0" borderId="30" xfId="1" applyNumberFormat="1" applyFont="1" applyFill="1" applyBorder="1"/>
    <xf numFmtId="2" fontId="9" fillId="0" borderId="31" xfId="1" applyNumberFormat="1" applyFont="1" applyFill="1" applyBorder="1"/>
    <xf numFmtId="166" fontId="9" fillId="0" borderId="0" xfId="1" applyNumberFormat="1" applyFont="1" applyFill="1" applyBorder="1" applyAlignment="1">
      <alignment horizontal="right" wrapText="1"/>
    </xf>
    <xf numFmtId="166" fontId="9" fillId="0" borderId="31" xfId="1" applyNumberFormat="1" applyFont="1" applyFill="1" applyBorder="1" applyAlignment="1">
      <alignment horizontal="right" wrapText="1"/>
    </xf>
    <xf numFmtId="2" fontId="23" fillId="0" borderId="0" xfId="1" applyNumberFormat="1" applyFont="1" applyFill="1" applyBorder="1" applyAlignment="1">
      <alignment horizontal="right"/>
    </xf>
    <xf numFmtId="43" fontId="23" fillId="0" borderId="0" xfId="3" applyFont="1" applyFill="1" applyBorder="1" applyAlignment="1">
      <alignment horizontal="right"/>
    </xf>
    <xf numFmtId="166" fontId="24" fillId="2" borderId="34" xfId="0" applyNumberFormat="1" applyFont="1" applyFill="1" applyBorder="1" applyAlignment="1">
      <alignment horizontal="center" wrapText="1"/>
    </xf>
    <xf numFmtId="166" fontId="24" fillId="2" borderId="13" xfId="0" applyNumberFormat="1" applyFont="1" applyFill="1" applyBorder="1" applyAlignment="1">
      <alignment horizontal="center" wrapText="1"/>
    </xf>
    <xf numFmtId="166" fontId="24" fillId="2" borderId="32" xfId="1" applyNumberFormat="1" applyFont="1" applyFill="1" applyBorder="1" applyAlignment="1">
      <alignment horizontal="center"/>
    </xf>
    <xf numFmtId="166" fontId="24" fillId="2" borderId="35" xfId="1" applyNumberFormat="1" applyFont="1" applyFill="1" applyBorder="1" applyAlignment="1">
      <alignment horizontal="center"/>
    </xf>
    <xf numFmtId="166" fontId="24" fillId="2" borderId="19" xfId="1" applyNumberFormat="1" applyFont="1" applyFill="1" applyBorder="1" applyAlignment="1">
      <alignment horizontal="center"/>
    </xf>
    <xf numFmtId="166" fontId="9" fillId="0" borderId="34" xfId="1" applyNumberFormat="1" applyFont="1" applyFill="1" applyBorder="1" applyAlignment="1">
      <alignment horizontal="right"/>
    </xf>
    <xf numFmtId="166" fontId="9" fillId="0" borderId="16" xfId="1" applyNumberFormat="1" applyFont="1" applyFill="1" applyBorder="1" applyAlignment="1">
      <alignment horizontal="right"/>
    </xf>
    <xf numFmtId="0" fontId="9" fillId="3" borderId="0" xfId="1" applyFont="1" applyFill="1"/>
    <xf numFmtId="0" fontId="21" fillId="0" borderId="0" xfId="1" applyFont="1" applyFill="1"/>
    <xf numFmtId="0" fontId="4" fillId="0" borderId="0" xfId="1" applyFont="1" applyFill="1"/>
    <xf numFmtId="2" fontId="24" fillId="0" borderId="0" xfId="1" applyNumberFormat="1" applyFont="1" applyFill="1" applyBorder="1"/>
    <xf numFmtId="166" fontId="9" fillId="3" borderId="0" xfId="1" applyNumberFormat="1" applyFont="1" applyFill="1"/>
    <xf numFmtId="166" fontId="9" fillId="3" borderId="0" xfId="1" applyNumberFormat="1" applyFont="1" applyFill="1" applyAlignment="1">
      <alignment horizontal="right"/>
    </xf>
    <xf numFmtId="2" fontId="9" fillId="3" borderId="0" xfId="1" applyNumberFormat="1" applyFont="1" applyFill="1"/>
    <xf numFmtId="0" fontId="4" fillId="0" borderId="0" xfId="1" applyFont="1" applyFill="1" applyAlignment="1">
      <alignment horizontal="left" wrapText="1"/>
    </xf>
    <xf numFmtId="0" fontId="21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166" fontId="4" fillId="0" borderId="0" xfId="1" applyNumberFormat="1" applyFont="1" applyFill="1"/>
    <xf numFmtId="166" fontId="4" fillId="0" borderId="0" xfId="1" applyNumberFormat="1" applyFont="1" applyFill="1" applyAlignment="1">
      <alignment horizontal="right"/>
    </xf>
    <xf numFmtId="2" fontId="4" fillId="0" borderId="0" xfId="1" applyNumberFormat="1" applyFont="1" applyFill="1"/>
    <xf numFmtId="0" fontId="21" fillId="0" borderId="0" xfId="1" applyFont="1" applyFill="1" applyAlignment="1"/>
    <xf numFmtId="0" fontId="21" fillId="0" borderId="0" xfId="1" applyFont="1"/>
    <xf numFmtId="0" fontId="4" fillId="0" borderId="0" xfId="1" applyFont="1"/>
    <xf numFmtId="0" fontId="21" fillId="0" borderId="0" xfId="1" applyFont="1" applyAlignment="1"/>
    <xf numFmtId="166" fontId="4" fillId="0" borderId="0" xfId="1" applyNumberFormat="1" applyFont="1"/>
    <xf numFmtId="166" fontId="4" fillId="0" borderId="0" xfId="1" applyNumberFormat="1" applyFont="1" applyAlignment="1">
      <alignment horizontal="right"/>
    </xf>
    <xf numFmtId="0" fontId="27" fillId="0" borderId="0" xfId="7" applyFont="1"/>
    <xf numFmtId="0" fontId="27" fillId="0" borderId="34" xfId="7" applyFont="1" applyBorder="1"/>
    <xf numFmtId="0" fontId="27" fillId="0" borderId="0" xfId="7" applyFont="1" applyBorder="1"/>
    <xf numFmtId="0" fontId="9" fillId="0" borderId="0" xfId="7" applyFont="1"/>
    <xf numFmtId="0" fontId="20" fillId="0" borderId="0" xfId="7" applyFont="1"/>
    <xf numFmtId="0" fontId="28" fillId="0" borderId="30" xfId="7" applyFont="1" applyBorder="1"/>
    <xf numFmtId="0" fontId="28" fillId="0" borderId="0" xfId="7" applyFont="1" applyBorder="1" applyAlignment="1">
      <alignment vertical="center" wrapText="1"/>
    </xf>
    <xf numFmtId="0" fontId="28" fillId="0" borderId="0" xfId="7" applyFont="1"/>
    <xf numFmtId="0" fontId="9" fillId="4" borderId="45" xfId="7" applyFont="1" applyFill="1" applyBorder="1" applyAlignment="1">
      <alignment horizontal="center" vertical="center" wrapText="1"/>
    </xf>
    <xf numFmtId="0" fontId="9" fillId="5" borderId="46" xfId="7" applyFont="1" applyFill="1" applyBorder="1" applyAlignment="1">
      <alignment horizontal="center" vertical="center" wrapText="1"/>
    </xf>
    <xf numFmtId="0" fontId="9" fillId="5" borderId="47" xfId="7" applyFont="1" applyFill="1" applyBorder="1" applyAlignment="1">
      <alignment horizontal="center" vertical="center" wrapText="1"/>
    </xf>
    <xf numFmtId="0" fontId="9" fillId="5" borderId="48" xfId="7" applyFont="1" applyFill="1" applyBorder="1" applyAlignment="1">
      <alignment horizontal="center" vertical="center" wrapText="1"/>
    </xf>
    <xf numFmtId="0" fontId="9" fillId="0" borderId="0" xfId="7" applyFont="1" applyAlignment="1">
      <alignment horizontal="center" vertical="center" wrapText="1"/>
    </xf>
    <xf numFmtId="0" fontId="28" fillId="4" borderId="49" xfId="7" applyFont="1" applyFill="1" applyBorder="1" applyAlignment="1">
      <alignment horizontal="center" vertical="center" wrapText="1"/>
    </xf>
    <xf numFmtId="0" fontId="28" fillId="2" borderId="50" xfId="7" applyFont="1" applyFill="1" applyBorder="1" applyAlignment="1">
      <alignment horizontal="center" vertical="center" wrapText="1"/>
    </xf>
    <xf numFmtId="0" fontId="28" fillId="2" borderId="29" xfId="7" applyFont="1" applyFill="1" applyBorder="1" applyAlignment="1">
      <alignment horizontal="center" vertical="center" wrapText="1"/>
    </xf>
    <xf numFmtId="0" fontId="28" fillId="2" borderId="51" xfId="7" applyFont="1" applyFill="1" applyBorder="1" applyAlignment="1">
      <alignment horizontal="center" vertical="center" wrapText="1"/>
    </xf>
    <xf numFmtId="0" fontId="28" fillId="0" borderId="0" xfId="7" applyFont="1" applyBorder="1" applyAlignment="1">
      <alignment horizontal="center" vertical="center" wrapText="1"/>
    </xf>
    <xf numFmtId="0" fontId="28" fillId="2" borderId="52" xfId="7" applyFont="1" applyFill="1" applyBorder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9" fillId="4" borderId="53" xfId="7" applyFont="1" applyFill="1" applyBorder="1" applyAlignment="1">
      <alignment horizontal="center" vertical="center" wrapText="1"/>
    </xf>
    <xf numFmtId="0" fontId="20" fillId="0" borderId="0" xfId="7" applyFont="1" applyAlignment="1">
      <alignment vertical="center" wrapText="1"/>
    </xf>
    <xf numFmtId="0" fontId="28" fillId="4" borderId="57" xfId="7" applyFont="1" applyFill="1" applyBorder="1" applyAlignment="1">
      <alignment horizontal="center" vertical="center" wrapText="1"/>
    </xf>
    <xf numFmtId="0" fontId="9" fillId="4" borderId="60" xfId="7" applyFont="1" applyFill="1" applyBorder="1" applyAlignment="1">
      <alignment horizontal="center" vertical="center" wrapText="1"/>
    </xf>
    <xf numFmtId="0" fontId="9" fillId="4" borderId="65" xfId="7" applyFont="1" applyFill="1" applyBorder="1" applyAlignment="1">
      <alignment horizontal="center" vertical="center" wrapText="1"/>
    </xf>
    <xf numFmtId="0" fontId="9" fillId="0" borderId="30" xfId="7" applyFont="1" applyBorder="1" applyAlignment="1">
      <alignment horizontal="center" vertical="center" wrapText="1"/>
    </xf>
    <xf numFmtId="0" fontId="9" fillId="0" borderId="0" xfId="7" applyFont="1" applyBorder="1" applyAlignment="1">
      <alignment horizontal="center" vertical="center" wrapText="1"/>
    </xf>
    <xf numFmtId="0" fontId="9" fillId="7" borderId="66" xfId="7" applyFont="1" applyFill="1" applyBorder="1" applyAlignment="1">
      <alignment vertical="center" wrapText="1"/>
    </xf>
    <xf numFmtId="0" fontId="9" fillId="7" borderId="5" xfId="7" applyFont="1" applyFill="1" applyBorder="1" applyAlignment="1">
      <alignment vertical="center" wrapText="1"/>
    </xf>
    <xf numFmtId="0" fontId="9" fillId="7" borderId="0" xfId="7" applyFont="1" applyFill="1" applyBorder="1" applyAlignment="1">
      <alignment vertical="center" wrapText="1"/>
    </xf>
    <xf numFmtId="0" fontId="9" fillId="7" borderId="67" xfId="7" applyFont="1" applyFill="1" applyBorder="1" applyAlignment="1">
      <alignment vertical="center" wrapText="1"/>
    </xf>
    <xf numFmtId="0" fontId="9" fillId="7" borderId="4" xfId="7" applyFont="1" applyFill="1" applyBorder="1" applyAlignment="1">
      <alignment vertical="center" wrapText="1"/>
    </xf>
    <xf numFmtId="0" fontId="9" fillId="7" borderId="62" xfId="7" applyFont="1" applyFill="1" applyBorder="1" applyAlignment="1">
      <alignment vertical="center" wrapText="1"/>
    </xf>
    <xf numFmtId="0" fontId="9" fillId="7" borderId="9" xfId="7" applyFont="1" applyFill="1" applyBorder="1" applyAlignment="1">
      <alignment vertical="center" wrapText="1"/>
    </xf>
    <xf numFmtId="0" fontId="9" fillId="0" borderId="0" xfId="7" applyFont="1" applyBorder="1" applyAlignment="1">
      <alignment vertical="center" wrapText="1"/>
    </xf>
    <xf numFmtId="0" fontId="9" fillId="9" borderId="0" xfId="7" applyFont="1" applyFill="1" applyBorder="1" applyAlignment="1">
      <alignment vertical="center" wrapText="1"/>
    </xf>
    <xf numFmtId="0" fontId="9" fillId="4" borderId="71" xfId="7" applyFont="1" applyFill="1" applyBorder="1" applyAlignment="1">
      <alignment horizontal="center" vertical="center" wrapText="1"/>
    </xf>
    <xf numFmtId="0" fontId="9" fillId="7" borderId="0" xfId="7" applyFont="1" applyFill="1" applyBorder="1" applyAlignment="1">
      <alignment horizontal="center" vertical="center"/>
    </xf>
    <xf numFmtId="0" fontId="9" fillId="7" borderId="68" xfId="7" applyFont="1" applyFill="1" applyBorder="1" applyAlignment="1">
      <alignment vertical="center" wrapText="1"/>
    </xf>
    <xf numFmtId="0" fontId="9" fillId="8" borderId="4" xfId="7" applyFont="1" applyFill="1" applyBorder="1" applyAlignment="1">
      <alignment vertical="center" wrapText="1"/>
    </xf>
    <xf numFmtId="0" fontId="9" fillId="8" borderId="63" xfId="7" applyFont="1" applyFill="1" applyBorder="1" applyAlignment="1">
      <alignment vertical="center" wrapText="1"/>
    </xf>
    <xf numFmtId="0" fontId="9" fillId="8" borderId="63" xfId="7" applyFont="1" applyFill="1" applyBorder="1" applyAlignment="1">
      <alignment horizontal="left"/>
    </xf>
    <xf numFmtId="0" fontId="9" fillId="9" borderId="0" xfId="7" applyFont="1" applyFill="1" applyBorder="1" applyAlignment="1">
      <alignment vertical="center"/>
    </xf>
    <xf numFmtId="0" fontId="9" fillId="4" borderId="73" xfId="7" applyFont="1" applyFill="1" applyBorder="1" applyAlignment="1">
      <alignment horizontal="center" vertical="center" wrapText="1"/>
    </xf>
    <xf numFmtId="0" fontId="9" fillId="8" borderId="66" xfId="7" applyFont="1" applyFill="1" applyBorder="1" applyAlignment="1">
      <alignment vertical="center" wrapText="1"/>
    </xf>
    <xf numFmtId="0" fontId="9" fillId="8" borderId="62" xfId="7" applyFont="1" applyFill="1" applyBorder="1" applyAlignment="1">
      <alignment vertical="center" wrapText="1"/>
    </xf>
    <xf numFmtId="0" fontId="9" fillId="8" borderId="9" xfId="7" applyFont="1" applyFill="1" applyBorder="1" applyAlignment="1">
      <alignment vertical="center" wrapText="1"/>
    </xf>
    <xf numFmtId="0" fontId="9" fillId="4" borderId="76" xfId="7" applyFont="1" applyFill="1" applyBorder="1" applyAlignment="1">
      <alignment horizontal="center" vertical="center" wrapText="1"/>
    </xf>
    <xf numFmtId="0" fontId="28" fillId="4" borderId="84" xfId="7" applyFont="1" applyFill="1" applyBorder="1" applyAlignment="1">
      <alignment horizontal="center" vertical="center" wrapText="1"/>
    </xf>
    <xf numFmtId="0" fontId="9" fillId="0" borderId="0" xfId="7" applyFont="1" applyAlignment="1"/>
    <xf numFmtId="0" fontId="9" fillId="0" borderId="0" xfId="7" applyFont="1" applyAlignment="1">
      <alignment horizontal="left" vertical="center"/>
    </xf>
    <xf numFmtId="0" fontId="20" fillId="0" borderId="0" xfId="7" applyFont="1" applyAlignment="1"/>
    <xf numFmtId="0" fontId="9" fillId="7" borderId="3" xfId="7" applyFont="1" applyFill="1" applyBorder="1"/>
    <xf numFmtId="0" fontId="20" fillId="8" borderId="3" xfId="7" applyFont="1" applyFill="1" applyBorder="1" applyAlignment="1"/>
    <xf numFmtId="0" fontId="20" fillId="13" borderId="3" xfId="7" applyFont="1" applyFill="1" applyBorder="1" applyAlignment="1"/>
    <xf numFmtId="0" fontId="20" fillId="12" borderId="5" xfId="7" applyFont="1" applyFill="1" applyBorder="1" applyAlignment="1"/>
    <xf numFmtId="0" fontId="20" fillId="9" borderId="7" xfId="7" applyFont="1" applyFill="1" applyBorder="1" applyAlignment="1"/>
    <xf numFmtId="0" fontId="20" fillId="0" borderId="67" xfId="7" applyFont="1" applyBorder="1" applyAlignment="1">
      <alignment horizontal="left" vertical="center"/>
    </xf>
    <xf numFmtId="0" fontId="20" fillId="7" borderId="6" xfId="7" applyFont="1" applyFill="1" applyBorder="1" applyAlignment="1"/>
    <xf numFmtId="0" fontId="20" fillId="8" borderId="6" xfId="7" applyFont="1" applyFill="1" applyBorder="1" applyAlignment="1"/>
    <xf numFmtId="0" fontId="20" fillId="13" borderId="6" xfId="7" applyFont="1" applyFill="1" applyBorder="1" applyAlignment="1"/>
    <xf numFmtId="0" fontId="20" fillId="12" borderId="66" xfId="7" applyFont="1" applyFill="1" applyBorder="1" applyAlignment="1"/>
    <xf numFmtId="0" fontId="20" fillId="9" borderId="9" xfId="7" applyFont="1" applyFill="1" applyBorder="1" applyAlignment="1"/>
    <xf numFmtId="0" fontId="9" fillId="0" borderId="67" xfId="7" applyFont="1" applyBorder="1" applyAlignment="1">
      <alignment horizontal="left" vertical="center"/>
    </xf>
    <xf numFmtId="0" fontId="9" fillId="0" borderId="0" xfId="7" applyFont="1" applyAlignment="1">
      <alignment wrapText="1"/>
    </xf>
    <xf numFmtId="0" fontId="20" fillId="0" borderId="0" xfId="7" applyFont="1" applyAlignment="1">
      <alignment wrapText="1"/>
    </xf>
    <xf numFmtId="0" fontId="30" fillId="0" borderId="0" xfId="0" applyFont="1"/>
    <xf numFmtId="0" fontId="9" fillId="0" borderId="0" xfId="0" applyFont="1"/>
    <xf numFmtId="0" fontId="22" fillId="0" borderId="0" xfId="0" applyFont="1"/>
    <xf numFmtId="0" fontId="28" fillId="0" borderId="0" xfId="0" applyFont="1"/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7" fillId="0" borderId="3" xfId="0" applyFont="1" applyBorder="1"/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wrapText="1"/>
    </xf>
    <xf numFmtId="0" fontId="8" fillId="0" borderId="0" xfId="2" applyFont="1" applyBorder="1" applyAlignment="1">
      <alignment horizontal="center"/>
    </xf>
    <xf numFmtId="0" fontId="7" fillId="0" borderId="0" xfId="2" applyBorder="1" applyAlignment="1">
      <alignment horizontal="center"/>
    </xf>
    <xf numFmtId="0" fontId="8" fillId="0" borderId="0" xfId="2" applyFont="1" applyBorder="1"/>
    <xf numFmtId="0" fontId="16" fillId="0" borderId="0" xfId="2" applyFont="1" applyBorder="1"/>
    <xf numFmtId="0" fontId="7" fillId="0" borderId="0" xfId="2" applyFont="1" applyFill="1" applyBorder="1"/>
    <xf numFmtId="0" fontId="7" fillId="0" borderId="0" xfId="2" applyFont="1" applyBorder="1" applyAlignment="1">
      <alignment horizontal="center"/>
    </xf>
    <xf numFmtId="2" fontId="7" fillId="0" borderId="37" xfId="0" applyNumberFormat="1" applyFont="1" applyBorder="1"/>
    <xf numFmtId="2" fontId="7" fillId="0" borderId="42" xfId="0" applyNumberFormat="1" applyFont="1" applyBorder="1"/>
    <xf numFmtId="0" fontId="7" fillId="0" borderId="3" xfId="0" applyFont="1" applyBorder="1" applyAlignment="1">
      <alignment vertical="top" wrapText="1"/>
    </xf>
    <xf numFmtId="0" fontId="7" fillId="0" borderId="85" xfId="0" applyFont="1" applyBorder="1" applyAlignment="1">
      <alignment vertical="top" wrapText="1"/>
    </xf>
    <xf numFmtId="2" fontId="7" fillId="0" borderId="58" xfId="0" applyNumberFormat="1" applyFont="1" applyBorder="1"/>
    <xf numFmtId="0" fontId="7" fillId="0" borderId="12" xfId="0" applyFont="1" applyBorder="1" applyAlignment="1">
      <alignment vertical="top" wrapText="1"/>
    </xf>
    <xf numFmtId="0" fontId="13" fillId="0" borderId="6" xfId="2" applyFont="1" applyBorder="1" applyAlignment="1">
      <alignment horizontal="left" wrapText="1"/>
    </xf>
    <xf numFmtId="0" fontId="7" fillId="0" borderId="0" xfId="0" applyFont="1"/>
    <xf numFmtId="0" fontId="0" fillId="0" borderId="0" xfId="0" applyAlignment="1">
      <alignment horizontal="center"/>
    </xf>
    <xf numFmtId="0" fontId="8" fillId="0" borderId="1" xfId="2" applyFont="1" applyBorder="1" applyAlignment="1">
      <alignment horizontal="center" wrapText="1"/>
    </xf>
    <xf numFmtId="0" fontId="7" fillId="0" borderId="1" xfId="2" applyBorder="1" applyAlignment="1">
      <alignment horizontal="center"/>
    </xf>
    <xf numFmtId="0" fontId="8" fillId="0" borderId="6" xfId="2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7" fillId="0" borderId="0" xfId="2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wrapText="1"/>
    </xf>
    <xf numFmtId="3" fontId="7" fillId="0" borderId="0" xfId="2" applyNumberFormat="1" applyFont="1" applyBorder="1" applyAlignment="1">
      <alignment horizontal="center"/>
    </xf>
    <xf numFmtId="0" fontId="8" fillId="0" borderId="0" xfId="10" applyFont="1"/>
    <xf numFmtId="0" fontId="45" fillId="0" borderId="0" xfId="11" applyFont="1" applyAlignment="1">
      <alignment vertical="center"/>
    </xf>
    <xf numFmtId="2" fontId="45" fillId="0" borderId="0" xfId="11" applyNumberFormat="1" applyFont="1" applyAlignment="1">
      <alignment vertical="center"/>
    </xf>
    <xf numFmtId="0" fontId="46" fillId="0" borderId="0" xfId="13" applyFont="1" applyAlignment="1">
      <alignment vertical="center"/>
    </xf>
    <xf numFmtId="2" fontId="46" fillId="0" borderId="0" xfId="13" applyNumberFormat="1" applyFont="1" applyAlignment="1">
      <alignment vertical="center"/>
    </xf>
    <xf numFmtId="0" fontId="47" fillId="0" borderId="0" xfId="11" applyFont="1" applyAlignment="1">
      <alignment vertical="center"/>
    </xf>
    <xf numFmtId="0" fontId="22" fillId="0" borderId="1" xfId="2" applyFont="1" applyBorder="1"/>
    <xf numFmtId="0" fontId="5" fillId="0" borderId="1" xfId="2" applyFont="1" applyBorder="1" applyAlignment="1">
      <alignment wrapText="1"/>
    </xf>
    <xf numFmtId="0" fontId="48" fillId="46" borderId="52" xfId="13" applyFont="1" applyFill="1" applyBorder="1" applyAlignment="1">
      <alignment horizontal="right" vertical="center"/>
    </xf>
    <xf numFmtId="0" fontId="48" fillId="46" borderId="29" xfId="13" applyFont="1" applyFill="1" applyBorder="1" applyAlignment="1">
      <alignment horizontal="right" vertical="center"/>
    </xf>
    <xf numFmtId="0" fontId="48" fillId="46" borderId="51" xfId="13" applyFont="1" applyFill="1" applyBorder="1" applyAlignment="1">
      <alignment horizontal="right" vertical="center"/>
    </xf>
    <xf numFmtId="0" fontId="48" fillId="46" borderId="50" xfId="13" applyFont="1" applyFill="1" applyBorder="1" applyAlignment="1">
      <alignment horizontal="right" vertical="center"/>
    </xf>
    <xf numFmtId="0" fontId="50" fillId="0" borderId="61" xfId="13" applyFont="1" applyBorder="1" applyAlignment="1">
      <alignment horizontal="left" vertical="center" indent="2"/>
    </xf>
    <xf numFmtId="168" fontId="50" fillId="0" borderId="59" xfId="13" applyNumberFormat="1" applyFont="1" applyBorder="1" applyAlignment="1">
      <alignment vertical="center"/>
    </xf>
    <xf numFmtId="168" fontId="50" fillId="0" borderId="6" xfId="13" applyNumberFormat="1" applyFont="1" applyBorder="1" applyAlignment="1">
      <alignment vertical="center"/>
    </xf>
    <xf numFmtId="168" fontId="50" fillId="0" borderId="58" xfId="13" applyNumberFormat="1" applyFont="1" applyBorder="1" applyAlignment="1">
      <alignment vertical="center"/>
    </xf>
    <xf numFmtId="2" fontId="50" fillId="0" borderId="99" xfId="13" applyNumberFormat="1" applyFont="1" applyBorder="1" applyAlignment="1">
      <alignment vertical="center"/>
    </xf>
    <xf numFmtId="165" fontId="45" fillId="0" borderId="9" xfId="11" applyNumberFormat="1" applyFont="1" applyBorder="1" applyAlignment="1">
      <alignment vertical="center"/>
    </xf>
    <xf numFmtId="165" fontId="45" fillId="0" borderId="6" xfId="11" applyNumberFormat="1" applyFont="1" applyBorder="1" applyAlignment="1">
      <alignment vertical="center"/>
    </xf>
    <xf numFmtId="165" fontId="45" fillId="0" borderId="58" xfId="11" applyNumberFormat="1" applyFont="1" applyBorder="1" applyAlignment="1">
      <alignment vertical="center"/>
    </xf>
    <xf numFmtId="0" fontId="50" fillId="0" borderId="100" xfId="13" applyFont="1" applyBorder="1" applyAlignment="1">
      <alignment horizontal="left" vertical="center" indent="2"/>
    </xf>
    <xf numFmtId="168" fontId="50" fillId="0" borderId="41" xfId="13" applyNumberFormat="1" applyFont="1" applyBorder="1" applyAlignment="1">
      <alignment vertical="center"/>
    </xf>
    <xf numFmtId="168" fontId="50" fillId="0" borderId="1" xfId="13" applyNumberFormat="1" applyFont="1" applyBorder="1" applyAlignment="1">
      <alignment vertical="center"/>
    </xf>
    <xf numFmtId="168" fontId="50" fillId="0" borderId="42" xfId="13" applyNumberFormat="1" applyFont="1" applyBorder="1" applyAlignment="1">
      <alignment vertical="center"/>
    </xf>
    <xf numFmtId="2" fontId="50" fillId="0" borderId="57" xfId="13" applyNumberFormat="1" applyFont="1" applyBorder="1" applyAlignment="1">
      <alignment vertical="center"/>
    </xf>
    <xf numFmtId="165" fontId="45" fillId="0" borderId="2" xfId="11" applyNumberFormat="1" applyFont="1" applyBorder="1" applyAlignment="1">
      <alignment vertical="center"/>
    </xf>
    <xf numFmtId="165" fontId="45" fillId="0" borderId="1" xfId="11" applyNumberFormat="1" applyFont="1" applyBorder="1" applyAlignment="1">
      <alignment vertical="center"/>
    </xf>
    <xf numFmtId="165" fontId="45" fillId="0" borderId="42" xfId="11" applyNumberFormat="1" applyFont="1" applyBorder="1" applyAlignment="1">
      <alignment vertical="center"/>
    </xf>
    <xf numFmtId="0" fontId="50" fillId="0" borderId="101" xfId="13" applyFont="1" applyBorder="1" applyAlignment="1">
      <alignment horizontal="left" vertical="center" indent="2"/>
    </xf>
    <xf numFmtId="168" fontId="50" fillId="0" borderId="102" xfId="13" applyNumberFormat="1" applyFont="1" applyBorder="1" applyAlignment="1">
      <alignment vertical="center"/>
    </xf>
    <xf numFmtId="168" fontId="50" fillId="0" borderId="103" xfId="13" applyNumberFormat="1" applyFont="1" applyBorder="1" applyAlignment="1">
      <alignment vertical="center"/>
    </xf>
    <xf numFmtId="168" fontId="50" fillId="0" borderId="104" xfId="13" applyNumberFormat="1" applyFont="1" applyBorder="1" applyAlignment="1">
      <alignment vertical="center"/>
    </xf>
    <xf numFmtId="2" fontId="50" fillId="0" borderId="105" xfId="13" applyNumberFormat="1" applyFont="1" applyBorder="1" applyAlignment="1">
      <alignment vertical="center"/>
    </xf>
    <xf numFmtId="165" fontId="45" fillId="0" borderId="106" xfId="11" applyNumberFormat="1" applyFont="1" applyBorder="1" applyAlignment="1">
      <alignment vertical="center"/>
    </xf>
    <xf numFmtId="165" fontId="45" fillId="0" borderId="103" xfId="11" applyNumberFormat="1" applyFont="1" applyBorder="1" applyAlignment="1">
      <alignment vertical="center"/>
    </xf>
    <xf numFmtId="165" fontId="45" fillId="0" borderId="104" xfId="11" applyNumberFormat="1" applyFont="1" applyBorder="1" applyAlignment="1">
      <alignment vertical="center"/>
    </xf>
    <xf numFmtId="167" fontId="51" fillId="0" borderId="35" xfId="13" applyNumberFormat="1" applyFont="1" applyBorder="1" applyAlignment="1">
      <alignment horizontal="right" vertical="center"/>
    </xf>
    <xf numFmtId="165" fontId="52" fillId="0" borderId="21" xfId="11" applyNumberFormat="1" applyFont="1" applyBorder="1" applyAlignment="1">
      <alignment vertical="center"/>
    </xf>
    <xf numFmtId="165" fontId="52" fillId="0" borderId="18" xfId="11" applyNumberFormat="1" applyFont="1" applyBorder="1" applyAlignment="1">
      <alignment vertical="center"/>
    </xf>
    <xf numFmtId="165" fontId="52" fillId="0" borderId="19" xfId="11" applyNumberFormat="1" applyFont="1" applyBorder="1" applyAlignment="1">
      <alignment vertical="center"/>
    </xf>
    <xf numFmtId="0" fontId="52" fillId="0" borderId="0" xfId="11" applyFont="1" applyAlignment="1">
      <alignment vertical="center"/>
    </xf>
    <xf numFmtId="0" fontId="50" fillId="0" borderId="0" xfId="13" applyFont="1" applyAlignment="1">
      <alignment horizontal="right" vertical="center"/>
    </xf>
    <xf numFmtId="168" fontId="50" fillId="0" borderId="0" xfId="13" applyNumberFormat="1" applyFont="1" applyAlignment="1">
      <alignment vertical="center"/>
    </xf>
    <xf numFmtId="2" fontId="50" fillId="0" borderId="0" xfId="13" applyNumberFormat="1" applyFont="1" applyAlignment="1">
      <alignment vertical="center"/>
    </xf>
    <xf numFmtId="0" fontId="53" fillId="0" borderId="0" xfId="13" applyFont="1" applyAlignment="1">
      <alignment horizontal="left" vertical="center" indent="2"/>
    </xf>
    <xf numFmtId="2" fontId="53" fillId="0" borderId="0" xfId="13" applyNumberFormat="1" applyFont="1" applyAlignment="1">
      <alignment horizontal="left" vertical="center" indent="2"/>
    </xf>
    <xf numFmtId="0" fontId="54" fillId="0" borderId="0" xfId="11" applyFont="1" applyAlignment="1">
      <alignment horizontal="left" vertical="center" indent="2"/>
    </xf>
    <xf numFmtId="0" fontId="55" fillId="0" borderId="0" xfId="11" applyFont="1" applyAlignment="1">
      <alignment vertical="center"/>
    </xf>
    <xf numFmtId="0" fontId="53" fillId="0" borderId="0" xfId="13" applyFont="1" applyAlignment="1">
      <alignment vertical="center"/>
    </xf>
    <xf numFmtId="2" fontId="53" fillId="0" borderId="0" xfId="13" applyNumberFormat="1" applyFont="1" applyAlignment="1">
      <alignment vertical="center"/>
    </xf>
    <xf numFmtId="0" fontId="54" fillId="0" borderId="0" xfId="11" applyFont="1" applyAlignment="1">
      <alignment vertical="center"/>
    </xf>
    <xf numFmtId="0" fontId="53" fillId="0" borderId="0" xfId="13" applyFont="1" applyAlignment="1">
      <alignment horizontal="left" vertical="center" indent="3"/>
    </xf>
    <xf numFmtId="2" fontId="57" fillId="0" borderId="0" xfId="11" applyNumberFormat="1" applyFont="1" applyBorder="1" applyAlignment="1">
      <alignment vertical="center"/>
    </xf>
    <xf numFmtId="0" fontId="45" fillId="0" borderId="0" xfId="11" applyFont="1" applyBorder="1" applyAlignment="1">
      <alignment vertical="center"/>
    </xf>
    <xf numFmtId="0" fontId="58" fillId="0" borderId="0" xfId="11" applyFont="1" applyBorder="1" applyAlignment="1">
      <alignment horizontal="right" vertical="center"/>
    </xf>
    <xf numFmtId="0" fontId="58" fillId="0" borderId="0" xfId="11" applyFont="1" applyBorder="1" applyAlignment="1">
      <alignment vertical="center"/>
    </xf>
    <xf numFmtId="2" fontId="58" fillId="0" borderId="0" xfId="11" applyNumberFormat="1" applyFont="1" applyBorder="1" applyAlignment="1">
      <alignment vertical="center"/>
    </xf>
    <xf numFmtId="0" fontId="58" fillId="0" borderId="0" xfId="11" applyFont="1" applyFill="1" applyBorder="1" applyAlignment="1">
      <alignment horizontal="center" vertical="center"/>
    </xf>
    <xf numFmtId="0" fontId="45" fillId="0" borderId="0" xfId="11" applyFont="1" applyFill="1" applyBorder="1" applyAlignment="1">
      <alignment vertical="center"/>
    </xf>
    <xf numFmtId="0" fontId="54" fillId="0" borderId="0" xfId="11" applyFont="1" applyBorder="1" applyAlignment="1">
      <alignment vertical="center"/>
    </xf>
    <xf numFmtId="0" fontId="52" fillId="0" borderId="0" xfId="11" applyFont="1" applyBorder="1" applyAlignment="1">
      <alignment vertical="center"/>
    </xf>
    <xf numFmtId="0" fontId="52" fillId="0" borderId="0" xfId="11" applyFont="1" applyBorder="1" applyAlignment="1">
      <alignment horizontal="center" vertical="center"/>
    </xf>
    <xf numFmtId="0" fontId="52" fillId="0" borderId="0" xfId="11" applyFont="1" applyFill="1" applyBorder="1" applyAlignment="1">
      <alignment horizontal="center" vertical="center"/>
    </xf>
    <xf numFmtId="2" fontId="45" fillId="0" borderId="0" xfId="11" applyNumberFormat="1" applyFont="1" applyBorder="1" applyAlignment="1">
      <alignment vertical="center"/>
    </xf>
    <xf numFmtId="43" fontId="45" fillId="0" borderId="0" xfId="11" applyNumberFormat="1" applyFont="1" applyBorder="1" applyAlignment="1">
      <alignment vertical="center"/>
    </xf>
    <xf numFmtId="169" fontId="45" fillId="0" borderId="0" xfId="11" applyNumberFormat="1" applyFont="1" applyBorder="1" applyAlignment="1">
      <alignment vertical="center"/>
    </xf>
    <xf numFmtId="0" fontId="45" fillId="0" borderId="0" xfId="11" applyFont="1" applyBorder="1" applyAlignment="1">
      <alignment horizontal="left" vertical="center"/>
    </xf>
    <xf numFmtId="43" fontId="61" fillId="0" borderId="0" xfId="11" applyNumberFormat="1" applyFont="1" applyBorder="1" applyAlignment="1">
      <alignment vertical="center"/>
    </xf>
    <xf numFmtId="169" fontId="61" fillId="0" borderId="0" xfId="11" applyNumberFormat="1" applyFont="1" applyBorder="1" applyAlignment="1">
      <alignment vertical="center"/>
    </xf>
    <xf numFmtId="0" fontId="53" fillId="0" borderId="0" xfId="13" applyFont="1" applyBorder="1" applyAlignment="1">
      <alignment horizontal="left" vertical="center" indent="2"/>
    </xf>
    <xf numFmtId="2" fontId="53" fillId="0" borderId="0" xfId="13" applyNumberFormat="1" applyFont="1" applyBorder="1" applyAlignment="1">
      <alignment horizontal="left" vertical="center" indent="2"/>
    </xf>
    <xf numFmtId="0" fontId="54" fillId="0" borderId="0" xfId="11" applyFont="1" applyBorder="1" applyAlignment="1">
      <alignment horizontal="left" vertical="center" indent="2"/>
    </xf>
    <xf numFmtId="170" fontId="45" fillId="0" borderId="1" xfId="11" applyNumberFormat="1" applyFont="1" applyBorder="1" applyAlignment="1">
      <alignment vertical="center"/>
    </xf>
    <xf numFmtId="166" fontId="45" fillId="0" borderId="1" xfId="11" applyNumberFormat="1" applyFont="1" applyBorder="1" applyAlignment="1">
      <alignment vertical="center"/>
    </xf>
    <xf numFmtId="165" fontId="50" fillId="0" borderId="1" xfId="13" applyNumberFormat="1" applyFont="1" applyBorder="1" applyAlignment="1">
      <alignment horizontal="center" vertical="center"/>
    </xf>
    <xf numFmtId="2" fontId="51" fillId="0" borderId="0" xfId="13" applyNumberFormat="1" applyFont="1" applyBorder="1" applyAlignment="1">
      <alignment horizontal="right" vertical="center"/>
    </xf>
    <xf numFmtId="165" fontId="52" fillId="0" borderId="0" xfId="11" applyNumberFormat="1" applyFont="1" applyBorder="1" applyAlignment="1">
      <alignment vertical="center"/>
    </xf>
    <xf numFmtId="1" fontId="50" fillId="0" borderId="0" xfId="13" applyNumberFormat="1" applyFont="1" applyBorder="1" applyAlignment="1">
      <alignment horizontal="center" vertical="center"/>
    </xf>
    <xf numFmtId="165" fontId="54" fillId="0" borderId="0" xfId="11" applyNumberFormat="1" applyFont="1" applyBorder="1" applyAlignment="1">
      <alignment vertical="center"/>
    </xf>
    <xf numFmtId="2" fontId="45" fillId="0" borderId="0" xfId="11" applyNumberFormat="1" applyFont="1" applyBorder="1" applyAlignment="1">
      <alignment horizontal="left" vertical="center"/>
    </xf>
    <xf numFmtId="0" fontId="45" fillId="0" borderId="0" xfId="11" applyFont="1" applyBorder="1" applyAlignment="1">
      <alignment horizontal="center" vertical="center"/>
    </xf>
    <xf numFmtId="43" fontId="45" fillId="0" borderId="0" xfId="14" applyFont="1" applyBorder="1" applyAlignment="1">
      <alignment vertical="center"/>
    </xf>
    <xf numFmtId="43" fontId="45" fillId="0" borderId="0" xfId="14" applyFont="1" applyBorder="1" applyAlignment="1">
      <alignment horizontal="center" vertical="center"/>
    </xf>
    <xf numFmtId="0" fontId="45" fillId="0" borderId="0" xfId="11" applyFont="1" applyAlignment="1">
      <alignment horizontal="left" vertical="center"/>
    </xf>
    <xf numFmtId="2" fontId="45" fillId="0" borderId="0" xfId="11" applyNumberFormat="1" applyFont="1" applyAlignment="1">
      <alignment horizontal="left" vertical="center"/>
    </xf>
    <xf numFmtId="0" fontId="8" fillId="0" borderId="1" xfId="2" applyFont="1" applyBorder="1" applyAlignment="1">
      <alignment horizontal="center" wrapText="1"/>
    </xf>
    <xf numFmtId="0" fontId="8" fillId="0" borderId="6" xfId="2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166" fontId="8" fillId="0" borderId="6" xfId="0" applyNumberFormat="1" applyFont="1" applyBorder="1" applyAlignment="1">
      <alignment horizontal="center" wrapText="1"/>
    </xf>
    <xf numFmtId="0" fontId="8" fillId="0" borderId="6" xfId="0" applyFont="1" applyBorder="1"/>
    <xf numFmtId="2" fontId="8" fillId="0" borderId="6" xfId="0" applyNumberFormat="1" applyFont="1" applyBorder="1"/>
    <xf numFmtId="1" fontId="8" fillId="0" borderId="6" xfId="0" applyNumberFormat="1" applyFont="1" applyBorder="1"/>
    <xf numFmtId="0" fontId="15" fillId="0" borderId="2" xfId="2" applyFont="1" applyBorder="1" applyAlignment="1">
      <alignment vertical="top" wrapText="1"/>
    </xf>
    <xf numFmtId="0" fontId="15" fillId="0" borderId="2" xfId="2" applyFont="1" applyBorder="1" applyAlignment="1">
      <alignment horizontal="center" vertical="top" wrapText="1"/>
    </xf>
    <xf numFmtId="0" fontId="8" fillId="0" borderId="6" xfId="2" applyFont="1" applyBorder="1"/>
    <xf numFmtId="0" fontId="8" fillId="0" borderId="6" xfId="2" applyFont="1" applyBorder="1" applyAlignment="1">
      <alignment wrapText="1"/>
    </xf>
    <xf numFmtId="0" fontId="7" fillId="0" borderId="6" xfId="2" applyFont="1" applyBorder="1" applyAlignment="1">
      <alignment horizontal="center" vertical="top" wrapText="1"/>
    </xf>
    <xf numFmtId="2" fontId="7" fillId="0" borderId="6" xfId="2" applyNumberFormat="1" applyFont="1" applyBorder="1" applyAlignment="1">
      <alignment horizontal="center" vertical="top" wrapText="1"/>
    </xf>
    <xf numFmtId="2" fontId="7" fillId="0" borderId="6" xfId="2" applyNumberFormat="1" applyFont="1" applyBorder="1"/>
    <xf numFmtId="0" fontId="7" fillId="0" borderId="9" xfId="2" applyFont="1" applyBorder="1" applyAlignment="1">
      <alignment horizontal="center" vertical="center" wrapText="1"/>
    </xf>
    <xf numFmtId="2" fontId="7" fillId="0" borderId="6" xfId="2" applyNumberFormat="1" applyFont="1" applyBorder="1" applyAlignment="1">
      <alignment horizontal="center" vertical="center"/>
    </xf>
    <xf numFmtId="0" fontId="7" fillId="0" borderId="66" xfId="2" applyFont="1" applyBorder="1"/>
    <xf numFmtId="0" fontId="7" fillId="0" borderId="6" xfId="2" applyFont="1" applyBorder="1"/>
    <xf numFmtId="0" fontId="7" fillId="0" borderId="1" xfId="2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1" xfId="2" applyFont="1" applyBorder="1" applyAlignment="1">
      <alignment horizontal="center" wrapText="1"/>
    </xf>
    <xf numFmtId="0" fontId="8" fillId="0" borderId="6" xfId="2" applyFont="1" applyBorder="1" applyAlignment="1">
      <alignment horizont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1" xfId="2" applyBorder="1" applyAlignment="1">
      <alignment horizontal="center" vertical="center"/>
    </xf>
    <xf numFmtId="2" fontId="8" fillId="0" borderId="1" xfId="2" applyNumberFormat="1" applyFont="1" applyBorder="1" applyAlignment="1">
      <alignment horizontal="center" vertical="center"/>
    </xf>
    <xf numFmtId="0" fontId="7" fillId="0" borderId="6" xfId="2" applyFont="1" applyBorder="1" applyAlignment="1">
      <alignment horizontal="center"/>
    </xf>
    <xf numFmtId="0" fontId="7" fillId="0" borderId="1" xfId="2" applyFont="1" applyBorder="1"/>
    <xf numFmtId="0" fontId="7" fillId="0" borderId="4" xfId="2" applyFont="1" applyBorder="1"/>
    <xf numFmtId="0" fontId="7" fillId="0" borderId="1" xfId="2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7" fillId="0" borderId="67" xfId="2" applyBorder="1"/>
    <xf numFmtId="0" fontId="7" fillId="0" borderId="68" xfId="2" applyBorder="1"/>
    <xf numFmtId="0" fontId="7" fillId="0" borderId="1" xfId="2" applyBorder="1" applyAlignment="1">
      <alignment horizontal="center"/>
    </xf>
    <xf numFmtId="0" fontId="8" fillId="0" borderId="6" xfId="2" applyFont="1" applyBorder="1" applyAlignment="1">
      <alignment horizontal="center" wrapText="1"/>
    </xf>
    <xf numFmtId="0" fontId="50" fillId="0" borderId="1" xfId="13" applyFont="1" applyBorder="1" applyAlignment="1">
      <alignment horizontal="left" vertical="center" indent="3"/>
    </xf>
    <xf numFmtId="0" fontId="7" fillId="0" borderId="9" xfId="2" applyFont="1" applyBorder="1" applyAlignment="1">
      <alignment horizontal="center" vertical="center"/>
    </xf>
    <xf numFmtId="166" fontId="7" fillId="0" borderId="1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top"/>
    </xf>
    <xf numFmtId="0" fontId="63" fillId="0" borderId="5" xfId="0" applyFont="1" applyFill="1" applyBorder="1" applyAlignment="1">
      <alignment horizontal="center"/>
    </xf>
    <xf numFmtId="0" fontId="63" fillId="0" borderId="1" xfId="0" applyFont="1" applyFill="1" applyBorder="1" applyAlignment="1">
      <alignment horizontal="center"/>
    </xf>
    <xf numFmtId="0" fontId="8" fillId="48" borderId="7" xfId="2" applyFont="1" applyFill="1" applyBorder="1" applyAlignment="1">
      <alignment horizontal="center" wrapText="1"/>
    </xf>
    <xf numFmtId="0" fontId="8" fillId="48" borderId="9" xfId="2" applyFont="1" applyFill="1" applyBorder="1" applyAlignment="1">
      <alignment horizontal="center" wrapText="1"/>
    </xf>
    <xf numFmtId="0" fontId="8" fillId="48" borderId="6" xfId="2" applyFont="1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/>
    </xf>
    <xf numFmtId="0" fontId="13" fillId="48" borderId="7" xfId="2" applyFont="1" applyFill="1" applyBorder="1" applyAlignment="1">
      <alignment horizontal="center" wrapText="1"/>
    </xf>
    <xf numFmtId="0" fontId="8" fillId="48" borderId="4" xfId="2" applyFont="1" applyFill="1" applyBorder="1" applyAlignment="1">
      <alignment horizontal="center" wrapText="1"/>
    </xf>
    <xf numFmtId="0" fontId="13" fillId="48" borderId="9" xfId="2" applyFont="1" applyFill="1" applyBorder="1" applyAlignment="1">
      <alignment horizontal="center" wrapText="1"/>
    </xf>
    <xf numFmtId="0" fontId="8" fillId="48" borderId="1" xfId="0" applyFont="1" applyFill="1" applyBorder="1"/>
    <xf numFmtId="0" fontId="8" fillId="48" borderId="1" xfId="0" applyFont="1" applyFill="1" applyBorder="1" applyAlignment="1">
      <alignment horizontal="center" wrapText="1"/>
    </xf>
    <xf numFmtId="164" fontId="8" fillId="48" borderId="1" xfId="0" applyNumberFormat="1" applyFont="1" applyFill="1" applyBorder="1" applyAlignment="1">
      <alignment horizontal="center" wrapText="1"/>
    </xf>
    <xf numFmtId="2" fontId="8" fillId="48" borderId="1" xfId="0" applyNumberFormat="1" applyFont="1" applyFill="1" applyBorder="1" applyAlignment="1">
      <alignment horizontal="center" wrapText="1"/>
    </xf>
    <xf numFmtId="1" fontId="8" fillId="48" borderId="1" xfId="0" applyNumberFormat="1" applyFont="1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/>
    </xf>
    <xf numFmtId="0" fontId="8" fillId="48" borderId="10" xfId="2" applyFont="1" applyFill="1" applyBorder="1" applyAlignment="1">
      <alignment horizontal="center" wrapText="1"/>
    </xf>
    <xf numFmtId="0" fontId="47" fillId="0" borderId="1" xfId="11" applyFont="1" applyBorder="1" applyAlignment="1">
      <alignment vertical="center"/>
    </xf>
    <xf numFmtId="0" fontId="47" fillId="0" borderId="67" xfId="11" applyFont="1" applyBorder="1" applyAlignment="1">
      <alignment vertical="center"/>
    </xf>
    <xf numFmtId="0" fontId="48" fillId="46" borderId="95" xfId="13" applyFont="1" applyFill="1" applyBorder="1" applyAlignment="1">
      <alignment horizontal="right" vertical="center"/>
    </xf>
    <xf numFmtId="0" fontId="48" fillId="46" borderId="3" xfId="13" applyFont="1" applyFill="1" applyBorder="1" applyAlignment="1">
      <alignment horizontal="right" vertical="center"/>
    </xf>
    <xf numFmtId="0" fontId="48" fillId="46" borderId="97" xfId="13" applyFont="1" applyFill="1" applyBorder="1" applyAlignment="1">
      <alignment horizontal="right" vertical="center"/>
    </xf>
    <xf numFmtId="0" fontId="5" fillId="0" borderId="1" xfId="2" applyFont="1" applyBorder="1" applyAlignment="1">
      <alignment horizontal="center" wrapText="1"/>
    </xf>
    <xf numFmtId="0" fontId="28" fillId="10" borderId="9" xfId="7" applyFont="1" applyFill="1" applyBorder="1" applyAlignment="1">
      <alignment horizontal="center" wrapText="1"/>
    </xf>
    <xf numFmtId="0" fontId="28" fillId="10" borderId="6" xfId="7" applyFont="1" applyFill="1" applyBorder="1" applyAlignment="1">
      <alignment horizontal="center" wrapText="1"/>
    </xf>
    <xf numFmtId="0" fontId="28" fillId="10" borderId="58" xfId="7" applyFont="1" applyFill="1" applyBorder="1" applyAlignment="1">
      <alignment horizontal="center" wrapText="1"/>
    </xf>
    <xf numFmtId="0" fontId="28" fillId="0" borderId="0" xfId="7" applyFont="1" applyBorder="1" applyAlignment="1">
      <alignment horizontal="center" wrapText="1"/>
    </xf>
    <xf numFmtId="0" fontId="28" fillId="10" borderId="36" xfId="7" applyFont="1" applyFill="1" applyBorder="1" applyAlignment="1">
      <alignment horizontal="center" wrapText="1"/>
    </xf>
    <xf numFmtId="0" fontId="28" fillId="10" borderId="28" xfId="7" applyFont="1" applyFill="1" applyBorder="1" applyAlignment="1">
      <alignment horizontal="center" wrapText="1"/>
    </xf>
    <xf numFmtId="0" fontId="28" fillId="10" borderId="37" xfId="7" applyFont="1" applyFill="1" applyBorder="1" applyAlignment="1">
      <alignment horizontal="center" wrapText="1"/>
    </xf>
    <xf numFmtId="0" fontId="28" fillId="0" borderId="0" xfId="7" applyFont="1" applyAlignment="1">
      <alignment horizontal="center" wrapText="1"/>
    </xf>
    <xf numFmtId="0" fontId="28" fillId="11" borderId="36" xfId="7" applyFont="1" applyFill="1" applyBorder="1" applyAlignment="1">
      <alignment horizontal="center" wrapText="1"/>
    </xf>
    <xf numFmtId="0" fontId="28" fillId="11" borderId="28" xfId="7" applyFont="1" applyFill="1" applyBorder="1" applyAlignment="1">
      <alignment horizontal="center" wrapText="1"/>
    </xf>
    <xf numFmtId="0" fontId="28" fillId="11" borderId="37" xfId="7" applyFont="1" applyFill="1" applyBorder="1" applyAlignment="1">
      <alignment horizontal="center" wrapText="1"/>
    </xf>
    <xf numFmtId="10" fontId="28" fillId="3" borderId="59" xfId="8" applyNumberFormat="1" applyFont="1" applyFill="1" applyBorder="1" applyAlignment="1">
      <alignment horizontal="center" wrapText="1"/>
    </xf>
    <xf numFmtId="10" fontId="28" fillId="3" borderId="6" xfId="8" applyNumberFormat="1" applyFont="1" applyFill="1" applyBorder="1" applyAlignment="1">
      <alignment horizontal="center" wrapText="1"/>
    </xf>
    <xf numFmtId="10" fontId="28" fillId="3" borderId="58" xfId="8" applyNumberFormat="1" applyFont="1" applyFill="1" applyBorder="1" applyAlignment="1">
      <alignment horizontal="center" wrapText="1"/>
    </xf>
    <xf numFmtId="0" fontId="28" fillId="10" borderId="1" xfId="7" applyFont="1" applyFill="1" applyBorder="1" applyAlignment="1">
      <alignment horizontal="center" wrapText="1"/>
    </xf>
    <xf numFmtId="0" fontId="28" fillId="10" borderId="42" xfId="7" applyFont="1" applyFill="1" applyBorder="1" applyAlignment="1">
      <alignment horizontal="center" wrapText="1"/>
    </xf>
    <xf numFmtId="0" fontId="28" fillId="10" borderId="41" xfId="7" applyFont="1" applyFill="1" applyBorder="1" applyAlignment="1">
      <alignment horizontal="center" wrapText="1"/>
    </xf>
    <xf numFmtId="0" fontId="28" fillId="11" borderId="41" xfId="7" applyFont="1" applyFill="1" applyBorder="1" applyAlignment="1">
      <alignment horizontal="center" wrapText="1"/>
    </xf>
    <xf numFmtId="0" fontId="28" fillId="11" borderId="1" xfId="7" applyFont="1" applyFill="1" applyBorder="1" applyAlignment="1">
      <alignment horizontal="center" wrapText="1"/>
    </xf>
    <xf numFmtId="0" fontId="28" fillId="11" borderId="42" xfId="7" applyFont="1" applyFill="1" applyBorder="1" applyAlignment="1">
      <alignment horizontal="center" wrapText="1"/>
    </xf>
    <xf numFmtId="10" fontId="28" fillId="3" borderId="41" xfId="8" applyNumberFormat="1" applyFont="1" applyFill="1" applyBorder="1" applyAlignment="1">
      <alignment horizontal="center" wrapText="1"/>
    </xf>
    <xf numFmtId="10" fontId="28" fillId="3" borderId="1" xfId="8" applyNumberFormat="1" applyFont="1" applyFill="1" applyBorder="1" applyAlignment="1">
      <alignment horizontal="center" wrapText="1"/>
    </xf>
    <xf numFmtId="10" fontId="28" fillId="3" borderId="42" xfId="8" applyNumberFormat="1" applyFont="1" applyFill="1" applyBorder="1" applyAlignment="1">
      <alignment horizontal="center" wrapText="1"/>
    </xf>
    <xf numFmtId="0" fontId="28" fillId="14" borderId="41" xfId="7" applyFont="1" applyFill="1" applyBorder="1" applyAlignment="1">
      <alignment horizontal="center" wrapText="1"/>
    </xf>
    <xf numFmtId="0" fontId="28" fillId="14" borderId="1" xfId="7" applyFont="1" applyFill="1" applyBorder="1" applyAlignment="1">
      <alignment horizontal="center" wrapText="1"/>
    </xf>
    <xf numFmtId="0" fontId="28" fillId="14" borderId="42" xfId="7" applyFont="1" applyFill="1" applyBorder="1" applyAlignment="1">
      <alignment horizontal="center" wrapText="1"/>
    </xf>
    <xf numFmtId="0" fontId="28" fillId="10" borderId="2" xfId="7" applyFont="1" applyFill="1" applyBorder="1" applyAlignment="1">
      <alignment horizontal="center" wrapText="1"/>
    </xf>
    <xf numFmtId="0" fontId="28" fillId="10" borderId="29" xfId="7" applyFont="1" applyFill="1" applyBorder="1" applyAlignment="1">
      <alignment horizontal="center" wrapText="1"/>
    </xf>
    <xf numFmtId="0" fontId="28" fillId="10" borderId="51" xfId="7" applyFont="1" applyFill="1" applyBorder="1" applyAlignment="1">
      <alignment horizontal="center" wrapText="1"/>
    </xf>
    <xf numFmtId="0" fontId="28" fillId="10" borderId="52" xfId="7" applyFont="1" applyFill="1" applyBorder="1" applyAlignment="1">
      <alignment horizontal="center" wrapText="1"/>
    </xf>
    <xf numFmtId="0" fontId="28" fillId="11" borderId="52" xfId="7" applyFont="1" applyFill="1" applyBorder="1" applyAlignment="1">
      <alignment horizontal="center" wrapText="1"/>
    </xf>
    <xf numFmtId="0" fontId="28" fillId="11" borderId="29" xfId="7" applyFont="1" applyFill="1" applyBorder="1" applyAlignment="1">
      <alignment horizontal="center" wrapText="1"/>
    </xf>
    <xf numFmtId="0" fontId="28" fillId="11" borderId="51" xfId="7" applyFont="1" applyFill="1" applyBorder="1" applyAlignment="1">
      <alignment horizontal="center" wrapText="1"/>
    </xf>
    <xf numFmtId="10" fontId="28" fillId="3" borderId="52" xfId="8" applyNumberFormat="1" applyFont="1" applyFill="1" applyBorder="1" applyAlignment="1">
      <alignment horizontal="center" wrapText="1"/>
    </xf>
    <xf numFmtId="10" fontId="28" fillId="3" borderId="29" xfId="8" applyNumberFormat="1" applyFont="1" applyFill="1" applyBorder="1" applyAlignment="1">
      <alignment horizontal="center" wrapText="1"/>
    </xf>
    <xf numFmtId="10" fontId="28" fillId="3" borderId="51" xfId="8" applyNumberFormat="1" applyFont="1" applyFill="1" applyBorder="1" applyAlignment="1">
      <alignment horizontal="center" wrapText="1"/>
    </xf>
    <xf numFmtId="2" fontId="8" fillId="0" borderId="1" xfId="2" applyNumberFormat="1" applyFont="1" applyBorder="1" applyAlignment="1">
      <alignment horizontal="center"/>
    </xf>
    <xf numFmtId="2" fontId="7" fillId="0" borderId="1" xfId="2" applyNumberFormat="1" applyFont="1" applyBorder="1" applyAlignment="1">
      <alignment horizontal="center" vertical="center"/>
    </xf>
    <xf numFmtId="165" fontId="58" fillId="0" borderId="1" xfId="11" applyNumberFormat="1" applyFont="1" applyBorder="1" applyAlignment="1">
      <alignment vertical="center"/>
    </xf>
    <xf numFmtId="0" fontId="8" fillId="48" borderId="1" xfId="2" applyFont="1" applyFill="1" applyBorder="1" applyAlignment="1">
      <alignment horizontal="center"/>
    </xf>
    <xf numFmtId="0" fontId="15" fillId="47" borderId="6" xfId="2" applyFont="1" applyFill="1" applyBorder="1" applyAlignment="1">
      <alignment vertical="top" wrapText="1"/>
    </xf>
    <xf numFmtId="0" fontId="15" fillId="47" borderId="1" xfId="2" applyFont="1" applyFill="1" applyBorder="1" applyAlignment="1">
      <alignment vertical="top" wrapText="1"/>
    </xf>
    <xf numFmtId="0" fontId="8" fillId="0" borderId="0" xfId="2" applyFont="1" applyAlignment="1">
      <alignment horizontal="center"/>
    </xf>
    <xf numFmtId="0" fontId="13" fillId="0" borderId="1" xfId="2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9" xfId="2" applyFont="1" applyBorder="1" applyAlignment="1">
      <alignment horizontal="center" vertical="top"/>
    </xf>
    <xf numFmtId="0" fontId="8" fillId="47" borderId="0" xfId="2" applyFont="1" applyFill="1" applyBorder="1" applyAlignment="1">
      <alignment horizontal="center"/>
    </xf>
    <xf numFmtId="0" fontId="28" fillId="2" borderId="59" xfId="7" applyFont="1" applyFill="1" applyBorder="1" applyAlignment="1">
      <alignment horizontal="center" vertical="center"/>
    </xf>
    <xf numFmtId="0" fontId="28" fillId="2" borderId="6" xfId="7" applyFont="1" applyFill="1" applyBorder="1" applyAlignment="1">
      <alignment horizontal="center" vertical="center"/>
    </xf>
    <xf numFmtId="0" fontId="28" fillId="2" borderId="58" xfId="7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0" borderId="9" xfId="2" applyFont="1" applyBorder="1" applyAlignment="1">
      <alignment horizontal="center" vertical="top" wrapText="1"/>
    </xf>
    <xf numFmtId="0" fontId="8" fillId="48" borderId="1" xfId="2" applyFont="1" applyFill="1" applyBorder="1" applyAlignment="1">
      <alignment horizontal="center" wrapText="1"/>
    </xf>
    <xf numFmtId="0" fontId="7" fillId="0" borderId="1" xfId="2" applyBorder="1" applyAlignment="1">
      <alignment horizontal="center"/>
    </xf>
    <xf numFmtId="0" fontId="8" fillId="48" borderId="6" xfId="2" applyFont="1" applyFill="1" applyBorder="1" applyAlignment="1">
      <alignment horizontal="center" wrapText="1"/>
    </xf>
    <xf numFmtId="0" fontId="8" fillId="48" borderId="4" xfId="2" applyFont="1" applyFill="1" applyBorder="1" applyAlignment="1">
      <alignment horizontal="center" wrapText="1"/>
    </xf>
    <xf numFmtId="0" fontId="50" fillId="0" borderId="1" xfId="13" applyFont="1" applyBorder="1" applyAlignment="1">
      <alignment horizontal="left" vertical="center" indent="3"/>
    </xf>
    <xf numFmtId="0" fontId="57" fillId="0" borderId="0" xfId="11" applyFont="1" applyBorder="1" applyAlignment="1">
      <alignment vertical="center"/>
    </xf>
    <xf numFmtId="0" fontId="58" fillId="0" borderId="0" xfId="11" applyFont="1" applyBorder="1" applyAlignment="1">
      <alignment horizontal="center" vertical="center"/>
    </xf>
    <xf numFmtId="0" fontId="7" fillId="0" borderId="1" xfId="2" applyBorder="1" applyAlignment="1">
      <alignment horizontal="center" vertical="center"/>
    </xf>
    <xf numFmtId="0" fontId="20" fillId="0" borderId="67" xfId="7" applyFont="1" applyBorder="1" applyAlignment="1">
      <alignment horizontal="left" vertical="center"/>
    </xf>
    <xf numFmtId="0" fontId="28" fillId="4" borderId="57" xfId="7" applyFont="1" applyFill="1" applyBorder="1" applyAlignment="1">
      <alignment horizontal="center" vertical="center" wrapText="1"/>
    </xf>
    <xf numFmtId="0" fontId="9" fillId="0" borderId="30" xfId="7" applyFont="1" applyBorder="1" applyAlignment="1">
      <alignment horizontal="center" vertical="center" wrapText="1"/>
    </xf>
    <xf numFmtId="0" fontId="9" fillId="0" borderId="0" xfId="7" applyFont="1" applyBorder="1" applyAlignment="1">
      <alignment horizontal="center" vertical="center" wrapText="1"/>
    </xf>
    <xf numFmtId="0" fontId="9" fillId="0" borderId="0" xfId="7" applyFont="1" applyBorder="1" applyAlignment="1">
      <alignment vertical="center" wrapText="1"/>
    </xf>
    <xf numFmtId="0" fontId="9" fillId="7" borderId="0" xfId="7" applyFont="1" applyFill="1" applyBorder="1" applyAlignment="1">
      <alignment horizontal="center" vertical="center"/>
    </xf>
    <xf numFmtId="166" fontId="9" fillId="0" borderId="1" xfId="57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13" fillId="0" borderId="6" xfId="2" applyFont="1" applyFill="1" applyBorder="1" applyAlignment="1">
      <alignment vertical="top" wrapText="1"/>
    </xf>
    <xf numFmtId="0" fontId="15" fillId="0" borderId="6" xfId="2" applyFont="1" applyFill="1" applyBorder="1" applyAlignment="1">
      <alignment vertical="top" wrapText="1"/>
    </xf>
    <xf numFmtId="0" fontId="8" fillId="48" borderId="1" xfId="2" applyFont="1" applyFill="1" applyBorder="1" applyAlignment="1">
      <alignment wrapText="1"/>
    </xf>
    <xf numFmtId="0" fontId="8" fillId="48" borderId="1" xfId="2" applyFont="1" applyFill="1" applyBorder="1"/>
    <xf numFmtId="0" fontId="8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165" fontId="58" fillId="0" borderId="107" xfId="11" applyNumberFormat="1" applyFont="1" applyBorder="1" applyAlignment="1">
      <alignment vertical="center"/>
    </xf>
    <xf numFmtId="166" fontId="58" fillId="0" borderId="47" xfId="11" applyNumberFormat="1" applyFont="1" applyBorder="1" applyAlignment="1">
      <alignment vertical="center"/>
    </xf>
    <xf numFmtId="165" fontId="58" fillId="0" borderId="47" xfId="11" applyNumberFormat="1" applyFont="1" applyBorder="1" applyAlignment="1">
      <alignment vertical="center"/>
    </xf>
    <xf numFmtId="1" fontId="50" fillId="0" borderId="47" xfId="13" applyNumberFormat="1" applyFont="1" applyBorder="1" applyAlignment="1">
      <alignment horizontal="center" vertical="center"/>
    </xf>
    <xf numFmtId="170" fontId="58" fillId="0" borderId="47" xfId="11" applyNumberFormat="1" applyFont="1" applyBorder="1" applyAlignment="1">
      <alignment vertical="center"/>
    </xf>
    <xf numFmtId="165" fontId="58" fillId="0" borderId="47" xfId="11" applyNumberFormat="1" applyFont="1" applyBorder="1" applyAlignment="1">
      <alignment horizontal="center" vertical="center"/>
    </xf>
    <xf numFmtId="165" fontId="45" fillId="0" borderId="97" xfId="11" applyNumberFormat="1" applyFont="1" applyBorder="1" applyAlignment="1">
      <alignment vertical="center"/>
    </xf>
    <xf numFmtId="166" fontId="45" fillId="0" borderId="3" xfId="11" applyNumberFormat="1" applyFont="1" applyBorder="1" applyAlignment="1">
      <alignment vertical="center"/>
    </xf>
    <xf numFmtId="165" fontId="45" fillId="0" borderId="3" xfId="11" applyNumberFormat="1" applyFont="1" applyBorder="1" applyAlignment="1">
      <alignment vertical="center"/>
    </xf>
    <xf numFmtId="170" fontId="45" fillId="0" borderId="3" xfId="11" applyNumberFormat="1" applyFont="1" applyBorder="1" applyAlignment="1">
      <alignment vertical="center"/>
    </xf>
    <xf numFmtId="165" fontId="50" fillId="0" borderId="3" xfId="13" applyNumberFormat="1" applyFont="1" applyBorder="1" applyAlignment="1">
      <alignment horizontal="center" vertical="center"/>
    </xf>
    <xf numFmtId="167" fontId="45" fillId="0" borderId="0" xfId="11" applyNumberFormat="1" applyFont="1" applyBorder="1" applyAlignment="1">
      <alignment vertical="center"/>
    </xf>
    <xf numFmtId="0" fontId="55" fillId="0" borderId="0" xfId="11" applyFont="1" applyBorder="1" applyAlignment="1">
      <alignment vertical="center"/>
    </xf>
    <xf numFmtId="165" fontId="58" fillId="0" borderId="19" xfId="11" applyNumberFormat="1" applyFont="1" applyBorder="1" applyAlignment="1">
      <alignment vertical="center"/>
    </xf>
    <xf numFmtId="165" fontId="58" fillId="0" borderId="18" xfId="11" applyNumberFormat="1" applyFont="1" applyBorder="1" applyAlignment="1">
      <alignment vertical="center"/>
    </xf>
    <xf numFmtId="165" fontId="58" fillId="0" borderId="110" xfId="11" applyNumberFormat="1" applyFont="1" applyBorder="1" applyAlignment="1">
      <alignment vertical="center"/>
    </xf>
    <xf numFmtId="165" fontId="58" fillId="0" borderId="10" xfId="11" applyNumberFormat="1" applyFont="1" applyBorder="1" applyAlignment="1">
      <alignment vertical="center"/>
    </xf>
    <xf numFmtId="0" fontId="50" fillId="0" borderId="41" xfId="13" applyFont="1" applyBorder="1" applyAlignment="1">
      <alignment horizontal="left" vertical="center" indent="3"/>
    </xf>
    <xf numFmtId="0" fontId="22" fillId="0" borderId="1" xfId="2" applyFont="1" applyBorder="1" applyAlignment="1">
      <alignment horizontal="center"/>
    </xf>
    <xf numFmtId="0" fontId="5" fillId="48" borderId="1" xfId="2" applyFont="1" applyFill="1" applyBorder="1" applyAlignment="1">
      <alignment horizontal="center" wrapText="1"/>
    </xf>
    <xf numFmtId="0" fontId="5" fillId="48" borderId="6" xfId="2" applyFont="1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 wrapText="1"/>
    </xf>
    <xf numFmtId="0" fontId="8" fillId="0" borderId="67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/>
    <xf numFmtId="0" fontId="7" fillId="0" borderId="2" xfId="0" applyFont="1" applyFill="1" applyBorder="1"/>
    <xf numFmtId="0" fontId="8" fillId="0" borderId="2" xfId="0" applyFont="1" applyFill="1" applyBorder="1"/>
    <xf numFmtId="0" fontId="8" fillId="0" borderId="5" xfId="0" applyFont="1" applyBorder="1"/>
    <xf numFmtId="0" fontId="12" fillId="0" borderId="66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166" fontId="7" fillId="0" borderId="6" xfId="0" applyNumberFormat="1" applyFont="1" applyFill="1" applyBorder="1" applyAlignment="1">
      <alignment horizontal="center"/>
    </xf>
    <xf numFmtId="2" fontId="7" fillId="0" borderId="2" xfId="0" applyNumberFormat="1" applyFont="1" applyFill="1" applyBorder="1"/>
    <xf numFmtId="0" fontId="7" fillId="0" borderId="2" xfId="0" applyFont="1" applyBorder="1"/>
    <xf numFmtId="0" fontId="22" fillId="0" borderId="2" xfId="2" applyFon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7" fillId="0" borderId="1" xfId="2" applyBorder="1" applyAlignment="1">
      <alignment horizontal="center"/>
    </xf>
    <xf numFmtId="0" fontId="15" fillId="0" borderId="9" xfId="2" applyFont="1" applyBorder="1" applyAlignment="1">
      <alignment horizontal="center" vertical="top" wrapText="1"/>
    </xf>
    <xf numFmtId="0" fontId="7" fillId="0" borderId="63" xfId="2" applyFont="1" applyBorder="1" applyAlignment="1">
      <alignment horizontal="center" vertical="top" wrapText="1"/>
    </xf>
    <xf numFmtId="2" fontId="7" fillId="0" borderId="0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5" fillId="0" borderId="9" xfId="2" applyFont="1" applyBorder="1" applyAlignment="1">
      <alignment horizontal="center" vertical="top" wrapText="1"/>
    </xf>
    <xf numFmtId="0" fontId="8" fillId="48" borderId="1" xfId="2" applyFont="1" applyFill="1" applyBorder="1" applyAlignment="1">
      <alignment horizontal="center" wrapText="1"/>
    </xf>
    <xf numFmtId="0" fontId="8" fillId="48" borderId="6" xfId="2" applyFont="1" applyFill="1" applyBorder="1" applyAlignment="1">
      <alignment horizontal="center" wrapText="1"/>
    </xf>
    <xf numFmtId="0" fontId="8" fillId="48" borderId="4" xfId="2" applyFont="1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/>
    </xf>
    <xf numFmtId="0" fontId="7" fillId="0" borderId="1" xfId="2" applyBorder="1" applyAlignment="1">
      <alignment horizontal="center" vertical="center"/>
    </xf>
    <xf numFmtId="0" fontId="7" fillId="0" borderId="1" xfId="2" applyBorder="1" applyAlignment="1">
      <alignment horizontal="center"/>
    </xf>
    <xf numFmtId="0" fontId="7" fillId="0" borderId="0" xfId="2" applyFill="1" applyBorder="1"/>
    <xf numFmtId="1" fontId="63" fillId="0" borderId="1" xfId="0" applyNumberFormat="1" applyFont="1" applyFill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15" fillId="0" borderId="9" xfId="2" applyNumberFormat="1" applyFont="1" applyBorder="1" applyAlignment="1">
      <alignment horizontal="center" vertical="top" wrapText="1"/>
    </xf>
    <xf numFmtId="1" fontId="15" fillId="0" borderId="1" xfId="2" applyNumberFormat="1" applyFont="1" applyBorder="1" applyAlignment="1">
      <alignment horizontal="center" vertical="top" wrapText="1"/>
    </xf>
    <xf numFmtId="1" fontId="13" fillId="0" borderId="0" xfId="2" applyNumberFormat="1" applyFont="1" applyBorder="1" applyAlignment="1">
      <alignment horizontal="center" wrapText="1"/>
    </xf>
    <xf numFmtId="1" fontId="7" fillId="0" borderId="0" xfId="2" applyNumberFormat="1" applyBorder="1" applyAlignment="1"/>
    <xf numFmtId="0" fontId="8" fillId="48" borderId="63" xfId="2" applyFont="1" applyFill="1" applyBorder="1" applyAlignment="1">
      <alignment horizontal="center" wrapText="1"/>
    </xf>
    <xf numFmtId="0" fontId="8" fillId="48" borderId="6" xfId="2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8" fillId="0" borderId="0" xfId="11" applyFont="1" applyAlignment="1">
      <alignment vertical="center" wrapText="1"/>
    </xf>
    <xf numFmtId="0" fontId="58" fillId="0" borderId="0" xfId="11" applyFont="1" applyAlignment="1">
      <alignment vertical="center"/>
    </xf>
    <xf numFmtId="2" fontId="7" fillId="0" borderId="1" xfId="2" applyNumberFormat="1" applyFont="1" applyBorder="1" applyAlignment="1">
      <alignment horizontal="center" vertical="top" wrapText="1"/>
    </xf>
    <xf numFmtId="0" fontId="8" fillId="48" borderId="1" xfId="2" applyFont="1" applyFill="1" applyBorder="1" applyAlignment="1">
      <alignment horizontal="center"/>
    </xf>
    <xf numFmtId="0" fontId="7" fillId="0" borderId="1" xfId="2" applyBorder="1" applyAlignment="1">
      <alignment horizontal="center"/>
    </xf>
    <xf numFmtId="0" fontId="15" fillId="0" borderId="9" xfId="2" applyFont="1" applyBorder="1" applyAlignment="1">
      <alignment horizontal="center" vertical="top" wrapText="1"/>
    </xf>
    <xf numFmtId="0" fontId="8" fillId="48" borderId="1" xfId="2" applyFont="1" applyFill="1" applyBorder="1" applyAlignment="1">
      <alignment horizontal="center"/>
    </xf>
    <xf numFmtId="0" fontId="15" fillId="0" borderId="2" xfId="2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7" fillId="0" borderId="1" xfId="2" applyBorder="1" applyAlignment="1">
      <alignment horizontal="center"/>
    </xf>
    <xf numFmtId="0" fontId="7" fillId="0" borderId="0" xfId="2" applyFont="1" applyBorder="1" applyAlignment="1">
      <alignment wrapText="1"/>
    </xf>
    <xf numFmtId="0" fontId="7" fillId="0" borderId="0" xfId="2" applyFont="1" applyBorder="1" applyAlignment="1"/>
    <xf numFmtId="0" fontId="16" fillId="0" borderId="0" xfId="2" applyFont="1" applyBorder="1" applyAlignment="1"/>
    <xf numFmtId="0" fontId="7" fillId="47" borderId="5" xfId="0" applyFont="1" applyFill="1" applyBorder="1" applyAlignment="1">
      <alignment horizontal="center" wrapText="1"/>
    </xf>
    <xf numFmtId="0" fontId="7" fillId="47" borderId="63" xfId="0" applyFont="1" applyFill="1" applyBorder="1" applyAlignment="1">
      <alignment horizontal="center" wrapText="1"/>
    </xf>
    <xf numFmtId="0" fontId="7" fillId="47" borderId="7" xfId="0" applyFont="1" applyFill="1" applyBorder="1" applyAlignment="1">
      <alignment horizontal="center" wrapText="1"/>
    </xf>
    <xf numFmtId="0" fontId="7" fillId="47" borderId="66" xfId="0" applyFont="1" applyFill="1" applyBorder="1" applyAlignment="1">
      <alignment horizontal="center" wrapText="1"/>
    </xf>
    <xf numFmtId="0" fontId="7" fillId="47" borderId="62" xfId="0" applyFont="1" applyFill="1" applyBorder="1" applyAlignment="1">
      <alignment horizontal="center" wrapText="1"/>
    </xf>
    <xf numFmtId="0" fontId="7" fillId="47" borderId="9" xfId="0" applyFont="1" applyFill="1" applyBorder="1" applyAlignment="1">
      <alignment horizontal="center" wrapText="1"/>
    </xf>
    <xf numFmtId="164" fontId="8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13" fillId="0" borderId="4" xfId="2" applyFont="1" applyBorder="1" applyAlignment="1">
      <alignment horizontal="center" wrapText="1"/>
    </xf>
    <xf numFmtId="0" fontId="13" fillId="0" borderId="8" xfId="2" applyFont="1" applyBorder="1" applyAlignment="1">
      <alignment horizontal="center" wrapText="1"/>
    </xf>
    <xf numFmtId="0" fontId="13" fillId="0" borderId="2" xfId="2" applyFont="1" applyBorder="1" applyAlignment="1">
      <alignment horizontal="center" wrapText="1"/>
    </xf>
    <xf numFmtId="0" fontId="13" fillId="0" borderId="4" xfId="2" applyFont="1" applyBorder="1" applyAlignment="1">
      <alignment horizontal="center" vertical="top" wrapText="1"/>
    </xf>
    <xf numFmtId="0" fontId="13" fillId="0" borderId="8" xfId="2" applyFont="1" applyBorder="1" applyAlignment="1">
      <alignment horizontal="center" vertical="top" wrapText="1"/>
    </xf>
    <xf numFmtId="0" fontId="13" fillId="0" borderId="2" xfId="2" applyFont="1" applyBorder="1" applyAlignment="1">
      <alignment horizontal="center" vertical="top" wrapText="1"/>
    </xf>
    <xf numFmtId="0" fontId="15" fillId="0" borderId="5" xfId="2" applyFont="1" applyBorder="1" applyAlignment="1">
      <alignment horizontal="center" vertical="top" wrapText="1"/>
    </xf>
    <xf numFmtId="0" fontId="15" fillId="0" borderId="63" xfId="2" applyFont="1" applyBorder="1" applyAlignment="1">
      <alignment horizontal="center" vertical="top" wrapText="1"/>
    </xf>
    <xf numFmtId="0" fontId="15" fillId="0" borderId="7" xfId="2" applyFont="1" applyBorder="1" applyAlignment="1">
      <alignment horizontal="center" vertical="top" wrapText="1"/>
    </xf>
    <xf numFmtId="0" fontId="15" fillId="0" borderId="66" xfId="2" applyFont="1" applyBorder="1" applyAlignment="1">
      <alignment horizontal="center" vertical="top" wrapText="1"/>
    </xf>
    <xf numFmtId="0" fontId="15" fillId="0" borderId="62" xfId="2" applyFont="1" applyBorder="1" applyAlignment="1">
      <alignment horizontal="center" vertical="top" wrapText="1"/>
    </xf>
    <xf numFmtId="0" fontId="15" fillId="0" borderId="9" xfId="2" applyFont="1" applyBorder="1" applyAlignment="1">
      <alignment horizontal="center" vertical="top" wrapText="1"/>
    </xf>
    <xf numFmtId="0" fontId="8" fillId="48" borderId="4" xfId="2" applyFont="1" applyFill="1" applyBorder="1" applyAlignment="1">
      <alignment horizontal="center"/>
    </xf>
    <xf numFmtId="0" fontId="8" fillId="48" borderId="8" xfId="2" applyFont="1" applyFill="1" applyBorder="1" applyAlignment="1">
      <alignment horizontal="center"/>
    </xf>
    <xf numFmtId="0" fontId="7" fillId="48" borderId="8" xfId="2" applyFill="1" applyBorder="1" applyAlignment="1">
      <alignment horizontal="center"/>
    </xf>
    <xf numFmtId="0" fontId="0" fillId="48" borderId="2" xfId="0" applyFill="1" applyBorder="1" applyAlignment="1">
      <alignment horizontal="center"/>
    </xf>
    <xf numFmtId="0" fontId="13" fillId="48" borderId="3" xfId="2" applyFont="1" applyFill="1" applyBorder="1" applyAlignment="1">
      <alignment horizontal="center" wrapText="1"/>
    </xf>
    <xf numFmtId="0" fontId="13" fillId="48" borderId="6" xfId="2" applyFont="1" applyFill="1" applyBorder="1" applyAlignment="1">
      <alignment horizontal="center" wrapText="1"/>
    </xf>
    <xf numFmtId="0" fontId="7" fillId="48" borderId="6" xfId="2" applyFill="1" applyBorder="1" applyAlignment="1"/>
    <xf numFmtId="0" fontId="8" fillId="48" borderId="1" xfId="2" applyFont="1" applyFill="1" applyBorder="1" applyAlignment="1">
      <alignment horizontal="center" wrapText="1"/>
    </xf>
    <xf numFmtId="0" fontId="7" fillId="48" borderId="1" xfId="2" applyFill="1" applyBorder="1" applyAlignment="1">
      <alignment horizontal="center" wrapText="1"/>
    </xf>
    <xf numFmtId="0" fontId="8" fillId="48" borderId="4" xfId="2" applyFont="1" applyFill="1" applyBorder="1" applyAlignment="1">
      <alignment horizontal="center" wrapText="1"/>
    </xf>
    <xf numFmtId="0" fontId="8" fillId="48" borderId="2" xfId="2" applyFont="1" applyFill="1" applyBorder="1" applyAlignment="1">
      <alignment horizontal="center" wrapText="1"/>
    </xf>
    <xf numFmtId="0" fontId="8" fillId="48" borderId="3" xfId="2" applyFont="1" applyFill="1" applyBorder="1" applyAlignment="1">
      <alignment horizontal="center" wrapText="1"/>
    </xf>
    <xf numFmtId="0" fontId="8" fillId="48" borderId="6" xfId="2" applyFont="1" applyFill="1" applyBorder="1" applyAlignment="1">
      <alignment horizontal="center" wrapText="1"/>
    </xf>
    <xf numFmtId="0" fontId="0" fillId="48" borderId="8" xfId="0" applyFill="1" applyBorder="1" applyAlignment="1">
      <alignment horizontal="center"/>
    </xf>
    <xf numFmtId="0" fontId="0" fillId="48" borderId="1" xfId="0" applyFill="1" applyBorder="1" applyAlignment="1">
      <alignment horizontal="center" wrapText="1"/>
    </xf>
    <xf numFmtId="0" fontId="8" fillId="48" borderId="1" xfId="2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8" fillId="48" borderId="2" xfId="2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4" xfId="0" applyFont="1" applyBorder="1" applyAlignment="1"/>
    <xf numFmtId="0" fontId="7" fillId="0" borderId="8" xfId="0" applyFont="1" applyBorder="1" applyAlignment="1"/>
    <xf numFmtId="0" fontId="0" fillId="0" borderId="8" xfId="0" applyBorder="1" applyAlignment="1"/>
    <xf numFmtId="0" fontId="0" fillId="0" borderId="2" xfId="0" applyBorder="1" applyAlignment="1"/>
    <xf numFmtId="0" fontId="15" fillId="0" borderId="4" xfId="2" applyFont="1" applyBorder="1" applyAlignment="1">
      <alignment horizontal="center" vertical="top" wrapText="1"/>
    </xf>
    <xf numFmtId="0" fontId="15" fillId="0" borderId="8" xfId="2" applyFont="1" applyBorder="1" applyAlignment="1">
      <alignment horizontal="center" vertical="top" wrapText="1"/>
    </xf>
    <xf numFmtId="0" fontId="15" fillId="0" borderId="2" xfId="2" applyFont="1" applyBorder="1" applyAlignment="1">
      <alignment horizontal="center" vertical="top" wrapText="1"/>
    </xf>
    <xf numFmtId="0" fontId="48" fillId="46" borderId="67" xfId="11" applyFont="1" applyFill="1" applyBorder="1" applyAlignment="1">
      <alignment horizontal="center" vertical="center"/>
    </xf>
    <xf numFmtId="0" fontId="48" fillId="46" borderId="0" xfId="1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48" borderId="5" xfId="2" applyFont="1" applyFill="1" applyBorder="1" applyAlignment="1">
      <alignment horizontal="center"/>
    </xf>
    <xf numFmtId="0" fontId="5" fillId="48" borderId="63" xfId="2" applyFont="1" applyFill="1" applyBorder="1" applyAlignment="1">
      <alignment horizontal="center"/>
    </xf>
    <xf numFmtId="0" fontId="5" fillId="48" borderId="66" xfId="2" applyFont="1" applyFill="1" applyBorder="1" applyAlignment="1">
      <alignment horizontal="center"/>
    </xf>
    <xf numFmtId="0" fontId="5" fillId="48" borderId="62" xfId="2" applyFont="1" applyFill="1" applyBorder="1" applyAlignment="1">
      <alignment horizontal="center"/>
    </xf>
    <xf numFmtId="0" fontId="22" fillId="0" borderId="4" xfId="2" applyFont="1" applyBorder="1" applyAlignment="1">
      <alignment horizontal="center"/>
    </xf>
    <xf numFmtId="0" fontId="22" fillId="0" borderId="8" xfId="2" applyFont="1" applyBorder="1" applyAlignment="1">
      <alignment horizontal="center"/>
    </xf>
    <xf numFmtId="0" fontId="22" fillId="0" borderId="2" xfId="2" applyFont="1" applyBorder="1" applyAlignment="1">
      <alignment horizontal="center"/>
    </xf>
    <xf numFmtId="2" fontId="64" fillId="0" borderId="1" xfId="13" applyNumberFormat="1" applyFont="1" applyBorder="1" applyAlignment="1">
      <alignment horizontal="right" vertical="center"/>
    </xf>
    <xf numFmtId="0" fontId="19" fillId="0" borderId="1" xfId="13" applyFont="1" applyBorder="1" applyAlignment="1">
      <alignment horizontal="right" vertical="center"/>
    </xf>
    <xf numFmtId="0" fontId="48" fillId="46" borderId="61" xfId="13" applyFont="1" applyFill="1" applyBorder="1" applyAlignment="1">
      <alignment horizontal="center" vertical="center"/>
    </xf>
    <xf numFmtId="0" fontId="48" fillId="46" borderId="98" xfId="13" applyFont="1" applyFill="1" applyBorder="1" applyAlignment="1">
      <alignment horizontal="center" vertical="center"/>
    </xf>
    <xf numFmtId="0" fontId="48" fillId="46" borderId="59" xfId="13" applyFont="1" applyFill="1" applyBorder="1" applyAlignment="1">
      <alignment horizontal="center" vertical="center"/>
    </xf>
    <xf numFmtId="0" fontId="48" fillId="46" borderId="6" xfId="13" applyFont="1" applyFill="1" applyBorder="1" applyAlignment="1">
      <alignment horizontal="center" vertical="center"/>
    </xf>
    <xf numFmtId="0" fontId="48" fillId="46" borderId="58" xfId="13" applyFont="1" applyFill="1" applyBorder="1" applyAlignment="1">
      <alignment horizontal="center" vertical="center"/>
    </xf>
    <xf numFmtId="2" fontId="48" fillId="46" borderId="99" xfId="13" applyNumberFormat="1" applyFont="1" applyFill="1" applyBorder="1" applyAlignment="1">
      <alignment horizontal="right" vertical="center" wrapText="1"/>
    </xf>
    <xf numFmtId="2" fontId="48" fillId="46" borderId="84" xfId="13" applyNumberFormat="1" applyFont="1" applyFill="1" applyBorder="1" applyAlignment="1">
      <alignment horizontal="right" vertical="center" wrapText="1"/>
    </xf>
    <xf numFmtId="0" fontId="50" fillId="0" borderId="1" xfId="13" applyFont="1" applyBorder="1" applyAlignment="1">
      <alignment horizontal="left" vertical="center" indent="3"/>
    </xf>
    <xf numFmtId="0" fontId="5" fillId="48" borderId="1" xfId="2" applyFont="1" applyFill="1" applyBorder="1" applyAlignment="1">
      <alignment horizontal="center"/>
    </xf>
    <xf numFmtId="0" fontId="46" fillId="0" borderId="0" xfId="12" applyFont="1" applyAlignment="1">
      <alignment horizontal="center" vertical="center"/>
    </xf>
    <xf numFmtId="0" fontId="5" fillId="48" borderId="1" xfId="2" applyFont="1" applyFill="1" applyBorder="1" applyAlignment="1"/>
    <xf numFmtId="0" fontId="22" fillId="48" borderId="1" xfId="2" applyFont="1" applyFill="1" applyBorder="1" applyAlignment="1"/>
    <xf numFmtId="0" fontId="5" fillId="48" borderId="3" xfId="2" applyFont="1" applyFill="1" applyBorder="1" applyAlignment="1">
      <alignment horizontal="center" wrapText="1"/>
    </xf>
    <xf numFmtId="0" fontId="22" fillId="48" borderId="6" xfId="2" applyFont="1" applyFill="1" applyBorder="1" applyAlignment="1">
      <alignment horizontal="center" wrapText="1"/>
    </xf>
    <xf numFmtId="0" fontId="48" fillId="46" borderId="9" xfId="11" applyFont="1" applyFill="1" applyBorder="1" applyAlignment="1">
      <alignment horizontal="center" vertical="center"/>
    </xf>
    <xf numFmtId="0" fontId="48" fillId="46" borderId="6" xfId="11" applyFont="1" applyFill="1" applyBorder="1" applyAlignment="1">
      <alignment horizontal="center" vertical="center"/>
    </xf>
    <xf numFmtId="0" fontId="48" fillId="46" borderId="58" xfId="11" applyFont="1" applyFill="1" applyBorder="1" applyAlignment="1">
      <alignment horizontal="center" vertical="center"/>
    </xf>
    <xf numFmtId="0" fontId="51" fillId="0" borderId="96" xfId="13" applyFont="1" applyBorder="1" applyAlignment="1">
      <alignment horizontal="right" vertical="center"/>
    </xf>
    <xf numFmtId="0" fontId="51" fillId="0" borderId="20" xfId="13" applyFont="1" applyBorder="1" applyAlignment="1">
      <alignment horizontal="right" vertical="center"/>
    </xf>
    <xf numFmtId="0" fontId="48" fillId="46" borderId="5" xfId="13" applyFont="1" applyFill="1" applyBorder="1" applyAlignment="1">
      <alignment horizontal="center" vertical="center"/>
    </xf>
    <xf numFmtId="0" fontId="48" fillId="46" borderId="7" xfId="13" applyFont="1" applyFill="1" applyBorder="1" applyAlignment="1">
      <alignment horizontal="center" vertical="center"/>
    </xf>
    <xf numFmtId="0" fontId="48" fillId="46" borderId="67" xfId="13" applyFont="1" applyFill="1" applyBorder="1" applyAlignment="1">
      <alignment horizontal="center" vertical="center"/>
    </xf>
    <xf numFmtId="0" fontId="48" fillId="46" borderId="68" xfId="13" applyFont="1" applyFill="1" applyBorder="1" applyAlignment="1">
      <alignment horizontal="center" vertical="center"/>
    </xf>
    <xf numFmtId="0" fontId="8" fillId="47" borderId="4" xfId="0" applyFont="1" applyFill="1" applyBorder="1" applyAlignment="1">
      <alignment horizontal="center"/>
    </xf>
    <xf numFmtId="0" fontId="0" fillId="47" borderId="8" xfId="0" applyFill="1" applyBorder="1" applyAlignment="1">
      <alignment horizontal="center"/>
    </xf>
    <xf numFmtId="0" fontId="0" fillId="47" borderId="2" xfId="0" applyFill="1" applyBorder="1" applyAlignment="1">
      <alignment horizontal="center"/>
    </xf>
    <xf numFmtId="0" fontId="8" fillId="48" borderId="1" xfId="0" applyFont="1" applyFill="1" applyBorder="1" applyAlignment="1">
      <alignment horizontal="center"/>
    </xf>
    <xf numFmtId="0" fontId="0" fillId="48" borderId="1" xfId="0" applyFill="1" applyBorder="1" applyAlignment="1"/>
    <xf numFmtId="0" fontId="6" fillId="0" borderId="0" xfId="1" applyFont="1" applyBorder="1" applyAlignment="1">
      <alignment horizontal="center"/>
    </xf>
    <xf numFmtId="0" fontId="25" fillId="0" borderId="4" xfId="1" applyFont="1" applyBorder="1" applyAlignment="1">
      <alignment horizontal="center" vertical="center"/>
    </xf>
    <xf numFmtId="0" fontId="24" fillId="2" borderId="11" xfId="1" applyFont="1" applyFill="1" applyBorder="1" applyAlignment="1">
      <alignment horizontal="center" vertical="center" wrapText="1"/>
    </xf>
    <xf numFmtId="0" fontId="24" fillId="2" borderId="17" xfId="1" applyFont="1" applyFill="1" applyBorder="1" applyAlignment="1">
      <alignment horizontal="center" vertical="center" wrapText="1"/>
    </xf>
    <xf numFmtId="0" fontId="24" fillId="2" borderId="28" xfId="1" applyFont="1" applyFill="1" applyBorder="1" applyAlignment="1">
      <alignment horizontal="center" vertical="center" wrapText="1"/>
    </xf>
    <xf numFmtId="0" fontId="24" fillId="2" borderId="29" xfId="1" applyFont="1" applyFill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25" fillId="0" borderId="0" xfId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6" fillId="0" borderId="0" xfId="7" applyFont="1" applyAlignment="1">
      <alignment wrapText="1"/>
    </xf>
    <xf numFmtId="0" fontId="24" fillId="0" borderId="0" xfId="7" applyFont="1" applyAlignment="1">
      <alignment wrapText="1"/>
    </xf>
    <xf numFmtId="0" fontId="27" fillId="2" borderId="36" xfId="7" applyFont="1" applyFill="1" applyBorder="1" applyAlignment="1">
      <alignment horizontal="center" wrapText="1"/>
    </xf>
    <xf numFmtId="0" fontId="27" fillId="2" borderId="28" xfId="7" applyFont="1" applyFill="1" applyBorder="1" applyAlignment="1">
      <alignment horizontal="center"/>
    </xf>
    <xf numFmtId="0" fontId="27" fillId="2" borderId="37" xfId="7" applyFont="1" applyFill="1" applyBorder="1" applyAlignment="1">
      <alignment horizontal="center"/>
    </xf>
    <xf numFmtId="0" fontId="27" fillId="2" borderId="38" xfId="7" applyFont="1" applyFill="1" applyBorder="1" applyAlignment="1">
      <alignment horizontal="center" wrapText="1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27" fillId="2" borderId="39" xfId="7" applyFont="1" applyFill="1" applyBorder="1" applyAlignment="1">
      <alignment horizontal="center" wrapText="1"/>
    </xf>
    <xf numFmtId="0" fontId="27" fillId="2" borderId="40" xfId="7" applyFont="1" applyFill="1" applyBorder="1" applyAlignment="1">
      <alignment horizontal="center" wrapText="1"/>
    </xf>
    <xf numFmtId="0" fontId="28" fillId="2" borderId="1" xfId="7" applyFont="1" applyFill="1" applyBorder="1" applyAlignment="1">
      <alignment horizontal="center" vertical="center" wrapText="1"/>
    </xf>
    <xf numFmtId="0" fontId="28" fillId="2" borderId="42" xfId="7" applyFont="1" applyFill="1" applyBorder="1" applyAlignment="1">
      <alignment horizontal="center" vertical="center" wrapText="1"/>
    </xf>
    <xf numFmtId="0" fontId="28" fillId="2" borderId="43" xfId="7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8" fillId="2" borderId="44" xfId="7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9" fillId="6" borderId="34" xfId="7" applyFont="1" applyFill="1" applyBorder="1" applyAlignment="1">
      <alignment horizontal="center" vertical="center"/>
    </xf>
    <xf numFmtId="0" fontId="9" fillId="6" borderId="14" xfId="7" applyFont="1" applyFill="1" applyBorder="1" applyAlignment="1">
      <alignment vertical="center"/>
    </xf>
    <xf numFmtId="0" fontId="9" fillId="6" borderId="15" xfId="7" applyFont="1" applyFill="1" applyBorder="1" applyAlignment="1">
      <alignment vertical="center"/>
    </xf>
    <xf numFmtId="0" fontId="9" fillId="6" borderId="61" xfId="7" applyFont="1" applyFill="1" applyBorder="1" applyAlignment="1">
      <alignment vertical="center"/>
    </xf>
    <xf numFmtId="0" fontId="9" fillId="6" borderId="62" xfId="7" applyFont="1" applyFill="1" applyBorder="1" applyAlignment="1">
      <alignment vertical="center"/>
    </xf>
    <xf numFmtId="0" fontId="9" fillId="6" borderId="9" xfId="7" applyFont="1" applyFill="1" applyBorder="1" applyAlignment="1">
      <alignment vertical="center"/>
    </xf>
    <xf numFmtId="0" fontId="9" fillId="7" borderId="54" xfId="7" applyFont="1" applyFill="1" applyBorder="1" applyAlignment="1">
      <alignment horizontal="center" vertical="center"/>
    </xf>
    <xf numFmtId="0" fontId="9" fillId="0" borderId="39" xfId="7" applyFont="1" applyBorder="1" applyAlignment="1">
      <alignment vertical="center"/>
    </xf>
    <xf numFmtId="0" fontId="9" fillId="0" borderId="55" xfId="7" applyFont="1" applyBorder="1" applyAlignment="1">
      <alignment vertical="center"/>
    </xf>
    <xf numFmtId="0" fontId="9" fillId="8" borderId="54" xfId="7" applyFont="1" applyFill="1" applyBorder="1" applyAlignment="1">
      <alignment horizontal="center" vertical="center"/>
    </xf>
    <xf numFmtId="0" fontId="9" fillId="9" borderId="54" xfId="7" applyFont="1" applyFill="1" applyBorder="1" applyAlignment="1">
      <alignment horizontal="center" vertical="center"/>
    </xf>
    <xf numFmtId="0" fontId="9" fillId="0" borderId="39" xfId="7" applyFont="1" applyBorder="1" applyAlignment="1">
      <alignment horizontal="center" vertical="center"/>
    </xf>
    <xf numFmtId="0" fontId="9" fillId="0" borderId="56" xfId="7" applyFont="1" applyBorder="1" applyAlignment="1">
      <alignment horizontal="center" vertical="center"/>
    </xf>
    <xf numFmtId="0" fontId="9" fillId="7" borderId="5" xfId="7" applyFont="1" applyFill="1" applyBorder="1" applyAlignment="1">
      <alignment horizontal="center" vertical="center"/>
    </xf>
    <xf numFmtId="0" fontId="9" fillId="0" borderId="63" xfId="7" applyFont="1" applyBorder="1" applyAlignment="1">
      <alignment vertical="center"/>
    </xf>
    <xf numFmtId="0" fontId="9" fillId="0" borderId="2" xfId="7" applyFont="1" applyBorder="1" applyAlignment="1">
      <alignment vertical="center"/>
    </xf>
    <xf numFmtId="0" fontId="9" fillId="8" borderId="4" xfId="7" applyFont="1" applyFill="1" applyBorder="1" applyAlignment="1">
      <alignment horizontal="center" vertical="center"/>
    </xf>
    <xf numFmtId="0" fontId="9" fillId="0" borderId="8" xfId="7" applyFont="1" applyBorder="1" applyAlignment="1">
      <alignment vertical="center"/>
    </xf>
    <xf numFmtId="0" fontId="28" fillId="2" borderId="41" xfId="7" applyFont="1" applyFill="1" applyBorder="1" applyAlignment="1">
      <alignment horizontal="center" vertical="center" wrapText="1"/>
    </xf>
    <xf numFmtId="0" fontId="9" fillId="9" borderId="4" xfId="7" applyFont="1" applyFill="1" applyBorder="1" applyAlignment="1">
      <alignment horizontal="center" vertical="center"/>
    </xf>
    <xf numFmtId="0" fontId="9" fillId="0" borderId="8" xfId="7" applyFont="1" applyBorder="1" applyAlignment="1">
      <alignment horizontal="center" vertical="center"/>
    </xf>
    <xf numFmtId="0" fontId="9" fillId="0" borderId="64" xfId="7" applyFont="1" applyBorder="1" applyAlignment="1">
      <alignment horizontal="center" vertical="center"/>
    </xf>
    <xf numFmtId="0" fontId="9" fillId="7" borderId="8" xfId="7" applyFont="1" applyFill="1" applyBorder="1" applyAlignment="1">
      <alignment horizontal="center" vertical="center"/>
    </xf>
    <xf numFmtId="0" fontId="9" fillId="0" borderId="2" xfId="7" applyFont="1" applyBorder="1" applyAlignment="1">
      <alignment horizontal="center" vertical="center"/>
    </xf>
    <xf numFmtId="0" fontId="9" fillId="12" borderId="4" xfId="7" applyFont="1" applyFill="1" applyBorder="1" applyAlignment="1">
      <alignment horizontal="center" vertical="center"/>
    </xf>
    <xf numFmtId="0" fontId="9" fillId="9" borderId="8" xfId="7" applyFont="1" applyFill="1" applyBorder="1" applyAlignment="1">
      <alignment horizontal="center" vertical="center"/>
    </xf>
    <xf numFmtId="0" fontId="9" fillId="0" borderId="64" xfId="7" applyFont="1" applyBorder="1" applyAlignment="1">
      <alignment vertical="center"/>
    </xf>
    <xf numFmtId="0" fontId="9" fillId="12" borderId="5" xfId="7" applyFont="1" applyFill="1" applyBorder="1" applyAlignment="1">
      <alignment horizontal="center" vertical="center" wrapText="1"/>
    </xf>
    <xf numFmtId="0" fontId="9" fillId="0" borderId="63" xfId="7" applyFont="1" applyBorder="1" applyAlignment="1">
      <alignment vertical="center" wrapText="1"/>
    </xf>
    <xf numFmtId="0" fontId="9" fillId="0" borderId="7" xfId="7" applyFont="1" applyBorder="1" applyAlignment="1">
      <alignment vertical="center" wrapText="1"/>
    </xf>
    <xf numFmtId="0" fontId="9" fillId="0" borderId="66" xfId="7" applyFont="1" applyBorder="1" applyAlignment="1">
      <alignment vertical="center" wrapText="1"/>
    </xf>
    <xf numFmtId="0" fontId="9" fillId="0" borderId="62" xfId="7" applyFont="1" applyBorder="1" applyAlignment="1">
      <alignment vertical="center" wrapText="1"/>
    </xf>
    <xf numFmtId="0" fontId="9" fillId="0" borderId="9" xfId="7" applyFont="1" applyBorder="1" applyAlignment="1">
      <alignment vertical="center" wrapText="1"/>
    </xf>
    <xf numFmtId="0" fontId="9" fillId="9" borderId="69" xfId="7" applyFont="1" applyFill="1" applyBorder="1" applyAlignment="1">
      <alignment horizontal="center" vertical="center" wrapText="1"/>
    </xf>
    <xf numFmtId="0" fontId="9" fillId="0" borderId="70" xfId="7" applyFont="1" applyBorder="1" applyAlignment="1">
      <alignment horizontal="center" vertical="center" wrapText="1"/>
    </xf>
    <xf numFmtId="0" fontId="9" fillId="13" borderId="4" xfId="7" applyFont="1" applyFill="1" applyBorder="1" applyAlignment="1">
      <alignment horizontal="center" vertical="center"/>
    </xf>
    <xf numFmtId="0" fontId="9" fillId="13" borderId="5" xfId="7" applyFont="1" applyFill="1" applyBorder="1" applyAlignment="1">
      <alignment horizontal="center" vertical="center"/>
    </xf>
    <xf numFmtId="0" fontId="9" fillId="0" borderId="7" xfId="7" applyFont="1" applyBorder="1" applyAlignment="1">
      <alignment vertical="center"/>
    </xf>
    <xf numFmtId="0" fontId="9" fillId="0" borderId="67" xfId="7" applyFont="1" applyBorder="1" applyAlignment="1">
      <alignment vertical="center"/>
    </xf>
    <xf numFmtId="0" fontId="9" fillId="0" borderId="0" xfId="7" applyFont="1" applyBorder="1" applyAlignment="1">
      <alignment vertical="center"/>
    </xf>
    <xf numFmtId="0" fontId="9" fillId="0" borderId="68" xfId="7" applyFont="1" applyBorder="1" applyAlignment="1">
      <alignment vertical="center"/>
    </xf>
    <xf numFmtId="0" fontId="9" fillId="0" borderId="66" xfId="7" applyFont="1" applyBorder="1" applyAlignment="1">
      <alignment vertical="center"/>
    </xf>
    <xf numFmtId="0" fontId="9" fillId="0" borderId="62" xfId="7" applyFont="1" applyBorder="1" applyAlignment="1">
      <alignment vertical="center"/>
    </xf>
    <xf numFmtId="0" fontId="9" fillId="0" borderId="9" xfId="7" applyFont="1" applyBorder="1" applyAlignment="1">
      <alignment vertical="center"/>
    </xf>
    <xf numFmtId="0" fontId="9" fillId="0" borderId="67" xfId="7" applyFont="1" applyBorder="1" applyAlignment="1">
      <alignment vertical="center" wrapText="1"/>
    </xf>
    <xf numFmtId="0" fontId="9" fillId="0" borderId="0" xfId="7" applyFont="1" applyBorder="1" applyAlignment="1">
      <alignment vertical="center" wrapText="1"/>
    </xf>
    <xf numFmtId="0" fontId="9" fillId="0" borderId="68" xfId="7" applyFont="1" applyBorder="1" applyAlignment="1">
      <alignment vertical="center" wrapText="1"/>
    </xf>
    <xf numFmtId="0" fontId="9" fillId="9" borderId="69" xfId="7" applyFont="1" applyFill="1" applyBorder="1" applyAlignment="1">
      <alignment horizontal="left" vertical="center" wrapText="1"/>
    </xf>
    <xf numFmtId="0" fontId="9" fillId="9" borderId="72" xfId="7" applyFont="1" applyFill="1" applyBorder="1" applyAlignment="1">
      <alignment horizontal="left" vertical="center" wrapText="1"/>
    </xf>
    <xf numFmtId="0" fontId="9" fillId="9" borderId="70" xfId="7" applyFont="1" applyFill="1" applyBorder="1" applyAlignment="1">
      <alignment horizontal="left" vertical="center" wrapText="1"/>
    </xf>
    <xf numFmtId="0" fontId="9" fillId="8" borderId="5" xfId="7" applyFont="1" applyFill="1" applyBorder="1" applyAlignment="1">
      <alignment horizontal="center" vertical="center"/>
    </xf>
    <xf numFmtId="0" fontId="9" fillId="0" borderId="63" xfId="7" applyFont="1" applyBorder="1" applyAlignment="1">
      <alignment horizontal="center" vertical="center"/>
    </xf>
    <xf numFmtId="0" fontId="9" fillId="0" borderId="7" xfId="7" applyFont="1" applyBorder="1" applyAlignment="1">
      <alignment horizontal="center" vertical="center"/>
    </xf>
    <xf numFmtId="0" fontId="9" fillId="0" borderId="66" xfId="7" applyFont="1" applyBorder="1" applyAlignment="1">
      <alignment horizontal="center" vertical="center"/>
    </xf>
    <xf numFmtId="0" fontId="9" fillId="0" borderId="62" xfId="7" applyFont="1" applyBorder="1" applyAlignment="1">
      <alignment horizontal="center" vertical="center"/>
    </xf>
    <xf numFmtId="0" fontId="9" fillId="0" borderId="9" xfId="7" applyFont="1" applyBorder="1" applyAlignment="1">
      <alignment horizontal="center" vertical="center"/>
    </xf>
    <xf numFmtId="0" fontId="9" fillId="7" borderId="0" xfId="7" applyFont="1" applyFill="1" applyBorder="1" applyAlignment="1">
      <alignment horizontal="center" vertical="center"/>
    </xf>
    <xf numFmtId="0" fontId="20" fillId="0" borderId="67" xfId="7" applyFont="1" applyBorder="1" applyAlignment="1">
      <alignment horizontal="left" vertical="center"/>
    </xf>
    <xf numFmtId="0" fontId="20" fillId="0" borderId="67" xfId="7" applyFont="1" applyBorder="1" applyAlignment="1">
      <alignment vertical="center"/>
    </xf>
    <xf numFmtId="0" fontId="9" fillId="4" borderId="74" xfId="7" applyFont="1" applyFill="1" applyBorder="1" applyAlignment="1">
      <alignment horizontal="center" vertical="center" wrapText="1"/>
    </xf>
    <xf numFmtId="0" fontId="9" fillId="0" borderId="75" xfId="7" applyFont="1" applyBorder="1" applyAlignment="1">
      <alignment horizontal="center" vertical="center" wrapText="1"/>
    </xf>
    <xf numFmtId="0" fontId="9" fillId="0" borderId="30" xfId="7" applyFont="1" applyBorder="1" applyAlignment="1">
      <alignment horizontal="center" vertical="center" wrapText="1"/>
    </xf>
    <xf numFmtId="0" fontId="9" fillId="0" borderId="0" xfId="7" applyFont="1" applyBorder="1" applyAlignment="1">
      <alignment horizontal="center" vertical="center" wrapText="1"/>
    </xf>
    <xf numFmtId="0" fontId="9" fillId="0" borderId="68" xfId="7" applyFont="1" applyBorder="1" applyAlignment="1">
      <alignment horizontal="center" vertical="center" wrapText="1"/>
    </xf>
    <xf numFmtId="0" fontId="9" fillId="0" borderId="77" xfId="7" applyFont="1" applyBorder="1" applyAlignment="1">
      <alignment horizontal="center" vertical="center" wrapText="1"/>
    </xf>
    <xf numFmtId="0" fontId="9" fillId="0" borderId="78" xfId="7" applyFont="1" applyBorder="1" applyAlignment="1">
      <alignment horizontal="center" vertical="center" wrapText="1"/>
    </xf>
    <xf numFmtId="0" fontId="9" fillId="0" borderId="79" xfId="7" applyFont="1" applyBorder="1" applyAlignment="1">
      <alignment horizontal="center" vertical="center" wrapText="1"/>
    </xf>
    <xf numFmtId="0" fontId="9" fillId="7" borderId="67" xfId="7" applyFont="1" applyFill="1" applyBorder="1" applyAlignment="1">
      <alignment horizontal="center" vertical="center"/>
    </xf>
    <xf numFmtId="0" fontId="9" fillId="0" borderId="80" xfId="7" applyFont="1" applyBorder="1" applyAlignment="1">
      <alignment vertical="center"/>
    </xf>
    <xf numFmtId="0" fontId="9" fillId="0" borderId="78" xfId="7" applyFont="1" applyBorder="1" applyAlignment="1">
      <alignment vertical="center"/>
    </xf>
    <xf numFmtId="0" fontId="9" fillId="0" borderId="79" xfId="7" applyFont="1" applyBorder="1" applyAlignment="1">
      <alignment vertical="center"/>
    </xf>
    <xf numFmtId="0" fontId="28" fillId="4" borderId="57" xfId="7" applyFont="1" applyFill="1" applyBorder="1" applyAlignment="1">
      <alignment horizontal="center" vertical="center" wrapText="1"/>
    </xf>
    <xf numFmtId="0" fontId="28" fillId="0" borderId="57" xfId="7" applyFont="1" applyBorder="1" applyAlignment="1">
      <alignment horizontal="center" vertical="center" wrapText="1"/>
    </xf>
    <xf numFmtId="0" fontId="9" fillId="0" borderId="83" xfId="7" applyFont="1" applyBorder="1" applyAlignment="1">
      <alignment horizontal="center" vertical="center" wrapText="1"/>
    </xf>
    <xf numFmtId="0" fontId="9" fillId="12" borderId="81" xfId="7" applyFont="1" applyFill="1" applyBorder="1" applyAlignment="1">
      <alignment horizontal="center" vertical="center"/>
    </xf>
    <xf numFmtId="0" fontId="9" fillId="12" borderId="82" xfId="7" applyFont="1" applyFill="1" applyBorder="1" applyAlignment="1">
      <alignment vertical="center"/>
    </xf>
    <xf numFmtId="0" fontId="9" fillId="12" borderId="106" xfId="7" applyFont="1" applyFill="1" applyBorder="1" applyAlignment="1">
      <alignment vertical="center"/>
    </xf>
    <xf numFmtId="0" fontId="9" fillId="12" borderId="5" xfId="7" applyFont="1" applyFill="1" applyBorder="1" applyAlignment="1">
      <alignment horizontal="center" vertical="center"/>
    </xf>
    <xf numFmtId="0" fontId="7" fillId="0" borderId="11" xfId="0" applyFont="1" applyBorder="1" applyAlignment="1">
      <alignment vertical="top" wrapText="1"/>
    </xf>
    <xf numFmtId="0" fontId="7" fillId="0" borderId="85" xfId="0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0" fontId="7" fillId="0" borderId="59" xfId="0" applyFont="1" applyBorder="1" applyAlignment="1">
      <alignment vertical="top" wrapText="1"/>
    </xf>
    <xf numFmtId="0" fontId="9" fillId="0" borderId="0" xfId="0" applyFont="1" applyAlignment="1">
      <alignment wrapText="1"/>
    </xf>
    <xf numFmtId="0" fontId="8" fillId="0" borderId="1" xfId="2" applyFont="1" applyBorder="1" applyAlignment="1">
      <alignment horizontal="center"/>
    </xf>
    <xf numFmtId="0" fontId="7" fillId="0" borderId="1" xfId="2" applyBorder="1" applyAlignment="1">
      <alignment horizontal="center"/>
    </xf>
    <xf numFmtId="0" fontId="7" fillId="48" borderId="2" xfId="2" applyFill="1" applyBorder="1" applyAlignment="1">
      <alignment horizontal="center"/>
    </xf>
    <xf numFmtId="0" fontId="56" fillId="0" borderId="0" xfId="11" applyFont="1" applyAlignment="1">
      <alignment horizontal="center" vertical="center"/>
    </xf>
    <xf numFmtId="0" fontId="50" fillId="0" borderId="41" xfId="13" applyFont="1" applyBorder="1" applyAlignment="1">
      <alignment horizontal="left" vertical="center" indent="3"/>
    </xf>
    <xf numFmtId="1" fontId="50" fillId="0" borderId="1" xfId="13" applyNumberFormat="1" applyFont="1" applyBorder="1" applyAlignment="1">
      <alignment horizontal="center" vertical="center"/>
    </xf>
    <xf numFmtId="0" fontId="7" fillId="0" borderId="1" xfId="2" applyBorder="1" applyAlignment="1">
      <alignment horizontal="center" vertical="center"/>
    </xf>
    <xf numFmtId="1" fontId="50" fillId="0" borderId="3" xfId="13" applyNumberFormat="1" applyFont="1" applyBorder="1" applyAlignment="1">
      <alignment horizontal="center" vertical="center"/>
    </xf>
    <xf numFmtId="0" fontId="50" fillId="0" borderId="95" xfId="13" applyFont="1" applyBorder="1" applyAlignment="1">
      <alignment horizontal="left" vertical="center" indent="3"/>
    </xf>
    <xf numFmtId="0" fontId="50" fillId="0" borderId="3" xfId="13" applyFont="1" applyBorder="1" applyAlignment="1">
      <alignment horizontal="left" vertical="center" indent="3"/>
    </xf>
    <xf numFmtId="2" fontId="64" fillId="0" borderId="108" xfId="13" applyNumberFormat="1" applyFont="1" applyBorder="1" applyAlignment="1">
      <alignment horizontal="right" vertical="center"/>
    </xf>
    <xf numFmtId="2" fontId="64" fillId="0" borderId="47" xfId="13" applyNumberFormat="1" applyFont="1" applyBorder="1" applyAlignment="1">
      <alignment horizontal="right" vertical="center"/>
    </xf>
    <xf numFmtId="0" fontId="45" fillId="0" borderId="0" xfId="11" applyFont="1" applyBorder="1" applyAlignment="1">
      <alignment vertical="center" wrapText="1"/>
    </xf>
    <xf numFmtId="0" fontId="55" fillId="0" borderId="0" xfId="11" applyFont="1" applyBorder="1" applyAlignment="1">
      <alignment vertical="center"/>
    </xf>
    <xf numFmtId="0" fontId="48" fillId="46" borderId="36" xfId="13" applyFont="1" applyFill="1" applyBorder="1" applyAlignment="1">
      <alignment horizontal="center" vertical="center"/>
    </xf>
    <xf numFmtId="0" fontId="48" fillId="46" borderId="28" xfId="13" applyFont="1" applyFill="1" applyBorder="1" applyAlignment="1">
      <alignment horizontal="center" vertical="center"/>
    </xf>
    <xf numFmtId="0" fontId="48" fillId="46" borderId="95" xfId="13" applyFont="1" applyFill="1" applyBorder="1" applyAlignment="1">
      <alignment horizontal="center" vertical="center"/>
    </xf>
    <xf numFmtId="0" fontId="48" fillId="46" borderId="3" xfId="13" applyFont="1" applyFill="1" applyBorder="1" applyAlignment="1">
      <alignment horizontal="center" vertical="center"/>
    </xf>
    <xf numFmtId="2" fontId="48" fillId="46" borderId="54" xfId="13" applyNumberFormat="1" applyFont="1" applyFill="1" applyBorder="1" applyAlignment="1">
      <alignment horizontal="center" vertical="center" wrapText="1"/>
    </xf>
    <xf numFmtId="2" fontId="48" fillId="46" borderId="5" xfId="13" applyNumberFormat="1" applyFont="1" applyFill="1" applyBorder="1" applyAlignment="1">
      <alignment horizontal="center" vertical="center" wrapText="1"/>
    </xf>
    <xf numFmtId="0" fontId="48" fillId="46" borderId="38" xfId="11" applyFont="1" applyFill="1" applyBorder="1" applyAlignment="1">
      <alignment horizontal="center" vertical="center"/>
    </xf>
    <xf numFmtId="0" fontId="48" fillId="46" borderId="39" xfId="11" applyFont="1" applyFill="1" applyBorder="1" applyAlignment="1">
      <alignment horizontal="center" vertical="center"/>
    </xf>
    <xf numFmtId="0" fontId="7" fillId="0" borderId="40" xfId="2" applyBorder="1" applyAlignment="1">
      <alignment horizontal="center" vertical="center"/>
    </xf>
    <xf numFmtId="2" fontId="48" fillId="46" borderId="39" xfId="13" applyNumberFormat="1" applyFont="1" applyFill="1" applyBorder="1" applyAlignment="1">
      <alignment horizontal="center" vertical="center" wrapText="1"/>
    </xf>
    <xf numFmtId="2" fontId="48" fillId="46" borderId="63" xfId="13" applyNumberFormat="1" applyFont="1" applyFill="1" applyBorder="1" applyAlignment="1">
      <alignment horizontal="center" vertical="center" wrapText="1"/>
    </xf>
    <xf numFmtId="0" fontId="48" fillId="46" borderId="36" xfId="11" applyFont="1" applyFill="1" applyBorder="1" applyAlignment="1">
      <alignment horizontal="center" vertical="center"/>
    </xf>
    <xf numFmtId="0" fontId="48" fillId="46" borderId="28" xfId="11" applyFont="1" applyFill="1" applyBorder="1" applyAlignment="1">
      <alignment horizontal="center" vertical="center"/>
    </xf>
    <xf numFmtId="0" fontId="48" fillId="46" borderId="37" xfId="11" applyFont="1" applyFill="1" applyBorder="1" applyAlignment="1">
      <alignment horizontal="center" vertical="center"/>
    </xf>
    <xf numFmtId="0" fontId="58" fillId="0" borderId="0" xfId="11" applyFont="1" applyBorder="1" applyAlignment="1">
      <alignment horizontal="center" vertical="center"/>
    </xf>
    <xf numFmtId="0" fontId="5" fillId="48" borderId="5" xfId="2" applyFont="1" applyFill="1" applyBorder="1" applyAlignment="1">
      <alignment horizontal="center" vertical="center" wrapText="1"/>
    </xf>
    <xf numFmtId="0" fontId="5" fillId="48" borderId="63" xfId="2" applyFont="1" applyFill="1" applyBorder="1" applyAlignment="1">
      <alignment horizontal="center" vertical="center" wrapText="1"/>
    </xf>
    <xf numFmtId="0" fontId="5" fillId="48" borderId="7" xfId="2" applyFont="1" applyFill="1" applyBorder="1" applyAlignment="1">
      <alignment horizontal="center" vertical="center" wrapText="1"/>
    </xf>
    <xf numFmtId="0" fontId="5" fillId="48" borderId="66" xfId="2" applyFont="1" applyFill="1" applyBorder="1" applyAlignment="1">
      <alignment horizontal="center" vertical="center" wrapText="1"/>
    </xf>
    <xf numFmtId="0" fontId="5" fillId="48" borderId="62" xfId="2" applyFont="1" applyFill="1" applyBorder="1" applyAlignment="1">
      <alignment horizontal="center" vertical="center" wrapText="1"/>
    </xf>
    <xf numFmtId="0" fontId="5" fillId="48" borderId="9" xfId="2" applyFont="1" applyFill="1" applyBorder="1" applyAlignment="1">
      <alignment horizontal="center" vertical="center" wrapText="1"/>
    </xf>
    <xf numFmtId="2" fontId="48" fillId="0" borderId="4" xfId="13" applyNumberFormat="1" applyFont="1" applyFill="1" applyBorder="1" applyAlignment="1">
      <alignment horizontal="center" vertical="center" wrapText="1"/>
    </xf>
    <xf numFmtId="2" fontId="48" fillId="0" borderId="8" xfId="13" applyNumberFormat="1" applyFont="1" applyFill="1" applyBorder="1" applyAlignment="1">
      <alignment horizontal="center" vertical="center" wrapText="1"/>
    </xf>
    <xf numFmtId="2" fontId="48" fillId="0" borderId="109" xfId="13" applyNumberFormat="1" applyFont="1" applyFill="1" applyBorder="1" applyAlignment="1">
      <alignment horizontal="center" vertical="center" wrapText="1"/>
    </xf>
    <xf numFmtId="0" fontId="5" fillId="48" borderId="1" xfId="2" applyFont="1" applyFill="1" applyBorder="1" applyAlignment="1">
      <alignment horizontal="center" vertical="center" wrapText="1"/>
    </xf>
    <xf numFmtId="0" fontId="22" fillId="48" borderId="1" xfId="2" applyFont="1" applyFill="1" applyBorder="1" applyAlignment="1">
      <alignment horizontal="center" vertical="center" wrapText="1"/>
    </xf>
    <xf numFmtId="0" fontId="50" fillId="0" borderId="61" xfId="13" applyFont="1" applyBorder="1" applyAlignment="1">
      <alignment horizontal="left" vertical="center" indent="3"/>
    </xf>
    <xf numFmtId="0" fontId="50" fillId="0" borderId="9" xfId="13" applyFont="1" applyBorder="1" applyAlignment="1">
      <alignment horizontal="left" vertical="center" indent="3"/>
    </xf>
    <xf numFmtId="0" fontId="50" fillId="0" borderId="101" xfId="13" applyFont="1" applyBorder="1" applyAlignment="1">
      <alignment horizontal="left" vertical="center" indent="3"/>
    </xf>
    <xf numFmtId="0" fontId="50" fillId="0" borderId="106" xfId="13" applyFont="1" applyBorder="1" applyAlignment="1">
      <alignment horizontal="left" vertical="center" indent="3"/>
    </xf>
    <xf numFmtId="2" fontId="64" fillId="0" borderId="98" xfId="13" applyNumberFormat="1" applyFont="1" applyBorder="1" applyAlignment="1">
      <alignment horizontal="right" vertical="center"/>
    </xf>
    <xf numFmtId="2" fontId="64" fillId="0" borderId="50" xfId="13" applyNumberFormat="1" applyFont="1" applyBorder="1" applyAlignment="1">
      <alignment horizontal="right" vertical="center"/>
    </xf>
    <xf numFmtId="2" fontId="64" fillId="0" borderId="32" xfId="13" applyNumberFormat="1" applyFont="1" applyBorder="1" applyAlignment="1">
      <alignment horizontal="right" vertical="center"/>
    </xf>
    <xf numFmtId="2" fontId="64" fillId="0" borderId="21" xfId="13" applyNumberFormat="1" applyFont="1" applyBorder="1" applyAlignment="1">
      <alignment horizontal="right" vertical="center"/>
    </xf>
    <xf numFmtId="0" fontId="5" fillId="48" borderId="5" xfId="2" applyFont="1" applyFill="1" applyBorder="1" applyAlignment="1">
      <alignment horizontal="center" vertical="center"/>
    </xf>
    <xf numFmtId="0" fontId="5" fillId="48" borderId="63" xfId="2" applyFont="1" applyFill="1" applyBorder="1" applyAlignment="1">
      <alignment horizontal="center" vertical="center"/>
    </xf>
    <xf numFmtId="0" fontId="5" fillId="48" borderId="66" xfId="2" applyFont="1" applyFill="1" applyBorder="1" applyAlignment="1">
      <alignment horizontal="center" vertical="center"/>
    </xf>
    <xf numFmtId="0" fontId="5" fillId="48" borderId="62" xfId="2" applyFont="1" applyFill="1" applyBorder="1" applyAlignment="1">
      <alignment horizontal="center" vertical="center"/>
    </xf>
    <xf numFmtId="0" fontId="5" fillId="48" borderId="1" xfId="2" applyFont="1" applyFill="1" applyBorder="1" applyAlignment="1">
      <alignment horizontal="center" vertical="center"/>
    </xf>
    <xf numFmtId="2" fontId="64" fillId="0" borderId="30" xfId="13" applyNumberFormat="1" applyFont="1" applyBorder="1" applyAlignment="1">
      <alignment horizontal="right" vertical="center"/>
    </xf>
    <xf numFmtId="2" fontId="64" fillId="0" borderId="68" xfId="13" applyNumberFormat="1" applyFont="1" applyBorder="1" applyAlignment="1">
      <alignment horizontal="right" vertical="center"/>
    </xf>
    <xf numFmtId="0" fontId="48" fillId="46" borderId="34" xfId="13" applyFont="1" applyFill="1" applyBorder="1" applyAlignment="1">
      <alignment horizontal="center" vertical="center"/>
    </xf>
    <xf numFmtId="0" fontId="48" fillId="46" borderId="15" xfId="13" applyFont="1" applyFill="1" applyBorder="1" applyAlignment="1">
      <alignment horizontal="center" vertical="center"/>
    </xf>
    <xf numFmtId="0" fontId="48" fillId="46" borderId="32" xfId="13" applyFont="1" applyFill="1" applyBorder="1" applyAlignment="1">
      <alignment horizontal="center" vertical="center"/>
    </xf>
    <xf numFmtId="0" fontId="48" fillId="46" borderId="21" xfId="13" applyFont="1" applyFill="1" applyBorder="1" applyAlignment="1">
      <alignment horizontal="center" vertical="center"/>
    </xf>
    <xf numFmtId="0" fontId="8" fillId="48" borderId="8" xfId="2" applyFont="1" applyFill="1" applyBorder="1" applyAlignment="1">
      <alignment horizontal="center" wrapText="1"/>
    </xf>
    <xf numFmtId="0" fontId="8" fillId="48" borderId="2" xfId="0" applyFont="1" applyFill="1" applyBorder="1" applyAlignment="1">
      <alignment horizontal="center" wrapText="1"/>
    </xf>
    <xf numFmtId="0" fontId="8" fillId="48" borderId="2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 wrapText="1"/>
    </xf>
  </cellXfs>
  <cellStyles count="73">
    <cellStyle name="20% - Accent1 2" xfId="15"/>
    <cellStyle name="20% - Accent1 2 2" xfId="58"/>
    <cellStyle name="20% - Accent2 2" xfId="16"/>
    <cellStyle name="20% - Accent2 2 2" xfId="59"/>
    <cellStyle name="20% - Accent3 2" xfId="17"/>
    <cellStyle name="20% - Accent3 2 2" xfId="60"/>
    <cellStyle name="20% - Accent4 2" xfId="18"/>
    <cellStyle name="20% - Accent4 2 2" xfId="61"/>
    <cellStyle name="20% - Accent5 2" xfId="19"/>
    <cellStyle name="20% - Accent5 2 2" xfId="62"/>
    <cellStyle name="20% - Accent6 2" xfId="20"/>
    <cellStyle name="20% - Accent6 2 2" xfId="63"/>
    <cellStyle name="40% - Accent1 2" xfId="21"/>
    <cellStyle name="40% - Accent1 2 2" xfId="64"/>
    <cellStyle name="40% - Accent2 2" xfId="22"/>
    <cellStyle name="40% - Accent2 2 2" xfId="65"/>
    <cellStyle name="40% - Accent3 2" xfId="23"/>
    <cellStyle name="40% - Accent3 2 2" xfId="66"/>
    <cellStyle name="40% - Accent4 2" xfId="24"/>
    <cellStyle name="40% - Accent4 2 2" xfId="67"/>
    <cellStyle name="40% - Accent5 2" xfId="25"/>
    <cellStyle name="40% - Accent5 2 2" xfId="68"/>
    <cellStyle name="40% - Accent6 2" xfId="26"/>
    <cellStyle name="40% - Accent6 2 2" xfId="69"/>
    <cellStyle name="60% - Accent1 2" xfId="27"/>
    <cellStyle name="60% - Accent2 2" xfId="28"/>
    <cellStyle name="60% - Accent3 2" xfId="29"/>
    <cellStyle name="60% - Accent4 2" xfId="30"/>
    <cellStyle name="60% - Accent5 2" xfId="31"/>
    <cellStyle name="60% - Accent6 2" xfId="32"/>
    <cellStyle name="Accent1 2" xfId="33"/>
    <cellStyle name="Accent2 2" xfId="34"/>
    <cellStyle name="Accent3 2" xfId="35"/>
    <cellStyle name="Accent4 2" xfId="36"/>
    <cellStyle name="Accent5 2" xfId="37"/>
    <cellStyle name="Accent6 2" xfId="38"/>
    <cellStyle name="Bad 2" xfId="39"/>
    <cellStyle name="Calculation 2" xfId="40"/>
    <cellStyle name="Check Cell 2" xfId="41"/>
    <cellStyle name="Comma 2" xfId="3"/>
    <cellStyle name="Comma 2 2" xfId="14"/>
    <cellStyle name="Explanatory Text 2" xfId="42"/>
    <cellStyle name="Good 2" xfId="43"/>
    <cellStyle name="Heading 1 2" xfId="44"/>
    <cellStyle name="Heading 2 2" xfId="45"/>
    <cellStyle name="Heading 3 2" xfId="46"/>
    <cellStyle name="Heading 4 2" xfId="47"/>
    <cellStyle name="Hyperlink 2" xfId="4"/>
    <cellStyle name="Input 2" xfId="48"/>
    <cellStyle name="Linked Cell 2" xfId="49"/>
    <cellStyle name="Neutral 2" xfId="50"/>
    <cellStyle name="Normal" xfId="0" builtinId="0"/>
    <cellStyle name="Normal 2" xfId="2"/>
    <cellStyle name="Normal 2 2" xfId="5"/>
    <cellStyle name="Normal 2 2 2" xfId="10"/>
    <cellStyle name="Normal 2 2 3" xfId="70"/>
    <cellStyle name="Normal 2 3" xfId="6"/>
    <cellStyle name="Normal 2 3 2" xfId="71"/>
    <cellStyle name="Normal 2 4" xfId="1"/>
    <cellStyle name="Normal 2 4 2" xfId="9"/>
    <cellStyle name="Normal 2 4 2 2" xfId="72"/>
    <cellStyle name="Normal 2 4 3" xfId="57"/>
    <cellStyle name="Normal 3" xfId="7"/>
    <cellStyle name="Normal 4" xfId="51"/>
    <cellStyle name="Normal 5" xfId="11"/>
    <cellStyle name="Normal_off-road equipment listing by phase - TL688 - URBEMIS input data" xfId="13"/>
    <cellStyle name="Normal_Shadowridge off-road equipment listing by phase - URBEMIS input data" xfId="12"/>
    <cellStyle name="Note 2" xfId="52"/>
    <cellStyle name="Output 2" xfId="53"/>
    <cellStyle name="Percent 2" xfId="8"/>
    <cellStyle name="Title 2" xfId="54"/>
    <cellStyle name="Total 2" xfId="55"/>
    <cellStyle name="Warning Text 2" xfId="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alt%20Creek%20Simultaneous%20Construction%20Emissions%201205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X-PQ%20Maximum%20Construction%20Emissions%20021014_2j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X-PQ%20Maximum%20Construction%20Emissions%20120513%20x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Offroad%20Tiers%20EF%20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R-2011Class-SanDiego-2016-Annual-20141022111430%202016%20LDT1%20emissions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X-PQ%20Maximum%20Construction%20Emissions%20120513%20te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Engineers/Blythe%20Mesa/Blythe%20Mesa%20II%20AQCalcs%20Solar%20Field%20and%20Transmission%20Line%200703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Engineers/Blythe%20Mesa/Blythe%20Mesa%20AQCalcs%20Transmission%20Line%200131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A/AppData/Local/Microsoft/Windows/Temporary%20Internet%20Files/Content.Outlook/KFVDAAMH/SX-PQ%20Maximum%20Construction%20Emissions%201106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uipment SCS 7-28-14"/>
      <sheetName val="Construction Trucks SCS 7-28-14"/>
      <sheetName val="WorkerTrips SCS 7-28-14"/>
      <sheetName val="Equipment SCS 8-4-14"/>
      <sheetName val="Construction Trucks SCS 8-4-14"/>
      <sheetName val="WorkerTrips SCS 8-4-14"/>
      <sheetName val="Equipment Salt Creek Substa (2)"/>
      <sheetName val="Construction Trucks Salt Cr (2)"/>
      <sheetName val="WorkerTrips Salt Creek Sub (2)"/>
      <sheetName val="Equipment SCS 8-11-14"/>
      <sheetName val="Construction Trucks SCS 8-11-14"/>
      <sheetName val="WorkerTrips SCS 8-11-14"/>
      <sheetName val="Equipment SCS 8-18-14"/>
      <sheetName val="Construction Trucks SCS 8-18-14"/>
      <sheetName val="WorkerTrips SCS 8-18-14"/>
      <sheetName val="Equipment SCS 8-25-14"/>
      <sheetName val="Construction Trucks SCS 8-25-14"/>
      <sheetName val="WorkerTrips SCS 8-25-14"/>
      <sheetName val="Equipment SCS 9-1-14"/>
      <sheetName val="Construction Trucks SCS 9-1-14"/>
      <sheetName val="WorkerTrips SCS 9-1-14"/>
      <sheetName val="Equipment SCS 9-8-14"/>
      <sheetName val="Construction Trucks SCS 9-8-14"/>
      <sheetName val="WorkerTrips SCS 9-8-14"/>
      <sheetName val="Equipment SCS 9-15-14"/>
      <sheetName val="Construction Trucks SCS 9-15-14"/>
      <sheetName val="WorkerTrips SCS 9-15-14"/>
      <sheetName val="Equipment SCS 9-22-14"/>
      <sheetName val="Construction Trucks SCS 9-22-14"/>
      <sheetName val="WorkerTrips SCS 9-22-14"/>
      <sheetName val="Equipment SCS 9-29-14"/>
      <sheetName val="Construction Trucks SCS 9-29-14"/>
      <sheetName val="WorkerTrips SCS 9-29-14"/>
      <sheetName val="Equipment SCS 10-6-14"/>
      <sheetName val="Construction Trucks SCS 10-6-14"/>
      <sheetName val="WorkerTrips SCS 10-6-14"/>
      <sheetName val="Equipment SCS 10-13-14"/>
      <sheetName val="Construction Trucks SCS 10-13-1"/>
      <sheetName val="WorkerTrips SCS 10-13-14"/>
      <sheetName val="Equipment SCS 10-20-14"/>
      <sheetName val="Construction Trucks SCS 10-20-1"/>
      <sheetName val="WorkerTrips SCS 10-20-14"/>
      <sheetName val="Equipment SCS 10-27-14"/>
      <sheetName val="Construction Trucks SCS 10-27-1"/>
      <sheetName val="WorkerTrips SCS 10-27-14"/>
      <sheetName val="Equipment SCS 11-3-14"/>
      <sheetName val="Construction Trucks SCS 11-3-14"/>
      <sheetName val="WorkerTrips SCS 11-3-14"/>
      <sheetName val="Equipment SCS 11-10-14"/>
      <sheetName val="Construction Truck SCS 11-10-14"/>
      <sheetName val="WorkerTrips SCS 11-10-14"/>
      <sheetName val="Equipment SCS 11-17-14"/>
      <sheetName val="Construction Truck SCS 11-17-1"/>
      <sheetName val="WorkerTrips SCS 11-17-14"/>
      <sheetName val="Equipment SCS 11-24-14"/>
      <sheetName val="Construction Truck SCS 11-24-14"/>
      <sheetName val="WorkerTrips SCS 11-24-14"/>
      <sheetName val="Equipment SCS 12-1-14"/>
      <sheetName val="Construction Trucks SCS 12-1-14"/>
      <sheetName val="WorkerTrips SCS 12-1-14"/>
      <sheetName val="Equipment SCS 12-8-14"/>
      <sheetName val="Construction Trucks SCS 12-8-14"/>
      <sheetName val="WorkerTrips SCS 12-8-14"/>
      <sheetName val="Equipment SCS 12-15-14"/>
      <sheetName val="Construction Trucks SCS 12-15-1"/>
      <sheetName val="WorkerTrips SCS 12-15-14"/>
      <sheetName val="Equipment SCS 12-22-14"/>
      <sheetName val="Construction Truck SCS 12-22-14"/>
      <sheetName val="WorkerTrips SCS 12-22-14"/>
      <sheetName val="Equipment SCS 12-29-14"/>
      <sheetName val="Construction Truck SCS 12-29-14"/>
      <sheetName val="WorkerTrips SCS 12-29-14"/>
      <sheetName val="Equipment SCS 1-5-15"/>
      <sheetName val="Construction Truck SCS 1-5-15"/>
      <sheetName val="WorkerTrips SCS 1-5-15"/>
      <sheetName val="Equipment SCS 1-12-15"/>
      <sheetName val="Construction Truck SCS 1-12-15"/>
      <sheetName val="WorkerTrips SCS 1-12-15"/>
      <sheetName val="Equipment SCS 1-19-15"/>
      <sheetName val="Construction Truck SCS 1-19-15"/>
      <sheetName val="WorkerTrips SCS 1-19-15"/>
      <sheetName val="Equipment SCS 1-26-15"/>
      <sheetName val="Construction Truck SCS 1-26-15"/>
      <sheetName val="WorkerTrips SCS 1-26-15"/>
      <sheetName val="Equipment SCS 2-2-15"/>
      <sheetName val="Construction Truck SCS 2-2-15"/>
      <sheetName val="WorkerTrips SCS 2-2-15"/>
      <sheetName val="Equipment SCS 2-9-15"/>
      <sheetName val="Construction Truck SCS 2-9-15"/>
      <sheetName val="WorkerTrips SCS 2-9-15"/>
      <sheetName val="Equipment SCS 2-16-15"/>
      <sheetName val="Construction Truck SCS 2-16-15"/>
      <sheetName val="WorkerTrips SCS 2-16-15"/>
      <sheetName val="Equipment SCS 2-23-15"/>
      <sheetName val="Construction Truck SCS 2-23-15"/>
      <sheetName val="WorkerTrips SCS 2-23-15"/>
      <sheetName val="Equipment SCS 3-2-15"/>
      <sheetName val="Construction Truck SCS 3-2-15"/>
      <sheetName val="WorkerTrips SCS 3-2-15"/>
      <sheetName val="Equipment SCS 3-9-15"/>
      <sheetName val="Construction Truck SCS 3-9-15"/>
      <sheetName val="WorkerTrips SCS 3-9-15"/>
      <sheetName val="Equipment SCS 3-16-15"/>
      <sheetName val="Construction Truck SCS 3-16-15"/>
      <sheetName val="WorkerTrips SCS 3-16-15"/>
      <sheetName val="Equipment SCS 3-23-15"/>
      <sheetName val="Construction Truck SCS 3-23-15"/>
      <sheetName val="WorkerTrips SCS 3-23-15"/>
      <sheetName val="Equipment SCS 3-30-15"/>
      <sheetName val="Construction Truck SCS 3-30-15"/>
      <sheetName val="WorkerTrips SCS 3-30-15"/>
      <sheetName val="Equipment SCS 4-6-15"/>
      <sheetName val="Construction Truck SCS 4-6-15"/>
      <sheetName val="WorkerTrips SCS 4-6-15"/>
      <sheetName val="Equipment SCS 4-13-15"/>
      <sheetName val="Construction Truck SCS 4-13-15"/>
      <sheetName val="WorkerTrips SCS 4-13-15"/>
      <sheetName val="Equipment SCS 4-20-15"/>
      <sheetName val="Construction Truck SCS 4-20-15"/>
      <sheetName val="WorkerTrips SCS 4-20-15"/>
      <sheetName val="Equipment SCS 4-27-15"/>
      <sheetName val="Construction Truck SCS 4-27-15"/>
      <sheetName val="WorkerTrips SCS 4-27-15"/>
      <sheetName val="Equipment SCS 5-4-15"/>
      <sheetName val="Construction Truck SCS 5-4-15"/>
      <sheetName val="WorkerTrips SCS 5-4-15"/>
      <sheetName val="Equipment SCS 5-11-15"/>
      <sheetName val="Construction Truck SCS 5-11-15"/>
      <sheetName val="WorkerTrips SCS 5-11-15"/>
      <sheetName val="Equipment SCS 5-18-15"/>
      <sheetName val="Construction Truck SCS 5-18-15"/>
      <sheetName val="WorkerTrips SCS 5-18-15"/>
      <sheetName val="Equipment SCS 5-25-15"/>
      <sheetName val="Construction Truck SCS 5-25-15"/>
      <sheetName val="WorkerTrips SCS 5-25-15"/>
      <sheetName val="Equipment SCS 6-1-15"/>
      <sheetName val="Construction Truck SCS 6-1-15"/>
      <sheetName val="WorkerTrips SCS 6-1-15"/>
      <sheetName val="Equipment SCS 6-8-15"/>
      <sheetName val="Construction Truck SCS 6-8-15"/>
      <sheetName val="WorkerTrips SCS 6-8-15"/>
      <sheetName val="Equipment SCS 6-15-15"/>
      <sheetName val="Construction Truck SCS 6-15-15"/>
      <sheetName val="WorkerTrips SCS 6-15-15"/>
      <sheetName val="Equipment SCS 6-23-15"/>
      <sheetName val="Construction Truck SCS 6-23-15"/>
      <sheetName val="WorkerTrips SCS 6-23-15"/>
      <sheetName val="Equipment SCS 6-30-15"/>
      <sheetName val="Construction Truck SCS 6-30-15"/>
      <sheetName val="WorkerTrips SCS 6-30-15"/>
      <sheetName val="Equipment SCS 7-6-15"/>
      <sheetName val="Construction Truck SCS 7-6-15"/>
      <sheetName val="WorkerTrips SCS 7-6-15"/>
      <sheetName val="Equipment SCS 7-13-15"/>
      <sheetName val="Construction Truck SCS 7-13-15"/>
      <sheetName val="WorkerTrips SCS 7-13-15"/>
      <sheetName val="Equipment SCS 7-20-15"/>
      <sheetName val="Construction Truck SCS 7-20-15"/>
      <sheetName val="WorkerTrips SCS 7-20-15"/>
      <sheetName val="Equipment SCS 7-27-15"/>
      <sheetName val="Construction Truck SCS 7-27-15"/>
      <sheetName val="WorkerTrips SCS 7-27-15"/>
      <sheetName val="Equipment SCS 8-3-15"/>
      <sheetName val="Construction Truck SCS 8-3-15"/>
      <sheetName val="WorkerTrips SCS 8-3-15"/>
      <sheetName val="Equipment SCS 8-10-15"/>
      <sheetName val="Construction Truck SCS 8-10-15"/>
      <sheetName val="WorkerTrips SCS 8-10-15"/>
      <sheetName val="Equipment SCS 8-17-15"/>
      <sheetName val="Construction Truck SCS 8-17-15"/>
      <sheetName val="WorkerTrips SCS 8-17-15"/>
      <sheetName val="Equipment SCS 818-101"/>
      <sheetName val="Construction Truck SCS 818-101"/>
      <sheetName val="WorkerTrips SCS 818-101"/>
      <sheetName val="Equipment SCS 102-119"/>
      <sheetName val="Construction Truck SCS 102-119"/>
      <sheetName val="WorkerTrips SCS 102-119"/>
      <sheetName val="Equipment SCS 1110-1130"/>
      <sheetName val="Construction Truck SCS1110-1130"/>
      <sheetName val="WorkerTrips SCS 1110-1130"/>
      <sheetName val="Equipment SCS 12-7-15"/>
      <sheetName val="Construction Truck SCS 12-7-15"/>
      <sheetName val="WorkerTrips SCS 12-7-15"/>
      <sheetName val="Equipment SCS 12-14-15"/>
      <sheetName val="Construction Truck SCS 12-14-15"/>
      <sheetName val="WorkerTrips SCS 12-14-15"/>
      <sheetName val="Equipment SCS 12-21-15"/>
      <sheetName val="Construction Truck SCS 12-21-15"/>
      <sheetName val="WorkerTrips SCS 12-21-15"/>
      <sheetName val="Equipment SCS 12-28-15"/>
      <sheetName val="Construction Truck SCS 12-28-15"/>
      <sheetName val="WorkerTrips SCS 12-28-15"/>
      <sheetName val="Equipment SCS 1-4-16"/>
      <sheetName val="Construction Truck SCS 1-4-16"/>
      <sheetName val="WorkerTrips SCS 1-4-16"/>
      <sheetName val="Equipment SCS 1-11-16"/>
      <sheetName val="Construction Truck SCS 1-11-16"/>
      <sheetName val="WorkerTrips SCS 1-11-16"/>
      <sheetName val="Equipment SCS 1-18-16"/>
      <sheetName val="Construction Truck SCS 1-18-16"/>
      <sheetName val="WorkerTrips SCS 1-18-16"/>
      <sheetName val="Equipment UG12kV"/>
      <sheetName val="Construction Trucks UG12kV"/>
      <sheetName val="WorkerTrips UG12kV"/>
      <sheetName val="Equipment Miguel Sub"/>
      <sheetName val="Offroad Tiers EF"/>
      <sheetName val="Construction Trucks Miguel Sub"/>
      <sheetName val="WorkerTrips Miguel Sub "/>
      <sheetName val="WorkerTrips"/>
      <sheetName val="Construction Trucks"/>
      <sheetName val="Helicopters"/>
      <sheetName val="Helicopter EF"/>
      <sheetName val="Fugitive Dust SC Substation"/>
      <sheetName val="Fugitive Dust TL6965"/>
      <sheetName val="Fugitive Dust M Substation"/>
      <sheetName val="Fugitive Dust Transmission"/>
      <sheetName val="SC Substation Construction Unmi"/>
      <sheetName val="SC Substation Construction"/>
      <sheetName val="TL6965 Construction Unmit"/>
      <sheetName val="TL6965 Construction"/>
      <sheetName val="TL6910 Construction"/>
      <sheetName val="12kV Distribution"/>
      <sheetName val="M Substation Construction Unmit"/>
      <sheetName val="M Substation Construction"/>
      <sheetName val="Maximum Daily  Unmit"/>
      <sheetName val="Maximum Daily "/>
      <sheetName val="Equipment 69kV 12-8-14"/>
      <sheetName val="Trucks 69kV 12-8-14"/>
      <sheetName val="WorkerTrips 69kV 12-8-14"/>
      <sheetName val="Equipment Trans Miguel SC (2)"/>
      <sheetName val="Construction Trucks Miguel  (2)"/>
      <sheetName val="WorkerTrips Miguel SC (2)"/>
      <sheetName val="Equipment 69kV 1215-120"/>
      <sheetName val="Trucks 69kV 1215-120"/>
      <sheetName val="WorkerTrips 69kV 1215-120"/>
      <sheetName val="Equipment 69kV 120-317"/>
      <sheetName val="Trucks 69kV 120-317"/>
      <sheetName val="WorkerTrips 69kV 120-317"/>
      <sheetName val="Equipment 69kV 3-17-15"/>
      <sheetName val="Trucks 69kV 3-17-15"/>
      <sheetName val="WorkerTrips 69kV 3-17-15"/>
      <sheetName val="Equipment 69kV 3-24-15"/>
      <sheetName val="Trucks 69kV 3-24-15"/>
      <sheetName val="WorkerTrips 69kV 3-24-15"/>
      <sheetName val="Equipment 69kV 7-20-15"/>
      <sheetName val="Trucks 69kV 7-20-15"/>
      <sheetName val="WorkerTrips 69kV 7-20-15"/>
      <sheetName val="Equipment 69kV 7-27-15"/>
      <sheetName val="Trucks 69kV 7-27-15"/>
      <sheetName val="WorkerTrips 69kV 7-27-15"/>
      <sheetName val="Equipment 69kV 8-3-15"/>
      <sheetName val="Trucks 69kV 8-3-15"/>
      <sheetName val="WorkerTrips 69kV 8-3-15"/>
      <sheetName val="Equipment 69kV 8-10-15"/>
      <sheetName val="Trucks 69kV 8-10-15"/>
      <sheetName val="WorkerTrips 69kV 8-10-15"/>
      <sheetName val="Equipment 69kV 8-17-15"/>
      <sheetName val="Trucks 69kV 8-17-15"/>
      <sheetName val="WorkerTrips 69kV 8-17-15"/>
      <sheetName val="Equipment 69kV 8-24-15"/>
      <sheetName val="Trucks 69kV 8-24-15"/>
      <sheetName val="WorkerTrips 69kV 8-24-15"/>
      <sheetName val="Equipment 69kV 8-31-15"/>
      <sheetName val="Trucks 69kV 8-31-15"/>
      <sheetName val="WorkerTrips 69kV 8-31-15"/>
      <sheetName val="Equipment 69kV 9-7-15"/>
      <sheetName val="Trucks 69kV 9-7-15"/>
      <sheetName val="WorkerTrips 69kV 9-7-15"/>
      <sheetName val="Equipment 69kV 9-28-15"/>
      <sheetName val="Trucks 69kV 9-28-15"/>
      <sheetName val="WorkerTrips 69kV 9-28-15"/>
      <sheetName val="Equipment TL6910 2-9-15"/>
      <sheetName val="Trucks TL6910 2-9-15"/>
      <sheetName val="WorkerTrips TL6910 2-9-15"/>
      <sheetName val="Equipment TL6910 2-16-15"/>
      <sheetName val="Trucks TL6910 2-16-15"/>
      <sheetName val="WorkerTrips TL6910 2-16-15"/>
      <sheetName val="Equipment TL6910 4-13-15"/>
      <sheetName val="Trucks TL6910 4-13-15"/>
      <sheetName val="WorkerTrips TL6910 4-13-15"/>
      <sheetName val="Equipment TL6910 4-27-15"/>
      <sheetName val="Trucks TL6910 4-27-15"/>
      <sheetName val="WorkerTrips TL6910 4-27-15"/>
      <sheetName val="Equipment TL6910 8-10-15"/>
      <sheetName val="Trucks TL6910 8-10-15"/>
      <sheetName val="WorkerTrips TL6910 8-10-15"/>
      <sheetName val="Equipment TL6910 8-17-15"/>
      <sheetName val="Trucks TL6910 8-17-15"/>
      <sheetName val="WorkerTrips TL6910 8-17-15"/>
      <sheetName val="Equipment TL6910 8-24-15"/>
      <sheetName val="Trucks TL6910 8-24-15"/>
      <sheetName val="WorkerTrips TL6910 8-24-15"/>
      <sheetName val="Equipment TL6910 9-21-15"/>
      <sheetName val="Trucks TL6910 9-21-15"/>
      <sheetName val="WorkerTrips TL6910 9-21-15"/>
      <sheetName val="Equipment 12kV Dist 3-9-15"/>
      <sheetName val="Trucks 12kV Dist 3-9-15"/>
      <sheetName val="WorkerTrips 12kV Dist 3-9-15"/>
      <sheetName val="Equipment 12kV Dist 3-16-15"/>
      <sheetName val="Trucks 12kV Dist 3-16-15"/>
      <sheetName val="WorkerTrips 12kV Dist 3-16-15"/>
      <sheetName val="Equipment 12kV Dist 3-23-15"/>
      <sheetName val="Trucks 12kV Dist 3-23-15"/>
      <sheetName val="WorkerTrips 12kV Dist 3-23-15"/>
      <sheetName val="Equipment 12kV Dist 3-30-15"/>
      <sheetName val="Trucks 12kV Dist 3-30-15"/>
      <sheetName val="WorkerTrips 12kV Dist 3-30-15"/>
      <sheetName val="Equipment 12kV Dist 4-6-15"/>
      <sheetName val="Trucks 12kV Dist 4-6-15"/>
      <sheetName val="WorkerTrips 12kV Dist 4-6-15"/>
      <sheetName val="Equipment 12kV Dist 4-13-15"/>
      <sheetName val="Trucks 12kV Dist 4-13-15"/>
      <sheetName val="WorkerTrips 12kV Dist 4-13-15"/>
      <sheetName val="Equipment 12kV Dist 4-20-15"/>
      <sheetName val="Trucks 12kV Dist 4-20-15"/>
      <sheetName val="WorkerTrips 12kV Dist 4-20-15"/>
      <sheetName val="Equipment 12kV Dist 4-27-15"/>
      <sheetName val="Trucks 12kV Dist 4-27-15"/>
      <sheetName val="WorkerTrips 12kV Dist 4-27-15"/>
      <sheetName val="Equipment 12kV Dist 5-1-15"/>
      <sheetName val="Trucks 12kV Dist 5-1-15"/>
      <sheetName val="WorkerTrips 12kV Dist 5-1-15"/>
      <sheetName val="Equipment 12kV Dist 5-8-15"/>
      <sheetName val="Trucks 12kV Dist 5-8-15"/>
      <sheetName val="WorkerTrips 12kV Dist 5-8-15"/>
      <sheetName val="Equipment 12kV Dist 5-15-15"/>
      <sheetName val="Trucks 12kV Dist 5-15-15"/>
      <sheetName val="WorkerTrips 12kV Dist 5-15-15"/>
      <sheetName val="Equipment 12kV Dist 5-22-15"/>
      <sheetName val="Trucks 12kV Dist 5-22-15"/>
      <sheetName val="WorkerTrips 12kV Dist 5-22-15"/>
      <sheetName val="Equipment 12kV Dist 529-801"/>
      <sheetName val="Trucks 12kV Dist 529-801"/>
      <sheetName val="WorkerTrips 12kV Dist 529-801"/>
      <sheetName val="Equipment Miguel Sub 3-30-15"/>
      <sheetName val="Trucks Miguel Sub 3-30-15"/>
      <sheetName val="WorkerTrips Miguel Sub 3-30-15"/>
      <sheetName val="Equipment Miguel Sub 4-6-15"/>
      <sheetName val="Trucks Miguel Sub 4-6-15"/>
      <sheetName val="WorkerTrips Miguel Sub 4-6-15"/>
      <sheetName val="Equipment Miguel Sub 4-13-15"/>
      <sheetName val="Trucks Miguel Sub 4-13-15"/>
      <sheetName val="WorkerTrips Miguel Sub 4-13-15"/>
      <sheetName val="Equipment Miguel Sub 4-20-15"/>
      <sheetName val="Trucks Miguel Sub 4-20-15"/>
      <sheetName val="WorkerTrips Miguel Sub 4-20-15"/>
      <sheetName val="Equipment Miguel Sub 4-27-15"/>
      <sheetName val="Trucks Miguel Sub 4-27-15"/>
      <sheetName val="WorkerTrips Miguel Sub 4-27-15"/>
      <sheetName val="Equipment Miguel Sub 5-4-15"/>
      <sheetName val="Trucks Miguel Sub 5-4-15"/>
      <sheetName val="WorkerTrips Miguel Sub 5-4-15"/>
      <sheetName val="Equipment Miguel Sub 5-11-15"/>
      <sheetName val="Trucks Miguel Sub 5-11-15"/>
      <sheetName val="WorkerTrips Miguel Sub 5-11-15"/>
      <sheetName val="Equipment Miguel Sub 5-18-15"/>
      <sheetName val="Trucks Miguel Sub 5-18-15"/>
      <sheetName val="WorkerTrips Miguel Sub 5-18-15"/>
      <sheetName val="Equipment Miguel Sub 5-25-15"/>
      <sheetName val="Trucks Miguel Sub 5-25-15"/>
      <sheetName val="WorkerTrips Miguel Sub 5-25-15"/>
      <sheetName val="Equipment Miguel Sub 6-1-15"/>
      <sheetName val="Trucks Miguel Sub 6-1-15"/>
      <sheetName val="WorkerTrips Miguel Sub 6-1-15"/>
      <sheetName val="Equipment Miguel Sub 6-8-15"/>
      <sheetName val="Trucks Miguel Sub 6-8-15"/>
      <sheetName val="WorkerTrips Miguel Sub 6-8-15"/>
      <sheetName val="Equipment Miguel Sub 6-15-15"/>
      <sheetName val="Trucks Miguel Sub 6-15-15"/>
      <sheetName val="WorkerTrips Miguel Sub 6-15-15"/>
      <sheetName val="Equipment Miguel Sub 6-23-15"/>
      <sheetName val="Trucks Miguel Sub 6-23-15"/>
      <sheetName val="WorkerTrips Miguel Sub 6-23-15"/>
      <sheetName val="Equipment Miguel Sub 6-30-15"/>
      <sheetName val="Trucks Miguel Sub 6-30-15"/>
      <sheetName val="WorkerTrips Miguel Sub 6-30-15"/>
      <sheetName val="Equipment Miguel Sub 7-6-15"/>
      <sheetName val="Trucks Miguel Sub 7-6-15"/>
      <sheetName val="WorkerTrips Miguel Sub 7-6-15"/>
      <sheetName val="Equipment Miguel Sub 7-13-15"/>
      <sheetName val="Trucks Miguel Sub 7-13-15"/>
      <sheetName val="WorkerTrips Miguel Sub 7-13-15"/>
      <sheetName val="Equipment Miguel Sub 7-20-15"/>
      <sheetName val="Trucks Miguel Sub 7-20-15"/>
      <sheetName val="WorkerTrips Miguel Sub 7-20-15"/>
      <sheetName val="Equipment Miguel 12-28-15"/>
      <sheetName val="Construction Truck Mig 12-28-15"/>
      <sheetName val="WorkerTrips Mguel 12-28-15"/>
      <sheetName val="Equipment Miguel 1-4-16"/>
      <sheetName val="Construction Truck Mig 1-4-16"/>
      <sheetName val="WorkerTrips Miguel 1-4-16"/>
      <sheetName val="Equipment Miguel 1-11-16"/>
      <sheetName val="Construction Truck Mig 1-11-16"/>
      <sheetName val="WorkerTrips Miguel 1-11-16"/>
      <sheetName val="Equipment Miguel 1-18-16"/>
      <sheetName val="Construction Truck Mig 1-18-16"/>
      <sheetName val="WorkerTrips Miguel 1-18-16"/>
      <sheetName val="Summary NOx"/>
      <sheetName val="Offroad Tier 2 Alt1"/>
      <sheetName val="Offroad Tiers EF (2)"/>
      <sheetName val="Offroad Tiers LF"/>
      <sheetName val="Chart"/>
      <sheetName val="Summary GHGs"/>
      <sheetName val="Fugitive Dust SC Substation (2)"/>
      <sheetName val="Fugitive Dust M Substation (2)"/>
      <sheetName val="Summary"/>
      <sheetName val="SC Substation Construction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S14">
            <v>39.052803369562639</v>
          </cell>
        </row>
      </sheetData>
      <sheetData sheetId="10" refreshError="1">
        <row r="12">
          <cell r="U12">
            <v>6.168145514179046</v>
          </cell>
        </row>
      </sheetData>
      <sheetData sheetId="11" refreshError="1">
        <row r="89">
          <cell r="G89">
            <v>0.52260835451201659</v>
          </cell>
        </row>
      </sheetData>
      <sheetData sheetId="12" refreshError="1">
        <row r="17">
          <cell r="S17">
            <v>82.806101385435653</v>
          </cell>
        </row>
      </sheetData>
      <sheetData sheetId="13" refreshError="1">
        <row r="12">
          <cell r="U12">
            <v>6.168145514179046</v>
          </cell>
        </row>
      </sheetData>
      <sheetData sheetId="14" refreshError="1">
        <row r="89">
          <cell r="G89">
            <v>0.52260835451201659</v>
          </cell>
        </row>
      </sheetData>
      <sheetData sheetId="15" refreshError="1">
        <row r="17">
          <cell r="S17">
            <v>95.880548461569859</v>
          </cell>
        </row>
      </sheetData>
      <sheetData sheetId="16" refreshError="1">
        <row r="12">
          <cell r="U12">
            <v>6.168145514179046</v>
          </cell>
        </row>
      </sheetData>
      <sheetData sheetId="17" refreshError="1">
        <row r="89">
          <cell r="G89">
            <v>0.52260835451201659</v>
          </cell>
        </row>
      </sheetData>
      <sheetData sheetId="18" refreshError="1">
        <row r="37">
          <cell r="S37">
            <v>152.66786080611971</v>
          </cell>
        </row>
      </sheetData>
      <sheetData sheetId="19" refreshError="1">
        <row r="25">
          <cell r="U25">
            <v>9.4855980027467393</v>
          </cell>
        </row>
      </sheetData>
      <sheetData sheetId="20" refreshError="1">
        <row r="95">
          <cell r="G95">
            <v>1.683960253427609</v>
          </cell>
        </row>
      </sheetData>
      <sheetData sheetId="21" refreshError="1">
        <row r="37">
          <cell r="S37">
            <v>167.71668765797156</v>
          </cell>
        </row>
      </sheetData>
      <sheetData sheetId="22" refreshError="1">
        <row r="26">
          <cell r="U26">
            <v>12.246867830741184</v>
          </cell>
        </row>
      </sheetData>
      <sheetData sheetId="23" refreshError="1">
        <row r="95">
          <cell r="G95">
            <v>1.683960253427609</v>
          </cell>
        </row>
      </sheetData>
      <sheetData sheetId="24" refreshError="1">
        <row r="37">
          <cell r="S37">
            <v>150.97146259528722</v>
          </cell>
        </row>
      </sheetData>
      <sheetData sheetId="25" refreshError="1">
        <row r="25">
          <cell r="U25">
            <v>9.4855980027467393</v>
          </cell>
        </row>
      </sheetData>
      <sheetData sheetId="26" refreshError="1">
        <row r="95">
          <cell r="G95">
            <v>1.683960253427609</v>
          </cell>
        </row>
      </sheetData>
      <sheetData sheetId="27" refreshError="1">
        <row r="20">
          <cell r="S20">
            <v>77.104702240641643</v>
          </cell>
        </row>
      </sheetData>
      <sheetData sheetId="28" refreshError="1">
        <row r="16">
          <cell r="U16">
            <v>2.5911458981037669</v>
          </cell>
        </row>
      </sheetData>
      <sheetData sheetId="29" refreshError="1">
        <row r="92">
          <cell r="G92">
            <v>0.63874354440357595</v>
          </cell>
        </row>
      </sheetData>
      <sheetData sheetId="30" refreshError="1">
        <row r="21">
          <cell r="S21">
            <v>82.289521568037259</v>
          </cell>
        </row>
      </sheetData>
      <sheetData sheetId="31" refreshError="1">
        <row r="16">
          <cell r="U16">
            <v>2.5911458981037669</v>
          </cell>
        </row>
      </sheetData>
      <sheetData sheetId="32" refreshError="1">
        <row r="92">
          <cell r="G92">
            <v>0.63874354440357595</v>
          </cell>
        </row>
      </sheetData>
      <sheetData sheetId="33" refreshError="1">
        <row r="21">
          <cell r="S21">
            <v>82.289521568037259</v>
          </cell>
        </row>
      </sheetData>
      <sheetData sheetId="34" refreshError="1">
        <row r="16">
          <cell r="U16">
            <v>2.5911458981037669</v>
          </cell>
        </row>
      </sheetData>
      <sheetData sheetId="35" refreshError="1">
        <row r="92">
          <cell r="G92">
            <v>0.63874354440357595</v>
          </cell>
        </row>
      </sheetData>
      <sheetData sheetId="36" refreshError="1">
        <row r="21">
          <cell r="S21">
            <v>90.510014216407754</v>
          </cell>
        </row>
      </sheetData>
      <sheetData sheetId="37" refreshError="1">
        <row r="17">
          <cell r="U17">
            <v>113.04193901788155</v>
          </cell>
        </row>
      </sheetData>
      <sheetData sheetId="38" refreshError="1">
        <row r="92">
          <cell r="G92">
            <v>0.63874354440357595</v>
          </cell>
        </row>
      </sheetData>
      <sheetData sheetId="39" refreshError="1">
        <row r="21">
          <cell r="S21">
            <v>90.510014216407754</v>
          </cell>
        </row>
      </sheetData>
      <sheetData sheetId="40" refreshError="1">
        <row r="17">
          <cell r="U17">
            <v>113.04193901788155</v>
          </cell>
        </row>
      </sheetData>
      <sheetData sheetId="41" refreshError="1">
        <row r="92">
          <cell r="G92">
            <v>0.63874354440357595</v>
          </cell>
        </row>
      </sheetData>
      <sheetData sheetId="42" refreshError="1">
        <row r="21">
          <cell r="S21">
            <v>90.510014216407754</v>
          </cell>
        </row>
      </sheetData>
      <sheetData sheetId="43" refreshError="1">
        <row r="17">
          <cell r="U17">
            <v>113.04193901788155</v>
          </cell>
        </row>
      </sheetData>
      <sheetData sheetId="44" refreshError="1">
        <row r="92">
          <cell r="G92">
            <v>0.63874354440357595</v>
          </cell>
        </row>
      </sheetData>
      <sheetData sheetId="45" refreshError="1">
        <row r="21">
          <cell r="S21">
            <v>90.510014216407754</v>
          </cell>
        </row>
      </sheetData>
      <sheetData sheetId="46" refreshError="1">
        <row r="17">
          <cell r="U17">
            <v>113.04193901788155</v>
          </cell>
        </row>
      </sheetData>
      <sheetData sheetId="47" refreshError="1">
        <row r="92">
          <cell r="G92">
            <v>0.63874354440357595</v>
          </cell>
        </row>
      </sheetData>
      <sheetData sheetId="48" refreshError="1">
        <row r="27">
          <cell r="S27">
            <v>109.82542658067939</v>
          </cell>
        </row>
      </sheetData>
      <sheetData sheetId="49" refreshError="1">
        <row r="21">
          <cell r="U21">
            <v>113.84894634061925</v>
          </cell>
        </row>
      </sheetData>
      <sheetData sheetId="50" refreshError="1">
        <row r="93">
          <cell r="G93">
            <v>0.92908151913247405</v>
          </cell>
        </row>
      </sheetData>
      <sheetData sheetId="51" refreshError="1">
        <row r="27">
          <cell r="S27">
            <v>109.82542658067939</v>
          </cell>
        </row>
      </sheetData>
      <sheetData sheetId="52" refreshError="1">
        <row r="21">
          <cell r="U21">
            <v>113.84894634061925</v>
          </cell>
        </row>
      </sheetData>
      <sheetData sheetId="53" refreshError="1">
        <row r="93">
          <cell r="G93">
            <v>0.92908151913247405</v>
          </cell>
        </row>
      </sheetData>
      <sheetData sheetId="54" refreshError="1"/>
      <sheetData sheetId="55" refreshError="1"/>
      <sheetData sheetId="56" refreshError="1"/>
      <sheetData sheetId="57" refreshError="1">
        <row r="40">
          <cell r="S40">
            <v>146.04795157946339</v>
          </cell>
        </row>
      </sheetData>
      <sheetData sheetId="58" refreshError="1">
        <row r="32">
          <cell r="U32">
            <v>41.401602489230392</v>
          </cell>
        </row>
      </sheetData>
      <sheetData sheetId="59" refreshError="1">
        <row r="97">
          <cell r="G97">
            <v>1.5678250635360498</v>
          </cell>
        </row>
      </sheetData>
      <sheetData sheetId="60" refreshError="1">
        <row r="37">
          <cell r="S37">
            <v>124.2792598187702</v>
          </cell>
        </row>
      </sheetData>
      <sheetData sheetId="61" refreshError="1">
        <row r="32">
          <cell r="U32">
            <v>41.401602489230392</v>
          </cell>
        </row>
      </sheetData>
      <sheetData sheetId="62" refreshError="1">
        <row r="97">
          <cell r="G97">
            <v>1.5678250635360498</v>
          </cell>
        </row>
      </sheetData>
      <sheetData sheetId="63" refreshError="1">
        <row r="27">
          <cell r="S27">
            <v>43.176566409154432</v>
          </cell>
        </row>
      </sheetData>
      <sheetData sheetId="64" refreshError="1">
        <row r="26">
          <cell r="U26">
            <v>7.2979557660118219</v>
          </cell>
        </row>
      </sheetData>
      <sheetData sheetId="65" refreshError="1">
        <row r="95">
          <cell r="G95">
            <v>1.1032843039698128</v>
          </cell>
        </row>
      </sheetData>
      <sheetData sheetId="66" refreshError="1">
        <row r="37">
          <cell r="S37">
            <v>80.095505162314979</v>
          </cell>
        </row>
      </sheetData>
      <sheetData sheetId="67" refreshError="1">
        <row r="31">
          <cell r="U31">
            <v>9.1627950736516617</v>
          </cell>
        </row>
      </sheetData>
      <sheetData sheetId="68" refreshError="1">
        <row r="97">
          <cell r="G97">
            <v>1.8000954433191683</v>
          </cell>
        </row>
      </sheetData>
      <sheetData sheetId="69" refreshError="1">
        <row r="38">
          <cell r="S38">
            <v>97.772506610434988</v>
          </cell>
        </row>
      </sheetData>
      <sheetData sheetId="70" refreshError="1">
        <row r="31">
          <cell r="U31">
            <v>9.1627950736516617</v>
          </cell>
        </row>
      </sheetData>
      <sheetData sheetId="71" refreshError="1">
        <row r="97">
          <cell r="G97">
            <v>1.8000954433191683</v>
          </cell>
        </row>
      </sheetData>
      <sheetData sheetId="72" refreshError="1">
        <row r="29">
          <cell r="S29">
            <v>42.52451078746131</v>
          </cell>
        </row>
      </sheetData>
      <sheetData sheetId="73" refreshError="1">
        <row r="26">
          <cell r="U26">
            <v>5.5945179229195201</v>
          </cell>
        </row>
      </sheetData>
      <sheetData sheetId="74" refreshError="1">
        <row r="95">
          <cell r="G95">
            <v>1.5097574685902702</v>
          </cell>
        </row>
      </sheetData>
      <sheetData sheetId="75" refreshError="1">
        <row r="29">
          <cell r="S29">
            <v>42.52451078746131</v>
          </cell>
        </row>
      </sheetData>
      <sheetData sheetId="76" refreshError="1">
        <row r="27">
          <cell r="U27">
            <v>36.658803487857021</v>
          </cell>
        </row>
      </sheetData>
      <sheetData sheetId="77" refreshError="1">
        <row r="95">
          <cell r="G95">
            <v>1.5097574685902702</v>
          </cell>
        </row>
      </sheetData>
      <sheetData sheetId="78" refreshError="1">
        <row r="23">
          <cell r="S23">
            <v>27.792081051055629</v>
          </cell>
        </row>
      </sheetData>
      <sheetData sheetId="79" refreshError="1">
        <row r="23">
          <cell r="U23">
            <v>56.884122804172733</v>
          </cell>
        </row>
      </sheetData>
      <sheetData sheetId="80" refreshError="1">
        <row r="93">
          <cell r="G93">
            <v>1.2194194938613721</v>
          </cell>
        </row>
      </sheetData>
      <sheetData sheetId="81" refreshError="1">
        <row r="24">
          <cell r="S24">
            <v>27.980760122185952</v>
          </cell>
        </row>
      </sheetData>
      <sheetData sheetId="82" refreshError="1">
        <row r="23">
          <cell r="U23">
            <v>56.884122804172733</v>
          </cell>
        </row>
      </sheetData>
      <sheetData sheetId="83" refreshError="1">
        <row r="93">
          <cell r="G93">
            <v>1.2194194938613721</v>
          </cell>
        </row>
      </sheetData>
      <sheetData sheetId="84" refreshError="1">
        <row r="24">
          <cell r="S24">
            <v>27.980760122185952</v>
          </cell>
        </row>
      </sheetData>
      <sheetData sheetId="85" refreshError="1">
        <row r="22">
          <cell r="U22">
            <v>25.819837239235234</v>
          </cell>
        </row>
      </sheetData>
      <sheetData sheetId="86" refreshError="1">
        <row r="93">
          <cell r="G93">
            <v>1.2194194938613721</v>
          </cell>
        </row>
      </sheetData>
      <sheetData sheetId="87" refreshError="1">
        <row r="24">
          <cell r="S24">
            <v>27.980760122185952</v>
          </cell>
        </row>
      </sheetData>
      <sheetData sheetId="88" refreshError="1">
        <row r="21">
          <cell r="U21">
            <v>3.7296786152796804</v>
          </cell>
        </row>
      </sheetData>
      <sheetData sheetId="89" refreshError="1">
        <row r="93">
          <cell r="G93">
            <v>1.2194194938613721</v>
          </cell>
        </row>
      </sheetData>
      <sheetData sheetId="90" refreshError="1">
        <row r="23">
          <cell r="S23">
            <v>27.792081051055629</v>
          </cell>
        </row>
      </sheetData>
      <sheetData sheetId="91" refreshError="1">
        <row r="21">
          <cell r="U21">
            <v>3.7296786152796804</v>
          </cell>
        </row>
      </sheetData>
      <sheetData sheetId="92" refreshError="1">
        <row r="93">
          <cell r="G93">
            <v>1.2194194938613721</v>
          </cell>
        </row>
      </sheetData>
      <sheetData sheetId="93" refreshError="1">
        <row r="18">
          <cell r="S18">
            <v>14.73107884759923</v>
          </cell>
        </row>
      </sheetData>
      <sheetData sheetId="94" refreshError="1">
        <row r="16">
          <cell r="U16">
            <v>2.1069415044611493</v>
          </cell>
        </row>
      </sheetData>
      <sheetData sheetId="95" refreshError="1">
        <row r="91">
          <cell r="G91">
            <v>1.0452167090240332</v>
          </cell>
        </row>
      </sheetData>
      <sheetData sheetId="96" refreshError="1">
        <row r="18">
          <cell r="S18">
            <v>14.73107884759923</v>
          </cell>
        </row>
      </sheetData>
      <sheetData sheetId="97" refreshError="1">
        <row r="16">
          <cell r="U16">
            <v>2.1069415044611493</v>
          </cell>
        </row>
      </sheetData>
      <sheetData sheetId="98" refreshError="1">
        <row r="91">
          <cell r="G91">
            <v>1.0452167090240332</v>
          </cell>
        </row>
      </sheetData>
      <sheetData sheetId="99" refreshError="1">
        <row r="22">
          <cell r="S22">
            <v>16.940704028614231</v>
          </cell>
        </row>
      </sheetData>
      <sheetData sheetId="100" refreshError="1">
        <row r="20">
          <cell r="U20">
            <v>3.4875764184583717</v>
          </cell>
        </row>
      </sheetData>
      <sheetData sheetId="101" refreshError="1">
        <row r="93">
          <cell r="G93">
            <v>1.0452167090240332</v>
          </cell>
        </row>
      </sheetData>
      <sheetData sheetId="102" refreshError="1">
        <row r="21">
          <cell r="S21">
            <v>13.952294306392009</v>
          </cell>
        </row>
      </sheetData>
      <sheetData sheetId="103" refreshError="1">
        <row r="17">
          <cell r="U17">
            <v>2.1069415044611493</v>
          </cell>
        </row>
      </sheetData>
      <sheetData sheetId="104" refreshError="1">
        <row r="93">
          <cell r="G93">
            <v>1.0452167090240332</v>
          </cell>
        </row>
      </sheetData>
      <sheetData sheetId="105" refreshError="1">
        <row r="21">
          <cell r="S21">
            <v>13.952294306392009</v>
          </cell>
        </row>
      </sheetData>
      <sheetData sheetId="106" refreshError="1">
        <row r="17">
          <cell r="U17">
            <v>2.1069415044611493</v>
          </cell>
        </row>
      </sheetData>
      <sheetData sheetId="107" refreshError="1">
        <row r="93">
          <cell r="G93">
            <v>1.0452167090240332</v>
          </cell>
        </row>
      </sheetData>
      <sheetData sheetId="108" refreshError="1">
        <row r="22">
          <cell r="S22">
            <v>16.940704028614231</v>
          </cell>
        </row>
      </sheetData>
      <sheetData sheetId="109" refreshError="1">
        <row r="17">
          <cell r="U17">
            <v>2.1069415044611493</v>
          </cell>
        </row>
      </sheetData>
      <sheetData sheetId="110" refreshError="1">
        <row r="93">
          <cell r="G93">
            <v>1.0452167090240332</v>
          </cell>
        </row>
      </sheetData>
      <sheetData sheetId="111" refreshError="1">
        <row r="22">
          <cell r="S22">
            <v>16.940704028614231</v>
          </cell>
        </row>
      </sheetData>
      <sheetData sheetId="112" refreshError="1">
        <row r="17">
          <cell r="U17">
            <v>2.1069415044611493</v>
          </cell>
        </row>
      </sheetData>
      <sheetData sheetId="113" refreshError="1">
        <row r="93">
          <cell r="G93">
            <v>1.0452167090240332</v>
          </cell>
        </row>
      </sheetData>
      <sheetData sheetId="114" refreshError="1">
        <row r="22">
          <cell r="S22">
            <v>16.940704028614231</v>
          </cell>
        </row>
      </sheetData>
      <sheetData sheetId="115" refreshError="1">
        <row r="17">
          <cell r="U17">
            <v>2.1069415044611493</v>
          </cell>
        </row>
      </sheetData>
      <sheetData sheetId="116" refreshError="1">
        <row r="93">
          <cell r="G93">
            <v>1.0452167090240332</v>
          </cell>
        </row>
      </sheetData>
      <sheetData sheetId="117" refreshError="1">
        <row r="22">
          <cell r="S22">
            <v>16.940704028614231</v>
          </cell>
        </row>
      </sheetData>
      <sheetData sheetId="118" refreshError="1">
        <row r="17">
          <cell r="U17">
            <v>2.1069415044611493</v>
          </cell>
        </row>
      </sheetData>
      <sheetData sheetId="119" refreshError="1">
        <row r="93">
          <cell r="G93">
            <v>1.0452167090240332</v>
          </cell>
        </row>
      </sheetData>
      <sheetData sheetId="120" refreshError="1">
        <row r="21">
          <cell r="S21">
            <v>13.952294306392009</v>
          </cell>
        </row>
      </sheetData>
      <sheetData sheetId="121" refreshError="1">
        <row r="17">
          <cell r="U17">
            <v>2.1069415044611493</v>
          </cell>
        </row>
      </sheetData>
      <sheetData sheetId="122" refreshError="1">
        <row r="93">
          <cell r="G93">
            <v>1.0452167090240332</v>
          </cell>
        </row>
      </sheetData>
      <sheetData sheetId="123" refreshError="1">
        <row r="21">
          <cell r="S21">
            <v>13.952294306392009</v>
          </cell>
        </row>
      </sheetData>
      <sheetData sheetId="124" refreshError="1">
        <row r="17">
          <cell r="U17">
            <v>2.1069415044611493</v>
          </cell>
        </row>
      </sheetData>
      <sheetData sheetId="125" refreshError="1">
        <row r="93">
          <cell r="G93">
            <v>1.0452167090240332</v>
          </cell>
        </row>
      </sheetData>
      <sheetData sheetId="126" refreshError="1">
        <row r="21">
          <cell r="S21">
            <v>13.952294306392009</v>
          </cell>
        </row>
      </sheetData>
      <sheetData sheetId="127" refreshError="1">
        <row r="17">
          <cell r="U17">
            <v>2.1069415044611493</v>
          </cell>
        </row>
      </sheetData>
      <sheetData sheetId="128" refreshError="1">
        <row r="93">
          <cell r="G93">
            <v>1.0452167090240332</v>
          </cell>
        </row>
      </sheetData>
      <sheetData sheetId="129" refreshError="1">
        <row r="21">
          <cell r="S21">
            <v>13.952294306392009</v>
          </cell>
        </row>
      </sheetData>
      <sheetData sheetId="130" refreshError="1">
        <row r="17">
          <cell r="U17">
            <v>2.1069415044611493</v>
          </cell>
        </row>
      </sheetData>
      <sheetData sheetId="131" refreshError="1">
        <row r="93">
          <cell r="G93">
            <v>1.0452167090240332</v>
          </cell>
        </row>
      </sheetData>
      <sheetData sheetId="132" refreshError="1">
        <row r="27">
          <cell r="S27">
            <v>40.467796478572026</v>
          </cell>
        </row>
      </sheetData>
      <sheetData sheetId="133" refreshError="1">
        <row r="20">
          <cell r="U20">
            <v>2.3490437012824583</v>
          </cell>
        </row>
      </sheetData>
      <sheetData sheetId="134" refreshError="1">
        <row r="95">
          <cell r="G95">
            <v>1.0452167090240332</v>
          </cell>
        </row>
      </sheetData>
      <sheetData sheetId="135" refreshError="1">
        <row r="27">
          <cell r="S27">
            <v>40.467796478572026</v>
          </cell>
        </row>
      </sheetData>
      <sheetData sheetId="136" refreshError="1">
        <row r="20">
          <cell r="U20">
            <v>2.3490437012824583</v>
          </cell>
        </row>
      </sheetData>
      <sheetData sheetId="137" refreshError="1">
        <row r="95">
          <cell r="G95">
            <v>1.0452167090240332</v>
          </cell>
        </row>
      </sheetData>
      <sheetData sheetId="138" refreshError="1">
        <row r="21">
          <cell r="S21">
            <v>33.273019200876689</v>
          </cell>
        </row>
      </sheetData>
      <sheetData sheetId="139" refreshError="1">
        <row r="16">
          <cell r="U16">
            <v>1.8648393076398402</v>
          </cell>
        </row>
      </sheetData>
      <sheetData sheetId="140" refreshError="1">
        <row r="93">
          <cell r="G93">
            <v>0.17420278483733889</v>
          </cell>
        </row>
      </sheetData>
      <sheetData sheetId="141" refreshError="1">
        <row r="21">
          <cell r="S21">
            <v>33.273019200876689</v>
          </cell>
        </row>
      </sheetData>
      <sheetData sheetId="142" refreshError="1">
        <row r="16">
          <cell r="U16">
            <v>1.8648393076398402</v>
          </cell>
        </row>
      </sheetData>
      <sheetData sheetId="143" refreshError="1">
        <row r="93">
          <cell r="G93">
            <v>0.17420278483733889</v>
          </cell>
        </row>
      </sheetData>
      <sheetData sheetId="144" refreshError="1">
        <row r="22">
          <cell r="S22">
            <v>35.182401916926068</v>
          </cell>
        </row>
      </sheetData>
      <sheetData sheetId="145" refreshError="1">
        <row r="17">
          <cell r="U17">
            <v>3.2454742216370622</v>
          </cell>
        </row>
      </sheetData>
      <sheetData sheetId="146" refreshError="1">
        <row r="93">
          <cell r="G93">
            <v>0.17420278483733889</v>
          </cell>
        </row>
      </sheetData>
      <sheetData sheetId="147" refreshError="1">
        <row r="23">
          <cell r="S23">
            <v>45.947921833668701</v>
          </cell>
        </row>
      </sheetData>
      <sheetData sheetId="148" refreshError="1">
        <row r="16">
          <cell r="U16">
            <v>1.8648393076398402</v>
          </cell>
        </row>
      </sheetData>
      <sheetData sheetId="149" refreshError="1">
        <row r="93">
          <cell r="G93">
            <v>0.17420278483733889</v>
          </cell>
        </row>
      </sheetData>
      <sheetData sheetId="150" refreshError="1">
        <row r="22">
          <cell r="S22">
            <v>35.182401916926068</v>
          </cell>
        </row>
      </sheetData>
      <sheetData sheetId="151" refreshError="1">
        <row r="21">
          <cell r="U21">
            <v>3.3261749539108321</v>
          </cell>
        </row>
      </sheetData>
      <sheetData sheetId="152" refreshError="1">
        <row r="95">
          <cell r="G95">
            <v>0.17420278483733889</v>
          </cell>
        </row>
      </sheetData>
      <sheetData sheetId="153" refreshError="1">
        <row r="22">
          <cell r="S22">
            <v>35.182401916926068</v>
          </cell>
        </row>
      </sheetData>
      <sheetData sheetId="154" refreshError="1">
        <row r="20">
          <cell r="U20">
            <v>1.9455400399136098</v>
          </cell>
        </row>
      </sheetData>
      <sheetData sheetId="155" refreshError="1">
        <row r="95">
          <cell r="G95">
            <v>0.17420278483733889</v>
          </cell>
        </row>
      </sheetData>
      <sheetData sheetId="156" refreshError="1">
        <row r="22">
          <cell r="S22">
            <v>35.182401916926068</v>
          </cell>
        </row>
      </sheetData>
      <sheetData sheetId="157" refreshError="1">
        <row r="20">
          <cell r="U20">
            <v>1.9455400399136098</v>
          </cell>
        </row>
      </sheetData>
      <sheetData sheetId="158" refreshError="1">
        <row r="95">
          <cell r="G95">
            <v>0.17420278483733889</v>
          </cell>
        </row>
      </sheetData>
      <sheetData sheetId="159" refreshError="1">
        <row r="23">
          <cell r="S23">
            <v>57.836761339841537</v>
          </cell>
        </row>
      </sheetData>
      <sheetData sheetId="160" refreshError="1">
        <row r="20">
          <cell r="U20">
            <v>1.9455400399136098</v>
          </cell>
        </row>
      </sheetData>
      <sheetData sheetId="161" refreshError="1">
        <row r="95">
          <cell r="G95">
            <v>0.17420278483733889</v>
          </cell>
        </row>
      </sheetData>
      <sheetData sheetId="162" refreshError="1">
        <row r="21">
          <cell r="S21">
            <v>33.273019200876689</v>
          </cell>
        </row>
      </sheetData>
      <sheetData sheetId="163" refreshError="1">
        <row r="20">
          <cell r="U20">
            <v>1.9455400399136098</v>
          </cell>
        </row>
      </sheetData>
      <sheetData sheetId="164" refreshError="1">
        <row r="95">
          <cell r="G95">
            <v>0.17420278483733889</v>
          </cell>
        </row>
      </sheetData>
      <sheetData sheetId="165" refreshError="1">
        <row r="21">
          <cell r="S21">
            <v>33.273019200876689</v>
          </cell>
        </row>
      </sheetData>
      <sheetData sheetId="166" refreshError="1">
        <row r="20">
          <cell r="U20">
            <v>1.9455400399136098</v>
          </cell>
        </row>
      </sheetData>
      <sheetData sheetId="167" refreshError="1">
        <row r="95">
          <cell r="G95">
            <v>0.17420278483733889</v>
          </cell>
        </row>
      </sheetData>
      <sheetData sheetId="168" refreshError="1">
        <row r="20">
          <cell r="S20">
            <v>24.434518476816681</v>
          </cell>
        </row>
      </sheetData>
      <sheetData sheetId="169" refreshError="1">
        <row r="20">
          <cell r="U20">
            <v>1.9455400399136098</v>
          </cell>
        </row>
      </sheetData>
      <sheetData sheetId="170" refreshError="1">
        <row r="95">
          <cell r="G95">
            <v>0.17420278483733889</v>
          </cell>
        </row>
      </sheetData>
      <sheetData sheetId="171" refreshError="1">
        <row r="20">
          <cell r="S20">
            <v>24.434518476816681</v>
          </cell>
        </row>
      </sheetData>
      <sheetData sheetId="172" refreshError="1">
        <row r="20">
          <cell r="U20">
            <v>1.9455400399136098</v>
          </cell>
        </row>
      </sheetData>
      <sheetData sheetId="173" refreshError="1">
        <row r="95">
          <cell r="G95">
            <v>0.17420278483733889</v>
          </cell>
        </row>
      </sheetData>
      <sheetData sheetId="174" refreshError="1">
        <row r="20">
          <cell r="S20">
            <v>24.434518476816681</v>
          </cell>
        </row>
      </sheetData>
      <sheetData sheetId="175" refreshError="1"/>
      <sheetData sheetId="176" refreshError="1"/>
      <sheetData sheetId="177" refreshError="1">
        <row r="16">
          <cell r="S16">
            <v>6.7575170286966681</v>
          </cell>
        </row>
      </sheetData>
      <sheetData sheetId="178" refreshError="1">
        <row r="13">
          <cell r="U13">
            <v>1.6227371108185311</v>
          </cell>
        </row>
      </sheetData>
      <sheetData sheetId="179" refreshError="1">
        <row r="91">
          <cell r="G91">
            <v>0.17420278483733889</v>
          </cell>
        </row>
      </sheetData>
      <sheetData sheetId="180" refreshError="1"/>
      <sheetData sheetId="181" refreshError="1"/>
      <sheetData sheetId="182" refreshError="1"/>
      <sheetData sheetId="183" refreshError="1">
        <row r="15">
          <cell r="S15">
            <v>6.7575170286966681</v>
          </cell>
        </row>
      </sheetData>
      <sheetData sheetId="184" refreshError="1">
        <row r="13">
          <cell r="U13">
            <v>1.6227371108185311</v>
          </cell>
        </row>
      </sheetData>
      <sheetData sheetId="185" refreshError="1">
        <row r="91">
          <cell r="G91">
            <v>0.29033797472889816</v>
          </cell>
        </row>
      </sheetData>
      <sheetData sheetId="186" refreshError="1">
        <row r="9">
          <cell r="S9">
            <v>2.2096251810150016</v>
          </cell>
        </row>
      </sheetData>
      <sheetData sheetId="187" refreshError="1">
        <row r="8">
          <cell r="U8">
            <v>0</v>
          </cell>
        </row>
      </sheetData>
      <sheetData sheetId="188" refreshError="1">
        <row r="89">
          <cell r="G89">
            <v>0.11613518989155926</v>
          </cell>
        </row>
      </sheetData>
      <sheetData sheetId="189" refreshError="1">
        <row r="9">
          <cell r="S9">
            <v>2.2096251810150016</v>
          </cell>
        </row>
      </sheetData>
      <sheetData sheetId="190" refreshError="1">
        <row r="8">
          <cell r="U8">
            <v>0</v>
          </cell>
        </row>
      </sheetData>
      <sheetData sheetId="191" refreshError="1">
        <row r="89">
          <cell r="G89">
            <v>0.11613518989155926</v>
          </cell>
        </row>
      </sheetData>
      <sheetData sheetId="192" refreshError="1">
        <row r="9">
          <cell r="S9">
            <v>2.2096251810150016</v>
          </cell>
        </row>
      </sheetData>
      <sheetData sheetId="193" refreshError="1">
        <row r="11">
          <cell r="U11">
            <v>0.24210219682130896</v>
          </cell>
        </row>
      </sheetData>
      <sheetData sheetId="194" refreshError="1">
        <row r="89">
          <cell r="G89">
            <v>0.17420278483733889</v>
          </cell>
        </row>
      </sheetData>
      <sheetData sheetId="195" refreshError="1">
        <row r="9">
          <cell r="S9">
            <v>2.2096251810150016</v>
          </cell>
        </row>
      </sheetData>
      <sheetData sheetId="196" refreshError="1">
        <row r="11">
          <cell r="U11">
            <v>0.24210219682130896</v>
          </cell>
        </row>
      </sheetData>
      <sheetData sheetId="197" refreshError="1">
        <row r="89">
          <cell r="G89">
            <v>0.17420278483733889</v>
          </cell>
        </row>
      </sheetData>
      <sheetData sheetId="198" refreshError="1">
        <row r="9">
          <cell r="S9">
            <v>2.2096251810150016</v>
          </cell>
        </row>
      </sheetData>
      <sheetData sheetId="199" refreshError="1">
        <row r="11">
          <cell r="U11">
            <v>0.24210219682130896</v>
          </cell>
        </row>
      </sheetData>
      <sheetData sheetId="200" refreshError="1">
        <row r="89">
          <cell r="G89">
            <v>0.17420278483733889</v>
          </cell>
        </row>
      </sheetData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>
        <row r="13">
          <cell r="S13">
            <v>48.077001448120008</v>
          </cell>
        </row>
      </sheetData>
      <sheetData sheetId="227" refreshError="1">
        <row r="13">
          <cell r="U13">
            <v>0.32280292909507863</v>
          </cell>
        </row>
      </sheetData>
      <sheetData sheetId="228" refreshError="1">
        <row r="88">
          <cell r="G88">
            <v>0.63874354440357595</v>
          </cell>
        </row>
      </sheetData>
      <sheetData sheetId="229" refreshError="1"/>
      <sheetData sheetId="230" refreshError="1"/>
      <sheetData sheetId="231" refreshError="1"/>
      <sheetData sheetId="232" refreshError="1">
        <row r="25">
          <cell r="S25">
            <v>129.93560530162813</v>
          </cell>
        </row>
      </sheetData>
      <sheetData sheetId="233" refreshError="1">
        <row r="18">
          <cell r="U18">
            <v>4.464707671086745</v>
          </cell>
        </row>
      </sheetData>
      <sheetData sheetId="234" refreshError="1">
        <row r="91">
          <cell r="G91">
            <v>1.7420278483733886</v>
          </cell>
        </row>
      </sheetData>
      <sheetData sheetId="235" refreshError="1">
        <row r="18">
          <cell r="S18">
            <v>81.858603853508129</v>
          </cell>
        </row>
      </sheetData>
      <sheetData sheetId="236" refreshError="1">
        <row r="12">
          <cell r="U12">
            <v>4.1419047419916666</v>
          </cell>
        </row>
      </sheetData>
      <sheetData sheetId="237" refreshError="1">
        <row r="91">
          <cell r="G91">
            <v>1.7420278483733886</v>
          </cell>
        </row>
      </sheetData>
      <sheetData sheetId="238" refreshError="1">
        <row r="12">
          <cell r="S12">
            <v>45.108919562906692</v>
          </cell>
        </row>
      </sheetData>
      <sheetData sheetId="239" refreshError="1">
        <row r="12">
          <cell r="U12">
            <v>1.3806349139972223</v>
          </cell>
        </row>
      </sheetData>
      <sheetData sheetId="240" refreshError="1">
        <row r="89">
          <cell r="G89">
            <v>0.34840556967467778</v>
          </cell>
        </row>
      </sheetData>
      <sheetData sheetId="241" refreshError="1">
        <row r="11">
          <cell r="S11">
            <v>13.927859610863804</v>
          </cell>
        </row>
      </sheetData>
      <sheetData sheetId="242" refreshError="1"/>
      <sheetData sheetId="243" refreshError="1">
        <row r="89">
          <cell r="G89">
            <v>0.34840556967467778</v>
          </cell>
        </row>
      </sheetData>
      <sheetData sheetId="244" refreshError="1">
        <row r="14">
          <cell r="S14">
            <v>57.868196276757018</v>
          </cell>
        </row>
      </sheetData>
      <sheetData sheetId="245" refreshError="1">
        <row r="12">
          <cell r="U12">
            <v>4.1419047419916666</v>
          </cell>
        </row>
      </sheetData>
      <sheetData sheetId="246" refreshError="1">
        <row r="89">
          <cell r="G89">
            <v>1.3936222786987111</v>
          </cell>
        </row>
      </sheetData>
      <sheetData sheetId="247" refreshError="1">
        <row r="14">
          <cell r="S14">
            <v>57.868196276757018</v>
          </cell>
        </row>
      </sheetData>
      <sheetData sheetId="248" refreshError="1">
        <row r="12">
          <cell r="U12">
            <v>4.1419047419916666</v>
          </cell>
        </row>
      </sheetData>
      <sheetData sheetId="249" refreshError="1">
        <row r="89">
          <cell r="G89">
            <v>1.3936222786987111</v>
          </cell>
        </row>
      </sheetData>
      <sheetData sheetId="250" refreshError="1">
        <row r="14">
          <cell r="S14">
            <v>57.868196276757018</v>
          </cell>
        </row>
      </sheetData>
      <sheetData sheetId="251" refreshError="1">
        <row r="12">
          <cell r="U12">
            <v>4.1419047419916666</v>
          </cell>
        </row>
      </sheetData>
      <sheetData sheetId="252" refreshError="1">
        <row r="89">
          <cell r="G89">
            <v>1.3936222786987111</v>
          </cell>
        </row>
      </sheetData>
      <sheetData sheetId="253" refreshError="1">
        <row r="14">
          <cell r="S14">
            <v>57.868196276757018</v>
          </cell>
        </row>
      </sheetData>
      <sheetData sheetId="254" refreshError="1">
        <row r="12">
          <cell r="U12">
            <v>4.1419047419916666</v>
          </cell>
        </row>
      </sheetData>
      <sheetData sheetId="255" refreshError="1">
        <row r="89">
          <cell r="G89">
            <v>1.3936222786987111</v>
          </cell>
        </row>
      </sheetData>
      <sheetData sheetId="256" refreshError="1">
        <row r="22">
          <cell r="S22">
            <v>120.94140819559499</v>
          </cell>
        </row>
      </sheetData>
      <sheetData sheetId="257" refreshError="1">
        <row r="16">
          <cell r="U16">
            <v>6.9031745699861116</v>
          </cell>
        </row>
      </sheetData>
      <sheetData sheetId="258" refreshError="1">
        <row r="91">
          <cell r="G91">
            <v>3.3098529119094389</v>
          </cell>
        </row>
      </sheetData>
      <sheetData sheetId="259" refreshError="1">
        <row r="22">
          <cell r="S22">
            <v>120.94140819559499</v>
          </cell>
        </row>
      </sheetData>
      <sheetData sheetId="260" refreshError="1">
        <row r="16">
          <cell r="U16">
            <v>6.9031745699861116</v>
          </cell>
        </row>
      </sheetData>
      <sheetData sheetId="261" refreshError="1">
        <row r="91">
          <cell r="G91">
            <v>3.3098529119094389</v>
          </cell>
        </row>
      </sheetData>
      <sheetData sheetId="262" refreshError="1">
        <row r="12">
          <cell r="S12">
            <v>63.07321191883797</v>
          </cell>
        </row>
      </sheetData>
      <sheetData sheetId="263" refreshError="1">
        <row r="9">
          <cell r="U9">
            <v>2.7612698279944445</v>
          </cell>
        </row>
      </sheetData>
      <sheetData sheetId="264" refreshError="1">
        <row r="89">
          <cell r="G89">
            <v>1.9162306332107277</v>
          </cell>
        </row>
      </sheetData>
      <sheetData sheetId="265" refreshError="1">
        <row r="12">
          <cell r="S12">
            <v>63.07321191883797</v>
          </cell>
        </row>
      </sheetData>
      <sheetData sheetId="266" refreshError="1">
        <row r="9">
          <cell r="U9">
            <v>2.7612698279944445</v>
          </cell>
        </row>
      </sheetData>
      <sheetData sheetId="267" refreshError="1">
        <row r="89">
          <cell r="G89">
            <v>1.9162306332107277</v>
          </cell>
        </row>
      </sheetData>
      <sheetData sheetId="268" refreshError="1">
        <row r="14">
          <cell r="S14">
            <v>57.868196276757018</v>
          </cell>
        </row>
      </sheetData>
      <sheetData sheetId="269" refreshError="1">
        <row r="12">
          <cell r="U12">
            <v>0.16140146454753931</v>
          </cell>
        </row>
      </sheetData>
      <sheetData sheetId="270" refreshError="1">
        <row r="89">
          <cell r="G89">
            <v>0.75487873429513508</v>
          </cell>
        </row>
      </sheetData>
      <sheetData sheetId="271" refreshError="1">
        <row r="12">
          <cell r="S12">
            <v>45.108919562906692</v>
          </cell>
        </row>
      </sheetData>
      <sheetData sheetId="272" refreshError="1"/>
      <sheetData sheetId="273" refreshError="1"/>
      <sheetData sheetId="274" refreshError="1">
        <row r="12">
          <cell r="S12">
            <v>45.108919562906692</v>
          </cell>
        </row>
      </sheetData>
      <sheetData sheetId="275" refreshError="1"/>
      <sheetData sheetId="276" refreshError="1"/>
      <sheetData sheetId="277" refreshError="1">
        <row r="13">
          <cell r="S13">
            <v>48.722925415418018</v>
          </cell>
        </row>
      </sheetData>
      <sheetData sheetId="278" refreshError="1">
        <row r="12">
          <cell r="U12">
            <v>1.5420363785447615</v>
          </cell>
        </row>
      </sheetData>
      <sheetData sheetId="279" refreshError="1">
        <row r="89">
          <cell r="G89">
            <v>0.29033797472889811</v>
          </cell>
        </row>
      </sheetData>
      <sheetData sheetId="280" refreshError="1">
        <row r="13">
          <cell r="S13">
            <v>47.102676360014399</v>
          </cell>
        </row>
      </sheetData>
      <sheetData sheetId="281" refreshError="1">
        <row r="12">
          <cell r="U12">
            <v>1.5420363785447615</v>
          </cell>
        </row>
      </sheetData>
      <sheetData sheetId="282" refreshError="1">
        <row r="89">
          <cell r="G89">
            <v>0.29033797472889811</v>
          </cell>
        </row>
      </sheetData>
      <sheetData sheetId="283" refreshError="1">
        <row r="12">
          <cell r="S12">
            <v>67.492462280867969</v>
          </cell>
        </row>
      </sheetData>
      <sheetData sheetId="284" refreshError="1">
        <row r="11">
          <cell r="U11">
            <v>8.2838094839833332</v>
          </cell>
        </row>
      </sheetData>
      <sheetData sheetId="285" refreshError="1">
        <row r="89">
          <cell r="G89">
            <v>0.29033797472889811</v>
          </cell>
        </row>
      </sheetData>
      <sheetData sheetId="286" refreshError="1">
        <row r="12">
          <cell r="S12">
            <v>67.492462280867969</v>
          </cell>
        </row>
      </sheetData>
      <sheetData sheetId="287" refreshError="1">
        <row r="11">
          <cell r="U11">
            <v>8.2838094839833332</v>
          </cell>
        </row>
      </sheetData>
      <sheetData sheetId="288" refreshError="1">
        <row r="89">
          <cell r="G89">
            <v>0.29033797472889811</v>
          </cell>
        </row>
      </sheetData>
      <sheetData sheetId="289" refreshError="1">
        <row r="12">
          <cell r="S12">
            <v>67.492462280867969</v>
          </cell>
        </row>
      </sheetData>
      <sheetData sheetId="290" refreshError="1">
        <row r="11">
          <cell r="U11">
            <v>8.2838094839833332</v>
          </cell>
        </row>
      </sheetData>
      <sheetData sheetId="291" refreshError="1">
        <row r="89">
          <cell r="G89">
            <v>0.29033797472889811</v>
          </cell>
        </row>
      </sheetData>
      <sheetData sheetId="292" refreshError="1">
        <row r="14">
          <cell r="S14">
            <v>57.868196276757018</v>
          </cell>
        </row>
      </sheetData>
      <sheetData sheetId="293" refreshError="1">
        <row r="12">
          <cell r="U12">
            <v>1.5420363785447615</v>
          </cell>
        </row>
      </sheetData>
      <sheetData sheetId="294" refreshError="1">
        <row r="89">
          <cell r="G89">
            <v>0.29033797472889811</v>
          </cell>
        </row>
      </sheetData>
      <sheetData sheetId="295" refreshError="1"/>
      <sheetData sheetId="296" refreshError="1"/>
      <sheetData sheetId="297" refreshError="1"/>
      <sheetData sheetId="298" refreshError="1">
        <row r="13">
          <cell r="S13">
            <v>49.973561198347895</v>
          </cell>
        </row>
      </sheetData>
      <sheetData sheetId="299" refreshError="1">
        <row r="9">
          <cell r="U9">
            <v>0</v>
          </cell>
        </row>
      </sheetData>
      <sheetData sheetId="300" refreshError="1">
        <row r="90">
          <cell r="G90">
            <v>0.29033797472889811</v>
          </cell>
        </row>
      </sheetData>
      <sheetData sheetId="301" refreshError="1">
        <row r="29">
          <cell r="S29">
            <v>158.98316873590375</v>
          </cell>
        </row>
      </sheetData>
      <sheetData sheetId="302" refreshError="1">
        <row r="14">
          <cell r="U14">
            <v>0.16140146454753931</v>
          </cell>
        </row>
      </sheetData>
      <sheetData sheetId="303" refreshError="1">
        <row r="91">
          <cell r="G91">
            <v>0.29033797472889811</v>
          </cell>
        </row>
      </sheetData>
      <sheetData sheetId="304" refreshError="1">
        <row r="26">
          <cell r="S26">
            <v>126.68660898567587</v>
          </cell>
        </row>
      </sheetData>
      <sheetData sheetId="305" refreshError="1">
        <row r="14">
          <cell r="U14">
            <v>0.16140146454753931</v>
          </cell>
        </row>
      </sheetData>
      <sheetData sheetId="306" refreshError="1">
        <row r="91">
          <cell r="G91">
            <v>3.0775825321263204</v>
          </cell>
        </row>
      </sheetData>
      <sheetData sheetId="307" refreshError="1">
        <row r="21">
          <cell r="S21">
            <v>90.397506409763992</v>
          </cell>
        </row>
      </sheetData>
      <sheetData sheetId="308" refreshError="1">
        <row r="14">
          <cell r="U14">
            <v>0.16140146454753931</v>
          </cell>
        </row>
      </sheetData>
      <sheetData sheetId="309" refreshError="1">
        <row r="91">
          <cell r="G91">
            <v>3.0775825321263204</v>
          </cell>
        </row>
      </sheetData>
      <sheetData sheetId="310" refreshError="1">
        <row r="20">
          <cell r="S20">
            <v>81.559005685703994</v>
          </cell>
        </row>
      </sheetData>
      <sheetData sheetId="311" refreshError="1">
        <row r="14">
          <cell r="U14">
            <v>0.16140146454753931</v>
          </cell>
        </row>
      </sheetData>
      <sheetData sheetId="312" refreshError="1">
        <row r="91">
          <cell r="G91">
            <v>3.0775825321263204</v>
          </cell>
        </row>
      </sheetData>
      <sheetData sheetId="313" refreshError="1">
        <row r="20">
          <cell r="S20">
            <v>81.559005685703994</v>
          </cell>
        </row>
      </sheetData>
      <sheetData sheetId="314" refreshError="1">
        <row r="14">
          <cell r="U14">
            <v>0.16140146454753931</v>
          </cell>
        </row>
      </sheetData>
      <sheetData sheetId="315" refreshError="1">
        <row r="91">
          <cell r="G91">
            <v>3.0775825321263204</v>
          </cell>
        </row>
      </sheetData>
      <sheetData sheetId="316" refreshError="1">
        <row r="20">
          <cell r="S20">
            <v>81.559005685703994</v>
          </cell>
        </row>
      </sheetData>
      <sheetData sheetId="317" refreshError="1">
        <row r="14">
          <cell r="U14">
            <v>0.16140146454753931</v>
          </cell>
        </row>
      </sheetData>
      <sheetData sheetId="318" refreshError="1">
        <row r="91">
          <cell r="G91">
            <v>3.0775825321263204</v>
          </cell>
        </row>
      </sheetData>
      <sheetData sheetId="319" refreshError="1">
        <row r="15">
          <cell r="S15">
            <v>63.882004237583978</v>
          </cell>
        </row>
      </sheetData>
      <sheetData sheetId="320" refreshError="1">
        <row r="9">
          <cell r="U9">
            <v>9.6644443979805565</v>
          </cell>
        </row>
      </sheetData>
      <sheetData sheetId="321" refreshError="1">
        <row r="89">
          <cell r="G89">
            <v>2.7872445573974223</v>
          </cell>
        </row>
      </sheetData>
      <sheetData sheetId="322" refreshError="1">
        <row r="14">
          <cell r="S14">
            <v>60.063238805485213</v>
          </cell>
        </row>
      </sheetData>
      <sheetData sheetId="323" refreshError="1">
        <row r="9">
          <cell r="U9">
            <v>9.6644443979805565</v>
          </cell>
        </row>
      </sheetData>
      <sheetData sheetId="324" refreshError="1">
        <row r="89">
          <cell r="G89">
            <v>2.7872445573974223</v>
          </cell>
        </row>
      </sheetData>
      <sheetData sheetId="325" refreshError="1">
        <row r="12">
          <cell r="S12">
            <v>21.59409774441631</v>
          </cell>
        </row>
      </sheetData>
      <sheetData sheetId="326" refreshError="1">
        <row r="9">
          <cell r="U9">
            <v>0</v>
          </cell>
        </row>
      </sheetData>
      <sheetData sheetId="327" refreshError="1">
        <row r="89">
          <cell r="G89">
            <v>2.7872445573974223</v>
          </cell>
        </row>
      </sheetData>
      <sheetData sheetId="328" refreshError="1">
        <row r="11">
          <cell r="S11">
            <v>12.755597020356301</v>
          </cell>
        </row>
      </sheetData>
      <sheetData sheetId="329" refreshError="1">
        <row r="9">
          <cell r="U9">
            <v>0</v>
          </cell>
        </row>
      </sheetData>
      <sheetData sheetId="330" refreshError="1">
        <row r="89">
          <cell r="G89">
            <v>2.7872445573974223</v>
          </cell>
        </row>
      </sheetData>
      <sheetData sheetId="331" refreshError="1">
        <row r="10">
          <cell r="S10">
            <v>8.8385007240600064</v>
          </cell>
        </row>
      </sheetData>
      <sheetData sheetId="332" refreshError="1">
        <row r="9">
          <cell r="U9">
            <v>0</v>
          </cell>
        </row>
      </sheetData>
      <sheetData sheetId="333" refreshError="1">
        <row r="89">
          <cell r="G89">
            <v>2.7872445573974223</v>
          </cell>
        </row>
      </sheetData>
      <sheetData sheetId="334" refreshError="1">
        <row r="22">
          <cell r="S22">
            <v>62.533450606011939</v>
          </cell>
        </row>
      </sheetData>
      <sheetData sheetId="335" refreshError="1">
        <row r="19">
          <cell r="U19">
            <v>10.390750988444481</v>
          </cell>
        </row>
      </sheetData>
      <sheetData sheetId="336" refreshError="1">
        <row r="91">
          <cell r="G91">
            <v>1.1613518989155927</v>
          </cell>
        </row>
      </sheetData>
      <sheetData sheetId="337" refreshError="1">
        <row r="17">
          <cell r="S17">
            <v>14.824156838482642</v>
          </cell>
        </row>
      </sheetData>
      <sheetData sheetId="338" refreshError="1">
        <row r="16">
          <cell r="U16">
            <v>2.1069415044611493</v>
          </cell>
        </row>
      </sheetData>
      <sheetData sheetId="339" refreshError="1">
        <row r="91">
          <cell r="G91">
            <v>1.1613518989155927</v>
          </cell>
        </row>
      </sheetData>
      <sheetData sheetId="340" refreshError="1">
        <row r="17">
          <cell r="S17">
            <v>14.824156838482642</v>
          </cell>
        </row>
      </sheetData>
      <sheetData sheetId="341" refreshError="1">
        <row r="16">
          <cell r="U16">
            <v>2.1069415044611493</v>
          </cell>
        </row>
      </sheetData>
      <sheetData sheetId="342" refreshError="1">
        <row r="91">
          <cell r="G91">
            <v>1.1613518989155927</v>
          </cell>
        </row>
      </sheetData>
      <sheetData sheetId="343" refreshError="1">
        <row r="17">
          <cell r="S17">
            <v>14.824156838482642</v>
          </cell>
        </row>
      </sheetData>
      <sheetData sheetId="344" refreshError="1">
        <row r="16">
          <cell r="U16">
            <v>2.1069415044611493</v>
          </cell>
        </row>
      </sheetData>
      <sheetData sheetId="345" refreshError="1">
        <row r="91">
          <cell r="G91">
            <v>1.1613518989155927</v>
          </cell>
        </row>
      </sheetData>
      <sheetData sheetId="346" refreshError="1">
        <row r="20">
          <cell r="S20">
            <v>14.350822946282225</v>
          </cell>
        </row>
      </sheetData>
      <sheetData sheetId="347" refreshError="1">
        <row r="16">
          <cell r="U16">
            <v>1.8648393076398402</v>
          </cell>
        </row>
      </sheetData>
      <sheetData sheetId="348" refreshError="1">
        <row r="91">
          <cell r="G91">
            <v>0.63874354440357595</v>
          </cell>
        </row>
      </sheetData>
      <sheetData sheetId="349" refreshError="1">
        <row r="18">
          <cell r="S18">
            <v>12.141197765267224</v>
          </cell>
        </row>
      </sheetData>
      <sheetData sheetId="350" refreshError="1">
        <row r="16">
          <cell r="U16">
            <v>1.8648393076398402</v>
          </cell>
        </row>
      </sheetData>
      <sheetData sheetId="351" refreshError="1">
        <row r="91">
          <cell r="G91">
            <v>0.63874354440357595</v>
          </cell>
        </row>
      </sheetData>
      <sheetData sheetId="352" refreshError="1">
        <row r="16">
          <cell r="S16">
            <v>7.8581096212892607</v>
          </cell>
        </row>
      </sheetData>
      <sheetData sheetId="353" refreshError="1">
        <row r="16">
          <cell r="U16">
            <v>1.8648393076398402</v>
          </cell>
        </row>
      </sheetData>
      <sheetData sheetId="354" refreshError="1">
        <row r="91">
          <cell r="G91">
            <v>0.63874354440357595</v>
          </cell>
        </row>
      </sheetData>
      <sheetData sheetId="355" refreshError="1">
        <row r="16">
          <cell r="S16">
            <v>7.8581096212892607</v>
          </cell>
        </row>
      </sheetData>
      <sheetData sheetId="356" refreshError="1">
        <row r="16">
          <cell r="U16">
            <v>1.8648393076398402</v>
          </cell>
        </row>
      </sheetData>
      <sheetData sheetId="357" refreshError="1">
        <row r="91">
          <cell r="G91">
            <v>0.63874354440357595</v>
          </cell>
        </row>
      </sheetData>
      <sheetData sheetId="358" refreshError="1">
        <row r="20">
          <cell r="S20">
            <v>10.067734802304262</v>
          </cell>
        </row>
      </sheetData>
      <sheetData sheetId="359" refreshError="1">
        <row r="20">
          <cell r="U20">
            <v>3.2454742216370622</v>
          </cell>
        </row>
      </sheetData>
      <sheetData sheetId="360" refreshError="1">
        <row r="93">
          <cell r="G93">
            <v>0.63874354440357595</v>
          </cell>
        </row>
      </sheetData>
      <sheetData sheetId="361" refreshError="1">
        <row r="17">
          <cell r="S17">
            <v>5.5198429546225949</v>
          </cell>
        </row>
      </sheetData>
      <sheetData sheetId="362" refreshError="1">
        <row r="20">
          <cell r="U20">
            <v>1.8648393076398402</v>
          </cell>
        </row>
      </sheetData>
      <sheetData sheetId="363" refreshError="1">
        <row r="93">
          <cell r="G93">
            <v>0.81294632924091481</v>
          </cell>
        </row>
      </sheetData>
      <sheetData sheetId="364" refreshError="1">
        <row r="17">
          <cell r="S17">
            <v>5.5198429546225949</v>
          </cell>
        </row>
      </sheetData>
      <sheetData sheetId="365" refreshError="1">
        <row r="20">
          <cell r="U20">
            <v>1.8648393076398402</v>
          </cell>
        </row>
      </sheetData>
      <sheetData sheetId="366" refreshError="1">
        <row r="93">
          <cell r="G93">
            <v>0.81294632924091481</v>
          </cell>
        </row>
      </sheetData>
      <sheetData sheetId="367" refreshError="1">
        <row r="17">
          <cell r="S17">
            <v>5.5198429546225949</v>
          </cell>
        </row>
      </sheetData>
      <sheetData sheetId="368" refreshError="1">
        <row r="20">
          <cell r="U20">
            <v>1.8648393076398402</v>
          </cell>
        </row>
      </sheetData>
      <sheetData sheetId="369" refreshError="1">
        <row r="93">
          <cell r="G93">
            <v>0.81294632924091481</v>
          </cell>
        </row>
      </sheetData>
      <sheetData sheetId="370" refreshError="1">
        <row r="9">
          <cell r="S9">
            <v>0</v>
          </cell>
        </row>
      </sheetData>
      <sheetData sheetId="371" refreshError="1">
        <row r="13">
          <cell r="U13">
            <v>1.6227371108185311</v>
          </cell>
        </row>
      </sheetData>
      <sheetData sheetId="372" refreshError="1">
        <row r="89">
          <cell r="G89">
            <v>0.17420278483733889</v>
          </cell>
        </row>
      </sheetData>
      <sheetData sheetId="373" refreshError="1">
        <row r="9">
          <cell r="S9">
            <v>0</v>
          </cell>
        </row>
      </sheetData>
      <sheetData sheetId="374" refreshError="1">
        <row r="13">
          <cell r="U13">
            <v>1.6227371108185311</v>
          </cell>
        </row>
      </sheetData>
      <sheetData sheetId="375" refreshError="1">
        <row r="89">
          <cell r="G89">
            <v>0.17420278483733889</v>
          </cell>
        </row>
      </sheetData>
      <sheetData sheetId="376" refreshError="1">
        <row r="9">
          <cell r="S9">
            <v>0</v>
          </cell>
        </row>
      </sheetData>
      <sheetData sheetId="377" refreshError="1">
        <row r="13">
          <cell r="U13">
            <v>1.6227371108185311</v>
          </cell>
        </row>
      </sheetData>
      <sheetData sheetId="378" refreshError="1">
        <row r="89">
          <cell r="G89">
            <v>0.17420278483733889</v>
          </cell>
        </row>
      </sheetData>
      <sheetData sheetId="379" refreshError="1">
        <row r="9">
          <cell r="S9">
            <v>0</v>
          </cell>
        </row>
      </sheetData>
      <sheetData sheetId="380" refreshError="1">
        <row r="13">
          <cell r="U13">
            <v>1.6227371108185311</v>
          </cell>
        </row>
      </sheetData>
      <sheetData sheetId="381" refreshError="1">
        <row r="89">
          <cell r="G89">
            <v>0.17420278483733889</v>
          </cell>
        </row>
      </sheetData>
      <sheetData sheetId="382" refreshError="1">
        <row r="9">
          <cell r="S9">
            <v>0</v>
          </cell>
        </row>
      </sheetData>
      <sheetData sheetId="383" refreshError="1">
        <row r="13">
          <cell r="U13">
            <v>1.6227371108185311</v>
          </cell>
        </row>
      </sheetData>
      <sheetData sheetId="384" refreshError="1">
        <row r="89">
          <cell r="G89">
            <v>0.17420278483733889</v>
          </cell>
        </row>
      </sheetData>
      <sheetData sheetId="385" refreshError="1">
        <row r="9">
          <cell r="S9">
            <v>2.2096251810150016</v>
          </cell>
        </row>
      </sheetData>
      <sheetData sheetId="386" refreshError="1">
        <row r="8">
          <cell r="U8">
            <v>0</v>
          </cell>
        </row>
      </sheetData>
      <sheetData sheetId="387" refreshError="1">
        <row r="89">
          <cell r="G89">
            <v>0.11613518989155926</v>
          </cell>
        </row>
      </sheetData>
      <sheetData sheetId="388" refreshError="1">
        <row r="9">
          <cell r="S9">
            <v>2.2096251810150016</v>
          </cell>
        </row>
      </sheetData>
      <sheetData sheetId="389" refreshError="1">
        <row r="11">
          <cell r="U11">
            <v>0.24210219682130896</v>
          </cell>
        </row>
      </sheetData>
      <sheetData sheetId="390" refreshError="1">
        <row r="89">
          <cell r="G89">
            <v>0.17420278483733889</v>
          </cell>
        </row>
      </sheetData>
      <sheetData sheetId="391" refreshError="1">
        <row r="9">
          <cell r="S9">
            <v>2.2096251810150016</v>
          </cell>
        </row>
      </sheetData>
      <sheetData sheetId="392" refreshError="1">
        <row r="11">
          <cell r="U11">
            <v>0.24210219682130896</v>
          </cell>
        </row>
      </sheetData>
      <sheetData sheetId="393" refreshError="1">
        <row r="89">
          <cell r="G89">
            <v>0.17420278483733889</v>
          </cell>
        </row>
      </sheetData>
      <sheetData sheetId="394" refreshError="1">
        <row r="9">
          <cell r="S9">
            <v>2.2096251810150016</v>
          </cell>
        </row>
      </sheetData>
      <sheetData sheetId="395" refreshError="1"/>
      <sheetData sheetId="396" refreshError="1">
        <row r="89">
          <cell r="G89">
            <v>0.17420278483733889</v>
          </cell>
        </row>
      </sheetData>
      <sheetData sheetId="397" refreshError="1"/>
      <sheetData sheetId="398" refreshError="1"/>
      <sheetData sheetId="399" refreshError="1"/>
      <sheetData sheetId="400" refreshError="1">
        <row r="6">
          <cell r="B6" t="str">
            <v>Air Compressor</v>
          </cell>
          <cell r="C6">
            <v>0.48</v>
          </cell>
        </row>
        <row r="7">
          <cell r="B7" t="str">
            <v>Generators</v>
          </cell>
          <cell r="C7">
            <v>0.74</v>
          </cell>
        </row>
        <row r="8">
          <cell r="B8" t="str">
            <v xml:space="preserve"> Pressure Washer</v>
          </cell>
          <cell r="C8">
            <v>0.3</v>
          </cell>
        </row>
        <row r="9">
          <cell r="B9" t="str">
            <v xml:space="preserve"> Pumps                       </v>
          </cell>
          <cell r="C9">
            <v>0.74</v>
          </cell>
        </row>
        <row r="10">
          <cell r="B10" t="str">
            <v xml:space="preserve"> Welders                     </v>
          </cell>
          <cell r="C10">
            <v>0.45</v>
          </cell>
        </row>
        <row r="11">
          <cell r="B11" t="str">
            <v>Manlift</v>
          </cell>
          <cell r="C11">
            <v>0.46</v>
          </cell>
        </row>
        <row r="12">
          <cell r="B12" t="str">
            <v>Drill Rig</v>
          </cell>
          <cell r="C12">
            <v>0.75</v>
          </cell>
        </row>
        <row r="13">
          <cell r="B13" t="str">
            <v>Concrete Saw</v>
          </cell>
          <cell r="C13">
            <v>0.73</v>
          </cell>
        </row>
        <row r="14">
          <cell r="B14" t="str">
            <v>Crane</v>
          </cell>
          <cell r="C14">
            <v>0.43</v>
          </cell>
        </row>
        <row r="15">
          <cell r="B15" t="str">
            <v xml:space="preserve"> Crawler Tractor</v>
          </cell>
          <cell r="C15">
            <v>0.64</v>
          </cell>
        </row>
        <row r="16">
          <cell r="B16" t="str">
            <v xml:space="preserve"> Crushing/Proc. Equipment    </v>
          </cell>
          <cell r="C16">
            <v>0.78</v>
          </cell>
        </row>
        <row r="17">
          <cell r="B17" t="str">
            <v>Excavator</v>
          </cell>
          <cell r="C17">
            <v>0.56999999999999995</v>
          </cell>
        </row>
        <row r="18">
          <cell r="B18" t="str">
            <v>Excavator w/ Breaker</v>
          </cell>
          <cell r="C18">
            <v>0.56999999999999995</v>
          </cell>
        </row>
        <row r="19">
          <cell r="B19" t="str">
            <v>Excavator/Drill</v>
          </cell>
          <cell r="C19">
            <v>0.56999999999999995</v>
          </cell>
        </row>
        <row r="20">
          <cell r="B20" t="str">
            <v>Road Grader/Blade</v>
          </cell>
          <cell r="C20">
            <v>0.61</v>
          </cell>
        </row>
        <row r="21">
          <cell r="B21" t="str">
            <v xml:space="preserve"> Off-Highway Tractor</v>
          </cell>
          <cell r="C21">
            <v>0.65</v>
          </cell>
        </row>
        <row r="22">
          <cell r="B22" t="str">
            <v>Dump/Haul Truck</v>
          </cell>
          <cell r="C22">
            <v>0.56999999999999995</v>
          </cell>
        </row>
        <row r="23">
          <cell r="B23" t="str">
            <v>Water Truck</v>
          </cell>
          <cell r="C23">
            <v>0.56999999999999995</v>
          </cell>
        </row>
        <row r="24">
          <cell r="B24" t="str">
            <v>Cable Dolly</v>
          </cell>
          <cell r="C24">
            <v>0.62</v>
          </cell>
        </row>
        <row r="25">
          <cell r="B25" t="str">
            <v xml:space="preserve"> Paver</v>
          </cell>
          <cell r="C25">
            <v>0.62</v>
          </cell>
        </row>
        <row r="26">
          <cell r="B26" t="str">
            <v xml:space="preserve"> Paving Equipment            </v>
          </cell>
          <cell r="C26">
            <v>0.53</v>
          </cell>
        </row>
        <row r="27">
          <cell r="B27" t="str">
            <v>Compactor</v>
          </cell>
          <cell r="C27">
            <v>0.56000000000000005</v>
          </cell>
        </row>
        <row r="28">
          <cell r="B28" t="str">
            <v>Fork Lift</v>
          </cell>
          <cell r="C28">
            <v>0.6</v>
          </cell>
        </row>
        <row r="29">
          <cell r="B29" t="str">
            <v>Bulldozer</v>
          </cell>
          <cell r="C29">
            <v>0.59</v>
          </cell>
        </row>
        <row r="30">
          <cell r="B30" t="str">
            <v>Backhoe - Rubber tire</v>
          </cell>
          <cell r="C30">
            <v>0.54</v>
          </cell>
        </row>
        <row r="31">
          <cell r="B31" t="str">
            <v>Scraper</v>
          </cell>
          <cell r="C31">
            <v>0.72</v>
          </cell>
        </row>
        <row r="32">
          <cell r="B32" t="str">
            <v xml:space="preserve"> Signal Board</v>
          </cell>
          <cell r="C32">
            <v>0.78</v>
          </cell>
        </row>
        <row r="33">
          <cell r="B33" t="str">
            <v>Backhoe, loader, skid steer</v>
          </cell>
          <cell r="C33">
            <v>0.55000000000000004</v>
          </cell>
        </row>
        <row r="34">
          <cell r="B34" t="str">
            <v>Skid Steer Loader</v>
          </cell>
          <cell r="C34">
            <v>0.55000000000000004</v>
          </cell>
        </row>
        <row r="35">
          <cell r="B35" t="str">
            <v>Skid Steer / Skip Loader</v>
          </cell>
          <cell r="C35">
            <v>0.55000000000000004</v>
          </cell>
        </row>
        <row r="36">
          <cell r="B36" t="str">
            <v xml:space="preserve"> Surfacing Equipment         </v>
          </cell>
          <cell r="C36">
            <v>0.45</v>
          </cell>
        </row>
        <row r="37">
          <cell r="B37" t="str">
            <v>Street Sweeper</v>
          </cell>
        </row>
        <row r="38">
          <cell r="B38" t="str">
            <v>Backhoe</v>
          </cell>
          <cell r="C38">
            <v>0.55000000000000004</v>
          </cell>
        </row>
        <row r="39">
          <cell r="B39" t="str">
            <v>Loader</v>
          </cell>
          <cell r="C39">
            <v>0.55000000000000004</v>
          </cell>
        </row>
        <row r="40">
          <cell r="B40" t="str">
            <v>Trencher/Ditch Witch</v>
          </cell>
          <cell r="C40">
            <v>0.75</v>
          </cell>
        </row>
      </sheetData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16 Equipment Segment A"/>
      <sheetName val="16Construction Truck Segment A"/>
      <sheetName val="2016 WorkerTrips Segment A"/>
      <sheetName val="2016 Fugitive Dust Segment A"/>
      <sheetName val="2016 Equipment Segment B"/>
      <sheetName val="16Construction Truck Segment B"/>
      <sheetName val="2016 WorkerTrips Segment B"/>
      <sheetName val="2016 Fugitive Dust Segment B"/>
      <sheetName val="2016 Equipment Segment C"/>
      <sheetName val="16Construction Truck Segment C"/>
      <sheetName val="2016 WorkerTrips Segment C"/>
      <sheetName val="2016 Fugitive Dust Segment C"/>
      <sheetName val="2016 Equipment Segment D"/>
      <sheetName val="16Construction Truck Segment D"/>
      <sheetName val="2016 WorkerTrips Segment D"/>
      <sheetName val="2016 Fugitive Dust Segment D"/>
      <sheetName val="2017 Equipment Segment A"/>
      <sheetName val="17Construction Truck Segment A"/>
      <sheetName val="2017 WorkerTrips Segment A"/>
      <sheetName val="2017 Equipment Segment B"/>
      <sheetName val="17Construction Truck Segment B"/>
      <sheetName val="2017 WorkerTrips Segment B"/>
      <sheetName val="2017 Equipment Segment D"/>
      <sheetName val="17Construction Truck Segment D"/>
      <sheetName val="2017 WorkerTrips Segment D"/>
      <sheetName val="Helicopter"/>
      <sheetName val="Summary Unmitigated"/>
      <sheetName val="Summary Mitigated"/>
      <sheetName val="Offroad Tier 2 Alt1"/>
      <sheetName val="Offroad Tiers EF (2)"/>
      <sheetName val="Offroad Tiers LF"/>
      <sheetName val="Operational Trucks"/>
      <sheetName val="Operational Worker Trips"/>
      <sheetName val="Mitigated Operational Emissions"/>
      <sheetName val="Sheet1"/>
    </sheetNames>
    <sheetDataSet>
      <sheetData sheetId="0" refreshError="1"/>
      <sheetData sheetId="1" refreshError="1"/>
      <sheetData sheetId="2">
        <row r="92">
          <cell r="G92">
            <v>2.5519923812956185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16 Equipment Segment A"/>
      <sheetName val="16Construction Truck Segment A"/>
      <sheetName val="2016 WorkerTrips Segment A"/>
      <sheetName val="2016 Fugitive Dust Segment A"/>
      <sheetName val="2016 Equipment Segment B"/>
      <sheetName val="16Construction Truck Segment B"/>
      <sheetName val="2016 WorkerTrips Segment B"/>
      <sheetName val="2016 Fugitive Dust Segment B"/>
      <sheetName val="2016 Equipment Segment C"/>
      <sheetName val="16Construction Truck Segment C"/>
      <sheetName val="2016 WorkerTrips Segment C"/>
      <sheetName val="2016 Fugitive Dust Segment C"/>
      <sheetName val="2016 Equipment Segment D"/>
      <sheetName val="16Construction Truck Segment D"/>
      <sheetName val="2016 WorkerTrips Segment D"/>
      <sheetName val="2016 Fugitive Dust Segment D"/>
      <sheetName val="2017 Equipment Segment A"/>
      <sheetName val="17Construction Truck Segment A"/>
      <sheetName val="2017 WorkerTrips Segment A"/>
      <sheetName val="2017 Equipment Segment B"/>
      <sheetName val="17Construction Truck Segment B"/>
      <sheetName val="2017 WorkerTrips Segment B"/>
      <sheetName val="2017 Equipment Segment D"/>
      <sheetName val="17Construction Truck Segment D"/>
      <sheetName val="2017 WorkerTrips Segment D"/>
      <sheetName val="Helicopter"/>
      <sheetName val="Summary Unmitigated"/>
      <sheetName val="Summary Mitigated"/>
      <sheetName val="Offroad Tier 2 Alt1"/>
      <sheetName val="Offroad Tiers EF (2)"/>
      <sheetName val="Offroad Tiers LF"/>
      <sheetName val="Operational Trucks"/>
      <sheetName val="Operational Worker Trips"/>
      <sheetName val="Sheet9"/>
      <sheetName val="Sheet1"/>
    </sheetNames>
    <sheetDataSet>
      <sheetData sheetId="0"/>
      <sheetData sheetId="1"/>
      <sheetData sheetId="2">
        <row r="91">
          <cell r="G91">
            <v>2.5519923812956185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M4">
            <v>1.1728395061728392E-2</v>
          </cell>
          <cell r="AN4">
            <v>1.3227513227513227E-2</v>
          </cell>
          <cell r="AO4">
            <v>1.3227513227513227E-3</v>
          </cell>
        </row>
        <row r="5">
          <cell r="AM5">
            <v>1.1728395061728392E-2</v>
          </cell>
          <cell r="AN5">
            <v>1.0802469135802469E-2</v>
          </cell>
          <cell r="AO5">
            <v>1.3227513227513227E-3</v>
          </cell>
        </row>
        <row r="6">
          <cell r="AM6">
            <v>1.1728395061728392E-2</v>
          </cell>
          <cell r="AN6">
            <v>9.0388007054673716E-3</v>
          </cell>
          <cell r="AO6">
            <v>9.9206349206349201E-4</v>
          </cell>
        </row>
        <row r="7">
          <cell r="AM7">
            <v>1.1728395061728392E-2</v>
          </cell>
          <cell r="AN7">
            <v>8.1569664902998232E-3</v>
          </cell>
          <cell r="AO7">
            <v>6.6137566137566134E-4</v>
          </cell>
        </row>
        <row r="8">
          <cell r="AM8">
            <v>1.0408950617283948E-2</v>
          </cell>
          <cell r="AN8">
            <v>8.1569664902998232E-3</v>
          </cell>
          <cell r="AO8">
            <v>6.6137566137566134E-4</v>
          </cell>
        </row>
        <row r="9">
          <cell r="AM9">
            <v>9.0685626102292756E-3</v>
          </cell>
          <cell r="AN9">
            <v>8.1569664902998232E-3</v>
          </cell>
          <cell r="AO9">
            <v>4.8500881834215163E-4</v>
          </cell>
        </row>
        <row r="10">
          <cell r="AM10">
            <v>9.0685626102292756E-3</v>
          </cell>
          <cell r="AN10">
            <v>5.7319223985890649E-3</v>
          </cell>
          <cell r="AO10">
            <v>3.3068783068783067E-4</v>
          </cell>
        </row>
        <row r="11">
          <cell r="AM11">
            <v>8.9219576719576695E-3</v>
          </cell>
          <cell r="AN11">
            <v>5.7319223985890649E-3</v>
          </cell>
          <cell r="AO11">
            <v>3.3068783068783067E-4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ffroad Tiers EF 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R-2011Class-SanDiego-2016-Annu"/>
    </sheetNames>
    <sheetDataSet>
      <sheetData sheetId="0">
        <row r="11">
          <cell r="J11">
            <v>8.0341481674514895E-2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16 Equipment Segment A"/>
      <sheetName val="16Construction Truck Segment A"/>
      <sheetName val="2016 WorkerTrips Segment A"/>
      <sheetName val="2016 Fugitive Dust Segment A"/>
      <sheetName val="2016 Equipment Segment B"/>
      <sheetName val="16Construction Truck Segment B"/>
      <sheetName val="2016 WorkerTrips Segment B"/>
      <sheetName val="2016 Fugitive Dust Segment B"/>
      <sheetName val="2016 Equipment Segment C"/>
      <sheetName val="16Construction Truck Segment C"/>
      <sheetName val="2016 WorkerTrips Segment C"/>
      <sheetName val="2016 Fugitive Dust Segment C"/>
      <sheetName val="2016 Equipment Segment D"/>
      <sheetName val="16Construction Truck Segment D"/>
      <sheetName val="2016 WorkerTrips Segment D"/>
      <sheetName val="2016 Fugitive Dust Segment D"/>
      <sheetName val="2017 Equipment Segment A"/>
      <sheetName val="17Construction Truck Segment A"/>
      <sheetName val="2017 WorkerTrips Segment A"/>
      <sheetName val="2017 Equipment Segment B"/>
      <sheetName val="17Construction Truck Segment B"/>
      <sheetName val="2017 WorkerTrips Segment B"/>
      <sheetName val="2017 Equipment Segment D"/>
      <sheetName val="17Construction Truck Segment D"/>
      <sheetName val="2017 WorkerTrips Segment D"/>
      <sheetName val="Helicopter"/>
      <sheetName val="Summary Unmitigated"/>
      <sheetName val="Summary Mitigated"/>
      <sheetName val="Offroad Tier 2 Alt1"/>
      <sheetName val="Offroad Tiers EF (2)"/>
      <sheetName val="Offroad Tiers LF"/>
      <sheetName val="Operational Trucks"/>
      <sheetName val="Operational Worker Trips"/>
      <sheetName val="Sheet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M4">
            <v>1.1728395061728392E-2</v>
          </cell>
          <cell r="AN4">
            <v>1.3227513227513227E-2</v>
          </cell>
          <cell r="AO4">
            <v>1.3227513227513227E-3</v>
          </cell>
        </row>
        <row r="5">
          <cell r="AM5">
            <v>1.1728395061728392E-2</v>
          </cell>
          <cell r="AN5">
            <v>1.0802469135802469E-2</v>
          </cell>
          <cell r="AO5">
            <v>1.3227513227513227E-3</v>
          </cell>
        </row>
        <row r="6">
          <cell r="AM6">
            <v>1.1728395061728392E-2</v>
          </cell>
          <cell r="AN6">
            <v>9.0388007054673716E-3</v>
          </cell>
          <cell r="AO6">
            <v>9.9206349206349201E-4</v>
          </cell>
        </row>
        <row r="7">
          <cell r="AM7">
            <v>1.1728395061728392E-2</v>
          </cell>
          <cell r="AN7">
            <v>8.1569664902998232E-3</v>
          </cell>
          <cell r="AO7">
            <v>6.6137566137566134E-4</v>
          </cell>
        </row>
        <row r="8">
          <cell r="AM8">
            <v>1.0408950617283948E-2</v>
          </cell>
          <cell r="AN8">
            <v>8.1569664902998232E-3</v>
          </cell>
          <cell r="AO8">
            <v>6.6137566137566134E-4</v>
          </cell>
        </row>
        <row r="9">
          <cell r="AM9">
            <v>9.0685626102292756E-3</v>
          </cell>
          <cell r="AN9">
            <v>8.1569664902998232E-3</v>
          </cell>
          <cell r="AO9">
            <v>4.8500881834215163E-4</v>
          </cell>
        </row>
        <row r="10">
          <cell r="AM10">
            <v>9.0685626102292756E-3</v>
          </cell>
          <cell r="AN10">
            <v>5.7319223985890649E-3</v>
          </cell>
          <cell r="AO10">
            <v>3.3068783068783067E-4</v>
          </cell>
        </row>
        <row r="11">
          <cell r="AM11">
            <v>8.9219576719576695E-3</v>
          </cell>
          <cell r="AN11">
            <v>5.7319223985890649E-3</v>
          </cell>
          <cell r="AO11">
            <v>3.3068783068783067E-4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Alt1"/>
      <sheetName val="Summary Alt3"/>
      <sheetName val="Summary Alt4"/>
      <sheetName val="Offroad SCAB EF"/>
      <sheetName val="Offroad SCAB Alt1"/>
      <sheetName val="Offroad Tier 2 Alt1"/>
      <sheetName val="Offroad Tier 3"/>
      <sheetName val="Offroad SCAB Alt3"/>
      <sheetName val="Offroad Tier 2 Alt3"/>
      <sheetName val="Offroad SCAB Alt4"/>
      <sheetName val="Offroad Tier 2 Alt4"/>
      <sheetName val="Offroad Tiers EF"/>
      <sheetName val="Offroad Tiers LF"/>
      <sheetName val="Helicopters"/>
      <sheetName val="Helicopter EF"/>
      <sheetName val="Onroad VMT Alt1"/>
      <sheetName val="Onroad Alt1"/>
      <sheetName val="Onroad VMT Alt3"/>
      <sheetName val="Onroad Alt3"/>
      <sheetName val="Onroad VMT Alt4"/>
      <sheetName val="Onroad Alt4"/>
      <sheetName val="EMFAC"/>
      <sheetName val="Const Dust Activity Alt1"/>
      <sheetName val="Const Dust Alt1"/>
      <sheetName val="Const Dust Activity Alt3"/>
      <sheetName val="Const Dust Alt3"/>
      <sheetName val="Const Dust Activity Alt4"/>
      <sheetName val="Const Dust Alt4"/>
      <sheetName val="Sheet1"/>
      <sheetName val="Sheet2"/>
    </sheetNames>
    <sheetDataSet>
      <sheetData sheetId="0" refreshError="1"/>
      <sheetData sheetId="1" refreshError="1"/>
      <sheetData sheetId="2" refreshError="1"/>
      <sheetData sheetId="3">
        <row r="8">
          <cell r="E8">
            <v>0.24004972665343208</v>
          </cell>
          <cell r="H8">
            <v>2.7234784382566182E-2</v>
          </cell>
          <cell r="I8">
            <v>38.071809206861765</v>
          </cell>
          <cell r="J8">
            <v>4.5921120585133675E-3</v>
          </cell>
        </row>
        <row r="27">
          <cell r="E27">
            <v>0.34257226385047446</v>
          </cell>
          <cell r="H27">
            <v>1.7949004265350368E-2</v>
          </cell>
          <cell r="I27">
            <v>188.1018934680813</v>
          </cell>
          <cell r="J27">
            <v>6.6467242914368414E-3</v>
          </cell>
        </row>
        <row r="71">
          <cell r="E71">
            <v>0.51020662315601917</v>
          </cell>
          <cell r="H71">
            <v>4.6311163441837874E-2</v>
          </cell>
          <cell r="I71">
            <v>233.73537145870978</v>
          </cell>
          <cell r="J71">
            <v>1.4946984027451463E-2</v>
          </cell>
        </row>
        <row r="82">
          <cell r="E82">
            <v>0.25446500400980077</v>
          </cell>
          <cell r="H82">
            <v>2.1320352004255631E-2</v>
          </cell>
          <cell r="I82">
            <v>30.622980884286619</v>
          </cell>
          <cell r="J82">
            <v>7.0843297145669355E-3</v>
          </cell>
        </row>
        <row r="94">
          <cell r="E94">
            <v>0.59919040077340868</v>
          </cell>
          <cell r="H94">
            <v>5.4969163488264562E-2</v>
          </cell>
          <cell r="I94">
            <v>229.48432412540845</v>
          </cell>
          <cell r="J94">
            <v>1.5868754894952045E-2</v>
          </cell>
        </row>
        <row r="95">
          <cell r="E95">
            <v>1.2664563841046907</v>
          </cell>
        </row>
        <row r="96">
          <cell r="E96">
            <v>0.59869252031921838</v>
          </cell>
        </row>
        <row r="98">
          <cell r="E98">
            <v>0.82721501960249399</v>
          </cell>
        </row>
        <row r="104">
          <cell r="E104">
            <v>0.37613902754996803</v>
          </cell>
          <cell r="H104">
            <v>3.6849578946649579E-2</v>
          </cell>
          <cell r="I104">
            <v>166.54541943331296</v>
          </cell>
          <cell r="J104">
            <v>1.1960600302648894E-2</v>
          </cell>
        </row>
        <row r="105">
          <cell r="E105">
            <v>0.61343040408584759</v>
          </cell>
          <cell r="H105">
            <v>5.6708305745606417E-2</v>
          </cell>
          <cell r="I105">
            <v>272.33396596803948</v>
          </cell>
          <cell r="J105">
            <v>1.8636068816092959E-2</v>
          </cell>
        </row>
        <row r="142">
          <cell r="E142">
            <v>0.39232964868446968</v>
          </cell>
          <cell r="H142">
            <v>5.3802014476068971E-2</v>
          </cell>
          <cell r="I142">
            <v>54.499391354425121</v>
          </cell>
          <cell r="J142">
            <v>9.2724328478369037E-3</v>
          </cell>
        </row>
        <row r="144">
          <cell r="E144">
            <v>0.35947652969375449</v>
          </cell>
          <cell r="H144">
            <v>4.2946497845094585E-2</v>
          </cell>
          <cell r="I144">
            <v>122.29132035359046</v>
          </cell>
          <cell r="J144">
            <v>1.088889413872896E-2</v>
          </cell>
        </row>
        <row r="145">
          <cell r="E145">
            <v>0.42729428949312098</v>
          </cell>
        </row>
        <row r="167">
          <cell r="I167">
            <v>108.14603066389171</v>
          </cell>
        </row>
        <row r="170">
          <cell r="J170">
            <v>8.2278342607169895E-3</v>
          </cell>
        </row>
        <row r="174">
          <cell r="E174">
            <v>0.37171744925102101</v>
          </cell>
          <cell r="H174">
            <v>3.7584435805415199E-2</v>
          </cell>
          <cell r="I174">
            <v>170.79648206588462</v>
          </cell>
          <cell r="J174">
            <v>1.1101995011937229E-2</v>
          </cell>
        </row>
        <row r="175">
          <cell r="E175">
            <v>0.5501196094048344</v>
          </cell>
          <cell r="H175">
            <v>5.2906188391593875E-2</v>
          </cell>
          <cell r="I175">
            <v>256.57097382834644</v>
          </cell>
          <cell r="J175">
            <v>1.5748989054068369E-2</v>
          </cell>
        </row>
        <row r="181">
          <cell r="E181">
            <v>3.2149812218850005</v>
          </cell>
        </row>
        <row r="182">
          <cell r="J182">
            <v>2.5748935625140953E-2</v>
          </cell>
        </row>
        <row r="192">
          <cell r="I192">
            <v>93.900475080368778</v>
          </cell>
        </row>
        <row r="193">
          <cell r="J193">
            <v>1.7805359657133975E-2</v>
          </cell>
        </row>
        <row r="196">
          <cell r="E196">
            <v>1.9561797959138243</v>
          </cell>
        </row>
        <row r="197">
          <cell r="E197">
            <v>0.98897109614557199</v>
          </cell>
        </row>
        <row r="203">
          <cell r="I203">
            <v>16.698259500893492</v>
          </cell>
        </row>
        <row r="204">
          <cell r="I204">
            <v>13.794139174442</v>
          </cell>
          <cell r="J204">
            <v>1.7586185056823801E-3</v>
          </cell>
        </row>
        <row r="207">
          <cell r="E207">
            <v>0.22615768281738935</v>
          </cell>
        </row>
        <row r="224">
          <cell r="E224">
            <v>0.35029567695893044</v>
          </cell>
          <cell r="H224">
            <v>3.3665105122884564E-2</v>
          </cell>
          <cell r="I224">
            <v>51.728016924248784</v>
          </cell>
          <cell r="J224">
            <v>5.7223017989158831E-3</v>
          </cell>
        </row>
        <row r="226">
          <cell r="E226">
            <v>0.36081657459908423</v>
          </cell>
          <cell r="H226">
            <v>3.3004430069065858E-2</v>
          </cell>
          <cell r="I226">
            <v>171.73701738150436</v>
          </cell>
          <cell r="J226">
            <v>1.0303262807489015E-2</v>
          </cell>
        </row>
        <row r="227">
          <cell r="E227">
            <v>0.72450777388582199</v>
          </cell>
          <cell r="H227">
            <v>6.267700561723627E-2</v>
          </cell>
          <cell r="I227">
            <v>344.85334852338667</v>
          </cell>
          <cell r="J227">
            <v>1.9727452401676927E-2</v>
          </cell>
        </row>
        <row r="233">
          <cell r="E233">
            <v>0.46398054589603083</v>
          </cell>
          <cell r="H233">
            <v>6.287040700650938E-2</v>
          </cell>
          <cell r="I233">
            <v>64.895144949977833</v>
          </cell>
          <cell r="J233">
            <v>1.0935785075523598E-2</v>
          </cell>
        </row>
        <row r="239">
          <cell r="E239">
            <v>4.0769292893363569E-2</v>
          </cell>
        </row>
        <row r="240">
          <cell r="E240">
            <v>5.5535531635712274E-2</v>
          </cell>
        </row>
        <row r="241">
          <cell r="E241">
            <v>0.26516628279695115</v>
          </cell>
        </row>
        <row r="242">
          <cell r="E242">
            <v>0.26320209587785631</v>
          </cell>
        </row>
        <row r="243">
          <cell r="E243">
            <v>0.54379187570128351</v>
          </cell>
        </row>
        <row r="244">
          <cell r="E244">
            <v>0.25454304465514027</v>
          </cell>
        </row>
        <row r="245">
          <cell r="E245">
            <v>0.36444076458726932</v>
          </cell>
        </row>
        <row r="246">
          <cell r="E246">
            <v>0.20413584250957639</v>
          </cell>
        </row>
      </sheetData>
      <sheetData sheetId="4">
        <row r="6">
          <cell r="B6" t="str">
            <v>Blythe Mesa Solar Project</v>
          </cell>
        </row>
        <row r="7">
          <cell r="B7" t="str">
            <v>Site Preparation/Grading/Earthwork</v>
          </cell>
        </row>
        <row r="8">
          <cell r="B8" t="str">
            <v>3 months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ffroad SCAB"/>
      <sheetName val="Offroad Tier 2"/>
      <sheetName val="Offroad Tier 3"/>
      <sheetName val="Offroad SCAB EF"/>
      <sheetName val="Offroad Tiers EF"/>
      <sheetName val="Offroad Tiers LF"/>
      <sheetName val="Onroad VMT"/>
      <sheetName val="Onroad"/>
      <sheetName val="EMFAC"/>
      <sheetName val="Const Dust Activity"/>
      <sheetName val="Const Dust"/>
      <sheetName val="Sheet1"/>
    </sheetNames>
    <sheetDataSet>
      <sheetData sheetId="0"/>
      <sheetData sheetId="1"/>
      <sheetData sheetId="2"/>
      <sheetData sheetId="3"/>
      <sheetData sheetId="4">
        <row r="109">
          <cell r="J109">
            <v>1.061580313724574E-3</v>
          </cell>
        </row>
        <row r="116">
          <cell r="E116">
            <v>3.9050268122506837E-2</v>
          </cell>
          <cell r="H116">
            <v>1.8087121467005656E-3</v>
          </cell>
          <cell r="I116">
            <v>6.3954651761943806</v>
          </cell>
          <cell r="J116">
            <v>5.9844111074873366E-4</v>
          </cell>
        </row>
        <row r="182">
          <cell r="E182">
            <v>1.2491052602011179</v>
          </cell>
          <cell r="H182">
            <v>0.11368620577653102</v>
          </cell>
          <cell r="I182">
            <v>239.09755270755471</v>
          </cell>
          <cell r="J182">
            <v>2.809400049940448E-2</v>
          </cell>
        </row>
        <row r="204">
          <cell r="E204">
            <v>6.3548947219191368E-2</v>
          </cell>
          <cell r="H204">
            <v>6.6870163758716572E-3</v>
          </cell>
          <cell r="I204">
            <v>13.79413508889731</v>
          </cell>
          <cell r="J204">
            <v>1.9050032891172093E-3</v>
          </cell>
        </row>
        <row r="210">
          <cell r="E210">
            <v>0.47451051316120357</v>
          </cell>
          <cell r="H210">
            <v>4.2193782343548453E-2</v>
          </cell>
          <cell r="I210">
            <v>85.774452474462706</v>
          </cell>
          <cell r="J210">
            <v>8.5687057033406247E-3</v>
          </cell>
        </row>
        <row r="241">
          <cell r="E241">
            <v>0.2854484368641993</v>
          </cell>
          <cell r="H241">
            <v>2.5960579154953391E-2</v>
          </cell>
          <cell r="I241">
            <v>25.95805763702694</v>
          </cell>
          <cell r="J241">
            <v>9.6622311883530106E-3</v>
          </cell>
        </row>
      </sheetData>
      <sheetData sheetId="5">
        <row r="4">
          <cell r="Z4">
            <v>1.2345679012345678E-2</v>
          </cell>
          <cell r="AB4">
            <v>1.3227513227513227E-2</v>
          </cell>
          <cell r="AD4">
            <v>1.3227513227513227E-3</v>
          </cell>
        </row>
        <row r="5">
          <cell r="Z5">
            <v>1.2345679012345678E-2</v>
          </cell>
          <cell r="AB5">
            <v>1.0802469135802469E-2</v>
          </cell>
          <cell r="AD5">
            <v>1.3227513227513227E-3</v>
          </cell>
        </row>
        <row r="6">
          <cell r="Z6">
            <v>1.2345679012345678E-2</v>
          </cell>
          <cell r="AB6">
            <v>9.0388007054673716E-3</v>
          </cell>
          <cell r="AD6">
            <v>9.9206349206349201E-4</v>
          </cell>
        </row>
        <row r="7">
          <cell r="Z7">
            <v>1.2345679012345678E-2</v>
          </cell>
          <cell r="AB7">
            <v>8.1569664902998232E-3</v>
          </cell>
          <cell r="AD7">
            <v>6.6137566137566134E-4</v>
          </cell>
        </row>
        <row r="8">
          <cell r="Z8">
            <v>1.2345679012345678E-2</v>
          </cell>
          <cell r="AB8">
            <v>8.1569664902998232E-3</v>
          </cell>
          <cell r="AD8">
            <v>6.6137566137566134E-4</v>
          </cell>
        </row>
        <row r="9">
          <cell r="Z9">
            <v>1.0802469135802469E-2</v>
          </cell>
          <cell r="AB9">
            <v>8.1569664902998232E-3</v>
          </cell>
          <cell r="AD9">
            <v>4.8500881834215163E-4</v>
          </cell>
        </row>
        <row r="10">
          <cell r="Z10">
            <v>1.0802469135802469E-2</v>
          </cell>
          <cell r="AB10">
            <v>5.7319223985890649E-3</v>
          </cell>
          <cell r="AD10">
            <v>3.3068783068783067E-4</v>
          </cell>
        </row>
        <row r="11">
          <cell r="Z11">
            <v>1.0582010582010581E-2</v>
          </cell>
          <cell r="AB11">
            <v>5.7319223985890649E-3</v>
          </cell>
          <cell r="AD11">
            <v>3.3068783068783067E-4</v>
          </cell>
        </row>
      </sheetData>
      <sheetData sheetId="6">
        <row r="55">
          <cell r="K55">
            <v>0.74</v>
          </cell>
        </row>
        <row r="104">
          <cell r="K104">
            <v>0.61</v>
          </cell>
        </row>
        <row r="169">
          <cell r="K169">
            <v>0.55000000000000004</v>
          </cell>
        </row>
        <row r="277">
          <cell r="K277">
            <v>0.51</v>
          </cell>
        </row>
        <row r="281">
          <cell r="K281">
            <v>0.51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2016 Equipment Segment A"/>
      <sheetName val="16Construction Truck Segment A"/>
      <sheetName val="2016 WorkerTrips Segment A"/>
      <sheetName val="2016 Fugitive Dust Segment A"/>
      <sheetName val="2016 Equipment Segment B"/>
      <sheetName val="16Construction Truck Segment B"/>
      <sheetName val="2016 WorkerTrips Segment B"/>
      <sheetName val="2016 Fugitive Dust Segment B"/>
      <sheetName val="2016 Equipment Segment C"/>
      <sheetName val="16Construction Truck Segment C"/>
      <sheetName val="2016 WorkerTrips Segment C"/>
      <sheetName val="2016 Fugitive Dust Segment C"/>
      <sheetName val="2016 Equipment Segment D"/>
      <sheetName val="16Construction Truck Segment D"/>
      <sheetName val="2016 WorkerTrips Segment D"/>
      <sheetName val="2016 Fugitive Dust Segment D"/>
      <sheetName val="2017 Equipment Segment A"/>
      <sheetName val="17Construction Truck Segment A"/>
      <sheetName val="2017 WorkerTrips Segment A"/>
      <sheetName val="2017 Equipment Segment B"/>
      <sheetName val="17Construction Truck Segment B"/>
      <sheetName val="2017 WorkerTrips Segment B"/>
      <sheetName val="2017 Equipment Segment D"/>
      <sheetName val="17Construction Truck Segment D"/>
      <sheetName val="2017 WorkerTrips Segment D"/>
      <sheetName val="Helicopter"/>
      <sheetName val="Summary Unmitigated"/>
      <sheetName val="Summary Mitigated"/>
      <sheetName val="Offroad Tier 2 Alt1"/>
      <sheetName val="Offroad Tiers EF (2)"/>
      <sheetName val="Offroad Tiers LF"/>
      <sheetName val="Operational Trucks"/>
      <sheetName val="Operational Worker Trips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M4">
            <v>1.1728395061728392E-2</v>
          </cell>
          <cell r="AN4">
            <v>1.3227513227513227E-2</v>
          </cell>
          <cell r="AO4">
            <v>1.3227513227513227E-3</v>
          </cell>
        </row>
        <row r="5">
          <cell r="AM5">
            <v>1.1728395061728392E-2</v>
          </cell>
          <cell r="AN5">
            <v>1.0802469135802469E-2</v>
          </cell>
          <cell r="AO5">
            <v>1.3227513227513227E-3</v>
          </cell>
        </row>
        <row r="6">
          <cell r="AM6">
            <v>1.1728395061728392E-2</v>
          </cell>
          <cell r="AN6">
            <v>9.0388007054673716E-3</v>
          </cell>
          <cell r="AO6">
            <v>9.9206349206349201E-4</v>
          </cell>
        </row>
        <row r="7">
          <cell r="AM7">
            <v>1.1728395061728392E-2</v>
          </cell>
          <cell r="AN7">
            <v>8.1569664902998232E-3</v>
          </cell>
          <cell r="AO7">
            <v>6.6137566137566134E-4</v>
          </cell>
        </row>
        <row r="8">
          <cell r="AM8">
            <v>1.0408950617283948E-2</v>
          </cell>
          <cell r="AN8">
            <v>8.1569664902998232E-3</v>
          </cell>
          <cell r="AO8">
            <v>6.6137566137566134E-4</v>
          </cell>
        </row>
        <row r="9">
          <cell r="AM9">
            <v>9.0685626102292756E-3</v>
          </cell>
          <cell r="AN9">
            <v>8.1569664902998232E-3</v>
          </cell>
          <cell r="AO9">
            <v>4.8500881834215163E-4</v>
          </cell>
        </row>
        <row r="10">
          <cell r="AM10">
            <v>9.0685626102292756E-3</v>
          </cell>
          <cell r="AN10">
            <v>5.7319223985890649E-3</v>
          </cell>
          <cell r="AO10">
            <v>3.3068783068783067E-4</v>
          </cell>
        </row>
        <row r="11">
          <cell r="AM11">
            <v>8.9219576719576695E-3</v>
          </cell>
          <cell r="AN11">
            <v>5.7319223985890649E-3</v>
          </cell>
          <cell r="AO11">
            <v>3.3068783068783067E-4</v>
          </cell>
        </row>
      </sheetData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AG35"/>
  <sheetViews>
    <sheetView view="pageLayout" topLeftCell="A6" zoomScale="75" zoomScaleNormal="75" zoomScalePageLayoutView="75" workbookViewId="0">
      <selection activeCell="C32" sqref="C32:P34"/>
    </sheetView>
  </sheetViews>
  <sheetFormatPr defaultRowHeight="12.75"/>
  <cols>
    <col min="1" max="1" width="25" customWidth="1"/>
    <col min="2" max="2" width="36" customWidth="1"/>
    <col min="3" max="3" width="8.140625" style="1" customWidth="1"/>
    <col min="4" max="4" width="5.140625" style="1" customWidth="1"/>
    <col min="5" max="5" width="9" style="1" customWidth="1"/>
    <col min="6" max="6" width="13" style="2" customWidth="1"/>
    <col min="7" max="7" width="13.7109375" style="2" customWidth="1"/>
    <col min="8" max="9" width="13.28515625" style="2" customWidth="1"/>
    <col min="10" max="10" width="13.7109375" style="2" customWidth="1"/>
    <col min="11" max="11" width="13.5703125" style="2" customWidth="1"/>
    <col min="12" max="12" width="13.28515625" style="2" customWidth="1"/>
    <col min="13" max="13" width="13.5703125" style="2" customWidth="1"/>
    <col min="14" max="14" width="14" style="2" customWidth="1"/>
    <col min="15" max="15" width="13.140625" style="3" customWidth="1"/>
    <col min="16" max="16" width="5.7109375" customWidth="1"/>
    <col min="17" max="17" width="8.42578125" hidden="1" customWidth="1"/>
    <col min="18" max="18" width="9.7109375" style="4" customWidth="1"/>
    <col min="19" max="19" width="10.140625" style="4" customWidth="1"/>
    <col min="20" max="22" width="10" style="4" customWidth="1"/>
    <col min="23" max="23" width="9.7109375" style="4" customWidth="1"/>
    <col min="24" max="24" width="12" style="5" customWidth="1"/>
    <col min="25" max="26" width="10" style="4" customWidth="1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3" spans="1:33">
      <c r="A3" s="3" t="s">
        <v>372</v>
      </c>
      <c r="B3" s="3"/>
    </row>
    <row r="5" spans="1:33">
      <c r="A5" s="7"/>
      <c r="B5" s="7"/>
      <c r="C5" s="8"/>
      <c r="D5" s="8"/>
      <c r="E5" s="8"/>
      <c r="F5" s="643" t="s">
        <v>0</v>
      </c>
      <c r="G5" s="644"/>
      <c r="H5" s="644"/>
      <c r="I5" s="644"/>
      <c r="J5" s="644"/>
      <c r="K5" s="644"/>
      <c r="L5" s="644"/>
      <c r="M5" s="644"/>
      <c r="N5" s="9"/>
      <c r="O5" s="7"/>
      <c r="P5" s="7"/>
      <c r="Q5" s="7"/>
      <c r="R5" s="645" t="s">
        <v>1</v>
      </c>
      <c r="S5" s="644"/>
      <c r="T5" s="644"/>
      <c r="U5" s="644"/>
      <c r="V5" s="644"/>
      <c r="W5" s="644"/>
      <c r="X5" s="644"/>
      <c r="Y5" s="644"/>
      <c r="Z5" s="10"/>
    </row>
    <row r="6" spans="1:33" ht="57.75" customHeight="1">
      <c r="A6" s="477" t="s">
        <v>2</v>
      </c>
      <c r="B6" s="477" t="s">
        <v>324</v>
      </c>
      <c r="C6" s="478" t="s">
        <v>3</v>
      </c>
      <c r="D6" s="478" t="s">
        <v>4</v>
      </c>
      <c r="E6" s="478" t="s">
        <v>5</v>
      </c>
      <c r="F6" s="479" t="s">
        <v>586</v>
      </c>
      <c r="G6" s="479" t="s">
        <v>613</v>
      </c>
      <c r="H6" s="479" t="s">
        <v>589</v>
      </c>
      <c r="I6" s="479" t="s">
        <v>588</v>
      </c>
      <c r="J6" s="479" t="s">
        <v>590</v>
      </c>
      <c r="K6" s="479" t="s">
        <v>591</v>
      </c>
      <c r="L6" s="479" t="s">
        <v>592</v>
      </c>
      <c r="M6" s="479" t="s">
        <v>593</v>
      </c>
      <c r="N6" s="479" t="s">
        <v>594</v>
      </c>
      <c r="O6" s="478" t="s">
        <v>6</v>
      </c>
      <c r="P6" s="478" t="s">
        <v>7</v>
      </c>
      <c r="Q6" s="478" t="s">
        <v>8</v>
      </c>
      <c r="R6" s="480" t="s">
        <v>9</v>
      </c>
      <c r="S6" s="480" t="s">
        <v>10</v>
      </c>
      <c r="T6" s="480" t="s">
        <v>11</v>
      </c>
      <c r="U6" s="480" t="s">
        <v>12</v>
      </c>
      <c r="V6" s="480" t="s">
        <v>13</v>
      </c>
      <c r="W6" s="480" t="s">
        <v>14</v>
      </c>
      <c r="X6" s="481" t="s">
        <v>15</v>
      </c>
      <c r="Y6" s="480" t="s">
        <v>16</v>
      </c>
      <c r="Z6" s="480" t="s">
        <v>17</v>
      </c>
    </row>
    <row r="7" spans="1:33" s="3" customFormat="1" ht="13.5" hidden="1" thickTop="1">
      <c r="A7" s="431" t="s">
        <v>18</v>
      </c>
      <c r="B7" s="431"/>
      <c r="C7" s="429"/>
      <c r="D7" s="429"/>
      <c r="E7" s="429"/>
      <c r="F7" s="430"/>
      <c r="G7" s="430"/>
      <c r="H7" s="430"/>
      <c r="I7" s="430"/>
      <c r="J7" s="430"/>
      <c r="K7" s="430"/>
      <c r="L7" s="430"/>
      <c r="M7" s="430"/>
      <c r="N7" s="430"/>
      <c r="O7" s="431"/>
      <c r="P7" s="431"/>
      <c r="Q7" s="431"/>
      <c r="R7" s="432"/>
      <c r="S7" s="432"/>
      <c r="T7" s="432"/>
      <c r="U7" s="432"/>
      <c r="V7" s="432"/>
      <c r="W7" s="432"/>
      <c r="X7" s="433"/>
      <c r="Y7" s="432"/>
      <c r="Z7" s="432"/>
    </row>
    <row r="8" spans="1:33" s="3" customFormat="1" ht="13.5" hidden="1" thickTop="1">
      <c r="A8" s="12"/>
      <c r="B8" s="12"/>
      <c r="C8" s="13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2"/>
      <c r="P8" s="12"/>
      <c r="Q8" s="12"/>
      <c r="R8" s="15"/>
      <c r="S8" s="15"/>
      <c r="T8" s="15"/>
      <c r="U8" s="15"/>
      <c r="V8" s="15"/>
      <c r="W8" s="15"/>
      <c r="X8" s="16"/>
      <c r="Y8" s="15"/>
      <c r="Z8" s="15"/>
    </row>
    <row r="9" spans="1:33" s="3" customFormat="1">
      <c r="A9" s="12" t="s">
        <v>577</v>
      </c>
      <c r="B9" s="591"/>
      <c r="C9" s="590"/>
      <c r="D9" s="13"/>
      <c r="E9" s="13"/>
      <c r="F9" s="14"/>
      <c r="G9" s="14"/>
      <c r="H9" s="14"/>
      <c r="I9" s="14"/>
      <c r="J9" s="14"/>
      <c r="K9" s="14"/>
      <c r="L9" s="14"/>
      <c r="M9" s="14"/>
      <c r="N9" s="14"/>
      <c r="O9" s="17"/>
      <c r="P9" s="17"/>
      <c r="Q9" s="17"/>
      <c r="R9" s="15"/>
      <c r="S9" s="15"/>
      <c r="T9" s="15"/>
      <c r="U9" s="15"/>
      <c r="V9" s="15"/>
      <c r="W9" s="15"/>
      <c r="X9" s="16"/>
      <c r="Y9" s="15"/>
      <c r="Z9" s="15"/>
    </row>
    <row r="10" spans="1:33" s="3" customFormat="1">
      <c r="A10" s="12" t="s">
        <v>508</v>
      </c>
      <c r="B10" s="591"/>
      <c r="C10" s="19"/>
      <c r="D10" s="13"/>
      <c r="E10" s="13"/>
      <c r="F10" s="14"/>
      <c r="G10" s="14"/>
      <c r="H10" s="14"/>
      <c r="I10" s="14"/>
      <c r="J10" s="14"/>
      <c r="K10" s="14"/>
      <c r="L10" s="14"/>
      <c r="M10" s="14"/>
      <c r="N10" s="14"/>
      <c r="O10" s="17"/>
      <c r="P10" s="17"/>
      <c r="Q10" s="17"/>
      <c r="R10" s="15"/>
      <c r="S10" s="15"/>
      <c r="T10" s="15"/>
      <c r="U10" s="15"/>
      <c r="V10" s="15"/>
      <c r="W10" s="15"/>
      <c r="X10" s="16"/>
      <c r="Y10" s="15"/>
      <c r="Z10" s="15"/>
    </row>
    <row r="11" spans="1:33" s="3" customFormat="1" ht="63.75">
      <c r="A11" s="23" t="s">
        <v>309</v>
      </c>
      <c r="B11" s="596" t="s">
        <v>578</v>
      </c>
      <c r="C11" s="19" t="s">
        <v>20</v>
      </c>
      <c r="D11" s="35">
        <v>82</v>
      </c>
      <c r="E11" s="35">
        <v>0.5</v>
      </c>
      <c r="F11" s="21">
        <f>0.257/453.59</f>
        <v>5.6659097422782695E-4</v>
      </c>
      <c r="G11" s="22">
        <f>IF($D11&lt;11,'[4]Offroad Tiers EF '!$AN$4,IF($D11&lt;25,'Offroad Tiers EF'!$AN$5,IF($D11&lt;50,'Offroad Tiers EF'!$AN$6,IF($D11&lt;75,'Offroad Tiers EF'!$AN$7,IF($D11&lt;100,'Offroad Tiers EF'!$AN$8,IF($D11&lt;175,'Offroad Tiers EF'!$AN$9,IF($D11&lt;300,'Offroad Tiers EF'!$AN$10,IF($D11&lt;600,'Offroad Tiers EF'!$AN$11,"!"))))))))</f>
        <v>8.1569664902998232E-3</v>
      </c>
      <c r="H11" s="22">
        <f>IF($D11&lt;11,'Offroad Tiers EF'!$AM$4,IF($D11&lt;25,'Offroad Tiers EF'!$AM$5,IF($D11&lt;50,'Offroad Tiers EF'!$AM$6,IF($D11&lt;75,'Offroad Tiers EF'!$AM$7,IF($D11&lt;100,'Offroad Tiers EF'!$AM$8,IF($D11&lt;175,'Offroad Tiers EF'!$AM$9,IF($D11&lt;300,'Offroad Tiers EF'!$AM$10,IF($D11&lt;600,'Offroad Tiers EF'!$AM$11,"!"))))))))</f>
        <v>1.1728395061728392E-2</v>
      </c>
      <c r="I11" s="21">
        <f t="shared" ref="I11" si="0">0.006/453.59</f>
        <v>1.3227804845785844E-5</v>
      </c>
      <c r="J11" s="22">
        <f>IF($D11&lt;11,'Offroad Tiers EF'!$AO$4,IF($D11&lt;25,'Offroad Tiers EF'!$AO$5,IF($D11&lt;50,'Offroad Tiers EF'!$AO$6,IF($D11&lt;75,'Offroad Tiers EF'!$AO$7,IF($D11&lt;100,'Offroad Tiers EF'!$AO$8,IF($D11&lt;175,'Offroad Tiers EF'!$AO$9,IF($D11&lt;300,'Offroad Tiers EF'!$AO$10,IF($D11&lt;600,'Offroad Tiers EF'!$AO$11,"!"))))))))</f>
        <v>6.6137566137566134E-4</v>
      </c>
      <c r="K11" s="23">
        <f t="shared" ref="K11" si="1">0.89*J11</f>
        <v>5.8862433862433858E-4</v>
      </c>
      <c r="L11" s="24">
        <f t="shared" ref="L11" si="2">568.299/453.59</f>
        <v>1.2528913776758748</v>
      </c>
      <c r="M11" s="21">
        <f>0.092/453.59</f>
        <v>2.0282634096871626E-4</v>
      </c>
      <c r="N11" s="25">
        <f t="shared" ref="N11" si="3">0.095*H11</f>
        <v>1.1141975308641974E-3</v>
      </c>
      <c r="O11" s="336">
        <v>1</v>
      </c>
      <c r="P11" s="30">
        <v>10</v>
      </c>
      <c r="Q11" s="307"/>
      <c r="R11" s="426">
        <f>($D11*$E11*F11*$O11*$P11)</f>
        <v>0.23230229943340902</v>
      </c>
      <c r="S11" s="426">
        <f t="shared" ref="S11" si="4">($D11*$E11*G11*$O11*$P11)</f>
        <v>3.3443562610229276</v>
      </c>
      <c r="T11" s="426">
        <f t="shared" ref="T11" si="5">($D11*$E11*H11*$O11*$P11)</f>
        <v>4.8086419753086407</v>
      </c>
      <c r="U11" s="426">
        <f t="shared" ref="U11" si="6">($D11*$E11*I11*$O11*$P11)</f>
        <v>5.4233999867721958E-3</v>
      </c>
      <c r="V11" s="426">
        <f t="shared" ref="V11" si="7">($D11*$E11*J11*$O11*$P11)</f>
        <v>0.27116402116402116</v>
      </c>
      <c r="W11" s="426">
        <f t="shared" ref="W11" si="8">($D11*$E11*K11*$O11*$P11)</f>
        <v>0.24133597883597882</v>
      </c>
      <c r="X11" s="426">
        <f t="shared" ref="X11" si="9">($D11*$E11*L11*$O11*$P11)</f>
        <v>513.68546484710873</v>
      </c>
      <c r="Y11" s="426">
        <f t="shared" ref="Y11" si="10">($D11*$E11*M11*$O11*$P11)</f>
        <v>8.3158799797173666E-2</v>
      </c>
      <c r="Z11" s="426">
        <f t="shared" ref="Z11" si="11">($D11*$E11*N11*$O11*$P11)</f>
        <v>0.45682098765432089</v>
      </c>
      <c r="AA11" s="326"/>
      <c r="AB11" s="326"/>
      <c r="AC11" s="326"/>
      <c r="AD11" s="326"/>
      <c r="AE11" s="326"/>
      <c r="AF11" s="326"/>
      <c r="AG11" s="326"/>
    </row>
    <row r="12" spans="1:33" s="3" customFormat="1">
      <c r="A12" s="11" t="s">
        <v>510</v>
      </c>
      <c r="B12" s="596"/>
      <c r="C12" s="19"/>
      <c r="D12" s="35"/>
      <c r="E12" s="35"/>
      <c r="F12" s="21"/>
      <c r="G12" s="22"/>
      <c r="H12" s="22"/>
      <c r="I12" s="21"/>
      <c r="J12" s="22"/>
      <c r="K12" s="23"/>
      <c r="L12" s="24"/>
      <c r="M12" s="21"/>
      <c r="N12" s="25"/>
      <c r="O12" s="336"/>
      <c r="P12" s="30"/>
      <c r="Q12" s="307"/>
      <c r="R12" s="426"/>
      <c r="S12" s="426"/>
      <c r="T12" s="426"/>
      <c r="U12" s="426"/>
      <c r="V12" s="426"/>
      <c r="W12" s="426"/>
      <c r="X12" s="426"/>
      <c r="Y12" s="426"/>
      <c r="Z12" s="426"/>
      <c r="AA12" s="326"/>
      <c r="AB12" s="326"/>
      <c r="AC12" s="326"/>
      <c r="AD12" s="326"/>
      <c r="AE12" s="326"/>
      <c r="AF12" s="326"/>
      <c r="AG12" s="326"/>
    </row>
    <row r="13" spans="1:33" s="3" customFormat="1" ht="51">
      <c r="A13" s="18" t="s">
        <v>203</v>
      </c>
      <c r="B13" s="596" t="s">
        <v>579</v>
      </c>
      <c r="C13" s="19" t="s">
        <v>20</v>
      </c>
      <c r="D13" s="20">
        <v>50</v>
      </c>
      <c r="E13" s="20">
        <v>0.74</v>
      </c>
      <c r="F13" s="21">
        <f>1.146/453.59</f>
        <v>2.5265107255450958E-3</v>
      </c>
      <c r="G13" s="22">
        <f>IF($D13&lt;11,'Offroad Tiers EF'!$AN$4,IF($D13&lt;25,'Offroad Tiers EF'!$AN$5,IF($D13&lt;50,'Offroad Tiers EF'!$AN$6,IF($D13&lt;75,'Offroad Tiers EF'!$AN$7,IF($D13&lt;100,'Offroad Tiers EF'!$AN$8,IF($D13&lt;175,'Offroad Tiers EF'!$AN$9,IF($D13&lt;300,'Offroad Tiers EF'!$AN$10,IF($D13&lt;600,'Offroad Tiers EF'!$AN$11,"!"))))))))</f>
        <v>9.0388007054673716E-3</v>
      </c>
      <c r="H13" s="22">
        <f>IF($D13&lt;11,'Offroad Tiers EF'!$AM$4,IF($D13&lt;25,'Offroad Tiers EF'!$AM$5,IF($D13&lt;50,'Offroad Tiers EF'!$AM$6,IF($D13&lt;75,'Offroad Tiers EF'!$AM$7,IF($D13&lt;100,'Offroad Tiers EF'!$AM$8,IF($D13&lt;175,'Offroad Tiers EF'!$AM$9,IF($D13&lt;300,'Offroad Tiers EF'!$AM$10,IF($D13&lt;600,'Offroad Tiers EF'!$AM$11,"!"))))))))</f>
        <v>1.1728395061728392E-2</v>
      </c>
      <c r="I13" s="21">
        <f t="shared" ref="I13" si="12">0.006/453.59</f>
        <v>1.3227804845785844E-5</v>
      </c>
      <c r="J13" s="22">
        <f>IF($D13&lt;11,'Offroad Tiers EF'!$AO$4,IF($D13&lt;25,'Offroad Tiers EF'!$AO$5,IF($D13&lt;50,'Offroad Tiers EF'!$AO$6,IF($D13&lt;75,'Offroad Tiers EF'!$AO$7,IF($D13&lt;100,'Offroad Tiers EF'!$AO$8,IF($D13&lt;175,'Offroad Tiers EF'!$AO$9,IF($D13&lt;300,'Offroad Tiers EF'!$AO$10,IF($D13&lt;600,'Offroad Tiers EF'!$AO$11,"!"))))))))</f>
        <v>9.9206349206349201E-4</v>
      </c>
      <c r="K13" s="23">
        <f t="shared" ref="K13" si="13">0.89*J13</f>
        <v>8.8293650793650792E-4</v>
      </c>
      <c r="L13" s="24">
        <f t="shared" ref="L13" si="14">568.299/453.59</f>
        <v>1.2528913776758748</v>
      </c>
      <c r="M13" s="21">
        <f>0.052/453.59</f>
        <v>1.1464097533014396E-4</v>
      </c>
      <c r="N13" s="25">
        <f>0.095*H13</f>
        <v>1.1141975308641974E-3</v>
      </c>
      <c r="O13" s="26">
        <v>1</v>
      </c>
      <c r="P13" s="30">
        <v>10</v>
      </c>
      <c r="Q13" s="27"/>
      <c r="R13" s="426">
        <f t="shared" ref="R13:Z13" si="15">($D13*$E13*F13*$O13*$P13)</f>
        <v>0.93480896845168537</v>
      </c>
      <c r="S13" s="426">
        <f t="shared" si="15"/>
        <v>3.3443562610229276</v>
      </c>
      <c r="T13" s="426">
        <f t="shared" si="15"/>
        <v>4.3395061728395055</v>
      </c>
      <c r="U13" s="426">
        <f t="shared" si="15"/>
        <v>4.8942877929407623E-3</v>
      </c>
      <c r="V13" s="426">
        <f t="shared" si="15"/>
        <v>0.36706349206349198</v>
      </c>
      <c r="W13" s="426">
        <f t="shared" si="15"/>
        <v>0.32668650793650789</v>
      </c>
      <c r="X13" s="426">
        <f t="shared" si="15"/>
        <v>463.56980974007365</v>
      </c>
      <c r="Y13" s="426">
        <f t="shared" si="15"/>
        <v>4.2417160872153262E-2</v>
      </c>
      <c r="Z13" s="426">
        <f t="shared" si="15"/>
        <v>0.412253086419753</v>
      </c>
      <c r="AA13" s="326"/>
      <c r="AB13" s="326"/>
      <c r="AC13" s="326"/>
      <c r="AD13" s="326"/>
      <c r="AE13" s="326"/>
      <c r="AF13" s="326"/>
      <c r="AG13" s="326"/>
    </row>
    <row r="14" spans="1:33" s="3" customFormat="1">
      <c r="A14" s="23"/>
      <c r="B14" s="592"/>
      <c r="C14" s="19"/>
      <c r="D14" s="35"/>
      <c r="E14" s="35"/>
      <c r="F14" s="21"/>
      <c r="G14" s="22"/>
      <c r="H14" s="22"/>
      <c r="I14" s="21"/>
      <c r="J14" s="22"/>
      <c r="K14" s="23"/>
      <c r="L14" s="24"/>
      <c r="M14" s="21"/>
      <c r="N14" s="25"/>
      <c r="O14" s="336"/>
      <c r="P14" s="30"/>
      <c r="Q14" s="307"/>
      <c r="R14" s="426"/>
      <c r="S14" s="426"/>
      <c r="T14" s="426"/>
      <c r="U14" s="426"/>
      <c r="V14" s="426"/>
      <c r="W14" s="426"/>
      <c r="X14" s="426"/>
      <c r="Y14" s="426"/>
      <c r="Z14" s="426"/>
      <c r="AA14" s="326"/>
      <c r="AB14" s="326"/>
      <c r="AC14" s="326"/>
      <c r="AD14" s="326"/>
      <c r="AE14" s="326"/>
      <c r="AF14" s="326"/>
      <c r="AG14" s="326"/>
    </row>
    <row r="15" spans="1:33" s="3" customFormat="1" ht="30" customHeight="1">
      <c r="A15" s="11" t="s">
        <v>580</v>
      </c>
      <c r="B15" s="592"/>
      <c r="C15" s="19"/>
      <c r="D15" s="35"/>
      <c r="E15" s="35"/>
      <c r="F15" s="479" t="s">
        <v>595</v>
      </c>
      <c r="G15" s="479" t="s">
        <v>612</v>
      </c>
      <c r="H15" s="479" t="s">
        <v>597</v>
      </c>
      <c r="I15" s="479" t="s">
        <v>598</v>
      </c>
      <c r="J15" s="479" t="s">
        <v>599</v>
      </c>
      <c r="K15" s="479" t="s">
        <v>600</v>
      </c>
      <c r="L15" s="479" t="s">
        <v>601</v>
      </c>
      <c r="M15" s="479" t="s">
        <v>602</v>
      </c>
      <c r="N15" s="479" t="s">
        <v>603</v>
      </c>
      <c r="O15" s="336"/>
      <c r="P15" s="30"/>
      <c r="Q15" s="307"/>
      <c r="R15" s="426"/>
      <c r="S15" s="426"/>
      <c r="T15" s="426"/>
      <c r="U15" s="426"/>
      <c r="V15" s="426"/>
      <c r="W15" s="426"/>
      <c r="X15" s="426"/>
      <c r="Y15" s="426"/>
      <c r="Z15" s="426"/>
      <c r="AA15" s="326"/>
      <c r="AB15" s="326"/>
      <c r="AC15" s="326"/>
      <c r="AD15" s="326"/>
      <c r="AE15" s="326"/>
      <c r="AF15" s="326"/>
      <c r="AG15" s="326"/>
    </row>
    <row r="16" spans="1:33" s="3" customFormat="1">
      <c r="A16" s="12" t="s">
        <v>508</v>
      </c>
      <c r="B16" s="592"/>
      <c r="C16" s="19"/>
      <c r="D16" s="35"/>
      <c r="E16" s="35"/>
      <c r="F16" s="21"/>
      <c r="G16" s="22"/>
      <c r="H16" s="22"/>
      <c r="I16" s="21"/>
      <c r="J16" s="22"/>
      <c r="K16" s="23"/>
      <c r="L16" s="24"/>
      <c r="M16" s="21"/>
      <c r="N16" s="25"/>
      <c r="O16" s="336"/>
      <c r="P16" s="30"/>
      <c r="Q16" s="307"/>
      <c r="R16" s="426"/>
      <c r="S16" s="426"/>
      <c r="T16" s="426"/>
      <c r="U16" s="426"/>
      <c r="V16" s="426"/>
      <c r="W16" s="426"/>
      <c r="X16" s="426"/>
      <c r="Y16" s="426"/>
      <c r="Z16" s="426"/>
      <c r="AA16" s="326"/>
      <c r="AB16" s="326"/>
      <c r="AC16" s="326"/>
      <c r="AD16" s="326"/>
      <c r="AE16" s="326"/>
      <c r="AF16" s="326"/>
      <c r="AG16" s="326"/>
    </row>
    <row r="17" spans="1:27" s="3" customFormat="1">
      <c r="A17" s="23" t="s">
        <v>28</v>
      </c>
      <c r="B17" s="592" t="s">
        <v>581</v>
      </c>
      <c r="C17" s="19" t="s">
        <v>20</v>
      </c>
      <c r="D17" s="20">
        <v>400</v>
      </c>
      <c r="E17" s="20">
        <v>0.38</v>
      </c>
      <c r="F17" s="21">
        <v>1.3185751208268195E-2</v>
      </c>
      <c r="G17" s="22">
        <v>7.3559955541215416E-2</v>
      </c>
      <c r="H17" s="22">
        <v>0.13177968713170507</v>
      </c>
      <c r="I17" s="21">
        <v>1.4824701038186291E-4</v>
      </c>
      <c r="J17" s="22">
        <v>3.4493889373674903E-4</v>
      </c>
      <c r="K17" s="23">
        <v>3.1734378223780945E-4</v>
      </c>
      <c r="L17" s="24">
        <v>14.994900960022223</v>
      </c>
      <c r="M17" s="601">
        <f>0.0408*0.015010974034239</f>
        <v>6.1244774059695129E-4</v>
      </c>
      <c r="N17" s="25">
        <f t="shared" ref="N17" si="16">0.095*H17</f>
        <v>1.2519070277511982E-2</v>
      </c>
      <c r="O17" s="26">
        <v>1</v>
      </c>
      <c r="P17" s="30">
        <v>5</v>
      </c>
      <c r="Q17" s="27"/>
      <c r="R17" s="426">
        <f t="shared" ref="R17" si="17">(F17*$O17*$P17)</f>
        <v>6.5928756041340977E-2</v>
      </c>
      <c r="S17" s="426">
        <f t="shared" ref="S17" si="18">(G17*$O17*$P17)</f>
        <v>0.36779977770607708</v>
      </c>
      <c r="T17" s="426">
        <f t="shared" ref="T17" si="19">(H17*$O17*$P17)</f>
        <v>0.65889843565852535</v>
      </c>
      <c r="U17" s="426">
        <f t="shared" ref="U17" si="20">(I17*$O17*$P17)</f>
        <v>7.4123505190931455E-4</v>
      </c>
      <c r="V17" s="426">
        <f t="shared" ref="V17" si="21">(J17*$O17*$P17)</f>
        <v>1.7246944686837452E-3</v>
      </c>
      <c r="W17" s="426">
        <f t="shared" ref="W17" si="22">(K17*$O17*$P17)</f>
        <v>1.5867189111890474E-3</v>
      </c>
      <c r="X17" s="426">
        <f t="shared" ref="X17" si="23">(L17*$O17*$P17)</f>
        <v>74.97450480011112</v>
      </c>
      <c r="Y17" s="426">
        <f t="shared" ref="Y17" si="24">(M17*$O17*$P17)</f>
        <v>3.0622387029847565E-3</v>
      </c>
      <c r="Z17" s="426">
        <f t="shared" ref="Z17" si="25">(N17*$O17*$P17)</f>
        <v>6.2595351387559908E-2</v>
      </c>
    </row>
    <row r="18" spans="1:27" s="3" customFormat="1">
      <c r="A18" s="23" t="s">
        <v>26</v>
      </c>
      <c r="B18" s="592" t="s">
        <v>582</v>
      </c>
      <c r="C18" s="29" t="s">
        <v>20</v>
      </c>
      <c r="D18" s="20">
        <v>175</v>
      </c>
      <c r="E18" s="20">
        <v>0.38</v>
      </c>
      <c r="F18" s="21">
        <v>4.3256007659526006E-3</v>
      </c>
      <c r="G18" s="22">
        <v>4.8835396909419744E-2</v>
      </c>
      <c r="H18" s="22">
        <v>0.16205321223398358</v>
      </c>
      <c r="I18" s="21">
        <v>1.5858778701522102E-4</v>
      </c>
      <c r="J18" s="22">
        <v>6.1483953578778193E-4</v>
      </c>
      <c r="K18" s="23">
        <v>5.6565237292475806E-4</v>
      </c>
      <c r="L18" s="24">
        <v>16.040850696664478</v>
      </c>
      <c r="M18" s="21">
        <f>0.0403*0.00492436720173236</f>
        <v>1.9845199822981412E-4</v>
      </c>
      <c r="N18" s="25">
        <f t="shared" ref="N18" si="26">0.095*H18</f>
        <v>1.539505516222844E-2</v>
      </c>
      <c r="O18" s="26">
        <v>1</v>
      </c>
      <c r="P18" s="27">
        <v>10</v>
      </c>
      <c r="Q18" s="37">
        <v>125</v>
      </c>
      <c r="R18" s="426">
        <f t="shared" ref="R18" si="27">(F18*$O18*$P18)</f>
        <v>4.3256007659526002E-2</v>
      </c>
      <c r="S18" s="426">
        <f t="shared" ref="S18" si="28">(G18*$O18*$P18)</f>
        <v>0.48835396909419743</v>
      </c>
      <c r="T18" s="426">
        <f t="shared" ref="T18" si="29">(H18*$O18*$P18)</f>
        <v>1.6205321223398359</v>
      </c>
      <c r="U18" s="426">
        <f t="shared" ref="U18" si="30">(I18*$O18*$P18)</f>
        <v>1.5858778701522101E-3</v>
      </c>
      <c r="V18" s="426">
        <f t="shared" ref="V18" si="31">(J18*$O18*$P18)</f>
        <v>6.1483953578778195E-3</v>
      </c>
      <c r="W18" s="426">
        <f t="shared" ref="W18" si="32">(K18*$O18*$P18)</f>
        <v>5.6565237292475808E-3</v>
      </c>
      <c r="X18" s="426">
        <f t="shared" ref="X18" si="33">(L18*$O18*$P18)</f>
        <v>160.40850696664478</v>
      </c>
      <c r="Y18" s="426">
        <f t="shared" ref="Y18" si="34">(M18*$O18*$P18)</f>
        <v>1.984519982298141E-3</v>
      </c>
      <c r="Z18" s="426">
        <f t="shared" ref="Z18" si="35">(N18*$O18*$P18)</f>
        <v>0.15395055162228441</v>
      </c>
    </row>
    <row r="19" spans="1:27" s="3" customFormat="1">
      <c r="A19" s="12" t="s">
        <v>21</v>
      </c>
      <c r="B19" s="591"/>
      <c r="C19" s="29"/>
      <c r="D19" s="20"/>
      <c r="E19" s="20"/>
      <c r="F19" s="31"/>
      <c r="G19" s="31"/>
      <c r="H19" s="31"/>
      <c r="I19" s="31"/>
      <c r="J19" s="31"/>
      <c r="K19" s="23"/>
      <c r="L19" s="32"/>
      <c r="M19" s="33"/>
      <c r="N19" s="21"/>
      <c r="O19" s="26"/>
      <c r="P19" s="27"/>
      <c r="Q19" s="37"/>
      <c r="R19" s="427"/>
      <c r="S19" s="427"/>
      <c r="T19" s="427"/>
      <c r="U19" s="427"/>
      <c r="V19" s="427"/>
      <c r="W19" s="427"/>
      <c r="X19" s="427"/>
      <c r="Y19" s="427"/>
      <c r="Z19" s="427"/>
    </row>
    <row r="20" spans="1:27" s="3" customFormat="1">
      <c r="A20" s="646"/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8"/>
    </row>
    <row r="21" spans="1:27" s="3" customFormat="1">
      <c r="A21" s="12" t="s">
        <v>509</v>
      </c>
      <c r="B21" s="591"/>
      <c r="C21" s="29"/>
      <c r="D21" s="35"/>
      <c r="E21" s="35"/>
      <c r="F21" s="21"/>
      <c r="G21" s="21"/>
      <c r="H21" s="21"/>
      <c r="I21" s="21"/>
      <c r="J21" s="21"/>
      <c r="K21" s="23"/>
      <c r="L21" s="24"/>
      <c r="M21" s="21"/>
      <c r="N21" s="21"/>
      <c r="O21" s="26"/>
      <c r="P21" s="27"/>
      <c r="Q21" s="37"/>
      <c r="R21" s="426"/>
      <c r="S21" s="426"/>
      <c r="T21" s="426"/>
      <c r="U21" s="426"/>
      <c r="V21" s="426"/>
      <c r="W21" s="426"/>
      <c r="X21" s="426"/>
      <c r="Y21" s="426"/>
      <c r="Z21" s="426"/>
    </row>
    <row r="22" spans="1:27" s="3" customFormat="1">
      <c r="A22" s="23" t="s">
        <v>379</v>
      </c>
      <c r="B22" s="592" t="s">
        <v>582</v>
      </c>
      <c r="C22" s="19" t="s">
        <v>20</v>
      </c>
      <c r="D22" s="20">
        <v>175</v>
      </c>
      <c r="E22" s="20">
        <v>0.38</v>
      </c>
      <c r="F22" s="21">
        <v>4.3256007659526006E-3</v>
      </c>
      <c r="G22" s="22">
        <v>4.8835396909419744E-2</v>
      </c>
      <c r="H22" s="22">
        <v>0.16205321223398358</v>
      </c>
      <c r="I22" s="21">
        <v>1.5858778701522102E-4</v>
      </c>
      <c r="J22" s="22">
        <v>6.1483953578778193E-4</v>
      </c>
      <c r="K22" s="23">
        <v>5.6565237292475806E-4</v>
      </c>
      <c r="L22" s="24">
        <v>16.040850696664478</v>
      </c>
      <c r="M22" s="21">
        <f>0.0403*0.00492436720173236</f>
        <v>1.9845199822981412E-4</v>
      </c>
      <c r="N22" s="25">
        <f t="shared" ref="N22" si="36">0.095*H22</f>
        <v>1.539505516222844E-2</v>
      </c>
      <c r="O22" s="336">
        <v>1</v>
      </c>
      <c r="P22" s="27">
        <v>10</v>
      </c>
      <c r="Q22" s="37"/>
      <c r="R22" s="426">
        <f t="shared" ref="R22" si="37">(F22*$O22*$P22)</f>
        <v>4.3256007659526002E-2</v>
      </c>
      <c r="S22" s="426">
        <f t="shared" ref="S22" si="38">(G22*$O22*$P22)</f>
        <v>0.48835396909419743</v>
      </c>
      <c r="T22" s="426">
        <f t="shared" ref="T22" si="39">(H22*$O22*$P22)</f>
        <v>1.6205321223398359</v>
      </c>
      <c r="U22" s="426">
        <f t="shared" ref="U22" si="40">(I22*$O22*$P22)</f>
        <v>1.5858778701522101E-3</v>
      </c>
      <c r="V22" s="426">
        <f t="shared" ref="V22" si="41">(J22*$O22*$P22)</f>
        <v>6.1483953578778195E-3</v>
      </c>
      <c r="W22" s="426">
        <f t="shared" ref="W22" si="42">(K22*$O22*$P22)</f>
        <v>5.6565237292475808E-3</v>
      </c>
      <c r="X22" s="426">
        <f t="shared" ref="X22" si="43">(L22*$O22*$P22)</f>
        <v>160.40850696664478</v>
      </c>
      <c r="Y22" s="426">
        <f t="shared" ref="Y22" si="44">(M22*$O22*$P22)</f>
        <v>1.984519982298141E-3</v>
      </c>
      <c r="Z22" s="426">
        <f t="shared" ref="Z22" si="45">(N22*$O22*$P22)</f>
        <v>0.15395055162228441</v>
      </c>
      <c r="AA22" s="326"/>
    </row>
    <row r="23" spans="1:27" s="3" customFormat="1">
      <c r="A23" s="23" t="s">
        <v>26</v>
      </c>
      <c r="B23" s="592" t="s">
        <v>582</v>
      </c>
      <c r="C23" s="19" t="s">
        <v>20</v>
      </c>
      <c r="D23" s="20">
        <v>175</v>
      </c>
      <c r="E23" s="20">
        <v>0.38</v>
      </c>
      <c r="F23" s="21">
        <v>4.3256007659526006E-3</v>
      </c>
      <c r="G23" s="22">
        <v>4.8835396909419744E-2</v>
      </c>
      <c r="H23" s="22">
        <v>0.16205321223398358</v>
      </c>
      <c r="I23" s="21">
        <v>1.5858778701522102E-4</v>
      </c>
      <c r="J23" s="22">
        <v>6.1483953578778193E-4</v>
      </c>
      <c r="K23" s="23">
        <v>5.6565237292475806E-4</v>
      </c>
      <c r="L23" s="24">
        <v>16.040850696664478</v>
      </c>
      <c r="M23" s="21">
        <f>0.0403*0.00492436720173236</f>
        <v>1.9845199822981412E-4</v>
      </c>
      <c r="N23" s="25">
        <f t="shared" ref="N23" si="46">0.095*H23</f>
        <v>1.539505516222844E-2</v>
      </c>
      <c r="O23" s="336">
        <v>1</v>
      </c>
      <c r="P23" s="30">
        <v>5</v>
      </c>
      <c r="Q23" s="37">
        <v>280</v>
      </c>
      <c r="R23" s="426">
        <f t="shared" ref="R23" si="47">(F23*$O23*$P23)</f>
        <v>2.1628003829763001E-2</v>
      </c>
      <c r="S23" s="426">
        <f t="shared" ref="S23" si="48">(G23*$O23*$P23)</f>
        <v>0.24417698454709871</v>
      </c>
      <c r="T23" s="426">
        <f t="shared" ref="T23" si="49">(H23*$O23*$P23)</f>
        <v>0.81026606116991795</v>
      </c>
      <c r="U23" s="426">
        <f t="shared" ref="U23" si="50">(I23*$O23*$P23)</f>
        <v>7.9293893507610506E-4</v>
      </c>
      <c r="V23" s="426">
        <f t="shared" ref="V23" si="51">(J23*$O23*$P23)</f>
        <v>3.0741976789389097E-3</v>
      </c>
      <c r="W23" s="426">
        <f t="shared" ref="W23" si="52">(K23*$O23*$P23)</f>
        <v>2.8282618646237904E-3</v>
      </c>
      <c r="X23" s="426">
        <f t="shared" ref="X23" si="53">(L23*$O23*$P23)</f>
        <v>80.20425348332239</v>
      </c>
      <c r="Y23" s="426">
        <f t="shared" ref="Y23" si="54">(M23*$O23*$P23)</f>
        <v>9.9225999114907048E-4</v>
      </c>
      <c r="Z23" s="426">
        <f t="shared" ref="Z23" si="55">(N23*$O23*$P23)</f>
        <v>7.6975275811142205E-2</v>
      </c>
    </row>
    <row r="24" spans="1:27" s="3" customFormat="1">
      <c r="A24" s="11" t="s">
        <v>21</v>
      </c>
      <c r="B24" s="593"/>
      <c r="C24" s="19"/>
      <c r="D24" s="20"/>
      <c r="E24" s="20"/>
      <c r="F24" s="31"/>
      <c r="G24" s="31"/>
      <c r="H24" s="31"/>
      <c r="I24" s="31"/>
      <c r="J24" s="31"/>
      <c r="K24" s="23"/>
      <c r="L24" s="32"/>
      <c r="M24" s="33"/>
      <c r="N24" s="21"/>
      <c r="O24" s="26"/>
      <c r="P24" s="27"/>
      <c r="Q24" s="37"/>
      <c r="R24" s="427"/>
      <c r="S24" s="427"/>
      <c r="T24" s="427"/>
      <c r="U24" s="427"/>
      <c r="V24" s="427"/>
      <c r="W24" s="427"/>
      <c r="X24" s="427"/>
      <c r="Y24" s="427"/>
      <c r="Z24" s="427"/>
    </row>
    <row r="25" spans="1:27" s="3" customFormat="1">
      <c r="A25" s="649"/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1"/>
    </row>
    <row r="26" spans="1:27" s="3" customFormat="1">
      <c r="A26" s="11" t="s">
        <v>510</v>
      </c>
      <c r="B26" s="593"/>
      <c r="C26" s="19"/>
      <c r="D26" s="20"/>
      <c r="E26" s="20"/>
      <c r="F26" s="31"/>
      <c r="G26" s="31"/>
      <c r="H26" s="31"/>
      <c r="I26" s="31"/>
      <c r="J26" s="31"/>
      <c r="K26" s="23"/>
      <c r="L26" s="32"/>
      <c r="M26" s="33"/>
      <c r="N26" s="21"/>
      <c r="O26" s="26"/>
      <c r="P26" s="27"/>
      <c r="Q26" s="37"/>
      <c r="R26" s="427"/>
      <c r="S26" s="427"/>
      <c r="T26" s="427"/>
      <c r="U26" s="427"/>
      <c r="V26" s="427"/>
      <c r="W26" s="427"/>
      <c r="X26" s="427"/>
      <c r="Y26" s="427"/>
      <c r="Z26" s="427"/>
    </row>
    <row r="27" spans="1:27" s="3" customFormat="1">
      <c r="A27" s="23" t="s">
        <v>353</v>
      </c>
      <c r="B27" s="592" t="s">
        <v>582</v>
      </c>
      <c r="C27" s="19" t="s">
        <v>20</v>
      </c>
      <c r="D27" s="20">
        <v>175</v>
      </c>
      <c r="E27" s="20">
        <v>0.38</v>
      </c>
      <c r="F27" s="21">
        <v>4.3256007659526006E-3</v>
      </c>
      <c r="G27" s="22">
        <v>4.8835396909419744E-2</v>
      </c>
      <c r="H27" s="22">
        <v>0.16205321223398358</v>
      </c>
      <c r="I27" s="21">
        <v>1.5858778701522102E-4</v>
      </c>
      <c r="J27" s="22">
        <v>6.1483953578778193E-4</v>
      </c>
      <c r="K27" s="23">
        <v>5.6565237292475806E-4</v>
      </c>
      <c r="L27" s="24">
        <v>16.040850696664478</v>
      </c>
      <c r="M27" s="21">
        <f>0.0403*0.00492436720173236</f>
        <v>1.9845199822981412E-4</v>
      </c>
      <c r="N27" s="25">
        <f t="shared" ref="N27:N30" si="56">0.095*H27</f>
        <v>1.539505516222844E-2</v>
      </c>
      <c r="O27" s="336">
        <v>1</v>
      </c>
      <c r="P27" s="27">
        <v>2</v>
      </c>
      <c r="Q27" s="37"/>
      <c r="R27" s="426">
        <f t="shared" ref="R27:Z30" si="57">(F27*$O27*$P27)</f>
        <v>8.6512015319052012E-3</v>
      </c>
      <c r="S27" s="426">
        <f t="shared" si="57"/>
        <v>9.7670793818839488E-2</v>
      </c>
      <c r="T27" s="426">
        <f t="shared" si="57"/>
        <v>0.32410642446796717</v>
      </c>
      <c r="U27" s="426">
        <f t="shared" si="57"/>
        <v>3.1717557403044205E-4</v>
      </c>
      <c r="V27" s="426">
        <f t="shared" si="57"/>
        <v>1.2296790715755639E-3</v>
      </c>
      <c r="W27" s="426">
        <f t="shared" si="57"/>
        <v>1.1313047458495161E-3</v>
      </c>
      <c r="X27" s="426">
        <f t="shared" si="57"/>
        <v>32.081701393328956</v>
      </c>
      <c r="Y27" s="426">
        <f t="shared" si="57"/>
        <v>3.9690399645962824E-4</v>
      </c>
      <c r="Z27" s="426">
        <f t="shared" si="57"/>
        <v>3.0790110324456881E-2</v>
      </c>
    </row>
    <row r="28" spans="1:27" s="3" customFormat="1">
      <c r="A28" s="23" t="s">
        <v>511</v>
      </c>
      <c r="B28" s="592" t="s">
        <v>582</v>
      </c>
      <c r="C28" s="19" t="s">
        <v>20</v>
      </c>
      <c r="D28" s="20">
        <v>175</v>
      </c>
      <c r="E28" s="20">
        <v>0.38</v>
      </c>
      <c r="F28" s="21">
        <v>4.3256007659526006E-3</v>
      </c>
      <c r="G28" s="22">
        <v>4.8835396909419744E-2</v>
      </c>
      <c r="H28" s="22">
        <v>0.16205321223398358</v>
      </c>
      <c r="I28" s="21">
        <v>1.5858778701522102E-4</v>
      </c>
      <c r="J28" s="22">
        <v>6.1483953578778193E-4</v>
      </c>
      <c r="K28" s="23">
        <v>5.6565237292475806E-4</v>
      </c>
      <c r="L28" s="24">
        <v>16.040850696664478</v>
      </c>
      <c r="M28" s="21">
        <f>0.0403*0.00492436720173236</f>
        <v>1.9845199822981412E-4</v>
      </c>
      <c r="N28" s="25">
        <f t="shared" si="56"/>
        <v>1.539505516222844E-2</v>
      </c>
      <c r="O28" s="336">
        <v>3</v>
      </c>
      <c r="P28" s="27">
        <v>10</v>
      </c>
      <c r="Q28" s="37"/>
      <c r="R28" s="426">
        <f t="shared" si="57"/>
        <v>0.12976802297857801</v>
      </c>
      <c r="S28" s="426">
        <f t="shared" si="57"/>
        <v>1.4650619072825923</v>
      </c>
      <c r="T28" s="426">
        <f t="shared" si="57"/>
        <v>4.8615963670195068</v>
      </c>
      <c r="U28" s="426">
        <f t="shared" si="57"/>
        <v>4.7576336104566304E-3</v>
      </c>
      <c r="V28" s="426">
        <f t="shared" si="57"/>
        <v>1.8445186073633456E-2</v>
      </c>
      <c r="W28" s="426">
        <f t="shared" si="57"/>
        <v>1.6969571187742741E-2</v>
      </c>
      <c r="X28" s="426">
        <f t="shared" si="57"/>
        <v>481.22552089993434</v>
      </c>
      <c r="Y28" s="426">
        <f t="shared" si="57"/>
        <v>5.9535599468944237E-3</v>
      </c>
      <c r="Z28" s="426">
        <f t="shared" si="57"/>
        <v>0.4618516548668532</v>
      </c>
    </row>
    <row r="29" spans="1:27" s="3" customFormat="1">
      <c r="A29" s="23" t="s">
        <v>379</v>
      </c>
      <c r="B29" s="592" t="s">
        <v>582</v>
      </c>
      <c r="C29" s="19" t="s">
        <v>20</v>
      </c>
      <c r="D29" s="20">
        <v>175</v>
      </c>
      <c r="E29" s="20">
        <v>0.38</v>
      </c>
      <c r="F29" s="21">
        <v>4.3256007659526006E-3</v>
      </c>
      <c r="G29" s="22">
        <v>4.8835396909419744E-2</v>
      </c>
      <c r="H29" s="22">
        <v>0.16205321223398358</v>
      </c>
      <c r="I29" s="21">
        <v>1.5858778701522102E-4</v>
      </c>
      <c r="J29" s="22">
        <v>6.1483953578778193E-4</v>
      </c>
      <c r="K29" s="23">
        <v>5.6565237292475806E-4</v>
      </c>
      <c r="L29" s="24">
        <v>16.040850696664478</v>
      </c>
      <c r="M29" s="21">
        <f>0.0403*0.00492436720173236</f>
        <v>1.9845199822981412E-4</v>
      </c>
      <c r="N29" s="25">
        <f t="shared" si="56"/>
        <v>1.539505516222844E-2</v>
      </c>
      <c r="O29" s="336">
        <v>1</v>
      </c>
      <c r="P29" s="27">
        <v>2</v>
      </c>
      <c r="Q29" s="37"/>
      <c r="R29" s="426">
        <f t="shared" si="57"/>
        <v>8.6512015319052012E-3</v>
      </c>
      <c r="S29" s="426">
        <f t="shared" si="57"/>
        <v>9.7670793818839488E-2</v>
      </c>
      <c r="T29" s="426">
        <f t="shared" si="57"/>
        <v>0.32410642446796717</v>
      </c>
      <c r="U29" s="426">
        <f t="shared" si="57"/>
        <v>3.1717557403044205E-4</v>
      </c>
      <c r="V29" s="426">
        <f t="shared" si="57"/>
        <v>1.2296790715755639E-3</v>
      </c>
      <c r="W29" s="426">
        <f t="shared" si="57"/>
        <v>1.1313047458495161E-3</v>
      </c>
      <c r="X29" s="426">
        <f t="shared" si="57"/>
        <v>32.081701393328956</v>
      </c>
      <c r="Y29" s="426">
        <f t="shared" si="57"/>
        <v>3.9690399645962824E-4</v>
      </c>
      <c r="Z29" s="426">
        <f t="shared" si="57"/>
        <v>3.0790110324456881E-2</v>
      </c>
    </row>
    <row r="30" spans="1:27" s="3" customFormat="1">
      <c r="A30" s="23" t="s">
        <v>356</v>
      </c>
      <c r="B30" s="592" t="s">
        <v>582</v>
      </c>
      <c r="C30" s="19" t="s">
        <v>20</v>
      </c>
      <c r="D30" s="20">
        <v>175</v>
      </c>
      <c r="E30" s="20">
        <v>0.38</v>
      </c>
      <c r="F30" s="21">
        <v>4.3256007659526006E-3</v>
      </c>
      <c r="G30" s="22">
        <v>4.8835396909419744E-2</v>
      </c>
      <c r="H30" s="22">
        <v>0.16205321223398358</v>
      </c>
      <c r="I30" s="21">
        <v>1.5858778701522102E-4</v>
      </c>
      <c r="J30" s="22">
        <v>6.1483953578778193E-4</v>
      </c>
      <c r="K30" s="23">
        <v>5.6565237292475806E-4</v>
      </c>
      <c r="L30" s="24">
        <v>16.040850696664478</v>
      </c>
      <c r="M30" s="21">
        <f>0.0403*0.00492436720173236</f>
        <v>1.9845199822981412E-4</v>
      </c>
      <c r="N30" s="25">
        <f t="shared" si="56"/>
        <v>1.539505516222844E-2</v>
      </c>
      <c r="O30" s="26">
        <v>1</v>
      </c>
      <c r="P30" s="27">
        <v>2</v>
      </c>
      <c r="Q30" s="27"/>
      <c r="R30" s="426">
        <f t="shared" si="57"/>
        <v>8.6512015319052012E-3</v>
      </c>
      <c r="S30" s="426">
        <f t="shared" si="57"/>
        <v>9.7670793818839488E-2</v>
      </c>
      <c r="T30" s="426">
        <f t="shared" si="57"/>
        <v>0.32410642446796717</v>
      </c>
      <c r="U30" s="426">
        <f t="shared" si="57"/>
        <v>3.1717557403044205E-4</v>
      </c>
      <c r="V30" s="426">
        <f t="shared" si="57"/>
        <v>1.2296790715755639E-3</v>
      </c>
      <c r="W30" s="426">
        <f t="shared" si="57"/>
        <v>1.1313047458495161E-3</v>
      </c>
      <c r="X30" s="426">
        <f t="shared" si="57"/>
        <v>32.081701393328956</v>
      </c>
      <c r="Y30" s="426">
        <f t="shared" si="57"/>
        <v>3.9690399645962824E-4</v>
      </c>
      <c r="Z30" s="426">
        <f t="shared" si="57"/>
        <v>3.0790110324456881E-2</v>
      </c>
    </row>
    <row r="31" spans="1:27" s="3" customFormat="1"/>
    <row r="32" spans="1:27" s="3" customFormat="1">
      <c r="A32" s="12" t="s">
        <v>21</v>
      </c>
      <c r="B32" s="594"/>
      <c r="C32" s="637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  <c r="O32" s="638"/>
      <c r="P32" s="639"/>
      <c r="Q32" s="12"/>
      <c r="R32" s="311">
        <f>SUM(R11:R31)</f>
        <v>1.4969016706495439</v>
      </c>
      <c r="S32" s="311">
        <f t="shared" ref="S32:Z32" si="58">SUM(S11:S31)</f>
        <v>10.035471511226536</v>
      </c>
      <c r="T32" s="311">
        <f t="shared" si="58"/>
        <v>19.692292530079666</v>
      </c>
      <c r="U32" s="311">
        <f t="shared" si="58"/>
        <v>2.0732777839550753E-2</v>
      </c>
      <c r="V32" s="311">
        <f t="shared" si="58"/>
        <v>0.67745741937925152</v>
      </c>
      <c r="W32" s="311">
        <f t="shared" si="58"/>
        <v>0.60411400043208618</v>
      </c>
      <c r="X32" s="311">
        <f t="shared" si="58"/>
        <v>2030.721671883827</v>
      </c>
      <c r="Y32" s="311">
        <f t="shared" si="58"/>
        <v>0.14074377126433038</v>
      </c>
      <c r="Z32" s="311">
        <f t="shared" si="58"/>
        <v>1.8707677903575681</v>
      </c>
    </row>
    <row r="33" spans="1:33" s="6" customFormat="1" ht="24">
      <c r="A33" s="456" t="s">
        <v>34</v>
      </c>
      <c r="B33" s="595"/>
      <c r="C33" s="640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2"/>
      <c r="Q33" s="27"/>
      <c r="R33" s="311">
        <f>R19+R24+R32</f>
        <v>1.4969016706495439</v>
      </c>
      <c r="S33" s="311">
        <f t="shared" ref="S33:Z33" si="59">S19+S24+S32</f>
        <v>10.035471511226536</v>
      </c>
      <c r="T33" s="311">
        <f t="shared" si="59"/>
        <v>19.692292530079666</v>
      </c>
      <c r="U33" s="311">
        <f t="shared" si="59"/>
        <v>2.0732777839550753E-2</v>
      </c>
      <c r="V33" s="311">
        <f t="shared" si="59"/>
        <v>0.67745741937925152</v>
      </c>
      <c r="W33" s="311">
        <f t="shared" si="59"/>
        <v>0.60411400043208618</v>
      </c>
      <c r="X33" s="311">
        <f t="shared" si="59"/>
        <v>2030.721671883827</v>
      </c>
      <c r="Y33" s="311">
        <f t="shared" si="59"/>
        <v>0.14074377126433038</v>
      </c>
      <c r="Z33" s="311">
        <f t="shared" si="59"/>
        <v>1.8707677903575681</v>
      </c>
      <c r="AG33" s="41"/>
    </row>
    <row r="34" spans="1:33" s="6" customFormat="1">
      <c r="A34" s="42"/>
      <c r="B34" s="42"/>
      <c r="C34" s="43"/>
      <c r="D34" s="44"/>
      <c r="E34" s="44"/>
      <c r="F34" s="45"/>
      <c r="G34" s="45"/>
      <c r="H34" s="45"/>
      <c r="I34" s="45"/>
      <c r="J34" s="45"/>
      <c r="K34" s="46"/>
      <c r="L34" s="47"/>
      <c r="M34"/>
      <c r="N34" s="45"/>
      <c r="O34" s="48"/>
      <c r="P34" s="48"/>
      <c r="Q34" s="48"/>
      <c r="R34" s="49"/>
      <c r="S34" s="49"/>
      <c r="T34" s="49"/>
      <c r="U34" s="49"/>
      <c r="V34" s="49"/>
      <c r="W34" s="49"/>
      <c r="X34" s="49"/>
      <c r="Y34" s="49"/>
      <c r="Z34" s="49"/>
      <c r="AG34" s="41"/>
    </row>
    <row r="35" spans="1:33" s="6" customFormat="1">
      <c r="A35" s="42"/>
      <c r="B35" s="42"/>
      <c r="C35" s="43"/>
      <c r="D35" s="44"/>
      <c r="E35" s="44"/>
      <c r="F35" s="45"/>
      <c r="G35" s="45"/>
      <c r="H35" s="45"/>
      <c r="I35" s="45"/>
      <c r="J35" s="45"/>
      <c r="K35" s="46"/>
      <c r="L35" s="47"/>
      <c r="M35" s="45"/>
      <c r="N35" s="45"/>
      <c r="O35" s="48"/>
      <c r="P35" s="48"/>
      <c r="Q35" s="48"/>
      <c r="R35" s="49"/>
      <c r="S35" s="49"/>
      <c r="T35" s="49"/>
      <c r="U35" s="49"/>
      <c r="V35" s="49"/>
      <c r="W35" s="49"/>
      <c r="X35" s="49"/>
      <c r="Y35" s="49"/>
      <c r="Z35" s="49"/>
      <c r="AG35" s="41"/>
    </row>
  </sheetData>
  <mergeCells count="5">
    <mergeCell ref="C32:P33"/>
    <mergeCell ref="F5:M5"/>
    <mergeCell ref="R5:Y5"/>
    <mergeCell ref="A20:Z20"/>
    <mergeCell ref="A25:Z25"/>
  </mergeCells>
  <pageMargins left="0.75" right="0.75" top="1" bottom="1" header="0.5" footer="0.5"/>
  <pageSetup paperSize="17" scale="64" orientation="landscape" r:id="rId1"/>
  <headerFooter alignWithMargins="0">
    <oddHeader>&amp;CTable A-1
Construction Heavy Equipment Emissions
Sycamore to Peñasquitos 230 kV Transmission Line Project
Segment A</oddHeader>
    <oddFooter>&amp;CA-1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57"/>
  <sheetViews>
    <sheetView view="pageLayout" topLeftCell="A2" zoomScale="80" zoomScaleNormal="40" zoomScalePageLayoutView="80" workbookViewId="0">
      <selection activeCell="A19" sqref="A19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.42578125" style="51" customWidth="1"/>
    <col min="6" max="6" width="11.7109375" style="51" bestFit="1" customWidth="1"/>
    <col min="7" max="7" width="10.85546875" style="51" customWidth="1"/>
    <col min="8" max="8" width="11.5703125" style="51" bestFit="1" customWidth="1"/>
    <col min="9" max="9" width="10.5703125" style="51" customWidth="1"/>
    <col min="10" max="10" width="10.85546875" style="51" customWidth="1"/>
    <col min="11" max="12" width="11.5703125" style="51" bestFit="1" customWidth="1"/>
    <col min="13" max="13" width="10.42578125" style="51" customWidth="1"/>
    <col min="14" max="15" width="10.5703125" style="51" bestFit="1" customWidth="1"/>
    <col min="16" max="16" width="10.5703125" style="51" customWidth="1"/>
    <col min="17" max="17" width="11.5703125" style="51" bestFit="1" customWidth="1"/>
    <col min="18" max="18" width="10.42578125" style="51" customWidth="1"/>
    <col min="19" max="24" width="9.28515625" style="51" bestFit="1" customWidth="1"/>
    <col min="25" max="25" width="9.7109375" style="51" customWidth="1"/>
    <col min="26" max="26" width="10.85546875" style="51" customWidth="1"/>
    <col min="27" max="29" width="9.28515625" style="51" bestFit="1" customWidth="1"/>
    <col min="30" max="16384" width="9.140625" style="51"/>
  </cols>
  <sheetData>
    <row r="1" spans="1:29">
      <c r="A1" s="3" t="s">
        <v>405</v>
      </c>
    </row>
    <row r="4" spans="1:29" ht="26.25" customHeight="1">
      <c r="A4" s="668" t="s">
        <v>35</v>
      </c>
      <c r="B4" s="668" t="s">
        <v>36</v>
      </c>
      <c r="C4" s="668" t="s">
        <v>37</v>
      </c>
      <c r="D4" s="474" t="s">
        <v>38</v>
      </c>
      <c r="E4" s="474" t="s">
        <v>39</v>
      </c>
      <c r="F4" s="475" t="s">
        <v>40</v>
      </c>
      <c r="G4" s="475" t="s">
        <v>41</v>
      </c>
      <c r="H4" s="472" t="s">
        <v>42</v>
      </c>
      <c r="I4" s="475" t="s">
        <v>43</v>
      </c>
      <c r="J4" s="671" t="s">
        <v>44</v>
      </c>
      <c r="K4" s="672"/>
      <c r="L4" s="672"/>
      <c r="M4" s="671" t="s">
        <v>45</v>
      </c>
      <c r="N4" s="672"/>
      <c r="O4" s="672"/>
      <c r="P4" s="475" t="s">
        <v>46</v>
      </c>
      <c r="Q4" s="472" t="s">
        <v>47</v>
      </c>
      <c r="R4" s="472" t="s">
        <v>48</v>
      </c>
      <c r="S4" s="664" t="s">
        <v>49</v>
      </c>
      <c r="T4" s="665"/>
      <c r="U4" s="665"/>
      <c r="V4" s="665"/>
      <c r="W4" s="665"/>
      <c r="X4" s="666"/>
      <c r="Y4" s="666"/>
      <c r="Z4" s="666"/>
      <c r="AA4" s="666"/>
      <c r="AB4" s="666"/>
      <c r="AC4" s="667"/>
    </row>
    <row r="5" spans="1:29" ht="72.75" customHeight="1">
      <c r="A5" s="669"/>
      <c r="B5" s="669"/>
      <c r="C5" s="670"/>
      <c r="D5" s="476" t="s">
        <v>50</v>
      </c>
      <c r="E5" s="476" t="s">
        <v>51</v>
      </c>
      <c r="F5" s="471" t="s">
        <v>52</v>
      </c>
      <c r="G5" s="470" t="s">
        <v>52</v>
      </c>
      <c r="H5" s="470" t="s">
        <v>52</v>
      </c>
      <c r="I5" s="470" t="s">
        <v>52</v>
      </c>
      <c r="J5" s="472" t="s">
        <v>52</v>
      </c>
      <c r="K5" s="472" t="s">
        <v>53</v>
      </c>
      <c r="L5" s="472" t="s">
        <v>54</v>
      </c>
      <c r="M5" s="472" t="s">
        <v>52</v>
      </c>
      <c r="N5" s="472" t="s">
        <v>53</v>
      </c>
      <c r="O5" s="472" t="s">
        <v>54</v>
      </c>
      <c r="P5" s="470" t="s">
        <v>52</v>
      </c>
      <c r="Q5" s="472" t="s">
        <v>52</v>
      </c>
      <c r="R5" s="472" t="s">
        <v>52</v>
      </c>
      <c r="S5" s="473" t="s">
        <v>40</v>
      </c>
      <c r="T5" s="473" t="s">
        <v>55</v>
      </c>
      <c r="U5" s="473" t="s">
        <v>56</v>
      </c>
      <c r="V5" s="473" t="s">
        <v>43</v>
      </c>
      <c r="W5" s="473" t="s">
        <v>44</v>
      </c>
      <c r="X5" s="473" t="s">
        <v>45</v>
      </c>
      <c r="Y5" s="472" t="s">
        <v>57</v>
      </c>
      <c r="Z5" s="472" t="s">
        <v>58</v>
      </c>
      <c r="AA5" s="472" t="s">
        <v>46</v>
      </c>
      <c r="AB5" s="472" t="s">
        <v>47</v>
      </c>
      <c r="AC5" s="472" t="s">
        <v>48</v>
      </c>
    </row>
    <row r="6" spans="1:29">
      <c r="A6" s="56" t="s">
        <v>516</v>
      </c>
      <c r="B6" s="52"/>
      <c r="C6" s="57"/>
      <c r="D6" s="52"/>
      <c r="E6" s="52"/>
      <c r="F6" s="448"/>
      <c r="G6" s="53"/>
      <c r="H6" s="53"/>
      <c r="I6" s="53"/>
      <c r="J6" s="448"/>
      <c r="K6" s="448"/>
      <c r="L6" s="448"/>
      <c r="M6" s="448"/>
      <c r="N6" s="448"/>
      <c r="O6" s="448"/>
      <c r="P6" s="53"/>
      <c r="Q6" s="448"/>
      <c r="R6" s="448"/>
      <c r="S6" s="436"/>
      <c r="T6" s="436"/>
      <c r="U6" s="436"/>
      <c r="V6" s="436"/>
      <c r="W6" s="436"/>
      <c r="X6" s="436"/>
      <c r="Y6" s="437"/>
      <c r="Z6" s="437"/>
      <c r="AA6" s="437"/>
      <c r="AB6" s="437"/>
      <c r="AC6" s="437"/>
    </row>
    <row r="7" spans="1:29">
      <c r="A7" s="58" t="s">
        <v>359</v>
      </c>
      <c r="B7" s="59" t="s">
        <v>59</v>
      </c>
      <c r="C7" s="60">
        <v>2</v>
      </c>
      <c r="D7" s="61">
        <v>30</v>
      </c>
      <c r="E7" s="603">
        <v>20</v>
      </c>
      <c r="F7" s="62">
        <v>0.292950056109193</v>
      </c>
      <c r="G7" s="62">
        <v>0.476930854001756</v>
      </c>
      <c r="H7" s="62">
        <v>6.5210486609312598E-2</v>
      </c>
      <c r="I7" s="62">
        <v>3.18613688227605E-3</v>
      </c>
      <c r="J7" s="62">
        <v>5.3954773620132797E-2</v>
      </c>
      <c r="K7" s="63">
        <v>7.99995847163921E-3</v>
      </c>
      <c r="L7" s="63">
        <v>3.6749815577381599E-2</v>
      </c>
      <c r="M7" s="62">
        <v>4.9638388985497099E-2</v>
      </c>
      <c r="N7" s="466">
        <v>1.9999896145790402E-3</v>
      </c>
      <c r="O7" s="63">
        <v>1.57499200131354E-2</v>
      </c>
      <c r="P7" s="62">
        <v>247.93301798021901</v>
      </c>
      <c r="Q7" s="63">
        <f t="shared" ref="Q7:Q10" si="0">0.000057143*P7</f>
        <v>1.4167636446443654E-2</v>
      </c>
      <c r="R7" s="64">
        <f t="shared" ref="R7:R10" si="1">0.000025616*P7</f>
        <v>6.3510521885812897E-3</v>
      </c>
      <c r="S7" s="65">
        <f t="shared" ref="S7:S10" si="2">C7*($E7*$F7)/453.59</f>
        <v>2.5833907811829454E-2</v>
      </c>
      <c r="T7" s="65">
        <f t="shared" ref="T7:T10" si="3">C7*($E7*$G7)/453.59</f>
        <v>4.2058321744461391E-2</v>
      </c>
      <c r="U7" s="65">
        <f t="shared" ref="U7:U10" si="4">C7*(($E7*$H7))/453.59</f>
        <v>5.7506106051114537E-3</v>
      </c>
      <c r="V7" s="65">
        <f t="shared" ref="V7:V10" si="5">C7*($E7*$I7)/453.59</f>
        <v>2.809706459380542E-4</v>
      </c>
      <c r="W7" s="65">
        <f t="shared" ref="W7:W10" si="6">C7*(($E7*($J7+$K7+$L7)))/453.59</f>
        <v>8.7042966263941972E-3</v>
      </c>
      <c r="X7" s="65">
        <f t="shared" ref="X7:X10" si="7">C7*(($E7*($M7+$N7+$O7)))/453.59</f>
        <v>5.9426617529673535E-3</v>
      </c>
      <c r="Y7" s="65">
        <f>C7*(E7)*$B$24</f>
        <v>2.4425003674199284E-2</v>
      </c>
      <c r="Z7" s="65">
        <f>C7*E7*$B$25</f>
        <v>5.9952281745761877E-3</v>
      </c>
      <c r="AA7" s="65">
        <f t="shared" ref="AA7:AA10" si="8">C7*(($E7*($P7)))/453.59</f>
        <v>21.864063844460333</v>
      </c>
      <c r="AB7" s="65">
        <f t="shared" ref="AB7:AB10" si="9">C7*(($E7*($Q7)))/453.59</f>
        <v>1.2493782002639966E-3</v>
      </c>
      <c r="AC7" s="65">
        <f t="shared" ref="AC7:AC10" si="10">C7*(($E7*($R7)))/453.59</f>
        <v>5.600698594396958E-4</v>
      </c>
    </row>
    <row r="8" spans="1:29" ht="12.75" customHeight="1">
      <c r="A8" s="58" t="s">
        <v>360</v>
      </c>
      <c r="B8" s="59" t="s">
        <v>59</v>
      </c>
      <c r="C8" s="60">
        <v>1</v>
      </c>
      <c r="D8" s="61">
        <v>30</v>
      </c>
      <c r="E8" s="603">
        <v>20</v>
      </c>
      <c r="F8" s="62">
        <v>0.292950056109193</v>
      </c>
      <c r="G8" s="62">
        <v>0.476930854001756</v>
      </c>
      <c r="H8" s="62">
        <v>6.5210486609312598E-2</v>
      </c>
      <c r="I8" s="62">
        <v>3.18613688227605E-3</v>
      </c>
      <c r="J8" s="62">
        <v>5.3954773620132797E-2</v>
      </c>
      <c r="K8" s="63">
        <v>7.99995847163921E-3</v>
      </c>
      <c r="L8" s="63">
        <v>3.6749815577381599E-2</v>
      </c>
      <c r="M8" s="62">
        <v>4.9638388985497099E-2</v>
      </c>
      <c r="N8" s="466">
        <v>1.9999896145790402E-3</v>
      </c>
      <c r="O8" s="63">
        <v>1.57499200131354E-2</v>
      </c>
      <c r="P8" s="62">
        <v>247.93301798021901</v>
      </c>
      <c r="Q8" s="63">
        <f t="shared" si="0"/>
        <v>1.4167636446443654E-2</v>
      </c>
      <c r="R8" s="64">
        <f t="shared" si="1"/>
        <v>6.3510521885812897E-3</v>
      </c>
      <c r="S8" s="65">
        <f t="shared" si="2"/>
        <v>1.2916953905914727E-2</v>
      </c>
      <c r="T8" s="65">
        <f t="shared" si="3"/>
        <v>2.1029160872230696E-2</v>
      </c>
      <c r="U8" s="65">
        <f t="shared" si="4"/>
        <v>2.8753053025557269E-3</v>
      </c>
      <c r="V8" s="65">
        <f t="shared" si="5"/>
        <v>1.404853229690271E-4</v>
      </c>
      <c r="W8" s="65">
        <f t="shared" si="6"/>
        <v>4.3521483131970986E-3</v>
      </c>
      <c r="X8" s="65">
        <f t="shared" si="7"/>
        <v>2.9713308764836768E-3</v>
      </c>
      <c r="Y8" s="65">
        <f>C8*(E8)*$B$24</f>
        <v>1.2212501837099642E-2</v>
      </c>
      <c r="Z8" s="65">
        <f>C8*E8*$B$25</f>
        <v>2.9976140872880939E-3</v>
      </c>
      <c r="AA8" s="65">
        <f t="shared" si="8"/>
        <v>10.932031922230166</v>
      </c>
      <c r="AB8" s="65">
        <f t="shared" si="9"/>
        <v>6.2468910013199828E-4</v>
      </c>
      <c r="AC8" s="65">
        <f t="shared" si="10"/>
        <v>2.800349297198479E-4</v>
      </c>
    </row>
    <row r="9" spans="1:29" ht="12.75" customHeight="1">
      <c r="A9" s="58" t="s">
        <v>355</v>
      </c>
      <c r="B9" s="59" t="s">
        <v>60</v>
      </c>
      <c r="C9" s="61">
        <v>1</v>
      </c>
      <c r="D9" s="61">
        <v>30</v>
      </c>
      <c r="E9" s="603">
        <v>60</v>
      </c>
      <c r="F9" s="62">
        <v>1.11151353260897</v>
      </c>
      <c r="G9" s="62">
        <v>5.1835677008601602</v>
      </c>
      <c r="H9" s="62">
        <v>0.30038695354872602</v>
      </c>
      <c r="I9" s="62">
        <v>1.0711818E-2</v>
      </c>
      <c r="J9" s="62">
        <v>6.9817991223601397E-2</v>
      </c>
      <c r="K9" s="445">
        <v>3.5999811999999999E-2</v>
      </c>
      <c r="L9" s="445">
        <v>6.1739677E-2</v>
      </c>
      <c r="M9" s="62">
        <v>6.4232551925713394E-2</v>
      </c>
      <c r="N9" s="459">
        <v>8.9999529999999998E-3</v>
      </c>
      <c r="O9" s="445">
        <v>2.6459862000000001E-2</v>
      </c>
      <c r="P9" s="62">
        <v>1807.6692823834401</v>
      </c>
      <c r="Q9" s="63">
        <f t="shared" si="0"/>
        <v>0.10329564580323691</v>
      </c>
      <c r="R9" s="64">
        <f t="shared" si="1"/>
        <v>4.6305256337534198E-2</v>
      </c>
      <c r="S9" s="65">
        <f t="shared" si="2"/>
        <v>0.14702884092801474</v>
      </c>
      <c r="T9" s="65">
        <f t="shared" si="3"/>
        <v>0.68567221951896995</v>
      </c>
      <c r="U9" s="65">
        <f t="shared" si="4"/>
        <v>3.9734599997626852E-2</v>
      </c>
      <c r="V9" s="65">
        <f t="shared" si="5"/>
        <v>1.41693838047576E-3</v>
      </c>
      <c r="W9" s="65">
        <f t="shared" si="6"/>
        <v>2.2164176488494201E-2</v>
      </c>
      <c r="X9" s="65">
        <f t="shared" si="7"/>
        <v>1.3187111743078119E-2</v>
      </c>
      <c r="Y9" s="65">
        <f>C9*(E9)*$B$24</f>
        <v>3.6637505511298928E-2</v>
      </c>
      <c r="Z9" s="65">
        <f>C9*E9*$B$25</f>
        <v>8.9928422618642812E-3</v>
      </c>
      <c r="AA9" s="65">
        <f t="shared" si="8"/>
        <v>239.11496493089888</v>
      </c>
      <c r="AB9" s="65">
        <f t="shared" si="9"/>
        <v>1.3663746441046353E-2</v>
      </c>
      <c r="AC9" s="65">
        <f t="shared" si="10"/>
        <v>6.1251689416699047E-3</v>
      </c>
    </row>
    <row r="10" spans="1:29" ht="12.75" customHeight="1">
      <c r="A10" s="531" t="s">
        <v>26</v>
      </c>
      <c r="B10" s="434" t="s">
        <v>365</v>
      </c>
      <c r="C10" s="631">
        <v>1</v>
      </c>
      <c r="D10" s="631">
        <v>30</v>
      </c>
      <c r="E10" s="60">
        <v>30</v>
      </c>
      <c r="F10" s="632">
        <v>0.82460322228627503</v>
      </c>
      <c r="G10" s="446">
        <v>3.0722446495270801</v>
      </c>
      <c r="H10" s="446">
        <v>0.17343260623696499</v>
      </c>
      <c r="I10" s="632">
        <v>3.18613688227605E-3</v>
      </c>
      <c r="J10" s="632">
        <v>3.9818541747870799E-2</v>
      </c>
      <c r="K10" s="633">
        <v>1.1999937300532599E-2</v>
      </c>
      <c r="L10" s="633">
        <v>8.9179532963172103E-2</v>
      </c>
      <c r="M10" s="632">
        <v>3.6633059551839701E-2</v>
      </c>
      <c r="N10" s="63">
        <v>2.9999843251331498E-3</v>
      </c>
      <c r="O10" s="63">
        <v>3.8219796329027902E-2</v>
      </c>
      <c r="P10" s="632">
        <v>504.22233920361299</v>
      </c>
      <c r="Q10" s="63">
        <f t="shared" si="0"/>
        <v>2.8812777129112056E-2</v>
      </c>
      <c r="R10" s="64">
        <f t="shared" si="1"/>
        <v>1.291615944103975E-2</v>
      </c>
      <c r="S10" s="65">
        <f t="shared" si="2"/>
        <v>5.4538452498045051E-2</v>
      </c>
      <c r="T10" s="65">
        <f t="shared" si="3"/>
        <v>0.2031952633122697</v>
      </c>
      <c r="U10" s="65">
        <f t="shared" si="4"/>
        <v>1.1470663345992968E-2</v>
      </c>
      <c r="V10" s="65">
        <f t="shared" si="5"/>
        <v>2.1072798445354065E-4</v>
      </c>
      <c r="W10" s="65">
        <f t="shared" si="6"/>
        <v>9.3254709326644446E-3</v>
      </c>
      <c r="X10" s="65">
        <f t="shared" si="7"/>
        <v>5.1491108846756376E-3</v>
      </c>
      <c r="Y10" s="65">
        <f t="shared" ref="Y10" si="11">C10*(E10)*$B$42</f>
        <v>0</v>
      </c>
      <c r="Z10" s="65">
        <f t="shared" ref="Z10" si="12">C10*E10*$B$43</f>
        <v>0</v>
      </c>
      <c r="AA10" s="65">
        <f t="shared" si="8"/>
        <v>33.348773509355127</v>
      </c>
      <c r="AB10" s="65">
        <f t="shared" si="9"/>
        <v>1.9056489646450798E-3</v>
      </c>
      <c r="AC10" s="65">
        <f t="shared" si="10"/>
        <v>8.5426218221564085E-4</v>
      </c>
    </row>
    <row r="11" spans="1:29" ht="12.75" customHeight="1">
      <c r="A11" s="66" t="s">
        <v>21</v>
      </c>
      <c r="B11" s="52"/>
      <c r="C11" s="57"/>
      <c r="D11" s="52"/>
      <c r="E11" s="52"/>
      <c r="F11" s="448"/>
      <c r="G11" s="53"/>
      <c r="H11" s="53"/>
      <c r="I11" s="53"/>
      <c r="J11" s="447"/>
      <c r="K11" s="447"/>
      <c r="L11" s="447"/>
      <c r="M11" s="447"/>
      <c r="N11" s="447"/>
      <c r="O11" s="447"/>
      <c r="P11" s="53"/>
      <c r="Q11" s="447"/>
      <c r="R11" s="447"/>
      <c r="S11" s="67">
        <f>SUM(S7:S10)</f>
        <v>0.240318155143804</v>
      </c>
      <c r="T11" s="67">
        <f t="shared" ref="T11:AC11" si="13">SUM(T7:T10)</f>
        <v>0.95195496544793168</v>
      </c>
      <c r="U11" s="67">
        <f t="shared" si="13"/>
        <v>5.9831179251287003E-2</v>
      </c>
      <c r="V11" s="67">
        <f t="shared" si="13"/>
        <v>2.0491223338363822E-3</v>
      </c>
      <c r="W11" s="67">
        <f t="shared" si="13"/>
        <v>4.4546092360749939E-2</v>
      </c>
      <c r="X11" s="67">
        <f t="shared" si="13"/>
        <v>2.7250215257204786E-2</v>
      </c>
      <c r="Y11" s="67">
        <f t="shared" si="13"/>
        <v>7.3275011022597855E-2</v>
      </c>
      <c r="Z11" s="67">
        <f t="shared" si="13"/>
        <v>1.7985684523728562E-2</v>
      </c>
      <c r="AA11" s="67">
        <f t="shared" si="13"/>
        <v>305.2598342069445</v>
      </c>
      <c r="AB11" s="67">
        <f t="shared" si="13"/>
        <v>1.7443462706087428E-2</v>
      </c>
      <c r="AC11" s="67">
        <f t="shared" si="13"/>
        <v>7.8195359130450899E-3</v>
      </c>
    </row>
    <row r="12" spans="1:29" ht="12.75" customHeight="1">
      <c r="A12" s="652"/>
      <c r="B12" s="653"/>
      <c r="C12" s="653"/>
      <c r="D12" s="653"/>
      <c r="E12" s="653"/>
      <c r="F12" s="653"/>
      <c r="G12" s="653"/>
      <c r="H12" s="653"/>
      <c r="I12" s="653"/>
      <c r="J12" s="653"/>
      <c r="K12" s="653"/>
      <c r="L12" s="653"/>
      <c r="M12" s="653"/>
      <c r="N12" s="653"/>
      <c r="O12" s="653"/>
      <c r="P12" s="653"/>
      <c r="Q12" s="653"/>
      <c r="R12" s="653"/>
      <c r="S12" s="653"/>
      <c r="T12" s="653"/>
      <c r="U12" s="653"/>
      <c r="V12" s="653"/>
      <c r="W12" s="653"/>
      <c r="X12" s="653"/>
      <c r="Y12" s="653"/>
      <c r="Z12" s="653"/>
      <c r="AA12" s="653"/>
      <c r="AB12" s="653"/>
      <c r="AC12" s="654"/>
    </row>
    <row r="13" spans="1:29">
      <c r="A13" s="66" t="s">
        <v>61</v>
      </c>
      <c r="B13" s="52"/>
      <c r="C13" s="57"/>
      <c r="D13" s="52"/>
      <c r="E13" s="52"/>
      <c r="F13" s="448"/>
      <c r="G13" s="53"/>
      <c r="H13" s="53"/>
      <c r="I13" s="53"/>
      <c r="J13" s="447"/>
      <c r="K13" s="447"/>
      <c r="L13" s="447"/>
      <c r="M13" s="447"/>
      <c r="N13" s="447"/>
      <c r="O13" s="447"/>
      <c r="P13" s="53"/>
      <c r="Q13" s="447"/>
      <c r="R13" s="447"/>
      <c r="S13" s="67">
        <f>S11</f>
        <v>0.240318155143804</v>
      </c>
      <c r="T13" s="67">
        <f t="shared" ref="T13:AC13" si="14">T11</f>
        <v>0.95195496544793168</v>
      </c>
      <c r="U13" s="67">
        <f t="shared" si="14"/>
        <v>5.9831179251287003E-2</v>
      </c>
      <c r="V13" s="67">
        <f t="shared" si="14"/>
        <v>2.0491223338363822E-3</v>
      </c>
      <c r="W13" s="67">
        <f t="shared" si="14"/>
        <v>4.4546092360749939E-2</v>
      </c>
      <c r="X13" s="67">
        <f t="shared" si="14"/>
        <v>2.7250215257204786E-2</v>
      </c>
      <c r="Y13" s="67">
        <f t="shared" si="14"/>
        <v>7.3275011022597855E-2</v>
      </c>
      <c r="Z13" s="67">
        <f t="shared" si="14"/>
        <v>1.7985684523728562E-2</v>
      </c>
      <c r="AA13" s="67">
        <f t="shared" si="14"/>
        <v>305.2598342069445</v>
      </c>
      <c r="AB13" s="67">
        <f t="shared" si="14"/>
        <v>1.7443462706087428E-2</v>
      </c>
      <c r="AC13" s="67">
        <f t="shared" si="14"/>
        <v>7.8195359130450899E-3</v>
      </c>
    </row>
    <row r="14" spans="1:29">
      <c r="A14" s="68"/>
      <c r="B14" s="69"/>
      <c r="C14" s="70"/>
      <c r="D14" s="69"/>
      <c r="E14" s="69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53.25" customHeight="1">
      <c r="A15" s="68"/>
      <c r="B15" s="69"/>
      <c r="C15" s="70"/>
      <c r="D15" s="69"/>
      <c r="E15" s="69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>
      <c r="A16" s="51" t="s">
        <v>63</v>
      </c>
      <c r="C16" s="70"/>
      <c r="D16" s="69"/>
      <c r="E16" s="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>
      <c r="A17" s="51" t="s">
        <v>614</v>
      </c>
      <c r="C17" s="70"/>
      <c r="D17" s="69"/>
      <c r="E17" s="69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>
      <c r="A18" s="51" t="s">
        <v>657</v>
      </c>
    </row>
    <row r="19" spans="1:29">
      <c r="A19" s="74" t="s">
        <v>620</v>
      </c>
    </row>
    <row r="20" spans="1:29">
      <c r="A20" s="51" t="s">
        <v>67</v>
      </c>
    </row>
    <row r="21" spans="1:29">
      <c r="A21" s="51" t="s">
        <v>615</v>
      </c>
    </row>
    <row r="23" spans="1:29">
      <c r="A23" s="51" t="s">
        <v>616</v>
      </c>
    </row>
    <row r="24" spans="1:29">
      <c r="A24" s="74" t="s">
        <v>44</v>
      </c>
      <c r="B24" s="51">
        <f>(0.0022*(0.03)^0.91*(6.5)^1.02)</f>
        <v>6.1062509185498212E-4</v>
      </c>
    </row>
    <row r="25" spans="1:29">
      <c r="A25" s="74" t="s">
        <v>45</v>
      </c>
      <c r="B25" s="51">
        <f>(0.00054*(0.03)^0.91*(6.5)^1.02)</f>
        <v>1.4988070436440469E-4</v>
      </c>
    </row>
    <row r="26" spans="1:29">
      <c r="A26" s="74"/>
    </row>
    <row r="357" spans="1:1" ht="25.5">
      <c r="A357" s="73" t="s">
        <v>62</v>
      </c>
    </row>
  </sheetData>
  <mergeCells count="7">
    <mergeCell ref="A12:AC12"/>
    <mergeCell ref="S4:AC4"/>
    <mergeCell ref="A4:A5"/>
    <mergeCell ref="B4:B5"/>
    <mergeCell ref="C4:C5"/>
    <mergeCell ref="J4:L4"/>
    <mergeCell ref="M4:O4"/>
  </mergeCells>
  <pageMargins left="0.75" right="0.75" top="1" bottom="1" header="0.5" footer="0.5"/>
  <pageSetup paperSize="17" scale="14" firstPageNumber="17" orientation="landscape" useFirstPageNumber="1" r:id="rId1"/>
  <headerFooter alignWithMargins="0">
    <oddHeader>&amp;CTable A-10
Construction and Operational Truck Trip Emissions
Sycamore to Peñasquitos 230 kV Transmission Line Project
Segment C</oddHeader>
    <oddFooter>&amp;CA-10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6"/>
  <sheetViews>
    <sheetView view="pageLayout" topLeftCell="A5" zoomScaleNormal="85" workbookViewId="0">
      <selection activeCell="B27" sqref="B27"/>
    </sheetView>
  </sheetViews>
  <sheetFormatPr defaultRowHeight="12.75"/>
  <cols>
    <col min="1" max="1" width="31.28515625" style="51" customWidth="1"/>
    <col min="2" max="2" width="21.5703125" style="51" customWidth="1"/>
    <col min="3" max="3" width="21.28515625" style="51" customWidth="1"/>
    <col min="4" max="4" width="9" style="51" customWidth="1"/>
    <col min="5" max="5" width="11.28515625" style="51" customWidth="1"/>
    <col min="6" max="6" width="9.140625" style="51"/>
    <col min="7" max="7" width="10.28515625" style="51" customWidth="1"/>
    <col min="8" max="8" width="9.140625" style="51"/>
    <col min="9" max="9" width="10.42578125" style="51" customWidth="1"/>
    <col min="10" max="10" width="9.140625" style="51"/>
    <col min="11" max="11" width="10.7109375" style="51" customWidth="1"/>
    <col min="12" max="12" width="10.42578125" style="51" customWidth="1"/>
    <col min="13" max="13" width="10.5703125" style="51" customWidth="1"/>
    <col min="14" max="14" width="11.85546875" style="51" customWidth="1"/>
    <col min="15" max="15" width="12.28515625" style="51" customWidth="1"/>
    <col min="16" max="16" width="9.140625" style="51"/>
    <col min="17" max="17" width="10.28515625" style="51" customWidth="1"/>
    <col min="18" max="18" width="9.140625" style="51"/>
    <col min="19" max="19" width="10.85546875" style="51" customWidth="1"/>
    <col min="20" max="22" width="9.140625" style="51"/>
    <col min="23" max="23" width="11.140625" style="51" customWidth="1"/>
    <col min="24" max="26" width="9.140625" style="51"/>
    <col min="27" max="27" width="11.140625" style="51" customWidth="1"/>
    <col min="28" max="28" width="9.140625" style="51"/>
    <col min="29" max="29" width="11.5703125" style="51" bestFit="1" customWidth="1"/>
    <col min="30" max="30" width="9.140625" style="5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406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71" t="s">
        <v>76</v>
      </c>
      <c r="H4" s="470" t="s">
        <v>52</v>
      </c>
      <c r="I4" s="471" t="s">
        <v>76</v>
      </c>
      <c r="J4" s="470" t="s">
        <v>52</v>
      </c>
      <c r="K4" s="471" t="s">
        <v>76</v>
      </c>
      <c r="L4" s="471" t="s">
        <v>77</v>
      </c>
      <c r="M4" s="471" t="s">
        <v>78</v>
      </c>
      <c r="N4" s="471" t="s">
        <v>79</v>
      </c>
      <c r="O4" s="471" t="s">
        <v>80</v>
      </c>
      <c r="P4" s="470" t="s">
        <v>52</v>
      </c>
      <c r="Q4" s="471" t="s">
        <v>76</v>
      </c>
      <c r="R4" s="472" t="s">
        <v>52</v>
      </c>
      <c r="S4" s="471" t="s">
        <v>76</v>
      </c>
      <c r="T4" s="472" t="s">
        <v>53</v>
      </c>
      <c r="U4" s="472" t="s">
        <v>54</v>
      </c>
      <c r="V4" s="472" t="s">
        <v>52</v>
      </c>
      <c r="W4" s="471" t="s">
        <v>76</v>
      </c>
      <c r="X4" s="472" t="s">
        <v>53</v>
      </c>
      <c r="Y4" s="472" t="s">
        <v>54</v>
      </c>
      <c r="Z4" s="470" t="s">
        <v>52</v>
      </c>
      <c r="AA4" s="471" t="s">
        <v>76</v>
      </c>
      <c r="AB4" s="472" t="s">
        <v>52</v>
      </c>
      <c r="AC4" s="471" t="s">
        <v>76</v>
      </c>
      <c r="AD4" s="472" t="s">
        <v>52</v>
      </c>
      <c r="AE4" s="471" t="s">
        <v>76</v>
      </c>
    </row>
    <row r="5" spans="1:67" ht="25.5">
      <c r="A5" s="449" t="s">
        <v>381</v>
      </c>
      <c r="B5" s="441" t="s">
        <v>81</v>
      </c>
      <c r="C5" s="441">
        <v>31</v>
      </c>
      <c r="D5" s="441">
        <v>35</v>
      </c>
      <c r="E5" s="441">
        <v>80</v>
      </c>
      <c r="F5" s="438">
        <v>2.3611622044318601</v>
      </c>
      <c r="G5" s="78">
        <v>31.4244798871777</v>
      </c>
      <c r="H5" s="78">
        <v>0.22493614397154399</v>
      </c>
      <c r="I5" s="78">
        <v>1.8136819244333999</v>
      </c>
      <c r="J5" s="438">
        <v>5.7965153248686403E-2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3.2157701660956101E-3</v>
      </c>
      <c r="S5" s="78">
        <v>2.9198634356063399E-2</v>
      </c>
      <c r="T5" s="78">
        <v>7.9999583995993707E-3</v>
      </c>
      <c r="U5" s="78">
        <v>3.6749815874576097E-2</v>
      </c>
      <c r="V5" s="78">
        <v>2.9606446234606999E-3</v>
      </c>
      <c r="W5" s="78">
        <v>2.6884174180557701E-2</v>
      </c>
      <c r="X5" s="78">
        <v>1.9999896010969099E-3</v>
      </c>
      <c r="Y5" s="78">
        <v>1.57499197860352E-2</v>
      </c>
      <c r="Z5" s="78">
        <v>308.63789988642998</v>
      </c>
      <c r="AA5" s="78">
        <v>448.54817624958298</v>
      </c>
      <c r="AB5" s="438">
        <f>0.0408*'[5]ER-2011Class-SanDiego-2016-Annu'!$J$11</f>
        <v>3.2779324523202081E-3</v>
      </c>
      <c r="AC5" s="438">
        <f t="shared" ref="AC5" si="0">0.000049261*AA5</f>
        <v>2.2095931710230707E-2</v>
      </c>
      <c r="AD5" s="439">
        <f>0.0416*H5</f>
        <v>9.3573435892162302E-3</v>
      </c>
      <c r="AE5" s="438">
        <f t="shared" ref="AE5" si="1">0.000021675*AA5</f>
        <v>9.7222817202097123E-3</v>
      </c>
    </row>
    <row r="6" spans="1:67">
      <c r="A6" s="80"/>
      <c r="B6" s="80"/>
      <c r="C6" s="81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67" ht="25.5">
      <c r="A7" s="83" t="s">
        <v>364</v>
      </c>
      <c r="B7" s="74"/>
      <c r="C7" s="7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5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1" spans="1:67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77"/>
      <c r="H11" s="677"/>
      <c r="I11" s="677"/>
      <c r="J11" s="677"/>
      <c r="K11" s="677"/>
      <c r="L11" s="677"/>
      <c r="M11" s="677"/>
      <c r="N11" s="677"/>
      <c r="O11" s="677"/>
      <c r="P11" s="667"/>
      <c r="AN11" s="75"/>
      <c r="AZ11" s="51"/>
    </row>
    <row r="12" spans="1:67" ht="63.75">
      <c r="A12" s="676"/>
      <c r="B12" s="676"/>
      <c r="C12" s="470" t="s">
        <v>75</v>
      </c>
      <c r="D12" s="470" t="s">
        <v>50</v>
      </c>
      <c r="E12" s="470" t="s">
        <v>51</v>
      </c>
      <c r="F12" s="473" t="s">
        <v>40</v>
      </c>
      <c r="G12" s="473" t="s">
        <v>55</v>
      </c>
      <c r="H12" s="473" t="s">
        <v>56</v>
      </c>
      <c r="I12" s="473" t="s">
        <v>43</v>
      </c>
      <c r="J12" s="473" t="s">
        <v>44</v>
      </c>
      <c r="K12" s="473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25.5">
      <c r="A13" s="449" t="str">
        <f>A5</f>
        <v>Segment C</v>
      </c>
      <c r="B13" s="441" t="str">
        <f>B5</f>
        <v>Light-Duty Truck, catalyst</v>
      </c>
      <c r="C13" s="462">
        <f>C5</f>
        <v>31</v>
      </c>
      <c r="D13" s="441">
        <v>35</v>
      </c>
      <c r="E13" s="441">
        <v>80</v>
      </c>
      <c r="F13" s="442">
        <f>C5*($E5*$F5+($G5))/453.59</f>
        <v>15.057300962308522</v>
      </c>
      <c r="G13" s="442">
        <f>C5*($E5*$H5+($I5))/453.59</f>
        <v>1.3537903761257184</v>
      </c>
      <c r="H13" s="442">
        <f>C5*(($E5*$J5)+($K5)+($L5)+($E5*$N5)+(($M5+$O5)))/453.59</f>
        <v>1.5654993900425531</v>
      </c>
      <c r="I13" s="442">
        <f>C5*($E5*$P5+($Q5))/453.59</f>
        <v>2.2958503823719563E-2</v>
      </c>
      <c r="J13" s="442">
        <f>C5*(($E5*($R5+$T5+$U5))+($S5))/453.59</f>
        <v>0.2642468041114448</v>
      </c>
      <c r="K13" s="442">
        <f>$C5*(($E5*($V5+$X5+$Y5))+($W5))/453.59</f>
        <v>0.11507216505184739</v>
      </c>
      <c r="L13" s="442">
        <f>C5*E5*$B$25</f>
        <v>0.45509838990941065</v>
      </c>
      <c r="M13" s="442">
        <f>C5*E5*$B$26</f>
        <v>0.11170596843230989</v>
      </c>
      <c r="N13" s="442">
        <f>C5*($E5*$Z5+($AA5))/453.59</f>
        <v>1718.1308785072058</v>
      </c>
      <c r="O13" s="442">
        <f>C5*($E5*$AB5+($AC5))/453.59</f>
        <v>1.9432188462645272E-2</v>
      </c>
      <c r="P13" s="442">
        <f>C5*($E5*$AD5+($AE5))/453.59</f>
        <v>5.1825663781350458E-2</v>
      </c>
      <c r="AN13" s="75"/>
      <c r="AZ13" s="51"/>
    </row>
    <row r="14" spans="1:67">
      <c r="A14" s="450" t="s">
        <v>117</v>
      </c>
      <c r="B14" s="450"/>
      <c r="C14" s="450">
        <f>SUM(C13:C13)</f>
        <v>31</v>
      </c>
      <c r="D14" s="450"/>
      <c r="E14" s="450"/>
      <c r="F14" s="451">
        <f t="shared" ref="F14:P14" si="2">SUM(F13:F13)</f>
        <v>15.057300962308522</v>
      </c>
      <c r="G14" s="451">
        <f t="shared" si="2"/>
        <v>1.3537903761257184</v>
      </c>
      <c r="H14" s="451">
        <f t="shared" si="2"/>
        <v>1.5654993900425531</v>
      </c>
      <c r="I14" s="451">
        <f t="shared" si="2"/>
        <v>2.2958503823719563E-2</v>
      </c>
      <c r="J14" s="451">
        <f t="shared" si="2"/>
        <v>0.2642468041114448</v>
      </c>
      <c r="K14" s="451">
        <f t="shared" si="2"/>
        <v>0.11507216505184739</v>
      </c>
      <c r="L14" s="451">
        <f t="shared" si="2"/>
        <v>0.45509838990941065</v>
      </c>
      <c r="M14" s="451">
        <f t="shared" si="2"/>
        <v>0.11170596843230989</v>
      </c>
      <c r="N14" s="451">
        <f t="shared" si="2"/>
        <v>1718.1308785072058</v>
      </c>
      <c r="O14" s="451">
        <f t="shared" si="2"/>
        <v>1.9432188462645272E-2</v>
      </c>
      <c r="P14" s="451">
        <f t="shared" si="2"/>
        <v>5.1825663781350458E-2</v>
      </c>
      <c r="AN14" s="75"/>
      <c r="AZ14" s="51"/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657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(0.0022*(0.03)^0.91*(2)^1.02)</f>
        <v>1.8350741528605269E-4</v>
      </c>
    </row>
    <row r="26" spans="1:2">
      <c r="A26" s="74" t="s">
        <v>45</v>
      </c>
      <c r="B26" s="51">
        <f>(0.00054*(0.03)^0.91*(2)^1.02)</f>
        <v>4.5042729206576564E-5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56" firstPageNumber="16" orientation="landscape" useFirstPageNumber="1" r:id="rId1"/>
  <headerFooter alignWithMargins="0">
    <oddHeader>&amp;CTable A-11
Construction and Operations Worker Commute Emission Calculations
Sycamore to Peñasquitos 230 kV Transmission Line Project
Segment C</oddHeader>
    <oddFooter>&amp;CA-11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4:L30"/>
  <sheetViews>
    <sheetView view="pageLayout" topLeftCell="A5" workbookViewId="0">
      <selection activeCell="B24" sqref="B24"/>
    </sheetView>
  </sheetViews>
  <sheetFormatPr defaultRowHeight="12.75"/>
  <cols>
    <col min="1" max="1" width="64.42578125" style="51" customWidth="1"/>
    <col min="2" max="2" width="11.5703125" style="51" customWidth="1"/>
    <col min="3" max="3" width="12.42578125" style="51" bestFit="1" customWidth="1"/>
    <col min="4" max="16384" width="9.140625" style="51"/>
  </cols>
  <sheetData>
    <row r="4" spans="1:12" s="84" customFormat="1">
      <c r="A4" s="3" t="s">
        <v>407</v>
      </c>
      <c r="B4" s="332"/>
      <c r="C4" s="333"/>
      <c r="D4" s="333"/>
      <c r="E4" s="333"/>
      <c r="F4" s="333"/>
      <c r="G4" s="333"/>
      <c r="H4" s="333"/>
      <c r="I4" s="333"/>
      <c r="J4" s="333"/>
      <c r="K4" s="333"/>
      <c r="L4" s="333"/>
    </row>
    <row r="5" spans="1:12" s="84" customFormat="1">
      <c r="A5" s="315"/>
      <c r="B5" s="332"/>
      <c r="C5" s="333"/>
      <c r="D5" s="333"/>
      <c r="E5" s="333"/>
      <c r="F5" s="333"/>
      <c r="G5" s="333"/>
      <c r="H5" s="333"/>
      <c r="I5" s="333"/>
      <c r="J5" s="333"/>
      <c r="K5" s="333"/>
      <c r="L5" s="333"/>
    </row>
    <row r="12" spans="1:12">
      <c r="A12" s="316" t="s">
        <v>654</v>
      </c>
      <c r="B12" s="332"/>
      <c r="C12" s="333"/>
      <c r="D12" s="333"/>
    </row>
    <row r="13" spans="1:12">
      <c r="A13" s="315" t="s">
        <v>327</v>
      </c>
      <c r="B13" s="332"/>
      <c r="C13" s="333"/>
      <c r="D13" s="333"/>
    </row>
    <row r="14" spans="1:12">
      <c r="A14" s="87" t="s">
        <v>328</v>
      </c>
      <c r="B14" s="332"/>
      <c r="C14" s="333"/>
      <c r="D14" s="333"/>
    </row>
    <row r="15" spans="1:12">
      <c r="A15" s="87" t="s">
        <v>329</v>
      </c>
      <c r="B15" s="332"/>
      <c r="C15" s="333"/>
      <c r="D15" s="333"/>
    </row>
    <row r="16" spans="1:12">
      <c r="A16" s="87" t="s">
        <v>330</v>
      </c>
      <c r="B16" s="332"/>
      <c r="C16" s="333"/>
      <c r="D16" s="333"/>
    </row>
    <row r="17" spans="1:4">
      <c r="A17" s="317" t="s">
        <v>331</v>
      </c>
      <c r="B17" s="332"/>
      <c r="C17" s="333"/>
      <c r="D17" s="333"/>
    </row>
    <row r="18" spans="1:4">
      <c r="A18" s="317" t="s">
        <v>332</v>
      </c>
      <c r="B18" s="332"/>
      <c r="C18" s="333"/>
      <c r="D18" s="333"/>
    </row>
    <row r="19" spans="1:4">
      <c r="A19" s="317" t="s">
        <v>395</v>
      </c>
      <c r="B19" s="332"/>
      <c r="C19" s="333"/>
      <c r="D19" s="333"/>
    </row>
    <row r="20" spans="1:4">
      <c r="A20" s="317" t="s">
        <v>333</v>
      </c>
      <c r="B20" s="332"/>
      <c r="C20" s="333"/>
      <c r="D20" s="333"/>
    </row>
    <row r="21" spans="1:4">
      <c r="A21" s="317" t="s">
        <v>398</v>
      </c>
      <c r="B21" s="536"/>
      <c r="C21" s="536"/>
      <c r="D21" s="536"/>
    </row>
    <row r="22" spans="1:4">
      <c r="A22" s="317"/>
      <c r="B22" s="536" t="s">
        <v>44</v>
      </c>
      <c r="C22" s="536"/>
      <c r="D22" s="536"/>
    </row>
    <row r="23" spans="1:4">
      <c r="A23" s="317"/>
      <c r="B23" s="630" t="s">
        <v>334</v>
      </c>
      <c r="C23" s="630" t="s">
        <v>335</v>
      </c>
      <c r="D23" s="630" t="s">
        <v>520</v>
      </c>
    </row>
    <row r="24" spans="1:4">
      <c r="A24" s="87" t="s">
        <v>336</v>
      </c>
      <c r="B24" s="455">
        <f>((0.45*(((7.5)^1.5)/((2)^1.4)))*2.2046)*8</f>
        <v>61.770654785904476</v>
      </c>
      <c r="C24" s="453">
        <f>0.39*B24</f>
        <v>24.090555366502745</v>
      </c>
      <c r="D24" s="455" t="s">
        <v>131</v>
      </c>
    </row>
    <row r="25" spans="1:4">
      <c r="A25" s="87"/>
      <c r="B25" s="455">
        <f>B24*25/2000</f>
        <v>0.772133184823806</v>
      </c>
      <c r="C25" s="453">
        <f>0.39*B25</f>
        <v>0.30113194208128435</v>
      </c>
      <c r="D25" s="455" t="s">
        <v>337</v>
      </c>
    </row>
    <row r="26" spans="1:4">
      <c r="A26" s="87"/>
      <c r="B26" s="536" t="s">
        <v>45</v>
      </c>
      <c r="C26" s="536"/>
      <c r="D26" s="536"/>
    </row>
    <row r="27" spans="1:4">
      <c r="A27" s="87"/>
      <c r="B27" s="630" t="s">
        <v>334</v>
      </c>
      <c r="C27" s="630" t="s">
        <v>335</v>
      </c>
      <c r="D27" s="630" t="s">
        <v>520</v>
      </c>
    </row>
    <row r="28" spans="1:4">
      <c r="A28" s="87"/>
      <c r="B28" s="455">
        <f>0.21*B24</f>
        <v>12.971837505039939</v>
      </c>
      <c r="C28" s="453">
        <f>0.39*B28</f>
        <v>5.059016626965577</v>
      </c>
      <c r="D28" s="455" t="s">
        <v>131</v>
      </c>
    </row>
    <row r="29" spans="1:4">
      <c r="A29" s="87"/>
      <c r="B29" s="455">
        <f>0.21*B25</f>
        <v>0.16214796881299925</v>
      </c>
      <c r="C29" s="453">
        <f>0.39*B29</f>
        <v>6.3237707837069709E-2</v>
      </c>
      <c r="D29" s="455" t="s">
        <v>337</v>
      </c>
    </row>
    <row r="30" spans="1:4" ht="38.25">
      <c r="A30" s="634" t="s">
        <v>650</v>
      </c>
      <c r="B30" s="318"/>
      <c r="C30" s="87"/>
      <c r="D30" s="318"/>
    </row>
  </sheetData>
  <pageMargins left="0.7" right="0.7" top="1.4166666666666667" bottom="0.75" header="0.3" footer="0.3"/>
  <pageSetup orientation="landscape" r:id="rId1"/>
  <headerFooter>
    <oddHeader>&amp;C
Table A-12
Fugitive Dust Emission Calculations
Sycamore to Peñasquitos 230 kV Transmission Line Project
Segment C</oddHeader>
    <oddFooter>&amp;CA-12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9"/>
  <sheetViews>
    <sheetView view="pageLayout" zoomScale="70" zoomScaleNormal="75" zoomScalePageLayoutView="70" workbookViewId="0">
      <selection activeCell="R17" sqref="R17"/>
    </sheetView>
  </sheetViews>
  <sheetFormatPr defaultRowHeight="12.75"/>
  <cols>
    <col min="1" max="2" width="38.85546875" customWidth="1"/>
    <col min="3" max="3" width="9.140625" style="1"/>
    <col min="4" max="4" width="6.85546875" style="1" customWidth="1"/>
    <col min="5" max="5" width="9.140625" style="1" customWidth="1"/>
    <col min="6" max="14" width="14.85546875" style="2" customWidth="1"/>
    <col min="15" max="15" width="12.85546875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33">
      <c r="A1" s="3" t="s">
        <v>408</v>
      </c>
      <c r="B1" s="3"/>
    </row>
    <row r="3" spans="1:33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33" ht="56.25" customHeight="1">
      <c r="A4" s="477" t="s">
        <v>2</v>
      </c>
      <c r="B4" s="477" t="s">
        <v>324</v>
      </c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613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33" s="3" customFormat="1" hidden="1">
      <c r="A5" s="431" t="s">
        <v>18</v>
      </c>
      <c r="B5" s="431"/>
      <c r="C5" s="429"/>
      <c r="D5" s="429"/>
      <c r="E5" s="429"/>
      <c r="F5" s="430"/>
      <c r="G5" s="430"/>
      <c r="H5" s="430"/>
      <c r="I5" s="430"/>
      <c r="J5" s="430"/>
      <c r="K5" s="430"/>
      <c r="L5" s="430"/>
      <c r="M5" s="430"/>
      <c r="N5" s="430"/>
      <c r="O5" s="431"/>
      <c r="P5" s="431"/>
      <c r="Q5" s="431"/>
      <c r="R5" s="432"/>
      <c r="S5" s="432"/>
      <c r="T5" s="432"/>
      <c r="U5" s="432"/>
      <c r="V5" s="432"/>
      <c r="W5" s="432"/>
      <c r="X5" s="433"/>
      <c r="Y5" s="432"/>
      <c r="Z5" s="432"/>
    </row>
    <row r="6" spans="1:33" s="3" customFormat="1" hidden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33" s="3" customFormat="1">
      <c r="A7" s="12" t="s">
        <v>577</v>
      </c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2"/>
      <c r="P7" s="12"/>
      <c r="Q7" s="12"/>
      <c r="R7" s="15"/>
      <c r="S7" s="15"/>
      <c r="T7" s="15"/>
      <c r="U7" s="15"/>
      <c r="V7" s="15"/>
      <c r="W7" s="15"/>
      <c r="X7" s="16"/>
      <c r="Y7" s="15"/>
      <c r="Z7" s="15"/>
    </row>
    <row r="8" spans="1:33" s="3" customFormat="1">
      <c r="A8" s="12" t="s">
        <v>517</v>
      </c>
      <c r="B8" s="12"/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  <c r="Y8" s="534"/>
      <c r="Z8" s="534"/>
    </row>
    <row r="9" spans="1:33" s="3" customFormat="1" ht="63.75">
      <c r="A9" s="23" t="s">
        <v>518</v>
      </c>
      <c r="B9" s="596" t="s">
        <v>607</v>
      </c>
      <c r="C9" s="19" t="s">
        <v>20</v>
      </c>
      <c r="D9" s="20">
        <v>83</v>
      </c>
      <c r="E9" s="20">
        <v>0.4</v>
      </c>
      <c r="F9" s="21">
        <f>0.663/453.59</f>
        <v>1.4616724354593357E-3</v>
      </c>
      <c r="G9" s="22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22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1.0408950617283948E-2</v>
      </c>
      <c r="I9" s="21">
        <f>0.006/453.59</f>
        <v>1.3227804845785844E-5</v>
      </c>
      <c r="J9" s="22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6.6137566137566134E-4</v>
      </c>
      <c r="K9" s="23">
        <f t="shared" ref="K9" si="0">0.89*J9</f>
        <v>5.8862433862433858E-4</v>
      </c>
      <c r="L9" s="24">
        <f>568.299/453.59</f>
        <v>1.2528913776758748</v>
      </c>
      <c r="M9" s="21">
        <f>0.059/453.59</f>
        <v>1.3007341431689411E-4</v>
      </c>
      <c r="N9" s="25">
        <f t="shared" ref="N9" si="1">0.095*H9</f>
        <v>9.8885030864197514E-4</v>
      </c>
      <c r="O9" s="26">
        <v>1</v>
      </c>
      <c r="P9" s="27">
        <v>6</v>
      </c>
      <c r="Q9" s="27"/>
      <c r="R9" s="28">
        <f>($D9*$E9*F9*$O9*$P9)</f>
        <v>0.29116514914349967</v>
      </c>
      <c r="S9" s="28">
        <f t="shared" ref="S9" si="2">($D9*$E9*G9*$O9*$P9)</f>
        <v>1.6248677248677248</v>
      </c>
      <c r="T9" s="28">
        <f t="shared" ref="T9" si="3">($D9*$E9*H9*$O9*$P9)</f>
        <v>2.0734629629629624</v>
      </c>
      <c r="U9" s="28">
        <f t="shared" ref="U9" si="4">($D9*$E9*I9*$O9*$P9)</f>
        <v>2.6349787252805401E-3</v>
      </c>
      <c r="V9" s="28">
        <f t="shared" ref="V9" si="5">($D9*$E9*J9*$O9*$P9)</f>
        <v>0.13174603174603175</v>
      </c>
      <c r="W9" s="28">
        <f t="shared" ref="W9" si="6">($D9*$E9*K9*$O9*$P9)</f>
        <v>0.11725396825396825</v>
      </c>
      <c r="X9" s="28">
        <f t="shared" ref="X9" si="7">($D9*$E9*L9*$O9*$P9)</f>
        <v>249.57596243303431</v>
      </c>
      <c r="Y9" s="28">
        <f t="shared" ref="Y9" si="8">($D9*$E9*M9*$O9*$P9)</f>
        <v>2.5910624131925304E-2</v>
      </c>
      <c r="Z9" s="28">
        <f t="shared" ref="Z9" si="9">($D9*$E9*N9*$O9*$P9)</f>
        <v>0.19697898148148146</v>
      </c>
    </row>
    <row r="10" spans="1:33" s="3" customFormat="1">
      <c r="A10" s="18"/>
      <c r="B10" s="599"/>
      <c r="C10" s="19"/>
      <c r="D10" s="20"/>
      <c r="E10" s="20"/>
      <c r="F10" s="21"/>
      <c r="G10" s="22"/>
      <c r="H10" s="22"/>
      <c r="I10" s="21"/>
      <c r="J10" s="22"/>
      <c r="K10" s="23"/>
      <c r="L10" s="24"/>
      <c r="M10" s="21"/>
      <c r="N10" s="25"/>
      <c r="O10" s="336"/>
      <c r="P10" s="27"/>
      <c r="Q10" s="37"/>
      <c r="R10" s="28"/>
      <c r="S10" s="28"/>
      <c r="T10" s="28"/>
      <c r="U10" s="28"/>
      <c r="V10" s="28"/>
      <c r="W10" s="28"/>
      <c r="X10" s="28"/>
      <c r="Y10" s="28"/>
      <c r="Z10" s="28"/>
    </row>
    <row r="11" spans="1:33" s="3" customFormat="1" ht="27" customHeight="1">
      <c r="A11" s="11" t="s">
        <v>580</v>
      </c>
      <c r="B11" s="593"/>
      <c r="C11" s="19"/>
      <c r="D11" s="20"/>
      <c r="E11" s="20"/>
      <c r="F11" s="479" t="s">
        <v>595</v>
      </c>
      <c r="G11" s="479" t="s">
        <v>612</v>
      </c>
      <c r="H11" s="479" t="s">
        <v>597</v>
      </c>
      <c r="I11" s="479" t="s">
        <v>598</v>
      </c>
      <c r="J11" s="479" t="s">
        <v>599</v>
      </c>
      <c r="K11" s="479" t="s">
        <v>600</v>
      </c>
      <c r="L11" s="479" t="s">
        <v>601</v>
      </c>
      <c r="M11" s="479" t="s">
        <v>602</v>
      </c>
      <c r="N11" s="479" t="s">
        <v>603</v>
      </c>
      <c r="O11" s="336"/>
      <c r="P11" s="27"/>
      <c r="Q11" s="37"/>
      <c r="R11" s="28"/>
      <c r="S11" s="28"/>
      <c r="T11" s="28"/>
      <c r="U11" s="28"/>
      <c r="V11" s="28"/>
      <c r="W11" s="28"/>
      <c r="X11" s="28"/>
      <c r="Y11" s="28"/>
      <c r="Z11" s="28"/>
    </row>
    <row r="12" spans="1:33" s="3" customFormat="1">
      <c r="A12" s="12" t="s">
        <v>517</v>
      </c>
      <c r="B12" s="591"/>
      <c r="C12" s="19"/>
      <c r="D12" s="20"/>
      <c r="E12" s="20"/>
      <c r="F12" s="21"/>
      <c r="G12" s="22"/>
      <c r="H12" s="22"/>
      <c r="I12" s="21"/>
      <c r="J12" s="22"/>
      <c r="K12" s="23"/>
      <c r="L12" s="24"/>
      <c r="M12" s="21"/>
      <c r="N12" s="25"/>
      <c r="O12" s="336"/>
      <c r="P12" s="27"/>
      <c r="Q12" s="37"/>
      <c r="R12" s="28"/>
      <c r="S12" s="28"/>
      <c r="T12" s="28"/>
      <c r="U12" s="28"/>
      <c r="V12" s="28"/>
      <c r="W12" s="28"/>
      <c r="X12" s="28"/>
      <c r="Y12" s="28"/>
      <c r="Z12" s="28"/>
    </row>
    <row r="13" spans="1:33" s="3" customFormat="1">
      <c r="A13" s="18" t="s">
        <v>353</v>
      </c>
      <c r="B13" s="592" t="s">
        <v>582</v>
      </c>
      <c r="C13" s="19" t="s">
        <v>20</v>
      </c>
      <c r="D13" s="20">
        <v>175</v>
      </c>
      <c r="E13" s="20">
        <v>0.38</v>
      </c>
      <c r="F13" s="21">
        <v>4.3256007659526006E-3</v>
      </c>
      <c r="G13" s="22">
        <v>4.8835396909419744E-2</v>
      </c>
      <c r="H13" s="22">
        <v>0.16205321223398358</v>
      </c>
      <c r="I13" s="21">
        <v>1.5858778701522102E-4</v>
      </c>
      <c r="J13" s="22">
        <v>6.1483953578778193E-4</v>
      </c>
      <c r="K13" s="23">
        <v>5.6565237292475806E-4</v>
      </c>
      <c r="L13" s="24">
        <v>16.040850696664478</v>
      </c>
      <c r="M13" s="21">
        <f>0.0403*0.00492436720173236</f>
        <v>1.9845199822981412E-4</v>
      </c>
      <c r="N13" s="25">
        <f t="shared" ref="N13:N14" si="10">0.095*H13</f>
        <v>1.539505516222844E-2</v>
      </c>
      <c r="O13" s="336">
        <v>2</v>
      </c>
      <c r="P13" s="27">
        <v>5</v>
      </c>
      <c r="Q13" s="37"/>
      <c r="R13" s="28">
        <f>(F13*$O13*$P13)</f>
        <v>4.3256007659526002E-2</v>
      </c>
      <c r="S13" s="28">
        <f t="shared" ref="S13:S14" si="11">(G13*$O13*$P13)</f>
        <v>0.48835396909419743</v>
      </c>
      <c r="T13" s="28">
        <f t="shared" ref="T13:T14" si="12">(H13*$O13*$P13)</f>
        <v>1.6205321223398359</v>
      </c>
      <c r="U13" s="28">
        <f t="shared" ref="U13:U14" si="13">(I13*$O13*$P13)</f>
        <v>1.5858778701522101E-3</v>
      </c>
      <c r="V13" s="28">
        <f t="shared" ref="V13:V14" si="14">(J13*$O13*$P13)</f>
        <v>6.1483953578778195E-3</v>
      </c>
      <c r="W13" s="28">
        <f t="shared" ref="W13:W14" si="15">(K13*$O13*$P13)</f>
        <v>5.6565237292475808E-3</v>
      </c>
      <c r="X13" s="28">
        <f t="shared" ref="X13:X14" si="16">(L13*$O13*$P13)</f>
        <v>160.40850696664478</v>
      </c>
      <c r="Y13" s="28">
        <f t="shared" ref="Y13:Y14" si="17">(M13*$O13*$P13)</f>
        <v>1.984519982298141E-3</v>
      </c>
      <c r="Z13" s="28">
        <f t="shared" ref="Z13:Z14" si="18">(N13*$O13*$P13)</f>
        <v>0.15395055162228441</v>
      </c>
    </row>
    <row r="14" spans="1:33" s="3" customFormat="1">
      <c r="A14" s="18" t="s">
        <v>26</v>
      </c>
      <c r="B14" s="592" t="s">
        <v>582</v>
      </c>
      <c r="C14" s="29" t="s">
        <v>20</v>
      </c>
      <c r="D14" s="20">
        <v>175</v>
      </c>
      <c r="E14" s="20">
        <v>0.38</v>
      </c>
      <c r="F14" s="21">
        <v>4.3256007659526006E-3</v>
      </c>
      <c r="G14" s="22">
        <v>4.8835396909419744E-2</v>
      </c>
      <c r="H14" s="22">
        <v>0.16205321223398358</v>
      </c>
      <c r="I14" s="21">
        <v>1.5858778701522102E-4</v>
      </c>
      <c r="J14" s="22">
        <v>6.1483953578778193E-4</v>
      </c>
      <c r="K14" s="23">
        <v>5.6565237292475806E-4</v>
      </c>
      <c r="L14" s="24">
        <v>16.040850696664478</v>
      </c>
      <c r="M14" s="21">
        <f>0.0403*0.00492436720173236</f>
        <v>1.9845199822981412E-4</v>
      </c>
      <c r="N14" s="25">
        <f t="shared" si="10"/>
        <v>1.539505516222844E-2</v>
      </c>
      <c r="O14" s="26">
        <v>1</v>
      </c>
      <c r="P14" s="27">
        <v>10</v>
      </c>
      <c r="Q14" s="37">
        <v>125</v>
      </c>
      <c r="R14" s="28">
        <f>(F14*$O14*$P14)</f>
        <v>4.3256007659526002E-2</v>
      </c>
      <c r="S14" s="28">
        <f t="shared" si="11"/>
        <v>0.48835396909419743</v>
      </c>
      <c r="T14" s="28">
        <f t="shared" si="12"/>
        <v>1.6205321223398359</v>
      </c>
      <c r="U14" s="28">
        <f t="shared" si="13"/>
        <v>1.5858778701522101E-3</v>
      </c>
      <c r="V14" s="28">
        <f t="shared" si="14"/>
        <v>6.1483953578778195E-3</v>
      </c>
      <c r="W14" s="28">
        <f t="shared" si="15"/>
        <v>5.6565237292475808E-3</v>
      </c>
      <c r="X14" s="28">
        <f t="shared" si="16"/>
        <v>160.40850696664478</v>
      </c>
      <c r="Y14" s="28">
        <f t="shared" si="17"/>
        <v>1.984519982298141E-3</v>
      </c>
      <c r="Z14" s="28">
        <f t="shared" si="18"/>
        <v>0.15395055162228441</v>
      </c>
    </row>
    <row r="15" spans="1:33" s="3" customFormat="1">
      <c r="A15" s="12" t="s">
        <v>21</v>
      </c>
      <c r="B15" s="591"/>
      <c r="C15" s="29"/>
      <c r="D15" s="20"/>
      <c r="E15" s="20"/>
      <c r="F15" s="31"/>
      <c r="G15" s="31"/>
      <c r="H15" s="31"/>
      <c r="I15" s="31"/>
      <c r="J15" s="31"/>
      <c r="K15" s="23"/>
      <c r="L15" s="32"/>
      <c r="M15" s="33"/>
      <c r="N15" s="21"/>
      <c r="O15" s="26"/>
      <c r="P15" s="27"/>
      <c r="Q15" s="37"/>
      <c r="R15" s="36"/>
      <c r="S15" s="34"/>
      <c r="T15" s="34"/>
      <c r="U15" s="34"/>
      <c r="V15" s="34"/>
      <c r="W15" s="34"/>
      <c r="X15" s="34"/>
      <c r="Y15" s="34"/>
      <c r="Z15" s="34"/>
    </row>
    <row r="16" spans="1:33" s="6" customFormat="1">
      <c r="A16" s="690"/>
      <c r="B16" s="691"/>
      <c r="C16" s="692"/>
      <c r="D16" s="692"/>
      <c r="E16" s="692"/>
      <c r="F16" s="692"/>
      <c r="G16" s="692"/>
      <c r="H16" s="692"/>
      <c r="I16" s="692"/>
      <c r="J16" s="692"/>
      <c r="K16" s="692"/>
      <c r="L16" s="692"/>
      <c r="M16" s="692"/>
      <c r="N16" s="692"/>
      <c r="O16" s="692"/>
      <c r="P16" s="692"/>
      <c r="Q16" s="692"/>
      <c r="R16" s="692"/>
      <c r="S16" s="692"/>
      <c r="T16" s="692"/>
      <c r="U16" s="692"/>
      <c r="V16" s="692"/>
      <c r="W16" s="692"/>
      <c r="X16" s="692"/>
      <c r="Y16" s="692"/>
      <c r="Z16" s="693"/>
      <c r="AG16" s="41"/>
    </row>
    <row r="17" spans="1:33" s="6" customFormat="1">
      <c r="A17" s="40" t="s">
        <v>34</v>
      </c>
      <c r="B17" s="40"/>
      <c r="C17" s="35"/>
      <c r="D17" s="20"/>
      <c r="E17" s="20"/>
      <c r="F17" s="38"/>
      <c r="G17" s="38"/>
      <c r="H17" s="38"/>
      <c r="I17" s="38"/>
      <c r="J17" s="38"/>
      <c r="K17" s="18"/>
      <c r="L17" s="39"/>
      <c r="M17" s="38"/>
      <c r="N17" s="38"/>
      <c r="O17" s="27"/>
      <c r="P17" s="27"/>
      <c r="Q17" s="27"/>
      <c r="R17" s="15">
        <f>SUM(R9:R14)</f>
        <v>0.37767716446255162</v>
      </c>
      <c r="S17" s="15">
        <f t="shared" ref="S17:Z17" si="19">SUM(S9:S14)</f>
        <v>2.6015756630561198</v>
      </c>
      <c r="T17" s="15">
        <f t="shared" si="19"/>
        <v>5.3145272076426338</v>
      </c>
      <c r="U17" s="15">
        <f t="shared" si="19"/>
        <v>5.8067344655849604E-3</v>
      </c>
      <c r="V17" s="15">
        <f t="shared" si="19"/>
        <v>0.14404282246178737</v>
      </c>
      <c r="W17" s="15">
        <f t="shared" si="19"/>
        <v>0.1285670157124634</v>
      </c>
      <c r="X17" s="15">
        <f t="shared" si="19"/>
        <v>570.39297636632386</v>
      </c>
      <c r="Y17" s="15">
        <f t="shared" si="19"/>
        <v>2.987966409652159E-2</v>
      </c>
      <c r="Z17" s="15">
        <f t="shared" si="19"/>
        <v>0.50488008472605028</v>
      </c>
      <c r="AG17" s="41"/>
    </row>
    <row r="18" spans="1:33" s="6" customFormat="1">
      <c r="A18" s="42"/>
      <c r="B18" s="42"/>
      <c r="C18" s="43"/>
      <c r="D18" s="44"/>
      <c r="E18" s="44"/>
      <c r="F18" s="45"/>
      <c r="G18" s="45"/>
      <c r="H18" s="45"/>
      <c r="I18" s="45"/>
      <c r="J18" s="45"/>
      <c r="K18" s="46"/>
      <c r="L18" s="47"/>
      <c r="M18" s="45"/>
      <c r="N18" s="45"/>
      <c r="O18" s="48"/>
      <c r="P18" s="48"/>
      <c r="Q18" s="48"/>
      <c r="R18" s="49"/>
      <c r="S18" s="49"/>
      <c r="T18" s="49"/>
      <c r="U18" s="49"/>
      <c r="V18" s="49"/>
      <c r="W18" s="49"/>
      <c r="X18" s="49"/>
      <c r="Y18" s="49"/>
      <c r="Z18" s="49"/>
      <c r="AG18" s="41"/>
    </row>
    <row r="19" spans="1:33">
      <c r="A19" s="42"/>
      <c r="B19" s="42"/>
      <c r="C19" s="43"/>
      <c r="D19" s="44"/>
      <c r="E19" s="44"/>
      <c r="F19" s="45"/>
      <c r="G19" s="45"/>
      <c r="H19" s="45"/>
      <c r="I19" s="45"/>
      <c r="J19" s="45"/>
      <c r="K19" s="46"/>
      <c r="L19" s="47"/>
      <c r="M19" s="45"/>
      <c r="N19" s="45"/>
      <c r="O19" s="48"/>
      <c r="P19" s="48"/>
      <c r="Q19" s="48"/>
      <c r="R19" s="49"/>
      <c r="S19" s="49"/>
      <c r="T19" s="49"/>
      <c r="U19" s="49"/>
      <c r="V19" s="49"/>
      <c r="W19" s="49"/>
      <c r="X19" s="49"/>
      <c r="Y19" s="49"/>
      <c r="Z19" s="49"/>
    </row>
  </sheetData>
  <mergeCells count="3">
    <mergeCell ref="F3:M3"/>
    <mergeCell ref="R3:Y3"/>
    <mergeCell ref="A16:Z16"/>
  </mergeCells>
  <pageMargins left="0.75" right="0.75" top="1.0349702380952381" bottom="1" header="0.5" footer="0.5"/>
  <pageSetup paperSize="17" scale="59" orientation="landscape" r:id="rId1"/>
  <headerFooter alignWithMargins="0">
    <oddHeader>&amp;CTable A-13
Construction Heavy Equipment Emissions
Sycamore to Peñasquitos 230 kV Transmission Line Project
Segment D</oddHeader>
    <oddFooter>&amp;CA-13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1"/>
  <sheetViews>
    <sheetView view="pageLayout" topLeftCell="A5" zoomScale="90" zoomScaleNormal="75" zoomScalePageLayoutView="90" workbookViewId="0">
      <selection activeCell="B29" sqref="B29"/>
    </sheetView>
  </sheetViews>
  <sheetFormatPr defaultRowHeight="12.75"/>
  <cols>
    <col min="1" max="1" width="31.285156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0.140625" style="51" customWidth="1"/>
    <col min="6" max="6" width="11.7109375" style="51" bestFit="1" customWidth="1"/>
    <col min="7" max="7" width="9.28515625" style="51" bestFit="1" customWidth="1"/>
    <col min="8" max="8" width="11.5703125" style="51" bestFit="1" customWidth="1"/>
    <col min="9" max="10" width="9.28515625" style="51" bestFit="1" customWidth="1"/>
    <col min="11" max="12" width="11.5703125" style="51" bestFit="1" customWidth="1"/>
    <col min="13" max="13" width="9.28515625" style="51" bestFit="1" customWidth="1"/>
    <col min="14" max="15" width="10.5703125" style="51" bestFit="1" customWidth="1"/>
    <col min="16" max="16" width="9.28515625" style="51" bestFit="1" customWidth="1"/>
    <col min="17" max="17" width="11.5703125" style="51" bestFit="1" customWidth="1"/>
    <col min="18" max="29" width="9.28515625" style="51" bestFit="1" customWidth="1"/>
    <col min="30" max="16384" width="9.140625" style="51"/>
  </cols>
  <sheetData>
    <row r="1" spans="1:29">
      <c r="A1" s="3" t="s">
        <v>409</v>
      </c>
    </row>
    <row r="6" spans="1:29" ht="26.25" customHeight="1">
      <c r="A6" s="668" t="s">
        <v>35</v>
      </c>
      <c r="B6" s="668" t="s">
        <v>36</v>
      </c>
      <c r="C6" s="668" t="s">
        <v>37</v>
      </c>
      <c r="D6" s="474" t="s">
        <v>38</v>
      </c>
      <c r="E6" s="474" t="s">
        <v>39</v>
      </c>
      <c r="F6" s="475" t="s">
        <v>40</v>
      </c>
      <c r="G6" s="475" t="s">
        <v>41</v>
      </c>
      <c r="H6" s="472" t="s">
        <v>42</v>
      </c>
      <c r="I6" s="475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475" t="s">
        <v>46</v>
      </c>
      <c r="Q6" s="472" t="s">
        <v>47</v>
      </c>
      <c r="R6" s="472" t="s">
        <v>48</v>
      </c>
      <c r="S6" s="664" t="s">
        <v>49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82.5" customHeight="1">
      <c r="A7" s="669"/>
      <c r="B7" s="669"/>
      <c r="C7" s="670"/>
      <c r="D7" s="476" t="s">
        <v>50</v>
      </c>
      <c r="E7" s="476" t="s">
        <v>51</v>
      </c>
      <c r="F7" s="471" t="s">
        <v>52</v>
      </c>
      <c r="G7" s="470" t="s">
        <v>52</v>
      </c>
      <c r="H7" s="470" t="s">
        <v>52</v>
      </c>
      <c r="I7" s="470" t="s">
        <v>52</v>
      </c>
      <c r="J7" s="472" t="s">
        <v>52</v>
      </c>
      <c r="K7" s="472" t="s">
        <v>53</v>
      </c>
      <c r="L7" s="472" t="s">
        <v>54</v>
      </c>
      <c r="M7" s="472" t="s">
        <v>52</v>
      </c>
      <c r="N7" s="472" t="s">
        <v>53</v>
      </c>
      <c r="O7" s="472" t="s">
        <v>54</v>
      </c>
      <c r="P7" s="470" t="s">
        <v>52</v>
      </c>
      <c r="Q7" s="472" t="s">
        <v>52</v>
      </c>
      <c r="R7" s="472" t="s">
        <v>52</v>
      </c>
      <c r="S7" s="473" t="s">
        <v>40</v>
      </c>
      <c r="T7" s="473" t="s">
        <v>55</v>
      </c>
      <c r="U7" s="473" t="s">
        <v>56</v>
      </c>
      <c r="V7" s="473" t="s">
        <v>43</v>
      </c>
      <c r="W7" s="473" t="s">
        <v>44</v>
      </c>
      <c r="X7" s="473" t="s">
        <v>45</v>
      </c>
      <c r="Y7" s="472" t="s">
        <v>57</v>
      </c>
      <c r="Z7" s="472" t="s">
        <v>58</v>
      </c>
      <c r="AA7" s="472" t="s">
        <v>46</v>
      </c>
      <c r="AB7" s="472" t="s">
        <v>47</v>
      </c>
      <c r="AC7" s="472" t="s">
        <v>48</v>
      </c>
    </row>
    <row r="8" spans="1:29">
      <c r="A8" s="56" t="s">
        <v>517</v>
      </c>
      <c r="B8" s="533"/>
      <c r="C8" s="533"/>
      <c r="D8" s="533"/>
      <c r="E8" s="533"/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/>
      <c r="AC8" s="533"/>
    </row>
    <row r="9" spans="1:29">
      <c r="A9" s="58" t="s">
        <v>353</v>
      </c>
      <c r="B9" s="59" t="s">
        <v>365</v>
      </c>
      <c r="C9" s="78">
        <v>1</v>
      </c>
      <c r="D9" s="78">
        <v>30</v>
      </c>
      <c r="E9" s="603">
        <v>20</v>
      </c>
      <c r="F9" s="334">
        <v>0.82460322228627503</v>
      </c>
      <c r="G9" s="335">
        <v>3.0722446495270801</v>
      </c>
      <c r="H9" s="335">
        <v>0.17343260623696499</v>
      </c>
      <c r="I9" s="62">
        <v>3.18613688227605E-3</v>
      </c>
      <c r="J9" s="62">
        <v>3.9818541747870799E-2</v>
      </c>
      <c r="K9" s="63">
        <v>1.1999938E-2</v>
      </c>
      <c r="L9" s="628">
        <v>8.9179532963172103E-2</v>
      </c>
      <c r="M9" s="62">
        <v>3.6633059551839701E-2</v>
      </c>
      <c r="N9" s="63">
        <v>2.9999850000000002E-3</v>
      </c>
      <c r="O9" s="63">
        <v>3.8219796329027902E-2</v>
      </c>
      <c r="P9" s="335">
        <v>504.22233920361299</v>
      </c>
      <c r="Q9" s="63">
        <f t="shared" ref="Q9:Q12" si="0">0.000057143*P9</f>
        <v>2.8812777129112056E-2</v>
      </c>
      <c r="R9" s="64">
        <f t="shared" ref="R9:R12" si="1">0.000025616*P9</f>
        <v>1.291615944103975E-2</v>
      </c>
      <c r="S9" s="65">
        <f t="shared" ref="S9:S12" si="2">C9*($E9*$F9)/453.59</f>
        <v>3.6358968332030027E-2</v>
      </c>
      <c r="T9" s="65">
        <f t="shared" ref="T9:T12" si="3">C9*($E9*$G9)/453.59</f>
        <v>0.13546350887484646</v>
      </c>
      <c r="U9" s="65">
        <f t="shared" ref="U9:U12" si="4">C9*(($E9*$H9))/453.59</f>
        <v>7.6471088973286451E-3</v>
      </c>
      <c r="V9" s="65">
        <f t="shared" ref="V9:V12" si="5">C9*($E9*$I9)/453.59</f>
        <v>1.404853229690271E-4</v>
      </c>
      <c r="W9" s="65">
        <f t="shared" ref="W9:W12" si="6">C9*(($E9*($J9+$K9+$L9)))/453.59</f>
        <v>6.2169806526176895E-3</v>
      </c>
      <c r="X9" s="65">
        <f t="shared" ref="X9:X12" si="7">C9*(($E9*($M9+$N9+$O9)))/453.59</f>
        <v>3.432740619540449E-3</v>
      </c>
      <c r="Y9" s="65">
        <f>C9*(E9)*$B$27</f>
        <v>8.8687109406773157E-3</v>
      </c>
      <c r="Z9" s="65">
        <f>C9*E9*$B$28</f>
        <v>2.1768654127117047E-3</v>
      </c>
      <c r="AA9" s="65">
        <f t="shared" ref="AA9:AA12" si="8">C9*(($E9*($P9)))/453.59</f>
        <v>22.232515672903414</v>
      </c>
      <c r="AB9" s="65">
        <f t="shared" ref="AB9:AB12" si="9">C9*(($E9*($Q9)))/453.59</f>
        <v>1.2704326430967197E-3</v>
      </c>
      <c r="AC9" s="65">
        <f t="shared" ref="AC9:AC12" si="10">C9*(($E9*($R9)))/453.59</f>
        <v>5.6950812147709383E-4</v>
      </c>
    </row>
    <row r="10" spans="1:29" ht="12.75" customHeight="1">
      <c r="A10" s="58" t="s">
        <v>359</v>
      </c>
      <c r="B10" s="59" t="s">
        <v>59</v>
      </c>
      <c r="C10" s="63">
        <v>2</v>
      </c>
      <c r="D10" s="78">
        <v>30</v>
      </c>
      <c r="E10" s="603">
        <v>20</v>
      </c>
      <c r="F10" s="62">
        <v>0.292950056109193</v>
      </c>
      <c r="G10" s="62">
        <v>0.476930854001756</v>
      </c>
      <c r="H10" s="62">
        <v>6.5210486609312598E-2</v>
      </c>
      <c r="I10" s="62">
        <v>3.18613688227605E-3</v>
      </c>
      <c r="J10" s="62">
        <v>5.3954773620132797E-2</v>
      </c>
      <c r="K10" s="63">
        <v>7.99995847163921E-3</v>
      </c>
      <c r="L10" s="63">
        <v>3.6749815577381599E-2</v>
      </c>
      <c r="M10" s="62">
        <v>4.9638388985497099E-2</v>
      </c>
      <c r="N10" s="63">
        <v>1.9999896145790402E-3</v>
      </c>
      <c r="O10" s="63">
        <v>1.57499200131354E-2</v>
      </c>
      <c r="P10" s="62">
        <v>247.93301798021901</v>
      </c>
      <c r="Q10" s="63">
        <f t="shared" si="0"/>
        <v>1.4167636446443654E-2</v>
      </c>
      <c r="R10" s="64">
        <f t="shared" si="1"/>
        <v>6.3510521885812897E-3</v>
      </c>
      <c r="S10" s="65">
        <f t="shared" si="2"/>
        <v>2.5833907811829454E-2</v>
      </c>
      <c r="T10" s="65">
        <f t="shared" si="3"/>
        <v>4.2058321744461391E-2</v>
      </c>
      <c r="U10" s="65">
        <f t="shared" si="4"/>
        <v>5.7506106051114537E-3</v>
      </c>
      <c r="V10" s="65">
        <f t="shared" si="5"/>
        <v>2.809706459380542E-4</v>
      </c>
      <c r="W10" s="65">
        <f t="shared" si="6"/>
        <v>8.7042966263941972E-3</v>
      </c>
      <c r="X10" s="65">
        <f t="shared" si="7"/>
        <v>5.9426617529673535E-3</v>
      </c>
      <c r="Y10" s="65">
        <f>C10*(E10)*$B$27</f>
        <v>1.7737421881354631E-2</v>
      </c>
      <c r="Z10" s="65">
        <f>C10*E10*$B$28</f>
        <v>4.3537308254234094E-3</v>
      </c>
      <c r="AA10" s="65">
        <f t="shared" si="8"/>
        <v>21.864063844460333</v>
      </c>
      <c r="AB10" s="65">
        <f t="shared" si="9"/>
        <v>1.2493782002639966E-3</v>
      </c>
      <c r="AC10" s="65">
        <f t="shared" si="10"/>
        <v>5.600698594396958E-4</v>
      </c>
    </row>
    <row r="11" spans="1:29" ht="12.75" customHeight="1">
      <c r="A11" s="58" t="s">
        <v>360</v>
      </c>
      <c r="B11" s="59" t="s">
        <v>59</v>
      </c>
      <c r="C11" s="63">
        <v>1</v>
      </c>
      <c r="D11" s="78">
        <v>30</v>
      </c>
      <c r="E11" s="603">
        <v>20</v>
      </c>
      <c r="F11" s="62">
        <v>0.292950056109193</v>
      </c>
      <c r="G11" s="62">
        <v>0.476930854001756</v>
      </c>
      <c r="H11" s="62">
        <v>6.5210486609312598E-2</v>
      </c>
      <c r="I11" s="62">
        <v>3.18613688227605E-3</v>
      </c>
      <c r="J11" s="62">
        <v>5.3954773620132797E-2</v>
      </c>
      <c r="K11" s="63">
        <v>7.99995847163921E-3</v>
      </c>
      <c r="L11" s="63">
        <v>3.6749815577381599E-2</v>
      </c>
      <c r="M11" s="62">
        <v>4.9638388985497099E-2</v>
      </c>
      <c r="N11" s="63">
        <v>1.9999896145790402E-3</v>
      </c>
      <c r="O11" s="63">
        <v>1.57499200131354E-2</v>
      </c>
      <c r="P11" s="62">
        <v>247.93301798021901</v>
      </c>
      <c r="Q11" s="63">
        <f t="shared" si="0"/>
        <v>1.4167636446443654E-2</v>
      </c>
      <c r="R11" s="64">
        <f t="shared" si="1"/>
        <v>6.3510521885812897E-3</v>
      </c>
      <c r="S11" s="65">
        <f t="shared" si="2"/>
        <v>1.2916953905914727E-2</v>
      </c>
      <c r="T11" s="65">
        <f t="shared" si="3"/>
        <v>2.1029160872230696E-2</v>
      </c>
      <c r="U11" s="65">
        <f t="shared" si="4"/>
        <v>2.8753053025557269E-3</v>
      </c>
      <c r="V11" s="65">
        <f t="shared" si="5"/>
        <v>1.404853229690271E-4</v>
      </c>
      <c r="W11" s="65">
        <f t="shared" si="6"/>
        <v>4.3521483131970986E-3</v>
      </c>
      <c r="X11" s="65">
        <f t="shared" si="7"/>
        <v>2.9713308764836768E-3</v>
      </c>
      <c r="Y11" s="65">
        <f>C11*(E11)*$B$27</f>
        <v>8.8687109406773157E-3</v>
      </c>
      <c r="Z11" s="65">
        <f>C11*E11*$B$28</f>
        <v>2.1768654127117047E-3</v>
      </c>
      <c r="AA11" s="65">
        <f t="shared" si="8"/>
        <v>10.932031922230166</v>
      </c>
      <c r="AB11" s="65">
        <f t="shared" si="9"/>
        <v>6.2468910013199828E-4</v>
      </c>
      <c r="AC11" s="65">
        <f t="shared" si="10"/>
        <v>2.800349297198479E-4</v>
      </c>
    </row>
    <row r="12" spans="1:29" ht="12.75" customHeight="1">
      <c r="A12" s="531" t="s">
        <v>26</v>
      </c>
      <c r="B12" s="434" t="s">
        <v>365</v>
      </c>
      <c r="C12" s="631">
        <v>1</v>
      </c>
      <c r="D12" s="631">
        <v>30</v>
      </c>
      <c r="E12" s="60">
        <v>30</v>
      </c>
      <c r="F12" s="632">
        <v>0.82460322228627503</v>
      </c>
      <c r="G12" s="446">
        <v>3.0722446495270801</v>
      </c>
      <c r="H12" s="446">
        <v>0.17343260623696499</v>
      </c>
      <c r="I12" s="632">
        <v>3.18613688227605E-3</v>
      </c>
      <c r="J12" s="632">
        <v>3.9818541747870799E-2</v>
      </c>
      <c r="K12" s="633">
        <v>1.1999937300532599E-2</v>
      </c>
      <c r="L12" s="633">
        <v>8.9179532963172103E-2</v>
      </c>
      <c r="M12" s="632">
        <v>3.6633059551839701E-2</v>
      </c>
      <c r="N12" s="63">
        <v>2.9999843251331498E-3</v>
      </c>
      <c r="O12" s="63">
        <v>3.8219796329027902E-2</v>
      </c>
      <c r="P12" s="632">
        <v>504.22233920361299</v>
      </c>
      <c r="Q12" s="63">
        <f t="shared" si="0"/>
        <v>2.8812777129112056E-2</v>
      </c>
      <c r="R12" s="64">
        <f t="shared" si="1"/>
        <v>1.291615944103975E-2</v>
      </c>
      <c r="S12" s="65">
        <f t="shared" si="2"/>
        <v>5.4538452498045051E-2</v>
      </c>
      <c r="T12" s="65">
        <f t="shared" si="3"/>
        <v>0.2031952633122697</v>
      </c>
      <c r="U12" s="65">
        <f t="shared" si="4"/>
        <v>1.1470663345992968E-2</v>
      </c>
      <c r="V12" s="65">
        <f t="shared" si="5"/>
        <v>2.1072798445354065E-4</v>
      </c>
      <c r="W12" s="65">
        <f t="shared" si="6"/>
        <v>9.3254709326644446E-3</v>
      </c>
      <c r="X12" s="65">
        <f t="shared" si="7"/>
        <v>5.1491108846756376E-3</v>
      </c>
      <c r="Y12" s="65">
        <f t="shared" ref="Y12" si="11">C12*(E12)*$B$42</f>
        <v>0</v>
      </c>
      <c r="Z12" s="65">
        <f t="shared" ref="Z12" si="12">C12*E12*$B$43</f>
        <v>0</v>
      </c>
      <c r="AA12" s="65">
        <f t="shared" si="8"/>
        <v>33.348773509355127</v>
      </c>
      <c r="AB12" s="65">
        <f t="shared" si="9"/>
        <v>1.9056489646450798E-3</v>
      </c>
      <c r="AC12" s="65">
        <f t="shared" si="10"/>
        <v>8.5426218221564085E-4</v>
      </c>
    </row>
    <row r="13" spans="1:29" ht="12.75" customHeight="1">
      <c r="A13" s="66" t="s">
        <v>21</v>
      </c>
      <c r="B13" s="52"/>
      <c r="C13" s="57"/>
      <c r="D13" s="52"/>
      <c r="E13" s="52"/>
      <c r="F13" s="330"/>
      <c r="G13" s="53"/>
      <c r="H13" s="53"/>
      <c r="I13" s="53"/>
      <c r="J13" s="328"/>
      <c r="K13" s="328"/>
      <c r="L13" s="328"/>
      <c r="M13" s="328"/>
      <c r="N13" s="328"/>
      <c r="O13" s="328"/>
      <c r="P13" s="53"/>
      <c r="Q13" s="328"/>
      <c r="R13" s="328"/>
      <c r="S13" s="67">
        <f>SUM(S9:S12)</f>
        <v>0.12964828254781924</v>
      </c>
      <c r="T13" s="67">
        <f t="shared" ref="T13:AC13" si="13">SUM(T9:T12)</f>
        <v>0.40174625480380821</v>
      </c>
      <c r="U13" s="67">
        <f t="shared" si="13"/>
        <v>2.7743688150988793E-2</v>
      </c>
      <c r="V13" s="67">
        <f t="shared" si="13"/>
        <v>7.7266927632964907E-4</v>
      </c>
      <c r="W13" s="67">
        <f t="shared" si="13"/>
        <v>2.8598896524873432E-2</v>
      </c>
      <c r="X13" s="67">
        <f t="shared" si="13"/>
        <v>1.7495844133667116E-2</v>
      </c>
      <c r="Y13" s="67">
        <f t="shared" si="13"/>
        <v>3.5474843762709263E-2</v>
      </c>
      <c r="Z13" s="67">
        <f t="shared" si="13"/>
        <v>8.7074616508468188E-3</v>
      </c>
      <c r="AA13" s="67">
        <f t="shared" si="13"/>
        <v>88.377384948949043</v>
      </c>
      <c r="AB13" s="67">
        <f t="shared" si="13"/>
        <v>5.050148908137795E-3</v>
      </c>
      <c r="AC13" s="67">
        <f t="shared" si="13"/>
        <v>2.2638750928522786E-3</v>
      </c>
    </row>
    <row r="14" spans="1:29">
      <c r="A14" s="655"/>
      <c r="B14" s="656"/>
      <c r="C14" s="656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6"/>
      <c r="Q14" s="656"/>
      <c r="R14" s="656"/>
      <c r="S14" s="656"/>
      <c r="T14" s="656"/>
      <c r="U14" s="656"/>
      <c r="V14" s="656"/>
      <c r="W14" s="656"/>
      <c r="X14" s="656"/>
      <c r="Y14" s="656"/>
      <c r="Z14" s="656"/>
      <c r="AA14" s="656"/>
      <c r="AB14" s="656"/>
      <c r="AC14" s="657"/>
    </row>
    <row r="15" spans="1:29">
      <c r="A15" s="66" t="s">
        <v>61</v>
      </c>
      <c r="B15" s="52"/>
      <c r="C15" s="57"/>
      <c r="D15" s="52"/>
      <c r="E15" s="52"/>
      <c r="F15" s="330"/>
      <c r="G15" s="53"/>
      <c r="H15" s="53"/>
      <c r="I15" s="53"/>
      <c r="J15" s="328"/>
      <c r="K15" s="328"/>
      <c r="L15" s="328"/>
      <c r="M15" s="328"/>
      <c r="N15" s="328"/>
      <c r="O15" s="328"/>
      <c r="P15" s="53"/>
      <c r="Q15" s="328"/>
      <c r="R15" s="328"/>
      <c r="S15" s="67">
        <f>S13</f>
        <v>0.12964828254781924</v>
      </c>
      <c r="T15" s="67">
        <f t="shared" ref="T15:AC15" si="14">T13</f>
        <v>0.40174625480380821</v>
      </c>
      <c r="U15" s="67">
        <f t="shared" si="14"/>
        <v>2.7743688150988793E-2</v>
      </c>
      <c r="V15" s="67">
        <f t="shared" si="14"/>
        <v>7.7266927632964907E-4</v>
      </c>
      <c r="W15" s="67">
        <f t="shared" si="14"/>
        <v>2.8598896524873432E-2</v>
      </c>
      <c r="X15" s="67">
        <f t="shared" si="14"/>
        <v>1.7495844133667116E-2</v>
      </c>
      <c r="Y15" s="67">
        <f t="shared" si="14"/>
        <v>3.5474843762709263E-2</v>
      </c>
      <c r="Z15" s="67">
        <f t="shared" si="14"/>
        <v>8.7074616508468188E-3</v>
      </c>
      <c r="AA15" s="67">
        <f t="shared" si="14"/>
        <v>88.377384948949043</v>
      </c>
      <c r="AB15" s="67">
        <f t="shared" si="14"/>
        <v>5.050148908137795E-3</v>
      </c>
      <c r="AC15" s="67">
        <f t="shared" si="14"/>
        <v>2.2638750928522786E-3</v>
      </c>
    </row>
    <row r="16" spans="1:29">
      <c r="A16" s="68"/>
      <c r="B16" s="69"/>
      <c r="C16" s="70"/>
      <c r="D16" s="69"/>
      <c r="E16" s="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53.25" customHeight="1">
      <c r="A17" s="68"/>
      <c r="B17" s="69"/>
      <c r="C17" s="70"/>
      <c r="D17" s="69"/>
      <c r="E17" s="69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>
      <c r="A18" s="68"/>
      <c r="B18" s="69"/>
      <c r="C18" s="70"/>
      <c r="D18" s="69"/>
      <c r="E18" s="69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>
      <c r="A19" s="51" t="s">
        <v>63</v>
      </c>
      <c r="C19" s="70"/>
      <c r="D19" s="69"/>
      <c r="E19" s="69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>
      <c r="A20" s="51" t="s">
        <v>614</v>
      </c>
    </row>
    <row r="21" spans="1:29" ht="29.25" customHeight="1">
      <c r="A21" s="51" t="s">
        <v>657</v>
      </c>
    </row>
    <row r="22" spans="1:29">
      <c r="A22" s="74" t="s">
        <v>621</v>
      </c>
    </row>
    <row r="23" spans="1:29">
      <c r="A23" s="51" t="s">
        <v>67</v>
      </c>
    </row>
    <row r="24" spans="1:29">
      <c r="A24" s="51" t="s">
        <v>615</v>
      </c>
    </row>
    <row r="26" spans="1:29">
      <c r="A26" s="51" t="s">
        <v>616</v>
      </c>
    </row>
    <row r="27" spans="1:29">
      <c r="A27" s="74" t="s">
        <v>44</v>
      </c>
      <c r="B27" s="51">
        <f>(0.0022*(0.03)^0.91*(4.75)^1.02)</f>
        <v>4.434355470338658E-4</v>
      </c>
    </row>
    <row r="28" spans="1:29">
      <c r="A28" s="74" t="s">
        <v>45</v>
      </c>
      <c r="B28" s="51">
        <f>(0.00054*(0.03)^0.91*(4.75)^1.02)</f>
        <v>1.0884327063558523E-4</v>
      </c>
    </row>
    <row r="29" spans="1:29">
      <c r="A29" s="74"/>
    </row>
    <row r="31" spans="1:29">
      <c r="A31" s="74"/>
    </row>
    <row r="32" spans="1:29">
      <c r="A32" s="74"/>
    </row>
    <row r="33" spans="1:1">
      <c r="A33" s="74"/>
    </row>
    <row r="34" spans="1:1">
      <c r="A34" s="73"/>
    </row>
    <row r="39" spans="1:1">
      <c r="A39" s="74"/>
    </row>
    <row r="44" spans="1:1">
      <c r="A44" s="74"/>
    </row>
    <row r="45" spans="1:1">
      <c r="A45" s="74"/>
    </row>
    <row r="46" spans="1:1">
      <c r="A46" s="74"/>
    </row>
    <row r="359" spans="1:1">
      <c r="A359" s="73"/>
    </row>
    <row r="364" spans="1:1">
      <c r="A364" s="74"/>
    </row>
    <row r="369" spans="1:1">
      <c r="A369" s="74"/>
    </row>
    <row r="370" spans="1:1">
      <c r="A370" s="74"/>
    </row>
    <row r="371" spans="1:1">
      <c r="A371" s="74"/>
    </row>
  </sheetData>
  <mergeCells count="7">
    <mergeCell ref="A14:AC14"/>
    <mergeCell ref="S6:AC6"/>
    <mergeCell ref="A6:A7"/>
    <mergeCell ref="B6:B7"/>
    <mergeCell ref="C6:C7"/>
    <mergeCell ref="J6:L6"/>
    <mergeCell ref="M6:O6"/>
  </mergeCells>
  <pageMargins left="0.75" right="0.75" top="1.0375000000000001" bottom="1" header="0.5" footer="0.5"/>
  <pageSetup paperSize="17" scale="61" firstPageNumber="17" orientation="landscape" useFirstPageNumber="1" r:id="rId1"/>
  <headerFooter alignWithMargins="0">
    <oddHeader xml:space="preserve">&amp;CTable A-14
Construction and Operational Truck Trip Emissions
Sycamore to Peñasquitos 230 kV Transmission Line Project
Segment D
</oddHeader>
    <oddFooter>&amp;CA-14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6"/>
  <sheetViews>
    <sheetView view="pageLayout" topLeftCell="A4" zoomScale="90" zoomScaleNormal="85" zoomScalePageLayoutView="90" workbookViewId="0">
      <selection activeCell="B27" sqref="B27"/>
    </sheetView>
  </sheetViews>
  <sheetFormatPr defaultRowHeight="12.75"/>
  <cols>
    <col min="1" max="1" width="33" style="51" customWidth="1"/>
    <col min="2" max="3" width="22.42578125" style="51" customWidth="1"/>
    <col min="4" max="4" width="10.140625" style="51" bestFit="1" customWidth="1"/>
    <col min="5" max="5" width="11" style="51" customWidth="1"/>
    <col min="6" max="6" width="9.140625" style="51"/>
    <col min="7" max="7" width="10.28515625" style="51" customWidth="1"/>
    <col min="8" max="8" width="9.140625" style="51"/>
    <col min="9" max="9" width="10.140625" style="51" customWidth="1"/>
    <col min="10" max="10" width="9.140625" style="51"/>
    <col min="11" max="11" width="10" style="51" customWidth="1"/>
    <col min="12" max="12" width="10.42578125" style="51" customWidth="1"/>
    <col min="13" max="13" width="10" style="51" customWidth="1"/>
    <col min="14" max="14" width="11.7109375" style="51" customWidth="1"/>
    <col min="15" max="15" width="11.42578125" style="51" customWidth="1"/>
    <col min="16" max="16" width="9.140625" style="51"/>
    <col min="17" max="17" width="10.7109375" style="51" customWidth="1"/>
    <col min="18" max="18" width="9.140625" style="51"/>
    <col min="19" max="19" width="10.42578125" style="51" customWidth="1"/>
    <col min="20" max="20" width="7.5703125" style="51" customWidth="1"/>
    <col min="21" max="22" width="9.140625" style="51"/>
    <col min="23" max="23" width="9.85546875" style="51" customWidth="1"/>
    <col min="24" max="26" width="9.140625" style="51"/>
    <col min="27" max="27" width="10" style="51" customWidth="1"/>
    <col min="28" max="28" width="9.140625" style="51"/>
    <col min="29" max="29" width="11.5703125" style="51" bestFit="1" customWidth="1"/>
    <col min="30" max="30" width="9.140625" style="5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410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63.75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71" t="s">
        <v>76</v>
      </c>
      <c r="H4" s="470" t="s">
        <v>52</v>
      </c>
      <c r="I4" s="471" t="s">
        <v>76</v>
      </c>
      <c r="J4" s="470" t="s">
        <v>52</v>
      </c>
      <c r="K4" s="471" t="s">
        <v>76</v>
      </c>
      <c r="L4" s="471" t="s">
        <v>77</v>
      </c>
      <c r="M4" s="471" t="s">
        <v>78</v>
      </c>
      <c r="N4" s="471" t="s">
        <v>79</v>
      </c>
      <c r="O4" s="471" t="s">
        <v>80</v>
      </c>
      <c r="P4" s="470" t="s">
        <v>52</v>
      </c>
      <c r="Q4" s="471" t="s">
        <v>76</v>
      </c>
      <c r="R4" s="472" t="s">
        <v>52</v>
      </c>
      <c r="S4" s="471" t="s">
        <v>76</v>
      </c>
      <c r="T4" s="472" t="s">
        <v>53</v>
      </c>
      <c r="U4" s="472" t="s">
        <v>54</v>
      </c>
      <c r="V4" s="472" t="s">
        <v>52</v>
      </c>
      <c r="W4" s="471" t="s">
        <v>76</v>
      </c>
      <c r="X4" s="472" t="s">
        <v>53</v>
      </c>
      <c r="Y4" s="472" t="s">
        <v>54</v>
      </c>
      <c r="Z4" s="470" t="s">
        <v>52</v>
      </c>
      <c r="AA4" s="471" t="s">
        <v>76</v>
      </c>
      <c r="AB4" s="472" t="s">
        <v>52</v>
      </c>
      <c r="AC4" s="471" t="s">
        <v>76</v>
      </c>
      <c r="AD4" s="472" t="s">
        <v>52</v>
      </c>
      <c r="AE4" s="471" t="s">
        <v>76</v>
      </c>
    </row>
    <row r="5" spans="1:67" ht="25.5">
      <c r="A5" s="449" t="s">
        <v>383</v>
      </c>
      <c r="B5" s="441" t="s">
        <v>81</v>
      </c>
      <c r="C5" s="441">
        <v>31</v>
      </c>
      <c r="D5" s="441">
        <v>35</v>
      </c>
      <c r="E5" s="441">
        <v>80</v>
      </c>
      <c r="F5" s="438">
        <v>2.3611622044318601</v>
      </c>
      <c r="G5" s="78">
        <v>31.4244798871777</v>
      </c>
      <c r="H5" s="78">
        <v>0.22493614397154399</v>
      </c>
      <c r="I5" s="78">
        <v>1.8136819244333999</v>
      </c>
      <c r="J5" s="438">
        <v>5.7965153248686403E-2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3.2157701660956101E-3</v>
      </c>
      <c r="S5" s="78">
        <v>2.9198634356063399E-2</v>
      </c>
      <c r="T5" s="78">
        <v>7.9999583995993707E-3</v>
      </c>
      <c r="U5" s="78">
        <v>3.6749815874576097E-2</v>
      </c>
      <c r="V5" s="78">
        <v>2.9606446234606999E-3</v>
      </c>
      <c r="W5" s="78">
        <v>2.6884174180557701E-2</v>
      </c>
      <c r="X5" s="78">
        <v>1.9999896010969099E-3</v>
      </c>
      <c r="Y5" s="78">
        <v>1.57499197860352E-2</v>
      </c>
      <c r="Z5" s="78">
        <v>308.63789988642998</v>
      </c>
      <c r="AA5" s="78">
        <v>448.54817624958298</v>
      </c>
      <c r="AB5" s="438">
        <f>0.0408*'[5]ER-2011Class-SanDiego-2016-Annu'!$J$11</f>
        <v>3.2779324523202081E-3</v>
      </c>
      <c r="AC5" s="438">
        <f t="shared" ref="AC5" si="0">0.000049261*AA5</f>
        <v>2.2095931710230707E-2</v>
      </c>
      <c r="AD5" s="439">
        <f>0.0416*H5</f>
        <v>9.3573435892162302E-3</v>
      </c>
      <c r="AE5" s="438">
        <f t="shared" ref="AE5" si="1">0.000021675*AA5</f>
        <v>9.7222817202097123E-3</v>
      </c>
    </row>
    <row r="6" spans="1:67">
      <c r="A6" s="80"/>
      <c r="B6" s="80"/>
      <c r="C6" s="81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67" ht="25.5">
      <c r="A7" s="83" t="s">
        <v>364</v>
      </c>
      <c r="B7" s="74"/>
      <c r="C7" s="7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5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1" spans="1:67" ht="20.25" customHeight="1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77"/>
      <c r="H11" s="677"/>
      <c r="I11" s="677"/>
      <c r="J11" s="677"/>
      <c r="K11" s="677"/>
      <c r="L11" s="677"/>
      <c r="M11" s="677"/>
      <c r="N11" s="677"/>
      <c r="O11" s="677"/>
      <c r="P11" s="667"/>
      <c r="AN11" s="75"/>
      <c r="AZ11" s="51"/>
    </row>
    <row r="12" spans="1:67" ht="63.75">
      <c r="A12" s="676"/>
      <c r="B12" s="676"/>
      <c r="C12" s="470" t="s">
        <v>75</v>
      </c>
      <c r="D12" s="470" t="s">
        <v>50</v>
      </c>
      <c r="E12" s="470" t="s">
        <v>51</v>
      </c>
      <c r="F12" s="473" t="s">
        <v>40</v>
      </c>
      <c r="G12" s="473" t="s">
        <v>55</v>
      </c>
      <c r="H12" s="473" t="s">
        <v>56</v>
      </c>
      <c r="I12" s="473" t="s">
        <v>43</v>
      </c>
      <c r="J12" s="473" t="s">
        <v>44</v>
      </c>
      <c r="K12" s="473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25.5">
      <c r="A13" s="449" t="str">
        <f>A5</f>
        <v>Segment D</v>
      </c>
      <c r="B13" s="441" t="str">
        <f>B5</f>
        <v>Light-Duty Truck, catalyst</v>
      </c>
      <c r="C13" s="441">
        <f>C5</f>
        <v>31</v>
      </c>
      <c r="D13" s="441">
        <v>35</v>
      </c>
      <c r="E13" s="441">
        <v>80</v>
      </c>
      <c r="F13" s="442">
        <f>C5*($E5*$F5+($G5))/453.59</f>
        <v>15.057300962308522</v>
      </c>
      <c r="G13" s="442">
        <f>C5*($E5*$H5+($I5))/453.59</f>
        <v>1.3537903761257184</v>
      </c>
      <c r="H13" s="442">
        <f>C5*(($E5*$J5)+($K5)+($L5)+($E5*$N5)+(($M5+$O5)))/453.59</f>
        <v>1.5654993900425531</v>
      </c>
      <c r="I13" s="442">
        <f>C5*($E5*$P5+($Q5))/453.59</f>
        <v>2.2958503823719563E-2</v>
      </c>
      <c r="J13" s="442">
        <f>C5*(($E5*($R5+$T5+$U5))+($S5))/453.59</f>
        <v>0.2642468041114448</v>
      </c>
      <c r="K13" s="442">
        <f>$C5*(($E5*($V5+$X5+$Y5))+($W5))/453.59</f>
        <v>0.11507216505184739</v>
      </c>
      <c r="L13" s="442">
        <f>C5*E5*$B$25</f>
        <v>0.45509838990941065</v>
      </c>
      <c r="M13" s="442">
        <f>C5*E5*$B$26</f>
        <v>0.11170596843230989</v>
      </c>
      <c r="N13" s="442">
        <f>C5*($E5*$Z5+($AA5))/453.59</f>
        <v>1718.1308785072058</v>
      </c>
      <c r="O13" s="442">
        <f>C5*($E5*$AB5+($AC5))/453.59</f>
        <v>1.9432188462645272E-2</v>
      </c>
      <c r="P13" s="442">
        <f>C5*($E5*$AD5+($AE5))/453.59</f>
        <v>5.1825663781350458E-2</v>
      </c>
      <c r="AN13" s="75"/>
      <c r="AZ13" s="51"/>
    </row>
    <row r="14" spans="1:67">
      <c r="A14" s="450" t="s">
        <v>117</v>
      </c>
      <c r="B14" s="450"/>
      <c r="C14" s="450">
        <f>SUM(C13:C13)</f>
        <v>31</v>
      </c>
      <c r="D14" s="450"/>
      <c r="E14" s="450"/>
      <c r="F14" s="451">
        <f t="shared" ref="F14:P14" si="2">SUM(F13:F13)</f>
        <v>15.057300962308522</v>
      </c>
      <c r="G14" s="451">
        <f t="shared" si="2"/>
        <v>1.3537903761257184</v>
      </c>
      <c r="H14" s="451">
        <f t="shared" si="2"/>
        <v>1.5654993900425531</v>
      </c>
      <c r="I14" s="451">
        <f t="shared" si="2"/>
        <v>2.2958503823719563E-2</v>
      </c>
      <c r="J14" s="451">
        <f t="shared" si="2"/>
        <v>0.2642468041114448</v>
      </c>
      <c r="K14" s="451">
        <f t="shared" si="2"/>
        <v>0.11507216505184739</v>
      </c>
      <c r="L14" s="451">
        <f t="shared" si="2"/>
        <v>0.45509838990941065</v>
      </c>
      <c r="M14" s="451">
        <f t="shared" si="2"/>
        <v>0.11170596843230989</v>
      </c>
      <c r="N14" s="451">
        <f t="shared" si="2"/>
        <v>1718.1308785072058</v>
      </c>
      <c r="O14" s="451">
        <f t="shared" si="2"/>
        <v>1.9432188462645272E-2</v>
      </c>
      <c r="P14" s="451">
        <f t="shared" si="2"/>
        <v>5.1825663781350458E-2</v>
      </c>
      <c r="AN14" s="75"/>
      <c r="AZ14" s="51"/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657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(0.0022*(0.03)^0.91*(2)^1.02)</f>
        <v>1.8350741528605269E-4</v>
      </c>
    </row>
    <row r="26" spans="1:2">
      <c r="A26" s="74" t="s">
        <v>45</v>
      </c>
      <c r="B26" s="51">
        <f>(0.00054*(0.03)^0.91*(2)^1.02)</f>
        <v>4.5042729206576564E-5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56" firstPageNumber="16" orientation="landscape" useFirstPageNumber="1" r:id="rId1"/>
  <headerFooter alignWithMargins="0">
    <oddHeader>&amp;CTable A-15
Construction and Operations Worker Commute Emission Calculations
Sycamore to Peñasquitos 230 kV Transmission Line Project
Segment D</oddHeader>
    <oddFooter>&amp;CA-15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27"/>
  <sheetViews>
    <sheetView view="pageLayout" topLeftCell="A16" workbookViewId="0">
      <selection activeCell="B33" sqref="B33"/>
    </sheetView>
  </sheetViews>
  <sheetFormatPr defaultRowHeight="12.75"/>
  <cols>
    <col min="1" max="1" width="45.5703125" style="51" customWidth="1"/>
    <col min="2" max="2" width="11.5703125" style="51" customWidth="1"/>
    <col min="3" max="3" width="12.42578125" style="51" bestFit="1" customWidth="1"/>
    <col min="4" max="16384" width="9.140625" style="51"/>
  </cols>
  <sheetData>
    <row r="2" spans="1:12" s="84" customFormat="1">
      <c r="A2" s="3" t="s">
        <v>521</v>
      </c>
      <c r="B2" s="332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12" s="84" customFormat="1">
      <c r="A3" s="315"/>
      <c r="B3" s="332"/>
      <c r="C3" s="333"/>
      <c r="D3" s="333"/>
      <c r="E3" s="333"/>
      <c r="F3" s="333"/>
      <c r="G3" s="333"/>
      <c r="H3" s="333"/>
      <c r="I3" s="333"/>
      <c r="J3" s="333"/>
      <c r="K3" s="333"/>
      <c r="L3" s="333"/>
    </row>
    <row r="4" spans="1:12" s="84" customFormat="1">
      <c r="A4" s="316" t="s">
        <v>517</v>
      </c>
      <c r="B4" s="332"/>
      <c r="C4" s="333"/>
      <c r="D4" s="333"/>
      <c r="E4" s="333"/>
      <c r="F4" s="333"/>
      <c r="G4" s="333"/>
      <c r="H4" s="333"/>
      <c r="I4" s="333"/>
      <c r="J4" s="333"/>
      <c r="K4" s="333"/>
      <c r="L4" s="333"/>
    </row>
    <row r="5" spans="1:12" s="84" customFormat="1">
      <c r="A5" s="315" t="s">
        <v>345</v>
      </c>
      <c r="B5" s="332"/>
      <c r="C5" s="333"/>
      <c r="D5" s="333"/>
      <c r="E5" s="333"/>
      <c r="F5" s="333"/>
      <c r="G5" s="333"/>
      <c r="H5" s="333"/>
      <c r="I5" s="333"/>
      <c r="J5" s="333"/>
      <c r="K5" s="333"/>
      <c r="L5" s="333"/>
    </row>
    <row r="6" spans="1:12" s="84" customFormat="1">
      <c r="A6" s="317" t="s">
        <v>338</v>
      </c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</row>
    <row r="7" spans="1:12" s="84" customFormat="1">
      <c r="A7" s="87" t="s">
        <v>339</v>
      </c>
      <c r="B7" s="332"/>
      <c r="C7" s="333"/>
      <c r="D7" s="333"/>
      <c r="E7" s="333"/>
      <c r="F7" s="333"/>
      <c r="G7" s="333"/>
      <c r="H7" s="333"/>
      <c r="I7" s="333"/>
      <c r="J7" s="333"/>
      <c r="K7" s="333"/>
      <c r="L7" s="333"/>
    </row>
    <row r="8" spans="1:12" s="84" customFormat="1">
      <c r="A8" s="87" t="s">
        <v>330</v>
      </c>
      <c r="B8" s="332"/>
      <c r="C8" s="333"/>
      <c r="D8" s="333"/>
      <c r="E8" s="333"/>
      <c r="F8" s="333"/>
      <c r="G8" s="333"/>
      <c r="H8" s="333"/>
      <c r="I8" s="333"/>
      <c r="J8" s="333"/>
      <c r="K8" s="333"/>
      <c r="L8" s="333"/>
    </row>
    <row r="9" spans="1:12" s="84" customFormat="1">
      <c r="A9" s="317" t="s">
        <v>340</v>
      </c>
      <c r="B9" s="332"/>
      <c r="C9" s="333"/>
      <c r="D9" s="333"/>
      <c r="E9" s="333"/>
      <c r="F9" s="333"/>
      <c r="G9" s="333"/>
      <c r="H9" s="333"/>
      <c r="I9" s="333"/>
      <c r="J9" s="333"/>
      <c r="K9" s="333"/>
      <c r="L9" s="333"/>
    </row>
    <row r="10" spans="1:12" s="84" customFormat="1">
      <c r="A10" s="317" t="s">
        <v>341</v>
      </c>
      <c r="B10" s="332"/>
      <c r="C10" s="333"/>
      <c r="D10" s="333"/>
      <c r="E10" s="333"/>
      <c r="F10" s="333"/>
      <c r="G10" s="333"/>
      <c r="H10" s="333"/>
      <c r="I10" s="333"/>
      <c r="J10" s="333"/>
      <c r="K10" s="333"/>
      <c r="L10" s="333"/>
    </row>
    <row r="11" spans="1:12" s="84" customFormat="1">
      <c r="A11" s="317" t="s">
        <v>346</v>
      </c>
      <c r="B11" s="332"/>
      <c r="C11" s="333"/>
      <c r="D11" s="333"/>
      <c r="E11" s="333"/>
      <c r="F11" s="333"/>
      <c r="G11" s="333"/>
      <c r="H11" s="333"/>
      <c r="I11" s="333"/>
      <c r="J11" s="333"/>
      <c r="K11" s="333"/>
      <c r="L11" s="333"/>
    </row>
    <row r="12" spans="1:12" s="84" customFormat="1">
      <c r="A12" s="317" t="s">
        <v>342</v>
      </c>
      <c r="B12" s="332"/>
      <c r="C12" s="333"/>
      <c r="D12" s="333"/>
      <c r="E12" s="333"/>
      <c r="F12" s="333"/>
      <c r="G12" s="333"/>
      <c r="H12" s="333"/>
      <c r="I12" s="333"/>
      <c r="J12" s="333"/>
      <c r="K12" s="333"/>
      <c r="L12" s="333"/>
    </row>
    <row r="13" spans="1:12" s="84" customFormat="1">
      <c r="A13" s="317" t="s">
        <v>399</v>
      </c>
      <c r="B13" s="332"/>
      <c r="C13" s="333"/>
      <c r="D13" s="333"/>
      <c r="E13" s="333"/>
      <c r="F13" s="333"/>
      <c r="G13" s="333"/>
      <c r="H13" s="333"/>
      <c r="I13" s="333"/>
      <c r="J13" s="333"/>
      <c r="K13" s="333"/>
      <c r="L13" s="333"/>
    </row>
    <row r="14" spans="1:12" s="84" customFormat="1">
      <c r="A14" s="317" t="s">
        <v>332</v>
      </c>
      <c r="B14" s="332"/>
      <c r="C14" s="333"/>
      <c r="D14" s="333"/>
      <c r="E14" s="333"/>
      <c r="F14" s="333"/>
      <c r="G14" s="333"/>
      <c r="H14" s="333"/>
      <c r="I14" s="333"/>
      <c r="J14" s="333"/>
      <c r="K14" s="333"/>
      <c r="L14" s="333"/>
    </row>
    <row r="15" spans="1:12" s="84" customFormat="1">
      <c r="A15" s="317" t="s">
        <v>395</v>
      </c>
      <c r="B15" s="332"/>
      <c r="C15" s="333"/>
      <c r="D15" s="333"/>
      <c r="E15" s="333"/>
      <c r="F15" s="333"/>
      <c r="G15" s="333"/>
      <c r="H15" s="333"/>
      <c r="I15" s="333"/>
      <c r="J15" s="333"/>
      <c r="K15" s="333"/>
      <c r="L15" s="333"/>
    </row>
    <row r="16" spans="1:12" s="84" customFormat="1">
      <c r="A16" s="317" t="s">
        <v>655</v>
      </c>
      <c r="B16" s="318">
        <f>15200*1600/2000</f>
        <v>12160</v>
      </c>
      <c r="C16" s="333"/>
      <c r="D16" s="333"/>
      <c r="E16" s="333"/>
      <c r="F16" s="333"/>
      <c r="G16" s="333"/>
      <c r="H16" s="333"/>
      <c r="I16" s="333"/>
      <c r="J16" s="333"/>
      <c r="K16" s="333"/>
      <c r="L16" s="333"/>
    </row>
    <row r="17" spans="1:12" s="84" customFormat="1">
      <c r="A17" s="317" t="s">
        <v>397</v>
      </c>
      <c r="B17" s="332"/>
      <c r="C17" s="333"/>
      <c r="D17" s="333"/>
      <c r="E17" s="333"/>
      <c r="F17" s="333"/>
      <c r="G17" s="333"/>
      <c r="H17" s="333"/>
      <c r="I17" s="333"/>
      <c r="J17" s="333"/>
      <c r="K17" s="333"/>
      <c r="L17" s="333"/>
    </row>
    <row r="18" spans="1:12" s="84" customFormat="1">
      <c r="A18" s="317"/>
      <c r="B18" s="332" t="s">
        <v>44</v>
      </c>
      <c r="C18" s="333"/>
      <c r="D18" s="333"/>
      <c r="E18" s="333"/>
      <c r="F18" s="333"/>
      <c r="G18" s="333"/>
      <c r="H18" s="333"/>
      <c r="I18" s="333"/>
      <c r="J18" s="333"/>
      <c r="K18" s="333"/>
      <c r="L18" s="333"/>
    </row>
    <row r="19" spans="1:12" s="84" customFormat="1">
      <c r="A19" s="317"/>
      <c r="B19" s="529" t="s">
        <v>334</v>
      </c>
      <c r="C19" s="529" t="s">
        <v>335</v>
      </c>
      <c r="D19" s="529" t="s">
        <v>520</v>
      </c>
      <c r="E19" s="333"/>
      <c r="F19" s="333"/>
      <c r="G19" s="333"/>
      <c r="H19" s="333"/>
      <c r="I19" s="333"/>
      <c r="J19" s="333"/>
      <c r="K19" s="333"/>
      <c r="L19" s="333"/>
    </row>
    <row r="20" spans="1:12" s="84" customFormat="1">
      <c r="A20" s="317" t="s">
        <v>344</v>
      </c>
      <c r="B20" s="453">
        <f>10*(0.00112*(((12/5)^1.3)/(2/2)^1.4)*(B16))/14</f>
        <v>30.359748961983762</v>
      </c>
      <c r="C20" s="453">
        <f>0.39*B20</f>
        <v>11.840302095173667</v>
      </c>
      <c r="D20" s="455" t="s">
        <v>131</v>
      </c>
      <c r="E20" s="333"/>
      <c r="F20" s="333"/>
      <c r="G20" s="333"/>
      <c r="H20" s="333"/>
      <c r="I20" s="333"/>
      <c r="J20" s="333"/>
      <c r="K20" s="333"/>
      <c r="L20" s="333"/>
    </row>
    <row r="21" spans="1:12" s="84" customFormat="1">
      <c r="A21" s="87"/>
      <c r="B21" s="453">
        <f>(0.00112*(((12/5)^1.3)/(15/2)^1.4)*(B16))/2000</f>
        <v>1.2656407441858973E-3</v>
      </c>
      <c r="C21" s="453">
        <f>0.39*B21</f>
        <v>4.9359989023249997E-4</v>
      </c>
      <c r="D21" s="455" t="s">
        <v>337</v>
      </c>
      <c r="E21" s="333"/>
      <c r="F21" s="333"/>
      <c r="G21" s="333"/>
      <c r="H21" s="333"/>
      <c r="I21" s="333"/>
      <c r="J21" s="333"/>
      <c r="K21" s="333"/>
      <c r="L21" s="333"/>
    </row>
    <row r="22" spans="1:12" s="84" customFormat="1">
      <c r="A22" s="87"/>
      <c r="B22" s="332" t="s">
        <v>45</v>
      </c>
      <c r="C22" s="333"/>
      <c r="D22" s="333"/>
      <c r="E22" s="333"/>
      <c r="F22" s="333"/>
      <c r="G22" s="333"/>
      <c r="H22" s="333"/>
      <c r="I22" s="333"/>
      <c r="J22" s="333"/>
      <c r="K22" s="333"/>
      <c r="L22" s="333"/>
    </row>
    <row r="23" spans="1:12" s="84" customFormat="1">
      <c r="A23" s="87"/>
      <c r="B23" s="627" t="s">
        <v>334</v>
      </c>
      <c r="C23" s="627" t="s">
        <v>335</v>
      </c>
      <c r="D23" s="627" t="s">
        <v>520</v>
      </c>
      <c r="E23" s="333"/>
      <c r="F23" s="333"/>
      <c r="G23" s="333"/>
      <c r="H23" s="333"/>
      <c r="I23" s="333"/>
      <c r="J23" s="333"/>
      <c r="K23" s="333"/>
      <c r="L23" s="333"/>
    </row>
    <row r="24" spans="1:12" s="84" customFormat="1">
      <c r="A24" s="87"/>
      <c r="B24" s="453">
        <f>0.21*B20</f>
        <v>6.3755472820165897</v>
      </c>
      <c r="C24" s="453">
        <f>0.39*B24</f>
        <v>2.48646343998647</v>
      </c>
      <c r="D24" s="455" t="s">
        <v>131</v>
      </c>
      <c r="E24" s="333"/>
      <c r="F24" s="333"/>
      <c r="G24" s="333"/>
      <c r="H24" s="333"/>
      <c r="I24" s="333"/>
      <c r="J24" s="333"/>
      <c r="K24" s="333"/>
      <c r="L24" s="333"/>
    </row>
    <row r="25" spans="1:12" s="84" customFormat="1" ht="13.5" customHeight="1">
      <c r="A25" s="87"/>
      <c r="B25" s="453">
        <f>0.21*B21</f>
        <v>2.6578455627903843E-4</v>
      </c>
      <c r="C25" s="453">
        <f>0.39*B25</f>
        <v>1.0365597694882499E-4</v>
      </c>
      <c r="D25" s="455" t="s">
        <v>337</v>
      </c>
      <c r="E25" s="333"/>
      <c r="F25" s="333"/>
      <c r="G25" s="333"/>
      <c r="H25" s="333"/>
      <c r="I25" s="333"/>
      <c r="J25" s="333"/>
      <c r="K25" s="333"/>
      <c r="L25" s="333"/>
    </row>
    <row r="26" spans="1:12" s="84" customFormat="1" ht="63.75" customHeight="1">
      <c r="A26" s="634" t="s">
        <v>650</v>
      </c>
      <c r="B26" s="87"/>
      <c r="C26" s="87"/>
      <c r="D26" s="318"/>
      <c r="E26" s="333"/>
      <c r="F26" s="333"/>
      <c r="G26" s="333"/>
      <c r="H26" s="333"/>
      <c r="I26" s="333"/>
      <c r="J26" s="333"/>
      <c r="K26" s="333"/>
      <c r="L26" s="333"/>
    </row>
    <row r="27" spans="1:12" ht="12.75" customHeight="1"/>
  </sheetData>
  <pageMargins left="0.7" right="0.7" top="0.91666666666666663" bottom="0.75" header="0.3" footer="0.3"/>
  <pageSetup orientation="portrait" r:id="rId1"/>
  <headerFooter>
    <oddHeader>&amp;CTable A-16
Fugitive Dust Emission Calculations
Sycamore to Peñasquitos 230 kV Transmission Line Project
Segment D</oddHeader>
    <oddFooter>&amp;CA-16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27"/>
  <sheetViews>
    <sheetView view="pageLayout" topLeftCell="A7" zoomScale="90" zoomScaleNormal="75" zoomScalePageLayoutView="90" workbookViewId="0">
      <selection activeCell="E13" sqref="E13"/>
    </sheetView>
  </sheetViews>
  <sheetFormatPr defaultRowHeight="12.75"/>
  <cols>
    <col min="1" max="2" width="51.85546875" customWidth="1"/>
    <col min="3" max="3" width="9.140625" style="1"/>
    <col min="4" max="4" width="7.28515625" style="1" customWidth="1"/>
    <col min="5" max="5" width="7.5703125" style="1" customWidth="1"/>
    <col min="6" max="14" width="14.85546875" style="2" customWidth="1"/>
    <col min="15" max="15" width="11.7109375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26">
      <c r="A1" s="3" t="s">
        <v>522</v>
      </c>
      <c r="B1" s="3"/>
    </row>
    <row r="3" spans="1:26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26" ht="47.25" customHeight="1">
      <c r="A4" s="477" t="s">
        <v>2</v>
      </c>
      <c r="B4" s="477" t="s">
        <v>324</v>
      </c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613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26" s="3" customFormat="1" hidden="1">
      <c r="A5" s="431" t="s">
        <v>18</v>
      </c>
      <c r="B5" s="431"/>
      <c r="C5" s="429"/>
      <c r="D5" s="429"/>
      <c r="E5" s="429"/>
      <c r="F5" s="430"/>
      <c r="G5" s="430"/>
      <c r="H5" s="430"/>
      <c r="I5" s="430"/>
      <c r="J5" s="430"/>
      <c r="K5" s="430"/>
      <c r="L5" s="430"/>
      <c r="M5" s="430"/>
      <c r="N5" s="430"/>
      <c r="O5" s="431"/>
      <c r="P5" s="431"/>
      <c r="Q5" s="431"/>
      <c r="R5" s="432"/>
      <c r="S5" s="432"/>
      <c r="T5" s="432"/>
      <c r="U5" s="432"/>
      <c r="V5" s="432"/>
      <c r="W5" s="432"/>
      <c r="X5" s="433"/>
      <c r="Y5" s="432"/>
      <c r="Z5" s="432"/>
    </row>
    <row r="6" spans="1:26" s="3" customFormat="1" hidden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26" s="3" customFormat="1">
      <c r="A7" s="12" t="s">
        <v>577</v>
      </c>
      <c r="B7" s="591"/>
      <c r="C7" s="590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7"/>
      <c r="P7" s="17"/>
      <c r="Q7" s="17"/>
      <c r="R7" s="15"/>
      <c r="S7" s="15"/>
      <c r="T7" s="15"/>
      <c r="U7" s="15"/>
      <c r="V7" s="15"/>
      <c r="W7" s="15"/>
      <c r="X7" s="16"/>
      <c r="Y7" s="15"/>
      <c r="Z7" s="15"/>
    </row>
    <row r="8" spans="1:26" s="3" customFormat="1">
      <c r="A8" s="12" t="s">
        <v>488</v>
      </c>
      <c r="B8" s="591"/>
      <c r="C8" s="19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7"/>
      <c r="P8" s="17"/>
      <c r="Q8" s="17"/>
      <c r="R8" s="15"/>
      <c r="S8" s="15"/>
      <c r="T8" s="15"/>
      <c r="U8" s="15"/>
      <c r="V8" s="15"/>
      <c r="W8" s="15"/>
      <c r="X8" s="16"/>
      <c r="Y8" s="15"/>
      <c r="Z8" s="15"/>
    </row>
    <row r="9" spans="1:26" s="3" customFormat="1" ht="51">
      <c r="A9" s="18" t="s">
        <v>19</v>
      </c>
      <c r="B9" s="596" t="s">
        <v>608</v>
      </c>
      <c r="C9" s="19" t="s">
        <v>20</v>
      </c>
      <c r="D9" s="20">
        <v>78</v>
      </c>
      <c r="E9" s="20">
        <f>VLOOKUP(A9,'[1]Offroad Tiers LF'!$B$6:$C$40,2,FALSE)</f>
        <v>0.48</v>
      </c>
      <c r="F9" s="21">
        <f>0.744/453.59</f>
        <v>1.6402478008774445E-3</v>
      </c>
      <c r="G9" s="463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463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1.0408950617283948E-2</v>
      </c>
      <c r="I9" s="21">
        <f>0.006/453.59</f>
        <v>1.3227804845785844E-5</v>
      </c>
      <c r="J9" s="463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6.6137566137566134E-4</v>
      </c>
      <c r="K9" s="23">
        <f t="shared" ref="K9:K14" si="0">0.89*J9</f>
        <v>5.8862433862433858E-4</v>
      </c>
      <c r="L9" s="24">
        <f t="shared" ref="L9:L14" si="1">568.299/453.59</f>
        <v>1.2528913776758748</v>
      </c>
      <c r="M9" s="21">
        <f>0.067/453.59</f>
        <v>1.4771048744460858E-4</v>
      </c>
      <c r="N9" s="25">
        <f t="shared" ref="N9:N14" si="2">0.095*H9</f>
        <v>9.8885030864197514E-4</v>
      </c>
      <c r="O9" s="467">
        <v>3</v>
      </c>
      <c r="P9" s="30">
        <v>5</v>
      </c>
      <c r="Q9" s="468">
        <v>125</v>
      </c>
      <c r="R9" s="28">
        <f>($D9*$E9*F9*$O9*$P9)</f>
        <v>0.92116316497277273</v>
      </c>
      <c r="S9" s="28">
        <f t="shared" ref="S9:Z11" si="3">($D9*$E9*G9*$O9*$P9)</f>
        <v>4.5809523809523807</v>
      </c>
      <c r="T9" s="28">
        <f t="shared" si="3"/>
        <v>5.8456666666666646</v>
      </c>
      <c r="U9" s="28">
        <f t="shared" si="3"/>
        <v>7.4287352013933288E-3</v>
      </c>
      <c r="V9" s="28">
        <f t="shared" si="3"/>
        <v>0.37142857142857139</v>
      </c>
      <c r="W9" s="28">
        <f t="shared" si="3"/>
        <v>0.33057142857142852</v>
      </c>
      <c r="X9" s="28">
        <f t="shared" si="3"/>
        <v>703.6237977027713</v>
      </c>
      <c r="Y9" s="28">
        <f t="shared" si="3"/>
        <v>8.2954209748892171E-2</v>
      </c>
      <c r="Z9" s="28">
        <f t="shared" si="3"/>
        <v>0.55533833333333316</v>
      </c>
    </row>
    <row r="10" spans="1:26" s="3" customFormat="1" ht="51">
      <c r="A10" s="18" t="s">
        <v>22</v>
      </c>
      <c r="B10" s="596" t="s">
        <v>604</v>
      </c>
      <c r="C10" s="19" t="s">
        <v>20</v>
      </c>
      <c r="D10" s="20">
        <v>255</v>
      </c>
      <c r="E10" s="20">
        <v>0.4</v>
      </c>
      <c r="F10" s="21">
        <f>0.599/453.59</f>
        <v>1.3205758504376199E-3</v>
      </c>
      <c r="G10" s="463">
        <f>IF($D10&lt;11,'Offroad Tiers EF'!$AN$5,IF($D10&lt;25,'Offroad Tiers EF'!$AN$6,IF($D10&lt;50,'Offroad Tiers EF'!$AN$7,IF($D10&lt;75,'Offroad Tiers EF'!$AN$8,IF($D10&lt;100,'Offroad Tiers EF'!$AN$9,IF($D10&lt;175,'Offroad Tiers EF'!$AN$10,IF($D10&lt;300,'Offroad Tiers EF'!$AN$11,IF($D10&lt;600,'Offroad Tiers EF'!$AN$12,"!"))))))))</f>
        <v>5.7319223985890649E-3</v>
      </c>
      <c r="H10" s="463">
        <f>IF($D10&lt;11,'Offroad Tiers EF'!$AM$5,IF($D10&lt;25,'Offroad Tiers EF'!$AM$6,IF($D10&lt;50,'Offroad Tiers EF'!$AM$7,IF($D10&lt;75,'Offroad Tiers EF'!$AM$8,IF($D10&lt;100,'Offroad Tiers EF'!$AM$9,IF($D10&lt;175,'Offroad Tiers EF'!$AM$10,IF($D10&lt;300,'Offroad Tiers EF'!$AM$11,IF($D10&lt;600,'Offroad Tiers EF'!$AM$12,"!"))))))))</f>
        <v>9.0685626102292756E-3</v>
      </c>
      <c r="I10" s="21">
        <f>0.006/453.59</f>
        <v>1.3227804845785844E-5</v>
      </c>
      <c r="J10" s="463">
        <f>IF($D10&lt;11,'Offroad Tiers EF'!$AO$5,IF($D10&lt;25,'Offroad Tiers EF'!$AO$6,IF($D10&lt;50,'Offroad Tiers EF'!$AO$7,IF($D10&lt;75,'Offroad Tiers EF'!$AO$8,IF($D10&lt;100,'Offroad Tiers EF'!$AO$9,IF($D10&lt;175,'Offroad Tiers EF'!$AO$10,IF($D10&lt;300,'Offroad Tiers EF'!$AO$11,IF($D10&lt;600,'Offroad Tiers EF'!$AO$12,"!"))))))))</f>
        <v>3.3068783068783067E-4</v>
      </c>
      <c r="K10" s="23">
        <f t="shared" si="0"/>
        <v>2.9431216931216929E-4</v>
      </c>
      <c r="L10" s="24">
        <f t="shared" si="1"/>
        <v>1.2528913776758748</v>
      </c>
      <c r="M10" s="21">
        <f>0.054/453.59</f>
        <v>1.1905024361207258E-4</v>
      </c>
      <c r="N10" s="25">
        <f t="shared" si="2"/>
        <v>8.6151344797178115E-4</v>
      </c>
      <c r="O10" s="467">
        <v>3</v>
      </c>
      <c r="P10" s="468">
        <v>5</v>
      </c>
      <c r="Q10" s="468"/>
      <c r="R10" s="28">
        <f>($D10*$E10*F10*$O10*$P10)</f>
        <v>2.0204810511695586</v>
      </c>
      <c r="S10" s="28">
        <f t="shared" si="3"/>
        <v>8.7698412698412689</v>
      </c>
      <c r="T10" s="28">
        <f t="shared" si="3"/>
        <v>13.874900793650792</v>
      </c>
      <c r="U10" s="28">
        <f t="shared" si="3"/>
        <v>2.023854141405234E-2</v>
      </c>
      <c r="V10" s="28">
        <f t="shared" si="3"/>
        <v>0.50595238095238093</v>
      </c>
      <c r="W10" s="28">
        <f t="shared" si="3"/>
        <v>0.450297619047619</v>
      </c>
      <c r="X10" s="28">
        <f t="shared" si="3"/>
        <v>1916.9238078440885</v>
      </c>
      <c r="Y10" s="28">
        <f t="shared" si="3"/>
        <v>0.18214687272647107</v>
      </c>
      <c r="Z10" s="28">
        <f t="shared" si="3"/>
        <v>1.3181155753968252</v>
      </c>
    </row>
    <row r="11" spans="1:26" s="3" customFormat="1" ht="38.25">
      <c r="A11" s="18" t="s">
        <v>311</v>
      </c>
      <c r="B11" s="596" t="s">
        <v>609</v>
      </c>
      <c r="C11" s="19" t="s">
        <v>20</v>
      </c>
      <c r="D11" s="20">
        <v>226</v>
      </c>
      <c r="E11" s="20">
        <v>0.28999999999999998</v>
      </c>
      <c r="F11" s="21">
        <f>0.443/453.59</f>
        <v>9.7665292444718802E-4</v>
      </c>
      <c r="G11" s="463">
        <f>IF($D11&lt;11,'Offroad Tiers EF'!$AN$5,IF($D11&lt;25,'Offroad Tiers EF'!$AN$6,IF($D11&lt;50,'Offroad Tiers EF'!$AN$7,IF($D11&lt;75,'Offroad Tiers EF'!$AN$8,IF($D11&lt;100,'Offroad Tiers EF'!$AN$9,IF($D11&lt;175,'Offroad Tiers EF'!$AN$10,IF($D11&lt;300,'Offroad Tiers EF'!$AN$11,IF($D11&lt;600,'Offroad Tiers EF'!$AN$12,"!"))))))))</f>
        <v>5.7319223985890649E-3</v>
      </c>
      <c r="H11" s="463">
        <f>IF($D11&lt;11,'Offroad Tiers EF'!$AM$5,IF($D11&lt;25,'Offroad Tiers EF'!$AM$6,IF($D11&lt;50,'Offroad Tiers EF'!$AM$7,IF($D11&lt;75,'Offroad Tiers EF'!$AM$8,IF($D11&lt;100,'Offroad Tiers EF'!$AM$9,IF($D11&lt;175,'Offroad Tiers EF'!$AM$10,IF($D11&lt;300,'Offroad Tiers EF'!$AM$11,IF($D11&lt;600,'Offroad Tiers EF'!$AM$12,"!"))))))))</f>
        <v>9.0685626102292756E-3</v>
      </c>
      <c r="I11" s="21">
        <f t="shared" ref="I11:I14" si="4">0.006/453.59</f>
        <v>1.3227804845785844E-5</v>
      </c>
      <c r="J11" s="463">
        <f>IF($D11&lt;11,'Offroad Tiers EF'!$AO$5,IF($D11&lt;25,'Offroad Tiers EF'!$AO$6,IF($D11&lt;50,'Offroad Tiers EF'!$AO$7,IF($D11&lt;75,'Offroad Tiers EF'!$AO$8,IF($D11&lt;100,'Offroad Tiers EF'!$AO$9,IF($D11&lt;175,'Offroad Tiers EF'!$AO$10,IF($D11&lt;300,'Offroad Tiers EF'!$AO$11,IF($D11&lt;600,'Offroad Tiers EF'!$AO$12,"!"))))))))</f>
        <v>3.3068783068783067E-4</v>
      </c>
      <c r="K11" s="23">
        <f t="shared" si="0"/>
        <v>2.9431216931216929E-4</v>
      </c>
      <c r="L11" s="24">
        <f t="shared" si="1"/>
        <v>1.2528913776758748</v>
      </c>
      <c r="M11" s="21">
        <f>0.04/453.59</f>
        <v>8.8185365638572286E-5</v>
      </c>
      <c r="N11" s="25">
        <f t="shared" si="2"/>
        <v>8.6151344797178115E-4</v>
      </c>
      <c r="O11" s="467">
        <v>3</v>
      </c>
      <c r="P11" s="30">
        <v>5</v>
      </c>
      <c r="Q11" s="468"/>
      <c r="R11" s="28">
        <f>($D11*$E11*F11*$O11*$P11)</f>
        <v>0.96014749002403033</v>
      </c>
      <c r="S11" s="28">
        <f t="shared" si="3"/>
        <v>5.6350529100529094</v>
      </c>
      <c r="T11" s="28">
        <f t="shared" si="3"/>
        <v>8.9153039021163991</v>
      </c>
      <c r="U11" s="28">
        <f t="shared" si="3"/>
        <v>1.3004254943892062E-2</v>
      </c>
      <c r="V11" s="28">
        <f t="shared" si="3"/>
        <v>0.3250992063492063</v>
      </c>
      <c r="W11" s="28">
        <f t="shared" si="3"/>
        <v>0.28933829365079355</v>
      </c>
      <c r="X11" s="28">
        <f t="shared" si="3"/>
        <v>1231.7175133931523</v>
      </c>
      <c r="Y11" s="28">
        <f t="shared" si="3"/>
        <v>8.669503295928041E-2</v>
      </c>
      <c r="Z11" s="28">
        <f t="shared" si="3"/>
        <v>0.84695387070105799</v>
      </c>
    </row>
    <row r="12" spans="1:26" s="3" customFormat="1" ht="38.25">
      <c r="A12" s="18" t="s">
        <v>203</v>
      </c>
      <c r="B12" s="596" t="s">
        <v>611</v>
      </c>
      <c r="C12" s="19" t="s">
        <v>20</v>
      </c>
      <c r="D12" s="20">
        <v>50</v>
      </c>
      <c r="E12" s="20">
        <v>0.74</v>
      </c>
      <c r="F12" s="21">
        <f>1.146/453.59</f>
        <v>2.5265107255450958E-3</v>
      </c>
      <c r="G12" s="463">
        <f>IF($D12&lt;11,'Offroad Tiers EF'!$AN$5,IF($D12&lt;25,'Offroad Tiers EF'!$AN$6,IF($D12&lt;50,'Offroad Tiers EF'!$AN$7,IF($D12&lt;75,'Offroad Tiers EF'!$AN$8,IF($D12&lt;100,'Offroad Tiers EF'!$AN$9,IF($D12&lt;175,'Offroad Tiers EF'!$AN$10,IF($D12&lt;300,'Offroad Tiers EF'!$AN$11,IF($D12&lt;600,'Offroad Tiers EF'!$AN$12,"!"))))))))</f>
        <v>8.1569664902998232E-3</v>
      </c>
      <c r="H12" s="463">
        <f>IF($D12&lt;11,'Offroad Tiers EF'!$AM$5,IF($D12&lt;25,'Offroad Tiers EF'!$AM$6,IF($D12&lt;50,'Offroad Tiers EF'!$AM$7,IF($D12&lt;75,'Offroad Tiers EF'!$AM$8,IF($D12&lt;100,'Offroad Tiers EF'!$AM$9,IF($D12&lt;175,'Offroad Tiers EF'!$AM$10,IF($D12&lt;300,'Offroad Tiers EF'!$AM$11,IF($D12&lt;600,'Offroad Tiers EF'!$AM$12,"!"))))))))</f>
        <v>1.1728395061728392E-2</v>
      </c>
      <c r="I12" s="21">
        <f t="shared" si="4"/>
        <v>1.3227804845785844E-5</v>
      </c>
      <c r="J12" s="463">
        <f>IF($D12&lt;11,'Offroad Tiers EF'!$AO$5,IF($D12&lt;25,'Offroad Tiers EF'!$AO$6,IF($D12&lt;50,'Offroad Tiers EF'!$AO$7,IF($D12&lt;75,'Offroad Tiers EF'!$AO$8,IF($D12&lt;100,'Offroad Tiers EF'!$AO$9,IF($D12&lt;175,'Offroad Tiers EF'!$AO$10,IF($D12&lt;300,'Offroad Tiers EF'!$AO$11,IF($D12&lt;600,'Offroad Tiers EF'!$AO$12,"!"))))))))</f>
        <v>6.6137566137566134E-4</v>
      </c>
      <c r="K12" s="23">
        <f t="shared" si="0"/>
        <v>5.8862433862433858E-4</v>
      </c>
      <c r="L12" s="24">
        <f t="shared" si="1"/>
        <v>1.2528913776758748</v>
      </c>
      <c r="M12" s="21">
        <f>0.052/453.59</f>
        <v>1.1464097533014396E-4</v>
      </c>
      <c r="N12" s="25">
        <f>0.095*H12</f>
        <v>1.1141975308641974E-3</v>
      </c>
      <c r="O12" s="467">
        <v>3</v>
      </c>
      <c r="P12" s="30">
        <v>10</v>
      </c>
      <c r="Q12" s="468"/>
      <c r="R12" s="28">
        <f>($D12*$E12*F12*$O12*$P12)</f>
        <v>2.8044269053550561</v>
      </c>
      <c r="S12" s="28">
        <f t="shared" ref="S12:Z14" si="5">($D12*$E12*G12*$O12*$P12)</f>
        <v>9.0542328042328037</v>
      </c>
      <c r="T12" s="28">
        <f t="shared" si="5"/>
        <v>13.018518518518515</v>
      </c>
      <c r="U12" s="28">
        <f t="shared" si="5"/>
        <v>1.4682863378822285E-2</v>
      </c>
      <c r="V12" s="28">
        <f t="shared" si="5"/>
        <v>0.73412698412698396</v>
      </c>
      <c r="W12" s="28">
        <f t="shared" si="5"/>
        <v>0.65337301587301577</v>
      </c>
      <c r="X12" s="28">
        <f t="shared" si="5"/>
        <v>1390.709429220221</v>
      </c>
      <c r="Y12" s="28">
        <f t="shared" si="5"/>
        <v>0.1272514826164598</v>
      </c>
      <c r="Z12" s="28">
        <f t="shared" si="5"/>
        <v>1.2367592592592591</v>
      </c>
    </row>
    <row r="13" spans="1:26" s="3" customFormat="1" ht="51">
      <c r="A13" s="18" t="s">
        <v>362</v>
      </c>
      <c r="B13" s="596" t="s">
        <v>610</v>
      </c>
      <c r="C13" s="19" t="s">
        <v>20</v>
      </c>
      <c r="D13" s="35">
        <v>171</v>
      </c>
      <c r="E13" s="35">
        <v>0.42</v>
      </c>
      <c r="F13" s="21">
        <f>0.388/453.59</f>
        <v>8.553980466941512E-4</v>
      </c>
      <c r="G13" s="463">
        <f>IF($D13&lt;11,'Offroad Tiers EF'!$AN$5,IF($D13&lt;25,'Offroad Tiers EF'!$AN$6,IF($D13&lt;50,'Offroad Tiers EF'!$AN$7,IF($D13&lt;75,'Offroad Tiers EF'!$AN$8,IF($D13&lt;100,'Offroad Tiers EF'!$AN$9,IF($D13&lt;175,'Offroad Tiers EF'!$AN$10,IF($D13&lt;300,'Offroad Tiers EF'!$AN$11,IF($D13&lt;600,'Offroad Tiers EF'!$AN$12,"!"))))))))</f>
        <v>8.1569664902998232E-3</v>
      </c>
      <c r="H13" s="463">
        <f>IF($D13&lt;11,'Offroad Tiers EF'!$AM$5,IF($D13&lt;25,'Offroad Tiers EF'!$AM$6,IF($D13&lt;50,'Offroad Tiers EF'!$AM$7,IF($D13&lt;75,'Offroad Tiers EF'!$AM$8,IF($D13&lt;100,'Offroad Tiers EF'!$AM$9,IF($D13&lt;175,'Offroad Tiers EF'!$AM$10,IF($D13&lt;300,'Offroad Tiers EF'!$AM$11,IF($D13&lt;600,'Offroad Tiers EF'!$AM$12,"!"))))))))</f>
        <v>9.0685626102292756E-3</v>
      </c>
      <c r="I13" s="21">
        <f t="shared" si="4"/>
        <v>1.3227804845785844E-5</v>
      </c>
      <c r="J13" s="463">
        <f>IF($D13&lt;11,'Offroad Tiers EF'!$AO$5,IF($D13&lt;25,'Offroad Tiers EF'!$AO$6,IF($D13&lt;50,'Offroad Tiers EF'!$AO$7,IF($D13&lt;75,'Offroad Tiers EF'!$AO$8,IF($D13&lt;100,'Offroad Tiers EF'!$AO$9,IF($D13&lt;175,'Offroad Tiers EF'!$AO$10,IF($D13&lt;300,'Offroad Tiers EF'!$AO$11,IF($D13&lt;600,'Offroad Tiers EF'!$AO$12,"!"))))))))</f>
        <v>4.8500881834215163E-4</v>
      </c>
      <c r="K13" s="23">
        <f t="shared" si="0"/>
        <v>4.3165784832451497E-4</v>
      </c>
      <c r="L13" s="24">
        <f t="shared" si="1"/>
        <v>1.2528913776758748</v>
      </c>
      <c r="M13" s="21">
        <f>0.035/453.59</f>
        <v>7.7162194933750759E-5</v>
      </c>
      <c r="N13" s="25">
        <f t="shared" si="2"/>
        <v>8.6151344797178115E-4</v>
      </c>
      <c r="O13" s="467">
        <v>3</v>
      </c>
      <c r="P13" s="468">
        <v>5</v>
      </c>
      <c r="Q13" s="37"/>
      <c r="R13" s="28">
        <f t="shared" ref="R13:R14" si="6">($D13*$E13*F13*$O13*$P13)</f>
        <v>0.92152031570360893</v>
      </c>
      <c r="S13" s="28">
        <f t="shared" si="5"/>
        <v>8.7874999999999979</v>
      </c>
      <c r="T13" s="28">
        <f t="shared" si="5"/>
        <v>9.7695624999999975</v>
      </c>
      <c r="U13" s="28">
        <f t="shared" si="5"/>
        <v>1.4250314160365089E-2</v>
      </c>
      <c r="V13" s="28">
        <f t="shared" si="5"/>
        <v>0.52249999999999996</v>
      </c>
      <c r="W13" s="28">
        <f t="shared" si="5"/>
        <v>0.46502499999999997</v>
      </c>
      <c r="X13" s="28">
        <f t="shared" si="5"/>
        <v>1349.7398811702196</v>
      </c>
      <c r="Y13" s="28">
        <f t="shared" si="5"/>
        <v>8.3126832602129691E-2</v>
      </c>
      <c r="Z13" s="28">
        <f t="shared" si="5"/>
        <v>0.92810843749999983</v>
      </c>
    </row>
    <row r="14" spans="1:26" s="3" customFormat="1" ht="51">
      <c r="A14" s="18" t="s">
        <v>363</v>
      </c>
      <c r="B14" s="596" t="s">
        <v>610</v>
      </c>
      <c r="C14" s="19" t="s">
        <v>20</v>
      </c>
      <c r="D14" s="35">
        <v>171</v>
      </c>
      <c r="E14" s="35">
        <v>0.42</v>
      </c>
      <c r="F14" s="21">
        <f>0.388/453.59</f>
        <v>8.553980466941512E-4</v>
      </c>
      <c r="G14" s="463">
        <f>IF($D14&lt;11,'Offroad Tiers EF'!$AN$5,IF($D14&lt;25,'Offroad Tiers EF'!$AN$6,IF($D14&lt;50,'Offroad Tiers EF'!$AN$7,IF($D14&lt;75,'Offroad Tiers EF'!$AN$8,IF($D14&lt;100,'Offroad Tiers EF'!$AN$9,IF($D14&lt;175,'Offroad Tiers EF'!$AN$10,IF($D14&lt;300,'Offroad Tiers EF'!$AN$11,IF($D14&lt;600,'Offroad Tiers EF'!$AN$12,"!"))))))))</f>
        <v>8.1569664902998232E-3</v>
      </c>
      <c r="H14" s="463">
        <f>IF($D14&lt;11,'Offroad Tiers EF'!$AM$5,IF($D14&lt;25,'Offroad Tiers EF'!$AM$6,IF($D14&lt;50,'Offroad Tiers EF'!$AM$7,IF($D14&lt;75,'Offroad Tiers EF'!$AM$8,IF($D14&lt;100,'Offroad Tiers EF'!$AM$9,IF($D14&lt;175,'Offroad Tiers EF'!$AM$10,IF($D14&lt;300,'Offroad Tiers EF'!$AM$11,IF($D14&lt;600,'Offroad Tiers EF'!$AM$12,"!"))))))))</f>
        <v>9.0685626102292756E-3</v>
      </c>
      <c r="I14" s="21">
        <f t="shared" si="4"/>
        <v>1.3227804845785844E-5</v>
      </c>
      <c r="J14" s="463">
        <f>IF($D14&lt;11,'Offroad Tiers EF'!$AO$5,IF($D14&lt;25,'Offroad Tiers EF'!$AO$6,IF($D14&lt;50,'Offroad Tiers EF'!$AO$7,IF($D14&lt;75,'Offroad Tiers EF'!$AO$8,IF($D14&lt;100,'Offroad Tiers EF'!$AO$9,IF($D14&lt;175,'Offroad Tiers EF'!$AO$10,IF($D14&lt;300,'Offroad Tiers EF'!$AO$11,IF($D14&lt;600,'Offroad Tiers EF'!$AO$12,"!"))))))))</f>
        <v>4.8500881834215163E-4</v>
      </c>
      <c r="K14" s="23">
        <f t="shared" si="0"/>
        <v>4.3165784832451497E-4</v>
      </c>
      <c r="L14" s="24">
        <f t="shared" si="1"/>
        <v>1.2528913776758748</v>
      </c>
      <c r="M14" s="21">
        <f>0.035/453.59</f>
        <v>7.7162194933750759E-5</v>
      </c>
      <c r="N14" s="25">
        <f t="shared" si="2"/>
        <v>8.6151344797178115E-4</v>
      </c>
      <c r="O14" s="467">
        <v>3</v>
      </c>
      <c r="P14" s="468">
        <v>5</v>
      </c>
      <c r="Q14" s="37"/>
      <c r="R14" s="28">
        <f t="shared" si="6"/>
        <v>0.92152031570360893</v>
      </c>
      <c r="S14" s="28">
        <f t="shared" si="5"/>
        <v>8.7874999999999979</v>
      </c>
      <c r="T14" s="28">
        <f t="shared" si="5"/>
        <v>9.7695624999999975</v>
      </c>
      <c r="U14" s="28">
        <f t="shared" si="5"/>
        <v>1.4250314160365089E-2</v>
      </c>
      <c r="V14" s="28">
        <f t="shared" si="5"/>
        <v>0.52249999999999996</v>
      </c>
      <c r="W14" s="28">
        <f t="shared" si="5"/>
        <v>0.46502499999999997</v>
      </c>
      <c r="X14" s="28">
        <f t="shared" si="5"/>
        <v>1349.7398811702196</v>
      </c>
      <c r="Y14" s="28">
        <f t="shared" si="5"/>
        <v>8.3126832602129691E-2</v>
      </c>
      <c r="Z14" s="28">
        <f t="shared" si="5"/>
        <v>0.92810843749999983</v>
      </c>
    </row>
    <row r="15" spans="1:26" s="3" customFormat="1">
      <c r="A15" s="18"/>
      <c r="B15" s="596"/>
      <c r="C15" s="19"/>
      <c r="D15" s="35"/>
      <c r="E15" s="35"/>
      <c r="F15" s="21"/>
      <c r="G15" s="463"/>
      <c r="H15" s="463"/>
      <c r="I15" s="21"/>
      <c r="J15" s="463"/>
      <c r="K15" s="23"/>
      <c r="L15" s="24"/>
      <c r="M15" s="597"/>
      <c r="N15" s="25"/>
      <c r="O15" s="467"/>
      <c r="P15" s="468"/>
      <c r="Q15" s="37"/>
      <c r="R15" s="28"/>
      <c r="S15" s="598"/>
      <c r="T15" s="598"/>
      <c r="U15" s="598"/>
      <c r="V15" s="598"/>
      <c r="W15" s="598"/>
      <c r="X15" s="598"/>
      <c r="Y15" s="598"/>
      <c r="Z15" s="598"/>
    </row>
    <row r="16" spans="1:26" s="3" customFormat="1" ht="25.5" customHeight="1">
      <c r="A16" s="11" t="s">
        <v>580</v>
      </c>
      <c r="B16" s="599"/>
      <c r="C16" s="29"/>
      <c r="D16" s="20"/>
      <c r="E16" s="20"/>
      <c r="F16" s="479" t="s">
        <v>595</v>
      </c>
      <c r="G16" s="479" t="s">
        <v>612</v>
      </c>
      <c r="H16" s="479" t="s">
        <v>597</v>
      </c>
      <c r="I16" s="479" t="s">
        <v>598</v>
      </c>
      <c r="J16" s="479" t="s">
        <v>599</v>
      </c>
      <c r="K16" s="479" t="s">
        <v>600</v>
      </c>
      <c r="L16" s="479" t="s">
        <v>601</v>
      </c>
      <c r="M16" s="479" t="s">
        <v>602</v>
      </c>
      <c r="N16" s="479" t="s">
        <v>603</v>
      </c>
      <c r="O16" s="467"/>
      <c r="P16" s="468"/>
      <c r="Q16" s="37"/>
      <c r="R16" s="28"/>
      <c r="S16" s="598"/>
      <c r="T16" s="598"/>
      <c r="U16" s="598"/>
      <c r="V16" s="598"/>
      <c r="W16" s="598"/>
      <c r="X16" s="598"/>
      <c r="Y16" s="598"/>
      <c r="Z16" s="598"/>
    </row>
    <row r="17" spans="1:33" s="3" customFormat="1">
      <c r="A17" s="12" t="s">
        <v>488</v>
      </c>
      <c r="B17" s="591"/>
      <c r="C17" s="29"/>
      <c r="D17" s="20"/>
      <c r="E17" s="20"/>
      <c r="F17" s="21"/>
      <c r="G17" s="463"/>
      <c r="H17" s="463"/>
      <c r="I17" s="21"/>
      <c r="J17" s="463"/>
      <c r="K17" s="23"/>
      <c r="L17" s="24"/>
      <c r="M17" s="597"/>
      <c r="N17" s="25"/>
      <c r="O17" s="467"/>
      <c r="P17" s="468"/>
      <c r="Q17" s="37"/>
      <c r="R17" s="28"/>
      <c r="S17" s="598"/>
      <c r="T17" s="598"/>
      <c r="U17" s="598"/>
      <c r="V17" s="598"/>
      <c r="W17" s="598"/>
      <c r="X17" s="598"/>
      <c r="Y17" s="598"/>
      <c r="Z17" s="598"/>
    </row>
    <row r="18" spans="1:33" s="3" customFormat="1">
      <c r="A18" s="18" t="s">
        <v>354</v>
      </c>
      <c r="B18" s="592" t="s">
        <v>582</v>
      </c>
      <c r="C18" s="19" t="s">
        <v>20</v>
      </c>
      <c r="D18" s="20">
        <v>175</v>
      </c>
      <c r="E18" s="20">
        <v>0.38</v>
      </c>
      <c r="F18" s="21">
        <v>4.259395955927071E-3</v>
      </c>
      <c r="G18" s="463">
        <v>4.8789604910752002E-2</v>
      </c>
      <c r="H18" s="463">
        <v>0.15312017462926675</v>
      </c>
      <c r="I18" s="21">
        <v>1.5914105839875834E-4</v>
      </c>
      <c r="J18" s="463">
        <v>5.2055102267664188E-4</v>
      </c>
      <c r="K18" s="23">
        <v>4.7890694086251238E-4</v>
      </c>
      <c r="L18" s="24">
        <v>15.846603507605041</v>
      </c>
      <c r="M18" s="21">
        <f>0.0408*0.00484899806511376</f>
        <v>1.9783912105664144E-4</v>
      </c>
      <c r="N18" s="25">
        <f t="shared" ref="N18:N22" si="7">0.095*H18</f>
        <v>1.454641658978034E-2</v>
      </c>
      <c r="O18" s="336">
        <v>9</v>
      </c>
      <c r="P18" s="30">
        <v>3</v>
      </c>
      <c r="Q18" s="307"/>
      <c r="R18" s="28">
        <f t="shared" ref="R18:R20" si="8">(F18*$O18*$P18)</f>
        <v>0.11500369081003092</v>
      </c>
      <c r="S18" s="28">
        <f t="shared" ref="S18:S22" si="9">(G18*$O18*$P18)</f>
        <v>1.3173193325903041</v>
      </c>
      <c r="T18" s="28">
        <f t="shared" ref="T18:T22" si="10">(H18*$O18*$P18)</f>
        <v>4.134244714990202</v>
      </c>
      <c r="U18" s="28">
        <f t="shared" ref="U18:U22" si="11">(I18*$O18*$P18)</f>
        <v>4.2968085767664749E-3</v>
      </c>
      <c r="V18" s="28">
        <f t="shared" ref="V18:V22" si="12">(J18*$O18*$P18)</f>
        <v>1.4054877612269331E-2</v>
      </c>
      <c r="W18" s="28">
        <f t="shared" ref="W18:W22" si="13">(K18*$O18*$P18)</f>
        <v>1.2930487403287835E-2</v>
      </c>
      <c r="X18" s="28">
        <f t="shared" ref="X18:X22" si="14">(L18*$O18*$P18)</f>
        <v>427.85829470533611</v>
      </c>
      <c r="Y18" s="28">
        <f t="shared" ref="Y18:Y22" si="15">(M18*$O18*$P18)</f>
        <v>5.3416562685293188E-3</v>
      </c>
      <c r="Z18" s="28">
        <f t="shared" ref="Z18:Z22" si="16">(N18*$O18*$P18)</f>
        <v>0.39275324792406918</v>
      </c>
      <c r="AA18" s="326"/>
    </row>
    <row r="19" spans="1:33" s="3" customFormat="1">
      <c r="A19" s="18" t="s">
        <v>357</v>
      </c>
      <c r="B19" s="592" t="s">
        <v>582</v>
      </c>
      <c r="C19" s="19" t="s">
        <v>20</v>
      </c>
      <c r="D19" s="20">
        <v>175</v>
      </c>
      <c r="E19" s="20">
        <v>0.38</v>
      </c>
      <c r="F19" s="21">
        <v>4.259395955927071E-3</v>
      </c>
      <c r="G19" s="463">
        <v>4.8789604910752002E-2</v>
      </c>
      <c r="H19" s="463">
        <v>0.15312017462926675</v>
      </c>
      <c r="I19" s="21">
        <v>1.5914105839875834E-4</v>
      </c>
      <c r="J19" s="463">
        <v>5.2055102267664188E-4</v>
      </c>
      <c r="K19" s="23">
        <v>4.7890694086251238E-4</v>
      </c>
      <c r="L19" s="24">
        <v>15.846603507605041</v>
      </c>
      <c r="M19" s="21">
        <f>0.0408*0.00484899806511376</f>
        <v>1.9783912105664144E-4</v>
      </c>
      <c r="N19" s="25">
        <f t="shared" si="7"/>
        <v>1.454641658978034E-2</v>
      </c>
      <c r="O19" s="467">
        <v>3</v>
      </c>
      <c r="P19" s="468">
        <v>5</v>
      </c>
      <c r="Q19" s="468"/>
      <c r="R19" s="28">
        <f t="shared" si="8"/>
        <v>6.3890939338906064E-2</v>
      </c>
      <c r="S19" s="28">
        <f t="shared" si="9"/>
        <v>0.7318440736612799</v>
      </c>
      <c r="T19" s="28">
        <f t="shared" si="10"/>
        <v>2.296802619439001</v>
      </c>
      <c r="U19" s="28">
        <f t="shared" si="11"/>
        <v>2.3871158759813751E-3</v>
      </c>
      <c r="V19" s="28">
        <f t="shared" si="12"/>
        <v>7.8082653401496272E-3</v>
      </c>
      <c r="W19" s="28">
        <f t="shared" si="13"/>
        <v>7.1836041129376858E-3</v>
      </c>
      <c r="X19" s="28">
        <f t="shared" si="14"/>
        <v>237.69905261407561</v>
      </c>
      <c r="Y19" s="28">
        <f t="shared" si="15"/>
        <v>2.9675868158496213E-3</v>
      </c>
      <c r="Z19" s="28">
        <f t="shared" si="16"/>
        <v>0.2181962488467051</v>
      </c>
    </row>
    <row r="20" spans="1:33" s="3" customFormat="1">
      <c r="A20" s="18" t="s">
        <v>358</v>
      </c>
      <c r="B20" s="592" t="s">
        <v>582</v>
      </c>
      <c r="C20" s="19" t="s">
        <v>20</v>
      </c>
      <c r="D20" s="20">
        <v>175</v>
      </c>
      <c r="E20" s="20">
        <v>0.38</v>
      </c>
      <c r="F20" s="21">
        <v>4.259395955927071E-3</v>
      </c>
      <c r="G20" s="463">
        <v>4.8789604910752002E-2</v>
      </c>
      <c r="H20" s="463">
        <v>0.15312017462926675</v>
      </c>
      <c r="I20" s="21">
        <v>1.5914105839875834E-4</v>
      </c>
      <c r="J20" s="463">
        <v>5.2055102267664188E-4</v>
      </c>
      <c r="K20" s="23">
        <v>4.7890694086251238E-4</v>
      </c>
      <c r="L20" s="24">
        <v>15.846603507605041</v>
      </c>
      <c r="M20" s="21">
        <f>0.0408*0.00484899806511376</f>
        <v>1.9783912105664144E-4</v>
      </c>
      <c r="N20" s="25">
        <f t="shared" si="7"/>
        <v>1.454641658978034E-2</v>
      </c>
      <c r="O20" s="467">
        <v>3</v>
      </c>
      <c r="P20" s="468">
        <v>1</v>
      </c>
      <c r="Q20" s="468"/>
      <c r="R20" s="28">
        <f t="shared" si="8"/>
        <v>1.2778187867781213E-2</v>
      </c>
      <c r="S20" s="28">
        <f t="shared" si="9"/>
        <v>0.14636881473225599</v>
      </c>
      <c r="T20" s="28">
        <f t="shared" si="10"/>
        <v>0.45936052388780024</v>
      </c>
      <c r="U20" s="28">
        <f t="shared" si="11"/>
        <v>4.7742317519627501E-4</v>
      </c>
      <c r="V20" s="28">
        <f t="shared" si="12"/>
        <v>1.5616530680299255E-3</v>
      </c>
      <c r="W20" s="28">
        <f t="shared" si="13"/>
        <v>1.4367208225875372E-3</v>
      </c>
      <c r="X20" s="28">
        <f t="shared" si="14"/>
        <v>47.539810522815124</v>
      </c>
      <c r="Y20" s="28">
        <f t="shared" si="15"/>
        <v>5.9351736316992426E-4</v>
      </c>
      <c r="Z20" s="28">
        <f t="shared" si="16"/>
        <v>4.3639249769341019E-2</v>
      </c>
    </row>
    <row r="21" spans="1:33" s="3" customFormat="1">
      <c r="A21" s="18" t="s">
        <v>380</v>
      </c>
      <c r="B21" s="592" t="s">
        <v>581</v>
      </c>
      <c r="C21" s="19" t="s">
        <v>20</v>
      </c>
      <c r="D21" s="20">
        <v>400</v>
      </c>
      <c r="E21" s="20">
        <v>0.38</v>
      </c>
      <c r="F21" s="21">
        <v>1.3501521505738155E-2</v>
      </c>
      <c r="G21" s="463">
        <v>7.5629582109697308E-2</v>
      </c>
      <c r="H21" s="463">
        <v>0.1230468604843222</v>
      </c>
      <c r="I21" s="21">
        <v>1.4824124423497807E-4</v>
      </c>
      <c r="J21" s="463">
        <v>2.8858757937595632E-4</v>
      </c>
      <c r="K21" s="23">
        <v>2.6550057302588022E-4</v>
      </c>
      <c r="L21" s="24">
        <v>14.994900960022223</v>
      </c>
      <c r="M21" s="21">
        <v>1.5010974034239006E-2</v>
      </c>
      <c r="N21" s="25">
        <f t="shared" si="7"/>
        <v>1.1689451746010609E-2</v>
      </c>
      <c r="O21" s="467">
        <v>6</v>
      </c>
      <c r="P21" s="468">
        <v>10</v>
      </c>
      <c r="Q21" s="37"/>
      <c r="R21" s="28">
        <f>(F21*$O21*$P21)</f>
        <v>0.81009129034428928</v>
      </c>
      <c r="S21" s="28">
        <f t="shared" si="9"/>
        <v>4.5377749265818386</v>
      </c>
      <c r="T21" s="28">
        <f t="shared" si="10"/>
        <v>7.3828116290593311</v>
      </c>
      <c r="U21" s="28">
        <f t="shared" si="11"/>
        <v>8.8944746540986844E-3</v>
      </c>
      <c r="V21" s="28">
        <f t="shared" si="12"/>
        <v>1.7315254762557377E-2</v>
      </c>
      <c r="W21" s="28">
        <f t="shared" si="13"/>
        <v>1.5930034381552813E-2</v>
      </c>
      <c r="X21" s="28">
        <f t="shared" si="14"/>
        <v>899.69405760133338</v>
      </c>
      <c r="Y21" s="28">
        <f t="shared" si="15"/>
        <v>0.90065844205434042</v>
      </c>
      <c r="Z21" s="28">
        <f t="shared" si="16"/>
        <v>0.70136710476063646</v>
      </c>
    </row>
    <row r="22" spans="1:33" s="3" customFormat="1">
      <c r="A22" s="18" t="s">
        <v>26</v>
      </c>
      <c r="B22" s="592" t="s">
        <v>582</v>
      </c>
      <c r="C22" s="29" t="s">
        <v>20</v>
      </c>
      <c r="D22" s="20">
        <v>175</v>
      </c>
      <c r="E22" s="20">
        <v>0.38</v>
      </c>
      <c r="F22" s="21">
        <v>4.259395955927071E-3</v>
      </c>
      <c r="G22" s="463">
        <v>4.8789604910752002E-2</v>
      </c>
      <c r="H22" s="463">
        <v>0.15312017462926675</v>
      </c>
      <c r="I22" s="21">
        <v>1.5914105839875834E-4</v>
      </c>
      <c r="J22" s="463">
        <v>5.2055102267664188E-4</v>
      </c>
      <c r="K22" s="23">
        <v>4.7890694086251238E-4</v>
      </c>
      <c r="L22" s="24">
        <v>15.846603507605041</v>
      </c>
      <c r="M22" s="21">
        <f>0.0408*0.00484899806511376</f>
        <v>1.9783912105664144E-4</v>
      </c>
      <c r="N22" s="25">
        <f t="shared" si="7"/>
        <v>1.454641658978034E-2</v>
      </c>
      <c r="O22" s="467">
        <v>6</v>
      </c>
      <c r="P22" s="468">
        <v>5</v>
      </c>
      <c r="Q22" s="37">
        <v>125</v>
      </c>
      <c r="R22" s="28">
        <f>(F22*$O22*$P22)</f>
        <v>0.12778187867781213</v>
      </c>
      <c r="S22" s="28">
        <f t="shared" si="9"/>
        <v>1.4636881473225598</v>
      </c>
      <c r="T22" s="28">
        <f t="shared" si="10"/>
        <v>4.593605238878002</v>
      </c>
      <c r="U22" s="28">
        <f t="shared" si="11"/>
        <v>4.7742317519627502E-3</v>
      </c>
      <c r="V22" s="28">
        <f t="shared" si="12"/>
        <v>1.5616530680299254E-2</v>
      </c>
      <c r="W22" s="28">
        <f t="shared" si="13"/>
        <v>1.4367208225875372E-2</v>
      </c>
      <c r="X22" s="28">
        <f t="shared" si="14"/>
        <v>475.39810522815122</v>
      </c>
      <c r="Y22" s="28">
        <f t="shared" si="15"/>
        <v>5.9351736316992426E-3</v>
      </c>
      <c r="Z22" s="28">
        <f t="shared" si="16"/>
        <v>0.43639249769341021</v>
      </c>
    </row>
    <row r="23" spans="1:33" s="3" customFormat="1">
      <c r="A23" s="12" t="s">
        <v>21</v>
      </c>
      <c r="B23" s="591"/>
      <c r="C23" s="29"/>
      <c r="D23" s="20"/>
      <c r="E23" s="20"/>
      <c r="F23" s="31"/>
      <c r="G23" s="31"/>
      <c r="H23" s="31"/>
      <c r="I23" s="31"/>
      <c r="J23" s="31"/>
      <c r="K23" s="23"/>
      <c r="L23" s="32"/>
      <c r="M23" s="33"/>
      <c r="N23" s="21"/>
      <c r="O23" s="26"/>
      <c r="P23" s="27"/>
      <c r="Q23" s="37"/>
      <c r="R23" s="36"/>
      <c r="S23" s="34"/>
      <c r="T23" s="34"/>
      <c r="U23" s="34"/>
      <c r="V23" s="34"/>
      <c r="W23" s="34"/>
      <c r="X23" s="34"/>
      <c r="Y23" s="34"/>
      <c r="Z23" s="34"/>
    </row>
    <row r="24" spans="1:33" s="6" customFormat="1">
      <c r="A24" s="687"/>
      <c r="B24" s="688"/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  <c r="R24" s="688"/>
      <c r="S24" s="688"/>
      <c r="T24" s="688"/>
      <c r="U24" s="688"/>
      <c r="V24" s="688"/>
      <c r="W24" s="688"/>
      <c r="X24" s="688"/>
      <c r="Y24" s="688"/>
      <c r="Z24" s="689"/>
      <c r="AG24" s="41"/>
    </row>
    <row r="25" spans="1:33" s="6" customFormat="1">
      <c r="A25" s="40" t="s">
        <v>34</v>
      </c>
      <c r="B25" s="40"/>
      <c r="C25" s="35"/>
      <c r="D25" s="20"/>
      <c r="E25" s="20"/>
      <c r="F25" s="38"/>
      <c r="G25" s="38"/>
      <c r="H25" s="38"/>
      <c r="I25" s="38"/>
      <c r="J25" s="38"/>
      <c r="K25" s="18"/>
      <c r="L25" s="39"/>
      <c r="M25" s="38"/>
      <c r="N25" s="38"/>
      <c r="O25" s="27"/>
      <c r="P25" s="27"/>
      <c r="Q25" s="27"/>
      <c r="R25" s="15">
        <f>SUM(R9:R22)</f>
        <v>9.6788052299674554</v>
      </c>
      <c r="S25" s="15">
        <f t="shared" ref="S25:Z25" si="17">SUM(S9:S22)</f>
        <v>53.812074659967585</v>
      </c>
      <c r="T25" s="15">
        <f t="shared" si="17"/>
        <v>80.0603396072067</v>
      </c>
      <c r="U25" s="15">
        <f t="shared" si="17"/>
        <v>0.10468507729289576</v>
      </c>
      <c r="V25" s="15">
        <f t="shared" si="17"/>
        <v>3.037963724320448</v>
      </c>
      <c r="W25" s="15">
        <f t="shared" si="17"/>
        <v>2.7054784120890978</v>
      </c>
      <c r="X25" s="15">
        <f t="shared" si="17"/>
        <v>10030.643631172385</v>
      </c>
      <c r="Y25" s="15">
        <f t="shared" si="17"/>
        <v>1.5607976393889516</v>
      </c>
      <c r="Z25" s="15">
        <f t="shared" si="17"/>
        <v>7.6057322626846373</v>
      </c>
      <c r="AG25" s="41"/>
    </row>
    <row r="26" spans="1:33" s="6" customFormat="1">
      <c r="A26" s="42"/>
      <c r="B26" s="42"/>
      <c r="C26" s="43"/>
      <c r="D26" s="44"/>
      <c r="E26" s="44"/>
      <c r="F26" s="45"/>
      <c r="G26" s="45"/>
      <c r="H26" s="45"/>
      <c r="I26" s="45"/>
      <c r="J26" s="45"/>
      <c r="K26" s="46"/>
      <c r="L26" s="47"/>
      <c r="M26" s="45"/>
      <c r="N26" s="45"/>
      <c r="O26" s="48"/>
      <c r="P26" s="48"/>
      <c r="Q26" s="48"/>
      <c r="R26" s="49"/>
      <c r="S26" s="49"/>
      <c r="T26" s="49"/>
      <c r="U26" s="49"/>
      <c r="V26" s="49"/>
      <c r="W26" s="49"/>
      <c r="X26" s="49"/>
      <c r="Y26" s="49"/>
      <c r="Z26" s="49"/>
      <c r="AG26" s="41"/>
    </row>
    <row r="27" spans="1:33">
      <c r="A27" s="42" t="s">
        <v>526</v>
      </c>
      <c r="B27" s="42"/>
      <c r="C27" s="43"/>
      <c r="D27" s="44"/>
      <c r="E27" s="44"/>
      <c r="F27" s="45"/>
      <c r="G27" s="45"/>
      <c r="H27" s="45"/>
      <c r="I27" s="45"/>
      <c r="J27" s="45"/>
      <c r="K27" s="46"/>
      <c r="L27" s="47"/>
      <c r="M27" s="45"/>
      <c r="N27" s="45"/>
      <c r="O27" s="48"/>
      <c r="P27" s="48"/>
      <c r="Q27" s="48"/>
      <c r="R27" s="49"/>
      <c r="S27" s="49"/>
      <c r="T27" s="49"/>
      <c r="U27" s="49"/>
      <c r="V27" s="49"/>
      <c r="W27" s="49"/>
      <c r="X27" s="49"/>
      <c r="Y27" s="49"/>
      <c r="Z27" s="49"/>
    </row>
  </sheetData>
  <mergeCells count="3">
    <mergeCell ref="F3:M3"/>
    <mergeCell ref="R3:Y3"/>
    <mergeCell ref="A24:Z24"/>
  </mergeCells>
  <pageMargins left="0.75" right="0.75" top="1" bottom="1" header="0.5" footer="0.5"/>
  <pageSetup paperSize="17" scale="55" orientation="landscape" r:id="rId1"/>
  <headerFooter alignWithMargins="0">
    <oddHeader>&amp;CTable A-17
Construction Heavy Equipment Emissions
Sycamore to Peñasquitos 230 kV Transmission Line Project
Segment A</oddHeader>
    <oddFooter>&amp;CA-17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5"/>
  <sheetViews>
    <sheetView view="pageLayout" topLeftCell="D4" zoomScale="80" zoomScaleNormal="75" zoomScalePageLayoutView="80" workbookViewId="0">
      <selection activeCell="W17" sqref="W17"/>
    </sheetView>
  </sheetViews>
  <sheetFormatPr defaultRowHeight="12.75"/>
  <cols>
    <col min="1" max="1" width="36.5703125" style="51" customWidth="1"/>
    <col min="2" max="2" width="28" style="51" customWidth="1"/>
    <col min="3" max="3" width="11.28515625" style="51" bestFit="1" customWidth="1"/>
    <col min="4" max="4" width="10.28515625" style="51" bestFit="1" customWidth="1"/>
    <col min="5" max="5" width="11.7109375" style="51" customWidth="1"/>
    <col min="6" max="6" width="11.85546875" style="51" bestFit="1" customWidth="1"/>
    <col min="7" max="7" width="9.42578125" style="51" bestFit="1" customWidth="1"/>
    <col min="8" max="8" width="11.7109375" style="51" bestFit="1" customWidth="1"/>
    <col min="9" max="10" width="9.42578125" style="51" bestFit="1" customWidth="1"/>
    <col min="11" max="11" width="12.5703125" style="51" bestFit="1" customWidth="1"/>
    <col min="12" max="12" width="11.7109375" style="51" bestFit="1" customWidth="1"/>
    <col min="13" max="13" width="9.42578125" style="51" bestFit="1" customWidth="1"/>
    <col min="14" max="15" width="12.5703125" style="51" bestFit="1" customWidth="1"/>
    <col min="16" max="16" width="9.42578125" style="51" bestFit="1" customWidth="1"/>
    <col min="17" max="17" width="12.5703125" style="51" bestFit="1" customWidth="1"/>
    <col min="18" max="29" width="9.42578125" style="51" bestFit="1" customWidth="1"/>
    <col min="30" max="16384" width="9.140625" style="51"/>
  </cols>
  <sheetData>
    <row r="1" spans="1:29">
      <c r="A1" s="3" t="s">
        <v>528</v>
      </c>
    </row>
    <row r="6" spans="1:29" ht="26.25" customHeight="1">
      <c r="A6" s="668" t="s">
        <v>35</v>
      </c>
      <c r="B6" s="668" t="s">
        <v>36</v>
      </c>
      <c r="C6" s="668" t="s">
        <v>37</v>
      </c>
      <c r="D6" s="474" t="s">
        <v>38</v>
      </c>
      <c r="E6" s="474" t="s">
        <v>39</v>
      </c>
      <c r="F6" s="475" t="s">
        <v>40</v>
      </c>
      <c r="G6" s="475" t="s">
        <v>41</v>
      </c>
      <c r="H6" s="472" t="s">
        <v>42</v>
      </c>
      <c r="I6" s="475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475" t="s">
        <v>46</v>
      </c>
      <c r="Q6" s="472" t="s">
        <v>47</v>
      </c>
      <c r="R6" s="472" t="s">
        <v>48</v>
      </c>
      <c r="S6" s="664" t="s">
        <v>49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71.25" customHeight="1">
      <c r="A7" s="669"/>
      <c r="B7" s="669"/>
      <c r="C7" s="670"/>
      <c r="D7" s="476" t="s">
        <v>50</v>
      </c>
      <c r="E7" s="476" t="s">
        <v>51</v>
      </c>
      <c r="F7" s="471" t="s">
        <v>52</v>
      </c>
      <c r="G7" s="470" t="s">
        <v>52</v>
      </c>
      <c r="H7" s="470" t="s">
        <v>52</v>
      </c>
      <c r="I7" s="470" t="s">
        <v>52</v>
      </c>
      <c r="J7" s="472" t="s">
        <v>52</v>
      </c>
      <c r="K7" s="472" t="s">
        <v>53</v>
      </c>
      <c r="L7" s="472" t="s">
        <v>54</v>
      </c>
      <c r="M7" s="472" t="s">
        <v>52</v>
      </c>
      <c r="N7" s="472" t="s">
        <v>53</v>
      </c>
      <c r="O7" s="472" t="s">
        <v>54</v>
      </c>
      <c r="P7" s="470" t="s">
        <v>52</v>
      </c>
      <c r="Q7" s="472" t="s">
        <v>52</v>
      </c>
      <c r="R7" s="472" t="s">
        <v>52</v>
      </c>
      <c r="S7" s="473" t="s">
        <v>40</v>
      </c>
      <c r="T7" s="473" t="s">
        <v>55</v>
      </c>
      <c r="U7" s="473" t="s">
        <v>56</v>
      </c>
      <c r="V7" s="473" t="s">
        <v>43</v>
      </c>
      <c r="W7" s="473" t="s">
        <v>44</v>
      </c>
      <c r="X7" s="473" t="s">
        <v>45</v>
      </c>
      <c r="Y7" s="472" t="s">
        <v>57</v>
      </c>
      <c r="Z7" s="472" t="s">
        <v>58</v>
      </c>
      <c r="AA7" s="472" t="s">
        <v>46</v>
      </c>
      <c r="AB7" s="472" t="s">
        <v>47</v>
      </c>
      <c r="AC7" s="472" t="s">
        <v>48</v>
      </c>
    </row>
    <row r="8" spans="1:29" ht="33" customHeight="1">
      <c r="A8" s="56" t="s">
        <v>622</v>
      </c>
      <c r="B8" s="52"/>
      <c r="C8" s="57"/>
      <c r="D8" s="52"/>
      <c r="E8" s="52"/>
      <c r="F8" s="330"/>
      <c r="G8" s="53"/>
      <c r="H8" s="53"/>
      <c r="I8" s="53"/>
      <c r="J8" s="460"/>
      <c r="K8" s="460"/>
      <c r="L8" s="460"/>
      <c r="M8" s="460"/>
      <c r="N8" s="460"/>
      <c r="O8" s="460"/>
      <c r="P8" s="53"/>
      <c r="Q8" s="460"/>
      <c r="R8" s="460"/>
      <c r="S8" s="436"/>
      <c r="T8" s="436"/>
      <c r="U8" s="436"/>
      <c r="V8" s="436"/>
      <c r="W8" s="436"/>
      <c r="X8" s="436"/>
      <c r="Y8" s="437"/>
      <c r="Z8" s="437"/>
      <c r="AA8" s="437"/>
      <c r="AB8" s="437"/>
      <c r="AC8" s="437"/>
    </row>
    <row r="9" spans="1:29">
      <c r="A9" s="58" t="s">
        <v>359</v>
      </c>
      <c r="B9" s="59" t="s">
        <v>59</v>
      </c>
      <c r="C9" s="63">
        <v>12</v>
      </c>
      <c r="D9" s="78">
        <v>30</v>
      </c>
      <c r="E9" s="603">
        <v>20</v>
      </c>
      <c r="F9" s="62">
        <v>0.292950056109193</v>
      </c>
      <c r="G9" s="62">
        <v>0.476930854001756</v>
      </c>
      <c r="H9" s="62">
        <v>6.5210486609312598E-2</v>
      </c>
      <c r="I9" s="62">
        <v>3.18613688227605E-3</v>
      </c>
      <c r="J9" s="62">
        <v>5.3954773620132797E-2</v>
      </c>
      <c r="K9" s="63">
        <v>7.99995847163921E-3</v>
      </c>
      <c r="L9" s="63">
        <v>3.6749815577381599E-2</v>
      </c>
      <c r="M9" s="62">
        <v>4.9638388985497099E-2</v>
      </c>
      <c r="N9" s="63">
        <v>1.9999896145790402E-3</v>
      </c>
      <c r="O9" s="63">
        <v>1.57499200131354E-2</v>
      </c>
      <c r="P9" s="62">
        <v>247.93301798021901</v>
      </c>
      <c r="Q9" s="63">
        <f t="shared" ref="Q9:Q15" si="0">0.000057143*P9</f>
        <v>1.4167636446443654E-2</v>
      </c>
      <c r="R9" s="64">
        <f t="shared" ref="R9:R15" si="1">0.000025616*P9</f>
        <v>6.3510521885812897E-3</v>
      </c>
      <c r="S9" s="65">
        <f t="shared" ref="S9:S14" si="2">C9*($E9*$F9)/453.59</f>
        <v>0.1550034468709767</v>
      </c>
      <c r="T9" s="65">
        <f t="shared" ref="T9:T14" si="3">C9*($E9*$G9)/453.59</f>
        <v>0.25234993046676835</v>
      </c>
      <c r="U9" s="65">
        <f t="shared" ref="U9:U14" si="4">C9*(($E9*$H9))/453.59</f>
        <v>3.4503663630668722E-2</v>
      </c>
      <c r="V9" s="65">
        <f t="shared" ref="V9:V14" si="5">C9*($E9*$I9)/453.59</f>
        <v>1.6858238756283252E-3</v>
      </c>
      <c r="W9" s="65">
        <f t="shared" ref="W9:W14" si="6">C9*(($E9*($J9+$K9+$L9)))/453.59</f>
        <v>5.2225779758365183E-2</v>
      </c>
      <c r="X9" s="65">
        <f t="shared" ref="X9:X14" si="7">C9*(($E9*($M9+$N9+$O9)))/453.59</f>
        <v>3.5655970517804121E-2</v>
      </c>
      <c r="Y9" s="65">
        <f>C9*(E9)*$B$32</f>
        <v>0.18296745712847065</v>
      </c>
      <c r="Z9" s="65">
        <f>C9*E9*$B$33</f>
        <v>4.4910194022442798E-2</v>
      </c>
      <c r="AA9" s="65">
        <f t="shared" ref="AA9:AA14" si="8">C9*(($E9*($P9)))/453.59</f>
        <v>131.184383066762</v>
      </c>
      <c r="AB9" s="65">
        <f t="shared" ref="AB9:AB14" si="9">C9*(($E9*($Q9)))/453.59</f>
        <v>7.4962692015839794E-3</v>
      </c>
      <c r="AC9" s="65">
        <f t="shared" ref="AC9:AC14" si="10">C9*(($E9*($R9)))/453.59</f>
        <v>3.3604191566381741E-3</v>
      </c>
    </row>
    <row r="10" spans="1:29" ht="12.75" customHeight="1">
      <c r="A10" s="58" t="s">
        <v>360</v>
      </c>
      <c r="B10" s="59" t="s">
        <v>59</v>
      </c>
      <c r="C10" s="63">
        <v>3</v>
      </c>
      <c r="D10" s="78">
        <v>30</v>
      </c>
      <c r="E10" s="629">
        <v>20</v>
      </c>
      <c r="F10" s="62">
        <v>0.292950056109193</v>
      </c>
      <c r="G10" s="62">
        <v>0.476930854001756</v>
      </c>
      <c r="H10" s="62">
        <v>6.5210486609312598E-2</v>
      </c>
      <c r="I10" s="62">
        <v>3.18613688227605E-3</v>
      </c>
      <c r="J10" s="62">
        <v>5.3954773620132797E-2</v>
      </c>
      <c r="K10" s="63">
        <v>7.99995847163921E-3</v>
      </c>
      <c r="L10" s="63">
        <v>3.6749815577381599E-2</v>
      </c>
      <c r="M10" s="62">
        <v>4.9638388985497099E-2</v>
      </c>
      <c r="N10" s="63">
        <v>1.9999896145790402E-3</v>
      </c>
      <c r="O10" s="63">
        <v>1.57499200131354E-2</v>
      </c>
      <c r="P10" s="62">
        <v>247.93301798021901</v>
      </c>
      <c r="Q10" s="63">
        <f t="shared" si="0"/>
        <v>1.4167636446443654E-2</v>
      </c>
      <c r="R10" s="64">
        <f t="shared" si="1"/>
        <v>6.3510521885812897E-3</v>
      </c>
      <c r="S10" s="65">
        <f t="shared" si="2"/>
        <v>3.8750861717744174E-2</v>
      </c>
      <c r="T10" s="65">
        <f t="shared" si="3"/>
        <v>6.3087482616692087E-2</v>
      </c>
      <c r="U10" s="65">
        <f t="shared" si="4"/>
        <v>8.6259159076671806E-3</v>
      </c>
      <c r="V10" s="65">
        <f t="shared" si="5"/>
        <v>4.214559689070813E-4</v>
      </c>
      <c r="W10" s="65">
        <f t="shared" si="6"/>
        <v>1.3056444939591296E-2</v>
      </c>
      <c r="X10" s="65">
        <f t="shared" si="7"/>
        <v>8.9139926294510303E-3</v>
      </c>
      <c r="Y10" s="65">
        <f t="shared" ref="Y10:Y15" si="11">C10*(E10)*$B$32</f>
        <v>4.5741864282117663E-2</v>
      </c>
      <c r="Z10" s="65">
        <f t="shared" ref="Z10:Z15" si="12">C10*E10*$B$33</f>
        <v>1.12275485056107E-2</v>
      </c>
      <c r="AA10" s="65">
        <f t="shared" si="8"/>
        <v>32.796095766690499</v>
      </c>
      <c r="AB10" s="65">
        <f t="shared" si="9"/>
        <v>1.8740673003959948E-3</v>
      </c>
      <c r="AC10" s="65">
        <f t="shared" si="10"/>
        <v>8.4010478915954353E-4</v>
      </c>
    </row>
    <row r="11" spans="1:29" ht="12.75" customHeight="1">
      <c r="A11" s="58" t="s">
        <v>354</v>
      </c>
      <c r="B11" s="59" t="s">
        <v>365</v>
      </c>
      <c r="C11" s="78">
        <v>9</v>
      </c>
      <c r="D11" s="78">
        <v>30</v>
      </c>
      <c r="E11" s="629">
        <v>20</v>
      </c>
      <c r="F11" s="334">
        <v>0.82460322228627503</v>
      </c>
      <c r="G11" s="335">
        <v>3.0722446495270801</v>
      </c>
      <c r="H11" s="335">
        <v>0.17343260623696499</v>
      </c>
      <c r="I11" s="62">
        <v>3.18613688227605E-3</v>
      </c>
      <c r="J11" s="62">
        <v>3.9818541747870799E-2</v>
      </c>
      <c r="K11" s="63">
        <v>1.1999938E-2</v>
      </c>
      <c r="L11" s="628">
        <v>8.9179532963172103E-2</v>
      </c>
      <c r="M11" s="62">
        <v>3.6633059551839701E-2</v>
      </c>
      <c r="N11" s="63">
        <v>2.9999850000000002E-3</v>
      </c>
      <c r="O11" s="63">
        <v>3.8219796329027902E-2</v>
      </c>
      <c r="P11" s="335">
        <v>504.22233920361299</v>
      </c>
      <c r="Q11" s="63">
        <f t="shared" si="0"/>
        <v>2.8812777129112056E-2</v>
      </c>
      <c r="R11" s="64">
        <f t="shared" si="1"/>
        <v>1.291615944103975E-2</v>
      </c>
      <c r="S11" s="65">
        <f t="shared" si="2"/>
        <v>0.32723071498827028</v>
      </c>
      <c r="T11" s="65">
        <f t="shared" si="3"/>
        <v>1.219171579873618</v>
      </c>
      <c r="U11" s="65">
        <f t="shared" si="4"/>
        <v>6.8823980075957802E-2</v>
      </c>
      <c r="V11" s="65">
        <f t="shared" si="5"/>
        <v>1.2643679067212438E-3</v>
      </c>
      <c r="W11" s="65">
        <f t="shared" si="6"/>
        <v>5.5952825873559209E-2</v>
      </c>
      <c r="X11" s="65">
        <f t="shared" si="7"/>
        <v>3.0894665575864042E-2</v>
      </c>
      <c r="Y11" s="65">
        <f t="shared" si="11"/>
        <v>0.137225592846353</v>
      </c>
      <c r="Z11" s="65">
        <f t="shared" si="12"/>
        <v>3.3682645516832095E-2</v>
      </c>
      <c r="AA11" s="65">
        <f t="shared" si="8"/>
        <v>200.09264105613073</v>
      </c>
      <c r="AB11" s="65">
        <f t="shared" si="9"/>
        <v>1.1433893787870478E-2</v>
      </c>
      <c r="AC11" s="65">
        <f t="shared" si="10"/>
        <v>5.1255730932938445E-3</v>
      </c>
    </row>
    <row r="12" spans="1:29" ht="12.75" customHeight="1">
      <c r="A12" s="58" t="s">
        <v>357</v>
      </c>
      <c r="B12" s="59" t="s">
        <v>365</v>
      </c>
      <c r="C12" s="78">
        <v>3</v>
      </c>
      <c r="D12" s="78">
        <v>30</v>
      </c>
      <c r="E12" s="629">
        <v>20</v>
      </c>
      <c r="F12" s="334">
        <v>0.82460322228627503</v>
      </c>
      <c r="G12" s="335">
        <v>3.0722446495270801</v>
      </c>
      <c r="H12" s="335">
        <v>0.17343260623696499</v>
      </c>
      <c r="I12" s="62">
        <v>3.18613688227605E-3</v>
      </c>
      <c r="J12" s="62">
        <v>3.9818541747870799E-2</v>
      </c>
      <c r="K12" s="63">
        <v>1.1999938E-2</v>
      </c>
      <c r="L12" s="628">
        <v>8.9179532963172103E-2</v>
      </c>
      <c r="M12" s="62">
        <v>3.6633059551839701E-2</v>
      </c>
      <c r="N12" s="63">
        <v>2.9999850000000002E-3</v>
      </c>
      <c r="O12" s="63">
        <v>3.8219796329027902E-2</v>
      </c>
      <c r="P12" s="335">
        <v>504.22233920361299</v>
      </c>
      <c r="Q12" s="63">
        <f t="shared" si="0"/>
        <v>2.8812777129112056E-2</v>
      </c>
      <c r="R12" s="64">
        <f t="shared" si="1"/>
        <v>1.291615944103975E-2</v>
      </c>
      <c r="S12" s="65">
        <f t="shared" si="2"/>
        <v>0.10907690499609007</v>
      </c>
      <c r="T12" s="65">
        <f t="shared" si="3"/>
        <v>0.40639052662453939</v>
      </c>
      <c r="U12" s="65">
        <f t="shared" si="4"/>
        <v>2.2941326691985935E-2</v>
      </c>
      <c r="V12" s="65">
        <f t="shared" si="5"/>
        <v>4.214559689070813E-4</v>
      </c>
      <c r="W12" s="65">
        <f t="shared" si="6"/>
        <v>1.8650941957853068E-2</v>
      </c>
      <c r="X12" s="65">
        <f t="shared" si="7"/>
        <v>1.0298221858621347E-2</v>
      </c>
      <c r="Y12" s="65">
        <f t="shared" si="11"/>
        <v>4.5741864282117663E-2</v>
      </c>
      <c r="Z12" s="65">
        <f t="shared" si="12"/>
        <v>1.12275485056107E-2</v>
      </c>
      <c r="AA12" s="65">
        <f t="shared" si="8"/>
        <v>66.697547018710253</v>
      </c>
      <c r="AB12" s="65">
        <f t="shared" si="9"/>
        <v>3.8112979292901595E-3</v>
      </c>
      <c r="AC12" s="65">
        <f t="shared" si="10"/>
        <v>1.7085243644312815E-3</v>
      </c>
    </row>
    <row r="13" spans="1:29" ht="12.75" customHeight="1">
      <c r="A13" s="58" t="s">
        <v>358</v>
      </c>
      <c r="B13" s="59" t="s">
        <v>365</v>
      </c>
      <c r="C13" s="78">
        <v>3</v>
      </c>
      <c r="D13" s="78">
        <v>30</v>
      </c>
      <c r="E13" s="629">
        <v>30</v>
      </c>
      <c r="F13" s="334">
        <v>0.82460322228627503</v>
      </c>
      <c r="G13" s="335">
        <v>3.0722446495270801</v>
      </c>
      <c r="H13" s="335">
        <v>0.17343260623696499</v>
      </c>
      <c r="I13" s="62">
        <v>3.18613688227605E-3</v>
      </c>
      <c r="J13" s="62">
        <v>3.9818541747870799E-2</v>
      </c>
      <c r="K13" s="63">
        <v>1.1999938E-2</v>
      </c>
      <c r="L13" s="628">
        <v>8.9179532963172103E-2</v>
      </c>
      <c r="M13" s="62">
        <v>3.6633059551839701E-2</v>
      </c>
      <c r="N13" s="63">
        <v>2.9999850000000002E-3</v>
      </c>
      <c r="O13" s="63">
        <v>3.8219796329027902E-2</v>
      </c>
      <c r="P13" s="335">
        <v>504.22233920361299</v>
      </c>
      <c r="Q13" s="63">
        <f t="shared" si="0"/>
        <v>2.8812777129112056E-2</v>
      </c>
      <c r="R13" s="64">
        <f t="shared" si="1"/>
        <v>1.291615944103975E-2</v>
      </c>
      <c r="S13" s="65">
        <f t="shared" si="2"/>
        <v>0.16361535749413514</v>
      </c>
      <c r="T13" s="65">
        <f t="shared" si="3"/>
        <v>0.60958578993680901</v>
      </c>
      <c r="U13" s="65">
        <f t="shared" si="4"/>
        <v>3.4411990037978901E-2</v>
      </c>
      <c r="V13" s="65">
        <f t="shared" si="5"/>
        <v>6.3218395336062192E-4</v>
      </c>
      <c r="W13" s="65">
        <f t="shared" si="6"/>
        <v>2.7976412936779604E-2</v>
      </c>
      <c r="X13" s="65">
        <f t="shared" si="7"/>
        <v>1.5447332787932019E-2</v>
      </c>
      <c r="Y13" s="65">
        <f t="shared" si="11"/>
        <v>6.8612796423176498E-2</v>
      </c>
      <c r="Z13" s="65">
        <f t="shared" si="12"/>
        <v>1.6841322758416048E-2</v>
      </c>
      <c r="AA13" s="65">
        <f t="shared" si="8"/>
        <v>100.04632052806537</v>
      </c>
      <c r="AB13" s="65">
        <f t="shared" si="9"/>
        <v>5.7169468939352389E-3</v>
      </c>
      <c r="AC13" s="65">
        <f t="shared" si="10"/>
        <v>2.5627865466469227E-3</v>
      </c>
    </row>
    <row r="14" spans="1:29" ht="12.75" customHeight="1">
      <c r="A14" s="58" t="s">
        <v>497</v>
      </c>
      <c r="B14" s="59" t="s">
        <v>59</v>
      </c>
      <c r="C14" s="63">
        <v>3</v>
      </c>
      <c r="D14" s="78">
        <v>30</v>
      </c>
      <c r="E14" s="629">
        <v>20</v>
      </c>
      <c r="F14" s="62">
        <v>0.292950056109193</v>
      </c>
      <c r="G14" s="62">
        <v>0.476930854001756</v>
      </c>
      <c r="H14" s="62">
        <v>6.5210486609312598E-2</v>
      </c>
      <c r="I14" s="62">
        <v>3.18613688227605E-3</v>
      </c>
      <c r="J14" s="62">
        <v>5.3954773620132797E-2</v>
      </c>
      <c r="K14" s="63">
        <v>7.99995847163921E-3</v>
      </c>
      <c r="L14" s="63">
        <v>3.6749815577381599E-2</v>
      </c>
      <c r="M14" s="62">
        <v>4.9638388985497099E-2</v>
      </c>
      <c r="N14" s="63">
        <v>1.9999896145790402E-3</v>
      </c>
      <c r="O14" s="63">
        <v>1.57499200131354E-2</v>
      </c>
      <c r="P14" s="62">
        <v>247.93301798021901</v>
      </c>
      <c r="Q14" s="63">
        <f t="shared" si="0"/>
        <v>1.4167636446443654E-2</v>
      </c>
      <c r="R14" s="64">
        <f t="shared" si="1"/>
        <v>6.3510521885812897E-3</v>
      </c>
      <c r="S14" s="65">
        <f t="shared" si="2"/>
        <v>3.8750861717744174E-2</v>
      </c>
      <c r="T14" s="65">
        <f t="shared" si="3"/>
        <v>6.3087482616692087E-2</v>
      </c>
      <c r="U14" s="65">
        <f t="shared" si="4"/>
        <v>8.6259159076671806E-3</v>
      </c>
      <c r="V14" s="65">
        <f t="shared" si="5"/>
        <v>4.214559689070813E-4</v>
      </c>
      <c r="W14" s="65">
        <f t="shared" si="6"/>
        <v>1.3056444939591296E-2</v>
      </c>
      <c r="X14" s="65">
        <f t="shared" si="7"/>
        <v>8.9139926294510303E-3</v>
      </c>
      <c r="Y14" s="65">
        <f t="shared" si="11"/>
        <v>4.5741864282117663E-2</v>
      </c>
      <c r="Z14" s="65">
        <f t="shared" si="12"/>
        <v>1.12275485056107E-2</v>
      </c>
      <c r="AA14" s="65">
        <f t="shared" si="8"/>
        <v>32.796095766690499</v>
      </c>
      <c r="AB14" s="65">
        <f t="shared" si="9"/>
        <v>1.8740673003959948E-3</v>
      </c>
      <c r="AC14" s="65">
        <f t="shared" si="10"/>
        <v>8.4010478915954353E-4</v>
      </c>
    </row>
    <row r="15" spans="1:29" ht="12.75" customHeight="1">
      <c r="A15" s="58" t="s">
        <v>380</v>
      </c>
      <c r="B15" s="59" t="s">
        <v>60</v>
      </c>
      <c r="C15" s="78">
        <v>3</v>
      </c>
      <c r="D15" s="78">
        <v>30</v>
      </c>
      <c r="E15" s="629">
        <v>60</v>
      </c>
      <c r="F15" s="62">
        <v>1.11151353260897</v>
      </c>
      <c r="G15" s="62">
        <v>5.1835677008601602</v>
      </c>
      <c r="H15" s="62">
        <v>0.30038695354872602</v>
      </c>
      <c r="I15" s="62">
        <v>1.0711818E-2</v>
      </c>
      <c r="J15" s="62">
        <v>6.9817991223601397E-2</v>
      </c>
      <c r="K15" s="329">
        <v>3.5999811999999999E-2</v>
      </c>
      <c r="L15" s="329">
        <v>6.1739677E-2</v>
      </c>
      <c r="M15" s="62">
        <v>6.4232551925713394E-2</v>
      </c>
      <c r="N15" s="329">
        <v>8.9999529999999998E-3</v>
      </c>
      <c r="O15" s="329">
        <v>2.6459862000000001E-2</v>
      </c>
      <c r="P15" s="62">
        <v>1807.6692823834401</v>
      </c>
      <c r="Q15" s="63">
        <f t="shared" si="0"/>
        <v>0.10329564580323691</v>
      </c>
      <c r="R15" s="64">
        <f t="shared" si="1"/>
        <v>4.6305256337534198E-2</v>
      </c>
      <c r="S15" s="65">
        <f t="shared" ref="S15:S16" si="13">C15*($E15*$F15)/453.59</f>
        <v>0.4410865227840442</v>
      </c>
      <c r="T15" s="65">
        <f t="shared" ref="T15:T16" si="14">C15*($E15*$G15)/453.59</f>
        <v>2.0570166585569098</v>
      </c>
      <c r="U15" s="65">
        <f t="shared" ref="U15:U16" si="15">C15*(($E15*$H15))/453.59</f>
        <v>0.11920379999288055</v>
      </c>
      <c r="V15" s="65">
        <f t="shared" ref="V15:V16" si="16">C15*($E15*$I15)/453.59</f>
        <v>4.2508151414272803E-3</v>
      </c>
      <c r="W15" s="65">
        <f t="shared" ref="W15:W16" si="17">C15*(($E15*($J15+$K15+$L15)))/453.59</f>
        <v>6.6492529465482605E-2</v>
      </c>
      <c r="X15" s="65">
        <f t="shared" ref="X15:X16" si="18">C15*(($E15*($M15+$N15+$O15)))/453.59</f>
        <v>3.9561335229234357E-2</v>
      </c>
      <c r="Y15" s="65">
        <f t="shared" si="11"/>
        <v>0.137225592846353</v>
      </c>
      <c r="Z15" s="65">
        <f t="shared" si="12"/>
        <v>3.3682645516832095E-2</v>
      </c>
      <c r="AA15" s="65">
        <f t="shared" ref="AA15:AA16" si="19">C15*(($E15*($P15)))/453.59</f>
        <v>717.34489479269655</v>
      </c>
      <c r="AB15" s="65">
        <f t="shared" ref="AB15:AB16" si="20">C15*(($E15*($Q15)))/453.59</f>
        <v>4.0991239323139063E-2</v>
      </c>
      <c r="AC15" s="65">
        <f t="shared" ref="AC15:AC16" si="21">C15*(($E15*($R15)))/453.59</f>
        <v>1.8375506825009713E-2</v>
      </c>
    </row>
    <row r="16" spans="1:29" ht="12.75" customHeight="1">
      <c r="A16" s="58" t="s">
        <v>26</v>
      </c>
      <c r="B16" s="59" t="s">
        <v>365</v>
      </c>
      <c r="C16" s="78">
        <v>3</v>
      </c>
      <c r="D16" s="78">
        <v>30</v>
      </c>
      <c r="E16" s="629">
        <v>30</v>
      </c>
      <c r="F16" s="334">
        <v>0.82460322228627503</v>
      </c>
      <c r="G16" s="335">
        <v>3.0722446495270801</v>
      </c>
      <c r="H16" s="335">
        <v>0.17343260623696499</v>
      </c>
      <c r="I16" s="632">
        <v>3.18613688227605E-3</v>
      </c>
      <c r="J16" s="632">
        <v>3.9818541747870799E-2</v>
      </c>
      <c r="K16" s="63">
        <v>1.1999938E-2</v>
      </c>
      <c r="L16" s="633">
        <v>8.9179532963172103E-2</v>
      </c>
      <c r="M16" s="632">
        <v>3.6633059551839701E-2</v>
      </c>
      <c r="N16" s="63">
        <v>2.9999850000000002E-3</v>
      </c>
      <c r="O16" s="63">
        <v>3.8219796329027902E-2</v>
      </c>
      <c r="P16" s="335">
        <v>504.22233920361299</v>
      </c>
      <c r="Q16" s="63">
        <f t="shared" ref="Q16" si="22">0.000057143*P16</f>
        <v>2.8812777129112056E-2</v>
      </c>
      <c r="R16" s="64">
        <f t="shared" ref="R16" si="23">0.000025616*P16</f>
        <v>1.291615944103975E-2</v>
      </c>
      <c r="S16" s="65">
        <f t="shared" si="13"/>
        <v>0.16361535749413514</v>
      </c>
      <c r="T16" s="65">
        <f t="shared" si="14"/>
        <v>0.60958578993680901</v>
      </c>
      <c r="U16" s="65">
        <f t="shared" si="15"/>
        <v>3.4411990037978901E-2</v>
      </c>
      <c r="V16" s="65">
        <f t="shared" si="16"/>
        <v>6.3218395336062192E-4</v>
      </c>
      <c r="W16" s="65">
        <f t="shared" si="17"/>
        <v>2.7976412936779604E-2</v>
      </c>
      <c r="X16" s="65">
        <f t="shared" si="18"/>
        <v>1.5447332787932019E-2</v>
      </c>
      <c r="Y16" s="65">
        <f t="shared" ref="Y16" si="24">C16*(E16)*$B$32</f>
        <v>6.8612796423176498E-2</v>
      </c>
      <c r="Z16" s="65">
        <f t="shared" ref="Z16" si="25">C16*E16*$B$33</f>
        <v>1.6841322758416048E-2</v>
      </c>
      <c r="AA16" s="65">
        <f t="shared" si="19"/>
        <v>100.04632052806537</v>
      </c>
      <c r="AB16" s="65">
        <f t="shared" si="20"/>
        <v>5.7169468939352389E-3</v>
      </c>
      <c r="AC16" s="65">
        <f t="shared" si="21"/>
        <v>2.5627865466469227E-3</v>
      </c>
    </row>
    <row r="17" spans="1:29" ht="12.75" customHeight="1">
      <c r="A17" s="66" t="s">
        <v>21</v>
      </c>
      <c r="B17" s="52"/>
      <c r="C17" s="57"/>
      <c r="D17" s="52"/>
      <c r="E17" s="52"/>
      <c r="F17" s="330"/>
      <c r="G17" s="53"/>
      <c r="H17" s="53"/>
      <c r="I17" s="53"/>
      <c r="J17" s="328"/>
      <c r="K17" s="328"/>
      <c r="L17" s="328"/>
      <c r="M17" s="328"/>
      <c r="N17" s="328"/>
      <c r="O17" s="328"/>
      <c r="P17" s="53"/>
      <c r="Q17" s="328"/>
      <c r="R17" s="328"/>
      <c r="S17" s="67">
        <f>SUM(S9:S16)</f>
        <v>1.4371300280631401</v>
      </c>
      <c r="T17" s="67">
        <f t="shared" ref="T17:AC17" si="26">SUM(T9:T16)</f>
        <v>5.2802752406288382</v>
      </c>
      <c r="U17" s="67">
        <f t="shared" si="26"/>
        <v>0.33154858228278516</v>
      </c>
      <c r="V17" s="67">
        <f t="shared" si="26"/>
        <v>9.7297427372193372E-3</v>
      </c>
      <c r="W17" s="67">
        <f t="shared" si="26"/>
        <v>0.27538779280800185</v>
      </c>
      <c r="X17" s="67">
        <f t="shared" si="26"/>
        <v>0.16513284401628997</v>
      </c>
      <c r="Y17" s="67">
        <f t="shared" si="26"/>
        <v>0.7318698285138826</v>
      </c>
      <c r="Z17" s="67">
        <f t="shared" si="26"/>
        <v>0.17964077608977116</v>
      </c>
      <c r="AA17" s="67">
        <f t="shared" si="26"/>
        <v>1381.0042985238113</v>
      </c>
      <c r="AB17" s="67">
        <f t="shared" si="26"/>
        <v>7.8914728630546133E-2</v>
      </c>
      <c r="AC17" s="67">
        <f t="shared" si="26"/>
        <v>3.5375806110985938E-2</v>
      </c>
    </row>
    <row r="18" spans="1:29" ht="12.75" customHeight="1">
      <c r="A18" s="652"/>
      <c r="B18" s="653"/>
      <c r="C18" s="653"/>
      <c r="D18" s="653"/>
      <c r="E18" s="653"/>
      <c r="F18" s="653"/>
      <c r="G18" s="653"/>
      <c r="H18" s="653"/>
      <c r="I18" s="653"/>
      <c r="J18" s="653"/>
      <c r="K18" s="653"/>
      <c r="L18" s="653"/>
      <c r="M18" s="653"/>
      <c r="N18" s="653"/>
      <c r="O18" s="653"/>
      <c r="P18" s="653"/>
      <c r="Q18" s="653"/>
      <c r="R18" s="653"/>
      <c r="S18" s="653"/>
      <c r="T18" s="653"/>
      <c r="U18" s="653"/>
      <c r="V18" s="653"/>
      <c r="W18" s="653"/>
      <c r="X18" s="653"/>
      <c r="Y18" s="653"/>
      <c r="Z18" s="653"/>
      <c r="AA18" s="653"/>
      <c r="AB18" s="653"/>
      <c r="AC18" s="654"/>
    </row>
    <row r="19" spans="1:29">
      <c r="A19" s="66" t="s">
        <v>61</v>
      </c>
      <c r="B19" s="52"/>
      <c r="C19" s="57"/>
      <c r="D19" s="52"/>
      <c r="E19" s="52"/>
      <c r="F19" s="330"/>
      <c r="G19" s="53"/>
      <c r="H19" s="53"/>
      <c r="I19" s="53"/>
      <c r="J19" s="328"/>
      <c r="K19" s="328"/>
      <c r="L19" s="328"/>
      <c r="M19" s="328"/>
      <c r="N19" s="328"/>
      <c r="O19" s="328"/>
      <c r="P19" s="53"/>
      <c r="Q19" s="328"/>
      <c r="R19" s="328"/>
      <c r="S19" s="67">
        <f>S17</f>
        <v>1.4371300280631401</v>
      </c>
      <c r="T19" s="67">
        <f t="shared" ref="T19:AC19" si="27">T17</f>
        <v>5.2802752406288382</v>
      </c>
      <c r="U19" s="67">
        <f t="shared" si="27"/>
        <v>0.33154858228278516</v>
      </c>
      <c r="V19" s="67">
        <f t="shared" si="27"/>
        <v>9.7297427372193372E-3</v>
      </c>
      <c r="W19" s="67">
        <f t="shared" si="27"/>
        <v>0.27538779280800185</v>
      </c>
      <c r="X19" s="67">
        <f t="shared" si="27"/>
        <v>0.16513284401628997</v>
      </c>
      <c r="Y19" s="67">
        <f t="shared" si="27"/>
        <v>0.7318698285138826</v>
      </c>
      <c r="Z19" s="67">
        <f t="shared" si="27"/>
        <v>0.17964077608977116</v>
      </c>
      <c r="AA19" s="67">
        <f t="shared" si="27"/>
        <v>1381.0042985238113</v>
      </c>
      <c r="AB19" s="67">
        <f t="shared" si="27"/>
        <v>7.8914728630546133E-2</v>
      </c>
      <c r="AC19" s="67">
        <f t="shared" si="27"/>
        <v>3.5375806110985938E-2</v>
      </c>
    </row>
    <row r="20" spans="1:29">
      <c r="A20" s="68"/>
      <c r="B20" s="69"/>
      <c r="C20" s="70"/>
      <c r="D20" s="69"/>
      <c r="E20" s="69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53.25" customHeight="1">
      <c r="A21" s="68" t="s">
        <v>499</v>
      </c>
      <c r="B21" s="69"/>
      <c r="C21" s="70"/>
      <c r="D21" s="69"/>
      <c r="E21" s="69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>
      <c r="A22" s="68"/>
      <c r="B22" s="69"/>
      <c r="C22" s="70"/>
      <c r="D22" s="69"/>
      <c r="E22" s="69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>
      <c r="A23" s="68"/>
      <c r="B23" s="69"/>
      <c r="C23" s="70"/>
      <c r="D23" s="69"/>
      <c r="E23" s="69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>
      <c r="A24" s="51" t="s">
        <v>63</v>
      </c>
    </row>
    <row r="25" spans="1:29">
      <c r="A25" s="51" t="s">
        <v>614</v>
      </c>
    </row>
    <row r="26" spans="1:29">
      <c r="A26" s="51" t="s">
        <v>657</v>
      </c>
    </row>
    <row r="27" spans="1:29">
      <c r="A27" s="74" t="s">
        <v>623</v>
      </c>
    </row>
    <row r="28" spans="1:29">
      <c r="A28" s="51" t="s">
        <v>67</v>
      </c>
    </row>
    <row r="29" spans="1:29">
      <c r="A29" s="51" t="s">
        <v>615</v>
      </c>
    </row>
    <row r="31" spans="1:29">
      <c r="A31" s="51" t="s">
        <v>616</v>
      </c>
    </row>
    <row r="32" spans="1:29">
      <c r="A32" s="74" t="s">
        <v>44</v>
      </c>
      <c r="B32" s="51">
        <f>(0.0022*(0.03)^0.91*(8.08)^1.02)</f>
        <v>7.6236440470196104E-4</v>
      </c>
    </row>
    <row r="33" spans="1:2">
      <c r="A33" s="74" t="s">
        <v>45</v>
      </c>
      <c r="B33" s="51">
        <f>(0.00054*(0.03)^0.91*(8.08)^1.02)</f>
        <v>1.8712580842684498E-4</v>
      </c>
    </row>
    <row r="34" spans="1:2">
      <c r="A34" s="74"/>
    </row>
    <row r="35" spans="1:2">
      <c r="A35" s="74"/>
    </row>
    <row r="36" spans="1:2">
      <c r="A36" s="74"/>
    </row>
    <row r="363" spans="1:1">
      <c r="A363" s="73"/>
    </row>
    <row r="368" spans="1:1">
      <c r="A368" s="74"/>
    </row>
    <row r="373" spans="1:1">
      <c r="A373" s="74"/>
    </row>
    <row r="374" spans="1:1">
      <c r="A374" s="74"/>
    </row>
    <row r="375" spans="1:1">
      <c r="A375" s="74"/>
    </row>
  </sheetData>
  <mergeCells count="7">
    <mergeCell ref="A18:AC18"/>
    <mergeCell ref="S6:AC6"/>
    <mergeCell ref="A6:A7"/>
    <mergeCell ref="B6:B7"/>
    <mergeCell ref="C6:C7"/>
    <mergeCell ref="J6:L6"/>
    <mergeCell ref="M6:O6"/>
  </mergeCells>
  <pageMargins left="0.75" right="0.75" top="1" bottom="1" header="0.5" footer="0.5"/>
  <pageSetup paperSize="17" scale="58" firstPageNumber="17" orientation="landscape" useFirstPageNumber="1" r:id="rId1"/>
  <headerFooter alignWithMargins="0">
    <oddHeader>&amp;CTable A-18
Construction and Operational Truck Trip Emissions
Sycamore to Peñasquitos 230 kV Transmission Line Project
Segment A</oddHeader>
    <oddFooter>&amp;CA-18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6"/>
  <sheetViews>
    <sheetView view="pageLayout" topLeftCell="A4" zoomScale="80" zoomScaleNormal="85" zoomScalePageLayoutView="80" workbookViewId="0">
      <selection activeCell="B27" sqref="B27"/>
    </sheetView>
  </sheetViews>
  <sheetFormatPr defaultRowHeight="12.75"/>
  <cols>
    <col min="1" max="1" width="29.5703125" style="51" customWidth="1"/>
    <col min="2" max="2" width="18" style="51" customWidth="1"/>
    <col min="3" max="3" width="17.85546875" style="51" customWidth="1"/>
    <col min="4" max="4" width="10.140625" style="51" bestFit="1" customWidth="1"/>
    <col min="5" max="5" width="12.5703125" style="51" customWidth="1"/>
    <col min="6" max="6" width="9.140625" style="51"/>
    <col min="7" max="7" width="10.85546875" style="51" customWidth="1"/>
    <col min="8" max="8" width="9.140625" style="51"/>
    <col min="9" max="9" width="10.42578125" style="51" customWidth="1"/>
    <col min="10" max="10" width="9.140625" style="51" customWidth="1"/>
    <col min="11" max="12" width="10.42578125" style="51" customWidth="1"/>
    <col min="13" max="13" width="10.5703125" style="51" customWidth="1"/>
    <col min="14" max="15" width="12.42578125" style="51" customWidth="1"/>
    <col min="16" max="16" width="9.140625" style="51"/>
    <col min="17" max="17" width="10.5703125" style="51" customWidth="1"/>
    <col min="18" max="18" width="9.140625" style="51"/>
    <col min="19" max="19" width="10.42578125" style="51" customWidth="1"/>
    <col min="20" max="22" width="9.140625" style="51"/>
    <col min="23" max="23" width="10.85546875" style="51" customWidth="1"/>
    <col min="24" max="26" width="9.140625" style="51"/>
    <col min="27" max="27" width="10.85546875" style="51" customWidth="1"/>
    <col min="28" max="28" width="12.42578125" style="51" bestFit="1" customWidth="1"/>
    <col min="29" max="29" width="11.5703125" style="51" bestFit="1" customWidth="1"/>
    <col min="30" max="30" width="9.140625" style="5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527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71" t="s">
        <v>76</v>
      </c>
      <c r="H4" s="470" t="s">
        <v>52</v>
      </c>
      <c r="I4" s="471" t="s">
        <v>76</v>
      </c>
      <c r="J4" s="470" t="s">
        <v>52</v>
      </c>
      <c r="K4" s="471" t="s">
        <v>76</v>
      </c>
      <c r="L4" s="471" t="s">
        <v>77</v>
      </c>
      <c r="M4" s="471" t="s">
        <v>78</v>
      </c>
      <c r="N4" s="471" t="s">
        <v>79</v>
      </c>
      <c r="O4" s="471" t="s">
        <v>80</v>
      </c>
      <c r="P4" s="470" t="s">
        <v>52</v>
      </c>
      <c r="Q4" s="471" t="s">
        <v>76</v>
      </c>
      <c r="R4" s="472" t="s">
        <v>52</v>
      </c>
      <c r="S4" s="471" t="s">
        <v>76</v>
      </c>
      <c r="T4" s="472" t="s">
        <v>53</v>
      </c>
      <c r="U4" s="472" t="s">
        <v>54</v>
      </c>
      <c r="V4" s="472" t="s">
        <v>52</v>
      </c>
      <c r="W4" s="471" t="s">
        <v>76</v>
      </c>
      <c r="X4" s="472" t="s">
        <v>53</v>
      </c>
      <c r="Y4" s="472" t="s">
        <v>54</v>
      </c>
      <c r="Z4" s="470" t="s">
        <v>52</v>
      </c>
      <c r="AA4" s="471" t="s">
        <v>76</v>
      </c>
      <c r="AB4" s="472" t="s">
        <v>52</v>
      </c>
      <c r="AC4" s="471" t="s">
        <v>76</v>
      </c>
      <c r="AD4" s="472" t="s">
        <v>52</v>
      </c>
      <c r="AE4" s="471" t="s">
        <v>76</v>
      </c>
    </row>
    <row r="5" spans="1:67" ht="25.5">
      <c r="A5" s="76" t="s">
        <v>488</v>
      </c>
      <c r="B5" s="77" t="s">
        <v>81</v>
      </c>
      <c r="C5" s="78">
        <v>15</v>
      </c>
      <c r="D5" s="78">
        <v>35</v>
      </c>
      <c r="E5" s="78">
        <v>80</v>
      </c>
      <c r="F5" s="438">
        <v>2.1538335940769402</v>
      </c>
      <c r="G5" s="78">
        <v>31.4244798871777</v>
      </c>
      <c r="H5" s="78">
        <v>0.20522395079204001</v>
      </c>
      <c r="I5" s="78">
        <v>1.8136819244333999</v>
      </c>
      <c r="J5" s="438">
        <v>4.8783653039459897E-2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3.0353578318929601E-3</v>
      </c>
      <c r="S5" s="78">
        <v>2.9198634356063399E-2</v>
      </c>
      <c r="T5" s="78">
        <v>7.9999583995993707E-3</v>
      </c>
      <c r="U5" s="78">
        <v>3.6749815874576097E-2</v>
      </c>
      <c r="V5" s="78">
        <v>2.8033690253870302E-3</v>
      </c>
      <c r="W5" s="78">
        <v>2.6884174180557701E-2</v>
      </c>
      <c r="X5" s="78">
        <v>1.9999896010969099E-3</v>
      </c>
      <c r="Y5" s="78">
        <v>1.57499197860352E-2</v>
      </c>
      <c r="Z5" s="78">
        <v>297.395519972616</v>
      </c>
      <c r="AA5" s="78">
        <v>448.54817624958298</v>
      </c>
      <c r="AB5" s="438">
        <f>0.0408*0.0694341043538129</f>
        <v>2.8329114576355666E-3</v>
      </c>
      <c r="AC5" s="438">
        <f t="shared" ref="AC5" si="0">0.000049261*AA5</f>
        <v>2.2095931710230707E-2</v>
      </c>
      <c r="AD5" s="439">
        <f>0.0416*H5</f>
        <v>8.5373163529488642E-3</v>
      </c>
      <c r="AE5" s="438">
        <f t="shared" ref="AE5" si="1">0.000021675*AA5</f>
        <v>9.7222817202097123E-3</v>
      </c>
    </row>
    <row r="6" spans="1:67">
      <c r="A6" s="80"/>
      <c r="B6" s="80"/>
      <c r="C6" s="81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67" ht="25.5">
      <c r="A7" s="83" t="s">
        <v>364</v>
      </c>
      <c r="B7" s="74"/>
      <c r="C7" s="7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5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1" spans="1:67" ht="27.75" customHeight="1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77"/>
      <c r="H11" s="677"/>
      <c r="I11" s="677"/>
      <c r="J11" s="677"/>
      <c r="K11" s="677"/>
      <c r="L11" s="677"/>
      <c r="M11" s="677"/>
      <c r="N11" s="677"/>
      <c r="O11" s="677"/>
      <c r="P11" s="667"/>
      <c r="AN11" s="75"/>
      <c r="AZ11" s="51"/>
    </row>
    <row r="12" spans="1:67" ht="63.75">
      <c r="A12" s="676"/>
      <c r="B12" s="676"/>
      <c r="C12" s="470" t="s">
        <v>75</v>
      </c>
      <c r="D12" s="470" t="s">
        <v>50</v>
      </c>
      <c r="E12" s="470" t="s">
        <v>51</v>
      </c>
      <c r="F12" s="473" t="s">
        <v>40</v>
      </c>
      <c r="G12" s="473" t="s">
        <v>55</v>
      </c>
      <c r="H12" s="473" t="s">
        <v>56</v>
      </c>
      <c r="I12" s="473" t="s">
        <v>43</v>
      </c>
      <c r="J12" s="473" t="s">
        <v>44</v>
      </c>
      <c r="K12" s="473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25.5">
      <c r="A13" s="76" t="str">
        <f>A5</f>
        <v>Wire Stringing/Sagging/Clipping</v>
      </c>
      <c r="B13" s="77" t="str">
        <f>B5</f>
        <v>Light-Duty Truck, catalyst</v>
      </c>
      <c r="C13" s="78">
        <f>C5</f>
        <v>15</v>
      </c>
      <c r="D13" s="78">
        <v>35</v>
      </c>
      <c r="E13" s="78">
        <v>80</v>
      </c>
      <c r="F13" s="440">
        <f>C5*($E5*$F5+($G5))/453.59</f>
        <v>6.7372903088692295</v>
      </c>
      <c r="G13" s="440">
        <f>C5*($E5*$H5+($I5))/453.59</f>
        <v>0.60291005052348823</v>
      </c>
      <c r="H13" s="440">
        <f>C5*(($E5*$J5)+($K5)+($L5)+($E5*$N5)+(($M5+$O5)))/453.59</f>
        <v>0.73320948626746185</v>
      </c>
      <c r="I13" s="440">
        <f>C5*($E5*$P5+($Q5))/453.59</f>
        <v>1.1108953463090111E-2</v>
      </c>
      <c r="J13" s="440">
        <f>C5*(($E5*($R5+$T5+$U5))+($S5))/453.59</f>
        <v>0.12738406499839738</v>
      </c>
      <c r="K13" s="440">
        <f>$C5*(($E5*($V5+$X5+$Y5))+($W5))/453.59</f>
        <v>5.5263997680132571E-2</v>
      </c>
      <c r="L13" s="440">
        <f>C5*E5*$B$25</f>
        <v>0.22020889834326324</v>
      </c>
      <c r="M13" s="440">
        <f>C5*E5*$B$26</f>
        <v>5.4051275047891881E-2</v>
      </c>
      <c r="N13" s="440">
        <f>C5*($E5*$Z5+($AA5))/453.59</f>
        <v>801.61124939016065</v>
      </c>
      <c r="O13" s="440">
        <f>C5*($E5*$AB5+($AC5))/453.59</f>
        <v>8.2253416627706549E-3</v>
      </c>
      <c r="P13" s="440">
        <f>C5*($E5*$AD5+($AE5))/453.59</f>
        <v>2.2907502037835457E-2</v>
      </c>
      <c r="AN13" s="75"/>
      <c r="AZ13" s="51"/>
    </row>
    <row r="14" spans="1:67">
      <c r="A14" s="100" t="s">
        <v>117</v>
      </c>
      <c r="B14" s="100"/>
      <c r="C14" s="329">
        <f>SUM(C13:C13)</f>
        <v>15</v>
      </c>
      <c r="D14" s="100"/>
      <c r="E14" s="100"/>
      <c r="F14" s="67">
        <f t="shared" ref="F14:P14" si="2">SUM(F13:F13)</f>
        <v>6.7372903088692295</v>
      </c>
      <c r="G14" s="67">
        <f t="shared" si="2"/>
        <v>0.60291005052348823</v>
      </c>
      <c r="H14" s="67">
        <f t="shared" si="2"/>
        <v>0.73320948626746185</v>
      </c>
      <c r="I14" s="67">
        <f t="shared" si="2"/>
        <v>1.1108953463090111E-2</v>
      </c>
      <c r="J14" s="67">
        <f t="shared" si="2"/>
        <v>0.12738406499839738</v>
      </c>
      <c r="K14" s="67">
        <f t="shared" si="2"/>
        <v>5.5263997680132571E-2</v>
      </c>
      <c r="L14" s="67">
        <f t="shared" si="2"/>
        <v>0.22020889834326324</v>
      </c>
      <c r="M14" s="67">
        <f t="shared" si="2"/>
        <v>5.4051275047891881E-2</v>
      </c>
      <c r="N14" s="67">
        <f t="shared" si="2"/>
        <v>801.61124939016065</v>
      </c>
      <c r="O14" s="67">
        <f t="shared" si="2"/>
        <v>8.2253416627706549E-3</v>
      </c>
      <c r="P14" s="67">
        <f t="shared" si="2"/>
        <v>2.2907502037835457E-2</v>
      </c>
      <c r="AN14" s="75"/>
      <c r="AZ14" s="51"/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657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(0.0022*(0.03)^0.91*(2)^1.02)</f>
        <v>1.8350741528605269E-4</v>
      </c>
    </row>
    <row r="26" spans="1:2">
      <c r="A26" s="74" t="s">
        <v>45</v>
      </c>
      <c r="B26" s="51">
        <f>(0.00054*(0.03)^0.91*(2)^1.02)</f>
        <v>4.5042729206576564E-5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57" firstPageNumber="16" orientation="landscape" useFirstPageNumber="1" r:id="rId1"/>
  <headerFooter alignWithMargins="0">
    <oddHeader>&amp;CTable A-19
Construction and Operations Worker Commute Emission Calculations
Sycamore to Peñasquitos 230 kV Transmission Line Project
Segment A</oddHeader>
    <oddFooter>&amp;CA-19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6"/>
  <sheetViews>
    <sheetView view="pageLayout" topLeftCell="A10" zoomScale="80" zoomScaleNormal="75" zoomScalePageLayoutView="80" workbookViewId="0">
      <selection activeCell="B43" sqref="B43"/>
    </sheetView>
  </sheetViews>
  <sheetFormatPr defaultRowHeight="12.75"/>
  <cols>
    <col min="1" max="1" width="31.85546875" style="51" customWidth="1"/>
    <col min="2" max="2" width="26.5703125" style="51" customWidth="1"/>
    <col min="3" max="3" width="10.140625" style="51" customWidth="1"/>
    <col min="4" max="4" width="9.140625" style="51" customWidth="1"/>
    <col min="5" max="5" width="13.5703125" style="51" customWidth="1"/>
    <col min="6" max="6" width="11.7109375" style="51" bestFit="1" customWidth="1"/>
    <col min="7" max="7" width="10.7109375" style="51" customWidth="1"/>
    <col min="8" max="8" width="11.5703125" style="51" bestFit="1" customWidth="1"/>
    <col min="9" max="9" width="10.85546875" style="51" customWidth="1"/>
    <col min="10" max="10" width="10.7109375" style="51" customWidth="1"/>
    <col min="11" max="12" width="11.5703125" style="51" bestFit="1" customWidth="1"/>
    <col min="13" max="13" width="10.85546875" style="51" customWidth="1"/>
    <col min="14" max="14" width="10.5703125" style="51" customWidth="1"/>
    <col min="15" max="15" width="10.5703125" style="51" bestFit="1" customWidth="1"/>
    <col min="16" max="16" width="11.140625" style="51" customWidth="1"/>
    <col min="17" max="17" width="11.5703125" style="51" bestFit="1" customWidth="1"/>
    <col min="18" max="18" width="10.28515625" style="51" customWidth="1"/>
    <col min="19" max="24" width="9.28515625" style="51" bestFit="1" customWidth="1"/>
    <col min="25" max="25" width="10.5703125" style="51" customWidth="1"/>
    <col min="26" max="26" width="11" style="51" customWidth="1"/>
    <col min="27" max="27" width="9.28515625" style="51" bestFit="1" customWidth="1"/>
    <col min="28" max="28" width="9.28515625" style="51" customWidth="1"/>
    <col min="29" max="29" width="9.28515625" style="51" bestFit="1" customWidth="1"/>
    <col min="30" max="16384" width="9.140625" style="51"/>
  </cols>
  <sheetData>
    <row r="1" spans="1:29">
      <c r="A1" s="3" t="s">
        <v>373</v>
      </c>
    </row>
    <row r="3" spans="1:29" ht="26.25" customHeight="1">
      <c r="A3" s="668" t="s">
        <v>35</v>
      </c>
      <c r="B3" s="668" t="s">
        <v>36</v>
      </c>
      <c r="C3" s="668" t="s">
        <v>37</v>
      </c>
      <c r="D3" s="474" t="s">
        <v>38</v>
      </c>
      <c r="E3" s="474" t="s">
        <v>39</v>
      </c>
      <c r="F3" s="475" t="s">
        <v>40</v>
      </c>
      <c r="G3" s="475" t="s">
        <v>41</v>
      </c>
      <c r="H3" s="472" t="s">
        <v>42</v>
      </c>
      <c r="I3" s="475" t="s">
        <v>43</v>
      </c>
      <c r="J3" s="671" t="s">
        <v>44</v>
      </c>
      <c r="K3" s="672"/>
      <c r="L3" s="672"/>
      <c r="M3" s="671" t="s">
        <v>45</v>
      </c>
      <c r="N3" s="672"/>
      <c r="O3" s="672"/>
      <c r="P3" s="475" t="s">
        <v>46</v>
      </c>
      <c r="Q3" s="472" t="s">
        <v>47</v>
      </c>
      <c r="R3" s="472" t="s">
        <v>48</v>
      </c>
      <c r="S3" s="664" t="s">
        <v>49</v>
      </c>
      <c r="T3" s="665"/>
      <c r="U3" s="665"/>
      <c r="V3" s="665"/>
      <c r="W3" s="665"/>
      <c r="X3" s="666"/>
      <c r="Y3" s="666"/>
      <c r="Z3" s="666"/>
      <c r="AA3" s="666"/>
      <c r="AB3" s="666"/>
      <c r="AC3" s="667"/>
    </row>
    <row r="4" spans="1:29" ht="66" customHeight="1">
      <c r="A4" s="669"/>
      <c r="B4" s="669"/>
      <c r="C4" s="670"/>
      <c r="D4" s="476" t="s">
        <v>50</v>
      </c>
      <c r="E4" s="476" t="s">
        <v>51</v>
      </c>
      <c r="F4" s="471" t="s">
        <v>52</v>
      </c>
      <c r="G4" s="470" t="s">
        <v>52</v>
      </c>
      <c r="H4" s="470" t="s">
        <v>52</v>
      </c>
      <c r="I4" s="470" t="s">
        <v>52</v>
      </c>
      <c r="J4" s="472" t="s">
        <v>52</v>
      </c>
      <c r="K4" s="472" t="s">
        <v>53</v>
      </c>
      <c r="L4" s="472" t="s">
        <v>54</v>
      </c>
      <c r="M4" s="472" t="s">
        <v>52</v>
      </c>
      <c r="N4" s="472" t="s">
        <v>53</v>
      </c>
      <c r="O4" s="472" t="s">
        <v>54</v>
      </c>
      <c r="P4" s="470" t="s">
        <v>52</v>
      </c>
      <c r="Q4" s="472" t="s">
        <v>52</v>
      </c>
      <c r="R4" s="472" t="s">
        <v>52</v>
      </c>
      <c r="S4" s="473" t="s">
        <v>40</v>
      </c>
      <c r="T4" s="473" t="s">
        <v>55</v>
      </c>
      <c r="U4" s="473" t="s">
        <v>56</v>
      </c>
      <c r="V4" s="473" t="s">
        <v>43</v>
      </c>
      <c r="W4" s="473" t="s">
        <v>44</v>
      </c>
      <c r="X4" s="473" t="s">
        <v>45</v>
      </c>
      <c r="Y4" s="472" t="s">
        <v>57</v>
      </c>
      <c r="Z4" s="472" t="s">
        <v>58</v>
      </c>
      <c r="AA4" s="472" t="s">
        <v>46</v>
      </c>
      <c r="AB4" s="472" t="s">
        <v>47</v>
      </c>
      <c r="AC4" s="472" t="s">
        <v>48</v>
      </c>
    </row>
    <row r="5" spans="1:29">
      <c r="A5" s="56" t="s">
        <v>508</v>
      </c>
      <c r="B5" s="52"/>
      <c r="C5" s="57"/>
      <c r="D5" s="52"/>
      <c r="E5" s="52"/>
      <c r="F5" s="448"/>
      <c r="G5" s="53"/>
      <c r="H5" s="53"/>
      <c r="I5" s="53"/>
      <c r="J5" s="448"/>
      <c r="K5" s="448"/>
      <c r="L5" s="448"/>
      <c r="M5" s="448"/>
      <c r="N5" s="448"/>
      <c r="O5" s="448"/>
      <c r="P5" s="53"/>
      <c r="Q5" s="448"/>
      <c r="R5" s="448"/>
      <c r="S5" s="436"/>
      <c r="T5" s="436"/>
      <c r="U5" s="436"/>
      <c r="V5" s="436"/>
      <c r="W5" s="436"/>
      <c r="X5" s="436"/>
      <c r="Y5" s="437"/>
      <c r="Z5" s="437"/>
      <c r="AA5" s="437"/>
      <c r="AB5" s="437"/>
      <c r="AC5" s="437"/>
    </row>
    <row r="6" spans="1:29" ht="12.75" customHeight="1">
      <c r="A6" s="530" t="s">
        <v>360</v>
      </c>
      <c r="B6" s="59" t="s">
        <v>59</v>
      </c>
      <c r="C6" s="60">
        <v>3</v>
      </c>
      <c r="D6" s="61">
        <v>30</v>
      </c>
      <c r="E6" s="61">
        <v>20</v>
      </c>
      <c r="F6" s="62">
        <v>0.292950056109193</v>
      </c>
      <c r="G6" s="62">
        <v>0.476930854001756</v>
      </c>
      <c r="H6" s="62">
        <v>6.5210486609312598E-2</v>
      </c>
      <c r="I6" s="62">
        <v>3.18613688227605E-3</v>
      </c>
      <c r="J6" s="62">
        <v>5.3954773620132797E-2</v>
      </c>
      <c r="K6" s="63">
        <v>7.99995847163921E-3</v>
      </c>
      <c r="L6" s="63">
        <v>3.6749815577381599E-2</v>
      </c>
      <c r="M6" s="62">
        <v>4.9638388985497099E-2</v>
      </c>
      <c r="N6" s="63">
        <v>1.9999896145790402E-3</v>
      </c>
      <c r="O6" s="63">
        <v>1.57499200131354E-2</v>
      </c>
      <c r="P6" s="62">
        <v>247.93301798021901</v>
      </c>
      <c r="Q6" s="63">
        <f t="shared" ref="Q6:Q8" si="0">0.000057143*P6</f>
        <v>1.4167636446443654E-2</v>
      </c>
      <c r="R6" s="64">
        <f t="shared" ref="R6:R8" si="1">0.000025616*P6</f>
        <v>6.3510521885812897E-3</v>
      </c>
      <c r="S6" s="65">
        <f t="shared" ref="S6:S8" si="2">C6*($E6*$F6)/453.59</f>
        <v>3.8750861717744174E-2</v>
      </c>
      <c r="T6" s="65">
        <f t="shared" ref="T6:T8" si="3">C6*($E6*$G6)/453.59</f>
        <v>6.3087482616692087E-2</v>
      </c>
      <c r="U6" s="65">
        <f t="shared" ref="U6:U8" si="4">C6*(($E6*$H6))/453.59</f>
        <v>8.6259159076671806E-3</v>
      </c>
      <c r="V6" s="65">
        <f t="shared" ref="V6:V8" si="5">C6*($E6*$I6)/453.59</f>
        <v>4.214559689070813E-4</v>
      </c>
      <c r="W6" s="65">
        <f t="shared" ref="W6:W8" si="6">C6*(($E6*($J6+$K6+$L6)))/453.59</f>
        <v>1.3056444939591296E-2</v>
      </c>
      <c r="X6" s="65">
        <f t="shared" ref="X6:X8" si="7">C6*(($E6*($M6+$N6+$O6)))/453.59</f>
        <v>8.9139926294510303E-3</v>
      </c>
      <c r="Y6" s="65">
        <f>C6*(E6)*$B$43</f>
        <v>4.8168328633526152E-2</v>
      </c>
      <c r="Z6" s="65">
        <f>C6*E6*$B$44</f>
        <v>1.1823135210047329E-2</v>
      </c>
      <c r="AA6" s="65">
        <f t="shared" ref="AA6:AA8" si="8">C6*(($E6*($P6)))/453.59</f>
        <v>32.796095766690499</v>
      </c>
      <c r="AB6" s="65">
        <f t="shared" ref="AB6:AB8" si="9">C6*(($E6*($Q6)))/453.59</f>
        <v>1.8740673003959948E-3</v>
      </c>
      <c r="AC6" s="65">
        <f t="shared" ref="AC6:AC8" si="10">C6*(($E6*($R6)))/453.59</f>
        <v>8.4010478915954353E-4</v>
      </c>
    </row>
    <row r="7" spans="1:29" ht="12.75" customHeight="1">
      <c r="A7" s="530" t="s">
        <v>355</v>
      </c>
      <c r="B7" s="59" t="s">
        <v>60</v>
      </c>
      <c r="C7" s="61">
        <v>1</v>
      </c>
      <c r="D7" s="61">
        <v>30</v>
      </c>
      <c r="E7" s="603">
        <v>60</v>
      </c>
      <c r="F7" s="37">
        <v>1.11151353260897</v>
      </c>
      <c r="G7" s="62">
        <v>5.1835677008601602</v>
      </c>
      <c r="H7" s="62">
        <v>0.30038695354872602</v>
      </c>
      <c r="I7" s="62">
        <v>1.0711818E-2</v>
      </c>
      <c r="J7" s="62">
        <v>6.9817991223601397E-2</v>
      </c>
      <c r="K7" s="602">
        <v>3.5999811999999999E-2</v>
      </c>
      <c r="L7" s="602">
        <v>6.1739677E-2</v>
      </c>
      <c r="M7" s="62">
        <v>6.4232551925713394E-2</v>
      </c>
      <c r="N7" s="445">
        <v>8.9999529999999998E-3</v>
      </c>
      <c r="O7" s="445">
        <v>2.6459862000000001E-2</v>
      </c>
      <c r="P7" s="62">
        <v>1807.6692823834401</v>
      </c>
      <c r="Q7" s="63">
        <f t="shared" si="0"/>
        <v>0.10329564580323691</v>
      </c>
      <c r="R7" s="64">
        <f t="shared" si="1"/>
        <v>4.6305256337534198E-2</v>
      </c>
      <c r="S7" s="65">
        <f t="shared" si="2"/>
        <v>0.14702884092801474</v>
      </c>
      <c r="T7" s="65">
        <f t="shared" si="3"/>
        <v>0.68567221951896995</v>
      </c>
      <c r="U7" s="65">
        <f t="shared" si="4"/>
        <v>3.9734599997626852E-2</v>
      </c>
      <c r="V7" s="65">
        <f t="shared" si="5"/>
        <v>1.41693838047576E-3</v>
      </c>
      <c r="W7" s="65">
        <f t="shared" si="6"/>
        <v>2.2164176488494201E-2</v>
      </c>
      <c r="X7" s="65">
        <f t="shared" si="7"/>
        <v>1.3187111743078119E-2</v>
      </c>
      <c r="Y7" s="65">
        <f>C7*(E7)*$B$43</f>
        <v>4.8168328633526152E-2</v>
      </c>
      <c r="Z7" s="65">
        <f>C7*E7*$B$44</f>
        <v>1.1823135210047329E-2</v>
      </c>
      <c r="AA7" s="65">
        <f t="shared" si="8"/>
        <v>239.11496493089888</v>
      </c>
      <c r="AB7" s="65">
        <f t="shared" si="9"/>
        <v>1.3663746441046353E-2</v>
      </c>
      <c r="AC7" s="65">
        <f t="shared" si="10"/>
        <v>6.1251689416699047E-3</v>
      </c>
    </row>
    <row r="8" spans="1:29" ht="12.75" customHeight="1">
      <c r="A8" s="531" t="s">
        <v>26</v>
      </c>
      <c r="B8" s="434" t="s">
        <v>365</v>
      </c>
      <c r="C8" s="631">
        <v>1</v>
      </c>
      <c r="D8" s="631">
        <v>30</v>
      </c>
      <c r="E8" s="60">
        <v>30</v>
      </c>
      <c r="F8" s="632">
        <v>0.82460322228627503</v>
      </c>
      <c r="G8" s="446">
        <v>3.0722446495270801</v>
      </c>
      <c r="H8" s="446">
        <v>0.17343260623696499</v>
      </c>
      <c r="I8" s="632">
        <v>3.18613688227605E-3</v>
      </c>
      <c r="J8" s="632">
        <v>3.9818541747870799E-2</v>
      </c>
      <c r="K8" s="633">
        <v>1.1999937300532599E-2</v>
      </c>
      <c r="L8" s="633">
        <v>8.9179532963172103E-2</v>
      </c>
      <c r="M8" s="632">
        <v>3.6633059551839701E-2</v>
      </c>
      <c r="N8" s="63">
        <v>2.9999843251331498E-3</v>
      </c>
      <c r="O8" s="63">
        <v>3.8219796329027902E-2</v>
      </c>
      <c r="P8" s="632">
        <v>504.22233920361299</v>
      </c>
      <c r="Q8" s="63">
        <f t="shared" si="0"/>
        <v>2.8812777129112056E-2</v>
      </c>
      <c r="R8" s="64">
        <f t="shared" si="1"/>
        <v>1.291615944103975E-2</v>
      </c>
      <c r="S8" s="65">
        <f t="shared" si="2"/>
        <v>5.4538452498045051E-2</v>
      </c>
      <c r="T8" s="65">
        <f t="shared" si="3"/>
        <v>0.2031952633122697</v>
      </c>
      <c r="U8" s="65">
        <f t="shared" si="4"/>
        <v>1.1470663345992968E-2</v>
      </c>
      <c r="V8" s="65">
        <f t="shared" si="5"/>
        <v>2.1072798445354065E-4</v>
      </c>
      <c r="W8" s="65">
        <f t="shared" si="6"/>
        <v>9.3254709326644446E-3</v>
      </c>
      <c r="X8" s="65">
        <f t="shared" si="7"/>
        <v>5.1491108846756376E-3</v>
      </c>
      <c r="Y8" s="65">
        <f t="shared" ref="Y8" si="11">C8*(E8)*$B$43</f>
        <v>2.4084164316763076E-2</v>
      </c>
      <c r="Z8" s="65">
        <f t="shared" ref="Z8" si="12">C8*E8*$B$44</f>
        <v>5.9115676050236644E-3</v>
      </c>
      <c r="AA8" s="65">
        <f t="shared" si="8"/>
        <v>33.348773509355127</v>
      </c>
      <c r="AB8" s="65">
        <f t="shared" si="9"/>
        <v>1.9056489646450798E-3</v>
      </c>
      <c r="AC8" s="65">
        <f t="shared" si="10"/>
        <v>8.5426218221564085E-4</v>
      </c>
    </row>
    <row r="9" spans="1:29" ht="12.75" customHeight="1">
      <c r="A9" s="66" t="s">
        <v>21</v>
      </c>
      <c r="B9" s="52"/>
      <c r="C9" s="57"/>
      <c r="D9" s="52"/>
      <c r="E9" s="52"/>
      <c r="F9" s="448"/>
      <c r="G9" s="53"/>
      <c r="H9" s="53"/>
      <c r="I9" s="53"/>
      <c r="J9" s="447"/>
      <c r="K9" s="447"/>
      <c r="L9" s="447"/>
      <c r="M9" s="447"/>
      <c r="N9" s="447"/>
      <c r="O9" s="447"/>
      <c r="P9" s="53"/>
      <c r="Q9" s="447"/>
      <c r="R9" s="447"/>
      <c r="S9" s="67">
        <f>SUM(S6:S8)</f>
        <v>0.24031815514380395</v>
      </c>
      <c r="T9" s="67">
        <f t="shared" ref="T9:AC9" si="13">SUM(T6:T8)</f>
        <v>0.95195496544793168</v>
      </c>
      <c r="U9" s="67">
        <f t="shared" si="13"/>
        <v>5.9831179251287003E-2</v>
      </c>
      <c r="V9" s="67">
        <f t="shared" si="13"/>
        <v>2.0491223338363822E-3</v>
      </c>
      <c r="W9" s="67">
        <f t="shared" si="13"/>
        <v>4.4546092360749939E-2</v>
      </c>
      <c r="X9" s="67">
        <f t="shared" si="13"/>
        <v>2.7250215257204786E-2</v>
      </c>
      <c r="Y9" s="67">
        <f t="shared" si="13"/>
        <v>0.12042082158381538</v>
      </c>
      <c r="Z9" s="67">
        <f t="shared" si="13"/>
        <v>2.955783802511832E-2</v>
      </c>
      <c r="AA9" s="67">
        <f t="shared" si="13"/>
        <v>305.2598342069445</v>
      </c>
      <c r="AB9" s="67">
        <f t="shared" si="13"/>
        <v>1.7443462706087428E-2</v>
      </c>
      <c r="AC9" s="67">
        <f t="shared" si="13"/>
        <v>7.8195359130450899E-3</v>
      </c>
    </row>
    <row r="10" spans="1:29" ht="12.75" customHeight="1">
      <c r="A10" s="652"/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653"/>
      <c r="X10" s="653"/>
      <c r="Y10" s="653"/>
      <c r="Z10" s="653"/>
      <c r="AA10" s="653"/>
      <c r="AB10" s="653"/>
      <c r="AC10" s="654"/>
    </row>
    <row r="11" spans="1:29" ht="12.75" customHeight="1">
      <c r="A11" s="56" t="s">
        <v>512</v>
      </c>
      <c r="B11" s="52"/>
      <c r="C11" s="57"/>
      <c r="D11" s="52"/>
      <c r="E11" s="52"/>
      <c r="F11" s="448"/>
      <c r="G11" s="53"/>
      <c r="H11" s="53"/>
      <c r="I11" s="53"/>
      <c r="J11" s="447"/>
      <c r="K11" s="447"/>
      <c r="L11" s="447"/>
      <c r="M11" s="447"/>
      <c r="N11" s="447"/>
      <c r="O11" s="447"/>
      <c r="P11" s="53"/>
      <c r="Q11" s="447"/>
      <c r="R11" s="447"/>
      <c r="S11" s="54"/>
      <c r="T11" s="54"/>
      <c r="U11" s="54"/>
      <c r="V11" s="54"/>
      <c r="W11" s="54"/>
      <c r="X11" s="54"/>
      <c r="Y11" s="55"/>
      <c r="Z11" s="55"/>
      <c r="AA11" s="55"/>
      <c r="AB11" s="55"/>
      <c r="AC11" s="55"/>
    </row>
    <row r="12" spans="1:29" ht="12.75" customHeight="1">
      <c r="A12" s="58" t="s">
        <v>359</v>
      </c>
      <c r="B12" s="59" t="s">
        <v>59</v>
      </c>
      <c r="C12" s="60">
        <v>2</v>
      </c>
      <c r="D12" s="61">
        <v>30</v>
      </c>
      <c r="E12" s="603">
        <v>20</v>
      </c>
      <c r="F12" s="62">
        <v>0.292950056109193</v>
      </c>
      <c r="G12" s="62">
        <v>0.476930854001756</v>
      </c>
      <c r="H12" s="62">
        <v>6.5210486609312598E-2</v>
      </c>
      <c r="I12" s="62">
        <v>3.18613688227605E-3</v>
      </c>
      <c r="J12" s="62">
        <v>5.3954773620132797E-2</v>
      </c>
      <c r="K12" s="63">
        <v>7.99995847163921E-3</v>
      </c>
      <c r="L12" s="63">
        <v>3.6749815577381599E-2</v>
      </c>
      <c r="M12" s="62">
        <v>4.9638388985497099E-2</v>
      </c>
      <c r="N12" s="63">
        <v>1.9999896145790402E-3</v>
      </c>
      <c r="O12" s="63">
        <v>1.57499200131354E-2</v>
      </c>
      <c r="P12" s="62">
        <v>247.93301798021901</v>
      </c>
      <c r="Q12" s="63">
        <f t="shared" ref="Q12:Q19" si="14">0.000057143*P12</f>
        <v>1.4167636446443654E-2</v>
      </c>
      <c r="R12" s="64">
        <f t="shared" ref="R12:R19" si="15">0.000025616*P12</f>
        <v>6.3510521885812897E-3</v>
      </c>
      <c r="S12" s="65">
        <f t="shared" ref="S12:S19" si="16">C12*($E12*$F12)/453.59</f>
        <v>2.5833907811829454E-2</v>
      </c>
      <c r="T12" s="65">
        <f t="shared" ref="T12:T19" si="17">C12*($E12*$G12)/453.59</f>
        <v>4.2058321744461391E-2</v>
      </c>
      <c r="U12" s="65">
        <f t="shared" ref="U12:U19" si="18">C12*(($E12*$H12))/453.59</f>
        <v>5.7506106051114537E-3</v>
      </c>
      <c r="V12" s="65">
        <f t="shared" ref="V12:V19" si="19">C12*($E12*$I12)/453.59</f>
        <v>2.809706459380542E-4</v>
      </c>
      <c r="W12" s="65">
        <f t="shared" ref="W12:W19" si="20">C12*(($E12*($J12+$K12+$L12)))/453.59</f>
        <v>8.7042966263941972E-3</v>
      </c>
      <c r="X12" s="65">
        <f t="shared" ref="X12:X19" si="21">C12*(($E12*($M12+$N12+$O12)))/453.59</f>
        <v>5.9426617529673535E-3</v>
      </c>
      <c r="Y12" s="65">
        <f>C12*(E12)*$B$43</f>
        <v>3.2112219089017437E-2</v>
      </c>
      <c r="Z12" s="65">
        <f t="shared" ref="Z12:Z19" si="22">C12*E12*$B$44</f>
        <v>7.8820901400315519E-3</v>
      </c>
      <c r="AA12" s="65">
        <f t="shared" ref="AA12:AA19" si="23">C12*(($E12*($P12)))/453.59</f>
        <v>21.864063844460333</v>
      </c>
      <c r="AB12" s="65">
        <f t="shared" ref="AB12:AB19" si="24">C12*(($E12*($Q12)))/453.59</f>
        <v>1.2493782002639966E-3</v>
      </c>
      <c r="AC12" s="65">
        <f t="shared" ref="AC12:AC19" si="25">C12*(($E12*($R12)))/453.59</f>
        <v>5.600698594396958E-4</v>
      </c>
    </row>
    <row r="13" spans="1:29" ht="12.75" customHeight="1">
      <c r="A13" s="58" t="s">
        <v>360</v>
      </c>
      <c r="B13" s="59" t="s">
        <v>59</v>
      </c>
      <c r="C13" s="60">
        <v>1</v>
      </c>
      <c r="D13" s="61">
        <v>30</v>
      </c>
      <c r="E13" s="603">
        <v>20</v>
      </c>
      <c r="F13" s="62">
        <v>0.292950056109193</v>
      </c>
      <c r="G13" s="62">
        <v>0.476930854001756</v>
      </c>
      <c r="H13" s="62">
        <v>6.5210486609312598E-2</v>
      </c>
      <c r="I13" s="62">
        <v>3.18613688227605E-3</v>
      </c>
      <c r="J13" s="62">
        <v>5.3954773620132797E-2</v>
      </c>
      <c r="K13" s="63">
        <v>7.99995847163921E-3</v>
      </c>
      <c r="L13" s="63">
        <v>3.6749815577381599E-2</v>
      </c>
      <c r="M13" s="62">
        <v>4.9638388985497099E-2</v>
      </c>
      <c r="N13" s="63">
        <v>1.9999896145790402E-3</v>
      </c>
      <c r="O13" s="63">
        <v>1.57499200131354E-2</v>
      </c>
      <c r="P13" s="62">
        <v>247.93301798021901</v>
      </c>
      <c r="Q13" s="63">
        <f t="shared" si="14"/>
        <v>1.4167636446443654E-2</v>
      </c>
      <c r="R13" s="64">
        <f t="shared" si="15"/>
        <v>6.3510521885812897E-3</v>
      </c>
      <c r="S13" s="65">
        <f t="shared" si="16"/>
        <v>1.2916953905914727E-2</v>
      </c>
      <c r="T13" s="65">
        <f t="shared" si="17"/>
        <v>2.1029160872230696E-2</v>
      </c>
      <c r="U13" s="65">
        <f t="shared" si="18"/>
        <v>2.8753053025557269E-3</v>
      </c>
      <c r="V13" s="65">
        <f t="shared" si="19"/>
        <v>1.404853229690271E-4</v>
      </c>
      <c r="W13" s="65">
        <f t="shared" si="20"/>
        <v>4.3521483131970986E-3</v>
      </c>
      <c r="X13" s="65">
        <f t="shared" si="21"/>
        <v>2.9713308764836768E-3</v>
      </c>
      <c r="Y13" s="65">
        <f>C13*(E13)*$B$43</f>
        <v>1.6056109544508718E-2</v>
      </c>
      <c r="Z13" s="65">
        <f t="shared" si="22"/>
        <v>3.941045070015776E-3</v>
      </c>
      <c r="AA13" s="65">
        <f t="shared" si="23"/>
        <v>10.932031922230166</v>
      </c>
      <c r="AB13" s="65">
        <f t="shared" si="24"/>
        <v>6.2468910013199828E-4</v>
      </c>
      <c r="AC13" s="65">
        <f t="shared" si="25"/>
        <v>2.800349297198479E-4</v>
      </c>
    </row>
    <row r="14" spans="1:29" ht="12.75" customHeight="1">
      <c r="A14" s="457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458"/>
    </row>
    <row r="15" spans="1:29" ht="12.75" customHeight="1">
      <c r="A15" s="531" t="s">
        <v>379</v>
      </c>
      <c r="B15" s="434" t="s">
        <v>365</v>
      </c>
      <c r="C15" s="435">
        <v>1</v>
      </c>
      <c r="D15" s="435">
        <v>30</v>
      </c>
      <c r="E15" s="60">
        <v>20</v>
      </c>
      <c r="F15" s="62">
        <v>0.82460322228627503</v>
      </c>
      <c r="G15" s="446">
        <v>3.0722446495270801</v>
      </c>
      <c r="H15" s="446">
        <v>0.17343260623696499</v>
      </c>
      <c r="I15" s="62">
        <v>3.18613688227605E-3</v>
      </c>
      <c r="J15" s="62">
        <v>3.9818541747870799E-2</v>
      </c>
      <c r="K15" s="602">
        <v>1.1999937300532599E-2</v>
      </c>
      <c r="L15" s="602">
        <v>8.9179532963172103E-2</v>
      </c>
      <c r="M15" s="62">
        <v>3.6633059551839701E-2</v>
      </c>
      <c r="N15" s="63">
        <v>2.9999843251331498E-3</v>
      </c>
      <c r="O15" s="63">
        <v>3.8219796329027902E-2</v>
      </c>
      <c r="P15" s="62">
        <v>504.22233920361299</v>
      </c>
      <c r="Q15" s="63">
        <f t="shared" si="14"/>
        <v>2.8812777129112056E-2</v>
      </c>
      <c r="R15" s="64">
        <f t="shared" si="15"/>
        <v>1.291615944103975E-2</v>
      </c>
      <c r="S15" s="65">
        <f t="shared" si="16"/>
        <v>3.6358968332030027E-2</v>
      </c>
      <c r="T15" s="65">
        <f t="shared" si="17"/>
        <v>0.13546350887484646</v>
      </c>
      <c r="U15" s="65">
        <f t="shared" si="18"/>
        <v>7.6471088973286451E-3</v>
      </c>
      <c r="V15" s="65">
        <f t="shared" si="19"/>
        <v>1.404853229690271E-4</v>
      </c>
      <c r="W15" s="65">
        <f t="shared" si="20"/>
        <v>6.2169806217762958E-3</v>
      </c>
      <c r="X15" s="65">
        <f t="shared" si="21"/>
        <v>3.4327405897837588E-3</v>
      </c>
      <c r="Y15" s="65">
        <f t="shared" ref="Y15:Y19" si="26">C15*(E15)*$B$43</f>
        <v>1.6056109544508718E-2</v>
      </c>
      <c r="Z15" s="65">
        <f t="shared" si="22"/>
        <v>3.941045070015776E-3</v>
      </c>
      <c r="AA15" s="65">
        <f t="shared" si="23"/>
        <v>22.232515672903414</v>
      </c>
      <c r="AB15" s="65">
        <f t="shared" si="24"/>
        <v>1.2704326430967197E-3</v>
      </c>
      <c r="AC15" s="65">
        <f t="shared" si="25"/>
        <v>5.6950812147709383E-4</v>
      </c>
    </row>
    <row r="16" spans="1:29" ht="12.75" customHeight="1">
      <c r="A16" s="58" t="s">
        <v>355</v>
      </c>
      <c r="B16" s="59" t="s">
        <v>60</v>
      </c>
      <c r="C16" s="61">
        <v>1</v>
      </c>
      <c r="D16" s="61">
        <v>30</v>
      </c>
      <c r="E16" s="603">
        <v>60</v>
      </c>
      <c r="F16" s="62">
        <v>1.11151353260897</v>
      </c>
      <c r="G16" s="62">
        <v>5.1835677008601602</v>
      </c>
      <c r="H16" s="62">
        <v>0.30038695354872602</v>
      </c>
      <c r="I16" s="62">
        <v>1.0711818E-2</v>
      </c>
      <c r="J16" s="62">
        <v>6.9817991223601397E-2</v>
      </c>
      <c r="K16" s="445">
        <v>3.5999811999999999E-2</v>
      </c>
      <c r="L16" s="445">
        <v>6.1739677E-2</v>
      </c>
      <c r="M16" s="62">
        <v>6.4232551925713394E-2</v>
      </c>
      <c r="N16" s="602">
        <v>8.9999529999999998E-3</v>
      </c>
      <c r="O16" s="602">
        <v>2.6459862000000001E-2</v>
      </c>
      <c r="P16" s="62">
        <v>1807.6692823834401</v>
      </c>
      <c r="Q16" s="63">
        <f t="shared" si="14"/>
        <v>0.10329564580323691</v>
      </c>
      <c r="R16" s="64">
        <f t="shared" si="15"/>
        <v>4.6305256337534198E-2</v>
      </c>
      <c r="S16" s="65">
        <f t="shared" si="16"/>
        <v>0.14702884092801474</v>
      </c>
      <c r="T16" s="65">
        <f t="shared" si="17"/>
        <v>0.68567221951896995</v>
      </c>
      <c r="U16" s="65">
        <f t="shared" si="18"/>
        <v>3.9734599997626852E-2</v>
      </c>
      <c r="V16" s="65">
        <f t="shared" si="19"/>
        <v>1.41693838047576E-3</v>
      </c>
      <c r="W16" s="65">
        <f t="shared" si="20"/>
        <v>2.2164176488494201E-2</v>
      </c>
      <c r="X16" s="65">
        <f t="shared" si="21"/>
        <v>1.3187111743078119E-2</v>
      </c>
      <c r="Y16" s="65">
        <f t="shared" si="26"/>
        <v>4.8168328633526152E-2</v>
      </c>
      <c r="Z16" s="65">
        <f t="shared" si="22"/>
        <v>1.1823135210047329E-2</v>
      </c>
      <c r="AA16" s="65">
        <f t="shared" si="23"/>
        <v>239.11496493089888</v>
      </c>
      <c r="AB16" s="65">
        <f t="shared" si="24"/>
        <v>1.3663746441046353E-2</v>
      </c>
      <c r="AC16" s="65">
        <f t="shared" si="25"/>
        <v>6.1251689416699047E-3</v>
      </c>
    </row>
    <row r="17" spans="1:29" ht="12.75" customHeight="1">
      <c r="A17" s="58" t="s">
        <v>357</v>
      </c>
      <c r="B17" s="59" t="s">
        <v>365</v>
      </c>
      <c r="C17" s="61">
        <v>1</v>
      </c>
      <c r="D17" s="61">
        <v>30</v>
      </c>
      <c r="E17" s="603">
        <v>20</v>
      </c>
      <c r="F17" s="334">
        <v>0.82460322228627503</v>
      </c>
      <c r="G17" s="335">
        <v>3.0722446495270801</v>
      </c>
      <c r="H17" s="335">
        <v>0.17343260623696499</v>
      </c>
      <c r="I17" s="62">
        <v>3.18613688227605E-3</v>
      </c>
      <c r="J17" s="62">
        <v>3.9818541747870799E-2</v>
      </c>
      <c r="K17" s="602">
        <v>1.1999937300532599E-2</v>
      </c>
      <c r="L17" s="628">
        <v>8.9179532963172103E-2</v>
      </c>
      <c r="M17" s="62">
        <v>3.6633059551839701E-2</v>
      </c>
      <c r="N17" s="63">
        <v>2.9999843251331498E-3</v>
      </c>
      <c r="O17" s="63">
        <v>3.8219796329027902E-2</v>
      </c>
      <c r="P17" s="335">
        <v>504.22233920361299</v>
      </c>
      <c r="Q17" s="63">
        <f t="shared" si="14"/>
        <v>2.8812777129112056E-2</v>
      </c>
      <c r="R17" s="64">
        <f t="shared" si="15"/>
        <v>1.291615944103975E-2</v>
      </c>
      <c r="S17" s="65">
        <f t="shared" si="16"/>
        <v>3.6358968332030027E-2</v>
      </c>
      <c r="T17" s="65">
        <f t="shared" si="17"/>
        <v>0.13546350887484646</v>
      </c>
      <c r="U17" s="65">
        <f t="shared" si="18"/>
        <v>7.6471088973286451E-3</v>
      </c>
      <c r="V17" s="65">
        <f t="shared" si="19"/>
        <v>1.404853229690271E-4</v>
      </c>
      <c r="W17" s="65">
        <f t="shared" si="20"/>
        <v>6.2169806217762958E-3</v>
      </c>
      <c r="X17" s="65">
        <f t="shared" si="21"/>
        <v>3.4327405897837588E-3</v>
      </c>
      <c r="Y17" s="65">
        <f t="shared" si="26"/>
        <v>1.6056109544508718E-2</v>
      </c>
      <c r="Z17" s="65">
        <f t="shared" si="22"/>
        <v>3.941045070015776E-3</v>
      </c>
      <c r="AA17" s="65">
        <f t="shared" si="23"/>
        <v>22.232515672903414</v>
      </c>
      <c r="AB17" s="65">
        <f t="shared" si="24"/>
        <v>1.2704326430967197E-3</v>
      </c>
      <c r="AC17" s="65">
        <f t="shared" si="25"/>
        <v>5.6950812147709383E-4</v>
      </c>
    </row>
    <row r="18" spans="1:29" ht="12.75" customHeight="1">
      <c r="A18" s="58" t="s">
        <v>358</v>
      </c>
      <c r="B18" s="59" t="s">
        <v>365</v>
      </c>
      <c r="C18" s="61">
        <v>1</v>
      </c>
      <c r="D18" s="61">
        <v>30</v>
      </c>
      <c r="E18" s="603">
        <v>30</v>
      </c>
      <c r="F18" s="334">
        <v>0.82460322228627503</v>
      </c>
      <c r="G18" s="335">
        <v>3.0722446495270801</v>
      </c>
      <c r="H18" s="335">
        <v>0.17343260623696499</v>
      </c>
      <c r="I18" s="62">
        <v>3.18613688227605E-3</v>
      </c>
      <c r="J18" s="62">
        <v>3.9818541747870799E-2</v>
      </c>
      <c r="K18" s="602">
        <v>1.1999937300532599E-2</v>
      </c>
      <c r="L18" s="628">
        <v>8.9179532963172103E-2</v>
      </c>
      <c r="M18" s="62">
        <v>3.6633059551839701E-2</v>
      </c>
      <c r="N18" s="63">
        <v>2.9999843251331498E-3</v>
      </c>
      <c r="O18" s="63">
        <v>3.8219796329027902E-2</v>
      </c>
      <c r="P18" s="335">
        <v>504.22233920361299</v>
      </c>
      <c r="Q18" s="63">
        <f t="shared" si="14"/>
        <v>2.8812777129112056E-2</v>
      </c>
      <c r="R18" s="64">
        <f t="shared" si="15"/>
        <v>1.291615944103975E-2</v>
      </c>
      <c r="S18" s="65">
        <f t="shared" si="16"/>
        <v>5.4538452498045051E-2</v>
      </c>
      <c r="T18" s="65">
        <f t="shared" si="17"/>
        <v>0.2031952633122697</v>
      </c>
      <c r="U18" s="65">
        <f t="shared" si="18"/>
        <v>1.1470663345992968E-2</v>
      </c>
      <c r="V18" s="65">
        <f t="shared" si="19"/>
        <v>2.1072798445354065E-4</v>
      </c>
      <c r="W18" s="65">
        <f t="shared" si="20"/>
        <v>9.3254709326644446E-3</v>
      </c>
      <c r="X18" s="65">
        <f t="shared" si="21"/>
        <v>5.1491108846756376E-3</v>
      </c>
      <c r="Y18" s="65">
        <f t="shared" si="26"/>
        <v>2.4084164316763076E-2</v>
      </c>
      <c r="Z18" s="65">
        <f t="shared" si="22"/>
        <v>5.9115676050236644E-3</v>
      </c>
      <c r="AA18" s="65">
        <f t="shared" si="23"/>
        <v>33.348773509355127</v>
      </c>
      <c r="AB18" s="65">
        <f t="shared" si="24"/>
        <v>1.9056489646450798E-3</v>
      </c>
      <c r="AC18" s="65">
        <f t="shared" si="25"/>
        <v>8.5426218221564085E-4</v>
      </c>
    </row>
    <row r="19" spans="1:29" ht="12.75" customHeight="1">
      <c r="A19" s="531" t="s">
        <v>26</v>
      </c>
      <c r="B19" s="434" t="s">
        <v>365</v>
      </c>
      <c r="C19" s="631">
        <v>1</v>
      </c>
      <c r="D19" s="631">
        <v>30</v>
      </c>
      <c r="E19" s="60">
        <v>30</v>
      </c>
      <c r="F19" s="632">
        <v>0.82460322228627503</v>
      </c>
      <c r="G19" s="446">
        <v>3.0722446495270801</v>
      </c>
      <c r="H19" s="446">
        <v>0.17343260623696499</v>
      </c>
      <c r="I19" s="632">
        <v>3.18613688227605E-3</v>
      </c>
      <c r="J19" s="632">
        <v>3.9818541747870799E-2</v>
      </c>
      <c r="K19" s="633">
        <v>1.1999937300532599E-2</v>
      </c>
      <c r="L19" s="633">
        <v>8.9179532963172103E-2</v>
      </c>
      <c r="M19" s="632">
        <v>3.6633059551839701E-2</v>
      </c>
      <c r="N19" s="63">
        <v>2.9999843251331498E-3</v>
      </c>
      <c r="O19" s="63">
        <v>3.8219796329027902E-2</v>
      </c>
      <c r="P19" s="632">
        <v>504.22233920361299</v>
      </c>
      <c r="Q19" s="63">
        <f t="shared" si="14"/>
        <v>2.8812777129112056E-2</v>
      </c>
      <c r="R19" s="64">
        <f t="shared" si="15"/>
        <v>1.291615944103975E-2</v>
      </c>
      <c r="S19" s="65">
        <f t="shared" si="16"/>
        <v>5.4538452498045051E-2</v>
      </c>
      <c r="T19" s="65">
        <f t="shared" si="17"/>
        <v>0.2031952633122697</v>
      </c>
      <c r="U19" s="65">
        <f t="shared" si="18"/>
        <v>1.1470663345992968E-2</v>
      </c>
      <c r="V19" s="65">
        <f t="shared" si="19"/>
        <v>2.1072798445354065E-4</v>
      </c>
      <c r="W19" s="65">
        <f t="shared" si="20"/>
        <v>9.3254709326644446E-3</v>
      </c>
      <c r="X19" s="65">
        <f t="shared" si="21"/>
        <v>5.1491108846756376E-3</v>
      </c>
      <c r="Y19" s="65">
        <f t="shared" si="26"/>
        <v>2.4084164316763076E-2</v>
      </c>
      <c r="Z19" s="65">
        <f t="shared" si="22"/>
        <v>5.9115676050236644E-3</v>
      </c>
      <c r="AA19" s="65">
        <f t="shared" si="23"/>
        <v>33.348773509355127</v>
      </c>
      <c r="AB19" s="65">
        <f t="shared" si="24"/>
        <v>1.9056489646450798E-3</v>
      </c>
      <c r="AC19" s="65">
        <f t="shared" si="25"/>
        <v>8.5426218221564085E-4</v>
      </c>
    </row>
    <row r="20" spans="1:29">
      <c r="A20" s="66" t="s">
        <v>21</v>
      </c>
      <c r="B20" s="52"/>
      <c r="C20" s="57"/>
      <c r="D20" s="52"/>
      <c r="E20" s="52"/>
      <c r="F20" s="448"/>
      <c r="G20" s="53"/>
      <c r="H20" s="53"/>
      <c r="I20" s="53"/>
      <c r="J20" s="447"/>
      <c r="K20" s="447"/>
      <c r="L20" s="447"/>
      <c r="M20" s="447"/>
      <c r="N20" s="447"/>
      <c r="O20" s="447"/>
      <c r="P20" s="53"/>
      <c r="Q20" s="447"/>
      <c r="R20" s="447"/>
      <c r="S20" s="67">
        <f>SUM(S12:S19)</f>
        <v>0.36757454430590908</v>
      </c>
      <c r="T20" s="67">
        <f t="shared" ref="T20:AC20" si="27">SUM(T12:T19)</f>
        <v>1.4260772465098945</v>
      </c>
      <c r="U20" s="67">
        <f t="shared" si="27"/>
        <v>8.6596060391937249E-2</v>
      </c>
      <c r="V20" s="67">
        <f t="shared" si="27"/>
        <v>2.540820964227977E-3</v>
      </c>
      <c r="W20" s="67">
        <f t="shared" si="27"/>
        <v>6.6305524536966975E-2</v>
      </c>
      <c r="X20" s="67">
        <f t="shared" si="27"/>
        <v>3.9264807321447943E-2</v>
      </c>
      <c r="Y20" s="67">
        <f t="shared" si="27"/>
        <v>0.17661720498959591</v>
      </c>
      <c r="Z20" s="67">
        <f t="shared" si="27"/>
        <v>4.3351495770173533E-2</v>
      </c>
      <c r="AA20" s="67">
        <f t="shared" si="27"/>
        <v>383.07363906210639</v>
      </c>
      <c r="AB20" s="67">
        <f t="shared" si="27"/>
        <v>2.1889976956925943E-2</v>
      </c>
      <c r="AC20" s="67">
        <f t="shared" si="27"/>
        <v>9.8128143382149192E-3</v>
      </c>
    </row>
    <row r="21" spans="1:29">
      <c r="A21" s="655"/>
      <c r="B21" s="656"/>
      <c r="C21" s="656"/>
      <c r="D21" s="656"/>
      <c r="E21" s="656"/>
      <c r="F21" s="656"/>
      <c r="G21" s="656"/>
      <c r="H21" s="656"/>
      <c r="I21" s="656"/>
      <c r="J21" s="656"/>
      <c r="K21" s="656"/>
      <c r="L21" s="656"/>
      <c r="M21" s="656"/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57"/>
    </row>
    <row r="22" spans="1:29">
      <c r="A22" s="56" t="s">
        <v>510</v>
      </c>
      <c r="B22" s="52"/>
      <c r="C22" s="57"/>
      <c r="D22" s="52"/>
      <c r="E22" s="52"/>
      <c r="F22" s="448"/>
      <c r="G22" s="53"/>
      <c r="H22" s="53"/>
      <c r="I22" s="53"/>
      <c r="J22" s="447"/>
      <c r="K22" s="447"/>
      <c r="L22" s="447"/>
      <c r="M22" s="447"/>
      <c r="N22" s="447"/>
      <c r="O22" s="447"/>
      <c r="P22" s="53"/>
      <c r="Q22" s="447"/>
      <c r="R22" s="44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>
      <c r="A23" s="58" t="s">
        <v>353</v>
      </c>
      <c r="B23" s="59" t="s">
        <v>365</v>
      </c>
      <c r="C23" s="61">
        <v>1</v>
      </c>
      <c r="D23" s="61">
        <v>30</v>
      </c>
      <c r="E23" s="603">
        <v>20</v>
      </c>
      <c r="F23" s="334">
        <v>0.82460322228627503</v>
      </c>
      <c r="G23" s="335">
        <v>3.0722446495270801</v>
      </c>
      <c r="H23" s="335">
        <v>0.17343260623696499</v>
      </c>
      <c r="I23" s="62">
        <v>3.18613688227605E-3</v>
      </c>
      <c r="J23" s="62">
        <v>3.9818541747870799E-2</v>
      </c>
      <c r="K23" s="602">
        <v>1.1999937300532599E-2</v>
      </c>
      <c r="L23" s="628">
        <v>8.9179532963172103E-2</v>
      </c>
      <c r="M23" s="62">
        <v>3.6633059551839701E-2</v>
      </c>
      <c r="N23" s="63">
        <v>2.9999843251331498E-3</v>
      </c>
      <c r="O23" s="63">
        <v>3.8219796329027902E-2</v>
      </c>
      <c r="P23" s="335">
        <v>504.22233920361299</v>
      </c>
      <c r="Q23" s="63">
        <f>0.000057143*P23</f>
        <v>2.8812777129112056E-2</v>
      </c>
      <c r="R23" s="64">
        <f>0.000025616*P23</f>
        <v>1.291615944103975E-2</v>
      </c>
      <c r="S23" s="65">
        <f>C23*($E23*$F23)/453.59</f>
        <v>3.6358968332030027E-2</v>
      </c>
      <c r="T23" s="65">
        <f>C23*($E23*$G23)/453.59</f>
        <v>0.13546350887484646</v>
      </c>
      <c r="U23" s="65">
        <f>C23*(($E23*$H23))/453.59</f>
        <v>7.6471088973286451E-3</v>
      </c>
      <c r="V23" s="65">
        <f>C23*($E23*$I23)/453.59</f>
        <v>1.404853229690271E-4</v>
      </c>
      <c r="W23" s="65">
        <f>C23*(($E23*($J23+$K23+$L23)))/453.59</f>
        <v>6.2169806217762958E-3</v>
      </c>
      <c r="X23" s="65">
        <f>C23*(($E23*($M23+$N23+$O23)))/453.59</f>
        <v>3.4327405897837588E-3</v>
      </c>
      <c r="Y23" s="65">
        <f t="shared" ref="Y23:Y28" si="28">C23*(E23)*$B$43</f>
        <v>1.6056109544508718E-2</v>
      </c>
      <c r="Z23" s="65">
        <f t="shared" ref="Z23:Z28" si="29">C23*E23*$B$44</f>
        <v>3.941045070015776E-3</v>
      </c>
      <c r="AA23" s="65">
        <f>C23*(($E23*($P23)))/453.59</f>
        <v>22.232515672903414</v>
      </c>
      <c r="AB23" s="65">
        <f>C23*(($E23*($Q23)))/453.59</f>
        <v>1.2704326430967197E-3</v>
      </c>
      <c r="AC23" s="65">
        <f>C23*(($E23*($R23)))/453.59</f>
        <v>5.6950812147709383E-4</v>
      </c>
    </row>
    <row r="24" spans="1:29">
      <c r="A24" s="530" t="s">
        <v>511</v>
      </c>
      <c r="B24" s="59" t="s">
        <v>365</v>
      </c>
      <c r="C24" s="61">
        <v>3</v>
      </c>
      <c r="D24" s="61">
        <v>30</v>
      </c>
      <c r="E24" s="603">
        <v>30</v>
      </c>
      <c r="F24" s="334">
        <v>0.82460322228627503</v>
      </c>
      <c r="G24" s="335">
        <v>3.0722446495270801</v>
      </c>
      <c r="H24" s="335">
        <v>0.17343260623696499</v>
      </c>
      <c r="I24" s="62">
        <v>3.18613688227605E-3</v>
      </c>
      <c r="J24" s="62">
        <v>3.9818541747870799E-2</v>
      </c>
      <c r="K24" s="602">
        <v>1.1999937300532599E-2</v>
      </c>
      <c r="L24" s="628">
        <v>8.9179532963172103E-2</v>
      </c>
      <c r="M24" s="62">
        <v>3.6633059551839701E-2</v>
      </c>
      <c r="N24" s="63">
        <v>2.9999843251331498E-3</v>
      </c>
      <c r="O24" s="63">
        <v>3.8219796329027902E-2</v>
      </c>
      <c r="P24" s="335">
        <v>504.22233920361299</v>
      </c>
      <c r="Q24" s="63">
        <f t="shared" ref="Q24" si="30">0.000057143*P24</f>
        <v>2.8812777129112056E-2</v>
      </c>
      <c r="R24" s="64">
        <f t="shared" ref="R24" si="31">0.000025616*P24</f>
        <v>1.291615944103975E-2</v>
      </c>
      <c r="S24" s="65">
        <f t="shared" ref="S24" si="32">C24*($E24*$F24)/453.59</f>
        <v>0.16361535749413514</v>
      </c>
      <c r="T24" s="65">
        <f t="shared" ref="T24" si="33">C24*($E24*$G24)/453.59</f>
        <v>0.60958578993680901</v>
      </c>
      <c r="U24" s="65">
        <f t="shared" ref="U24" si="34">C24*(($E24*$H24))/453.59</f>
        <v>3.4411990037978901E-2</v>
      </c>
      <c r="V24" s="65">
        <f t="shared" ref="V24" si="35">C24*($E24*$I24)/453.59</f>
        <v>6.3218395336062192E-4</v>
      </c>
      <c r="W24" s="65">
        <f t="shared" ref="W24" si="36">C24*(($E24*($J24+$K24+$L24)))/453.59</f>
        <v>2.7976412797993334E-2</v>
      </c>
      <c r="X24" s="65">
        <f t="shared" ref="X24" si="37">C24*(($E24*($M24+$N24+$O24)))/453.59</f>
        <v>1.5447332654026914E-2</v>
      </c>
      <c r="Y24" s="65">
        <f t="shared" si="28"/>
        <v>7.2252492950289224E-2</v>
      </c>
      <c r="Z24" s="65">
        <f t="shared" si="29"/>
        <v>1.7734702815070991E-2</v>
      </c>
      <c r="AA24" s="65">
        <f t="shared" ref="AA24" si="38">C24*(($E24*($P24)))/453.59</f>
        <v>100.04632052806537</v>
      </c>
      <c r="AB24" s="65">
        <f t="shared" ref="AB24" si="39">C24*(($E24*($Q24)))/453.59</f>
        <v>5.7169468939352389E-3</v>
      </c>
      <c r="AC24" s="65">
        <f t="shared" ref="AC24" si="40">C24*(($E24*($R24)))/453.59</f>
        <v>2.5627865466469227E-3</v>
      </c>
    </row>
    <row r="25" spans="1:29">
      <c r="A25" s="530" t="s">
        <v>379</v>
      </c>
      <c r="B25" s="59" t="s">
        <v>365</v>
      </c>
      <c r="C25" s="61">
        <v>1</v>
      </c>
      <c r="D25" s="61">
        <v>30</v>
      </c>
      <c r="E25" s="603">
        <v>20</v>
      </c>
      <c r="F25" s="334">
        <v>0.82460322228627503</v>
      </c>
      <c r="G25" s="335">
        <v>3.0722446495270801</v>
      </c>
      <c r="H25" s="335">
        <v>0.17343260623696499</v>
      </c>
      <c r="I25" s="62">
        <v>3.18613688227605E-3</v>
      </c>
      <c r="J25" s="62">
        <v>3.9818541747870799E-2</v>
      </c>
      <c r="K25" s="602">
        <v>1.1999937300532599E-2</v>
      </c>
      <c r="L25" s="628">
        <v>8.9179532963172103E-2</v>
      </c>
      <c r="M25" s="62">
        <v>3.6633059551839701E-2</v>
      </c>
      <c r="N25" s="63">
        <v>2.9999843251331498E-3</v>
      </c>
      <c r="O25" s="63">
        <v>3.8219796329027902E-2</v>
      </c>
      <c r="P25" s="335">
        <v>504.22233920361299</v>
      </c>
      <c r="Q25" s="63">
        <f t="shared" ref="Q25:Q28" si="41">0.000057143*P25</f>
        <v>2.8812777129112056E-2</v>
      </c>
      <c r="R25" s="64">
        <f t="shared" ref="R25:R28" si="42">0.000025616*P25</f>
        <v>1.291615944103975E-2</v>
      </c>
      <c r="S25" s="65">
        <f t="shared" ref="S25:S28" si="43">C25*($E25*$F25)/453.59</f>
        <v>3.6358968332030027E-2</v>
      </c>
      <c r="T25" s="65">
        <f t="shared" ref="T25:T28" si="44">C25*($E25*$G25)/453.59</f>
        <v>0.13546350887484646</v>
      </c>
      <c r="U25" s="65">
        <f t="shared" ref="U25:U28" si="45">C25*(($E25*$H25))/453.59</f>
        <v>7.6471088973286451E-3</v>
      </c>
      <c r="V25" s="65">
        <f t="shared" ref="V25:V28" si="46">C25*($E25*$I25)/453.59</f>
        <v>1.404853229690271E-4</v>
      </c>
      <c r="W25" s="65">
        <f t="shared" ref="W25:W28" si="47">C25*(($E25*($J25+$K25+$L25)))/453.59</f>
        <v>6.2169806217762958E-3</v>
      </c>
      <c r="X25" s="65">
        <f t="shared" ref="X25:X28" si="48">C25*(($E25*($M25+$N25+$O25)))/453.59</f>
        <v>3.4327405897837588E-3</v>
      </c>
      <c r="Y25" s="65">
        <f t="shared" si="28"/>
        <v>1.6056109544508718E-2</v>
      </c>
      <c r="Z25" s="65">
        <f t="shared" si="29"/>
        <v>3.941045070015776E-3</v>
      </c>
      <c r="AA25" s="65">
        <f t="shared" ref="AA25:AA28" si="49">C25*(($E25*($P25)))/453.59</f>
        <v>22.232515672903414</v>
      </c>
      <c r="AB25" s="65">
        <f t="shared" ref="AB25:AB28" si="50">C25*(($E25*($Q25)))/453.59</f>
        <v>1.2704326430967197E-3</v>
      </c>
      <c r="AC25" s="65">
        <f t="shared" ref="AC25:AC28" si="51">C25*(($E25*($R25)))/453.59</f>
        <v>5.6950812147709383E-4</v>
      </c>
    </row>
    <row r="26" spans="1:29">
      <c r="A26" s="58" t="s">
        <v>356</v>
      </c>
      <c r="B26" s="59" t="s">
        <v>365</v>
      </c>
      <c r="C26" s="61">
        <v>1</v>
      </c>
      <c r="D26" s="61">
        <v>30</v>
      </c>
      <c r="E26" s="603">
        <v>20</v>
      </c>
      <c r="F26" s="334">
        <v>0.82460322228627503</v>
      </c>
      <c r="G26" s="335">
        <v>3.0722446495270801</v>
      </c>
      <c r="H26" s="335">
        <v>0.17343260623696499</v>
      </c>
      <c r="I26" s="62">
        <v>3.18613688227605E-3</v>
      </c>
      <c r="J26" s="62">
        <v>3.9818541747870799E-2</v>
      </c>
      <c r="K26" s="602">
        <v>1.1999937300532599E-2</v>
      </c>
      <c r="L26" s="628">
        <v>8.9179532963172103E-2</v>
      </c>
      <c r="M26" s="62">
        <v>3.6633059551839701E-2</v>
      </c>
      <c r="N26" s="63">
        <v>2.9999843251331498E-3</v>
      </c>
      <c r="O26" s="63">
        <v>3.8219796329027902E-2</v>
      </c>
      <c r="P26" s="335">
        <v>504.22233920361299</v>
      </c>
      <c r="Q26" s="63">
        <f t="shared" si="41"/>
        <v>2.8812777129112056E-2</v>
      </c>
      <c r="R26" s="64">
        <f t="shared" si="42"/>
        <v>1.291615944103975E-2</v>
      </c>
      <c r="S26" s="65">
        <f t="shared" si="43"/>
        <v>3.6358968332030027E-2</v>
      </c>
      <c r="T26" s="65">
        <f t="shared" si="44"/>
        <v>0.13546350887484646</v>
      </c>
      <c r="U26" s="65">
        <f t="shared" si="45"/>
        <v>7.6471088973286451E-3</v>
      </c>
      <c r="V26" s="65">
        <f t="shared" si="46"/>
        <v>1.404853229690271E-4</v>
      </c>
      <c r="W26" s="65">
        <f t="shared" si="47"/>
        <v>6.2169806217762958E-3</v>
      </c>
      <c r="X26" s="65">
        <f t="shared" si="48"/>
        <v>3.4327405897837588E-3</v>
      </c>
      <c r="Y26" s="65">
        <f t="shared" si="28"/>
        <v>1.6056109544508718E-2</v>
      </c>
      <c r="Z26" s="65">
        <f t="shared" si="29"/>
        <v>3.941045070015776E-3</v>
      </c>
      <c r="AA26" s="65">
        <f t="shared" si="49"/>
        <v>22.232515672903414</v>
      </c>
      <c r="AB26" s="65">
        <f t="shared" si="50"/>
        <v>1.2704326430967197E-3</v>
      </c>
      <c r="AC26" s="65">
        <f t="shared" si="51"/>
        <v>5.6950812147709383E-4</v>
      </c>
    </row>
    <row r="27" spans="1:29">
      <c r="A27" s="58" t="s">
        <v>359</v>
      </c>
      <c r="B27" s="59" t="s">
        <v>59</v>
      </c>
      <c r="C27" s="60">
        <v>4</v>
      </c>
      <c r="D27" s="61">
        <v>30</v>
      </c>
      <c r="E27" s="603">
        <v>20</v>
      </c>
      <c r="F27" s="62">
        <v>0.292950056109193</v>
      </c>
      <c r="G27" s="62">
        <v>0.476930854001756</v>
      </c>
      <c r="H27" s="62">
        <v>6.5210486609312598E-2</v>
      </c>
      <c r="I27" s="62">
        <v>3.18613688227605E-3</v>
      </c>
      <c r="J27" s="62">
        <v>5.3954773620132797E-2</v>
      </c>
      <c r="K27" s="63">
        <v>7.99995847163921E-3</v>
      </c>
      <c r="L27" s="63">
        <v>3.6749815577381599E-2</v>
      </c>
      <c r="M27" s="62">
        <v>4.9638388985497099E-2</v>
      </c>
      <c r="N27" s="63">
        <v>1.9999896145790402E-3</v>
      </c>
      <c r="O27" s="63">
        <v>1.57499200131354E-2</v>
      </c>
      <c r="P27" s="62">
        <v>247.93301798021901</v>
      </c>
      <c r="Q27" s="63">
        <f t="shared" si="41"/>
        <v>1.4167636446443654E-2</v>
      </c>
      <c r="R27" s="64">
        <f t="shared" si="42"/>
        <v>6.3510521885812897E-3</v>
      </c>
      <c r="S27" s="65">
        <f t="shared" si="43"/>
        <v>5.1667815623658908E-2</v>
      </c>
      <c r="T27" s="65">
        <f t="shared" si="44"/>
        <v>8.4116643488922782E-2</v>
      </c>
      <c r="U27" s="65">
        <f t="shared" si="45"/>
        <v>1.1501221210222907E-2</v>
      </c>
      <c r="V27" s="65">
        <f t="shared" si="46"/>
        <v>5.619412918761084E-4</v>
      </c>
      <c r="W27" s="65">
        <f t="shared" si="47"/>
        <v>1.7408593252788394E-2</v>
      </c>
      <c r="X27" s="65">
        <f t="shared" si="48"/>
        <v>1.1885323505934707E-2</v>
      </c>
      <c r="Y27" s="65">
        <f t="shared" si="28"/>
        <v>6.4224438178034873E-2</v>
      </c>
      <c r="Z27" s="65">
        <f t="shared" si="29"/>
        <v>1.5764180280063104E-2</v>
      </c>
      <c r="AA27" s="65">
        <f t="shared" si="49"/>
        <v>43.728127688920665</v>
      </c>
      <c r="AB27" s="65">
        <f t="shared" si="50"/>
        <v>2.4987564005279931E-3</v>
      </c>
      <c r="AC27" s="65">
        <f t="shared" si="51"/>
        <v>1.1201397188793916E-3</v>
      </c>
    </row>
    <row r="28" spans="1:29">
      <c r="A28" s="58" t="s">
        <v>360</v>
      </c>
      <c r="B28" s="59" t="s">
        <v>59</v>
      </c>
      <c r="C28" s="60">
        <v>1</v>
      </c>
      <c r="D28" s="61">
        <v>30</v>
      </c>
      <c r="E28" s="603">
        <v>20</v>
      </c>
      <c r="F28" s="62">
        <v>0.292950056109193</v>
      </c>
      <c r="G28" s="62">
        <v>0.476930854001756</v>
      </c>
      <c r="H28" s="62">
        <v>6.5210486609312598E-2</v>
      </c>
      <c r="I28" s="62">
        <v>3.18613688227605E-3</v>
      </c>
      <c r="J28" s="62">
        <v>5.3954773620132797E-2</v>
      </c>
      <c r="K28" s="63">
        <v>7.99995847163921E-3</v>
      </c>
      <c r="L28" s="63">
        <v>3.6749815577381599E-2</v>
      </c>
      <c r="M28" s="62">
        <v>4.9638388985497099E-2</v>
      </c>
      <c r="N28" s="63">
        <v>1.9999896145790402E-3</v>
      </c>
      <c r="O28" s="63">
        <v>1.57499200131354E-2</v>
      </c>
      <c r="P28" s="62">
        <v>247.93301798021901</v>
      </c>
      <c r="Q28" s="63">
        <f t="shared" si="41"/>
        <v>1.4167636446443654E-2</v>
      </c>
      <c r="R28" s="64">
        <f t="shared" si="42"/>
        <v>6.3510521885812897E-3</v>
      </c>
      <c r="S28" s="65">
        <f t="shared" si="43"/>
        <v>1.2916953905914727E-2</v>
      </c>
      <c r="T28" s="65">
        <f t="shared" si="44"/>
        <v>2.1029160872230696E-2</v>
      </c>
      <c r="U28" s="65">
        <f t="shared" si="45"/>
        <v>2.8753053025557269E-3</v>
      </c>
      <c r="V28" s="65">
        <f t="shared" si="46"/>
        <v>1.404853229690271E-4</v>
      </c>
      <c r="W28" s="65">
        <f t="shared" si="47"/>
        <v>4.3521483131970986E-3</v>
      </c>
      <c r="X28" s="65">
        <f t="shared" si="48"/>
        <v>2.9713308764836768E-3</v>
      </c>
      <c r="Y28" s="65">
        <f t="shared" si="28"/>
        <v>1.6056109544508718E-2</v>
      </c>
      <c r="Z28" s="65">
        <f t="shared" si="29"/>
        <v>3.941045070015776E-3</v>
      </c>
      <c r="AA28" s="65">
        <f t="shared" si="49"/>
        <v>10.932031922230166</v>
      </c>
      <c r="AB28" s="65">
        <f t="shared" si="50"/>
        <v>6.2468910013199828E-4</v>
      </c>
      <c r="AC28" s="65">
        <f t="shared" si="51"/>
        <v>2.800349297198479E-4</v>
      </c>
    </row>
    <row r="29" spans="1:29">
      <c r="A29" s="66" t="s">
        <v>21</v>
      </c>
      <c r="B29" s="59"/>
      <c r="C29" s="61"/>
      <c r="D29" s="61"/>
      <c r="E29" s="61"/>
      <c r="F29" s="334"/>
      <c r="G29" s="335"/>
      <c r="H29" s="335"/>
      <c r="I29" s="335"/>
      <c r="J29" s="62"/>
      <c r="K29" s="63"/>
      <c r="L29" s="63"/>
      <c r="M29" s="62"/>
      <c r="N29" s="63"/>
      <c r="O29" s="63"/>
      <c r="P29" s="335"/>
      <c r="Q29" s="63"/>
      <c r="R29" s="64"/>
      <c r="S29" s="67">
        <f>SUM(S23:S28)</f>
        <v>0.33727703201979886</v>
      </c>
      <c r="T29" s="67">
        <f t="shared" ref="T29:AC29" si="52">SUM(T23:T28)</f>
        <v>1.121122120922502</v>
      </c>
      <c r="U29" s="67">
        <f t="shared" si="52"/>
        <v>7.1729843242743452E-2</v>
      </c>
      <c r="V29" s="67">
        <f t="shared" si="52"/>
        <v>1.7560665371128385E-3</v>
      </c>
      <c r="W29" s="67">
        <f t="shared" si="52"/>
        <v>6.8388096229307707E-2</v>
      </c>
      <c r="X29" s="67">
        <f t="shared" si="52"/>
        <v>4.0602208805796576E-2</v>
      </c>
      <c r="Y29" s="67">
        <f t="shared" si="52"/>
        <v>0.20070136930635898</v>
      </c>
      <c r="Z29" s="67">
        <f t="shared" si="52"/>
        <v>4.9263063375197196E-2</v>
      </c>
      <c r="AA29" s="67">
        <f t="shared" si="52"/>
        <v>221.40402715792646</v>
      </c>
      <c r="AB29" s="67">
        <f t="shared" si="52"/>
        <v>1.2651690323885391E-2</v>
      </c>
      <c r="AC29" s="67">
        <f t="shared" si="52"/>
        <v>5.6714855596774446E-3</v>
      </c>
    </row>
    <row r="30" spans="1:29">
      <c r="A30" s="658"/>
      <c r="B30" s="659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59"/>
      <c r="AC30" s="660"/>
    </row>
    <row r="31" spans="1:29">
      <c r="A31" s="661"/>
      <c r="B31" s="662"/>
      <c r="C31" s="662"/>
      <c r="D31" s="662"/>
      <c r="E31" s="662"/>
      <c r="F31" s="662"/>
      <c r="G31" s="662"/>
      <c r="H31" s="662"/>
      <c r="I31" s="662"/>
      <c r="J31" s="662"/>
      <c r="K31" s="662"/>
      <c r="L31" s="662"/>
      <c r="M31" s="662"/>
      <c r="N31" s="662"/>
      <c r="O31" s="662"/>
      <c r="P31" s="662"/>
      <c r="Q31" s="662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62"/>
      <c r="AC31" s="663"/>
    </row>
    <row r="32" spans="1:29">
      <c r="A32" s="66" t="s">
        <v>61</v>
      </c>
      <c r="B32" s="52"/>
      <c r="C32" s="57"/>
      <c r="D32" s="52"/>
      <c r="E32" s="52"/>
      <c r="F32" s="448"/>
      <c r="G32" s="53"/>
      <c r="H32" s="53"/>
      <c r="I32" s="53"/>
      <c r="J32" s="447"/>
      <c r="K32" s="447"/>
      <c r="L32" s="447"/>
      <c r="M32" s="447"/>
      <c r="N32" s="447"/>
      <c r="O32" s="447"/>
      <c r="P32" s="53"/>
      <c r="Q32" s="447"/>
      <c r="R32" s="447"/>
      <c r="S32" s="67">
        <f>S9+S20+S29</f>
        <v>0.94516973146951189</v>
      </c>
      <c r="T32" s="67">
        <f t="shared" ref="T32:AC32" si="53">T9+T20+T29</f>
        <v>3.4991543328803281</v>
      </c>
      <c r="U32" s="67">
        <f t="shared" si="53"/>
        <v>0.21815708288596769</v>
      </c>
      <c r="V32" s="67">
        <f t="shared" si="53"/>
        <v>6.346009835177197E-3</v>
      </c>
      <c r="W32" s="67">
        <f t="shared" si="53"/>
        <v>0.17923971312702464</v>
      </c>
      <c r="X32" s="67">
        <f t="shared" si="53"/>
        <v>0.10711723138444931</v>
      </c>
      <c r="Y32" s="67">
        <f t="shared" si="53"/>
        <v>0.49773939587977023</v>
      </c>
      <c r="Z32" s="67">
        <f t="shared" si="53"/>
        <v>0.12217239717048906</v>
      </c>
      <c r="AA32" s="67">
        <f t="shared" si="53"/>
        <v>909.73750042697748</v>
      </c>
      <c r="AB32" s="67">
        <f t="shared" si="53"/>
        <v>5.1985129986898762E-2</v>
      </c>
      <c r="AC32" s="67">
        <f t="shared" si="53"/>
        <v>2.3303835810937455E-2</v>
      </c>
    </row>
    <row r="33" spans="1:29">
      <c r="A33" s="68"/>
      <c r="B33" s="69"/>
      <c r="C33" s="70"/>
      <c r="D33" s="69"/>
      <c r="E33" s="69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53.25" customHeight="1">
      <c r="A34" s="68"/>
      <c r="B34" s="69"/>
      <c r="C34" s="70"/>
      <c r="D34" s="69"/>
      <c r="E34" s="69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>
      <c r="A35" s="51" t="s">
        <v>63</v>
      </c>
      <c r="C35" s="70"/>
      <c r="D35" s="69"/>
      <c r="E35" s="69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>
      <c r="A36" s="51" t="s">
        <v>614</v>
      </c>
      <c r="C36" s="70"/>
      <c r="D36" s="69"/>
      <c r="E36" s="69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>
      <c r="A37" s="51" t="s">
        <v>657</v>
      </c>
    </row>
    <row r="38" spans="1:29">
      <c r="A38" s="74" t="s">
        <v>617</v>
      </c>
    </row>
    <row r="39" spans="1:29">
      <c r="A39" s="51" t="s">
        <v>67</v>
      </c>
    </row>
    <row r="40" spans="1:29">
      <c r="A40" s="51" t="s">
        <v>615</v>
      </c>
    </row>
    <row r="42" spans="1:29">
      <c r="A42" s="51" t="s">
        <v>616</v>
      </c>
    </row>
    <row r="43" spans="1:29">
      <c r="A43" s="74" t="s">
        <v>44</v>
      </c>
      <c r="B43" s="51">
        <f>(0.0022*(0.03)^0.91*(8.5)^1.02)</f>
        <v>8.0280547722543589E-4</v>
      </c>
    </row>
    <row r="44" spans="1:29">
      <c r="A44" s="74" t="s">
        <v>45</v>
      </c>
      <c r="B44" s="51">
        <f>(0.00054*(0.03)^0.91*(8.5)^1.02)</f>
        <v>1.970522535007888E-4</v>
      </c>
    </row>
    <row r="45" spans="1:29">
      <c r="A45" s="74"/>
    </row>
    <row r="376" spans="1:1" ht="25.5">
      <c r="A376" s="73" t="s">
        <v>62</v>
      </c>
    </row>
  </sheetData>
  <mergeCells count="9">
    <mergeCell ref="A10:AC10"/>
    <mergeCell ref="A21:AC21"/>
    <mergeCell ref="A30:AC31"/>
    <mergeCell ref="S3:AC3"/>
    <mergeCell ref="A3:A4"/>
    <mergeCell ref="B3:B4"/>
    <mergeCell ref="C3:C4"/>
    <mergeCell ref="J3:L3"/>
    <mergeCell ref="M3:O3"/>
  </mergeCells>
  <pageMargins left="0.75" right="0.75" top="1" bottom="1" header="0.5" footer="0.5"/>
  <pageSetup paperSize="17" scale="13" firstPageNumber="17" orientation="landscape" useFirstPageNumber="1" r:id="rId1"/>
  <headerFooter alignWithMargins="0">
    <oddHeader>&amp;CTable A-2
Construction and Operational Truck Trip Emissions
Sycamore to Peñasquitos 230 kV Transmission Line Project
Segment A</oddHeader>
    <oddFooter>&amp;CA-2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25"/>
  <sheetViews>
    <sheetView view="pageLayout" topLeftCell="A2" zoomScale="80" zoomScaleNormal="75" zoomScalePageLayoutView="80" workbookViewId="0">
      <selection activeCell="J9" sqref="J9:K9"/>
    </sheetView>
  </sheetViews>
  <sheetFormatPr defaultRowHeight="12.75"/>
  <cols>
    <col min="1" max="2" width="51.85546875" customWidth="1"/>
    <col min="3" max="3" width="9.140625" style="1"/>
    <col min="4" max="4" width="7.28515625" style="1" customWidth="1"/>
    <col min="5" max="5" width="7.5703125" style="1" customWidth="1"/>
    <col min="6" max="14" width="14.85546875" style="2" customWidth="1"/>
    <col min="15" max="15" width="12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33">
      <c r="A1" s="3" t="s">
        <v>529</v>
      </c>
      <c r="B1" s="3"/>
    </row>
    <row r="3" spans="1:33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33" ht="50.25" customHeight="1">
      <c r="A4" s="477" t="s">
        <v>2</v>
      </c>
      <c r="B4" s="477" t="s">
        <v>324</v>
      </c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613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33" s="3" customFormat="1" hidden="1">
      <c r="A5" s="12" t="s">
        <v>18</v>
      </c>
      <c r="B5" s="12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2"/>
      <c r="P5" s="12"/>
      <c r="Q5" s="12"/>
      <c r="R5" s="15"/>
      <c r="S5" s="15"/>
      <c r="T5" s="15"/>
      <c r="U5" s="15"/>
      <c r="V5" s="15"/>
      <c r="W5" s="15"/>
      <c r="X5" s="16"/>
      <c r="Y5" s="15"/>
      <c r="Z5" s="15"/>
    </row>
    <row r="6" spans="1:33" s="3" customFormat="1" hidden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33" s="3" customFormat="1">
      <c r="A7" s="12" t="s">
        <v>577</v>
      </c>
      <c r="B7" s="591"/>
      <c r="C7" s="590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7"/>
      <c r="P7" s="17"/>
      <c r="Q7" s="17"/>
      <c r="R7" s="15"/>
      <c r="S7" s="15"/>
      <c r="T7" s="15"/>
      <c r="U7" s="15"/>
      <c r="V7" s="15"/>
      <c r="W7" s="15"/>
      <c r="X7" s="16"/>
      <c r="Y7" s="15"/>
      <c r="Z7" s="15"/>
    </row>
    <row r="8" spans="1:33" s="3" customFormat="1">
      <c r="A8" s="12" t="s">
        <v>500</v>
      </c>
      <c r="B8" s="591"/>
      <c r="C8" s="19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7"/>
      <c r="P8" s="17"/>
      <c r="Q8" s="17"/>
      <c r="R8" s="15"/>
      <c r="S8" s="15"/>
      <c r="T8" s="15"/>
      <c r="U8" s="15"/>
      <c r="V8" s="15"/>
      <c r="W8" s="15"/>
      <c r="X8" s="16"/>
      <c r="Y8" s="15"/>
      <c r="Z8" s="15"/>
    </row>
    <row r="9" spans="1:33" s="3" customFormat="1" ht="51">
      <c r="A9" s="18" t="s">
        <v>502</v>
      </c>
      <c r="B9" s="596" t="s">
        <v>610</v>
      </c>
      <c r="C9" s="19" t="s">
        <v>20</v>
      </c>
      <c r="D9" s="35">
        <v>171</v>
      </c>
      <c r="E9" s="35">
        <v>0.42</v>
      </c>
      <c r="F9" s="21">
        <f>0.388/453.59</f>
        <v>8.553980466941512E-4</v>
      </c>
      <c r="G9" s="22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22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9.0685626102292756E-3</v>
      </c>
      <c r="I9" s="21">
        <f t="shared" ref="I9" si="0">0.006/453.59</f>
        <v>1.3227804845785844E-5</v>
      </c>
      <c r="J9" s="22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4.8500881834215163E-4</v>
      </c>
      <c r="K9" s="23">
        <f t="shared" ref="K9" si="1">0.89*J9</f>
        <v>4.3165784832451497E-4</v>
      </c>
      <c r="L9" s="24">
        <f>568.299/453.59</f>
        <v>1.2528913776758748</v>
      </c>
      <c r="M9" s="21">
        <f>0.035/453.59</f>
        <v>7.7162194933750759E-5</v>
      </c>
      <c r="N9" s="25">
        <f t="shared" ref="N9:N14" si="2">0.095*H9</f>
        <v>8.6151344797178115E-4</v>
      </c>
      <c r="O9" s="26">
        <v>4</v>
      </c>
      <c r="P9" s="27">
        <v>6</v>
      </c>
      <c r="Q9" s="37"/>
      <c r="R9" s="28">
        <f t="shared" ref="R9" si="3">($D9*$E9*F9*$O9*$P9)</f>
        <v>1.4744325051257743</v>
      </c>
      <c r="S9" s="28">
        <f t="shared" ref="S9" si="4">($D9*$E9*G9*$O9*$P9)</f>
        <v>14.059999999999997</v>
      </c>
      <c r="T9" s="28">
        <f t="shared" ref="T9" si="5">($D9*$E9*H9*$O9*$P9)</f>
        <v>15.631299999999996</v>
      </c>
      <c r="U9" s="28">
        <f t="shared" ref="U9" si="6">($D9*$E9*I9*$O9*$P9)</f>
        <v>2.2800502656584141E-2</v>
      </c>
      <c r="V9" s="28">
        <f t="shared" ref="V9" si="7">($D9*$E9*J9*$O9*$P9)</f>
        <v>0.83599999999999985</v>
      </c>
      <c r="W9" s="28">
        <f t="shared" ref="W9" si="8">($D9*$E9*K9*$O9*$P9)</f>
        <v>0.74403999999999992</v>
      </c>
      <c r="X9" s="28">
        <f t="shared" ref="X9" si="9">($D9*$E9*L9*$O9*$P9)</f>
        <v>2159.5838098723516</v>
      </c>
      <c r="Y9" s="28">
        <f t="shared" ref="Y9" si="10">($D9*$E9*M9*$O9*$P9)</f>
        <v>0.1330029321634075</v>
      </c>
      <c r="Z9" s="28">
        <f t="shared" ref="Z9" si="11">($D9*$E9*N9*$O9*$P9)</f>
        <v>1.4849734999999997</v>
      </c>
      <c r="AA9" s="326"/>
      <c r="AB9" s="326"/>
      <c r="AC9" s="326"/>
      <c r="AD9" s="326"/>
      <c r="AE9" s="326"/>
      <c r="AF9" s="326"/>
      <c r="AG9" s="326"/>
    </row>
    <row r="10" spans="1:33" s="3" customFormat="1">
      <c r="A10" s="18"/>
      <c r="B10" s="599"/>
      <c r="C10" s="19"/>
      <c r="D10" s="35"/>
      <c r="E10" s="35"/>
      <c r="F10" s="21"/>
      <c r="G10" s="22"/>
      <c r="H10" s="22"/>
      <c r="I10" s="21"/>
      <c r="J10" s="22"/>
      <c r="K10" s="23"/>
      <c r="L10" s="24"/>
      <c r="M10" s="21"/>
      <c r="N10" s="25"/>
      <c r="O10" s="26"/>
      <c r="P10" s="27"/>
      <c r="Q10" s="37"/>
      <c r="R10" s="28"/>
      <c r="S10" s="28"/>
      <c r="T10" s="28"/>
      <c r="U10" s="28"/>
      <c r="V10" s="28"/>
      <c r="W10" s="28"/>
      <c r="X10" s="28"/>
      <c r="Y10" s="28"/>
      <c r="Z10" s="28"/>
      <c r="AA10" s="326"/>
      <c r="AB10" s="326"/>
      <c r="AC10" s="326"/>
      <c r="AD10" s="326"/>
      <c r="AE10" s="326"/>
      <c r="AF10" s="326"/>
      <c r="AG10" s="326"/>
    </row>
    <row r="11" spans="1:33" s="3" customFormat="1">
      <c r="A11" s="11" t="s">
        <v>580</v>
      </c>
      <c r="B11" s="593"/>
      <c r="C11" s="19"/>
      <c r="D11" s="35"/>
      <c r="E11" s="35"/>
      <c r="F11" s="21"/>
      <c r="G11" s="22"/>
      <c r="H11" s="22"/>
      <c r="I11" s="21"/>
      <c r="J11" s="22"/>
      <c r="K11" s="23"/>
      <c r="L11" s="24"/>
      <c r="M11" s="21"/>
      <c r="N11" s="25"/>
      <c r="O11" s="26"/>
      <c r="P11" s="27"/>
      <c r="Q11" s="37"/>
      <c r="R11" s="28"/>
      <c r="S11" s="28"/>
      <c r="T11" s="28"/>
      <c r="U11" s="28"/>
      <c r="V11" s="28"/>
      <c r="W11" s="28"/>
      <c r="X11" s="28"/>
      <c r="Y11" s="28"/>
      <c r="Z11" s="28"/>
      <c r="AA11" s="326"/>
      <c r="AB11" s="326"/>
      <c r="AC11" s="326"/>
      <c r="AD11" s="326"/>
      <c r="AE11" s="326"/>
      <c r="AF11" s="326"/>
      <c r="AG11" s="326"/>
    </row>
    <row r="12" spans="1:33" s="3" customFormat="1" ht="23.25" customHeight="1">
      <c r="A12" s="12" t="s">
        <v>500</v>
      </c>
      <c r="B12" s="591"/>
      <c r="C12" s="19"/>
      <c r="D12" s="35"/>
      <c r="E12" s="35"/>
      <c r="F12" s="479" t="s">
        <v>595</v>
      </c>
      <c r="G12" s="479" t="s">
        <v>612</v>
      </c>
      <c r="H12" s="479" t="s">
        <v>597</v>
      </c>
      <c r="I12" s="479" t="s">
        <v>598</v>
      </c>
      <c r="J12" s="479" t="s">
        <v>599</v>
      </c>
      <c r="K12" s="479" t="s">
        <v>600</v>
      </c>
      <c r="L12" s="479" t="s">
        <v>601</v>
      </c>
      <c r="M12" s="479" t="s">
        <v>602</v>
      </c>
      <c r="N12" s="479" t="s">
        <v>603</v>
      </c>
      <c r="O12" s="26"/>
      <c r="P12" s="27"/>
      <c r="Q12" s="37"/>
      <c r="R12" s="28"/>
      <c r="S12" s="28"/>
      <c r="T12" s="28"/>
      <c r="U12" s="28"/>
      <c r="V12" s="28"/>
      <c r="W12" s="28"/>
      <c r="X12" s="28"/>
      <c r="Y12" s="28"/>
      <c r="Z12" s="28"/>
      <c r="AA12" s="326"/>
      <c r="AB12" s="326"/>
      <c r="AC12" s="326"/>
      <c r="AD12" s="326"/>
      <c r="AE12" s="326"/>
      <c r="AF12" s="326"/>
      <c r="AG12" s="326"/>
    </row>
    <row r="13" spans="1:33" s="3" customFormat="1">
      <c r="A13" s="18" t="s">
        <v>357</v>
      </c>
      <c r="B13" s="592" t="s">
        <v>582</v>
      </c>
      <c r="C13" s="19" t="s">
        <v>20</v>
      </c>
      <c r="D13" s="20">
        <v>175</v>
      </c>
      <c r="E13" s="20">
        <v>0.38</v>
      </c>
      <c r="F13" s="21">
        <v>4.259395955927071E-3</v>
      </c>
      <c r="G13" s="22">
        <v>4.8789604910752002E-2</v>
      </c>
      <c r="H13" s="22">
        <v>0.15312017462926675</v>
      </c>
      <c r="I13" s="21">
        <v>1.5914105839875834E-4</v>
      </c>
      <c r="J13" s="22">
        <v>5.2055102267664188E-4</v>
      </c>
      <c r="K13" s="23">
        <v>4.7890694086251238E-4</v>
      </c>
      <c r="L13" s="24">
        <v>15.846603507605041</v>
      </c>
      <c r="M13" s="21">
        <f>0.0408*0.00484899806511376</f>
        <v>1.9783912105664144E-4</v>
      </c>
      <c r="N13" s="25">
        <f t="shared" si="2"/>
        <v>1.454641658978034E-2</v>
      </c>
      <c r="O13" s="26">
        <v>4</v>
      </c>
      <c r="P13" s="27">
        <v>6</v>
      </c>
      <c r="Q13" s="27"/>
      <c r="R13" s="28">
        <f t="shared" ref="R13:Z14" si="12">(F13*$O13*$P13)</f>
        <v>0.1022255029422497</v>
      </c>
      <c r="S13" s="28">
        <f t="shared" si="12"/>
        <v>1.1709505178580479</v>
      </c>
      <c r="T13" s="28">
        <f t="shared" si="12"/>
        <v>3.6748841911024019</v>
      </c>
      <c r="U13" s="28">
        <f t="shared" si="12"/>
        <v>3.8193854015702001E-3</v>
      </c>
      <c r="V13" s="28">
        <f t="shared" si="12"/>
        <v>1.2493224544239404E-2</v>
      </c>
      <c r="W13" s="28">
        <f t="shared" si="12"/>
        <v>1.1493766580700298E-2</v>
      </c>
      <c r="X13" s="28">
        <f t="shared" si="12"/>
        <v>380.31848418252099</v>
      </c>
      <c r="Y13" s="28">
        <f t="shared" si="12"/>
        <v>4.7481389053593941E-3</v>
      </c>
      <c r="Z13" s="28">
        <f t="shared" si="12"/>
        <v>0.34911399815472816</v>
      </c>
      <c r="AA13" s="326"/>
      <c r="AB13" s="326"/>
      <c r="AC13" s="326"/>
      <c r="AD13" s="326"/>
      <c r="AE13" s="326"/>
      <c r="AF13" s="326"/>
      <c r="AG13" s="326"/>
    </row>
    <row r="14" spans="1:33" s="3" customFormat="1">
      <c r="A14" s="18" t="s">
        <v>503</v>
      </c>
      <c r="B14" s="592" t="s">
        <v>582</v>
      </c>
      <c r="C14" s="19" t="s">
        <v>20</v>
      </c>
      <c r="D14" s="20">
        <v>175</v>
      </c>
      <c r="E14" s="20">
        <v>0.38</v>
      </c>
      <c r="F14" s="21">
        <v>4.259395955927071E-3</v>
      </c>
      <c r="G14" s="22">
        <v>4.8789604910752002E-2</v>
      </c>
      <c r="H14" s="22">
        <v>0.15312017462926675</v>
      </c>
      <c r="I14" s="21">
        <v>1.5914105839875834E-4</v>
      </c>
      <c r="J14" s="22">
        <v>5.2055102267664188E-4</v>
      </c>
      <c r="K14" s="23">
        <v>4.7890694086251238E-4</v>
      </c>
      <c r="L14" s="24">
        <v>15.846603507605041</v>
      </c>
      <c r="M14" s="21">
        <f>0.0408*0.00484899806511376</f>
        <v>1.9783912105664144E-4</v>
      </c>
      <c r="N14" s="25">
        <f t="shared" si="2"/>
        <v>1.454641658978034E-2</v>
      </c>
      <c r="O14" s="26">
        <v>4</v>
      </c>
      <c r="P14" s="27">
        <v>6</v>
      </c>
      <c r="Q14" s="27"/>
      <c r="R14" s="28">
        <f t="shared" si="12"/>
        <v>0.1022255029422497</v>
      </c>
      <c r="S14" s="28">
        <f t="shared" si="12"/>
        <v>1.1709505178580479</v>
      </c>
      <c r="T14" s="28">
        <f t="shared" si="12"/>
        <v>3.6748841911024019</v>
      </c>
      <c r="U14" s="28">
        <f t="shared" si="12"/>
        <v>3.8193854015702001E-3</v>
      </c>
      <c r="V14" s="28">
        <f t="shared" si="12"/>
        <v>1.2493224544239404E-2</v>
      </c>
      <c r="W14" s="28">
        <f t="shared" si="12"/>
        <v>1.1493766580700298E-2</v>
      </c>
      <c r="X14" s="28">
        <f t="shared" si="12"/>
        <v>380.31848418252099</v>
      </c>
      <c r="Y14" s="28">
        <f t="shared" si="12"/>
        <v>4.7481389053593941E-3</v>
      </c>
      <c r="Z14" s="28">
        <f t="shared" si="12"/>
        <v>0.34911399815472816</v>
      </c>
      <c r="AA14" s="326"/>
      <c r="AB14" s="326"/>
      <c r="AC14" s="326"/>
      <c r="AD14" s="326"/>
      <c r="AE14" s="326"/>
      <c r="AF14" s="326"/>
      <c r="AG14" s="326"/>
    </row>
    <row r="15" spans="1:33" s="3" customFormat="1">
      <c r="A15" s="12"/>
      <c r="B15" s="591"/>
      <c r="C15" s="29"/>
      <c r="D15" s="20"/>
      <c r="E15" s="20"/>
      <c r="F15" s="31"/>
      <c r="G15" s="31"/>
      <c r="H15" s="31"/>
      <c r="I15" s="31"/>
      <c r="J15" s="31"/>
      <c r="K15" s="23"/>
      <c r="L15" s="32"/>
      <c r="M15" s="33"/>
      <c r="N15" s="21"/>
      <c r="O15" s="26"/>
      <c r="P15" s="27"/>
      <c r="Q15" s="37"/>
      <c r="R15" s="36"/>
      <c r="S15" s="36"/>
      <c r="T15" s="36"/>
      <c r="U15" s="36"/>
      <c r="V15" s="36"/>
      <c r="W15" s="36"/>
      <c r="X15" s="36"/>
      <c r="Y15" s="36"/>
      <c r="Z15" s="36"/>
    </row>
    <row r="16" spans="1:33" s="6" customFormat="1">
      <c r="A16" s="687"/>
      <c r="B16" s="688"/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  <c r="X16" s="688"/>
      <c r="Y16" s="688"/>
      <c r="Z16" s="689"/>
      <c r="AG16" s="41"/>
    </row>
    <row r="17" spans="1:33" s="6" customFormat="1">
      <c r="A17" s="12" t="s">
        <v>501</v>
      </c>
      <c r="B17" s="591"/>
      <c r="C17" s="29"/>
      <c r="D17" s="13"/>
      <c r="E17" s="20"/>
      <c r="F17" s="14"/>
      <c r="G17" s="14"/>
      <c r="H17" s="14"/>
      <c r="I17" s="14"/>
      <c r="J17" s="14"/>
      <c r="K17" s="14"/>
      <c r="L17" s="14"/>
      <c r="M17" s="14"/>
      <c r="N17" s="14"/>
      <c r="O17" s="17"/>
      <c r="P17" s="12"/>
      <c r="Q17" s="12"/>
      <c r="R17" s="15"/>
      <c r="S17" s="15"/>
      <c r="T17" s="15"/>
      <c r="U17" s="15"/>
      <c r="V17" s="15"/>
      <c r="W17" s="15"/>
      <c r="X17" s="16"/>
      <c r="Y17" s="15"/>
      <c r="Z17" s="15"/>
      <c r="AG17" s="41"/>
    </row>
    <row r="18" spans="1:33" s="6" customFormat="1">
      <c r="A18" s="18" t="s">
        <v>504</v>
      </c>
      <c r="B18" s="599"/>
      <c r="C18" s="19"/>
      <c r="D18" s="35"/>
      <c r="E18" s="35"/>
      <c r="F18" s="21"/>
      <c r="G18" s="22"/>
      <c r="H18" s="22"/>
      <c r="I18" s="21"/>
      <c r="J18" s="22"/>
      <c r="K18" s="23"/>
      <c r="L18" s="24"/>
      <c r="M18" s="21"/>
      <c r="N18" s="25"/>
      <c r="O18" s="26"/>
      <c r="P18" s="27"/>
      <c r="Q18" s="37"/>
      <c r="R18" s="28"/>
      <c r="S18" s="28"/>
      <c r="T18" s="28"/>
      <c r="U18" s="28"/>
      <c r="V18" s="28"/>
      <c r="W18" s="28"/>
      <c r="X18" s="28"/>
      <c r="Y18" s="28"/>
      <c r="Z18" s="28"/>
      <c r="AG18" s="41"/>
    </row>
    <row r="19" spans="1:33" s="6" customFormat="1">
      <c r="A19" s="18" t="s">
        <v>357</v>
      </c>
      <c r="B19" s="592" t="s">
        <v>582</v>
      </c>
      <c r="C19" s="19" t="s">
        <v>20</v>
      </c>
      <c r="D19" s="20">
        <v>175</v>
      </c>
      <c r="E19" s="20">
        <v>0.38</v>
      </c>
      <c r="F19" s="21">
        <v>4.259395955927071E-3</v>
      </c>
      <c r="G19" s="22">
        <v>4.8789604910752002E-2</v>
      </c>
      <c r="H19" s="22">
        <v>0.15312017462926675</v>
      </c>
      <c r="I19" s="21">
        <v>1.5914105839875834E-4</v>
      </c>
      <c r="J19" s="22">
        <v>5.2055102267664188E-4</v>
      </c>
      <c r="K19" s="23">
        <v>4.7890694086251238E-4</v>
      </c>
      <c r="L19" s="24">
        <v>15.846603507605041</v>
      </c>
      <c r="M19" s="21">
        <f>0.0408*0.00484899806511376</f>
        <v>1.9783912105664144E-4</v>
      </c>
      <c r="N19" s="25">
        <f t="shared" ref="N19:N20" si="13">0.095*H19</f>
        <v>1.454641658978034E-2</v>
      </c>
      <c r="O19" s="26">
        <v>4</v>
      </c>
      <c r="P19" s="27">
        <v>6</v>
      </c>
      <c r="Q19" s="27"/>
      <c r="R19" s="28">
        <f t="shared" ref="R19:Z20" si="14">(F19*$O19*$P19)</f>
        <v>0.1022255029422497</v>
      </c>
      <c r="S19" s="28">
        <f t="shared" si="14"/>
        <v>1.1709505178580479</v>
      </c>
      <c r="T19" s="28">
        <f t="shared" si="14"/>
        <v>3.6748841911024019</v>
      </c>
      <c r="U19" s="28">
        <f t="shared" si="14"/>
        <v>3.8193854015702001E-3</v>
      </c>
      <c r="V19" s="28">
        <f t="shared" si="14"/>
        <v>1.2493224544239404E-2</v>
      </c>
      <c r="W19" s="28">
        <f t="shared" si="14"/>
        <v>1.1493766580700298E-2</v>
      </c>
      <c r="X19" s="28">
        <f t="shared" si="14"/>
        <v>380.31848418252099</v>
      </c>
      <c r="Y19" s="28">
        <f t="shared" si="14"/>
        <v>4.7481389053593941E-3</v>
      </c>
      <c r="Z19" s="28">
        <f t="shared" si="14"/>
        <v>0.34911399815472816</v>
      </c>
      <c r="AG19" s="41"/>
    </row>
    <row r="20" spans="1:33" s="6" customFormat="1">
      <c r="A20" s="18" t="s">
        <v>503</v>
      </c>
      <c r="B20" s="592" t="s">
        <v>582</v>
      </c>
      <c r="C20" s="19" t="s">
        <v>20</v>
      </c>
      <c r="D20" s="20">
        <v>175</v>
      </c>
      <c r="E20" s="20">
        <v>0.38</v>
      </c>
      <c r="F20" s="21">
        <v>4.259395955927071E-3</v>
      </c>
      <c r="G20" s="22">
        <v>4.8789604910752002E-2</v>
      </c>
      <c r="H20" s="22">
        <v>0.15312017462926675</v>
      </c>
      <c r="I20" s="21">
        <v>1.5914105839875834E-4</v>
      </c>
      <c r="J20" s="22">
        <v>5.2055102267664188E-4</v>
      </c>
      <c r="K20" s="23">
        <v>4.7890694086251238E-4</v>
      </c>
      <c r="L20" s="24">
        <v>15.846603507605041</v>
      </c>
      <c r="M20" s="21">
        <f>0.0408*0.00484899806511376</f>
        <v>1.9783912105664144E-4</v>
      </c>
      <c r="N20" s="25">
        <f t="shared" si="13"/>
        <v>1.454641658978034E-2</v>
      </c>
      <c r="O20" s="26">
        <v>4</v>
      </c>
      <c r="P20" s="27">
        <v>6</v>
      </c>
      <c r="Q20" s="27"/>
      <c r="R20" s="28">
        <f t="shared" si="14"/>
        <v>0.1022255029422497</v>
      </c>
      <c r="S20" s="28">
        <f t="shared" si="14"/>
        <v>1.1709505178580479</v>
      </c>
      <c r="T20" s="28">
        <f t="shared" si="14"/>
        <v>3.6748841911024019</v>
      </c>
      <c r="U20" s="28">
        <f t="shared" si="14"/>
        <v>3.8193854015702001E-3</v>
      </c>
      <c r="V20" s="28">
        <f t="shared" si="14"/>
        <v>1.2493224544239404E-2</v>
      </c>
      <c r="W20" s="28">
        <f t="shared" si="14"/>
        <v>1.1493766580700298E-2</v>
      </c>
      <c r="X20" s="28">
        <f t="shared" si="14"/>
        <v>380.31848418252099</v>
      </c>
      <c r="Y20" s="28">
        <f t="shared" si="14"/>
        <v>4.7481389053593941E-3</v>
      </c>
      <c r="Z20" s="28">
        <f t="shared" si="14"/>
        <v>0.34911399815472816</v>
      </c>
      <c r="AG20" s="41"/>
    </row>
    <row r="21" spans="1:33" s="6" customFormat="1">
      <c r="A21" s="12"/>
      <c r="B21" s="591"/>
      <c r="C21" s="29"/>
      <c r="D21" s="20"/>
      <c r="E21" s="20"/>
      <c r="F21" s="31"/>
      <c r="G21" s="31"/>
      <c r="H21" s="31"/>
      <c r="I21" s="31"/>
      <c r="J21" s="31"/>
      <c r="K21" s="23"/>
      <c r="L21" s="32"/>
      <c r="M21" s="33"/>
      <c r="N21" s="21"/>
      <c r="O21" s="26"/>
      <c r="P21" s="27"/>
      <c r="Q21" s="37"/>
      <c r="R21" s="36"/>
      <c r="S21" s="36"/>
      <c r="T21" s="36"/>
      <c r="U21" s="36"/>
      <c r="V21" s="36"/>
      <c r="W21" s="36"/>
      <c r="X21" s="36"/>
      <c r="Y21" s="36"/>
      <c r="Z21" s="36"/>
      <c r="AG21" s="41"/>
    </row>
    <row r="22" spans="1:33" s="6" customFormat="1">
      <c r="A22" s="687"/>
      <c r="B22" s="688"/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  <c r="W22" s="688"/>
      <c r="X22" s="688"/>
      <c r="Y22" s="688"/>
      <c r="Z22" s="689"/>
      <c r="AG22" s="41"/>
    </row>
    <row r="23" spans="1:33" s="6" customFormat="1">
      <c r="A23" s="40" t="s">
        <v>34</v>
      </c>
      <c r="B23" s="40"/>
      <c r="C23" s="35"/>
      <c r="D23" s="20"/>
      <c r="E23" s="20"/>
      <c r="F23" s="38"/>
      <c r="G23" s="38"/>
      <c r="H23" s="38"/>
      <c r="I23" s="38"/>
      <c r="J23" s="38"/>
      <c r="K23" s="18"/>
      <c r="L23" s="39"/>
      <c r="M23" s="38"/>
      <c r="N23" s="38"/>
      <c r="O23" s="27"/>
      <c r="P23" s="27"/>
      <c r="Q23" s="27"/>
      <c r="R23" s="15">
        <f>SUM(R9:R20)</f>
        <v>1.8833345168947728</v>
      </c>
      <c r="S23" s="15">
        <f t="shared" ref="S23:Z23" si="15">SUM(S9:S20)</f>
        <v>18.743802071432192</v>
      </c>
      <c r="T23" s="15">
        <f t="shared" si="15"/>
        <v>30.330836764409597</v>
      </c>
      <c r="U23" s="15">
        <f t="shared" si="15"/>
        <v>3.8078044262864943E-2</v>
      </c>
      <c r="V23" s="15">
        <f t="shared" si="15"/>
        <v>0.88597289817695746</v>
      </c>
      <c r="W23" s="15">
        <f t="shared" si="15"/>
        <v>0.79001506632280127</v>
      </c>
      <c r="X23" s="15">
        <f t="shared" si="15"/>
        <v>3680.8577466024353</v>
      </c>
      <c r="Y23" s="15">
        <f t="shared" si="15"/>
        <v>0.15199548778484503</v>
      </c>
      <c r="Z23" s="15">
        <f t="shared" si="15"/>
        <v>2.8814294926189126</v>
      </c>
      <c r="AG23" s="41"/>
    </row>
    <row r="24" spans="1:33" s="6" customFormat="1">
      <c r="A24" s="42"/>
      <c r="B24" s="42"/>
      <c r="C24" s="43"/>
      <c r="D24" s="44"/>
      <c r="E24" s="44"/>
      <c r="F24" s="45"/>
      <c r="G24" s="45"/>
      <c r="H24" s="45"/>
      <c r="I24" s="45"/>
      <c r="J24" s="45"/>
      <c r="K24" s="46"/>
      <c r="L24" s="47"/>
      <c r="M24" s="45"/>
      <c r="N24" s="45"/>
      <c r="O24" s="48"/>
      <c r="P24" s="48"/>
      <c r="Q24" s="48"/>
      <c r="R24" s="49"/>
      <c r="S24" s="49"/>
      <c r="T24" s="49"/>
      <c r="U24" s="49"/>
      <c r="V24" s="49"/>
      <c r="W24" s="49"/>
      <c r="X24" s="49"/>
      <c r="Y24" s="49"/>
      <c r="Z24" s="49"/>
      <c r="AG24" s="41"/>
    </row>
    <row r="25" spans="1:33">
      <c r="A25" s="42" t="s">
        <v>498</v>
      </c>
      <c r="B25" s="42"/>
      <c r="C25" s="43"/>
      <c r="D25" s="44"/>
      <c r="E25" s="44"/>
      <c r="F25" s="45"/>
      <c r="G25" s="45"/>
      <c r="H25" s="45"/>
      <c r="I25" s="45"/>
      <c r="J25" s="45"/>
      <c r="K25" s="46"/>
      <c r="L25" s="47"/>
      <c r="M25" s="45"/>
      <c r="N25" s="45"/>
      <c r="O25" s="48"/>
      <c r="P25" s="48"/>
      <c r="Q25" s="48"/>
      <c r="R25" s="49"/>
      <c r="S25" s="49"/>
      <c r="T25" s="49"/>
      <c r="U25" s="49"/>
      <c r="V25" s="49"/>
      <c r="W25" s="49"/>
      <c r="X25" s="49"/>
      <c r="Y25" s="49"/>
      <c r="Z25" s="49"/>
    </row>
  </sheetData>
  <mergeCells count="4">
    <mergeCell ref="F3:M3"/>
    <mergeCell ref="R3:Y3"/>
    <mergeCell ref="A22:Z22"/>
    <mergeCell ref="A16:Z16"/>
  </mergeCells>
  <pageMargins left="0.75" right="0.75" top="1" bottom="1" header="0.5" footer="0.5"/>
  <pageSetup paperSize="17" scale="55" orientation="landscape" r:id="rId1"/>
  <headerFooter alignWithMargins="0">
    <oddHeader>&amp;CTable A-20
Construction Heavy Equipment Emissions
Sycamore to Peñasquitos 230 kV Transmission Line Project
Segment B</oddHeader>
    <oddFooter>&amp;CA-20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5"/>
  <sheetViews>
    <sheetView view="pageLayout" topLeftCell="A3" zoomScale="80" zoomScaleNormal="75" zoomScalePageLayoutView="80" workbookViewId="0">
      <selection activeCell="B34" sqref="B34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2.85546875" style="51" customWidth="1"/>
    <col min="6" max="6" width="11.7109375" style="51" bestFit="1" customWidth="1"/>
    <col min="7" max="7" width="9.28515625" style="51" bestFit="1" customWidth="1"/>
    <col min="8" max="8" width="11.5703125" style="51" bestFit="1" customWidth="1"/>
    <col min="9" max="10" width="9.28515625" style="51" bestFit="1" customWidth="1"/>
    <col min="11" max="12" width="11.5703125" style="51" bestFit="1" customWidth="1"/>
    <col min="13" max="13" width="9.28515625" style="51" bestFit="1" customWidth="1"/>
    <col min="14" max="15" width="10.5703125" style="51" bestFit="1" customWidth="1"/>
    <col min="16" max="16" width="9.28515625" style="51" bestFit="1" customWidth="1"/>
    <col min="17" max="17" width="11.5703125" style="51" bestFit="1" customWidth="1"/>
    <col min="18" max="29" width="9.28515625" style="51" bestFit="1" customWidth="1"/>
    <col min="30" max="16384" width="9.140625" style="51"/>
  </cols>
  <sheetData>
    <row r="1" spans="1:29">
      <c r="A1" s="3" t="s">
        <v>530</v>
      </c>
    </row>
    <row r="6" spans="1:29" ht="26.25" customHeight="1">
      <c r="A6" s="668" t="s">
        <v>35</v>
      </c>
      <c r="B6" s="668" t="s">
        <v>36</v>
      </c>
      <c r="C6" s="668" t="s">
        <v>37</v>
      </c>
      <c r="D6" s="474" t="s">
        <v>38</v>
      </c>
      <c r="E6" s="474" t="s">
        <v>39</v>
      </c>
      <c r="F6" s="475" t="s">
        <v>40</v>
      </c>
      <c r="G6" s="475" t="s">
        <v>41</v>
      </c>
      <c r="H6" s="472" t="s">
        <v>42</v>
      </c>
      <c r="I6" s="475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475" t="s">
        <v>46</v>
      </c>
      <c r="Q6" s="472" t="s">
        <v>47</v>
      </c>
      <c r="R6" s="472" t="s">
        <v>48</v>
      </c>
      <c r="S6" s="664" t="s">
        <v>49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70.5" customHeight="1">
      <c r="A7" s="669"/>
      <c r="B7" s="669"/>
      <c r="C7" s="670"/>
      <c r="D7" s="476" t="s">
        <v>50</v>
      </c>
      <c r="E7" s="476" t="s">
        <v>51</v>
      </c>
      <c r="F7" s="471" t="s">
        <v>52</v>
      </c>
      <c r="G7" s="470" t="s">
        <v>52</v>
      </c>
      <c r="H7" s="470" t="s">
        <v>52</v>
      </c>
      <c r="I7" s="470" t="s">
        <v>52</v>
      </c>
      <c r="J7" s="472" t="s">
        <v>52</v>
      </c>
      <c r="K7" s="472" t="s">
        <v>53</v>
      </c>
      <c r="L7" s="472" t="s">
        <v>54</v>
      </c>
      <c r="M7" s="472" t="s">
        <v>52</v>
      </c>
      <c r="N7" s="472" t="s">
        <v>53</v>
      </c>
      <c r="O7" s="472" t="s">
        <v>54</v>
      </c>
      <c r="P7" s="470" t="s">
        <v>52</v>
      </c>
      <c r="Q7" s="472" t="s">
        <v>52</v>
      </c>
      <c r="R7" s="472" t="s">
        <v>52</v>
      </c>
      <c r="S7" s="473" t="s">
        <v>40</v>
      </c>
      <c r="T7" s="473" t="s">
        <v>55</v>
      </c>
      <c r="U7" s="473" t="s">
        <v>56</v>
      </c>
      <c r="V7" s="473" t="s">
        <v>43</v>
      </c>
      <c r="W7" s="473" t="s">
        <v>44</v>
      </c>
      <c r="X7" s="473" t="s">
        <v>45</v>
      </c>
      <c r="Y7" s="472" t="s">
        <v>57</v>
      </c>
      <c r="Z7" s="472" t="s">
        <v>58</v>
      </c>
      <c r="AA7" s="472" t="s">
        <v>46</v>
      </c>
      <c r="AB7" s="472" t="s">
        <v>47</v>
      </c>
      <c r="AC7" s="472" t="s">
        <v>48</v>
      </c>
    </row>
    <row r="8" spans="1:29">
      <c r="A8" s="56" t="s">
        <v>500</v>
      </c>
      <c r="B8" s="52"/>
      <c r="C8" s="57"/>
      <c r="D8" s="52"/>
      <c r="E8" s="52"/>
      <c r="F8" s="330"/>
      <c r="G8" s="53"/>
      <c r="H8" s="53"/>
      <c r="I8" s="53"/>
      <c r="J8" s="328"/>
      <c r="K8" s="328"/>
      <c r="L8" s="328"/>
      <c r="M8" s="328"/>
      <c r="N8" s="328"/>
      <c r="O8" s="328"/>
      <c r="P8" s="53"/>
      <c r="Q8" s="328"/>
      <c r="R8" s="328"/>
      <c r="S8" s="54"/>
      <c r="T8" s="54"/>
      <c r="U8" s="54"/>
      <c r="V8" s="54"/>
      <c r="W8" s="54"/>
      <c r="X8" s="54"/>
      <c r="Y8" s="55"/>
      <c r="Z8" s="55"/>
      <c r="AA8" s="55"/>
      <c r="AB8" s="55"/>
      <c r="AC8" s="55"/>
    </row>
    <row r="9" spans="1:29">
      <c r="A9" s="58" t="s">
        <v>359</v>
      </c>
      <c r="B9" s="59" t="s">
        <v>59</v>
      </c>
      <c r="C9" s="60">
        <v>6</v>
      </c>
      <c r="D9" s="61">
        <v>30</v>
      </c>
      <c r="E9" s="603">
        <v>20</v>
      </c>
      <c r="F9" s="62">
        <v>0.292950056109193</v>
      </c>
      <c r="G9" s="62">
        <v>0.476930854001756</v>
      </c>
      <c r="H9" s="62">
        <v>6.5210486609312598E-2</v>
      </c>
      <c r="I9" s="62">
        <v>3.18613688227605E-3</v>
      </c>
      <c r="J9" s="62">
        <v>5.3954773620132797E-2</v>
      </c>
      <c r="K9" s="63">
        <v>7.99995847163921E-3</v>
      </c>
      <c r="L9" s="63">
        <v>3.6749815577381599E-2</v>
      </c>
      <c r="M9" s="62">
        <v>4.9638388985497099E-2</v>
      </c>
      <c r="N9" s="63">
        <v>1.9999896145790402E-3</v>
      </c>
      <c r="O9" s="63">
        <v>1.57499200131354E-2</v>
      </c>
      <c r="P9" s="62">
        <v>247.93301798021901</v>
      </c>
      <c r="Q9" s="63">
        <f>0.000057143*P9</f>
        <v>1.4167636446443654E-2</v>
      </c>
      <c r="R9" s="64">
        <f>0.000025616*P9</f>
        <v>6.3510521885812897E-3</v>
      </c>
      <c r="S9" s="65">
        <f>C9*($E9*$F9)/453.59</f>
        <v>7.7501723435488348E-2</v>
      </c>
      <c r="T9" s="65">
        <f>C9*($E9*$G9)/453.59</f>
        <v>0.12617496523338417</v>
      </c>
      <c r="U9" s="65">
        <f>C9*(($E9*$H9))/453.59</f>
        <v>1.7251831815334361E-2</v>
      </c>
      <c r="V9" s="65">
        <f>C9*($E9*$I9)/453.59</f>
        <v>8.429119378141626E-4</v>
      </c>
      <c r="W9" s="65">
        <f>C9*(($E9*($J9+$K9+$L9)))/453.59</f>
        <v>2.6112889879182592E-2</v>
      </c>
      <c r="X9" s="65">
        <f>C9*(($E9*($M9+$N9+$O9)))/453.59</f>
        <v>1.7827985258902061E-2</v>
      </c>
      <c r="Y9" s="65">
        <f>C9*(E9)*$B$32</f>
        <v>8.905913971746042E-2</v>
      </c>
      <c r="Z9" s="65">
        <f>C9*E9*$B$33</f>
        <v>2.1859970657922102E-2</v>
      </c>
      <c r="AA9" s="65">
        <f>C9*(($E9*($P9)))/453.59</f>
        <v>65.592191533380998</v>
      </c>
      <c r="AB9" s="65">
        <f>C9*(($E9*($Q9)))/453.59</f>
        <v>3.7481346007919897E-3</v>
      </c>
      <c r="AC9" s="65">
        <f>C9*(($E9*($R9)))/453.59</f>
        <v>1.6802095783190871E-3</v>
      </c>
    </row>
    <row r="10" spans="1:29" ht="12.75" customHeight="1">
      <c r="A10" s="58" t="s">
        <v>357</v>
      </c>
      <c r="B10" s="59" t="s">
        <v>365</v>
      </c>
      <c r="C10" s="61">
        <v>4</v>
      </c>
      <c r="D10" s="61">
        <v>30</v>
      </c>
      <c r="E10" s="629">
        <v>20</v>
      </c>
      <c r="F10" s="334">
        <v>0.82460322228627503</v>
      </c>
      <c r="G10" s="335">
        <v>3.0722446495270801</v>
      </c>
      <c r="H10" s="335">
        <v>0.17343260623696499</v>
      </c>
      <c r="I10" s="62">
        <v>3.18613688227605E-3</v>
      </c>
      <c r="J10" s="62">
        <v>3.9818541747870799E-2</v>
      </c>
      <c r="K10" s="63">
        <v>1.1999938E-2</v>
      </c>
      <c r="L10" s="628">
        <v>8.9179532963172103E-2</v>
      </c>
      <c r="M10" s="62">
        <v>3.6633059551839701E-2</v>
      </c>
      <c r="N10" s="63">
        <v>2.9999850000000002E-3</v>
      </c>
      <c r="O10" s="63">
        <v>3.8219796329027902E-2</v>
      </c>
      <c r="P10" s="335">
        <v>504.22233920361299</v>
      </c>
      <c r="Q10" s="63">
        <f>0.000057143*P10</f>
        <v>2.8812777129112056E-2</v>
      </c>
      <c r="R10" s="64">
        <f>0.000025616*P10</f>
        <v>1.291615944103975E-2</v>
      </c>
      <c r="S10" s="65">
        <f>C10*($E10*$F10)/453.59</f>
        <v>0.14543587332812011</v>
      </c>
      <c r="T10" s="65">
        <f>C10*($E10*$G10)/453.59</f>
        <v>0.54185403549938582</v>
      </c>
      <c r="U10" s="65">
        <f>C10*(($E10*$H10))/453.59</f>
        <v>3.058843558931458E-2</v>
      </c>
      <c r="V10" s="65">
        <f>C10*($E10*$I10)/453.59</f>
        <v>5.619412918761084E-4</v>
      </c>
      <c r="W10" s="65">
        <f>C10*(($E10*($J10+$K10+$L10)))/453.59</f>
        <v>2.4867922610470758E-2</v>
      </c>
      <c r="X10" s="65">
        <f>C10*(($E10*($M10+$N10+$O10)))/453.59</f>
        <v>1.3730962478161796E-2</v>
      </c>
      <c r="Y10" s="65">
        <f t="shared" ref="Y10:Y11" si="0">C10*(E10)*$B$32</f>
        <v>5.937275981164028E-2</v>
      </c>
      <c r="Z10" s="65">
        <f t="shared" ref="Z10:Z11" si="1">C10*E10*$B$33</f>
        <v>1.4573313771948067E-2</v>
      </c>
      <c r="AA10" s="65">
        <f>C10*(($E10*($P10)))/453.59</f>
        <v>88.930062691613657</v>
      </c>
      <c r="AB10" s="65">
        <f>C10*(($E10*($Q10)))/453.59</f>
        <v>5.0817305723868788E-3</v>
      </c>
      <c r="AC10" s="65">
        <f>C10*(($E10*($R10)))/453.59</f>
        <v>2.2780324859083753E-3</v>
      </c>
    </row>
    <row r="11" spans="1:29" ht="12.75" customHeight="1">
      <c r="A11" s="58" t="s">
        <v>503</v>
      </c>
      <c r="B11" s="59" t="s">
        <v>365</v>
      </c>
      <c r="C11" s="61">
        <v>4</v>
      </c>
      <c r="D11" s="61">
        <v>30</v>
      </c>
      <c r="E11" s="629">
        <v>20</v>
      </c>
      <c r="F11" s="334">
        <v>0.82460322228627503</v>
      </c>
      <c r="G11" s="335">
        <v>3.0722446495270801</v>
      </c>
      <c r="H11" s="335">
        <v>0.17343260623696499</v>
      </c>
      <c r="I11" s="62">
        <v>3.18613688227605E-3</v>
      </c>
      <c r="J11" s="62">
        <v>3.9818541747870799E-2</v>
      </c>
      <c r="K11" s="63">
        <v>1.1999938E-2</v>
      </c>
      <c r="L11" s="628">
        <v>8.9179532963172103E-2</v>
      </c>
      <c r="M11" s="62">
        <v>3.6633059551839701E-2</v>
      </c>
      <c r="N11" s="63">
        <v>2.9999850000000002E-3</v>
      </c>
      <c r="O11" s="63">
        <v>3.8219796329027902E-2</v>
      </c>
      <c r="P11" s="335">
        <v>504.22233920361299</v>
      </c>
      <c r="Q11" s="63">
        <f>0.000057143*P11</f>
        <v>2.8812777129112056E-2</v>
      </c>
      <c r="R11" s="64">
        <f>0.000025616*P11</f>
        <v>1.291615944103975E-2</v>
      </c>
      <c r="S11" s="65">
        <f>C11*($E11*$F11)/453.59</f>
        <v>0.14543587332812011</v>
      </c>
      <c r="T11" s="65">
        <f>C11*($E11*$G11)/453.59</f>
        <v>0.54185403549938582</v>
      </c>
      <c r="U11" s="65">
        <f>C11*(($E11*$H11))/453.59</f>
        <v>3.058843558931458E-2</v>
      </c>
      <c r="V11" s="65">
        <f>C11*($E11*$I11)/453.59</f>
        <v>5.619412918761084E-4</v>
      </c>
      <c r="W11" s="65">
        <f>C11*(($E11*($J11+$K11+$L11)))/453.59</f>
        <v>2.4867922610470758E-2</v>
      </c>
      <c r="X11" s="65">
        <f>C11*(($E11*($M11+$N11+$O11)))/453.59</f>
        <v>1.3730962478161796E-2</v>
      </c>
      <c r="Y11" s="65">
        <f t="shared" si="0"/>
        <v>5.937275981164028E-2</v>
      </c>
      <c r="Z11" s="65">
        <f t="shared" si="1"/>
        <v>1.4573313771948067E-2</v>
      </c>
      <c r="AA11" s="65">
        <f>C11*(($E11*($P11)))/453.59</f>
        <v>88.930062691613657</v>
      </c>
      <c r="AB11" s="65">
        <f>C11*(($E11*($Q11)))/453.59</f>
        <v>5.0817305723868788E-3</v>
      </c>
      <c r="AC11" s="65">
        <f>C11*(($E11*($R11)))/453.59</f>
        <v>2.2780324859083753E-3</v>
      </c>
    </row>
    <row r="12" spans="1:29" ht="12.75" customHeight="1">
      <c r="A12" s="66" t="s">
        <v>21</v>
      </c>
      <c r="B12" s="52"/>
      <c r="C12" s="57"/>
      <c r="D12" s="52"/>
      <c r="E12" s="52"/>
      <c r="F12" s="330"/>
      <c r="G12" s="53"/>
      <c r="H12" s="53"/>
      <c r="I12" s="53"/>
      <c r="J12" s="328"/>
      <c r="K12" s="328"/>
      <c r="L12" s="328"/>
      <c r="M12" s="328"/>
      <c r="N12" s="328"/>
      <c r="O12" s="328"/>
      <c r="P12" s="53"/>
      <c r="Q12" s="328"/>
      <c r="R12" s="328"/>
      <c r="S12" s="67">
        <f>SUM(S9:S11)</f>
        <v>0.36837347009172861</v>
      </c>
      <c r="T12" s="67">
        <f t="shared" ref="T12:AC12" si="2">SUM(T9:T11)</f>
        <v>1.209883036232156</v>
      </c>
      <c r="U12" s="67">
        <f t="shared" si="2"/>
        <v>7.8428702993963526E-2</v>
      </c>
      <c r="V12" s="67">
        <f t="shared" si="2"/>
        <v>1.9667945215663795E-3</v>
      </c>
      <c r="W12" s="67">
        <f t="shared" si="2"/>
        <v>7.5848735100124104E-2</v>
      </c>
      <c r="X12" s="67">
        <f t="shared" si="2"/>
        <v>4.5289910215225652E-2</v>
      </c>
      <c r="Y12" s="67">
        <f t="shared" si="2"/>
        <v>0.20780465934074097</v>
      </c>
      <c r="Z12" s="67">
        <f t="shared" si="2"/>
        <v>5.1006598201818236E-2</v>
      </c>
      <c r="AA12" s="67">
        <f t="shared" si="2"/>
        <v>243.45231691660831</v>
      </c>
      <c r="AB12" s="67">
        <f t="shared" si="2"/>
        <v>1.3911595745565747E-2</v>
      </c>
      <c r="AC12" s="67">
        <f t="shared" si="2"/>
        <v>6.2362745501358379E-3</v>
      </c>
    </row>
    <row r="13" spans="1:29" ht="12.75" customHeight="1">
      <c r="A13" s="652"/>
      <c r="B13" s="653"/>
      <c r="C13" s="653"/>
      <c r="D13" s="653"/>
      <c r="E13" s="653"/>
      <c r="F13" s="653"/>
      <c r="G13" s="653"/>
      <c r="H13" s="653"/>
      <c r="I13" s="653"/>
      <c r="J13" s="653"/>
      <c r="K13" s="653"/>
      <c r="L13" s="653"/>
      <c r="M13" s="653"/>
      <c r="N13" s="653"/>
      <c r="O13" s="653"/>
      <c r="P13" s="653"/>
      <c r="Q13" s="653"/>
      <c r="R13" s="653"/>
      <c r="S13" s="653"/>
      <c r="T13" s="653"/>
      <c r="U13" s="653"/>
      <c r="V13" s="653"/>
      <c r="W13" s="653"/>
      <c r="X13" s="653"/>
      <c r="Y13" s="653"/>
      <c r="Z13" s="653"/>
      <c r="AA13" s="653"/>
      <c r="AB13" s="653"/>
      <c r="AC13" s="654"/>
    </row>
    <row r="14" spans="1:29" ht="12.75" customHeight="1">
      <c r="A14" s="325" t="s">
        <v>501</v>
      </c>
      <c r="B14" s="52"/>
      <c r="C14" s="57"/>
      <c r="D14" s="52"/>
      <c r="E14" s="52"/>
      <c r="F14" s="330"/>
      <c r="G14" s="53"/>
      <c r="H14" s="53"/>
      <c r="I14" s="53"/>
      <c r="J14" s="328"/>
      <c r="K14" s="328"/>
      <c r="L14" s="328"/>
      <c r="M14" s="328"/>
      <c r="N14" s="328"/>
      <c r="O14" s="328"/>
      <c r="P14" s="53"/>
      <c r="Q14" s="328"/>
      <c r="R14" s="328"/>
      <c r="S14" s="54"/>
      <c r="T14" s="54"/>
      <c r="U14" s="54"/>
      <c r="V14" s="54"/>
      <c r="W14" s="54"/>
      <c r="X14" s="54"/>
      <c r="Y14" s="55"/>
      <c r="Z14" s="55"/>
      <c r="AA14" s="55"/>
      <c r="AB14" s="55"/>
      <c r="AC14" s="55"/>
    </row>
    <row r="15" spans="1:29" ht="12.75" customHeight="1">
      <c r="A15" s="58" t="s">
        <v>359</v>
      </c>
      <c r="B15" s="59" t="s">
        <v>59</v>
      </c>
      <c r="C15" s="60">
        <v>8</v>
      </c>
      <c r="D15" s="61">
        <v>30</v>
      </c>
      <c r="E15" s="629">
        <v>20</v>
      </c>
      <c r="F15" s="62">
        <v>0.292950056109193</v>
      </c>
      <c r="G15" s="62">
        <v>0.476930854001756</v>
      </c>
      <c r="H15" s="62">
        <v>6.5210486609312598E-2</v>
      </c>
      <c r="I15" s="62">
        <v>3.18613688227605E-3</v>
      </c>
      <c r="J15" s="62">
        <v>5.3954773620132797E-2</v>
      </c>
      <c r="K15" s="63">
        <v>7.99995847163921E-3</v>
      </c>
      <c r="L15" s="63">
        <v>3.6749815577381599E-2</v>
      </c>
      <c r="M15" s="62">
        <v>4.9638388985497099E-2</v>
      </c>
      <c r="N15" s="63">
        <v>1.9999896145790402E-3</v>
      </c>
      <c r="O15" s="63">
        <v>1.57499200131354E-2</v>
      </c>
      <c r="P15" s="62">
        <v>247.93301798021901</v>
      </c>
      <c r="Q15" s="63">
        <f>0.000057143*P15</f>
        <v>1.4167636446443654E-2</v>
      </c>
      <c r="R15" s="64">
        <f>0.000025616*P15</f>
        <v>6.3510521885812897E-3</v>
      </c>
      <c r="S15" s="65">
        <f>C15*($E15*$F15)/453.59</f>
        <v>0.10333563124731782</v>
      </c>
      <c r="T15" s="65">
        <f>C15*($E15*$G15)/453.59</f>
        <v>0.16823328697784556</v>
      </c>
      <c r="U15" s="65">
        <f>C15*(($E15*$H15))/453.59</f>
        <v>2.3002442420445815E-2</v>
      </c>
      <c r="V15" s="65">
        <f>C15*($E15*$I15)/453.59</f>
        <v>1.1238825837522168E-3</v>
      </c>
      <c r="W15" s="65">
        <f>C15*(($E15*($J15+$K15+$L15)))/453.59</f>
        <v>3.4817186505576789E-2</v>
      </c>
      <c r="X15" s="65">
        <f>C15*(($E15*($M15+$N15+$O15)))/453.59</f>
        <v>2.3770647011869414E-2</v>
      </c>
      <c r="Y15" s="65">
        <f t="shared" ref="Y15:Y17" si="3">C15*(E15)*$B$32</f>
        <v>0.11874551962328056</v>
      </c>
      <c r="Z15" s="65">
        <f t="shared" ref="Z15:Z17" si="4">C15*E15*$B$33</f>
        <v>2.9146627543896134E-2</v>
      </c>
      <c r="AA15" s="65">
        <f>C15*(($E15*($P15)))/453.59</f>
        <v>87.45625537784133</v>
      </c>
      <c r="AB15" s="65">
        <f>C15*(($E15*($Q15)))/453.59</f>
        <v>4.9975128010559863E-3</v>
      </c>
      <c r="AC15" s="65">
        <f>C15*(($E15*($R15)))/453.59</f>
        <v>2.2402794377587832E-3</v>
      </c>
    </row>
    <row r="16" spans="1:29" ht="12.75" customHeight="1">
      <c r="A16" s="58" t="s">
        <v>357</v>
      </c>
      <c r="B16" s="59" t="s">
        <v>365</v>
      </c>
      <c r="C16" s="61">
        <v>4</v>
      </c>
      <c r="D16" s="61">
        <v>30</v>
      </c>
      <c r="E16" s="629">
        <v>20</v>
      </c>
      <c r="F16" s="334">
        <v>0.82460322228627503</v>
      </c>
      <c r="G16" s="335">
        <v>3.0722446495270801</v>
      </c>
      <c r="H16" s="335">
        <v>0.17343260623696499</v>
      </c>
      <c r="I16" s="62">
        <v>3.18613688227605E-3</v>
      </c>
      <c r="J16" s="62">
        <v>3.9818541747870799E-2</v>
      </c>
      <c r="K16" s="63">
        <v>1.1999938E-2</v>
      </c>
      <c r="L16" s="628">
        <v>8.9179532963172103E-2</v>
      </c>
      <c r="M16" s="62">
        <v>3.6633059551839701E-2</v>
      </c>
      <c r="N16" s="63">
        <v>2.9999850000000002E-3</v>
      </c>
      <c r="O16" s="63">
        <v>3.8219796329027902E-2</v>
      </c>
      <c r="P16" s="335">
        <v>504.22233920361299</v>
      </c>
      <c r="Q16" s="63">
        <f>0.000057143*P16</f>
        <v>2.8812777129112056E-2</v>
      </c>
      <c r="R16" s="64">
        <f>0.000025616*P16</f>
        <v>1.291615944103975E-2</v>
      </c>
      <c r="S16" s="65">
        <f>C16*($E16*$F16)/453.59</f>
        <v>0.14543587332812011</v>
      </c>
      <c r="T16" s="65">
        <f>C16*($E16*$G16)/453.59</f>
        <v>0.54185403549938582</v>
      </c>
      <c r="U16" s="65">
        <f>C16*(($E16*$H16))/453.59</f>
        <v>3.058843558931458E-2</v>
      </c>
      <c r="V16" s="65">
        <f>C16*($E16*$I16)/453.59</f>
        <v>5.619412918761084E-4</v>
      </c>
      <c r="W16" s="65">
        <f>C16*(($E16*($J16+$K16+$L16)))/453.59</f>
        <v>2.4867922610470758E-2</v>
      </c>
      <c r="X16" s="65">
        <f>C16*(($E16*($M16+$N16+$O16)))/453.59</f>
        <v>1.3730962478161796E-2</v>
      </c>
      <c r="Y16" s="65">
        <f t="shared" si="3"/>
        <v>5.937275981164028E-2</v>
      </c>
      <c r="Z16" s="65">
        <f t="shared" si="4"/>
        <v>1.4573313771948067E-2</v>
      </c>
      <c r="AA16" s="65">
        <f>C16*(($E16*($P16)))/453.59</f>
        <v>88.930062691613657</v>
      </c>
      <c r="AB16" s="65">
        <f>C16*(($E16*($Q16)))/453.59</f>
        <v>5.0817305723868788E-3</v>
      </c>
      <c r="AC16" s="65">
        <f>C16*(($E16*($R16)))/453.59</f>
        <v>2.2780324859083753E-3</v>
      </c>
    </row>
    <row r="17" spans="1:29" ht="12.75" customHeight="1">
      <c r="A17" s="58" t="s">
        <v>503</v>
      </c>
      <c r="B17" s="59" t="s">
        <v>365</v>
      </c>
      <c r="C17" s="61">
        <v>4</v>
      </c>
      <c r="D17" s="61">
        <v>30</v>
      </c>
      <c r="E17" s="629">
        <v>20</v>
      </c>
      <c r="F17" s="334">
        <v>0.82460322228627503</v>
      </c>
      <c r="G17" s="335">
        <v>3.0722446495270801</v>
      </c>
      <c r="H17" s="335">
        <v>0.17343260623696499</v>
      </c>
      <c r="I17" s="62">
        <v>3.18613688227605E-3</v>
      </c>
      <c r="J17" s="62">
        <v>3.9818541747870799E-2</v>
      </c>
      <c r="K17" s="63">
        <v>1.1999938E-2</v>
      </c>
      <c r="L17" s="628">
        <v>8.9179532963172103E-2</v>
      </c>
      <c r="M17" s="62">
        <v>3.6633059551839701E-2</v>
      </c>
      <c r="N17" s="63">
        <v>2.9999850000000002E-3</v>
      </c>
      <c r="O17" s="63">
        <v>3.8219796329027902E-2</v>
      </c>
      <c r="P17" s="335">
        <v>504.22233920361299</v>
      </c>
      <c r="Q17" s="63">
        <f>0.000057143*P17</f>
        <v>2.8812777129112056E-2</v>
      </c>
      <c r="R17" s="64">
        <f>0.000025616*P17</f>
        <v>1.291615944103975E-2</v>
      </c>
      <c r="S17" s="65">
        <f>C17*($E17*$F17)/453.59</f>
        <v>0.14543587332812011</v>
      </c>
      <c r="T17" s="65">
        <f>C17*($E17*$G17)/453.59</f>
        <v>0.54185403549938582</v>
      </c>
      <c r="U17" s="65">
        <f>C17*(($E17*$H17))/453.59</f>
        <v>3.058843558931458E-2</v>
      </c>
      <c r="V17" s="65">
        <f>C17*($E17*$I17)/453.59</f>
        <v>5.619412918761084E-4</v>
      </c>
      <c r="W17" s="65">
        <f>C17*(($E17*($J17+$K17+$L17)))/453.59</f>
        <v>2.4867922610470758E-2</v>
      </c>
      <c r="X17" s="65">
        <f>C17*(($E17*($M17+$N17+$O17)))/453.59</f>
        <v>1.3730962478161796E-2</v>
      </c>
      <c r="Y17" s="65">
        <f t="shared" si="3"/>
        <v>5.937275981164028E-2</v>
      </c>
      <c r="Z17" s="65">
        <f t="shared" si="4"/>
        <v>1.4573313771948067E-2</v>
      </c>
      <c r="AA17" s="65">
        <f>C17*(($E17*($P17)))/453.59</f>
        <v>88.930062691613657</v>
      </c>
      <c r="AB17" s="65">
        <f>C17*(($E17*($Q17)))/453.59</f>
        <v>5.0817305723868788E-3</v>
      </c>
      <c r="AC17" s="65">
        <f>C17*(($E17*($R17)))/453.59</f>
        <v>2.2780324859083753E-3</v>
      </c>
    </row>
    <row r="18" spans="1:29" ht="12.75" customHeight="1">
      <c r="A18" s="58"/>
      <c r="B18" s="59"/>
      <c r="C18" s="61"/>
      <c r="D18" s="61"/>
      <c r="E18" s="61"/>
      <c r="F18" s="334"/>
      <c r="G18" s="335"/>
      <c r="H18" s="335"/>
      <c r="I18" s="335"/>
      <c r="J18" s="62"/>
      <c r="K18" s="63"/>
      <c r="L18" s="63"/>
      <c r="M18" s="62"/>
      <c r="N18" s="63"/>
      <c r="O18" s="63"/>
      <c r="P18" s="335"/>
      <c r="Q18" s="63"/>
      <c r="R18" s="64"/>
      <c r="S18" s="67">
        <f>SUM(S15:S17)</f>
        <v>0.39420737790355803</v>
      </c>
      <c r="T18" s="67">
        <f t="shared" ref="T18:AC18" si="5">SUM(T15:T17)</f>
        <v>1.2519413579766172</v>
      </c>
      <c r="U18" s="67">
        <f t="shared" si="5"/>
        <v>8.4179313599074976E-2</v>
      </c>
      <c r="V18" s="67">
        <f t="shared" si="5"/>
        <v>2.2477651675044336E-3</v>
      </c>
      <c r="W18" s="67">
        <f t="shared" si="5"/>
        <v>8.4553031726518305E-2</v>
      </c>
      <c r="X18" s="67">
        <f t="shared" si="5"/>
        <v>5.1232571968193003E-2</v>
      </c>
      <c r="Y18" s="67">
        <f t="shared" si="5"/>
        <v>0.23749103924656112</v>
      </c>
      <c r="Z18" s="67">
        <f t="shared" si="5"/>
        <v>5.8293255087792269E-2</v>
      </c>
      <c r="AA18" s="67">
        <f t="shared" si="5"/>
        <v>265.31638076106867</v>
      </c>
      <c r="AB18" s="67">
        <f t="shared" si="5"/>
        <v>1.5160973945829744E-2</v>
      </c>
      <c r="AC18" s="67">
        <f t="shared" si="5"/>
        <v>6.7963444095755342E-3</v>
      </c>
    </row>
    <row r="19" spans="1:29">
      <c r="A19" s="66" t="s">
        <v>61</v>
      </c>
      <c r="B19" s="52"/>
      <c r="C19" s="57"/>
      <c r="D19" s="52"/>
      <c r="E19" s="52"/>
      <c r="F19" s="330"/>
      <c r="G19" s="53"/>
      <c r="H19" s="53"/>
      <c r="I19" s="53"/>
      <c r="J19" s="328"/>
      <c r="K19" s="328"/>
      <c r="L19" s="328"/>
      <c r="M19" s="328"/>
      <c r="N19" s="328"/>
      <c r="O19" s="328"/>
      <c r="P19" s="53"/>
      <c r="Q19" s="328"/>
      <c r="R19" s="328"/>
      <c r="S19" s="67">
        <f>S12+S18</f>
        <v>0.76258084799528669</v>
      </c>
      <c r="T19" s="67">
        <f t="shared" ref="T19:AC19" si="6">T12+T18</f>
        <v>2.4618243942087732</v>
      </c>
      <c r="U19" s="67">
        <f t="shared" si="6"/>
        <v>0.1626080165930385</v>
      </c>
      <c r="V19" s="67">
        <f t="shared" si="6"/>
        <v>4.2145596890708131E-3</v>
      </c>
      <c r="W19" s="67">
        <f t="shared" si="6"/>
        <v>0.16040176682664242</v>
      </c>
      <c r="X19" s="67">
        <f t="shared" si="6"/>
        <v>9.6522482183418662E-2</v>
      </c>
      <c r="Y19" s="67">
        <f t="shared" si="6"/>
        <v>0.44529569858730211</v>
      </c>
      <c r="Z19" s="67">
        <f t="shared" si="6"/>
        <v>0.1092998532896105</v>
      </c>
      <c r="AA19" s="67">
        <f t="shared" si="6"/>
        <v>508.76869767767698</v>
      </c>
      <c r="AB19" s="67">
        <f t="shared" si="6"/>
        <v>2.9072569691395489E-2</v>
      </c>
      <c r="AC19" s="67">
        <f t="shared" si="6"/>
        <v>1.3032618959711372E-2</v>
      </c>
    </row>
    <row r="20" spans="1:29">
      <c r="A20" s="68"/>
      <c r="B20" s="69"/>
      <c r="C20" s="70"/>
      <c r="D20" s="69"/>
      <c r="E20" s="69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53.25" customHeight="1">
      <c r="A21" s="68" t="s">
        <v>499</v>
      </c>
      <c r="B21" s="69"/>
      <c r="C21" s="70"/>
      <c r="D21" s="69"/>
      <c r="E21" s="69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>
      <c r="A22" s="68"/>
      <c r="B22" s="69"/>
      <c r="C22" s="70"/>
      <c r="D22" s="69"/>
      <c r="E22" s="69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>
      <c r="A23" s="68"/>
      <c r="B23" s="69"/>
      <c r="C23" s="70"/>
      <c r="D23" s="69"/>
      <c r="E23" s="69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>
      <c r="A24" s="51" t="s">
        <v>63</v>
      </c>
    </row>
    <row r="25" spans="1:29">
      <c r="A25" s="51" t="s">
        <v>614</v>
      </c>
    </row>
    <row r="26" spans="1:29">
      <c r="A26" s="51" t="s">
        <v>657</v>
      </c>
    </row>
    <row r="27" spans="1:29">
      <c r="A27" s="74" t="s">
        <v>624</v>
      </c>
    </row>
    <row r="28" spans="1:29">
      <c r="A28" s="51" t="s">
        <v>67</v>
      </c>
    </row>
    <row r="29" spans="1:29">
      <c r="A29" s="51" t="s">
        <v>615</v>
      </c>
    </row>
    <row r="31" spans="1:29">
      <c r="A31" s="51" t="s">
        <v>616</v>
      </c>
    </row>
    <row r="32" spans="1:29">
      <c r="A32" s="74" t="s">
        <v>44</v>
      </c>
      <c r="B32" s="51">
        <f>(0.0022*(0.03)^0.91*(7.87)^1.02)</f>
        <v>7.4215949764550352E-4</v>
      </c>
    </row>
    <row r="33" spans="1:2">
      <c r="A33" s="74" t="s">
        <v>45</v>
      </c>
      <c r="B33" s="51">
        <f>(0.00054*(0.03)^0.91*(7.87)^1.02)</f>
        <v>1.8216642214935084E-4</v>
      </c>
    </row>
    <row r="34" spans="1:2">
      <c r="A34" s="74"/>
    </row>
    <row r="363" spans="1:1" ht="25.5">
      <c r="A363" s="73" t="s">
        <v>62</v>
      </c>
    </row>
    <row r="365" spans="1:1">
      <c r="A365" s="51" t="s">
        <v>63</v>
      </c>
    </row>
    <row r="366" spans="1:1">
      <c r="A366" s="51" t="s">
        <v>64</v>
      </c>
    </row>
    <row r="367" spans="1:1">
      <c r="A367" s="51" t="s">
        <v>65</v>
      </c>
    </row>
    <row r="368" spans="1:1">
      <c r="A368" s="74" t="s">
        <v>66</v>
      </c>
    </row>
    <row r="369" spans="1:2">
      <c r="A369" s="51" t="s">
        <v>67</v>
      </c>
    </row>
    <row r="370" spans="1:2">
      <c r="A370" s="51" t="s">
        <v>68</v>
      </c>
    </row>
    <row r="371" spans="1:2">
      <c r="A371" s="51" t="s">
        <v>69</v>
      </c>
    </row>
    <row r="372" spans="1:2">
      <c r="A372" s="51" t="s">
        <v>0</v>
      </c>
    </row>
    <row r="373" spans="1:2">
      <c r="A373" s="74" t="s">
        <v>70</v>
      </c>
      <c r="B373" s="51">
        <f>(0.016*(0.03/2)^0.65*(2/3)^1.5)-0.00047</f>
        <v>9.8123053326417428E-5</v>
      </c>
    </row>
    <row r="374" spans="1:2">
      <c r="A374" s="74" t="s">
        <v>71</v>
      </c>
      <c r="B374" s="51">
        <f>(0.016*(0.03/2)^0.65*(13/3)^1.5)-0.00047</f>
        <v>8.9448292388582783E-3</v>
      </c>
    </row>
    <row r="375" spans="1:2">
      <c r="A375" s="74" t="s">
        <v>72</v>
      </c>
      <c r="B375" s="51">
        <f>(0.016*(0.03/2)^0.65*(20/3)^1.5)-0.00047</f>
        <v>1.7495628397607786E-2</v>
      </c>
    </row>
  </sheetData>
  <mergeCells count="7">
    <mergeCell ref="A13:AC13"/>
    <mergeCell ref="S6:AC6"/>
    <mergeCell ref="A6:A7"/>
    <mergeCell ref="B6:B7"/>
    <mergeCell ref="C6:C7"/>
    <mergeCell ref="J6:L6"/>
    <mergeCell ref="M6:O6"/>
  </mergeCells>
  <pageMargins left="0.75" right="0.75" top="1" bottom="1" header="0.5" footer="0.5"/>
  <pageSetup paperSize="17" scale="59" firstPageNumber="17" orientation="landscape" useFirstPageNumber="1" r:id="rId1"/>
  <headerFooter alignWithMargins="0">
    <oddHeader>&amp;CTable A-21
Construction and Operational Truck Trip Emissions
Sycamore to Peñasquitos 230 kV Transmission Line Project
Segment B</oddHeader>
    <oddFooter>&amp;CA-21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9"/>
  <sheetViews>
    <sheetView view="pageLayout" topLeftCell="A3" zoomScale="60" zoomScaleNormal="85" zoomScalePageLayoutView="60" workbookViewId="0">
      <selection activeCell="B30" sqref="B30"/>
    </sheetView>
  </sheetViews>
  <sheetFormatPr defaultRowHeight="12.75"/>
  <cols>
    <col min="1" max="1" width="28.85546875" style="51" customWidth="1"/>
    <col min="2" max="2" width="20.7109375" style="51" customWidth="1"/>
    <col min="3" max="3" width="21.28515625" style="51" customWidth="1"/>
    <col min="4" max="4" width="10.28515625" style="51" bestFit="1" customWidth="1"/>
    <col min="5" max="5" width="14" style="51" customWidth="1"/>
    <col min="6" max="6" width="11.7109375" style="51" bestFit="1" customWidth="1"/>
    <col min="7" max="7" width="13.42578125" style="51" customWidth="1"/>
    <col min="8" max="8" width="10.7109375" style="51" bestFit="1" customWidth="1"/>
    <col min="9" max="9" width="12.5703125" style="51" customWidth="1"/>
    <col min="10" max="10" width="11.7109375" style="51" bestFit="1" customWidth="1"/>
    <col min="11" max="11" width="13.7109375" style="51" customWidth="1"/>
    <col min="12" max="12" width="13.5703125" style="51" customWidth="1"/>
    <col min="13" max="13" width="13.7109375" style="51" bestFit="1" customWidth="1"/>
    <col min="14" max="14" width="14.7109375" style="51" customWidth="1"/>
    <col min="15" max="15" width="12.85546875" style="51" bestFit="1" customWidth="1"/>
    <col min="16" max="17" width="13.28515625" style="51" bestFit="1" customWidth="1"/>
    <col min="18" max="18" width="13" style="51" bestFit="1" customWidth="1"/>
    <col min="19" max="20" width="13.7109375" style="51" bestFit="1" customWidth="1"/>
    <col min="21" max="21" width="13.5703125" style="51" bestFit="1" customWidth="1"/>
    <col min="22" max="22" width="13.28515625" style="51" bestFit="1" customWidth="1"/>
    <col min="23" max="23" width="13.5703125" style="51" bestFit="1" customWidth="1"/>
    <col min="24" max="24" width="12.5703125" style="51" bestFit="1" customWidth="1"/>
    <col min="25" max="25" width="12.140625" style="51" bestFit="1" customWidth="1"/>
    <col min="26" max="27" width="13" style="51" bestFit="1" customWidth="1"/>
    <col min="28" max="28" width="10.42578125" style="51" customWidth="1"/>
    <col min="29" max="29" width="14" style="51" bestFit="1" customWidth="1"/>
    <col min="30" max="30" width="10.85546875" style="51" customWidth="1"/>
    <col min="31" max="31" width="14" style="51" bestFit="1" customWidth="1"/>
    <col min="32" max="41" width="9.28515625" style="51" bestFit="1" customWidth="1"/>
    <col min="4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531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63.75" customHeight="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83" t="s">
        <v>76</v>
      </c>
      <c r="H4" s="470" t="s">
        <v>52</v>
      </c>
      <c r="I4" s="483" t="s">
        <v>76</v>
      </c>
      <c r="J4" s="470" t="s">
        <v>52</v>
      </c>
      <c r="K4" s="483" t="s">
        <v>76</v>
      </c>
      <c r="L4" s="483" t="s">
        <v>77</v>
      </c>
      <c r="M4" s="483" t="s">
        <v>78</v>
      </c>
      <c r="N4" s="483" t="s">
        <v>79</v>
      </c>
      <c r="O4" s="483" t="s">
        <v>80</v>
      </c>
      <c r="P4" s="470" t="s">
        <v>52</v>
      </c>
      <c r="Q4" s="483" t="s">
        <v>76</v>
      </c>
      <c r="R4" s="472" t="s">
        <v>52</v>
      </c>
      <c r="S4" s="483" t="s">
        <v>76</v>
      </c>
      <c r="T4" s="472" t="s">
        <v>53</v>
      </c>
      <c r="U4" s="472" t="s">
        <v>54</v>
      </c>
      <c r="V4" s="472" t="s">
        <v>52</v>
      </c>
      <c r="W4" s="483" t="s">
        <v>76</v>
      </c>
      <c r="X4" s="472" t="s">
        <v>53</v>
      </c>
      <c r="Y4" s="472" t="s">
        <v>54</v>
      </c>
      <c r="Z4" s="470" t="s">
        <v>52</v>
      </c>
      <c r="AA4" s="483" t="s">
        <v>76</v>
      </c>
      <c r="AB4" s="472" t="s">
        <v>52</v>
      </c>
      <c r="AC4" s="483" t="s">
        <v>76</v>
      </c>
      <c r="AD4" s="472" t="s">
        <v>52</v>
      </c>
      <c r="AE4" s="483" t="s">
        <v>76</v>
      </c>
    </row>
    <row r="5" spans="1:67" ht="31.5" customHeight="1">
      <c r="A5" s="76" t="s">
        <v>500</v>
      </c>
      <c r="B5" s="77" t="s">
        <v>81</v>
      </c>
      <c r="C5" s="78">
        <v>17</v>
      </c>
      <c r="D5" s="78">
        <v>35</v>
      </c>
      <c r="E5" s="78">
        <v>80</v>
      </c>
      <c r="F5" s="438">
        <v>2.1538335940769402</v>
      </c>
      <c r="G5" s="78">
        <v>31.4244798871777</v>
      </c>
      <c r="H5" s="78">
        <v>0.20522395079204001</v>
      </c>
      <c r="I5" s="78">
        <v>1.8136819244333999</v>
      </c>
      <c r="J5" s="438">
        <v>4.8783653039459897E-2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3.0353578318929601E-3</v>
      </c>
      <c r="S5" s="78">
        <v>2.9198634356063399E-2</v>
      </c>
      <c r="T5" s="78">
        <v>7.9999583995993707E-3</v>
      </c>
      <c r="U5" s="78">
        <v>3.6749815874576097E-2</v>
      </c>
      <c r="V5" s="78">
        <v>2.8033690253870302E-3</v>
      </c>
      <c r="W5" s="78">
        <v>2.6884174180557701E-2</v>
      </c>
      <c r="X5" s="78">
        <v>1.9999896010969099E-3</v>
      </c>
      <c r="Y5" s="78">
        <v>1.57499197860352E-2</v>
      </c>
      <c r="Z5" s="78">
        <v>297.395519972616</v>
      </c>
      <c r="AA5" s="78">
        <v>448.54817624958298</v>
      </c>
      <c r="AB5" s="438">
        <f>0.0408*0.0694341043538129</f>
        <v>2.8329114576355666E-3</v>
      </c>
      <c r="AC5" s="438">
        <f t="shared" ref="AC5:AC6" si="0">0.000049261*AA5</f>
        <v>2.2095931710230707E-2</v>
      </c>
      <c r="AD5" s="439">
        <f>0.0416*H5</f>
        <v>8.5373163529488642E-3</v>
      </c>
      <c r="AE5" s="438">
        <f t="shared" ref="AE5:AE6" si="1">0.000021675*AA5</f>
        <v>9.7222817202097123E-3</v>
      </c>
    </row>
    <row r="6" spans="1:67" ht="30.75" customHeight="1">
      <c r="A6" s="76" t="s">
        <v>505</v>
      </c>
      <c r="B6" s="77" t="s">
        <v>81</v>
      </c>
      <c r="C6" s="78">
        <v>13</v>
      </c>
      <c r="D6" s="78">
        <v>35</v>
      </c>
      <c r="E6" s="78">
        <v>80</v>
      </c>
      <c r="F6" s="438">
        <v>2.1538335940769402</v>
      </c>
      <c r="G6" s="78">
        <v>31.4244798871777</v>
      </c>
      <c r="H6" s="78">
        <v>0.20522395079204001</v>
      </c>
      <c r="I6" s="78">
        <v>1.8136819244333999</v>
      </c>
      <c r="J6" s="438">
        <v>4.8783653039459897E-2</v>
      </c>
      <c r="K6" s="78">
        <v>2.3946366793705498</v>
      </c>
      <c r="L6" s="78">
        <v>1.62197187247403</v>
      </c>
      <c r="M6" s="78">
        <v>0.70709499821369304</v>
      </c>
      <c r="N6" s="78">
        <v>0.16038404042738499</v>
      </c>
      <c r="O6" s="78">
        <v>0.71464703099800198</v>
      </c>
      <c r="P6" s="78">
        <v>4.1276544109550501E-3</v>
      </c>
      <c r="Q6" s="78">
        <v>5.71499387846559E-3</v>
      </c>
      <c r="R6" s="438">
        <v>3.0353578318929601E-3</v>
      </c>
      <c r="S6" s="78">
        <v>2.9198634356063399E-2</v>
      </c>
      <c r="T6" s="78">
        <v>7.9999583995993707E-3</v>
      </c>
      <c r="U6" s="78">
        <v>3.6749815874576097E-2</v>
      </c>
      <c r="V6" s="78">
        <v>2.8033690253870302E-3</v>
      </c>
      <c r="W6" s="78">
        <v>2.6884174180557701E-2</v>
      </c>
      <c r="X6" s="78">
        <v>1.9999896010969099E-3</v>
      </c>
      <c r="Y6" s="78">
        <v>1.57499197860352E-2</v>
      </c>
      <c r="Z6" s="78">
        <v>297.395519972616</v>
      </c>
      <c r="AA6" s="78">
        <v>448.54817624958298</v>
      </c>
      <c r="AB6" s="438">
        <f>0.0408*0.0694341043538129</f>
        <v>2.8329114576355666E-3</v>
      </c>
      <c r="AC6" s="438">
        <f t="shared" si="0"/>
        <v>2.2095931710230707E-2</v>
      </c>
      <c r="AD6" s="439">
        <f>0.0416*H6</f>
        <v>8.5373163529488642E-3</v>
      </c>
      <c r="AE6" s="438">
        <f t="shared" si="1"/>
        <v>9.7222817202097123E-3</v>
      </c>
    </row>
    <row r="7" spans="1:67">
      <c r="A7" s="80"/>
      <c r="B7" s="80"/>
      <c r="C7" s="81"/>
      <c r="D7" s="82"/>
      <c r="E7" s="82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</row>
    <row r="8" spans="1:67" ht="25.5">
      <c r="A8" s="83" t="s">
        <v>364</v>
      </c>
      <c r="B8" s="74"/>
      <c r="C8" s="7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5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</row>
    <row r="9" spans="1:67">
      <c r="A9" s="83" t="s">
        <v>82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0" spans="1:67" ht="25.5">
      <c r="A10" s="83" t="s">
        <v>83</v>
      </c>
      <c r="B10" s="74"/>
      <c r="C10" s="74"/>
      <c r="AA10" s="84"/>
      <c r="AB10" s="84"/>
      <c r="AC10" s="84"/>
      <c r="AD10" s="84"/>
      <c r="AE10" s="84"/>
      <c r="AF10" s="84" t="e">
        <f>#REF!/60</f>
        <v>#REF!</v>
      </c>
      <c r="AG10" s="84" t="e">
        <f>#REF!/60</f>
        <v>#REF!</v>
      </c>
      <c r="AH10" s="84" t="e">
        <f>#REF!/60</f>
        <v>#REF!</v>
      </c>
      <c r="AI10" s="84" t="e">
        <f>#REF!/60</f>
        <v>#REF!</v>
      </c>
      <c r="AJ10" s="84" t="e">
        <f>#REF!/60</f>
        <v>#REF!</v>
      </c>
      <c r="AK10" s="84" t="e">
        <f>#REF!/60</f>
        <v>#REF!</v>
      </c>
      <c r="AL10" s="84" t="e">
        <f>#REF!/60</f>
        <v>#REF!</v>
      </c>
      <c r="AM10" s="84" t="e">
        <f>#REF!/60</f>
        <v>#REF!</v>
      </c>
      <c r="AN10" s="84" t="e">
        <f>#REF!/60</f>
        <v>#REF!</v>
      </c>
      <c r="AO10" s="84" t="e">
        <f>#REF!/60</f>
        <v>#REF!</v>
      </c>
      <c r="AP10" s="84"/>
      <c r="AQ10" s="84"/>
      <c r="AR10" s="84" t="e">
        <f>#REF!/60</f>
        <v>#REF!</v>
      </c>
      <c r="AS10" s="84" t="e">
        <f>#REF!/60</f>
        <v>#REF!</v>
      </c>
      <c r="AT10" s="84" t="e">
        <f>#REF!/60</f>
        <v>#REF!</v>
      </c>
      <c r="AU10" s="84" t="e">
        <f>#REF!/60</f>
        <v>#REF!</v>
      </c>
      <c r="AV10" s="84" t="e">
        <f>#REF!/60</f>
        <v>#REF!</v>
      </c>
      <c r="AW10" s="84" t="e">
        <f>#REF!/60</f>
        <v>#REF!</v>
      </c>
      <c r="AX10" s="84" t="e">
        <f>#REF!/60</f>
        <v>#REF!</v>
      </c>
      <c r="AY10" s="84" t="e">
        <f>#REF!/60</f>
        <v>#REF!</v>
      </c>
      <c r="AZ10" s="84" t="e">
        <f>#REF!/60</f>
        <v>#REF!</v>
      </c>
      <c r="BA10" s="84" t="e">
        <f>#REF!/60</f>
        <v>#REF!</v>
      </c>
    </row>
    <row r="11" spans="1:67">
      <c r="AN11" s="75"/>
      <c r="AZ11" s="51"/>
    </row>
    <row r="12" spans="1:67">
      <c r="A12" s="675" t="s">
        <v>73</v>
      </c>
      <c r="B12" s="675" t="s">
        <v>36</v>
      </c>
      <c r="C12" s="469" t="s">
        <v>74</v>
      </c>
      <c r="D12" s="469" t="s">
        <v>38</v>
      </c>
      <c r="E12" s="469" t="s">
        <v>39</v>
      </c>
      <c r="F12" s="664" t="s">
        <v>49</v>
      </c>
      <c r="G12" s="677"/>
      <c r="H12" s="677"/>
      <c r="I12" s="677"/>
      <c r="J12" s="677"/>
      <c r="K12" s="677"/>
      <c r="L12" s="677"/>
      <c r="M12" s="677"/>
      <c r="N12" s="677"/>
      <c r="O12" s="677"/>
      <c r="P12" s="667"/>
      <c r="AN12" s="75"/>
      <c r="AZ12" s="51"/>
    </row>
    <row r="13" spans="1:67" ht="38.25">
      <c r="A13" s="676"/>
      <c r="B13" s="676"/>
      <c r="C13" s="470" t="s">
        <v>75</v>
      </c>
      <c r="D13" s="470" t="s">
        <v>50</v>
      </c>
      <c r="E13" s="470" t="s">
        <v>51</v>
      </c>
      <c r="F13" s="473" t="s">
        <v>40</v>
      </c>
      <c r="G13" s="473" t="s">
        <v>55</v>
      </c>
      <c r="H13" s="473" t="s">
        <v>56</v>
      </c>
      <c r="I13" s="473" t="s">
        <v>43</v>
      </c>
      <c r="J13" s="473" t="s">
        <v>44</v>
      </c>
      <c r="K13" s="473" t="s">
        <v>45</v>
      </c>
      <c r="L13" s="472" t="s">
        <v>57</v>
      </c>
      <c r="M13" s="472" t="s">
        <v>58</v>
      </c>
      <c r="N13" s="472" t="s">
        <v>46</v>
      </c>
      <c r="O13" s="472" t="s">
        <v>47</v>
      </c>
      <c r="P13" s="472" t="s">
        <v>48</v>
      </c>
      <c r="AN13" s="75"/>
      <c r="AZ13" s="51"/>
    </row>
    <row r="14" spans="1:67" ht="29.25" customHeight="1">
      <c r="A14" s="76" t="str">
        <f t="shared" ref="A14:C15" si="2">A5</f>
        <v>Cable Pulling</v>
      </c>
      <c r="B14" s="77" t="str">
        <f t="shared" si="2"/>
        <v>Light-Duty Truck, catalyst</v>
      </c>
      <c r="C14" s="78">
        <f t="shared" si="2"/>
        <v>17</v>
      </c>
      <c r="D14" s="78">
        <v>35</v>
      </c>
      <c r="E14" s="78">
        <v>80</v>
      </c>
      <c r="F14" s="65">
        <f>C5*($E5*$F5+($G5))/453.59</f>
        <v>7.6355956833851266</v>
      </c>
      <c r="G14" s="65">
        <f>C5*($E5*$H5+($I5))/453.59</f>
        <v>0.6832980572599533</v>
      </c>
      <c r="H14" s="65">
        <f>C5*(($E5*$J5)+($K5)+($L5)+($E5*$N5)+(($M5+$O5)))/453.59</f>
        <v>0.83097075110312346</v>
      </c>
      <c r="I14" s="65">
        <f>C5*($E5*$P5+($Q5))/453.59</f>
        <v>1.2590147258168795E-2</v>
      </c>
      <c r="J14" s="65">
        <f>C5*(($E5*($R5+$T5+$U5))+($S5))/453.59</f>
        <v>0.14436860699818369</v>
      </c>
      <c r="K14" s="65">
        <f>$C5*(($E5*($V5+$X5+$Y5))+($W5))/453.59</f>
        <v>6.2632530704150244E-2</v>
      </c>
      <c r="L14" s="65">
        <f>C5*E5*$B$28</f>
        <v>0.24957008478903164</v>
      </c>
      <c r="M14" s="65">
        <f>C5*E5*$B$29</f>
        <v>6.1258111720944128E-2</v>
      </c>
      <c r="N14" s="65">
        <f>C5*($E5*$Z5+($AA5))/453.59</f>
        <v>908.49274930884883</v>
      </c>
      <c r="O14" s="65">
        <f>C5*($E5*$AB5+($AC5))/453.59</f>
        <v>9.322053884473408E-3</v>
      </c>
      <c r="P14" s="65">
        <f>C5*($E5*$AD5+($AE5))/453.59</f>
        <v>2.5961835642880182E-2</v>
      </c>
      <c r="AN14" s="75"/>
      <c r="AZ14" s="51"/>
    </row>
    <row r="15" spans="1:67" ht="29.25" customHeight="1">
      <c r="A15" s="76" t="str">
        <f t="shared" si="2"/>
        <v>Splice &amp; Termination</v>
      </c>
      <c r="B15" s="77" t="str">
        <f t="shared" si="2"/>
        <v>Light-Duty Truck, catalyst</v>
      </c>
      <c r="C15" s="78">
        <f t="shared" si="2"/>
        <v>13</v>
      </c>
      <c r="D15" s="78">
        <v>35</v>
      </c>
      <c r="E15" s="78">
        <v>80</v>
      </c>
      <c r="F15" s="65">
        <f>C6*($E6*$F6+($G6))/453.59</f>
        <v>5.8389849343533315</v>
      </c>
      <c r="G15" s="65">
        <f>C6*($E6*$H6+($I6))/453.59</f>
        <v>0.52252204378702316</v>
      </c>
      <c r="H15" s="65">
        <f>C6*(($E6*$J6)+($K6)+($L6)+($E6*$N6)+(($M6+$O6)))/453.59</f>
        <v>0.63544822143180024</v>
      </c>
      <c r="I15" s="65">
        <f>C6*($E6*$P6+($Q6))/453.59</f>
        <v>9.6277596680114305E-3</v>
      </c>
      <c r="J15" s="65">
        <f>C6*(($E6*($R6+$T6+$U6))+($S6))/453.59</f>
        <v>0.11039952299861105</v>
      </c>
      <c r="K15" s="65">
        <f>$C6*(($E6*($V6+$X6+$Y6))+($W6))/453.59</f>
        <v>4.789546465611489E-2</v>
      </c>
      <c r="L15" s="65">
        <f>C6*E6*$B$28</f>
        <v>0.1908477118974948</v>
      </c>
      <c r="M15" s="65">
        <f>C6*E6*$B$29</f>
        <v>4.6844438374839627E-2</v>
      </c>
      <c r="N15" s="65">
        <f>C6*($E6*$Z6+($AA6))/453.59</f>
        <v>694.7297494714727</v>
      </c>
      <c r="O15" s="65">
        <f>C6*($E6*$AB6+($AC6))/453.59</f>
        <v>7.1286294410679001E-3</v>
      </c>
      <c r="P15" s="65">
        <f>C6*($E6*$AD6+($AE6))/453.59</f>
        <v>1.9853168432790731E-2</v>
      </c>
    </row>
    <row r="16" spans="1:67">
      <c r="A16" s="100" t="s">
        <v>117</v>
      </c>
      <c r="B16" s="100"/>
      <c r="C16" s="329">
        <f>SUM(C14:C14)</f>
        <v>17</v>
      </c>
      <c r="D16" s="100"/>
      <c r="E16" s="100"/>
      <c r="F16" s="67">
        <f t="shared" ref="F16:P16" si="3">SUM(F14:F14)</f>
        <v>7.6355956833851266</v>
      </c>
      <c r="G16" s="67">
        <f t="shared" si="3"/>
        <v>0.6832980572599533</v>
      </c>
      <c r="H16" s="67">
        <f t="shared" si="3"/>
        <v>0.83097075110312346</v>
      </c>
      <c r="I16" s="67">
        <f t="shared" si="3"/>
        <v>1.2590147258168795E-2</v>
      </c>
      <c r="J16" s="67">
        <f t="shared" si="3"/>
        <v>0.14436860699818369</v>
      </c>
      <c r="K16" s="67">
        <f t="shared" si="3"/>
        <v>6.2632530704150244E-2</v>
      </c>
      <c r="L16" s="67">
        <f t="shared" si="3"/>
        <v>0.24957008478903164</v>
      </c>
      <c r="M16" s="67">
        <f t="shared" si="3"/>
        <v>6.1258111720944128E-2</v>
      </c>
      <c r="N16" s="67">
        <f t="shared" si="3"/>
        <v>908.49274930884883</v>
      </c>
      <c r="O16" s="67">
        <f t="shared" si="3"/>
        <v>9.322053884473408E-3</v>
      </c>
      <c r="P16" s="67">
        <f t="shared" si="3"/>
        <v>2.5961835642880182E-2</v>
      </c>
    </row>
    <row r="20" spans="1:2">
      <c r="A20" s="51" t="s">
        <v>63</v>
      </c>
    </row>
    <row r="21" spans="1:2">
      <c r="A21" s="51" t="s">
        <v>614</v>
      </c>
    </row>
    <row r="22" spans="1:2">
      <c r="A22" s="51" t="s">
        <v>657</v>
      </c>
    </row>
    <row r="23" spans="1:2">
      <c r="A23" s="74" t="s">
        <v>626</v>
      </c>
    </row>
    <row r="24" spans="1:2">
      <c r="A24" s="51" t="s">
        <v>67</v>
      </c>
    </row>
    <row r="25" spans="1:2">
      <c r="A25" s="51" t="s">
        <v>615</v>
      </c>
    </row>
    <row r="27" spans="1:2">
      <c r="A27" s="51" t="s">
        <v>616</v>
      </c>
    </row>
    <row r="28" spans="1:2">
      <c r="A28" s="74" t="s">
        <v>44</v>
      </c>
      <c r="B28" s="51">
        <f>(0.0022*(0.03)^0.91*(2)^1.02)</f>
        <v>1.8350741528605269E-4</v>
      </c>
    </row>
    <row r="29" spans="1:2">
      <c r="A29" s="74" t="s">
        <v>45</v>
      </c>
      <c r="B29" s="51">
        <f>(0.00054*(0.03)^0.91*(2)^1.02)</f>
        <v>4.5042729206576564E-5</v>
      </c>
    </row>
  </sheetData>
  <mergeCells count="14">
    <mergeCell ref="A12:A13"/>
    <mergeCell ref="B12:B13"/>
    <mergeCell ref="F12:P12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31" firstPageNumber="16" orientation="landscape" useFirstPageNumber="1" r:id="rId1"/>
  <headerFooter alignWithMargins="0">
    <oddHeader>&amp;CTable A-22
Construction and Operations Worker Commute Emission Calculations
Sycamore to Peñasquitos 230 kV Transmission Line Project
Segment B</oddHeader>
    <oddFooter>&amp;CA-22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26"/>
  <sheetViews>
    <sheetView view="pageLayout" zoomScale="90" zoomScaleNormal="75" zoomScalePageLayoutView="90" workbookViewId="0">
      <selection activeCell="J9" sqref="J9:K11"/>
    </sheetView>
  </sheetViews>
  <sheetFormatPr defaultRowHeight="12.75"/>
  <cols>
    <col min="1" max="2" width="43.5703125" customWidth="1"/>
    <col min="3" max="3" width="9.140625" style="1"/>
    <col min="4" max="4" width="7.28515625" style="1" customWidth="1"/>
    <col min="5" max="5" width="7.5703125" style="1" customWidth="1"/>
    <col min="6" max="14" width="14.85546875" style="2" customWidth="1"/>
    <col min="15" max="15" width="12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33">
      <c r="A1" s="3" t="s">
        <v>533</v>
      </c>
      <c r="B1" s="3"/>
    </row>
    <row r="3" spans="1:33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33" ht="38.25">
      <c r="A4" s="477" t="s">
        <v>2</v>
      </c>
      <c r="B4" s="477"/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613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33" s="3" customFormat="1" hidden="1">
      <c r="A5" s="12" t="s">
        <v>18</v>
      </c>
      <c r="B5" s="12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2"/>
      <c r="P5" s="12"/>
      <c r="Q5" s="12"/>
      <c r="R5" s="15"/>
      <c r="S5" s="15"/>
      <c r="T5" s="15"/>
      <c r="U5" s="15"/>
      <c r="V5" s="15"/>
      <c r="W5" s="15"/>
      <c r="X5" s="16"/>
      <c r="Y5" s="15"/>
      <c r="Z5" s="15"/>
    </row>
    <row r="6" spans="1:33" s="3" customFormat="1" hidden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33" s="3" customFormat="1">
      <c r="A7" s="12" t="s">
        <v>577</v>
      </c>
      <c r="B7" s="591"/>
      <c r="C7" s="590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7"/>
      <c r="P7" s="17"/>
      <c r="Q7" s="17"/>
      <c r="R7" s="15"/>
      <c r="S7" s="15"/>
      <c r="T7" s="15"/>
      <c r="U7" s="15"/>
      <c r="V7" s="15"/>
      <c r="W7" s="15"/>
      <c r="X7" s="16"/>
      <c r="Y7" s="15"/>
      <c r="Z7" s="15"/>
    </row>
    <row r="8" spans="1:33" s="3" customFormat="1">
      <c r="A8" s="12" t="s">
        <v>378</v>
      </c>
      <c r="B8" s="591"/>
      <c r="C8" s="590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7"/>
      <c r="P8" s="17"/>
      <c r="Q8" s="17"/>
      <c r="R8" s="15"/>
      <c r="S8" s="15"/>
      <c r="T8" s="15"/>
      <c r="U8" s="15"/>
      <c r="V8" s="15"/>
      <c r="W8" s="15"/>
      <c r="X8" s="16"/>
      <c r="Y8" s="15"/>
      <c r="Z8" s="15"/>
    </row>
    <row r="9" spans="1:33" s="3" customFormat="1" ht="51">
      <c r="A9" s="18" t="s">
        <v>19</v>
      </c>
      <c r="B9" s="596" t="s">
        <v>608</v>
      </c>
      <c r="C9" s="19" t="s">
        <v>20</v>
      </c>
      <c r="D9" s="20">
        <v>78</v>
      </c>
      <c r="E9" s="20">
        <v>0.48</v>
      </c>
      <c r="F9" s="21">
        <f>0.744/453.59</f>
        <v>1.6402478008774445E-3</v>
      </c>
      <c r="G9" s="463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463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1.0408950617283948E-2</v>
      </c>
      <c r="I9" s="21">
        <f>0.006/453.59</f>
        <v>1.3227804845785844E-5</v>
      </c>
      <c r="J9" s="22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6.6137566137566134E-4</v>
      </c>
      <c r="K9" s="23">
        <f t="shared" ref="K9:K11" si="0">0.89*J9</f>
        <v>5.8862433862433858E-4</v>
      </c>
      <c r="L9" s="24">
        <f t="shared" ref="L9:L11" si="1">568.299/453.59</f>
        <v>1.2528913776758748</v>
      </c>
      <c r="M9" s="21">
        <f>0.067/453.59</f>
        <v>1.4771048744460858E-4</v>
      </c>
      <c r="N9" s="25">
        <f>0.095*H9</f>
        <v>9.8885030864197514E-4</v>
      </c>
      <c r="O9" s="467">
        <v>1</v>
      </c>
      <c r="P9" s="468">
        <v>12</v>
      </c>
      <c r="Q9" s="27">
        <v>125</v>
      </c>
      <c r="R9" s="28">
        <f t="shared" ref="R9:Z11" si="2">($D9*$E9*F9*$O9*$P9)</f>
        <v>0.73693053197821823</v>
      </c>
      <c r="S9" s="28">
        <f t="shared" si="2"/>
        <v>3.6647619047619049</v>
      </c>
      <c r="T9" s="28">
        <f t="shared" si="2"/>
        <v>4.6765333333333317</v>
      </c>
      <c r="U9" s="28">
        <f t="shared" si="2"/>
        <v>5.942988161114663E-3</v>
      </c>
      <c r="V9" s="28">
        <f t="shared" si="2"/>
        <v>0.2971428571428571</v>
      </c>
      <c r="W9" s="28">
        <f t="shared" si="2"/>
        <v>0.26445714285714284</v>
      </c>
      <c r="X9" s="28">
        <f t="shared" si="2"/>
        <v>562.89903816221704</v>
      </c>
      <c r="Y9" s="28">
        <f t="shared" si="2"/>
        <v>6.636336779911374E-2</v>
      </c>
      <c r="Z9" s="28">
        <f t="shared" si="2"/>
        <v>0.44427066666666654</v>
      </c>
    </row>
    <row r="10" spans="1:33" s="3" customFormat="1" ht="51">
      <c r="A10" s="18" t="s">
        <v>311</v>
      </c>
      <c r="B10" s="596" t="s">
        <v>609</v>
      </c>
      <c r="C10" s="19" t="s">
        <v>20</v>
      </c>
      <c r="D10" s="20">
        <v>226</v>
      </c>
      <c r="E10" s="20">
        <v>0.28999999999999998</v>
      </c>
      <c r="F10" s="21">
        <f>0.443/453.59</f>
        <v>9.7665292444718802E-4</v>
      </c>
      <c r="G10" s="463">
        <f>IF($D10&lt;11,'Offroad Tiers EF'!$AN$5,IF($D10&lt;25,'Offroad Tiers EF'!$AN$6,IF($D10&lt;50,'Offroad Tiers EF'!$AN$7,IF($D10&lt;75,'Offroad Tiers EF'!$AN$8,IF($D10&lt;100,'Offroad Tiers EF'!$AN$9,IF($D10&lt;175,'Offroad Tiers EF'!$AN$10,IF($D10&lt;300,'Offroad Tiers EF'!$AN$11,IF($D10&lt;600,'Offroad Tiers EF'!$AN$12,"!"))))))))</f>
        <v>5.7319223985890649E-3</v>
      </c>
      <c r="H10" s="463">
        <f>IF($D10&lt;11,'Offroad Tiers EF'!$AM$5,IF($D10&lt;25,'Offroad Tiers EF'!$AM$6,IF($D10&lt;50,'Offroad Tiers EF'!$AM$7,IF($D10&lt;75,'Offroad Tiers EF'!$AM$8,IF($D10&lt;100,'Offroad Tiers EF'!$AM$9,IF($D10&lt;175,'Offroad Tiers EF'!$AM$10,IF($D10&lt;300,'Offroad Tiers EF'!$AM$11,IF($D10&lt;600,'Offroad Tiers EF'!$AM$12,"!"))))))))</f>
        <v>9.0685626102292756E-3</v>
      </c>
      <c r="I10" s="21">
        <f t="shared" ref="I10:I11" si="3">0.006/453.59</f>
        <v>1.3227804845785844E-5</v>
      </c>
      <c r="J10" s="22">
        <f>IF($D10&lt;11,'Offroad Tiers EF'!$AO$5,IF($D10&lt;25,'Offroad Tiers EF'!$AO$6,IF($D10&lt;50,'Offroad Tiers EF'!$AO$7,IF($D10&lt;75,'Offroad Tiers EF'!$AO$8,IF($D10&lt;100,'Offroad Tiers EF'!$AO$9,IF($D10&lt;175,'Offroad Tiers EF'!$AO$10,IF($D10&lt;300,'Offroad Tiers EF'!$AO$11,IF($D10&lt;600,'Offroad Tiers EF'!$AO$12,"!"))))))))</f>
        <v>3.3068783068783067E-4</v>
      </c>
      <c r="K10" s="23">
        <f t="shared" si="0"/>
        <v>2.9431216931216929E-4</v>
      </c>
      <c r="L10" s="24">
        <f t="shared" si="1"/>
        <v>1.2528913776758748</v>
      </c>
      <c r="M10" s="21">
        <f>0.04/453.59</f>
        <v>8.8185365638572286E-5</v>
      </c>
      <c r="N10" s="25">
        <f>0.095*H10</f>
        <v>8.6151344797178115E-4</v>
      </c>
      <c r="O10" s="467">
        <v>2</v>
      </c>
      <c r="P10" s="468">
        <v>12</v>
      </c>
      <c r="Q10" s="37"/>
      <c r="R10" s="28">
        <f t="shared" si="2"/>
        <v>1.5362359840384485</v>
      </c>
      <c r="S10" s="28">
        <f t="shared" si="2"/>
        <v>9.0160846560846544</v>
      </c>
      <c r="T10" s="28">
        <f t="shared" si="2"/>
        <v>14.264486243386239</v>
      </c>
      <c r="U10" s="28">
        <f t="shared" si="2"/>
        <v>2.08068079102273E-2</v>
      </c>
      <c r="V10" s="28">
        <f t="shared" si="2"/>
        <v>0.52015873015873004</v>
      </c>
      <c r="W10" s="28">
        <f t="shared" si="2"/>
        <v>0.46294126984126971</v>
      </c>
      <c r="X10" s="28">
        <f t="shared" si="2"/>
        <v>1970.7480214290435</v>
      </c>
      <c r="Y10" s="28">
        <f t="shared" si="2"/>
        <v>0.13871205273484866</v>
      </c>
      <c r="Z10" s="28">
        <f t="shared" si="2"/>
        <v>1.3551261931216927</v>
      </c>
    </row>
    <row r="11" spans="1:33" s="3" customFormat="1" ht="38.25">
      <c r="A11" s="18" t="s">
        <v>203</v>
      </c>
      <c r="B11" s="596" t="s">
        <v>579</v>
      </c>
      <c r="C11" s="19" t="s">
        <v>20</v>
      </c>
      <c r="D11" s="20">
        <v>50</v>
      </c>
      <c r="E11" s="20">
        <v>0.74</v>
      </c>
      <c r="F11" s="21">
        <f>1.146/453.59</f>
        <v>2.5265107255450958E-3</v>
      </c>
      <c r="G11" s="463">
        <f>IF($D11&lt;11,'Offroad Tiers EF'!$AN$5,IF($D11&lt;25,'Offroad Tiers EF'!$AN$6,IF($D11&lt;50,'Offroad Tiers EF'!$AN$7,IF($D11&lt;75,'Offroad Tiers EF'!$AN$8,IF($D11&lt;100,'Offroad Tiers EF'!$AN$9,IF($D11&lt;175,'Offroad Tiers EF'!$AN$10,IF($D11&lt;300,'Offroad Tiers EF'!$AN$11,IF($D11&lt;600,'Offroad Tiers EF'!$AN$12,"!"))))))))</f>
        <v>8.1569664902998232E-3</v>
      </c>
      <c r="H11" s="463">
        <f>IF($D11&lt;11,'Offroad Tiers EF'!$AM$5,IF($D11&lt;25,'Offroad Tiers EF'!$AM$6,IF($D11&lt;50,'Offroad Tiers EF'!$AM$7,IF($D11&lt;75,'Offroad Tiers EF'!$AM$8,IF($D11&lt;100,'Offroad Tiers EF'!$AM$9,IF($D11&lt;175,'Offroad Tiers EF'!$AM$10,IF($D11&lt;300,'Offroad Tiers EF'!$AM$11,IF($D11&lt;600,'Offroad Tiers EF'!$AM$12,"!"))))))))</f>
        <v>1.1728395061728392E-2</v>
      </c>
      <c r="I11" s="21">
        <f t="shared" si="3"/>
        <v>1.3227804845785844E-5</v>
      </c>
      <c r="J11" s="22">
        <f>IF($D11&lt;11,'Offroad Tiers EF'!$AO$5,IF($D11&lt;25,'Offroad Tiers EF'!$AO$6,IF($D11&lt;50,'Offroad Tiers EF'!$AO$7,IF($D11&lt;75,'Offroad Tiers EF'!$AO$8,IF($D11&lt;100,'Offroad Tiers EF'!$AO$9,IF($D11&lt;175,'Offroad Tiers EF'!$AO$10,IF($D11&lt;300,'Offroad Tiers EF'!$AO$11,IF($D11&lt;600,'Offroad Tiers EF'!$AO$12,"!"))))))))</f>
        <v>6.6137566137566134E-4</v>
      </c>
      <c r="K11" s="23">
        <f t="shared" si="0"/>
        <v>5.8862433862433858E-4</v>
      </c>
      <c r="L11" s="24">
        <f t="shared" si="1"/>
        <v>1.2528913776758748</v>
      </c>
      <c r="M11" s="21">
        <f>0.052/453.59</f>
        <v>1.1464097533014396E-4</v>
      </c>
      <c r="N11" s="25">
        <f>0.095*H11</f>
        <v>1.1141975308641974E-3</v>
      </c>
      <c r="O11" s="467">
        <v>1</v>
      </c>
      <c r="P11" s="468">
        <v>12</v>
      </c>
      <c r="Q11" s="37"/>
      <c r="R11" s="28">
        <f t="shared" si="2"/>
        <v>1.1217707621420225</v>
      </c>
      <c r="S11" s="28">
        <f t="shared" si="2"/>
        <v>3.6216931216931214</v>
      </c>
      <c r="T11" s="28">
        <f t="shared" si="2"/>
        <v>5.2074074074074064</v>
      </c>
      <c r="U11" s="28">
        <f t="shared" si="2"/>
        <v>5.8731453515289142E-3</v>
      </c>
      <c r="V11" s="28">
        <f t="shared" si="2"/>
        <v>0.29365079365079361</v>
      </c>
      <c r="W11" s="28">
        <f t="shared" si="2"/>
        <v>0.26134920634920633</v>
      </c>
      <c r="X11" s="28">
        <f t="shared" si="2"/>
        <v>556.28377168808834</v>
      </c>
      <c r="Y11" s="28">
        <f t="shared" si="2"/>
        <v>5.0900593046583918E-2</v>
      </c>
      <c r="Z11" s="28">
        <f t="shared" si="2"/>
        <v>0.49470370370370365</v>
      </c>
    </row>
    <row r="12" spans="1:33" s="3" customFormat="1">
      <c r="A12" s="12"/>
      <c r="B12" s="591"/>
      <c r="C12" s="590"/>
      <c r="D12" s="13"/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7"/>
      <c r="P12" s="17"/>
      <c r="Q12" s="17"/>
      <c r="R12" s="15"/>
      <c r="S12" s="15"/>
      <c r="T12" s="15"/>
      <c r="U12" s="15"/>
      <c r="V12" s="15"/>
      <c r="W12" s="15"/>
      <c r="X12" s="16"/>
      <c r="Y12" s="15"/>
      <c r="Z12" s="15"/>
    </row>
    <row r="13" spans="1:33" s="3" customFormat="1" ht="26.25" customHeight="1">
      <c r="A13" s="11" t="s">
        <v>580</v>
      </c>
      <c r="B13" s="591"/>
      <c r="C13" s="590"/>
      <c r="D13" s="13"/>
      <c r="E13" s="13"/>
      <c r="F13" s="479" t="s">
        <v>595</v>
      </c>
      <c r="G13" s="479" t="s">
        <v>612</v>
      </c>
      <c r="H13" s="479" t="s">
        <v>597</v>
      </c>
      <c r="I13" s="479" t="s">
        <v>598</v>
      </c>
      <c r="J13" s="479" t="s">
        <v>599</v>
      </c>
      <c r="K13" s="479" t="s">
        <v>600</v>
      </c>
      <c r="L13" s="479" t="s">
        <v>601</v>
      </c>
      <c r="M13" s="479" t="s">
        <v>602</v>
      </c>
      <c r="N13" s="479" t="s">
        <v>603</v>
      </c>
      <c r="O13" s="17"/>
      <c r="P13" s="17"/>
      <c r="Q13" s="17"/>
      <c r="R13" s="15"/>
      <c r="S13" s="15"/>
      <c r="T13" s="15"/>
      <c r="U13" s="15"/>
      <c r="V13" s="15"/>
      <c r="W13" s="15"/>
      <c r="X13" s="16"/>
      <c r="Y13" s="15"/>
      <c r="Z13" s="15"/>
    </row>
    <row r="14" spans="1:33" s="3" customFormat="1">
      <c r="A14" s="12" t="s">
        <v>377</v>
      </c>
      <c r="B14" s="591"/>
      <c r="C14" s="19"/>
      <c r="D14" s="13"/>
      <c r="E14" s="13"/>
      <c r="F14" s="14"/>
      <c r="G14" s="14"/>
      <c r="H14" s="14"/>
      <c r="I14" s="14"/>
      <c r="J14" s="14"/>
      <c r="K14" s="14"/>
      <c r="L14" s="14"/>
      <c r="M14" s="14"/>
      <c r="N14" s="14"/>
      <c r="O14" s="17"/>
      <c r="P14" s="17"/>
      <c r="Q14" s="17"/>
      <c r="R14" s="15"/>
      <c r="S14" s="15"/>
      <c r="T14" s="15"/>
      <c r="U14" s="15"/>
      <c r="V14" s="15"/>
      <c r="W14" s="15"/>
      <c r="X14" s="16"/>
      <c r="Y14" s="15"/>
      <c r="Z14" s="15"/>
    </row>
    <row r="15" spans="1:33" s="3" customFormat="1">
      <c r="A15" s="18" t="s">
        <v>379</v>
      </c>
      <c r="B15" s="592" t="s">
        <v>582</v>
      </c>
      <c r="C15" s="19" t="s">
        <v>20</v>
      </c>
      <c r="D15" s="20">
        <v>175</v>
      </c>
      <c r="E15" s="20">
        <v>0.38</v>
      </c>
      <c r="F15" s="21">
        <v>4.259395955927071E-3</v>
      </c>
      <c r="G15" s="463">
        <v>4.8789604910752002E-2</v>
      </c>
      <c r="H15" s="463">
        <v>0.15312017462926675</v>
      </c>
      <c r="I15" s="21">
        <v>1.5914105839875834E-4</v>
      </c>
      <c r="J15" s="463">
        <v>5.2055102267664188E-4</v>
      </c>
      <c r="K15" s="23">
        <v>4.7890694086251238E-4</v>
      </c>
      <c r="L15" s="24">
        <v>15.846603507605041</v>
      </c>
      <c r="M15" s="21">
        <f>0.0408*0.00484899806511376</f>
        <v>1.9783912105664144E-4</v>
      </c>
      <c r="N15" s="25">
        <f t="shared" ref="N15:N16" si="4">0.095*H15</f>
        <v>1.454641658978034E-2</v>
      </c>
      <c r="O15" s="467">
        <v>2</v>
      </c>
      <c r="P15" s="468">
        <v>12</v>
      </c>
      <c r="Q15" s="27"/>
      <c r="R15" s="28">
        <f t="shared" ref="R15:Z15" si="5">(F15*$O15*$P15)</f>
        <v>0.1022255029422497</v>
      </c>
      <c r="S15" s="28">
        <f t="shared" si="5"/>
        <v>1.1709505178580479</v>
      </c>
      <c r="T15" s="28">
        <f t="shared" si="5"/>
        <v>3.6748841911024019</v>
      </c>
      <c r="U15" s="28">
        <f t="shared" si="5"/>
        <v>3.8193854015702001E-3</v>
      </c>
      <c r="V15" s="28">
        <f t="shared" si="5"/>
        <v>1.2493224544239404E-2</v>
      </c>
      <c r="W15" s="28">
        <f t="shared" si="5"/>
        <v>1.1493766580700298E-2</v>
      </c>
      <c r="X15" s="28">
        <f t="shared" si="5"/>
        <v>380.31848418252099</v>
      </c>
      <c r="Y15" s="28">
        <f t="shared" si="5"/>
        <v>4.7481389053593941E-3</v>
      </c>
      <c r="Z15" s="28">
        <f t="shared" si="5"/>
        <v>0.34911399815472816</v>
      </c>
      <c r="AA15" s="326"/>
      <c r="AB15" s="326"/>
      <c r="AC15" s="326"/>
      <c r="AD15" s="326"/>
      <c r="AE15" s="326"/>
      <c r="AF15" s="326"/>
      <c r="AG15" s="326"/>
    </row>
    <row r="16" spans="1:33" s="3" customFormat="1">
      <c r="A16" s="18" t="s">
        <v>380</v>
      </c>
      <c r="B16" s="592" t="s">
        <v>581</v>
      </c>
      <c r="C16" s="19" t="s">
        <v>20</v>
      </c>
      <c r="D16" s="20">
        <v>400</v>
      </c>
      <c r="E16" s="20">
        <v>0.38</v>
      </c>
      <c r="F16" s="21">
        <v>1.3501521505738155E-2</v>
      </c>
      <c r="G16" s="463">
        <v>7.5629582109697308E-2</v>
      </c>
      <c r="H16" s="463">
        <v>0.1230468604843222</v>
      </c>
      <c r="I16" s="21">
        <v>1.4824124423497807E-4</v>
      </c>
      <c r="J16" s="463">
        <v>2.8858757937595632E-4</v>
      </c>
      <c r="K16" s="23">
        <v>2.6550057302588022E-4</v>
      </c>
      <c r="L16" s="24">
        <v>14.994900960022223</v>
      </c>
      <c r="M16" s="21">
        <v>1.5010974034239006E-2</v>
      </c>
      <c r="N16" s="25">
        <f t="shared" si="4"/>
        <v>1.1689451746010609E-2</v>
      </c>
      <c r="O16" s="467">
        <v>2</v>
      </c>
      <c r="P16" s="468">
        <v>12</v>
      </c>
      <c r="Q16" s="37"/>
      <c r="R16" s="28">
        <f>(F16*$O16*$P16)</f>
        <v>0.32403651613771572</v>
      </c>
      <c r="S16" s="28">
        <f t="shared" ref="S16:Z16" si="6">(G16*$O16*$P16)</f>
        <v>1.8151099706327354</v>
      </c>
      <c r="T16" s="28">
        <f t="shared" si="6"/>
        <v>2.9531246516237326</v>
      </c>
      <c r="U16" s="28">
        <f t="shared" si="6"/>
        <v>3.5577898616394737E-3</v>
      </c>
      <c r="V16" s="28">
        <f t="shared" si="6"/>
        <v>6.9261019050229512E-3</v>
      </c>
      <c r="W16" s="28">
        <f t="shared" si="6"/>
        <v>6.3720137526211253E-3</v>
      </c>
      <c r="X16" s="28">
        <f t="shared" si="6"/>
        <v>359.87762304053336</v>
      </c>
      <c r="Y16" s="28">
        <f t="shared" si="6"/>
        <v>0.36026337682173615</v>
      </c>
      <c r="Z16" s="28">
        <f t="shared" si="6"/>
        <v>0.28054684190425461</v>
      </c>
      <c r="AA16" s="326"/>
      <c r="AB16" s="326"/>
      <c r="AC16" s="326"/>
      <c r="AD16" s="326"/>
      <c r="AE16" s="326"/>
      <c r="AF16" s="326"/>
      <c r="AG16" s="326"/>
    </row>
    <row r="17" spans="1:33" s="3" customFormat="1">
      <c r="A17" s="18" t="s">
        <v>26</v>
      </c>
      <c r="B17" s="592" t="s">
        <v>582</v>
      </c>
      <c r="C17" s="19" t="s">
        <v>20</v>
      </c>
      <c r="D17" s="20">
        <v>175</v>
      </c>
      <c r="E17" s="20">
        <v>0.38</v>
      </c>
      <c r="F17" s="21">
        <v>4.259395955927071E-3</v>
      </c>
      <c r="G17" s="463">
        <v>4.8789604910752002E-2</v>
      </c>
      <c r="H17" s="463">
        <v>0.15312017462926675</v>
      </c>
      <c r="I17" s="21">
        <v>1.5914105839875834E-4</v>
      </c>
      <c r="J17" s="463">
        <v>5.2055102267664188E-4</v>
      </c>
      <c r="K17" s="23">
        <v>4.7890694086251238E-4</v>
      </c>
      <c r="L17" s="24">
        <v>15.846603507605041</v>
      </c>
      <c r="M17" s="21">
        <f>0.0408*0.00484899806511376</f>
        <v>1.9783912105664144E-4</v>
      </c>
      <c r="N17" s="25">
        <f t="shared" ref="N17" si="7">0.095*H17</f>
        <v>1.454641658978034E-2</v>
      </c>
      <c r="O17" s="467">
        <v>1</v>
      </c>
      <c r="P17" s="468">
        <v>6</v>
      </c>
      <c r="Q17" s="27"/>
      <c r="R17" s="28">
        <f>(F17*$O17*$P17)</f>
        <v>2.5556375735562426E-2</v>
      </c>
      <c r="S17" s="28">
        <f t="shared" ref="S17:Z17" si="8">(G17*$O17*$P17)</f>
        <v>0.29273762946451198</v>
      </c>
      <c r="T17" s="28">
        <f t="shared" si="8"/>
        <v>0.91872104777560049</v>
      </c>
      <c r="U17" s="28">
        <f t="shared" si="8"/>
        <v>9.5484635039255002E-4</v>
      </c>
      <c r="V17" s="28">
        <f t="shared" si="8"/>
        <v>3.1233061360598511E-3</v>
      </c>
      <c r="W17" s="28">
        <f t="shared" si="8"/>
        <v>2.8734416451750744E-3</v>
      </c>
      <c r="X17" s="28">
        <f t="shared" si="8"/>
        <v>95.079621045630248</v>
      </c>
      <c r="Y17" s="28">
        <f t="shared" si="8"/>
        <v>1.1870347263398485E-3</v>
      </c>
      <c r="Z17" s="28">
        <f t="shared" si="8"/>
        <v>8.7278499538682039E-2</v>
      </c>
    </row>
    <row r="18" spans="1:33" s="6" customFormat="1">
      <c r="A18" s="12"/>
      <c r="B18" s="591"/>
      <c r="C18" s="29"/>
      <c r="D18" s="20"/>
      <c r="E18" s="20"/>
      <c r="F18" s="31"/>
      <c r="G18" s="31"/>
      <c r="H18" s="31"/>
      <c r="I18" s="31"/>
      <c r="J18" s="31"/>
      <c r="K18" s="23"/>
      <c r="L18" s="32"/>
      <c r="M18" s="33"/>
      <c r="N18" s="21"/>
      <c r="O18" s="467"/>
      <c r="P18" s="468"/>
      <c r="Q18" s="37"/>
      <c r="R18" s="36"/>
      <c r="S18" s="36"/>
      <c r="T18" s="36"/>
      <c r="U18" s="36"/>
      <c r="V18" s="36"/>
      <c r="W18" s="36"/>
      <c r="X18" s="36"/>
      <c r="Y18" s="36"/>
      <c r="Z18" s="36"/>
      <c r="AG18" s="41"/>
    </row>
    <row r="19" spans="1:33" s="3" customFormat="1">
      <c r="A19" s="12" t="s">
        <v>378</v>
      </c>
      <c r="B19" s="591"/>
      <c r="C19" s="29"/>
      <c r="D19" s="13"/>
      <c r="E19" s="20"/>
      <c r="F19" s="14"/>
      <c r="G19" s="14"/>
      <c r="H19" s="14"/>
      <c r="I19" s="14"/>
      <c r="J19" s="14"/>
      <c r="K19" s="14"/>
      <c r="L19" s="14"/>
      <c r="M19" s="14"/>
      <c r="N19" s="14"/>
      <c r="O19" s="17"/>
      <c r="P19" s="12"/>
      <c r="Q19" s="12"/>
      <c r="R19" s="15"/>
      <c r="S19" s="15"/>
      <c r="T19" s="15"/>
      <c r="U19" s="15"/>
      <c r="V19" s="15"/>
      <c r="W19" s="15"/>
      <c r="X19" s="16"/>
      <c r="Y19" s="15"/>
      <c r="Z19" s="15"/>
    </row>
    <row r="20" spans="1:33" s="3" customFormat="1">
      <c r="A20" s="18" t="s">
        <v>357</v>
      </c>
      <c r="B20" s="592" t="s">
        <v>582</v>
      </c>
      <c r="C20" s="19" t="s">
        <v>20</v>
      </c>
      <c r="D20" s="20">
        <v>175</v>
      </c>
      <c r="E20" s="20">
        <v>0.38</v>
      </c>
      <c r="F20" s="21">
        <v>4.259395955927071E-3</v>
      </c>
      <c r="G20" s="463">
        <v>4.8789604910752002E-2</v>
      </c>
      <c r="H20" s="463">
        <v>0.15312017462926675</v>
      </c>
      <c r="I20" s="21">
        <v>1.5914105839875834E-4</v>
      </c>
      <c r="J20" s="463">
        <v>5.2055102267664188E-4</v>
      </c>
      <c r="K20" s="23">
        <v>4.7890694086251238E-4</v>
      </c>
      <c r="L20" s="24">
        <v>15.846603507605041</v>
      </c>
      <c r="M20" s="21">
        <f>0.0408*0.00484899806511376</f>
        <v>1.9783912105664144E-4</v>
      </c>
      <c r="N20" s="25">
        <f t="shared" ref="N20" si="9">0.095*H20</f>
        <v>1.454641658978034E-2</v>
      </c>
      <c r="O20" s="467">
        <v>1</v>
      </c>
      <c r="P20" s="468">
        <v>2</v>
      </c>
      <c r="Q20" s="37"/>
      <c r="R20" s="28">
        <f t="shared" ref="R20" si="10">(F20*$O20*$P20)</f>
        <v>8.5187919118541421E-3</v>
      </c>
      <c r="S20" s="28">
        <f t="shared" ref="S20" si="11">(G20*$O20*$P20)</f>
        <v>9.7579209821504004E-2</v>
      </c>
      <c r="T20" s="28">
        <f t="shared" ref="T20" si="12">(H20*$O20*$P20)</f>
        <v>0.3062403492585335</v>
      </c>
      <c r="U20" s="28">
        <f t="shared" ref="U20" si="13">(I20*$O20*$P20)</f>
        <v>3.1828211679751667E-4</v>
      </c>
      <c r="V20" s="28">
        <f t="shared" ref="V20" si="14">(J20*$O20*$P20)</f>
        <v>1.0411020453532838E-3</v>
      </c>
      <c r="W20" s="28">
        <f t="shared" ref="W20" si="15">(K20*$O20*$P20)</f>
        <v>9.5781388172502477E-4</v>
      </c>
      <c r="X20" s="28">
        <f t="shared" ref="X20" si="16">(L20*$O20*$P20)</f>
        <v>31.693207015210081</v>
      </c>
      <c r="Y20" s="28">
        <f t="shared" ref="Y20" si="17">(M20*$O20*$P20)</f>
        <v>3.9567824211328287E-4</v>
      </c>
      <c r="Z20" s="28">
        <f t="shared" ref="Z20" si="18">(N20*$O20*$P20)</f>
        <v>2.9092833179560681E-2</v>
      </c>
    </row>
    <row r="21" spans="1:33" s="3" customFormat="1">
      <c r="A21" s="18" t="s">
        <v>358</v>
      </c>
      <c r="B21" s="592" t="s">
        <v>582</v>
      </c>
      <c r="C21" s="19" t="s">
        <v>20</v>
      </c>
      <c r="D21" s="20">
        <v>175</v>
      </c>
      <c r="E21" s="20">
        <v>0.38</v>
      </c>
      <c r="F21" s="21">
        <v>4.259395955927071E-3</v>
      </c>
      <c r="G21" s="463">
        <v>4.8789604910752002E-2</v>
      </c>
      <c r="H21" s="463">
        <v>0.15312017462926675</v>
      </c>
      <c r="I21" s="21">
        <v>1.5914105839875834E-4</v>
      </c>
      <c r="J21" s="463">
        <v>5.2055102267664188E-4</v>
      </c>
      <c r="K21" s="23">
        <v>4.7890694086251238E-4</v>
      </c>
      <c r="L21" s="24">
        <v>15.846603507605041</v>
      </c>
      <c r="M21" s="21">
        <f>0.0408*0.00484899806511376</f>
        <v>1.9783912105664144E-4</v>
      </c>
      <c r="N21" s="25">
        <f t="shared" ref="N21:N22" si="19">0.095*H21</f>
        <v>1.454641658978034E-2</v>
      </c>
      <c r="O21" s="467">
        <v>1</v>
      </c>
      <c r="P21" s="468">
        <v>2</v>
      </c>
      <c r="Q21" s="37"/>
      <c r="R21" s="28">
        <f t="shared" ref="R21" si="20">(F21*$O21*$P21)</f>
        <v>8.5187919118541421E-3</v>
      </c>
      <c r="S21" s="28">
        <f t="shared" ref="S21" si="21">(G21*$O21*$P21)</f>
        <v>9.7579209821504004E-2</v>
      </c>
      <c r="T21" s="28">
        <f t="shared" ref="T21" si="22">(H21*$O21*$P21)</f>
        <v>0.3062403492585335</v>
      </c>
      <c r="U21" s="28">
        <f t="shared" ref="U21" si="23">(I21*$O21*$P21)</f>
        <v>3.1828211679751667E-4</v>
      </c>
      <c r="V21" s="28">
        <f t="shared" ref="V21" si="24">(J21*$O21*$P21)</f>
        <v>1.0411020453532838E-3</v>
      </c>
      <c r="W21" s="28">
        <f t="shared" ref="W21" si="25">(K21*$O21*$P21)</f>
        <v>9.5781388172502477E-4</v>
      </c>
      <c r="X21" s="28">
        <f t="shared" ref="X21" si="26">(L21*$O21*$P21)</f>
        <v>31.693207015210081</v>
      </c>
      <c r="Y21" s="28">
        <f t="shared" ref="Y21" si="27">(M21*$O21*$P21)</f>
        <v>3.9567824211328287E-4</v>
      </c>
      <c r="Z21" s="28">
        <f t="shared" ref="Z21" si="28">(N21*$O21*$P21)</f>
        <v>2.9092833179560681E-2</v>
      </c>
    </row>
    <row r="22" spans="1:33" s="3" customFormat="1">
      <c r="A22" s="18" t="s">
        <v>26</v>
      </c>
      <c r="B22" s="592" t="s">
        <v>582</v>
      </c>
      <c r="C22" s="19" t="s">
        <v>20</v>
      </c>
      <c r="D22" s="20">
        <v>175</v>
      </c>
      <c r="E22" s="20">
        <v>0.38</v>
      </c>
      <c r="F22" s="21">
        <v>4.259395955927071E-3</v>
      </c>
      <c r="G22" s="463">
        <v>4.8789604910752002E-2</v>
      </c>
      <c r="H22" s="463">
        <v>0.15312017462926675</v>
      </c>
      <c r="I22" s="21">
        <v>1.5914105839875834E-4</v>
      </c>
      <c r="J22" s="463">
        <v>5.2055102267664188E-4</v>
      </c>
      <c r="K22" s="23">
        <v>4.7890694086251238E-4</v>
      </c>
      <c r="L22" s="24">
        <v>15.846603507605041</v>
      </c>
      <c r="M22" s="21">
        <f>0.0408*0.00484899806511376</f>
        <v>1.9783912105664144E-4</v>
      </c>
      <c r="N22" s="25">
        <f t="shared" si="19"/>
        <v>1.454641658978034E-2</v>
      </c>
      <c r="O22" s="467">
        <v>1</v>
      </c>
      <c r="P22" s="468">
        <v>12</v>
      </c>
      <c r="Q22" s="37">
        <v>280</v>
      </c>
      <c r="R22" s="28">
        <f t="shared" ref="R22" si="29">(F22*$O22*$P22)</f>
        <v>5.1112751471124852E-2</v>
      </c>
      <c r="S22" s="28">
        <f t="shared" ref="S22" si="30">(G22*$O22*$P22)</f>
        <v>0.58547525892902397</v>
      </c>
      <c r="T22" s="28">
        <f t="shared" ref="T22" si="31">(H22*$O22*$P22)</f>
        <v>1.837442095551201</v>
      </c>
      <c r="U22" s="28">
        <f t="shared" ref="U22" si="32">(I22*$O22*$P22)</f>
        <v>1.9096927007851E-3</v>
      </c>
      <c r="V22" s="28">
        <f t="shared" ref="V22" si="33">(J22*$O22*$P22)</f>
        <v>6.2466122721197021E-3</v>
      </c>
      <c r="W22" s="28">
        <f t="shared" ref="W22" si="34">(K22*$O22*$P22)</f>
        <v>5.7468832903501488E-3</v>
      </c>
      <c r="X22" s="28">
        <f t="shared" ref="X22" si="35">(L22*$O22*$P22)</f>
        <v>190.1592420912605</v>
      </c>
      <c r="Y22" s="28">
        <f t="shared" ref="Y22" si="36">(M22*$O22*$P22)</f>
        <v>2.374069452679697E-3</v>
      </c>
      <c r="Z22" s="28">
        <f t="shared" ref="Z22" si="37">(N22*$O22*$P22)</f>
        <v>0.17455699907736408</v>
      </c>
    </row>
    <row r="23" spans="1:33" s="3" customFormat="1">
      <c r="A23" s="12" t="s">
        <v>21</v>
      </c>
      <c r="B23" s="591"/>
      <c r="C23" s="19"/>
      <c r="D23" s="20"/>
      <c r="E23" s="20"/>
      <c r="F23" s="31"/>
      <c r="G23" s="31"/>
      <c r="H23" s="31"/>
      <c r="I23" s="31"/>
      <c r="J23" s="31"/>
      <c r="K23" s="23"/>
      <c r="L23" s="32"/>
      <c r="M23" s="33"/>
      <c r="N23" s="21"/>
      <c r="O23" s="467"/>
      <c r="P23" s="468"/>
      <c r="Q23" s="37"/>
      <c r="R23" s="36"/>
      <c r="S23" s="36"/>
      <c r="T23" s="36"/>
      <c r="U23" s="36"/>
      <c r="V23" s="36"/>
      <c r="W23" s="36"/>
      <c r="X23" s="36"/>
      <c r="Y23" s="36"/>
      <c r="Z23" s="36"/>
    </row>
    <row r="24" spans="1:33">
      <c r="A24" s="40" t="s">
        <v>34</v>
      </c>
      <c r="B24" s="40"/>
      <c r="C24" s="35"/>
      <c r="D24" s="20"/>
      <c r="E24" s="20"/>
      <c r="F24" s="38"/>
      <c r="G24" s="38"/>
      <c r="H24" s="38"/>
      <c r="I24" s="38"/>
      <c r="J24" s="38"/>
      <c r="K24" s="18"/>
      <c r="L24" s="39"/>
      <c r="M24" s="38"/>
      <c r="N24" s="38"/>
      <c r="O24" s="27"/>
      <c r="P24" s="27"/>
      <c r="Q24" s="27"/>
      <c r="R24" s="15">
        <f>SUM(R9:R22)</f>
        <v>3.9149060082690506</v>
      </c>
      <c r="S24" s="15">
        <f t="shared" ref="S24:Z24" si="38">SUM(S9:S22)</f>
        <v>20.361971479067009</v>
      </c>
      <c r="T24" s="15">
        <f t="shared" si="38"/>
        <v>34.14507966869698</v>
      </c>
      <c r="U24" s="15">
        <f t="shared" si="38"/>
        <v>4.3501219970853246E-2</v>
      </c>
      <c r="V24" s="15">
        <f t="shared" si="38"/>
        <v>1.1418238299005294</v>
      </c>
      <c r="W24" s="15">
        <f t="shared" si="38"/>
        <v>1.0171493520799155</v>
      </c>
      <c r="X24" s="15">
        <f t="shared" si="38"/>
        <v>4178.7522156697141</v>
      </c>
      <c r="Y24" s="15">
        <f t="shared" si="38"/>
        <v>0.62533998997088802</v>
      </c>
      <c r="Z24" s="15">
        <f t="shared" si="38"/>
        <v>3.2437825685262132</v>
      </c>
    </row>
    <row r="25" spans="1:33">
      <c r="A25" s="42"/>
      <c r="B25" s="42"/>
      <c r="C25" s="43"/>
      <c r="D25" s="44"/>
      <c r="E25" s="44"/>
      <c r="F25" s="45"/>
      <c r="G25" s="45"/>
      <c r="H25" s="45"/>
      <c r="I25" s="45"/>
      <c r="J25" s="45"/>
      <c r="K25" s="46"/>
      <c r="L25" s="47"/>
      <c r="M25" s="45"/>
      <c r="N25" s="45"/>
      <c r="O25" s="48"/>
      <c r="P25" s="48"/>
      <c r="Q25" s="48"/>
      <c r="R25" s="49"/>
      <c r="S25" s="49"/>
      <c r="T25" s="49"/>
      <c r="U25" s="49"/>
      <c r="V25" s="49"/>
      <c r="W25" s="49"/>
      <c r="X25" s="49"/>
      <c r="Y25" s="49"/>
      <c r="Z25" s="49"/>
    </row>
    <row r="26" spans="1:33">
      <c r="A26" s="42" t="s">
        <v>498</v>
      </c>
      <c r="B26" s="42"/>
      <c r="C26" s="43"/>
      <c r="D26" s="44"/>
      <c r="E26" s="44"/>
      <c r="F26" s="45"/>
      <c r="G26" s="45"/>
      <c r="H26" s="45"/>
      <c r="I26" s="45"/>
      <c r="J26" s="45"/>
      <c r="K26" s="46"/>
      <c r="L26" s="47"/>
      <c r="M26" s="45"/>
      <c r="N26" s="45"/>
      <c r="O26" s="48"/>
      <c r="P26" s="48"/>
      <c r="Q26" s="48"/>
      <c r="R26" s="49"/>
      <c r="S26" s="49"/>
      <c r="T26" s="49"/>
      <c r="U26" s="49"/>
      <c r="V26" s="49"/>
      <c r="W26" s="49"/>
      <c r="X26" s="49"/>
      <c r="Y26" s="49"/>
      <c r="Z26" s="49"/>
    </row>
  </sheetData>
  <mergeCells count="2">
    <mergeCell ref="F3:M3"/>
    <mergeCell ref="R3:Y3"/>
  </mergeCells>
  <pageMargins left="0.75" right="0.75" top="1" bottom="1" header="0.5" footer="0.5"/>
  <pageSetup paperSize="17" scale="58" orientation="landscape" r:id="rId1"/>
  <headerFooter alignWithMargins="0">
    <oddHeader>&amp;CTable A-23
Construction Heavy Equipment Emissions
Sycamore to Peñasquitos 230 kV Transmission Line Project
Segment D</oddHeader>
    <oddFooter>&amp;CA-23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8"/>
  <sheetViews>
    <sheetView view="pageLayout" topLeftCell="A2" zoomScale="70" zoomScaleNormal="75" zoomScalePageLayoutView="70" workbookViewId="0">
      <selection activeCell="B36" sqref="B36"/>
    </sheetView>
  </sheetViews>
  <sheetFormatPr defaultRowHeight="12.75"/>
  <cols>
    <col min="1" max="1" width="36.42578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.85546875" style="51" customWidth="1"/>
    <col min="6" max="6" width="11.7109375" style="51" bestFit="1" customWidth="1"/>
    <col min="7" max="7" width="10.5703125" style="51" customWidth="1"/>
    <col min="8" max="8" width="11.5703125" style="51" bestFit="1" customWidth="1"/>
    <col min="9" max="9" width="10.42578125" style="51" customWidth="1"/>
    <col min="10" max="11" width="10.28515625" style="51" customWidth="1"/>
    <col min="12" max="12" width="11.5703125" style="51" bestFit="1" customWidth="1"/>
    <col min="13" max="13" width="10.42578125" style="51" customWidth="1"/>
    <col min="14" max="15" width="10.5703125" style="51" bestFit="1" customWidth="1"/>
    <col min="16" max="16" width="10.28515625" style="51" customWidth="1"/>
    <col min="17" max="17" width="11.5703125" style="51" bestFit="1" customWidth="1"/>
    <col min="18" max="18" width="10.42578125" style="51" customWidth="1"/>
    <col min="19" max="24" width="9.28515625" style="51" bestFit="1" customWidth="1"/>
    <col min="25" max="25" width="10.5703125" style="51" customWidth="1"/>
    <col min="26" max="26" width="11.28515625" style="51" customWidth="1"/>
    <col min="27" max="29" width="9.28515625" style="51" bestFit="1" customWidth="1"/>
    <col min="30" max="16384" width="9.140625" style="51"/>
  </cols>
  <sheetData>
    <row r="1" spans="1:29">
      <c r="A1" s="3" t="s">
        <v>532</v>
      </c>
    </row>
    <row r="6" spans="1:29" ht="26.25" customHeight="1">
      <c r="A6" s="668" t="s">
        <v>35</v>
      </c>
      <c r="B6" s="668" t="s">
        <v>36</v>
      </c>
      <c r="C6" s="668" t="s">
        <v>37</v>
      </c>
      <c r="D6" s="474" t="s">
        <v>38</v>
      </c>
      <c r="E6" s="474" t="s">
        <v>39</v>
      </c>
      <c r="F6" s="475" t="s">
        <v>40</v>
      </c>
      <c r="G6" s="475" t="s">
        <v>41</v>
      </c>
      <c r="H6" s="472" t="s">
        <v>42</v>
      </c>
      <c r="I6" s="475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475" t="s">
        <v>46</v>
      </c>
      <c r="Q6" s="472" t="s">
        <v>47</v>
      </c>
      <c r="R6" s="472" t="s">
        <v>48</v>
      </c>
      <c r="S6" s="664" t="s">
        <v>49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70.5" customHeight="1">
      <c r="A7" s="669"/>
      <c r="B7" s="669"/>
      <c r="C7" s="670"/>
      <c r="D7" s="476" t="s">
        <v>50</v>
      </c>
      <c r="E7" s="476" t="s">
        <v>51</v>
      </c>
      <c r="F7" s="471" t="s">
        <v>52</v>
      </c>
      <c r="G7" s="470" t="s">
        <v>52</v>
      </c>
      <c r="H7" s="470" t="s">
        <v>52</v>
      </c>
      <c r="I7" s="470" t="s">
        <v>52</v>
      </c>
      <c r="J7" s="472" t="s">
        <v>52</v>
      </c>
      <c r="K7" s="472" t="s">
        <v>53</v>
      </c>
      <c r="L7" s="472" t="s">
        <v>54</v>
      </c>
      <c r="M7" s="472" t="s">
        <v>52</v>
      </c>
      <c r="N7" s="472" t="s">
        <v>53</v>
      </c>
      <c r="O7" s="472" t="s">
        <v>54</v>
      </c>
      <c r="P7" s="470" t="s">
        <v>52</v>
      </c>
      <c r="Q7" s="472" t="s">
        <v>52</v>
      </c>
      <c r="R7" s="472" t="s">
        <v>52</v>
      </c>
      <c r="S7" s="473" t="s">
        <v>40</v>
      </c>
      <c r="T7" s="473" t="s">
        <v>55</v>
      </c>
      <c r="U7" s="473" t="s">
        <v>56</v>
      </c>
      <c r="V7" s="473" t="s">
        <v>43</v>
      </c>
      <c r="W7" s="473" t="s">
        <v>44</v>
      </c>
      <c r="X7" s="473" t="s">
        <v>45</v>
      </c>
      <c r="Y7" s="472" t="s">
        <v>57</v>
      </c>
      <c r="Z7" s="472" t="s">
        <v>58</v>
      </c>
      <c r="AA7" s="472" t="s">
        <v>46</v>
      </c>
      <c r="AB7" s="472" t="s">
        <v>47</v>
      </c>
      <c r="AC7" s="472" t="s">
        <v>48</v>
      </c>
    </row>
    <row r="8" spans="1:29">
      <c r="A8" s="56" t="s">
        <v>377</v>
      </c>
      <c r="B8" s="52"/>
      <c r="C8" s="57"/>
      <c r="D8" s="52"/>
      <c r="E8" s="52"/>
      <c r="F8" s="330"/>
      <c r="G8" s="53"/>
      <c r="H8" s="53"/>
      <c r="I8" s="53"/>
      <c r="J8" s="328"/>
      <c r="K8" s="328"/>
      <c r="L8" s="328"/>
      <c r="M8" s="328"/>
      <c r="N8" s="328"/>
      <c r="O8" s="328"/>
      <c r="P8" s="53"/>
      <c r="Q8" s="328"/>
      <c r="R8" s="328"/>
      <c r="S8" s="54"/>
      <c r="T8" s="54"/>
      <c r="U8" s="54"/>
      <c r="V8" s="54"/>
      <c r="W8" s="54"/>
      <c r="X8" s="54"/>
      <c r="Y8" s="55"/>
      <c r="Z8" s="55"/>
      <c r="AA8" s="55"/>
      <c r="AB8" s="55"/>
      <c r="AC8" s="55"/>
    </row>
    <row r="9" spans="1:29">
      <c r="A9" s="58" t="s">
        <v>359</v>
      </c>
      <c r="B9" s="59" t="s">
        <v>59</v>
      </c>
      <c r="C9" s="60">
        <v>2</v>
      </c>
      <c r="D9" s="61">
        <v>30</v>
      </c>
      <c r="E9" s="603">
        <v>20</v>
      </c>
      <c r="F9" s="62">
        <v>0.292950056109193</v>
      </c>
      <c r="G9" s="62">
        <v>0.476930854001756</v>
      </c>
      <c r="H9" s="62">
        <v>6.5210486609312598E-2</v>
      </c>
      <c r="I9" s="62">
        <v>3.18613688227605E-3</v>
      </c>
      <c r="J9" s="62">
        <v>5.3954773620132797E-2</v>
      </c>
      <c r="K9" s="63">
        <v>7.99995847163921E-3</v>
      </c>
      <c r="L9" s="63">
        <v>3.6749815577381599E-2</v>
      </c>
      <c r="M9" s="62">
        <v>4.9638388985497099E-2</v>
      </c>
      <c r="N9" s="63">
        <v>1.9999896145790402E-3</v>
      </c>
      <c r="O9" s="63">
        <v>1.57499200131354E-2</v>
      </c>
      <c r="P9" s="62">
        <v>247.93301798021901</v>
      </c>
      <c r="Q9" s="63">
        <f>0.000057143*P9</f>
        <v>1.4167636446443654E-2</v>
      </c>
      <c r="R9" s="64">
        <f>0.000025616*P9</f>
        <v>6.3510521885812897E-3</v>
      </c>
      <c r="S9" s="65">
        <f>C9*($E9*$F9)/453.59</f>
        <v>2.5833907811829454E-2</v>
      </c>
      <c r="T9" s="65">
        <f>C9*($E9*$G9)/453.59</f>
        <v>4.2058321744461391E-2</v>
      </c>
      <c r="U9" s="65">
        <f>C9*(($E9*$H9))/453.59</f>
        <v>5.7506106051114537E-3</v>
      </c>
      <c r="V9" s="65">
        <f>C9*($E9*$I9)/453.59</f>
        <v>2.809706459380542E-4</v>
      </c>
      <c r="W9" s="65">
        <f>C9*(($E9*($J9+$K9+$L9)))/453.59</f>
        <v>8.7042966263941972E-3</v>
      </c>
      <c r="X9" s="65">
        <f>C9*(($E9*($M9+$N9+$O9)))/453.59</f>
        <v>5.9426617529673535E-3</v>
      </c>
      <c r="Y9" s="65">
        <f>C9*(E9)*$B$34</f>
        <v>2.9070900156980033E-2</v>
      </c>
      <c r="Z9" s="65">
        <f>C9*E9*$B$35</f>
        <v>7.1355845839860075E-3</v>
      </c>
      <c r="AA9" s="65">
        <f>C9*(($E9*($P9)))/453.59</f>
        <v>21.864063844460333</v>
      </c>
      <c r="AB9" s="65">
        <f>C9*(($E9*($Q9)))/453.59</f>
        <v>1.2493782002639966E-3</v>
      </c>
      <c r="AC9" s="65">
        <f>C9*(($E9*($R9)))/453.59</f>
        <v>5.600698594396958E-4</v>
      </c>
    </row>
    <row r="10" spans="1:29">
      <c r="A10" s="58" t="s">
        <v>360</v>
      </c>
      <c r="B10" s="59" t="s">
        <v>59</v>
      </c>
      <c r="C10" s="60">
        <v>2</v>
      </c>
      <c r="D10" s="61">
        <v>30</v>
      </c>
      <c r="E10" s="603">
        <v>20</v>
      </c>
      <c r="F10" s="62">
        <v>0.292950056109193</v>
      </c>
      <c r="G10" s="62">
        <v>0.476930854001756</v>
      </c>
      <c r="H10" s="62">
        <v>6.5210486609312598E-2</v>
      </c>
      <c r="I10" s="62">
        <v>3.18613688227605E-3</v>
      </c>
      <c r="J10" s="62">
        <v>5.3954773620132797E-2</v>
      </c>
      <c r="K10" s="63">
        <v>7.99995847163921E-3</v>
      </c>
      <c r="L10" s="63">
        <v>3.6749815577381599E-2</v>
      </c>
      <c r="M10" s="62">
        <v>4.9638388985497099E-2</v>
      </c>
      <c r="N10" s="63">
        <v>1.9999896145790402E-3</v>
      </c>
      <c r="O10" s="63">
        <v>1.57499200131354E-2</v>
      </c>
      <c r="P10" s="62">
        <v>247.93301798021901</v>
      </c>
      <c r="Q10" s="63">
        <f>0.000057143*P10</f>
        <v>1.4167636446443654E-2</v>
      </c>
      <c r="R10" s="64">
        <f>0.000025616*P10</f>
        <v>6.3510521885812897E-3</v>
      </c>
      <c r="S10" s="65">
        <f>C10*($E10*$F10)/453.59</f>
        <v>2.5833907811829454E-2</v>
      </c>
      <c r="T10" s="65">
        <f>C10*($E10*$G10)/453.59</f>
        <v>4.2058321744461391E-2</v>
      </c>
      <c r="U10" s="65">
        <f>C10*(($E10*$H10))/453.59</f>
        <v>5.7506106051114537E-3</v>
      </c>
      <c r="V10" s="65">
        <f>C10*($E10*$I10)/453.59</f>
        <v>2.809706459380542E-4</v>
      </c>
      <c r="W10" s="65">
        <f>C10*(($E10*($J10+$K10+$L10)))/453.59</f>
        <v>8.7042966263941972E-3</v>
      </c>
      <c r="X10" s="65">
        <f>C10*(($E10*($M10+$N10+$O10)))/453.59</f>
        <v>5.9426617529673535E-3</v>
      </c>
      <c r="Y10" s="65">
        <f t="shared" ref="Y10:Y12" si="0">C10*(E10)*$B$34</f>
        <v>2.9070900156980033E-2</v>
      </c>
      <c r="Z10" s="65">
        <f t="shared" ref="Z10:Z12" si="1">C10*E10*$B$35</f>
        <v>7.1355845839860075E-3</v>
      </c>
      <c r="AA10" s="65">
        <f>C10*(($E10*($P10)))/453.59</f>
        <v>21.864063844460333</v>
      </c>
      <c r="AB10" s="65">
        <f>C10*(($E10*($Q10)))/453.59</f>
        <v>1.2493782002639966E-3</v>
      </c>
      <c r="AC10" s="65">
        <f>C10*(($E10*($R10)))/453.59</f>
        <v>5.600698594396958E-4</v>
      </c>
    </row>
    <row r="11" spans="1:29" ht="12.75" customHeight="1">
      <c r="A11" s="58" t="s">
        <v>379</v>
      </c>
      <c r="B11" s="59" t="s">
        <v>365</v>
      </c>
      <c r="C11" s="61">
        <v>2</v>
      </c>
      <c r="D11" s="61">
        <v>30</v>
      </c>
      <c r="E11" s="603">
        <v>20</v>
      </c>
      <c r="F11" s="334">
        <v>0.82460322228627503</v>
      </c>
      <c r="G11" s="335">
        <v>3.0722446495270801</v>
      </c>
      <c r="H11" s="335">
        <v>0.17343260623696499</v>
      </c>
      <c r="I11" s="62">
        <v>3.18613688227605E-3</v>
      </c>
      <c r="J11" s="62">
        <v>3.9818541747870799E-2</v>
      </c>
      <c r="K11" s="63">
        <v>1.1999938E-2</v>
      </c>
      <c r="L11" s="628">
        <v>8.9179532963172103E-2</v>
      </c>
      <c r="M11" s="62">
        <v>3.6633059551839701E-2</v>
      </c>
      <c r="N11" s="63">
        <v>2.9999850000000002E-3</v>
      </c>
      <c r="O11" s="63">
        <v>3.8219796329027902E-2</v>
      </c>
      <c r="P11" s="335">
        <v>504.22233920361299</v>
      </c>
      <c r="Q11" s="63">
        <f>0.000057143*P11</f>
        <v>2.8812777129112056E-2</v>
      </c>
      <c r="R11" s="64">
        <f>0.000025616*P11</f>
        <v>1.291615944103975E-2</v>
      </c>
      <c r="S11" s="65">
        <f>C11*($E11*$F11)/453.59</f>
        <v>7.2717936664060054E-2</v>
      </c>
      <c r="T11" s="65">
        <f>C11*($E11*$G11)/453.59</f>
        <v>0.27092701774969291</v>
      </c>
      <c r="U11" s="65">
        <f>C11*(($E11*$H11))/453.59</f>
        <v>1.529421779465729E-2</v>
      </c>
      <c r="V11" s="65">
        <f>C11*($E11*$I11)/453.59</f>
        <v>2.809706459380542E-4</v>
      </c>
      <c r="W11" s="65">
        <f>C11*(($E11*($J11+$K11+$L11)))/453.59</f>
        <v>1.2433961305235379E-2</v>
      </c>
      <c r="X11" s="65">
        <f>C11*(($E11*($M11+$N11+$O11)))/453.59</f>
        <v>6.865481239080898E-3</v>
      </c>
      <c r="Y11" s="65">
        <f t="shared" si="0"/>
        <v>2.9070900156980033E-2</v>
      </c>
      <c r="Z11" s="65">
        <f t="shared" si="1"/>
        <v>7.1355845839860075E-3</v>
      </c>
      <c r="AA11" s="65">
        <f>C11*(($E11*($P11)))/453.59</f>
        <v>44.465031345806828</v>
      </c>
      <c r="AB11" s="65">
        <f>C11*(($E11*($Q11)))/453.59</f>
        <v>2.5408652861934394E-3</v>
      </c>
      <c r="AC11" s="65">
        <f>C11*(($E11*($R11)))/453.59</f>
        <v>1.1390162429541877E-3</v>
      </c>
    </row>
    <row r="12" spans="1:29" ht="12.75" customHeight="1">
      <c r="A12" s="58" t="s">
        <v>380</v>
      </c>
      <c r="B12" s="59" t="s">
        <v>60</v>
      </c>
      <c r="C12" s="61">
        <v>2</v>
      </c>
      <c r="D12" s="61">
        <v>30</v>
      </c>
      <c r="E12" s="603">
        <v>60</v>
      </c>
      <c r="F12" s="62">
        <v>1.11151353260897</v>
      </c>
      <c r="G12" s="62">
        <v>5.1835677008601602</v>
      </c>
      <c r="H12" s="62">
        <v>0.30038695354872602</v>
      </c>
      <c r="I12" s="62">
        <v>1.0711818E-2</v>
      </c>
      <c r="J12" s="62">
        <v>6.9817991223601397E-2</v>
      </c>
      <c r="K12" s="329">
        <v>3.5999811999999999E-2</v>
      </c>
      <c r="L12" s="329">
        <v>6.1739677E-2</v>
      </c>
      <c r="M12" s="62">
        <v>6.4232551925713394E-2</v>
      </c>
      <c r="N12" s="329">
        <v>8.9999529999999998E-3</v>
      </c>
      <c r="O12" s="329">
        <v>2.6459862000000001E-2</v>
      </c>
      <c r="P12" s="62">
        <v>1807.6692823834401</v>
      </c>
      <c r="Q12" s="63">
        <f>0.000057143*P12</f>
        <v>0.10329564580323691</v>
      </c>
      <c r="R12" s="64">
        <f>0.000025616*P12</f>
        <v>4.6305256337534198E-2</v>
      </c>
      <c r="S12" s="65">
        <f t="shared" ref="S12" si="2">C12*($E12*$F12)/453.59</f>
        <v>0.29405768185602948</v>
      </c>
      <c r="T12" s="65">
        <f t="shared" ref="T12" si="3">C12*($E12*$G12)/453.59</f>
        <v>1.3713444390379399</v>
      </c>
      <c r="U12" s="65">
        <f t="shared" ref="U12" si="4">C12*(($E12*$H12))/453.59</f>
        <v>7.9469199995253703E-2</v>
      </c>
      <c r="V12" s="65">
        <f t="shared" ref="V12" si="5">C12*($E12*$I12)/453.59</f>
        <v>2.83387676095152E-3</v>
      </c>
      <c r="W12" s="65">
        <f t="shared" ref="W12" si="6">C12*(($E12*($J12+$K12+$L12)))/453.59</f>
        <v>4.4328352976988401E-2</v>
      </c>
      <c r="X12" s="65">
        <f t="shared" ref="X12" si="7">C12*(($E12*($M12+$N12+$O12)))/453.59</f>
        <v>2.6374223486156239E-2</v>
      </c>
      <c r="Y12" s="65">
        <f t="shared" si="0"/>
        <v>8.7212700470940097E-2</v>
      </c>
      <c r="Z12" s="65">
        <f t="shared" si="1"/>
        <v>2.1406753751958024E-2</v>
      </c>
      <c r="AA12" s="65">
        <f t="shared" ref="AA12" si="8">C12*(($E12*($P12)))/453.59</f>
        <v>478.22992986179776</v>
      </c>
      <c r="AB12" s="65">
        <f t="shared" ref="AB12" si="9">C12*(($E12*($Q12)))/453.59</f>
        <v>2.7327492882092706E-2</v>
      </c>
      <c r="AC12" s="65">
        <f t="shared" ref="AC12" si="10">C12*(($E12*($R12)))/453.59</f>
        <v>1.2250337883339809E-2</v>
      </c>
    </row>
    <row r="13" spans="1:29" ht="12.75" customHeight="1">
      <c r="A13" s="66" t="s">
        <v>21</v>
      </c>
      <c r="B13" s="52"/>
      <c r="C13" s="57"/>
      <c r="D13" s="52"/>
      <c r="E13" s="52"/>
      <c r="F13" s="330"/>
      <c r="G13" s="53"/>
      <c r="H13" s="53"/>
      <c r="I13" s="53"/>
      <c r="J13" s="328"/>
      <c r="K13" s="328"/>
      <c r="L13" s="328"/>
      <c r="M13" s="328"/>
      <c r="N13" s="328"/>
      <c r="O13" s="328"/>
      <c r="P13" s="53"/>
      <c r="Q13" s="328"/>
      <c r="R13" s="328"/>
      <c r="S13" s="67">
        <f t="shared" ref="S13:AC13" si="11">SUM(S9:S12)</f>
        <v>0.41844343414374846</v>
      </c>
      <c r="T13" s="67">
        <f t="shared" si="11"/>
        <v>1.7263881002765555</v>
      </c>
      <c r="U13" s="67">
        <f t="shared" si="11"/>
        <v>0.1062646390001339</v>
      </c>
      <c r="V13" s="67">
        <f t="shared" si="11"/>
        <v>3.6767886987656827E-3</v>
      </c>
      <c r="W13" s="67">
        <f t="shared" si="11"/>
        <v>7.4170907535012182E-2</v>
      </c>
      <c r="X13" s="67">
        <f t="shared" si="11"/>
        <v>4.5125028231171843E-2</v>
      </c>
      <c r="Y13" s="67">
        <f t="shared" si="11"/>
        <v>0.17442540094188019</v>
      </c>
      <c r="Z13" s="67">
        <f t="shared" si="11"/>
        <v>4.2813507503916048E-2</v>
      </c>
      <c r="AA13" s="67">
        <f t="shared" si="11"/>
        <v>566.42308889652531</v>
      </c>
      <c r="AB13" s="67">
        <f t="shared" si="11"/>
        <v>3.2367114568814137E-2</v>
      </c>
      <c r="AC13" s="67">
        <f t="shared" si="11"/>
        <v>1.4509493845173388E-2</v>
      </c>
    </row>
    <row r="14" spans="1:29" ht="12.75" customHeight="1">
      <c r="A14" s="694"/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6"/>
    </row>
    <row r="15" spans="1:29">
      <c r="A15" s="66" t="s">
        <v>378</v>
      </c>
      <c r="B15" s="52"/>
      <c r="C15" s="57"/>
      <c r="D15" s="52"/>
      <c r="E15" s="52"/>
      <c r="F15" s="425"/>
      <c r="G15" s="53"/>
      <c r="H15" s="53"/>
      <c r="I15" s="53"/>
      <c r="J15" s="424"/>
      <c r="K15" s="424"/>
      <c r="L15" s="424"/>
      <c r="M15" s="424"/>
      <c r="N15" s="424"/>
      <c r="O15" s="424"/>
      <c r="P15" s="53"/>
      <c r="Q15" s="424"/>
      <c r="R15" s="424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>
      <c r="A16" s="58" t="s">
        <v>359</v>
      </c>
      <c r="B16" s="59" t="s">
        <v>59</v>
      </c>
      <c r="C16" s="60">
        <v>2</v>
      </c>
      <c r="D16" s="61">
        <v>30</v>
      </c>
      <c r="E16" s="603">
        <v>20</v>
      </c>
      <c r="F16" s="62">
        <v>0.292950056109193</v>
      </c>
      <c r="G16" s="62">
        <v>0.476930854001756</v>
      </c>
      <c r="H16" s="62">
        <v>6.5210486609312598E-2</v>
      </c>
      <c r="I16" s="62">
        <v>3.18613688227605E-3</v>
      </c>
      <c r="J16" s="62">
        <v>5.3954773620132797E-2</v>
      </c>
      <c r="K16" s="63">
        <v>7.99995847163921E-3</v>
      </c>
      <c r="L16" s="63">
        <v>3.6749815577381599E-2</v>
      </c>
      <c r="M16" s="62">
        <v>4.9638388985497099E-2</v>
      </c>
      <c r="N16" s="63">
        <v>1.9999896145790402E-3</v>
      </c>
      <c r="O16" s="63">
        <v>1.57499200131354E-2</v>
      </c>
      <c r="P16" s="62">
        <v>247.93301798021901</v>
      </c>
      <c r="Q16" s="63">
        <f>0.000057143*P16</f>
        <v>1.4167636446443654E-2</v>
      </c>
      <c r="R16" s="64">
        <f>0.000025616*P16</f>
        <v>6.3510521885812897E-3</v>
      </c>
      <c r="S16" s="65">
        <f>C16*($E16*$F16)/453.59</f>
        <v>2.5833907811829454E-2</v>
      </c>
      <c r="T16" s="65">
        <f>C16*($E16*$G16)/453.59</f>
        <v>4.2058321744461391E-2</v>
      </c>
      <c r="U16" s="65">
        <f>C16*(($E16*$H16))/453.59</f>
        <v>5.7506106051114537E-3</v>
      </c>
      <c r="V16" s="65">
        <f>C16*($E16*$I16)/453.59</f>
        <v>2.809706459380542E-4</v>
      </c>
      <c r="W16" s="65">
        <f>C16*(($E16*($J16+$K16+$L16)))/453.59</f>
        <v>8.7042966263941972E-3</v>
      </c>
      <c r="X16" s="65">
        <f>C16*(($E16*($M16+$N16+$O16)))/453.59</f>
        <v>5.9426617529673535E-3</v>
      </c>
      <c r="Y16" s="65">
        <f t="shared" ref="Y16:Y19" si="12">C16*(E16)*$B$34</f>
        <v>2.9070900156980033E-2</v>
      </c>
      <c r="Z16" s="65">
        <f t="shared" ref="Z16:Z19" si="13">C16*E16*$B$35</f>
        <v>7.1355845839860075E-3</v>
      </c>
      <c r="AA16" s="65">
        <f>C16*(($E16*($P16)))/453.59</f>
        <v>21.864063844460333</v>
      </c>
      <c r="AB16" s="65">
        <f>C16*(($E16*($Q16)))/453.59</f>
        <v>1.2493782002639966E-3</v>
      </c>
      <c r="AC16" s="65">
        <f>C16*(($E16*($R16)))/453.59</f>
        <v>5.600698594396958E-4</v>
      </c>
    </row>
    <row r="17" spans="1:29">
      <c r="A17" s="58" t="s">
        <v>360</v>
      </c>
      <c r="B17" s="59" t="s">
        <v>59</v>
      </c>
      <c r="C17" s="60">
        <v>2</v>
      </c>
      <c r="D17" s="61">
        <v>30</v>
      </c>
      <c r="E17" s="603">
        <v>20</v>
      </c>
      <c r="F17" s="62">
        <v>0.292950056109193</v>
      </c>
      <c r="G17" s="62">
        <v>0.476930854001756</v>
      </c>
      <c r="H17" s="62">
        <v>6.5210486609312598E-2</v>
      </c>
      <c r="I17" s="62">
        <v>3.18613688227605E-3</v>
      </c>
      <c r="J17" s="62">
        <v>5.3954773620132797E-2</v>
      </c>
      <c r="K17" s="63">
        <v>7.99995847163921E-3</v>
      </c>
      <c r="L17" s="63">
        <v>3.6749815577381599E-2</v>
      </c>
      <c r="M17" s="62">
        <v>4.9638388985497099E-2</v>
      </c>
      <c r="N17" s="63">
        <v>1.9999896145790402E-3</v>
      </c>
      <c r="O17" s="63">
        <v>1.57499200131354E-2</v>
      </c>
      <c r="P17" s="62">
        <v>247.93301798021901</v>
      </c>
      <c r="Q17" s="63">
        <f>0.000057143*P17</f>
        <v>1.4167636446443654E-2</v>
      </c>
      <c r="R17" s="64">
        <f>0.000025616*P17</f>
        <v>6.3510521885812897E-3</v>
      </c>
      <c r="S17" s="65">
        <f>C17*($E17*$F17)/453.59</f>
        <v>2.5833907811829454E-2</v>
      </c>
      <c r="T17" s="65">
        <f>C17*($E17*$G17)/453.59</f>
        <v>4.2058321744461391E-2</v>
      </c>
      <c r="U17" s="65">
        <f>C17*(($E17*$H17))/453.59</f>
        <v>5.7506106051114537E-3</v>
      </c>
      <c r="V17" s="65">
        <f>C17*($E17*$I17)/453.59</f>
        <v>2.809706459380542E-4</v>
      </c>
      <c r="W17" s="65">
        <f>C17*(($E17*($J17+$K17+$L17)))/453.59</f>
        <v>8.7042966263941972E-3</v>
      </c>
      <c r="X17" s="65">
        <f>C17*(($E17*($M17+$N17+$O17)))/453.59</f>
        <v>5.9426617529673535E-3</v>
      </c>
      <c r="Y17" s="65">
        <f t="shared" si="12"/>
        <v>2.9070900156980033E-2</v>
      </c>
      <c r="Z17" s="65">
        <f t="shared" si="13"/>
        <v>7.1355845839860075E-3</v>
      </c>
      <c r="AA17" s="65">
        <f>C17*(($E17*($P17)))/453.59</f>
        <v>21.864063844460333</v>
      </c>
      <c r="AB17" s="65">
        <f>C17*(($E17*($Q17)))/453.59</f>
        <v>1.2493782002639966E-3</v>
      </c>
      <c r="AC17" s="65">
        <f>C17*(($E17*($R17)))/453.59</f>
        <v>5.600698594396958E-4</v>
      </c>
    </row>
    <row r="18" spans="1:29">
      <c r="A18" s="58" t="s">
        <v>357</v>
      </c>
      <c r="B18" s="59" t="s">
        <v>365</v>
      </c>
      <c r="C18" s="61">
        <v>1</v>
      </c>
      <c r="D18" s="61">
        <v>30</v>
      </c>
      <c r="E18" s="603">
        <v>20</v>
      </c>
      <c r="F18" s="334">
        <v>0.82460322228627503</v>
      </c>
      <c r="G18" s="335">
        <v>3.0722446495270801</v>
      </c>
      <c r="H18" s="335">
        <v>0.17343260623696499</v>
      </c>
      <c r="I18" s="62">
        <v>3.18613688227605E-3</v>
      </c>
      <c r="J18" s="62">
        <v>3.9818541747870799E-2</v>
      </c>
      <c r="K18" s="63">
        <v>1.1999938E-2</v>
      </c>
      <c r="L18" s="628">
        <v>8.9179532963172103E-2</v>
      </c>
      <c r="M18" s="62">
        <v>3.6633059551839701E-2</v>
      </c>
      <c r="N18" s="63">
        <v>2.9999850000000002E-3</v>
      </c>
      <c r="O18" s="63">
        <v>3.8219796329027902E-2</v>
      </c>
      <c r="P18" s="335">
        <v>504.22233920361299</v>
      </c>
      <c r="Q18" s="63">
        <f>0.000057143*P18</f>
        <v>2.8812777129112056E-2</v>
      </c>
      <c r="R18" s="64">
        <f>0.000025616*P18</f>
        <v>1.291615944103975E-2</v>
      </c>
      <c r="S18" s="65">
        <f>C18*($E18*$F18)/453.59</f>
        <v>3.6358968332030027E-2</v>
      </c>
      <c r="T18" s="65">
        <f>C18*($E18*$G18)/453.59</f>
        <v>0.13546350887484646</v>
      </c>
      <c r="U18" s="65">
        <f>C18*(($E18*$H18))/453.59</f>
        <v>7.6471088973286451E-3</v>
      </c>
      <c r="V18" s="65">
        <f>C18*($E18*$I18)/453.59</f>
        <v>1.404853229690271E-4</v>
      </c>
      <c r="W18" s="65">
        <f>C18*(($E18*($J18+$K18+$L18)))/453.59</f>
        <v>6.2169806526176895E-3</v>
      </c>
      <c r="X18" s="65">
        <f>C18*(($E18*($M18+$N18+$O18)))/453.59</f>
        <v>3.432740619540449E-3</v>
      </c>
      <c r="Y18" s="65">
        <f t="shared" si="12"/>
        <v>1.4535450078490017E-2</v>
      </c>
      <c r="Z18" s="65">
        <f t="shared" si="13"/>
        <v>3.5677922919930037E-3</v>
      </c>
      <c r="AA18" s="65">
        <f>C18*(($E18*($P18)))/453.59</f>
        <v>22.232515672903414</v>
      </c>
      <c r="AB18" s="65">
        <f>C18*(($E18*($Q18)))/453.59</f>
        <v>1.2704326430967197E-3</v>
      </c>
      <c r="AC18" s="65">
        <f>C18*(($E18*($R18)))/453.59</f>
        <v>5.6950812147709383E-4</v>
      </c>
    </row>
    <row r="19" spans="1:29">
      <c r="A19" s="58" t="s">
        <v>358</v>
      </c>
      <c r="B19" s="59" t="s">
        <v>365</v>
      </c>
      <c r="C19" s="61">
        <v>1</v>
      </c>
      <c r="D19" s="61">
        <v>30</v>
      </c>
      <c r="E19" s="603">
        <v>30</v>
      </c>
      <c r="F19" s="334">
        <v>0.82460322228627503</v>
      </c>
      <c r="G19" s="335">
        <v>3.0722446495270801</v>
      </c>
      <c r="H19" s="335">
        <v>0.17343260623696499</v>
      </c>
      <c r="I19" s="62">
        <v>3.18613688227605E-3</v>
      </c>
      <c r="J19" s="62">
        <v>3.9818541747870799E-2</v>
      </c>
      <c r="K19" s="63">
        <v>1.1999938E-2</v>
      </c>
      <c r="L19" s="628">
        <v>8.9179532963172103E-2</v>
      </c>
      <c r="M19" s="62">
        <v>3.6633059551839701E-2</v>
      </c>
      <c r="N19" s="63">
        <v>2.9999850000000002E-3</v>
      </c>
      <c r="O19" s="63">
        <v>3.8219796329027902E-2</v>
      </c>
      <c r="P19" s="335">
        <v>504.22233920361299</v>
      </c>
      <c r="Q19" s="63">
        <f>0.000057143*P19</f>
        <v>2.8812777129112056E-2</v>
      </c>
      <c r="R19" s="64">
        <f>0.000025616*P19</f>
        <v>1.291615944103975E-2</v>
      </c>
      <c r="S19" s="65">
        <f>C19*($E19*$F19)/453.59</f>
        <v>5.4538452498045051E-2</v>
      </c>
      <c r="T19" s="65">
        <f>C19*($E19*$G19)/453.59</f>
        <v>0.2031952633122697</v>
      </c>
      <c r="U19" s="65">
        <f>C19*(($E19*$H19))/453.59</f>
        <v>1.1470663345992968E-2</v>
      </c>
      <c r="V19" s="65">
        <f>C19*($E19*$I19)/453.59</f>
        <v>2.1072798445354065E-4</v>
      </c>
      <c r="W19" s="65">
        <f>C19*(($E19*($J19+$K19+$L19)))/453.59</f>
        <v>9.3254709789265342E-3</v>
      </c>
      <c r="X19" s="65">
        <f>C19*(($E19*($M19+$N19+$O19)))/453.59</f>
        <v>5.1491109293106737E-3</v>
      </c>
      <c r="Y19" s="65">
        <f t="shared" si="12"/>
        <v>2.1803175117735024E-2</v>
      </c>
      <c r="Z19" s="65">
        <f t="shared" si="13"/>
        <v>5.3516884379895061E-3</v>
      </c>
      <c r="AA19" s="65">
        <f>C19*(($E19*($P19)))/453.59</f>
        <v>33.348773509355127</v>
      </c>
      <c r="AB19" s="65">
        <f>C19*(($E19*($Q19)))/453.59</f>
        <v>1.9056489646450798E-3</v>
      </c>
      <c r="AC19" s="65">
        <f>C19*(($E19*($R19)))/453.59</f>
        <v>8.5426218221564085E-4</v>
      </c>
    </row>
    <row r="20" spans="1:29">
      <c r="A20" s="58" t="s">
        <v>26</v>
      </c>
      <c r="B20" s="59" t="s">
        <v>365</v>
      </c>
      <c r="C20" s="629">
        <v>1</v>
      </c>
      <c r="D20" s="629">
        <v>30</v>
      </c>
      <c r="E20" s="629">
        <v>30</v>
      </c>
      <c r="F20" s="334">
        <v>0.82460322228627503</v>
      </c>
      <c r="G20" s="335">
        <v>3.0722446495270801</v>
      </c>
      <c r="H20" s="335">
        <v>0.17343260623696499</v>
      </c>
      <c r="I20" s="632">
        <v>3.18613688227605E-3</v>
      </c>
      <c r="J20" s="632">
        <v>3.9818541747870799E-2</v>
      </c>
      <c r="K20" s="63">
        <v>1.1999938E-2</v>
      </c>
      <c r="L20" s="633">
        <v>8.9179532963172103E-2</v>
      </c>
      <c r="M20" s="632">
        <v>3.6633059551839701E-2</v>
      </c>
      <c r="N20" s="63">
        <v>2.9999850000000002E-3</v>
      </c>
      <c r="O20" s="63">
        <v>3.8219796329027902E-2</v>
      </c>
      <c r="P20" s="335">
        <v>504.22233920361299</v>
      </c>
      <c r="Q20" s="63">
        <f>0.000057143*P20</f>
        <v>2.8812777129112056E-2</v>
      </c>
      <c r="R20" s="64">
        <f>0.000025616*P20</f>
        <v>1.291615944103975E-2</v>
      </c>
      <c r="S20" s="65">
        <f>C20*($E20*$F20)/453.59</f>
        <v>5.4538452498045051E-2</v>
      </c>
      <c r="T20" s="65">
        <f>C20*($E20*$G20)/453.59</f>
        <v>0.2031952633122697</v>
      </c>
      <c r="U20" s="65">
        <f>C20*(($E20*$H20))/453.59</f>
        <v>1.1470663345992968E-2</v>
      </c>
      <c r="V20" s="65">
        <f>C20*($E20*$I20)/453.59</f>
        <v>2.1072798445354065E-4</v>
      </c>
      <c r="W20" s="65">
        <f>C20*(($E20*($J20+$K20+$L20)))/453.59</f>
        <v>9.3254709789265342E-3</v>
      </c>
      <c r="X20" s="65">
        <f>C20*(($E20*($M20+$N20+$O20)))/453.59</f>
        <v>5.1491109293106737E-3</v>
      </c>
      <c r="Y20" s="65">
        <f t="shared" ref="Y20" si="14">C20*(E20)*$B$34</f>
        <v>2.1803175117735024E-2</v>
      </c>
      <c r="Z20" s="65">
        <f t="shared" ref="Z20" si="15">C20*E20*$B$35</f>
        <v>5.3516884379895061E-3</v>
      </c>
      <c r="AA20" s="65">
        <f>C20*(($E20*($P20)))/453.59</f>
        <v>33.348773509355127</v>
      </c>
      <c r="AB20" s="65">
        <f>C20*(($E20*($Q20)))/453.59</f>
        <v>1.9056489646450798E-3</v>
      </c>
      <c r="AC20" s="65">
        <f>C20*(($E20*($R20)))/453.59</f>
        <v>8.5426218221564085E-4</v>
      </c>
    </row>
    <row r="21" spans="1:29">
      <c r="A21" s="66" t="s">
        <v>21</v>
      </c>
      <c r="B21" s="52"/>
      <c r="C21" s="57"/>
      <c r="D21" s="52"/>
      <c r="E21" s="52"/>
      <c r="F21" s="425"/>
      <c r="G21" s="53"/>
      <c r="H21" s="53"/>
      <c r="I21" s="53"/>
      <c r="J21" s="424"/>
      <c r="K21" s="424"/>
      <c r="L21" s="424"/>
      <c r="M21" s="424"/>
      <c r="N21" s="424"/>
      <c r="O21" s="424"/>
      <c r="P21" s="53"/>
      <c r="Q21" s="424"/>
      <c r="R21" s="424"/>
      <c r="S21" s="67">
        <f>SUM(S16:S20)</f>
        <v>0.19710368895177904</v>
      </c>
      <c r="T21" s="67">
        <f t="shared" ref="T21:AC21" si="16">SUM(T16:T20)</f>
        <v>0.6259706789883086</v>
      </c>
      <c r="U21" s="67">
        <f t="shared" si="16"/>
        <v>4.2089656799537488E-2</v>
      </c>
      <c r="V21" s="67">
        <f t="shared" si="16"/>
        <v>1.1238825837522168E-3</v>
      </c>
      <c r="W21" s="67">
        <f t="shared" si="16"/>
        <v>4.2276515863259152E-2</v>
      </c>
      <c r="X21" s="67">
        <f t="shared" si="16"/>
        <v>2.5616285984096501E-2</v>
      </c>
      <c r="Y21" s="67">
        <f t="shared" si="16"/>
        <v>0.11628360062792013</v>
      </c>
      <c r="Z21" s="67">
        <f t="shared" si="16"/>
        <v>2.854233833594403E-2</v>
      </c>
      <c r="AA21" s="67">
        <f t="shared" si="16"/>
        <v>132.65819038053434</v>
      </c>
      <c r="AB21" s="67">
        <f t="shared" si="16"/>
        <v>7.5804869729148728E-3</v>
      </c>
      <c r="AC21" s="67">
        <f t="shared" si="16"/>
        <v>3.3981722047877671E-3</v>
      </c>
    </row>
    <row r="22" spans="1:29">
      <c r="A22" s="66" t="s">
        <v>61</v>
      </c>
      <c r="B22" s="52"/>
      <c r="C22" s="57"/>
      <c r="D22" s="52"/>
      <c r="E22" s="52"/>
      <c r="F22" s="330"/>
      <c r="G22" s="53"/>
      <c r="H22" s="53"/>
      <c r="I22" s="53"/>
      <c r="J22" s="328"/>
      <c r="K22" s="328"/>
      <c r="L22" s="328"/>
      <c r="M22" s="328"/>
      <c r="N22" s="328"/>
      <c r="O22" s="328"/>
      <c r="P22" s="53"/>
      <c r="Q22" s="328"/>
      <c r="R22" s="328"/>
      <c r="S22" s="67">
        <f t="shared" ref="S22:AC22" si="17">S13+S21</f>
        <v>0.6155471230955275</v>
      </c>
      <c r="T22" s="67">
        <f t="shared" si="17"/>
        <v>2.3523587792648639</v>
      </c>
      <c r="U22" s="67">
        <f t="shared" si="17"/>
        <v>0.14835429579967138</v>
      </c>
      <c r="V22" s="67">
        <f t="shared" si="17"/>
        <v>4.8006712825178991E-3</v>
      </c>
      <c r="W22" s="67">
        <f t="shared" si="17"/>
        <v>0.11644742339827133</v>
      </c>
      <c r="X22" s="67">
        <f t="shared" si="17"/>
        <v>7.0741314215268344E-2</v>
      </c>
      <c r="Y22" s="67">
        <f t="shared" si="17"/>
        <v>0.29070900156980034</v>
      </c>
      <c r="Z22" s="67">
        <f t="shared" si="17"/>
        <v>7.1355845839860071E-2</v>
      </c>
      <c r="AA22" s="67">
        <f t="shared" si="17"/>
        <v>699.08127927705959</v>
      </c>
      <c r="AB22" s="67">
        <f t="shared" si="17"/>
        <v>3.9947601541729008E-2</v>
      </c>
      <c r="AC22" s="67">
        <f t="shared" si="17"/>
        <v>1.7907666049961156E-2</v>
      </c>
    </row>
    <row r="23" spans="1:29">
      <c r="A23" s="68"/>
      <c r="B23" s="69"/>
      <c r="C23" s="70"/>
      <c r="D23" s="69"/>
      <c r="E23" s="69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53.25" customHeight="1">
      <c r="A24" s="68" t="s">
        <v>499</v>
      </c>
      <c r="B24" s="69"/>
      <c r="C24" s="70"/>
      <c r="D24" s="69"/>
      <c r="E24" s="69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>
      <c r="A25" s="68"/>
      <c r="B25" s="69"/>
      <c r="C25" s="70"/>
      <c r="D25" s="69"/>
      <c r="E25" s="69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>
      <c r="A26" s="51" t="s">
        <v>63</v>
      </c>
      <c r="C26" s="70"/>
      <c r="D26" s="69"/>
      <c r="E26" s="69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>
      <c r="A27" s="51" t="s">
        <v>614</v>
      </c>
    </row>
    <row r="28" spans="1:29">
      <c r="A28" s="51" t="s">
        <v>657</v>
      </c>
    </row>
    <row r="29" spans="1:29">
      <c r="A29" s="74" t="s">
        <v>625</v>
      </c>
    </row>
    <row r="30" spans="1:29">
      <c r="A30" s="51" t="s">
        <v>67</v>
      </c>
    </row>
    <row r="31" spans="1:29">
      <c r="A31" s="51" t="s">
        <v>615</v>
      </c>
    </row>
    <row r="33" spans="1:2">
      <c r="A33" s="51" t="s">
        <v>616</v>
      </c>
    </row>
    <row r="34" spans="1:2">
      <c r="A34" s="74" t="s">
        <v>44</v>
      </c>
      <c r="B34" s="51">
        <f>(0.0022*(0.03)^0.91*(7.71)^1.02)</f>
        <v>7.2677250392450086E-4</v>
      </c>
    </row>
    <row r="35" spans="1:2">
      <c r="A35" s="74" t="s">
        <v>45</v>
      </c>
      <c r="B35" s="51">
        <f>(0.00054*(0.03)^0.91*(7.71)^1.02)</f>
        <v>1.7838961459965019E-4</v>
      </c>
    </row>
    <row r="36" spans="1:2">
      <c r="A36" s="74"/>
    </row>
    <row r="366" spans="1:1">
      <c r="A366" s="73"/>
    </row>
    <row r="371" spans="1:1">
      <c r="A371" s="74"/>
    </row>
    <row r="376" spans="1:1">
      <c r="A376" s="74"/>
    </row>
    <row r="377" spans="1:1">
      <c r="A377" s="74"/>
    </row>
    <row r="378" spans="1:1">
      <c r="A378" s="74"/>
    </row>
  </sheetData>
  <mergeCells count="7">
    <mergeCell ref="A14:AC14"/>
    <mergeCell ref="S6:AC6"/>
    <mergeCell ref="A6:A7"/>
    <mergeCell ref="B6:B7"/>
    <mergeCell ref="C6:C7"/>
    <mergeCell ref="J6:L6"/>
    <mergeCell ref="M6:O6"/>
  </mergeCells>
  <pageMargins left="0.75" right="0.75" top="1" bottom="1" header="0.5" footer="0.5"/>
  <pageSetup paperSize="17" scale="58" firstPageNumber="17" orientation="landscape" useFirstPageNumber="1" r:id="rId1"/>
  <headerFooter alignWithMargins="0">
    <oddHeader>&amp;CTable A-24
Construction and Operational Truck Trip Emissions
Sycamore to Peñasquitos 230 kV Transmission Line Project
Segment D</oddHeader>
    <oddFooter>&amp;CA-24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8"/>
  <sheetViews>
    <sheetView view="pageLayout" topLeftCell="A2" zoomScale="80" zoomScaleNormal="85" zoomScalePageLayoutView="80" workbookViewId="0">
      <selection activeCell="B29" sqref="B29"/>
    </sheetView>
  </sheetViews>
  <sheetFormatPr defaultRowHeight="12.75"/>
  <cols>
    <col min="1" max="1" width="33" style="51" customWidth="1"/>
    <col min="2" max="3" width="22.42578125" style="51" customWidth="1"/>
    <col min="4" max="4" width="10.140625" style="51" bestFit="1" customWidth="1"/>
    <col min="5" max="5" width="11.7109375" style="51" customWidth="1"/>
    <col min="6" max="6" width="9.140625" style="51"/>
    <col min="7" max="7" width="10.7109375" style="51" customWidth="1"/>
    <col min="8" max="8" width="9.140625" style="51"/>
    <col min="9" max="9" width="10.42578125" style="51" customWidth="1"/>
    <col min="10" max="10" width="9.5703125" style="51" customWidth="1"/>
    <col min="11" max="11" width="11" style="51" customWidth="1"/>
    <col min="12" max="12" width="11.42578125" style="51" customWidth="1"/>
    <col min="13" max="13" width="11.7109375" style="51" customWidth="1"/>
    <col min="14" max="14" width="13.140625" style="51" customWidth="1"/>
    <col min="15" max="15" width="13" style="51" customWidth="1"/>
    <col min="16" max="16" width="9.140625" style="51"/>
    <col min="17" max="17" width="11.42578125" style="51" customWidth="1"/>
    <col min="18" max="18" width="9.140625" style="51"/>
    <col min="19" max="19" width="11.5703125" style="51" customWidth="1"/>
    <col min="20" max="22" width="9.140625" style="51"/>
    <col min="23" max="23" width="10.42578125" style="51" customWidth="1"/>
    <col min="24" max="26" width="9.140625" style="51"/>
    <col min="27" max="27" width="10.7109375" style="51" customWidth="1"/>
    <col min="28" max="28" width="9.140625" style="51"/>
    <col min="29" max="29" width="11.5703125" style="51" bestFit="1" customWidth="1"/>
    <col min="30" max="30" width="11.5703125" style="51" customWidth="1"/>
    <col min="31" max="31" width="14" style="5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534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83" t="s">
        <v>76</v>
      </c>
      <c r="H4" s="470" t="s">
        <v>52</v>
      </c>
      <c r="I4" s="483" t="s">
        <v>76</v>
      </c>
      <c r="J4" s="470" t="s">
        <v>52</v>
      </c>
      <c r="K4" s="483" t="s">
        <v>76</v>
      </c>
      <c r="L4" s="483" t="s">
        <v>77</v>
      </c>
      <c r="M4" s="483" t="s">
        <v>78</v>
      </c>
      <c r="N4" s="483" t="s">
        <v>79</v>
      </c>
      <c r="O4" s="483" t="s">
        <v>80</v>
      </c>
      <c r="P4" s="470" t="s">
        <v>52</v>
      </c>
      <c r="Q4" s="483" t="s">
        <v>76</v>
      </c>
      <c r="R4" s="472" t="s">
        <v>52</v>
      </c>
      <c r="S4" s="483" t="s">
        <v>76</v>
      </c>
      <c r="T4" s="472" t="s">
        <v>53</v>
      </c>
      <c r="U4" s="472" t="s">
        <v>54</v>
      </c>
      <c r="V4" s="472" t="s">
        <v>52</v>
      </c>
      <c r="W4" s="483" t="s">
        <v>76</v>
      </c>
      <c r="X4" s="472" t="s">
        <v>53</v>
      </c>
      <c r="Y4" s="472" t="s">
        <v>54</v>
      </c>
      <c r="Z4" s="470" t="s">
        <v>52</v>
      </c>
      <c r="AA4" s="483" t="s">
        <v>76</v>
      </c>
      <c r="AB4" s="472" t="s">
        <v>52</v>
      </c>
      <c r="AC4" s="483" t="s">
        <v>76</v>
      </c>
      <c r="AD4" s="472" t="s">
        <v>52</v>
      </c>
      <c r="AE4" s="483" t="s">
        <v>76</v>
      </c>
    </row>
    <row r="5" spans="1:67" ht="25.5">
      <c r="A5" s="76" t="s">
        <v>377</v>
      </c>
      <c r="B5" s="77" t="s">
        <v>81</v>
      </c>
      <c r="C5" s="78">
        <v>9</v>
      </c>
      <c r="D5" s="78">
        <v>35</v>
      </c>
      <c r="E5" s="78">
        <v>80</v>
      </c>
      <c r="F5" s="438">
        <v>2.1538335940769402</v>
      </c>
      <c r="G5" s="78">
        <v>31.4244798871777</v>
      </c>
      <c r="H5" s="78">
        <v>0.20522395079204001</v>
      </c>
      <c r="I5" s="78">
        <v>1.8136819244333999</v>
      </c>
      <c r="J5" s="438">
        <v>4.8783653039459897E-2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3.0353578318929601E-3</v>
      </c>
      <c r="S5" s="78">
        <v>2.9198634356063399E-2</v>
      </c>
      <c r="T5" s="78">
        <v>7.9999583995993707E-3</v>
      </c>
      <c r="U5" s="78">
        <v>3.6749815874576097E-2</v>
      </c>
      <c r="V5" s="78">
        <v>2.8033690253870302E-3</v>
      </c>
      <c r="W5" s="78">
        <v>2.6884174180557701E-2</v>
      </c>
      <c r="X5" s="78">
        <v>1.9999896010969099E-3</v>
      </c>
      <c r="Y5" s="78">
        <v>1.57499197860352E-2</v>
      </c>
      <c r="Z5" s="78">
        <v>297.395519972616</v>
      </c>
      <c r="AA5" s="78">
        <v>448.54817624958298</v>
      </c>
      <c r="AB5" s="438">
        <f>0.0408*0.0694341043538129</f>
        <v>2.8329114576355666E-3</v>
      </c>
      <c r="AC5" s="438">
        <f t="shared" ref="AC5" si="0">0.000049261*AA5</f>
        <v>2.2095931710230707E-2</v>
      </c>
      <c r="AD5" s="439">
        <f>0.0416*H5</f>
        <v>8.5373163529488642E-3</v>
      </c>
      <c r="AE5" s="438">
        <f t="shared" ref="AE5" si="1">0.000021675*AA5</f>
        <v>9.7222817202097123E-3</v>
      </c>
    </row>
    <row r="6" spans="1:67">
      <c r="A6" s="80"/>
      <c r="B6" s="80"/>
      <c r="C6" s="81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67" ht="25.5">
      <c r="A7" s="83" t="s">
        <v>364</v>
      </c>
      <c r="B7" s="74"/>
      <c r="C7" s="7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5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72"/>
      <c r="AS8" s="72"/>
      <c r="AT8" s="72"/>
      <c r="AU8" s="72"/>
      <c r="AV8" s="72"/>
      <c r="AW8" s="72"/>
      <c r="AX8" s="72"/>
      <c r="AY8" s="72"/>
      <c r="AZ8" s="86"/>
      <c r="BA8" s="72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 t="e">
        <f>#REF!/60</f>
        <v>#REF!</v>
      </c>
      <c r="AG9" s="84" t="e">
        <f>#REF!/60</f>
        <v>#REF!</v>
      </c>
      <c r="AH9" s="84" t="e">
        <f>#REF!/60</f>
        <v>#REF!</v>
      </c>
      <c r="AI9" s="84" t="e">
        <f>#REF!/60</f>
        <v>#REF!</v>
      </c>
      <c r="AJ9" s="84" t="e">
        <f>#REF!/60</f>
        <v>#REF!</v>
      </c>
      <c r="AK9" s="84" t="e">
        <f>#REF!/60</f>
        <v>#REF!</v>
      </c>
      <c r="AL9" s="84" t="e">
        <f>#REF!/60</f>
        <v>#REF!</v>
      </c>
      <c r="AM9" s="84" t="e">
        <f>#REF!/60</f>
        <v>#REF!</v>
      </c>
      <c r="AN9" s="84" t="e">
        <f>#REF!/60</f>
        <v>#REF!</v>
      </c>
      <c r="AO9" s="84" t="e">
        <f>#REF!/60</f>
        <v>#REF!</v>
      </c>
      <c r="AP9" s="84"/>
      <c r="AQ9" s="84"/>
      <c r="AR9" s="84" t="e">
        <f>#REF!/60</f>
        <v>#REF!</v>
      </c>
      <c r="AS9" s="84" t="e">
        <f>#REF!/60</f>
        <v>#REF!</v>
      </c>
      <c r="AT9" s="84" t="e">
        <f>#REF!/60</f>
        <v>#REF!</v>
      </c>
      <c r="AU9" s="84" t="e">
        <f>#REF!/60</f>
        <v>#REF!</v>
      </c>
      <c r="AV9" s="84" t="e">
        <f>#REF!/60</f>
        <v>#REF!</v>
      </c>
      <c r="AW9" s="84" t="e">
        <f>#REF!/60</f>
        <v>#REF!</v>
      </c>
      <c r="AX9" s="84" t="e">
        <f>#REF!/60</f>
        <v>#REF!</v>
      </c>
      <c r="AY9" s="84" t="e">
        <f>#REF!/60</f>
        <v>#REF!</v>
      </c>
      <c r="AZ9" s="84" t="e">
        <f>#REF!/60</f>
        <v>#REF!</v>
      </c>
      <c r="BA9" s="84" t="e">
        <f>#REF!/60</f>
        <v>#REF!</v>
      </c>
    </row>
    <row r="10" spans="1:67">
      <c r="AN10" s="75"/>
      <c r="AZ10" s="51"/>
    </row>
    <row r="11" spans="1:67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77"/>
      <c r="H11" s="677"/>
      <c r="I11" s="677"/>
      <c r="J11" s="677"/>
      <c r="K11" s="677"/>
      <c r="L11" s="677"/>
      <c r="M11" s="677"/>
      <c r="N11" s="677"/>
      <c r="O11" s="677"/>
      <c r="P11" s="667"/>
      <c r="AN11" s="75"/>
      <c r="AZ11" s="51"/>
    </row>
    <row r="12" spans="1:67" ht="51">
      <c r="A12" s="676"/>
      <c r="B12" s="676"/>
      <c r="C12" s="470" t="s">
        <v>75</v>
      </c>
      <c r="D12" s="470" t="s">
        <v>50</v>
      </c>
      <c r="E12" s="470" t="s">
        <v>51</v>
      </c>
      <c r="F12" s="473" t="s">
        <v>40</v>
      </c>
      <c r="G12" s="473" t="s">
        <v>55</v>
      </c>
      <c r="H12" s="473" t="s">
        <v>56</v>
      </c>
      <c r="I12" s="473" t="s">
        <v>43</v>
      </c>
      <c r="J12" s="473" t="s">
        <v>44</v>
      </c>
      <c r="K12" s="473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25.5">
      <c r="A13" s="76" t="str">
        <f>A5</f>
        <v>Steel Hauling</v>
      </c>
      <c r="B13" s="77" t="str">
        <f>B5</f>
        <v>Light-Duty Truck, catalyst</v>
      </c>
      <c r="C13" s="535">
        <f>C5</f>
        <v>9</v>
      </c>
      <c r="D13" s="78">
        <v>35</v>
      </c>
      <c r="E13" s="78">
        <v>80</v>
      </c>
      <c r="F13" s="65">
        <f>C5*($E5*$F5+($G5))/453.59</f>
        <v>4.0423741853215382</v>
      </c>
      <c r="G13" s="65">
        <f>C5*($E5*$H5+($I5))/453.59</f>
        <v>0.36174603031409291</v>
      </c>
      <c r="H13" s="65">
        <f>C5*(($E5*$J5)+($K5)+($L5)+($E5*$N5)+(($M5+$O5)))/453.59</f>
        <v>0.43992569176047713</v>
      </c>
      <c r="I13" s="65">
        <f>C5*($E5*$P5+($Q5))/453.59</f>
        <v>6.6653720778540671E-3</v>
      </c>
      <c r="J13" s="65">
        <f>C5*(($E5*($R5+$T5+$U5))+($S5))/453.59</f>
        <v>7.6430438999038439E-2</v>
      </c>
      <c r="K13" s="65">
        <f>$C5*(($E5*($V5+$X5+$Y5))+($W5))/453.59</f>
        <v>3.3158398608079544E-2</v>
      </c>
      <c r="L13" s="65">
        <f>C5*E5*$B$27</f>
        <v>0.13212533900595794</v>
      </c>
      <c r="M13" s="65">
        <f>C5*E5*$B$28</f>
        <v>3.2430765028735126E-2</v>
      </c>
      <c r="N13" s="65">
        <f>C5*($E5*$Z5+($AA5))/453.59</f>
        <v>480.96674963409646</v>
      </c>
      <c r="O13" s="65">
        <f>C5*($E5*$AB5+($AC5))/453.59</f>
        <v>4.9352049976623923E-3</v>
      </c>
      <c r="P13" s="65">
        <f>C5*($E5*$AD5+($AE5))/453.59</f>
        <v>1.3744501222701273E-2</v>
      </c>
      <c r="AN13" s="75"/>
      <c r="AZ13" s="51"/>
    </row>
    <row r="14" spans="1:67">
      <c r="A14" s="100" t="s">
        <v>117</v>
      </c>
      <c r="B14" s="100"/>
      <c r="C14" s="329">
        <f>SUM(C13:C13)</f>
        <v>9</v>
      </c>
      <c r="D14" s="100"/>
      <c r="E14" s="100"/>
      <c r="F14" s="67">
        <f t="shared" ref="F14:P14" si="2">SUM(F13:F13)</f>
        <v>4.0423741853215382</v>
      </c>
      <c r="G14" s="67">
        <f t="shared" si="2"/>
        <v>0.36174603031409291</v>
      </c>
      <c r="H14" s="67">
        <f t="shared" si="2"/>
        <v>0.43992569176047713</v>
      </c>
      <c r="I14" s="67">
        <f t="shared" si="2"/>
        <v>6.6653720778540671E-3</v>
      </c>
      <c r="J14" s="67">
        <f t="shared" si="2"/>
        <v>7.6430438999038439E-2</v>
      </c>
      <c r="K14" s="67">
        <f t="shared" si="2"/>
        <v>3.3158398608079544E-2</v>
      </c>
      <c r="L14" s="67">
        <f t="shared" si="2"/>
        <v>0.13212533900595794</v>
      </c>
      <c r="M14" s="67">
        <f t="shared" si="2"/>
        <v>3.2430765028735126E-2</v>
      </c>
      <c r="N14" s="67">
        <f t="shared" si="2"/>
        <v>480.96674963409646</v>
      </c>
      <c r="O14" s="67">
        <f t="shared" si="2"/>
        <v>4.9352049976623923E-3</v>
      </c>
      <c r="P14" s="67">
        <f t="shared" si="2"/>
        <v>1.3744501222701273E-2</v>
      </c>
    </row>
    <row r="19" spans="1:2">
      <c r="A19" s="51" t="s">
        <v>63</v>
      </c>
    </row>
    <row r="20" spans="1:2">
      <c r="A20" s="51" t="s">
        <v>614</v>
      </c>
    </row>
    <row r="21" spans="1:2">
      <c r="A21" s="51" t="s">
        <v>657</v>
      </c>
    </row>
    <row r="22" spans="1:2">
      <c r="A22" s="74" t="s">
        <v>626</v>
      </c>
    </row>
    <row r="23" spans="1:2">
      <c r="A23" s="51" t="s">
        <v>67</v>
      </c>
    </row>
    <row r="24" spans="1:2">
      <c r="A24" s="51" t="s">
        <v>615</v>
      </c>
    </row>
    <row r="26" spans="1:2">
      <c r="A26" s="51" t="s">
        <v>616</v>
      </c>
    </row>
    <row r="27" spans="1:2">
      <c r="A27" s="74" t="s">
        <v>44</v>
      </c>
      <c r="B27" s="51">
        <f>(0.0022*(0.03)^0.91*(2)^1.02)</f>
        <v>1.8350741528605269E-4</v>
      </c>
    </row>
    <row r="28" spans="1:2">
      <c r="A28" s="74" t="s">
        <v>45</v>
      </c>
      <c r="B28" s="51">
        <f>(0.00054*(0.03)^0.91*(2)^1.02)</f>
        <v>4.5042729206576564E-5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34" firstPageNumber="16" orientation="landscape" useFirstPageNumber="1" r:id="rId1"/>
  <headerFooter alignWithMargins="0">
    <oddHeader>&amp;CTable A-25
Construction and Operations Worker Commute Emission Calculations
Sycamore to Peñasquitos 230 kV Transmission Line Project
Segment D</oddHeader>
    <oddFooter>&amp;CA-25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6"/>
  <sheetViews>
    <sheetView view="pageLayout" zoomScale="70" zoomScaleNormal="80" zoomScalePageLayoutView="70" workbookViewId="0">
      <selection activeCell="A29" sqref="A29"/>
    </sheetView>
  </sheetViews>
  <sheetFormatPr defaultColWidth="12.42578125" defaultRowHeight="15"/>
  <cols>
    <col min="1" max="1" width="16.42578125" style="340" customWidth="1"/>
    <col min="2" max="2" width="40" style="340" customWidth="1"/>
    <col min="3" max="3" width="15.7109375" style="340" customWidth="1"/>
    <col min="4" max="4" width="15.5703125" style="340" customWidth="1"/>
    <col min="5" max="5" width="13.5703125" style="341" customWidth="1"/>
    <col min="6" max="6" width="13" style="340" customWidth="1"/>
    <col min="7" max="7" width="13.28515625" style="340" customWidth="1"/>
    <col min="8" max="8" width="11.140625" style="340" customWidth="1"/>
    <col min="9" max="11" width="11.28515625" style="340" customWidth="1"/>
    <col min="12" max="15" width="13.42578125" style="340" customWidth="1"/>
    <col min="16" max="16" width="13.7109375" style="340" customWidth="1"/>
    <col min="17" max="18" width="15.7109375" style="340" customWidth="1"/>
    <col min="19" max="20" width="18.85546875" style="340" customWidth="1"/>
    <col min="21" max="21" width="14.5703125" style="340" customWidth="1"/>
    <col min="22" max="22" width="28.7109375" style="340" customWidth="1"/>
    <col min="23" max="26" width="15.7109375" style="340" customWidth="1"/>
    <col min="27" max="27" width="9.140625" style="340" customWidth="1"/>
    <col min="28" max="28" width="28.5703125" style="340" customWidth="1"/>
    <col min="29" max="254" width="9.140625" style="340" customWidth="1"/>
    <col min="255" max="255" width="55.5703125" style="340" customWidth="1"/>
    <col min="256" max="16384" width="12.42578125" style="340"/>
  </cols>
  <sheetData>
    <row r="1" spans="1:22">
      <c r="A1" s="339" t="s">
        <v>535</v>
      </c>
    </row>
    <row r="2" spans="1:22" ht="21">
      <c r="A2" s="718" t="s">
        <v>411</v>
      </c>
      <c r="B2" s="718"/>
      <c r="C2" s="718"/>
      <c r="D2" s="718"/>
      <c r="E2" s="718"/>
      <c r="F2" s="718"/>
      <c r="G2" s="718"/>
      <c r="H2" s="718"/>
    </row>
    <row r="3" spans="1:22" ht="21">
      <c r="A3" s="342"/>
      <c r="B3" s="342"/>
      <c r="C3" s="342"/>
      <c r="D3" s="342"/>
      <c r="E3" s="343"/>
    </row>
    <row r="4" spans="1:22">
      <c r="A4" s="719" t="s">
        <v>412</v>
      </c>
      <c r="B4" s="719" t="s">
        <v>413</v>
      </c>
      <c r="C4" s="719" t="s">
        <v>414</v>
      </c>
      <c r="D4" s="719" t="s">
        <v>415</v>
      </c>
      <c r="E4" s="721" t="s">
        <v>416</v>
      </c>
      <c r="F4" s="721" t="s">
        <v>417</v>
      </c>
      <c r="G4" s="717" t="s">
        <v>418</v>
      </c>
      <c r="H4" s="717"/>
      <c r="I4" s="717"/>
      <c r="J4" s="717"/>
      <c r="K4" s="717"/>
      <c r="L4" s="717" t="s">
        <v>419</v>
      </c>
      <c r="M4" s="717"/>
      <c r="N4" s="717"/>
      <c r="O4" s="717"/>
      <c r="P4" s="717"/>
      <c r="Q4" s="700" t="s">
        <v>420</v>
      </c>
      <c r="R4" s="701"/>
      <c r="S4" s="701"/>
      <c r="T4" s="701"/>
      <c r="U4" s="701"/>
      <c r="V4" s="485"/>
    </row>
    <row r="5" spans="1:22" ht="15" customHeight="1">
      <c r="A5" s="720"/>
      <c r="B5" s="720"/>
      <c r="C5" s="720"/>
      <c r="D5" s="720"/>
      <c r="E5" s="722"/>
      <c r="F5" s="722"/>
      <c r="G5" s="717"/>
      <c r="H5" s="717"/>
      <c r="I5" s="717"/>
      <c r="J5" s="717"/>
      <c r="K5" s="717"/>
      <c r="L5" s="717"/>
      <c r="M5" s="717"/>
      <c r="N5" s="717"/>
      <c r="O5" s="717"/>
      <c r="P5" s="717"/>
      <c r="Q5" s="702"/>
      <c r="R5" s="703"/>
      <c r="S5" s="703"/>
      <c r="T5" s="703"/>
      <c r="U5" s="703"/>
      <c r="V5" s="485"/>
    </row>
    <row r="6" spans="1:22">
      <c r="A6" s="345" t="s">
        <v>421</v>
      </c>
      <c r="B6" s="345" t="s">
        <v>422</v>
      </c>
      <c r="C6" s="345" t="s">
        <v>423</v>
      </c>
      <c r="D6" s="345"/>
      <c r="E6" s="345"/>
      <c r="F6" s="345"/>
      <c r="G6" s="489" t="s">
        <v>40</v>
      </c>
      <c r="H6" s="489" t="s">
        <v>424</v>
      </c>
      <c r="I6" s="489" t="s">
        <v>55</v>
      </c>
      <c r="J6" s="489" t="s">
        <v>425</v>
      </c>
      <c r="K6" s="489" t="s">
        <v>128</v>
      </c>
      <c r="L6" s="489" t="s">
        <v>40</v>
      </c>
      <c r="M6" s="489" t="s">
        <v>424</v>
      </c>
      <c r="N6" s="489" t="s">
        <v>55</v>
      </c>
      <c r="O6" s="489" t="s">
        <v>43</v>
      </c>
      <c r="P6" s="489" t="s">
        <v>128</v>
      </c>
      <c r="Q6" s="489" t="s">
        <v>40</v>
      </c>
      <c r="R6" s="489" t="s">
        <v>424</v>
      </c>
      <c r="S6" s="489" t="s">
        <v>55</v>
      </c>
      <c r="T6" s="489" t="s">
        <v>43</v>
      </c>
      <c r="U6" s="346" t="s">
        <v>128</v>
      </c>
      <c r="V6" s="344"/>
    </row>
    <row r="7" spans="1:22">
      <c r="A7" s="345"/>
      <c r="B7" s="345"/>
      <c r="C7" s="345"/>
      <c r="D7" s="345" t="s">
        <v>426</v>
      </c>
      <c r="E7" s="345">
        <v>8.1539999999999998E-3</v>
      </c>
      <c r="F7" s="345">
        <v>19</v>
      </c>
      <c r="G7" s="345">
        <v>2.199837</v>
      </c>
      <c r="H7" s="345">
        <v>23.004097000000002</v>
      </c>
      <c r="I7" s="345">
        <v>2.199837</v>
      </c>
      <c r="J7" s="345">
        <v>0.4</v>
      </c>
      <c r="K7" s="345">
        <v>4.2</v>
      </c>
      <c r="L7" s="345">
        <f t="shared" ref="L7:O11" si="0">G7*$E7*$F7*60/453.59</f>
        <v>4.5081939248484318E-2</v>
      </c>
      <c r="M7" s="345">
        <f t="shared" si="0"/>
        <v>0.4714300666004983</v>
      </c>
      <c r="N7" s="345">
        <f t="shared" si="0"/>
        <v>4.5081939248484318E-2</v>
      </c>
      <c r="O7" s="345">
        <f t="shared" si="0"/>
        <v>8.1973235741528688E-3</v>
      </c>
      <c r="P7" s="345">
        <f>K7*$E7*$F7*60/453.59</f>
        <v>8.6071897528605126E-2</v>
      </c>
      <c r="Q7" s="345"/>
      <c r="R7" s="345"/>
      <c r="S7" s="345"/>
      <c r="T7" s="345"/>
      <c r="U7" s="345"/>
      <c r="V7" s="344"/>
    </row>
    <row r="8" spans="1:22">
      <c r="A8" s="345"/>
      <c r="B8" s="345"/>
      <c r="C8" s="345"/>
      <c r="D8" s="345" t="s">
        <v>427</v>
      </c>
      <c r="E8" s="345">
        <v>3.1642000000000003E-2</v>
      </c>
      <c r="F8" s="345">
        <v>10.4</v>
      </c>
      <c r="G8" s="345">
        <v>6.5999939999999997</v>
      </c>
      <c r="H8" s="345">
        <v>0.40267500000000001</v>
      </c>
      <c r="I8" s="345">
        <v>6.5999939999999997</v>
      </c>
      <c r="J8" s="345">
        <v>0.4</v>
      </c>
      <c r="K8" s="345">
        <v>4.2</v>
      </c>
      <c r="L8" s="345">
        <f t="shared" si="0"/>
        <v>0.28729534234077475</v>
      </c>
      <c r="M8" s="345">
        <f t="shared" si="0"/>
        <v>1.7528296537401622E-2</v>
      </c>
      <c r="N8" s="345">
        <f t="shared" si="0"/>
        <v>0.28729534234077475</v>
      </c>
      <c r="O8" s="345">
        <f t="shared" si="0"/>
        <v>1.7411854758702799E-2</v>
      </c>
      <c r="P8" s="345">
        <f>K8*$E8*$F8*60/453.59</f>
        <v>0.18282447496637938</v>
      </c>
      <c r="Q8" s="345"/>
      <c r="R8" s="345"/>
      <c r="S8" s="345"/>
      <c r="T8" s="345"/>
      <c r="U8" s="345"/>
      <c r="V8" s="344"/>
    </row>
    <row r="9" spans="1:22">
      <c r="A9" s="345"/>
      <c r="B9" s="345"/>
      <c r="C9" s="345"/>
      <c r="D9" s="345" t="s">
        <v>428</v>
      </c>
      <c r="E9" s="345">
        <v>2.8926E-2</v>
      </c>
      <c r="F9" s="345">
        <v>0.09</v>
      </c>
      <c r="G9" s="345">
        <v>5.9811420000000002</v>
      </c>
      <c r="H9" s="345">
        <v>0.40833700000000001</v>
      </c>
      <c r="I9" s="345">
        <v>5.9811420000000002</v>
      </c>
      <c r="J9" s="345">
        <v>0.4</v>
      </c>
      <c r="K9" s="345">
        <v>4.2</v>
      </c>
      <c r="L9" s="345">
        <f t="shared" si="0"/>
        <v>2.0596943778672366E-3</v>
      </c>
      <c r="M9" s="345">
        <f t="shared" si="0"/>
        <v>1.4061686266187527E-4</v>
      </c>
      <c r="N9" s="345">
        <f t="shared" si="0"/>
        <v>2.0596943778672366E-3</v>
      </c>
      <c r="O9" s="345">
        <f t="shared" si="0"/>
        <v>1.3774589386891247E-4</v>
      </c>
      <c r="P9" s="345">
        <f>K9*$E9*$F9*60/453.59</f>
        <v>1.4463318856235807E-3</v>
      </c>
      <c r="Q9" s="345">
        <f>$E9*G9*3600/453.59</f>
        <v>1.3731295852448246</v>
      </c>
      <c r="R9" s="345">
        <f>$E9*H9*3600/453.59</f>
        <v>9.3744575107916853E-2</v>
      </c>
      <c r="S9" s="345">
        <f>$E9*I9*3600/453.59</f>
        <v>1.3731295852448246</v>
      </c>
      <c r="T9" s="345">
        <f>$E9*J9*3600/453.59</f>
        <v>9.1830595912608309E-2</v>
      </c>
      <c r="U9" s="345">
        <f>$E9*K9*3600/453.59</f>
        <v>0.96422125708238726</v>
      </c>
      <c r="V9" s="344"/>
    </row>
    <row r="10" spans="1:22">
      <c r="A10" s="345"/>
      <c r="B10" s="345"/>
      <c r="C10" s="345"/>
      <c r="D10" s="345" t="s">
        <v>429</v>
      </c>
      <c r="E10" s="345">
        <v>1.0515999999999999E-2</v>
      </c>
      <c r="F10" s="345">
        <v>10.050000000000001</v>
      </c>
      <c r="G10" s="345">
        <v>2.200637</v>
      </c>
      <c r="H10" s="345">
        <v>5.9887670000000002</v>
      </c>
      <c r="I10" s="345">
        <v>2.200637</v>
      </c>
      <c r="J10" s="345">
        <v>0.4</v>
      </c>
      <c r="K10" s="345">
        <v>4.2</v>
      </c>
      <c r="L10" s="345">
        <f t="shared" si="0"/>
        <v>3.0764710225701625E-2</v>
      </c>
      <c r="M10" s="345">
        <f t="shared" si="0"/>
        <v>8.3722431897784333E-2</v>
      </c>
      <c r="N10" s="345">
        <f t="shared" si="0"/>
        <v>3.0764710225701625E-2</v>
      </c>
      <c r="O10" s="345">
        <f t="shared" si="0"/>
        <v>5.5919645494830143E-3</v>
      </c>
      <c r="P10" s="345">
        <f>K10*$E10*$F10*60/453.59</f>
        <v>5.8715627769571642E-2</v>
      </c>
      <c r="Q10" s="345"/>
      <c r="R10" s="345"/>
      <c r="S10" s="345"/>
      <c r="T10" s="345"/>
      <c r="U10" s="345"/>
      <c r="V10" s="344"/>
    </row>
    <row r="11" spans="1:22">
      <c r="A11" s="345"/>
      <c r="B11" s="345"/>
      <c r="C11" s="345"/>
      <c r="D11" s="345" t="s">
        <v>430</v>
      </c>
      <c r="E11" s="345">
        <v>8.1539999999999998E-3</v>
      </c>
      <c r="F11" s="345">
        <v>7</v>
      </c>
      <c r="G11" s="345">
        <v>2.199837</v>
      </c>
      <c r="H11" s="345">
        <v>23.004097000000002</v>
      </c>
      <c r="I11" s="345">
        <v>2.199837</v>
      </c>
      <c r="J11" s="345">
        <v>0.4</v>
      </c>
      <c r="K11" s="345">
        <v>4.2</v>
      </c>
      <c r="L11" s="345">
        <f t="shared" si="0"/>
        <v>1.6609135512599488E-2</v>
      </c>
      <c r="M11" s="345">
        <f t="shared" si="0"/>
        <v>0.17368476137913094</v>
      </c>
      <c r="N11" s="345">
        <f t="shared" si="0"/>
        <v>1.6609135512599488E-2</v>
      </c>
      <c r="O11" s="345">
        <f t="shared" si="0"/>
        <v>3.0200665799510573E-3</v>
      </c>
      <c r="P11" s="345">
        <f>K11*$E11*$F11*60/453.59</f>
        <v>3.1710699089486101E-2</v>
      </c>
      <c r="Q11" s="345"/>
      <c r="R11" s="345"/>
      <c r="S11" s="345"/>
      <c r="T11" s="345"/>
      <c r="U11" s="345"/>
      <c r="V11" s="344"/>
    </row>
    <row r="12" spans="1:22">
      <c r="A12" s="345"/>
      <c r="B12" s="345"/>
      <c r="C12" s="345"/>
      <c r="D12" s="345"/>
      <c r="E12" s="345"/>
      <c r="F12" s="345"/>
      <c r="G12" s="345"/>
      <c r="H12" s="708" t="s">
        <v>431</v>
      </c>
      <c r="I12" s="708"/>
      <c r="J12" s="708"/>
      <c r="K12" s="708"/>
      <c r="L12" s="484">
        <f>SUM(L7:L11)</f>
        <v>0.38181082170542735</v>
      </c>
      <c r="M12" s="484">
        <f>SUM(M7:M11)</f>
        <v>0.74650617327747704</v>
      </c>
      <c r="N12" s="484">
        <f>SUM(N7:N11)</f>
        <v>0.38181082170542735</v>
      </c>
      <c r="O12" s="484">
        <f>SUM(O7:O11)</f>
        <v>3.4358955356158648E-2</v>
      </c>
      <c r="P12" s="484">
        <f>SUM(P7:P11)</f>
        <v>0.3607690312396658</v>
      </c>
      <c r="Q12" s="345"/>
      <c r="R12" s="345"/>
      <c r="S12" s="345"/>
      <c r="T12" s="345"/>
      <c r="U12" s="345"/>
      <c r="V12" s="344"/>
    </row>
    <row r="13" spans="1:22">
      <c r="A13" s="704"/>
      <c r="B13" s="705"/>
      <c r="C13" s="705"/>
      <c r="D13" s="705"/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6"/>
      <c r="T13" s="600"/>
      <c r="U13" s="345"/>
      <c r="V13" s="344"/>
    </row>
    <row r="14" spans="1:22">
      <c r="A14" s="345" t="s">
        <v>432</v>
      </c>
      <c r="B14" s="345" t="s">
        <v>422</v>
      </c>
      <c r="C14" s="345" t="s">
        <v>423</v>
      </c>
      <c r="D14" s="345"/>
      <c r="E14" s="345"/>
      <c r="F14" s="345"/>
      <c r="G14" s="489" t="s">
        <v>40</v>
      </c>
      <c r="H14" s="489" t="s">
        <v>424</v>
      </c>
      <c r="I14" s="489" t="s">
        <v>55</v>
      </c>
      <c r="J14" s="489" t="s">
        <v>425</v>
      </c>
      <c r="K14" s="489" t="s">
        <v>128</v>
      </c>
      <c r="L14" s="489" t="s">
        <v>40</v>
      </c>
      <c r="M14" s="489" t="s">
        <v>424</v>
      </c>
      <c r="N14" s="489" t="s">
        <v>55</v>
      </c>
      <c r="O14" s="489" t="s">
        <v>43</v>
      </c>
      <c r="P14" s="489" t="s">
        <v>128</v>
      </c>
      <c r="Q14" s="489" t="s">
        <v>40</v>
      </c>
      <c r="R14" s="489" t="s">
        <v>424</v>
      </c>
      <c r="S14" s="489" t="s">
        <v>55</v>
      </c>
      <c r="T14" s="489" t="s">
        <v>43</v>
      </c>
      <c r="U14" s="345"/>
      <c r="V14" s="344"/>
    </row>
    <row r="15" spans="1:22">
      <c r="A15" s="345"/>
      <c r="B15" s="345"/>
      <c r="C15" s="345"/>
      <c r="D15" s="345" t="s">
        <v>426</v>
      </c>
      <c r="E15" s="345">
        <v>1.8353000000000001E-2</v>
      </c>
      <c r="F15" s="345">
        <v>19</v>
      </c>
      <c r="G15" s="345">
        <v>175.63</v>
      </c>
      <c r="H15" s="345">
        <v>99.78</v>
      </c>
      <c r="I15" s="345">
        <v>1.2010000000000001</v>
      </c>
      <c r="J15" s="345">
        <v>0.4</v>
      </c>
      <c r="K15" s="345">
        <v>4.2</v>
      </c>
      <c r="L15" s="345">
        <f t="shared" ref="L15:O19" si="1">G15*$E15*$F15*60/453.59</f>
        <v>8.1011588099384912</v>
      </c>
      <c r="M15" s="345">
        <f t="shared" si="1"/>
        <v>4.6024803624418533</v>
      </c>
      <c r="N15" s="345">
        <f t="shared" si="1"/>
        <v>5.5397664013756932E-2</v>
      </c>
      <c r="O15" s="345">
        <f t="shared" si="1"/>
        <v>1.8450512577437777E-2</v>
      </c>
      <c r="P15" s="345">
        <f>K15*$E15*$F15*60/453.59</f>
        <v>0.19373038206309665</v>
      </c>
      <c r="Q15" s="345"/>
      <c r="R15" s="345"/>
      <c r="S15" s="345"/>
      <c r="T15" s="345"/>
      <c r="U15" s="345"/>
      <c r="V15" s="344"/>
    </row>
    <row r="16" spans="1:22">
      <c r="A16" s="345"/>
      <c r="B16" s="345"/>
      <c r="C16" s="345"/>
      <c r="D16" s="345" t="s">
        <v>427</v>
      </c>
      <c r="E16" s="345">
        <v>0.11233700000000001</v>
      </c>
      <c r="F16" s="345">
        <v>1.5</v>
      </c>
      <c r="G16" s="345">
        <v>8.7870000000000008</v>
      </c>
      <c r="H16" s="345">
        <v>2.1230000000000002</v>
      </c>
      <c r="I16" s="345">
        <v>7.0880000000000001</v>
      </c>
      <c r="J16" s="345">
        <v>0.4</v>
      </c>
      <c r="K16" s="345">
        <v>4.2</v>
      </c>
      <c r="L16" s="345">
        <f t="shared" si="1"/>
        <v>0.19585852798783046</v>
      </c>
      <c r="M16" s="345">
        <f t="shared" si="1"/>
        <v>4.7320775568244468E-2</v>
      </c>
      <c r="N16" s="345">
        <f t="shared" si="1"/>
        <v>0.15798853378601826</v>
      </c>
      <c r="O16" s="345">
        <f t="shared" si="1"/>
        <v>8.9158314777662666E-3</v>
      </c>
      <c r="P16" s="345">
        <f>K16*$E16*$F16*60/453.59</f>
        <v>9.3616230516545787E-2</v>
      </c>
      <c r="Q16" s="345"/>
      <c r="R16" s="345"/>
      <c r="S16" s="345"/>
      <c r="T16" s="345"/>
      <c r="U16" s="345"/>
      <c r="V16" s="344"/>
    </row>
    <row r="17" spans="1:22">
      <c r="A17" s="345"/>
      <c r="B17" s="345"/>
      <c r="C17" s="345"/>
      <c r="D17" s="345" t="s">
        <v>428</v>
      </c>
      <c r="E17" s="345">
        <v>7.9000000000000001E-2</v>
      </c>
      <c r="F17" s="345">
        <v>1.5</v>
      </c>
      <c r="G17" s="345">
        <v>14</v>
      </c>
      <c r="H17" s="345">
        <v>1.32</v>
      </c>
      <c r="I17" s="345">
        <v>5.58</v>
      </c>
      <c r="J17" s="345">
        <v>0.4</v>
      </c>
      <c r="K17" s="345">
        <v>4.2</v>
      </c>
      <c r="L17" s="345">
        <f t="shared" si="1"/>
        <v>0.21944928239158717</v>
      </c>
      <c r="M17" s="345">
        <f t="shared" si="1"/>
        <v>2.0690932339778218E-2</v>
      </c>
      <c r="N17" s="345">
        <f t="shared" si="1"/>
        <v>8.746621398178972E-2</v>
      </c>
      <c r="O17" s="345">
        <f t="shared" si="1"/>
        <v>6.2699794969024898E-3</v>
      </c>
      <c r="P17" s="345">
        <f>K17*$E17*$F17*60/453.59</f>
        <v>6.5834784717476141E-2</v>
      </c>
      <c r="Q17" s="345">
        <f>$E17*G17*3600/453.59</f>
        <v>8.7779712956634857</v>
      </c>
      <c r="R17" s="345">
        <f>$E17*H17*3600/453.59</f>
        <v>0.82763729359112859</v>
      </c>
      <c r="S17" s="345">
        <f>$E17*I17*3600/453.59</f>
        <v>3.4986485592715892</v>
      </c>
      <c r="T17" s="345">
        <f>$E17*J17*3600/453.59</f>
        <v>0.25079917987609956</v>
      </c>
      <c r="U17" s="345">
        <f>$E17*K17*3600/453.59</f>
        <v>2.6333913886990459</v>
      </c>
      <c r="V17" s="344"/>
    </row>
    <row r="18" spans="1:22">
      <c r="A18" s="345"/>
      <c r="B18" s="345"/>
      <c r="C18" s="345"/>
      <c r="D18" s="345" t="s">
        <v>429</v>
      </c>
      <c r="E18" s="345">
        <v>1.7999999999999999E-2</v>
      </c>
      <c r="F18" s="345">
        <v>9.7189999999999994</v>
      </c>
      <c r="G18" s="345">
        <v>178.17500000000001</v>
      </c>
      <c r="H18" s="345">
        <v>101.21299999999999</v>
      </c>
      <c r="I18" s="345">
        <v>1.2079949999999999</v>
      </c>
      <c r="J18" s="345">
        <v>0.4</v>
      </c>
      <c r="K18" s="345">
        <v>4.2</v>
      </c>
      <c r="L18" s="345">
        <f t="shared" si="1"/>
        <v>4.123145243501841</v>
      </c>
      <c r="M18" s="345">
        <f t="shared" si="1"/>
        <v>2.3421686517780369</v>
      </c>
      <c r="N18" s="345">
        <f t="shared" si="1"/>
        <v>2.7954195809872351E-2</v>
      </c>
      <c r="O18" s="345">
        <f t="shared" si="1"/>
        <v>9.2563945413258655E-3</v>
      </c>
      <c r="P18" s="345">
        <f>K18*$E18*$F18*60/453.59</f>
        <v>9.7192142683921609E-2</v>
      </c>
      <c r="Q18" s="345"/>
      <c r="R18" s="345"/>
      <c r="S18" s="345"/>
      <c r="T18" s="345"/>
      <c r="U18" s="345"/>
      <c r="V18" s="344"/>
    </row>
    <row r="19" spans="1:22">
      <c r="A19" s="345"/>
      <c r="B19" s="345"/>
      <c r="C19" s="345"/>
      <c r="D19" s="345" t="s">
        <v>430</v>
      </c>
      <c r="E19" s="345">
        <v>1.8353000000000001E-2</v>
      </c>
      <c r="F19" s="345">
        <v>7</v>
      </c>
      <c r="G19" s="345">
        <v>2.199837</v>
      </c>
      <c r="H19" s="345">
        <v>23.004097000000002</v>
      </c>
      <c r="I19" s="345">
        <v>2.199837</v>
      </c>
      <c r="J19" s="345">
        <v>0.4</v>
      </c>
      <c r="K19" s="345">
        <v>4.2</v>
      </c>
      <c r="L19" s="345">
        <f t="shared" si="1"/>
        <v>3.7383794954959325E-2</v>
      </c>
      <c r="M19" s="345">
        <f t="shared" si="1"/>
        <v>0.39092916673916983</v>
      </c>
      <c r="N19" s="345">
        <f t="shared" si="1"/>
        <v>3.7383794954959325E-2</v>
      </c>
      <c r="O19" s="345">
        <f t="shared" si="1"/>
        <v>6.7975572653718131E-3</v>
      </c>
      <c r="P19" s="345">
        <f>K19*$E19*$F19*60/453.59</f>
        <v>7.1374351286404042E-2</v>
      </c>
      <c r="Q19" s="345"/>
      <c r="R19" s="345"/>
      <c r="S19" s="345"/>
      <c r="T19" s="345"/>
      <c r="U19" s="345"/>
      <c r="V19" s="344"/>
    </row>
    <row r="20" spans="1:22">
      <c r="A20" s="345"/>
      <c r="B20" s="345"/>
      <c r="C20" s="345"/>
      <c r="D20" s="345"/>
      <c r="E20" s="345"/>
      <c r="F20" s="345"/>
      <c r="G20" s="345"/>
      <c r="H20" s="708" t="s">
        <v>431</v>
      </c>
      <c r="I20" s="708"/>
      <c r="J20" s="708"/>
      <c r="K20" s="708"/>
      <c r="L20" s="484">
        <f>SUM(L15:L19)</f>
        <v>12.676995658774707</v>
      </c>
      <c r="M20" s="484">
        <f>SUM(M15:M19)</f>
        <v>7.4035898888670824</v>
      </c>
      <c r="N20" s="484">
        <f>SUM(N15:N19)</f>
        <v>0.36619040254639657</v>
      </c>
      <c r="O20" s="484">
        <f>SUM(O15:O19)</f>
        <v>4.9690275358804215E-2</v>
      </c>
      <c r="P20" s="484">
        <f>SUM(P15:P19)</f>
        <v>0.52174789126744425</v>
      </c>
      <c r="Q20" s="345"/>
      <c r="R20" s="345"/>
      <c r="S20" s="345"/>
      <c r="T20" s="345"/>
      <c r="U20" s="484"/>
      <c r="V20" s="344"/>
    </row>
    <row r="21" spans="1:22" ht="15.75" hidden="1">
      <c r="A21" s="709" t="s">
        <v>433</v>
      </c>
      <c r="B21" s="711" t="s">
        <v>434</v>
      </c>
      <c r="C21" s="712"/>
      <c r="D21" s="713"/>
      <c r="E21" s="714" t="s">
        <v>435</v>
      </c>
      <c r="F21" s="723" t="s">
        <v>436</v>
      </c>
      <c r="G21" s="724"/>
      <c r="H21" s="725"/>
    </row>
    <row r="22" spans="1:22" ht="19.5" hidden="1" thickBot="1">
      <c r="A22" s="710"/>
      <c r="B22" s="347" t="s">
        <v>40</v>
      </c>
      <c r="C22" s="348" t="s">
        <v>437</v>
      </c>
      <c r="D22" s="349" t="s">
        <v>438</v>
      </c>
      <c r="E22" s="715"/>
      <c r="F22" s="350" t="s">
        <v>40</v>
      </c>
      <c r="G22" s="348" t="s">
        <v>437</v>
      </c>
      <c r="H22" s="349" t="s">
        <v>438</v>
      </c>
    </row>
    <row r="23" spans="1:22" hidden="1">
      <c r="A23" s="351" t="s">
        <v>439</v>
      </c>
      <c r="B23" s="352">
        <v>6.8677699999999994E-2</v>
      </c>
      <c r="C23" s="353">
        <v>7.5661870000000003E-3</v>
      </c>
      <c r="D23" s="354">
        <v>3.2011000000000001E-3</v>
      </c>
      <c r="E23" s="355">
        <v>8.5</v>
      </c>
      <c r="F23" s="356">
        <f>+B23*$E23</f>
        <v>0.58376044999999999</v>
      </c>
      <c r="G23" s="357">
        <f t="shared" ref="G23:H26" si="2">+C23*$E23</f>
        <v>6.4312589500000003E-2</v>
      </c>
      <c r="H23" s="358">
        <f t="shared" si="2"/>
        <v>2.720935E-2</v>
      </c>
    </row>
    <row r="24" spans="1:22" hidden="1">
      <c r="A24" s="359" t="s">
        <v>440</v>
      </c>
      <c r="B24" s="360">
        <v>3.6867700000000003E-2</v>
      </c>
      <c r="C24" s="361">
        <v>1.6349310000000001E-3</v>
      </c>
      <c r="D24" s="362">
        <v>2.43605E-2</v>
      </c>
      <c r="E24" s="363">
        <v>4.33</v>
      </c>
      <c r="F24" s="364">
        <f>+B24*$E24</f>
        <v>0.15963714100000001</v>
      </c>
      <c r="G24" s="365">
        <f t="shared" si="2"/>
        <v>7.0792512300000008E-3</v>
      </c>
      <c r="H24" s="366">
        <f t="shared" si="2"/>
        <v>0.105480965</v>
      </c>
    </row>
    <row r="25" spans="1:22" hidden="1">
      <c r="A25" s="359" t="s">
        <v>441</v>
      </c>
      <c r="B25" s="360">
        <v>3.4504699999999999E-2</v>
      </c>
      <c r="C25" s="361">
        <v>1.3254059999999999E-3</v>
      </c>
      <c r="D25" s="362">
        <v>2.9158900000000001E-2</v>
      </c>
      <c r="E25" s="363">
        <v>2.17</v>
      </c>
      <c r="F25" s="364">
        <f>+B25*$E25</f>
        <v>7.487519899999999E-2</v>
      </c>
      <c r="G25" s="365">
        <f t="shared" si="2"/>
        <v>2.8761310199999996E-3</v>
      </c>
      <c r="H25" s="366">
        <f t="shared" si="2"/>
        <v>6.3274812999999999E-2</v>
      </c>
    </row>
    <row r="26" spans="1:22" ht="15.75" hidden="1" thickBot="1">
      <c r="A26" s="367" t="s">
        <v>442</v>
      </c>
      <c r="B26" s="368">
        <v>0.1013631</v>
      </c>
      <c r="C26" s="369">
        <v>2.0899608E-2</v>
      </c>
      <c r="D26" s="370">
        <v>1.0449999999999999E-3</v>
      </c>
      <c r="E26" s="371">
        <v>7</v>
      </c>
      <c r="F26" s="372">
        <f>+B26*$E26</f>
        <v>0.70954169999999994</v>
      </c>
      <c r="G26" s="373">
        <f t="shared" si="2"/>
        <v>0.14629725599999999</v>
      </c>
      <c r="H26" s="374">
        <f t="shared" si="2"/>
        <v>7.3149999999999995E-3</v>
      </c>
    </row>
    <row r="27" spans="1:22" s="379" customFormat="1" ht="16.5" hidden="1" thickTop="1" thickBot="1">
      <c r="A27" s="726" t="s">
        <v>431</v>
      </c>
      <c r="B27" s="727"/>
      <c r="C27" s="727"/>
      <c r="D27" s="727"/>
      <c r="E27" s="375">
        <f>SUM(E23:E26)</f>
        <v>22</v>
      </c>
      <c r="F27" s="376">
        <f>SUM(F23:F26)</f>
        <v>1.5278144899999999</v>
      </c>
      <c r="G27" s="377">
        <f>SUM(G23:G26)</f>
        <v>0.22056522774999998</v>
      </c>
      <c r="H27" s="378">
        <f>SUM(H23:H26)</f>
        <v>0.20328012799999998</v>
      </c>
    </row>
    <row r="28" spans="1:22" hidden="1">
      <c r="A28" s="380"/>
      <c r="B28" s="381"/>
      <c r="C28" s="381"/>
      <c r="D28" s="381"/>
      <c r="E28" s="382"/>
    </row>
    <row r="29" spans="1:22" s="385" customFormat="1">
      <c r="A29" s="383" t="s">
        <v>491</v>
      </c>
      <c r="B29" s="383"/>
      <c r="C29" s="383"/>
      <c r="D29" s="383"/>
      <c r="E29" s="384"/>
    </row>
    <row r="30" spans="1:22" s="385" customFormat="1">
      <c r="A30" s="383" t="s">
        <v>443</v>
      </c>
      <c r="B30" s="383"/>
      <c r="C30" s="383"/>
      <c r="D30" s="383"/>
      <c r="E30" s="384"/>
    </row>
    <row r="31" spans="1:22" ht="15.75" customHeight="1">
      <c r="A31" s="342"/>
      <c r="B31" s="342"/>
      <c r="C31" s="342"/>
      <c r="D31" s="342"/>
      <c r="E31" s="343"/>
    </row>
    <row r="32" spans="1:22" s="389" customFormat="1" ht="15.75">
      <c r="A32" s="386" t="s">
        <v>444</v>
      </c>
      <c r="B32" s="387"/>
      <c r="C32" s="387"/>
      <c r="D32" s="387"/>
      <c r="E32" s="388"/>
    </row>
    <row r="33" spans="1:7" s="389" customFormat="1" ht="21" customHeight="1">
      <c r="A33" s="390" t="s">
        <v>445</v>
      </c>
      <c r="B33" s="387"/>
      <c r="C33" s="387"/>
      <c r="D33" s="387"/>
      <c r="E33" s="388"/>
    </row>
    <row r="34" spans="1:7" ht="31.5" customHeight="1">
      <c r="A34" s="728" t="s">
        <v>446</v>
      </c>
      <c r="B34" s="729"/>
      <c r="C34" s="697" t="s">
        <v>447</v>
      </c>
      <c r="D34" s="698"/>
      <c r="E34" s="698"/>
      <c r="F34" s="699"/>
      <c r="G34" s="699"/>
    </row>
    <row r="35" spans="1:7" ht="18.75">
      <c r="A35" s="730"/>
      <c r="B35" s="731"/>
      <c r="C35" s="487" t="s">
        <v>40</v>
      </c>
      <c r="D35" s="487" t="s">
        <v>437</v>
      </c>
      <c r="E35" s="487" t="s">
        <v>438</v>
      </c>
      <c r="F35" s="487" t="s">
        <v>43</v>
      </c>
      <c r="G35" s="487" t="s">
        <v>128</v>
      </c>
    </row>
    <row r="36" spans="1:7">
      <c r="A36" s="716" t="s">
        <v>492</v>
      </c>
      <c r="B36" s="716"/>
      <c r="C36" s="365">
        <f>L12</f>
        <v>0.38181082170542735</v>
      </c>
      <c r="D36" s="365">
        <f>M12</f>
        <v>0.74650617327747704</v>
      </c>
      <c r="E36" s="365">
        <f>N12</f>
        <v>0.38181082170542735</v>
      </c>
      <c r="F36" s="365">
        <f>O12</f>
        <v>3.4358955356158648E-2</v>
      </c>
      <c r="G36" s="365">
        <f>P12</f>
        <v>0.3607690312396658</v>
      </c>
    </row>
    <row r="37" spans="1:7">
      <c r="A37" s="461" t="s">
        <v>493</v>
      </c>
      <c r="B37" s="461"/>
      <c r="C37" s="365">
        <f>L20</f>
        <v>12.676995658774707</v>
      </c>
      <c r="D37" s="365">
        <f>M20</f>
        <v>7.4035898888670824</v>
      </c>
      <c r="E37" s="365">
        <f>N20</f>
        <v>0.36619040254639657</v>
      </c>
      <c r="F37" s="365">
        <f>O20</f>
        <v>4.9690275358804215E-2</v>
      </c>
      <c r="G37" s="365">
        <f>P20</f>
        <v>0.52174789126744425</v>
      </c>
    </row>
    <row r="38" spans="1:7">
      <c r="A38" s="461" t="s">
        <v>494</v>
      </c>
      <c r="B38" s="461"/>
      <c r="C38" s="365">
        <f>3*Q9</f>
        <v>4.1193887557344739</v>
      </c>
      <c r="D38" s="365">
        <f>3*R9</f>
        <v>0.28123372532375057</v>
      </c>
      <c r="E38" s="365">
        <f>3*S9</f>
        <v>4.1193887557344739</v>
      </c>
      <c r="F38" s="365">
        <f>3*T9</f>
        <v>0.2754917877378249</v>
      </c>
      <c r="G38" s="365">
        <f>3*U9</f>
        <v>2.8926637712471619</v>
      </c>
    </row>
    <row r="39" spans="1:7">
      <c r="A39" s="716" t="s">
        <v>495</v>
      </c>
      <c r="B39" s="716"/>
      <c r="C39" s="365">
        <f>3*Q17</f>
        <v>26.333913886990459</v>
      </c>
      <c r="D39" s="365">
        <f>3*R17</f>
        <v>2.4829118807733859</v>
      </c>
      <c r="E39" s="365">
        <f>3*S17</f>
        <v>10.495945677814767</v>
      </c>
      <c r="F39" s="365">
        <f>3*T17</f>
        <v>0.75239753962829869</v>
      </c>
      <c r="G39" s="365">
        <f>3*U17</f>
        <v>7.9001741660971376</v>
      </c>
    </row>
    <row r="40" spans="1:7">
      <c r="A40" s="707" t="s">
        <v>448</v>
      </c>
      <c r="B40" s="707"/>
      <c r="C40" s="528">
        <f t="shared" ref="C40:E41" si="3">C36+C38</f>
        <v>4.501199577439901</v>
      </c>
      <c r="D40" s="528">
        <f t="shared" si="3"/>
        <v>1.0277398986012276</v>
      </c>
      <c r="E40" s="528">
        <f t="shared" si="3"/>
        <v>4.501199577439901</v>
      </c>
      <c r="F40" s="528">
        <f t="shared" ref="F40" si="4">F36+F38</f>
        <v>0.30985074309398353</v>
      </c>
      <c r="G40" s="528">
        <f>G36+G38</f>
        <v>3.2534328024868278</v>
      </c>
    </row>
    <row r="41" spans="1:7" s="379" customFormat="1">
      <c r="A41" s="707" t="s">
        <v>449</v>
      </c>
      <c r="B41" s="707"/>
      <c r="C41" s="528">
        <f t="shared" si="3"/>
        <v>39.010909545765166</v>
      </c>
      <c r="D41" s="528">
        <f t="shared" si="3"/>
        <v>9.8865017696404678</v>
      </c>
      <c r="E41" s="528">
        <f t="shared" si="3"/>
        <v>10.862136080361163</v>
      </c>
      <c r="F41" s="528">
        <f t="shared" ref="F41" si="5">F37+F39</f>
        <v>0.80208781498710291</v>
      </c>
      <c r="G41" s="528">
        <f>G37+G39</f>
        <v>8.4219220573645828</v>
      </c>
    </row>
    <row r="42" spans="1:7" s="379" customFormat="1">
      <c r="A42" s="707" t="s">
        <v>326</v>
      </c>
      <c r="B42" s="707"/>
      <c r="C42" s="528">
        <f>C40+C41</f>
        <v>43.512109123205065</v>
      </c>
      <c r="D42" s="528">
        <f>D40+D41</f>
        <v>10.914241668241695</v>
      </c>
      <c r="E42" s="528">
        <f>E40+E41</f>
        <v>15.363335657801063</v>
      </c>
      <c r="F42" s="528">
        <f>F40+F41</f>
        <v>1.1119385580810865</v>
      </c>
      <c r="G42" s="528">
        <f>G40+G41</f>
        <v>11.67535485985141</v>
      </c>
    </row>
    <row r="43" spans="1:7" s="385" customFormat="1">
      <c r="A43" s="383" t="s">
        <v>656</v>
      </c>
      <c r="B43" s="383"/>
      <c r="C43" s="383"/>
      <c r="D43" s="383"/>
      <c r="E43" s="384"/>
    </row>
    <row r="44" spans="1:7" ht="21">
      <c r="A44" s="383" t="s">
        <v>490</v>
      </c>
      <c r="B44" s="342"/>
      <c r="C44" s="342"/>
      <c r="D44" s="342"/>
      <c r="E44" s="343"/>
    </row>
    <row r="46" spans="1:7">
      <c r="B46" s="340">
        <v>2016</v>
      </c>
    </row>
    <row r="47" spans="1:7" ht="15.75">
      <c r="B47" s="624" t="s">
        <v>475</v>
      </c>
      <c r="C47" s="697" t="s">
        <v>630</v>
      </c>
      <c r="D47" s="698"/>
      <c r="E47" s="698"/>
      <c r="F47" s="699"/>
      <c r="G47" s="699"/>
    </row>
    <row r="48" spans="1:7" ht="18.75">
      <c r="B48" s="625"/>
      <c r="C48" s="487" t="s">
        <v>40</v>
      </c>
      <c r="D48" s="487" t="s">
        <v>437</v>
      </c>
      <c r="E48" s="487" t="s">
        <v>438</v>
      </c>
      <c r="F48" s="487" t="s">
        <v>43</v>
      </c>
      <c r="G48" s="487" t="s">
        <v>128</v>
      </c>
    </row>
    <row r="49" spans="2:7">
      <c r="B49" s="340">
        <f>10*25</f>
        <v>250</v>
      </c>
      <c r="C49" s="365">
        <f t="shared" ref="C49:G52" si="6">C36*$B49/2000</f>
        <v>4.7726352713178419E-2</v>
      </c>
      <c r="D49" s="365">
        <f t="shared" si="6"/>
        <v>9.331327165968463E-2</v>
      </c>
      <c r="E49" s="365">
        <f t="shared" si="6"/>
        <v>4.7726352713178419E-2</v>
      </c>
      <c r="F49" s="365">
        <f t="shared" si="6"/>
        <v>4.294869419519831E-3</v>
      </c>
      <c r="G49" s="365">
        <f t="shared" si="6"/>
        <v>4.5096128904958226E-2</v>
      </c>
    </row>
    <row r="50" spans="2:7">
      <c r="B50" s="340">
        <v>250</v>
      </c>
      <c r="C50" s="365">
        <f t="shared" si="6"/>
        <v>1.5846244573468384</v>
      </c>
      <c r="D50" s="365">
        <f t="shared" si="6"/>
        <v>0.92544873610838529</v>
      </c>
      <c r="E50" s="365">
        <f t="shared" si="6"/>
        <v>4.5773800318299571E-2</v>
      </c>
      <c r="F50" s="365">
        <f t="shared" si="6"/>
        <v>6.2112844198505268E-3</v>
      </c>
      <c r="G50" s="365">
        <f t="shared" si="6"/>
        <v>6.5218486408430532E-2</v>
      </c>
    </row>
    <row r="51" spans="2:7">
      <c r="B51" s="340">
        <f>10*25</f>
        <v>250</v>
      </c>
      <c r="C51" s="365">
        <f t="shared" si="6"/>
        <v>0.51492359446680924</v>
      </c>
      <c r="D51" s="365">
        <f t="shared" si="6"/>
        <v>3.5154215665468821E-2</v>
      </c>
      <c r="E51" s="365">
        <f t="shared" si="6"/>
        <v>0.51492359446680924</v>
      </c>
      <c r="F51" s="365">
        <f t="shared" si="6"/>
        <v>3.4436473467228113E-2</v>
      </c>
      <c r="G51" s="365">
        <f t="shared" si="6"/>
        <v>0.36158297140589524</v>
      </c>
    </row>
    <row r="52" spans="2:7">
      <c r="B52" s="340">
        <v>250</v>
      </c>
      <c r="C52" s="365">
        <f t="shared" si="6"/>
        <v>3.2917392358738073</v>
      </c>
      <c r="D52" s="365">
        <f t="shared" si="6"/>
        <v>0.31036398509667323</v>
      </c>
      <c r="E52" s="365">
        <f t="shared" si="6"/>
        <v>1.3119932097268459</v>
      </c>
      <c r="F52" s="365">
        <f t="shared" si="6"/>
        <v>9.4049692453537337E-2</v>
      </c>
      <c r="G52" s="365">
        <f t="shared" si="6"/>
        <v>0.9875217707621422</v>
      </c>
    </row>
    <row r="53" spans="2:7">
      <c r="C53" s="528">
        <f t="shared" ref="C53:F54" si="7">C49+C51</f>
        <v>0.56264994717998762</v>
      </c>
      <c r="D53" s="528">
        <f t="shared" si="7"/>
        <v>0.12846748732515345</v>
      </c>
      <c r="E53" s="528">
        <f t="shared" si="7"/>
        <v>0.56264994717998762</v>
      </c>
      <c r="F53" s="528">
        <f t="shared" si="7"/>
        <v>3.8731342886747941E-2</v>
      </c>
      <c r="G53" s="528">
        <f>G49+G51</f>
        <v>0.40667910031085347</v>
      </c>
    </row>
    <row r="54" spans="2:7">
      <c r="B54" s="379"/>
      <c r="C54" s="528">
        <f t="shared" ref="C54:E54" si="8">C50+C52</f>
        <v>4.8763636932206458</v>
      </c>
      <c r="D54" s="528">
        <f t="shared" si="8"/>
        <v>1.2358127212050585</v>
      </c>
      <c r="E54" s="528">
        <f t="shared" si="8"/>
        <v>1.3577670100451453</v>
      </c>
      <c r="F54" s="528">
        <f t="shared" si="7"/>
        <v>0.10026097687338786</v>
      </c>
      <c r="G54" s="528">
        <f>G50+G52</f>
        <v>1.0527402571705728</v>
      </c>
    </row>
    <row r="55" spans="2:7">
      <c r="B55" s="379"/>
      <c r="C55" s="528">
        <f>C53+C54</f>
        <v>5.4390136404006331</v>
      </c>
      <c r="D55" s="528">
        <f>D53+D54</f>
        <v>1.3642802085302119</v>
      </c>
      <c r="E55" s="528">
        <f>E53+E54</f>
        <v>1.9204169572251328</v>
      </c>
      <c r="F55" s="528">
        <f>F53+F54</f>
        <v>0.13899231976013582</v>
      </c>
      <c r="G55" s="528">
        <f>G53+G54</f>
        <v>1.4594193574814263</v>
      </c>
    </row>
    <row r="57" spans="2:7">
      <c r="B57" s="340">
        <v>2017</v>
      </c>
    </row>
    <row r="58" spans="2:7" ht="15.75">
      <c r="B58" s="624" t="s">
        <v>475</v>
      </c>
      <c r="C58" s="697" t="s">
        <v>630</v>
      </c>
      <c r="D58" s="698"/>
      <c r="E58" s="698"/>
      <c r="F58" s="699"/>
      <c r="G58" s="699"/>
    </row>
    <row r="59" spans="2:7" ht="18.75">
      <c r="B59" s="625"/>
      <c r="C59" s="487" t="s">
        <v>40</v>
      </c>
      <c r="D59" s="487" t="s">
        <v>437</v>
      </c>
      <c r="E59" s="487" t="s">
        <v>438</v>
      </c>
      <c r="F59" s="487" t="s">
        <v>43</v>
      </c>
      <c r="G59" s="487" t="s">
        <v>128</v>
      </c>
    </row>
    <row r="60" spans="2:7">
      <c r="B60" s="340">
        <f>10*25</f>
        <v>250</v>
      </c>
      <c r="C60" s="365">
        <f>C36*$B60/2000</f>
        <v>4.7726352713178419E-2</v>
      </c>
      <c r="D60" s="365">
        <f t="shared" ref="D60:G63" si="9">D36*$B60/2000</f>
        <v>9.331327165968463E-2</v>
      </c>
      <c r="E60" s="365">
        <f t="shared" si="9"/>
        <v>4.7726352713178419E-2</v>
      </c>
      <c r="F60" s="365">
        <f t="shared" si="9"/>
        <v>4.294869419519831E-3</v>
      </c>
      <c r="G60" s="365">
        <f t="shared" si="9"/>
        <v>4.5096128904958226E-2</v>
      </c>
    </row>
    <row r="61" spans="2:7">
      <c r="B61" s="340">
        <v>250</v>
      </c>
      <c r="C61" s="365">
        <f>C37*$B61/2000</f>
        <v>1.5846244573468384</v>
      </c>
      <c r="D61" s="365">
        <f t="shared" si="9"/>
        <v>0.92544873610838529</v>
      </c>
      <c r="E61" s="365">
        <f t="shared" si="9"/>
        <v>4.5773800318299571E-2</v>
      </c>
      <c r="F61" s="365">
        <f t="shared" si="9"/>
        <v>6.2112844198505268E-3</v>
      </c>
      <c r="G61" s="365">
        <f t="shared" si="9"/>
        <v>6.5218486408430532E-2</v>
      </c>
    </row>
    <row r="62" spans="2:7">
      <c r="B62" s="340">
        <f>10*25</f>
        <v>250</v>
      </c>
      <c r="C62" s="365">
        <f>C38*$B62/2000</f>
        <v>0.51492359446680924</v>
      </c>
      <c r="D62" s="365">
        <f t="shared" si="9"/>
        <v>3.5154215665468821E-2</v>
      </c>
      <c r="E62" s="365">
        <f t="shared" si="9"/>
        <v>0.51492359446680924</v>
      </c>
      <c r="F62" s="365">
        <f t="shared" si="9"/>
        <v>3.4436473467228113E-2</v>
      </c>
      <c r="G62" s="365">
        <f t="shared" si="9"/>
        <v>0.36158297140589524</v>
      </c>
    </row>
    <row r="63" spans="2:7">
      <c r="B63" s="340">
        <v>250</v>
      </c>
      <c r="C63" s="365">
        <f>C39*$B63/2000</f>
        <v>3.2917392358738073</v>
      </c>
      <c r="D63" s="365">
        <f t="shared" si="9"/>
        <v>0.31036398509667323</v>
      </c>
      <c r="E63" s="365">
        <f t="shared" si="9"/>
        <v>1.3119932097268459</v>
      </c>
      <c r="F63" s="365">
        <f t="shared" si="9"/>
        <v>9.4049692453537337E-2</v>
      </c>
      <c r="G63" s="365">
        <f t="shared" si="9"/>
        <v>0.9875217707621422</v>
      </c>
    </row>
    <row r="64" spans="2:7">
      <c r="C64" s="528">
        <f t="shared" ref="C64:F64" si="10">C60+C62</f>
        <v>0.56264994717998762</v>
      </c>
      <c r="D64" s="528">
        <f t="shared" si="10"/>
        <v>0.12846748732515345</v>
      </c>
      <c r="E64" s="528">
        <f t="shared" si="10"/>
        <v>0.56264994717998762</v>
      </c>
      <c r="F64" s="528">
        <f t="shared" si="10"/>
        <v>3.8731342886747941E-2</v>
      </c>
      <c r="G64" s="528">
        <f>G60+G62</f>
        <v>0.40667910031085347</v>
      </c>
    </row>
    <row r="65" spans="2:7">
      <c r="B65" s="379"/>
      <c r="C65" s="528">
        <f t="shared" ref="C65:F65" si="11">C61+C63</f>
        <v>4.8763636932206458</v>
      </c>
      <c r="D65" s="528">
        <f t="shared" si="11"/>
        <v>1.2358127212050585</v>
      </c>
      <c r="E65" s="528">
        <f t="shared" si="11"/>
        <v>1.3577670100451453</v>
      </c>
      <c r="F65" s="528">
        <f t="shared" si="11"/>
        <v>0.10026097687338786</v>
      </c>
      <c r="G65" s="528">
        <f>G61+G63</f>
        <v>1.0527402571705728</v>
      </c>
    </row>
    <row r="66" spans="2:7">
      <c r="B66" s="379"/>
      <c r="C66" s="528">
        <f>C64+C65</f>
        <v>5.4390136404006331</v>
      </c>
      <c r="D66" s="528">
        <f>D64+D65</f>
        <v>1.3642802085302119</v>
      </c>
      <c r="E66" s="528">
        <f>E64+E65</f>
        <v>1.9204169572251328</v>
      </c>
      <c r="F66" s="528">
        <f>F64+F65</f>
        <v>0.13899231976013582</v>
      </c>
      <c r="G66" s="528">
        <f>G64+G65</f>
        <v>1.4594193574814263</v>
      </c>
    </row>
  </sheetData>
  <mergeCells count="27">
    <mergeCell ref="C58:G58"/>
    <mergeCell ref="A39:B39"/>
    <mergeCell ref="G4:K5"/>
    <mergeCell ref="L4:P5"/>
    <mergeCell ref="A2:H2"/>
    <mergeCell ref="A4:A5"/>
    <mergeCell ref="B4:B5"/>
    <mergeCell ref="C4:C5"/>
    <mergeCell ref="D4:D5"/>
    <mergeCell ref="E4:E5"/>
    <mergeCell ref="F4:F5"/>
    <mergeCell ref="F21:H21"/>
    <mergeCell ref="A27:D27"/>
    <mergeCell ref="A34:B35"/>
    <mergeCell ref="A36:B36"/>
    <mergeCell ref="C34:G34"/>
    <mergeCell ref="C47:G47"/>
    <mergeCell ref="Q4:U5"/>
    <mergeCell ref="A13:S13"/>
    <mergeCell ref="A41:B41"/>
    <mergeCell ref="A42:B42"/>
    <mergeCell ref="A40:B40"/>
    <mergeCell ref="H12:K12"/>
    <mergeCell ref="H20:K20"/>
    <mergeCell ref="A21:A22"/>
    <mergeCell ref="B21:D21"/>
    <mergeCell ref="E21:E22"/>
  </mergeCells>
  <pageMargins left="0.75" right="0.75" top="1" bottom="1" header="0.5" footer="0.5"/>
  <pageSetup paperSize="17" scale="57" firstPageNumber="16" orientation="landscape" useFirstPageNumber="1" r:id="rId1"/>
  <headerFooter alignWithMargins="0">
    <oddHeader xml:space="preserve">&amp;CTable A-26
Helicopter Emissions
Sycamore to Peñasquitos 230 kV Transmission Line Project
</oddHeader>
    <oddFooter>&amp;CA-26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G53"/>
  <sheetViews>
    <sheetView view="pageLayout" topLeftCell="A3" workbookViewId="0">
      <selection activeCell="F9" sqref="F9"/>
    </sheetView>
  </sheetViews>
  <sheetFormatPr defaultRowHeight="12.75"/>
  <cols>
    <col min="1" max="1" width="23.7109375" customWidth="1"/>
    <col min="2" max="2" width="10.5703125" customWidth="1"/>
    <col min="3" max="3" width="10.140625" customWidth="1"/>
    <col min="4" max="4" width="10" customWidth="1"/>
    <col min="5" max="5" width="10.5703125" customWidth="1"/>
    <col min="6" max="6" width="10.42578125" customWidth="1"/>
    <col min="7" max="7" width="10.140625" customWidth="1"/>
  </cols>
  <sheetData>
    <row r="1" spans="1:7" ht="7.5" customHeight="1"/>
    <row r="2" spans="1:7">
      <c r="A2" s="3" t="s">
        <v>536</v>
      </c>
    </row>
    <row r="3" spans="1:7">
      <c r="A3" s="477">
        <v>2016</v>
      </c>
      <c r="B3" s="735" t="s">
        <v>325</v>
      </c>
      <c r="C3" s="736"/>
      <c r="D3" s="736"/>
      <c r="E3" s="736"/>
      <c r="F3" s="736"/>
      <c r="G3" s="736"/>
    </row>
    <row r="4" spans="1:7">
      <c r="A4" s="478" t="s">
        <v>384</v>
      </c>
      <c r="B4" s="478" t="s">
        <v>42</v>
      </c>
      <c r="C4" s="478" t="s">
        <v>40</v>
      </c>
      <c r="D4" s="478" t="s">
        <v>55</v>
      </c>
      <c r="E4" s="478" t="s">
        <v>43</v>
      </c>
      <c r="F4" s="478" t="s">
        <v>44</v>
      </c>
      <c r="G4" s="478" t="s">
        <v>45</v>
      </c>
    </row>
    <row r="5" spans="1:7">
      <c r="A5" s="312" t="s">
        <v>118</v>
      </c>
      <c r="B5" s="308">
        <f>'2016 Equipment Segment A'!R33</f>
        <v>1.4969016706495439</v>
      </c>
      <c r="C5" s="308">
        <f>'2016 Equipment Segment A'!S33</f>
        <v>10.035471511226536</v>
      </c>
      <c r="D5" s="308">
        <f>'2016 Equipment Segment A'!T33</f>
        <v>19.692292530079666</v>
      </c>
      <c r="E5" s="308">
        <f>'2016 Equipment Segment A'!U33</f>
        <v>2.0732777839550753E-2</v>
      </c>
      <c r="F5" s="308">
        <f>'2016 Equipment Segment A'!V33</f>
        <v>0.67745741937925152</v>
      </c>
      <c r="G5" s="308">
        <f>'2016 Equipment Segment A'!W33</f>
        <v>0.60411400043208618</v>
      </c>
    </row>
    <row r="6" spans="1:7">
      <c r="A6" s="312" t="s">
        <v>119</v>
      </c>
      <c r="B6" s="308">
        <f>'16Construction Truck Segment A'!U32</f>
        <v>0.21815708288596769</v>
      </c>
      <c r="C6" s="309">
        <f>'16Construction Truck Segment A'!S32</f>
        <v>0.94516973146951189</v>
      </c>
      <c r="D6" s="309">
        <f>'16Construction Truck Segment A'!T32</f>
        <v>3.4991543328803281</v>
      </c>
      <c r="E6" s="309">
        <f>'16Construction Truck Segment A'!V32</f>
        <v>6.346009835177197E-3</v>
      </c>
      <c r="F6" s="309">
        <f>'16Construction Truck Segment A'!W32+'16Construction Truck Segment A'!Y32</f>
        <v>0.67697910900679492</v>
      </c>
      <c r="G6" s="309">
        <f>'16Construction Truck Segment A'!X32+'16Construction Truck Segment A'!Z32</f>
        <v>0.22928962855493837</v>
      </c>
    </row>
    <row r="7" spans="1:7">
      <c r="A7" s="312" t="s">
        <v>120</v>
      </c>
      <c r="B7" s="308">
        <f>'2016 WorkerTrips Segment A'!H16</f>
        <v>4.8984980914234733</v>
      </c>
      <c r="C7" s="309">
        <f>'2016 WorkerTrips Segment A'!F16</f>
        <v>47.114780430449244</v>
      </c>
      <c r="D7" s="309">
        <f>WKRSCSNOX1124</f>
        <v>4.2360537575546662</v>
      </c>
      <c r="E7" s="309">
        <f>'2016 WorkerTrips Segment A'!I16</f>
        <v>7.1837899061316046E-2</v>
      </c>
      <c r="F7" s="309">
        <f>'2016 WorkerTrips Segment A'!J16+'2016 WorkerTrips Segment A'!L16</f>
        <v>2.2508543167749346</v>
      </c>
      <c r="G7" s="309">
        <f>'2016 WorkerTrips Segment A'!K16+'2016 WorkerTrips Segment A'!M16</f>
        <v>0.70959609509558885</v>
      </c>
    </row>
    <row r="8" spans="1:7">
      <c r="A8" s="312" t="s">
        <v>489</v>
      </c>
      <c r="B8" s="308">
        <f>Helicopter!D42</f>
        <v>10.914241668241695</v>
      </c>
      <c r="C8" s="309">
        <f>Helicopter!C42</f>
        <v>43.512109123205065</v>
      </c>
      <c r="D8" s="309">
        <f>Helicopter!E42</f>
        <v>15.363335657801063</v>
      </c>
      <c r="E8" s="309">
        <f>Helicopter!F42</f>
        <v>1.1119385580810865</v>
      </c>
      <c r="F8" s="309">
        <f>Helicopter!G42</f>
        <v>11.67535485985141</v>
      </c>
      <c r="G8" s="309">
        <f>Helicopter!G42</f>
        <v>11.67535485985141</v>
      </c>
    </row>
    <row r="9" spans="1:7">
      <c r="A9" s="312" t="s">
        <v>348</v>
      </c>
      <c r="B9" s="308"/>
      <c r="C9" s="309"/>
      <c r="D9" s="309"/>
      <c r="E9" s="309"/>
      <c r="F9" s="309">
        <f>'2016 Fugitive Dust Segment A'!B25+'2016 Fugitive Dust Segment A'!B52</f>
        <v>25.044982566500533</v>
      </c>
      <c r="G9" s="309">
        <f>'2016 Fugitive Dust Segment A'!B30+'2016 Fugitive Dust Segment A'!B56</f>
        <v>5.2594463389651116</v>
      </c>
    </row>
    <row r="10" spans="1:7">
      <c r="A10" s="310" t="s">
        <v>326</v>
      </c>
      <c r="B10" s="311">
        <f t="shared" ref="B10:E10" si="0">SUM(B5:B9)</f>
        <v>17.527798513200679</v>
      </c>
      <c r="C10" s="311">
        <f t="shared" si="0"/>
        <v>101.60753079635036</v>
      </c>
      <c r="D10" s="311">
        <f t="shared" si="0"/>
        <v>42.790836278315723</v>
      </c>
      <c r="E10" s="311">
        <f t="shared" si="0"/>
        <v>1.2108552448171306</v>
      </c>
      <c r="F10" s="311">
        <f>SUM(F5:F9)</f>
        <v>40.325628271512926</v>
      </c>
      <c r="G10" s="311">
        <f>SUM(G5:G9)</f>
        <v>18.477800922899135</v>
      </c>
    </row>
    <row r="11" spans="1:7" ht="7.5" customHeight="1">
      <c r="A11" s="732"/>
      <c r="B11" s="733"/>
      <c r="C11" s="733"/>
      <c r="D11" s="733"/>
      <c r="E11" s="733"/>
      <c r="F11" s="733"/>
      <c r="G11" s="734"/>
    </row>
    <row r="12" spans="1:7">
      <c r="A12" s="478" t="s">
        <v>385</v>
      </c>
      <c r="B12" s="478" t="s">
        <v>42</v>
      </c>
      <c r="C12" s="478" t="s">
        <v>40</v>
      </c>
      <c r="D12" s="478" t="s">
        <v>55</v>
      </c>
      <c r="E12" s="478" t="s">
        <v>43</v>
      </c>
      <c r="F12" s="478" t="s">
        <v>44</v>
      </c>
      <c r="G12" s="478" t="s">
        <v>45</v>
      </c>
    </row>
    <row r="13" spans="1:7">
      <c r="A13" s="312" t="s">
        <v>118</v>
      </c>
      <c r="B13" s="308">
        <f>'2016 Equipment Segment B'!R26</f>
        <v>7.7013858035659428</v>
      </c>
      <c r="C13" s="308">
        <f>'2016 Equipment Segment B'!S26</f>
        <v>47.158405347877348</v>
      </c>
      <c r="D13" s="308">
        <f>'2016 Equipment Segment B'!T26</f>
        <v>62.89122109380439</v>
      </c>
      <c r="E13" s="308">
        <f>'2016 Equipment Segment B'!U26</f>
        <v>7.858581641859648E-2</v>
      </c>
      <c r="F13" s="308">
        <f>'2016 Equipment Segment B'!V26</f>
        <v>3.5587417677450608</v>
      </c>
      <c r="G13" s="308">
        <f>'2016 Equipment Segment B'!W26</f>
        <v>3.1679154421984719</v>
      </c>
    </row>
    <row r="14" spans="1:7">
      <c r="A14" s="312" t="s">
        <v>119</v>
      </c>
      <c r="B14" s="308">
        <f>'16Construction Truck Segment B'!U15</f>
        <v>0.92665046522780092</v>
      </c>
      <c r="C14" s="309">
        <f>'16Construction Truck Segment B'!S15</f>
        <v>3.5634630669762339</v>
      </c>
      <c r="D14" s="309">
        <f>'16Construction Truck Segment B'!T15</f>
        <v>15.871571988735479</v>
      </c>
      <c r="E14" s="309">
        <f>'16Construction Truck Segment B'!V15</f>
        <v>3.1288959391864768E-2</v>
      </c>
      <c r="F14" s="309">
        <f>'16Construction Truck Segment B'!W15+'16Construction Truck Segment B'!Y15</f>
        <v>2.8580063268342872</v>
      </c>
      <c r="G14" s="309">
        <f>'16Construction Truck Segment B'!X15+'16Construction Truck Segment B'!Z15</f>
        <v>0.89646669571432591</v>
      </c>
    </row>
    <row r="15" spans="1:7">
      <c r="A15" s="312" t="s">
        <v>120</v>
      </c>
      <c r="B15" s="308">
        <f>'2016 WorkerTrips Segment B'!H14</f>
        <v>1.5149994097185999</v>
      </c>
      <c r="C15" s="309">
        <f>'2016 WorkerTrips Segment B'!F14</f>
        <v>14.571581576427601</v>
      </c>
      <c r="D15" s="309">
        <f>WKRSCSNOX1124</f>
        <v>4.2360537575546662</v>
      </c>
      <c r="E15" s="309">
        <f>'2016 WorkerTrips Segment B'!I14</f>
        <v>2.2217906926180222E-2</v>
      </c>
      <c r="F15" s="309">
        <f>'2016 WorkerTrips Segment B'!J14+'2016 WorkerTrips Segment B'!L14</f>
        <v>0.69614051034276336</v>
      </c>
      <c r="G15" s="309">
        <f>'2016 WorkerTrips Segment B'!K14+'2016 WorkerTrips Segment B'!M14</f>
        <v>0.21946270982337801</v>
      </c>
    </row>
    <row r="16" spans="1:7">
      <c r="A16" s="312" t="s">
        <v>348</v>
      </c>
      <c r="B16" s="308"/>
      <c r="C16" s="309"/>
      <c r="D16" s="309"/>
      <c r="E16" s="309"/>
      <c r="F16" s="309">
        <f>'2016 Fugitive Dust Segment B'!B21</f>
        <v>15.099980404776131</v>
      </c>
      <c r="G16" s="309">
        <f>0.21*F16</f>
        <v>3.1709958850029873</v>
      </c>
    </row>
    <row r="17" spans="1:7">
      <c r="A17" s="331" t="s">
        <v>326</v>
      </c>
      <c r="B17" s="311">
        <f t="shared" ref="B17:E17" si="1">SUM(B13:B16)</f>
        <v>10.143035678512344</v>
      </c>
      <c r="C17" s="311">
        <f t="shared" si="1"/>
        <v>65.293449991281179</v>
      </c>
      <c r="D17" s="311">
        <f t="shared" si="1"/>
        <v>82.998846840094544</v>
      </c>
      <c r="E17" s="311">
        <f t="shared" si="1"/>
        <v>0.13209268273664146</v>
      </c>
      <c r="F17" s="311">
        <f>SUM(F13:F16)</f>
        <v>22.212869009698242</v>
      </c>
      <c r="G17" s="311">
        <f>SUM(G13:G16)</f>
        <v>7.4548407327391626</v>
      </c>
    </row>
    <row r="18" spans="1:7" ht="7.5" customHeight="1">
      <c r="A18" s="732"/>
      <c r="B18" s="733"/>
      <c r="C18" s="733"/>
      <c r="D18" s="733"/>
      <c r="E18" s="733"/>
      <c r="F18" s="733"/>
      <c r="G18" s="734"/>
    </row>
    <row r="19" spans="1:7">
      <c r="A19" s="478" t="s">
        <v>381</v>
      </c>
      <c r="B19" s="478" t="s">
        <v>42</v>
      </c>
      <c r="C19" s="478" t="s">
        <v>40</v>
      </c>
      <c r="D19" s="478" t="s">
        <v>55</v>
      </c>
      <c r="E19" s="478" t="s">
        <v>43</v>
      </c>
      <c r="F19" s="478" t="s">
        <v>44</v>
      </c>
      <c r="G19" s="478" t="s">
        <v>45</v>
      </c>
    </row>
    <row r="20" spans="1:7">
      <c r="A20" s="312" t="s">
        <v>118</v>
      </c>
      <c r="B20" s="308">
        <f>'2016 Equipment Segment C'!R21</f>
        <v>2.9006914106728017</v>
      </c>
      <c r="C20" s="308">
        <f>'2016 Equipment Segment C'!S21</f>
        <v>14.554996339392865</v>
      </c>
      <c r="D20" s="308">
        <f>'2016 Equipment Segment C'!T21</f>
        <v>20.197043157204707</v>
      </c>
      <c r="E20" s="308">
        <f>'2016 Equipment Segment C'!U21</f>
        <v>2.6472486497316709E-2</v>
      </c>
      <c r="F20" s="308">
        <f>'2016 Equipment Segment C'!V21</f>
        <v>0.93800536495883668</v>
      </c>
      <c r="G20" s="309">
        <f>'2016 Equipment Segment C'!W21</f>
        <v>0.83506096750816139</v>
      </c>
    </row>
    <row r="21" spans="1:7">
      <c r="A21" s="312" t="s">
        <v>119</v>
      </c>
      <c r="B21" s="308">
        <f>'16Construction Truck Segment C'!U13</f>
        <v>5.9831179251287003E-2</v>
      </c>
      <c r="C21" s="309">
        <f>'16Construction Truck Segment C'!S13</f>
        <v>0.240318155143804</v>
      </c>
      <c r="D21" s="309">
        <f>'16Construction Truck Segment C'!T13</f>
        <v>0.95195496544793168</v>
      </c>
      <c r="E21" s="309">
        <f>'16Construction Truck Segment C'!V13</f>
        <v>2.0491223338363822E-3</v>
      </c>
      <c r="F21" s="309">
        <f>'16Construction Truck Segment C'!W13+'16Construction Truck Segment C'!Y13</f>
        <v>0.11782110338334779</v>
      </c>
      <c r="G21" s="309">
        <f>'16Construction Truck Segment C'!X13+'16Construction Truck Segment C'!Z13</f>
        <v>4.5235899780933349E-2</v>
      </c>
    </row>
    <row r="22" spans="1:7">
      <c r="A22" s="312" t="s">
        <v>120</v>
      </c>
      <c r="B22" s="308">
        <f>'2016 WorkerTrips Segment C'!H14</f>
        <v>1.5654993900425531</v>
      </c>
      <c r="C22" s="309">
        <f>'2016 WorkerTrips Segment C'!F14</f>
        <v>15.057300962308522</v>
      </c>
      <c r="D22" s="309">
        <f>WKRSCSNOX1124</f>
        <v>4.2360537575546662</v>
      </c>
      <c r="E22" s="309">
        <f>'2016 WorkerTrips Segment C'!I14</f>
        <v>2.2958503823719563E-2</v>
      </c>
      <c r="F22" s="309">
        <f>'2016 WorkerTrips Segment C'!J14+'2016 WorkerTrips Segment C'!L14</f>
        <v>0.71934519402085551</v>
      </c>
      <c r="G22" s="309">
        <f>'2016 WorkerTrips Segment C'!K14+'2016 WorkerTrips Segment C'!M14</f>
        <v>0.22677813348415726</v>
      </c>
    </row>
    <row r="23" spans="1:7">
      <c r="A23" s="312" t="s">
        <v>348</v>
      </c>
      <c r="B23" s="308"/>
      <c r="C23" s="309"/>
      <c r="D23" s="309"/>
      <c r="E23" s="309"/>
      <c r="F23" s="309">
        <f>'2016 Fugitive Dust Segment C'!B24</f>
        <v>61.770654785904476</v>
      </c>
      <c r="G23" s="309">
        <f>'2016 Fugitive Dust Segment C'!B28</f>
        <v>12.971837505039939</v>
      </c>
    </row>
    <row r="24" spans="1:7">
      <c r="A24" s="331" t="s">
        <v>326</v>
      </c>
      <c r="B24" s="311">
        <f t="shared" ref="B24:G24" si="2">SUM(B20:B23)</f>
        <v>4.5260219799666421</v>
      </c>
      <c r="C24" s="311">
        <f t="shared" si="2"/>
        <v>29.852615456845193</v>
      </c>
      <c r="D24" s="311">
        <f t="shared" si="2"/>
        <v>25.385051880207307</v>
      </c>
      <c r="E24" s="311">
        <f t="shared" si="2"/>
        <v>5.1480112654872651E-2</v>
      </c>
      <c r="F24" s="311">
        <f t="shared" si="2"/>
        <v>63.545826448267519</v>
      </c>
      <c r="G24" s="311">
        <f t="shared" si="2"/>
        <v>14.078912505813191</v>
      </c>
    </row>
    <row r="25" spans="1:7" ht="6" customHeight="1">
      <c r="A25" s="732"/>
      <c r="B25" s="733"/>
      <c r="C25" s="733"/>
      <c r="D25" s="733"/>
      <c r="E25" s="733"/>
      <c r="F25" s="733"/>
      <c r="G25" s="734"/>
    </row>
    <row r="26" spans="1:7">
      <c r="A26" s="478" t="s">
        <v>383</v>
      </c>
      <c r="B26" s="478" t="s">
        <v>42</v>
      </c>
      <c r="C26" s="478" t="s">
        <v>40</v>
      </c>
      <c r="D26" s="478" t="s">
        <v>55</v>
      </c>
      <c r="E26" s="478" t="s">
        <v>43</v>
      </c>
      <c r="F26" s="478" t="s">
        <v>44</v>
      </c>
      <c r="G26" s="478" t="s">
        <v>45</v>
      </c>
    </row>
    <row r="27" spans="1:7">
      <c r="A27" s="312" t="s">
        <v>118</v>
      </c>
      <c r="B27" s="308">
        <f>'2016 Equipment Segment D'!R17</f>
        <v>0.37767716446255162</v>
      </c>
      <c r="C27" s="308">
        <f>'2016 Equipment Segment D'!S17</f>
        <v>2.6015756630561198</v>
      </c>
      <c r="D27" s="308">
        <f>'2016 Equipment Segment D'!T17</f>
        <v>5.3145272076426338</v>
      </c>
      <c r="E27" s="308">
        <f>'2016 Equipment Segment D'!U17</f>
        <v>5.8067344655849604E-3</v>
      </c>
      <c r="F27" s="308">
        <f>'2016 Equipment Segment D'!V17</f>
        <v>0.14404282246178737</v>
      </c>
      <c r="G27" s="309">
        <f>'2016 Equipment Segment D'!W17</f>
        <v>0.1285670157124634</v>
      </c>
    </row>
    <row r="28" spans="1:7">
      <c r="A28" s="312" t="s">
        <v>119</v>
      </c>
      <c r="B28" s="308">
        <f>'16Construction Truck Segment D'!U15</f>
        <v>2.7743688150988793E-2</v>
      </c>
      <c r="C28" s="309">
        <f>'16Construction Truck Segment D'!S15</f>
        <v>0.12964828254781924</v>
      </c>
      <c r="D28" s="309">
        <f>'16Construction Truck Segment D'!T15</f>
        <v>0.40174625480380821</v>
      </c>
      <c r="E28" s="309">
        <f>'16Construction Truck Segment D'!V15</f>
        <v>7.7266927632964907E-4</v>
      </c>
      <c r="F28" s="309">
        <f>'16Construction Truck Segment D'!W15+'16Construction Truck Segment D'!Y15</f>
        <v>6.4073740287582698E-2</v>
      </c>
      <c r="G28" s="309">
        <f>'16Construction Truck Segment D'!X15+'16Construction Truck Segment D'!Z15</f>
        <v>2.6203305784513936E-2</v>
      </c>
    </row>
    <row r="29" spans="1:7">
      <c r="A29" s="312" t="s">
        <v>120</v>
      </c>
      <c r="B29" s="308">
        <f>'2016 WorkerTrips Segment D'!H14</f>
        <v>1.5654993900425531</v>
      </c>
      <c r="C29" s="309">
        <f>'2016 WorkerTrips Segment D'!F14</f>
        <v>15.057300962308522</v>
      </c>
      <c r="D29" s="309">
        <f>WKRSCSNOX1124</f>
        <v>4.2360537575546662</v>
      </c>
      <c r="E29" s="309">
        <f>'2016 WorkerTrips Segment D'!I14</f>
        <v>2.2958503823719563E-2</v>
      </c>
      <c r="F29" s="309">
        <f>'2016 WorkerTrips Segment D'!J14+'2016 WorkerTrips Segment D'!L14</f>
        <v>0.71934519402085551</v>
      </c>
      <c r="G29" s="309">
        <f>'2016 WorkerTrips Segment D'!K14+'2016 WorkerTrips Segment D'!M14</f>
        <v>0.22677813348415726</v>
      </c>
    </row>
    <row r="30" spans="1:7">
      <c r="A30" s="312" t="s">
        <v>348</v>
      </c>
      <c r="B30" s="308"/>
      <c r="C30" s="309"/>
      <c r="D30" s="309"/>
      <c r="E30" s="309"/>
      <c r="F30" s="309">
        <f>'2016 Fugitive Dust Segment D'!B20</f>
        <v>30.359748961983762</v>
      </c>
      <c r="G30" s="309">
        <f>0.21*F30</f>
        <v>6.3755472820165897</v>
      </c>
    </row>
    <row r="31" spans="1:7">
      <c r="A31" s="331" t="s">
        <v>326</v>
      </c>
      <c r="B31" s="311">
        <f t="shared" ref="B31:E31" si="3">SUM(B27:B30)</f>
        <v>1.9709202426560934</v>
      </c>
      <c r="C31" s="311">
        <f t="shared" si="3"/>
        <v>17.788524907912461</v>
      </c>
      <c r="D31" s="311">
        <f t="shared" si="3"/>
        <v>9.9523272200011093</v>
      </c>
      <c r="E31" s="311">
        <f t="shared" si="3"/>
        <v>2.9537907565634174E-2</v>
      </c>
      <c r="F31" s="311">
        <f>SUM(F27:F30)</f>
        <v>31.287210718753986</v>
      </c>
      <c r="G31" s="311">
        <f>SUM(G27:G30)</f>
        <v>6.7570957369977247</v>
      </c>
    </row>
    <row r="32" spans="1:7" ht="25.5">
      <c r="A32" s="337" t="s">
        <v>386</v>
      </c>
      <c r="B32" s="311">
        <f t="shared" ref="B32:G32" si="4">B10+B17+B24+B31</f>
        <v>34.167776414335755</v>
      </c>
      <c r="C32" s="311">
        <f t="shared" si="4"/>
        <v>214.5421211523892</v>
      </c>
      <c r="D32" s="311">
        <f t="shared" si="4"/>
        <v>161.12706221861868</v>
      </c>
      <c r="E32" s="311">
        <f t="shared" si="4"/>
        <v>1.423965947774279</v>
      </c>
      <c r="F32" s="311">
        <f t="shared" si="4"/>
        <v>157.37153444823267</v>
      </c>
      <c r="G32" s="311">
        <f t="shared" si="4"/>
        <v>46.768649898449219</v>
      </c>
    </row>
    <row r="33" spans="1:7" ht="7.5" customHeight="1"/>
    <row r="34" spans="1:7">
      <c r="A34" s="477">
        <v>2017</v>
      </c>
      <c r="B34" s="735" t="s">
        <v>325</v>
      </c>
      <c r="C34" s="736"/>
      <c r="D34" s="736"/>
      <c r="E34" s="736"/>
      <c r="F34" s="736"/>
      <c r="G34" s="736"/>
    </row>
    <row r="35" spans="1:7">
      <c r="A35" s="478" t="s">
        <v>384</v>
      </c>
      <c r="B35" s="478" t="s">
        <v>42</v>
      </c>
      <c r="C35" s="478" t="s">
        <v>40</v>
      </c>
      <c r="D35" s="478" t="s">
        <v>55</v>
      </c>
      <c r="E35" s="478" t="s">
        <v>43</v>
      </c>
      <c r="F35" s="478" t="s">
        <v>44</v>
      </c>
      <c r="G35" s="478" t="s">
        <v>45</v>
      </c>
    </row>
    <row r="36" spans="1:7">
      <c r="A36" s="312" t="s">
        <v>118</v>
      </c>
      <c r="B36" s="308">
        <f>'2017 Equipment Segment A'!R25</f>
        <v>9.6788052299674554</v>
      </c>
      <c r="C36" s="308">
        <f>'2017 Equipment Segment A'!S25</f>
        <v>53.812074659967585</v>
      </c>
      <c r="D36" s="308">
        <f>'2017 Equipment Segment A'!T25</f>
        <v>80.0603396072067</v>
      </c>
      <c r="E36" s="308">
        <f>'2017 Equipment Segment A'!U25</f>
        <v>0.10468507729289576</v>
      </c>
      <c r="F36" s="308">
        <f>'2017 Equipment Segment A'!V25</f>
        <v>3.037963724320448</v>
      </c>
      <c r="G36" s="308">
        <f>'2017 Equipment Segment A'!W25</f>
        <v>2.7054784120890978</v>
      </c>
    </row>
    <row r="37" spans="1:7">
      <c r="A37" s="312" t="s">
        <v>119</v>
      </c>
      <c r="B37" s="308">
        <f>'17Construction Truck Segment A'!U19</f>
        <v>0.33154858228278516</v>
      </c>
      <c r="C37" s="308">
        <f>'17Construction Truck Segment A'!S19</f>
        <v>1.4371300280631401</v>
      </c>
      <c r="D37" s="308">
        <f>'17Construction Truck Segment A'!T19</f>
        <v>5.2802752406288382</v>
      </c>
      <c r="E37" s="308">
        <f>'17Construction Truck Segment A'!V19</f>
        <v>9.7297427372193372E-3</v>
      </c>
      <c r="F37" s="308">
        <f>'17Construction Truck Segment A'!W19+'17Construction Truck Segment A'!X19</f>
        <v>0.44052063682429182</v>
      </c>
      <c r="G37" s="308">
        <f>'17Construction Truck Segment A'!X19+'17Construction Truck Segment A'!Y19</f>
        <v>0.89700267253017252</v>
      </c>
    </row>
    <row r="38" spans="1:7">
      <c r="A38" s="312" t="s">
        <v>120</v>
      </c>
      <c r="B38" s="308">
        <f>'2017 WorkerTrips Segment A'!H14</f>
        <v>0.73320948626746185</v>
      </c>
      <c r="C38" s="308">
        <f>'2017 WorkerTrips Segment A'!F14</f>
        <v>6.7372903088692295</v>
      </c>
      <c r="D38" s="308">
        <f>'2017 WorkerTrips Segment A'!G14</f>
        <v>0.60291005052348823</v>
      </c>
      <c r="E38" s="308">
        <f>'2017 WorkerTrips Segment A'!I14</f>
        <v>1.1108953463090111E-2</v>
      </c>
      <c r="F38" s="308">
        <f>'2017 WorkerTrips Segment A'!J14+'2017 WorkerTrips Segment A'!L14</f>
        <v>0.34759296334166062</v>
      </c>
      <c r="G38" s="308">
        <f>'2017 WorkerTrips Segment A'!K14+'2017 WorkerTrips Segment A'!M14</f>
        <v>0.10931527272802445</v>
      </c>
    </row>
    <row r="39" spans="1:7">
      <c r="A39" s="312" t="s">
        <v>489</v>
      </c>
      <c r="B39" s="308">
        <f>Helicopter!D40</f>
        <v>1.0277398986012276</v>
      </c>
      <c r="C39" s="308">
        <f>Helicopter!C40</f>
        <v>4.501199577439901</v>
      </c>
      <c r="D39" s="308">
        <f>Helicopter!E40</f>
        <v>4.501199577439901</v>
      </c>
      <c r="E39" s="308">
        <f>Helicopter!F40</f>
        <v>0.30985074309398353</v>
      </c>
      <c r="F39" s="308">
        <f>Helicopter!G40</f>
        <v>3.2534328024868278</v>
      </c>
      <c r="G39" s="308">
        <f>Helicopter!G40</f>
        <v>3.2534328024868278</v>
      </c>
    </row>
    <row r="40" spans="1:7">
      <c r="A40" s="331" t="s">
        <v>326</v>
      </c>
      <c r="B40" s="311">
        <f>SUM(B36:B39)</f>
        <v>11.771303197118931</v>
      </c>
      <c r="C40" s="311">
        <f t="shared" ref="C40:G40" si="5">SUM(C36:C39)</f>
        <v>66.487694574339855</v>
      </c>
      <c r="D40" s="311">
        <f t="shared" si="5"/>
        <v>90.444724475798935</v>
      </c>
      <c r="E40" s="311">
        <f t="shared" si="5"/>
        <v>0.43537451658718873</v>
      </c>
      <c r="F40" s="311">
        <f t="shared" si="5"/>
        <v>7.0795101269732283</v>
      </c>
      <c r="G40" s="311">
        <f t="shared" si="5"/>
        <v>6.9652291598341227</v>
      </c>
    </row>
    <row r="41" spans="1:7" ht="6.75" customHeight="1">
      <c r="A41" s="732"/>
      <c r="B41" s="733"/>
      <c r="C41" s="733"/>
      <c r="D41" s="733"/>
      <c r="E41" s="733"/>
      <c r="F41" s="733"/>
      <c r="G41" s="734"/>
    </row>
    <row r="42" spans="1:7">
      <c r="A42" s="478" t="s">
        <v>385</v>
      </c>
      <c r="B42" s="478" t="s">
        <v>42</v>
      </c>
      <c r="C42" s="478" t="s">
        <v>40</v>
      </c>
      <c r="D42" s="478" t="s">
        <v>55</v>
      </c>
      <c r="E42" s="478" t="s">
        <v>43</v>
      </c>
      <c r="F42" s="478" t="s">
        <v>44</v>
      </c>
      <c r="G42" s="478" t="s">
        <v>45</v>
      </c>
    </row>
    <row r="43" spans="1:7">
      <c r="A43" s="312" t="s">
        <v>118</v>
      </c>
      <c r="B43" s="308">
        <f>'2017 Equipment Segment B'!R23</f>
        <v>1.8833345168947728</v>
      </c>
      <c r="C43" s="308">
        <f>'2017 Equipment Segment B'!S23</f>
        <v>18.743802071432192</v>
      </c>
      <c r="D43" s="308">
        <f>'2017 Equipment Segment B'!T23</f>
        <v>30.330836764409597</v>
      </c>
      <c r="E43" s="308">
        <f>'2017 Equipment Segment B'!U23</f>
        <v>3.8078044262864943E-2</v>
      </c>
      <c r="F43" s="308">
        <f>'2017 Equipment Segment B'!V23</f>
        <v>0.88597289817695746</v>
      </c>
      <c r="G43" s="308">
        <f>'2017 Equipment Segment B'!W23</f>
        <v>0.79001506632280127</v>
      </c>
    </row>
    <row r="44" spans="1:7">
      <c r="A44" s="312" t="s">
        <v>119</v>
      </c>
      <c r="B44" s="308">
        <f>'17Construction Truck Segment B'!U19</f>
        <v>0.1626080165930385</v>
      </c>
      <c r="C44" s="308">
        <f>'17Construction Truck Segment B'!S19</f>
        <v>0.76258084799528669</v>
      </c>
      <c r="D44" s="308">
        <f>'17Construction Truck Segment B'!T19</f>
        <v>2.4618243942087732</v>
      </c>
      <c r="E44" s="308">
        <f>'17Construction Truck Segment B'!V19</f>
        <v>4.2145596890708131E-3</v>
      </c>
      <c r="F44" s="308">
        <f>'17Construction Truck Segment B'!W19+'17Construction Truck Segment B'!X19</f>
        <v>0.25692424901006106</v>
      </c>
      <c r="G44" s="308">
        <f>'17Construction Truck Segment B'!X19+'17Construction Truck Segment B'!Y19</f>
        <v>0.54181818077072075</v>
      </c>
    </row>
    <row r="45" spans="1:7">
      <c r="A45" s="312" t="s">
        <v>120</v>
      </c>
      <c r="B45" s="308">
        <f>'2017 WorkerTrips Segment B'!H16</f>
        <v>0.83097075110312346</v>
      </c>
      <c r="C45" s="308">
        <f>'2017 WorkerTrips Segment B'!F16</f>
        <v>7.6355956833851266</v>
      </c>
      <c r="D45" s="308">
        <f>'2017 WorkerTrips Segment B'!G16</f>
        <v>0.6832980572599533</v>
      </c>
      <c r="E45" s="308">
        <f>'2017 WorkerTrips Segment B'!I16</f>
        <v>1.2590147258168795E-2</v>
      </c>
      <c r="F45" s="308">
        <f>'2017 WorkerTrips Segment B'!J16+'2017 WorkerTrips Segment B'!L16</f>
        <v>0.3939386917872153</v>
      </c>
      <c r="G45" s="308">
        <f>'2017 WorkerTrips Segment B'!K16+'2017 WorkerTrips Segment B'!M16</f>
        <v>0.12389064242509437</v>
      </c>
    </row>
    <row r="46" spans="1:7">
      <c r="A46" s="331" t="s">
        <v>326</v>
      </c>
      <c r="B46" s="311">
        <f t="shared" ref="B46:G46" si="6">SUM(B43:B45)</f>
        <v>2.8769132845909349</v>
      </c>
      <c r="C46" s="311">
        <f t="shared" si="6"/>
        <v>27.141978602812607</v>
      </c>
      <c r="D46" s="311">
        <f t="shared" si="6"/>
        <v>33.475959215878326</v>
      </c>
      <c r="E46" s="311">
        <f t="shared" si="6"/>
        <v>5.4882751210104552E-2</v>
      </c>
      <c r="F46" s="311">
        <f t="shared" si="6"/>
        <v>1.536835838974234</v>
      </c>
      <c r="G46" s="311">
        <f t="shared" si="6"/>
        <v>1.4557238895186164</v>
      </c>
    </row>
    <row r="47" spans="1:7" ht="6" customHeight="1">
      <c r="A47" s="732"/>
      <c r="B47" s="733"/>
      <c r="C47" s="733"/>
      <c r="D47" s="733"/>
      <c r="E47" s="733"/>
      <c r="F47" s="733"/>
      <c r="G47" s="734"/>
    </row>
    <row r="48" spans="1:7">
      <c r="A48" s="478" t="s">
        <v>383</v>
      </c>
      <c r="B48" s="478" t="s">
        <v>42</v>
      </c>
      <c r="C48" s="478" t="s">
        <v>40</v>
      </c>
      <c r="D48" s="478" t="s">
        <v>55</v>
      </c>
      <c r="E48" s="478" t="s">
        <v>43</v>
      </c>
      <c r="F48" s="478" t="s">
        <v>44</v>
      </c>
      <c r="G48" s="478" t="s">
        <v>45</v>
      </c>
    </row>
    <row r="49" spans="1:7">
      <c r="A49" s="312" t="s">
        <v>118</v>
      </c>
      <c r="B49" s="308">
        <f>'2017 Equipment Segment D'!R24</f>
        <v>3.9149060082690506</v>
      </c>
      <c r="C49" s="308">
        <f>'2017 Equipment Segment D'!S24</f>
        <v>20.361971479067009</v>
      </c>
      <c r="D49" s="308">
        <f>'2017 Equipment Segment D'!T24</f>
        <v>34.14507966869698</v>
      </c>
      <c r="E49" s="308">
        <f>'2017 Equipment Segment D'!U24</f>
        <v>4.3501219970853246E-2</v>
      </c>
      <c r="F49" s="308">
        <f>'2017 Equipment Segment D'!V24</f>
        <v>1.1418238299005294</v>
      </c>
      <c r="G49" s="308">
        <f>'2017 Equipment Segment D'!W24</f>
        <v>1.0171493520799155</v>
      </c>
    </row>
    <row r="50" spans="1:7">
      <c r="A50" s="312" t="s">
        <v>119</v>
      </c>
      <c r="B50" s="308">
        <f>'17Construction Truck Segment D'!U22</f>
        <v>0.14835429579967138</v>
      </c>
      <c r="C50" s="308">
        <f>'17Construction Truck Segment D'!S22</f>
        <v>0.6155471230955275</v>
      </c>
      <c r="D50" s="308">
        <f>'17Construction Truck Segment D'!T22</f>
        <v>2.3523587792648639</v>
      </c>
      <c r="E50" s="308">
        <f>'17Construction Truck Segment D'!V22</f>
        <v>4.8006712825178991E-3</v>
      </c>
      <c r="F50" s="308">
        <f>'17Construction Truck Segment D'!W22+'17Construction Truck Segment D'!X22</f>
        <v>0.18718873761353966</v>
      </c>
      <c r="G50" s="308">
        <f>'17Construction Truck Segment D'!X22+'17Construction Truck Segment D'!Y22</f>
        <v>0.3614503157850687</v>
      </c>
    </row>
    <row r="51" spans="1:7">
      <c r="A51" s="312" t="s">
        <v>120</v>
      </c>
      <c r="B51" s="308">
        <f>'2017 WorkerTrips Segment D'!H14</f>
        <v>0.43992569176047713</v>
      </c>
      <c r="C51" s="308">
        <f>'2017 WorkerTrips Segment D'!F14</f>
        <v>4.0423741853215382</v>
      </c>
      <c r="D51" s="308">
        <f>'2017 WorkerTrips Segment D'!G14</f>
        <v>0.36174603031409291</v>
      </c>
      <c r="E51" s="308">
        <f>'2017 WorkerTrips Segment D'!I14</f>
        <v>6.6653720778540671E-3</v>
      </c>
      <c r="F51" s="308">
        <f>'2017 WorkerTrips Segment D'!J14+'2017 WorkerTrips Segment D'!L14</f>
        <v>0.20855577800499636</v>
      </c>
      <c r="G51" s="308">
        <f>'2017 WorkerTrips Segment D'!K14+'2017 WorkerTrips Segment D'!M14</f>
        <v>6.5589163636814662E-2</v>
      </c>
    </row>
    <row r="52" spans="1:7">
      <c r="A52" s="331" t="s">
        <v>326</v>
      </c>
      <c r="B52" s="311">
        <f t="shared" ref="B52:G52" si="7">SUM(B49:B51)</f>
        <v>4.5031859958291989</v>
      </c>
      <c r="C52" s="311">
        <f t="shared" si="7"/>
        <v>25.019892787484075</v>
      </c>
      <c r="D52" s="311">
        <f t="shared" si="7"/>
        <v>36.859184478275935</v>
      </c>
      <c r="E52" s="311">
        <f t="shared" si="7"/>
        <v>5.4967263331225209E-2</v>
      </c>
      <c r="F52" s="311">
        <f t="shared" si="7"/>
        <v>1.5375683455190656</v>
      </c>
      <c r="G52" s="311">
        <f t="shared" si="7"/>
        <v>1.4441888315017988</v>
      </c>
    </row>
    <row r="53" spans="1:7" ht="25.5">
      <c r="A53" s="337" t="s">
        <v>506</v>
      </c>
      <c r="B53" s="311">
        <f t="shared" ref="B53:G53" si="8">B40+B46+B52</f>
        <v>19.151402477539065</v>
      </c>
      <c r="C53" s="311">
        <f t="shared" si="8"/>
        <v>118.64956596463654</v>
      </c>
      <c r="D53" s="311">
        <f t="shared" si="8"/>
        <v>160.7798681699532</v>
      </c>
      <c r="E53" s="311">
        <f t="shared" si="8"/>
        <v>0.54522453112851854</v>
      </c>
      <c r="F53" s="311">
        <f t="shared" si="8"/>
        <v>10.153914311466529</v>
      </c>
      <c r="G53" s="311">
        <f t="shared" si="8"/>
        <v>9.865141880854539</v>
      </c>
    </row>
  </sheetData>
  <mergeCells count="7">
    <mergeCell ref="A41:G41"/>
    <mergeCell ref="A47:G47"/>
    <mergeCell ref="B3:G3"/>
    <mergeCell ref="B34:G34"/>
    <mergeCell ref="A11:G11"/>
    <mergeCell ref="A18:G18"/>
    <mergeCell ref="A25:G25"/>
  </mergeCells>
  <pageMargins left="0.7" right="0.7" top="0.86458333333333337" bottom="0.75" header="0.3" footer="0.3"/>
  <pageSetup orientation="portrait" r:id="rId1"/>
  <headerFooter>
    <oddHeader xml:space="preserve">&amp;CTable A-27
Unmitigated Construction Emissions Summary
Sycamore to Peñasquitos 230 kV Transmission Line Project
</oddHeader>
    <oddFooter>&amp;CA-27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2:G55"/>
  <sheetViews>
    <sheetView view="pageLayout" topLeftCell="A35" workbookViewId="0">
      <selection activeCell="F39" sqref="F39"/>
    </sheetView>
  </sheetViews>
  <sheetFormatPr defaultRowHeight="12.75"/>
  <cols>
    <col min="1" max="1" width="23.85546875" customWidth="1"/>
    <col min="2" max="3" width="10.7109375" customWidth="1"/>
    <col min="4" max="5" width="10.85546875" customWidth="1"/>
    <col min="6" max="7" width="11" customWidth="1"/>
  </cols>
  <sheetData>
    <row r="2" spans="1:7">
      <c r="A2" s="3" t="s">
        <v>537</v>
      </c>
    </row>
    <row r="3" spans="1:7" ht="4.5" customHeight="1">
      <c r="A3" s="3"/>
    </row>
    <row r="4" spans="1:7">
      <c r="A4" s="477">
        <v>2016</v>
      </c>
      <c r="B4" s="735" t="s">
        <v>325</v>
      </c>
      <c r="C4" s="736"/>
      <c r="D4" s="736"/>
      <c r="E4" s="736"/>
      <c r="F4" s="736"/>
      <c r="G4" s="736"/>
    </row>
    <row r="5" spans="1:7">
      <c r="A5" s="478" t="s">
        <v>384</v>
      </c>
      <c r="B5" s="478" t="s">
        <v>42</v>
      </c>
      <c r="C5" s="478" t="s">
        <v>40</v>
      </c>
      <c r="D5" s="478" t="s">
        <v>55</v>
      </c>
      <c r="E5" s="478" t="s">
        <v>43</v>
      </c>
      <c r="F5" s="478" t="s">
        <v>44</v>
      </c>
      <c r="G5" s="478" t="s">
        <v>45</v>
      </c>
    </row>
    <row r="6" spans="1:7">
      <c r="A6" s="312" t="s">
        <v>118</v>
      </c>
      <c r="B6" s="308">
        <f>'2016 Equipment Segment A'!R33</f>
        <v>1.4969016706495439</v>
      </c>
      <c r="C6" s="308">
        <f>'2016 Equipment Segment A'!S33</f>
        <v>10.035471511226536</v>
      </c>
      <c r="D6" s="308">
        <f>'2016 Equipment Segment A'!T33</f>
        <v>19.692292530079666</v>
      </c>
      <c r="E6" s="308">
        <f>'2016 Equipment Segment A'!U33</f>
        <v>2.0732777839550753E-2</v>
      </c>
      <c r="F6" s="308">
        <f>'2016 Equipment Segment A'!V33</f>
        <v>0.67745741937925152</v>
      </c>
      <c r="G6" s="308">
        <f>'2016 Equipment Segment A'!W33</f>
        <v>0.60411400043208618</v>
      </c>
    </row>
    <row r="7" spans="1:7">
      <c r="A7" s="312" t="s">
        <v>119</v>
      </c>
      <c r="B7" s="308">
        <f>'16Construction Truck Segment A'!U32</f>
        <v>0.21815708288596769</v>
      </c>
      <c r="C7" s="309">
        <f>'16Construction Truck Segment A'!S32</f>
        <v>0.94516973146951189</v>
      </c>
      <c r="D7" s="309">
        <f>'16Construction Truck Segment A'!T32</f>
        <v>3.4991543328803281</v>
      </c>
      <c r="E7" s="309">
        <f>'16Construction Truck Segment A'!V32</f>
        <v>6.346009835177197E-3</v>
      </c>
      <c r="F7" s="309">
        <f>'16Construction Truck Segment A'!W32+'16Construction Truck Segment A'!Y32</f>
        <v>0.67697910900679492</v>
      </c>
      <c r="G7" s="309">
        <f>'16Construction Truck Segment A'!X32+'16Construction Truck Segment A'!Z32</f>
        <v>0.22928962855493837</v>
      </c>
    </row>
    <row r="8" spans="1:7">
      <c r="A8" s="312" t="s">
        <v>120</v>
      </c>
      <c r="B8" s="308">
        <f>'2016 WorkerTrips Segment A'!H16</f>
        <v>4.8984980914234733</v>
      </c>
      <c r="C8" s="309">
        <f>'2016 WorkerTrips Segment A'!F16</f>
        <v>47.114780430449244</v>
      </c>
      <c r="D8" s="309">
        <f>WKRSCSNOX1124</f>
        <v>4.2360537575546662</v>
      </c>
      <c r="E8" s="309">
        <f>'2016 WorkerTrips Segment A'!I16</f>
        <v>7.1837899061316046E-2</v>
      </c>
      <c r="F8" s="309">
        <f>'2016 WorkerTrips Segment A'!J16+'2016 WorkerTrips Segment A'!L16</f>
        <v>2.2508543167749346</v>
      </c>
      <c r="G8" s="309">
        <f>'2016 WorkerTrips Segment A'!K16+'2016 WorkerTrips Segment A'!M16</f>
        <v>0.70959609509558885</v>
      </c>
    </row>
    <row r="9" spans="1:7">
      <c r="A9" s="312" t="s">
        <v>489</v>
      </c>
      <c r="B9" s="308">
        <f>Helicopter!D42</f>
        <v>10.914241668241695</v>
      </c>
      <c r="C9" s="309">
        <f>Helicopter!C42</f>
        <v>43.512109123205065</v>
      </c>
      <c r="D9" s="309">
        <f>Helicopter!E42</f>
        <v>15.363335657801063</v>
      </c>
      <c r="E9" s="309">
        <f>Helicopter!F42</f>
        <v>1.1119385580810865</v>
      </c>
      <c r="F9" s="309">
        <f>Helicopter!G42</f>
        <v>11.67535485985141</v>
      </c>
      <c r="G9" s="309">
        <f>Helicopter!G42</f>
        <v>11.67535485985141</v>
      </c>
    </row>
    <row r="10" spans="1:7">
      <c r="A10" s="312" t="s">
        <v>651</v>
      </c>
      <c r="B10" s="308"/>
      <c r="C10" s="309"/>
      <c r="D10" s="309"/>
      <c r="E10" s="309"/>
      <c r="F10" s="309">
        <f>'2016 Fugitive Dust Segment A'!C52+'2016 Fugitive Dust Segment A'!C25</f>
        <v>9.7675432009352079</v>
      </c>
      <c r="G10" s="309">
        <f>'2016 Fugitive Dust Segment A'!C30+'2016 Fugitive Dust Segment A'!C56</f>
        <v>2.0511840721963934</v>
      </c>
    </row>
    <row r="11" spans="1:7">
      <c r="A11" s="331" t="s">
        <v>326</v>
      </c>
      <c r="B11" s="311">
        <f t="shared" ref="B11:E11" si="0">SUM(B6:B10)</f>
        <v>17.527798513200679</v>
      </c>
      <c r="C11" s="311">
        <f t="shared" si="0"/>
        <v>101.60753079635036</v>
      </c>
      <c r="D11" s="311">
        <f t="shared" si="0"/>
        <v>42.790836278315723</v>
      </c>
      <c r="E11" s="311">
        <f t="shared" si="0"/>
        <v>1.2108552448171306</v>
      </c>
      <c r="F11" s="311">
        <f>SUM(F6:F10)</f>
        <v>25.048188905947598</v>
      </c>
      <c r="G11" s="311">
        <f>SUM(G6:G10)</f>
        <v>15.269538656130416</v>
      </c>
    </row>
    <row r="12" spans="1:7" ht="5.25" customHeight="1">
      <c r="A12" s="687"/>
      <c r="B12" s="688"/>
      <c r="C12" s="688"/>
      <c r="D12" s="688"/>
      <c r="E12" s="688"/>
      <c r="F12" s="688"/>
      <c r="G12" s="689"/>
    </row>
    <row r="13" spans="1:7">
      <c r="A13" s="478" t="s">
        <v>385</v>
      </c>
      <c r="B13" s="478" t="s">
        <v>42</v>
      </c>
      <c r="C13" s="478" t="s">
        <v>40</v>
      </c>
      <c r="D13" s="478" t="s">
        <v>55</v>
      </c>
      <c r="E13" s="478" t="s">
        <v>43</v>
      </c>
      <c r="F13" s="478" t="s">
        <v>44</v>
      </c>
      <c r="G13" s="478" t="s">
        <v>45</v>
      </c>
    </row>
    <row r="14" spans="1:7">
      <c r="A14" s="312" t="s">
        <v>118</v>
      </c>
      <c r="B14" s="308">
        <f>'2016 Equipment Segment B'!R26</f>
        <v>7.7013858035659428</v>
      </c>
      <c r="C14" s="308">
        <f>'2016 Equipment Segment B'!S26</f>
        <v>47.158405347877348</v>
      </c>
      <c r="D14" s="308">
        <f>'2016 Equipment Segment B'!T26</f>
        <v>62.89122109380439</v>
      </c>
      <c r="E14" s="308">
        <f>'2016 Equipment Segment B'!U26</f>
        <v>7.858581641859648E-2</v>
      </c>
      <c r="F14" s="308">
        <f>'2016 Equipment Segment B'!V26</f>
        <v>3.5587417677450608</v>
      </c>
      <c r="G14" s="308">
        <f>'2016 Equipment Segment B'!W26</f>
        <v>3.1679154421984719</v>
      </c>
    </row>
    <row r="15" spans="1:7">
      <c r="A15" s="312" t="s">
        <v>119</v>
      </c>
      <c r="B15" s="308">
        <f>'16Construction Truck Segment B'!U15</f>
        <v>0.92665046522780092</v>
      </c>
      <c r="C15" s="309">
        <f>'16Construction Truck Segment B'!S15</f>
        <v>3.5634630669762339</v>
      </c>
      <c r="D15" s="309">
        <f>'16Construction Truck Segment B'!T15</f>
        <v>15.871571988735479</v>
      </c>
      <c r="E15" s="309">
        <f>'16Construction Truck Segment B'!V15</f>
        <v>3.1288959391864768E-2</v>
      </c>
      <c r="F15" s="309">
        <f>'16Construction Truck Segment B'!W15+'16Construction Truck Segment B'!Y15</f>
        <v>2.8580063268342872</v>
      </c>
      <c r="G15" s="309">
        <f>'16Construction Truck Segment B'!X15+'16Construction Truck Segment B'!Z15</f>
        <v>0.89646669571432591</v>
      </c>
    </row>
    <row r="16" spans="1:7">
      <c r="A16" s="312" t="s">
        <v>120</v>
      </c>
      <c r="B16" s="308">
        <f>'2016 WorkerTrips Segment B'!H14</f>
        <v>1.5149994097185999</v>
      </c>
      <c r="C16" s="309">
        <f>'2016 WorkerTrips Segment B'!F14</f>
        <v>14.571581576427601</v>
      </c>
      <c r="D16" s="309">
        <f>WKRSCSNOX1124</f>
        <v>4.2360537575546662</v>
      </c>
      <c r="E16" s="309">
        <f>'2016 WorkerTrips Segment B'!I14</f>
        <v>2.2217906926180222E-2</v>
      </c>
      <c r="F16" s="309">
        <f>'2016 WorkerTrips Segment B'!J14+'2016 WorkerTrips Segment B'!L14</f>
        <v>0.69614051034276336</v>
      </c>
      <c r="G16" s="309">
        <f>'2016 WorkerTrips Segment B'!K14+'2016 WorkerTrips Segment B'!M14</f>
        <v>0.21946270982337801</v>
      </c>
    </row>
    <row r="17" spans="1:7">
      <c r="A17" s="312" t="s">
        <v>651</v>
      </c>
      <c r="B17" s="308"/>
      <c r="C17" s="309"/>
      <c r="D17" s="309"/>
      <c r="E17" s="309"/>
      <c r="F17" s="309">
        <f>'2016 Fugitive Dust Segment B'!C21</f>
        <v>5.8889923578626915</v>
      </c>
      <c r="G17" s="309">
        <f>0.21*F17</f>
        <v>1.2366883951511651</v>
      </c>
    </row>
    <row r="18" spans="1:7">
      <c r="A18" s="331" t="s">
        <v>326</v>
      </c>
      <c r="B18" s="311">
        <f t="shared" ref="B18:E18" si="1">SUM(B14:B17)</f>
        <v>10.143035678512344</v>
      </c>
      <c r="C18" s="311">
        <f t="shared" si="1"/>
        <v>65.293449991281179</v>
      </c>
      <c r="D18" s="311">
        <f t="shared" si="1"/>
        <v>82.998846840094544</v>
      </c>
      <c r="E18" s="311">
        <f t="shared" si="1"/>
        <v>0.13209268273664146</v>
      </c>
      <c r="F18" s="311">
        <f>SUM(F14:F17)</f>
        <v>13.001880962784803</v>
      </c>
      <c r="G18" s="311">
        <f>SUM(G14:G17)</f>
        <v>5.5205332428873408</v>
      </c>
    </row>
    <row r="19" spans="1:7" ht="7.5" customHeight="1">
      <c r="A19" s="687"/>
      <c r="B19" s="688"/>
      <c r="C19" s="688"/>
      <c r="D19" s="688"/>
      <c r="E19" s="688"/>
      <c r="F19" s="688"/>
      <c r="G19" s="689"/>
    </row>
    <row r="20" spans="1:7">
      <c r="A20" s="478" t="s">
        <v>381</v>
      </c>
      <c r="B20" s="478" t="s">
        <v>42</v>
      </c>
      <c r="C20" s="478" t="s">
        <v>40</v>
      </c>
      <c r="D20" s="478" t="s">
        <v>55</v>
      </c>
      <c r="E20" s="478" t="s">
        <v>43</v>
      </c>
      <c r="F20" s="478" t="s">
        <v>44</v>
      </c>
      <c r="G20" s="478" t="s">
        <v>45</v>
      </c>
    </row>
    <row r="21" spans="1:7">
      <c r="A21" s="312" t="s">
        <v>118</v>
      </c>
      <c r="B21" s="308">
        <f>'2016 Equipment Segment C'!R21</f>
        <v>2.9006914106728017</v>
      </c>
      <c r="C21" s="308">
        <f>'2016 Equipment Segment C'!S21</f>
        <v>14.554996339392865</v>
      </c>
      <c r="D21" s="308">
        <f>'2016 Equipment Segment C'!T21</f>
        <v>20.197043157204707</v>
      </c>
      <c r="E21" s="308">
        <f>'2016 Equipment Segment C'!U21</f>
        <v>2.6472486497316709E-2</v>
      </c>
      <c r="F21" s="308">
        <f>'2016 Equipment Segment C'!V21</f>
        <v>0.93800536495883668</v>
      </c>
      <c r="G21" s="309">
        <f>'2016 Equipment Segment C'!W21</f>
        <v>0.83506096750816139</v>
      </c>
    </row>
    <row r="22" spans="1:7">
      <c r="A22" s="312" t="s">
        <v>119</v>
      </c>
      <c r="B22" s="308">
        <f>'16Construction Truck Segment C'!U13</f>
        <v>5.9831179251287003E-2</v>
      </c>
      <c r="C22" s="309">
        <f>'16Construction Truck Segment C'!S13</f>
        <v>0.240318155143804</v>
      </c>
      <c r="D22" s="309">
        <f>'16Construction Truck Segment C'!T13</f>
        <v>0.95195496544793168</v>
      </c>
      <c r="E22" s="309">
        <f>'16Construction Truck Segment C'!V13</f>
        <v>2.0491223338363822E-3</v>
      </c>
      <c r="F22" s="309">
        <f>'16Construction Truck Segment C'!W13+'16Construction Truck Segment C'!Y13</f>
        <v>0.11782110338334779</v>
      </c>
      <c r="G22" s="309">
        <f>'16Construction Truck Segment C'!X13+'16Construction Truck Segment C'!Z13</f>
        <v>4.5235899780933349E-2</v>
      </c>
    </row>
    <row r="23" spans="1:7">
      <c r="A23" s="312" t="s">
        <v>120</v>
      </c>
      <c r="B23" s="308">
        <f>'2016 WorkerTrips Segment C'!H14</f>
        <v>1.5654993900425531</v>
      </c>
      <c r="C23" s="309">
        <f>'2016 WorkerTrips Segment C'!F14</f>
        <v>15.057300962308522</v>
      </c>
      <c r="D23" s="309">
        <f>WKRSCSNOX1124</f>
        <v>4.2360537575546662</v>
      </c>
      <c r="E23" s="309">
        <f>'2016 WorkerTrips Segment C'!I14</f>
        <v>2.2958503823719563E-2</v>
      </c>
      <c r="F23" s="309">
        <f>'2016 WorkerTrips Segment C'!J14+'2016 WorkerTrips Segment C'!L14</f>
        <v>0.71934519402085551</v>
      </c>
      <c r="G23" s="309">
        <f>'2016 WorkerTrips Segment C'!K14+'2016 WorkerTrips Segment C'!M14</f>
        <v>0.22677813348415726</v>
      </c>
    </row>
    <row r="24" spans="1:7">
      <c r="A24" s="312" t="s">
        <v>651</v>
      </c>
      <c r="B24" s="308"/>
      <c r="C24" s="309"/>
      <c r="D24" s="309"/>
      <c r="E24" s="309"/>
      <c r="F24" s="309">
        <f>'2016 Fugitive Dust Segment C'!C24</f>
        <v>24.090555366502745</v>
      </c>
      <c r="G24" s="309">
        <f>'2016 Fugitive Dust Segment C'!C28</f>
        <v>5.059016626965577</v>
      </c>
    </row>
    <row r="25" spans="1:7">
      <c r="A25" s="331" t="s">
        <v>326</v>
      </c>
      <c r="B25" s="311">
        <f t="shared" ref="B25:G25" si="2">SUM(B21:B24)</f>
        <v>4.5260219799666421</v>
      </c>
      <c r="C25" s="311">
        <f t="shared" si="2"/>
        <v>29.852615456845193</v>
      </c>
      <c r="D25" s="311">
        <f t="shared" si="2"/>
        <v>25.385051880207307</v>
      </c>
      <c r="E25" s="311">
        <f t="shared" si="2"/>
        <v>5.1480112654872651E-2</v>
      </c>
      <c r="F25" s="311">
        <f t="shared" si="2"/>
        <v>25.865727028865784</v>
      </c>
      <c r="G25" s="311">
        <f t="shared" si="2"/>
        <v>6.1660916277388287</v>
      </c>
    </row>
    <row r="26" spans="1:7" ht="8.25" customHeight="1">
      <c r="A26" s="687"/>
      <c r="B26" s="688"/>
      <c r="C26" s="688"/>
      <c r="D26" s="688"/>
      <c r="E26" s="688"/>
      <c r="F26" s="688"/>
      <c r="G26" s="689"/>
    </row>
    <row r="27" spans="1:7">
      <c r="A27" s="478" t="s">
        <v>383</v>
      </c>
      <c r="B27" s="478" t="s">
        <v>42</v>
      </c>
      <c r="C27" s="478" t="s">
        <v>40</v>
      </c>
      <c r="D27" s="478" t="s">
        <v>55</v>
      </c>
      <c r="E27" s="478" t="s">
        <v>43</v>
      </c>
      <c r="F27" s="478" t="s">
        <v>44</v>
      </c>
      <c r="G27" s="478" t="s">
        <v>45</v>
      </c>
    </row>
    <row r="28" spans="1:7">
      <c r="A28" s="312" t="s">
        <v>118</v>
      </c>
      <c r="B28" s="308">
        <f>'2016 Equipment Segment D'!R17</f>
        <v>0.37767716446255162</v>
      </c>
      <c r="C28" s="308">
        <f>'2016 Equipment Segment D'!S17</f>
        <v>2.6015756630561198</v>
      </c>
      <c r="D28" s="308">
        <f>'2016 Equipment Segment D'!T17</f>
        <v>5.3145272076426338</v>
      </c>
      <c r="E28" s="308">
        <f>'2016 Equipment Segment D'!U17</f>
        <v>5.8067344655849604E-3</v>
      </c>
      <c r="F28" s="308">
        <f>'2016 Equipment Segment D'!V17</f>
        <v>0.14404282246178737</v>
      </c>
      <c r="G28" s="309">
        <f>'2016 Equipment Segment D'!W17</f>
        <v>0.1285670157124634</v>
      </c>
    </row>
    <row r="29" spans="1:7">
      <c r="A29" s="312" t="s">
        <v>119</v>
      </c>
      <c r="B29" s="308">
        <f>'16Construction Truck Segment D'!U15</f>
        <v>2.7743688150988793E-2</v>
      </c>
      <c r="C29" s="309">
        <f>'16Construction Truck Segment D'!S15</f>
        <v>0.12964828254781924</v>
      </c>
      <c r="D29" s="309">
        <f>'16Construction Truck Segment D'!T15</f>
        <v>0.40174625480380821</v>
      </c>
      <c r="E29" s="309">
        <f>'16Construction Truck Segment D'!V15</f>
        <v>7.7266927632964907E-4</v>
      </c>
      <c r="F29" s="309">
        <f>'16Construction Truck Segment D'!W15+'16Construction Truck Segment D'!Y15</f>
        <v>6.4073740287582698E-2</v>
      </c>
      <c r="G29" s="309">
        <f>'16Construction Truck Segment D'!X15+'16Construction Truck Segment D'!Z15</f>
        <v>2.6203305784513936E-2</v>
      </c>
    </row>
    <row r="30" spans="1:7">
      <c r="A30" s="312" t="s">
        <v>120</v>
      </c>
      <c r="B30" s="308">
        <f>'2016 WorkerTrips Segment D'!H14</f>
        <v>1.5654993900425531</v>
      </c>
      <c r="C30" s="309">
        <f>'2016 WorkerTrips Segment D'!F14</f>
        <v>15.057300962308522</v>
      </c>
      <c r="D30" s="309">
        <f>WKRSCSNOX1124</f>
        <v>4.2360537575546662</v>
      </c>
      <c r="E30" s="309">
        <f>'2016 WorkerTrips Segment D'!I14</f>
        <v>2.2958503823719563E-2</v>
      </c>
      <c r="F30" s="309">
        <f>'2016 WorkerTrips Segment D'!J14+'2016 WorkerTrips Segment D'!L14</f>
        <v>0.71934519402085551</v>
      </c>
      <c r="G30" s="309">
        <f>'2016 WorkerTrips Segment D'!K14+'2016 WorkerTrips Segment D'!M14</f>
        <v>0.22677813348415726</v>
      </c>
    </row>
    <row r="31" spans="1:7">
      <c r="A31" s="312" t="s">
        <v>651</v>
      </c>
      <c r="B31" s="308"/>
      <c r="C31" s="309"/>
      <c r="D31" s="309"/>
      <c r="E31" s="309"/>
      <c r="F31" s="309">
        <f>'2016 Fugitive Dust Segment D'!C20</f>
        <v>11.840302095173667</v>
      </c>
      <c r="G31" s="309">
        <f>0.21*F31</f>
        <v>2.48646343998647</v>
      </c>
    </row>
    <row r="32" spans="1:7">
      <c r="A32" s="331" t="s">
        <v>326</v>
      </c>
      <c r="B32" s="311">
        <f t="shared" ref="B32:E32" si="3">SUM(B28:B31)</f>
        <v>1.9709202426560934</v>
      </c>
      <c r="C32" s="311">
        <f t="shared" si="3"/>
        <v>17.788524907912461</v>
      </c>
      <c r="D32" s="311">
        <f t="shared" si="3"/>
        <v>9.9523272200011093</v>
      </c>
      <c r="E32" s="311">
        <f t="shared" si="3"/>
        <v>2.9537907565634174E-2</v>
      </c>
      <c r="F32" s="311">
        <f>SUM(F28:F31)</f>
        <v>12.767763851943894</v>
      </c>
      <c r="G32" s="311">
        <f>SUM(G28:G31)</f>
        <v>2.8680118949676046</v>
      </c>
    </row>
    <row r="33" spans="1:7" ht="25.5">
      <c r="A33" s="337" t="s">
        <v>386</v>
      </c>
      <c r="B33" s="311">
        <f t="shared" ref="B33:G33" si="4">B11+B18+B25+B32</f>
        <v>34.167776414335755</v>
      </c>
      <c r="C33" s="311">
        <f t="shared" si="4"/>
        <v>214.5421211523892</v>
      </c>
      <c r="D33" s="311">
        <f t="shared" si="4"/>
        <v>161.12706221861868</v>
      </c>
      <c r="E33" s="311">
        <f t="shared" si="4"/>
        <v>1.423965947774279</v>
      </c>
      <c r="F33" s="311">
        <f t="shared" si="4"/>
        <v>76.683560749542082</v>
      </c>
      <c r="G33" s="311">
        <f t="shared" si="4"/>
        <v>29.824175421724192</v>
      </c>
    </row>
    <row r="36" spans="1:7">
      <c r="A36" s="477">
        <v>2017</v>
      </c>
      <c r="B36" s="735" t="s">
        <v>325</v>
      </c>
      <c r="C36" s="736"/>
      <c r="D36" s="736"/>
      <c r="E36" s="736"/>
      <c r="F36" s="736"/>
      <c r="G36" s="736"/>
    </row>
    <row r="37" spans="1:7">
      <c r="A37" s="478" t="s">
        <v>384</v>
      </c>
      <c r="B37" s="478" t="s">
        <v>42</v>
      </c>
      <c r="C37" s="478" t="s">
        <v>40</v>
      </c>
      <c r="D37" s="478" t="s">
        <v>55</v>
      </c>
      <c r="E37" s="478" t="s">
        <v>43</v>
      </c>
      <c r="F37" s="478" t="s">
        <v>44</v>
      </c>
      <c r="G37" s="478" t="s">
        <v>45</v>
      </c>
    </row>
    <row r="38" spans="1:7">
      <c r="A38" s="312" t="s">
        <v>118</v>
      </c>
      <c r="B38" s="308">
        <f>'2017 Equipment Segment A'!R25</f>
        <v>9.6788052299674554</v>
      </c>
      <c r="C38" s="308">
        <f>'2017 Equipment Segment A'!S25</f>
        <v>53.812074659967585</v>
      </c>
      <c r="D38" s="308">
        <f>'2017 Equipment Segment A'!T25</f>
        <v>80.0603396072067</v>
      </c>
      <c r="E38" s="308">
        <f>'2017 Equipment Segment A'!U25</f>
        <v>0.10468507729289576</v>
      </c>
      <c r="F38" s="308">
        <f>'2017 Equipment Segment A'!V25</f>
        <v>3.037963724320448</v>
      </c>
      <c r="G38" s="308">
        <f>'2017 Equipment Segment A'!W25</f>
        <v>2.7054784120890978</v>
      </c>
    </row>
    <row r="39" spans="1:7">
      <c r="A39" s="312" t="s">
        <v>119</v>
      </c>
      <c r="B39" s="308">
        <f>'17Construction Truck Segment A'!U19</f>
        <v>0.33154858228278516</v>
      </c>
      <c r="C39" s="308">
        <f>'17Construction Truck Segment A'!S19</f>
        <v>1.4371300280631401</v>
      </c>
      <c r="D39" s="308">
        <f>'17Construction Truck Segment A'!T19</f>
        <v>5.2802752406288382</v>
      </c>
      <c r="E39" s="308">
        <f>'17Construction Truck Segment A'!V19</f>
        <v>9.7297427372193372E-3</v>
      </c>
      <c r="F39" s="308">
        <f>'17Construction Truck Segment A'!W19+'17Construction Truck Segment A'!Y19</f>
        <v>1.0072576213218845</v>
      </c>
      <c r="G39" s="308">
        <f>'17Construction Truck Segment A'!X19+'17Construction Truck Segment A'!Z19</f>
        <v>0.34477362010606116</v>
      </c>
    </row>
    <row r="40" spans="1:7">
      <c r="A40" s="312" t="s">
        <v>120</v>
      </c>
      <c r="B40" s="308">
        <f>'2017 WorkerTrips Segment A'!H14</f>
        <v>0.73320948626746185</v>
      </c>
      <c r="C40" s="308">
        <f>'2017 WorkerTrips Segment A'!F14</f>
        <v>6.7372903088692295</v>
      </c>
      <c r="D40" s="308">
        <f>'2017 WorkerTrips Segment A'!G14</f>
        <v>0.60291005052348823</v>
      </c>
      <c r="E40" s="308">
        <f>'2017 WorkerTrips Segment A'!I14</f>
        <v>1.1108953463090111E-2</v>
      </c>
      <c r="F40" s="308">
        <f>'2017 WorkerTrips Segment A'!J14+'2017 WorkerTrips Segment A'!L14</f>
        <v>0.34759296334166062</v>
      </c>
      <c r="G40" s="308">
        <f>'2017 WorkerTrips Segment A'!K14+'2017 WorkerTrips Segment A'!M14</f>
        <v>0.10931527272802445</v>
      </c>
    </row>
    <row r="41" spans="1:7">
      <c r="A41" s="312" t="s">
        <v>489</v>
      </c>
      <c r="B41" s="308">
        <f>Helicopter!D40</f>
        <v>1.0277398986012276</v>
      </c>
      <c r="C41" s="308">
        <f>Helicopter!C40</f>
        <v>4.501199577439901</v>
      </c>
      <c r="D41" s="308">
        <f>Helicopter!E40</f>
        <v>4.501199577439901</v>
      </c>
      <c r="E41" s="308">
        <f>Helicopter!F40</f>
        <v>0.30985074309398353</v>
      </c>
      <c r="F41" s="308">
        <f>Helicopter!G40</f>
        <v>3.2534328024868278</v>
      </c>
      <c r="G41" s="308">
        <f>Helicopter!G40</f>
        <v>3.2534328024868278</v>
      </c>
    </row>
    <row r="42" spans="1:7">
      <c r="A42" s="331" t="s">
        <v>326</v>
      </c>
      <c r="B42" s="311">
        <f>SUM(B38:B41)</f>
        <v>11.771303197118931</v>
      </c>
      <c r="C42" s="311">
        <f t="shared" ref="C42:G42" si="5">SUM(C38:C41)</f>
        <v>66.487694574339855</v>
      </c>
      <c r="D42" s="311">
        <f t="shared" si="5"/>
        <v>90.444724475798935</v>
      </c>
      <c r="E42" s="311">
        <f t="shared" si="5"/>
        <v>0.43537451658718873</v>
      </c>
      <c r="F42" s="311">
        <f t="shared" si="5"/>
        <v>7.6462471114708208</v>
      </c>
      <c r="G42" s="311">
        <f t="shared" si="5"/>
        <v>6.4130001074100118</v>
      </c>
    </row>
    <row r="43" spans="1:7" ht="7.5" customHeight="1">
      <c r="A43" s="687"/>
      <c r="B43" s="688"/>
      <c r="C43" s="688"/>
      <c r="D43" s="688"/>
      <c r="E43" s="688"/>
      <c r="F43" s="688"/>
      <c r="G43" s="689"/>
    </row>
    <row r="44" spans="1:7">
      <c r="A44" s="478" t="s">
        <v>385</v>
      </c>
      <c r="B44" s="478" t="s">
        <v>42</v>
      </c>
      <c r="C44" s="478" t="s">
        <v>40</v>
      </c>
      <c r="D44" s="478" t="s">
        <v>55</v>
      </c>
      <c r="E44" s="478" t="s">
        <v>43</v>
      </c>
      <c r="F44" s="478" t="s">
        <v>44</v>
      </c>
      <c r="G44" s="478" t="s">
        <v>45</v>
      </c>
    </row>
    <row r="45" spans="1:7">
      <c r="A45" s="312" t="s">
        <v>118</v>
      </c>
      <c r="B45" s="308">
        <f>'2017 Equipment Segment B'!R23</f>
        <v>1.8833345168947728</v>
      </c>
      <c r="C45" s="308">
        <f>'2017 Equipment Segment B'!S23</f>
        <v>18.743802071432192</v>
      </c>
      <c r="D45" s="308">
        <f>'2017 Equipment Segment B'!T23</f>
        <v>30.330836764409597</v>
      </c>
      <c r="E45" s="308">
        <f>'2017 Equipment Segment B'!U23</f>
        <v>3.8078044262864943E-2</v>
      </c>
      <c r="F45" s="308">
        <f>'2017 Equipment Segment B'!V23</f>
        <v>0.88597289817695746</v>
      </c>
      <c r="G45" s="308">
        <f>'2017 Equipment Segment B'!W23</f>
        <v>0.79001506632280127</v>
      </c>
    </row>
    <row r="46" spans="1:7">
      <c r="A46" s="312" t="s">
        <v>119</v>
      </c>
      <c r="B46" s="308">
        <f>'17Construction Truck Segment B'!U19</f>
        <v>0.1626080165930385</v>
      </c>
      <c r="C46" s="308">
        <f>'17Construction Truck Segment B'!S19</f>
        <v>0.76258084799528669</v>
      </c>
      <c r="D46" s="308">
        <f>'17Construction Truck Segment B'!T19</f>
        <v>2.4618243942087732</v>
      </c>
      <c r="E46" s="308">
        <f>'17Construction Truck Segment B'!V19</f>
        <v>4.2145596890708131E-3</v>
      </c>
      <c r="F46" s="308">
        <f>'17Construction Truck Segment B'!W19+'17Construction Truck Segment B'!Y19</f>
        <v>0.60569746541394454</v>
      </c>
      <c r="G46" s="308">
        <f>'17Construction Truck Segment B'!X19+'17Construction Truck Segment B'!Z19</f>
        <v>0.20582233547302917</v>
      </c>
    </row>
    <row r="47" spans="1:7">
      <c r="A47" s="312" t="s">
        <v>120</v>
      </c>
      <c r="B47" s="308">
        <f>'2017 WorkerTrips Segment B'!H16</f>
        <v>0.83097075110312346</v>
      </c>
      <c r="C47" s="308">
        <f>'2017 WorkerTrips Segment B'!F16</f>
        <v>7.6355956833851266</v>
      </c>
      <c r="D47" s="308">
        <f>'2017 WorkerTrips Segment B'!G16</f>
        <v>0.6832980572599533</v>
      </c>
      <c r="E47" s="308">
        <f>'2017 WorkerTrips Segment B'!I16</f>
        <v>1.2590147258168795E-2</v>
      </c>
      <c r="F47" s="308">
        <f>'2017 WorkerTrips Segment B'!J16+'2017 WorkerTrips Segment B'!L16</f>
        <v>0.3939386917872153</v>
      </c>
      <c r="G47" s="308">
        <f>'2017 WorkerTrips Segment B'!K16+'2017 WorkerTrips Segment B'!M16</f>
        <v>0.12389064242509437</v>
      </c>
    </row>
    <row r="48" spans="1:7">
      <c r="A48" s="331" t="s">
        <v>326</v>
      </c>
      <c r="B48" s="311">
        <f t="shared" ref="B48:G48" si="6">SUM(B45:B47)</f>
        <v>2.8769132845909349</v>
      </c>
      <c r="C48" s="311">
        <f t="shared" si="6"/>
        <v>27.141978602812607</v>
      </c>
      <c r="D48" s="311">
        <f t="shared" si="6"/>
        <v>33.475959215878326</v>
      </c>
      <c r="E48" s="311">
        <f t="shared" si="6"/>
        <v>5.4882751210104552E-2</v>
      </c>
      <c r="F48" s="311">
        <f t="shared" si="6"/>
        <v>1.8856090553781173</v>
      </c>
      <c r="G48" s="311">
        <f t="shared" si="6"/>
        <v>1.1197280442209248</v>
      </c>
    </row>
    <row r="49" spans="1:7" ht="6.75" customHeight="1">
      <c r="A49" s="687"/>
      <c r="B49" s="688"/>
      <c r="C49" s="688"/>
      <c r="D49" s="688"/>
      <c r="E49" s="688"/>
      <c r="F49" s="688"/>
      <c r="G49" s="689"/>
    </row>
    <row r="50" spans="1:7">
      <c r="A50" s="478" t="s">
        <v>383</v>
      </c>
      <c r="B50" s="478" t="s">
        <v>42</v>
      </c>
      <c r="C50" s="478" t="s">
        <v>40</v>
      </c>
      <c r="D50" s="478" t="s">
        <v>55</v>
      </c>
      <c r="E50" s="478" t="s">
        <v>43</v>
      </c>
      <c r="F50" s="478" t="s">
        <v>44</v>
      </c>
      <c r="G50" s="478" t="s">
        <v>45</v>
      </c>
    </row>
    <row r="51" spans="1:7">
      <c r="A51" s="312" t="s">
        <v>118</v>
      </c>
      <c r="B51" s="308">
        <f>'2017 Equipment Segment D'!R24</f>
        <v>3.9149060082690506</v>
      </c>
      <c r="C51" s="308">
        <f>'2017 Equipment Segment D'!S24</f>
        <v>20.361971479067009</v>
      </c>
      <c r="D51" s="308">
        <f>'2017 Equipment Segment D'!T24</f>
        <v>34.14507966869698</v>
      </c>
      <c r="E51" s="308">
        <f>'2017 Equipment Segment D'!U24</f>
        <v>4.3501219970853246E-2</v>
      </c>
      <c r="F51" s="308">
        <f>'2017 Equipment Segment D'!V24</f>
        <v>1.1418238299005294</v>
      </c>
      <c r="G51" s="308">
        <f>'2017 Equipment Segment D'!W24</f>
        <v>1.0171493520799155</v>
      </c>
    </row>
    <row r="52" spans="1:7">
      <c r="A52" s="312" t="s">
        <v>119</v>
      </c>
      <c r="B52" s="308">
        <f>'17Construction Truck Segment D'!U22</f>
        <v>0.14835429579967138</v>
      </c>
      <c r="C52" s="308">
        <f>'17Construction Truck Segment D'!S22</f>
        <v>0.6155471230955275</v>
      </c>
      <c r="D52" s="308">
        <f>'17Construction Truck Segment D'!T22</f>
        <v>2.3523587792648639</v>
      </c>
      <c r="E52" s="308">
        <f>'17Construction Truck Segment D'!V22</f>
        <v>4.8006712825178991E-3</v>
      </c>
      <c r="F52" s="308">
        <f>'17Construction Truck Segment D'!W22+'17Construction Truck Segment D'!Y22</f>
        <v>0.4071564249680717</v>
      </c>
      <c r="G52" s="308">
        <f>'17Construction Truck Segment D'!X22+'17Construction Truck Segment D'!Z22</f>
        <v>0.1420971600551284</v>
      </c>
    </row>
    <row r="53" spans="1:7">
      <c r="A53" s="312" t="s">
        <v>120</v>
      </c>
      <c r="B53" s="308">
        <f>'2017 WorkerTrips Segment D'!H14</f>
        <v>0.43992569176047713</v>
      </c>
      <c r="C53" s="308">
        <f>'2017 WorkerTrips Segment D'!F14</f>
        <v>4.0423741853215382</v>
      </c>
      <c r="D53" s="308">
        <f>'2017 WorkerTrips Segment D'!G14</f>
        <v>0.36174603031409291</v>
      </c>
      <c r="E53" s="308">
        <f>'2017 WorkerTrips Segment D'!I14</f>
        <v>6.6653720778540671E-3</v>
      </c>
      <c r="F53" s="308">
        <f>'2017 WorkerTrips Segment D'!J14+'2017 WorkerTrips Segment D'!L14</f>
        <v>0.20855577800499636</v>
      </c>
      <c r="G53" s="308">
        <f>'2017 WorkerTrips Segment D'!K14+'2017 WorkerTrips Segment D'!M14</f>
        <v>6.5589163636814662E-2</v>
      </c>
    </row>
    <row r="54" spans="1:7">
      <c r="A54" s="331" t="s">
        <v>326</v>
      </c>
      <c r="B54" s="311">
        <f t="shared" ref="B54:G54" si="7">SUM(B51:B53)</f>
        <v>4.5031859958291989</v>
      </c>
      <c r="C54" s="311">
        <f t="shared" si="7"/>
        <v>25.019892787484075</v>
      </c>
      <c r="D54" s="311">
        <f t="shared" si="7"/>
        <v>36.859184478275935</v>
      </c>
      <c r="E54" s="311">
        <f t="shared" si="7"/>
        <v>5.4967263331225209E-2</v>
      </c>
      <c r="F54" s="311">
        <f t="shared" si="7"/>
        <v>1.7575360328735976</v>
      </c>
      <c r="G54" s="311">
        <f t="shared" si="7"/>
        <v>1.2248356757718586</v>
      </c>
    </row>
    <row r="55" spans="1:7" ht="25.5">
      <c r="A55" s="337" t="s">
        <v>506</v>
      </c>
      <c r="B55" s="311">
        <f>B42+B48+B54</f>
        <v>19.151402477539065</v>
      </c>
      <c r="C55" s="311">
        <f t="shared" ref="C55:G55" si="8">C42+C48+C54</f>
        <v>118.64956596463654</v>
      </c>
      <c r="D55" s="311">
        <f t="shared" si="8"/>
        <v>160.7798681699532</v>
      </c>
      <c r="E55" s="311">
        <f t="shared" si="8"/>
        <v>0.54522453112851854</v>
      </c>
      <c r="F55" s="311">
        <f t="shared" si="8"/>
        <v>11.289392199722535</v>
      </c>
      <c r="G55" s="311">
        <f t="shared" si="8"/>
        <v>8.7575638274027945</v>
      </c>
    </row>
  </sheetData>
  <mergeCells count="7">
    <mergeCell ref="B4:G4"/>
    <mergeCell ref="B36:G36"/>
    <mergeCell ref="A49:G49"/>
    <mergeCell ref="A43:G43"/>
    <mergeCell ref="A26:G26"/>
    <mergeCell ref="A19:G19"/>
    <mergeCell ref="A12:G12"/>
  </mergeCells>
  <pageMargins left="0.7" right="0.7" top="0.875" bottom="0.75" header="0.3" footer="0.3"/>
  <pageSetup orientation="portrait" r:id="rId1"/>
  <headerFooter>
    <oddHeader>&amp;CTable A-28
Mitigated Construction Emissions Summary
Sycamore to Peñasquitos 230 kV Transmission Line Project</oddHeader>
    <oddFooter>&amp;CA-28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XFD186"/>
  <sheetViews>
    <sheetView view="pageBreakPreview" topLeftCell="B1" zoomScale="70" zoomScaleSheetLayoutView="70" workbookViewId="0">
      <selection activeCell="B1" sqref="B1"/>
    </sheetView>
  </sheetViews>
  <sheetFormatPr defaultColWidth="9.140625" defaultRowHeight="15"/>
  <cols>
    <col min="1" max="1" width="14.42578125" style="228" hidden="1" customWidth="1"/>
    <col min="2" max="2" width="29.7109375" style="229" customWidth="1"/>
    <col min="3" max="3" width="23.7109375" style="230" customWidth="1"/>
    <col min="4" max="4" width="9.28515625" style="229" customWidth="1"/>
    <col min="5" max="5" width="0" style="229" hidden="1" customWidth="1"/>
    <col min="6" max="6" width="9.28515625" style="229" customWidth="1"/>
    <col min="7" max="8" width="9.7109375" style="229" customWidth="1"/>
    <col min="9" max="9" width="10.42578125" style="229" customWidth="1"/>
    <col min="10" max="10" width="9.7109375" style="229" customWidth="1"/>
    <col min="11" max="11" width="10.42578125" style="229" customWidth="1"/>
    <col min="12" max="12" width="10.7109375" style="231" customWidth="1"/>
    <col min="13" max="13" width="14.7109375" style="232" hidden="1" customWidth="1"/>
    <col min="14" max="15" width="10.7109375" style="232" customWidth="1"/>
    <col min="16" max="17" width="14.7109375" style="232" hidden="1" customWidth="1"/>
    <col min="18" max="19" width="11.85546875" style="232" hidden="1" customWidth="1"/>
    <col min="20" max="20" width="3.140625" style="229" customWidth="1"/>
    <col min="21" max="23" width="13.28515625" style="229" customWidth="1"/>
    <col min="24" max="24" width="11.7109375" style="232" customWidth="1"/>
    <col min="25" max="25" width="14.7109375" style="232" hidden="1" customWidth="1"/>
    <col min="26" max="27" width="11.7109375" style="232" customWidth="1"/>
    <col min="28" max="29" width="14.7109375" style="232" hidden="1" customWidth="1"/>
    <col min="30" max="31" width="11.7109375" style="232" hidden="1" customWidth="1"/>
    <col min="32" max="16384" width="9.140625" style="229"/>
  </cols>
  <sheetData>
    <row r="1" spans="1:31" s="104" customFormat="1" ht="15.75" thickBot="1">
      <c r="A1" s="101"/>
      <c r="B1" s="102" t="s">
        <v>121</v>
      </c>
      <c r="C1" s="103"/>
      <c r="E1" s="105"/>
      <c r="M1" s="106"/>
      <c r="N1" s="737" t="s">
        <v>122</v>
      </c>
      <c r="O1" s="737"/>
      <c r="P1" s="106"/>
      <c r="X1" s="107" t="s">
        <v>123</v>
      </c>
      <c r="Y1" s="108"/>
      <c r="Z1" s="108"/>
      <c r="AA1" s="108"/>
      <c r="AB1" s="108"/>
      <c r="AC1" s="108"/>
      <c r="AD1" s="108"/>
      <c r="AE1" s="108"/>
    </row>
    <row r="2" spans="1:31" s="104" customFormat="1">
      <c r="A2" s="109"/>
      <c r="B2" s="110" t="s">
        <v>124</v>
      </c>
      <c r="C2" s="111"/>
      <c r="E2" s="105"/>
      <c r="M2" s="106"/>
      <c r="N2" s="106" t="s">
        <v>125</v>
      </c>
      <c r="O2" s="106" t="s">
        <v>126</v>
      </c>
      <c r="P2" s="106"/>
      <c r="U2" s="112" t="s">
        <v>127</v>
      </c>
      <c r="V2" s="113" t="s">
        <v>128</v>
      </c>
      <c r="W2" s="114" t="s">
        <v>40</v>
      </c>
      <c r="X2" s="112" t="s">
        <v>127</v>
      </c>
      <c r="Y2" s="115" t="s">
        <v>42</v>
      </c>
      <c r="Z2" s="113" t="s">
        <v>128</v>
      </c>
      <c r="AA2" s="114" t="s">
        <v>40</v>
      </c>
      <c r="AB2" s="115" t="s">
        <v>129</v>
      </c>
      <c r="AC2" s="114" t="s">
        <v>46</v>
      </c>
      <c r="AD2" s="116" t="s">
        <v>47</v>
      </c>
      <c r="AE2" s="117" t="s">
        <v>48</v>
      </c>
    </row>
    <row r="3" spans="1:31" s="104" customFormat="1" ht="15.75" thickBot="1">
      <c r="A3" s="109"/>
      <c r="B3" s="104" t="s">
        <v>130</v>
      </c>
      <c r="C3" s="118"/>
      <c r="D3" s="119"/>
      <c r="E3" s="119"/>
      <c r="M3" s="106"/>
      <c r="N3" s="106" t="s">
        <v>48</v>
      </c>
      <c r="O3" s="106">
        <v>0.26</v>
      </c>
      <c r="P3" s="106"/>
      <c r="U3" s="120" t="s">
        <v>131</v>
      </c>
      <c r="V3" s="121" t="s">
        <v>131</v>
      </c>
      <c r="W3" s="122" t="s">
        <v>131</v>
      </c>
      <c r="X3" s="120" t="s">
        <v>132</v>
      </c>
      <c r="Y3" s="123" t="s">
        <v>132</v>
      </c>
      <c r="Z3" s="121" t="s">
        <v>132</v>
      </c>
      <c r="AA3" s="122" t="s">
        <v>132</v>
      </c>
      <c r="AB3" s="123" t="s">
        <v>132</v>
      </c>
      <c r="AC3" s="122" t="s">
        <v>132</v>
      </c>
      <c r="AD3" s="124" t="s">
        <v>132</v>
      </c>
      <c r="AE3" s="125" t="s">
        <v>132</v>
      </c>
    </row>
    <row r="4" spans="1:31" s="104" customFormat="1" ht="15.75" thickBot="1">
      <c r="A4" s="109"/>
      <c r="B4" s="126" t="s">
        <v>133</v>
      </c>
      <c r="C4" s="118"/>
      <c r="D4" s="119"/>
      <c r="E4" s="119"/>
      <c r="M4" s="106"/>
      <c r="N4" s="106" t="s">
        <v>47</v>
      </c>
      <c r="O4" s="106">
        <v>0.57999999999999996</v>
      </c>
      <c r="P4" s="106"/>
      <c r="U4" s="127" t="e">
        <f>MAX(SUM(U10:U19),SUM(U20:U43),SUM(U48:U53),SUM(U58:U67),SUM(U71:U85))+SUM(U98:U105)</f>
        <v>#REF!</v>
      </c>
      <c r="V4" s="127" t="e">
        <f>MAX(SUM(V10:V19),SUM(V20:V43),SUM(V48:V53),SUM(V58:V67),SUM(V71:V85))+SUM(V98:V105)</f>
        <v>#REF!</v>
      </c>
      <c r="W4" s="127" t="e">
        <f>MAX(SUM(W10:W19),SUM(W20:W43),SUM(W48:W53),SUM(W58:W67),SUM(W71:W85))+SUM(W98:W105)</f>
        <v>#REF!</v>
      </c>
      <c r="X4" s="127" t="e">
        <f>SUM(X10:X105)</f>
        <v>#REF!</v>
      </c>
      <c r="Y4" s="128">
        <f t="shared" ref="Y4:AE4" si="0">SUM(Y10:Y125)</f>
        <v>13.269839667587148</v>
      </c>
      <c r="Z4" s="127" t="e">
        <f>SUM(Z10:Z105)</f>
        <v>#REF!</v>
      </c>
      <c r="AA4" s="127" t="e">
        <f>SUM(AA10:AA105)</f>
        <v>#REF!</v>
      </c>
      <c r="AB4" s="128">
        <f t="shared" si="0"/>
        <v>413.19706800950416</v>
      </c>
      <c r="AC4" s="129">
        <f t="shared" si="0"/>
        <v>2714.2748572630671</v>
      </c>
      <c r="AD4" s="130">
        <f t="shared" si="0"/>
        <v>0.19834208348329371</v>
      </c>
      <c r="AE4" s="131">
        <f t="shared" si="0"/>
        <v>8.3602829555251099E-2</v>
      </c>
    </row>
    <row r="5" spans="1:31" s="104" customFormat="1">
      <c r="A5" s="109" t="s">
        <v>134</v>
      </c>
      <c r="B5" s="132" t="str">
        <f>'[7]Offroad SCAB Alt1'!B6</f>
        <v>Blythe Mesa Solar Project</v>
      </c>
      <c r="C5" s="118"/>
      <c r="D5" s="119"/>
      <c r="E5" s="119"/>
      <c r="M5" s="106"/>
      <c r="N5" s="106" t="s">
        <v>135</v>
      </c>
      <c r="O5" s="106">
        <f>O3/O4</f>
        <v>0.44827586206896558</v>
      </c>
      <c r="P5" s="106"/>
      <c r="X5" s="133"/>
      <c r="Y5" s="133"/>
      <c r="Z5" s="133"/>
      <c r="AA5" s="133"/>
      <c r="AB5" s="133"/>
      <c r="AC5" s="133"/>
      <c r="AD5" s="133"/>
      <c r="AE5" s="133"/>
    </row>
    <row r="6" spans="1:31" s="134" customFormat="1" ht="12.75">
      <c r="A6" s="134" t="s">
        <v>136</v>
      </c>
      <c r="B6" s="132" t="str">
        <f>'[7]Offroad SCAB Alt1'!B7</f>
        <v>Site Preparation/Grading/Earthwork</v>
      </c>
      <c r="C6" s="135"/>
      <c r="D6" s="136"/>
      <c r="E6" s="136"/>
      <c r="F6" s="137"/>
      <c r="G6" s="137"/>
      <c r="H6" s="136"/>
      <c r="I6" s="138"/>
      <c r="K6" s="136"/>
      <c r="L6" s="139"/>
      <c r="M6" s="140"/>
      <c r="N6" s="140"/>
      <c r="O6" s="140"/>
      <c r="P6" s="140"/>
      <c r="Q6" s="140"/>
      <c r="R6" s="140"/>
      <c r="S6" s="140"/>
    </row>
    <row r="7" spans="1:31" s="134" customFormat="1" ht="13.5" thickBot="1">
      <c r="B7" s="141" t="str">
        <f>'[7]Offroad SCAB Alt1'!B8</f>
        <v>3 months</v>
      </c>
      <c r="C7" s="137"/>
      <c r="D7" s="136"/>
      <c r="E7" s="136"/>
      <c r="F7" s="137"/>
      <c r="G7" s="137"/>
      <c r="H7" s="137"/>
      <c r="I7" s="142"/>
      <c r="J7" s="137"/>
      <c r="K7" s="137"/>
      <c r="L7" s="143"/>
      <c r="M7" s="140"/>
      <c r="N7" s="140"/>
      <c r="O7" s="140"/>
      <c r="P7" s="140"/>
      <c r="Q7" s="140"/>
      <c r="R7" s="140"/>
      <c r="S7" s="140"/>
    </row>
    <row r="8" spans="1:31" s="151" customFormat="1" ht="49.15" customHeight="1">
      <c r="A8" s="738" t="s">
        <v>137</v>
      </c>
      <c r="B8" s="739" t="s">
        <v>138</v>
      </c>
      <c r="C8" s="741" t="s">
        <v>139</v>
      </c>
      <c r="D8" s="741" t="s">
        <v>140</v>
      </c>
      <c r="E8" s="741" t="s">
        <v>141</v>
      </c>
      <c r="F8" s="741" t="s">
        <v>142</v>
      </c>
      <c r="G8" s="741" t="s">
        <v>143</v>
      </c>
      <c r="H8" s="741" t="s">
        <v>144</v>
      </c>
      <c r="I8" s="144" t="s">
        <v>145</v>
      </c>
      <c r="J8" s="741" t="s">
        <v>146</v>
      </c>
      <c r="K8" s="741" t="s">
        <v>147</v>
      </c>
      <c r="L8" s="145" t="s">
        <v>148</v>
      </c>
      <c r="M8" s="146" t="s">
        <v>149</v>
      </c>
      <c r="N8" s="145" t="s">
        <v>150</v>
      </c>
      <c r="O8" s="147" t="s">
        <v>151</v>
      </c>
      <c r="P8" s="148" t="s">
        <v>152</v>
      </c>
      <c r="Q8" s="147" t="s">
        <v>153</v>
      </c>
      <c r="R8" s="148" t="s">
        <v>154</v>
      </c>
      <c r="S8" s="147" t="s">
        <v>155</v>
      </c>
      <c r="T8" s="149"/>
      <c r="U8" s="150" t="s">
        <v>156</v>
      </c>
      <c r="V8" s="150" t="s">
        <v>150</v>
      </c>
      <c r="W8" s="150" t="s">
        <v>151</v>
      </c>
      <c r="X8" s="147" t="s">
        <v>151</v>
      </c>
      <c r="Y8" s="146" t="s">
        <v>149</v>
      </c>
      <c r="Z8" s="145" t="s">
        <v>150</v>
      </c>
      <c r="AA8" s="147" t="s">
        <v>151</v>
      </c>
      <c r="AB8" s="148" t="s">
        <v>152</v>
      </c>
      <c r="AC8" s="147" t="s">
        <v>153</v>
      </c>
      <c r="AD8" s="148" t="s">
        <v>154</v>
      </c>
      <c r="AE8" s="147" t="s">
        <v>155</v>
      </c>
    </row>
    <row r="9" spans="1:31" s="151" customFormat="1" ht="18.75" customHeight="1" thickBot="1">
      <c r="A9" s="738"/>
      <c r="B9" s="740"/>
      <c r="C9" s="742"/>
      <c r="D9" s="743"/>
      <c r="E9" s="743"/>
      <c r="F9" s="743"/>
      <c r="G9" s="743"/>
      <c r="H9" s="743"/>
      <c r="I9" s="152">
        <f>SUM(I10:I16)</f>
        <v>4320</v>
      </c>
      <c r="J9" s="742"/>
      <c r="K9" s="742"/>
      <c r="L9" s="153" t="s">
        <v>157</v>
      </c>
      <c r="M9" s="153" t="s">
        <v>157</v>
      </c>
      <c r="N9" s="153" t="s">
        <v>157</v>
      </c>
      <c r="O9" s="154" t="s">
        <v>157</v>
      </c>
      <c r="P9" s="155" t="s">
        <v>157</v>
      </c>
      <c r="Q9" s="156" t="s">
        <v>157</v>
      </c>
      <c r="R9" s="155" t="s">
        <v>157</v>
      </c>
      <c r="S9" s="156" t="s">
        <v>157</v>
      </c>
      <c r="T9" s="149"/>
      <c r="U9" s="157" t="s">
        <v>131</v>
      </c>
      <c r="V9" s="158" t="s">
        <v>131</v>
      </c>
      <c r="W9" s="159" t="s">
        <v>131</v>
      </c>
      <c r="X9" s="160" t="s">
        <v>132</v>
      </c>
      <c r="Y9" s="158" t="s">
        <v>132</v>
      </c>
      <c r="Z9" s="159" t="s">
        <v>132</v>
      </c>
      <c r="AA9" s="160" t="s">
        <v>132</v>
      </c>
      <c r="AB9" s="161" t="s">
        <v>132</v>
      </c>
      <c r="AC9" s="160" t="s">
        <v>132</v>
      </c>
      <c r="AD9" s="161" t="s">
        <v>132</v>
      </c>
      <c r="AE9" s="160" t="s">
        <v>132</v>
      </c>
    </row>
    <row r="10" spans="1:31" s="151" customFormat="1" ht="12" customHeight="1">
      <c r="A10" s="151" t="s">
        <v>158</v>
      </c>
      <c r="B10" s="162" t="s">
        <v>159</v>
      </c>
      <c r="C10" s="137" t="s">
        <v>160</v>
      </c>
      <c r="D10" s="163">
        <v>185</v>
      </c>
      <c r="E10" s="163" t="s">
        <v>161</v>
      </c>
      <c r="F10" s="163">
        <v>1</v>
      </c>
      <c r="G10" s="163">
        <v>90</v>
      </c>
      <c r="H10" s="163">
        <v>6</v>
      </c>
      <c r="I10" s="163">
        <f t="shared" ref="I10:I19" si="1">F10*G10*H10</f>
        <v>540</v>
      </c>
      <c r="J10" s="163" t="e">
        <f>'Offroad Tiers LF'!#REF!</f>
        <v>#REF!</v>
      </c>
      <c r="K10" s="163">
        <v>250</v>
      </c>
      <c r="L10" s="139" t="e">
        <f>IF($D10&lt;11,'Offroad Tiers EF'!$Z$5*$D10*$J10,IF($D10&lt;25,'Offroad Tiers EF'!$Z$6*$D10*$J10,IF($D10&lt;50,'Offroad Tiers EF'!$Z$7*$D10*$J10,IF($D10&lt;75,'Offroad Tiers EF'!$Z$8*$D10*$J10,IF($D10&lt;100,'Offroad Tiers EF'!$Z$9*$D10*$J10,IF($D10&lt;175,'Offroad Tiers EF'!$Z$10*$D10*$J10,IF($D10&lt;300,'Offroad Tiers EF'!$Z$11*$D10*$J10,IF($D10&lt;600,'Offroad Tiers EF'!$Z$12*$D10*$J10,"!"))))))))</f>
        <v>#REF!</v>
      </c>
      <c r="M10" s="164">
        <f>'[7]Offroad SCAB EF'!E175</f>
        <v>0.5501196094048344</v>
      </c>
      <c r="N10" s="139" t="e">
        <f>IF($D10&lt;11,'Offroad Tiers EF'!$AD$5*$D10*$J10,IF($D10&lt;25,'Offroad Tiers EF'!$AD$6*$D10*$J10,IF($D10&lt;50,'Offroad Tiers EF'!$AD$7*$D10*$J10,IF($D10&lt;75,'Offroad Tiers EF'!$AD$8*$D10*$J10,IF($D10&lt;100,'Offroad Tiers EF'!$AD$9*$D10*$J10,IF($D10&lt;175,'Offroad Tiers EF'!$AD$10*$D10*$J10,IF($D10&lt;300,'Offroad Tiers EF'!$AD$11*$D10*$J10,IF($D10&lt;600,'Offroad Tiers EF'!$AD$12*$D10*$J10,"!"))))))))</f>
        <v>#REF!</v>
      </c>
      <c r="O10" s="165" t="e">
        <f>IF($D10&lt;11,'Offroad Tiers EF'!$AB$5*$D10*$J10,IF($D10&lt;25,'Offroad Tiers EF'!$AB$6*$D10*$J10,IF($D10&lt;50,'Offroad Tiers EF'!$AB$7*$D10*$J10,IF($D10&lt;75,'Offroad Tiers EF'!$AB$8*$D10*$J10,IF($D10&lt;100,'Offroad Tiers EF'!$AB$9*$D10*$J10,IF($D10&lt;175,'Offroad Tiers EF'!$AB$10*$D10*$J10,IF($D10&lt;300,'Offroad Tiers EF'!$AB$11*$D10*$J10,IF($D10&lt;600,'Offroad Tiers EF'!$AB$12*$D10*$J10,"!"))))))))</f>
        <v>#REF!</v>
      </c>
      <c r="P10" s="164">
        <f>'[7]Offroad SCAB EF'!H175</f>
        <v>5.2906188391593875E-2</v>
      </c>
      <c r="Q10" s="166">
        <f>'[7]Offroad SCAB EF'!I175</f>
        <v>256.57097382834644</v>
      </c>
      <c r="R10" s="164">
        <f>'[7]Offroad SCAB EF'!J175</f>
        <v>1.5748989054068369E-2</v>
      </c>
      <c r="S10" s="166">
        <f>R10*$O$5</f>
        <v>7.0598916449272006E-3</v>
      </c>
      <c r="T10" s="167"/>
      <c r="U10" s="168" t="e">
        <f>$F10*L10*$H10</f>
        <v>#REF!</v>
      </c>
      <c r="V10" s="168" t="e">
        <f>$F10*N10*$H10</f>
        <v>#REF!</v>
      </c>
      <c r="W10" s="168" t="e">
        <f>$F10*O10*$H10</f>
        <v>#REF!</v>
      </c>
      <c r="X10" s="169" t="e">
        <f t="shared" ref="X10:AE19" si="2">L10*$I10/2000</f>
        <v>#REF!</v>
      </c>
      <c r="Y10" s="164">
        <f t="shared" si="2"/>
        <v>0.1485322945393053</v>
      </c>
      <c r="Z10" s="164" t="e">
        <f t="shared" si="2"/>
        <v>#REF!</v>
      </c>
      <c r="AA10" s="166" t="e">
        <f t="shared" si="2"/>
        <v>#REF!</v>
      </c>
      <c r="AB10" s="164">
        <f t="shared" si="2"/>
        <v>1.4284670865730346E-2</v>
      </c>
      <c r="AC10" s="166">
        <f t="shared" si="2"/>
        <v>69.274162933653542</v>
      </c>
      <c r="AD10" s="164">
        <f t="shared" si="2"/>
        <v>4.2522270445984594E-3</v>
      </c>
      <c r="AE10" s="166">
        <f t="shared" si="2"/>
        <v>1.9061707441303441E-3</v>
      </c>
    </row>
    <row r="11" spans="1:31" s="151" customFormat="1" ht="12" customHeight="1">
      <c r="B11" s="162" t="s">
        <v>162</v>
      </c>
      <c r="C11" s="137" t="s">
        <v>163</v>
      </c>
      <c r="D11" s="163">
        <v>99</v>
      </c>
      <c r="E11" s="163" t="s">
        <v>161</v>
      </c>
      <c r="F11" s="163">
        <v>2</v>
      </c>
      <c r="G11" s="163">
        <v>90</v>
      </c>
      <c r="H11" s="163">
        <v>4</v>
      </c>
      <c r="I11" s="163">
        <f t="shared" si="1"/>
        <v>720</v>
      </c>
      <c r="J11" s="163" t="e">
        <f>'Offroad Tiers LF'!#REF!</f>
        <v>#REF!</v>
      </c>
      <c r="K11" s="163">
        <v>250</v>
      </c>
      <c r="L11" s="139" t="e">
        <f>IF($D11&lt;11,'Offroad Tiers EF'!$Z$5*$D11*$J11,IF($D11&lt;25,'Offroad Tiers EF'!$Z$6*$D11*$J11,IF($D11&lt;50,'Offroad Tiers EF'!$Z$7*$D11*$J11,IF($D11&lt;75,'Offroad Tiers EF'!$Z$8*$D11*$J11,IF($D11&lt;100,'Offroad Tiers EF'!$Z$9*$D11*$J11,IF($D11&lt;175,'Offroad Tiers EF'!$Z$10*$D11*$J11,IF($D11&lt;300,'Offroad Tiers EF'!$Z$11*$D11*$J11,IF($D11&lt;600,'Offroad Tiers EF'!$Z$12*$D11*$J11,"!"))))))))</f>
        <v>#REF!</v>
      </c>
      <c r="M11" s="164">
        <f>'[7]Offroad SCAB EF'!E94</f>
        <v>0.59919040077340868</v>
      </c>
      <c r="N11" s="139" t="e">
        <f>IF($D11&lt;11,'Offroad Tiers EF'!$AD$5*$D11*$J11,IF($D11&lt;25,'Offroad Tiers EF'!$AD$6*$D11*$J11,IF($D11&lt;50,'Offroad Tiers EF'!$AD$7*$D11*$J11,IF($D11&lt;75,'Offroad Tiers EF'!$AD$8*$D11*$J11,IF($D11&lt;100,'Offroad Tiers EF'!$AD$9*$D11*$J11,IF($D11&lt;175,'Offroad Tiers EF'!$AD$10*$D11*$J11,IF($D11&lt;300,'Offroad Tiers EF'!$AD$11*$D11*$J11,IF($D11&lt;600,'Offroad Tiers EF'!$AD$12*$D11*$J11,"!"))))))))</f>
        <v>#REF!</v>
      </c>
      <c r="O11" s="165" t="e">
        <f>IF($D11&lt;11,'Offroad Tiers EF'!$AB$5*$D11*$J11,IF($D11&lt;25,'Offroad Tiers EF'!$AB$6*$D11*$J11,IF($D11&lt;50,'Offroad Tiers EF'!$AB$7*$D11*$J11,IF($D11&lt;75,'Offroad Tiers EF'!$AB$8*$D11*$J11,IF($D11&lt;100,'Offroad Tiers EF'!$AB$9*$D11*$J11,IF($D11&lt;175,'Offroad Tiers EF'!$AB$10*$D11*$J11,IF($D11&lt;300,'Offroad Tiers EF'!$AB$11*$D11*$J11,IF($D11&lt;600,'Offroad Tiers EF'!$AB$12*$D11*$J11,"!"))))))))</f>
        <v>#REF!</v>
      </c>
      <c r="P11" s="164">
        <f>'[7]Offroad SCAB EF'!H94</f>
        <v>5.4969163488264562E-2</v>
      </c>
      <c r="Q11" s="166">
        <f>'[7]Offroad SCAB EF'!I94</f>
        <v>229.48432412540845</v>
      </c>
      <c r="R11" s="164">
        <f>'[7]Offroad SCAB EF'!J94</f>
        <v>1.5868754894952045E-2</v>
      </c>
      <c r="S11" s="166">
        <f t="shared" ref="S11:S16" si="3">R11*$O$5</f>
        <v>7.1135797804957454E-3</v>
      </c>
      <c r="T11" s="167"/>
      <c r="U11" s="168" t="e">
        <f>$F11*L11*$H11</f>
        <v>#REF!</v>
      </c>
      <c r="V11" s="168" t="e">
        <f>$F11*N11*$H11</f>
        <v>#REF!</v>
      </c>
      <c r="W11" s="168" t="e">
        <f>$F11*O11*$H11</f>
        <v>#REF!</v>
      </c>
      <c r="X11" s="169" t="e">
        <f t="shared" si="2"/>
        <v>#REF!</v>
      </c>
      <c r="Y11" s="164">
        <f t="shared" si="2"/>
        <v>0.21570854427842712</v>
      </c>
      <c r="Z11" s="164" t="e">
        <f t="shared" si="2"/>
        <v>#REF!</v>
      </c>
      <c r="AA11" s="166" t="e">
        <f t="shared" si="2"/>
        <v>#REF!</v>
      </c>
      <c r="AB11" s="164">
        <f t="shared" si="2"/>
        <v>1.9788898855775245E-2</v>
      </c>
      <c r="AC11" s="166">
        <f t="shared" si="2"/>
        <v>82.614356685147044</v>
      </c>
      <c r="AD11" s="164">
        <f t="shared" si="2"/>
        <v>5.7127517621827365E-3</v>
      </c>
      <c r="AE11" s="166">
        <f t="shared" si="2"/>
        <v>2.5608887209784682E-3</v>
      </c>
    </row>
    <row r="12" spans="1:31" s="151" customFormat="1" ht="12" customHeight="1">
      <c r="B12" s="162" t="s">
        <v>164</v>
      </c>
      <c r="C12" s="137" t="s">
        <v>160</v>
      </c>
      <c r="D12" s="163">
        <v>185</v>
      </c>
      <c r="E12" s="163" t="s">
        <v>161</v>
      </c>
      <c r="F12" s="163">
        <v>1</v>
      </c>
      <c r="G12" s="163">
        <v>90</v>
      </c>
      <c r="H12" s="163">
        <v>6</v>
      </c>
      <c r="I12" s="163">
        <f t="shared" si="1"/>
        <v>540</v>
      </c>
      <c r="J12" s="163" t="e">
        <f>'Offroad Tiers LF'!#REF!</f>
        <v>#REF!</v>
      </c>
      <c r="K12" s="163">
        <v>500</v>
      </c>
      <c r="L12" s="139" t="e">
        <f>IF($D12&lt;11,'Offroad Tiers EF'!$Z$5*$D12*$J12,IF($D12&lt;25,'Offroad Tiers EF'!$Z$6*$D12*$J12,IF($D12&lt;50,'Offroad Tiers EF'!$Z$7*$D12*$J12,IF($D12&lt;75,'Offroad Tiers EF'!$Z$8*$D12*$J12,IF($D12&lt;100,'Offroad Tiers EF'!$Z$9*$D12*$J12,IF($D12&lt;175,'Offroad Tiers EF'!$Z$10*$D12*$J12,IF($D12&lt;300,'Offroad Tiers EF'!$Z$11*$D12*$J12,IF($D12&lt;600,'Offroad Tiers EF'!$Z$12*$D12*$J12,"!"))))))))</f>
        <v>#REF!</v>
      </c>
      <c r="M12" s="164">
        <f>'[7]Offroad SCAB EF'!E144</f>
        <v>0.35947652969375449</v>
      </c>
      <c r="N12" s="139" t="e">
        <f>IF($D12&lt;11,'Offroad Tiers EF'!$AD$5*$D12*$J12,IF($D12&lt;25,'Offroad Tiers EF'!$AD$6*$D12*$J12,IF($D12&lt;50,'Offroad Tiers EF'!$AD$7*$D12*$J12,IF($D12&lt;75,'Offroad Tiers EF'!$AD$8*$D12*$J12,IF($D12&lt;100,'Offroad Tiers EF'!$AD$9*$D12*$J12,IF($D12&lt;175,'Offroad Tiers EF'!$AD$10*$D12*$J12,IF($D12&lt;300,'Offroad Tiers EF'!$AD$11*$D12*$J12,IF($D12&lt;600,'Offroad Tiers EF'!$AD$12*$D12*$J12,"!"))))))))</f>
        <v>#REF!</v>
      </c>
      <c r="O12" s="165" t="e">
        <f>IF($D12&lt;11,'Offroad Tiers EF'!$AB$5*$D12*$J12,IF($D12&lt;25,'Offroad Tiers EF'!$AB$6*$D12*$J12,IF($D12&lt;50,'Offroad Tiers EF'!$AB$7*$D12*$J12,IF($D12&lt;75,'Offroad Tiers EF'!$AB$8*$D12*$J12,IF($D12&lt;100,'Offroad Tiers EF'!$AB$9*$D12*$J12,IF($D12&lt;175,'Offroad Tiers EF'!$AB$10*$D12*$J12,IF($D12&lt;300,'Offroad Tiers EF'!$AB$11*$D12*$J12,IF($D12&lt;600,'Offroad Tiers EF'!$AB$12*$D12*$J12,"!"))))))))</f>
        <v>#REF!</v>
      </c>
      <c r="P12" s="164">
        <f>'[7]Offroad SCAB EF'!H144</f>
        <v>4.2946497845094585E-2</v>
      </c>
      <c r="Q12" s="166">
        <f>'[7]Offroad SCAB EF'!I144</f>
        <v>122.29132035359046</v>
      </c>
      <c r="R12" s="164">
        <f>'[7]Offroad SCAB EF'!J144</f>
        <v>1.088889413872896E-2</v>
      </c>
      <c r="S12" s="166">
        <f t="shared" si="3"/>
        <v>4.8812284070164315E-3</v>
      </c>
      <c r="T12" s="167"/>
      <c r="U12" s="168" t="e">
        <f t="shared" ref="U12:U19" si="4">$F12*L12*$H12</f>
        <v>#REF!</v>
      </c>
      <c r="V12" s="168" t="e">
        <f t="shared" ref="V12:W19" si="5">$F12*N12*$H12</f>
        <v>#REF!</v>
      </c>
      <c r="W12" s="168" t="e">
        <f t="shared" si="5"/>
        <v>#REF!</v>
      </c>
      <c r="X12" s="169" t="e">
        <f t="shared" si="2"/>
        <v>#REF!</v>
      </c>
      <c r="Y12" s="164">
        <f t="shared" si="2"/>
        <v>9.7058663017313709E-2</v>
      </c>
      <c r="Z12" s="164" t="e">
        <f t="shared" si="2"/>
        <v>#REF!</v>
      </c>
      <c r="AA12" s="166" t="e">
        <f t="shared" si="2"/>
        <v>#REF!</v>
      </c>
      <c r="AB12" s="164">
        <f t="shared" si="2"/>
        <v>1.1595554418175539E-2</v>
      </c>
      <c r="AC12" s="166">
        <f t="shared" si="2"/>
        <v>33.018656495469429</v>
      </c>
      <c r="AD12" s="164">
        <f t="shared" si="2"/>
        <v>2.9400014174568194E-3</v>
      </c>
      <c r="AE12" s="166">
        <f t="shared" si="2"/>
        <v>1.3179316698944366E-3</v>
      </c>
    </row>
    <row r="13" spans="1:31" s="151" customFormat="1" ht="12" customHeight="1">
      <c r="B13" s="162" t="s">
        <v>30</v>
      </c>
      <c r="C13" s="137" t="s">
        <v>30</v>
      </c>
      <c r="D13" s="163">
        <v>85</v>
      </c>
      <c r="E13" s="163" t="s">
        <v>161</v>
      </c>
      <c r="F13" s="163">
        <v>1</v>
      </c>
      <c r="G13" s="163">
        <v>90</v>
      </c>
      <c r="H13" s="163">
        <v>8</v>
      </c>
      <c r="I13" s="163">
        <f t="shared" si="1"/>
        <v>720</v>
      </c>
      <c r="J13" s="163" t="e">
        <f>'Offroad Tiers LF'!#REF!</f>
        <v>#REF!</v>
      </c>
      <c r="K13" s="163">
        <v>120</v>
      </c>
      <c r="L13" s="139" t="e">
        <f>IF($D13&lt;11,'Offroad Tiers EF'!$Z$5*$D13*$J13,IF($D13&lt;25,'Offroad Tiers EF'!$Z$6*$D13*$J13,IF($D13&lt;50,'Offroad Tiers EF'!$Z$7*$D13*$J13,IF($D13&lt;75,'Offroad Tiers EF'!$Z$8*$D13*$J13,IF($D13&lt;100,'Offroad Tiers EF'!$Z$9*$D13*$J13,IF($D13&lt;175,'Offroad Tiers EF'!$Z$10*$D13*$J13,IF($D13&lt;300,'Offroad Tiers EF'!$Z$11*$D13*$J13,IF($D13&lt;600,'Offroad Tiers EF'!$Z$12*$D13*$J13,"!"))))))))</f>
        <v>#REF!</v>
      </c>
      <c r="M13" s="164">
        <f>'[7]Offroad SCAB EF'!E227</f>
        <v>0.72450777388582199</v>
      </c>
      <c r="N13" s="139" t="e">
        <f>IF($D13&lt;11,'Offroad Tiers EF'!$AD$5*$D13*$J13,IF($D13&lt;25,'Offroad Tiers EF'!$AD$6*$D13*$J13,IF($D13&lt;50,'Offroad Tiers EF'!$AD$7*$D13*$J13,IF($D13&lt;75,'Offroad Tiers EF'!$AD$8*$D13*$J13,IF($D13&lt;100,'Offroad Tiers EF'!$AD$9*$D13*$J13,IF($D13&lt;175,'Offroad Tiers EF'!$AD$10*$D13*$J13,IF($D13&lt;300,'Offroad Tiers EF'!$AD$11*$D13*$J13,IF($D13&lt;600,'Offroad Tiers EF'!$AD$12*$D13*$J13,"!"))))))))</f>
        <v>#REF!</v>
      </c>
      <c r="O13" s="165" t="e">
        <f>IF($D13&lt;11,'Offroad Tiers EF'!$AB$5*$D13*$J13,IF($D13&lt;25,'Offroad Tiers EF'!$AB$6*$D13*$J13,IF($D13&lt;50,'Offroad Tiers EF'!$AB$7*$D13*$J13,IF($D13&lt;75,'Offroad Tiers EF'!$AB$8*$D13*$J13,IF($D13&lt;100,'Offroad Tiers EF'!$AB$9*$D13*$J13,IF($D13&lt;175,'Offroad Tiers EF'!$AB$10*$D13*$J13,IF($D13&lt;300,'Offroad Tiers EF'!$AB$11*$D13*$J13,IF($D13&lt;600,'Offroad Tiers EF'!$AB$12*$D13*$J13,"!"))))))))</f>
        <v>#REF!</v>
      </c>
      <c r="P13" s="164">
        <f>'[7]Offroad SCAB EF'!H227</f>
        <v>6.267700561723627E-2</v>
      </c>
      <c r="Q13" s="166">
        <f>'[7]Offroad SCAB EF'!I227</f>
        <v>344.85334852338667</v>
      </c>
      <c r="R13" s="164">
        <f>'[7]Offroad SCAB EF'!J227</f>
        <v>1.9727452401676927E-2</v>
      </c>
      <c r="S13" s="166">
        <f t="shared" si="3"/>
        <v>8.8433407317862096E-3</v>
      </c>
      <c r="T13" s="167"/>
      <c r="U13" s="168" t="e">
        <f t="shared" si="4"/>
        <v>#REF!</v>
      </c>
      <c r="V13" s="168" t="e">
        <f t="shared" si="5"/>
        <v>#REF!</v>
      </c>
      <c r="W13" s="168" t="e">
        <f t="shared" si="5"/>
        <v>#REF!</v>
      </c>
      <c r="X13" s="169" t="e">
        <f t="shared" si="2"/>
        <v>#REF!</v>
      </c>
      <c r="Y13" s="164">
        <f t="shared" si="2"/>
        <v>0.26082279859889596</v>
      </c>
      <c r="Z13" s="164" t="e">
        <f t="shared" si="2"/>
        <v>#REF!</v>
      </c>
      <c r="AA13" s="166" t="e">
        <f t="shared" si="2"/>
        <v>#REF!</v>
      </c>
      <c r="AB13" s="164">
        <f t="shared" si="2"/>
        <v>2.2563722022205055E-2</v>
      </c>
      <c r="AC13" s="166">
        <f t="shared" si="2"/>
        <v>124.1472054684192</v>
      </c>
      <c r="AD13" s="164">
        <f t="shared" si="2"/>
        <v>7.1018828646036945E-3</v>
      </c>
      <c r="AE13" s="166">
        <f t="shared" si="2"/>
        <v>3.1836026634430355E-3</v>
      </c>
    </row>
    <row r="14" spans="1:31" s="151" customFormat="1" ht="12" customHeight="1">
      <c r="A14" s="151" t="s">
        <v>165</v>
      </c>
      <c r="B14" s="162" t="s">
        <v>166</v>
      </c>
      <c r="C14" s="137" t="s">
        <v>167</v>
      </c>
      <c r="D14" s="163">
        <v>78</v>
      </c>
      <c r="E14" s="163" t="s">
        <v>161</v>
      </c>
      <c r="F14" s="163">
        <v>1</v>
      </c>
      <c r="G14" s="163">
        <v>90</v>
      </c>
      <c r="H14" s="163">
        <v>8</v>
      </c>
      <c r="I14" s="163">
        <f t="shared" si="1"/>
        <v>720</v>
      </c>
      <c r="J14" s="170" t="e">
        <f>'Offroad Tiers LF'!#REF!</f>
        <v>#REF!</v>
      </c>
      <c r="K14" s="163">
        <v>250</v>
      </c>
      <c r="L14" s="139" t="e">
        <f>IF($D14&lt;11,'Offroad Tiers EF'!$Z$5*$D14*$J14,IF($D14&lt;25,'Offroad Tiers EF'!$Z$6*$D14*$J14,IF($D14&lt;50,'Offroad Tiers EF'!$Z$7*$D14*$J14,IF($D14&lt;75,'Offroad Tiers EF'!$Z$8*$D14*$J14,IF($D14&lt;100,'Offroad Tiers EF'!$Z$9*$D14*$J14,IF($D14&lt;175,'Offroad Tiers EF'!$Z$10*$D14*$J14,IF($D14&lt;300,'Offroad Tiers EF'!$Z$11*$D14*$J14,IF($D14&lt;600,'Offroad Tiers EF'!$Z$12*$D14*$J14,"!"))))))))</f>
        <v>#REF!</v>
      </c>
      <c r="M14" s="164">
        <f>'[7]Offroad SCAB EF'!E105</f>
        <v>0.61343040408584759</v>
      </c>
      <c r="N14" s="139" t="e">
        <f>IF($D14&lt;11,'Offroad Tiers EF'!$AD$5*$D14*$J14,IF($D14&lt;25,'Offroad Tiers EF'!$AD$6*$D14*$J14,IF($D14&lt;50,'Offroad Tiers EF'!$AD$7*$D14*$J14,IF($D14&lt;75,'Offroad Tiers EF'!$AD$8*$D14*$J14,IF($D14&lt;100,'Offroad Tiers EF'!$AD$9*$D14*$J14,IF($D14&lt;175,'Offroad Tiers EF'!$AD$10*$D14*$J14,IF($D14&lt;300,'Offroad Tiers EF'!$AD$11*$D14*$J14,IF($D14&lt;600,'Offroad Tiers EF'!$AD$12*$D14*$J14,"!"))))))))</f>
        <v>#REF!</v>
      </c>
      <c r="O14" s="165" t="e">
        <f>IF($D14&lt;11,'Offroad Tiers EF'!$AB$5*$D14*$J14,IF($D14&lt;25,'Offroad Tiers EF'!$AB$6*$D14*$J14,IF($D14&lt;50,'Offroad Tiers EF'!$AB$7*$D14*$J14,IF($D14&lt;75,'Offroad Tiers EF'!$AB$8*$D14*$J14,IF($D14&lt;100,'Offroad Tiers EF'!$AB$9*$D14*$J14,IF($D14&lt;175,'Offroad Tiers EF'!$AB$10*$D14*$J14,IF($D14&lt;300,'Offroad Tiers EF'!$AB$11*$D14*$J14,IF($D14&lt;600,'Offroad Tiers EF'!$AB$12*$D14*$J14,"!"))))))))</f>
        <v>#REF!</v>
      </c>
      <c r="P14" s="164">
        <f>'[7]Offroad SCAB EF'!H105</f>
        <v>5.6708305745606417E-2</v>
      </c>
      <c r="Q14" s="166">
        <f>'[7]Offroad SCAB EF'!I105</f>
        <v>272.33396596803948</v>
      </c>
      <c r="R14" s="164">
        <f>'[7]Offroad SCAB EF'!J105</f>
        <v>1.8636068816092959E-2</v>
      </c>
      <c r="S14" s="166">
        <f t="shared" si="3"/>
        <v>8.3540998141106385E-3</v>
      </c>
      <c r="T14" s="167"/>
      <c r="U14" s="168" t="e">
        <f t="shared" si="4"/>
        <v>#REF!</v>
      </c>
      <c r="V14" s="168" t="e">
        <f t="shared" si="5"/>
        <v>#REF!</v>
      </c>
      <c r="W14" s="168" t="e">
        <f t="shared" si="5"/>
        <v>#REF!</v>
      </c>
      <c r="X14" s="169" t="e">
        <f t="shared" si="2"/>
        <v>#REF!</v>
      </c>
      <c r="Y14" s="164">
        <f t="shared" si="2"/>
        <v>0.22083494547090513</v>
      </c>
      <c r="Z14" s="164" t="e">
        <f t="shared" si="2"/>
        <v>#REF!</v>
      </c>
      <c r="AA14" s="166" t="e">
        <f t="shared" si="2"/>
        <v>#REF!</v>
      </c>
      <c r="AB14" s="164">
        <f t="shared" si="2"/>
        <v>2.041499006841831E-2</v>
      </c>
      <c r="AC14" s="166">
        <f t="shared" si="2"/>
        <v>98.040227748494218</v>
      </c>
      <c r="AD14" s="164">
        <f t="shared" si="2"/>
        <v>6.7089847737934645E-3</v>
      </c>
      <c r="AE14" s="166">
        <f t="shared" si="2"/>
        <v>3.0074759330798299E-3</v>
      </c>
    </row>
    <row r="15" spans="1:31" s="151" customFormat="1" ht="12" customHeight="1">
      <c r="A15" s="151" t="s">
        <v>168</v>
      </c>
      <c r="B15" s="162" t="s">
        <v>169</v>
      </c>
      <c r="C15" s="137" t="s">
        <v>170</v>
      </c>
      <c r="D15" s="163">
        <v>100</v>
      </c>
      <c r="E15" s="163" t="s">
        <v>161</v>
      </c>
      <c r="F15" s="163">
        <v>1</v>
      </c>
      <c r="G15" s="163">
        <v>90</v>
      </c>
      <c r="H15" s="163">
        <v>6</v>
      </c>
      <c r="I15" s="163">
        <f t="shared" si="1"/>
        <v>540</v>
      </c>
      <c r="J15" s="170" t="e">
        <f>'Offroad Tiers LF'!#REF!</f>
        <v>#REF!</v>
      </c>
      <c r="K15" s="163">
        <v>120</v>
      </c>
      <c r="L15" s="139" t="e">
        <f>IF($D15&lt;11,'Offroad Tiers EF'!$Z$5*$D15*$J15,IF($D15&lt;25,'Offroad Tiers EF'!$Z$6*$D15*$J15,IF($D15&lt;50,'Offroad Tiers EF'!$Z$7*$D15*$J15,IF($D15&lt;75,'Offroad Tiers EF'!$Z$8*$D15*$J15,IF($D15&lt;100,'Offroad Tiers EF'!$Z$9*$D15*$J15,IF($D15&lt;175,'Offroad Tiers EF'!$Z$10*$D15*$J15,IF($D15&lt;300,'Offroad Tiers EF'!$Z$11*$D15*$J15,IF($D15&lt;600,'Offroad Tiers EF'!$Z$12*$D15*$J15,"!"))))))))</f>
        <v>#REF!</v>
      </c>
      <c r="M15" s="164">
        <f>'[7]Offroad SCAB EF'!E227</f>
        <v>0.72450777388582199</v>
      </c>
      <c r="N15" s="139" t="e">
        <f>IF($D15&lt;11,'Offroad Tiers EF'!$AD$5*$D15*$J15,IF($D15&lt;25,'Offroad Tiers EF'!$AD$6*$D15*$J15,IF($D15&lt;50,'Offroad Tiers EF'!$AD$7*$D15*$J15,IF($D15&lt;75,'Offroad Tiers EF'!$AD$8*$D15*$J15,IF($D15&lt;100,'Offroad Tiers EF'!$AD$9*$D15*$J15,IF($D15&lt;175,'Offroad Tiers EF'!$AD$10*$D15*$J15,IF($D15&lt;300,'Offroad Tiers EF'!$AD$11*$D15*$J15,IF($D15&lt;600,'Offroad Tiers EF'!$AD$12*$D15*$J15,"!"))))))))</f>
        <v>#REF!</v>
      </c>
      <c r="O15" s="165" t="e">
        <f>IF($D15&lt;11,'Offroad Tiers EF'!$AB$5*$D15*$J15,IF($D15&lt;25,'Offroad Tiers EF'!$AB$6*$D15*$J15,IF($D15&lt;50,'Offroad Tiers EF'!$AB$7*$D15*$J15,IF($D15&lt;75,'Offroad Tiers EF'!$AB$8*$D15*$J15,IF($D15&lt;100,'Offroad Tiers EF'!$AB$9*$D15*$J15,IF($D15&lt;175,'Offroad Tiers EF'!$AB$10*$D15*$J15,IF($D15&lt;300,'Offroad Tiers EF'!$AB$11*$D15*$J15,IF($D15&lt;600,'Offroad Tiers EF'!$AB$12*$D15*$J15,"!"))))))))</f>
        <v>#REF!</v>
      </c>
      <c r="P15" s="164">
        <f>'[7]Offroad SCAB EF'!H227</f>
        <v>6.267700561723627E-2</v>
      </c>
      <c r="Q15" s="166">
        <f>'[7]Offroad SCAB EF'!I227</f>
        <v>344.85334852338667</v>
      </c>
      <c r="R15" s="164">
        <f>'[7]Offroad SCAB EF'!J227</f>
        <v>1.9727452401676927E-2</v>
      </c>
      <c r="S15" s="166">
        <f t="shared" si="3"/>
        <v>8.8433407317862096E-3</v>
      </c>
      <c r="T15" s="167"/>
      <c r="U15" s="168" t="e">
        <f t="shared" si="4"/>
        <v>#REF!</v>
      </c>
      <c r="V15" s="168" t="e">
        <f t="shared" si="5"/>
        <v>#REF!</v>
      </c>
      <c r="W15" s="168" t="e">
        <f t="shared" si="5"/>
        <v>#REF!</v>
      </c>
      <c r="X15" s="169" t="e">
        <f t="shared" si="2"/>
        <v>#REF!</v>
      </c>
      <c r="Y15" s="164">
        <f t="shared" si="2"/>
        <v>0.19561709894917195</v>
      </c>
      <c r="Z15" s="164" t="e">
        <f t="shared" si="2"/>
        <v>#REF!</v>
      </c>
      <c r="AA15" s="166" t="e">
        <f t="shared" si="2"/>
        <v>#REF!</v>
      </c>
      <c r="AB15" s="164">
        <f t="shared" si="2"/>
        <v>1.6922791516653792E-2</v>
      </c>
      <c r="AC15" s="166">
        <f t="shared" si="2"/>
        <v>93.110404101314401</v>
      </c>
      <c r="AD15" s="164">
        <f t="shared" si="2"/>
        <v>5.32641214845277E-3</v>
      </c>
      <c r="AE15" s="166">
        <f t="shared" si="2"/>
        <v>2.3877019975822767E-3</v>
      </c>
    </row>
    <row r="16" spans="1:31" s="151" customFormat="1" ht="12" customHeight="1">
      <c r="B16" s="162" t="s">
        <v>171</v>
      </c>
      <c r="C16" s="137" t="s">
        <v>172</v>
      </c>
      <c r="D16" s="163">
        <v>365</v>
      </c>
      <c r="E16" s="163" t="s">
        <v>161</v>
      </c>
      <c r="F16" s="163">
        <v>1</v>
      </c>
      <c r="G16" s="163">
        <v>90</v>
      </c>
      <c r="H16" s="163">
        <v>6</v>
      </c>
      <c r="I16" s="163">
        <f t="shared" si="1"/>
        <v>540</v>
      </c>
      <c r="J16" s="170" t="e">
        <f>'Offroad Tiers LF'!#REF!</f>
        <v>#REF!</v>
      </c>
      <c r="K16" s="163">
        <v>250</v>
      </c>
      <c r="L16" s="139" t="e">
        <f>IF($D16&lt;11,'Offroad Tiers EF'!$Z$5*$D16*$J16,IF($D16&lt;25,'Offroad Tiers EF'!$Z$6*$D16*$J16,IF($D16&lt;50,'Offroad Tiers EF'!$Z$7*$D16*$J16,IF($D16&lt;75,'Offroad Tiers EF'!$Z$8*$D16*$J16,IF($D16&lt;100,'Offroad Tiers EF'!$Z$9*$D16*$J16,IF($D16&lt;175,'Offroad Tiers EF'!$Z$10*$D16*$J16,IF($D16&lt;300,'Offroad Tiers EF'!$Z$11*$D16*$J16,IF($D16&lt;600,'Offroad Tiers EF'!$Z$12*$D16*$J16,"!"))))))))</f>
        <v>#REF!</v>
      </c>
      <c r="M16" s="164">
        <f>'[7]Offroad SCAB EF'!E94</f>
        <v>0.59919040077340868</v>
      </c>
      <c r="N16" s="139" t="e">
        <f>IF($D16&lt;11,'Offroad Tiers EF'!$AD$5*$D16*$J16,IF($D16&lt;25,'Offroad Tiers EF'!$AD$6*$D16*$J16,IF($D16&lt;50,'Offroad Tiers EF'!$AD$7*$D16*$J16,IF($D16&lt;75,'Offroad Tiers EF'!$AD$8*$D16*$J16,IF($D16&lt;100,'Offroad Tiers EF'!$AD$9*$D16*$J16,IF($D16&lt;175,'Offroad Tiers EF'!$AD$10*$D16*$J16,IF($D16&lt;300,'Offroad Tiers EF'!$AD$11*$D16*$J16,IF($D16&lt;600,'Offroad Tiers EF'!$AD$12*$D16*$J16,"!"))))))))</f>
        <v>#REF!</v>
      </c>
      <c r="O16" s="165" t="e">
        <f>IF($D16&lt;11,'Offroad Tiers EF'!$AB$5*$D16*$J16,IF($D16&lt;25,'Offroad Tiers EF'!$AB$6*$D16*$J16,IF($D16&lt;50,'Offroad Tiers EF'!$AB$7*$D16*$J16,IF($D16&lt;75,'Offroad Tiers EF'!$AB$8*$D16*$J16,IF($D16&lt;100,'Offroad Tiers EF'!$AB$9*$D16*$J16,IF($D16&lt;175,'Offroad Tiers EF'!$AB$10*$D16*$J16,IF($D16&lt;300,'Offroad Tiers EF'!$AB$11*$D16*$J16,IF($D16&lt;600,'Offroad Tiers EF'!$AB$12*$D16*$J16,"!"))))))))</f>
        <v>#REF!</v>
      </c>
      <c r="P16" s="164">
        <f>'[7]Offroad SCAB EF'!H94</f>
        <v>5.4969163488264562E-2</v>
      </c>
      <c r="Q16" s="166">
        <f>'[7]Offroad SCAB EF'!I94</f>
        <v>229.48432412540845</v>
      </c>
      <c r="R16" s="164">
        <f>'[7]Offroad SCAB EF'!J94</f>
        <v>1.5868754894952045E-2</v>
      </c>
      <c r="S16" s="166">
        <f t="shared" si="3"/>
        <v>7.1135797804957454E-3</v>
      </c>
      <c r="T16" s="167"/>
      <c r="U16" s="168" t="e">
        <f t="shared" si="4"/>
        <v>#REF!</v>
      </c>
      <c r="V16" s="168" t="e">
        <f t="shared" si="5"/>
        <v>#REF!</v>
      </c>
      <c r="W16" s="168" t="e">
        <f t="shared" si="5"/>
        <v>#REF!</v>
      </c>
      <c r="X16" s="169" t="e">
        <f t="shared" si="2"/>
        <v>#REF!</v>
      </c>
      <c r="Y16" s="164">
        <f t="shared" si="2"/>
        <v>0.16178140820882037</v>
      </c>
      <c r="Z16" s="164" t="e">
        <f t="shared" si="2"/>
        <v>#REF!</v>
      </c>
      <c r="AA16" s="166" t="e">
        <f t="shared" si="2"/>
        <v>#REF!</v>
      </c>
      <c r="AB16" s="164">
        <f t="shared" si="2"/>
        <v>1.4841674141831431E-2</v>
      </c>
      <c r="AC16" s="166">
        <f t="shared" si="2"/>
        <v>61.960767513860276</v>
      </c>
      <c r="AD16" s="164">
        <f t="shared" si="2"/>
        <v>4.2845638216370517E-3</v>
      </c>
      <c r="AE16" s="166">
        <f t="shared" si="2"/>
        <v>1.9206665407338513E-3</v>
      </c>
    </row>
    <row r="17" spans="1:16384" s="151" customFormat="1" ht="12.75">
      <c r="B17" s="162" t="s">
        <v>173</v>
      </c>
      <c r="C17" s="137" t="s">
        <v>160</v>
      </c>
      <c r="D17" s="163">
        <v>473</v>
      </c>
      <c r="E17" s="163" t="s">
        <v>161</v>
      </c>
      <c r="F17" s="163">
        <v>1</v>
      </c>
      <c r="G17" s="163">
        <v>90</v>
      </c>
      <c r="H17" s="163">
        <v>4</v>
      </c>
      <c r="I17" s="163">
        <f t="shared" si="1"/>
        <v>360</v>
      </c>
      <c r="J17" s="170" t="e">
        <f>'Offroad Tiers LF'!#REF!</f>
        <v>#REF!</v>
      </c>
      <c r="K17" s="163">
        <v>500</v>
      </c>
      <c r="L17" s="139" t="e">
        <f>IF($D17&lt;11,'Offroad Tiers EF'!$Z$5*$D17*$J17,IF($D17&lt;25,'Offroad Tiers EF'!$Z$6*$D17*$J17,IF($D17&lt;50,'Offroad Tiers EF'!$Z$7*$D17*$J17,IF($D17&lt;75,'Offroad Tiers EF'!$Z$8*$D17*$J17,IF($D17&lt;100,'Offroad Tiers EF'!$Z$9*$D17*$J17,IF($D17&lt;175,'Offroad Tiers EF'!$Z$10*$D17*$J17,IF($D17&lt;300,'Offroad Tiers EF'!$Z$11*$D17*$J17,IF($D17&lt;600,'Offroad Tiers EF'!$Z$12*$D17*$J17,"!"))))))))</f>
        <v>#REF!</v>
      </c>
      <c r="M17" s="164">
        <f>'[7]Offroad SCAB EF'!E95</f>
        <v>1.2664563841046907</v>
      </c>
      <c r="N17" s="139" t="e">
        <f>IF($D17&lt;11,'Offroad Tiers EF'!$AD$5*$D17*$J17,IF($D17&lt;25,'Offroad Tiers EF'!$AD$6*$D17*$J17,IF($D17&lt;50,'Offroad Tiers EF'!$AD$7*$D17*$J17,IF($D17&lt;75,'Offroad Tiers EF'!$AD$8*$D17*$J17,IF($D17&lt;100,'Offroad Tiers EF'!$AD$9*$D17*$J17,IF($D17&lt;175,'Offroad Tiers EF'!$AD$10*$D17*$J17,IF($D17&lt;300,'Offroad Tiers EF'!$AD$11*$D17*$J17,IF($D17&lt;600,'Offroad Tiers EF'!$AD$12*$D17*$J17,"!"))))))))</f>
        <v>#REF!</v>
      </c>
      <c r="O17" s="165" t="e">
        <f>IF($D17&lt;11,'Offroad Tiers EF'!$AB$5*$D17*$J17,IF($D17&lt;25,'Offroad Tiers EF'!$AB$6*$D17*$J17,IF($D17&lt;50,'Offroad Tiers EF'!$AB$7*$D17*$J17,IF($D17&lt;75,'Offroad Tiers EF'!$AB$8*$D17*$J17,IF($D17&lt;100,'Offroad Tiers EF'!$AB$9*$D17*$J17,IF($D17&lt;175,'Offroad Tiers EF'!$AB$10*$D17*$J17,IF($D17&lt;300,'Offroad Tiers EF'!$AB$11*$D17*$J17,IF($D17&lt;600,'Offroad Tiers EF'!$AB$12*$D17*$J17,"!"))))))))</f>
        <v>#REF!</v>
      </c>
      <c r="P17" s="164"/>
      <c r="Q17" s="164"/>
      <c r="R17" s="164"/>
      <c r="S17" s="164"/>
      <c r="U17" s="168" t="e">
        <f t="shared" si="4"/>
        <v>#REF!</v>
      </c>
      <c r="V17" s="168" t="e">
        <f t="shared" si="5"/>
        <v>#REF!</v>
      </c>
      <c r="W17" s="168" t="e">
        <f t="shared" si="5"/>
        <v>#REF!</v>
      </c>
      <c r="X17" s="169" t="e">
        <f t="shared" si="2"/>
        <v>#REF!</v>
      </c>
      <c r="Y17" s="164">
        <f t="shared" si="2"/>
        <v>0.22796214913884433</v>
      </c>
      <c r="Z17" s="164" t="e">
        <f t="shared" si="2"/>
        <v>#REF!</v>
      </c>
      <c r="AA17" s="166" t="e">
        <f t="shared" si="2"/>
        <v>#REF!</v>
      </c>
      <c r="AB17" s="164"/>
      <c r="AC17" s="164"/>
      <c r="AD17" s="164"/>
      <c r="AE17" s="164"/>
    </row>
    <row r="18" spans="1:16384" s="151" customFormat="1" ht="12.75">
      <c r="B18" s="162" t="s">
        <v>174</v>
      </c>
      <c r="C18" s="137" t="s">
        <v>175</v>
      </c>
      <c r="D18" s="163">
        <v>250</v>
      </c>
      <c r="E18" s="163" t="s">
        <v>161</v>
      </c>
      <c r="F18" s="163">
        <v>1</v>
      </c>
      <c r="G18" s="163">
        <v>90</v>
      </c>
      <c r="H18" s="163">
        <v>8</v>
      </c>
      <c r="I18" s="163">
        <f t="shared" si="1"/>
        <v>720</v>
      </c>
      <c r="J18" s="170" t="e">
        <f>'Offroad Tiers LF'!#REF!</f>
        <v>#REF!</v>
      </c>
      <c r="K18" s="163">
        <v>250</v>
      </c>
      <c r="L18" s="139" t="e">
        <f>IF($D18&lt;11,'Offroad Tiers EF'!$Z$5*$D18*$J18,IF($D18&lt;25,'Offroad Tiers EF'!$Z$6*$D18*$J18,IF($D18&lt;50,'Offroad Tiers EF'!$Z$7*$D18*$J18,IF($D18&lt;75,'Offroad Tiers EF'!$Z$8*$D18*$J18,IF($D18&lt;100,'Offroad Tiers EF'!$Z$9*$D18*$J18,IF($D18&lt;175,'Offroad Tiers EF'!$Z$10*$D18*$J18,IF($D18&lt;300,'Offroad Tiers EF'!$Z$11*$D18*$J18,IF($D18&lt;600,'Offroad Tiers EF'!$Z$12*$D18*$J18,"!"))))))))</f>
        <v>#REF!</v>
      </c>
      <c r="M18" s="164">
        <f>'[7]Offroad SCAB EF'!E96</f>
        <v>0.59869252031921838</v>
      </c>
      <c r="N18" s="139" t="e">
        <f>IF($D18&lt;11,'Offroad Tiers EF'!$AD$5*$D18*$J18,IF($D18&lt;25,'Offroad Tiers EF'!$AD$6*$D18*$J18,IF($D18&lt;50,'Offroad Tiers EF'!$AD$7*$D18*$J18,IF($D18&lt;75,'Offroad Tiers EF'!$AD$8*$D18*$J18,IF($D18&lt;100,'Offroad Tiers EF'!$AD$9*$D18*$J18,IF($D18&lt;175,'Offroad Tiers EF'!$AD$10*$D18*$J18,IF($D18&lt;300,'Offroad Tiers EF'!$AD$11*$D18*$J18,IF($D18&lt;600,'Offroad Tiers EF'!$AD$12*$D18*$J18,"!"))))))))</f>
        <v>#REF!</v>
      </c>
      <c r="O18" s="165" t="e">
        <f>IF($D18&lt;11,'Offroad Tiers EF'!$AB$5*$D18*$J18,IF($D18&lt;25,'Offroad Tiers EF'!$AB$6*$D18*$J18,IF($D18&lt;50,'Offroad Tiers EF'!$AB$7*$D18*$J18,IF($D18&lt;75,'Offroad Tiers EF'!$AB$8*$D18*$J18,IF($D18&lt;100,'Offroad Tiers EF'!$AB$9*$D18*$J18,IF($D18&lt;175,'Offroad Tiers EF'!$AB$10*$D18*$J18,IF($D18&lt;300,'Offroad Tiers EF'!$AB$11*$D18*$J18,IF($D18&lt;600,'Offroad Tiers EF'!$AB$12*$D18*$J18,"!"))))))))</f>
        <v>#REF!</v>
      </c>
      <c r="P18" s="164"/>
      <c r="Q18" s="164"/>
      <c r="R18" s="164"/>
      <c r="S18" s="164"/>
      <c r="U18" s="168" t="e">
        <f t="shared" si="4"/>
        <v>#REF!</v>
      </c>
      <c r="V18" s="168" t="e">
        <f t="shared" si="5"/>
        <v>#REF!</v>
      </c>
      <c r="W18" s="168" t="e">
        <f t="shared" si="5"/>
        <v>#REF!</v>
      </c>
      <c r="X18" s="169" t="e">
        <f t="shared" si="2"/>
        <v>#REF!</v>
      </c>
      <c r="Y18" s="164">
        <f t="shared" si="2"/>
        <v>0.21552930731491862</v>
      </c>
      <c r="Z18" s="164" t="e">
        <f t="shared" si="2"/>
        <v>#REF!</v>
      </c>
      <c r="AA18" s="166" t="e">
        <f t="shared" si="2"/>
        <v>#REF!</v>
      </c>
      <c r="AB18" s="164"/>
      <c r="AC18" s="164"/>
      <c r="AD18" s="164"/>
      <c r="AE18" s="164"/>
    </row>
    <row r="19" spans="1:16384" s="151" customFormat="1" ht="12.75">
      <c r="B19" s="162" t="s">
        <v>176</v>
      </c>
      <c r="C19" s="137" t="s">
        <v>177</v>
      </c>
      <c r="D19" s="163">
        <v>100</v>
      </c>
      <c r="E19" s="163" t="s">
        <v>161</v>
      </c>
      <c r="F19" s="163">
        <v>1</v>
      </c>
      <c r="G19" s="163">
        <v>90</v>
      </c>
      <c r="H19" s="163">
        <v>4</v>
      </c>
      <c r="I19" s="163">
        <f t="shared" si="1"/>
        <v>360</v>
      </c>
      <c r="J19" s="170" t="e">
        <f>'Offroad Tiers LF'!#REF!</f>
        <v>#REF!</v>
      </c>
      <c r="K19" s="163">
        <v>120</v>
      </c>
      <c r="L19" s="139" t="e">
        <f>IF($D19&lt;11,'Offroad Tiers EF'!$Z$5*$D19*$J19,IF($D19&lt;25,'Offroad Tiers EF'!$Z$6*$D19*$J19,IF($D19&lt;50,'Offroad Tiers EF'!$Z$7*$D19*$J19,IF($D19&lt;75,'Offroad Tiers EF'!$Z$8*$D19*$J19,IF($D19&lt;100,'Offroad Tiers EF'!$Z$9*$D19*$J19,IF($D19&lt;175,'Offroad Tiers EF'!$Z$10*$D19*$J19,IF($D19&lt;300,'Offroad Tiers EF'!$Z$11*$D19*$J19,IF($D19&lt;600,'Offroad Tiers EF'!$Z$12*$D19*$J19,"!"))))))))</f>
        <v>#REF!</v>
      </c>
      <c r="M19" s="164">
        <f>'[7]Offroad SCAB EF'!E98</f>
        <v>0.82721501960249399</v>
      </c>
      <c r="N19" s="139" t="e">
        <f>IF($D19&lt;11,'Offroad Tiers EF'!$AD$5*$D19*$J19,IF($D19&lt;25,'Offroad Tiers EF'!$AD$6*$D19*$J19,IF($D19&lt;50,'Offroad Tiers EF'!$AD$7*$D19*$J19,IF($D19&lt;75,'Offroad Tiers EF'!$AD$8*$D19*$J19,IF($D19&lt;100,'Offroad Tiers EF'!$AD$9*$D19*$J19,IF($D19&lt;175,'Offroad Tiers EF'!$AD$10*$D19*$J19,IF($D19&lt;300,'Offroad Tiers EF'!$AD$11*$D19*$J19,IF($D19&lt;600,'Offroad Tiers EF'!$AD$12*$D19*$J19,"!"))))))))</f>
        <v>#REF!</v>
      </c>
      <c r="O19" s="165" t="e">
        <f>IF($D19&lt;11,'Offroad Tiers EF'!$AB$5*$D19*$J19,IF($D19&lt;25,'Offroad Tiers EF'!$AB$6*$D19*$J19,IF($D19&lt;50,'Offroad Tiers EF'!$AB$7*$D19*$J19,IF($D19&lt;75,'Offroad Tiers EF'!$AB$8*$D19*$J19,IF($D19&lt;100,'Offroad Tiers EF'!$AB$9*$D19*$J19,IF($D19&lt;175,'Offroad Tiers EF'!$AB$10*$D19*$J19,IF($D19&lt;300,'Offroad Tiers EF'!$AB$11*$D19*$J19,IF($D19&lt;600,'Offroad Tiers EF'!$AB$12*$D19*$J19,"!"))))))))</f>
        <v>#REF!</v>
      </c>
      <c r="P19" s="164"/>
      <c r="Q19" s="164"/>
      <c r="R19" s="164"/>
      <c r="S19" s="164"/>
      <c r="U19" s="168" t="e">
        <f t="shared" si="4"/>
        <v>#REF!</v>
      </c>
      <c r="V19" s="168" t="e">
        <f t="shared" si="5"/>
        <v>#REF!</v>
      </c>
      <c r="W19" s="168" t="e">
        <f t="shared" si="5"/>
        <v>#REF!</v>
      </c>
      <c r="X19" s="169" t="e">
        <f t="shared" si="2"/>
        <v>#REF!</v>
      </c>
      <c r="Y19" s="164">
        <f t="shared" si="2"/>
        <v>0.14889870352844892</v>
      </c>
      <c r="Z19" s="164" t="e">
        <f t="shared" si="2"/>
        <v>#REF!</v>
      </c>
      <c r="AA19" s="166" t="e">
        <f t="shared" si="2"/>
        <v>#REF!</v>
      </c>
      <c r="AB19" s="164"/>
      <c r="AC19" s="164"/>
      <c r="AD19" s="164"/>
      <c r="AE19" s="164"/>
    </row>
    <row r="20" spans="1:16384" s="151" customFormat="1" ht="12.75">
      <c r="B20" s="171"/>
      <c r="C20" s="149"/>
      <c r="D20" s="172"/>
      <c r="E20" s="172"/>
      <c r="F20" s="172"/>
      <c r="G20" s="172"/>
      <c r="H20" s="172"/>
      <c r="I20" s="172"/>
      <c r="J20" s="172"/>
      <c r="K20" s="172"/>
      <c r="L20" s="173"/>
      <c r="M20" s="174"/>
      <c r="N20" s="174"/>
      <c r="O20" s="174"/>
      <c r="P20" s="174"/>
      <c r="Q20" s="174"/>
      <c r="R20" s="174"/>
      <c r="S20" s="174"/>
      <c r="T20" s="167"/>
      <c r="U20" s="175"/>
      <c r="V20" s="175"/>
      <c r="W20" s="175"/>
      <c r="X20" s="174"/>
      <c r="Y20" s="174"/>
      <c r="Z20" s="174"/>
      <c r="AA20" s="174"/>
      <c r="AB20" s="174"/>
      <c r="AC20" s="174"/>
      <c r="AD20" s="174"/>
      <c r="AE20" s="174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  <c r="GN20" s="167"/>
      <c r="GO20" s="167"/>
      <c r="GP20" s="167"/>
      <c r="GQ20" s="167"/>
      <c r="GR20" s="167"/>
      <c r="GS20" s="167"/>
      <c r="GT20" s="167"/>
      <c r="GU20" s="167"/>
      <c r="GV20" s="167"/>
      <c r="GW20" s="167"/>
      <c r="GX20" s="167"/>
      <c r="GY20" s="167"/>
      <c r="GZ20" s="167"/>
      <c r="HA20" s="167"/>
      <c r="HB20" s="167"/>
      <c r="HC20" s="167"/>
      <c r="HD20" s="167"/>
      <c r="HE20" s="167"/>
      <c r="HF20" s="167"/>
      <c r="HG20" s="167"/>
      <c r="HH20" s="167"/>
      <c r="HI20" s="167"/>
      <c r="HJ20" s="167"/>
      <c r="HK20" s="167"/>
      <c r="HL20" s="167"/>
      <c r="HM20" s="167"/>
      <c r="HN20" s="167"/>
      <c r="HO20" s="167"/>
      <c r="HP20" s="167"/>
      <c r="HQ20" s="167"/>
      <c r="HR20" s="167"/>
      <c r="HS20" s="167"/>
      <c r="HT20" s="167"/>
      <c r="HU20" s="167"/>
      <c r="HV20" s="167"/>
      <c r="HW20" s="167"/>
      <c r="HX20" s="167"/>
      <c r="HY20" s="167"/>
      <c r="HZ20" s="167"/>
      <c r="IA20" s="167"/>
      <c r="IB20" s="167"/>
      <c r="IC20" s="167"/>
      <c r="ID20" s="167"/>
      <c r="IE20" s="167"/>
      <c r="IF20" s="167"/>
      <c r="IG20" s="167"/>
      <c r="IH20" s="167"/>
      <c r="II20" s="167"/>
      <c r="IJ20" s="167"/>
      <c r="IK20" s="167"/>
      <c r="IL20" s="167"/>
      <c r="IM20" s="167"/>
      <c r="IN20" s="167"/>
      <c r="IO20" s="167"/>
      <c r="IP20" s="167"/>
      <c r="IQ20" s="167"/>
      <c r="IR20" s="167"/>
      <c r="IS20" s="167"/>
      <c r="IT20" s="167"/>
      <c r="IU20" s="167"/>
      <c r="IV20" s="167"/>
      <c r="IW20" s="167"/>
      <c r="IX20" s="167"/>
      <c r="IY20" s="167"/>
      <c r="IZ20" s="167"/>
      <c r="JA20" s="167"/>
      <c r="JB20" s="167"/>
      <c r="JC20" s="167"/>
      <c r="JD20" s="167"/>
      <c r="JE20" s="167"/>
      <c r="JF20" s="167"/>
      <c r="JG20" s="167"/>
      <c r="JH20" s="167"/>
      <c r="JI20" s="167"/>
      <c r="JJ20" s="167"/>
      <c r="JK20" s="167"/>
      <c r="JL20" s="167"/>
      <c r="JM20" s="167"/>
      <c r="JN20" s="167"/>
      <c r="JO20" s="167"/>
      <c r="JP20" s="167"/>
      <c r="JQ20" s="167"/>
      <c r="JR20" s="167"/>
      <c r="JS20" s="167"/>
      <c r="JT20" s="167"/>
      <c r="JU20" s="167"/>
      <c r="JV20" s="167"/>
      <c r="JW20" s="167"/>
      <c r="JX20" s="167"/>
      <c r="JY20" s="167"/>
      <c r="JZ20" s="167"/>
      <c r="KA20" s="167"/>
      <c r="KB20" s="167"/>
      <c r="KC20" s="167"/>
      <c r="KD20" s="167"/>
      <c r="KE20" s="167"/>
      <c r="KF20" s="167"/>
      <c r="KG20" s="167"/>
      <c r="KH20" s="167"/>
      <c r="KI20" s="167"/>
      <c r="KJ20" s="167"/>
      <c r="KK20" s="167"/>
      <c r="KL20" s="167"/>
      <c r="KM20" s="167"/>
      <c r="KN20" s="167"/>
      <c r="KO20" s="167"/>
      <c r="KP20" s="167"/>
      <c r="KQ20" s="167"/>
      <c r="KR20" s="167"/>
      <c r="KS20" s="167"/>
      <c r="KT20" s="167"/>
      <c r="KU20" s="167"/>
      <c r="KV20" s="167"/>
      <c r="KW20" s="167"/>
      <c r="KX20" s="167"/>
      <c r="KY20" s="167"/>
      <c r="KZ20" s="167"/>
      <c r="LA20" s="167"/>
      <c r="LB20" s="167"/>
      <c r="LC20" s="167"/>
      <c r="LD20" s="167"/>
      <c r="LE20" s="167"/>
      <c r="LF20" s="167"/>
      <c r="LG20" s="167"/>
      <c r="LH20" s="167"/>
      <c r="LI20" s="167"/>
      <c r="LJ20" s="167"/>
      <c r="LK20" s="167"/>
      <c r="LL20" s="167"/>
      <c r="LM20" s="167"/>
      <c r="LN20" s="167"/>
      <c r="LO20" s="167"/>
      <c r="LP20" s="167"/>
      <c r="LQ20" s="167"/>
      <c r="LR20" s="167"/>
      <c r="LS20" s="167"/>
      <c r="LT20" s="167"/>
      <c r="LU20" s="167"/>
      <c r="LV20" s="167"/>
      <c r="LW20" s="167"/>
      <c r="LX20" s="167"/>
      <c r="LY20" s="167"/>
      <c r="LZ20" s="167"/>
      <c r="MA20" s="167"/>
      <c r="MB20" s="167"/>
      <c r="MC20" s="167"/>
      <c r="MD20" s="167"/>
      <c r="ME20" s="167"/>
      <c r="MF20" s="167"/>
      <c r="MG20" s="167"/>
      <c r="MH20" s="167"/>
      <c r="MI20" s="167"/>
      <c r="MJ20" s="167"/>
      <c r="MK20" s="167"/>
      <c r="ML20" s="167"/>
      <c r="MM20" s="167"/>
      <c r="MN20" s="167"/>
      <c r="MO20" s="167"/>
      <c r="MP20" s="167"/>
      <c r="MQ20" s="167"/>
      <c r="MR20" s="167"/>
      <c r="MS20" s="167"/>
      <c r="MT20" s="167"/>
      <c r="MU20" s="167"/>
      <c r="MV20" s="167"/>
      <c r="MW20" s="167"/>
      <c r="MX20" s="167"/>
      <c r="MY20" s="167"/>
      <c r="MZ20" s="167"/>
      <c r="NA20" s="167"/>
      <c r="NB20" s="167"/>
      <c r="NC20" s="167"/>
      <c r="ND20" s="167"/>
      <c r="NE20" s="167"/>
      <c r="NF20" s="167"/>
      <c r="NG20" s="167"/>
      <c r="NH20" s="167"/>
      <c r="NI20" s="167"/>
      <c r="NJ20" s="167"/>
      <c r="NK20" s="167"/>
      <c r="NL20" s="167"/>
      <c r="NM20" s="167"/>
      <c r="NN20" s="167"/>
      <c r="NO20" s="167"/>
      <c r="NP20" s="167"/>
      <c r="NQ20" s="167"/>
      <c r="NR20" s="167"/>
      <c r="NS20" s="167"/>
      <c r="NT20" s="167"/>
      <c r="NU20" s="167"/>
      <c r="NV20" s="167"/>
      <c r="NW20" s="167"/>
      <c r="NX20" s="167"/>
      <c r="NY20" s="167"/>
      <c r="NZ20" s="167"/>
      <c r="OA20" s="167"/>
      <c r="OB20" s="167"/>
      <c r="OC20" s="167"/>
      <c r="OD20" s="167"/>
      <c r="OE20" s="167"/>
      <c r="OF20" s="167"/>
      <c r="OG20" s="167"/>
      <c r="OH20" s="167"/>
      <c r="OI20" s="167"/>
      <c r="OJ20" s="167"/>
      <c r="OK20" s="167"/>
      <c r="OL20" s="167"/>
      <c r="OM20" s="167"/>
      <c r="ON20" s="167"/>
      <c r="OO20" s="167"/>
      <c r="OP20" s="167"/>
      <c r="OQ20" s="167"/>
      <c r="OR20" s="167"/>
      <c r="OS20" s="167"/>
      <c r="OT20" s="167"/>
      <c r="OU20" s="167"/>
      <c r="OV20" s="167"/>
      <c r="OW20" s="167"/>
      <c r="OX20" s="167"/>
      <c r="OY20" s="167"/>
      <c r="OZ20" s="167"/>
      <c r="PA20" s="167"/>
      <c r="PB20" s="167"/>
      <c r="PC20" s="167"/>
      <c r="PD20" s="167"/>
      <c r="PE20" s="167"/>
      <c r="PF20" s="167"/>
      <c r="PG20" s="167"/>
      <c r="PH20" s="167"/>
      <c r="PI20" s="167"/>
      <c r="PJ20" s="167"/>
      <c r="PK20" s="167"/>
      <c r="PL20" s="167"/>
      <c r="PM20" s="167"/>
      <c r="PN20" s="167"/>
      <c r="PO20" s="167"/>
      <c r="PP20" s="167"/>
      <c r="PQ20" s="167"/>
      <c r="PR20" s="167"/>
      <c r="PS20" s="167"/>
      <c r="PT20" s="167"/>
      <c r="PU20" s="167"/>
      <c r="PV20" s="167"/>
      <c r="PW20" s="167"/>
      <c r="PX20" s="167"/>
      <c r="PY20" s="167"/>
      <c r="PZ20" s="167"/>
      <c r="QA20" s="167"/>
      <c r="QB20" s="167"/>
      <c r="QC20" s="167"/>
      <c r="QD20" s="167"/>
      <c r="QE20" s="167"/>
      <c r="QF20" s="167"/>
      <c r="QG20" s="167"/>
      <c r="QH20" s="167"/>
      <c r="QI20" s="167"/>
      <c r="QJ20" s="167"/>
      <c r="QK20" s="167"/>
      <c r="QL20" s="167"/>
      <c r="QM20" s="167"/>
      <c r="QN20" s="167"/>
      <c r="QO20" s="167"/>
      <c r="QP20" s="167"/>
      <c r="QQ20" s="167"/>
      <c r="QR20" s="167"/>
      <c r="QS20" s="167"/>
      <c r="QT20" s="167"/>
      <c r="QU20" s="167"/>
      <c r="QV20" s="167"/>
      <c r="QW20" s="167"/>
      <c r="QX20" s="167"/>
      <c r="QY20" s="167"/>
      <c r="QZ20" s="167"/>
      <c r="RA20" s="167"/>
      <c r="RB20" s="167"/>
      <c r="RC20" s="167"/>
      <c r="RD20" s="167"/>
      <c r="RE20" s="167"/>
      <c r="RF20" s="167"/>
      <c r="RG20" s="167"/>
      <c r="RH20" s="167"/>
      <c r="RI20" s="167"/>
      <c r="RJ20" s="167"/>
      <c r="RK20" s="167"/>
      <c r="RL20" s="167"/>
      <c r="RM20" s="167"/>
      <c r="RN20" s="167"/>
      <c r="RO20" s="167"/>
      <c r="RP20" s="167"/>
      <c r="RQ20" s="167"/>
      <c r="RR20" s="167"/>
      <c r="RS20" s="167"/>
      <c r="RT20" s="167"/>
      <c r="RU20" s="167"/>
      <c r="RV20" s="167"/>
      <c r="RW20" s="167"/>
      <c r="RX20" s="167"/>
      <c r="RY20" s="167"/>
      <c r="RZ20" s="167"/>
      <c r="SA20" s="167"/>
      <c r="SB20" s="167"/>
      <c r="SC20" s="167"/>
      <c r="SD20" s="167"/>
      <c r="SE20" s="167"/>
      <c r="SF20" s="167"/>
      <c r="SG20" s="167"/>
      <c r="SH20" s="167"/>
      <c r="SI20" s="167"/>
      <c r="SJ20" s="167"/>
      <c r="SK20" s="167"/>
      <c r="SL20" s="167"/>
      <c r="SM20" s="167"/>
      <c r="SN20" s="167"/>
      <c r="SO20" s="167"/>
      <c r="SP20" s="167"/>
      <c r="SQ20" s="167"/>
      <c r="SR20" s="167"/>
      <c r="SS20" s="167"/>
      <c r="ST20" s="167"/>
      <c r="SU20" s="167"/>
      <c r="SV20" s="167"/>
      <c r="SW20" s="167"/>
      <c r="SX20" s="167"/>
      <c r="SY20" s="167"/>
      <c r="SZ20" s="167"/>
      <c r="TA20" s="167"/>
      <c r="TB20" s="167"/>
      <c r="TC20" s="167"/>
      <c r="TD20" s="167"/>
      <c r="TE20" s="167"/>
      <c r="TF20" s="167"/>
      <c r="TG20" s="167"/>
      <c r="TH20" s="167"/>
      <c r="TI20" s="167"/>
      <c r="TJ20" s="167"/>
      <c r="TK20" s="167"/>
      <c r="TL20" s="167"/>
      <c r="TM20" s="167"/>
      <c r="TN20" s="167"/>
      <c r="TO20" s="167"/>
      <c r="TP20" s="167"/>
      <c r="TQ20" s="167"/>
      <c r="TR20" s="167"/>
      <c r="TS20" s="167"/>
      <c r="TT20" s="167"/>
      <c r="TU20" s="167"/>
      <c r="TV20" s="167"/>
      <c r="TW20" s="167"/>
      <c r="TX20" s="167"/>
      <c r="TY20" s="167"/>
      <c r="TZ20" s="167"/>
      <c r="UA20" s="167"/>
      <c r="UB20" s="167"/>
      <c r="UC20" s="167"/>
      <c r="UD20" s="167"/>
      <c r="UE20" s="167"/>
      <c r="UF20" s="167"/>
      <c r="UG20" s="167"/>
      <c r="UH20" s="167"/>
      <c r="UI20" s="167"/>
      <c r="UJ20" s="167"/>
      <c r="UK20" s="167"/>
      <c r="UL20" s="167"/>
      <c r="UM20" s="167"/>
      <c r="UN20" s="167"/>
      <c r="UO20" s="167"/>
      <c r="UP20" s="167"/>
      <c r="UQ20" s="167"/>
      <c r="UR20" s="167"/>
      <c r="US20" s="167"/>
      <c r="UT20" s="167"/>
      <c r="UU20" s="167"/>
      <c r="UV20" s="167"/>
      <c r="UW20" s="167"/>
      <c r="UX20" s="167"/>
      <c r="UY20" s="167"/>
      <c r="UZ20" s="167"/>
      <c r="VA20" s="167"/>
      <c r="VB20" s="167"/>
      <c r="VC20" s="167"/>
      <c r="VD20" s="167"/>
      <c r="VE20" s="167"/>
      <c r="VF20" s="167"/>
      <c r="VG20" s="167"/>
      <c r="VH20" s="167"/>
      <c r="VI20" s="167"/>
      <c r="VJ20" s="167"/>
      <c r="VK20" s="167"/>
      <c r="VL20" s="167"/>
      <c r="VM20" s="167"/>
      <c r="VN20" s="167"/>
      <c r="VO20" s="167"/>
      <c r="VP20" s="167"/>
      <c r="VQ20" s="167"/>
      <c r="VR20" s="167"/>
      <c r="VS20" s="167"/>
      <c r="VT20" s="167"/>
      <c r="VU20" s="167"/>
      <c r="VV20" s="167"/>
      <c r="VW20" s="167"/>
      <c r="VX20" s="167"/>
      <c r="VY20" s="167"/>
      <c r="VZ20" s="167"/>
      <c r="WA20" s="167"/>
      <c r="WB20" s="167"/>
      <c r="WC20" s="167"/>
      <c r="WD20" s="167"/>
      <c r="WE20" s="167"/>
      <c r="WF20" s="167"/>
      <c r="WG20" s="167"/>
      <c r="WH20" s="167"/>
      <c r="WI20" s="167"/>
      <c r="WJ20" s="167"/>
      <c r="WK20" s="167"/>
      <c r="WL20" s="167"/>
      <c r="WM20" s="167"/>
      <c r="WN20" s="167"/>
      <c r="WO20" s="167"/>
      <c r="WP20" s="167"/>
      <c r="WQ20" s="167"/>
      <c r="WR20" s="167"/>
      <c r="WS20" s="167"/>
      <c r="WT20" s="167"/>
      <c r="WU20" s="167"/>
      <c r="WV20" s="167"/>
      <c r="WW20" s="167"/>
      <c r="WX20" s="167"/>
      <c r="WY20" s="167"/>
      <c r="WZ20" s="167"/>
      <c r="XA20" s="167"/>
      <c r="XB20" s="167"/>
      <c r="XC20" s="167"/>
      <c r="XD20" s="167"/>
      <c r="XE20" s="167"/>
      <c r="XF20" s="167"/>
      <c r="XG20" s="167"/>
      <c r="XH20" s="167"/>
      <c r="XI20" s="167"/>
      <c r="XJ20" s="167"/>
      <c r="XK20" s="167"/>
      <c r="XL20" s="167"/>
      <c r="XM20" s="167"/>
      <c r="XN20" s="167"/>
      <c r="XO20" s="167"/>
      <c r="XP20" s="167"/>
      <c r="XQ20" s="167"/>
      <c r="XR20" s="167"/>
      <c r="XS20" s="167"/>
      <c r="XT20" s="167"/>
      <c r="XU20" s="167"/>
      <c r="XV20" s="167"/>
      <c r="XW20" s="167"/>
      <c r="XX20" s="167"/>
      <c r="XY20" s="167"/>
      <c r="XZ20" s="167"/>
      <c r="YA20" s="167"/>
      <c r="YB20" s="167"/>
      <c r="YC20" s="167"/>
      <c r="YD20" s="167"/>
      <c r="YE20" s="167"/>
      <c r="YF20" s="167"/>
      <c r="YG20" s="167"/>
      <c r="YH20" s="167"/>
      <c r="YI20" s="167"/>
      <c r="YJ20" s="167"/>
      <c r="YK20" s="167"/>
      <c r="YL20" s="167"/>
      <c r="YM20" s="167"/>
      <c r="YN20" s="167"/>
      <c r="YO20" s="167"/>
      <c r="YP20" s="167"/>
      <c r="YQ20" s="167"/>
      <c r="YR20" s="167"/>
      <c r="YS20" s="167"/>
      <c r="YT20" s="167"/>
      <c r="YU20" s="167"/>
      <c r="YV20" s="167"/>
      <c r="YW20" s="167"/>
      <c r="YX20" s="167"/>
      <c r="YY20" s="167"/>
      <c r="YZ20" s="167"/>
      <c r="ZA20" s="167"/>
      <c r="ZB20" s="167"/>
      <c r="ZC20" s="167"/>
      <c r="ZD20" s="167"/>
      <c r="ZE20" s="167"/>
      <c r="ZF20" s="167"/>
      <c r="ZG20" s="167"/>
      <c r="ZH20" s="167"/>
      <c r="ZI20" s="167"/>
      <c r="ZJ20" s="167"/>
      <c r="ZK20" s="167"/>
      <c r="ZL20" s="167"/>
      <c r="ZM20" s="167"/>
      <c r="ZN20" s="167"/>
      <c r="ZO20" s="167"/>
      <c r="ZP20" s="167"/>
      <c r="ZQ20" s="167"/>
      <c r="ZR20" s="167"/>
      <c r="ZS20" s="167"/>
      <c r="ZT20" s="167"/>
      <c r="ZU20" s="167"/>
      <c r="ZV20" s="167"/>
      <c r="ZW20" s="167"/>
      <c r="ZX20" s="167"/>
      <c r="ZY20" s="167"/>
      <c r="ZZ20" s="167"/>
      <c r="AAA20" s="167"/>
      <c r="AAB20" s="167"/>
      <c r="AAC20" s="167"/>
      <c r="AAD20" s="167"/>
      <c r="AAE20" s="167"/>
      <c r="AAF20" s="167"/>
      <c r="AAG20" s="167"/>
      <c r="AAH20" s="167"/>
      <c r="AAI20" s="167"/>
      <c r="AAJ20" s="167"/>
      <c r="AAK20" s="167"/>
      <c r="AAL20" s="167"/>
      <c r="AAM20" s="167"/>
      <c r="AAN20" s="167"/>
      <c r="AAO20" s="167"/>
      <c r="AAP20" s="167"/>
      <c r="AAQ20" s="167"/>
      <c r="AAR20" s="167"/>
      <c r="AAS20" s="167"/>
      <c r="AAT20" s="167"/>
      <c r="AAU20" s="167"/>
      <c r="AAV20" s="167"/>
      <c r="AAW20" s="167"/>
      <c r="AAX20" s="167"/>
      <c r="AAY20" s="167"/>
      <c r="AAZ20" s="167"/>
      <c r="ABA20" s="167"/>
      <c r="ABB20" s="167"/>
      <c r="ABC20" s="167"/>
      <c r="ABD20" s="167"/>
      <c r="ABE20" s="167"/>
      <c r="ABF20" s="167"/>
      <c r="ABG20" s="167"/>
      <c r="ABH20" s="167"/>
      <c r="ABI20" s="167"/>
      <c r="ABJ20" s="167"/>
      <c r="ABK20" s="167"/>
      <c r="ABL20" s="167"/>
      <c r="ABM20" s="167"/>
      <c r="ABN20" s="167"/>
      <c r="ABO20" s="167"/>
      <c r="ABP20" s="167"/>
      <c r="ABQ20" s="167"/>
      <c r="ABR20" s="167"/>
      <c r="ABS20" s="167"/>
      <c r="ABT20" s="167"/>
      <c r="ABU20" s="167"/>
      <c r="ABV20" s="167"/>
      <c r="ABW20" s="167"/>
      <c r="ABX20" s="167"/>
      <c r="ABY20" s="167"/>
      <c r="ABZ20" s="167"/>
      <c r="ACA20" s="167"/>
      <c r="ACB20" s="167"/>
      <c r="ACC20" s="167"/>
      <c r="ACD20" s="167"/>
      <c r="ACE20" s="167"/>
      <c r="ACF20" s="167"/>
      <c r="ACG20" s="167"/>
      <c r="ACH20" s="167"/>
      <c r="ACI20" s="167"/>
      <c r="ACJ20" s="167"/>
      <c r="ACK20" s="167"/>
      <c r="ACL20" s="167"/>
      <c r="ACM20" s="167"/>
      <c r="ACN20" s="167"/>
      <c r="ACO20" s="167"/>
      <c r="ACP20" s="167"/>
      <c r="ACQ20" s="167"/>
      <c r="ACR20" s="167"/>
      <c r="ACS20" s="167"/>
      <c r="ACT20" s="167"/>
      <c r="ACU20" s="167"/>
      <c r="ACV20" s="167"/>
      <c r="ACW20" s="167"/>
      <c r="ACX20" s="167"/>
      <c r="ACY20" s="167"/>
      <c r="ACZ20" s="167"/>
      <c r="ADA20" s="167"/>
      <c r="ADB20" s="167"/>
      <c r="ADC20" s="167"/>
      <c r="ADD20" s="167"/>
      <c r="ADE20" s="167"/>
      <c r="ADF20" s="167"/>
      <c r="ADG20" s="167"/>
      <c r="ADH20" s="167"/>
      <c r="ADI20" s="167"/>
      <c r="ADJ20" s="167"/>
      <c r="ADK20" s="167"/>
      <c r="ADL20" s="167"/>
      <c r="ADM20" s="167"/>
      <c r="ADN20" s="167"/>
      <c r="ADO20" s="167"/>
      <c r="ADP20" s="167"/>
      <c r="ADQ20" s="167"/>
      <c r="ADR20" s="167"/>
      <c r="ADS20" s="167"/>
      <c r="ADT20" s="167"/>
      <c r="ADU20" s="167"/>
      <c r="ADV20" s="167"/>
      <c r="ADW20" s="167"/>
      <c r="ADX20" s="167"/>
      <c r="ADY20" s="167"/>
      <c r="ADZ20" s="167"/>
      <c r="AEA20" s="167"/>
      <c r="AEB20" s="167"/>
      <c r="AEC20" s="167"/>
      <c r="AED20" s="167"/>
      <c r="AEE20" s="167"/>
      <c r="AEF20" s="167"/>
      <c r="AEG20" s="167"/>
      <c r="AEH20" s="167"/>
      <c r="AEI20" s="167"/>
      <c r="AEJ20" s="167"/>
      <c r="AEK20" s="167"/>
      <c r="AEL20" s="167"/>
      <c r="AEM20" s="167"/>
      <c r="AEN20" s="167"/>
      <c r="AEO20" s="167"/>
      <c r="AEP20" s="167"/>
      <c r="AEQ20" s="167"/>
      <c r="AER20" s="167"/>
      <c r="AES20" s="167"/>
      <c r="AET20" s="167"/>
      <c r="AEU20" s="167"/>
      <c r="AEV20" s="167"/>
      <c r="AEW20" s="167"/>
      <c r="AEX20" s="167"/>
      <c r="AEY20" s="167"/>
      <c r="AEZ20" s="167"/>
      <c r="AFA20" s="167"/>
      <c r="AFB20" s="167"/>
      <c r="AFC20" s="167"/>
      <c r="AFD20" s="167"/>
      <c r="AFE20" s="167"/>
      <c r="AFF20" s="167"/>
      <c r="AFG20" s="167"/>
      <c r="AFH20" s="167"/>
      <c r="AFI20" s="167"/>
      <c r="AFJ20" s="167"/>
      <c r="AFK20" s="167"/>
      <c r="AFL20" s="167"/>
      <c r="AFM20" s="167"/>
      <c r="AFN20" s="167"/>
      <c r="AFO20" s="167"/>
      <c r="AFP20" s="167"/>
      <c r="AFQ20" s="167"/>
      <c r="AFR20" s="167"/>
      <c r="AFS20" s="167"/>
      <c r="AFT20" s="167"/>
      <c r="AFU20" s="167"/>
      <c r="AFV20" s="167"/>
      <c r="AFW20" s="167"/>
      <c r="AFX20" s="167"/>
      <c r="AFY20" s="167"/>
      <c r="AFZ20" s="167"/>
      <c r="AGA20" s="167"/>
      <c r="AGB20" s="167"/>
      <c r="AGC20" s="167"/>
      <c r="AGD20" s="167"/>
      <c r="AGE20" s="167"/>
      <c r="AGF20" s="167"/>
      <c r="AGG20" s="167"/>
      <c r="AGH20" s="167"/>
      <c r="AGI20" s="167"/>
      <c r="AGJ20" s="167"/>
      <c r="AGK20" s="167"/>
      <c r="AGL20" s="167"/>
      <c r="AGM20" s="167"/>
      <c r="AGN20" s="167"/>
      <c r="AGO20" s="167"/>
      <c r="AGP20" s="167"/>
      <c r="AGQ20" s="167"/>
      <c r="AGR20" s="167"/>
      <c r="AGS20" s="167"/>
      <c r="AGT20" s="167"/>
      <c r="AGU20" s="167"/>
      <c r="AGV20" s="167"/>
      <c r="AGW20" s="167"/>
      <c r="AGX20" s="167"/>
      <c r="AGY20" s="167"/>
      <c r="AGZ20" s="167"/>
      <c r="AHA20" s="167"/>
      <c r="AHB20" s="167"/>
      <c r="AHC20" s="167"/>
      <c r="AHD20" s="167"/>
      <c r="AHE20" s="167"/>
      <c r="AHF20" s="167"/>
      <c r="AHG20" s="167"/>
      <c r="AHH20" s="167"/>
      <c r="AHI20" s="167"/>
      <c r="AHJ20" s="167"/>
      <c r="AHK20" s="167"/>
      <c r="AHL20" s="167"/>
      <c r="AHM20" s="167"/>
      <c r="AHN20" s="167"/>
      <c r="AHO20" s="167"/>
      <c r="AHP20" s="167"/>
      <c r="AHQ20" s="167"/>
      <c r="AHR20" s="167"/>
      <c r="AHS20" s="167"/>
      <c r="AHT20" s="167"/>
      <c r="AHU20" s="167"/>
      <c r="AHV20" s="167"/>
      <c r="AHW20" s="167"/>
      <c r="AHX20" s="167"/>
      <c r="AHY20" s="167"/>
      <c r="AHZ20" s="167"/>
      <c r="AIA20" s="167"/>
      <c r="AIB20" s="167"/>
      <c r="AIC20" s="167"/>
      <c r="AID20" s="167"/>
      <c r="AIE20" s="167"/>
      <c r="AIF20" s="167"/>
      <c r="AIG20" s="167"/>
      <c r="AIH20" s="167"/>
      <c r="AII20" s="167"/>
      <c r="AIJ20" s="167"/>
      <c r="AIK20" s="167"/>
      <c r="AIL20" s="167"/>
      <c r="AIM20" s="167"/>
      <c r="AIN20" s="167"/>
      <c r="AIO20" s="167"/>
      <c r="AIP20" s="167"/>
      <c r="AIQ20" s="167"/>
      <c r="AIR20" s="167"/>
      <c r="AIS20" s="167"/>
      <c r="AIT20" s="167"/>
      <c r="AIU20" s="167"/>
      <c r="AIV20" s="167"/>
      <c r="AIW20" s="167"/>
      <c r="AIX20" s="167"/>
      <c r="AIY20" s="167"/>
      <c r="AIZ20" s="167"/>
      <c r="AJA20" s="167"/>
      <c r="AJB20" s="167"/>
      <c r="AJC20" s="167"/>
      <c r="AJD20" s="167"/>
      <c r="AJE20" s="167"/>
      <c r="AJF20" s="167"/>
      <c r="AJG20" s="167"/>
      <c r="AJH20" s="167"/>
      <c r="AJI20" s="167"/>
      <c r="AJJ20" s="167"/>
      <c r="AJK20" s="167"/>
      <c r="AJL20" s="167"/>
      <c r="AJM20" s="167"/>
      <c r="AJN20" s="167"/>
      <c r="AJO20" s="167"/>
      <c r="AJP20" s="167"/>
      <c r="AJQ20" s="167"/>
      <c r="AJR20" s="167"/>
      <c r="AJS20" s="167"/>
      <c r="AJT20" s="167"/>
      <c r="AJU20" s="167"/>
      <c r="AJV20" s="167"/>
      <c r="AJW20" s="167"/>
      <c r="AJX20" s="167"/>
      <c r="AJY20" s="167"/>
      <c r="AJZ20" s="167"/>
      <c r="AKA20" s="167"/>
      <c r="AKB20" s="167"/>
      <c r="AKC20" s="167"/>
      <c r="AKD20" s="167"/>
      <c r="AKE20" s="167"/>
      <c r="AKF20" s="167"/>
      <c r="AKG20" s="167"/>
      <c r="AKH20" s="167"/>
      <c r="AKI20" s="167"/>
      <c r="AKJ20" s="167"/>
      <c r="AKK20" s="167"/>
      <c r="AKL20" s="167"/>
      <c r="AKM20" s="167"/>
      <c r="AKN20" s="167"/>
      <c r="AKO20" s="167"/>
      <c r="AKP20" s="167"/>
      <c r="AKQ20" s="167"/>
      <c r="AKR20" s="167"/>
      <c r="AKS20" s="167"/>
      <c r="AKT20" s="167"/>
      <c r="AKU20" s="167"/>
      <c r="AKV20" s="167"/>
      <c r="AKW20" s="167"/>
      <c r="AKX20" s="167"/>
      <c r="AKY20" s="167"/>
      <c r="AKZ20" s="167"/>
      <c r="ALA20" s="167"/>
      <c r="ALB20" s="167"/>
      <c r="ALC20" s="167"/>
      <c r="ALD20" s="167"/>
      <c r="ALE20" s="167"/>
      <c r="ALF20" s="167"/>
      <c r="ALG20" s="167"/>
      <c r="ALH20" s="167"/>
      <c r="ALI20" s="167"/>
      <c r="ALJ20" s="167"/>
      <c r="ALK20" s="167"/>
      <c r="ALL20" s="167"/>
      <c r="ALM20" s="167"/>
      <c r="ALN20" s="167"/>
      <c r="ALO20" s="167"/>
      <c r="ALP20" s="167"/>
      <c r="ALQ20" s="167"/>
      <c r="ALR20" s="167"/>
      <c r="ALS20" s="167"/>
      <c r="ALT20" s="167"/>
      <c r="ALU20" s="167"/>
      <c r="ALV20" s="167"/>
      <c r="ALW20" s="167"/>
      <c r="ALX20" s="167"/>
      <c r="ALY20" s="167"/>
      <c r="ALZ20" s="167"/>
      <c r="AMA20" s="167"/>
      <c r="AMB20" s="167"/>
      <c r="AMC20" s="167"/>
      <c r="AMD20" s="167"/>
      <c r="AME20" s="167"/>
      <c r="AMF20" s="167"/>
      <c r="AMG20" s="167"/>
      <c r="AMH20" s="167"/>
      <c r="AMI20" s="167"/>
      <c r="AMJ20" s="167"/>
      <c r="AMK20" s="167"/>
      <c r="AML20" s="167"/>
      <c r="AMM20" s="167"/>
      <c r="AMN20" s="167"/>
      <c r="AMO20" s="167"/>
      <c r="AMP20" s="167"/>
      <c r="AMQ20" s="167"/>
      <c r="AMR20" s="167"/>
      <c r="AMS20" s="167"/>
      <c r="AMT20" s="167"/>
      <c r="AMU20" s="167"/>
      <c r="AMV20" s="167"/>
      <c r="AMW20" s="167"/>
      <c r="AMX20" s="167"/>
      <c r="AMY20" s="167"/>
      <c r="AMZ20" s="167"/>
      <c r="ANA20" s="167"/>
      <c r="ANB20" s="167"/>
      <c r="ANC20" s="167"/>
      <c r="AND20" s="167"/>
      <c r="ANE20" s="167"/>
      <c r="ANF20" s="167"/>
      <c r="ANG20" s="167"/>
      <c r="ANH20" s="167"/>
      <c r="ANI20" s="167"/>
      <c r="ANJ20" s="167"/>
      <c r="ANK20" s="167"/>
      <c r="ANL20" s="167"/>
      <c r="ANM20" s="167"/>
      <c r="ANN20" s="167"/>
      <c r="ANO20" s="167"/>
      <c r="ANP20" s="167"/>
      <c r="ANQ20" s="167"/>
      <c r="ANR20" s="167"/>
      <c r="ANS20" s="167"/>
      <c r="ANT20" s="167"/>
      <c r="ANU20" s="167"/>
      <c r="ANV20" s="167"/>
      <c r="ANW20" s="167"/>
      <c r="ANX20" s="167"/>
      <c r="ANY20" s="167"/>
      <c r="ANZ20" s="167"/>
      <c r="AOA20" s="167"/>
      <c r="AOB20" s="167"/>
      <c r="AOC20" s="167"/>
      <c r="AOD20" s="167"/>
      <c r="AOE20" s="167"/>
      <c r="AOF20" s="167"/>
      <c r="AOG20" s="167"/>
      <c r="AOH20" s="167"/>
      <c r="AOI20" s="167"/>
      <c r="AOJ20" s="167"/>
      <c r="AOK20" s="167"/>
      <c r="AOL20" s="167"/>
      <c r="AOM20" s="167"/>
      <c r="AON20" s="167"/>
      <c r="AOO20" s="167"/>
      <c r="AOP20" s="167"/>
      <c r="AOQ20" s="167"/>
      <c r="AOR20" s="167"/>
      <c r="AOS20" s="167"/>
      <c r="AOT20" s="167"/>
      <c r="AOU20" s="167"/>
      <c r="AOV20" s="167"/>
      <c r="AOW20" s="167"/>
      <c r="AOX20" s="167"/>
      <c r="AOY20" s="167"/>
      <c r="AOZ20" s="167"/>
      <c r="APA20" s="167"/>
      <c r="APB20" s="167"/>
      <c r="APC20" s="167"/>
      <c r="APD20" s="167"/>
      <c r="APE20" s="167"/>
      <c r="APF20" s="167"/>
      <c r="APG20" s="167"/>
      <c r="APH20" s="167"/>
      <c r="API20" s="167"/>
      <c r="APJ20" s="167"/>
      <c r="APK20" s="167"/>
      <c r="APL20" s="167"/>
      <c r="APM20" s="167"/>
      <c r="APN20" s="167"/>
      <c r="APO20" s="167"/>
      <c r="APP20" s="167"/>
      <c r="APQ20" s="167"/>
      <c r="APR20" s="167"/>
      <c r="APS20" s="167"/>
      <c r="APT20" s="167"/>
      <c r="APU20" s="167"/>
      <c r="APV20" s="167"/>
      <c r="APW20" s="167"/>
      <c r="APX20" s="167"/>
      <c r="APY20" s="167"/>
      <c r="APZ20" s="167"/>
      <c r="AQA20" s="167"/>
      <c r="AQB20" s="167"/>
      <c r="AQC20" s="167"/>
      <c r="AQD20" s="167"/>
      <c r="AQE20" s="167"/>
      <c r="AQF20" s="167"/>
      <c r="AQG20" s="167"/>
      <c r="AQH20" s="167"/>
      <c r="AQI20" s="167"/>
      <c r="AQJ20" s="167"/>
      <c r="AQK20" s="167"/>
      <c r="AQL20" s="167"/>
      <c r="AQM20" s="167"/>
      <c r="AQN20" s="167"/>
      <c r="AQO20" s="167"/>
      <c r="AQP20" s="167"/>
      <c r="AQQ20" s="167"/>
      <c r="AQR20" s="167"/>
      <c r="AQS20" s="167"/>
      <c r="AQT20" s="167"/>
      <c r="AQU20" s="167"/>
      <c r="AQV20" s="167"/>
      <c r="AQW20" s="167"/>
      <c r="AQX20" s="167"/>
      <c r="AQY20" s="167"/>
      <c r="AQZ20" s="167"/>
      <c r="ARA20" s="167"/>
      <c r="ARB20" s="167"/>
      <c r="ARC20" s="167"/>
      <c r="ARD20" s="167"/>
      <c r="ARE20" s="167"/>
      <c r="ARF20" s="167"/>
      <c r="ARG20" s="167"/>
      <c r="ARH20" s="167"/>
      <c r="ARI20" s="167"/>
      <c r="ARJ20" s="167"/>
      <c r="ARK20" s="167"/>
      <c r="ARL20" s="167"/>
      <c r="ARM20" s="167"/>
      <c r="ARN20" s="167"/>
      <c r="ARO20" s="167"/>
      <c r="ARP20" s="167"/>
      <c r="ARQ20" s="167"/>
      <c r="ARR20" s="167"/>
      <c r="ARS20" s="167"/>
      <c r="ART20" s="167"/>
      <c r="ARU20" s="167"/>
      <c r="ARV20" s="167"/>
      <c r="ARW20" s="167"/>
      <c r="ARX20" s="167"/>
      <c r="ARY20" s="167"/>
      <c r="ARZ20" s="167"/>
      <c r="ASA20" s="167"/>
      <c r="ASB20" s="167"/>
      <c r="ASC20" s="167"/>
      <c r="ASD20" s="167"/>
      <c r="ASE20" s="167"/>
      <c r="ASF20" s="167"/>
      <c r="ASG20" s="167"/>
      <c r="ASH20" s="167"/>
      <c r="ASI20" s="167"/>
      <c r="ASJ20" s="167"/>
      <c r="ASK20" s="167"/>
      <c r="ASL20" s="167"/>
      <c r="ASM20" s="167"/>
      <c r="ASN20" s="167"/>
      <c r="ASO20" s="167"/>
      <c r="ASP20" s="167"/>
      <c r="ASQ20" s="167"/>
      <c r="ASR20" s="167"/>
      <c r="ASS20" s="167"/>
      <c r="AST20" s="167"/>
      <c r="ASU20" s="167"/>
      <c r="ASV20" s="167"/>
      <c r="ASW20" s="167"/>
      <c r="ASX20" s="167"/>
      <c r="ASY20" s="167"/>
      <c r="ASZ20" s="167"/>
      <c r="ATA20" s="167"/>
      <c r="ATB20" s="167"/>
      <c r="ATC20" s="167"/>
      <c r="ATD20" s="167"/>
      <c r="ATE20" s="167"/>
      <c r="ATF20" s="167"/>
      <c r="ATG20" s="167"/>
      <c r="ATH20" s="167"/>
      <c r="ATI20" s="167"/>
      <c r="ATJ20" s="167"/>
      <c r="ATK20" s="167"/>
      <c r="ATL20" s="167"/>
      <c r="ATM20" s="167"/>
      <c r="ATN20" s="167"/>
      <c r="ATO20" s="167"/>
      <c r="ATP20" s="167"/>
      <c r="ATQ20" s="167"/>
      <c r="ATR20" s="167"/>
      <c r="ATS20" s="167"/>
      <c r="ATT20" s="167"/>
      <c r="ATU20" s="167"/>
      <c r="ATV20" s="167"/>
      <c r="ATW20" s="167"/>
      <c r="ATX20" s="167"/>
      <c r="ATY20" s="167"/>
      <c r="ATZ20" s="167"/>
      <c r="AUA20" s="167"/>
      <c r="AUB20" s="167"/>
      <c r="AUC20" s="167"/>
      <c r="AUD20" s="167"/>
      <c r="AUE20" s="167"/>
      <c r="AUF20" s="167"/>
      <c r="AUG20" s="167"/>
      <c r="AUH20" s="167"/>
      <c r="AUI20" s="167"/>
      <c r="AUJ20" s="167"/>
      <c r="AUK20" s="167"/>
      <c r="AUL20" s="167"/>
      <c r="AUM20" s="167"/>
      <c r="AUN20" s="167"/>
      <c r="AUO20" s="167"/>
      <c r="AUP20" s="167"/>
      <c r="AUQ20" s="167"/>
      <c r="AUR20" s="167"/>
      <c r="AUS20" s="167"/>
      <c r="AUT20" s="167"/>
      <c r="AUU20" s="167"/>
      <c r="AUV20" s="167"/>
      <c r="AUW20" s="167"/>
      <c r="AUX20" s="167"/>
      <c r="AUY20" s="167"/>
      <c r="AUZ20" s="167"/>
      <c r="AVA20" s="167"/>
      <c r="AVB20" s="167"/>
      <c r="AVC20" s="167"/>
      <c r="AVD20" s="167"/>
      <c r="AVE20" s="167"/>
      <c r="AVF20" s="167"/>
      <c r="AVG20" s="167"/>
      <c r="AVH20" s="167"/>
      <c r="AVI20" s="167"/>
      <c r="AVJ20" s="167"/>
      <c r="AVK20" s="167"/>
      <c r="AVL20" s="167"/>
      <c r="AVM20" s="167"/>
      <c r="AVN20" s="167"/>
      <c r="AVO20" s="167"/>
      <c r="AVP20" s="167"/>
      <c r="AVQ20" s="167"/>
      <c r="AVR20" s="167"/>
      <c r="AVS20" s="167"/>
      <c r="AVT20" s="167"/>
      <c r="AVU20" s="167"/>
      <c r="AVV20" s="167"/>
      <c r="AVW20" s="167"/>
      <c r="AVX20" s="167"/>
      <c r="AVY20" s="167"/>
      <c r="AVZ20" s="167"/>
      <c r="AWA20" s="167"/>
      <c r="AWB20" s="167"/>
      <c r="AWC20" s="167"/>
      <c r="AWD20" s="167"/>
      <c r="AWE20" s="167"/>
      <c r="AWF20" s="167"/>
      <c r="AWG20" s="167"/>
      <c r="AWH20" s="167"/>
      <c r="AWI20" s="167"/>
      <c r="AWJ20" s="167"/>
      <c r="AWK20" s="167"/>
      <c r="AWL20" s="167"/>
      <c r="AWM20" s="167"/>
      <c r="AWN20" s="167"/>
      <c r="AWO20" s="167"/>
      <c r="AWP20" s="167"/>
      <c r="AWQ20" s="167"/>
      <c r="AWR20" s="167"/>
      <c r="AWS20" s="167"/>
      <c r="AWT20" s="167"/>
      <c r="AWU20" s="167"/>
      <c r="AWV20" s="167"/>
      <c r="AWW20" s="167"/>
      <c r="AWX20" s="167"/>
      <c r="AWY20" s="167"/>
      <c r="AWZ20" s="167"/>
      <c r="AXA20" s="167"/>
      <c r="AXB20" s="167"/>
      <c r="AXC20" s="167"/>
      <c r="AXD20" s="167"/>
      <c r="AXE20" s="167"/>
      <c r="AXF20" s="167"/>
      <c r="AXG20" s="167"/>
      <c r="AXH20" s="167"/>
      <c r="AXI20" s="167"/>
      <c r="AXJ20" s="167"/>
      <c r="AXK20" s="167"/>
      <c r="AXL20" s="167"/>
      <c r="AXM20" s="167"/>
      <c r="AXN20" s="167"/>
      <c r="AXO20" s="167"/>
      <c r="AXP20" s="167"/>
      <c r="AXQ20" s="167"/>
      <c r="AXR20" s="167"/>
      <c r="AXS20" s="167"/>
      <c r="AXT20" s="167"/>
      <c r="AXU20" s="167"/>
      <c r="AXV20" s="167"/>
      <c r="AXW20" s="167"/>
      <c r="AXX20" s="167"/>
      <c r="AXY20" s="167"/>
      <c r="AXZ20" s="167"/>
      <c r="AYA20" s="167"/>
      <c r="AYB20" s="167"/>
      <c r="AYC20" s="167"/>
      <c r="AYD20" s="167"/>
      <c r="AYE20" s="167"/>
      <c r="AYF20" s="167"/>
      <c r="AYG20" s="167"/>
      <c r="AYH20" s="167"/>
      <c r="AYI20" s="167"/>
      <c r="AYJ20" s="167"/>
      <c r="AYK20" s="167"/>
      <c r="AYL20" s="167"/>
      <c r="AYM20" s="167"/>
      <c r="AYN20" s="167"/>
      <c r="AYO20" s="167"/>
      <c r="AYP20" s="167"/>
      <c r="AYQ20" s="167"/>
      <c r="AYR20" s="167"/>
      <c r="AYS20" s="167"/>
      <c r="AYT20" s="167"/>
      <c r="AYU20" s="167"/>
      <c r="AYV20" s="167"/>
      <c r="AYW20" s="167"/>
      <c r="AYX20" s="167"/>
      <c r="AYY20" s="167"/>
      <c r="AYZ20" s="167"/>
      <c r="AZA20" s="167"/>
      <c r="AZB20" s="167"/>
      <c r="AZC20" s="167"/>
      <c r="AZD20" s="167"/>
      <c r="AZE20" s="167"/>
      <c r="AZF20" s="167"/>
      <c r="AZG20" s="167"/>
      <c r="AZH20" s="167"/>
      <c r="AZI20" s="167"/>
      <c r="AZJ20" s="167"/>
      <c r="AZK20" s="167"/>
      <c r="AZL20" s="167"/>
      <c r="AZM20" s="167"/>
      <c r="AZN20" s="167"/>
      <c r="AZO20" s="167"/>
      <c r="AZP20" s="167"/>
      <c r="AZQ20" s="167"/>
      <c r="AZR20" s="167"/>
      <c r="AZS20" s="167"/>
      <c r="AZT20" s="167"/>
      <c r="AZU20" s="167"/>
      <c r="AZV20" s="167"/>
      <c r="AZW20" s="167"/>
      <c r="AZX20" s="167"/>
      <c r="AZY20" s="167"/>
      <c r="AZZ20" s="167"/>
      <c r="BAA20" s="167"/>
      <c r="BAB20" s="167"/>
      <c r="BAC20" s="167"/>
      <c r="BAD20" s="167"/>
      <c r="BAE20" s="167"/>
      <c r="BAF20" s="167"/>
      <c r="BAG20" s="167"/>
      <c r="BAH20" s="167"/>
      <c r="BAI20" s="167"/>
      <c r="BAJ20" s="167"/>
      <c r="BAK20" s="167"/>
      <c r="BAL20" s="167"/>
      <c r="BAM20" s="167"/>
      <c r="BAN20" s="167"/>
      <c r="BAO20" s="167"/>
      <c r="BAP20" s="167"/>
      <c r="BAQ20" s="167"/>
      <c r="BAR20" s="167"/>
      <c r="BAS20" s="167"/>
      <c r="BAT20" s="167"/>
      <c r="BAU20" s="167"/>
      <c r="BAV20" s="167"/>
      <c r="BAW20" s="167"/>
      <c r="BAX20" s="167"/>
      <c r="BAY20" s="167"/>
      <c r="BAZ20" s="167"/>
      <c r="BBA20" s="167"/>
      <c r="BBB20" s="167"/>
      <c r="BBC20" s="167"/>
      <c r="BBD20" s="167"/>
      <c r="BBE20" s="167"/>
      <c r="BBF20" s="167"/>
      <c r="BBG20" s="167"/>
      <c r="BBH20" s="167"/>
      <c r="BBI20" s="167"/>
      <c r="BBJ20" s="167"/>
      <c r="BBK20" s="167"/>
      <c r="BBL20" s="167"/>
      <c r="BBM20" s="167"/>
      <c r="BBN20" s="167"/>
      <c r="BBO20" s="167"/>
      <c r="BBP20" s="167"/>
      <c r="BBQ20" s="167"/>
      <c r="BBR20" s="167"/>
      <c r="BBS20" s="167"/>
      <c r="BBT20" s="167"/>
      <c r="BBU20" s="167"/>
      <c r="BBV20" s="167"/>
      <c r="BBW20" s="167"/>
      <c r="BBX20" s="167"/>
      <c r="BBY20" s="167"/>
      <c r="BBZ20" s="167"/>
      <c r="BCA20" s="167"/>
      <c r="BCB20" s="167"/>
      <c r="BCC20" s="167"/>
      <c r="BCD20" s="167"/>
      <c r="BCE20" s="167"/>
      <c r="BCF20" s="167"/>
      <c r="BCG20" s="167"/>
      <c r="BCH20" s="167"/>
      <c r="BCI20" s="167"/>
      <c r="BCJ20" s="167"/>
      <c r="BCK20" s="167"/>
      <c r="BCL20" s="167"/>
      <c r="BCM20" s="167"/>
      <c r="BCN20" s="167"/>
      <c r="BCO20" s="167"/>
      <c r="BCP20" s="167"/>
      <c r="BCQ20" s="167"/>
      <c r="BCR20" s="167"/>
      <c r="BCS20" s="167"/>
      <c r="BCT20" s="167"/>
      <c r="BCU20" s="167"/>
      <c r="BCV20" s="167"/>
      <c r="BCW20" s="167"/>
      <c r="BCX20" s="167"/>
      <c r="BCY20" s="167"/>
      <c r="BCZ20" s="167"/>
      <c r="BDA20" s="167"/>
      <c r="BDB20" s="167"/>
      <c r="BDC20" s="167"/>
      <c r="BDD20" s="167"/>
      <c r="BDE20" s="167"/>
      <c r="BDF20" s="167"/>
      <c r="BDG20" s="167"/>
      <c r="BDH20" s="167"/>
      <c r="BDI20" s="167"/>
      <c r="BDJ20" s="167"/>
      <c r="BDK20" s="167"/>
      <c r="BDL20" s="167"/>
      <c r="BDM20" s="167"/>
      <c r="BDN20" s="167"/>
      <c r="BDO20" s="167"/>
      <c r="BDP20" s="167"/>
      <c r="BDQ20" s="167"/>
      <c r="BDR20" s="167"/>
      <c r="BDS20" s="167"/>
      <c r="BDT20" s="167"/>
      <c r="BDU20" s="167"/>
      <c r="BDV20" s="167"/>
      <c r="BDW20" s="167"/>
      <c r="BDX20" s="167"/>
      <c r="BDY20" s="167"/>
      <c r="BDZ20" s="167"/>
      <c r="BEA20" s="167"/>
      <c r="BEB20" s="167"/>
      <c r="BEC20" s="167"/>
      <c r="BED20" s="167"/>
      <c r="BEE20" s="167"/>
      <c r="BEF20" s="167"/>
      <c r="BEG20" s="167"/>
      <c r="BEH20" s="167"/>
      <c r="BEI20" s="167"/>
      <c r="BEJ20" s="167"/>
      <c r="BEK20" s="167"/>
      <c r="BEL20" s="167"/>
      <c r="BEM20" s="167"/>
      <c r="BEN20" s="167"/>
      <c r="BEO20" s="167"/>
      <c r="BEP20" s="167"/>
      <c r="BEQ20" s="167"/>
      <c r="BER20" s="167"/>
      <c r="BES20" s="167"/>
      <c r="BET20" s="167"/>
      <c r="BEU20" s="167"/>
      <c r="BEV20" s="167"/>
      <c r="BEW20" s="167"/>
      <c r="BEX20" s="167"/>
      <c r="BEY20" s="167"/>
      <c r="BEZ20" s="167"/>
      <c r="BFA20" s="167"/>
      <c r="BFB20" s="167"/>
      <c r="BFC20" s="167"/>
      <c r="BFD20" s="167"/>
      <c r="BFE20" s="167"/>
      <c r="BFF20" s="167"/>
      <c r="BFG20" s="167"/>
      <c r="BFH20" s="167"/>
      <c r="BFI20" s="167"/>
      <c r="BFJ20" s="167"/>
      <c r="BFK20" s="167"/>
      <c r="BFL20" s="167"/>
      <c r="BFM20" s="167"/>
      <c r="BFN20" s="167"/>
      <c r="BFO20" s="167"/>
      <c r="BFP20" s="167"/>
      <c r="BFQ20" s="167"/>
      <c r="BFR20" s="167"/>
      <c r="BFS20" s="167"/>
      <c r="BFT20" s="167"/>
      <c r="BFU20" s="167"/>
      <c r="BFV20" s="167"/>
      <c r="BFW20" s="167"/>
      <c r="BFX20" s="167"/>
      <c r="BFY20" s="167"/>
      <c r="BFZ20" s="167"/>
      <c r="BGA20" s="167"/>
      <c r="BGB20" s="167"/>
      <c r="BGC20" s="167"/>
      <c r="BGD20" s="167"/>
      <c r="BGE20" s="167"/>
      <c r="BGF20" s="167"/>
      <c r="BGG20" s="167"/>
      <c r="BGH20" s="167"/>
      <c r="BGI20" s="167"/>
      <c r="BGJ20" s="167"/>
      <c r="BGK20" s="167"/>
      <c r="BGL20" s="167"/>
      <c r="BGM20" s="167"/>
      <c r="BGN20" s="167"/>
      <c r="BGO20" s="167"/>
      <c r="BGP20" s="167"/>
      <c r="BGQ20" s="167"/>
      <c r="BGR20" s="167"/>
      <c r="BGS20" s="167"/>
      <c r="BGT20" s="167"/>
      <c r="BGU20" s="167"/>
      <c r="BGV20" s="167"/>
      <c r="BGW20" s="167"/>
      <c r="BGX20" s="167"/>
      <c r="BGY20" s="167"/>
      <c r="BGZ20" s="167"/>
      <c r="BHA20" s="167"/>
      <c r="BHB20" s="167"/>
      <c r="BHC20" s="167"/>
      <c r="BHD20" s="167"/>
      <c r="BHE20" s="167"/>
      <c r="BHF20" s="167"/>
      <c r="BHG20" s="167"/>
      <c r="BHH20" s="167"/>
      <c r="BHI20" s="167"/>
      <c r="BHJ20" s="167"/>
      <c r="BHK20" s="167"/>
      <c r="BHL20" s="167"/>
      <c r="BHM20" s="167"/>
      <c r="BHN20" s="167"/>
      <c r="BHO20" s="167"/>
      <c r="BHP20" s="167"/>
      <c r="BHQ20" s="167"/>
      <c r="BHR20" s="167"/>
      <c r="BHS20" s="167"/>
      <c r="BHT20" s="167"/>
      <c r="BHU20" s="167"/>
      <c r="BHV20" s="167"/>
      <c r="BHW20" s="167"/>
      <c r="BHX20" s="167"/>
      <c r="BHY20" s="167"/>
      <c r="BHZ20" s="167"/>
      <c r="BIA20" s="167"/>
      <c r="BIB20" s="167"/>
      <c r="BIC20" s="167"/>
      <c r="BID20" s="167"/>
      <c r="BIE20" s="167"/>
      <c r="BIF20" s="167"/>
      <c r="BIG20" s="167"/>
      <c r="BIH20" s="167"/>
      <c r="BII20" s="167"/>
      <c r="BIJ20" s="167"/>
      <c r="BIK20" s="167"/>
      <c r="BIL20" s="167"/>
      <c r="BIM20" s="167"/>
      <c r="BIN20" s="167"/>
      <c r="BIO20" s="167"/>
      <c r="BIP20" s="167"/>
      <c r="BIQ20" s="167"/>
      <c r="BIR20" s="167"/>
      <c r="BIS20" s="167"/>
      <c r="BIT20" s="167"/>
      <c r="BIU20" s="167"/>
      <c r="BIV20" s="167"/>
      <c r="BIW20" s="167"/>
      <c r="BIX20" s="167"/>
      <c r="BIY20" s="167"/>
      <c r="BIZ20" s="167"/>
      <c r="BJA20" s="167"/>
      <c r="BJB20" s="167"/>
      <c r="BJC20" s="167"/>
      <c r="BJD20" s="167"/>
      <c r="BJE20" s="167"/>
      <c r="BJF20" s="167"/>
      <c r="BJG20" s="167"/>
      <c r="BJH20" s="167"/>
      <c r="BJI20" s="167"/>
      <c r="BJJ20" s="167"/>
      <c r="BJK20" s="167"/>
      <c r="BJL20" s="167"/>
      <c r="BJM20" s="167"/>
      <c r="BJN20" s="167"/>
      <c r="BJO20" s="167"/>
      <c r="BJP20" s="167"/>
      <c r="BJQ20" s="167"/>
      <c r="BJR20" s="167"/>
      <c r="BJS20" s="167"/>
      <c r="BJT20" s="167"/>
      <c r="BJU20" s="167"/>
      <c r="BJV20" s="167"/>
      <c r="BJW20" s="167"/>
      <c r="BJX20" s="167"/>
      <c r="BJY20" s="167"/>
      <c r="BJZ20" s="167"/>
      <c r="BKA20" s="167"/>
      <c r="BKB20" s="167"/>
      <c r="BKC20" s="167"/>
      <c r="BKD20" s="167"/>
      <c r="BKE20" s="167"/>
      <c r="BKF20" s="167"/>
      <c r="BKG20" s="167"/>
      <c r="BKH20" s="167"/>
      <c r="BKI20" s="167"/>
      <c r="BKJ20" s="167"/>
      <c r="BKK20" s="167"/>
      <c r="BKL20" s="167"/>
      <c r="BKM20" s="167"/>
      <c r="BKN20" s="167"/>
      <c r="BKO20" s="167"/>
      <c r="BKP20" s="167"/>
      <c r="BKQ20" s="167"/>
      <c r="BKR20" s="167"/>
      <c r="BKS20" s="167"/>
      <c r="BKT20" s="167"/>
      <c r="BKU20" s="167"/>
      <c r="BKV20" s="167"/>
      <c r="BKW20" s="167"/>
      <c r="BKX20" s="167"/>
      <c r="BKY20" s="167"/>
      <c r="BKZ20" s="167"/>
      <c r="BLA20" s="167"/>
      <c r="BLB20" s="167"/>
      <c r="BLC20" s="167"/>
      <c r="BLD20" s="167"/>
      <c r="BLE20" s="167"/>
      <c r="BLF20" s="167"/>
      <c r="BLG20" s="167"/>
      <c r="BLH20" s="167"/>
      <c r="BLI20" s="167"/>
      <c r="BLJ20" s="167"/>
      <c r="BLK20" s="167"/>
      <c r="BLL20" s="167"/>
      <c r="BLM20" s="167"/>
      <c r="BLN20" s="167"/>
      <c r="BLO20" s="167"/>
      <c r="BLP20" s="167"/>
      <c r="BLQ20" s="167"/>
      <c r="BLR20" s="167"/>
      <c r="BLS20" s="167"/>
      <c r="BLT20" s="167"/>
      <c r="BLU20" s="167"/>
      <c r="BLV20" s="167"/>
      <c r="BLW20" s="167"/>
      <c r="BLX20" s="167"/>
      <c r="BLY20" s="167"/>
      <c r="BLZ20" s="167"/>
      <c r="BMA20" s="167"/>
      <c r="BMB20" s="167"/>
      <c r="BMC20" s="167"/>
      <c r="BMD20" s="167"/>
      <c r="BME20" s="167"/>
      <c r="BMF20" s="167"/>
      <c r="BMG20" s="167"/>
      <c r="BMH20" s="167"/>
      <c r="BMI20" s="167"/>
      <c r="BMJ20" s="167"/>
      <c r="BMK20" s="167"/>
      <c r="BML20" s="167"/>
      <c r="BMM20" s="167"/>
      <c r="BMN20" s="167"/>
      <c r="BMO20" s="167"/>
      <c r="BMP20" s="167"/>
      <c r="BMQ20" s="167"/>
      <c r="BMR20" s="167"/>
      <c r="BMS20" s="167"/>
      <c r="BMT20" s="167"/>
      <c r="BMU20" s="167"/>
      <c r="BMV20" s="167"/>
      <c r="BMW20" s="167"/>
      <c r="BMX20" s="167"/>
      <c r="BMY20" s="167"/>
      <c r="BMZ20" s="167"/>
      <c r="BNA20" s="167"/>
      <c r="BNB20" s="167"/>
      <c r="BNC20" s="167"/>
      <c r="BND20" s="167"/>
      <c r="BNE20" s="167"/>
      <c r="BNF20" s="167"/>
      <c r="BNG20" s="167"/>
      <c r="BNH20" s="167"/>
      <c r="BNI20" s="167"/>
      <c r="BNJ20" s="167"/>
      <c r="BNK20" s="167"/>
      <c r="BNL20" s="167"/>
      <c r="BNM20" s="167"/>
      <c r="BNN20" s="167"/>
      <c r="BNO20" s="167"/>
      <c r="BNP20" s="167"/>
      <c r="BNQ20" s="167"/>
      <c r="BNR20" s="167"/>
      <c r="BNS20" s="167"/>
      <c r="BNT20" s="167"/>
      <c r="BNU20" s="167"/>
      <c r="BNV20" s="167"/>
      <c r="BNW20" s="167"/>
      <c r="BNX20" s="167"/>
      <c r="BNY20" s="167"/>
      <c r="BNZ20" s="167"/>
      <c r="BOA20" s="167"/>
      <c r="BOB20" s="167"/>
      <c r="BOC20" s="167"/>
      <c r="BOD20" s="167"/>
      <c r="BOE20" s="167"/>
      <c r="BOF20" s="167"/>
      <c r="BOG20" s="167"/>
      <c r="BOH20" s="167"/>
      <c r="BOI20" s="167"/>
      <c r="BOJ20" s="167"/>
      <c r="BOK20" s="167"/>
      <c r="BOL20" s="167"/>
      <c r="BOM20" s="167"/>
      <c r="BON20" s="167"/>
      <c r="BOO20" s="167"/>
      <c r="BOP20" s="167"/>
      <c r="BOQ20" s="167"/>
      <c r="BOR20" s="167"/>
      <c r="BOS20" s="167"/>
      <c r="BOT20" s="167"/>
      <c r="BOU20" s="167"/>
      <c r="BOV20" s="167"/>
      <c r="BOW20" s="167"/>
      <c r="BOX20" s="167"/>
      <c r="BOY20" s="167"/>
      <c r="BOZ20" s="167"/>
      <c r="BPA20" s="167"/>
      <c r="BPB20" s="167"/>
      <c r="BPC20" s="167"/>
      <c r="BPD20" s="167"/>
      <c r="BPE20" s="167"/>
      <c r="BPF20" s="167"/>
      <c r="BPG20" s="167"/>
      <c r="BPH20" s="167"/>
      <c r="BPI20" s="167"/>
      <c r="BPJ20" s="167"/>
      <c r="BPK20" s="167"/>
      <c r="BPL20" s="167"/>
      <c r="BPM20" s="167"/>
      <c r="BPN20" s="167"/>
      <c r="BPO20" s="167"/>
      <c r="BPP20" s="167"/>
      <c r="BPQ20" s="167"/>
      <c r="BPR20" s="167"/>
      <c r="BPS20" s="167"/>
      <c r="BPT20" s="167"/>
      <c r="BPU20" s="167"/>
      <c r="BPV20" s="167"/>
      <c r="BPW20" s="167"/>
      <c r="BPX20" s="167"/>
      <c r="BPY20" s="167"/>
      <c r="BPZ20" s="167"/>
      <c r="BQA20" s="167"/>
      <c r="BQB20" s="167"/>
      <c r="BQC20" s="167"/>
      <c r="BQD20" s="167"/>
      <c r="BQE20" s="167"/>
      <c r="BQF20" s="167"/>
      <c r="BQG20" s="167"/>
      <c r="BQH20" s="167"/>
      <c r="BQI20" s="167"/>
      <c r="BQJ20" s="167"/>
      <c r="BQK20" s="167"/>
      <c r="BQL20" s="167"/>
      <c r="BQM20" s="167"/>
      <c r="BQN20" s="167"/>
      <c r="BQO20" s="167"/>
      <c r="BQP20" s="167"/>
      <c r="BQQ20" s="167"/>
      <c r="BQR20" s="167"/>
      <c r="BQS20" s="167"/>
      <c r="BQT20" s="167"/>
      <c r="BQU20" s="167"/>
      <c r="BQV20" s="167"/>
      <c r="BQW20" s="167"/>
      <c r="BQX20" s="167"/>
      <c r="BQY20" s="167"/>
      <c r="BQZ20" s="167"/>
      <c r="BRA20" s="167"/>
      <c r="BRB20" s="167"/>
      <c r="BRC20" s="167"/>
      <c r="BRD20" s="167"/>
      <c r="BRE20" s="167"/>
      <c r="BRF20" s="167"/>
      <c r="BRG20" s="167"/>
      <c r="BRH20" s="167"/>
      <c r="BRI20" s="167"/>
      <c r="BRJ20" s="167"/>
      <c r="BRK20" s="167"/>
      <c r="BRL20" s="167"/>
      <c r="BRM20" s="167"/>
      <c r="BRN20" s="167"/>
      <c r="BRO20" s="167"/>
      <c r="BRP20" s="167"/>
      <c r="BRQ20" s="167"/>
      <c r="BRR20" s="167"/>
      <c r="BRS20" s="167"/>
      <c r="BRT20" s="167"/>
      <c r="BRU20" s="167"/>
      <c r="BRV20" s="167"/>
      <c r="BRW20" s="167"/>
      <c r="BRX20" s="167"/>
      <c r="BRY20" s="167"/>
      <c r="BRZ20" s="167"/>
      <c r="BSA20" s="167"/>
      <c r="BSB20" s="167"/>
      <c r="BSC20" s="167"/>
      <c r="BSD20" s="167"/>
      <c r="BSE20" s="167"/>
      <c r="BSF20" s="167"/>
      <c r="BSG20" s="167"/>
      <c r="BSH20" s="167"/>
      <c r="BSI20" s="167"/>
      <c r="BSJ20" s="167"/>
      <c r="BSK20" s="167"/>
      <c r="BSL20" s="167"/>
      <c r="BSM20" s="167"/>
      <c r="BSN20" s="167"/>
      <c r="BSO20" s="167"/>
      <c r="BSP20" s="167"/>
      <c r="BSQ20" s="167"/>
      <c r="BSR20" s="167"/>
      <c r="BSS20" s="167"/>
      <c r="BST20" s="167"/>
      <c r="BSU20" s="167"/>
      <c r="BSV20" s="167"/>
      <c r="BSW20" s="167"/>
      <c r="BSX20" s="167"/>
      <c r="BSY20" s="167"/>
      <c r="BSZ20" s="167"/>
      <c r="BTA20" s="167"/>
      <c r="BTB20" s="167"/>
      <c r="BTC20" s="167"/>
      <c r="BTD20" s="167"/>
      <c r="BTE20" s="167"/>
      <c r="BTF20" s="167"/>
      <c r="BTG20" s="167"/>
      <c r="BTH20" s="167"/>
      <c r="BTI20" s="167"/>
      <c r="BTJ20" s="167"/>
      <c r="BTK20" s="167"/>
      <c r="BTL20" s="167"/>
      <c r="BTM20" s="167"/>
      <c r="BTN20" s="167"/>
      <c r="BTO20" s="167"/>
      <c r="BTP20" s="167"/>
      <c r="BTQ20" s="167"/>
      <c r="BTR20" s="167"/>
      <c r="BTS20" s="167"/>
      <c r="BTT20" s="167"/>
      <c r="BTU20" s="167"/>
      <c r="BTV20" s="167"/>
      <c r="BTW20" s="167"/>
      <c r="BTX20" s="167"/>
      <c r="BTY20" s="167"/>
      <c r="BTZ20" s="167"/>
      <c r="BUA20" s="167"/>
      <c r="BUB20" s="167"/>
      <c r="BUC20" s="167"/>
      <c r="BUD20" s="167"/>
      <c r="BUE20" s="167"/>
      <c r="BUF20" s="167"/>
      <c r="BUG20" s="167"/>
      <c r="BUH20" s="167"/>
      <c r="BUI20" s="167"/>
      <c r="BUJ20" s="167"/>
      <c r="BUK20" s="167"/>
      <c r="BUL20" s="167"/>
      <c r="BUM20" s="167"/>
      <c r="BUN20" s="167"/>
      <c r="BUO20" s="167"/>
      <c r="BUP20" s="167"/>
      <c r="BUQ20" s="167"/>
      <c r="BUR20" s="167"/>
      <c r="BUS20" s="167"/>
      <c r="BUT20" s="167"/>
      <c r="BUU20" s="167"/>
      <c r="BUV20" s="167"/>
      <c r="BUW20" s="167"/>
      <c r="BUX20" s="167"/>
      <c r="BUY20" s="167"/>
      <c r="BUZ20" s="167"/>
      <c r="BVA20" s="167"/>
      <c r="BVB20" s="167"/>
      <c r="BVC20" s="167"/>
      <c r="BVD20" s="167"/>
      <c r="BVE20" s="167"/>
      <c r="BVF20" s="167"/>
      <c r="BVG20" s="167"/>
      <c r="BVH20" s="167"/>
      <c r="BVI20" s="167"/>
      <c r="BVJ20" s="167"/>
      <c r="BVK20" s="167"/>
      <c r="BVL20" s="167"/>
      <c r="BVM20" s="167"/>
      <c r="BVN20" s="167"/>
      <c r="BVO20" s="167"/>
      <c r="BVP20" s="167"/>
      <c r="BVQ20" s="167"/>
      <c r="BVR20" s="167"/>
      <c r="BVS20" s="167"/>
      <c r="BVT20" s="167"/>
      <c r="BVU20" s="167"/>
      <c r="BVV20" s="167"/>
      <c r="BVW20" s="167"/>
      <c r="BVX20" s="167"/>
      <c r="BVY20" s="167"/>
      <c r="BVZ20" s="167"/>
      <c r="BWA20" s="167"/>
      <c r="BWB20" s="167"/>
      <c r="BWC20" s="167"/>
      <c r="BWD20" s="167"/>
      <c r="BWE20" s="167"/>
      <c r="BWF20" s="167"/>
      <c r="BWG20" s="167"/>
      <c r="BWH20" s="167"/>
      <c r="BWI20" s="167"/>
      <c r="BWJ20" s="167"/>
      <c r="BWK20" s="167"/>
      <c r="BWL20" s="167"/>
      <c r="BWM20" s="167"/>
      <c r="BWN20" s="167"/>
      <c r="BWO20" s="167"/>
      <c r="BWP20" s="167"/>
      <c r="BWQ20" s="167"/>
      <c r="BWR20" s="167"/>
      <c r="BWS20" s="167"/>
      <c r="BWT20" s="167"/>
      <c r="BWU20" s="167"/>
      <c r="BWV20" s="167"/>
      <c r="BWW20" s="167"/>
      <c r="BWX20" s="167"/>
      <c r="BWY20" s="167"/>
      <c r="BWZ20" s="167"/>
      <c r="BXA20" s="167"/>
      <c r="BXB20" s="167"/>
      <c r="BXC20" s="167"/>
      <c r="BXD20" s="167"/>
      <c r="BXE20" s="167"/>
      <c r="BXF20" s="167"/>
      <c r="BXG20" s="167"/>
      <c r="BXH20" s="167"/>
      <c r="BXI20" s="167"/>
      <c r="BXJ20" s="167"/>
      <c r="BXK20" s="167"/>
      <c r="BXL20" s="167"/>
      <c r="BXM20" s="167"/>
      <c r="BXN20" s="167"/>
      <c r="BXO20" s="167"/>
      <c r="BXP20" s="167"/>
      <c r="BXQ20" s="167"/>
      <c r="BXR20" s="167"/>
      <c r="BXS20" s="167"/>
      <c r="BXT20" s="167"/>
      <c r="BXU20" s="167"/>
      <c r="BXV20" s="167"/>
      <c r="BXW20" s="167"/>
      <c r="BXX20" s="167"/>
      <c r="BXY20" s="167"/>
      <c r="BXZ20" s="167"/>
      <c r="BYA20" s="167"/>
      <c r="BYB20" s="167"/>
      <c r="BYC20" s="167"/>
      <c r="BYD20" s="167"/>
      <c r="BYE20" s="167"/>
      <c r="BYF20" s="167"/>
      <c r="BYG20" s="167"/>
      <c r="BYH20" s="167"/>
      <c r="BYI20" s="167"/>
      <c r="BYJ20" s="167"/>
      <c r="BYK20" s="167"/>
      <c r="BYL20" s="167"/>
      <c r="BYM20" s="167"/>
      <c r="BYN20" s="167"/>
      <c r="BYO20" s="167"/>
      <c r="BYP20" s="167"/>
      <c r="BYQ20" s="167"/>
      <c r="BYR20" s="167"/>
      <c r="BYS20" s="167"/>
      <c r="BYT20" s="167"/>
      <c r="BYU20" s="167"/>
      <c r="BYV20" s="167"/>
      <c r="BYW20" s="167"/>
      <c r="BYX20" s="167"/>
      <c r="BYY20" s="167"/>
      <c r="BYZ20" s="167"/>
      <c r="BZA20" s="167"/>
      <c r="BZB20" s="167"/>
      <c r="BZC20" s="167"/>
      <c r="BZD20" s="167"/>
      <c r="BZE20" s="167"/>
      <c r="BZF20" s="167"/>
      <c r="BZG20" s="167"/>
      <c r="BZH20" s="167"/>
      <c r="BZI20" s="167"/>
      <c r="BZJ20" s="167"/>
      <c r="BZK20" s="167"/>
      <c r="BZL20" s="167"/>
      <c r="BZM20" s="167"/>
      <c r="BZN20" s="167"/>
      <c r="BZO20" s="167"/>
      <c r="BZP20" s="167"/>
      <c r="BZQ20" s="167"/>
      <c r="BZR20" s="167"/>
      <c r="BZS20" s="167"/>
      <c r="BZT20" s="167"/>
      <c r="BZU20" s="167"/>
      <c r="BZV20" s="167"/>
      <c r="BZW20" s="167"/>
      <c r="BZX20" s="167"/>
      <c r="BZY20" s="167"/>
      <c r="BZZ20" s="167"/>
      <c r="CAA20" s="167"/>
      <c r="CAB20" s="167"/>
      <c r="CAC20" s="167"/>
      <c r="CAD20" s="167"/>
      <c r="CAE20" s="167"/>
      <c r="CAF20" s="167"/>
      <c r="CAG20" s="167"/>
      <c r="CAH20" s="167"/>
      <c r="CAI20" s="167"/>
      <c r="CAJ20" s="167"/>
      <c r="CAK20" s="167"/>
      <c r="CAL20" s="167"/>
      <c r="CAM20" s="167"/>
      <c r="CAN20" s="167"/>
      <c r="CAO20" s="167"/>
      <c r="CAP20" s="167"/>
      <c r="CAQ20" s="167"/>
      <c r="CAR20" s="167"/>
      <c r="CAS20" s="167"/>
      <c r="CAT20" s="167"/>
      <c r="CAU20" s="167"/>
      <c r="CAV20" s="167"/>
      <c r="CAW20" s="167"/>
      <c r="CAX20" s="167"/>
      <c r="CAY20" s="167"/>
      <c r="CAZ20" s="167"/>
      <c r="CBA20" s="167"/>
      <c r="CBB20" s="167"/>
      <c r="CBC20" s="167"/>
      <c r="CBD20" s="167"/>
      <c r="CBE20" s="167"/>
      <c r="CBF20" s="167"/>
      <c r="CBG20" s="167"/>
      <c r="CBH20" s="167"/>
      <c r="CBI20" s="167"/>
      <c r="CBJ20" s="167"/>
      <c r="CBK20" s="167"/>
      <c r="CBL20" s="167"/>
      <c r="CBM20" s="167"/>
      <c r="CBN20" s="167"/>
      <c r="CBO20" s="167"/>
      <c r="CBP20" s="167"/>
      <c r="CBQ20" s="167"/>
      <c r="CBR20" s="167"/>
      <c r="CBS20" s="167"/>
      <c r="CBT20" s="167"/>
      <c r="CBU20" s="167"/>
      <c r="CBV20" s="167"/>
      <c r="CBW20" s="167"/>
      <c r="CBX20" s="167"/>
      <c r="CBY20" s="167"/>
      <c r="CBZ20" s="167"/>
      <c r="CCA20" s="167"/>
      <c r="CCB20" s="167"/>
      <c r="CCC20" s="167"/>
      <c r="CCD20" s="167"/>
      <c r="CCE20" s="167"/>
      <c r="CCF20" s="167"/>
      <c r="CCG20" s="167"/>
      <c r="CCH20" s="167"/>
      <c r="CCI20" s="167"/>
      <c r="CCJ20" s="167"/>
      <c r="CCK20" s="167"/>
      <c r="CCL20" s="167"/>
      <c r="CCM20" s="167"/>
      <c r="CCN20" s="167"/>
      <c r="CCO20" s="167"/>
      <c r="CCP20" s="167"/>
      <c r="CCQ20" s="167"/>
      <c r="CCR20" s="167"/>
      <c r="CCS20" s="167"/>
      <c r="CCT20" s="167"/>
      <c r="CCU20" s="167"/>
      <c r="CCV20" s="167"/>
      <c r="CCW20" s="167"/>
      <c r="CCX20" s="167"/>
      <c r="CCY20" s="167"/>
      <c r="CCZ20" s="167"/>
      <c r="CDA20" s="167"/>
      <c r="CDB20" s="167"/>
      <c r="CDC20" s="167"/>
      <c r="CDD20" s="167"/>
      <c r="CDE20" s="167"/>
      <c r="CDF20" s="167"/>
      <c r="CDG20" s="167"/>
      <c r="CDH20" s="167"/>
      <c r="CDI20" s="167"/>
      <c r="CDJ20" s="167"/>
      <c r="CDK20" s="167"/>
      <c r="CDL20" s="167"/>
      <c r="CDM20" s="167"/>
      <c r="CDN20" s="167"/>
      <c r="CDO20" s="167"/>
      <c r="CDP20" s="167"/>
      <c r="CDQ20" s="167"/>
      <c r="CDR20" s="167"/>
      <c r="CDS20" s="167"/>
      <c r="CDT20" s="167"/>
      <c r="CDU20" s="167"/>
      <c r="CDV20" s="167"/>
      <c r="CDW20" s="167"/>
      <c r="CDX20" s="167"/>
      <c r="CDY20" s="167"/>
      <c r="CDZ20" s="167"/>
      <c r="CEA20" s="167"/>
      <c r="CEB20" s="167"/>
      <c r="CEC20" s="167"/>
      <c r="CED20" s="167"/>
      <c r="CEE20" s="167"/>
      <c r="CEF20" s="167"/>
      <c r="CEG20" s="167"/>
      <c r="CEH20" s="167"/>
      <c r="CEI20" s="167"/>
      <c r="CEJ20" s="167"/>
      <c r="CEK20" s="167"/>
      <c r="CEL20" s="167"/>
      <c r="CEM20" s="167"/>
      <c r="CEN20" s="167"/>
      <c r="CEO20" s="167"/>
      <c r="CEP20" s="167"/>
      <c r="CEQ20" s="167"/>
      <c r="CER20" s="167"/>
      <c r="CES20" s="167"/>
      <c r="CET20" s="167"/>
      <c r="CEU20" s="167"/>
      <c r="CEV20" s="167"/>
      <c r="CEW20" s="167"/>
      <c r="CEX20" s="167"/>
      <c r="CEY20" s="167"/>
      <c r="CEZ20" s="167"/>
      <c r="CFA20" s="167"/>
      <c r="CFB20" s="167"/>
      <c r="CFC20" s="167"/>
      <c r="CFD20" s="167"/>
      <c r="CFE20" s="167"/>
      <c r="CFF20" s="167"/>
      <c r="CFG20" s="167"/>
      <c r="CFH20" s="167"/>
      <c r="CFI20" s="167"/>
      <c r="CFJ20" s="167"/>
      <c r="CFK20" s="167"/>
      <c r="CFL20" s="167"/>
      <c r="CFM20" s="167"/>
      <c r="CFN20" s="167"/>
      <c r="CFO20" s="167"/>
      <c r="CFP20" s="167"/>
      <c r="CFQ20" s="167"/>
      <c r="CFR20" s="167"/>
      <c r="CFS20" s="167"/>
      <c r="CFT20" s="167"/>
      <c r="CFU20" s="167"/>
      <c r="CFV20" s="167"/>
      <c r="CFW20" s="167"/>
      <c r="CFX20" s="167"/>
      <c r="CFY20" s="167"/>
      <c r="CFZ20" s="167"/>
      <c r="CGA20" s="167"/>
      <c r="CGB20" s="167"/>
      <c r="CGC20" s="167"/>
      <c r="CGD20" s="167"/>
      <c r="CGE20" s="167"/>
      <c r="CGF20" s="167"/>
      <c r="CGG20" s="167"/>
      <c r="CGH20" s="167"/>
      <c r="CGI20" s="167"/>
      <c r="CGJ20" s="167"/>
      <c r="CGK20" s="167"/>
      <c r="CGL20" s="167"/>
      <c r="CGM20" s="167"/>
      <c r="CGN20" s="167"/>
      <c r="CGO20" s="167"/>
      <c r="CGP20" s="167"/>
      <c r="CGQ20" s="167"/>
      <c r="CGR20" s="167"/>
      <c r="CGS20" s="167"/>
      <c r="CGT20" s="167"/>
      <c r="CGU20" s="167"/>
      <c r="CGV20" s="167"/>
      <c r="CGW20" s="167"/>
      <c r="CGX20" s="167"/>
      <c r="CGY20" s="167"/>
      <c r="CGZ20" s="167"/>
      <c r="CHA20" s="167"/>
      <c r="CHB20" s="167"/>
      <c r="CHC20" s="167"/>
      <c r="CHD20" s="167"/>
      <c r="CHE20" s="167"/>
      <c r="CHF20" s="167"/>
      <c r="CHG20" s="167"/>
      <c r="CHH20" s="167"/>
      <c r="CHI20" s="167"/>
      <c r="CHJ20" s="167"/>
      <c r="CHK20" s="167"/>
      <c r="CHL20" s="167"/>
      <c r="CHM20" s="167"/>
      <c r="CHN20" s="167"/>
      <c r="CHO20" s="167"/>
      <c r="CHP20" s="167"/>
      <c r="CHQ20" s="167"/>
      <c r="CHR20" s="167"/>
      <c r="CHS20" s="167"/>
      <c r="CHT20" s="167"/>
      <c r="CHU20" s="167"/>
      <c r="CHV20" s="167"/>
      <c r="CHW20" s="167"/>
      <c r="CHX20" s="167"/>
      <c r="CHY20" s="167"/>
      <c r="CHZ20" s="167"/>
      <c r="CIA20" s="167"/>
      <c r="CIB20" s="167"/>
      <c r="CIC20" s="167"/>
      <c r="CID20" s="167"/>
      <c r="CIE20" s="167"/>
      <c r="CIF20" s="167"/>
      <c r="CIG20" s="167"/>
      <c r="CIH20" s="167"/>
      <c r="CII20" s="167"/>
      <c r="CIJ20" s="167"/>
      <c r="CIK20" s="167"/>
      <c r="CIL20" s="167"/>
      <c r="CIM20" s="167"/>
      <c r="CIN20" s="167"/>
      <c r="CIO20" s="167"/>
      <c r="CIP20" s="167"/>
      <c r="CIQ20" s="167"/>
      <c r="CIR20" s="167"/>
      <c r="CIS20" s="167"/>
      <c r="CIT20" s="167"/>
      <c r="CIU20" s="167"/>
      <c r="CIV20" s="167"/>
      <c r="CIW20" s="167"/>
      <c r="CIX20" s="167"/>
      <c r="CIY20" s="167"/>
      <c r="CIZ20" s="167"/>
      <c r="CJA20" s="167"/>
      <c r="CJB20" s="167"/>
      <c r="CJC20" s="167"/>
      <c r="CJD20" s="167"/>
      <c r="CJE20" s="167"/>
      <c r="CJF20" s="167"/>
      <c r="CJG20" s="167"/>
      <c r="CJH20" s="167"/>
      <c r="CJI20" s="167"/>
      <c r="CJJ20" s="167"/>
      <c r="CJK20" s="167"/>
      <c r="CJL20" s="167"/>
      <c r="CJM20" s="167"/>
      <c r="CJN20" s="167"/>
      <c r="CJO20" s="167"/>
      <c r="CJP20" s="167"/>
      <c r="CJQ20" s="167"/>
      <c r="CJR20" s="167"/>
      <c r="CJS20" s="167"/>
      <c r="CJT20" s="167"/>
      <c r="CJU20" s="167"/>
      <c r="CJV20" s="167"/>
      <c r="CJW20" s="167"/>
      <c r="CJX20" s="167"/>
      <c r="CJY20" s="167"/>
      <c r="CJZ20" s="167"/>
      <c r="CKA20" s="167"/>
      <c r="CKB20" s="167"/>
      <c r="CKC20" s="167"/>
      <c r="CKD20" s="167"/>
      <c r="CKE20" s="167"/>
      <c r="CKF20" s="167"/>
      <c r="CKG20" s="167"/>
      <c r="CKH20" s="167"/>
      <c r="CKI20" s="167"/>
      <c r="CKJ20" s="167"/>
      <c r="CKK20" s="167"/>
      <c r="CKL20" s="167"/>
      <c r="CKM20" s="167"/>
      <c r="CKN20" s="167"/>
      <c r="CKO20" s="167"/>
      <c r="CKP20" s="167"/>
      <c r="CKQ20" s="167"/>
      <c r="CKR20" s="167"/>
      <c r="CKS20" s="167"/>
      <c r="CKT20" s="167"/>
      <c r="CKU20" s="167"/>
      <c r="CKV20" s="167"/>
      <c r="CKW20" s="167"/>
      <c r="CKX20" s="167"/>
      <c r="CKY20" s="167"/>
      <c r="CKZ20" s="167"/>
      <c r="CLA20" s="167"/>
      <c r="CLB20" s="167"/>
      <c r="CLC20" s="167"/>
      <c r="CLD20" s="167"/>
      <c r="CLE20" s="167"/>
      <c r="CLF20" s="167"/>
      <c r="CLG20" s="167"/>
      <c r="CLH20" s="167"/>
      <c r="CLI20" s="167"/>
      <c r="CLJ20" s="167"/>
      <c r="CLK20" s="167"/>
      <c r="CLL20" s="167"/>
      <c r="CLM20" s="167"/>
      <c r="CLN20" s="167"/>
      <c r="CLO20" s="167"/>
      <c r="CLP20" s="167"/>
      <c r="CLQ20" s="167"/>
      <c r="CLR20" s="167"/>
      <c r="CLS20" s="167"/>
      <c r="CLT20" s="167"/>
      <c r="CLU20" s="167"/>
      <c r="CLV20" s="167"/>
      <c r="CLW20" s="167"/>
      <c r="CLX20" s="167"/>
      <c r="CLY20" s="167"/>
      <c r="CLZ20" s="167"/>
      <c r="CMA20" s="167"/>
      <c r="CMB20" s="167"/>
      <c r="CMC20" s="167"/>
      <c r="CMD20" s="167"/>
      <c r="CME20" s="167"/>
      <c r="CMF20" s="167"/>
      <c r="CMG20" s="167"/>
      <c r="CMH20" s="167"/>
      <c r="CMI20" s="167"/>
      <c r="CMJ20" s="167"/>
      <c r="CMK20" s="167"/>
      <c r="CML20" s="167"/>
      <c r="CMM20" s="167"/>
      <c r="CMN20" s="167"/>
      <c r="CMO20" s="167"/>
      <c r="CMP20" s="167"/>
      <c r="CMQ20" s="167"/>
      <c r="CMR20" s="167"/>
      <c r="CMS20" s="167"/>
      <c r="CMT20" s="167"/>
      <c r="CMU20" s="167"/>
      <c r="CMV20" s="167"/>
      <c r="CMW20" s="167"/>
      <c r="CMX20" s="167"/>
      <c r="CMY20" s="167"/>
      <c r="CMZ20" s="167"/>
      <c r="CNA20" s="167"/>
      <c r="CNB20" s="167"/>
      <c r="CNC20" s="167"/>
      <c r="CND20" s="167"/>
      <c r="CNE20" s="167"/>
      <c r="CNF20" s="167"/>
      <c r="CNG20" s="167"/>
      <c r="CNH20" s="167"/>
      <c r="CNI20" s="167"/>
      <c r="CNJ20" s="167"/>
      <c r="CNK20" s="167"/>
      <c r="CNL20" s="167"/>
      <c r="CNM20" s="167"/>
      <c r="CNN20" s="167"/>
      <c r="CNO20" s="167"/>
      <c r="CNP20" s="167"/>
      <c r="CNQ20" s="167"/>
      <c r="CNR20" s="167"/>
      <c r="CNS20" s="167"/>
      <c r="CNT20" s="167"/>
      <c r="CNU20" s="167"/>
      <c r="CNV20" s="167"/>
      <c r="CNW20" s="167"/>
      <c r="CNX20" s="167"/>
      <c r="CNY20" s="167"/>
      <c r="CNZ20" s="167"/>
      <c r="COA20" s="167"/>
      <c r="COB20" s="167"/>
      <c r="COC20" s="167"/>
      <c r="COD20" s="167"/>
      <c r="COE20" s="167"/>
      <c r="COF20" s="167"/>
      <c r="COG20" s="167"/>
      <c r="COH20" s="167"/>
      <c r="COI20" s="167"/>
      <c r="COJ20" s="167"/>
      <c r="COK20" s="167"/>
      <c r="COL20" s="167"/>
      <c r="COM20" s="167"/>
      <c r="CON20" s="167"/>
      <c r="COO20" s="167"/>
      <c r="COP20" s="167"/>
      <c r="COQ20" s="167"/>
      <c r="COR20" s="167"/>
      <c r="COS20" s="167"/>
      <c r="COT20" s="167"/>
      <c r="COU20" s="167"/>
      <c r="COV20" s="167"/>
      <c r="COW20" s="167"/>
      <c r="COX20" s="167"/>
      <c r="COY20" s="167"/>
      <c r="COZ20" s="167"/>
      <c r="CPA20" s="167"/>
      <c r="CPB20" s="167"/>
      <c r="CPC20" s="167"/>
      <c r="CPD20" s="167"/>
      <c r="CPE20" s="167"/>
      <c r="CPF20" s="167"/>
      <c r="CPG20" s="167"/>
      <c r="CPH20" s="167"/>
      <c r="CPI20" s="167"/>
      <c r="CPJ20" s="167"/>
      <c r="CPK20" s="167"/>
      <c r="CPL20" s="167"/>
      <c r="CPM20" s="167"/>
      <c r="CPN20" s="167"/>
      <c r="CPO20" s="167"/>
      <c r="CPP20" s="167"/>
      <c r="CPQ20" s="167"/>
      <c r="CPR20" s="167"/>
      <c r="CPS20" s="167"/>
      <c r="CPT20" s="167"/>
      <c r="CPU20" s="167"/>
      <c r="CPV20" s="167"/>
      <c r="CPW20" s="167"/>
      <c r="CPX20" s="167"/>
      <c r="CPY20" s="167"/>
      <c r="CPZ20" s="167"/>
      <c r="CQA20" s="167"/>
      <c r="CQB20" s="167"/>
      <c r="CQC20" s="167"/>
      <c r="CQD20" s="167"/>
      <c r="CQE20" s="167"/>
      <c r="CQF20" s="167"/>
      <c r="CQG20" s="167"/>
      <c r="CQH20" s="167"/>
      <c r="CQI20" s="167"/>
      <c r="CQJ20" s="167"/>
      <c r="CQK20" s="167"/>
      <c r="CQL20" s="167"/>
      <c r="CQM20" s="167"/>
      <c r="CQN20" s="167"/>
      <c r="CQO20" s="167"/>
      <c r="CQP20" s="167"/>
      <c r="CQQ20" s="167"/>
      <c r="CQR20" s="167"/>
      <c r="CQS20" s="167"/>
      <c r="CQT20" s="167"/>
      <c r="CQU20" s="167"/>
      <c r="CQV20" s="167"/>
      <c r="CQW20" s="167"/>
      <c r="CQX20" s="167"/>
      <c r="CQY20" s="167"/>
      <c r="CQZ20" s="167"/>
      <c r="CRA20" s="167"/>
      <c r="CRB20" s="167"/>
      <c r="CRC20" s="167"/>
      <c r="CRD20" s="167"/>
      <c r="CRE20" s="167"/>
      <c r="CRF20" s="167"/>
      <c r="CRG20" s="167"/>
      <c r="CRH20" s="167"/>
      <c r="CRI20" s="167"/>
      <c r="CRJ20" s="167"/>
      <c r="CRK20" s="167"/>
      <c r="CRL20" s="167"/>
      <c r="CRM20" s="167"/>
      <c r="CRN20" s="167"/>
      <c r="CRO20" s="167"/>
      <c r="CRP20" s="167"/>
      <c r="CRQ20" s="167"/>
      <c r="CRR20" s="167"/>
      <c r="CRS20" s="167"/>
      <c r="CRT20" s="167"/>
      <c r="CRU20" s="167"/>
      <c r="CRV20" s="167"/>
      <c r="CRW20" s="167"/>
      <c r="CRX20" s="167"/>
      <c r="CRY20" s="167"/>
      <c r="CRZ20" s="167"/>
      <c r="CSA20" s="167"/>
      <c r="CSB20" s="167"/>
      <c r="CSC20" s="167"/>
      <c r="CSD20" s="167"/>
      <c r="CSE20" s="167"/>
      <c r="CSF20" s="167"/>
      <c r="CSG20" s="167"/>
      <c r="CSH20" s="167"/>
      <c r="CSI20" s="167"/>
      <c r="CSJ20" s="167"/>
      <c r="CSK20" s="167"/>
      <c r="CSL20" s="167"/>
      <c r="CSM20" s="167"/>
      <c r="CSN20" s="167"/>
      <c r="CSO20" s="167"/>
      <c r="CSP20" s="167"/>
      <c r="CSQ20" s="167"/>
      <c r="CSR20" s="167"/>
      <c r="CSS20" s="167"/>
      <c r="CST20" s="167"/>
      <c r="CSU20" s="167"/>
      <c r="CSV20" s="167"/>
      <c r="CSW20" s="167"/>
      <c r="CSX20" s="167"/>
      <c r="CSY20" s="167"/>
      <c r="CSZ20" s="167"/>
      <c r="CTA20" s="167"/>
      <c r="CTB20" s="167"/>
      <c r="CTC20" s="167"/>
      <c r="CTD20" s="167"/>
      <c r="CTE20" s="167"/>
      <c r="CTF20" s="167"/>
      <c r="CTG20" s="167"/>
      <c r="CTH20" s="167"/>
      <c r="CTI20" s="167"/>
      <c r="CTJ20" s="167"/>
      <c r="CTK20" s="167"/>
      <c r="CTL20" s="167"/>
      <c r="CTM20" s="167"/>
      <c r="CTN20" s="167"/>
      <c r="CTO20" s="167"/>
      <c r="CTP20" s="167"/>
      <c r="CTQ20" s="167"/>
      <c r="CTR20" s="167"/>
      <c r="CTS20" s="167"/>
      <c r="CTT20" s="167"/>
      <c r="CTU20" s="167"/>
      <c r="CTV20" s="167"/>
      <c r="CTW20" s="167"/>
      <c r="CTX20" s="167"/>
      <c r="CTY20" s="167"/>
      <c r="CTZ20" s="167"/>
      <c r="CUA20" s="167"/>
      <c r="CUB20" s="167"/>
      <c r="CUC20" s="167"/>
      <c r="CUD20" s="167"/>
      <c r="CUE20" s="167"/>
      <c r="CUF20" s="167"/>
      <c r="CUG20" s="167"/>
      <c r="CUH20" s="167"/>
      <c r="CUI20" s="167"/>
      <c r="CUJ20" s="167"/>
      <c r="CUK20" s="167"/>
      <c r="CUL20" s="167"/>
      <c r="CUM20" s="167"/>
      <c r="CUN20" s="167"/>
      <c r="CUO20" s="167"/>
      <c r="CUP20" s="167"/>
      <c r="CUQ20" s="167"/>
      <c r="CUR20" s="167"/>
      <c r="CUS20" s="167"/>
      <c r="CUT20" s="167"/>
      <c r="CUU20" s="167"/>
      <c r="CUV20" s="167"/>
      <c r="CUW20" s="167"/>
      <c r="CUX20" s="167"/>
      <c r="CUY20" s="167"/>
      <c r="CUZ20" s="167"/>
      <c r="CVA20" s="167"/>
      <c r="CVB20" s="167"/>
      <c r="CVC20" s="167"/>
      <c r="CVD20" s="167"/>
      <c r="CVE20" s="167"/>
      <c r="CVF20" s="167"/>
      <c r="CVG20" s="167"/>
      <c r="CVH20" s="167"/>
      <c r="CVI20" s="167"/>
      <c r="CVJ20" s="167"/>
      <c r="CVK20" s="167"/>
      <c r="CVL20" s="167"/>
      <c r="CVM20" s="167"/>
      <c r="CVN20" s="167"/>
      <c r="CVO20" s="167"/>
      <c r="CVP20" s="167"/>
      <c r="CVQ20" s="167"/>
      <c r="CVR20" s="167"/>
      <c r="CVS20" s="167"/>
      <c r="CVT20" s="167"/>
      <c r="CVU20" s="167"/>
      <c r="CVV20" s="167"/>
      <c r="CVW20" s="167"/>
      <c r="CVX20" s="167"/>
      <c r="CVY20" s="167"/>
      <c r="CVZ20" s="167"/>
      <c r="CWA20" s="167"/>
      <c r="CWB20" s="167"/>
      <c r="CWC20" s="167"/>
      <c r="CWD20" s="167"/>
      <c r="CWE20" s="167"/>
      <c r="CWF20" s="167"/>
      <c r="CWG20" s="167"/>
      <c r="CWH20" s="167"/>
      <c r="CWI20" s="167"/>
      <c r="CWJ20" s="167"/>
      <c r="CWK20" s="167"/>
      <c r="CWL20" s="167"/>
      <c r="CWM20" s="167"/>
      <c r="CWN20" s="167"/>
      <c r="CWO20" s="167"/>
      <c r="CWP20" s="167"/>
      <c r="CWQ20" s="167"/>
      <c r="CWR20" s="167"/>
      <c r="CWS20" s="167"/>
      <c r="CWT20" s="167"/>
      <c r="CWU20" s="167"/>
      <c r="CWV20" s="167"/>
      <c r="CWW20" s="167"/>
      <c r="CWX20" s="167"/>
      <c r="CWY20" s="167"/>
      <c r="CWZ20" s="167"/>
      <c r="CXA20" s="167"/>
      <c r="CXB20" s="167"/>
      <c r="CXC20" s="167"/>
      <c r="CXD20" s="167"/>
      <c r="CXE20" s="167"/>
      <c r="CXF20" s="167"/>
      <c r="CXG20" s="167"/>
      <c r="CXH20" s="167"/>
      <c r="CXI20" s="167"/>
      <c r="CXJ20" s="167"/>
      <c r="CXK20" s="167"/>
      <c r="CXL20" s="167"/>
      <c r="CXM20" s="167"/>
      <c r="CXN20" s="167"/>
      <c r="CXO20" s="167"/>
      <c r="CXP20" s="167"/>
      <c r="CXQ20" s="167"/>
      <c r="CXR20" s="167"/>
      <c r="CXS20" s="167"/>
      <c r="CXT20" s="167"/>
      <c r="CXU20" s="167"/>
      <c r="CXV20" s="167"/>
      <c r="CXW20" s="167"/>
      <c r="CXX20" s="167"/>
      <c r="CXY20" s="167"/>
      <c r="CXZ20" s="167"/>
      <c r="CYA20" s="167"/>
      <c r="CYB20" s="167"/>
      <c r="CYC20" s="167"/>
      <c r="CYD20" s="167"/>
      <c r="CYE20" s="167"/>
      <c r="CYF20" s="167"/>
      <c r="CYG20" s="167"/>
      <c r="CYH20" s="167"/>
      <c r="CYI20" s="167"/>
      <c r="CYJ20" s="167"/>
      <c r="CYK20" s="167"/>
      <c r="CYL20" s="167"/>
      <c r="CYM20" s="167"/>
      <c r="CYN20" s="167"/>
      <c r="CYO20" s="167"/>
      <c r="CYP20" s="167"/>
      <c r="CYQ20" s="167"/>
      <c r="CYR20" s="167"/>
      <c r="CYS20" s="167"/>
      <c r="CYT20" s="167"/>
      <c r="CYU20" s="167"/>
      <c r="CYV20" s="167"/>
      <c r="CYW20" s="167"/>
      <c r="CYX20" s="167"/>
      <c r="CYY20" s="167"/>
      <c r="CYZ20" s="167"/>
      <c r="CZA20" s="167"/>
      <c r="CZB20" s="167"/>
      <c r="CZC20" s="167"/>
      <c r="CZD20" s="167"/>
      <c r="CZE20" s="167"/>
      <c r="CZF20" s="167"/>
      <c r="CZG20" s="167"/>
      <c r="CZH20" s="167"/>
      <c r="CZI20" s="167"/>
      <c r="CZJ20" s="167"/>
      <c r="CZK20" s="167"/>
      <c r="CZL20" s="167"/>
      <c r="CZM20" s="167"/>
      <c r="CZN20" s="167"/>
      <c r="CZO20" s="167"/>
      <c r="CZP20" s="167"/>
      <c r="CZQ20" s="167"/>
      <c r="CZR20" s="167"/>
      <c r="CZS20" s="167"/>
      <c r="CZT20" s="167"/>
      <c r="CZU20" s="167"/>
      <c r="CZV20" s="167"/>
      <c r="CZW20" s="167"/>
      <c r="CZX20" s="167"/>
      <c r="CZY20" s="167"/>
      <c r="CZZ20" s="167"/>
      <c r="DAA20" s="167"/>
      <c r="DAB20" s="167"/>
      <c r="DAC20" s="167"/>
      <c r="DAD20" s="167"/>
      <c r="DAE20" s="167"/>
      <c r="DAF20" s="167"/>
      <c r="DAG20" s="167"/>
      <c r="DAH20" s="167"/>
      <c r="DAI20" s="167"/>
      <c r="DAJ20" s="167"/>
      <c r="DAK20" s="167"/>
      <c r="DAL20" s="167"/>
      <c r="DAM20" s="167"/>
      <c r="DAN20" s="167"/>
      <c r="DAO20" s="167"/>
      <c r="DAP20" s="167"/>
      <c r="DAQ20" s="167"/>
      <c r="DAR20" s="167"/>
      <c r="DAS20" s="167"/>
      <c r="DAT20" s="167"/>
      <c r="DAU20" s="167"/>
      <c r="DAV20" s="167"/>
      <c r="DAW20" s="167"/>
      <c r="DAX20" s="167"/>
      <c r="DAY20" s="167"/>
      <c r="DAZ20" s="167"/>
      <c r="DBA20" s="167"/>
      <c r="DBB20" s="167"/>
      <c r="DBC20" s="167"/>
      <c r="DBD20" s="167"/>
      <c r="DBE20" s="167"/>
      <c r="DBF20" s="167"/>
      <c r="DBG20" s="167"/>
      <c r="DBH20" s="167"/>
      <c r="DBI20" s="167"/>
      <c r="DBJ20" s="167"/>
      <c r="DBK20" s="167"/>
      <c r="DBL20" s="167"/>
      <c r="DBM20" s="167"/>
      <c r="DBN20" s="167"/>
      <c r="DBO20" s="167"/>
      <c r="DBP20" s="167"/>
      <c r="DBQ20" s="167"/>
      <c r="DBR20" s="167"/>
      <c r="DBS20" s="167"/>
      <c r="DBT20" s="167"/>
      <c r="DBU20" s="167"/>
      <c r="DBV20" s="167"/>
      <c r="DBW20" s="167"/>
      <c r="DBX20" s="167"/>
      <c r="DBY20" s="167"/>
      <c r="DBZ20" s="167"/>
      <c r="DCA20" s="167"/>
      <c r="DCB20" s="167"/>
      <c r="DCC20" s="167"/>
      <c r="DCD20" s="167"/>
      <c r="DCE20" s="167"/>
      <c r="DCF20" s="167"/>
      <c r="DCG20" s="167"/>
      <c r="DCH20" s="167"/>
      <c r="DCI20" s="167"/>
      <c r="DCJ20" s="167"/>
      <c r="DCK20" s="167"/>
      <c r="DCL20" s="167"/>
      <c r="DCM20" s="167"/>
      <c r="DCN20" s="167"/>
      <c r="DCO20" s="167"/>
      <c r="DCP20" s="167"/>
      <c r="DCQ20" s="167"/>
      <c r="DCR20" s="167"/>
      <c r="DCS20" s="167"/>
      <c r="DCT20" s="167"/>
      <c r="DCU20" s="167"/>
      <c r="DCV20" s="167"/>
      <c r="DCW20" s="167"/>
      <c r="DCX20" s="167"/>
      <c r="DCY20" s="167"/>
      <c r="DCZ20" s="167"/>
      <c r="DDA20" s="167"/>
      <c r="DDB20" s="167"/>
      <c r="DDC20" s="167"/>
      <c r="DDD20" s="167"/>
      <c r="DDE20" s="167"/>
      <c r="DDF20" s="167"/>
      <c r="DDG20" s="167"/>
      <c r="DDH20" s="167"/>
      <c r="DDI20" s="167"/>
      <c r="DDJ20" s="167"/>
      <c r="DDK20" s="167"/>
      <c r="DDL20" s="167"/>
      <c r="DDM20" s="167"/>
      <c r="DDN20" s="167"/>
      <c r="DDO20" s="167"/>
      <c r="DDP20" s="167"/>
      <c r="DDQ20" s="167"/>
      <c r="DDR20" s="167"/>
      <c r="DDS20" s="167"/>
      <c r="DDT20" s="167"/>
      <c r="DDU20" s="167"/>
      <c r="DDV20" s="167"/>
      <c r="DDW20" s="167"/>
      <c r="DDX20" s="167"/>
      <c r="DDY20" s="167"/>
      <c r="DDZ20" s="167"/>
      <c r="DEA20" s="167"/>
      <c r="DEB20" s="167"/>
      <c r="DEC20" s="167"/>
      <c r="DED20" s="167"/>
      <c r="DEE20" s="167"/>
      <c r="DEF20" s="167"/>
      <c r="DEG20" s="167"/>
      <c r="DEH20" s="167"/>
      <c r="DEI20" s="167"/>
      <c r="DEJ20" s="167"/>
      <c r="DEK20" s="167"/>
      <c r="DEL20" s="167"/>
      <c r="DEM20" s="167"/>
      <c r="DEN20" s="167"/>
      <c r="DEO20" s="167"/>
      <c r="DEP20" s="167"/>
      <c r="DEQ20" s="167"/>
      <c r="DER20" s="167"/>
      <c r="DES20" s="167"/>
      <c r="DET20" s="167"/>
      <c r="DEU20" s="167"/>
      <c r="DEV20" s="167"/>
      <c r="DEW20" s="167"/>
      <c r="DEX20" s="167"/>
      <c r="DEY20" s="167"/>
      <c r="DEZ20" s="167"/>
      <c r="DFA20" s="167"/>
      <c r="DFB20" s="167"/>
      <c r="DFC20" s="167"/>
      <c r="DFD20" s="167"/>
      <c r="DFE20" s="167"/>
      <c r="DFF20" s="167"/>
      <c r="DFG20" s="167"/>
      <c r="DFH20" s="167"/>
      <c r="DFI20" s="167"/>
      <c r="DFJ20" s="167"/>
      <c r="DFK20" s="167"/>
      <c r="DFL20" s="167"/>
      <c r="DFM20" s="167"/>
      <c r="DFN20" s="167"/>
      <c r="DFO20" s="167"/>
      <c r="DFP20" s="167"/>
      <c r="DFQ20" s="167"/>
      <c r="DFR20" s="167"/>
      <c r="DFS20" s="167"/>
      <c r="DFT20" s="167"/>
      <c r="DFU20" s="167"/>
      <c r="DFV20" s="167"/>
      <c r="DFW20" s="167"/>
      <c r="DFX20" s="167"/>
      <c r="DFY20" s="167"/>
      <c r="DFZ20" s="167"/>
      <c r="DGA20" s="167"/>
      <c r="DGB20" s="167"/>
      <c r="DGC20" s="167"/>
      <c r="DGD20" s="167"/>
      <c r="DGE20" s="167"/>
      <c r="DGF20" s="167"/>
      <c r="DGG20" s="167"/>
      <c r="DGH20" s="167"/>
      <c r="DGI20" s="167"/>
      <c r="DGJ20" s="167"/>
      <c r="DGK20" s="167"/>
      <c r="DGL20" s="167"/>
      <c r="DGM20" s="167"/>
      <c r="DGN20" s="167"/>
      <c r="DGO20" s="167"/>
      <c r="DGP20" s="167"/>
      <c r="DGQ20" s="167"/>
      <c r="DGR20" s="167"/>
      <c r="DGS20" s="167"/>
      <c r="DGT20" s="167"/>
      <c r="DGU20" s="167"/>
      <c r="DGV20" s="167"/>
      <c r="DGW20" s="167"/>
      <c r="DGX20" s="167"/>
      <c r="DGY20" s="167"/>
      <c r="DGZ20" s="167"/>
      <c r="DHA20" s="167"/>
      <c r="DHB20" s="167"/>
      <c r="DHC20" s="167"/>
      <c r="DHD20" s="167"/>
      <c r="DHE20" s="167"/>
      <c r="DHF20" s="167"/>
      <c r="DHG20" s="167"/>
      <c r="DHH20" s="167"/>
      <c r="DHI20" s="167"/>
      <c r="DHJ20" s="167"/>
      <c r="DHK20" s="167"/>
      <c r="DHL20" s="167"/>
      <c r="DHM20" s="167"/>
      <c r="DHN20" s="167"/>
      <c r="DHO20" s="167"/>
      <c r="DHP20" s="167"/>
      <c r="DHQ20" s="167"/>
      <c r="DHR20" s="167"/>
      <c r="DHS20" s="167"/>
      <c r="DHT20" s="167"/>
      <c r="DHU20" s="167"/>
      <c r="DHV20" s="167"/>
      <c r="DHW20" s="167"/>
      <c r="DHX20" s="167"/>
      <c r="DHY20" s="167"/>
      <c r="DHZ20" s="167"/>
      <c r="DIA20" s="167"/>
      <c r="DIB20" s="167"/>
      <c r="DIC20" s="167"/>
      <c r="DID20" s="167"/>
      <c r="DIE20" s="167"/>
      <c r="DIF20" s="167"/>
      <c r="DIG20" s="167"/>
      <c r="DIH20" s="167"/>
      <c r="DII20" s="167"/>
      <c r="DIJ20" s="167"/>
      <c r="DIK20" s="167"/>
      <c r="DIL20" s="167"/>
      <c r="DIM20" s="167"/>
      <c r="DIN20" s="167"/>
      <c r="DIO20" s="167"/>
      <c r="DIP20" s="167"/>
      <c r="DIQ20" s="167"/>
      <c r="DIR20" s="167"/>
      <c r="DIS20" s="167"/>
      <c r="DIT20" s="167"/>
      <c r="DIU20" s="167"/>
      <c r="DIV20" s="167"/>
      <c r="DIW20" s="167"/>
      <c r="DIX20" s="167"/>
      <c r="DIY20" s="167"/>
      <c r="DIZ20" s="167"/>
      <c r="DJA20" s="167"/>
      <c r="DJB20" s="167"/>
      <c r="DJC20" s="167"/>
      <c r="DJD20" s="167"/>
      <c r="DJE20" s="167"/>
      <c r="DJF20" s="167"/>
      <c r="DJG20" s="167"/>
      <c r="DJH20" s="167"/>
      <c r="DJI20" s="167"/>
      <c r="DJJ20" s="167"/>
      <c r="DJK20" s="167"/>
      <c r="DJL20" s="167"/>
      <c r="DJM20" s="167"/>
      <c r="DJN20" s="167"/>
      <c r="DJO20" s="167"/>
      <c r="DJP20" s="167"/>
      <c r="DJQ20" s="167"/>
      <c r="DJR20" s="167"/>
      <c r="DJS20" s="167"/>
      <c r="DJT20" s="167"/>
      <c r="DJU20" s="167"/>
      <c r="DJV20" s="167"/>
      <c r="DJW20" s="167"/>
      <c r="DJX20" s="167"/>
      <c r="DJY20" s="167"/>
      <c r="DJZ20" s="167"/>
      <c r="DKA20" s="167"/>
      <c r="DKB20" s="167"/>
      <c r="DKC20" s="167"/>
      <c r="DKD20" s="167"/>
      <c r="DKE20" s="167"/>
      <c r="DKF20" s="167"/>
      <c r="DKG20" s="167"/>
      <c r="DKH20" s="167"/>
      <c r="DKI20" s="167"/>
      <c r="DKJ20" s="167"/>
      <c r="DKK20" s="167"/>
      <c r="DKL20" s="167"/>
      <c r="DKM20" s="167"/>
      <c r="DKN20" s="167"/>
      <c r="DKO20" s="167"/>
      <c r="DKP20" s="167"/>
      <c r="DKQ20" s="167"/>
      <c r="DKR20" s="167"/>
      <c r="DKS20" s="167"/>
      <c r="DKT20" s="167"/>
      <c r="DKU20" s="167"/>
      <c r="DKV20" s="167"/>
      <c r="DKW20" s="167"/>
      <c r="DKX20" s="167"/>
      <c r="DKY20" s="167"/>
      <c r="DKZ20" s="167"/>
      <c r="DLA20" s="167"/>
      <c r="DLB20" s="167"/>
      <c r="DLC20" s="167"/>
      <c r="DLD20" s="167"/>
      <c r="DLE20" s="167"/>
      <c r="DLF20" s="167"/>
      <c r="DLG20" s="167"/>
      <c r="DLH20" s="167"/>
      <c r="DLI20" s="167"/>
      <c r="DLJ20" s="167"/>
      <c r="DLK20" s="167"/>
      <c r="DLL20" s="167"/>
      <c r="DLM20" s="167"/>
      <c r="DLN20" s="167"/>
      <c r="DLO20" s="167"/>
      <c r="DLP20" s="167"/>
      <c r="DLQ20" s="167"/>
      <c r="DLR20" s="167"/>
      <c r="DLS20" s="167"/>
      <c r="DLT20" s="167"/>
      <c r="DLU20" s="167"/>
      <c r="DLV20" s="167"/>
      <c r="DLW20" s="167"/>
      <c r="DLX20" s="167"/>
      <c r="DLY20" s="167"/>
      <c r="DLZ20" s="167"/>
      <c r="DMA20" s="167"/>
      <c r="DMB20" s="167"/>
      <c r="DMC20" s="167"/>
      <c r="DMD20" s="167"/>
      <c r="DME20" s="167"/>
      <c r="DMF20" s="167"/>
      <c r="DMG20" s="167"/>
      <c r="DMH20" s="167"/>
      <c r="DMI20" s="167"/>
      <c r="DMJ20" s="167"/>
      <c r="DMK20" s="167"/>
      <c r="DML20" s="167"/>
      <c r="DMM20" s="167"/>
      <c r="DMN20" s="167"/>
      <c r="DMO20" s="167"/>
      <c r="DMP20" s="167"/>
      <c r="DMQ20" s="167"/>
      <c r="DMR20" s="167"/>
      <c r="DMS20" s="167"/>
      <c r="DMT20" s="167"/>
      <c r="DMU20" s="167"/>
      <c r="DMV20" s="167"/>
      <c r="DMW20" s="167"/>
      <c r="DMX20" s="167"/>
      <c r="DMY20" s="167"/>
      <c r="DMZ20" s="167"/>
      <c r="DNA20" s="167"/>
      <c r="DNB20" s="167"/>
      <c r="DNC20" s="167"/>
      <c r="DND20" s="167"/>
      <c r="DNE20" s="167"/>
      <c r="DNF20" s="167"/>
      <c r="DNG20" s="167"/>
      <c r="DNH20" s="167"/>
      <c r="DNI20" s="167"/>
      <c r="DNJ20" s="167"/>
      <c r="DNK20" s="167"/>
      <c r="DNL20" s="167"/>
      <c r="DNM20" s="167"/>
      <c r="DNN20" s="167"/>
      <c r="DNO20" s="167"/>
      <c r="DNP20" s="167"/>
      <c r="DNQ20" s="167"/>
      <c r="DNR20" s="167"/>
      <c r="DNS20" s="167"/>
      <c r="DNT20" s="167"/>
      <c r="DNU20" s="167"/>
      <c r="DNV20" s="167"/>
      <c r="DNW20" s="167"/>
      <c r="DNX20" s="167"/>
      <c r="DNY20" s="167"/>
      <c r="DNZ20" s="167"/>
      <c r="DOA20" s="167"/>
      <c r="DOB20" s="167"/>
      <c r="DOC20" s="167"/>
      <c r="DOD20" s="167"/>
      <c r="DOE20" s="167"/>
      <c r="DOF20" s="167"/>
      <c r="DOG20" s="167"/>
      <c r="DOH20" s="167"/>
      <c r="DOI20" s="167"/>
      <c r="DOJ20" s="167"/>
      <c r="DOK20" s="167"/>
      <c r="DOL20" s="167"/>
      <c r="DOM20" s="167"/>
      <c r="DON20" s="167"/>
      <c r="DOO20" s="167"/>
      <c r="DOP20" s="167"/>
      <c r="DOQ20" s="167"/>
      <c r="DOR20" s="167"/>
      <c r="DOS20" s="167"/>
      <c r="DOT20" s="167"/>
      <c r="DOU20" s="167"/>
      <c r="DOV20" s="167"/>
      <c r="DOW20" s="167"/>
      <c r="DOX20" s="167"/>
      <c r="DOY20" s="167"/>
      <c r="DOZ20" s="167"/>
      <c r="DPA20" s="167"/>
      <c r="DPB20" s="167"/>
      <c r="DPC20" s="167"/>
      <c r="DPD20" s="167"/>
      <c r="DPE20" s="167"/>
      <c r="DPF20" s="167"/>
      <c r="DPG20" s="167"/>
      <c r="DPH20" s="167"/>
      <c r="DPI20" s="167"/>
      <c r="DPJ20" s="167"/>
      <c r="DPK20" s="167"/>
      <c r="DPL20" s="167"/>
      <c r="DPM20" s="167"/>
      <c r="DPN20" s="167"/>
      <c r="DPO20" s="167"/>
      <c r="DPP20" s="167"/>
      <c r="DPQ20" s="167"/>
      <c r="DPR20" s="167"/>
      <c r="DPS20" s="167"/>
      <c r="DPT20" s="167"/>
      <c r="DPU20" s="167"/>
      <c r="DPV20" s="167"/>
      <c r="DPW20" s="167"/>
      <c r="DPX20" s="167"/>
      <c r="DPY20" s="167"/>
      <c r="DPZ20" s="167"/>
      <c r="DQA20" s="167"/>
      <c r="DQB20" s="167"/>
      <c r="DQC20" s="167"/>
      <c r="DQD20" s="167"/>
      <c r="DQE20" s="167"/>
      <c r="DQF20" s="167"/>
      <c r="DQG20" s="167"/>
      <c r="DQH20" s="167"/>
      <c r="DQI20" s="167"/>
      <c r="DQJ20" s="167"/>
      <c r="DQK20" s="167"/>
      <c r="DQL20" s="167"/>
      <c r="DQM20" s="167"/>
      <c r="DQN20" s="167"/>
      <c r="DQO20" s="167"/>
      <c r="DQP20" s="167"/>
      <c r="DQQ20" s="167"/>
      <c r="DQR20" s="167"/>
      <c r="DQS20" s="167"/>
      <c r="DQT20" s="167"/>
      <c r="DQU20" s="167"/>
      <c r="DQV20" s="167"/>
      <c r="DQW20" s="167"/>
      <c r="DQX20" s="167"/>
      <c r="DQY20" s="167"/>
      <c r="DQZ20" s="167"/>
      <c r="DRA20" s="167"/>
      <c r="DRB20" s="167"/>
      <c r="DRC20" s="167"/>
      <c r="DRD20" s="167"/>
      <c r="DRE20" s="167"/>
      <c r="DRF20" s="167"/>
      <c r="DRG20" s="167"/>
      <c r="DRH20" s="167"/>
      <c r="DRI20" s="167"/>
      <c r="DRJ20" s="167"/>
      <c r="DRK20" s="167"/>
      <c r="DRL20" s="167"/>
      <c r="DRM20" s="167"/>
      <c r="DRN20" s="167"/>
      <c r="DRO20" s="167"/>
      <c r="DRP20" s="167"/>
      <c r="DRQ20" s="167"/>
      <c r="DRR20" s="167"/>
      <c r="DRS20" s="167"/>
      <c r="DRT20" s="167"/>
      <c r="DRU20" s="167"/>
      <c r="DRV20" s="167"/>
      <c r="DRW20" s="167"/>
      <c r="DRX20" s="167"/>
      <c r="DRY20" s="167"/>
      <c r="DRZ20" s="167"/>
      <c r="DSA20" s="167"/>
      <c r="DSB20" s="167"/>
      <c r="DSC20" s="167"/>
      <c r="DSD20" s="167"/>
      <c r="DSE20" s="167"/>
      <c r="DSF20" s="167"/>
      <c r="DSG20" s="167"/>
      <c r="DSH20" s="167"/>
      <c r="DSI20" s="167"/>
      <c r="DSJ20" s="167"/>
      <c r="DSK20" s="167"/>
      <c r="DSL20" s="167"/>
      <c r="DSM20" s="167"/>
      <c r="DSN20" s="167"/>
      <c r="DSO20" s="167"/>
      <c r="DSP20" s="167"/>
      <c r="DSQ20" s="167"/>
      <c r="DSR20" s="167"/>
      <c r="DSS20" s="167"/>
      <c r="DST20" s="167"/>
      <c r="DSU20" s="167"/>
      <c r="DSV20" s="167"/>
      <c r="DSW20" s="167"/>
      <c r="DSX20" s="167"/>
      <c r="DSY20" s="167"/>
      <c r="DSZ20" s="167"/>
      <c r="DTA20" s="167"/>
      <c r="DTB20" s="167"/>
      <c r="DTC20" s="167"/>
      <c r="DTD20" s="167"/>
      <c r="DTE20" s="167"/>
      <c r="DTF20" s="167"/>
      <c r="DTG20" s="167"/>
      <c r="DTH20" s="167"/>
      <c r="DTI20" s="167"/>
      <c r="DTJ20" s="167"/>
      <c r="DTK20" s="167"/>
      <c r="DTL20" s="167"/>
      <c r="DTM20" s="167"/>
      <c r="DTN20" s="167"/>
      <c r="DTO20" s="167"/>
      <c r="DTP20" s="167"/>
      <c r="DTQ20" s="167"/>
      <c r="DTR20" s="167"/>
      <c r="DTS20" s="167"/>
      <c r="DTT20" s="167"/>
      <c r="DTU20" s="167"/>
      <c r="DTV20" s="167"/>
      <c r="DTW20" s="167"/>
      <c r="DTX20" s="167"/>
      <c r="DTY20" s="167"/>
      <c r="DTZ20" s="167"/>
      <c r="DUA20" s="167"/>
      <c r="DUB20" s="167"/>
      <c r="DUC20" s="167"/>
      <c r="DUD20" s="167"/>
      <c r="DUE20" s="167"/>
      <c r="DUF20" s="167"/>
      <c r="DUG20" s="167"/>
      <c r="DUH20" s="167"/>
      <c r="DUI20" s="167"/>
      <c r="DUJ20" s="167"/>
      <c r="DUK20" s="167"/>
      <c r="DUL20" s="167"/>
      <c r="DUM20" s="167"/>
      <c r="DUN20" s="167"/>
      <c r="DUO20" s="167"/>
      <c r="DUP20" s="167"/>
      <c r="DUQ20" s="167"/>
      <c r="DUR20" s="167"/>
      <c r="DUS20" s="167"/>
      <c r="DUT20" s="167"/>
      <c r="DUU20" s="167"/>
      <c r="DUV20" s="167"/>
      <c r="DUW20" s="167"/>
      <c r="DUX20" s="167"/>
      <c r="DUY20" s="167"/>
      <c r="DUZ20" s="167"/>
      <c r="DVA20" s="167"/>
      <c r="DVB20" s="167"/>
      <c r="DVC20" s="167"/>
      <c r="DVD20" s="167"/>
      <c r="DVE20" s="167"/>
      <c r="DVF20" s="167"/>
      <c r="DVG20" s="167"/>
      <c r="DVH20" s="167"/>
      <c r="DVI20" s="167"/>
      <c r="DVJ20" s="167"/>
      <c r="DVK20" s="167"/>
      <c r="DVL20" s="167"/>
      <c r="DVM20" s="167"/>
      <c r="DVN20" s="167"/>
      <c r="DVO20" s="167"/>
      <c r="DVP20" s="167"/>
      <c r="DVQ20" s="167"/>
      <c r="DVR20" s="167"/>
      <c r="DVS20" s="167"/>
      <c r="DVT20" s="167"/>
      <c r="DVU20" s="167"/>
      <c r="DVV20" s="167"/>
      <c r="DVW20" s="167"/>
      <c r="DVX20" s="167"/>
      <c r="DVY20" s="167"/>
      <c r="DVZ20" s="167"/>
      <c r="DWA20" s="167"/>
      <c r="DWB20" s="167"/>
      <c r="DWC20" s="167"/>
      <c r="DWD20" s="167"/>
      <c r="DWE20" s="167"/>
      <c r="DWF20" s="167"/>
      <c r="DWG20" s="167"/>
      <c r="DWH20" s="167"/>
      <c r="DWI20" s="167"/>
      <c r="DWJ20" s="167"/>
      <c r="DWK20" s="167"/>
      <c r="DWL20" s="167"/>
      <c r="DWM20" s="167"/>
      <c r="DWN20" s="167"/>
      <c r="DWO20" s="167"/>
      <c r="DWP20" s="167"/>
      <c r="DWQ20" s="167"/>
      <c r="DWR20" s="167"/>
      <c r="DWS20" s="167"/>
      <c r="DWT20" s="167"/>
      <c r="DWU20" s="167"/>
      <c r="DWV20" s="167"/>
      <c r="DWW20" s="167"/>
      <c r="DWX20" s="167"/>
      <c r="DWY20" s="167"/>
      <c r="DWZ20" s="167"/>
      <c r="DXA20" s="167"/>
      <c r="DXB20" s="167"/>
      <c r="DXC20" s="167"/>
      <c r="DXD20" s="167"/>
      <c r="DXE20" s="167"/>
      <c r="DXF20" s="167"/>
      <c r="DXG20" s="167"/>
      <c r="DXH20" s="167"/>
      <c r="DXI20" s="167"/>
      <c r="DXJ20" s="167"/>
      <c r="DXK20" s="167"/>
      <c r="DXL20" s="167"/>
      <c r="DXM20" s="167"/>
      <c r="DXN20" s="167"/>
      <c r="DXO20" s="167"/>
      <c r="DXP20" s="167"/>
      <c r="DXQ20" s="167"/>
      <c r="DXR20" s="167"/>
      <c r="DXS20" s="167"/>
      <c r="DXT20" s="167"/>
      <c r="DXU20" s="167"/>
      <c r="DXV20" s="167"/>
      <c r="DXW20" s="167"/>
      <c r="DXX20" s="167"/>
      <c r="DXY20" s="167"/>
      <c r="DXZ20" s="167"/>
      <c r="DYA20" s="167"/>
      <c r="DYB20" s="167"/>
      <c r="DYC20" s="167"/>
      <c r="DYD20" s="167"/>
      <c r="DYE20" s="167"/>
      <c r="DYF20" s="167"/>
      <c r="DYG20" s="167"/>
      <c r="DYH20" s="167"/>
      <c r="DYI20" s="167"/>
      <c r="DYJ20" s="167"/>
      <c r="DYK20" s="167"/>
      <c r="DYL20" s="167"/>
      <c r="DYM20" s="167"/>
      <c r="DYN20" s="167"/>
      <c r="DYO20" s="167"/>
      <c r="DYP20" s="167"/>
      <c r="DYQ20" s="167"/>
      <c r="DYR20" s="167"/>
      <c r="DYS20" s="167"/>
      <c r="DYT20" s="167"/>
      <c r="DYU20" s="167"/>
      <c r="DYV20" s="167"/>
      <c r="DYW20" s="167"/>
      <c r="DYX20" s="167"/>
      <c r="DYY20" s="167"/>
      <c r="DYZ20" s="167"/>
      <c r="DZA20" s="167"/>
      <c r="DZB20" s="167"/>
      <c r="DZC20" s="167"/>
      <c r="DZD20" s="167"/>
      <c r="DZE20" s="167"/>
      <c r="DZF20" s="167"/>
      <c r="DZG20" s="167"/>
      <c r="DZH20" s="167"/>
      <c r="DZI20" s="167"/>
      <c r="DZJ20" s="167"/>
      <c r="DZK20" s="167"/>
      <c r="DZL20" s="167"/>
      <c r="DZM20" s="167"/>
      <c r="DZN20" s="167"/>
      <c r="DZO20" s="167"/>
      <c r="DZP20" s="167"/>
      <c r="DZQ20" s="167"/>
      <c r="DZR20" s="167"/>
      <c r="DZS20" s="167"/>
      <c r="DZT20" s="167"/>
      <c r="DZU20" s="167"/>
      <c r="DZV20" s="167"/>
      <c r="DZW20" s="167"/>
      <c r="DZX20" s="167"/>
      <c r="DZY20" s="167"/>
      <c r="DZZ20" s="167"/>
      <c r="EAA20" s="167"/>
      <c r="EAB20" s="167"/>
      <c r="EAC20" s="167"/>
      <c r="EAD20" s="167"/>
      <c r="EAE20" s="167"/>
      <c r="EAF20" s="167"/>
      <c r="EAG20" s="167"/>
      <c r="EAH20" s="167"/>
      <c r="EAI20" s="167"/>
      <c r="EAJ20" s="167"/>
      <c r="EAK20" s="167"/>
      <c r="EAL20" s="167"/>
      <c r="EAM20" s="167"/>
      <c r="EAN20" s="167"/>
      <c r="EAO20" s="167"/>
      <c r="EAP20" s="167"/>
      <c r="EAQ20" s="167"/>
      <c r="EAR20" s="167"/>
      <c r="EAS20" s="167"/>
      <c r="EAT20" s="167"/>
      <c r="EAU20" s="167"/>
      <c r="EAV20" s="167"/>
      <c r="EAW20" s="167"/>
      <c r="EAX20" s="167"/>
      <c r="EAY20" s="167"/>
      <c r="EAZ20" s="167"/>
      <c r="EBA20" s="167"/>
      <c r="EBB20" s="167"/>
      <c r="EBC20" s="167"/>
      <c r="EBD20" s="167"/>
      <c r="EBE20" s="167"/>
      <c r="EBF20" s="167"/>
      <c r="EBG20" s="167"/>
      <c r="EBH20" s="167"/>
      <c r="EBI20" s="167"/>
      <c r="EBJ20" s="167"/>
      <c r="EBK20" s="167"/>
      <c r="EBL20" s="167"/>
      <c r="EBM20" s="167"/>
      <c r="EBN20" s="167"/>
      <c r="EBO20" s="167"/>
      <c r="EBP20" s="167"/>
      <c r="EBQ20" s="167"/>
      <c r="EBR20" s="167"/>
      <c r="EBS20" s="167"/>
      <c r="EBT20" s="167"/>
      <c r="EBU20" s="167"/>
      <c r="EBV20" s="167"/>
      <c r="EBW20" s="167"/>
      <c r="EBX20" s="167"/>
      <c r="EBY20" s="167"/>
      <c r="EBZ20" s="167"/>
      <c r="ECA20" s="167"/>
      <c r="ECB20" s="167"/>
      <c r="ECC20" s="167"/>
      <c r="ECD20" s="167"/>
      <c r="ECE20" s="167"/>
      <c r="ECF20" s="167"/>
      <c r="ECG20" s="167"/>
      <c r="ECH20" s="167"/>
      <c r="ECI20" s="167"/>
      <c r="ECJ20" s="167"/>
      <c r="ECK20" s="167"/>
      <c r="ECL20" s="167"/>
      <c r="ECM20" s="167"/>
      <c r="ECN20" s="167"/>
      <c r="ECO20" s="167"/>
      <c r="ECP20" s="167"/>
      <c r="ECQ20" s="167"/>
      <c r="ECR20" s="167"/>
      <c r="ECS20" s="167"/>
      <c r="ECT20" s="167"/>
      <c r="ECU20" s="167"/>
      <c r="ECV20" s="167"/>
      <c r="ECW20" s="167"/>
      <c r="ECX20" s="167"/>
      <c r="ECY20" s="167"/>
      <c r="ECZ20" s="167"/>
      <c r="EDA20" s="167"/>
      <c r="EDB20" s="167"/>
      <c r="EDC20" s="167"/>
      <c r="EDD20" s="167"/>
      <c r="EDE20" s="167"/>
      <c r="EDF20" s="167"/>
      <c r="EDG20" s="167"/>
      <c r="EDH20" s="167"/>
      <c r="EDI20" s="167"/>
      <c r="EDJ20" s="167"/>
      <c r="EDK20" s="167"/>
      <c r="EDL20" s="167"/>
      <c r="EDM20" s="167"/>
      <c r="EDN20" s="167"/>
      <c r="EDO20" s="167"/>
      <c r="EDP20" s="167"/>
      <c r="EDQ20" s="167"/>
      <c r="EDR20" s="167"/>
      <c r="EDS20" s="167"/>
      <c r="EDT20" s="167"/>
      <c r="EDU20" s="167"/>
      <c r="EDV20" s="167"/>
      <c r="EDW20" s="167"/>
      <c r="EDX20" s="167"/>
      <c r="EDY20" s="167"/>
      <c r="EDZ20" s="167"/>
      <c r="EEA20" s="167"/>
      <c r="EEB20" s="167"/>
      <c r="EEC20" s="167"/>
      <c r="EED20" s="167"/>
      <c r="EEE20" s="167"/>
      <c r="EEF20" s="167"/>
      <c r="EEG20" s="167"/>
      <c r="EEH20" s="167"/>
      <c r="EEI20" s="167"/>
      <c r="EEJ20" s="167"/>
      <c r="EEK20" s="167"/>
      <c r="EEL20" s="167"/>
      <c r="EEM20" s="167"/>
      <c r="EEN20" s="167"/>
      <c r="EEO20" s="167"/>
      <c r="EEP20" s="167"/>
      <c r="EEQ20" s="167"/>
      <c r="EER20" s="167"/>
      <c r="EES20" s="167"/>
      <c r="EET20" s="167"/>
      <c r="EEU20" s="167"/>
      <c r="EEV20" s="167"/>
      <c r="EEW20" s="167"/>
      <c r="EEX20" s="167"/>
      <c r="EEY20" s="167"/>
      <c r="EEZ20" s="167"/>
      <c r="EFA20" s="167"/>
      <c r="EFB20" s="167"/>
      <c r="EFC20" s="167"/>
      <c r="EFD20" s="167"/>
      <c r="EFE20" s="167"/>
      <c r="EFF20" s="167"/>
      <c r="EFG20" s="167"/>
      <c r="EFH20" s="167"/>
      <c r="EFI20" s="167"/>
      <c r="EFJ20" s="167"/>
      <c r="EFK20" s="167"/>
      <c r="EFL20" s="167"/>
      <c r="EFM20" s="167"/>
      <c r="EFN20" s="167"/>
      <c r="EFO20" s="167"/>
      <c r="EFP20" s="167"/>
      <c r="EFQ20" s="167"/>
      <c r="EFR20" s="167"/>
      <c r="EFS20" s="167"/>
      <c r="EFT20" s="167"/>
      <c r="EFU20" s="167"/>
      <c r="EFV20" s="167"/>
      <c r="EFW20" s="167"/>
      <c r="EFX20" s="167"/>
      <c r="EFY20" s="167"/>
      <c r="EFZ20" s="167"/>
      <c r="EGA20" s="167"/>
      <c r="EGB20" s="167"/>
      <c r="EGC20" s="167"/>
      <c r="EGD20" s="167"/>
      <c r="EGE20" s="167"/>
      <c r="EGF20" s="167"/>
      <c r="EGG20" s="167"/>
      <c r="EGH20" s="167"/>
      <c r="EGI20" s="167"/>
      <c r="EGJ20" s="167"/>
      <c r="EGK20" s="167"/>
      <c r="EGL20" s="167"/>
      <c r="EGM20" s="167"/>
      <c r="EGN20" s="167"/>
      <c r="EGO20" s="167"/>
      <c r="EGP20" s="167"/>
      <c r="EGQ20" s="167"/>
      <c r="EGR20" s="167"/>
      <c r="EGS20" s="167"/>
      <c r="EGT20" s="167"/>
      <c r="EGU20" s="167"/>
      <c r="EGV20" s="167"/>
      <c r="EGW20" s="167"/>
      <c r="EGX20" s="167"/>
      <c r="EGY20" s="167"/>
      <c r="EGZ20" s="167"/>
      <c r="EHA20" s="167"/>
      <c r="EHB20" s="167"/>
      <c r="EHC20" s="167"/>
      <c r="EHD20" s="167"/>
      <c r="EHE20" s="167"/>
      <c r="EHF20" s="167"/>
      <c r="EHG20" s="167"/>
      <c r="EHH20" s="167"/>
      <c r="EHI20" s="167"/>
      <c r="EHJ20" s="167"/>
      <c r="EHK20" s="167"/>
      <c r="EHL20" s="167"/>
      <c r="EHM20" s="167"/>
      <c r="EHN20" s="167"/>
      <c r="EHO20" s="167"/>
      <c r="EHP20" s="167"/>
      <c r="EHQ20" s="167"/>
      <c r="EHR20" s="167"/>
      <c r="EHS20" s="167"/>
      <c r="EHT20" s="167"/>
      <c r="EHU20" s="167"/>
      <c r="EHV20" s="167"/>
      <c r="EHW20" s="167"/>
      <c r="EHX20" s="167"/>
      <c r="EHY20" s="167"/>
      <c r="EHZ20" s="167"/>
      <c r="EIA20" s="167"/>
      <c r="EIB20" s="167"/>
      <c r="EIC20" s="167"/>
      <c r="EID20" s="167"/>
      <c r="EIE20" s="167"/>
      <c r="EIF20" s="167"/>
      <c r="EIG20" s="167"/>
      <c r="EIH20" s="167"/>
      <c r="EII20" s="167"/>
      <c r="EIJ20" s="167"/>
      <c r="EIK20" s="167"/>
      <c r="EIL20" s="167"/>
      <c r="EIM20" s="167"/>
      <c r="EIN20" s="167"/>
      <c r="EIO20" s="167"/>
      <c r="EIP20" s="167"/>
      <c r="EIQ20" s="167"/>
      <c r="EIR20" s="167"/>
      <c r="EIS20" s="167"/>
      <c r="EIT20" s="167"/>
      <c r="EIU20" s="167"/>
      <c r="EIV20" s="167"/>
      <c r="EIW20" s="167"/>
      <c r="EIX20" s="167"/>
      <c r="EIY20" s="167"/>
      <c r="EIZ20" s="167"/>
      <c r="EJA20" s="167"/>
      <c r="EJB20" s="167"/>
      <c r="EJC20" s="167"/>
      <c r="EJD20" s="167"/>
      <c r="EJE20" s="167"/>
      <c r="EJF20" s="167"/>
      <c r="EJG20" s="167"/>
      <c r="EJH20" s="167"/>
      <c r="EJI20" s="167"/>
      <c r="EJJ20" s="167"/>
      <c r="EJK20" s="167"/>
      <c r="EJL20" s="167"/>
      <c r="EJM20" s="167"/>
      <c r="EJN20" s="167"/>
      <c r="EJO20" s="167"/>
      <c r="EJP20" s="167"/>
      <c r="EJQ20" s="167"/>
      <c r="EJR20" s="167"/>
      <c r="EJS20" s="167"/>
      <c r="EJT20" s="167"/>
      <c r="EJU20" s="167"/>
      <c r="EJV20" s="167"/>
      <c r="EJW20" s="167"/>
      <c r="EJX20" s="167"/>
      <c r="EJY20" s="167"/>
      <c r="EJZ20" s="167"/>
      <c r="EKA20" s="167"/>
      <c r="EKB20" s="167"/>
      <c r="EKC20" s="167"/>
      <c r="EKD20" s="167"/>
      <c r="EKE20" s="167"/>
      <c r="EKF20" s="167"/>
      <c r="EKG20" s="167"/>
      <c r="EKH20" s="167"/>
      <c r="EKI20" s="167"/>
      <c r="EKJ20" s="167"/>
      <c r="EKK20" s="167"/>
      <c r="EKL20" s="167"/>
      <c r="EKM20" s="167"/>
      <c r="EKN20" s="167"/>
      <c r="EKO20" s="167"/>
      <c r="EKP20" s="167"/>
      <c r="EKQ20" s="167"/>
      <c r="EKR20" s="167"/>
      <c r="EKS20" s="167"/>
      <c r="EKT20" s="167"/>
      <c r="EKU20" s="167"/>
      <c r="EKV20" s="167"/>
      <c r="EKW20" s="167"/>
      <c r="EKX20" s="167"/>
      <c r="EKY20" s="167"/>
      <c r="EKZ20" s="167"/>
      <c r="ELA20" s="167"/>
      <c r="ELB20" s="167"/>
      <c r="ELC20" s="167"/>
      <c r="ELD20" s="167"/>
      <c r="ELE20" s="167"/>
      <c r="ELF20" s="167"/>
      <c r="ELG20" s="167"/>
      <c r="ELH20" s="167"/>
      <c r="ELI20" s="167"/>
      <c r="ELJ20" s="167"/>
      <c r="ELK20" s="167"/>
      <c r="ELL20" s="167"/>
      <c r="ELM20" s="167"/>
      <c r="ELN20" s="167"/>
      <c r="ELO20" s="167"/>
      <c r="ELP20" s="167"/>
      <c r="ELQ20" s="167"/>
      <c r="ELR20" s="167"/>
      <c r="ELS20" s="167"/>
      <c r="ELT20" s="167"/>
      <c r="ELU20" s="167"/>
      <c r="ELV20" s="167"/>
      <c r="ELW20" s="167"/>
      <c r="ELX20" s="167"/>
      <c r="ELY20" s="167"/>
      <c r="ELZ20" s="167"/>
      <c r="EMA20" s="167"/>
      <c r="EMB20" s="167"/>
      <c r="EMC20" s="167"/>
      <c r="EMD20" s="167"/>
      <c r="EME20" s="167"/>
      <c r="EMF20" s="167"/>
      <c r="EMG20" s="167"/>
      <c r="EMH20" s="167"/>
      <c r="EMI20" s="167"/>
      <c r="EMJ20" s="167"/>
      <c r="EMK20" s="167"/>
      <c r="EML20" s="167"/>
      <c r="EMM20" s="167"/>
      <c r="EMN20" s="167"/>
      <c r="EMO20" s="167"/>
      <c r="EMP20" s="167"/>
      <c r="EMQ20" s="167"/>
      <c r="EMR20" s="167"/>
      <c r="EMS20" s="167"/>
      <c r="EMT20" s="167"/>
      <c r="EMU20" s="167"/>
      <c r="EMV20" s="167"/>
      <c r="EMW20" s="167"/>
      <c r="EMX20" s="167"/>
      <c r="EMY20" s="167"/>
      <c r="EMZ20" s="167"/>
      <c r="ENA20" s="167"/>
      <c r="ENB20" s="167"/>
      <c r="ENC20" s="167"/>
      <c r="END20" s="167"/>
      <c r="ENE20" s="167"/>
      <c r="ENF20" s="167"/>
      <c r="ENG20" s="167"/>
      <c r="ENH20" s="167"/>
      <c r="ENI20" s="167"/>
      <c r="ENJ20" s="167"/>
      <c r="ENK20" s="167"/>
      <c r="ENL20" s="167"/>
      <c r="ENM20" s="167"/>
      <c r="ENN20" s="167"/>
      <c r="ENO20" s="167"/>
      <c r="ENP20" s="167"/>
      <c r="ENQ20" s="167"/>
      <c r="ENR20" s="167"/>
      <c r="ENS20" s="167"/>
      <c r="ENT20" s="167"/>
      <c r="ENU20" s="167"/>
      <c r="ENV20" s="167"/>
      <c r="ENW20" s="167"/>
      <c r="ENX20" s="167"/>
      <c r="ENY20" s="167"/>
      <c r="ENZ20" s="167"/>
      <c r="EOA20" s="167"/>
      <c r="EOB20" s="167"/>
      <c r="EOC20" s="167"/>
      <c r="EOD20" s="167"/>
      <c r="EOE20" s="167"/>
      <c r="EOF20" s="167"/>
      <c r="EOG20" s="167"/>
      <c r="EOH20" s="167"/>
      <c r="EOI20" s="167"/>
      <c r="EOJ20" s="167"/>
      <c r="EOK20" s="167"/>
      <c r="EOL20" s="167"/>
      <c r="EOM20" s="167"/>
      <c r="EON20" s="167"/>
      <c r="EOO20" s="167"/>
      <c r="EOP20" s="167"/>
      <c r="EOQ20" s="167"/>
      <c r="EOR20" s="167"/>
      <c r="EOS20" s="167"/>
      <c r="EOT20" s="167"/>
      <c r="EOU20" s="167"/>
      <c r="EOV20" s="167"/>
      <c r="EOW20" s="167"/>
      <c r="EOX20" s="167"/>
      <c r="EOY20" s="167"/>
      <c r="EOZ20" s="167"/>
      <c r="EPA20" s="167"/>
      <c r="EPB20" s="167"/>
      <c r="EPC20" s="167"/>
      <c r="EPD20" s="167"/>
      <c r="EPE20" s="167"/>
      <c r="EPF20" s="167"/>
      <c r="EPG20" s="167"/>
      <c r="EPH20" s="167"/>
      <c r="EPI20" s="167"/>
      <c r="EPJ20" s="167"/>
      <c r="EPK20" s="167"/>
      <c r="EPL20" s="167"/>
      <c r="EPM20" s="167"/>
      <c r="EPN20" s="167"/>
      <c r="EPO20" s="167"/>
      <c r="EPP20" s="167"/>
      <c r="EPQ20" s="167"/>
      <c r="EPR20" s="167"/>
      <c r="EPS20" s="167"/>
      <c r="EPT20" s="167"/>
      <c r="EPU20" s="167"/>
      <c r="EPV20" s="167"/>
      <c r="EPW20" s="167"/>
      <c r="EPX20" s="167"/>
      <c r="EPY20" s="167"/>
      <c r="EPZ20" s="167"/>
      <c r="EQA20" s="167"/>
      <c r="EQB20" s="167"/>
      <c r="EQC20" s="167"/>
      <c r="EQD20" s="167"/>
      <c r="EQE20" s="167"/>
      <c r="EQF20" s="167"/>
      <c r="EQG20" s="167"/>
      <c r="EQH20" s="167"/>
      <c r="EQI20" s="167"/>
      <c r="EQJ20" s="167"/>
      <c r="EQK20" s="167"/>
      <c r="EQL20" s="167"/>
      <c r="EQM20" s="167"/>
      <c r="EQN20" s="167"/>
      <c r="EQO20" s="167"/>
      <c r="EQP20" s="167"/>
      <c r="EQQ20" s="167"/>
      <c r="EQR20" s="167"/>
      <c r="EQS20" s="167"/>
      <c r="EQT20" s="167"/>
      <c r="EQU20" s="167"/>
      <c r="EQV20" s="167"/>
      <c r="EQW20" s="167"/>
      <c r="EQX20" s="167"/>
      <c r="EQY20" s="167"/>
      <c r="EQZ20" s="167"/>
      <c r="ERA20" s="167"/>
      <c r="ERB20" s="167"/>
      <c r="ERC20" s="167"/>
      <c r="ERD20" s="167"/>
      <c r="ERE20" s="167"/>
      <c r="ERF20" s="167"/>
      <c r="ERG20" s="167"/>
      <c r="ERH20" s="167"/>
      <c r="ERI20" s="167"/>
      <c r="ERJ20" s="167"/>
      <c r="ERK20" s="167"/>
      <c r="ERL20" s="167"/>
      <c r="ERM20" s="167"/>
      <c r="ERN20" s="167"/>
      <c r="ERO20" s="167"/>
      <c r="ERP20" s="167"/>
      <c r="ERQ20" s="167"/>
      <c r="ERR20" s="167"/>
      <c r="ERS20" s="167"/>
      <c r="ERT20" s="167"/>
      <c r="ERU20" s="167"/>
      <c r="ERV20" s="167"/>
      <c r="ERW20" s="167"/>
      <c r="ERX20" s="167"/>
      <c r="ERY20" s="167"/>
      <c r="ERZ20" s="167"/>
      <c r="ESA20" s="167"/>
      <c r="ESB20" s="167"/>
      <c r="ESC20" s="167"/>
      <c r="ESD20" s="167"/>
      <c r="ESE20" s="167"/>
      <c r="ESF20" s="167"/>
      <c r="ESG20" s="167"/>
      <c r="ESH20" s="167"/>
      <c r="ESI20" s="167"/>
      <c r="ESJ20" s="167"/>
      <c r="ESK20" s="167"/>
      <c r="ESL20" s="167"/>
      <c r="ESM20" s="167"/>
      <c r="ESN20" s="167"/>
      <c r="ESO20" s="167"/>
      <c r="ESP20" s="167"/>
      <c r="ESQ20" s="167"/>
      <c r="ESR20" s="167"/>
      <c r="ESS20" s="167"/>
      <c r="EST20" s="167"/>
      <c r="ESU20" s="167"/>
      <c r="ESV20" s="167"/>
      <c r="ESW20" s="167"/>
      <c r="ESX20" s="167"/>
      <c r="ESY20" s="167"/>
      <c r="ESZ20" s="167"/>
      <c r="ETA20" s="167"/>
      <c r="ETB20" s="167"/>
      <c r="ETC20" s="167"/>
      <c r="ETD20" s="167"/>
      <c r="ETE20" s="167"/>
      <c r="ETF20" s="167"/>
      <c r="ETG20" s="167"/>
      <c r="ETH20" s="167"/>
      <c r="ETI20" s="167"/>
      <c r="ETJ20" s="167"/>
      <c r="ETK20" s="167"/>
      <c r="ETL20" s="167"/>
      <c r="ETM20" s="167"/>
      <c r="ETN20" s="167"/>
      <c r="ETO20" s="167"/>
      <c r="ETP20" s="167"/>
      <c r="ETQ20" s="167"/>
      <c r="ETR20" s="167"/>
      <c r="ETS20" s="167"/>
      <c r="ETT20" s="167"/>
      <c r="ETU20" s="167"/>
      <c r="ETV20" s="167"/>
      <c r="ETW20" s="167"/>
      <c r="ETX20" s="167"/>
      <c r="ETY20" s="167"/>
      <c r="ETZ20" s="167"/>
      <c r="EUA20" s="167"/>
      <c r="EUB20" s="167"/>
      <c r="EUC20" s="167"/>
      <c r="EUD20" s="167"/>
      <c r="EUE20" s="167"/>
      <c r="EUF20" s="167"/>
      <c r="EUG20" s="167"/>
      <c r="EUH20" s="167"/>
      <c r="EUI20" s="167"/>
      <c r="EUJ20" s="167"/>
      <c r="EUK20" s="167"/>
      <c r="EUL20" s="167"/>
      <c r="EUM20" s="167"/>
      <c r="EUN20" s="167"/>
      <c r="EUO20" s="167"/>
      <c r="EUP20" s="167"/>
      <c r="EUQ20" s="167"/>
      <c r="EUR20" s="167"/>
      <c r="EUS20" s="167"/>
      <c r="EUT20" s="167"/>
      <c r="EUU20" s="167"/>
      <c r="EUV20" s="167"/>
      <c r="EUW20" s="167"/>
      <c r="EUX20" s="167"/>
      <c r="EUY20" s="167"/>
      <c r="EUZ20" s="167"/>
      <c r="EVA20" s="167"/>
      <c r="EVB20" s="167"/>
      <c r="EVC20" s="167"/>
      <c r="EVD20" s="167"/>
      <c r="EVE20" s="167"/>
      <c r="EVF20" s="167"/>
      <c r="EVG20" s="167"/>
      <c r="EVH20" s="167"/>
      <c r="EVI20" s="167"/>
      <c r="EVJ20" s="167"/>
      <c r="EVK20" s="167"/>
      <c r="EVL20" s="167"/>
      <c r="EVM20" s="167"/>
      <c r="EVN20" s="167"/>
      <c r="EVO20" s="167"/>
      <c r="EVP20" s="167"/>
      <c r="EVQ20" s="167"/>
      <c r="EVR20" s="167"/>
      <c r="EVS20" s="167"/>
      <c r="EVT20" s="167"/>
      <c r="EVU20" s="167"/>
      <c r="EVV20" s="167"/>
      <c r="EVW20" s="167"/>
      <c r="EVX20" s="167"/>
      <c r="EVY20" s="167"/>
      <c r="EVZ20" s="167"/>
      <c r="EWA20" s="167"/>
      <c r="EWB20" s="167"/>
      <c r="EWC20" s="167"/>
      <c r="EWD20" s="167"/>
      <c r="EWE20" s="167"/>
      <c r="EWF20" s="167"/>
      <c r="EWG20" s="167"/>
      <c r="EWH20" s="167"/>
      <c r="EWI20" s="167"/>
      <c r="EWJ20" s="167"/>
      <c r="EWK20" s="167"/>
      <c r="EWL20" s="167"/>
      <c r="EWM20" s="167"/>
      <c r="EWN20" s="167"/>
      <c r="EWO20" s="167"/>
      <c r="EWP20" s="167"/>
      <c r="EWQ20" s="167"/>
      <c r="EWR20" s="167"/>
      <c r="EWS20" s="167"/>
      <c r="EWT20" s="167"/>
      <c r="EWU20" s="167"/>
      <c r="EWV20" s="167"/>
      <c r="EWW20" s="167"/>
      <c r="EWX20" s="167"/>
      <c r="EWY20" s="167"/>
      <c r="EWZ20" s="167"/>
      <c r="EXA20" s="167"/>
      <c r="EXB20" s="167"/>
      <c r="EXC20" s="167"/>
      <c r="EXD20" s="167"/>
      <c r="EXE20" s="167"/>
      <c r="EXF20" s="167"/>
      <c r="EXG20" s="167"/>
      <c r="EXH20" s="167"/>
      <c r="EXI20" s="167"/>
      <c r="EXJ20" s="167"/>
      <c r="EXK20" s="167"/>
      <c r="EXL20" s="167"/>
      <c r="EXM20" s="167"/>
      <c r="EXN20" s="167"/>
      <c r="EXO20" s="167"/>
      <c r="EXP20" s="167"/>
      <c r="EXQ20" s="167"/>
      <c r="EXR20" s="167"/>
      <c r="EXS20" s="167"/>
      <c r="EXT20" s="167"/>
      <c r="EXU20" s="167"/>
      <c r="EXV20" s="167"/>
      <c r="EXW20" s="167"/>
      <c r="EXX20" s="167"/>
      <c r="EXY20" s="167"/>
      <c r="EXZ20" s="167"/>
      <c r="EYA20" s="167"/>
      <c r="EYB20" s="167"/>
      <c r="EYC20" s="167"/>
      <c r="EYD20" s="167"/>
      <c r="EYE20" s="167"/>
      <c r="EYF20" s="167"/>
      <c r="EYG20" s="167"/>
      <c r="EYH20" s="167"/>
      <c r="EYI20" s="167"/>
      <c r="EYJ20" s="167"/>
      <c r="EYK20" s="167"/>
      <c r="EYL20" s="167"/>
      <c r="EYM20" s="167"/>
      <c r="EYN20" s="167"/>
      <c r="EYO20" s="167"/>
      <c r="EYP20" s="167"/>
      <c r="EYQ20" s="167"/>
      <c r="EYR20" s="167"/>
      <c r="EYS20" s="167"/>
      <c r="EYT20" s="167"/>
      <c r="EYU20" s="167"/>
      <c r="EYV20" s="167"/>
      <c r="EYW20" s="167"/>
      <c r="EYX20" s="167"/>
      <c r="EYY20" s="167"/>
      <c r="EYZ20" s="167"/>
      <c r="EZA20" s="167"/>
      <c r="EZB20" s="167"/>
      <c r="EZC20" s="167"/>
      <c r="EZD20" s="167"/>
      <c r="EZE20" s="167"/>
      <c r="EZF20" s="167"/>
      <c r="EZG20" s="167"/>
      <c r="EZH20" s="167"/>
      <c r="EZI20" s="167"/>
      <c r="EZJ20" s="167"/>
      <c r="EZK20" s="167"/>
      <c r="EZL20" s="167"/>
      <c r="EZM20" s="167"/>
      <c r="EZN20" s="167"/>
      <c r="EZO20" s="167"/>
      <c r="EZP20" s="167"/>
      <c r="EZQ20" s="167"/>
      <c r="EZR20" s="167"/>
      <c r="EZS20" s="167"/>
      <c r="EZT20" s="167"/>
      <c r="EZU20" s="167"/>
      <c r="EZV20" s="167"/>
      <c r="EZW20" s="167"/>
      <c r="EZX20" s="167"/>
      <c r="EZY20" s="167"/>
      <c r="EZZ20" s="167"/>
      <c r="FAA20" s="167"/>
      <c r="FAB20" s="167"/>
      <c r="FAC20" s="167"/>
      <c r="FAD20" s="167"/>
      <c r="FAE20" s="167"/>
      <c r="FAF20" s="167"/>
      <c r="FAG20" s="167"/>
      <c r="FAH20" s="167"/>
      <c r="FAI20" s="167"/>
      <c r="FAJ20" s="167"/>
      <c r="FAK20" s="167"/>
      <c r="FAL20" s="167"/>
      <c r="FAM20" s="167"/>
      <c r="FAN20" s="167"/>
      <c r="FAO20" s="167"/>
      <c r="FAP20" s="167"/>
      <c r="FAQ20" s="167"/>
      <c r="FAR20" s="167"/>
      <c r="FAS20" s="167"/>
      <c r="FAT20" s="167"/>
      <c r="FAU20" s="167"/>
      <c r="FAV20" s="167"/>
      <c r="FAW20" s="167"/>
      <c r="FAX20" s="167"/>
      <c r="FAY20" s="167"/>
      <c r="FAZ20" s="167"/>
      <c r="FBA20" s="167"/>
      <c r="FBB20" s="167"/>
      <c r="FBC20" s="167"/>
      <c r="FBD20" s="167"/>
      <c r="FBE20" s="167"/>
      <c r="FBF20" s="167"/>
      <c r="FBG20" s="167"/>
      <c r="FBH20" s="167"/>
      <c r="FBI20" s="167"/>
      <c r="FBJ20" s="167"/>
      <c r="FBK20" s="167"/>
      <c r="FBL20" s="167"/>
      <c r="FBM20" s="167"/>
      <c r="FBN20" s="167"/>
      <c r="FBO20" s="167"/>
      <c r="FBP20" s="167"/>
      <c r="FBQ20" s="167"/>
      <c r="FBR20" s="167"/>
      <c r="FBS20" s="167"/>
      <c r="FBT20" s="167"/>
      <c r="FBU20" s="167"/>
      <c r="FBV20" s="167"/>
      <c r="FBW20" s="167"/>
      <c r="FBX20" s="167"/>
      <c r="FBY20" s="167"/>
      <c r="FBZ20" s="167"/>
      <c r="FCA20" s="167"/>
      <c r="FCB20" s="167"/>
      <c r="FCC20" s="167"/>
      <c r="FCD20" s="167"/>
      <c r="FCE20" s="167"/>
      <c r="FCF20" s="167"/>
      <c r="FCG20" s="167"/>
      <c r="FCH20" s="167"/>
      <c r="FCI20" s="167"/>
      <c r="FCJ20" s="167"/>
      <c r="FCK20" s="167"/>
      <c r="FCL20" s="167"/>
      <c r="FCM20" s="167"/>
      <c r="FCN20" s="167"/>
      <c r="FCO20" s="167"/>
      <c r="FCP20" s="167"/>
      <c r="FCQ20" s="167"/>
      <c r="FCR20" s="167"/>
      <c r="FCS20" s="167"/>
      <c r="FCT20" s="167"/>
      <c r="FCU20" s="167"/>
      <c r="FCV20" s="167"/>
      <c r="FCW20" s="167"/>
      <c r="FCX20" s="167"/>
      <c r="FCY20" s="167"/>
      <c r="FCZ20" s="167"/>
      <c r="FDA20" s="167"/>
      <c r="FDB20" s="167"/>
      <c r="FDC20" s="167"/>
      <c r="FDD20" s="167"/>
      <c r="FDE20" s="167"/>
      <c r="FDF20" s="167"/>
      <c r="FDG20" s="167"/>
      <c r="FDH20" s="167"/>
      <c r="FDI20" s="167"/>
      <c r="FDJ20" s="167"/>
      <c r="FDK20" s="167"/>
      <c r="FDL20" s="167"/>
      <c r="FDM20" s="167"/>
      <c r="FDN20" s="167"/>
      <c r="FDO20" s="167"/>
      <c r="FDP20" s="167"/>
      <c r="FDQ20" s="167"/>
      <c r="FDR20" s="167"/>
      <c r="FDS20" s="167"/>
      <c r="FDT20" s="167"/>
      <c r="FDU20" s="167"/>
      <c r="FDV20" s="167"/>
      <c r="FDW20" s="167"/>
      <c r="FDX20" s="167"/>
      <c r="FDY20" s="167"/>
      <c r="FDZ20" s="167"/>
      <c r="FEA20" s="167"/>
      <c r="FEB20" s="167"/>
      <c r="FEC20" s="167"/>
      <c r="FED20" s="167"/>
      <c r="FEE20" s="167"/>
      <c r="FEF20" s="167"/>
      <c r="FEG20" s="167"/>
      <c r="FEH20" s="167"/>
      <c r="FEI20" s="167"/>
      <c r="FEJ20" s="167"/>
      <c r="FEK20" s="167"/>
      <c r="FEL20" s="167"/>
      <c r="FEM20" s="167"/>
      <c r="FEN20" s="167"/>
      <c r="FEO20" s="167"/>
      <c r="FEP20" s="167"/>
      <c r="FEQ20" s="167"/>
      <c r="FER20" s="167"/>
      <c r="FES20" s="167"/>
      <c r="FET20" s="167"/>
      <c r="FEU20" s="167"/>
      <c r="FEV20" s="167"/>
      <c r="FEW20" s="167"/>
      <c r="FEX20" s="167"/>
      <c r="FEY20" s="167"/>
      <c r="FEZ20" s="167"/>
      <c r="FFA20" s="167"/>
      <c r="FFB20" s="167"/>
      <c r="FFC20" s="167"/>
      <c r="FFD20" s="167"/>
      <c r="FFE20" s="167"/>
      <c r="FFF20" s="167"/>
      <c r="FFG20" s="167"/>
      <c r="FFH20" s="167"/>
      <c r="FFI20" s="167"/>
      <c r="FFJ20" s="167"/>
      <c r="FFK20" s="167"/>
      <c r="FFL20" s="167"/>
      <c r="FFM20" s="167"/>
      <c r="FFN20" s="167"/>
      <c r="FFO20" s="167"/>
      <c r="FFP20" s="167"/>
      <c r="FFQ20" s="167"/>
      <c r="FFR20" s="167"/>
      <c r="FFS20" s="167"/>
      <c r="FFT20" s="167"/>
      <c r="FFU20" s="167"/>
      <c r="FFV20" s="167"/>
      <c r="FFW20" s="167"/>
      <c r="FFX20" s="167"/>
      <c r="FFY20" s="167"/>
      <c r="FFZ20" s="167"/>
      <c r="FGA20" s="167"/>
      <c r="FGB20" s="167"/>
      <c r="FGC20" s="167"/>
      <c r="FGD20" s="167"/>
      <c r="FGE20" s="167"/>
      <c r="FGF20" s="167"/>
      <c r="FGG20" s="167"/>
      <c r="FGH20" s="167"/>
      <c r="FGI20" s="167"/>
      <c r="FGJ20" s="167"/>
      <c r="FGK20" s="167"/>
      <c r="FGL20" s="167"/>
      <c r="FGM20" s="167"/>
      <c r="FGN20" s="167"/>
      <c r="FGO20" s="167"/>
      <c r="FGP20" s="167"/>
      <c r="FGQ20" s="167"/>
      <c r="FGR20" s="167"/>
      <c r="FGS20" s="167"/>
      <c r="FGT20" s="167"/>
      <c r="FGU20" s="167"/>
      <c r="FGV20" s="167"/>
      <c r="FGW20" s="167"/>
      <c r="FGX20" s="167"/>
      <c r="FGY20" s="167"/>
      <c r="FGZ20" s="167"/>
      <c r="FHA20" s="167"/>
      <c r="FHB20" s="167"/>
      <c r="FHC20" s="167"/>
      <c r="FHD20" s="167"/>
      <c r="FHE20" s="167"/>
      <c r="FHF20" s="167"/>
      <c r="FHG20" s="167"/>
      <c r="FHH20" s="167"/>
      <c r="FHI20" s="167"/>
      <c r="FHJ20" s="167"/>
      <c r="FHK20" s="167"/>
      <c r="FHL20" s="167"/>
      <c r="FHM20" s="167"/>
      <c r="FHN20" s="167"/>
      <c r="FHO20" s="167"/>
      <c r="FHP20" s="167"/>
      <c r="FHQ20" s="167"/>
      <c r="FHR20" s="167"/>
      <c r="FHS20" s="167"/>
      <c r="FHT20" s="167"/>
      <c r="FHU20" s="167"/>
      <c r="FHV20" s="167"/>
      <c r="FHW20" s="167"/>
      <c r="FHX20" s="167"/>
      <c r="FHY20" s="167"/>
      <c r="FHZ20" s="167"/>
      <c r="FIA20" s="167"/>
      <c r="FIB20" s="167"/>
      <c r="FIC20" s="167"/>
      <c r="FID20" s="167"/>
      <c r="FIE20" s="167"/>
      <c r="FIF20" s="167"/>
      <c r="FIG20" s="167"/>
      <c r="FIH20" s="167"/>
      <c r="FII20" s="167"/>
      <c r="FIJ20" s="167"/>
      <c r="FIK20" s="167"/>
      <c r="FIL20" s="167"/>
      <c r="FIM20" s="167"/>
      <c r="FIN20" s="167"/>
      <c r="FIO20" s="167"/>
      <c r="FIP20" s="167"/>
      <c r="FIQ20" s="167"/>
      <c r="FIR20" s="167"/>
      <c r="FIS20" s="167"/>
      <c r="FIT20" s="167"/>
      <c r="FIU20" s="167"/>
      <c r="FIV20" s="167"/>
      <c r="FIW20" s="167"/>
      <c r="FIX20" s="167"/>
      <c r="FIY20" s="167"/>
      <c r="FIZ20" s="167"/>
      <c r="FJA20" s="167"/>
      <c r="FJB20" s="167"/>
      <c r="FJC20" s="167"/>
      <c r="FJD20" s="167"/>
      <c r="FJE20" s="167"/>
      <c r="FJF20" s="167"/>
      <c r="FJG20" s="167"/>
      <c r="FJH20" s="167"/>
      <c r="FJI20" s="167"/>
      <c r="FJJ20" s="167"/>
      <c r="FJK20" s="167"/>
      <c r="FJL20" s="167"/>
      <c r="FJM20" s="167"/>
      <c r="FJN20" s="167"/>
      <c r="FJO20" s="167"/>
      <c r="FJP20" s="167"/>
      <c r="FJQ20" s="167"/>
      <c r="FJR20" s="167"/>
      <c r="FJS20" s="167"/>
      <c r="FJT20" s="167"/>
      <c r="FJU20" s="167"/>
      <c r="FJV20" s="167"/>
      <c r="FJW20" s="167"/>
      <c r="FJX20" s="167"/>
      <c r="FJY20" s="167"/>
      <c r="FJZ20" s="167"/>
      <c r="FKA20" s="167"/>
      <c r="FKB20" s="167"/>
      <c r="FKC20" s="167"/>
      <c r="FKD20" s="167"/>
      <c r="FKE20" s="167"/>
      <c r="FKF20" s="167"/>
      <c r="FKG20" s="167"/>
      <c r="FKH20" s="167"/>
      <c r="FKI20" s="167"/>
      <c r="FKJ20" s="167"/>
      <c r="FKK20" s="167"/>
      <c r="FKL20" s="167"/>
      <c r="FKM20" s="167"/>
      <c r="FKN20" s="167"/>
      <c r="FKO20" s="167"/>
      <c r="FKP20" s="167"/>
      <c r="FKQ20" s="167"/>
      <c r="FKR20" s="167"/>
      <c r="FKS20" s="167"/>
      <c r="FKT20" s="167"/>
      <c r="FKU20" s="167"/>
      <c r="FKV20" s="167"/>
      <c r="FKW20" s="167"/>
      <c r="FKX20" s="167"/>
      <c r="FKY20" s="167"/>
      <c r="FKZ20" s="167"/>
      <c r="FLA20" s="167"/>
      <c r="FLB20" s="167"/>
      <c r="FLC20" s="167"/>
      <c r="FLD20" s="167"/>
      <c r="FLE20" s="167"/>
      <c r="FLF20" s="167"/>
      <c r="FLG20" s="167"/>
      <c r="FLH20" s="167"/>
      <c r="FLI20" s="167"/>
      <c r="FLJ20" s="167"/>
      <c r="FLK20" s="167"/>
      <c r="FLL20" s="167"/>
      <c r="FLM20" s="167"/>
      <c r="FLN20" s="167"/>
      <c r="FLO20" s="167"/>
      <c r="FLP20" s="167"/>
      <c r="FLQ20" s="167"/>
      <c r="FLR20" s="167"/>
      <c r="FLS20" s="167"/>
      <c r="FLT20" s="167"/>
      <c r="FLU20" s="167"/>
      <c r="FLV20" s="167"/>
      <c r="FLW20" s="167"/>
      <c r="FLX20" s="167"/>
      <c r="FLY20" s="167"/>
      <c r="FLZ20" s="167"/>
      <c r="FMA20" s="167"/>
      <c r="FMB20" s="167"/>
      <c r="FMC20" s="167"/>
      <c r="FMD20" s="167"/>
      <c r="FME20" s="167"/>
      <c r="FMF20" s="167"/>
      <c r="FMG20" s="167"/>
      <c r="FMH20" s="167"/>
      <c r="FMI20" s="167"/>
      <c r="FMJ20" s="167"/>
      <c r="FMK20" s="167"/>
      <c r="FML20" s="167"/>
      <c r="FMM20" s="167"/>
      <c r="FMN20" s="167"/>
      <c r="FMO20" s="167"/>
      <c r="FMP20" s="167"/>
      <c r="FMQ20" s="167"/>
      <c r="FMR20" s="167"/>
      <c r="FMS20" s="167"/>
      <c r="FMT20" s="167"/>
      <c r="FMU20" s="167"/>
      <c r="FMV20" s="167"/>
      <c r="FMW20" s="167"/>
      <c r="FMX20" s="167"/>
      <c r="FMY20" s="167"/>
      <c r="FMZ20" s="167"/>
      <c r="FNA20" s="167"/>
      <c r="FNB20" s="167"/>
      <c r="FNC20" s="167"/>
      <c r="FND20" s="167"/>
      <c r="FNE20" s="167"/>
      <c r="FNF20" s="167"/>
      <c r="FNG20" s="167"/>
      <c r="FNH20" s="167"/>
      <c r="FNI20" s="167"/>
      <c r="FNJ20" s="167"/>
      <c r="FNK20" s="167"/>
      <c r="FNL20" s="167"/>
      <c r="FNM20" s="167"/>
      <c r="FNN20" s="167"/>
      <c r="FNO20" s="167"/>
      <c r="FNP20" s="167"/>
      <c r="FNQ20" s="167"/>
      <c r="FNR20" s="167"/>
      <c r="FNS20" s="167"/>
      <c r="FNT20" s="167"/>
      <c r="FNU20" s="167"/>
      <c r="FNV20" s="167"/>
      <c r="FNW20" s="167"/>
      <c r="FNX20" s="167"/>
      <c r="FNY20" s="167"/>
      <c r="FNZ20" s="167"/>
      <c r="FOA20" s="167"/>
      <c r="FOB20" s="167"/>
      <c r="FOC20" s="167"/>
      <c r="FOD20" s="167"/>
      <c r="FOE20" s="167"/>
      <c r="FOF20" s="167"/>
      <c r="FOG20" s="167"/>
      <c r="FOH20" s="167"/>
      <c r="FOI20" s="167"/>
      <c r="FOJ20" s="167"/>
      <c r="FOK20" s="167"/>
      <c r="FOL20" s="167"/>
      <c r="FOM20" s="167"/>
      <c r="FON20" s="167"/>
      <c r="FOO20" s="167"/>
      <c r="FOP20" s="167"/>
      <c r="FOQ20" s="167"/>
      <c r="FOR20" s="167"/>
      <c r="FOS20" s="167"/>
      <c r="FOT20" s="167"/>
      <c r="FOU20" s="167"/>
      <c r="FOV20" s="167"/>
      <c r="FOW20" s="167"/>
      <c r="FOX20" s="167"/>
      <c r="FOY20" s="167"/>
      <c r="FOZ20" s="167"/>
      <c r="FPA20" s="167"/>
      <c r="FPB20" s="167"/>
      <c r="FPC20" s="167"/>
      <c r="FPD20" s="167"/>
      <c r="FPE20" s="167"/>
      <c r="FPF20" s="167"/>
      <c r="FPG20" s="167"/>
      <c r="FPH20" s="167"/>
      <c r="FPI20" s="167"/>
      <c r="FPJ20" s="167"/>
      <c r="FPK20" s="167"/>
      <c r="FPL20" s="167"/>
      <c r="FPM20" s="167"/>
      <c r="FPN20" s="167"/>
      <c r="FPO20" s="167"/>
      <c r="FPP20" s="167"/>
      <c r="FPQ20" s="167"/>
      <c r="FPR20" s="167"/>
      <c r="FPS20" s="167"/>
      <c r="FPT20" s="167"/>
      <c r="FPU20" s="167"/>
      <c r="FPV20" s="167"/>
      <c r="FPW20" s="167"/>
      <c r="FPX20" s="167"/>
      <c r="FPY20" s="167"/>
      <c r="FPZ20" s="167"/>
      <c r="FQA20" s="167"/>
      <c r="FQB20" s="167"/>
      <c r="FQC20" s="167"/>
      <c r="FQD20" s="167"/>
      <c r="FQE20" s="167"/>
      <c r="FQF20" s="167"/>
      <c r="FQG20" s="167"/>
      <c r="FQH20" s="167"/>
      <c r="FQI20" s="167"/>
      <c r="FQJ20" s="167"/>
      <c r="FQK20" s="167"/>
      <c r="FQL20" s="167"/>
      <c r="FQM20" s="167"/>
      <c r="FQN20" s="167"/>
      <c r="FQO20" s="167"/>
      <c r="FQP20" s="167"/>
      <c r="FQQ20" s="167"/>
      <c r="FQR20" s="167"/>
      <c r="FQS20" s="167"/>
      <c r="FQT20" s="167"/>
      <c r="FQU20" s="167"/>
      <c r="FQV20" s="167"/>
      <c r="FQW20" s="167"/>
      <c r="FQX20" s="167"/>
      <c r="FQY20" s="167"/>
      <c r="FQZ20" s="167"/>
      <c r="FRA20" s="167"/>
      <c r="FRB20" s="167"/>
      <c r="FRC20" s="167"/>
      <c r="FRD20" s="167"/>
      <c r="FRE20" s="167"/>
      <c r="FRF20" s="167"/>
      <c r="FRG20" s="167"/>
      <c r="FRH20" s="167"/>
      <c r="FRI20" s="167"/>
      <c r="FRJ20" s="167"/>
      <c r="FRK20" s="167"/>
      <c r="FRL20" s="167"/>
      <c r="FRM20" s="167"/>
      <c r="FRN20" s="167"/>
      <c r="FRO20" s="167"/>
      <c r="FRP20" s="167"/>
      <c r="FRQ20" s="167"/>
      <c r="FRR20" s="167"/>
      <c r="FRS20" s="167"/>
      <c r="FRT20" s="167"/>
      <c r="FRU20" s="167"/>
      <c r="FRV20" s="167"/>
      <c r="FRW20" s="167"/>
      <c r="FRX20" s="167"/>
      <c r="FRY20" s="167"/>
      <c r="FRZ20" s="167"/>
      <c r="FSA20" s="167"/>
      <c r="FSB20" s="167"/>
      <c r="FSC20" s="167"/>
      <c r="FSD20" s="167"/>
      <c r="FSE20" s="167"/>
      <c r="FSF20" s="167"/>
      <c r="FSG20" s="167"/>
      <c r="FSH20" s="167"/>
      <c r="FSI20" s="167"/>
      <c r="FSJ20" s="167"/>
      <c r="FSK20" s="167"/>
      <c r="FSL20" s="167"/>
      <c r="FSM20" s="167"/>
      <c r="FSN20" s="167"/>
      <c r="FSO20" s="167"/>
      <c r="FSP20" s="167"/>
      <c r="FSQ20" s="167"/>
      <c r="FSR20" s="167"/>
      <c r="FSS20" s="167"/>
      <c r="FST20" s="167"/>
      <c r="FSU20" s="167"/>
      <c r="FSV20" s="167"/>
      <c r="FSW20" s="167"/>
      <c r="FSX20" s="167"/>
      <c r="FSY20" s="167"/>
      <c r="FSZ20" s="167"/>
      <c r="FTA20" s="167"/>
      <c r="FTB20" s="167"/>
      <c r="FTC20" s="167"/>
      <c r="FTD20" s="167"/>
      <c r="FTE20" s="167"/>
      <c r="FTF20" s="167"/>
      <c r="FTG20" s="167"/>
      <c r="FTH20" s="167"/>
      <c r="FTI20" s="167"/>
      <c r="FTJ20" s="167"/>
      <c r="FTK20" s="167"/>
      <c r="FTL20" s="167"/>
      <c r="FTM20" s="167"/>
      <c r="FTN20" s="167"/>
      <c r="FTO20" s="167"/>
      <c r="FTP20" s="167"/>
      <c r="FTQ20" s="167"/>
      <c r="FTR20" s="167"/>
      <c r="FTS20" s="167"/>
      <c r="FTT20" s="167"/>
      <c r="FTU20" s="167"/>
      <c r="FTV20" s="167"/>
      <c r="FTW20" s="167"/>
      <c r="FTX20" s="167"/>
      <c r="FTY20" s="167"/>
      <c r="FTZ20" s="167"/>
      <c r="FUA20" s="167"/>
      <c r="FUB20" s="167"/>
      <c r="FUC20" s="167"/>
      <c r="FUD20" s="167"/>
      <c r="FUE20" s="167"/>
      <c r="FUF20" s="167"/>
      <c r="FUG20" s="167"/>
      <c r="FUH20" s="167"/>
      <c r="FUI20" s="167"/>
      <c r="FUJ20" s="167"/>
      <c r="FUK20" s="167"/>
      <c r="FUL20" s="167"/>
      <c r="FUM20" s="167"/>
      <c r="FUN20" s="167"/>
      <c r="FUO20" s="167"/>
      <c r="FUP20" s="167"/>
      <c r="FUQ20" s="167"/>
      <c r="FUR20" s="167"/>
      <c r="FUS20" s="167"/>
      <c r="FUT20" s="167"/>
      <c r="FUU20" s="167"/>
      <c r="FUV20" s="167"/>
      <c r="FUW20" s="167"/>
      <c r="FUX20" s="167"/>
      <c r="FUY20" s="167"/>
      <c r="FUZ20" s="167"/>
      <c r="FVA20" s="167"/>
      <c r="FVB20" s="167"/>
      <c r="FVC20" s="167"/>
      <c r="FVD20" s="167"/>
      <c r="FVE20" s="167"/>
      <c r="FVF20" s="167"/>
      <c r="FVG20" s="167"/>
      <c r="FVH20" s="167"/>
      <c r="FVI20" s="167"/>
      <c r="FVJ20" s="167"/>
      <c r="FVK20" s="167"/>
      <c r="FVL20" s="167"/>
      <c r="FVM20" s="167"/>
      <c r="FVN20" s="167"/>
      <c r="FVO20" s="167"/>
      <c r="FVP20" s="167"/>
      <c r="FVQ20" s="167"/>
      <c r="FVR20" s="167"/>
      <c r="FVS20" s="167"/>
      <c r="FVT20" s="167"/>
      <c r="FVU20" s="167"/>
      <c r="FVV20" s="167"/>
      <c r="FVW20" s="167"/>
      <c r="FVX20" s="167"/>
      <c r="FVY20" s="167"/>
      <c r="FVZ20" s="167"/>
      <c r="FWA20" s="167"/>
      <c r="FWB20" s="167"/>
      <c r="FWC20" s="167"/>
      <c r="FWD20" s="167"/>
      <c r="FWE20" s="167"/>
      <c r="FWF20" s="167"/>
      <c r="FWG20" s="167"/>
      <c r="FWH20" s="167"/>
      <c r="FWI20" s="167"/>
      <c r="FWJ20" s="167"/>
      <c r="FWK20" s="167"/>
      <c r="FWL20" s="167"/>
      <c r="FWM20" s="167"/>
      <c r="FWN20" s="167"/>
      <c r="FWO20" s="167"/>
      <c r="FWP20" s="167"/>
      <c r="FWQ20" s="167"/>
      <c r="FWR20" s="167"/>
      <c r="FWS20" s="167"/>
      <c r="FWT20" s="167"/>
      <c r="FWU20" s="167"/>
      <c r="FWV20" s="167"/>
      <c r="FWW20" s="167"/>
      <c r="FWX20" s="167"/>
      <c r="FWY20" s="167"/>
      <c r="FWZ20" s="167"/>
      <c r="FXA20" s="167"/>
      <c r="FXB20" s="167"/>
      <c r="FXC20" s="167"/>
      <c r="FXD20" s="167"/>
      <c r="FXE20" s="167"/>
      <c r="FXF20" s="167"/>
      <c r="FXG20" s="167"/>
      <c r="FXH20" s="167"/>
      <c r="FXI20" s="167"/>
      <c r="FXJ20" s="167"/>
      <c r="FXK20" s="167"/>
      <c r="FXL20" s="167"/>
      <c r="FXM20" s="167"/>
      <c r="FXN20" s="167"/>
      <c r="FXO20" s="167"/>
      <c r="FXP20" s="167"/>
      <c r="FXQ20" s="167"/>
      <c r="FXR20" s="167"/>
      <c r="FXS20" s="167"/>
      <c r="FXT20" s="167"/>
      <c r="FXU20" s="167"/>
      <c r="FXV20" s="167"/>
      <c r="FXW20" s="167"/>
      <c r="FXX20" s="167"/>
      <c r="FXY20" s="167"/>
      <c r="FXZ20" s="167"/>
      <c r="FYA20" s="167"/>
      <c r="FYB20" s="167"/>
      <c r="FYC20" s="167"/>
      <c r="FYD20" s="167"/>
      <c r="FYE20" s="167"/>
      <c r="FYF20" s="167"/>
      <c r="FYG20" s="167"/>
      <c r="FYH20" s="167"/>
      <c r="FYI20" s="167"/>
      <c r="FYJ20" s="167"/>
      <c r="FYK20" s="167"/>
      <c r="FYL20" s="167"/>
      <c r="FYM20" s="167"/>
      <c r="FYN20" s="167"/>
      <c r="FYO20" s="167"/>
      <c r="FYP20" s="167"/>
      <c r="FYQ20" s="167"/>
      <c r="FYR20" s="167"/>
      <c r="FYS20" s="167"/>
      <c r="FYT20" s="167"/>
      <c r="FYU20" s="167"/>
      <c r="FYV20" s="167"/>
      <c r="FYW20" s="167"/>
      <c r="FYX20" s="167"/>
      <c r="FYY20" s="167"/>
      <c r="FYZ20" s="167"/>
      <c r="FZA20" s="167"/>
      <c r="FZB20" s="167"/>
      <c r="FZC20" s="167"/>
      <c r="FZD20" s="167"/>
      <c r="FZE20" s="167"/>
      <c r="FZF20" s="167"/>
      <c r="FZG20" s="167"/>
      <c r="FZH20" s="167"/>
      <c r="FZI20" s="167"/>
      <c r="FZJ20" s="167"/>
      <c r="FZK20" s="167"/>
      <c r="FZL20" s="167"/>
      <c r="FZM20" s="167"/>
      <c r="FZN20" s="167"/>
      <c r="FZO20" s="167"/>
      <c r="FZP20" s="167"/>
      <c r="FZQ20" s="167"/>
      <c r="FZR20" s="167"/>
      <c r="FZS20" s="167"/>
      <c r="FZT20" s="167"/>
      <c r="FZU20" s="167"/>
      <c r="FZV20" s="167"/>
      <c r="FZW20" s="167"/>
      <c r="FZX20" s="167"/>
      <c r="FZY20" s="167"/>
      <c r="FZZ20" s="167"/>
      <c r="GAA20" s="167"/>
      <c r="GAB20" s="167"/>
      <c r="GAC20" s="167"/>
      <c r="GAD20" s="167"/>
      <c r="GAE20" s="167"/>
      <c r="GAF20" s="167"/>
      <c r="GAG20" s="167"/>
      <c r="GAH20" s="167"/>
      <c r="GAI20" s="167"/>
      <c r="GAJ20" s="167"/>
      <c r="GAK20" s="167"/>
      <c r="GAL20" s="167"/>
      <c r="GAM20" s="167"/>
      <c r="GAN20" s="167"/>
      <c r="GAO20" s="167"/>
      <c r="GAP20" s="167"/>
      <c r="GAQ20" s="167"/>
      <c r="GAR20" s="167"/>
      <c r="GAS20" s="167"/>
      <c r="GAT20" s="167"/>
      <c r="GAU20" s="167"/>
      <c r="GAV20" s="167"/>
      <c r="GAW20" s="167"/>
      <c r="GAX20" s="167"/>
      <c r="GAY20" s="167"/>
      <c r="GAZ20" s="167"/>
      <c r="GBA20" s="167"/>
      <c r="GBB20" s="167"/>
      <c r="GBC20" s="167"/>
      <c r="GBD20" s="167"/>
      <c r="GBE20" s="167"/>
      <c r="GBF20" s="167"/>
      <c r="GBG20" s="167"/>
      <c r="GBH20" s="167"/>
      <c r="GBI20" s="167"/>
      <c r="GBJ20" s="167"/>
      <c r="GBK20" s="167"/>
      <c r="GBL20" s="167"/>
      <c r="GBM20" s="167"/>
      <c r="GBN20" s="167"/>
      <c r="GBO20" s="167"/>
      <c r="GBP20" s="167"/>
      <c r="GBQ20" s="167"/>
      <c r="GBR20" s="167"/>
      <c r="GBS20" s="167"/>
      <c r="GBT20" s="167"/>
      <c r="GBU20" s="167"/>
      <c r="GBV20" s="167"/>
      <c r="GBW20" s="167"/>
      <c r="GBX20" s="167"/>
      <c r="GBY20" s="167"/>
      <c r="GBZ20" s="167"/>
      <c r="GCA20" s="167"/>
      <c r="GCB20" s="167"/>
      <c r="GCC20" s="167"/>
      <c r="GCD20" s="167"/>
      <c r="GCE20" s="167"/>
      <c r="GCF20" s="167"/>
      <c r="GCG20" s="167"/>
      <c r="GCH20" s="167"/>
      <c r="GCI20" s="167"/>
      <c r="GCJ20" s="167"/>
      <c r="GCK20" s="167"/>
      <c r="GCL20" s="167"/>
      <c r="GCM20" s="167"/>
      <c r="GCN20" s="167"/>
      <c r="GCO20" s="167"/>
      <c r="GCP20" s="167"/>
      <c r="GCQ20" s="167"/>
      <c r="GCR20" s="167"/>
      <c r="GCS20" s="167"/>
      <c r="GCT20" s="167"/>
      <c r="GCU20" s="167"/>
      <c r="GCV20" s="167"/>
      <c r="GCW20" s="167"/>
      <c r="GCX20" s="167"/>
      <c r="GCY20" s="167"/>
      <c r="GCZ20" s="167"/>
      <c r="GDA20" s="167"/>
      <c r="GDB20" s="167"/>
      <c r="GDC20" s="167"/>
      <c r="GDD20" s="167"/>
      <c r="GDE20" s="167"/>
      <c r="GDF20" s="167"/>
      <c r="GDG20" s="167"/>
      <c r="GDH20" s="167"/>
      <c r="GDI20" s="167"/>
      <c r="GDJ20" s="167"/>
      <c r="GDK20" s="167"/>
      <c r="GDL20" s="167"/>
      <c r="GDM20" s="167"/>
      <c r="GDN20" s="167"/>
      <c r="GDO20" s="167"/>
      <c r="GDP20" s="167"/>
      <c r="GDQ20" s="167"/>
      <c r="GDR20" s="167"/>
      <c r="GDS20" s="167"/>
      <c r="GDT20" s="167"/>
      <c r="GDU20" s="167"/>
      <c r="GDV20" s="167"/>
      <c r="GDW20" s="167"/>
      <c r="GDX20" s="167"/>
      <c r="GDY20" s="167"/>
      <c r="GDZ20" s="167"/>
      <c r="GEA20" s="167"/>
      <c r="GEB20" s="167"/>
      <c r="GEC20" s="167"/>
      <c r="GED20" s="167"/>
      <c r="GEE20" s="167"/>
      <c r="GEF20" s="167"/>
      <c r="GEG20" s="167"/>
      <c r="GEH20" s="167"/>
      <c r="GEI20" s="167"/>
      <c r="GEJ20" s="167"/>
      <c r="GEK20" s="167"/>
      <c r="GEL20" s="167"/>
      <c r="GEM20" s="167"/>
      <c r="GEN20" s="167"/>
      <c r="GEO20" s="167"/>
      <c r="GEP20" s="167"/>
      <c r="GEQ20" s="167"/>
      <c r="GER20" s="167"/>
      <c r="GES20" s="167"/>
      <c r="GET20" s="167"/>
      <c r="GEU20" s="167"/>
      <c r="GEV20" s="167"/>
      <c r="GEW20" s="167"/>
      <c r="GEX20" s="167"/>
      <c r="GEY20" s="167"/>
      <c r="GEZ20" s="167"/>
      <c r="GFA20" s="167"/>
      <c r="GFB20" s="167"/>
      <c r="GFC20" s="167"/>
      <c r="GFD20" s="167"/>
      <c r="GFE20" s="167"/>
      <c r="GFF20" s="167"/>
      <c r="GFG20" s="167"/>
      <c r="GFH20" s="167"/>
      <c r="GFI20" s="167"/>
      <c r="GFJ20" s="167"/>
      <c r="GFK20" s="167"/>
      <c r="GFL20" s="167"/>
      <c r="GFM20" s="167"/>
      <c r="GFN20" s="167"/>
      <c r="GFO20" s="167"/>
      <c r="GFP20" s="167"/>
      <c r="GFQ20" s="167"/>
      <c r="GFR20" s="167"/>
      <c r="GFS20" s="167"/>
      <c r="GFT20" s="167"/>
      <c r="GFU20" s="167"/>
      <c r="GFV20" s="167"/>
      <c r="GFW20" s="167"/>
      <c r="GFX20" s="167"/>
      <c r="GFY20" s="167"/>
      <c r="GFZ20" s="167"/>
      <c r="GGA20" s="167"/>
      <c r="GGB20" s="167"/>
      <c r="GGC20" s="167"/>
      <c r="GGD20" s="167"/>
      <c r="GGE20" s="167"/>
      <c r="GGF20" s="167"/>
      <c r="GGG20" s="167"/>
      <c r="GGH20" s="167"/>
      <c r="GGI20" s="167"/>
      <c r="GGJ20" s="167"/>
      <c r="GGK20" s="167"/>
      <c r="GGL20" s="167"/>
      <c r="GGM20" s="167"/>
      <c r="GGN20" s="167"/>
      <c r="GGO20" s="167"/>
      <c r="GGP20" s="167"/>
      <c r="GGQ20" s="167"/>
      <c r="GGR20" s="167"/>
      <c r="GGS20" s="167"/>
      <c r="GGT20" s="167"/>
      <c r="GGU20" s="167"/>
      <c r="GGV20" s="167"/>
      <c r="GGW20" s="167"/>
      <c r="GGX20" s="167"/>
      <c r="GGY20" s="167"/>
      <c r="GGZ20" s="167"/>
      <c r="GHA20" s="167"/>
      <c r="GHB20" s="167"/>
      <c r="GHC20" s="167"/>
      <c r="GHD20" s="167"/>
      <c r="GHE20" s="167"/>
      <c r="GHF20" s="167"/>
      <c r="GHG20" s="167"/>
      <c r="GHH20" s="167"/>
      <c r="GHI20" s="167"/>
      <c r="GHJ20" s="167"/>
      <c r="GHK20" s="167"/>
      <c r="GHL20" s="167"/>
      <c r="GHM20" s="167"/>
      <c r="GHN20" s="167"/>
      <c r="GHO20" s="167"/>
      <c r="GHP20" s="167"/>
      <c r="GHQ20" s="167"/>
      <c r="GHR20" s="167"/>
      <c r="GHS20" s="167"/>
      <c r="GHT20" s="167"/>
      <c r="GHU20" s="167"/>
      <c r="GHV20" s="167"/>
      <c r="GHW20" s="167"/>
      <c r="GHX20" s="167"/>
      <c r="GHY20" s="167"/>
      <c r="GHZ20" s="167"/>
      <c r="GIA20" s="167"/>
      <c r="GIB20" s="167"/>
      <c r="GIC20" s="167"/>
      <c r="GID20" s="167"/>
      <c r="GIE20" s="167"/>
      <c r="GIF20" s="167"/>
      <c r="GIG20" s="167"/>
      <c r="GIH20" s="167"/>
      <c r="GII20" s="167"/>
      <c r="GIJ20" s="167"/>
      <c r="GIK20" s="167"/>
      <c r="GIL20" s="167"/>
      <c r="GIM20" s="167"/>
      <c r="GIN20" s="167"/>
      <c r="GIO20" s="167"/>
      <c r="GIP20" s="167"/>
      <c r="GIQ20" s="167"/>
      <c r="GIR20" s="167"/>
      <c r="GIS20" s="167"/>
      <c r="GIT20" s="167"/>
      <c r="GIU20" s="167"/>
      <c r="GIV20" s="167"/>
      <c r="GIW20" s="167"/>
      <c r="GIX20" s="167"/>
      <c r="GIY20" s="167"/>
      <c r="GIZ20" s="167"/>
      <c r="GJA20" s="167"/>
      <c r="GJB20" s="167"/>
      <c r="GJC20" s="167"/>
      <c r="GJD20" s="167"/>
      <c r="GJE20" s="167"/>
      <c r="GJF20" s="167"/>
      <c r="GJG20" s="167"/>
      <c r="GJH20" s="167"/>
      <c r="GJI20" s="167"/>
      <c r="GJJ20" s="167"/>
      <c r="GJK20" s="167"/>
      <c r="GJL20" s="167"/>
      <c r="GJM20" s="167"/>
      <c r="GJN20" s="167"/>
      <c r="GJO20" s="167"/>
      <c r="GJP20" s="167"/>
      <c r="GJQ20" s="167"/>
      <c r="GJR20" s="167"/>
      <c r="GJS20" s="167"/>
      <c r="GJT20" s="167"/>
      <c r="GJU20" s="167"/>
      <c r="GJV20" s="167"/>
      <c r="GJW20" s="167"/>
      <c r="GJX20" s="167"/>
      <c r="GJY20" s="167"/>
      <c r="GJZ20" s="167"/>
      <c r="GKA20" s="167"/>
      <c r="GKB20" s="167"/>
      <c r="GKC20" s="167"/>
      <c r="GKD20" s="167"/>
      <c r="GKE20" s="167"/>
      <c r="GKF20" s="167"/>
      <c r="GKG20" s="167"/>
      <c r="GKH20" s="167"/>
      <c r="GKI20" s="167"/>
      <c r="GKJ20" s="167"/>
      <c r="GKK20" s="167"/>
      <c r="GKL20" s="167"/>
      <c r="GKM20" s="167"/>
      <c r="GKN20" s="167"/>
      <c r="GKO20" s="167"/>
      <c r="GKP20" s="167"/>
      <c r="GKQ20" s="167"/>
      <c r="GKR20" s="167"/>
      <c r="GKS20" s="167"/>
      <c r="GKT20" s="167"/>
      <c r="GKU20" s="167"/>
      <c r="GKV20" s="167"/>
      <c r="GKW20" s="167"/>
      <c r="GKX20" s="167"/>
      <c r="GKY20" s="167"/>
      <c r="GKZ20" s="167"/>
      <c r="GLA20" s="167"/>
      <c r="GLB20" s="167"/>
      <c r="GLC20" s="167"/>
      <c r="GLD20" s="167"/>
      <c r="GLE20" s="167"/>
      <c r="GLF20" s="167"/>
      <c r="GLG20" s="167"/>
      <c r="GLH20" s="167"/>
      <c r="GLI20" s="167"/>
      <c r="GLJ20" s="167"/>
      <c r="GLK20" s="167"/>
      <c r="GLL20" s="167"/>
      <c r="GLM20" s="167"/>
      <c r="GLN20" s="167"/>
      <c r="GLO20" s="167"/>
      <c r="GLP20" s="167"/>
      <c r="GLQ20" s="167"/>
      <c r="GLR20" s="167"/>
      <c r="GLS20" s="167"/>
      <c r="GLT20" s="167"/>
      <c r="GLU20" s="167"/>
      <c r="GLV20" s="167"/>
      <c r="GLW20" s="167"/>
      <c r="GLX20" s="167"/>
      <c r="GLY20" s="167"/>
      <c r="GLZ20" s="167"/>
      <c r="GMA20" s="167"/>
      <c r="GMB20" s="167"/>
      <c r="GMC20" s="167"/>
      <c r="GMD20" s="167"/>
      <c r="GME20" s="167"/>
      <c r="GMF20" s="167"/>
      <c r="GMG20" s="167"/>
      <c r="GMH20" s="167"/>
      <c r="GMI20" s="167"/>
      <c r="GMJ20" s="167"/>
      <c r="GMK20" s="167"/>
      <c r="GML20" s="167"/>
      <c r="GMM20" s="167"/>
      <c r="GMN20" s="167"/>
      <c r="GMO20" s="167"/>
      <c r="GMP20" s="167"/>
      <c r="GMQ20" s="167"/>
      <c r="GMR20" s="167"/>
      <c r="GMS20" s="167"/>
      <c r="GMT20" s="167"/>
      <c r="GMU20" s="167"/>
      <c r="GMV20" s="167"/>
      <c r="GMW20" s="167"/>
      <c r="GMX20" s="167"/>
      <c r="GMY20" s="167"/>
      <c r="GMZ20" s="167"/>
      <c r="GNA20" s="167"/>
      <c r="GNB20" s="167"/>
      <c r="GNC20" s="167"/>
      <c r="GND20" s="167"/>
      <c r="GNE20" s="167"/>
      <c r="GNF20" s="167"/>
      <c r="GNG20" s="167"/>
      <c r="GNH20" s="167"/>
      <c r="GNI20" s="167"/>
      <c r="GNJ20" s="167"/>
      <c r="GNK20" s="167"/>
      <c r="GNL20" s="167"/>
      <c r="GNM20" s="167"/>
      <c r="GNN20" s="167"/>
      <c r="GNO20" s="167"/>
      <c r="GNP20" s="167"/>
      <c r="GNQ20" s="167"/>
      <c r="GNR20" s="167"/>
      <c r="GNS20" s="167"/>
      <c r="GNT20" s="167"/>
      <c r="GNU20" s="167"/>
      <c r="GNV20" s="167"/>
      <c r="GNW20" s="167"/>
      <c r="GNX20" s="167"/>
      <c r="GNY20" s="167"/>
      <c r="GNZ20" s="167"/>
      <c r="GOA20" s="167"/>
      <c r="GOB20" s="167"/>
      <c r="GOC20" s="167"/>
      <c r="GOD20" s="167"/>
      <c r="GOE20" s="167"/>
      <c r="GOF20" s="167"/>
      <c r="GOG20" s="167"/>
      <c r="GOH20" s="167"/>
      <c r="GOI20" s="167"/>
      <c r="GOJ20" s="167"/>
      <c r="GOK20" s="167"/>
      <c r="GOL20" s="167"/>
      <c r="GOM20" s="167"/>
      <c r="GON20" s="167"/>
      <c r="GOO20" s="167"/>
      <c r="GOP20" s="167"/>
      <c r="GOQ20" s="167"/>
      <c r="GOR20" s="167"/>
      <c r="GOS20" s="167"/>
      <c r="GOT20" s="167"/>
      <c r="GOU20" s="167"/>
      <c r="GOV20" s="167"/>
      <c r="GOW20" s="167"/>
      <c r="GOX20" s="167"/>
      <c r="GOY20" s="167"/>
      <c r="GOZ20" s="167"/>
      <c r="GPA20" s="167"/>
      <c r="GPB20" s="167"/>
      <c r="GPC20" s="167"/>
      <c r="GPD20" s="167"/>
      <c r="GPE20" s="167"/>
      <c r="GPF20" s="167"/>
      <c r="GPG20" s="167"/>
      <c r="GPH20" s="167"/>
      <c r="GPI20" s="167"/>
      <c r="GPJ20" s="167"/>
      <c r="GPK20" s="167"/>
      <c r="GPL20" s="167"/>
      <c r="GPM20" s="167"/>
      <c r="GPN20" s="167"/>
      <c r="GPO20" s="167"/>
      <c r="GPP20" s="167"/>
      <c r="GPQ20" s="167"/>
      <c r="GPR20" s="167"/>
      <c r="GPS20" s="167"/>
      <c r="GPT20" s="167"/>
      <c r="GPU20" s="167"/>
      <c r="GPV20" s="167"/>
      <c r="GPW20" s="167"/>
      <c r="GPX20" s="167"/>
      <c r="GPY20" s="167"/>
      <c r="GPZ20" s="167"/>
      <c r="GQA20" s="167"/>
      <c r="GQB20" s="167"/>
      <c r="GQC20" s="167"/>
      <c r="GQD20" s="167"/>
      <c r="GQE20" s="167"/>
      <c r="GQF20" s="167"/>
      <c r="GQG20" s="167"/>
      <c r="GQH20" s="167"/>
      <c r="GQI20" s="167"/>
      <c r="GQJ20" s="167"/>
      <c r="GQK20" s="167"/>
      <c r="GQL20" s="167"/>
      <c r="GQM20" s="167"/>
      <c r="GQN20" s="167"/>
      <c r="GQO20" s="167"/>
      <c r="GQP20" s="167"/>
      <c r="GQQ20" s="167"/>
      <c r="GQR20" s="167"/>
      <c r="GQS20" s="167"/>
      <c r="GQT20" s="167"/>
      <c r="GQU20" s="167"/>
      <c r="GQV20" s="167"/>
      <c r="GQW20" s="167"/>
      <c r="GQX20" s="167"/>
      <c r="GQY20" s="167"/>
      <c r="GQZ20" s="167"/>
      <c r="GRA20" s="167"/>
      <c r="GRB20" s="167"/>
      <c r="GRC20" s="167"/>
      <c r="GRD20" s="167"/>
      <c r="GRE20" s="167"/>
      <c r="GRF20" s="167"/>
      <c r="GRG20" s="167"/>
      <c r="GRH20" s="167"/>
      <c r="GRI20" s="167"/>
      <c r="GRJ20" s="167"/>
      <c r="GRK20" s="167"/>
      <c r="GRL20" s="167"/>
      <c r="GRM20" s="167"/>
      <c r="GRN20" s="167"/>
      <c r="GRO20" s="167"/>
      <c r="GRP20" s="167"/>
      <c r="GRQ20" s="167"/>
      <c r="GRR20" s="167"/>
      <c r="GRS20" s="167"/>
      <c r="GRT20" s="167"/>
      <c r="GRU20" s="167"/>
      <c r="GRV20" s="167"/>
      <c r="GRW20" s="167"/>
      <c r="GRX20" s="167"/>
      <c r="GRY20" s="167"/>
      <c r="GRZ20" s="167"/>
      <c r="GSA20" s="167"/>
      <c r="GSB20" s="167"/>
      <c r="GSC20" s="167"/>
      <c r="GSD20" s="167"/>
      <c r="GSE20" s="167"/>
      <c r="GSF20" s="167"/>
      <c r="GSG20" s="167"/>
      <c r="GSH20" s="167"/>
      <c r="GSI20" s="167"/>
      <c r="GSJ20" s="167"/>
      <c r="GSK20" s="167"/>
      <c r="GSL20" s="167"/>
      <c r="GSM20" s="167"/>
      <c r="GSN20" s="167"/>
      <c r="GSO20" s="167"/>
      <c r="GSP20" s="167"/>
      <c r="GSQ20" s="167"/>
      <c r="GSR20" s="167"/>
      <c r="GSS20" s="167"/>
      <c r="GST20" s="167"/>
      <c r="GSU20" s="167"/>
      <c r="GSV20" s="167"/>
      <c r="GSW20" s="167"/>
      <c r="GSX20" s="167"/>
      <c r="GSY20" s="167"/>
      <c r="GSZ20" s="167"/>
      <c r="GTA20" s="167"/>
      <c r="GTB20" s="167"/>
      <c r="GTC20" s="167"/>
      <c r="GTD20" s="167"/>
      <c r="GTE20" s="167"/>
      <c r="GTF20" s="167"/>
      <c r="GTG20" s="167"/>
      <c r="GTH20" s="167"/>
      <c r="GTI20" s="167"/>
      <c r="GTJ20" s="167"/>
      <c r="GTK20" s="167"/>
      <c r="GTL20" s="167"/>
      <c r="GTM20" s="167"/>
      <c r="GTN20" s="167"/>
      <c r="GTO20" s="167"/>
      <c r="GTP20" s="167"/>
      <c r="GTQ20" s="167"/>
      <c r="GTR20" s="167"/>
      <c r="GTS20" s="167"/>
      <c r="GTT20" s="167"/>
      <c r="GTU20" s="167"/>
      <c r="GTV20" s="167"/>
      <c r="GTW20" s="167"/>
      <c r="GTX20" s="167"/>
      <c r="GTY20" s="167"/>
      <c r="GTZ20" s="167"/>
      <c r="GUA20" s="167"/>
      <c r="GUB20" s="167"/>
      <c r="GUC20" s="167"/>
      <c r="GUD20" s="167"/>
      <c r="GUE20" s="167"/>
      <c r="GUF20" s="167"/>
      <c r="GUG20" s="167"/>
      <c r="GUH20" s="167"/>
      <c r="GUI20" s="167"/>
      <c r="GUJ20" s="167"/>
      <c r="GUK20" s="167"/>
      <c r="GUL20" s="167"/>
      <c r="GUM20" s="167"/>
      <c r="GUN20" s="167"/>
      <c r="GUO20" s="167"/>
      <c r="GUP20" s="167"/>
      <c r="GUQ20" s="167"/>
      <c r="GUR20" s="167"/>
      <c r="GUS20" s="167"/>
      <c r="GUT20" s="167"/>
      <c r="GUU20" s="167"/>
      <c r="GUV20" s="167"/>
      <c r="GUW20" s="167"/>
      <c r="GUX20" s="167"/>
      <c r="GUY20" s="167"/>
      <c r="GUZ20" s="167"/>
      <c r="GVA20" s="167"/>
      <c r="GVB20" s="167"/>
      <c r="GVC20" s="167"/>
      <c r="GVD20" s="167"/>
      <c r="GVE20" s="167"/>
      <c r="GVF20" s="167"/>
      <c r="GVG20" s="167"/>
      <c r="GVH20" s="167"/>
      <c r="GVI20" s="167"/>
      <c r="GVJ20" s="167"/>
      <c r="GVK20" s="167"/>
      <c r="GVL20" s="167"/>
      <c r="GVM20" s="167"/>
      <c r="GVN20" s="167"/>
      <c r="GVO20" s="167"/>
      <c r="GVP20" s="167"/>
      <c r="GVQ20" s="167"/>
      <c r="GVR20" s="167"/>
      <c r="GVS20" s="167"/>
      <c r="GVT20" s="167"/>
      <c r="GVU20" s="167"/>
      <c r="GVV20" s="167"/>
      <c r="GVW20" s="167"/>
      <c r="GVX20" s="167"/>
      <c r="GVY20" s="167"/>
      <c r="GVZ20" s="167"/>
      <c r="GWA20" s="167"/>
      <c r="GWB20" s="167"/>
      <c r="GWC20" s="167"/>
      <c r="GWD20" s="167"/>
      <c r="GWE20" s="167"/>
      <c r="GWF20" s="167"/>
      <c r="GWG20" s="167"/>
      <c r="GWH20" s="167"/>
      <c r="GWI20" s="167"/>
      <c r="GWJ20" s="167"/>
      <c r="GWK20" s="167"/>
      <c r="GWL20" s="167"/>
      <c r="GWM20" s="167"/>
      <c r="GWN20" s="167"/>
      <c r="GWO20" s="167"/>
      <c r="GWP20" s="167"/>
      <c r="GWQ20" s="167"/>
      <c r="GWR20" s="167"/>
      <c r="GWS20" s="167"/>
      <c r="GWT20" s="167"/>
      <c r="GWU20" s="167"/>
      <c r="GWV20" s="167"/>
      <c r="GWW20" s="167"/>
      <c r="GWX20" s="167"/>
      <c r="GWY20" s="167"/>
      <c r="GWZ20" s="167"/>
      <c r="GXA20" s="167"/>
      <c r="GXB20" s="167"/>
      <c r="GXC20" s="167"/>
      <c r="GXD20" s="167"/>
      <c r="GXE20" s="167"/>
      <c r="GXF20" s="167"/>
      <c r="GXG20" s="167"/>
      <c r="GXH20" s="167"/>
      <c r="GXI20" s="167"/>
      <c r="GXJ20" s="167"/>
      <c r="GXK20" s="167"/>
      <c r="GXL20" s="167"/>
      <c r="GXM20" s="167"/>
      <c r="GXN20" s="167"/>
      <c r="GXO20" s="167"/>
      <c r="GXP20" s="167"/>
      <c r="GXQ20" s="167"/>
      <c r="GXR20" s="167"/>
      <c r="GXS20" s="167"/>
      <c r="GXT20" s="167"/>
      <c r="GXU20" s="167"/>
      <c r="GXV20" s="167"/>
      <c r="GXW20" s="167"/>
      <c r="GXX20" s="167"/>
      <c r="GXY20" s="167"/>
      <c r="GXZ20" s="167"/>
      <c r="GYA20" s="167"/>
      <c r="GYB20" s="167"/>
      <c r="GYC20" s="167"/>
      <c r="GYD20" s="167"/>
      <c r="GYE20" s="167"/>
      <c r="GYF20" s="167"/>
      <c r="GYG20" s="167"/>
      <c r="GYH20" s="167"/>
      <c r="GYI20" s="167"/>
      <c r="GYJ20" s="167"/>
      <c r="GYK20" s="167"/>
      <c r="GYL20" s="167"/>
      <c r="GYM20" s="167"/>
      <c r="GYN20" s="167"/>
      <c r="GYO20" s="167"/>
      <c r="GYP20" s="167"/>
      <c r="GYQ20" s="167"/>
      <c r="GYR20" s="167"/>
      <c r="GYS20" s="167"/>
      <c r="GYT20" s="167"/>
      <c r="GYU20" s="167"/>
      <c r="GYV20" s="167"/>
      <c r="GYW20" s="167"/>
      <c r="GYX20" s="167"/>
      <c r="GYY20" s="167"/>
      <c r="GYZ20" s="167"/>
      <c r="GZA20" s="167"/>
      <c r="GZB20" s="167"/>
      <c r="GZC20" s="167"/>
      <c r="GZD20" s="167"/>
      <c r="GZE20" s="167"/>
      <c r="GZF20" s="167"/>
      <c r="GZG20" s="167"/>
      <c r="GZH20" s="167"/>
      <c r="GZI20" s="167"/>
      <c r="GZJ20" s="167"/>
      <c r="GZK20" s="167"/>
      <c r="GZL20" s="167"/>
      <c r="GZM20" s="167"/>
      <c r="GZN20" s="167"/>
      <c r="GZO20" s="167"/>
      <c r="GZP20" s="167"/>
      <c r="GZQ20" s="167"/>
      <c r="GZR20" s="167"/>
      <c r="GZS20" s="167"/>
      <c r="GZT20" s="167"/>
      <c r="GZU20" s="167"/>
      <c r="GZV20" s="167"/>
      <c r="GZW20" s="167"/>
      <c r="GZX20" s="167"/>
      <c r="GZY20" s="167"/>
      <c r="GZZ20" s="167"/>
      <c r="HAA20" s="167"/>
      <c r="HAB20" s="167"/>
      <c r="HAC20" s="167"/>
      <c r="HAD20" s="167"/>
      <c r="HAE20" s="167"/>
      <c r="HAF20" s="167"/>
      <c r="HAG20" s="167"/>
      <c r="HAH20" s="167"/>
      <c r="HAI20" s="167"/>
      <c r="HAJ20" s="167"/>
      <c r="HAK20" s="167"/>
      <c r="HAL20" s="167"/>
      <c r="HAM20" s="167"/>
      <c r="HAN20" s="167"/>
      <c r="HAO20" s="167"/>
      <c r="HAP20" s="167"/>
      <c r="HAQ20" s="167"/>
      <c r="HAR20" s="167"/>
      <c r="HAS20" s="167"/>
      <c r="HAT20" s="167"/>
      <c r="HAU20" s="167"/>
      <c r="HAV20" s="167"/>
      <c r="HAW20" s="167"/>
      <c r="HAX20" s="167"/>
      <c r="HAY20" s="167"/>
      <c r="HAZ20" s="167"/>
      <c r="HBA20" s="167"/>
      <c r="HBB20" s="167"/>
      <c r="HBC20" s="167"/>
      <c r="HBD20" s="167"/>
      <c r="HBE20" s="167"/>
      <c r="HBF20" s="167"/>
      <c r="HBG20" s="167"/>
      <c r="HBH20" s="167"/>
      <c r="HBI20" s="167"/>
      <c r="HBJ20" s="167"/>
      <c r="HBK20" s="167"/>
      <c r="HBL20" s="167"/>
      <c r="HBM20" s="167"/>
      <c r="HBN20" s="167"/>
      <c r="HBO20" s="167"/>
      <c r="HBP20" s="167"/>
      <c r="HBQ20" s="167"/>
      <c r="HBR20" s="167"/>
      <c r="HBS20" s="167"/>
      <c r="HBT20" s="167"/>
      <c r="HBU20" s="167"/>
      <c r="HBV20" s="167"/>
      <c r="HBW20" s="167"/>
      <c r="HBX20" s="167"/>
      <c r="HBY20" s="167"/>
      <c r="HBZ20" s="167"/>
      <c r="HCA20" s="167"/>
      <c r="HCB20" s="167"/>
      <c r="HCC20" s="167"/>
      <c r="HCD20" s="167"/>
      <c r="HCE20" s="167"/>
      <c r="HCF20" s="167"/>
      <c r="HCG20" s="167"/>
      <c r="HCH20" s="167"/>
      <c r="HCI20" s="167"/>
      <c r="HCJ20" s="167"/>
      <c r="HCK20" s="167"/>
      <c r="HCL20" s="167"/>
      <c r="HCM20" s="167"/>
      <c r="HCN20" s="167"/>
      <c r="HCO20" s="167"/>
      <c r="HCP20" s="167"/>
      <c r="HCQ20" s="167"/>
      <c r="HCR20" s="167"/>
      <c r="HCS20" s="167"/>
      <c r="HCT20" s="167"/>
      <c r="HCU20" s="167"/>
      <c r="HCV20" s="167"/>
      <c r="HCW20" s="167"/>
      <c r="HCX20" s="167"/>
      <c r="HCY20" s="167"/>
      <c r="HCZ20" s="167"/>
      <c r="HDA20" s="167"/>
      <c r="HDB20" s="167"/>
      <c r="HDC20" s="167"/>
      <c r="HDD20" s="167"/>
      <c r="HDE20" s="167"/>
      <c r="HDF20" s="167"/>
      <c r="HDG20" s="167"/>
      <c r="HDH20" s="167"/>
      <c r="HDI20" s="167"/>
      <c r="HDJ20" s="167"/>
      <c r="HDK20" s="167"/>
      <c r="HDL20" s="167"/>
      <c r="HDM20" s="167"/>
      <c r="HDN20" s="167"/>
      <c r="HDO20" s="167"/>
      <c r="HDP20" s="167"/>
      <c r="HDQ20" s="167"/>
      <c r="HDR20" s="167"/>
      <c r="HDS20" s="167"/>
      <c r="HDT20" s="167"/>
      <c r="HDU20" s="167"/>
      <c r="HDV20" s="167"/>
      <c r="HDW20" s="167"/>
      <c r="HDX20" s="167"/>
      <c r="HDY20" s="167"/>
      <c r="HDZ20" s="167"/>
      <c r="HEA20" s="167"/>
      <c r="HEB20" s="167"/>
      <c r="HEC20" s="167"/>
      <c r="HED20" s="167"/>
      <c r="HEE20" s="167"/>
      <c r="HEF20" s="167"/>
      <c r="HEG20" s="167"/>
      <c r="HEH20" s="167"/>
      <c r="HEI20" s="167"/>
      <c r="HEJ20" s="167"/>
      <c r="HEK20" s="167"/>
      <c r="HEL20" s="167"/>
      <c r="HEM20" s="167"/>
      <c r="HEN20" s="167"/>
      <c r="HEO20" s="167"/>
      <c r="HEP20" s="167"/>
      <c r="HEQ20" s="167"/>
      <c r="HER20" s="167"/>
      <c r="HES20" s="167"/>
      <c r="HET20" s="167"/>
      <c r="HEU20" s="167"/>
      <c r="HEV20" s="167"/>
      <c r="HEW20" s="167"/>
      <c r="HEX20" s="167"/>
      <c r="HEY20" s="167"/>
      <c r="HEZ20" s="167"/>
      <c r="HFA20" s="167"/>
      <c r="HFB20" s="167"/>
      <c r="HFC20" s="167"/>
      <c r="HFD20" s="167"/>
      <c r="HFE20" s="167"/>
      <c r="HFF20" s="167"/>
      <c r="HFG20" s="167"/>
      <c r="HFH20" s="167"/>
      <c r="HFI20" s="167"/>
      <c r="HFJ20" s="167"/>
      <c r="HFK20" s="167"/>
      <c r="HFL20" s="167"/>
      <c r="HFM20" s="167"/>
      <c r="HFN20" s="167"/>
      <c r="HFO20" s="167"/>
      <c r="HFP20" s="167"/>
      <c r="HFQ20" s="167"/>
      <c r="HFR20" s="167"/>
      <c r="HFS20" s="167"/>
      <c r="HFT20" s="167"/>
      <c r="HFU20" s="167"/>
      <c r="HFV20" s="167"/>
      <c r="HFW20" s="167"/>
      <c r="HFX20" s="167"/>
      <c r="HFY20" s="167"/>
      <c r="HFZ20" s="167"/>
      <c r="HGA20" s="167"/>
      <c r="HGB20" s="167"/>
      <c r="HGC20" s="167"/>
      <c r="HGD20" s="167"/>
      <c r="HGE20" s="167"/>
      <c r="HGF20" s="167"/>
      <c r="HGG20" s="167"/>
      <c r="HGH20" s="167"/>
      <c r="HGI20" s="167"/>
      <c r="HGJ20" s="167"/>
      <c r="HGK20" s="167"/>
      <c r="HGL20" s="167"/>
      <c r="HGM20" s="167"/>
      <c r="HGN20" s="167"/>
      <c r="HGO20" s="167"/>
      <c r="HGP20" s="167"/>
      <c r="HGQ20" s="167"/>
      <c r="HGR20" s="167"/>
      <c r="HGS20" s="167"/>
      <c r="HGT20" s="167"/>
      <c r="HGU20" s="167"/>
      <c r="HGV20" s="167"/>
      <c r="HGW20" s="167"/>
      <c r="HGX20" s="167"/>
      <c r="HGY20" s="167"/>
      <c r="HGZ20" s="167"/>
      <c r="HHA20" s="167"/>
      <c r="HHB20" s="167"/>
      <c r="HHC20" s="167"/>
      <c r="HHD20" s="167"/>
      <c r="HHE20" s="167"/>
      <c r="HHF20" s="167"/>
      <c r="HHG20" s="167"/>
      <c r="HHH20" s="167"/>
      <c r="HHI20" s="167"/>
      <c r="HHJ20" s="167"/>
      <c r="HHK20" s="167"/>
      <c r="HHL20" s="167"/>
      <c r="HHM20" s="167"/>
      <c r="HHN20" s="167"/>
      <c r="HHO20" s="167"/>
      <c r="HHP20" s="167"/>
      <c r="HHQ20" s="167"/>
      <c r="HHR20" s="167"/>
      <c r="HHS20" s="167"/>
      <c r="HHT20" s="167"/>
      <c r="HHU20" s="167"/>
      <c r="HHV20" s="167"/>
      <c r="HHW20" s="167"/>
      <c r="HHX20" s="167"/>
      <c r="HHY20" s="167"/>
      <c r="HHZ20" s="167"/>
      <c r="HIA20" s="167"/>
      <c r="HIB20" s="167"/>
      <c r="HIC20" s="167"/>
      <c r="HID20" s="167"/>
      <c r="HIE20" s="167"/>
      <c r="HIF20" s="167"/>
      <c r="HIG20" s="167"/>
      <c r="HIH20" s="167"/>
      <c r="HII20" s="167"/>
      <c r="HIJ20" s="167"/>
      <c r="HIK20" s="167"/>
      <c r="HIL20" s="167"/>
      <c r="HIM20" s="167"/>
      <c r="HIN20" s="167"/>
      <c r="HIO20" s="167"/>
      <c r="HIP20" s="167"/>
      <c r="HIQ20" s="167"/>
      <c r="HIR20" s="167"/>
      <c r="HIS20" s="167"/>
      <c r="HIT20" s="167"/>
      <c r="HIU20" s="167"/>
      <c r="HIV20" s="167"/>
      <c r="HIW20" s="167"/>
      <c r="HIX20" s="167"/>
      <c r="HIY20" s="167"/>
      <c r="HIZ20" s="167"/>
      <c r="HJA20" s="167"/>
      <c r="HJB20" s="167"/>
      <c r="HJC20" s="167"/>
      <c r="HJD20" s="167"/>
      <c r="HJE20" s="167"/>
      <c r="HJF20" s="167"/>
      <c r="HJG20" s="167"/>
      <c r="HJH20" s="167"/>
      <c r="HJI20" s="167"/>
      <c r="HJJ20" s="167"/>
      <c r="HJK20" s="167"/>
      <c r="HJL20" s="167"/>
      <c r="HJM20" s="167"/>
      <c r="HJN20" s="167"/>
      <c r="HJO20" s="167"/>
      <c r="HJP20" s="167"/>
      <c r="HJQ20" s="167"/>
      <c r="HJR20" s="167"/>
      <c r="HJS20" s="167"/>
      <c r="HJT20" s="167"/>
      <c r="HJU20" s="167"/>
      <c r="HJV20" s="167"/>
      <c r="HJW20" s="167"/>
      <c r="HJX20" s="167"/>
      <c r="HJY20" s="167"/>
      <c r="HJZ20" s="167"/>
      <c r="HKA20" s="167"/>
      <c r="HKB20" s="167"/>
      <c r="HKC20" s="167"/>
      <c r="HKD20" s="167"/>
      <c r="HKE20" s="167"/>
      <c r="HKF20" s="167"/>
      <c r="HKG20" s="167"/>
      <c r="HKH20" s="167"/>
      <c r="HKI20" s="167"/>
      <c r="HKJ20" s="167"/>
      <c r="HKK20" s="167"/>
      <c r="HKL20" s="167"/>
      <c r="HKM20" s="167"/>
      <c r="HKN20" s="167"/>
      <c r="HKO20" s="167"/>
      <c r="HKP20" s="167"/>
      <c r="HKQ20" s="167"/>
      <c r="HKR20" s="167"/>
      <c r="HKS20" s="167"/>
      <c r="HKT20" s="167"/>
      <c r="HKU20" s="167"/>
      <c r="HKV20" s="167"/>
      <c r="HKW20" s="167"/>
      <c r="HKX20" s="167"/>
      <c r="HKY20" s="167"/>
      <c r="HKZ20" s="167"/>
      <c r="HLA20" s="167"/>
      <c r="HLB20" s="167"/>
      <c r="HLC20" s="167"/>
      <c r="HLD20" s="167"/>
      <c r="HLE20" s="167"/>
      <c r="HLF20" s="167"/>
      <c r="HLG20" s="167"/>
      <c r="HLH20" s="167"/>
      <c r="HLI20" s="167"/>
      <c r="HLJ20" s="167"/>
      <c r="HLK20" s="167"/>
      <c r="HLL20" s="167"/>
      <c r="HLM20" s="167"/>
      <c r="HLN20" s="167"/>
      <c r="HLO20" s="167"/>
      <c r="HLP20" s="167"/>
      <c r="HLQ20" s="167"/>
      <c r="HLR20" s="167"/>
      <c r="HLS20" s="167"/>
      <c r="HLT20" s="167"/>
      <c r="HLU20" s="167"/>
      <c r="HLV20" s="167"/>
      <c r="HLW20" s="167"/>
      <c r="HLX20" s="167"/>
      <c r="HLY20" s="167"/>
      <c r="HLZ20" s="167"/>
      <c r="HMA20" s="167"/>
      <c r="HMB20" s="167"/>
      <c r="HMC20" s="167"/>
      <c r="HMD20" s="167"/>
      <c r="HME20" s="167"/>
      <c r="HMF20" s="167"/>
      <c r="HMG20" s="167"/>
      <c r="HMH20" s="167"/>
      <c r="HMI20" s="167"/>
      <c r="HMJ20" s="167"/>
      <c r="HMK20" s="167"/>
      <c r="HML20" s="167"/>
      <c r="HMM20" s="167"/>
      <c r="HMN20" s="167"/>
      <c r="HMO20" s="167"/>
      <c r="HMP20" s="167"/>
      <c r="HMQ20" s="167"/>
      <c r="HMR20" s="167"/>
      <c r="HMS20" s="167"/>
      <c r="HMT20" s="167"/>
      <c r="HMU20" s="167"/>
      <c r="HMV20" s="167"/>
      <c r="HMW20" s="167"/>
      <c r="HMX20" s="167"/>
      <c r="HMY20" s="167"/>
      <c r="HMZ20" s="167"/>
      <c r="HNA20" s="167"/>
      <c r="HNB20" s="167"/>
      <c r="HNC20" s="167"/>
      <c r="HND20" s="167"/>
      <c r="HNE20" s="167"/>
      <c r="HNF20" s="167"/>
      <c r="HNG20" s="167"/>
      <c r="HNH20" s="167"/>
      <c r="HNI20" s="167"/>
      <c r="HNJ20" s="167"/>
      <c r="HNK20" s="167"/>
      <c r="HNL20" s="167"/>
      <c r="HNM20" s="167"/>
      <c r="HNN20" s="167"/>
      <c r="HNO20" s="167"/>
      <c r="HNP20" s="167"/>
      <c r="HNQ20" s="167"/>
      <c r="HNR20" s="167"/>
      <c r="HNS20" s="167"/>
      <c r="HNT20" s="167"/>
      <c r="HNU20" s="167"/>
      <c r="HNV20" s="167"/>
      <c r="HNW20" s="167"/>
      <c r="HNX20" s="167"/>
      <c r="HNY20" s="167"/>
      <c r="HNZ20" s="167"/>
      <c r="HOA20" s="167"/>
      <c r="HOB20" s="167"/>
      <c r="HOC20" s="167"/>
      <c r="HOD20" s="167"/>
      <c r="HOE20" s="167"/>
      <c r="HOF20" s="167"/>
      <c r="HOG20" s="167"/>
      <c r="HOH20" s="167"/>
      <c r="HOI20" s="167"/>
      <c r="HOJ20" s="167"/>
      <c r="HOK20" s="167"/>
      <c r="HOL20" s="167"/>
      <c r="HOM20" s="167"/>
      <c r="HON20" s="167"/>
      <c r="HOO20" s="167"/>
      <c r="HOP20" s="167"/>
      <c r="HOQ20" s="167"/>
      <c r="HOR20" s="167"/>
      <c r="HOS20" s="167"/>
      <c r="HOT20" s="167"/>
      <c r="HOU20" s="167"/>
      <c r="HOV20" s="167"/>
      <c r="HOW20" s="167"/>
      <c r="HOX20" s="167"/>
      <c r="HOY20" s="167"/>
      <c r="HOZ20" s="167"/>
      <c r="HPA20" s="167"/>
      <c r="HPB20" s="167"/>
      <c r="HPC20" s="167"/>
      <c r="HPD20" s="167"/>
      <c r="HPE20" s="167"/>
      <c r="HPF20" s="167"/>
      <c r="HPG20" s="167"/>
      <c r="HPH20" s="167"/>
      <c r="HPI20" s="167"/>
      <c r="HPJ20" s="167"/>
      <c r="HPK20" s="167"/>
      <c r="HPL20" s="167"/>
      <c r="HPM20" s="167"/>
      <c r="HPN20" s="167"/>
      <c r="HPO20" s="167"/>
      <c r="HPP20" s="167"/>
      <c r="HPQ20" s="167"/>
      <c r="HPR20" s="167"/>
      <c r="HPS20" s="167"/>
      <c r="HPT20" s="167"/>
      <c r="HPU20" s="167"/>
      <c r="HPV20" s="167"/>
      <c r="HPW20" s="167"/>
      <c r="HPX20" s="167"/>
      <c r="HPY20" s="167"/>
      <c r="HPZ20" s="167"/>
      <c r="HQA20" s="167"/>
      <c r="HQB20" s="167"/>
      <c r="HQC20" s="167"/>
      <c r="HQD20" s="167"/>
      <c r="HQE20" s="167"/>
      <c r="HQF20" s="167"/>
      <c r="HQG20" s="167"/>
      <c r="HQH20" s="167"/>
      <c r="HQI20" s="167"/>
      <c r="HQJ20" s="167"/>
      <c r="HQK20" s="167"/>
      <c r="HQL20" s="167"/>
      <c r="HQM20" s="167"/>
      <c r="HQN20" s="167"/>
      <c r="HQO20" s="167"/>
      <c r="HQP20" s="167"/>
      <c r="HQQ20" s="167"/>
      <c r="HQR20" s="167"/>
      <c r="HQS20" s="167"/>
      <c r="HQT20" s="167"/>
      <c r="HQU20" s="167"/>
      <c r="HQV20" s="167"/>
      <c r="HQW20" s="167"/>
      <c r="HQX20" s="167"/>
      <c r="HQY20" s="167"/>
      <c r="HQZ20" s="167"/>
      <c r="HRA20" s="167"/>
      <c r="HRB20" s="167"/>
      <c r="HRC20" s="167"/>
      <c r="HRD20" s="167"/>
      <c r="HRE20" s="167"/>
      <c r="HRF20" s="167"/>
      <c r="HRG20" s="167"/>
      <c r="HRH20" s="167"/>
      <c r="HRI20" s="167"/>
      <c r="HRJ20" s="167"/>
      <c r="HRK20" s="167"/>
      <c r="HRL20" s="167"/>
      <c r="HRM20" s="167"/>
      <c r="HRN20" s="167"/>
      <c r="HRO20" s="167"/>
      <c r="HRP20" s="167"/>
      <c r="HRQ20" s="167"/>
      <c r="HRR20" s="167"/>
      <c r="HRS20" s="167"/>
      <c r="HRT20" s="167"/>
      <c r="HRU20" s="167"/>
      <c r="HRV20" s="167"/>
      <c r="HRW20" s="167"/>
      <c r="HRX20" s="167"/>
      <c r="HRY20" s="167"/>
      <c r="HRZ20" s="167"/>
      <c r="HSA20" s="167"/>
      <c r="HSB20" s="167"/>
      <c r="HSC20" s="167"/>
      <c r="HSD20" s="167"/>
      <c r="HSE20" s="167"/>
      <c r="HSF20" s="167"/>
      <c r="HSG20" s="167"/>
      <c r="HSH20" s="167"/>
      <c r="HSI20" s="167"/>
      <c r="HSJ20" s="167"/>
      <c r="HSK20" s="167"/>
      <c r="HSL20" s="167"/>
      <c r="HSM20" s="167"/>
      <c r="HSN20" s="167"/>
      <c r="HSO20" s="167"/>
      <c r="HSP20" s="167"/>
      <c r="HSQ20" s="167"/>
      <c r="HSR20" s="167"/>
      <c r="HSS20" s="167"/>
      <c r="HST20" s="167"/>
      <c r="HSU20" s="167"/>
      <c r="HSV20" s="167"/>
      <c r="HSW20" s="167"/>
      <c r="HSX20" s="167"/>
      <c r="HSY20" s="167"/>
      <c r="HSZ20" s="167"/>
      <c r="HTA20" s="167"/>
      <c r="HTB20" s="167"/>
      <c r="HTC20" s="167"/>
      <c r="HTD20" s="167"/>
      <c r="HTE20" s="167"/>
      <c r="HTF20" s="167"/>
      <c r="HTG20" s="167"/>
      <c r="HTH20" s="167"/>
      <c r="HTI20" s="167"/>
      <c r="HTJ20" s="167"/>
      <c r="HTK20" s="167"/>
      <c r="HTL20" s="167"/>
      <c r="HTM20" s="167"/>
      <c r="HTN20" s="167"/>
      <c r="HTO20" s="167"/>
      <c r="HTP20" s="167"/>
      <c r="HTQ20" s="167"/>
      <c r="HTR20" s="167"/>
      <c r="HTS20" s="167"/>
      <c r="HTT20" s="167"/>
      <c r="HTU20" s="167"/>
      <c r="HTV20" s="167"/>
      <c r="HTW20" s="167"/>
      <c r="HTX20" s="167"/>
      <c r="HTY20" s="167"/>
      <c r="HTZ20" s="167"/>
      <c r="HUA20" s="167"/>
      <c r="HUB20" s="167"/>
      <c r="HUC20" s="167"/>
      <c r="HUD20" s="167"/>
      <c r="HUE20" s="167"/>
      <c r="HUF20" s="167"/>
      <c r="HUG20" s="167"/>
      <c r="HUH20" s="167"/>
      <c r="HUI20" s="167"/>
      <c r="HUJ20" s="167"/>
      <c r="HUK20" s="167"/>
      <c r="HUL20" s="167"/>
      <c r="HUM20" s="167"/>
      <c r="HUN20" s="167"/>
      <c r="HUO20" s="167"/>
      <c r="HUP20" s="167"/>
      <c r="HUQ20" s="167"/>
      <c r="HUR20" s="167"/>
      <c r="HUS20" s="167"/>
      <c r="HUT20" s="167"/>
      <c r="HUU20" s="167"/>
      <c r="HUV20" s="167"/>
      <c r="HUW20" s="167"/>
      <c r="HUX20" s="167"/>
      <c r="HUY20" s="167"/>
      <c r="HUZ20" s="167"/>
      <c r="HVA20" s="167"/>
      <c r="HVB20" s="167"/>
      <c r="HVC20" s="167"/>
      <c r="HVD20" s="167"/>
      <c r="HVE20" s="167"/>
      <c r="HVF20" s="167"/>
      <c r="HVG20" s="167"/>
      <c r="HVH20" s="167"/>
      <c r="HVI20" s="167"/>
      <c r="HVJ20" s="167"/>
      <c r="HVK20" s="167"/>
      <c r="HVL20" s="167"/>
      <c r="HVM20" s="167"/>
      <c r="HVN20" s="167"/>
      <c r="HVO20" s="167"/>
      <c r="HVP20" s="167"/>
      <c r="HVQ20" s="167"/>
      <c r="HVR20" s="167"/>
      <c r="HVS20" s="167"/>
      <c r="HVT20" s="167"/>
      <c r="HVU20" s="167"/>
      <c r="HVV20" s="167"/>
      <c r="HVW20" s="167"/>
      <c r="HVX20" s="167"/>
      <c r="HVY20" s="167"/>
      <c r="HVZ20" s="167"/>
      <c r="HWA20" s="167"/>
      <c r="HWB20" s="167"/>
      <c r="HWC20" s="167"/>
      <c r="HWD20" s="167"/>
      <c r="HWE20" s="167"/>
      <c r="HWF20" s="167"/>
      <c r="HWG20" s="167"/>
      <c r="HWH20" s="167"/>
      <c r="HWI20" s="167"/>
      <c r="HWJ20" s="167"/>
      <c r="HWK20" s="167"/>
      <c r="HWL20" s="167"/>
      <c r="HWM20" s="167"/>
      <c r="HWN20" s="167"/>
      <c r="HWO20" s="167"/>
      <c r="HWP20" s="167"/>
      <c r="HWQ20" s="167"/>
      <c r="HWR20" s="167"/>
      <c r="HWS20" s="167"/>
      <c r="HWT20" s="167"/>
      <c r="HWU20" s="167"/>
      <c r="HWV20" s="167"/>
      <c r="HWW20" s="167"/>
      <c r="HWX20" s="167"/>
      <c r="HWY20" s="167"/>
      <c r="HWZ20" s="167"/>
      <c r="HXA20" s="167"/>
      <c r="HXB20" s="167"/>
      <c r="HXC20" s="167"/>
      <c r="HXD20" s="167"/>
      <c r="HXE20" s="167"/>
      <c r="HXF20" s="167"/>
      <c r="HXG20" s="167"/>
      <c r="HXH20" s="167"/>
      <c r="HXI20" s="167"/>
      <c r="HXJ20" s="167"/>
      <c r="HXK20" s="167"/>
      <c r="HXL20" s="167"/>
      <c r="HXM20" s="167"/>
      <c r="HXN20" s="167"/>
      <c r="HXO20" s="167"/>
      <c r="HXP20" s="167"/>
      <c r="HXQ20" s="167"/>
      <c r="HXR20" s="167"/>
      <c r="HXS20" s="167"/>
      <c r="HXT20" s="167"/>
      <c r="HXU20" s="167"/>
      <c r="HXV20" s="167"/>
      <c r="HXW20" s="167"/>
      <c r="HXX20" s="167"/>
      <c r="HXY20" s="167"/>
      <c r="HXZ20" s="167"/>
      <c r="HYA20" s="167"/>
      <c r="HYB20" s="167"/>
      <c r="HYC20" s="167"/>
      <c r="HYD20" s="167"/>
      <c r="HYE20" s="167"/>
      <c r="HYF20" s="167"/>
      <c r="HYG20" s="167"/>
      <c r="HYH20" s="167"/>
      <c r="HYI20" s="167"/>
      <c r="HYJ20" s="167"/>
      <c r="HYK20" s="167"/>
      <c r="HYL20" s="167"/>
      <c r="HYM20" s="167"/>
      <c r="HYN20" s="167"/>
      <c r="HYO20" s="167"/>
      <c r="HYP20" s="167"/>
      <c r="HYQ20" s="167"/>
      <c r="HYR20" s="167"/>
      <c r="HYS20" s="167"/>
      <c r="HYT20" s="167"/>
      <c r="HYU20" s="167"/>
      <c r="HYV20" s="167"/>
      <c r="HYW20" s="167"/>
      <c r="HYX20" s="167"/>
      <c r="HYY20" s="167"/>
      <c r="HYZ20" s="167"/>
      <c r="HZA20" s="167"/>
      <c r="HZB20" s="167"/>
      <c r="HZC20" s="167"/>
      <c r="HZD20" s="167"/>
      <c r="HZE20" s="167"/>
      <c r="HZF20" s="167"/>
      <c r="HZG20" s="167"/>
      <c r="HZH20" s="167"/>
      <c r="HZI20" s="167"/>
      <c r="HZJ20" s="167"/>
      <c r="HZK20" s="167"/>
      <c r="HZL20" s="167"/>
      <c r="HZM20" s="167"/>
      <c r="HZN20" s="167"/>
      <c r="HZO20" s="167"/>
      <c r="HZP20" s="167"/>
      <c r="HZQ20" s="167"/>
      <c r="HZR20" s="167"/>
      <c r="HZS20" s="167"/>
      <c r="HZT20" s="167"/>
      <c r="HZU20" s="167"/>
      <c r="HZV20" s="167"/>
      <c r="HZW20" s="167"/>
      <c r="HZX20" s="167"/>
      <c r="HZY20" s="167"/>
      <c r="HZZ20" s="167"/>
      <c r="IAA20" s="167"/>
      <c r="IAB20" s="167"/>
      <c r="IAC20" s="167"/>
      <c r="IAD20" s="167"/>
      <c r="IAE20" s="167"/>
      <c r="IAF20" s="167"/>
      <c r="IAG20" s="167"/>
      <c r="IAH20" s="167"/>
      <c r="IAI20" s="167"/>
      <c r="IAJ20" s="167"/>
      <c r="IAK20" s="167"/>
      <c r="IAL20" s="167"/>
      <c r="IAM20" s="167"/>
      <c r="IAN20" s="167"/>
      <c r="IAO20" s="167"/>
      <c r="IAP20" s="167"/>
      <c r="IAQ20" s="167"/>
      <c r="IAR20" s="167"/>
      <c r="IAS20" s="167"/>
      <c r="IAT20" s="167"/>
      <c r="IAU20" s="167"/>
      <c r="IAV20" s="167"/>
      <c r="IAW20" s="167"/>
      <c r="IAX20" s="167"/>
      <c r="IAY20" s="167"/>
      <c r="IAZ20" s="167"/>
      <c r="IBA20" s="167"/>
      <c r="IBB20" s="167"/>
      <c r="IBC20" s="167"/>
      <c r="IBD20" s="167"/>
      <c r="IBE20" s="167"/>
      <c r="IBF20" s="167"/>
      <c r="IBG20" s="167"/>
      <c r="IBH20" s="167"/>
      <c r="IBI20" s="167"/>
      <c r="IBJ20" s="167"/>
      <c r="IBK20" s="167"/>
      <c r="IBL20" s="167"/>
      <c r="IBM20" s="167"/>
      <c r="IBN20" s="167"/>
      <c r="IBO20" s="167"/>
      <c r="IBP20" s="167"/>
      <c r="IBQ20" s="167"/>
      <c r="IBR20" s="167"/>
      <c r="IBS20" s="167"/>
      <c r="IBT20" s="167"/>
      <c r="IBU20" s="167"/>
      <c r="IBV20" s="167"/>
      <c r="IBW20" s="167"/>
      <c r="IBX20" s="167"/>
      <c r="IBY20" s="167"/>
      <c r="IBZ20" s="167"/>
      <c r="ICA20" s="167"/>
      <c r="ICB20" s="167"/>
      <c r="ICC20" s="167"/>
      <c r="ICD20" s="167"/>
      <c r="ICE20" s="167"/>
      <c r="ICF20" s="167"/>
      <c r="ICG20" s="167"/>
      <c r="ICH20" s="167"/>
      <c r="ICI20" s="167"/>
      <c r="ICJ20" s="167"/>
      <c r="ICK20" s="167"/>
      <c r="ICL20" s="167"/>
      <c r="ICM20" s="167"/>
      <c r="ICN20" s="167"/>
      <c r="ICO20" s="167"/>
      <c r="ICP20" s="167"/>
      <c r="ICQ20" s="167"/>
      <c r="ICR20" s="167"/>
      <c r="ICS20" s="167"/>
      <c r="ICT20" s="167"/>
      <c r="ICU20" s="167"/>
      <c r="ICV20" s="167"/>
      <c r="ICW20" s="167"/>
      <c r="ICX20" s="167"/>
      <c r="ICY20" s="167"/>
      <c r="ICZ20" s="167"/>
      <c r="IDA20" s="167"/>
      <c r="IDB20" s="167"/>
      <c r="IDC20" s="167"/>
      <c r="IDD20" s="167"/>
      <c r="IDE20" s="167"/>
      <c r="IDF20" s="167"/>
      <c r="IDG20" s="167"/>
      <c r="IDH20" s="167"/>
      <c r="IDI20" s="167"/>
      <c r="IDJ20" s="167"/>
      <c r="IDK20" s="167"/>
      <c r="IDL20" s="167"/>
      <c r="IDM20" s="167"/>
      <c r="IDN20" s="167"/>
      <c r="IDO20" s="167"/>
      <c r="IDP20" s="167"/>
      <c r="IDQ20" s="167"/>
      <c r="IDR20" s="167"/>
      <c r="IDS20" s="167"/>
      <c r="IDT20" s="167"/>
      <c r="IDU20" s="167"/>
      <c r="IDV20" s="167"/>
      <c r="IDW20" s="167"/>
      <c r="IDX20" s="167"/>
      <c r="IDY20" s="167"/>
      <c r="IDZ20" s="167"/>
      <c r="IEA20" s="167"/>
      <c r="IEB20" s="167"/>
      <c r="IEC20" s="167"/>
      <c r="IED20" s="167"/>
      <c r="IEE20" s="167"/>
      <c r="IEF20" s="167"/>
      <c r="IEG20" s="167"/>
      <c r="IEH20" s="167"/>
      <c r="IEI20" s="167"/>
      <c r="IEJ20" s="167"/>
      <c r="IEK20" s="167"/>
      <c r="IEL20" s="167"/>
      <c r="IEM20" s="167"/>
      <c r="IEN20" s="167"/>
      <c r="IEO20" s="167"/>
      <c r="IEP20" s="167"/>
      <c r="IEQ20" s="167"/>
      <c r="IER20" s="167"/>
      <c r="IES20" s="167"/>
      <c r="IET20" s="167"/>
      <c r="IEU20" s="167"/>
      <c r="IEV20" s="167"/>
      <c r="IEW20" s="167"/>
      <c r="IEX20" s="167"/>
      <c r="IEY20" s="167"/>
      <c r="IEZ20" s="167"/>
      <c r="IFA20" s="167"/>
      <c r="IFB20" s="167"/>
      <c r="IFC20" s="167"/>
      <c r="IFD20" s="167"/>
      <c r="IFE20" s="167"/>
      <c r="IFF20" s="167"/>
      <c r="IFG20" s="167"/>
      <c r="IFH20" s="167"/>
      <c r="IFI20" s="167"/>
      <c r="IFJ20" s="167"/>
      <c r="IFK20" s="167"/>
      <c r="IFL20" s="167"/>
      <c r="IFM20" s="167"/>
      <c r="IFN20" s="167"/>
      <c r="IFO20" s="167"/>
      <c r="IFP20" s="167"/>
      <c r="IFQ20" s="167"/>
      <c r="IFR20" s="167"/>
      <c r="IFS20" s="167"/>
      <c r="IFT20" s="167"/>
      <c r="IFU20" s="167"/>
      <c r="IFV20" s="167"/>
      <c r="IFW20" s="167"/>
      <c r="IFX20" s="167"/>
      <c r="IFY20" s="167"/>
      <c r="IFZ20" s="167"/>
      <c r="IGA20" s="167"/>
      <c r="IGB20" s="167"/>
      <c r="IGC20" s="167"/>
      <c r="IGD20" s="167"/>
      <c r="IGE20" s="167"/>
      <c r="IGF20" s="167"/>
      <c r="IGG20" s="167"/>
      <c r="IGH20" s="167"/>
      <c r="IGI20" s="167"/>
      <c r="IGJ20" s="167"/>
      <c r="IGK20" s="167"/>
      <c r="IGL20" s="167"/>
      <c r="IGM20" s="167"/>
      <c r="IGN20" s="167"/>
      <c r="IGO20" s="167"/>
      <c r="IGP20" s="167"/>
      <c r="IGQ20" s="167"/>
      <c r="IGR20" s="167"/>
      <c r="IGS20" s="167"/>
      <c r="IGT20" s="167"/>
      <c r="IGU20" s="167"/>
      <c r="IGV20" s="167"/>
      <c r="IGW20" s="167"/>
      <c r="IGX20" s="167"/>
      <c r="IGY20" s="167"/>
      <c r="IGZ20" s="167"/>
      <c r="IHA20" s="167"/>
      <c r="IHB20" s="167"/>
      <c r="IHC20" s="167"/>
      <c r="IHD20" s="167"/>
      <c r="IHE20" s="167"/>
      <c r="IHF20" s="167"/>
      <c r="IHG20" s="167"/>
      <c r="IHH20" s="167"/>
      <c r="IHI20" s="167"/>
      <c r="IHJ20" s="167"/>
      <c r="IHK20" s="167"/>
      <c r="IHL20" s="167"/>
      <c r="IHM20" s="167"/>
      <c r="IHN20" s="167"/>
      <c r="IHO20" s="167"/>
      <c r="IHP20" s="167"/>
      <c r="IHQ20" s="167"/>
      <c r="IHR20" s="167"/>
      <c r="IHS20" s="167"/>
      <c r="IHT20" s="167"/>
      <c r="IHU20" s="167"/>
      <c r="IHV20" s="167"/>
      <c r="IHW20" s="167"/>
      <c r="IHX20" s="167"/>
      <c r="IHY20" s="167"/>
      <c r="IHZ20" s="167"/>
      <c r="IIA20" s="167"/>
      <c r="IIB20" s="167"/>
      <c r="IIC20" s="167"/>
      <c r="IID20" s="167"/>
      <c r="IIE20" s="167"/>
      <c r="IIF20" s="167"/>
      <c r="IIG20" s="167"/>
      <c r="IIH20" s="167"/>
      <c r="III20" s="167"/>
      <c r="IIJ20" s="167"/>
      <c r="IIK20" s="167"/>
      <c r="IIL20" s="167"/>
      <c r="IIM20" s="167"/>
      <c r="IIN20" s="167"/>
      <c r="IIO20" s="167"/>
      <c r="IIP20" s="167"/>
      <c r="IIQ20" s="167"/>
      <c r="IIR20" s="167"/>
      <c r="IIS20" s="167"/>
      <c r="IIT20" s="167"/>
      <c r="IIU20" s="167"/>
      <c r="IIV20" s="167"/>
      <c r="IIW20" s="167"/>
      <c r="IIX20" s="167"/>
      <c r="IIY20" s="167"/>
      <c r="IIZ20" s="167"/>
      <c r="IJA20" s="167"/>
      <c r="IJB20" s="167"/>
      <c r="IJC20" s="167"/>
      <c r="IJD20" s="167"/>
      <c r="IJE20" s="167"/>
      <c r="IJF20" s="167"/>
      <c r="IJG20" s="167"/>
      <c r="IJH20" s="167"/>
      <c r="IJI20" s="167"/>
      <c r="IJJ20" s="167"/>
      <c r="IJK20" s="167"/>
      <c r="IJL20" s="167"/>
      <c r="IJM20" s="167"/>
      <c r="IJN20" s="167"/>
      <c r="IJO20" s="167"/>
      <c r="IJP20" s="167"/>
      <c r="IJQ20" s="167"/>
      <c r="IJR20" s="167"/>
      <c r="IJS20" s="167"/>
      <c r="IJT20" s="167"/>
      <c r="IJU20" s="167"/>
      <c r="IJV20" s="167"/>
      <c r="IJW20" s="167"/>
      <c r="IJX20" s="167"/>
      <c r="IJY20" s="167"/>
      <c r="IJZ20" s="167"/>
      <c r="IKA20" s="167"/>
      <c r="IKB20" s="167"/>
      <c r="IKC20" s="167"/>
      <c r="IKD20" s="167"/>
      <c r="IKE20" s="167"/>
      <c r="IKF20" s="167"/>
      <c r="IKG20" s="167"/>
      <c r="IKH20" s="167"/>
      <c r="IKI20" s="167"/>
      <c r="IKJ20" s="167"/>
      <c r="IKK20" s="167"/>
      <c r="IKL20" s="167"/>
      <c r="IKM20" s="167"/>
      <c r="IKN20" s="167"/>
      <c r="IKO20" s="167"/>
      <c r="IKP20" s="167"/>
      <c r="IKQ20" s="167"/>
      <c r="IKR20" s="167"/>
      <c r="IKS20" s="167"/>
      <c r="IKT20" s="167"/>
      <c r="IKU20" s="167"/>
      <c r="IKV20" s="167"/>
      <c r="IKW20" s="167"/>
      <c r="IKX20" s="167"/>
      <c r="IKY20" s="167"/>
      <c r="IKZ20" s="167"/>
      <c r="ILA20" s="167"/>
      <c r="ILB20" s="167"/>
      <c r="ILC20" s="167"/>
      <c r="ILD20" s="167"/>
      <c r="ILE20" s="167"/>
      <c r="ILF20" s="167"/>
      <c r="ILG20" s="167"/>
      <c r="ILH20" s="167"/>
      <c r="ILI20" s="167"/>
      <c r="ILJ20" s="167"/>
      <c r="ILK20" s="167"/>
      <c r="ILL20" s="167"/>
      <c r="ILM20" s="167"/>
      <c r="ILN20" s="167"/>
      <c r="ILO20" s="167"/>
      <c r="ILP20" s="167"/>
      <c r="ILQ20" s="167"/>
      <c r="ILR20" s="167"/>
      <c r="ILS20" s="167"/>
      <c r="ILT20" s="167"/>
      <c r="ILU20" s="167"/>
      <c r="ILV20" s="167"/>
      <c r="ILW20" s="167"/>
      <c r="ILX20" s="167"/>
      <c r="ILY20" s="167"/>
      <c r="ILZ20" s="167"/>
      <c r="IMA20" s="167"/>
      <c r="IMB20" s="167"/>
      <c r="IMC20" s="167"/>
      <c r="IMD20" s="167"/>
      <c r="IME20" s="167"/>
      <c r="IMF20" s="167"/>
      <c r="IMG20" s="167"/>
      <c r="IMH20" s="167"/>
      <c r="IMI20" s="167"/>
      <c r="IMJ20" s="167"/>
      <c r="IMK20" s="167"/>
      <c r="IML20" s="167"/>
      <c r="IMM20" s="167"/>
      <c r="IMN20" s="167"/>
      <c r="IMO20" s="167"/>
      <c r="IMP20" s="167"/>
      <c r="IMQ20" s="167"/>
      <c r="IMR20" s="167"/>
      <c r="IMS20" s="167"/>
      <c r="IMT20" s="167"/>
      <c r="IMU20" s="167"/>
      <c r="IMV20" s="167"/>
      <c r="IMW20" s="167"/>
      <c r="IMX20" s="167"/>
      <c r="IMY20" s="167"/>
      <c r="IMZ20" s="167"/>
      <c r="INA20" s="167"/>
      <c r="INB20" s="167"/>
      <c r="INC20" s="167"/>
      <c r="IND20" s="167"/>
      <c r="INE20" s="167"/>
      <c r="INF20" s="167"/>
      <c r="ING20" s="167"/>
      <c r="INH20" s="167"/>
      <c r="INI20" s="167"/>
      <c r="INJ20" s="167"/>
      <c r="INK20" s="167"/>
      <c r="INL20" s="167"/>
      <c r="INM20" s="167"/>
      <c r="INN20" s="167"/>
      <c r="INO20" s="167"/>
      <c r="INP20" s="167"/>
      <c r="INQ20" s="167"/>
      <c r="INR20" s="167"/>
      <c r="INS20" s="167"/>
      <c r="INT20" s="167"/>
      <c r="INU20" s="167"/>
      <c r="INV20" s="167"/>
      <c r="INW20" s="167"/>
      <c r="INX20" s="167"/>
      <c r="INY20" s="167"/>
      <c r="INZ20" s="167"/>
      <c r="IOA20" s="167"/>
      <c r="IOB20" s="167"/>
      <c r="IOC20" s="167"/>
      <c r="IOD20" s="167"/>
      <c r="IOE20" s="167"/>
      <c r="IOF20" s="167"/>
      <c r="IOG20" s="167"/>
      <c r="IOH20" s="167"/>
      <c r="IOI20" s="167"/>
      <c r="IOJ20" s="167"/>
      <c r="IOK20" s="167"/>
      <c r="IOL20" s="167"/>
      <c r="IOM20" s="167"/>
      <c r="ION20" s="167"/>
      <c r="IOO20" s="167"/>
      <c r="IOP20" s="167"/>
      <c r="IOQ20" s="167"/>
      <c r="IOR20" s="167"/>
      <c r="IOS20" s="167"/>
      <c r="IOT20" s="167"/>
      <c r="IOU20" s="167"/>
      <c r="IOV20" s="167"/>
      <c r="IOW20" s="167"/>
      <c r="IOX20" s="167"/>
      <c r="IOY20" s="167"/>
      <c r="IOZ20" s="167"/>
      <c r="IPA20" s="167"/>
      <c r="IPB20" s="167"/>
      <c r="IPC20" s="167"/>
      <c r="IPD20" s="167"/>
      <c r="IPE20" s="167"/>
      <c r="IPF20" s="167"/>
      <c r="IPG20" s="167"/>
      <c r="IPH20" s="167"/>
      <c r="IPI20" s="167"/>
      <c r="IPJ20" s="167"/>
      <c r="IPK20" s="167"/>
      <c r="IPL20" s="167"/>
      <c r="IPM20" s="167"/>
      <c r="IPN20" s="167"/>
      <c r="IPO20" s="167"/>
      <c r="IPP20" s="167"/>
      <c r="IPQ20" s="167"/>
      <c r="IPR20" s="167"/>
      <c r="IPS20" s="167"/>
      <c r="IPT20" s="167"/>
      <c r="IPU20" s="167"/>
      <c r="IPV20" s="167"/>
      <c r="IPW20" s="167"/>
      <c r="IPX20" s="167"/>
      <c r="IPY20" s="167"/>
      <c r="IPZ20" s="167"/>
      <c r="IQA20" s="167"/>
      <c r="IQB20" s="167"/>
      <c r="IQC20" s="167"/>
      <c r="IQD20" s="167"/>
      <c r="IQE20" s="167"/>
      <c r="IQF20" s="167"/>
      <c r="IQG20" s="167"/>
      <c r="IQH20" s="167"/>
      <c r="IQI20" s="167"/>
      <c r="IQJ20" s="167"/>
      <c r="IQK20" s="167"/>
      <c r="IQL20" s="167"/>
      <c r="IQM20" s="167"/>
      <c r="IQN20" s="167"/>
      <c r="IQO20" s="167"/>
      <c r="IQP20" s="167"/>
      <c r="IQQ20" s="167"/>
      <c r="IQR20" s="167"/>
      <c r="IQS20" s="167"/>
      <c r="IQT20" s="167"/>
      <c r="IQU20" s="167"/>
      <c r="IQV20" s="167"/>
      <c r="IQW20" s="167"/>
      <c r="IQX20" s="167"/>
      <c r="IQY20" s="167"/>
      <c r="IQZ20" s="167"/>
      <c r="IRA20" s="167"/>
      <c r="IRB20" s="167"/>
      <c r="IRC20" s="167"/>
      <c r="IRD20" s="167"/>
      <c r="IRE20" s="167"/>
      <c r="IRF20" s="167"/>
      <c r="IRG20" s="167"/>
      <c r="IRH20" s="167"/>
      <c r="IRI20" s="167"/>
      <c r="IRJ20" s="167"/>
      <c r="IRK20" s="167"/>
      <c r="IRL20" s="167"/>
      <c r="IRM20" s="167"/>
      <c r="IRN20" s="167"/>
      <c r="IRO20" s="167"/>
      <c r="IRP20" s="167"/>
      <c r="IRQ20" s="167"/>
      <c r="IRR20" s="167"/>
      <c r="IRS20" s="167"/>
      <c r="IRT20" s="167"/>
      <c r="IRU20" s="167"/>
      <c r="IRV20" s="167"/>
      <c r="IRW20" s="167"/>
      <c r="IRX20" s="167"/>
      <c r="IRY20" s="167"/>
      <c r="IRZ20" s="167"/>
      <c r="ISA20" s="167"/>
      <c r="ISB20" s="167"/>
      <c r="ISC20" s="167"/>
      <c r="ISD20" s="167"/>
      <c r="ISE20" s="167"/>
      <c r="ISF20" s="167"/>
      <c r="ISG20" s="167"/>
      <c r="ISH20" s="167"/>
      <c r="ISI20" s="167"/>
      <c r="ISJ20" s="167"/>
      <c r="ISK20" s="167"/>
      <c r="ISL20" s="167"/>
      <c r="ISM20" s="167"/>
      <c r="ISN20" s="167"/>
      <c r="ISO20" s="167"/>
      <c r="ISP20" s="167"/>
      <c r="ISQ20" s="167"/>
      <c r="ISR20" s="167"/>
      <c r="ISS20" s="167"/>
      <c r="IST20" s="167"/>
      <c r="ISU20" s="167"/>
      <c r="ISV20" s="167"/>
      <c r="ISW20" s="167"/>
      <c r="ISX20" s="167"/>
      <c r="ISY20" s="167"/>
      <c r="ISZ20" s="167"/>
      <c r="ITA20" s="167"/>
      <c r="ITB20" s="167"/>
      <c r="ITC20" s="167"/>
      <c r="ITD20" s="167"/>
      <c r="ITE20" s="167"/>
      <c r="ITF20" s="167"/>
      <c r="ITG20" s="167"/>
      <c r="ITH20" s="167"/>
      <c r="ITI20" s="167"/>
      <c r="ITJ20" s="167"/>
      <c r="ITK20" s="167"/>
      <c r="ITL20" s="167"/>
      <c r="ITM20" s="167"/>
      <c r="ITN20" s="167"/>
      <c r="ITO20" s="167"/>
      <c r="ITP20" s="167"/>
      <c r="ITQ20" s="167"/>
      <c r="ITR20" s="167"/>
      <c r="ITS20" s="167"/>
      <c r="ITT20" s="167"/>
      <c r="ITU20" s="167"/>
      <c r="ITV20" s="167"/>
      <c r="ITW20" s="167"/>
      <c r="ITX20" s="167"/>
      <c r="ITY20" s="167"/>
      <c r="ITZ20" s="167"/>
      <c r="IUA20" s="167"/>
      <c r="IUB20" s="167"/>
      <c r="IUC20" s="167"/>
      <c r="IUD20" s="167"/>
      <c r="IUE20" s="167"/>
      <c r="IUF20" s="167"/>
      <c r="IUG20" s="167"/>
      <c r="IUH20" s="167"/>
      <c r="IUI20" s="167"/>
      <c r="IUJ20" s="167"/>
      <c r="IUK20" s="167"/>
      <c r="IUL20" s="167"/>
      <c r="IUM20" s="167"/>
      <c r="IUN20" s="167"/>
      <c r="IUO20" s="167"/>
      <c r="IUP20" s="167"/>
      <c r="IUQ20" s="167"/>
      <c r="IUR20" s="167"/>
      <c r="IUS20" s="167"/>
      <c r="IUT20" s="167"/>
      <c r="IUU20" s="167"/>
      <c r="IUV20" s="167"/>
      <c r="IUW20" s="167"/>
      <c r="IUX20" s="167"/>
      <c r="IUY20" s="167"/>
      <c r="IUZ20" s="167"/>
      <c r="IVA20" s="167"/>
      <c r="IVB20" s="167"/>
      <c r="IVC20" s="167"/>
      <c r="IVD20" s="167"/>
      <c r="IVE20" s="167"/>
      <c r="IVF20" s="167"/>
      <c r="IVG20" s="167"/>
      <c r="IVH20" s="167"/>
      <c r="IVI20" s="167"/>
      <c r="IVJ20" s="167"/>
      <c r="IVK20" s="167"/>
      <c r="IVL20" s="167"/>
      <c r="IVM20" s="167"/>
      <c r="IVN20" s="167"/>
      <c r="IVO20" s="167"/>
      <c r="IVP20" s="167"/>
      <c r="IVQ20" s="167"/>
      <c r="IVR20" s="167"/>
      <c r="IVS20" s="167"/>
      <c r="IVT20" s="167"/>
      <c r="IVU20" s="167"/>
      <c r="IVV20" s="167"/>
      <c r="IVW20" s="167"/>
      <c r="IVX20" s="167"/>
      <c r="IVY20" s="167"/>
      <c r="IVZ20" s="167"/>
      <c r="IWA20" s="167"/>
      <c r="IWB20" s="167"/>
      <c r="IWC20" s="167"/>
      <c r="IWD20" s="167"/>
      <c r="IWE20" s="167"/>
      <c r="IWF20" s="167"/>
      <c r="IWG20" s="167"/>
      <c r="IWH20" s="167"/>
      <c r="IWI20" s="167"/>
      <c r="IWJ20" s="167"/>
      <c r="IWK20" s="167"/>
      <c r="IWL20" s="167"/>
      <c r="IWM20" s="167"/>
      <c r="IWN20" s="167"/>
      <c r="IWO20" s="167"/>
      <c r="IWP20" s="167"/>
      <c r="IWQ20" s="167"/>
      <c r="IWR20" s="167"/>
      <c r="IWS20" s="167"/>
      <c r="IWT20" s="167"/>
      <c r="IWU20" s="167"/>
      <c r="IWV20" s="167"/>
      <c r="IWW20" s="167"/>
      <c r="IWX20" s="167"/>
      <c r="IWY20" s="167"/>
      <c r="IWZ20" s="167"/>
      <c r="IXA20" s="167"/>
      <c r="IXB20" s="167"/>
      <c r="IXC20" s="167"/>
      <c r="IXD20" s="167"/>
      <c r="IXE20" s="167"/>
      <c r="IXF20" s="167"/>
      <c r="IXG20" s="167"/>
      <c r="IXH20" s="167"/>
      <c r="IXI20" s="167"/>
      <c r="IXJ20" s="167"/>
      <c r="IXK20" s="167"/>
      <c r="IXL20" s="167"/>
      <c r="IXM20" s="167"/>
      <c r="IXN20" s="167"/>
      <c r="IXO20" s="167"/>
      <c r="IXP20" s="167"/>
      <c r="IXQ20" s="167"/>
      <c r="IXR20" s="167"/>
      <c r="IXS20" s="167"/>
      <c r="IXT20" s="167"/>
      <c r="IXU20" s="167"/>
      <c r="IXV20" s="167"/>
      <c r="IXW20" s="167"/>
      <c r="IXX20" s="167"/>
      <c r="IXY20" s="167"/>
      <c r="IXZ20" s="167"/>
      <c r="IYA20" s="167"/>
      <c r="IYB20" s="167"/>
      <c r="IYC20" s="167"/>
      <c r="IYD20" s="167"/>
      <c r="IYE20" s="167"/>
      <c r="IYF20" s="167"/>
      <c r="IYG20" s="167"/>
      <c r="IYH20" s="167"/>
      <c r="IYI20" s="167"/>
      <c r="IYJ20" s="167"/>
      <c r="IYK20" s="167"/>
      <c r="IYL20" s="167"/>
      <c r="IYM20" s="167"/>
      <c r="IYN20" s="167"/>
      <c r="IYO20" s="167"/>
      <c r="IYP20" s="167"/>
      <c r="IYQ20" s="167"/>
      <c r="IYR20" s="167"/>
      <c r="IYS20" s="167"/>
      <c r="IYT20" s="167"/>
      <c r="IYU20" s="167"/>
      <c r="IYV20" s="167"/>
      <c r="IYW20" s="167"/>
      <c r="IYX20" s="167"/>
      <c r="IYY20" s="167"/>
      <c r="IYZ20" s="167"/>
      <c r="IZA20" s="167"/>
      <c r="IZB20" s="167"/>
      <c r="IZC20" s="167"/>
      <c r="IZD20" s="167"/>
      <c r="IZE20" s="167"/>
      <c r="IZF20" s="167"/>
      <c r="IZG20" s="167"/>
      <c r="IZH20" s="167"/>
      <c r="IZI20" s="167"/>
      <c r="IZJ20" s="167"/>
      <c r="IZK20" s="167"/>
      <c r="IZL20" s="167"/>
      <c r="IZM20" s="167"/>
      <c r="IZN20" s="167"/>
      <c r="IZO20" s="167"/>
      <c r="IZP20" s="167"/>
      <c r="IZQ20" s="167"/>
      <c r="IZR20" s="167"/>
      <c r="IZS20" s="167"/>
      <c r="IZT20" s="167"/>
      <c r="IZU20" s="167"/>
      <c r="IZV20" s="167"/>
      <c r="IZW20" s="167"/>
      <c r="IZX20" s="167"/>
      <c r="IZY20" s="167"/>
      <c r="IZZ20" s="167"/>
      <c r="JAA20" s="167"/>
      <c r="JAB20" s="167"/>
      <c r="JAC20" s="167"/>
      <c r="JAD20" s="167"/>
      <c r="JAE20" s="167"/>
      <c r="JAF20" s="167"/>
      <c r="JAG20" s="167"/>
      <c r="JAH20" s="167"/>
      <c r="JAI20" s="167"/>
      <c r="JAJ20" s="167"/>
      <c r="JAK20" s="167"/>
      <c r="JAL20" s="167"/>
      <c r="JAM20" s="167"/>
      <c r="JAN20" s="167"/>
      <c r="JAO20" s="167"/>
      <c r="JAP20" s="167"/>
      <c r="JAQ20" s="167"/>
      <c r="JAR20" s="167"/>
      <c r="JAS20" s="167"/>
      <c r="JAT20" s="167"/>
      <c r="JAU20" s="167"/>
      <c r="JAV20" s="167"/>
      <c r="JAW20" s="167"/>
      <c r="JAX20" s="167"/>
      <c r="JAY20" s="167"/>
      <c r="JAZ20" s="167"/>
      <c r="JBA20" s="167"/>
      <c r="JBB20" s="167"/>
      <c r="JBC20" s="167"/>
      <c r="JBD20" s="167"/>
      <c r="JBE20" s="167"/>
      <c r="JBF20" s="167"/>
      <c r="JBG20" s="167"/>
      <c r="JBH20" s="167"/>
      <c r="JBI20" s="167"/>
      <c r="JBJ20" s="167"/>
      <c r="JBK20" s="167"/>
      <c r="JBL20" s="167"/>
      <c r="JBM20" s="167"/>
      <c r="JBN20" s="167"/>
      <c r="JBO20" s="167"/>
      <c r="JBP20" s="167"/>
      <c r="JBQ20" s="167"/>
      <c r="JBR20" s="167"/>
      <c r="JBS20" s="167"/>
      <c r="JBT20" s="167"/>
      <c r="JBU20" s="167"/>
      <c r="JBV20" s="167"/>
      <c r="JBW20" s="167"/>
      <c r="JBX20" s="167"/>
      <c r="JBY20" s="167"/>
      <c r="JBZ20" s="167"/>
      <c r="JCA20" s="167"/>
      <c r="JCB20" s="167"/>
      <c r="JCC20" s="167"/>
      <c r="JCD20" s="167"/>
      <c r="JCE20" s="167"/>
      <c r="JCF20" s="167"/>
      <c r="JCG20" s="167"/>
      <c r="JCH20" s="167"/>
      <c r="JCI20" s="167"/>
      <c r="JCJ20" s="167"/>
      <c r="JCK20" s="167"/>
      <c r="JCL20" s="167"/>
      <c r="JCM20" s="167"/>
      <c r="JCN20" s="167"/>
      <c r="JCO20" s="167"/>
      <c r="JCP20" s="167"/>
      <c r="JCQ20" s="167"/>
      <c r="JCR20" s="167"/>
      <c r="JCS20" s="167"/>
      <c r="JCT20" s="167"/>
      <c r="JCU20" s="167"/>
      <c r="JCV20" s="167"/>
      <c r="JCW20" s="167"/>
      <c r="JCX20" s="167"/>
      <c r="JCY20" s="167"/>
      <c r="JCZ20" s="167"/>
      <c r="JDA20" s="167"/>
      <c r="JDB20" s="167"/>
      <c r="JDC20" s="167"/>
      <c r="JDD20" s="167"/>
      <c r="JDE20" s="167"/>
      <c r="JDF20" s="167"/>
      <c r="JDG20" s="167"/>
      <c r="JDH20" s="167"/>
      <c r="JDI20" s="167"/>
      <c r="JDJ20" s="167"/>
      <c r="JDK20" s="167"/>
      <c r="JDL20" s="167"/>
      <c r="JDM20" s="167"/>
      <c r="JDN20" s="167"/>
      <c r="JDO20" s="167"/>
      <c r="JDP20" s="167"/>
      <c r="JDQ20" s="167"/>
      <c r="JDR20" s="167"/>
      <c r="JDS20" s="167"/>
      <c r="JDT20" s="167"/>
      <c r="JDU20" s="167"/>
      <c r="JDV20" s="167"/>
      <c r="JDW20" s="167"/>
      <c r="JDX20" s="167"/>
      <c r="JDY20" s="167"/>
      <c r="JDZ20" s="167"/>
      <c r="JEA20" s="167"/>
      <c r="JEB20" s="167"/>
      <c r="JEC20" s="167"/>
      <c r="JED20" s="167"/>
      <c r="JEE20" s="167"/>
      <c r="JEF20" s="167"/>
      <c r="JEG20" s="167"/>
      <c r="JEH20" s="167"/>
      <c r="JEI20" s="167"/>
      <c r="JEJ20" s="167"/>
      <c r="JEK20" s="167"/>
      <c r="JEL20" s="167"/>
      <c r="JEM20" s="167"/>
      <c r="JEN20" s="167"/>
      <c r="JEO20" s="167"/>
      <c r="JEP20" s="167"/>
      <c r="JEQ20" s="167"/>
      <c r="JER20" s="167"/>
      <c r="JES20" s="167"/>
      <c r="JET20" s="167"/>
      <c r="JEU20" s="167"/>
      <c r="JEV20" s="167"/>
      <c r="JEW20" s="167"/>
      <c r="JEX20" s="167"/>
      <c r="JEY20" s="167"/>
      <c r="JEZ20" s="167"/>
      <c r="JFA20" s="167"/>
      <c r="JFB20" s="167"/>
      <c r="JFC20" s="167"/>
      <c r="JFD20" s="167"/>
      <c r="JFE20" s="167"/>
      <c r="JFF20" s="167"/>
      <c r="JFG20" s="167"/>
      <c r="JFH20" s="167"/>
      <c r="JFI20" s="167"/>
      <c r="JFJ20" s="167"/>
      <c r="JFK20" s="167"/>
      <c r="JFL20" s="167"/>
      <c r="JFM20" s="167"/>
      <c r="JFN20" s="167"/>
      <c r="JFO20" s="167"/>
      <c r="JFP20" s="167"/>
      <c r="JFQ20" s="167"/>
      <c r="JFR20" s="167"/>
      <c r="JFS20" s="167"/>
      <c r="JFT20" s="167"/>
      <c r="JFU20" s="167"/>
      <c r="JFV20" s="167"/>
      <c r="JFW20" s="167"/>
      <c r="JFX20" s="167"/>
      <c r="JFY20" s="167"/>
      <c r="JFZ20" s="167"/>
      <c r="JGA20" s="167"/>
      <c r="JGB20" s="167"/>
      <c r="JGC20" s="167"/>
      <c r="JGD20" s="167"/>
      <c r="JGE20" s="167"/>
      <c r="JGF20" s="167"/>
      <c r="JGG20" s="167"/>
      <c r="JGH20" s="167"/>
      <c r="JGI20" s="167"/>
      <c r="JGJ20" s="167"/>
      <c r="JGK20" s="167"/>
      <c r="JGL20" s="167"/>
      <c r="JGM20" s="167"/>
      <c r="JGN20" s="167"/>
      <c r="JGO20" s="167"/>
      <c r="JGP20" s="167"/>
      <c r="JGQ20" s="167"/>
      <c r="JGR20" s="167"/>
      <c r="JGS20" s="167"/>
      <c r="JGT20" s="167"/>
      <c r="JGU20" s="167"/>
      <c r="JGV20" s="167"/>
      <c r="JGW20" s="167"/>
      <c r="JGX20" s="167"/>
      <c r="JGY20" s="167"/>
      <c r="JGZ20" s="167"/>
      <c r="JHA20" s="167"/>
      <c r="JHB20" s="167"/>
      <c r="JHC20" s="167"/>
      <c r="JHD20" s="167"/>
      <c r="JHE20" s="167"/>
      <c r="JHF20" s="167"/>
      <c r="JHG20" s="167"/>
      <c r="JHH20" s="167"/>
      <c r="JHI20" s="167"/>
      <c r="JHJ20" s="167"/>
      <c r="JHK20" s="167"/>
      <c r="JHL20" s="167"/>
      <c r="JHM20" s="167"/>
      <c r="JHN20" s="167"/>
      <c r="JHO20" s="167"/>
      <c r="JHP20" s="167"/>
      <c r="JHQ20" s="167"/>
      <c r="JHR20" s="167"/>
      <c r="JHS20" s="167"/>
      <c r="JHT20" s="167"/>
      <c r="JHU20" s="167"/>
      <c r="JHV20" s="167"/>
      <c r="JHW20" s="167"/>
      <c r="JHX20" s="167"/>
      <c r="JHY20" s="167"/>
      <c r="JHZ20" s="167"/>
      <c r="JIA20" s="167"/>
      <c r="JIB20" s="167"/>
      <c r="JIC20" s="167"/>
      <c r="JID20" s="167"/>
      <c r="JIE20" s="167"/>
      <c r="JIF20" s="167"/>
      <c r="JIG20" s="167"/>
      <c r="JIH20" s="167"/>
      <c r="JII20" s="167"/>
      <c r="JIJ20" s="167"/>
      <c r="JIK20" s="167"/>
      <c r="JIL20" s="167"/>
      <c r="JIM20" s="167"/>
      <c r="JIN20" s="167"/>
      <c r="JIO20" s="167"/>
      <c r="JIP20" s="167"/>
      <c r="JIQ20" s="167"/>
      <c r="JIR20" s="167"/>
      <c r="JIS20" s="167"/>
      <c r="JIT20" s="167"/>
      <c r="JIU20" s="167"/>
      <c r="JIV20" s="167"/>
      <c r="JIW20" s="167"/>
      <c r="JIX20" s="167"/>
      <c r="JIY20" s="167"/>
      <c r="JIZ20" s="167"/>
      <c r="JJA20" s="167"/>
      <c r="JJB20" s="167"/>
      <c r="JJC20" s="167"/>
      <c r="JJD20" s="167"/>
      <c r="JJE20" s="167"/>
      <c r="JJF20" s="167"/>
      <c r="JJG20" s="167"/>
      <c r="JJH20" s="167"/>
      <c r="JJI20" s="167"/>
      <c r="JJJ20" s="167"/>
      <c r="JJK20" s="167"/>
      <c r="JJL20" s="167"/>
      <c r="JJM20" s="167"/>
      <c r="JJN20" s="167"/>
      <c r="JJO20" s="167"/>
      <c r="JJP20" s="167"/>
      <c r="JJQ20" s="167"/>
      <c r="JJR20" s="167"/>
      <c r="JJS20" s="167"/>
      <c r="JJT20" s="167"/>
      <c r="JJU20" s="167"/>
      <c r="JJV20" s="167"/>
      <c r="JJW20" s="167"/>
      <c r="JJX20" s="167"/>
      <c r="JJY20" s="167"/>
      <c r="JJZ20" s="167"/>
      <c r="JKA20" s="167"/>
      <c r="JKB20" s="167"/>
      <c r="JKC20" s="167"/>
      <c r="JKD20" s="167"/>
      <c r="JKE20" s="167"/>
      <c r="JKF20" s="167"/>
      <c r="JKG20" s="167"/>
      <c r="JKH20" s="167"/>
      <c r="JKI20" s="167"/>
      <c r="JKJ20" s="167"/>
      <c r="JKK20" s="167"/>
      <c r="JKL20" s="167"/>
      <c r="JKM20" s="167"/>
      <c r="JKN20" s="167"/>
      <c r="JKO20" s="167"/>
      <c r="JKP20" s="167"/>
      <c r="JKQ20" s="167"/>
      <c r="JKR20" s="167"/>
      <c r="JKS20" s="167"/>
      <c r="JKT20" s="167"/>
      <c r="JKU20" s="167"/>
      <c r="JKV20" s="167"/>
      <c r="JKW20" s="167"/>
      <c r="JKX20" s="167"/>
      <c r="JKY20" s="167"/>
      <c r="JKZ20" s="167"/>
      <c r="JLA20" s="167"/>
      <c r="JLB20" s="167"/>
      <c r="JLC20" s="167"/>
      <c r="JLD20" s="167"/>
      <c r="JLE20" s="167"/>
      <c r="JLF20" s="167"/>
      <c r="JLG20" s="167"/>
      <c r="JLH20" s="167"/>
      <c r="JLI20" s="167"/>
      <c r="JLJ20" s="167"/>
      <c r="JLK20" s="167"/>
      <c r="JLL20" s="167"/>
      <c r="JLM20" s="167"/>
      <c r="JLN20" s="167"/>
      <c r="JLO20" s="167"/>
      <c r="JLP20" s="167"/>
      <c r="JLQ20" s="167"/>
      <c r="JLR20" s="167"/>
      <c r="JLS20" s="167"/>
      <c r="JLT20" s="167"/>
      <c r="JLU20" s="167"/>
      <c r="JLV20" s="167"/>
      <c r="JLW20" s="167"/>
      <c r="JLX20" s="167"/>
      <c r="JLY20" s="167"/>
      <c r="JLZ20" s="167"/>
      <c r="JMA20" s="167"/>
      <c r="JMB20" s="167"/>
      <c r="JMC20" s="167"/>
      <c r="JMD20" s="167"/>
      <c r="JME20" s="167"/>
      <c r="JMF20" s="167"/>
      <c r="JMG20" s="167"/>
      <c r="JMH20" s="167"/>
      <c r="JMI20" s="167"/>
      <c r="JMJ20" s="167"/>
      <c r="JMK20" s="167"/>
      <c r="JML20" s="167"/>
      <c r="JMM20" s="167"/>
      <c r="JMN20" s="167"/>
      <c r="JMO20" s="167"/>
      <c r="JMP20" s="167"/>
      <c r="JMQ20" s="167"/>
      <c r="JMR20" s="167"/>
      <c r="JMS20" s="167"/>
      <c r="JMT20" s="167"/>
      <c r="JMU20" s="167"/>
      <c r="JMV20" s="167"/>
      <c r="JMW20" s="167"/>
      <c r="JMX20" s="167"/>
      <c r="JMY20" s="167"/>
      <c r="JMZ20" s="167"/>
      <c r="JNA20" s="167"/>
      <c r="JNB20" s="167"/>
      <c r="JNC20" s="167"/>
      <c r="JND20" s="167"/>
      <c r="JNE20" s="167"/>
      <c r="JNF20" s="167"/>
      <c r="JNG20" s="167"/>
      <c r="JNH20" s="167"/>
      <c r="JNI20" s="167"/>
      <c r="JNJ20" s="167"/>
      <c r="JNK20" s="167"/>
      <c r="JNL20" s="167"/>
      <c r="JNM20" s="167"/>
      <c r="JNN20" s="167"/>
      <c r="JNO20" s="167"/>
      <c r="JNP20" s="167"/>
      <c r="JNQ20" s="167"/>
      <c r="JNR20" s="167"/>
      <c r="JNS20" s="167"/>
      <c r="JNT20" s="167"/>
      <c r="JNU20" s="167"/>
      <c r="JNV20" s="167"/>
      <c r="JNW20" s="167"/>
      <c r="JNX20" s="167"/>
      <c r="JNY20" s="167"/>
      <c r="JNZ20" s="167"/>
      <c r="JOA20" s="167"/>
      <c r="JOB20" s="167"/>
      <c r="JOC20" s="167"/>
      <c r="JOD20" s="167"/>
      <c r="JOE20" s="167"/>
      <c r="JOF20" s="167"/>
      <c r="JOG20" s="167"/>
      <c r="JOH20" s="167"/>
      <c r="JOI20" s="167"/>
      <c r="JOJ20" s="167"/>
      <c r="JOK20" s="167"/>
      <c r="JOL20" s="167"/>
      <c r="JOM20" s="167"/>
      <c r="JON20" s="167"/>
      <c r="JOO20" s="167"/>
      <c r="JOP20" s="167"/>
      <c r="JOQ20" s="167"/>
      <c r="JOR20" s="167"/>
      <c r="JOS20" s="167"/>
      <c r="JOT20" s="167"/>
      <c r="JOU20" s="167"/>
      <c r="JOV20" s="167"/>
      <c r="JOW20" s="167"/>
      <c r="JOX20" s="167"/>
      <c r="JOY20" s="167"/>
      <c r="JOZ20" s="167"/>
      <c r="JPA20" s="167"/>
      <c r="JPB20" s="167"/>
      <c r="JPC20" s="167"/>
      <c r="JPD20" s="167"/>
      <c r="JPE20" s="167"/>
      <c r="JPF20" s="167"/>
      <c r="JPG20" s="167"/>
      <c r="JPH20" s="167"/>
      <c r="JPI20" s="167"/>
      <c r="JPJ20" s="167"/>
      <c r="JPK20" s="167"/>
      <c r="JPL20" s="167"/>
      <c r="JPM20" s="167"/>
      <c r="JPN20" s="167"/>
      <c r="JPO20" s="167"/>
      <c r="JPP20" s="167"/>
      <c r="JPQ20" s="167"/>
      <c r="JPR20" s="167"/>
      <c r="JPS20" s="167"/>
      <c r="JPT20" s="167"/>
      <c r="JPU20" s="167"/>
      <c r="JPV20" s="167"/>
      <c r="JPW20" s="167"/>
      <c r="JPX20" s="167"/>
      <c r="JPY20" s="167"/>
      <c r="JPZ20" s="167"/>
      <c r="JQA20" s="167"/>
      <c r="JQB20" s="167"/>
      <c r="JQC20" s="167"/>
      <c r="JQD20" s="167"/>
      <c r="JQE20" s="167"/>
      <c r="JQF20" s="167"/>
      <c r="JQG20" s="167"/>
      <c r="JQH20" s="167"/>
      <c r="JQI20" s="167"/>
      <c r="JQJ20" s="167"/>
      <c r="JQK20" s="167"/>
      <c r="JQL20" s="167"/>
      <c r="JQM20" s="167"/>
      <c r="JQN20" s="167"/>
      <c r="JQO20" s="167"/>
      <c r="JQP20" s="167"/>
      <c r="JQQ20" s="167"/>
      <c r="JQR20" s="167"/>
      <c r="JQS20" s="167"/>
      <c r="JQT20" s="167"/>
      <c r="JQU20" s="167"/>
      <c r="JQV20" s="167"/>
      <c r="JQW20" s="167"/>
      <c r="JQX20" s="167"/>
      <c r="JQY20" s="167"/>
      <c r="JQZ20" s="167"/>
      <c r="JRA20" s="167"/>
      <c r="JRB20" s="167"/>
      <c r="JRC20" s="167"/>
      <c r="JRD20" s="167"/>
      <c r="JRE20" s="167"/>
      <c r="JRF20" s="167"/>
      <c r="JRG20" s="167"/>
      <c r="JRH20" s="167"/>
      <c r="JRI20" s="167"/>
      <c r="JRJ20" s="167"/>
      <c r="JRK20" s="167"/>
      <c r="JRL20" s="167"/>
      <c r="JRM20" s="167"/>
      <c r="JRN20" s="167"/>
      <c r="JRO20" s="167"/>
      <c r="JRP20" s="167"/>
      <c r="JRQ20" s="167"/>
      <c r="JRR20" s="167"/>
      <c r="JRS20" s="167"/>
      <c r="JRT20" s="167"/>
      <c r="JRU20" s="167"/>
      <c r="JRV20" s="167"/>
      <c r="JRW20" s="167"/>
      <c r="JRX20" s="167"/>
      <c r="JRY20" s="167"/>
      <c r="JRZ20" s="167"/>
      <c r="JSA20" s="167"/>
      <c r="JSB20" s="167"/>
      <c r="JSC20" s="167"/>
      <c r="JSD20" s="167"/>
      <c r="JSE20" s="167"/>
      <c r="JSF20" s="167"/>
      <c r="JSG20" s="167"/>
      <c r="JSH20" s="167"/>
      <c r="JSI20" s="167"/>
      <c r="JSJ20" s="167"/>
      <c r="JSK20" s="167"/>
      <c r="JSL20" s="167"/>
      <c r="JSM20" s="167"/>
      <c r="JSN20" s="167"/>
      <c r="JSO20" s="167"/>
      <c r="JSP20" s="167"/>
      <c r="JSQ20" s="167"/>
      <c r="JSR20" s="167"/>
      <c r="JSS20" s="167"/>
      <c r="JST20" s="167"/>
      <c r="JSU20" s="167"/>
      <c r="JSV20" s="167"/>
      <c r="JSW20" s="167"/>
      <c r="JSX20" s="167"/>
      <c r="JSY20" s="167"/>
      <c r="JSZ20" s="167"/>
      <c r="JTA20" s="167"/>
      <c r="JTB20" s="167"/>
      <c r="JTC20" s="167"/>
      <c r="JTD20" s="167"/>
      <c r="JTE20" s="167"/>
      <c r="JTF20" s="167"/>
      <c r="JTG20" s="167"/>
      <c r="JTH20" s="167"/>
      <c r="JTI20" s="167"/>
      <c r="JTJ20" s="167"/>
      <c r="JTK20" s="167"/>
      <c r="JTL20" s="167"/>
      <c r="JTM20" s="167"/>
      <c r="JTN20" s="167"/>
      <c r="JTO20" s="167"/>
      <c r="JTP20" s="167"/>
      <c r="JTQ20" s="167"/>
      <c r="JTR20" s="167"/>
      <c r="JTS20" s="167"/>
      <c r="JTT20" s="167"/>
      <c r="JTU20" s="167"/>
      <c r="JTV20" s="167"/>
      <c r="JTW20" s="167"/>
      <c r="JTX20" s="167"/>
      <c r="JTY20" s="167"/>
      <c r="JTZ20" s="167"/>
      <c r="JUA20" s="167"/>
      <c r="JUB20" s="167"/>
      <c r="JUC20" s="167"/>
      <c r="JUD20" s="167"/>
      <c r="JUE20" s="167"/>
      <c r="JUF20" s="167"/>
      <c r="JUG20" s="167"/>
      <c r="JUH20" s="167"/>
      <c r="JUI20" s="167"/>
      <c r="JUJ20" s="167"/>
      <c r="JUK20" s="167"/>
      <c r="JUL20" s="167"/>
      <c r="JUM20" s="167"/>
      <c r="JUN20" s="167"/>
      <c r="JUO20" s="167"/>
      <c r="JUP20" s="167"/>
      <c r="JUQ20" s="167"/>
      <c r="JUR20" s="167"/>
      <c r="JUS20" s="167"/>
      <c r="JUT20" s="167"/>
      <c r="JUU20" s="167"/>
      <c r="JUV20" s="167"/>
      <c r="JUW20" s="167"/>
      <c r="JUX20" s="167"/>
      <c r="JUY20" s="167"/>
      <c r="JUZ20" s="167"/>
      <c r="JVA20" s="167"/>
      <c r="JVB20" s="167"/>
      <c r="JVC20" s="167"/>
      <c r="JVD20" s="167"/>
      <c r="JVE20" s="167"/>
      <c r="JVF20" s="167"/>
      <c r="JVG20" s="167"/>
      <c r="JVH20" s="167"/>
      <c r="JVI20" s="167"/>
      <c r="JVJ20" s="167"/>
      <c r="JVK20" s="167"/>
      <c r="JVL20" s="167"/>
      <c r="JVM20" s="167"/>
      <c r="JVN20" s="167"/>
      <c r="JVO20" s="167"/>
      <c r="JVP20" s="167"/>
      <c r="JVQ20" s="167"/>
      <c r="JVR20" s="167"/>
      <c r="JVS20" s="167"/>
      <c r="JVT20" s="167"/>
      <c r="JVU20" s="167"/>
      <c r="JVV20" s="167"/>
      <c r="JVW20" s="167"/>
      <c r="JVX20" s="167"/>
      <c r="JVY20" s="167"/>
      <c r="JVZ20" s="167"/>
      <c r="JWA20" s="167"/>
      <c r="JWB20" s="167"/>
      <c r="JWC20" s="167"/>
      <c r="JWD20" s="167"/>
      <c r="JWE20" s="167"/>
      <c r="JWF20" s="167"/>
      <c r="JWG20" s="167"/>
      <c r="JWH20" s="167"/>
      <c r="JWI20" s="167"/>
      <c r="JWJ20" s="167"/>
      <c r="JWK20" s="167"/>
      <c r="JWL20" s="167"/>
      <c r="JWM20" s="167"/>
      <c r="JWN20" s="167"/>
      <c r="JWO20" s="167"/>
      <c r="JWP20" s="167"/>
      <c r="JWQ20" s="167"/>
      <c r="JWR20" s="167"/>
      <c r="JWS20" s="167"/>
      <c r="JWT20" s="167"/>
      <c r="JWU20" s="167"/>
      <c r="JWV20" s="167"/>
      <c r="JWW20" s="167"/>
      <c r="JWX20" s="167"/>
      <c r="JWY20" s="167"/>
      <c r="JWZ20" s="167"/>
      <c r="JXA20" s="167"/>
      <c r="JXB20" s="167"/>
      <c r="JXC20" s="167"/>
      <c r="JXD20" s="167"/>
      <c r="JXE20" s="167"/>
      <c r="JXF20" s="167"/>
      <c r="JXG20" s="167"/>
      <c r="JXH20" s="167"/>
      <c r="JXI20" s="167"/>
      <c r="JXJ20" s="167"/>
      <c r="JXK20" s="167"/>
      <c r="JXL20" s="167"/>
      <c r="JXM20" s="167"/>
      <c r="JXN20" s="167"/>
      <c r="JXO20" s="167"/>
      <c r="JXP20" s="167"/>
      <c r="JXQ20" s="167"/>
      <c r="JXR20" s="167"/>
      <c r="JXS20" s="167"/>
      <c r="JXT20" s="167"/>
      <c r="JXU20" s="167"/>
      <c r="JXV20" s="167"/>
      <c r="JXW20" s="167"/>
      <c r="JXX20" s="167"/>
      <c r="JXY20" s="167"/>
      <c r="JXZ20" s="167"/>
      <c r="JYA20" s="167"/>
      <c r="JYB20" s="167"/>
      <c r="JYC20" s="167"/>
      <c r="JYD20" s="167"/>
      <c r="JYE20" s="167"/>
      <c r="JYF20" s="167"/>
      <c r="JYG20" s="167"/>
      <c r="JYH20" s="167"/>
      <c r="JYI20" s="167"/>
      <c r="JYJ20" s="167"/>
      <c r="JYK20" s="167"/>
      <c r="JYL20" s="167"/>
      <c r="JYM20" s="167"/>
      <c r="JYN20" s="167"/>
      <c r="JYO20" s="167"/>
      <c r="JYP20" s="167"/>
      <c r="JYQ20" s="167"/>
      <c r="JYR20" s="167"/>
      <c r="JYS20" s="167"/>
      <c r="JYT20" s="167"/>
      <c r="JYU20" s="167"/>
      <c r="JYV20" s="167"/>
      <c r="JYW20" s="167"/>
      <c r="JYX20" s="167"/>
      <c r="JYY20" s="167"/>
      <c r="JYZ20" s="167"/>
      <c r="JZA20" s="167"/>
      <c r="JZB20" s="167"/>
      <c r="JZC20" s="167"/>
      <c r="JZD20" s="167"/>
      <c r="JZE20" s="167"/>
      <c r="JZF20" s="167"/>
      <c r="JZG20" s="167"/>
      <c r="JZH20" s="167"/>
      <c r="JZI20" s="167"/>
      <c r="JZJ20" s="167"/>
      <c r="JZK20" s="167"/>
      <c r="JZL20" s="167"/>
      <c r="JZM20" s="167"/>
      <c r="JZN20" s="167"/>
      <c r="JZO20" s="167"/>
      <c r="JZP20" s="167"/>
      <c r="JZQ20" s="167"/>
      <c r="JZR20" s="167"/>
      <c r="JZS20" s="167"/>
      <c r="JZT20" s="167"/>
      <c r="JZU20" s="167"/>
      <c r="JZV20" s="167"/>
      <c r="JZW20" s="167"/>
      <c r="JZX20" s="167"/>
      <c r="JZY20" s="167"/>
      <c r="JZZ20" s="167"/>
      <c r="KAA20" s="167"/>
      <c r="KAB20" s="167"/>
      <c r="KAC20" s="167"/>
      <c r="KAD20" s="167"/>
      <c r="KAE20" s="167"/>
      <c r="KAF20" s="167"/>
      <c r="KAG20" s="167"/>
      <c r="KAH20" s="167"/>
      <c r="KAI20" s="167"/>
      <c r="KAJ20" s="167"/>
      <c r="KAK20" s="167"/>
      <c r="KAL20" s="167"/>
      <c r="KAM20" s="167"/>
      <c r="KAN20" s="167"/>
      <c r="KAO20" s="167"/>
      <c r="KAP20" s="167"/>
      <c r="KAQ20" s="167"/>
      <c r="KAR20" s="167"/>
      <c r="KAS20" s="167"/>
      <c r="KAT20" s="167"/>
      <c r="KAU20" s="167"/>
      <c r="KAV20" s="167"/>
      <c r="KAW20" s="167"/>
      <c r="KAX20" s="167"/>
      <c r="KAY20" s="167"/>
      <c r="KAZ20" s="167"/>
      <c r="KBA20" s="167"/>
      <c r="KBB20" s="167"/>
      <c r="KBC20" s="167"/>
      <c r="KBD20" s="167"/>
      <c r="KBE20" s="167"/>
      <c r="KBF20" s="167"/>
      <c r="KBG20" s="167"/>
      <c r="KBH20" s="167"/>
      <c r="KBI20" s="167"/>
      <c r="KBJ20" s="167"/>
      <c r="KBK20" s="167"/>
      <c r="KBL20" s="167"/>
      <c r="KBM20" s="167"/>
      <c r="KBN20" s="167"/>
      <c r="KBO20" s="167"/>
      <c r="KBP20" s="167"/>
      <c r="KBQ20" s="167"/>
      <c r="KBR20" s="167"/>
      <c r="KBS20" s="167"/>
      <c r="KBT20" s="167"/>
      <c r="KBU20" s="167"/>
      <c r="KBV20" s="167"/>
      <c r="KBW20" s="167"/>
      <c r="KBX20" s="167"/>
      <c r="KBY20" s="167"/>
      <c r="KBZ20" s="167"/>
      <c r="KCA20" s="167"/>
      <c r="KCB20" s="167"/>
      <c r="KCC20" s="167"/>
      <c r="KCD20" s="167"/>
      <c r="KCE20" s="167"/>
      <c r="KCF20" s="167"/>
      <c r="KCG20" s="167"/>
      <c r="KCH20" s="167"/>
      <c r="KCI20" s="167"/>
      <c r="KCJ20" s="167"/>
      <c r="KCK20" s="167"/>
      <c r="KCL20" s="167"/>
      <c r="KCM20" s="167"/>
      <c r="KCN20" s="167"/>
      <c r="KCO20" s="167"/>
      <c r="KCP20" s="167"/>
      <c r="KCQ20" s="167"/>
      <c r="KCR20" s="167"/>
      <c r="KCS20" s="167"/>
      <c r="KCT20" s="167"/>
      <c r="KCU20" s="167"/>
      <c r="KCV20" s="167"/>
      <c r="KCW20" s="167"/>
      <c r="KCX20" s="167"/>
      <c r="KCY20" s="167"/>
      <c r="KCZ20" s="167"/>
      <c r="KDA20" s="167"/>
      <c r="KDB20" s="167"/>
      <c r="KDC20" s="167"/>
      <c r="KDD20" s="167"/>
      <c r="KDE20" s="167"/>
      <c r="KDF20" s="167"/>
      <c r="KDG20" s="167"/>
      <c r="KDH20" s="167"/>
      <c r="KDI20" s="167"/>
      <c r="KDJ20" s="167"/>
      <c r="KDK20" s="167"/>
      <c r="KDL20" s="167"/>
      <c r="KDM20" s="167"/>
      <c r="KDN20" s="167"/>
      <c r="KDO20" s="167"/>
      <c r="KDP20" s="167"/>
      <c r="KDQ20" s="167"/>
      <c r="KDR20" s="167"/>
      <c r="KDS20" s="167"/>
      <c r="KDT20" s="167"/>
      <c r="KDU20" s="167"/>
      <c r="KDV20" s="167"/>
      <c r="KDW20" s="167"/>
      <c r="KDX20" s="167"/>
      <c r="KDY20" s="167"/>
      <c r="KDZ20" s="167"/>
      <c r="KEA20" s="167"/>
      <c r="KEB20" s="167"/>
      <c r="KEC20" s="167"/>
      <c r="KED20" s="167"/>
      <c r="KEE20" s="167"/>
      <c r="KEF20" s="167"/>
      <c r="KEG20" s="167"/>
      <c r="KEH20" s="167"/>
      <c r="KEI20" s="167"/>
      <c r="KEJ20" s="167"/>
      <c r="KEK20" s="167"/>
      <c r="KEL20" s="167"/>
      <c r="KEM20" s="167"/>
      <c r="KEN20" s="167"/>
      <c r="KEO20" s="167"/>
      <c r="KEP20" s="167"/>
      <c r="KEQ20" s="167"/>
      <c r="KER20" s="167"/>
      <c r="KES20" s="167"/>
      <c r="KET20" s="167"/>
      <c r="KEU20" s="167"/>
      <c r="KEV20" s="167"/>
      <c r="KEW20" s="167"/>
      <c r="KEX20" s="167"/>
      <c r="KEY20" s="167"/>
      <c r="KEZ20" s="167"/>
      <c r="KFA20" s="167"/>
      <c r="KFB20" s="167"/>
      <c r="KFC20" s="167"/>
      <c r="KFD20" s="167"/>
      <c r="KFE20" s="167"/>
      <c r="KFF20" s="167"/>
      <c r="KFG20" s="167"/>
      <c r="KFH20" s="167"/>
      <c r="KFI20" s="167"/>
      <c r="KFJ20" s="167"/>
      <c r="KFK20" s="167"/>
      <c r="KFL20" s="167"/>
      <c r="KFM20" s="167"/>
      <c r="KFN20" s="167"/>
      <c r="KFO20" s="167"/>
      <c r="KFP20" s="167"/>
      <c r="KFQ20" s="167"/>
      <c r="KFR20" s="167"/>
      <c r="KFS20" s="167"/>
      <c r="KFT20" s="167"/>
      <c r="KFU20" s="167"/>
      <c r="KFV20" s="167"/>
      <c r="KFW20" s="167"/>
      <c r="KFX20" s="167"/>
      <c r="KFY20" s="167"/>
      <c r="KFZ20" s="167"/>
      <c r="KGA20" s="167"/>
      <c r="KGB20" s="167"/>
      <c r="KGC20" s="167"/>
      <c r="KGD20" s="167"/>
      <c r="KGE20" s="167"/>
      <c r="KGF20" s="167"/>
      <c r="KGG20" s="167"/>
      <c r="KGH20" s="167"/>
      <c r="KGI20" s="167"/>
      <c r="KGJ20" s="167"/>
      <c r="KGK20" s="167"/>
      <c r="KGL20" s="167"/>
      <c r="KGM20" s="167"/>
      <c r="KGN20" s="167"/>
      <c r="KGO20" s="167"/>
      <c r="KGP20" s="167"/>
      <c r="KGQ20" s="167"/>
      <c r="KGR20" s="167"/>
      <c r="KGS20" s="167"/>
      <c r="KGT20" s="167"/>
      <c r="KGU20" s="167"/>
      <c r="KGV20" s="167"/>
      <c r="KGW20" s="167"/>
      <c r="KGX20" s="167"/>
      <c r="KGY20" s="167"/>
      <c r="KGZ20" s="167"/>
      <c r="KHA20" s="167"/>
      <c r="KHB20" s="167"/>
      <c r="KHC20" s="167"/>
      <c r="KHD20" s="167"/>
      <c r="KHE20" s="167"/>
      <c r="KHF20" s="167"/>
      <c r="KHG20" s="167"/>
      <c r="KHH20" s="167"/>
      <c r="KHI20" s="167"/>
      <c r="KHJ20" s="167"/>
      <c r="KHK20" s="167"/>
      <c r="KHL20" s="167"/>
      <c r="KHM20" s="167"/>
      <c r="KHN20" s="167"/>
      <c r="KHO20" s="167"/>
      <c r="KHP20" s="167"/>
      <c r="KHQ20" s="167"/>
      <c r="KHR20" s="167"/>
      <c r="KHS20" s="167"/>
      <c r="KHT20" s="167"/>
      <c r="KHU20" s="167"/>
      <c r="KHV20" s="167"/>
      <c r="KHW20" s="167"/>
      <c r="KHX20" s="167"/>
      <c r="KHY20" s="167"/>
      <c r="KHZ20" s="167"/>
      <c r="KIA20" s="167"/>
      <c r="KIB20" s="167"/>
      <c r="KIC20" s="167"/>
      <c r="KID20" s="167"/>
      <c r="KIE20" s="167"/>
      <c r="KIF20" s="167"/>
      <c r="KIG20" s="167"/>
      <c r="KIH20" s="167"/>
      <c r="KII20" s="167"/>
      <c r="KIJ20" s="167"/>
      <c r="KIK20" s="167"/>
      <c r="KIL20" s="167"/>
      <c r="KIM20" s="167"/>
      <c r="KIN20" s="167"/>
      <c r="KIO20" s="167"/>
      <c r="KIP20" s="167"/>
      <c r="KIQ20" s="167"/>
      <c r="KIR20" s="167"/>
      <c r="KIS20" s="167"/>
      <c r="KIT20" s="167"/>
      <c r="KIU20" s="167"/>
      <c r="KIV20" s="167"/>
      <c r="KIW20" s="167"/>
      <c r="KIX20" s="167"/>
      <c r="KIY20" s="167"/>
      <c r="KIZ20" s="167"/>
      <c r="KJA20" s="167"/>
      <c r="KJB20" s="167"/>
      <c r="KJC20" s="167"/>
      <c r="KJD20" s="167"/>
      <c r="KJE20" s="167"/>
      <c r="KJF20" s="167"/>
      <c r="KJG20" s="167"/>
      <c r="KJH20" s="167"/>
      <c r="KJI20" s="167"/>
      <c r="KJJ20" s="167"/>
      <c r="KJK20" s="167"/>
      <c r="KJL20" s="167"/>
      <c r="KJM20" s="167"/>
      <c r="KJN20" s="167"/>
      <c r="KJO20" s="167"/>
      <c r="KJP20" s="167"/>
      <c r="KJQ20" s="167"/>
      <c r="KJR20" s="167"/>
      <c r="KJS20" s="167"/>
      <c r="KJT20" s="167"/>
      <c r="KJU20" s="167"/>
      <c r="KJV20" s="167"/>
      <c r="KJW20" s="167"/>
      <c r="KJX20" s="167"/>
      <c r="KJY20" s="167"/>
      <c r="KJZ20" s="167"/>
      <c r="KKA20" s="167"/>
      <c r="KKB20" s="167"/>
      <c r="KKC20" s="167"/>
      <c r="KKD20" s="167"/>
      <c r="KKE20" s="167"/>
      <c r="KKF20" s="167"/>
      <c r="KKG20" s="167"/>
      <c r="KKH20" s="167"/>
      <c r="KKI20" s="167"/>
      <c r="KKJ20" s="167"/>
      <c r="KKK20" s="167"/>
      <c r="KKL20" s="167"/>
      <c r="KKM20" s="167"/>
      <c r="KKN20" s="167"/>
      <c r="KKO20" s="167"/>
      <c r="KKP20" s="167"/>
      <c r="KKQ20" s="167"/>
      <c r="KKR20" s="167"/>
      <c r="KKS20" s="167"/>
      <c r="KKT20" s="167"/>
      <c r="KKU20" s="167"/>
      <c r="KKV20" s="167"/>
      <c r="KKW20" s="167"/>
      <c r="KKX20" s="167"/>
      <c r="KKY20" s="167"/>
      <c r="KKZ20" s="167"/>
      <c r="KLA20" s="167"/>
      <c r="KLB20" s="167"/>
      <c r="KLC20" s="167"/>
      <c r="KLD20" s="167"/>
      <c r="KLE20" s="167"/>
      <c r="KLF20" s="167"/>
      <c r="KLG20" s="167"/>
      <c r="KLH20" s="167"/>
      <c r="KLI20" s="167"/>
      <c r="KLJ20" s="167"/>
      <c r="KLK20" s="167"/>
      <c r="KLL20" s="167"/>
      <c r="KLM20" s="167"/>
      <c r="KLN20" s="167"/>
      <c r="KLO20" s="167"/>
      <c r="KLP20" s="167"/>
      <c r="KLQ20" s="167"/>
      <c r="KLR20" s="167"/>
      <c r="KLS20" s="167"/>
      <c r="KLT20" s="167"/>
      <c r="KLU20" s="167"/>
      <c r="KLV20" s="167"/>
      <c r="KLW20" s="167"/>
      <c r="KLX20" s="167"/>
      <c r="KLY20" s="167"/>
      <c r="KLZ20" s="167"/>
      <c r="KMA20" s="167"/>
      <c r="KMB20" s="167"/>
      <c r="KMC20" s="167"/>
      <c r="KMD20" s="167"/>
      <c r="KME20" s="167"/>
      <c r="KMF20" s="167"/>
      <c r="KMG20" s="167"/>
      <c r="KMH20" s="167"/>
      <c r="KMI20" s="167"/>
      <c r="KMJ20" s="167"/>
      <c r="KMK20" s="167"/>
      <c r="KML20" s="167"/>
      <c r="KMM20" s="167"/>
      <c r="KMN20" s="167"/>
      <c r="KMO20" s="167"/>
      <c r="KMP20" s="167"/>
      <c r="KMQ20" s="167"/>
      <c r="KMR20" s="167"/>
      <c r="KMS20" s="167"/>
      <c r="KMT20" s="167"/>
      <c r="KMU20" s="167"/>
      <c r="KMV20" s="167"/>
      <c r="KMW20" s="167"/>
      <c r="KMX20" s="167"/>
      <c r="KMY20" s="167"/>
      <c r="KMZ20" s="167"/>
      <c r="KNA20" s="167"/>
      <c r="KNB20" s="167"/>
      <c r="KNC20" s="167"/>
      <c r="KND20" s="167"/>
      <c r="KNE20" s="167"/>
      <c r="KNF20" s="167"/>
      <c r="KNG20" s="167"/>
      <c r="KNH20" s="167"/>
      <c r="KNI20" s="167"/>
      <c r="KNJ20" s="167"/>
      <c r="KNK20" s="167"/>
      <c r="KNL20" s="167"/>
      <c r="KNM20" s="167"/>
      <c r="KNN20" s="167"/>
      <c r="KNO20" s="167"/>
      <c r="KNP20" s="167"/>
      <c r="KNQ20" s="167"/>
      <c r="KNR20" s="167"/>
      <c r="KNS20" s="167"/>
      <c r="KNT20" s="167"/>
      <c r="KNU20" s="167"/>
      <c r="KNV20" s="167"/>
      <c r="KNW20" s="167"/>
      <c r="KNX20" s="167"/>
      <c r="KNY20" s="167"/>
      <c r="KNZ20" s="167"/>
      <c r="KOA20" s="167"/>
      <c r="KOB20" s="167"/>
      <c r="KOC20" s="167"/>
      <c r="KOD20" s="167"/>
      <c r="KOE20" s="167"/>
      <c r="KOF20" s="167"/>
      <c r="KOG20" s="167"/>
      <c r="KOH20" s="167"/>
      <c r="KOI20" s="167"/>
      <c r="KOJ20" s="167"/>
      <c r="KOK20" s="167"/>
      <c r="KOL20" s="167"/>
      <c r="KOM20" s="167"/>
      <c r="KON20" s="167"/>
      <c r="KOO20" s="167"/>
      <c r="KOP20" s="167"/>
      <c r="KOQ20" s="167"/>
      <c r="KOR20" s="167"/>
      <c r="KOS20" s="167"/>
      <c r="KOT20" s="167"/>
      <c r="KOU20" s="167"/>
      <c r="KOV20" s="167"/>
      <c r="KOW20" s="167"/>
      <c r="KOX20" s="167"/>
      <c r="KOY20" s="167"/>
      <c r="KOZ20" s="167"/>
      <c r="KPA20" s="167"/>
      <c r="KPB20" s="167"/>
      <c r="KPC20" s="167"/>
      <c r="KPD20" s="167"/>
      <c r="KPE20" s="167"/>
      <c r="KPF20" s="167"/>
      <c r="KPG20" s="167"/>
      <c r="KPH20" s="167"/>
      <c r="KPI20" s="167"/>
      <c r="KPJ20" s="167"/>
      <c r="KPK20" s="167"/>
      <c r="KPL20" s="167"/>
      <c r="KPM20" s="167"/>
      <c r="KPN20" s="167"/>
      <c r="KPO20" s="167"/>
      <c r="KPP20" s="167"/>
      <c r="KPQ20" s="167"/>
      <c r="KPR20" s="167"/>
      <c r="KPS20" s="167"/>
      <c r="KPT20" s="167"/>
      <c r="KPU20" s="167"/>
      <c r="KPV20" s="167"/>
      <c r="KPW20" s="167"/>
      <c r="KPX20" s="167"/>
      <c r="KPY20" s="167"/>
      <c r="KPZ20" s="167"/>
      <c r="KQA20" s="167"/>
      <c r="KQB20" s="167"/>
      <c r="KQC20" s="167"/>
      <c r="KQD20" s="167"/>
      <c r="KQE20" s="167"/>
      <c r="KQF20" s="167"/>
      <c r="KQG20" s="167"/>
      <c r="KQH20" s="167"/>
      <c r="KQI20" s="167"/>
      <c r="KQJ20" s="167"/>
      <c r="KQK20" s="167"/>
      <c r="KQL20" s="167"/>
      <c r="KQM20" s="167"/>
      <c r="KQN20" s="167"/>
      <c r="KQO20" s="167"/>
      <c r="KQP20" s="167"/>
      <c r="KQQ20" s="167"/>
      <c r="KQR20" s="167"/>
      <c r="KQS20" s="167"/>
      <c r="KQT20" s="167"/>
      <c r="KQU20" s="167"/>
      <c r="KQV20" s="167"/>
      <c r="KQW20" s="167"/>
      <c r="KQX20" s="167"/>
      <c r="KQY20" s="167"/>
      <c r="KQZ20" s="167"/>
      <c r="KRA20" s="167"/>
      <c r="KRB20" s="167"/>
      <c r="KRC20" s="167"/>
      <c r="KRD20" s="167"/>
      <c r="KRE20" s="167"/>
      <c r="KRF20" s="167"/>
      <c r="KRG20" s="167"/>
      <c r="KRH20" s="167"/>
      <c r="KRI20" s="167"/>
      <c r="KRJ20" s="167"/>
      <c r="KRK20" s="167"/>
      <c r="KRL20" s="167"/>
      <c r="KRM20" s="167"/>
      <c r="KRN20" s="167"/>
      <c r="KRO20" s="167"/>
      <c r="KRP20" s="167"/>
      <c r="KRQ20" s="167"/>
      <c r="KRR20" s="167"/>
      <c r="KRS20" s="167"/>
      <c r="KRT20" s="167"/>
      <c r="KRU20" s="167"/>
      <c r="KRV20" s="167"/>
      <c r="KRW20" s="167"/>
      <c r="KRX20" s="167"/>
      <c r="KRY20" s="167"/>
      <c r="KRZ20" s="167"/>
      <c r="KSA20" s="167"/>
      <c r="KSB20" s="167"/>
      <c r="KSC20" s="167"/>
      <c r="KSD20" s="167"/>
      <c r="KSE20" s="167"/>
      <c r="KSF20" s="167"/>
      <c r="KSG20" s="167"/>
      <c r="KSH20" s="167"/>
      <c r="KSI20" s="167"/>
      <c r="KSJ20" s="167"/>
      <c r="KSK20" s="167"/>
      <c r="KSL20" s="167"/>
      <c r="KSM20" s="167"/>
      <c r="KSN20" s="167"/>
      <c r="KSO20" s="167"/>
      <c r="KSP20" s="167"/>
      <c r="KSQ20" s="167"/>
      <c r="KSR20" s="167"/>
      <c r="KSS20" s="167"/>
      <c r="KST20" s="167"/>
      <c r="KSU20" s="167"/>
      <c r="KSV20" s="167"/>
      <c r="KSW20" s="167"/>
      <c r="KSX20" s="167"/>
      <c r="KSY20" s="167"/>
      <c r="KSZ20" s="167"/>
      <c r="KTA20" s="167"/>
      <c r="KTB20" s="167"/>
      <c r="KTC20" s="167"/>
      <c r="KTD20" s="167"/>
      <c r="KTE20" s="167"/>
      <c r="KTF20" s="167"/>
      <c r="KTG20" s="167"/>
      <c r="KTH20" s="167"/>
      <c r="KTI20" s="167"/>
      <c r="KTJ20" s="167"/>
      <c r="KTK20" s="167"/>
      <c r="KTL20" s="167"/>
      <c r="KTM20" s="167"/>
      <c r="KTN20" s="167"/>
      <c r="KTO20" s="167"/>
      <c r="KTP20" s="167"/>
      <c r="KTQ20" s="167"/>
      <c r="KTR20" s="167"/>
      <c r="KTS20" s="167"/>
      <c r="KTT20" s="167"/>
      <c r="KTU20" s="167"/>
      <c r="KTV20" s="167"/>
      <c r="KTW20" s="167"/>
      <c r="KTX20" s="167"/>
      <c r="KTY20" s="167"/>
      <c r="KTZ20" s="167"/>
      <c r="KUA20" s="167"/>
      <c r="KUB20" s="167"/>
      <c r="KUC20" s="167"/>
      <c r="KUD20" s="167"/>
      <c r="KUE20" s="167"/>
      <c r="KUF20" s="167"/>
      <c r="KUG20" s="167"/>
      <c r="KUH20" s="167"/>
      <c r="KUI20" s="167"/>
      <c r="KUJ20" s="167"/>
      <c r="KUK20" s="167"/>
      <c r="KUL20" s="167"/>
      <c r="KUM20" s="167"/>
      <c r="KUN20" s="167"/>
      <c r="KUO20" s="167"/>
      <c r="KUP20" s="167"/>
      <c r="KUQ20" s="167"/>
      <c r="KUR20" s="167"/>
      <c r="KUS20" s="167"/>
      <c r="KUT20" s="167"/>
      <c r="KUU20" s="167"/>
      <c r="KUV20" s="167"/>
      <c r="KUW20" s="167"/>
      <c r="KUX20" s="167"/>
      <c r="KUY20" s="167"/>
      <c r="KUZ20" s="167"/>
      <c r="KVA20" s="167"/>
      <c r="KVB20" s="167"/>
      <c r="KVC20" s="167"/>
      <c r="KVD20" s="167"/>
      <c r="KVE20" s="167"/>
      <c r="KVF20" s="167"/>
      <c r="KVG20" s="167"/>
      <c r="KVH20" s="167"/>
      <c r="KVI20" s="167"/>
      <c r="KVJ20" s="167"/>
      <c r="KVK20" s="167"/>
      <c r="KVL20" s="167"/>
      <c r="KVM20" s="167"/>
      <c r="KVN20" s="167"/>
      <c r="KVO20" s="167"/>
      <c r="KVP20" s="167"/>
      <c r="KVQ20" s="167"/>
      <c r="KVR20" s="167"/>
      <c r="KVS20" s="167"/>
      <c r="KVT20" s="167"/>
      <c r="KVU20" s="167"/>
      <c r="KVV20" s="167"/>
      <c r="KVW20" s="167"/>
      <c r="KVX20" s="167"/>
      <c r="KVY20" s="167"/>
      <c r="KVZ20" s="167"/>
      <c r="KWA20" s="167"/>
      <c r="KWB20" s="167"/>
      <c r="KWC20" s="167"/>
      <c r="KWD20" s="167"/>
      <c r="KWE20" s="167"/>
      <c r="KWF20" s="167"/>
      <c r="KWG20" s="167"/>
      <c r="KWH20" s="167"/>
      <c r="KWI20" s="167"/>
      <c r="KWJ20" s="167"/>
      <c r="KWK20" s="167"/>
      <c r="KWL20" s="167"/>
      <c r="KWM20" s="167"/>
      <c r="KWN20" s="167"/>
      <c r="KWO20" s="167"/>
      <c r="KWP20" s="167"/>
      <c r="KWQ20" s="167"/>
      <c r="KWR20" s="167"/>
      <c r="KWS20" s="167"/>
      <c r="KWT20" s="167"/>
      <c r="KWU20" s="167"/>
      <c r="KWV20" s="167"/>
      <c r="KWW20" s="167"/>
      <c r="KWX20" s="167"/>
      <c r="KWY20" s="167"/>
      <c r="KWZ20" s="167"/>
      <c r="KXA20" s="167"/>
      <c r="KXB20" s="167"/>
      <c r="KXC20" s="167"/>
      <c r="KXD20" s="167"/>
      <c r="KXE20" s="167"/>
      <c r="KXF20" s="167"/>
      <c r="KXG20" s="167"/>
      <c r="KXH20" s="167"/>
      <c r="KXI20" s="167"/>
      <c r="KXJ20" s="167"/>
      <c r="KXK20" s="167"/>
      <c r="KXL20" s="167"/>
      <c r="KXM20" s="167"/>
      <c r="KXN20" s="167"/>
      <c r="KXO20" s="167"/>
      <c r="KXP20" s="167"/>
      <c r="KXQ20" s="167"/>
      <c r="KXR20" s="167"/>
      <c r="KXS20" s="167"/>
      <c r="KXT20" s="167"/>
      <c r="KXU20" s="167"/>
      <c r="KXV20" s="167"/>
      <c r="KXW20" s="167"/>
      <c r="KXX20" s="167"/>
      <c r="KXY20" s="167"/>
      <c r="KXZ20" s="167"/>
      <c r="KYA20" s="167"/>
      <c r="KYB20" s="167"/>
      <c r="KYC20" s="167"/>
      <c r="KYD20" s="167"/>
      <c r="KYE20" s="167"/>
      <c r="KYF20" s="167"/>
      <c r="KYG20" s="167"/>
      <c r="KYH20" s="167"/>
      <c r="KYI20" s="167"/>
      <c r="KYJ20" s="167"/>
      <c r="KYK20" s="167"/>
      <c r="KYL20" s="167"/>
      <c r="KYM20" s="167"/>
      <c r="KYN20" s="167"/>
      <c r="KYO20" s="167"/>
      <c r="KYP20" s="167"/>
      <c r="KYQ20" s="167"/>
      <c r="KYR20" s="167"/>
      <c r="KYS20" s="167"/>
      <c r="KYT20" s="167"/>
      <c r="KYU20" s="167"/>
      <c r="KYV20" s="167"/>
      <c r="KYW20" s="167"/>
      <c r="KYX20" s="167"/>
      <c r="KYY20" s="167"/>
      <c r="KYZ20" s="167"/>
      <c r="KZA20" s="167"/>
      <c r="KZB20" s="167"/>
      <c r="KZC20" s="167"/>
      <c r="KZD20" s="167"/>
      <c r="KZE20" s="167"/>
      <c r="KZF20" s="167"/>
      <c r="KZG20" s="167"/>
      <c r="KZH20" s="167"/>
      <c r="KZI20" s="167"/>
      <c r="KZJ20" s="167"/>
      <c r="KZK20" s="167"/>
      <c r="KZL20" s="167"/>
      <c r="KZM20" s="167"/>
      <c r="KZN20" s="167"/>
      <c r="KZO20" s="167"/>
      <c r="KZP20" s="167"/>
      <c r="KZQ20" s="167"/>
      <c r="KZR20" s="167"/>
      <c r="KZS20" s="167"/>
      <c r="KZT20" s="167"/>
      <c r="KZU20" s="167"/>
      <c r="KZV20" s="167"/>
      <c r="KZW20" s="167"/>
      <c r="KZX20" s="167"/>
      <c r="KZY20" s="167"/>
      <c r="KZZ20" s="167"/>
      <c r="LAA20" s="167"/>
      <c r="LAB20" s="167"/>
      <c r="LAC20" s="167"/>
      <c r="LAD20" s="167"/>
      <c r="LAE20" s="167"/>
      <c r="LAF20" s="167"/>
      <c r="LAG20" s="167"/>
      <c r="LAH20" s="167"/>
      <c r="LAI20" s="167"/>
      <c r="LAJ20" s="167"/>
      <c r="LAK20" s="167"/>
      <c r="LAL20" s="167"/>
      <c r="LAM20" s="167"/>
      <c r="LAN20" s="167"/>
      <c r="LAO20" s="167"/>
      <c r="LAP20" s="167"/>
      <c r="LAQ20" s="167"/>
      <c r="LAR20" s="167"/>
      <c r="LAS20" s="167"/>
      <c r="LAT20" s="167"/>
      <c r="LAU20" s="167"/>
      <c r="LAV20" s="167"/>
      <c r="LAW20" s="167"/>
      <c r="LAX20" s="167"/>
      <c r="LAY20" s="167"/>
      <c r="LAZ20" s="167"/>
      <c r="LBA20" s="167"/>
      <c r="LBB20" s="167"/>
      <c r="LBC20" s="167"/>
      <c r="LBD20" s="167"/>
      <c r="LBE20" s="167"/>
      <c r="LBF20" s="167"/>
      <c r="LBG20" s="167"/>
      <c r="LBH20" s="167"/>
      <c r="LBI20" s="167"/>
      <c r="LBJ20" s="167"/>
      <c r="LBK20" s="167"/>
      <c r="LBL20" s="167"/>
      <c r="LBM20" s="167"/>
      <c r="LBN20" s="167"/>
      <c r="LBO20" s="167"/>
      <c r="LBP20" s="167"/>
      <c r="LBQ20" s="167"/>
      <c r="LBR20" s="167"/>
      <c r="LBS20" s="167"/>
      <c r="LBT20" s="167"/>
      <c r="LBU20" s="167"/>
      <c r="LBV20" s="167"/>
      <c r="LBW20" s="167"/>
      <c r="LBX20" s="167"/>
      <c r="LBY20" s="167"/>
      <c r="LBZ20" s="167"/>
      <c r="LCA20" s="167"/>
      <c r="LCB20" s="167"/>
      <c r="LCC20" s="167"/>
      <c r="LCD20" s="167"/>
      <c r="LCE20" s="167"/>
      <c r="LCF20" s="167"/>
      <c r="LCG20" s="167"/>
      <c r="LCH20" s="167"/>
      <c r="LCI20" s="167"/>
      <c r="LCJ20" s="167"/>
      <c r="LCK20" s="167"/>
      <c r="LCL20" s="167"/>
      <c r="LCM20" s="167"/>
      <c r="LCN20" s="167"/>
      <c r="LCO20" s="167"/>
      <c r="LCP20" s="167"/>
      <c r="LCQ20" s="167"/>
      <c r="LCR20" s="167"/>
      <c r="LCS20" s="167"/>
      <c r="LCT20" s="167"/>
      <c r="LCU20" s="167"/>
      <c r="LCV20" s="167"/>
      <c r="LCW20" s="167"/>
      <c r="LCX20" s="167"/>
      <c r="LCY20" s="167"/>
      <c r="LCZ20" s="167"/>
      <c r="LDA20" s="167"/>
      <c r="LDB20" s="167"/>
      <c r="LDC20" s="167"/>
      <c r="LDD20" s="167"/>
      <c r="LDE20" s="167"/>
      <c r="LDF20" s="167"/>
      <c r="LDG20" s="167"/>
      <c r="LDH20" s="167"/>
      <c r="LDI20" s="167"/>
      <c r="LDJ20" s="167"/>
      <c r="LDK20" s="167"/>
      <c r="LDL20" s="167"/>
      <c r="LDM20" s="167"/>
      <c r="LDN20" s="167"/>
      <c r="LDO20" s="167"/>
      <c r="LDP20" s="167"/>
      <c r="LDQ20" s="167"/>
      <c r="LDR20" s="167"/>
      <c r="LDS20" s="167"/>
      <c r="LDT20" s="167"/>
      <c r="LDU20" s="167"/>
      <c r="LDV20" s="167"/>
      <c r="LDW20" s="167"/>
      <c r="LDX20" s="167"/>
      <c r="LDY20" s="167"/>
      <c r="LDZ20" s="167"/>
      <c r="LEA20" s="167"/>
      <c r="LEB20" s="167"/>
      <c r="LEC20" s="167"/>
      <c r="LED20" s="167"/>
      <c r="LEE20" s="167"/>
      <c r="LEF20" s="167"/>
      <c r="LEG20" s="167"/>
      <c r="LEH20" s="167"/>
      <c r="LEI20" s="167"/>
      <c r="LEJ20" s="167"/>
      <c r="LEK20" s="167"/>
      <c r="LEL20" s="167"/>
      <c r="LEM20" s="167"/>
      <c r="LEN20" s="167"/>
      <c r="LEO20" s="167"/>
      <c r="LEP20" s="167"/>
      <c r="LEQ20" s="167"/>
      <c r="LER20" s="167"/>
      <c r="LES20" s="167"/>
      <c r="LET20" s="167"/>
      <c r="LEU20" s="167"/>
      <c r="LEV20" s="167"/>
      <c r="LEW20" s="167"/>
      <c r="LEX20" s="167"/>
      <c r="LEY20" s="167"/>
      <c r="LEZ20" s="167"/>
      <c r="LFA20" s="167"/>
      <c r="LFB20" s="167"/>
      <c r="LFC20" s="167"/>
      <c r="LFD20" s="167"/>
      <c r="LFE20" s="167"/>
      <c r="LFF20" s="167"/>
      <c r="LFG20" s="167"/>
      <c r="LFH20" s="167"/>
      <c r="LFI20" s="167"/>
      <c r="LFJ20" s="167"/>
      <c r="LFK20" s="167"/>
      <c r="LFL20" s="167"/>
      <c r="LFM20" s="167"/>
      <c r="LFN20" s="167"/>
      <c r="LFO20" s="167"/>
      <c r="LFP20" s="167"/>
      <c r="LFQ20" s="167"/>
      <c r="LFR20" s="167"/>
      <c r="LFS20" s="167"/>
      <c r="LFT20" s="167"/>
      <c r="LFU20" s="167"/>
      <c r="LFV20" s="167"/>
      <c r="LFW20" s="167"/>
      <c r="LFX20" s="167"/>
      <c r="LFY20" s="167"/>
      <c r="LFZ20" s="167"/>
      <c r="LGA20" s="167"/>
      <c r="LGB20" s="167"/>
      <c r="LGC20" s="167"/>
      <c r="LGD20" s="167"/>
      <c r="LGE20" s="167"/>
      <c r="LGF20" s="167"/>
      <c r="LGG20" s="167"/>
      <c r="LGH20" s="167"/>
      <c r="LGI20" s="167"/>
      <c r="LGJ20" s="167"/>
      <c r="LGK20" s="167"/>
      <c r="LGL20" s="167"/>
      <c r="LGM20" s="167"/>
      <c r="LGN20" s="167"/>
      <c r="LGO20" s="167"/>
      <c r="LGP20" s="167"/>
      <c r="LGQ20" s="167"/>
      <c r="LGR20" s="167"/>
      <c r="LGS20" s="167"/>
      <c r="LGT20" s="167"/>
      <c r="LGU20" s="167"/>
      <c r="LGV20" s="167"/>
      <c r="LGW20" s="167"/>
      <c r="LGX20" s="167"/>
      <c r="LGY20" s="167"/>
      <c r="LGZ20" s="167"/>
      <c r="LHA20" s="167"/>
      <c r="LHB20" s="167"/>
      <c r="LHC20" s="167"/>
      <c r="LHD20" s="167"/>
      <c r="LHE20" s="167"/>
      <c r="LHF20" s="167"/>
      <c r="LHG20" s="167"/>
      <c r="LHH20" s="167"/>
      <c r="LHI20" s="167"/>
      <c r="LHJ20" s="167"/>
      <c r="LHK20" s="167"/>
      <c r="LHL20" s="167"/>
      <c r="LHM20" s="167"/>
      <c r="LHN20" s="167"/>
      <c r="LHO20" s="167"/>
      <c r="LHP20" s="167"/>
      <c r="LHQ20" s="167"/>
      <c r="LHR20" s="167"/>
      <c r="LHS20" s="167"/>
      <c r="LHT20" s="167"/>
      <c r="LHU20" s="167"/>
      <c r="LHV20" s="167"/>
      <c r="LHW20" s="167"/>
      <c r="LHX20" s="167"/>
      <c r="LHY20" s="167"/>
      <c r="LHZ20" s="167"/>
      <c r="LIA20" s="167"/>
      <c r="LIB20" s="167"/>
      <c r="LIC20" s="167"/>
      <c r="LID20" s="167"/>
      <c r="LIE20" s="167"/>
      <c r="LIF20" s="167"/>
      <c r="LIG20" s="167"/>
      <c r="LIH20" s="167"/>
      <c r="LII20" s="167"/>
      <c r="LIJ20" s="167"/>
      <c r="LIK20" s="167"/>
      <c r="LIL20" s="167"/>
      <c r="LIM20" s="167"/>
      <c r="LIN20" s="167"/>
      <c r="LIO20" s="167"/>
      <c r="LIP20" s="167"/>
      <c r="LIQ20" s="167"/>
      <c r="LIR20" s="167"/>
      <c r="LIS20" s="167"/>
      <c r="LIT20" s="167"/>
      <c r="LIU20" s="167"/>
      <c r="LIV20" s="167"/>
      <c r="LIW20" s="167"/>
      <c r="LIX20" s="167"/>
      <c r="LIY20" s="167"/>
      <c r="LIZ20" s="167"/>
      <c r="LJA20" s="167"/>
      <c r="LJB20" s="167"/>
      <c r="LJC20" s="167"/>
      <c r="LJD20" s="167"/>
      <c r="LJE20" s="167"/>
      <c r="LJF20" s="167"/>
      <c r="LJG20" s="167"/>
      <c r="LJH20" s="167"/>
      <c r="LJI20" s="167"/>
      <c r="LJJ20" s="167"/>
      <c r="LJK20" s="167"/>
      <c r="LJL20" s="167"/>
      <c r="LJM20" s="167"/>
      <c r="LJN20" s="167"/>
      <c r="LJO20" s="167"/>
      <c r="LJP20" s="167"/>
      <c r="LJQ20" s="167"/>
      <c r="LJR20" s="167"/>
      <c r="LJS20" s="167"/>
      <c r="LJT20" s="167"/>
      <c r="LJU20" s="167"/>
      <c r="LJV20" s="167"/>
      <c r="LJW20" s="167"/>
      <c r="LJX20" s="167"/>
      <c r="LJY20" s="167"/>
      <c r="LJZ20" s="167"/>
      <c r="LKA20" s="167"/>
      <c r="LKB20" s="167"/>
      <c r="LKC20" s="167"/>
      <c r="LKD20" s="167"/>
      <c r="LKE20" s="167"/>
      <c r="LKF20" s="167"/>
      <c r="LKG20" s="167"/>
      <c r="LKH20" s="167"/>
      <c r="LKI20" s="167"/>
      <c r="LKJ20" s="167"/>
      <c r="LKK20" s="167"/>
      <c r="LKL20" s="167"/>
      <c r="LKM20" s="167"/>
      <c r="LKN20" s="167"/>
      <c r="LKO20" s="167"/>
      <c r="LKP20" s="167"/>
      <c r="LKQ20" s="167"/>
      <c r="LKR20" s="167"/>
      <c r="LKS20" s="167"/>
      <c r="LKT20" s="167"/>
      <c r="LKU20" s="167"/>
      <c r="LKV20" s="167"/>
      <c r="LKW20" s="167"/>
      <c r="LKX20" s="167"/>
      <c r="LKY20" s="167"/>
      <c r="LKZ20" s="167"/>
      <c r="LLA20" s="167"/>
      <c r="LLB20" s="167"/>
      <c r="LLC20" s="167"/>
      <c r="LLD20" s="167"/>
      <c r="LLE20" s="167"/>
      <c r="LLF20" s="167"/>
      <c r="LLG20" s="167"/>
      <c r="LLH20" s="167"/>
      <c r="LLI20" s="167"/>
      <c r="LLJ20" s="167"/>
      <c r="LLK20" s="167"/>
      <c r="LLL20" s="167"/>
      <c r="LLM20" s="167"/>
      <c r="LLN20" s="167"/>
      <c r="LLO20" s="167"/>
      <c r="LLP20" s="167"/>
      <c r="LLQ20" s="167"/>
      <c r="LLR20" s="167"/>
      <c r="LLS20" s="167"/>
      <c r="LLT20" s="167"/>
      <c r="LLU20" s="167"/>
      <c r="LLV20" s="167"/>
      <c r="LLW20" s="167"/>
      <c r="LLX20" s="167"/>
      <c r="LLY20" s="167"/>
      <c r="LLZ20" s="167"/>
      <c r="LMA20" s="167"/>
      <c r="LMB20" s="167"/>
      <c r="LMC20" s="167"/>
      <c r="LMD20" s="167"/>
      <c r="LME20" s="167"/>
      <c r="LMF20" s="167"/>
      <c r="LMG20" s="167"/>
      <c r="LMH20" s="167"/>
      <c r="LMI20" s="167"/>
      <c r="LMJ20" s="167"/>
      <c r="LMK20" s="167"/>
      <c r="LML20" s="167"/>
      <c r="LMM20" s="167"/>
      <c r="LMN20" s="167"/>
      <c r="LMO20" s="167"/>
      <c r="LMP20" s="167"/>
      <c r="LMQ20" s="167"/>
      <c r="LMR20" s="167"/>
      <c r="LMS20" s="167"/>
      <c r="LMT20" s="167"/>
      <c r="LMU20" s="167"/>
      <c r="LMV20" s="167"/>
      <c r="LMW20" s="167"/>
      <c r="LMX20" s="167"/>
      <c r="LMY20" s="167"/>
      <c r="LMZ20" s="167"/>
      <c r="LNA20" s="167"/>
      <c r="LNB20" s="167"/>
      <c r="LNC20" s="167"/>
      <c r="LND20" s="167"/>
      <c r="LNE20" s="167"/>
      <c r="LNF20" s="167"/>
      <c r="LNG20" s="167"/>
      <c r="LNH20" s="167"/>
      <c r="LNI20" s="167"/>
      <c r="LNJ20" s="167"/>
      <c r="LNK20" s="167"/>
      <c r="LNL20" s="167"/>
      <c r="LNM20" s="167"/>
      <c r="LNN20" s="167"/>
      <c r="LNO20" s="167"/>
      <c r="LNP20" s="167"/>
      <c r="LNQ20" s="167"/>
      <c r="LNR20" s="167"/>
      <c r="LNS20" s="167"/>
      <c r="LNT20" s="167"/>
      <c r="LNU20" s="167"/>
      <c r="LNV20" s="167"/>
      <c r="LNW20" s="167"/>
      <c r="LNX20" s="167"/>
      <c r="LNY20" s="167"/>
      <c r="LNZ20" s="167"/>
      <c r="LOA20" s="167"/>
      <c r="LOB20" s="167"/>
      <c r="LOC20" s="167"/>
      <c r="LOD20" s="167"/>
      <c r="LOE20" s="167"/>
      <c r="LOF20" s="167"/>
      <c r="LOG20" s="167"/>
      <c r="LOH20" s="167"/>
      <c r="LOI20" s="167"/>
      <c r="LOJ20" s="167"/>
      <c r="LOK20" s="167"/>
      <c r="LOL20" s="167"/>
      <c r="LOM20" s="167"/>
      <c r="LON20" s="167"/>
      <c r="LOO20" s="167"/>
      <c r="LOP20" s="167"/>
      <c r="LOQ20" s="167"/>
      <c r="LOR20" s="167"/>
      <c r="LOS20" s="167"/>
      <c r="LOT20" s="167"/>
      <c r="LOU20" s="167"/>
      <c r="LOV20" s="167"/>
      <c r="LOW20" s="167"/>
      <c r="LOX20" s="167"/>
      <c r="LOY20" s="167"/>
      <c r="LOZ20" s="167"/>
      <c r="LPA20" s="167"/>
      <c r="LPB20" s="167"/>
      <c r="LPC20" s="167"/>
      <c r="LPD20" s="167"/>
      <c r="LPE20" s="167"/>
      <c r="LPF20" s="167"/>
      <c r="LPG20" s="167"/>
      <c r="LPH20" s="167"/>
      <c r="LPI20" s="167"/>
      <c r="LPJ20" s="167"/>
      <c r="LPK20" s="167"/>
      <c r="LPL20" s="167"/>
      <c r="LPM20" s="167"/>
      <c r="LPN20" s="167"/>
      <c r="LPO20" s="167"/>
      <c r="LPP20" s="167"/>
      <c r="LPQ20" s="167"/>
      <c r="LPR20" s="167"/>
      <c r="LPS20" s="167"/>
      <c r="LPT20" s="167"/>
      <c r="LPU20" s="167"/>
      <c r="LPV20" s="167"/>
      <c r="LPW20" s="167"/>
      <c r="LPX20" s="167"/>
      <c r="LPY20" s="167"/>
      <c r="LPZ20" s="167"/>
      <c r="LQA20" s="167"/>
      <c r="LQB20" s="167"/>
      <c r="LQC20" s="167"/>
      <c r="LQD20" s="167"/>
      <c r="LQE20" s="167"/>
      <c r="LQF20" s="167"/>
      <c r="LQG20" s="167"/>
      <c r="LQH20" s="167"/>
      <c r="LQI20" s="167"/>
      <c r="LQJ20" s="167"/>
      <c r="LQK20" s="167"/>
      <c r="LQL20" s="167"/>
      <c r="LQM20" s="167"/>
      <c r="LQN20" s="167"/>
      <c r="LQO20" s="167"/>
      <c r="LQP20" s="167"/>
      <c r="LQQ20" s="167"/>
      <c r="LQR20" s="167"/>
      <c r="LQS20" s="167"/>
      <c r="LQT20" s="167"/>
      <c r="LQU20" s="167"/>
      <c r="LQV20" s="167"/>
      <c r="LQW20" s="167"/>
      <c r="LQX20" s="167"/>
      <c r="LQY20" s="167"/>
      <c r="LQZ20" s="167"/>
      <c r="LRA20" s="167"/>
      <c r="LRB20" s="167"/>
      <c r="LRC20" s="167"/>
      <c r="LRD20" s="167"/>
      <c r="LRE20" s="167"/>
      <c r="LRF20" s="167"/>
      <c r="LRG20" s="167"/>
      <c r="LRH20" s="167"/>
      <c r="LRI20" s="167"/>
      <c r="LRJ20" s="167"/>
      <c r="LRK20" s="167"/>
      <c r="LRL20" s="167"/>
      <c r="LRM20" s="167"/>
      <c r="LRN20" s="167"/>
      <c r="LRO20" s="167"/>
      <c r="LRP20" s="167"/>
      <c r="LRQ20" s="167"/>
      <c r="LRR20" s="167"/>
      <c r="LRS20" s="167"/>
      <c r="LRT20" s="167"/>
      <c r="LRU20" s="167"/>
      <c r="LRV20" s="167"/>
      <c r="LRW20" s="167"/>
      <c r="LRX20" s="167"/>
      <c r="LRY20" s="167"/>
      <c r="LRZ20" s="167"/>
      <c r="LSA20" s="167"/>
      <c r="LSB20" s="167"/>
      <c r="LSC20" s="167"/>
      <c r="LSD20" s="167"/>
      <c r="LSE20" s="167"/>
      <c r="LSF20" s="167"/>
      <c r="LSG20" s="167"/>
      <c r="LSH20" s="167"/>
      <c r="LSI20" s="167"/>
      <c r="LSJ20" s="167"/>
      <c r="LSK20" s="167"/>
      <c r="LSL20" s="167"/>
      <c r="LSM20" s="167"/>
      <c r="LSN20" s="167"/>
      <c r="LSO20" s="167"/>
      <c r="LSP20" s="167"/>
      <c r="LSQ20" s="167"/>
      <c r="LSR20" s="167"/>
      <c r="LSS20" s="167"/>
      <c r="LST20" s="167"/>
      <c r="LSU20" s="167"/>
      <c r="LSV20" s="167"/>
      <c r="LSW20" s="167"/>
      <c r="LSX20" s="167"/>
      <c r="LSY20" s="167"/>
      <c r="LSZ20" s="167"/>
      <c r="LTA20" s="167"/>
      <c r="LTB20" s="167"/>
      <c r="LTC20" s="167"/>
      <c r="LTD20" s="167"/>
      <c r="LTE20" s="167"/>
      <c r="LTF20" s="167"/>
      <c r="LTG20" s="167"/>
      <c r="LTH20" s="167"/>
      <c r="LTI20" s="167"/>
      <c r="LTJ20" s="167"/>
      <c r="LTK20" s="167"/>
      <c r="LTL20" s="167"/>
      <c r="LTM20" s="167"/>
      <c r="LTN20" s="167"/>
      <c r="LTO20" s="167"/>
      <c r="LTP20" s="167"/>
      <c r="LTQ20" s="167"/>
      <c r="LTR20" s="167"/>
      <c r="LTS20" s="167"/>
      <c r="LTT20" s="167"/>
      <c r="LTU20" s="167"/>
      <c r="LTV20" s="167"/>
      <c r="LTW20" s="167"/>
      <c r="LTX20" s="167"/>
      <c r="LTY20" s="167"/>
      <c r="LTZ20" s="167"/>
      <c r="LUA20" s="167"/>
      <c r="LUB20" s="167"/>
      <c r="LUC20" s="167"/>
      <c r="LUD20" s="167"/>
      <c r="LUE20" s="167"/>
      <c r="LUF20" s="167"/>
      <c r="LUG20" s="167"/>
      <c r="LUH20" s="167"/>
      <c r="LUI20" s="167"/>
      <c r="LUJ20" s="167"/>
      <c r="LUK20" s="167"/>
      <c r="LUL20" s="167"/>
      <c r="LUM20" s="167"/>
      <c r="LUN20" s="167"/>
      <c r="LUO20" s="167"/>
      <c r="LUP20" s="167"/>
      <c r="LUQ20" s="167"/>
      <c r="LUR20" s="167"/>
      <c r="LUS20" s="167"/>
      <c r="LUT20" s="167"/>
      <c r="LUU20" s="167"/>
      <c r="LUV20" s="167"/>
      <c r="LUW20" s="167"/>
      <c r="LUX20" s="167"/>
      <c r="LUY20" s="167"/>
      <c r="LUZ20" s="167"/>
      <c r="LVA20" s="167"/>
      <c r="LVB20" s="167"/>
      <c r="LVC20" s="167"/>
      <c r="LVD20" s="167"/>
      <c r="LVE20" s="167"/>
      <c r="LVF20" s="167"/>
      <c r="LVG20" s="167"/>
      <c r="LVH20" s="167"/>
      <c r="LVI20" s="167"/>
      <c r="LVJ20" s="167"/>
      <c r="LVK20" s="167"/>
      <c r="LVL20" s="167"/>
      <c r="LVM20" s="167"/>
      <c r="LVN20" s="167"/>
      <c r="LVO20" s="167"/>
      <c r="LVP20" s="167"/>
      <c r="LVQ20" s="167"/>
      <c r="LVR20" s="167"/>
      <c r="LVS20" s="167"/>
      <c r="LVT20" s="167"/>
      <c r="LVU20" s="167"/>
      <c r="LVV20" s="167"/>
      <c r="LVW20" s="167"/>
      <c r="LVX20" s="167"/>
      <c r="LVY20" s="167"/>
      <c r="LVZ20" s="167"/>
      <c r="LWA20" s="167"/>
      <c r="LWB20" s="167"/>
      <c r="LWC20" s="167"/>
      <c r="LWD20" s="167"/>
      <c r="LWE20" s="167"/>
      <c r="LWF20" s="167"/>
      <c r="LWG20" s="167"/>
      <c r="LWH20" s="167"/>
      <c r="LWI20" s="167"/>
      <c r="LWJ20" s="167"/>
      <c r="LWK20" s="167"/>
      <c r="LWL20" s="167"/>
      <c r="LWM20" s="167"/>
      <c r="LWN20" s="167"/>
      <c r="LWO20" s="167"/>
      <c r="LWP20" s="167"/>
      <c r="LWQ20" s="167"/>
      <c r="LWR20" s="167"/>
      <c r="LWS20" s="167"/>
      <c r="LWT20" s="167"/>
      <c r="LWU20" s="167"/>
      <c r="LWV20" s="167"/>
      <c r="LWW20" s="167"/>
      <c r="LWX20" s="167"/>
      <c r="LWY20" s="167"/>
      <c r="LWZ20" s="167"/>
      <c r="LXA20" s="167"/>
      <c r="LXB20" s="167"/>
      <c r="LXC20" s="167"/>
      <c r="LXD20" s="167"/>
      <c r="LXE20" s="167"/>
      <c r="LXF20" s="167"/>
      <c r="LXG20" s="167"/>
      <c r="LXH20" s="167"/>
      <c r="LXI20" s="167"/>
      <c r="LXJ20" s="167"/>
      <c r="LXK20" s="167"/>
      <c r="LXL20" s="167"/>
      <c r="LXM20" s="167"/>
      <c r="LXN20" s="167"/>
      <c r="LXO20" s="167"/>
      <c r="LXP20" s="167"/>
      <c r="LXQ20" s="167"/>
      <c r="LXR20" s="167"/>
      <c r="LXS20" s="167"/>
      <c r="LXT20" s="167"/>
      <c r="LXU20" s="167"/>
      <c r="LXV20" s="167"/>
      <c r="LXW20" s="167"/>
      <c r="LXX20" s="167"/>
      <c r="LXY20" s="167"/>
      <c r="LXZ20" s="167"/>
      <c r="LYA20" s="167"/>
      <c r="LYB20" s="167"/>
      <c r="LYC20" s="167"/>
      <c r="LYD20" s="167"/>
      <c r="LYE20" s="167"/>
      <c r="LYF20" s="167"/>
      <c r="LYG20" s="167"/>
      <c r="LYH20" s="167"/>
      <c r="LYI20" s="167"/>
      <c r="LYJ20" s="167"/>
      <c r="LYK20" s="167"/>
      <c r="LYL20" s="167"/>
      <c r="LYM20" s="167"/>
      <c r="LYN20" s="167"/>
      <c r="LYO20" s="167"/>
      <c r="LYP20" s="167"/>
      <c r="LYQ20" s="167"/>
      <c r="LYR20" s="167"/>
      <c r="LYS20" s="167"/>
      <c r="LYT20" s="167"/>
      <c r="LYU20" s="167"/>
      <c r="LYV20" s="167"/>
      <c r="LYW20" s="167"/>
      <c r="LYX20" s="167"/>
      <c r="LYY20" s="167"/>
      <c r="LYZ20" s="167"/>
      <c r="LZA20" s="167"/>
      <c r="LZB20" s="167"/>
      <c r="LZC20" s="167"/>
      <c r="LZD20" s="167"/>
      <c r="LZE20" s="167"/>
      <c r="LZF20" s="167"/>
      <c r="LZG20" s="167"/>
      <c r="LZH20" s="167"/>
      <c r="LZI20" s="167"/>
      <c r="LZJ20" s="167"/>
      <c r="LZK20" s="167"/>
      <c r="LZL20" s="167"/>
      <c r="LZM20" s="167"/>
      <c r="LZN20" s="167"/>
      <c r="LZO20" s="167"/>
      <c r="LZP20" s="167"/>
      <c r="LZQ20" s="167"/>
      <c r="LZR20" s="167"/>
      <c r="LZS20" s="167"/>
      <c r="LZT20" s="167"/>
      <c r="LZU20" s="167"/>
      <c r="LZV20" s="167"/>
      <c r="LZW20" s="167"/>
      <c r="LZX20" s="167"/>
      <c r="LZY20" s="167"/>
      <c r="LZZ20" s="167"/>
      <c r="MAA20" s="167"/>
      <c r="MAB20" s="167"/>
      <c r="MAC20" s="167"/>
      <c r="MAD20" s="167"/>
      <c r="MAE20" s="167"/>
      <c r="MAF20" s="167"/>
      <c r="MAG20" s="167"/>
      <c r="MAH20" s="167"/>
      <c r="MAI20" s="167"/>
      <c r="MAJ20" s="167"/>
      <c r="MAK20" s="167"/>
      <c r="MAL20" s="167"/>
      <c r="MAM20" s="167"/>
      <c r="MAN20" s="167"/>
      <c r="MAO20" s="167"/>
      <c r="MAP20" s="167"/>
      <c r="MAQ20" s="167"/>
      <c r="MAR20" s="167"/>
      <c r="MAS20" s="167"/>
      <c r="MAT20" s="167"/>
      <c r="MAU20" s="167"/>
      <c r="MAV20" s="167"/>
      <c r="MAW20" s="167"/>
      <c r="MAX20" s="167"/>
      <c r="MAY20" s="167"/>
      <c r="MAZ20" s="167"/>
      <c r="MBA20" s="167"/>
      <c r="MBB20" s="167"/>
      <c r="MBC20" s="167"/>
      <c r="MBD20" s="167"/>
      <c r="MBE20" s="167"/>
      <c r="MBF20" s="167"/>
      <c r="MBG20" s="167"/>
      <c r="MBH20" s="167"/>
      <c r="MBI20" s="167"/>
      <c r="MBJ20" s="167"/>
      <c r="MBK20" s="167"/>
      <c r="MBL20" s="167"/>
      <c r="MBM20" s="167"/>
      <c r="MBN20" s="167"/>
      <c r="MBO20" s="167"/>
      <c r="MBP20" s="167"/>
      <c r="MBQ20" s="167"/>
      <c r="MBR20" s="167"/>
      <c r="MBS20" s="167"/>
      <c r="MBT20" s="167"/>
      <c r="MBU20" s="167"/>
      <c r="MBV20" s="167"/>
      <c r="MBW20" s="167"/>
      <c r="MBX20" s="167"/>
      <c r="MBY20" s="167"/>
      <c r="MBZ20" s="167"/>
      <c r="MCA20" s="167"/>
      <c r="MCB20" s="167"/>
      <c r="MCC20" s="167"/>
      <c r="MCD20" s="167"/>
      <c r="MCE20" s="167"/>
      <c r="MCF20" s="167"/>
      <c r="MCG20" s="167"/>
      <c r="MCH20" s="167"/>
      <c r="MCI20" s="167"/>
      <c r="MCJ20" s="167"/>
      <c r="MCK20" s="167"/>
      <c r="MCL20" s="167"/>
      <c r="MCM20" s="167"/>
      <c r="MCN20" s="167"/>
      <c r="MCO20" s="167"/>
      <c r="MCP20" s="167"/>
      <c r="MCQ20" s="167"/>
      <c r="MCR20" s="167"/>
      <c r="MCS20" s="167"/>
      <c r="MCT20" s="167"/>
      <c r="MCU20" s="167"/>
      <c r="MCV20" s="167"/>
      <c r="MCW20" s="167"/>
      <c r="MCX20" s="167"/>
      <c r="MCY20" s="167"/>
      <c r="MCZ20" s="167"/>
      <c r="MDA20" s="167"/>
      <c r="MDB20" s="167"/>
      <c r="MDC20" s="167"/>
      <c r="MDD20" s="167"/>
      <c r="MDE20" s="167"/>
      <c r="MDF20" s="167"/>
      <c r="MDG20" s="167"/>
      <c r="MDH20" s="167"/>
      <c r="MDI20" s="167"/>
      <c r="MDJ20" s="167"/>
      <c r="MDK20" s="167"/>
      <c r="MDL20" s="167"/>
      <c r="MDM20" s="167"/>
      <c r="MDN20" s="167"/>
      <c r="MDO20" s="167"/>
      <c r="MDP20" s="167"/>
      <c r="MDQ20" s="167"/>
      <c r="MDR20" s="167"/>
      <c r="MDS20" s="167"/>
      <c r="MDT20" s="167"/>
      <c r="MDU20" s="167"/>
      <c r="MDV20" s="167"/>
      <c r="MDW20" s="167"/>
      <c r="MDX20" s="167"/>
      <c r="MDY20" s="167"/>
      <c r="MDZ20" s="167"/>
      <c r="MEA20" s="167"/>
      <c r="MEB20" s="167"/>
      <c r="MEC20" s="167"/>
      <c r="MED20" s="167"/>
      <c r="MEE20" s="167"/>
      <c r="MEF20" s="167"/>
      <c r="MEG20" s="167"/>
      <c r="MEH20" s="167"/>
      <c r="MEI20" s="167"/>
      <c r="MEJ20" s="167"/>
      <c r="MEK20" s="167"/>
      <c r="MEL20" s="167"/>
      <c r="MEM20" s="167"/>
      <c r="MEN20" s="167"/>
      <c r="MEO20" s="167"/>
      <c r="MEP20" s="167"/>
      <c r="MEQ20" s="167"/>
      <c r="MER20" s="167"/>
      <c r="MES20" s="167"/>
      <c r="MET20" s="167"/>
      <c r="MEU20" s="167"/>
      <c r="MEV20" s="167"/>
      <c r="MEW20" s="167"/>
      <c r="MEX20" s="167"/>
      <c r="MEY20" s="167"/>
      <c r="MEZ20" s="167"/>
      <c r="MFA20" s="167"/>
      <c r="MFB20" s="167"/>
      <c r="MFC20" s="167"/>
      <c r="MFD20" s="167"/>
      <c r="MFE20" s="167"/>
      <c r="MFF20" s="167"/>
      <c r="MFG20" s="167"/>
      <c r="MFH20" s="167"/>
      <c r="MFI20" s="167"/>
      <c r="MFJ20" s="167"/>
      <c r="MFK20" s="167"/>
      <c r="MFL20" s="167"/>
      <c r="MFM20" s="167"/>
      <c r="MFN20" s="167"/>
      <c r="MFO20" s="167"/>
      <c r="MFP20" s="167"/>
      <c r="MFQ20" s="167"/>
      <c r="MFR20" s="167"/>
      <c r="MFS20" s="167"/>
      <c r="MFT20" s="167"/>
      <c r="MFU20" s="167"/>
      <c r="MFV20" s="167"/>
      <c r="MFW20" s="167"/>
      <c r="MFX20" s="167"/>
      <c r="MFY20" s="167"/>
      <c r="MFZ20" s="167"/>
      <c r="MGA20" s="167"/>
      <c r="MGB20" s="167"/>
      <c r="MGC20" s="167"/>
      <c r="MGD20" s="167"/>
      <c r="MGE20" s="167"/>
      <c r="MGF20" s="167"/>
      <c r="MGG20" s="167"/>
      <c r="MGH20" s="167"/>
      <c r="MGI20" s="167"/>
      <c r="MGJ20" s="167"/>
      <c r="MGK20" s="167"/>
      <c r="MGL20" s="167"/>
      <c r="MGM20" s="167"/>
      <c r="MGN20" s="167"/>
      <c r="MGO20" s="167"/>
      <c r="MGP20" s="167"/>
      <c r="MGQ20" s="167"/>
      <c r="MGR20" s="167"/>
      <c r="MGS20" s="167"/>
      <c r="MGT20" s="167"/>
      <c r="MGU20" s="167"/>
      <c r="MGV20" s="167"/>
      <c r="MGW20" s="167"/>
      <c r="MGX20" s="167"/>
      <c r="MGY20" s="167"/>
      <c r="MGZ20" s="167"/>
      <c r="MHA20" s="167"/>
      <c r="MHB20" s="167"/>
      <c r="MHC20" s="167"/>
      <c r="MHD20" s="167"/>
      <c r="MHE20" s="167"/>
      <c r="MHF20" s="167"/>
      <c r="MHG20" s="167"/>
      <c r="MHH20" s="167"/>
      <c r="MHI20" s="167"/>
      <c r="MHJ20" s="167"/>
      <c r="MHK20" s="167"/>
      <c r="MHL20" s="167"/>
      <c r="MHM20" s="167"/>
      <c r="MHN20" s="167"/>
      <c r="MHO20" s="167"/>
      <c r="MHP20" s="167"/>
      <c r="MHQ20" s="167"/>
      <c r="MHR20" s="167"/>
      <c r="MHS20" s="167"/>
      <c r="MHT20" s="167"/>
      <c r="MHU20" s="167"/>
      <c r="MHV20" s="167"/>
      <c r="MHW20" s="167"/>
      <c r="MHX20" s="167"/>
      <c r="MHY20" s="167"/>
      <c r="MHZ20" s="167"/>
      <c r="MIA20" s="167"/>
      <c r="MIB20" s="167"/>
      <c r="MIC20" s="167"/>
      <c r="MID20" s="167"/>
      <c r="MIE20" s="167"/>
      <c r="MIF20" s="167"/>
      <c r="MIG20" s="167"/>
      <c r="MIH20" s="167"/>
      <c r="MII20" s="167"/>
      <c r="MIJ20" s="167"/>
      <c r="MIK20" s="167"/>
      <c r="MIL20" s="167"/>
      <c r="MIM20" s="167"/>
      <c r="MIN20" s="167"/>
      <c r="MIO20" s="167"/>
      <c r="MIP20" s="167"/>
      <c r="MIQ20" s="167"/>
      <c r="MIR20" s="167"/>
      <c r="MIS20" s="167"/>
      <c r="MIT20" s="167"/>
      <c r="MIU20" s="167"/>
      <c r="MIV20" s="167"/>
      <c r="MIW20" s="167"/>
      <c r="MIX20" s="167"/>
      <c r="MIY20" s="167"/>
      <c r="MIZ20" s="167"/>
      <c r="MJA20" s="167"/>
      <c r="MJB20" s="167"/>
      <c r="MJC20" s="167"/>
      <c r="MJD20" s="167"/>
      <c r="MJE20" s="167"/>
      <c r="MJF20" s="167"/>
      <c r="MJG20" s="167"/>
      <c r="MJH20" s="167"/>
      <c r="MJI20" s="167"/>
      <c r="MJJ20" s="167"/>
      <c r="MJK20" s="167"/>
      <c r="MJL20" s="167"/>
      <c r="MJM20" s="167"/>
      <c r="MJN20" s="167"/>
      <c r="MJO20" s="167"/>
      <c r="MJP20" s="167"/>
      <c r="MJQ20" s="167"/>
      <c r="MJR20" s="167"/>
      <c r="MJS20" s="167"/>
      <c r="MJT20" s="167"/>
      <c r="MJU20" s="167"/>
      <c r="MJV20" s="167"/>
      <c r="MJW20" s="167"/>
      <c r="MJX20" s="167"/>
      <c r="MJY20" s="167"/>
      <c r="MJZ20" s="167"/>
      <c r="MKA20" s="167"/>
      <c r="MKB20" s="167"/>
      <c r="MKC20" s="167"/>
      <c r="MKD20" s="167"/>
      <c r="MKE20" s="167"/>
      <c r="MKF20" s="167"/>
      <c r="MKG20" s="167"/>
      <c r="MKH20" s="167"/>
      <c r="MKI20" s="167"/>
      <c r="MKJ20" s="167"/>
      <c r="MKK20" s="167"/>
      <c r="MKL20" s="167"/>
      <c r="MKM20" s="167"/>
      <c r="MKN20" s="167"/>
      <c r="MKO20" s="167"/>
      <c r="MKP20" s="167"/>
      <c r="MKQ20" s="167"/>
      <c r="MKR20" s="167"/>
      <c r="MKS20" s="167"/>
      <c r="MKT20" s="167"/>
      <c r="MKU20" s="167"/>
      <c r="MKV20" s="167"/>
      <c r="MKW20" s="167"/>
      <c r="MKX20" s="167"/>
      <c r="MKY20" s="167"/>
      <c r="MKZ20" s="167"/>
      <c r="MLA20" s="167"/>
      <c r="MLB20" s="167"/>
      <c r="MLC20" s="167"/>
      <c r="MLD20" s="167"/>
      <c r="MLE20" s="167"/>
      <c r="MLF20" s="167"/>
      <c r="MLG20" s="167"/>
      <c r="MLH20" s="167"/>
      <c r="MLI20" s="167"/>
      <c r="MLJ20" s="167"/>
      <c r="MLK20" s="167"/>
      <c r="MLL20" s="167"/>
      <c r="MLM20" s="167"/>
      <c r="MLN20" s="167"/>
      <c r="MLO20" s="167"/>
      <c r="MLP20" s="167"/>
      <c r="MLQ20" s="167"/>
      <c r="MLR20" s="167"/>
      <c r="MLS20" s="167"/>
      <c r="MLT20" s="167"/>
      <c r="MLU20" s="167"/>
      <c r="MLV20" s="167"/>
      <c r="MLW20" s="167"/>
      <c r="MLX20" s="167"/>
      <c r="MLY20" s="167"/>
      <c r="MLZ20" s="167"/>
      <c r="MMA20" s="167"/>
      <c r="MMB20" s="167"/>
      <c r="MMC20" s="167"/>
      <c r="MMD20" s="167"/>
      <c r="MME20" s="167"/>
      <c r="MMF20" s="167"/>
      <c r="MMG20" s="167"/>
      <c r="MMH20" s="167"/>
      <c r="MMI20" s="167"/>
      <c r="MMJ20" s="167"/>
      <c r="MMK20" s="167"/>
      <c r="MML20" s="167"/>
      <c r="MMM20" s="167"/>
      <c r="MMN20" s="167"/>
      <c r="MMO20" s="167"/>
      <c r="MMP20" s="167"/>
      <c r="MMQ20" s="167"/>
      <c r="MMR20" s="167"/>
      <c r="MMS20" s="167"/>
      <c r="MMT20" s="167"/>
      <c r="MMU20" s="167"/>
      <c r="MMV20" s="167"/>
      <c r="MMW20" s="167"/>
      <c r="MMX20" s="167"/>
      <c r="MMY20" s="167"/>
      <c r="MMZ20" s="167"/>
      <c r="MNA20" s="167"/>
      <c r="MNB20" s="167"/>
      <c r="MNC20" s="167"/>
      <c r="MND20" s="167"/>
      <c r="MNE20" s="167"/>
      <c r="MNF20" s="167"/>
      <c r="MNG20" s="167"/>
      <c r="MNH20" s="167"/>
      <c r="MNI20" s="167"/>
      <c r="MNJ20" s="167"/>
      <c r="MNK20" s="167"/>
      <c r="MNL20" s="167"/>
      <c r="MNM20" s="167"/>
      <c r="MNN20" s="167"/>
      <c r="MNO20" s="167"/>
      <c r="MNP20" s="167"/>
      <c r="MNQ20" s="167"/>
      <c r="MNR20" s="167"/>
      <c r="MNS20" s="167"/>
      <c r="MNT20" s="167"/>
      <c r="MNU20" s="167"/>
      <c r="MNV20" s="167"/>
      <c r="MNW20" s="167"/>
      <c r="MNX20" s="167"/>
      <c r="MNY20" s="167"/>
      <c r="MNZ20" s="167"/>
      <c r="MOA20" s="167"/>
      <c r="MOB20" s="167"/>
      <c r="MOC20" s="167"/>
      <c r="MOD20" s="167"/>
      <c r="MOE20" s="167"/>
      <c r="MOF20" s="167"/>
      <c r="MOG20" s="167"/>
      <c r="MOH20" s="167"/>
      <c r="MOI20" s="167"/>
      <c r="MOJ20" s="167"/>
      <c r="MOK20" s="167"/>
      <c r="MOL20" s="167"/>
      <c r="MOM20" s="167"/>
      <c r="MON20" s="167"/>
      <c r="MOO20" s="167"/>
      <c r="MOP20" s="167"/>
      <c r="MOQ20" s="167"/>
      <c r="MOR20" s="167"/>
      <c r="MOS20" s="167"/>
      <c r="MOT20" s="167"/>
      <c r="MOU20" s="167"/>
      <c r="MOV20" s="167"/>
      <c r="MOW20" s="167"/>
      <c r="MOX20" s="167"/>
      <c r="MOY20" s="167"/>
      <c r="MOZ20" s="167"/>
      <c r="MPA20" s="167"/>
      <c r="MPB20" s="167"/>
      <c r="MPC20" s="167"/>
      <c r="MPD20" s="167"/>
      <c r="MPE20" s="167"/>
      <c r="MPF20" s="167"/>
      <c r="MPG20" s="167"/>
      <c r="MPH20" s="167"/>
      <c r="MPI20" s="167"/>
      <c r="MPJ20" s="167"/>
      <c r="MPK20" s="167"/>
      <c r="MPL20" s="167"/>
      <c r="MPM20" s="167"/>
      <c r="MPN20" s="167"/>
      <c r="MPO20" s="167"/>
      <c r="MPP20" s="167"/>
      <c r="MPQ20" s="167"/>
      <c r="MPR20" s="167"/>
      <c r="MPS20" s="167"/>
      <c r="MPT20" s="167"/>
      <c r="MPU20" s="167"/>
      <c r="MPV20" s="167"/>
      <c r="MPW20" s="167"/>
      <c r="MPX20" s="167"/>
      <c r="MPY20" s="167"/>
      <c r="MPZ20" s="167"/>
      <c r="MQA20" s="167"/>
      <c r="MQB20" s="167"/>
      <c r="MQC20" s="167"/>
      <c r="MQD20" s="167"/>
      <c r="MQE20" s="167"/>
      <c r="MQF20" s="167"/>
      <c r="MQG20" s="167"/>
      <c r="MQH20" s="167"/>
      <c r="MQI20" s="167"/>
      <c r="MQJ20" s="167"/>
      <c r="MQK20" s="167"/>
      <c r="MQL20" s="167"/>
      <c r="MQM20" s="167"/>
      <c r="MQN20" s="167"/>
      <c r="MQO20" s="167"/>
      <c r="MQP20" s="167"/>
      <c r="MQQ20" s="167"/>
      <c r="MQR20" s="167"/>
      <c r="MQS20" s="167"/>
      <c r="MQT20" s="167"/>
      <c r="MQU20" s="167"/>
      <c r="MQV20" s="167"/>
      <c r="MQW20" s="167"/>
      <c r="MQX20" s="167"/>
      <c r="MQY20" s="167"/>
      <c r="MQZ20" s="167"/>
      <c r="MRA20" s="167"/>
      <c r="MRB20" s="167"/>
      <c r="MRC20" s="167"/>
      <c r="MRD20" s="167"/>
      <c r="MRE20" s="167"/>
      <c r="MRF20" s="167"/>
      <c r="MRG20" s="167"/>
      <c r="MRH20" s="167"/>
      <c r="MRI20" s="167"/>
      <c r="MRJ20" s="167"/>
      <c r="MRK20" s="167"/>
      <c r="MRL20" s="167"/>
      <c r="MRM20" s="167"/>
      <c r="MRN20" s="167"/>
      <c r="MRO20" s="167"/>
      <c r="MRP20" s="167"/>
      <c r="MRQ20" s="167"/>
      <c r="MRR20" s="167"/>
      <c r="MRS20" s="167"/>
      <c r="MRT20" s="167"/>
      <c r="MRU20" s="167"/>
      <c r="MRV20" s="167"/>
      <c r="MRW20" s="167"/>
      <c r="MRX20" s="167"/>
      <c r="MRY20" s="167"/>
      <c r="MRZ20" s="167"/>
      <c r="MSA20" s="167"/>
      <c r="MSB20" s="167"/>
      <c r="MSC20" s="167"/>
      <c r="MSD20" s="167"/>
      <c r="MSE20" s="167"/>
      <c r="MSF20" s="167"/>
      <c r="MSG20" s="167"/>
      <c r="MSH20" s="167"/>
      <c r="MSI20" s="167"/>
      <c r="MSJ20" s="167"/>
      <c r="MSK20" s="167"/>
      <c r="MSL20" s="167"/>
      <c r="MSM20" s="167"/>
      <c r="MSN20" s="167"/>
      <c r="MSO20" s="167"/>
      <c r="MSP20" s="167"/>
      <c r="MSQ20" s="167"/>
      <c r="MSR20" s="167"/>
      <c r="MSS20" s="167"/>
      <c r="MST20" s="167"/>
      <c r="MSU20" s="167"/>
      <c r="MSV20" s="167"/>
      <c r="MSW20" s="167"/>
      <c r="MSX20" s="167"/>
      <c r="MSY20" s="167"/>
      <c r="MSZ20" s="167"/>
      <c r="MTA20" s="167"/>
      <c r="MTB20" s="167"/>
      <c r="MTC20" s="167"/>
      <c r="MTD20" s="167"/>
      <c r="MTE20" s="167"/>
      <c r="MTF20" s="167"/>
      <c r="MTG20" s="167"/>
      <c r="MTH20" s="167"/>
      <c r="MTI20" s="167"/>
      <c r="MTJ20" s="167"/>
      <c r="MTK20" s="167"/>
      <c r="MTL20" s="167"/>
      <c r="MTM20" s="167"/>
      <c r="MTN20" s="167"/>
      <c r="MTO20" s="167"/>
      <c r="MTP20" s="167"/>
      <c r="MTQ20" s="167"/>
      <c r="MTR20" s="167"/>
      <c r="MTS20" s="167"/>
      <c r="MTT20" s="167"/>
      <c r="MTU20" s="167"/>
      <c r="MTV20" s="167"/>
      <c r="MTW20" s="167"/>
      <c r="MTX20" s="167"/>
      <c r="MTY20" s="167"/>
      <c r="MTZ20" s="167"/>
      <c r="MUA20" s="167"/>
      <c r="MUB20" s="167"/>
      <c r="MUC20" s="167"/>
      <c r="MUD20" s="167"/>
      <c r="MUE20" s="167"/>
      <c r="MUF20" s="167"/>
      <c r="MUG20" s="167"/>
      <c r="MUH20" s="167"/>
      <c r="MUI20" s="167"/>
      <c r="MUJ20" s="167"/>
      <c r="MUK20" s="167"/>
      <c r="MUL20" s="167"/>
      <c r="MUM20" s="167"/>
      <c r="MUN20" s="167"/>
      <c r="MUO20" s="167"/>
      <c r="MUP20" s="167"/>
      <c r="MUQ20" s="167"/>
      <c r="MUR20" s="167"/>
      <c r="MUS20" s="167"/>
      <c r="MUT20" s="167"/>
      <c r="MUU20" s="167"/>
      <c r="MUV20" s="167"/>
      <c r="MUW20" s="167"/>
      <c r="MUX20" s="167"/>
      <c r="MUY20" s="167"/>
      <c r="MUZ20" s="167"/>
      <c r="MVA20" s="167"/>
      <c r="MVB20" s="167"/>
      <c r="MVC20" s="167"/>
      <c r="MVD20" s="167"/>
      <c r="MVE20" s="167"/>
      <c r="MVF20" s="167"/>
      <c r="MVG20" s="167"/>
      <c r="MVH20" s="167"/>
      <c r="MVI20" s="167"/>
      <c r="MVJ20" s="167"/>
      <c r="MVK20" s="167"/>
      <c r="MVL20" s="167"/>
      <c r="MVM20" s="167"/>
      <c r="MVN20" s="167"/>
      <c r="MVO20" s="167"/>
      <c r="MVP20" s="167"/>
      <c r="MVQ20" s="167"/>
      <c r="MVR20" s="167"/>
      <c r="MVS20" s="167"/>
      <c r="MVT20" s="167"/>
      <c r="MVU20" s="167"/>
      <c r="MVV20" s="167"/>
      <c r="MVW20" s="167"/>
      <c r="MVX20" s="167"/>
      <c r="MVY20" s="167"/>
      <c r="MVZ20" s="167"/>
      <c r="MWA20" s="167"/>
      <c r="MWB20" s="167"/>
      <c r="MWC20" s="167"/>
      <c r="MWD20" s="167"/>
      <c r="MWE20" s="167"/>
      <c r="MWF20" s="167"/>
      <c r="MWG20" s="167"/>
      <c r="MWH20" s="167"/>
      <c r="MWI20" s="167"/>
      <c r="MWJ20" s="167"/>
      <c r="MWK20" s="167"/>
      <c r="MWL20" s="167"/>
      <c r="MWM20" s="167"/>
      <c r="MWN20" s="167"/>
      <c r="MWO20" s="167"/>
      <c r="MWP20" s="167"/>
      <c r="MWQ20" s="167"/>
      <c r="MWR20" s="167"/>
      <c r="MWS20" s="167"/>
      <c r="MWT20" s="167"/>
      <c r="MWU20" s="167"/>
      <c r="MWV20" s="167"/>
      <c r="MWW20" s="167"/>
      <c r="MWX20" s="167"/>
      <c r="MWY20" s="167"/>
      <c r="MWZ20" s="167"/>
      <c r="MXA20" s="167"/>
      <c r="MXB20" s="167"/>
      <c r="MXC20" s="167"/>
      <c r="MXD20" s="167"/>
      <c r="MXE20" s="167"/>
      <c r="MXF20" s="167"/>
      <c r="MXG20" s="167"/>
      <c r="MXH20" s="167"/>
      <c r="MXI20" s="167"/>
      <c r="MXJ20" s="167"/>
      <c r="MXK20" s="167"/>
      <c r="MXL20" s="167"/>
      <c r="MXM20" s="167"/>
      <c r="MXN20" s="167"/>
      <c r="MXO20" s="167"/>
      <c r="MXP20" s="167"/>
      <c r="MXQ20" s="167"/>
      <c r="MXR20" s="167"/>
      <c r="MXS20" s="167"/>
      <c r="MXT20" s="167"/>
      <c r="MXU20" s="167"/>
      <c r="MXV20" s="167"/>
      <c r="MXW20" s="167"/>
      <c r="MXX20" s="167"/>
      <c r="MXY20" s="167"/>
      <c r="MXZ20" s="167"/>
      <c r="MYA20" s="167"/>
      <c r="MYB20" s="167"/>
      <c r="MYC20" s="167"/>
      <c r="MYD20" s="167"/>
      <c r="MYE20" s="167"/>
      <c r="MYF20" s="167"/>
      <c r="MYG20" s="167"/>
      <c r="MYH20" s="167"/>
      <c r="MYI20" s="167"/>
      <c r="MYJ20" s="167"/>
      <c r="MYK20" s="167"/>
      <c r="MYL20" s="167"/>
      <c r="MYM20" s="167"/>
      <c r="MYN20" s="167"/>
      <c r="MYO20" s="167"/>
      <c r="MYP20" s="167"/>
      <c r="MYQ20" s="167"/>
      <c r="MYR20" s="167"/>
      <c r="MYS20" s="167"/>
      <c r="MYT20" s="167"/>
      <c r="MYU20" s="167"/>
      <c r="MYV20" s="167"/>
      <c r="MYW20" s="167"/>
      <c r="MYX20" s="167"/>
      <c r="MYY20" s="167"/>
      <c r="MYZ20" s="167"/>
      <c r="MZA20" s="167"/>
      <c r="MZB20" s="167"/>
      <c r="MZC20" s="167"/>
      <c r="MZD20" s="167"/>
      <c r="MZE20" s="167"/>
      <c r="MZF20" s="167"/>
      <c r="MZG20" s="167"/>
      <c r="MZH20" s="167"/>
      <c r="MZI20" s="167"/>
      <c r="MZJ20" s="167"/>
      <c r="MZK20" s="167"/>
      <c r="MZL20" s="167"/>
      <c r="MZM20" s="167"/>
      <c r="MZN20" s="167"/>
      <c r="MZO20" s="167"/>
      <c r="MZP20" s="167"/>
      <c r="MZQ20" s="167"/>
      <c r="MZR20" s="167"/>
      <c r="MZS20" s="167"/>
      <c r="MZT20" s="167"/>
      <c r="MZU20" s="167"/>
      <c r="MZV20" s="167"/>
      <c r="MZW20" s="167"/>
      <c r="MZX20" s="167"/>
      <c r="MZY20" s="167"/>
      <c r="MZZ20" s="167"/>
      <c r="NAA20" s="167"/>
      <c r="NAB20" s="167"/>
      <c r="NAC20" s="167"/>
      <c r="NAD20" s="167"/>
      <c r="NAE20" s="167"/>
      <c r="NAF20" s="167"/>
      <c r="NAG20" s="167"/>
      <c r="NAH20" s="167"/>
      <c r="NAI20" s="167"/>
      <c r="NAJ20" s="167"/>
      <c r="NAK20" s="167"/>
      <c r="NAL20" s="167"/>
      <c r="NAM20" s="167"/>
      <c r="NAN20" s="167"/>
      <c r="NAO20" s="167"/>
      <c r="NAP20" s="167"/>
      <c r="NAQ20" s="167"/>
      <c r="NAR20" s="167"/>
      <c r="NAS20" s="167"/>
      <c r="NAT20" s="167"/>
      <c r="NAU20" s="167"/>
      <c r="NAV20" s="167"/>
      <c r="NAW20" s="167"/>
      <c r="NAX20" s="167"/>
      <c r="NAY20" s="167"/>
      <c r="NAZ20" s="167"/>
      <c r="NBA20" s="167"/>
      <c r="NBB20" s="167"/>
      <c r="NBC20" s="167"/>
      <c r="NBD20" s="167"/>
      <c r="NBE20" s="167"/>
      <c r="NBF20" s="167"/>
      <c r="NBG20" s="167"/>
      <c r="NBH20" s="167"/>
      <c r="NBI20" s="167"/>
      <c r="NBJ20" s="167"/>
      <c r="NBK20" s="167"/>
      <c r="NBL20" s="167"/>
      <c r="NBM20" s="167"/>
      <c r="NBN20" s="167"/>
      <c r="NBO20" s="167"/>
      <c r="NBP20" s="167"/>
      <c r="NBQ20" s="167"/>
      <c r="NBR20" s="167"/>
      <c r="NBS20" s="167"/>
      <c r="NBT20" s="167"/>
      <c r="NBU20" s="167"/>
      <c r="NBV20" s="167"/>
      <c r="NBW20" s="167"/>
      <c r="NBX20" s="167"/>
      <c r="NBY20" s="167"/>
      <c r="NBZ20" s="167"/>
      <c r="NCA20" s="167"/>
      <c r="NCB20" s="167"/>
      <c r="NCC20" s="167"/>
      <c r="NCD20" s="167"/>
      <c r="NCE20" s="167"/>
      <c r="NCF20" s="167"/>
      <c r="NCG20" s="167"/>
      <c r="NCH20" s="167"/>
      <c r="NCI20" s="167"/>
      <c r="NCJ20" s="167"/>
      <c r="NCK20" s="167"/>
      <c r="NCL20" s="167"/>
      <c r="NCM20" s="167"/>
      <c r="NCN20" s="167"/>
      <c r="NCO20" s="167"/>
      <c r="NCP20" s="167"/>
      <c r="NCQ20" s="167"/>
      <c r="NCR20" s="167"/>
      <c r="NCS20" s="167"/>
      <c r="NCT20" s="167"/>
      <c r="NCU20" s="167"/>
      <c r="NCV20" s="167"/>
      <c r="NCW20" s="167"/>
      <c r="NCX20" s="167"/>
      <c r="NCY20" s="167"/>
      <c r="NCZ20" s="167"/>
      <c r="NDA20" s="167"/>
      <c r="NDB20" s="167"/>
      <c r="NDC20" s="167"/>
      <c r="NDD20" s="167"/>
      <c r="NDE20" s="167"/>
      <c r="NDF20" s="167"/>
      <c r="NDG20" s="167"/>
      <c r="NDH20" s="167"/>
      <c r="NDI20" s="167"/>
      <c r="NDJ20" s="167"/>
      <c r="NDK20" s="167"/>
      <c r="NDL20" s="167"/>
      <c r="NDM20" s="167"/>
      <c r="NDN20" s="167"/>
      <c r="NDO20" s="167"/>
      <c r="NDP20" s="167"/>
      <c r="NDQ20" s="167"/>
      <c r="NDR20" s="167"/>
      <c r="NDS20" s="167"/>
      <c r="NDT20" s="167"/>
      <c r="NDU20" s="167"/>
      <c r="NDV20" s="167"/>
      <c r="NDW20" s="167"/>
      <c r="NDX20" s="167"/>
      <c r="NDY20" s="167"/>
      <c r="NDZ20" s="167"/>
      <c r="NEA20" s="167"/>
      <c r="NEB20" s="167"/>
      <c r="NEC20" s="167"/>
      <c r="NED20" s="167"/>
      <c r="NEE20" s="167"/>
      <c r="NEF20" s="167"/>
      <c r="NEG20" s="167"/>
      <c r="NEH20" s="167"/>
      <c r="NEI20" s="167"/>
      <c r="NEJ20" s="167"/>
      <c r="NEK20" s="167"/>
      <c r="NEL20" s="167"/>
      <c r="NEM20" s="167"/>
      <c r="NEN20" s="167"/>
      <c r="NEO20" s="167"/>
      <c r="NEP20" s="167"/>
      <c r="NEQ20" s="167"/>
      <c r="NER20" s="167"/>
      <c r="NES20" s="167"/>
      <c r="NET20" s="167"/>
      <c r="NEU20" s="167"/>
      <c r="NEV20" s="167"/>
      <c r="NEW20" s="167"/>
      <c r="NEX20" s="167"/>
      <c r="NEY20" s="167"/>
      <c r="NEZ20" s="167"/>
      <c r="NFA20" s="167"/>
      <c r="NFB20" s="167"/>
      <c r="NFC20" s="167"/>
      <c r="NFD20" s="167"/>
      <c r="NFE20" s="167"/>
      <c r="NFF20" s="167"/>
      <c r="NFG20" s="167"/>
      <c r="NFH20" s="167"/>
      <c r="NFI20" s="167"/>
      <c r="NFJ20" s="167"/>
      <c r="NFK20" s="167"/>
      <c r="NFL20" s="167"/>
      <c r="NFM20" s="167"/>
      <c r="NFN20" s="167"/>
      <c r="NFO20" s="167"/>
      <c r="NFP20" s="167"/>
      <c r="NFQ20" s="167"/>
      <c r="NFR20" s="167"/>
      <c r="NFS20" s="167"/>
      <c r="NFT20" s="167"/>
      <c r="NFU20" s="167"/>
      <c r="NFV20" s="167"/>
      <c r="NFW20" s="167"/>
      <c r="NFX20" s="167"/>
      <c r="NFY20" s="167"/>
      <c r="NFZ20" s="167"/>
      <c r="NGA20" s="167"/>
      <c r="NGB20" s="167"/>
      <c r="NGC20" s="167"/>
      <c r="NGD20" s="167"/>
      <c r="NGE20" s="167"/>
      <c r="NGF20" s="167"/>
      <c r="NGG20" s="167"/>
      <c r="NGH20" s="167"/>
      <c r="NGI20" s="167"/>
      <c r="NGJ20" s="167"/>
      <c r="NGK20" s="167"/>
      <c r="NGL20" s="167"/>
      <c r="NGM20" s="167"/>
      <c r="NGN20" s="167"/>
      <c r="NGO20" s="167"/>
      <c r="NGP20" s="167"/>
      <c r="NGQ20" s="167"/>
      <c r="NGR20" s="167"/>
      <c r="NGS20" s="167"/>
      <c r="NGT20" s="167"/>
      <c r="NGU20" s="167"/>
      <c r="NGV20" s="167"/>
      <c r="NGW20" s="167"/>
      <c r="NGX20" s="167"/>
      <c r="NGY20" s="167"/>
      <c r="NGZ20" s="167"/>
      <c r="NHA20" s="167"/>
      <c r="NHB20" s="167"/>
      <c r="NHC20" s="167"/>
      <c r="NHD20" s="167"/>
      <c r="NHE20" s="167"/>
      <c r="NHF20" s="167"/>
      <c r="NHG20" s="167"/>
      <c r="NHH20" s="167"/>
      <c r="NHI20" s="167"/>
      <c r="NHJ20" s="167"/>
      <c r="NHK20" s="167"/>
      <c r="NHL20" s="167"/>
      <c r="NHM20" s="167"/>
      <c r="NHN20" s="167"/>
      <c r="NHO20" s="167"/>
      <c r="NHP20" s="167"/>
      <c r="NHQ20" s="167"/>
      <c r="NHR20" s="167"/>
      <c r="NHS20" s="167"/>
      <c r="NHT20" s="167"/>
      <c r="NHU20" s="167"/>
      <c r="NHV20" s="167"/>
      <c r="NHW20" s="167"/>
      <c r="NHX20" s="167"/>
      <c r="NHY20" s="167"/>
      <c r="NHZ20" s="167"/>
      <c r="NIA20" s="167"/>
      <c r="NIB20" s="167"/>
      <c r="NIC20" s="167"/>
      <c r="NID20" s="167"/>
      <c r="NIE20" s="167"/>
      <c r="NIF20" s="167"/>
      <c r="NIG20" s="167"/>
      <c r="NIH20" s="167"/>
      <c r="NII20" s="167"/>
      <c r="NIJ20" s="167"/>
      <c r="NIK20" s="167"/>
      <c r="NIL20" s="167"/>
      <c r="NIM20" s="167"/>
      <c r="NIN20" s="167"/>
      <c r="NIO20" s="167"/>
      <c r="NIP20" s="167"/>
      <c r="NIQ20" s="167"/>
      <c r="NIR20" s="167"/>
      <c r="NIS20" s="167"/>
      <c r="NIT20" s="167"/>
      <c r="NIU20" s="167"/>
      <c r="NIV20" s="167"/>
      <c r="NIW20" s="167"/>
      <c r="NIX20" s="167"/>
      <c r="NIY20" s="167"/>
      <c r="NIZ20" s="167"/>
      <c r="NJA20" s="167"/>
      <c r="NJB20" s="167"/>
      <c r="NJC20" s="167"/>
      <c r="NJD20" s="167"/>
      <c r="NJE20" s="167"/>
      <c r="NJF20" s="167"/>
      <c r="NJG20" s="167"/>
      <c r="NJH20" s="167"/>
      <c r="NJI20" s="167"/>
      <c r="NJJ20" s="167"/>
      <c r="NJK20" s="167"/>
      <c r="NJL20" s="167"/>
      <c r="NJM20" s="167"/>
      <c r="NJN20" s="167"/>
      <c r="NJO20" s="167"/>
      <c r="NJP20" s="167"/>
      <c r="NJQ20" s="167"/>
      <c r="NJR20" s="167"/>
      <c r="NJS20" s="167"/>
      <c r="NJT20" s="167"/>
      <c r="NJU20" s="167"/>
      <c r="NJV20" s="167"/>
      <c r="NJW20" s="167"/>
      <c r="NJX20" s="167"/>
      <c r="NJY20" s="167"/>
      <c r="NJZ20" s="167"/>
      <c r="NKA20" s="167"/>
      <c r="NKB20" s="167"/>
      <c r="NKC20" s="167"/>
      <c r="NKD20" s="167"/>
      <c r="NKE20" s="167"/>
      <c r="NKF20" s="167"/>
      <c r="NKG20" s="167"/>
      <c r="NKH20" s="167"/>
      <c r="NKI20" s="167"/>
      <c r="NKJ20" s="167"/>
      <c r="NKK20" s="167"/>
      <c r="NKL20" s="167"/>
      <c r="NKM20" s="167"/>
      <c r="NKN20" s="167"/>
      <c r="NKO20" s="167"/>
      <c r="NKP20" s="167"/>
      <c r="NKQ20" s="167"/>
      <c r="NKR20" s="167"/>
      <c r="NKS20" s="167"/>
      <c r="NKT20" s="167"/>
      <c r="NKU20" s="167"/>
      <c r="NKV20" s="167"/>
      <c r="NKW20" s="167"/>
      <c r="NKX20" s="167"/>
      <c r="NKY20" s="167"/>
      <c r="NKZ20" s="167"/>
      <c r="NLA20" s="167"/>
      <c r="NLB20" s="167"/>
      <c r="NLC20" s="167"/>
      <c r="NLD20" s="167"/>
      <c r="NLE20" s="167"/>
      <c r="NLF20" s="167"/>
      <c r="NLG20" s="167"/>
      <c r="NLH20" s="167"/>
      <c r="NLI20" s="167"/>
      <c r="NLJ20" s="167"/>
      <c r="NLK20" s="167"/>
      <c r="NLL20" s="167"/>
      <c r="NLM20" s="167"/>
      <c r="NLN20" s="167"/>
      <c r="NLO20" s="167"/>
      <c r="NLP20" s="167"/>
      <c r="NLQ20" s="167"/>
      <c r="NLR20" s="167"/>
      <c r="NLS20" s="167"/>
      <c r="NLT20" s="167"/>
      <c r="NLU20" s="167"/>
      <c r="NLV20" s="167"/>
      <c r="NLW20" s="167"/>
      <c r="NLX20" s="167"/>
      <c r="NLY20" s="167"/>
      <c r="NLZ20" s="167"/>
      <c r="NMA20" s="167"/>
      <c r="NMB20" s="167"/>
      <c r="NMC20" s="167"/>
      <c r="NMD20" s="167"/>
      <c r="NME20" s="167"/>
      <c r="NMF20" s="167"/>
      <c r="NMG20" s="167"/>
      <c r="NMH20" s="167"/>
      <c r="NMI20" s="167"/>
      <c r="NMJ20" s="167"/>
      <c r="NMK20" s="167"/>
      <c r="NML20" s="167"/>
      <c r="NMM20" s="167"/>
      <c r="NMN20" s="167"/>
      <c r="NMO20" s="167"/>
      <c r="NMP20" s="167"/>
      <c r="NMQ20" s="167"/>
      <c r="NMR20" s="167"/>
      <c r="NMS20" s="167"/>
      <c r="NMT20" s="167"/>
      <c r="NMU20" s="167"/>
      <c r="NMV20" s="167"/>
      <c r="NMW20" s="167"/>
      <c r="NMX20" s="167"/>
      <c r="NMY20" s="167"/>
      <c r="NMZ20" s="167"/>
      <c r="NNA20" s="167"/>
      <c r="NNB20" s="167"/>
      <c r="NNC20" s="167"/>
      <c r="NND20" s="167"/>
      <c r="NNE20" s="167"/>
      <c r="NNF20" s="167"/>
      <c r="NNG20" s="167"/>
      <c r="NNH20" s="167"/>
      <c r="NNI20" s="167"/>
      <c r="NNJ20" s="167"/>
      <c r="NNK20" s="167"/>
      <c r="NNL20" s="167"/>
      <c r="NNM20" s="167"/>
      <c r="NNN20" s="167"/>
      <c r="NNO20" s="167"/>
      <c r="NNP20" s="167"/>
      <c r="NNQ20" s="167"/>
      <c r="NNR20" s="167"/>
      <c r="NNS20" s="167"/>
      <c r="NNT20" s="167"/>
      <c r="NNU20" s="167"/>
      <c r="NNV20" s="167"/>
      <c r="NNW20" s="167"/>
      <c r="NNX20" s="167"/>
      <c r="NNY20" s="167"/>
      <c r="NNZ20" s="167"/>
      <c r="NOA20" s="167"/>
      <c r="NOB20" s="167"/>
      <c r="NOC20" s="167"/>
      <c r="NOD20" s="167"/>
      <c r="NOE20" s="167"/>
      <c r="NOF20" s="167"/>
      <c r="NOG20" s="167"/>
      <c r="NOH20" s="167"/>
      <c r="NOI20" s="167"/>
      <c r="NOJ20" s="167"/>
      <c r="NOK20" s="167"/>
      <c r="NOL20" s="167"/>
      <c r="NOM20" s="167"/>
      <c r="NON20" s="167"/>
      <c r="NOO20" s="167"/>
      <c r="NOP20" s="167"/>
      <c r="NOQ20" s="167"/>
      <c r="NOR20" s="167"/>
      <c r="NOS20" s="167"/>
      <c r="NOT20" s="167"/>
      <c r="NOU20" s="167"/>
      <c r="NOV20" s="167"/>
      <c r="NOW20" s="167"/>
      <c r="NOX20" s="167"/>
      <c r="NOY20" s="167"/>
      <c r="NOZ20" s="167"/>
      <c r="NPA20" s="167"/>
      <c r="NPB20" s="167"/>
      <c r="NPC20" s="167"/>
      <c r="NPD20" s="167"/>
      <c r="NPE20" s="167"/>
      <c r="NPF20" s="167"/>
      <c r="NPG20" s="167"/>
      <c r="NPH20" s="167"/>
      <c r="NPI20" s="167"/>
      <c r="NPJ20" s="167"/>
      <c r="NPK20" s="167"/>
      <c r="NPL20" s="167"/>
      <c r="NPM20" s="167"/>
      <c r="NPN20" s="167"/>
      <c r="NPO20" s="167"/>
      <c r="NPP20" s="167"/>
      <c r="NPQ20" s="167"/>
      <c r="NPR20" s="167"/>
      <c r="NPS20" s="167"/>
      <c r="NPT20" s="167"/>
      <c r="NPU20" s="167"/>
      <c r="NPV20" s="167"/>
      <c r="NPW20" s="167"/>
      <c r="NPX20" s="167"/>
      <c r="NPY20" s="167"/>
      <c r="NPZ20" s="167"/>
      <c r="NQA20" s="167"/>
      <c r="NQB20" s="167"/>
      <c r="NQC20" s="167"/>
      <c r="NQD20" s="167"/>
      <c r="NQE20" s="167"/>
      <c r="NQF20" s="167"/>
      <c r="NQG20" s="167"/>
      <c r="NQH20" s="167"/>
      <c r="NQI20" s="167"/>
      <c r="NQJ20" s="167"/>
      <c r="NQK20" s="167"/>
      <c r="NQL20" s="167"/>
      <c r="NQM20" s="167"/>
      <c r="NQN20" s="167"/>
      <c r="NQO20" s="167"/>
      <c r="NQP20" s="167"/>
      <c r="NQQ20" s="167"/>
      <c r="NQR20" s="167"/>
      <c r="NQS20" s="167"/>
      <c r="NQT20" s="167"/>
      <c r="NQU20" s="167"/>
      <c r="NQV20" s="167"/>
      <c r="NQW20" s="167"/>
      <c r="NQX20" s="167"/>
      <c r="NQY20" s="167"/>
      <c r="NQZ20" s="167"/>
      <c r="NRA20" s="167"/>
      <c r="NRB20" s="167"/>
      <c r="NRC20" s="167"/>
      <c r="NRD20" s="167"/>
      <c r="NRE20" s="167"/>
      <c r="NRF20" s="167"/>
      <c r="NRG20" s="167"/>
      <c r="NRH20" s="167"/>
      <c r="NRI20" s="167"/>
      <c r="NRJ20" s="167"/>
      <c r="NRK20" s="167"/>
      <c r="NRL20" s="167"/>
      <c r="NRM20" s="167"/>
      <c r="NRN20" s="167"/>
      <c r="NRO20" s="167"/>
      <c r="NRP20" s="167"/>
      <c r="NRQ20" s="167"/>
      <c r="NRR20" s="167"/>
      <c r="NRS20" s="167"/>
      <c r="NRT20" s="167"/>
      <c r="NRU20" s="167"/>
      <c r="NRV20" s="167"/>
      <c r="NRW20" s="167"/>
      <c r="NRX20" s="167"/>
      <c r="NRY20" s="167"/>
      <c r="NRZ20" s="167"/>
      <c r="NSA20" s="167"/>
      <c r="NSB20" s="167"/>
      <c r="NSC20" s="167"/>
      <c r="NSD20" s="167"/>
      <c r="NSE20" s="167"/>
      <c r="NSF20" s="167"/>
      <c r="NSG20" s="167"/>
      <c r="NSH20" s="167"/>
      <c r="NSI20" s="167"/>
      <c r="NSJ20" s="167"/>
      <c r="NSK20" s="167"/>
      <c r="NSL20" s="167"/>
      <c r="NSM20" s="167"/>
      <c r="NSN20" s="167"/>
      <c r="NSO20" s="167"/>
      <c r="NSP20" s="167"/>
      <c r="NSQ20" s="167"/>
      <c r="NSR20" s="167"/>
      <c r="NSS20" s="167"/>
      <c r="NST20" s="167"/>
      <c r="NSU20" s="167"/>
      <c r="NSV20" s="167"/>
      <c r="NSW20" s="167"/>
      <c r="NSX20" s="167"/>
      <c r="NSY20" s="167"/>
      <c r="NSZ20" s="167"/>
      <c r="NTA20" s="167"/>
      <c r="NTB20" s="167"/>
      <c r="NTC20" s="167"/>
      <c r="NTD20" s="167"/>
      <c r="NTE20" s="167"/>
      <c r="NTF20" s="167"/>
      <c r="NTG20" s="167"/>
      <c r="NTH20" s="167"/>
      <c r="NTI20" s="167"/>
      <c r="NTJ20" s="167"/>
      <c r="NTK20" s="167"/>
      <c r="NTL20" s="167"/>
      <c r="NTM20" s="167"/>
      <c r="NTN20" s="167"/>
      <c r="NTO20" s="167"/>
      <c r="NTP20" s="167"/>
      <c r="NTQ20" s="167"/>
      <c r="NTR20" s="167"/>
      <c r="NTS20" s="167"/>
      <c r="NTT20" s="167"/>
      <c r="NTU20" s="167"/>
      <c r="NTV20" s="167"/>
      <c r="NTW20" s="167"/>
      <c r="NTX20" s="167"/>
      <c r="NTY20" s="167"/>
      <c r="NTZ20" s="167"/>
      <c r="NUA20" s="167"/>
      <c r="NUB20" s="167"/>
      <c r="NUC20" s="167"/>
      <c r="NUD20" s="167"/>
      <c r="NUE20" s="167"/>
      <c r="NUF20" s="167"/>
      <c r="NUG20" s="167"/>
      <c r="NUH20" s="167"/>
      <c r="NUI20" s="167"/>
      <c r="NUJ20" s="167"/>
      <c r="NUK20" s="167"/>
      <c r="NUL20" s="167"/>
      <c r="NUM20" s="167"/>
      <c r="NUN20" s="167"/>
      <c r="NUO20" s="167"/>
      <c r="NUP20" s="167"/>
      <c r="NUQ20" s="167"/>
      <c r="NUR20" s="167"/>
      <c r="NUS20" s="167"/>
      <c r="NUT20" s="167"/>
      <c r="NUU20" s="167"/>
      <c r="NUV20" s="167"/>
      <c r="NUW20" s="167"/>
      <c r="NUX20" s="167"/>
      <c r="NUY20" s="167"/>
      <c r="NUZ20" s="167"/>
      <c r="NVA20" s="167"/>
      <c r="NVB20" s="167"/>
      <c r="NVC20" s="167"/>
      <c r="NVD20" s="167"/>
      <c r="NVE20" s="167"/>
      <c r="NVF20" s="167"/>
      <c r="NVG20" s="167"/>
      <c r="NVH20" s="167"/>
      <c r="NVI20" s="167"/>
      <c r="NVJ20" s="167"/>
      <c r="NVK20" s="167"/>
      <c r="NVL20" s="167"/>
      <c r="NVM20" s="167"/>
      <c r="NVN20" s="167"/>
      <c r="NVO20" s="167"/>
      <c r="NVP20" s="167"/>
      <c r="NVQ20" s="167"/>
      <c r="NVR20" s="167"/>
      <c r="NVS20" s="167"/>
      <c r="NVT20" s="167"/>
      <c r="NVU20" s="167"/>
      <c r="NVV20" s="167"/>
      <c r="NVW20" s="167"/>
      <c r="NVX20" s="167"/>
      <c r="NVY20" s="167"/>
      <c r="NVZ20" s="167"/>
      <c r="NWA20" s="167"/>
      <c r="NWB20" s="167"/>
      <c r="NWC20" s="167"/>
      <c r="NWD20" s="167"/>
      <c r="NWE20" s="167"/>
      <c r="NWF20" s="167"/>
      <c r="NWG20" s="167"/>
      <c r="NWH20" s="167"/>
      <c r="NWI20" s="167"/>
      <c r="NWJ20" s="167"/>
      <c r="NWK20" s="167"/>
      <c r="NWL20" s="167"/>
      <c r="NWM20" s="167"/>
      <c r="NWN20" s="167"/>
      <c r="NWO20" s="167"/>
      <c r="NWP20" s="167"/>
      <c r="NWQ20" s="167"/>
      <c r="NWR20" s="167"/>
      <c r="NWS20" s="167"/>
      <c r="NWT20" s="167"/>
      <c r="NWU20" s="167"/>
      <c r="NWV20" s="167"/>
      <c r="NWW20" s="167"/>
      <c r="NWX20" s="167"/>
      <c r="NWY20" s="167"/>
      <c r="NWZ20" s="167"/>
      <c r="NXA20" s="167"/>
      <c r="NXB20" s="167"/>
      <c r="NXC20" s="167"/>
      <c r="NXD20" s="167"/>
      <c r="NXE20" s="167"/>
      <c r="NXF20" s="167"/>
      <c r="NXG20" s="167"/>
      <c r="NXH20" s="167"/>
      <c r="NXI20" s="167"/>
      <c r="NXJ20" s="167"/>
      <c r="NXK20" s="167"/>
      <c r="NXL20" s="167"/>
      <c r="NXM20" s="167"/>
      <c r="NXN20" s="167"/>
      <c r="NXO20" s="167"/>
      <c r="NXP20" s="167"/>
      <c r="NXQ20" s="167"/>
      <c r="NXR20" s="167"/>
      <c r="NXS20" s="167"/>
      <c r="NXT20" s="167"/>
      <c r="NXU20" s="167"/>
      <c r="NXV20" s="167"/>
      <c r="NXW20" s="167"/>
      <c r="NXX20" s="167"/>
      <c r="NXY20" s="167"/>
      <c r="NXZ20" s="167"/>
      <c r="NYA20" s="167"/>
      <c r="NYB20" s="167"/>
      <c r="NYC20" s="167"/>
      <c r="NYD20" s="167"/>
      <c r="NYE20" s="167"/>
      <c r="NYF20" s="167"/>
      <c r="NYG20" s="167"/>
      <c r="NYH20" s="167"/>
      <c r="NYI20" s="167"/>
      <c r="NYJ20" s="167"/>
      <c r="NYK20" s="167"/>
      <c r="NYL20" s="167"/>
      <c r="NYM20" s="167"/>
      <c r="NYN20" s="167"/>
      <c r="NYO20" s="167"/>
      <c r="NYP20" s="167"/>
      <c r="NYQ20" s="167"/>
      <c r="NYR20" s="167"/>
      <c r="NYS20" s="167"/>
      <c r="NYT20" s="167"/>
      <c r="NYU20" s="167"/>
      <c r="NYV20" s="167"/>
      <c r="NYW20" s="167"/>
      <c r="NYX20" s="167"/>
      <c r="NYY20" s="167"/>
      <c r="NYZ20" s="167"/>
      <c r="NZA20" s="167"/>
      <c r="NZB20" s="167"/>
      <c r="NZC20" s="167"/>
      <c r="NZD20" s="167"/>
      <c r="NZE20" s="167"/>
      <c r="NZF20" s="167"/>
      <c r="NZG20" s="167"/>
      <c r="NZH20" s="167"/>
      <c r="NZI20" s="167"/>
      <c r="NZJ20" s="167"/>
      <c r="NZK20" s="167"/>
      <c r="NZL20" s="167"/>
      <c r="NZM20" s="167"/>
      <c r="NZN20" s="167"/>
      <c r="NZO20" s="167"/>
      <c r="NZP20" s="167"/>
      <c r="NZQ20" s="167"/>
      <c r="NZR20" s="167"/>
      <c r="NZS20" s="167"/>
      <c r="NZT20" s="167"/>
      <c r="NZU20" s="167"/>
      <c r="NZV20" s="167"/>
      <c r="NZW20" s="167"/>
      <c r="NZX20" s="167"/>
      <c r="NZY20" s="167"/>
      <c r="NZZ20" s="167"/>
      <c r="OAA20" s="167"/>
      <c r="OAB20" s="167"/>
      <c r="OAC20" s="167"/>
      <c r="OAD20" s="167"/>
      <c r="OAE20" s="167"/>
      <c r="OAF20" s="167"/>
      <c r="OAG20" s="167"/>
      <c r="OAH20" s="167"/>
      <c r="OAI20" s="167"/>
      <c r="OAJ20" s="167"/>
      <c r="OAK20" s="167"/>
      <c r="OAL20" s="167"/>
      <c r="OAM20" s="167"/>
      <c r="OAN20" s="167"/>
      <c r="OAO20" s="167"/>
      <c r="OAP20" s="167"/>
      <c r="OAQ20" s="167"/>
      <c r="OAR20" s="167"/>
      <c r="OAS20" s="167"/>
      <c r="OAT20" s="167"/>
      <c r="OAU20" s="167"/>
      <c r="OAV20" s="167"/>
      <c r="OAW20" s="167"/>
      <c r="OAX20" s="167"/>
      <c r="OAY20" s="167"/>
      <c r="OAZ20" s="167"/>
      <c r="OBA20" s="167"/>
      <c r="OBB20" s="167"/>
      <c r="OBC20" s="167"/>
      <c r="OBD20" s="167"/>
      <c r="OBE20" s="167"/>
      <c r="OBF20" s="167"/>
      <c r="OBG20" s="167"/>
      <c r="OBH20" s="167"/>
      <c r="OBI20" s="167"/>
      <c r="OBJ20" s="167"/>
      <c r="OBK20" s="167"/>
      <c r="OBL20" s="167"/>
      <c r="OBM20" s="167"/>
      <c r="OBN20" s="167"/>
      <c r="OBO20" s="167"/>
      <c r="OBP20" s="167"/>
      <c r="OBQ20" s="167"/>
      <c r="OBR20" s="167"/>
      <c r="OBS20" s="167"/>
      <c r="OBT20" s="167"/>
      <c r="OBU20" s="167"/>
      <c r="OBV20" s="167"/>
      <c r="OBW20" s="167"/>
      <c r="OBX20" s="167"/>
      <c r="OBY20" s="167"/>
      <c r="OBZ20" s="167"/>
      <c r="OCA20" s="167"/>
      <c r="OCB20" s="167"/>
      <c r="OCC20" s="167"/>
      <c r="OCD20" s="167"/>
      <c r="OCE20" s="167"/>
      <c r="OCF20" s="167"/>
      <c r="OCG20" s="167"/>
      <c r="OCH20" s="167"/>
      <c r="OCI20" s="167"/>
      <c r="OCJ20" s="167"/>
      <c r="OCK20" s="167"/>
      <c r="OCL20" s="167"/>
      <c r="OCM20" s="167"/>
      <c r="OCN20" s="167"/>
      <c r="OCO20" s="167"/>
      <c r="OCP20" s="167"/>
      <c r="OCQ20" s="167"/>
      <c r="OCR20" s="167"/>
      <c r="OCS20" s="167"/>
      <c r="OCT20" s="167"/>
      <c r="OCU20" s="167"/>
      <c r="OCV20" s="167"/>
      <c r="OCW20" s="167"/>
      <c r="OCX20" s="167"/>
      <c r="OCY20" s="167"/>
      <c r="OCZ20" s="167"/>
      <c r="ODA20" s="167"/>
      <c r="ODB20" s="167"/>
      <c r="ODC20" s="167"/>
      <c r="ODD20" s="167"/>
      <c r="ODE20" s="167"/>
      <c r="ODF20" s="167"/>
      <c r="ODG20" s="167"/>
      <c r="ODH20" s="167"/>
      <c r="ODI20" s="167"/>
      <c r="ODJ20" s="167"/>
      <c r="ODK20" s="167"/>
      <c r="ODL20" s="167"/>
      <c r="ODM20" s="167"/>
      <c r="ODN20" s="167"/>
      <c r="ODO20" s="167"/>
      <c r="ODP20" s="167"/>
      <c r="ODQ20" s="167"/>
      <c r="ODR20" s="167"/>
      <c r="ODS20" s="167"/>
      <c r="ODT20" s="167"/>
      <c r="ODU20" s="167"/>
      <c r="ODV20" s="167"/>
      <c r="ODW20" s="167"/>
      <c r="ODX20" s="167"/>
      <c r="ODY20" s="167"/>
      <c r="ODZ20" s="167"/>
      <c r="OEA20" s="167"/>
      <c r="OEB20" s="167"/>
      <c r="OEC20" s="167"/>
      <c r="OED20" s="167"/>
      <c r="OEE20" s="167"/>
      <c r="OEF20" s="167"/>
      <c r="OEG20" s="167"/>
      <c r="OEH20" s="167"/>
      <c r="OEI20" s="167"/>
      <c r="OEJ20" s="167"/>
      <c r="OEK20" s="167"/>
      <c r="OEL20" s="167"/>
      <c r="OEM20" s="167"/>
      <c r="OEN20" s="167"/>
      <c r="OEO20" s="167"/>
      <c r="OEP20" s="167"/>
      <c r="OEQ20" s="167"/>
      <c r="OER20" s="167"/>
      <c r="OES20" s="167"/>
      <c r="OET20" s="167"/>
      <c r="OEU20" s="167"/>
      <c r="OEV20" s="167"/>
      <c r="OEW20" s="167"/>
      <c r="OEX20" s="167"/>
      <c r="OEY20" s="167"/>
      <c r="OEZ20" s="167"/>
      <c r="OFA20" s="167"/>
      <c r="OFB20" s="167"/>
      <c r="OFC20" s="167"/>
      <c r="OFD20" s="167"/>
      <c r="OFE20" s="167"/>
      <c r="OFF20" s="167"/>
      <c r="OFG20" s="167"/>
      <c r="OFH20" s="167"/>
      <c r="OFI20" s="167"/>
      <c r="OFJ20" s="167"/>
      <c r="OFK20" s="167"/>
      <c r="OFL20" s="167"/>
      <c r="OFM20" s="167"/>
      <c r="OFN20" s="167"/>
      <c r="OFO20" s="167"/>
      <c r="OFP20" s="167"/>
      <c r="OFQ20" s="167"/>
      <c r="OFR20" s="167"/>
      <c r="OFS20" s="167"/>
      <c r="OFT20" s="167"/>
      <c r="OFU20" s="167"/>
      <c r="OFV20" s="167"/>
      <c r="OFW20" s="167"/>
      <c r="OFX20" s="167"/>
      <c r="OFY20" s="167"/>
      <c r="OFZ20" s="167"/>
      <c r="OGA20" s="167"/>
      <c r="OGB20" s="167"/>
      <c r="OGC20" s="167"/>
      <c r="OGD20" s="167"/>
      <c r="OGE20" s="167"/>
      <c r="OGF20" s="167"/>
      <c r="OGG20" s="167"/>
      <c r="OGH20" s="167"/>
      <c r="OGI20" s="167"/>
      <c r="OGJ20" s="167"/>
      <c r="OGK20" s="167"/>
      <c r="OGL20" s="167"/>
      <c r="OGM20" s="167"/>
      <c r="OGN20" s="167"/>
      <c r="OGO20" s="167"/>
      <c r="OGP20" s="167"/>
      <c r="OGQ20" s="167"/>
      <c r="OGR20" s="167"/>
      <c r="OGS20" s="167"/>
      <c r="OGT20" s="167"/>
      <c r="OGU20" s="167"/>
      <c r="OGV20" s="167"/>
      <c r="OGW20" s="167"/>
      <c r="OGX20" s="167"/>
      <c r="OGY20" s="167"/>
      <c r="OGZ20" s="167"/>
      <c r="OHA20" s="167"/>
      <c r="OHB20" s="167"/>
      <c r="OHC20" s="167"/>
      <c r="OHD20" s="167"/>
      <c r="OHE20" s="167"/>
      <c r="OHF20" s="167"/>
      <c r="OHG20" s="167"/>
      <c r="OHH20" s="167"/>
      <c r="OHI20" s="167"/>
      <c r="OHJ20" s="167"/>
      <c r="OHK20" s="167"/>
      <c r="OHL20" s="167"/>
      <c r="OHM20" s="167"/>
      <c r="OHN20" s="167"/>
      <c r="OHO20" s="167"/>
      <c r="OHP20" s="167"/>
      <c r="OHQ20" s="167"/>
      <c r="OHR20" s="167"/>
      <c r="OHS20" s="167"/>
      <c r="OHT20" s="167"/>
      <c r="OHU20" s="167"/>
      <c r="OHV20" s="167"/>
      <c r="OHW20" s="167"/>
      <c r="OHX20" s="167"/>
      <c r="OHY20" s="167"/>
      <c r="OHZ20" s="167"/>
      <c r="OIA20" s="167"/>
      <c r="OIB20" s="167"/>
      <c r="OIC20" s="167"/>
      <c r="OID20" s="167"/>
      <c r="OIE20" s="167"/>
      <c r="OIF20" s="167"/>
      <c r="OIG20" s="167"/>
      <c r="OIH20" s="167"/>
      <c r="OII20" s="167"/>
      <c r="OIJ20" s="167"/>
      <c r="OIK20" s="167"/>
      <c r="OIL20" s="167"/>
      <c r="OIM20" s="167"/>
      <c r="OIN20" s="167"/>
      <c r="OIO20" s="167"/>
      <c r="OIP20" s="167"/>
      <c r="OIQ20" s="167"/>
      <c r="OIR20" s="167"/>
      <c r="OIS20" s="167"/>
      <c r="OIT20" s="167"/>
      <c r="OIU20" s="167"/>
      <c r="OIV20" s="167"/>
      <c r="OIW20" s="167"/>
      <c r="OIX20" s="167"/>
      <c r="OIY20" s="167"/>
      <c r="OIZ20" s="167"/>
      <c r="OJA20" s="167"/>
      <c r="OJB20" s="167"/>
      <c r="OJC20" s="167"/>
      <c r="OJD20" s="167"/>
      <c r="OJE20" s="167"/>
      <c r="OJF20" s="167"/>
      <c r="OJG20" s="167"/>
      <c r="OJH20" s="167"/>
      <c r="OJI20" s="167"/>
      <c r="OJJ20" s="167"/>
      <c r="OJK20" s="167"/>
      <c r="OJL20" s="167"/>
      <c r="OJM20" s="167"/>
      <c r="OJN20" s="167"/>
      <c r="OJO20" s="167"/>
      <c r="OJP20" s="167"/>
      <c r="OJQ20" s="167"/>
      <c r="OJR20" s="167"/>
      <c r="OJS20" s="167"/>
      <c r="OJT20" s="167"/>
      <c r="OJU20" s="167"/>
      <c r="OJV20" s="167"/>
      <c r="OJW20" s="167"/>
      <c r="OJX20" s="167"/>
      <c r="OJY20" s="167"/>
      <c r="OJZ20" s="167"/>
      <c r="OKA20" s="167"/>
      <c r="OKB20" s="167"/>
      <c r="OKC20" s="167"/>
      <c r="OKD20" s="167"/>
      <c r="OKE20" s="167"/>
      <c r="OKF20" s="167"/>
      <c r="OKG20" s="167"/>
      <c r="OKH20" s="167"/>
      <c r="OKI20" s="167"/>
      <c r="OKJ20" s="167"/>
      <c r="OKK20" s="167"/>
      <c r="OKL20" s="167"/>
      <c r="OKM20" s="167"/>
      <c r="OKN20" s="167"/>
      <c r="OKO20" s="167"/>
      <c r="OKP20" s="167"/>
      <c r="OKQ20" s="167"/>
      <c r="OKR20" s="167"/>
      <c r="OKS20" s="167"/>
      <c r="OKT20" s="167"/>
      <c r="OKU20" s="167"/>
      <c r="OKV20" s="167"/>
      <c r="OKW20" s="167"/>
      <c r="OKX20" s="167"/>
      <c r="OKY20" s="167"/>
      <c r="OKZ20" s="167"/>
      <c r="OLA20" s="167"/>
      <c r="OLB20" s="167"/>
      <c r="OLC20" s="167"/>
      <c r="OLD20" s="167"/>
      <c r="OLE20" s="167"/>
      <c r="OLF20" s="167"/>
      <c r="OLG20" s="167"/>
      <c r="OLH20" s="167"/>
      <c r="OLI20" s="167"/>
      <c r="OLJ20" s="167"/>
      <c r="OLK20" s="167"/>
      <c r="OLL20" s="167"/>
      <c r="OLM20" s="167"/>
      <c r="OLN20" s="167"/>
      <c r="OLO20" s="167"/>
      <c r="OLP20" s="167"/>
      <c r="OLQ20" s="167"/>
      <c r="OLR20" s="167"/>
      <c r="OLS20" s="167"/>
      <c r="OLT20" s="167"/>
      <c r="OLU20" s="167"/>
      <c r="OLV20" s="167"/>
      <c r="OLW20" s="167"/>
      <c r="OLX20" s="167"/>
      <c r="OLY20" s="167"/>
      <c r="OLZ20" s="167"/>
      <c r="OMA20" s="167"/>
      <c r="OMB20" s="167"/>
      <c r="OMC20" s="167"/>
      <c r="OMD20" s="167"/>
      <c r="OME20" s="167"/>
      <c r="OMF20" s="167"/>
      <c r="OMG20" s="167"/>
      <c r="OMH20" s="167"/>
      <c r="OMI20" s="167"/>
      <c r="OMJ20" s="167"/>
      <c r="OMK20" s="167"/>
      <c r="OML20" s="167"/>
      <c r="OMM20" s="167"/>
      <c r="OMN20" s="167"/>
      <c r="OMO20" s="167"/>
      <c r="OMP20" s="167"/>
      <c r="OMQ20" s="167"/>
      <c r="OMR20" s="167"/>
      <c r="OMS20" s="167"/>
      <c r="OMT20" s="167"/>
      <c r="OMU20" s="167"/>
      <c r="OMV20" s="167"/>
      <c r="OMW20" s="167"/>
      <c r="OMX20" s="167"/>
      <c r="OMY20" s="167"/>
      <c r="OMZ20" s="167"/>
      <c r="ONA20" s="167"/>
      <c r="ONB20" s="167"/>
      <c r="ONC20" s="167"/>
      <c r="OND20" s="167"/>
      <c r="ONE20" s="167"/>
      <c r="ONF20" s="167"/>
      <c r="ONG20" s="167"/>
      <c r="ONH20" s="167"/>
      <c r="ONI20" s="167"/>
      <c r="ONJ20" s="167"/>
      <c r="ONK20" s="167"/>
      <c r="ONL20" s="167"/>
      <c r="ONM20" s="167"/>
      <c r="ONN20" s="167"/>
      <c r="ONO20" s="167"/>
      <c r="ONP20" s="167"/>
      <c r="ONQ20" s="167"/>
      <c r="ONR20" s="167"/>
      <c r="ONS20" s="167"/>
      <c r="ONT20" s="167"/>
      <c r="ONU20" s="167"/>
      <c r="ONV20" s="167"/>
      <c r="ONW20" s="167"/>
      <c r="ONX20" s="167"/>
      <c r="ONY20" s="167"/>
      <c r="ONZ20" s="167"/>
      <c r="OOA20" s="167"/>
      <c r="OOB20" s="167"/>
      <c r="OOC20" s="167"/>
      <c r="OOD20" s="167"/>
      <c r="OOE20" s="167"/>
      <c r="OOF20" s="167"/>
      <c r="OOG20" s="167"/>
      <c r="OOH20" s="167"/>
      <c r="OOI20" s="167"/>
      <c r="OOJ20" s="167"/>
      <c r="OOK20" s="167"/>
      <c r="OOL20" s="167"/>
      <c r="OOM20" s="167"/>
      <c r="OON20" s="167"/>
      <c r="OOO20" s="167"/>
      <c r="OOP20" s="167"/>
      <c r="OOQ20" s="167"/>
      <c r="OOR20" s="167"/>
      <c r="OOS20" s="167"/>
      <c r="OOT20" s="167"/>
      <c r="OOU20" s="167"/>
      <c r="OOV20" s="167"/>
      <c r="OOW20" s="167"/>
      <c r="OOX20" s="167"/>
      <c r="OOY20" s="167"/>
      <c r="OOZ20" s="167"/>
      <c r="OPA20" s="167"/>
      <c r="OPB20" s="167"/>
      <c r="OPC20" s="167"/>
      <c r="OPD20" s="167"/>
      <c r="OPE20" s="167"/>
      <c r="OPF20" s="167"/>
      <c r="OPG20" s="167"/>
      <c r="OPH20" s="167"/>
      <c r="OPI20" s="167"/>
      <c r="OPJ20" s="167"/>
      <c r="OPK20" s="167"/>
      <c r="OPL20" s="167"/>
      <c r="OPM20" s="167"/>
      <c r="OPN20" s="167"/>
      <c r="OPO20" s="167"/>
      <c r="OPP20" s="167"/>
      <c r="OPQ20" s="167"/>
      <c r="OPR20" s="167"/>
      <c r="OPS20" s="167"/>
      <c r="OPT20" s="167"/>
      <c r="OPU20" s="167"/>
      <c r="OPV20" s="167"/>
      <c r="OPW20" s="167"/>
      <c r="OPX20" s="167"/>
      <c r="OPY20" s="167"/>
      <c r="OPZ20" s="167"/>
      <c r="OQA20" s="167"/>
      <c r="OQB20" s="167"/>
      <c r="OQC20" s="167"/>
      <c r="OQD20" s="167"/>
      <c r="OQE20" s="167"/>
      <c r="OQF20" s="167"/>
      <c r="OQG20" s="167"/>
      <c r="OQH20" s="167"/>
      <c r="OQI20" s="167"/>
      <c r="OQJ20" s="167"/>
      <c r="OQK20" s="167"/>
      <c r="OQL20" s="167"/>
      <c r="OQM20" s="167"/>
      <c r="OQN20" s="167"/>
      <c r="OQO20" s="167"/>
      <c r="OQP20" s="167"/>
      <c r="OQQ20" s="167"/>
      <c r="OQR20" s="167"/>
      <c r="OQS20" s="167"/>
      <c r="OQT20" s="167"/>
      <c r="OQU20" s="167"/>
      <c r="OQV20" s="167"/>
      <c r="OQW20" s="167"/>
      <c r="OQX20" s="167"/>
      <c r="OQY20" s="167"/>
      <c r="OQZ20" s="167"/>
      <c r="ORA20" s="167"/>
      <c r="ORB20" s="167"/>
      <c r="ORC20" s="167"/>
      <c r="ORD20" s="167"/>
      <c r="ORE20" s="167"/>
      <c r="ORF20" s="167"/>
      <c r="ORG20" s="167"/>
      <c r="ORH20" s="167"/>
      <c r="ORI20" s="167"/>
      <c r="ORJ20" s="167"/>
      <c r="ORK20" s="167"/>
      <c r="ORL20" s="167"/>
      <c r="ORM20" s="167"/>
      <c r="ORN20" s="167"/>
      <c r="ORO20" s="167"/>
      <c r="ORP20" s="167"/>
      <c r="ORQ20" s="167"/>
      <c r="ORR20" s="167"/>
      <c r="ORS20" s="167"/>
      <c r="ORT20" s="167"/>
      <c r="ORU20" s="167"/>
      <c r="ORV20" s="167"/>
      <c r="ORW20" s="167"/>
      <c r="ORX20" s="167"/>
      <c r="ORY20" s="167"/>
      <c r="ORZ20" s="167"/>
      <c r="OSA20" s="167"/>
      <c r="OSB20" s="167"/>
      <c r="OSC20" s="167"/>
      <c r="OSD20" s="167"/>
      <c r="OSE20" s="167"/>
      <c r="OSF20" s="167"/>
      <c r="OSG20" s="167"/>
      <c r="OSH20" s="167"/>
      <c r="OSI20" s="167"/>
      <c r="OSJ20" s="167"/>
      <c r="OSK20" s="167"/>
      <c r="OSL20" s="167"/>
      <c r="OSM20" s="167"/>
      <c r="OSN20" s="167"/>
      <c r="OSO20" s="167"/>
      <c r="OSP20" s="167"/>
      <c r="OSQ20" s="167"/>
      <c r="OSR20" s="167"/>
      <c r="OSS20" s="167"/>
      <c r="OST20" s="167"/>
      <c r="OSU20" s="167"/>
      <c r="OSV20" s="167"/>
      <c r="OSW20" s="167"/>
      <c r="OSX20" s="167"/>
      <c r="OSY20" s="167"/>
      <c r="OSZ20" s="167"/>
      <c r="OTA20" s="167"/>
      <c r="OTB20" s="167"/>
      <c r="OTC20" s="167"/>
      <c r="OTD20" s="167"/>
      <c r="OTE20" s="167"/>
      <c r="OTF20" s="167"/>
      <c r="OTG20" s="167"/>
      <c r="OTH20" s="167"/>
      <c r="OTI20" s="167"/>
      <c r="OTJ20" s="167"/>
      <c r="OTK20" s="167"/>
      <c r="OTL20" s="167"/>
      <c r="OTM20" s="167"/>
      <c r="OTN20" s="167"/>
      <c r="OTO20" s="167"/>
      <c r="OTP20" s="167"/>
      <c r="OTQ20" s="167"/>
      <c r="OTR20" s="167"/>
      <c r="OTS20" s="167"/>
      <c r="OTT20" s="167"/>
      <c r="OTU20" s="167"/>
      <c r="OTV20" s="167"/>
      <c r="OTW20" s="167"/>
      <c r="OTX20" s="167"/>
      <c r="OTY20" s="167"/>
      <c r="OTZ20" s="167"/>
      <c r="OUA20" s="167"/>
      <c r="OUB20" s="167"/>
      <c r="OUC20" s="167"/>
      <c r="OUD20" s="167"/>
      <c r="OUE20" s="167"/>
      <c r="OUF20" s="167"/>
      <c r="OUG20" s="167"/>
      <c r="OUH20" s="167"/>
      <c r="OUI20" s="167"/>
      <c r="OUJ20" s="167"/>
      <c r="OUK20" s="167"/>
      <c r="OUL20" s="167"/>
      <c r="OUM20" s="167"/>
      <c r="OUN20" s="167"/>
      <c r="OUO20" s="167"/>
      <c r="OUP20" s="167"/>
      <c r="OUQ20" s="167"/>
      <c r="OUR20" s="167"/>
      <c r="OUS20" s="167"/>
      <c r="OUT20" s="167"/>
      <c r="OUU20" s="167"/>
      <c r="OUV20" s="167"/>
      <c r="OUW20" s="167"/>
      <c r="OUX20" s="167"/>
      <c r="OUY20" s="167"/>
      <c r="OUZ20" s="167"/>
      <c r="OVA20" s="167"/>
      <c r="OVB20" s="167"/>
      <c r="OVC20" s="167"/>
      <c r="OVD20" s="167"/>
      <c r="OVE20" s="167"/>
      <c r="OVF20" s="167"/>
      <c r="OVG20" s="167"/>
      <c r="OVH20" s="167"/>
      <c r="OVI20" s="167"/>
      <c r="OVJ20" s="167"/>
      <c r="OVK20" s="167"/>
      <c r="OVL20" s="167"/>
      <c r="OVM20" s="167"/>
      <c r="OVN20" s="167"/>
      <c r="OVO20" s="167"/>
      <c r="OVP20" s="167"/>
      <c r="OVQ20" s="167"/>
      <c r="OVR20" s="167"/>
      <c r="OVS20" s="167"/>
      <c r="OVT20" s="167"/>
      <c r="OVU20" s="167"/>
      <c r="OVV20" s="167"/>
      <c r="OVW20" s="167"/>
      <c r="OVX20" s="167"/>
      <c r="OVY20" s="167"/>
      <c r="OVZ20" s="167"/>
      <c r="OWA20" s="167"/>
      <c r="OWB20" s="167"/>
      <c r="OWC20" s="167"/>
      <c r="OWD20" s="167"/>
      <c r="OWE20" s="167"/>
      <c r="OWF20" s="167"/>
      <c r="OWG20" s="167"/>
      <c r="OWH20" s="167"/>
      <c r="OWI20" s="167"/>
      <c r="OWJ20" s="167"/>
      <c r="OWK20" s="167"/>
      <c r="OWL20" s="167"/>
      <c r="OWM20" s="167"/>
      <c r="OWN20" s="167"/>
      <c r="OWO20" s="167"/>
      <c r="OWP20" s="167"/>
      <c r="OWQ20" s="167"/>
      <c r="OWR20" s="167"/>
      <c r="OWS20" s="167"/>
      <c r="OWT20" s="167"/>
      <c r="OWU20" s="167"/>
      <c r="OWV20" s="167"/>
      <c r="OWW20" s="167"/>
      <c r="OWX20" s="167"/>
      <c r="OWY20" s="167"/>
      <c r="OWZ20" s="167"/>
      <c r="OXA20" s="167"/>
      <c r="OXB20" s="167"/>
      <c r="OXC20" s="167"/>
      <c r="OXD20" s="167"/>
      <c r="OXE20" s="167"/>
      <c r="OXF20" s="167"/>
      <c r="OXG20" s="167"/>
      <c r="OXH20" s="167"/>
      <c r="OXI20" s="167"/>
      <c r="OXJ20" s="167"/>
      <c r="OXK20" s="167"/>
      <c r="OXL20" s="167"/>
      <c r="OXM20" s="167"/>
      <c r="OXN20" s="167"/>
      <c r="OXO20" s="167"/>
      <c r="OXP20" s="167"/>
      <c r="OXQ20" s="167"/>
      <c r="OXR20" s="167"/>
      <c r="OXS20" s="167"/>
      <c r="OXT20" s="167"/>
      <c r="OXU20" s="167"/>
      <c r="OXV20" s="167"/>
      <c r="OXW20" s="167"/>
      <c r="OXX20" s="167"/>
      <c r="OXY20" s="167"/>
      <c r="OXZ20" s="167"/>
      <c r="OYA20" s="167"/>
      <c r="OYB20" s="167"/>
      <c r="OYC20" s="167"/>
      <c r="OYD20" s="167"/>
      <c r="OYE20" s="167"/>
      <c r="OYF20" s="167"/>
      <c r="OYG20" s="167"/>
      <c r="OYH20" s="167"/>
      <c r="OYI20" s="167"/>
      <c r="OYJ20" s="167"/>
      <c r="OYK20" s="167"/>
      <c r="OYL20" s="167"/>
      <c r="OYM20" s="167"/>
      <c r="OYN20" s="167"/>
      <c r="OYO20" s="167"/>
      <c r="OYP20" s="167"/>
      <c r="OYQ20" s="167"/>
      <c r="OYR20" s="167"/>
      <c r="OYS20" s="167"/>
      <c r="OYT20" s="167"/>
      <c r="OYU20" s="167"/>
      <c r="OYV20" s="167"/>
      <c r="OYW20" s="167"/>
      <c r="OYX20" s="167"/>
      <c r="OYY20" s="167"/>
      <c r="OYZ20" s="167"/>
      <c r="OZA20" s="167"/>
      <c r="OZB20" s="167"/>
      <c r="OZC20" s="167"/>
      <c r="OZD20" s="167"/>
      <c r="OZE20" s="167"/>
      <c r="OZF20" s="167"/>
      <c r="OZG20" s="167"/>
      <c r="OZH20" s="167"/>
      <c r="OZI20" s="167"/>
      <c r="OZJ20" s="167"/>
      <c r="OZK20" s="167"/>
      <c r="OZL20" s="167"/>
      <c r="OZM20" s="167"/>
      <c r="OZN20" s="167"/>
      <c r="OZO20" s="167"/>
      <c r="OZP20" s="167"/>
      <c r="OZQ20" s="167"/>
      <c r="OZR20" s="167"/>
      <c r="OZS20" s="167"/>
      <c r="OZT20" s="167"/>
      <c r="OZU20" s="167"/>
      <c r="OZV20" s="167"/>
      <c r="OZW20" s="167"/>
      <c r="OZX20" s="167"/>
      <c r="OZY20" s="167"/>
      <c r="OZZ20" s="167"/>
      <c r="PAA20" s="167"/>
      <c r="PAB20" s="167"/>
      <c r="PAC20" s="167"/>
      <c r="PAD20" s="167"/>
      <c r="PAE20" s="167"/>
      <c r="PAF20" s="167"/>
      <c r="PAG20" s="167"/>
      <c r="PAH20" s="167"/>
      <c r="PAI20" s="167"/>
      <c r="PAJ20" s="167"/>
      <c r="PAK20" s="167"/>
      <c r="PAL20" s="167"/>
      <c r="PAM20" s="167"/>
      <c r="PAN20" s="167"/>
      <c r="PAO20" s="167"/>
      <c r="PAP20" s="167"/>
      <c r="PAQ20" s="167"/>
      <c r="PAR20" s="167"/>
      <c r="PAS20" s="167"/>
      <c r="PAT20" s="167"/>
      <c r="PAU20" s="167"/>
      <c r="PAV20" s="167"/>
      <c r="PAW20" s="167"/>
      <c r="PAX20" s="167"/>
      <c r="PAY20" s="167"/>
      <c r="PAZ20" s="167"/>
      <c r="PBA20" s="167"/>
      <c r="PBB20" s="167"/>
      <c r="PBC20" s="167"/>
      <c r="PBD20" s="167"/>
      <c r="PBE20" s="167"/>
      <c r="PBF20" s="167"/>
      <c r="PBG20" s="167"/>
      <c r="PBH20" s="167"/>
      <c r="PBI20" s="167"/>
      <c r="PBJ20" s="167"/>
      <c r="PBK20" s="167"/>
      <c r="PBL20" s="167"/>
      <c r="PBM20" s="167"/>
      <c r="PBN20" s="167"/>
      <c r="PBO20" s="167"/>
      <c r="PBP20" s="167"/>
      <c r="PBQ20" s="167"/>
      <c r="PBR20" s="167"/>
      <c r="PBS20" s="167"/>
      <c r="PBT20" s="167"/>
      <c r="PBU20" s="167"/>
      <c r="PBV20" s="167"/>
      <c r="PBW20" s="167"/>
      <c r="PBX20" s="167"/>
      <c r="PBY20" s="167"/>
      <c r="PBZ20" s="167"/>
      <c r="PCA20" s="167"/>
      <c r="PCB20" s="167"/>
      <c r="PCC20" s="167"/>
      <c r="PCD20" s="167"/>
      <c r="PCE20" s="167"/>
      <c r="PCF20" s="167"/>
      <c r="PCG20" s="167"/>
      <c r="PCH20" s="167"/>
      <c r="PCI20" s="167"/>
      <c r="PCJ20" s="167"/>
      <c r="PCK20" s="167"/>
      <c r="PCL20" s="167"/>
      <c r="PCM20" s="167"/>
      <c r="PCN20" s="167"/>
      <c r="PCO20" s="167"/>
      <c r="PCP20" s="167"/>
      <c r="PCQ20" s="167"/>
      <c r="PCR20" s="167"/>
      <c r="PCS20" s="167"/>
      <c r="PCT20" s="167"/>
      <c r="PCU20" s="167"/>
      <c r="PCV20" s="167"/>
      <c r="PCW20" s="167"/>
      <c r="PCX20" s="167"/>
      <c r="PCY20" s="167"/>
      <c r="PCZ20" s="167"/>
      <c r="PDA20" s="167"/>
      <c r="PDB20" s="167"/>
      <c r="PDC20" s="167"/>
      <c r="PDD20" s="167"/>
      <c r="PDE20" s="167"/>
      <c r="PDF20" s="167"/>
      <c r="PDG20" s="167"/>
      <c r="PDH20" s="167"/>
      <c r="PDI20" s="167"/>
      <c r="PDJ20" s="167"/>
      <c r="PDK20" s="167"/>
      <c r="PDL20" s="167"/>
      <c r="PDM20" s="167"/>
      <c r="PDN20" s="167"/>
      <c r="PDO20" s="167"/>
      <c r="PDP20" s="167"/>
      <c r="PDQ20" s="167"/>
      <c r="PDR20" s="167"/>
      <c r="PDS20" s="167"/>
      <c r="PDT20" s="167"/>
      <c r="PDU20" s="167"/>
      <c r="PDV20" s="167"/>
      <c r="PDW20" s="167"/>
      <c r="PDX20" s="167"/>
      <c r="PDY20" s="167"/>
      <c r="PDZ20" s="167"/>
      <c r="PEA20" s="167"/>
      <c r="PEB20" s="167"/>
      <c r="PEC20" s="167"/>
      <c r="PED20" s="167"/>
      <c r="PEE20" s="167"/>
      <c r="PEF20" s="167"/>
      <c r="PEG20" s="167"/>
      <c r="PEH20" s="167"/>
      <c r="PEI20" s="167"/>
      <c r="PEJ20" s="167"/>
      <c r="PEK20" s="167"/>
      <c r="PEL20" s="167"/>
      <c r="PEM20" s="167"/>
      <c r="PEN20" s="167"/>
      <c r="PEO20" s="167"/>
      <c r="PEP20" s="167"/>
      <c r="PEQ20" s="167"/>
      <c r="PER20" s="167"/>
      <c r="PES20" s="167"/>
      <c r="PET20" s="167"/>
      <c r="PEU20" s="167"/>
      <c r="PEV20" s="167"/>
      <c r="PEW20" s="167"/>
      <c r="PEX20" s="167"/>
      <c r="PEY20" s="167"/>
      <c r="PEZ20" s="167"/>
      <c r="PFA20" s="167"/>
      <c r="PFB20" s="167"/>
      <c r="PFC20" s="167"/>
      <c r="PFD20" s="167"/>
      <c r="PFE20" s="167"/>
      <c r="PFF20" s="167"/>
      <c r="PFG20" s="167"/>
      <c r="PFH20" s="167"/>
      <c r="PFI20" s="167"/>
      <c r="PFJ20" s="167"/>
      <c r="PFK20" s="167"/>
      <c r="PFL20" s="167"/>
      <c r="PFM20" s="167"/>
      <c r="PFN20" s="167"/>
      <c r="PFO20" s="167"/>
      <c r="PFP20" s="167"/>
      <c r="PFQ20" s="167"/>
      <c r="PFR20" s="167"/>
      <c r="PFS20" s="167"/>
      <c r="PFT20" s="167"/>
      <c r="PFU20" s="167"/>
      <c r="PFV20" s="167"/>
      <c r="PFW20" s="167"/>
      <c r="PFX20" s="167"/>
      <c r="PFY20" s="167"/>
      <c r="PFZ20" s="167"/>
      <c r="PGA20" s="167"/>
      <c r="PGB20" s="167"/>
      <c r="PGC20" s="167"/>
      <c r="PGD20" s="167"/>
      <c r="PGE20" s="167"/>
      <c r="PGF20" s="167"/>
      <c r="PGG20" s="167"/>
      <c r="PGH20" s="167"/>
      <c r="PGI20" s="167"/>
      <c r="PGJ20" s="167"/>
      <c r="PGK20" s="167"/>
      <c r="PGL20" s="167"/>
      <c r="PGM20" s="167"/>
      <c r="PGN20" s="167"/>
      <c r="PGO20" s="167"/>
      <c r="PGP20" s="167"/>
      <c r="PGQ20" s="167"/>
      <c r="PGR20" s="167"/>
      <c r="PGS20" s="167"/>
      <c r="PGT20" s="167"/>
      <c r="PGU20" s="167"/>
      <c r="PGV20" s="167"/>
      <c r="PGW20" s="167"/>
      <c r="PGX20" s="167"/>
      <c r="PGY20" s="167"/>
      <c r="PGZ20" s="167"/>
      <c r="PHA20" s="167"/>
      <c r="PHB20" s="167"/>
      <c r="PHC20" s="167"/>
      <c r="PHD20" s="167"/>
      <c r="PHE20" s="167"/>
      <c r="PHF20" s="167"/>
      <c r="PHG20" s="167"/>
      <c r="PHH20" s="167"/>
      <c r="PHI20" s="167"/>
      <c r="PHJ20" s="167"/>
      <c r="PHK20" s="167"/>
      <c r="PHL20" s="167"/>
      <c r="PHM20" s="167"/>
      <c r="PHN20" s="167"/>
      <c r="PHO20" s="167"/>
      <c r="PHP20" s="167"/>
      <c r="PHQ20" s="167"/>
      <c r="PHR20" s="167"/>
      <c r="PHS20" s="167"/>
      <c r="PHT20" s="167"/>
      <c r="PHU20" s="167"/>
      <c r="PHV20" s="167"/>
      <c r="PHW20" s="167"/>
      <c r="PHX20" s="167"/>
      <c r="PHY20" s="167"/>
      <c r="PHZ20" s="167"/>
      <c r="PIA20" s="167"/>
      <c r="PIB20" s="167"/>
      <c r="PIC20" s="167"/>
      <c r="PID20" s="167"/>
      <c r="PIE20" s="167"/>
      <c r="PIF20" s="167"/>
      <c r="PIG20" s="167"/>
      <c r="PIH20" s="167"/>
      <c r="PII20" s="167"/>
      <c r="PIJ20" s="167"/>
      <c r="PIK20" s="167"/>
      <c r="PIL20" s="167"/>
      <c r="PIM20" s="167"/>
      <c r="PIN20" s="167"/>
      <c r="PIO20" s="167"/>
      <c r="PIP20" s="167"/>
      <c r="PIQ20" s="167"/>
      <c r="PIR20" s="167"/>
      <c r="PIS20" s="167"/>
      <c r="PIT20" s="167"/>
      <c r="PIU20" s="167"/>
      <c r="PIV20" s="167"/>
      <c r="PIW20" s="167"/>
      <c r="PIX20" s="167"/>
      <c r="PIY20" s="167"/>
      <c r="PIZ20" s="167"/>
      <c r="PJA20" s="167"/>
      <c r="PJB20" s="167"/>
      <c r="PJC20" s="167"/>
      <c r="PJD20" s="167"/>
      <c r="PJE20" s="167"/>
      <c r="PJF20" s="167"/>
      <c r="PJG20" s="167"/>
      <c r="PJH20" s="167"/>
      <c r="PJI20" s="167"/>
      <c r="PJJ20" s="167"/>
      <c r="PJK20" s="167"/>
      <c r="PJL20" s="167"/>
      <c r="PJM20" s="167"/>
      <c r="PJN20" s="167"/>
      <c r="PJO20" s="167"/>
      <c r="PJP20" s="167"/>
      <c r="PJQ20" s="167"/>
      <c r="PJR20" s="167"/>
      <c r="PJS20" s="167"/>
      <c r="PJT20" s="167"/>
      <c r="PJU20" s="167"/>
      <c r="PJV20" s="167"/>
      <c r="PJW20" s="167"/>
      <c r="PJX20" s="167"/>
      <c r="PJY20" s="167"/>
      <c r="PJZ20" s="167"/>
      <c r="PKA20" s="167"/>
      <c r="PKB20" s="167"/>
      <c r="PKC20" s="167"/>
      <c r="PKD20" s="167"/>
      <c r="PKE20" s="167"/>
      <c r="PKF20" s="167"/>
      <c r="PKG20" s="167"/>
      <c r="PKH20" s="167"/>
      <c r="PKI20" s="167"/>
      <c r="PKJ20" s="167"/>
      <c r="PKK20" s="167"/>
      <c r="PKL20" s="167"/>
      <c r="PKM20" s="167"/>
      <c r="PKN20" s="167"/>
      <c r="PKO20" s="167"/>
      <c r="PKP20" s="167"/>
      <c r="PKQ20" s="167"/>
      <c r="PKR20" s="167"/>
      <c r="PKS20" s="167"/>
      <c r="PKT20" s="167"/>
      <c r="PKU20" s="167"/>
      <c r="PKV20" s="167"/>
      <c r="PKW20" s="167"/>
      <c r="PKX20" s="167"/>
      <c r="PKY20" s="167"/>
      <c r="PKZ20" s="167"/>
      <c r="PLA20" s="167"/>
      <c r="PLB20" s="167"/>
      <c r="PLC20" s="167"/>
      <c r="PLD20" s="167"/>
      <c r="PLE20" s="167"/>
      <c r="PLF20" s="167"/>
      <c r="PLG20" s="167"/>
      <c r="PLH20" s="167"/>
      <c r="PLI20" s="167"/>
      <c r="PLJ20" s="167"/>
      <c r="PLK20" s="167"/>
      <c r="PLL20" s="167"/>
      <c r="PLM20" s="167"/>
      <c r="PLN20" s="167"/>
      <c r="PLO20" s="167"/>
      <c r="PLP20" s="167"/>
      <c r="PLQ20" s="167"/>
      <c r="PLR20" s="167"/>
      <c r="PLS20" s="167"/>
      <c r="PLT20" s="167"/>
      <c r="PLU20" s="167"/>
      <c r="PLV20" s="167"/>
      <c r="PLW20" s="167"/>
      <c r="PLX20" s="167"/>
      <c r="PLY20" s="167"/>
      <c r="PLZ20" s="167"/>
      <c r="PMA20" s="167"/>
      <c r="PMB20" s="167"/>
      <c r="PMC20" s="167"/>
      <c r="PMD20" s="167"/>
      <c r="PME20" s="167"/>
      <c r="PMF20" s="167"/>
      <c r="PMG20" s="167"/>
      <c r="PMH20" s="167"/>
      <c r="PMI20" s="167"/>
      <c r="PMJ20" s="167"/>
      <c r="PMK20" s="167"/>
      <c r="PML20" s="167"/>
      <c r="PMM20" s="167"/>
      <c r="PMN20" s="167"/>
      <c r="PMO20" s="167"/>
      <c r="PMP20" s="167"/>
      <c r="PMQ20" s="167"/>
      <c r="PMR20" s="167"/>
      <c r="PMS20" s="167"/>
      <c r="PMT20" s="167"/>
      <c r="PMU20" s="167"/>
      <c r="PMV20" s="167"/>
      <c r="PMW20" s="167"/>
      <c r="PMX20" s="167"/>
      <c r="PMY20" s="167"/>
      <c r="PMZ20" s="167"/>
      <c r="PNA20" s="167"/>
      <c r="PNB20" s="167"/>
      <c r="PNC20" s="167"/>
      <c r="PND20" s="167"/>
      <c r="PNE20" s="167"/>
      <c r="PNF20" s="167"/>
      <c r="PNG20" s="167"/>
      <c r="PNH20" s="167"/>
      <c r="PNI20" s="167"/>
      <c r="PNJ20" s="167"/>
      <c r="PNK20" s="167"/>
      <c r="PNL20" s="167"/>
      <c r="PNM20" s="167"/>
      <c r="PNN20" s="167"/>
      <c r="PNO20" s="167"/>
      <c r="PNP20" s="167"/>
      <c r="PNQ20" s="167"/>
      <c r="PNR20" s="167"/>
      <c r="PNS20" s="167"/>
      <c r="PNT20" s="167"/>
      <c r="PNU20" s="167"/>
      <c r="PNV20" s="167"/>
      <c r="PNW20" s="167"/>
      <c r="PNX20" s="167"/>
      <c r="PNY20" s="167"/>
      <c r="PNZ20" s="167"/>
      <c r="POA20" s="167"/>
      <c r="POB20" s="167"/>
      <c r="POC20" s="167"/>
      <c r="POD20" s="167"/>
      <c r="POE20" s="167"/>
      <c r="POF20" s="167"/>
      <c r="POG20" s="167"/>
      <c r="POH20" s="167"/>
      <c r="POI20" s="167"/>
      <c r="POJ20" s="167"/>
      <c r="POK20" s="167"/>
      <c r="POL20" s="167"/>
      <c r="POM20" s="167"/>
      <c r="PON20" s="167"/>
      <c r="POO20" s="167"/>
      <c r="POP20" s="167"/>
      <c r="POQ20" s="167"/>
      <c r="POR20" s="167"/>
      <c r="POS20" s="167"/>
      <c r="POT20" s="167"/>
      <c r="POU20" s="167"/>
      <c r="POV20" s="167"/>
      <c r="POW20" s="167"/>
      <c r="POX20" s="167"/>
      <c r="POY20" s="167"/>
      <c r="POZ20" s="167"/>
      <c r="PPA20" s="167"/>
      <c r="PPB20" s="167"/>
      <c r="PPC20" s="167"/>
      <c r="PPD20" s="167"/>
      <c r="PPE20" s="167"/>
      <c r="PPF20" s="167"/>
      <c r="PPG20" s="167"/>
      <c r="PPH20" s="167"/>
      <c r="PPI20" s="167"/>
      <c r="PPJ20" s="167"/>
      <c r="PPK20" s="167"/>
      <c r="PPL20" s="167"/>
      <c r="PPM20" s="167"/>
      <c r="PPN20" s="167"/>
      <c r="PPO20" s="167"/>
      <c r="PPP20" s="167"/>
      <c r="PPQ20" s="167"/>
      <c r="PPR20" s="167"/>
      <c r="PPS20" s="167"/>
      <c r="PPT20" s="167"/>
      <c r="PPU20" s="167"/>
      <c r="PPV20" s="167"/>
      <c r="PPW20" s="167"/>
      <c r="PPX20" s="167"/>
      <c r="PPY20" s="167"/>
      <c r="PPZ20" s="167"/>
      <c r="PQA20" s="167"/>
      <c r="PQB20" s="167"/>
      <c r="PQC20" s="167"/>
      <c r="PQD20" s="167"/>
      <c r="PQE20" s="167"/>
      <c r="PQF20" s="167"/>
      <c r="PQG20" s="167"/>
      <c r="PQH20" s="167"/>
      <c r="PQI20" s="167"/>
      <c r="PQJ20" s="167"/>
      <c r="PQK20" s="167"/>
      <c r="PQL20" s="167"/>
      <c r="PQM20" s="167"/>
      <c r="PQN20" s="167"/>
      <c r="PQO20" s="167"/>
      <c r="PQP20" s="167"/>
      <c r="PQQ20" s="167"/>
      <c r="PQR20" s="167"/>
      <c r="PQS20" s="167"/>
      <c r="PQT20" s="167"/>
      <c r="PQU20" s="167"/>
      <c r="PQV20" s="167"/>
      <c r="PQW20" s="167"/>
      <c r="PQX20" s="167"/>
      <c r="PQY20" s="167"/>
      <c r="PQZ20" s="167"/>
      <c r="PRA20" s="167"/>
      <c r="PRB20" s="167"/>
      <c r="PRC20" s="167"/>
      <c r="PRD20" s="167"/>
      <c r="PRE20" s="167"/>
      <c r="PRF20" s="167"/>
      <c r="PRG20" s="167"/>
      <c r="PRH20" s="167"/>
      <c r="PRI20" s="167"/>
      <c r="PRJ20" s="167"/>
      <c r="PRK20" s="167"/>
      <c r="PRL20" s="167"/>
      <c r="PRM20" s="167"/>
      <c r="PRN20" s="167"/>
      <c r="PRO20" s="167"/>
      <c r="PRP20" s="167"/>
      <c r="PRQ20" s="167"/>
      <c r="PRR20" s="167"/>
      <c r="PRS20" s="167"/>
      <c r="PRT20" s="167"/>
      <c r="PRU20" s="167"/>
      <c r="PRV20" s="167"/>
      <c r="PRW20" s="167"/>
      <c r="PRX20" s="167"/>
      <c r="PRY20" s="167"/>
      <c r="PRZ20" s="167"/>
      <c r="PSA20" s="167"/>
      <c r="PSB20" s="167"/>
      <c r="PSC20" s="167"/>
      <c r="PSD20" s="167"/>
      <c r="PSE20" s="167"/>
      <c r="PSF20" s="167"/>
      <c r="PSG20" s="167"/>
      <c r="PSH20" s="167"/>
      <c r="PSI20" s="167"/>
      <c r="PSJ20" s="167"/>
      <c r="PSK20" s="167"/>
      <c r="PSL20" s="167"/>
      <c r="PSM20" s="167"/>
      <c r="PSN20" s="167"/>
      <c r="PSO20" s="167"/>
      <c r="PSP20" s="167"/>
      <c r="PSQ20" s="167"/>
      <c r="PSR20" s="167"/>
      <c r="PSS20" s="167"/>
      <c r="PST20" s="167"/>
      <c r="PSU20" s="167"/>
      <c r="PSV20" s="167"/>
      <c r="PSW20" s="167"/>
      <c r="PSX20" s="167"/>
      <c r="PSY20" s="167"/>
      <c r="PSZ20" s="167"/>
      <c r="PTA20" s="167"/>
      <c r="PTB20" s="167"/>
      <c r="PTC20" s="167"/>
      <c r="PTD20" s="167"/>
      <c r="PTE20" s="167"/>
      <c r="PTF20" s="167"/>
      <c r="PTG20" s="167"/>
      <c r="PTH20" s="167"/>
      <c r="PTI20" s="167"/>
      <c r="PTJ20" s="167"/>
      <c r="PTK20" s="167"/>
      <c r="PTL20" s="167"/>
      <c r="PTM20" s="167"/>
      <c r="PTN20" s="167"/>
      <c r="PTO20" s="167"/>
      <c r="PTP20" s="167"/>
      <c r="PTQ20" s="167"/>
      <c r="PTR20" s="167"/>
      <c r="PTS20" s="167"/>
      <c r="PTT20" s="167"/>
      <c r="PTU20" s="167"/>
      <c r="PTV20" s="167"/>
      <c r="PTW20" s="167"/>
      <c r="PTX20" s="167"/>
      <c r="PTY20" s="167"/>
      <c r="PTZ20" s="167"/>
      <c r="PUA20" s="167"/>
      <c r="PUB20" s="167"/>
      <c r="PUC20" s="167"/>
      <c r="PUD20" s="167"/>
      <c r="PUE20" s="167"/>
      <c r="PUF20" s="167"/>
      <c r="PUG20" s="167"/>
      <c r="PUH20" s="167"/>
      <c r="PUI20" s="167"/>
      <c r="PUJ20" s="167"/>
      <c r="PUK20" s="167"/>
      <c r="PUL20" s="167"/>
      <c r="PUM20" s="167"/>
      <c r="PUN20" s="167"/>
      <c r="PUO20" s="167"/>
      <c r="PUP20" s="167"/>
      <c r="PUQ20" s="167"/>
      <c r="PUR20" s="167"/>
      <c r="PUS20" s="167"/>
      <c r="PUT20" s="167"/>
      <c r="PUU20" s="167"/>
      <c r="PUV20" s="167"/>
      <c r="PUW20" s="167"/>
      <c r="PUX20" s="167"/>
      <c r="PUY20" s="167"/>
      <c r="PUZ20" s="167"/>
      <c r="PVA20" s="167"/>
      <c r="PVB20" s="167"/>
      <c r="PVC20" s="167"/>
      <c r="PVD20" s="167"/>
      <c r="PVE20" s="167"/>
      <c r="PVF20" s="167"/>
      <c r="PVG20" s="167"/>
      <c r="PVH20" s="167"/>
      <c r="PVI20" s="167"/>
      <c r="PVJ20" s="167"/>
      <c r="PVK20" s="167"/>
      <c r="PVL20" s="167"/>
      <c r="PVM20" s="167"/>
      <c r="PVN20" s="167"/>
      <c r="PVO20" s="167"/>
      <c r="PVP20" s="167"/>
      <c r="PVQ20" s="167"/>
      <c r="PVR20" s="167"/>
      <c r="PVS20" s="167"/>
      <c r="PVT20" s="167"/>
      <c r="PVU20" s="167"/>
      <c r="PVV20" s="167"/>
      <c r="PVW20" s="167"/>
      <c r="PVX20" s="167"/>
      <c r="PVY20" s="167"/>
      <c r="PVZ20" s="167"/>
      <c r="PWA20" s="167"/>
      <c r="PWB20" s="167"/>
      <c r="PWC20" s="167"/>
      <c r="PWD20" s="167"/>
      <c r="PWE20" s="167"/>
      <c r="PWF20" s="167"/>
      <c r="PWG20" s="167"/>
      <c r="PWH20" s="167"/>
      <c r="PWI20" s="167"/>
      <c r="PWJ20" s="167"/>
      <c r="PWK20" s="167"/>
      <c r="PWL20" s="167"/>
      <c r="PWM20" s="167"/>
      <c r="PWN20" s="167"/>
      <c r="PWO20" s="167"/>
      <c r="PWP20" s="167"/>
      <c r="PWQ20" s="167"/>
      <c r="PWR20" s="167"/>
      <c r="PWS20" s="167"/>
      <c r="PWT20" s="167"/>
      <c r="PWU20" s="167"/>
      <c r="PWV20" s="167"/>
      <c r="PWW20" s="167"/>
      <c r="PWX20" s="167"/>
      <c r="PWY20" s="167"/>
      <c r="PWZ20" s="167"/>
      <c r="PXA20" s="167"/>
      <c r="PXB20" s="167"/>
      <c r="PXC20" s="167"/>
      <c r="PXD20" s="167"/>
      <c r="PXE20" s="167"/>
      <c r="PXF20" s="167"/>
      <c r="PXG20" s="167"/>
      <c r="PXH20" s="167"/>
      <c r="PXI20" s="167"/>
      <c r="PXJ20" s="167"/>
      <c r="PXK20" s="167"/>
      <c r="PXL20" s="167"/>
      <c r="PXM20" s="167"/>
      <c r="PXN20" s="167"/>
      <c r="PXO20" s="167"/>
      <c r="PXP20" s="167"/>
      <c r="PXQ20" s="167"/>
      <c r="PXR20" s="167"/>
      <c r="PXS20" s="167"/>
      <c r="PXT20" s="167"/>
      <c r="PXU20" s="167"/>
      <c r="PXV20" s="167"/>
      <c r="PXW20" s="167"/>
      <c r="PXX20" s="167"/>
      <c r="PXY20" s="167"/>
      <c r="PXZ20" s="167"/>
      <c r="PYA20" s="167"/>
      <c r="PYB20" s="167"/>
      <c r="PYC20" s="167"/>
      <c r="PYD20" s="167"/>
      <c r="PYE20" s="167"/>
      <c r="PYF20" s="167"/>
      <c r="PYG20" s="167"/>
      <c r="PYH20" s="167"/>
      <c r="PYI20" s="167"/>
      <c r="PYJ20" s="167"/>
      <c r="PYK20" s="167"/>
      <c r="PYL20" s="167"/>
      <c r="PYM20" s="167"/>
      <c r="PYN20" s="167"/>
      <c r="PYO20" s="167"/>
      <c r="PYP20" s="167"/>
      <c r="PYQ20" s="167"/>
      <c r="PYR20" s="167"/>
      <c r="PYS20" s="167"/>
      <c r="PYT20" s="167"/>
      <c r="PYU20" s="167"/>
      <c r="PYV20" s="167"/>
      <c r="PYW20" s="167"/>
      <c r="PYX20" s="167"/>
      <c r="PYY20" s="167"/>
      <c r="PYZ20" s="167"/>
      <c r="PZA20" s="167"/>
      <c r="PZB20" s="167"/>
      <c r="PZC20" s="167"/>
      <c r="PZD20" s="167"/>
      <c r="PZE20" s="167"/>
      <c r="PZF20" s="167"/>
      <c r="PZG20" s="167"/>
      <c r="PZH20" s="167"/>
      <c r="PZI20" s="167"/>
      <c r="PZJ20" s="167"/>
      <c r="PZK20" s="167"/>
      <c r="PZL20" s="167"/>
      <c r="PZM20" s="167"/>
      <c r="PZN20" s="167"/>
      <c r="PZO20" s="167"/>
      <c r="PZP20" s="167"/>
      <c r="PZQ20" s="167"/>
      <c r="PZR20" s="167"/>
      <c r="PZS20" s="167"/>
      <c r="PZT20" s="167"/>
      <c r="PZU20" s="167"/>
      <c r="PZV20" s="167"/>
      <c r="PZW20" s="167"/>
      <c r="PZX20" s="167"/>
      <c r="PZY20" s="167"/>
      <c r="PZZ20" s="167"/>
      <c r="QAA20" s="167"/>
      <c r="QAB20" s="167"/>
      <c r="QAC20" s="167"/>
      <c r="QAD20" s="167"/>
      <c r="QAE20" s="167"/>
      <c r="QAF20" s="167"/>
      <c r="QAG20" s="167"/>
      <c r="QAH20" s="167"/>
      <c r="QAI20" s="167"/>
      <c r="QAJ20" s="167"/>
      <c r="QAK20" s="167"/>
      <c r="QAL20" s="167"/>
      <c r="QAM20" s="167"/>
      <c r="QAN20" s="167"/>
      <c r="QAO20" s="167"/>
      <c r="QAP20" s="167"/>
      <c r="QAQ20" s="167"/>
      <c r="QAR20" s="167"/>
      <c r="QAS20" s="167"/>
      <c r="QAT20" s="167"/>
      <c r="QAU20" s="167"/>
      <c r="QAV20" s="167"/>
      <c r="QAW20" s="167"/>
      <c r="QAX20" s="167"/>
      <c r="QAY20" s="167"/>
      <c r="QAZ20" s="167"/>
      <c r="QBA20" s="167"/>
      <c r="QBB20" s="167"/>
      <c r="QBC20" s="167"/>
      <c r="QBD20" s="167"/>
      <c r="QBE20" s="167"/>
      <c r="QBF20" s="167"/>
      <c r="QBG20" s="167"/>
      <c r="QBH20" s="167"/>
      <c r="QBI20" s="167"/>
      <c r="QBJ20" s="167"/>
      <c r="QBK20" s="167"/>
      <c r="QBL20" s="167"/>
      <c r="QBM20" s="167"/>
      <c r="QBN20" s="167"/>
      <c r="QBO20" s="167"/>
      <c r="QBP20" s="167"/>
      <c r="QBQ20" s="167"/>
      <c r="QBR20" s="167"/>
      <c r="QBS20" s="167"/>
      <c r="QBT20" s="167"/>
      <c r="QBU20" s="167"/>
      <c r="QBV20" s="167"/>
      <c r="QBW20" s="167"/>
      <c r="QBX20" s="167"/>
      <c r="QBY20" s="167"/>
      <c r="QBZ20" s="167"/>
      <c r="QCA20" s="167"/>
      <c r="QCB20" s="167"/>
      <c r="QCC20" s="167"/>
      <c r="QCD20" s="167"/>
      <c r="QCE20" s="167"/>
      <c r="QCF20" s="167"/>
      <c r="QCG20" s="167"/>
      <c r="QCH20" s="167"/>
      <c r="QCI20" s="167"/>
      <c r="QCJ20" s="167"/>
      <c r="QCK20" s="167"/>
      <c r="QCL20" s="167"/>
      <c r="QCM20" s="167"/>
      <c r="QCN20" s="167"/>
      <c r="QCO20" s="167"/>
      <c r="QCP20" s="167"/>
      <c r="QCQ20" s="167"/>
      <c r="QCR20" s="167"/>
      <c r="QCS20" s="167"/>
      <c r="QCT20" s="167"/>
      <c r="QCU20" s="167"/>
      <c r="QCV20" s="167"/>
      <c r="QCW20" s="167"/>
      <c r="QCX20" s="167"/>
      <c r="QCY20" s="167"/>
      <c r="QCZ20" s="167"/>
      <c r="QDA20" s="167"/>
      <c r="QDB20" s="167"/>
      <c r="QDC20" s="167"/>
      <c r="QDD20" s="167"/>
      <c r="QDE20" s="167"/>
      <c r="QDF20" s="167"/>
      <c r="QDG20" s="167"/>
      <c r="QDH20" s="167"/>
      <c r="QDI20" s="167"/>
      <c r="QDJ20" s="167"/>
      <c r="QDK20" s="167"/>
      <c r="QDL20" s="167"/>
      <c r="QDM20" s="167"/>
      <c r="QDN20" s="167"/>
      <c r="QDO20" s="167"/>
      <c r="QDP20" s="167"/>
      <c r="QDQ20" s="167"/>
      <c r="QDR20" s="167"/>
      <c r="QDS20" s="167"/>
      <c r="QDT20" s="167"/>
      <c r="QDU20" s="167"/>
      <c r="QDV20" s="167"/>
      <c r="QDW20" s="167"/>
      <c r="QDX20" s="167"/>
      <c r="QDY20" s="167"/>
      <c r="QDZ20" s="167"/>
      <c r="QEA20" s="167"/>
      <c r="QEB20" s="167"/>
      <c r="QEC20" s="167"/>
      <c r="QED20" s="167"/>
      <c r="QEE20" s="167"/>
      <c r="QEF20" s="167"/>
      <c r="QEG20" s="167"/>
      <c r="QEH20" s="167"/>
      <c r="QEI20" s="167"/>
      <c r="QEJ20" s="167"/>
      <c r="QEK20" s="167"/>
      <c r="QEL20" s="167"/>
      <c r="QEM20" s="167"/>
      <c r="QEN20" s="167"/>
      <c r="QEO20" s="167"/>
      <c r="QEP20" s="167"/>
      <c r="QEQ20" s="167"/>
      <c r="QER20" s="167"/>
      <c r="QES20" s="167"/>
      <c r="QET20" s="167"/>
      <c r="QEU20" s="167"/>
      <c r="QEV20" s="167"/>
      <c r="QEW20" s="167"/>
      <c r="QEX20" s="167"/>
      <c r="QEY20" s="167"/>
      <c r="QEZ20" s="167"/>
      <c r="QFA20" s="167"/>
      <c r="QFB20" s="167"/>
      <c r="QFC20" s="167"/>
      <c r="QFD20" s="167"/>
      <c r="QFE20" s="167"/>
      <c r="QFF20" s="167"/>
      <c r="QFG20" s="167"/>
      <c r="QFH20" s="167"/>
      <c r="QFI20" s="167"/>
      <c r="QFJ20" s="167"/>
      <c r="QFK20" s="167"/>
      <c r="QFL20" s="167"/>
      <c r="QFM20" s="167"/>
      <c r="QFN20" s="167"/>
      <c r="QFO20" s="167"/>
      <c r="QFP20" s="167"/>
      <c r="QFQ20" s="167"/>
      <c r="QFR20" s="167"/>
      <c r="QFS20" s="167"/>
      <c r="QFT20" s="167"/>
      <c r="QFU20" s="167"/>
      <c r="QFV20" s="167"/>
      <c r="QFW20" s="167"/>
      <c r="QFX20" s="167"/>
      <c r="QFY20" s="167"/>
      <c r="QFZ20" s="167"/>
      <c r="QGA20" s="167"/>
      <c r="QGB20" s="167"/>
      <c r="QGC20" s="167"/>
      <c r="QGD20" s="167"/>
      <c r="QGE20" s="167"/>
      <c r="QGF20" s="167"/>
      <c r="QGG20" s="167"/>
      <c r="QGH20" s="167"/>
      <c r="QGI20" s="167"/>
      <c r="QGJ20" s="167"/>
      <c r="QGK20" s="167"/>
      <c r="QGL20" s="167"/>
      <c r="QGM20" s="167"/>
      <c r="QGN20" s="167"/>
      <c r="QGO20" s="167"/>
      <c r="QGP20" s="167"/>
      <c r="QGQ20" s="167"/>
      <c r="QGR20" s="167"/>
      <c r="QGS20" s="167"/>
      <c r="QGT20" s="167"/>
      <c r="QGU20" s="167"/>
      <c r="QGV20" s="167"/>
      <c r="QGW20" s="167"/>
      <c r="QGX20" s="167"/>
      <c r="QGY20" s="167"/>
      <c r="QGZ20" s="167"/>
      <c r="QHA20" s="167"/>
      <c r="QHB20" s="167"/>
      <c r="QHC20" s="167"/>
      <c r="QHD20" s="167"/>
      <c r="QHE20" s="167"/>
      <c r="QHF20" s="167"/>
      <c r="QHG20" s="167"/>
      <c r="QHH20" s="167"/>
      <c r="QHI20" s="167"/>
      <c r="QHJ20" s="167"/>
      <c r="QHK20" s="167"/>
      <c r="QHL20" s="167"/>
      <c r="QHM20" s="167"/>
      <c r="QHN20" s="167"/>
      <c r="QHO20" s="167"/>
      <c r="QHP20" s="167"/>
      <c r="QHQ20" s="167"/>
      <c r="QHR20" s="167"/>
      <c r="QHS20" s="167"/>
      <c r="QHT20" s="167"/>
      <c r="QHU20" s="167"/>
      <c r="QHV20" s="167"/>
      <c r="QHW20" s="167"/>
      <c r="QHX20" s="167"/>
      <c r="QHY20" s="167"/>
      <c r="QHZ20" s="167"/>
      <c r="QIA20" s="167"/>
      <c r="QIB20" s="167"/>
      <c r="QIC20" s="167"/>
      <c r="QID20" s="167"/>
      <c r="QIE20" s="167"/>
      <c r="QIF20" s="167"/>
      <c r="QIG20" s="167"/>
      <c r="QIH20" s="167"/>
      <c r="QII20" s="167"/>
      <c r="QIJ20" s="167"/>
      <c r="QIK20" s="167"/>
      <c r="QIL20" s="167"/>
      <c r="QIM20" s="167"/>
      <c r="QIN20" s="167"/>
      <c r="QIO20" s="167"/>
      <c r="QIP20" s="167"/>
      <c r="QIQ20" s="167"/>
      <c r="QIR20" s="167"/>
      <c r="QIS20" s="167"/>
      <c r="QIT20" s="167"/>
      <c r="QIU20" s="167"/>
      <c r="QIV20" s="167"/>
      <c r="QIW20" s="167"/>
      <c r="QIX20" s="167"/>
      <c r="QIY20" s="167"/>
      <c r="QIZ20" s="167"/>
      <c r="QJA20" s="167"/>
      <c r="QJB20" s="167"/>
      <c r="QJC20" s="167"/>
      <c r="QJD20" s="167"/>
      <c r="QJE20" s="167"/>
      <c r="QJF20" s="167"/>
      <c r="QJG20" s="167"/>
      <c r="QJH20" s="167"/>
      <c r="QJI20" s="167"/>
      <c r="QJJ20" s="167"/>
      <c r="QJK20" s="167"/>
      <c r="QJL20" s="167"/>
      <c r="QJM20" s="167"/>
      <c r="QJN20" s="167"/>
      <c r="QJO20" s="167"/>
      <c r="QJP20" s="167"/>
      <c r="QJQ20" s="167"/>
      <c r="QJR20" s="167"/>
      <c r="QJS20" s="167"/>
      <c r="QJT20" s="167"/>
      <c r="QJU20" s="167"/>
      <c r="QJV20" s="167"/>
      <c r="QJW20" s="167"/>
      <c r="QJX20" s="167"/>
      <c r="QJY20" s="167"/>
      <c r="QJZ20" s="167"/>
      <c r="QKA20" s="167"/>
      <c r="QKB20" s="167"/>
      <c r="QKC20" s="167"/>
      <c r="QKD20" s="167"/>
      <c r="QKE20" s="167"/>
      <c r="QKF20" s="167"/>
      <c r="QKG20" s="167"/>
      <c r="QKH20" s="167"/>
      <c r="QKI20" s="167"/>
      <c r="QKJ20" s="167"/>
      <c r="QKK20" s="167"/>
      <c r="QKL20" s="167"/>
      <c r="QKM20" s="167"/>
      <c r="QKN20" s="167"/>
      <c r="QKO20" s="167"/>
      <c r="QKP20" s="167"/>
      <c r="QKQ20" s="167"/>
      <c r="QKR20" s="167"/>
      <c r="QKS20" s="167"/>
      <c r="QKT20" s="167"/>
      <c r="QKU20" s="167"/>
      <c r="QKV20" s="167"/>
      <c r="QKW20" s="167"/>
      <c r="QKX20" s="167"/>
      <c r="QKY20" s="167"/>
      <c r="QKZ20" s="167"/>
      <c r="QLA20" s="167"/>
      <c r="QLB20" s="167"/>
      <c r="QLC20" s="167"/>
      <c r="QLD20" s="167"/>
      <c r="QLE20" s="167"/>
      <c r="QLF20" s="167"/>
      <c r="QLG20" s="167"/>
      <c r="QLH20" s="167"/>
      <c r="QLI20" s="167"/>
      <c r="QLJ20" s="167"/>
      <c r="QLK20" s="167"/>
      <c r="QLL20" s="167"/>
      <c r="QLM20" s="167"/>
      <c r="QLN20" s="167"/>
      <c r="QLO20" s="167"/>
      <c r="QLP20" s="167"/>
      <c r="QLQ20" s="167"/>
      <c r="QLR20" s="167"/>
      <c r="QLS20" s="167"/>
      <c r="QLT20" s="167"/>
      <c r="QLU20" s="167"/>
      <c r="QLV20" s="167"/>
      <c r="QLW20" s="167"/>
      <c r="QLX20" s="167"/>
      <c r="QLY20" s="167"/>
      <c r="QLZ20" s="167"/>
      <c r="QMA20" s="167"/>
      <c r="QMB20" s="167"/>
      <c r="QMC20" s="167"/>
      <c r="QMD20" s="167"/>
      <c r="QME20" s="167"/>
      <c r="QMF20" s="167"/>
      <c r="QMG20" s="167"/>
      <c r="QMH20" s="167"/>
      <c r="QMI20" s="167"/>
      <c r="QMJ20" s="167"/>
      <c r="QMK20" s="167"/>
      <c r="QML20" s="167"/>
      <c r="QMM20" s="167"/>
      <c r="QMN20" s="167"/>
      <c r="QMO20" s="167"/>
      <c r="QMP20" s="167"/>
      <c r="QMQ20" s="167"/>
      <c r="QMR20" s="167"/>
      <c r="QMS20" s="167"/>
      <c r="QMT20" s="167"/>
      <c r="QMU20" s="167"/>
      <c r="QMV20" s="167"/>
      <c r="QMW20" s="167"/>
      <c r="QMX20" s="167"/>
      <c r="QMY20" s="167"/>
      <c r="QMZ20" s="167"/>
      <c r="QNA20" s="167"/>
      <c r="QNB20" s="167"/>
      <c r="QNC20" s="167"/>
      <c r="QND20" s="167"/>
      <c r="QNE20" s="167"/>
      <c r="QNF20" s="167"/>
      <c r="QNG20" s="167"/>
      <c r="QNH20" s="167"/>
      <c r="QNI20" s="167"/>
      <c r="QNJ20" s="167"/>
      <c r="QNK20" s="167"/>
      <c r="QNL20" s="167"/>
      <c r="QNM20" s="167"/>
      <c r="QNN20" s="167"/>
      <c r="QNO20" s="167"/>
      <c r="QNP20" s="167"/>
      <c r="QNQ20" s="167"/>
      <c r="QNR20" s="167"/>
      <c r="QNS20" s="167"/>
      <c r="QNT20" s="167"/>
      <c r="QNU20" s="167"/>
      <c r="QNV20" s="167"/>
      <c r="QNW20" s="167"/>
      <c r="QNX20" s="167"/>
      <c r="QNY20" s="167"/>
      <c r="QNZ20" s="167"/>
      <c r="QOA20" s="167"/>
      <c r="QOB20" s="167"/>
      <c r="QOC20" s="167"/>
      <c r="QOD20" s="167"/>
      <c r="QOE20" s="167"/>
      <c r="QOF20" s="167"/>
      <c r="QOG20" s="167"/>
      <c r="QOH20" s="167"/>
      <c r="QOI20" s="167"/>
      <c r="QOJ20" s="167"/>
      <c r="QOK20" s="167"/>
      <c r="QOL20" s="167"/>
      <c r="QOM20" s="167"/>
      <c r="QON20" s="167"/>
      <c r="QOO20" s="167"/>
      <c r="QOP20" s="167"/>
      <c r="QOQ20" s="167"/>
      <c r="QOR20" s="167"/>
      <c r="QOS20" s="167"/>
      <c r="QOT20" s="167"/>
      <c r="QOU20" s="167"/>
      <c r="QOV20" s="167"/>
      <c r="QOW20" s="167"/>
      <c r="QOX20" s="167"/>
      <c r="QOY20" s="167"/>
      <c r="QOZ20" s="167"/>
      <c r="QPA20" s="167"/>
      <c r="QPB20" s="167"/>
      <c r="QPC20" s="167"/>
      <c r="QPD20" s="167"/>
      <c r="QPE20" s="167"/>
      <c r="QPF20" s="167"/>
      <c r="QPG20" s="167"/>
      <c r="QPH20" s="167"/>
      <c r="QPI20" s="167"/>
      <c r="QPJ20" s="167"/>
      <c r="QPK20" s="167"/>
      <c r="QPL20" s="167"/>
      <c r="QPM20" s="167"/>
      <c r="QPN20" s="167"/>
      <c r="QPO20" s="167"/>
      <c r="QPP20" s="167"/>
      <c r="QPQ20" s="167"/>
      <c r="QPR20" s="167"/>
      <c r="QPS20" s="167"/>
      <c r="QPT20" s="167"/>
      <c r="QPU20" s="167"/>
      <c r="QPV20" s="167"/>
      <c r="QPW20" s="167"/>
      <c r="QPX20" s="167"/>
      <c r="QPY20" s="167"/>
      <c r="QPZ20" s="167"/>
      <c r="QQA20" s="167"/>
      <c r="QQB20" s="167"/>
      <c r="QQC20" s="167"/>
      <c r="QQD20" s="167"/>
      <c r="QQE20" s="167"/>
      <c r="QQF20" s="167"/>
      <c r="QQG20" s="167"/>
      <c r="QQH20" s="167"/>
      <c r="QQI20" s="167"/>
      <c r="QQJ20" s="167"/>
      <c r="QQK20" s="167"/>
      <c r="QQL20" s="167"/>
      <c r="QQM20" s="167"/>
      <c r="QQN20" s="167"/>
      <c r="QQO20" s="167"/>
      <c r="QQP20" s="167"/>
      <c r="QQQ20" s="167"/>
      <c r="QQR20" s="167"/>
      <c r="QQS20" s="167"/>
      <c r="QQT20" s="167"/>
      <c r="QQU20" s="167"/>
      <c r="QQV20" s="167"/>
      <c r="QQW20" s="167"/>
      <c r="QQX20" s="167"/>
      <c r="QQY20" s="167"/>
      <c r="QQZ20" s="167"/>
      <c r="QRA20" s="167"/>
      <c r="QRB20" s="167"/>
      <c r="QRC20" s="167"/>
      <c r="QRD20" s="167"/>
      <c r="QRE20" s="167"/>
      <c r="QRF20" s="167"/>
      <c r="QRG20" s="167"/>
      <c r="QRH20" s="167"/>
      <c r="QRI20" s="167"/>
      <c r="QRJ20" s="167"/>
      <c r="QRK20" s="167"/>
      <c r="QRL20" s="167"/>
      <c r="QRM20" s="167"/>
      <c r="QRN20" s="167"/>
      <c r="QRO20" s="167"/>
      <c r="QRP20" s="167"/>
      <c r="QRQ20" s="167"/>
      <c r="QRR20" s="167"/>
      <c r="QRS20" s="167"/>
      <c r="QRT20" s="167"/>
      <c r="QRU20" s="167"/>
      <c r="QRV20" s="167"/>
      <c r="QRW20" s="167"/>
      <c r="QRX20" s="167"/>
      <c r="QRY20" s="167"/>
      <c r="QRZ20" s="167"/>
      <c r="QSA20" s="167"/>
      <c r="QSB20" s="167"/>
      <c r="QSC20" s="167"/>
      <c r="QSD20" s="167"/>
      <c r="QSE20" s="167"/>
      <c r="QSF20" s="167"/>
      <c r="QSG20" s="167"/>
      <c r="QSH20" s="167"/>
      <c r="QSI20" s="167"/>
      <c r="QSJ20" s="167"/>
      <c r="QSK20" s="167"/>
      <c r="QSL20" s="167"/>
      <c r="QSM20" s="167"/>
      <c r="QSN20" s="167"/>
      <c r="QSO20" s="167"/>
      <c r="QSP20" s="167"/>
      <c r="QSQ20" s="167"/>
      <c r="QSR20" s="167"/>
      <c r="QSS20" s="167"/>
      <c r="QST20" s="167"/>
      <c r="QSU20" s="167"/>
      <c r="QSV20" s="167"/>
      <c r="QSW20" s="167"/>
      <c r="QSX20" s="167"/>
      <c r="QSY20" s="167"/>
      <c r="QSZ20" s="167"/>
      <c r="QTA20" s="167"/>
      <c r="QTB20" s="167"/>
      <c r="QTC20" s="167"/>
      <c r="QTD20" s="167"/>
      <c r="QTE20" s="167"/>
      <c r="QTF20" s="167"/>
      <c r="QTG20" s="167"/>
      <c r="QTH20" s="167"/>
      <c r="QTI20" s="167"/>
      <c r="QTJ20" s="167"/>
      <c r="QTK20" s="167"/>
      <c r="QTL20" s="167"/>
      <c r="QTM20" s="167"/>
      <c r="QTN20" s="167"/>
      <c r="QTO20" s="167"/>
      <c r="QTP20" s="167"/>
      <c r="QTQ20" s="167"/>
      <c r="QTR20" s="167"/>
      <c r="QTS20" s="167"/>
      <c r="QTT20" s="167"/>
      <c r="QTU20" s="167"/>
      <c r="QTV20" s="167"/>
      <c r="QTW20" s="167"/>
      <c r="QTX20" s="167"/>
      <c r="QTY20" s="167"/>
      <c r="QTZ20" s="167"/>
      <c r="QUA20" s="167"/>
      <c r="QUB20" s="167"/>
      <c r="QUC20" s="167"/>
      <c r="QUD20" s="167"/>
      <c r="QUE20" s="167"/>
      <c r="QUF20" s="167"/>
      <c r="QUG20" s="167"/>
      <c r="QUH20" s="167"/>
      <c r="QUI20" s="167"/>
      <c r="QUJ20" s="167"/>
      <c r="QUK20" s="167"/>
      <c r="QUL20" s="167"/>
      <c r="QUM20" s="167"/>
      <c r="QUN20" s="167"/>
      <c r="QUO20" s="167"/>
      <c r="QUP20" s="167"/>
      <c r="QUQ20" s="167"/>
      <c r="QUR20" s="167"/>
      <c r="QUS20" s="167"/>
      <c r="QUT20" s="167"/>
      <c r="QUU20" s="167"/>
      <c r="QUV20" s="167"/>
      <c r="QUW20" s="167"/>
      <c r="QUX20" s="167"/>
      <c r="QUY20" s="167"/>
      <c r="QUZ20" s="167"/>
      <c r="QVA20" s="167"/>
      <c r="QVB20" s="167"/>
      <c r="QVC20" s="167"/>
      <c r="QVD20" s="167"/>
      <c r="QVE20" s="167"/>
      <c r="QVF20" s="167"/>
      <c r="QVG20" s="167"/>
      <c r="QVH20" s="167"/>
      <c r="QVI20" s="167"/>
      <c r="QVJ20" s="167"/>
      <c r="QVK20" s="167"/>
      <c r="QVL20" s="167"/>
      <c r="QVM20" s="167"/>
      <c r="QVN20" s="167"/>
      <c r="QVO20" s="167"/>
      <c r="QVP20" s="167"/>
      <c r="QVQ20" s="167"/>
      <c r="QVR20" s="167"/>
      <c r="QVS20" s="167"/>
      <c r="QVT20" s="167"/>
      <c r="QVU20" s="167"/>
      <c r="QVV20" s="167"/>
      <c r="QVW20" s="167"/>
      <c r="QVX20" s="167"/>
      <c r="QVY20" s="167"/>
      <c r="QVZ20" s="167"/>
      <c r="QWA20" s="167"/>
      <c r="QWB20" s="167"/>
      <c r="QWC20" s="167"/>
      <c r="QWD20" s="167"/>
      <c r="QWE20" s="167"/>
      <c r="QWF20" s="167"/>
      <c r="QWG20" s="167"/>
      <c r="QWH20" s="167"/>
      <c r="QWI20" s="167"/>
      <c r="QWJ20" s="167"/>
      <c r="QWK20" s="167"/>
      <c r="QWL20" s="167"/>
      <c r="QWM20" s="167"/>
      <c r="QWN20" s="167"/>
      <c r="QWO20" s="167"/>
      <c r="QWP20" s="167"/>
      <c r="QWQ20" s="167"/>
      <c r="QWR20" s="167"/>
      <c r="QWS20" s="167"/>
      <c r="QWT20" s="167"/>
      <c r="QWU20" s="167"/>
      <c r="QWV20" s="167"/>
      <c r="QWW20" s="167"/>
      <c r="QWX20" s="167"/>
      <c r="QWY20" s="167"/>
      <c r="QWZ20" s="167"/>
      <c r="QXA20" s="167"/>
      <c r="QXB20" s="167"/>
      <c r="QXC20" s="167"/>
      <c r="QXD20" s="167"/>
      <c r="QXE20" s="167"/>
      <c r="QXF20" s="167"/>
      <c r="QXG20" s="167"/>
      <c r="QXH20" s="167"/>
      <c r="QXI20" s="167"/>
      <c r="QXJ20" s="167"/>
      <c r="QXK20" s="167"/>
      <c r="QXL20" s="167"/>
      <c r="QXM20" s="167"/>
      <c r="QXN20" s="167"/>
      <c r="QXO20" s="167"/>
      <c r="QXP20" s="167"/>
      <c r="QXQ20" s="167"/>
      <c r="QXR20" s="167"/>
      <c r="QXS20" s="167"/>
      <c r="QXT20" s="167"/>
      <c r="QXU20" s="167"/>
      <c r="QXV20" s="167"/>
      <c r="QXW20" s="167"/>
      <c r="QXX20" s="167"/>
      <c r="QXY20" s="167"/>
      <c r="QXZ20" s="167"/>
      <c r="QYA20" s="167"/>
      <c r="QYB20" s="167"/>
      <c r="QYC20" s="167"/>
      <c r="QYD20" s="167"/>
      <c r="QYE20" s="167"/>
      <c r="QYF20" s="167"/>
      <c r="QYG20" s="167"/>
      <c r="QYH20" s="167"/>
      <c r="QYI20" s="167"/>
      <c r="QYJ20" s="167"/>
      <c r="QYK20" s="167"/>
      <c r="QYL20" s="167"/>
      <c r="QYM20" s="167"/>
      <c r="QYN20" s="167"/>
      <c r="QYO20" s="167"/>
      <c r="QYP20" s="167"/>
      <c r="QYQ20" s="167"/>
      <c r="QYR20" s="167"/>
      <c r="QYS20" s="167"/>
      <c r="QYT20" s="167"/>
      <c r="QYU20" s="167"/>
      <c r="QYV20" s="167"/>
      <c r="QYW20" s="167"/>
      <c r="QYX20" s="167"/>
      <c r="QYY20" s="167"/>
      <c r="QYZ20" s="167"/>
      <c r="QZA20" s="167"/>
      <c r="QZB20" s="167"/>
      <c r="QZC20" s="167"/>
      <c r="QZD20" s="167"/>
      <c r="QZE20" s="167"/>
      <c r="QZF20" s="167"/>
      <c r="QZG20" s="167"/>
      <c r="QZH20" s="167"/>
      <c r="QZI20" s="167"/>
      <c r="QZJ20" s="167"/>
      <c r="QZK20" s="167"/>
      <c r="QZL20" s="167"/>
      <c r="QZM20" s="167"/>
      <c r="QZN20" s="167"/>
      <c r="QZO20" s="167"/>
      <c r="QZP20" s="167"/>
      <c r="QZQ20" s="167"/>
      <c r="QZR20" s="167"/>
      <c r="QZS20" s="167"/>
      <c r="QZT20" s="167"/>
      <c r="QZU20" s="167"/>
      <c r="QZV20" s="167"/>
      <c r="QZW20" s="167"/>
      <c r="QZX20" s="167"/>
      <c r="QZY20" s="167"/>
      <c r="QZZ20" s="167"/>
      <c r="RAA20" s="167"/>
      <c r="RAB20" s="167"/>
      <c r="RAC20" s="167"/>
      <c r="RAD20" s="167"/>
      <c r="RAE20" s="167"/>
      <c r="RAF20" s="167"/>
      <c r="RAG20" s="167"/>
      <c r="RAH20" s="167"/>
      <c r="RAI20" s="167"/>
      <c r="RAJ20" s="167"/>
      <c r="RAK20" s="167"/>
      <c r="RAL20" s="167"/>
      <c r="RAM20" s="167"/>
      <c r="RAN20" s="167"/>
      <c r="RAO20" s="167"/>
      <c r="RAP20" s="167"/>
      <c r="RAQ20" s="167"/>
      <c r="RAR20" s="167"/>
      <c r="RAS20" s="167"/>
      <c r="RAT20" s="167"/>
      <c r="RAU20" s="167"/>
      <c r="RAV20" s="167"/>
      <c r="RAW20" s="167"/>
      <c r="RAX20" s="167"/>
      <c r="RAY20" s="167"/>
      <c r="RAZ20" s="167"/>
      <c r="RBA20" s="167"/>
      <c r="RBB20" s="167"/>
      <c r="RBC20" s="167"/>
      <c r="RBD20" s="167"/>
      <c r="RBE20" s="167"/>
      <c r="RBF20" s="167"/>
      <c r="RBG20" s="167"/>
      <c r="RBH20" s="167"/>
      <c r="RBI20" s="167"/>
      <c r="RBJ20" s="167"/>
      <c r="RBK20" s="167"/>
      <c r="RBL20" s="167"/>
      <c r="RBM20" s="167"/>
      <c r="RBN20" s="167"/>
      <c r="RBO20" s="167"/>
      <c r="RBP20" s="167"/>
      <c r="RBQ20" s="167"/>
      <c r="RBR20" s="167"/>
      <c r="RBS20" s="167"/>
      <c r="RBT20" s="167"/>
      <c r="RBU20" s="167"/>
      <c r="RBV20" s="167"/>
      <c r="RBW20" s="167"/>
      <c r="RBX20" s="167"/>
      <c r="RBY20" s="167"/>
      <c r="RBZ20" s="167"/>
      <c r="RCA20" s="167"/>
      <c r="RCB20" s="167"/>
      <c r="RCC20" s="167"/>
      <c r="RCD20" s="167"/>
      <c r="RCE20" s="167"/>
      <c r="RCF20" s="167"/>
      <c r="RCG20" s="167"/>
      <c r="RCH20" s="167"/>
      <c r="RCI20" s="167"/>
      <c r="RCJ20" s="167"/>
      <c r="RCK20" s="167"/>
      <c r="RCL20" s="167"/>
      <c r="RCM20" s="167"/>
      <c r="RCN20" s="167"/>
      <c r="RCO20" s="167"/>
      <c r="RCP20" s="167"/>
      <c r="RCQ20" s="167"/>
      <c r="RCR20" s="167"/>
      <c r="RCS20" s="167"/>
      <c r="RCT20" s="167"/>
      <c r="RCU20" s="167"/>
      <c r="RCV20" s="167"/>
      <c r="RCW20" s="167"/>
      <c r="RCX20" s="167"/>
      <c r="RCY20" s="167"/>
      <c r="RCZ20" s="167"/>
      <c r="RDA20" s="167"/>
      <c r="RDB20" s="167"/>
      <c r="RDC20" s="167"/>
      <c r="RDD20" s="167"/>
      <c r="RDE20" s="167"/>
      <c r="RDF20" s="167"/>
      <c r="RDG20" s="167"/>
      <c r="RDH20" s="167"/>
      <c r="RDI20" s="167"/>
      <c r="RDJ20" s="167"/>
      <c r="RDK20" s="167"/>
      <c r="RDL20" s="167"/>
      <c r="RDM20" s="167"/>
      <c r="RDN20" s="167"/>
      <c r="RDO20" s="167"/>
      <c r="RDP20" s="167"/>
      <c r="RDQ20" s="167"/>
      <c r="RDR20" s="167"/>
      <c r="RDS20" s="167"/>
      <c r="RDT20" s="167"/>
      <c r="RDU20" s="167"/>
      <c r="RDV20" s="167"/>
      <c r="RDW20" s="167"/>
      <c r="RDX20" s="167"/>
      <c r="RDY20" s="167"/>
      <c r="RDZ20" s="167"/>
      <c r="REA20" s="167"/>
      <c r="REB20" s="167"/>
      <c r="REC20" s="167"/>
      <c r="RED20" s="167"/>
      <c r="REE20" s="167"/>
      <c r="REF20" s="167"/>
      <c r="REG20" s="167"/>
      <c r="REH20" s="167"/>
      <c r="REI20" s="167"/>
      <c r="REJ20" s="167"/>
      <c r="REK20" s="167"/>
      <c r="REL20" s="167"/>
      <c r="REM20" s="167"/>
      <c r="REN20" s="167"/>
      <c r="REO20" s="167"/>
      <c r="REP20" s="167"/>
      <c r="REQ20" s="167"/>
      <c r="RER20" s="167"/>
      <c r="RES20" s="167"/>
      <c r="RET20" s="167"/>
      <c r="REU20" s="167"/>
      <c r="REV20" s="167"/>
      <c r="REW20" s="167"/>
      <c r="REX20" s="167"/>
      <c r="REY20" s="167"/>
      <c r="REZ20" s="167"/>
      <c r="RFA20" s="167"/>
      <c r="RFB20" s="167"/>
      <c r="RFC20" s="167"/>
      <c r="RFD20" s="167"/>
      <c r="RFE20" s="167"/>
      <c r="RFF20" s="167"/>
      <c r="RFG20" s="167"/>
      <c r="RFH20" s="167"/>
      <c r="RFI20" s="167"/>
      <c r="RFJ20" s="167"/>
      <c r="RFK20" s="167"/>
      <c r="RFL20" s="167"/>
      <c r="RFM20" s="167"/>
      <c r="RFN20" s="167"/>
      <c r="RFO20" s="167"/>
      <c r="RFP20" s="167"/>
      <c r="RFQ20" s="167"/>
      <c r="RFR20" s="167"/>
      <c r="RFS20" s="167"/>
      <c r="RFT20" s="167"/>
      <c r="RFU20" s="167"/>
      <c r="RFV20" s="167"/>
      <c r="RFW20" s="167"/>
      <c r="RFX20" s="167"/>
      <c r="RFY20" s="167"/>
      <c r="RFZ20" s="167"/>
      <c r="RGA20" s="167"/>
      <c r="RGB20" s="167"/>
      <c r="RGC20" s="167"/>
      <c r="RGD20" s="167"/>
      <c r="RGE20" s="167"/>
      <c r="RGF20" s="167"/>
      <c r="RGG20" s="167"/>
      <c r="RGH20" s="167"/>
      <c r="RGI20" s="167"/>
      <c r="RGJ20" s="167"/>
      <c r="RGK20" s="167"/>
      <c r="RGL20" s="167"/>
      <c r="RGM20" s="167"/>
      <c r="RGN20" s="167"/>
      <c r="RGO20" s="167"/>
      <c r="RGP20" s="167"/>
      <c r="RGQ20" s="167"/>
      <c r="RGR20" s="167"/>
      <c r="RGS20" s="167"/>
      <c r="RGT20" s="167"/>
      <c r="RGU20" s="167"/>
      <c r="RGV20" s="167"/>
      <c r="RGW20" s="167"/>
      <c r="RGX20" s="167"/>
      <c r="RGY20" s="167"/>
      <c r="RGZ20" s="167"/>
      <c r="RHA20" s="167"/>
      <c r="RHB20" s="167"/>
      <c r="RHC20" s="167"/>
      <c r="RHD20" s="167"/>
      <c r="RHE20" s="167"/>
      <c r="RHF20" s="167"/>
      <c r="RHG20" s="167"/>
      <c r="RHH20" s="167"/>
      <c r="RHI20" s="167"/>
      <c r="RHJ20" s="167"/>
      <c r="RHK20" s="167"/>
      <c r="RHL20" s="167"/>
      <c r="RHM20" s="167"/>
      <c r="RHN20" s="167"/>
      <c r="RHO20" s="167"/>
      <c r="RHP20" s="167"/>
      <c r="RHQ20" s="167"/>
      <c r="RHR20" s="167"/>
      <c r="RHS20" s="167"/>
      <c r="RHT20" s="167"/>
      <c r="RHU20" s="167"/>
      <c r="RHV20" s="167"/>
      <c r="RHW20" s="167"/>
      <c r="RHX20" s="167"/>
      <c r="RHY20" s="167"/>
      <c r="RHZ20" s="167"/>
      <c r="RIA20" s="167"/>
      <c r="RIB20" s="167"/>
      <c r="RIC20" s="167"/>
      <c r="RID20" s="167"/>
      <c r="RIE20" s="167"/>
      <c r="RIF20" s="167"/>
      <c r="RIG20" s="167"/>
      <c r="RIH20" s="167"/>
      <c r="RII20" s="167"/>
      <c r="RIJ20" s="167"/>
      <c r="RIK20" s="167"/>
      <c r="RIL20" s="167"/>
      <c r="RIM20" s="167"/>
      <c r="RIN20" s="167"/>
      <c r="RIO20" s="167"/>
      <c r="RIP20" s="167"/>
      <c r="RIQ20" s="167"/>
      <c r="RIR20" s="167"/>
      <c r="RIS20" s="167"/>
      <c r="RIT20" s="167"/>
      <c r="RIU20" s="167"/>
      <c r="RIV20" s="167"/>
      <c r="RIW20" s="167"/>
      <c r="RIX20" s="167"/>
      <c r="RIY20" s="167"/>
      <c r="RIZ20" s="167"/>
      <c r="RJA20" s="167"/>
      <c r="RJB20" s="167"/>
      <c r="RJC20" s="167"/>
      <c r="RJD20" s="167"/>
      <c r="RJE20" s="167"/>
      <c r="RJF20" s="167"/>
      <c r="RJG20" s="167"/>
      <c r="RJH20" s="167"/>
      <c r="RJI20" s="167"/>
      <c r="RJJ20" s="167"/>
      <c r="RJK20" s="167"/>
      <c r="RJL20" s="167"/>
      <c r="RJM20" s="167"/>
      <c r="RJN20" s="167"/>
      <c r="RJO20" s="167"/>
      <c r="RJP20" s="167"/>
      <c r="RJQ20" s="167"/>
      <c r="RJR20" s="167"/>
      <c r="RJS20" s="167"/>
      <c r="RJT20" s="167"/>
      <c r="RJU20" s="167"/>
      <c r="RJV20" s="167"/>
      <c r="RJW20" s="167"/>
      <c r="RJX20" s="167"/>
      <c r="RJY20" s="167"/>
      <c r="RJZ20" s="167"/>
      <c r="RKA20" s="167"/>
      <c r="RKB20" s="167"/>
      <c r="RKC20" s="167"/>
      <c r="RKD20" s="167"/>
      <c r="RKE20" s="167"/>
      <c r="RKF20" s="167"/>
      <c r="RKG20" s="167"/>
      <c r="RKH20" s="167"/>
      <c r="RKI20" s="167"/>
      <c r="RKJ20" s="167"/>
      <c r="RKK20" s="167"/>
      <c r="RKL20" s="167"/>
      <c r="RKM20" s="167"/>
      <c r="RKN20" s="167"/>
      <c r="RKO20" s="167"/>
      <c r="RKP20" s="167"/>
      <c r="RKQ20" s="167"/>
      <c r="RKR20" s="167"/>
      <c r="RKS20" s="167"/>
      <c r="RKT20" s="167"/>
      <c r="RKU20" s="167"/>
      <c r="RKV20" s="167"/>
      <c r="RKW20" s="167"/>
      <c r="RKX20" s="167"/>
      <c r="RKY20" s="167"/>
      <c r="RKZ20" s="167"/>
      <c r="RLA20" s="167"/>
      <c r="RLB20" s="167"/>
      <c r="RLC20" s="167"/>
      <c r="RLD20" s="167"/>
      <c r="RLE20" s="167"/>
      <c r="RLF20" s="167"/>
      <c r="RLG20" s="167"/>
      <c r="RLH20" s="167"/>
      <c r="RLI20" s="167"/>
      <c r="RLJ20" s="167"/>
      <c r="RLK20" s="167"/>
      <c r="RLL20" s="167"/>
      <c r="RLM20" s="167"/>
      <c r="RLN20" s="167"/>
      <c r="RLO20" s="167"/>
      <c r="RLP20" s="167"/>
      <c r="RLQ20" s="167"/>
      <c r="RLR20" s="167"/>
      <c r="RLS20" s="167"/>
      <c r="RLT20" s="167"/>
      <c r="RLU20" s="167"/>
      <c r="RLV20" s="167"/>
      <c r="RLW20" s="167"/>
      <c r="RLX20" s="167"/>
      <c r="RLY20" s="167"/>
      <c r="RLZ20" s="167"/>
      <c r="RMA20" s="167"/>
      <c r="RMB20" s="167"/>
      <c r="RMC20" s="167"/>
      <c r="RMD20" s="167"/>
      <c r="RME20" s="167"/>
      <c r="RMF20" s="167"/>
      <c r="RMG20" s="167"/>
      <c r="RMH20" s="167"/>
      <c r="RMI20" s="167"/>
      <c r="RMJ20" s="167"/>
      <c r="RMK20" s="167"/>
      <c r="RML20" s="167"/>
      <c r="RMM20" s="167"/>
      <c r="RMN20" s="167"/>
      <c r="RMO20" s="167"/>
      <c r="RMP20" s="167"/>
      <c r="RMQ20" s="167"/>
      <c r="RMR20" s="167"/>
      <c r="RMS20" s="167"/>
      <c r="RMT20" s="167"/>
      <c r="RMU20" s="167"/>
      <c r="RMV20" s="167"/>
      <c r="RMW20" s="167"/>
      <c r="RMX20" s="167"/>
      <c r="RMY20" s="167"/>
      <c r="RMZ20" s="167"/>
      <c r="RNA20" s="167"/>
      <c r="RNB20" s="167"/>
      <c r="RNC20" s="167"/>
      <c r="RND20" s="167"/>
      <c r="RNE20" s="167"/>
      <c r="RNF20" s="167"/>
      <c r="RNG20" s="167"/>
      <c r="RNH20" s="167"/>
      <c r="RNI20" s="167"/>
      <c r="RNJ20" s="167"/>
      <c r="RNK20" s="167"/>
      <c r="RNL20" s="167"/>
      <c r="RNM20" s="167"/>
      <c r="RNN20" s="167"/>
      <c r="RNO20" s="167"/>
      <c r="RNP20" s="167"/>
      <c r="RNQ20" s="167"/>
      <c r="RNR20" s="167"/>
      <c r="RNS20" s="167"/>
      <c r="RNT20" s="167"/>
      <c r="RNU20" s="167"/>
      <c r="RNV20" s="167"/>
      <c r="RNW20" s="167"/>
      <c r="RNX20" s="167"/>
      <c r="RNY20" s="167"/>
      <c r="RNZ20" s="167"/>
      <c r="ROA20" s="167"/>
      <c r="ROB20" s="167"/>
      <c r="ROC20" s="167"/>
      <c r="ROD20" s="167"/>
      <c r="ROE20" s="167"/>
      <c r="ROF20" s="167"/>
      <c r="ROG20" s="167"/>
      <c r="ROH20" s="167"/>
      <c r="ROI20" s="167"/>
      <c r="ROJ20" s="167"/>
      <c r="ROK20" s="167"/>
      <c r="ROL20" s="167"/>
      <c r="ROM20" s="167"/>
      <c r="RON20" s="167"/>
      <c r="ROO20" s="167"/>
      <c r="ROP20" s="167"/>
      <c r="ROQ20" s="167"/>
      <c r="ROR20" s="167"/>
      <c r="ROS20" s="167"/>
      <c r="ROT20" s="167"/>
      <c r="ROU20" s="167"/>
      <c r="ROV20" s="167"/>
      <c r="ROW20" s="167"/>
      <c r="ROX20" s="167"/>
      <c r="ROY20" s="167"/>
      <c r="ROZ20" s="167"/>
      <c r="RPA20" s="167"/>
      <c r="RPB20" s="167"/>
      <c r="RPC20" s="167"/>
      <c r="RPD20" s="167"/>
      <c r="RPE20" s="167"/>
      <c r="RPF20" s="167"/>
      <c r="RPG20" s="167"/>
      <c r="RPH20" s="167"/>
      <c r="RPI20" s="167"/>
      <c r="RPJ20" s="167"/>
      <c r="RPK20" s="167"/>
      <c r="RPL20" s="167"/>
      <c r="RPM20" s="167"/>
      <c r="RPN20" s="167"/>
      <c r="RPO20" s="167"/>
      <c r="RPP20" s="167"/>
      <c r="RPQ20" s="167"/>
      <c r="RPR20" s="167"/>
      <c r="RPS20" s="167"/>
      <c r="RPT20" s="167"/>
      <c r="RPU20" s="167"/>
      <c r="RPV20" s="167"/>
      <c r="RPW20" s="167"/>
      <c r="RPX20" s="167"/>
      <c r="RPY20" s="167"/>
      <c r="RPZ20" s="167"/>
      <c r="RQA20" s="167"/>
      <c r="RQB20" s="167"/>
      <c r="RQC20" s="167"/>
      <c r="RQD20" s="167"/>
      <c r="RQE20" s="167"/>
      <c r="RQF20" s="167"/>
      <c r="RQG20" s="167"/>
      <c r="RQH20" s="167"/>
      <c r="RQI20" s="167"/>
      <c r="RQJ20" s="167"/>
      <c r="RQK20" s="167"/>
      <c r="RQL20" s="167"/>
      <c r="RQM20" s="167"/>
      <c r="RQN20" s="167"/>
      <c r="RQO20" s="167"/>
      <c r="RQP20" s="167"/>
      <c r="RQQ20" s="167"/>
      <c r="RQR20" s="167"/>
      <c r="RQS20" s="167"/>
      <c r="RQT20" s="167"/>
      <c r="RQU20" s="167"/>
      <c r="RQV20" s="167"/>
      <c r="RQW20" s="167"/>
      <c r="RQX20" s="167"/>
      <c r="RQY20" s="167"/>
      <c r="RQZ20" s="167"/>
      <c r="RRA20" s="167"/>
      <c r="RRB20" s="167"/>
      <c r="RRC20" s="167"/>
      <c r="RRD20" s="167"/>
      <c r="RRE20" s="167"/>
      <c r="RRF20" s="167"/>
      <c r="RRG20" s="167"/>
      <c r="RRH20" s="167"/>
      <c r="RRI20" s="167"/>
      <c r="RRJ20" s="167"/>
      <c r="RRK20" s="167"/>
      <c r="RRL20" s="167"/>
      <c r="RRM20" s="167"/>
      <c r="RRN20" s="167"/>
      <c r="RRO20" s="167"/>
      <c r="RRP20" s="167"/>
      <c r="RRQ20" s="167"/>
      <c r="RRR20" s="167"/>
      <c r="RRS20" s="167"/>
      <c r="RRT20" s="167"/>
      <c r="RRU20" s="167"/>
      <c r="RRV20" s="167"/>
      <c r="RRW20" s="167"/>
      <c r="RRX20" s="167"/>
      <c r="RRY20" s="167"/>
      <c r="RRZ20" s="167"/>
      <c r="RSA20" s="167"/>
      <c r="RSB20" s="167"/>
      <c r="RSC20" s="167"/>
      <c r="RSD20" s="167"/>
      <c r="RSE20" s="167"/>
      <c r="RSF20" s="167"/>
      <c r="RSG20" s="167"/>
      <c r="RSH20" s="167"/>
      <c r="RSI20" s="167"/>
      <c r="RSJ20" s="167"/>
      <c r="RSK20" s="167"/>
      <c r="RSL20" s="167"/>
      <c r="RSM20" s="167"/>
      <c r="RSN20" s="167"/>
      <c r="RSO20" s="167"/>
      <c r="RSP20" s="167"/>
      <c r="RSQ20" s="167"/>
      <c r="RSR20" s="167"/>
      <c r="RSS20" s="167"/>
      <c r="RST20" s="167"/>
      <c r="RSU20" s="167"/>
      <c r="RSV20" s="167"/>
      <c r="RSW20" s="167"/>
      <c r="RSX20" s="167"/>
      <c r="RSY20" s="167"/>
      <c r="RSZ20" s="167"/>
      <c r="RTA20" s="167"/>
      <c r="RTB20" s="167"/>
      <c r="RTC20" s="167"/>
      <c r="RTD20" s="167"/>
      <c r="RTE20" s="167"/>
      <c r="RTF20" s="167"/>
      <c r="RTG20" s="167"/>
      <c r="RTH20" s="167"/>
      <c r="RTI20" s="167"/>
      <c r="RTJ20" s="167"/>
      <c r="RTK20" s="167"/>
      <c r="RTL20" s="167"/>
      <c r="RTM20" s="167"/>
      <c r="RTN20" s="167"/>
      <c r="RTO20" s="167"/>
      <c r="RTP20" s="167"/>
      <c r="RTQ20" s="167"/>
      <c r="RTR20" s="167"/>
      <c r="RTS20" s="167"/>
      <c r="RTT20" s="167"/>
      <c r="RTU20" s="167"/>
      <c r="RTV20" s="167"/>
      <c r="RTW20" s="167"/>
      <c r="RTX20" s="167"/>
      <c r="RTY20" s="167"/>
      <c r="RTZ20" s="167"/>
      <c r="RUA20" s="167"/>
      <c r="RUB20" s="167"/>
      <c r="RUC20" s="167"/>
      <c r="RUD20" s="167"/>
      <c r="RUE20" s="167"/>
      <c r="RUF20" s="167"/>
      <c r="RUG20" s="167"/>
      <c r="RUH20" s="167"/>
      <c r="RUI20" s="167"/>
      <c r="RUJ20" s="167"/>
      <c r="RUK20" s="167"/>
      <c r="RUL20" s="167"/>
      <c r="RUM20" s="167"/>
      <c r="RUN20" s="167"/>
      <c r="RUO20" s="167"/>
      <c r="RUP20" s="167"/>
      <c r="RUQ20" s="167"/>
      <c r="RUR20" s="167"/>
      <c r="RUS20" s="167"/>
      <c r="RUT20" s="167"/>
      <c r="RUU20" s="167"/>
      <c r="RUV20" s="167"/>
      <c r="RUW20" s="167"/>
      <c r="RUX20" s="167"/>
      <c r="RUY20" s="167"/>
      <c r="RUZ20" s="167"/>
      <c r="RVA20" s="167"/>
      <c r="RVB20" s="167"/>
      <c r="RVC20" s="167"/>
      <c r="RVD20" s="167"/>
      <c r="RVE20" s="167"/>
      <c r="RVF20" s="167"/>
      <c r="RVG20" s="167"/>
      <c r="RVH20" s="167"/>
      <c r="RVI20" s="167"/>
      <c r="RVJ20" s="167"/>
      <c r="RVK20" s="167"/>
      <c r="RVL20" s="167"/>
      <c r="RVM20" s="167"/>
      <c r="RVN20" s="167"/>
      <c r="RVO20" s="167"/>
      <c r="RVP20" s="167"/>
      <c r="RVQ20" s="167"/>
      <c r="RVR20" s="167"/>
      <c r="RVS20" s="167"/>
      <c r="RVT20" s="167"/>
      <c r="RVU20" s="167"/>
      <c r="RVV20" s="167"/>
      <c r="RVW20" s="167"/>
      <c r="RVX20" s="167"/>
      <c r="RVY20" s="167"/>
      <c r="RVZ20" s="167"/>
      <c r="RWA20" s="167"/>
      <c r="RWB20" s="167"/>
      <c r="RWC20" s="167"/>
      <c r="RWD20" s="167"/>
      <c r="RWE20" s="167"/>
      <c r="RWF20" s="167"/>
      <c r="RWG20" s="167"/>
      <c r="RWH20" s="167"/>
      <c r="RWI20" s="167"/>
      <c r="RWJ20" s="167"/>
      <c r="RWK20" s="167"/>
      <c r="RWL20" s="167"/>
      <c r="RWM20" s="167"/>
      <c r="RWN20" s="167"/>
      <c r="RWO20" s="167"/>
      <c r="RWP20" s="167"/>
      <c r="RWQ20" s="167"/>
      <c r="RWR20" s="167"/>
      <c r="RWS20" s="167"/>
      <c r="RWT20" s="167"/>
      <c r="RWU20" s="167"/>
      <c r="RWV20" s="167"/>
      <c r="RWW20" s="167"/>
      <c r="RWX20" s="167"/>
      <c r="RWY20" s="167"/>
      <c r="RWZ20" s="167"/>
      <c r="RXA20" s="167"/>
      <c r="RXB20" s="167"/>
      <c r="RXC20" s="167"/>
      <c r="RXD20" s="167"/>
      <c r="RXE20" s="167"/>
      <c r="RXF20" s="167"/>
      <c r="RXG20" s="167"/>
      <c r="RXH20" s="167"/>
      <c r="RXI20" s="167"/>
      <c r="RXJ20" s="167"/>
      <c r="RXK20" s="167"/>
      <c r="RXL20" s="167"/>
      <c r="RXM20" s="167"/>
      <c r="RXN20" s="167"/>
      <c r="RXO20" s="167"/>
      <c r="RXP20" s="167"/>
      <c r="RXQ20" s="167"/>
      <c r="RXR20" s="167"/>
      <c r="RXS20" s="167"/>
      <c r="RXT20" s="167"/>
      <c r="RXU20" s="167"/>
      <c r="RXV20" s="167"/>
      <c r="RXW20" s="167"/>
      <c r="RXX20" s="167"/>
      <c r="RXY20" s="167"/>
      <c r="RXZ20" s="167"/>
      <c r="RYA20" s="167"/>
      <c r="RYB20" s="167"/>
      <c r="RYC20" s="167"/>
      <c r="RYD20" s="167"/>
      <c r="RYE20" s="167"/>
      <c r="RYF20" s="167"/>
      <c r="RYG20" s="167"/>
      <c r="RYH20" s="167"/>
      <c r="RYI20" s="167"/>
      <c r="RYJ20" s="167"/>
      <c r="RYK20" s="167"/>
      <c r="RYL20" s="167"/>
      <c r="RYM20" s="167"/>
      <c r="RYN20" s="167"/>
      <c r="RYO20" s="167"/>
      <c r="RYP20" s="167"/>
      <c r="RYQ20" s="167"/>
      <c r="RYR20" s="167"/>
      <c r="RYS20" s="167"/>
      <c r="RYT20" s="167"/>
      <c r="RYU20" s="167"/>
      <c r="RYV20" s="167"/>
      <c r="RYW20" s="167"/>
      <c r="RYX20" s="167"/>
      <c r="RYY20" s="167"/>
      <c r="RYZ20" s="167"/>
      <c r="RZA20" s="167"/>
      <c r="RZB20" s="167"/>
      <c r="RZC20" s="167"/>
      <c r="RZD20" s="167"/>
      <c r="RZE20" s="167"/>
      <c r="RZF20" s="167"/>
      <c r="RZG20" s="167"/>
      <c r="RZH20" s="167"/>
      <c r="RZI20" s="167"/>
      <c r="RZJ20" s="167"/>
      <c r="RZK20" s="167"/>
      <c r="RZL20" s="167"/>
      <c r="RZM20" s="167"/>
      <c r="RZN20" s="167"/>
      <c r="RZO20" s="167"/>
      <c r="RZP20" s="167"/>
      <c r="RZQ20" s="167"/>
      <c r="RZR20" s="167"/>
      <c r="RZS20" s="167"/>
      <c r="RZT20" s="167"/>
      <c r="RZU20" s="167"/>
      <c r="RZV20" s="167"/>
      <c r="RZW20" s="167"/>
      <c r="RZX20" s="167"/>
      <c r="RZY20" s="167"/>
      <c r="RZZ20" s="167"/>
      <c r="SAA20" s="167"/>
      <c r="SAB20" s="167"/>
      <c r="SAC20" s="167"/>
      <c r="SAD20" s="167"/>
      <c r="SAE20" s="167"/>
      <c r="SAF20" s="167"/>
      <c r="SAG20" s="167"/>
      <c r="SAH20" s="167"/>
      <c r="SAI20" s="167"/>
      <c r="SAJ20" s="167"/>
      <c r="SAK20" s="167"/>
      <c r="SAL20" s="167"/>
      <c r="SAM20" s="167"/>
      <c r="SAN20" s="167"/>
      <c r="SAO20" s="167"/>
      <c r="SAP20" s="167"/>
      <c r="SAQ20" s="167"/>
      <c r="SAR20" s="167"/>
      <c r="SAS20" s="167"/>
      <c r="SAT20" s="167"/>
      <c r="SAU20" s="167"/>
      <c r="SAV20" s="167"/>
      <c r="SAW20" s="167"/>
      <c r="SAX20" s="167"/>
      <c r="SAY20" s="167"/>
      <c r="SAZ20" s="167"/>
      <c r="SBA20" s="167"/>
      <c r="SBB20" s="167"/>
      <c r="SBC20" s="167"/>
      <c r="SBD20" s="167"/>
      <c r="SBE20" s="167"/>
      <c r="SBF20" s="167"/>
      <c r="SBG20" s="167"/>
      <c r="SBH20" s="167"/>
      <c r="SBI20" s="167"/>
      <c r="SBJ20" s="167"/>
      <c r="SBK20" s="167"/>
      <c r="SBL20" s="167"/>
      <c r="SBM20" s="167"/>
      <c r="SBN20" s="167"/>
      <c r="SBO20" s="167"/>
      <c r="SBP20" s="167"/>
      <c r="SBQ20" s="167"/>
      <c r="SBR20" s="167"/>
      <c r="SBS20" s="167"/>
      <c r="SBT20" s="167"/>
      <c r="SBU20" s="167"/>
      <c r="SBV20" s="167"/>
      <c r="SBW20" s="167"/>
      <c r="SBX20" s="167"/>
      <c r="SBY20" s="167"/>
      <c r="SBZ20" s="167"/>
      <c r="SCA20" s="167"/>
      <c r="SCB20" s="167"/>
      <c r="SCC20" s="167"/>
      <c r="SCD20" s="167"/>
      <c r="SCE20" s="167"/>
      <c r="SCF20" s="167"/>
      <c r="SCG20" s="167"/>
      <c r="SCH20" s="167"/>
      <c r="SCI20" s="167"/>
      <c r="SCJ20" s="167"/>
      <c r="SCK20" s="167"/>
      <c r="SCL20" s="167"/>
      <c r="SCM20" s="167"/>
      <c r="SCN20" s="167"/>
      <c r="SCO20" s="167"/>
      <c r="SCP20" s="167"/>
      <c r="SCQ20" s="167"/>
      <c r="SCR20" s="167"/>
      <c r="SCS20" s="167"/>
      <c r="SCT20" s="167"/>
      <c r="SCU20" s="167"/>
      <c r="SCV20" s="167"/>
      <c r="SCW20" s="167"/>
      <c r="SCX20" s="167"/>
      <c r="SCY20" s="167"/>
      <c r="SCZ20" s="167"/>
      <c r="SDA20" s="167"/>
      <c r="SDB20" s="167"/>
      <c r="SDC20" s="167"/>
      <c r="SDD20" s="167"/>
      <c r="SDE20" s="167"/>
      <c r="SDF20" s="167"/>
      <c r="SDG20" s="167"/>
      <c r="SDH20" s="167"/>
      <c r="SDI20" s="167"/>
      <c r="SDJ20" s="167"/>
      <c r="SDK20" s="167"/>
      <c r="SDL20" s="167"/>
      <c r="SDM20" s="167"/>
      <c r="SDN20" s="167"/>
      <c r="SDO20" s="167"/>
      <c r="SDP20" s="167"/>
      <c r="SDQ20" s="167"/>
      <c r="SDR20" s="167"/>
      <c r="SDS20" s="167"/>
      <c r="SDT20" s="167"/>
      <c r="SDU20" s="167"/>
      <c r="SDV20" s="167"/>
      <c r="SDW20" s="167"/>
      <c r="SDX20" s="167"/>
      <c r="SDY20" s="167"/>
      <c r="SDZ20" s="167"/>
      <c r="SEA20" s="167"/>
      <c r="SEB20" s="167"/>
      <c r="SEC20" s="167"/>
      <c r="SED20" s="167"/>
      <c r="SEE20" s="167"/>
      <c r="SEF20" s="167"/>
      <c r="SEG20" s="167"/>
      <c r="SEH20" s="167"/>
      <c r="SEI20" s="167"/>
      <c r="SEJ20" s="167"/>
      <c r="SEK20" s="167"/>
      <c r="SEL20" s="167"/>
      <c r="SEM20" s="167"/>
      <c r="SEN20" s="167"/>
      <c r="SEO20" s="167"/>
      <c r="SEP20" s="167"/>
      <c r="SEQ20" s="167"/>
      <c r="SER20" s="167"/>
      <c r="SES20" s="167"/>
      <c r="SET20" s="167"/>
      <c r="SEU20" s="167"/>
      <c r="SEV20" s="167"/>
      <c r="SEW20" s="167"/>
      <c r="SEX20" s="167"/>
      <c r="SEY20" s="167"/>
      <c r="SEZ20" s="167"/>
      <c r="SFA20" s="167"/>
      <c r="SFB20" s="167"/>
      <c r="SFC20" s="167"/>
      <c r="SFD20" s="167"/>
      <c r="SFE20" s="167"/>
      <c r="SFF20" s="167"/>
      <c r="SFG20" s="167"/>
      <c r="SFH20" s="167"/>
      <c r="SFI20" s="167"/>
      <c r="SFJ20" s="167"/>
      <c r="SFK20" s="167"/>
      <c r="SFL20" s="167"/>
      <c r="SFM20" s="167"/>
      <c r="SFN20" s="167"/>
      <c r="SFO20" s="167"/>
      <c r="SFP20" s="167"/>
      <c r="SFQ20" s="167"/>
      <c r="SFR20" s="167"/>
      <c r="SFS20" s="167"/>
      <c r="SFT20" s="167"/>
      <c r="SFU20" s="167"/>
      <c r="SFV20" s="167"/>
      <c r="SFW20" s="167"/>
      <c r="SFX20" s="167"/>
      <c r="SFY20" s="167"/>
      <c r="SFZ20" s="167"/>
      <c r="SGA20" s="167"/>
      <c r="SGB20" s="167"/>
      <c r="SGC20" s="167"/>
      <c r="SGD20" s="167"/>
      <c r="SGE20" s="167"/>
      <c r="SGF20" s="167"/>
      <c r="SGG20" s="167"/>
      <c r="SGH20" s="167"/>
      <c r="SGI20" s="167"/>
      <c r="SGJ20" s="167"/>
      <c r="SGK20" s="167"/>
      <c r="SGL20" s="167"/>
      <c r="SGM20" s="167"/>
      <c r="SGN20" s="167"/>
      <c r="SGO20" s="167"/>
      <c r="SGP20" s="167"/>
      <c r="SGQ20" s="167"/>
      <c r="SGR20" s="167"/>
      <c r="SGS20" s="167"/>
      <c r="SGT20" s="167"/>
      <c r="SGU20" s="167"/>
      <c r="SGV20" s="167"/>
      <c r="SGW20" s="167"/>
      <c r="SGX20" s="167"/>
      <c r="SGY20" s="167"/>
      <c r="SGZ20" s="167"/>
      <c r="SHA20" s="167"/>
      <c r="SHB20" s="167"/>
      <c r="SHC20" s="167"/>
      <c r="SHD20" s="167"/>
      <c r="SHE20" s="167"/>
      <c r="SHF20" s="167"/>
      <c r="SHG20" s="167"/>
      <c r="SHH20" s="167"/>
      <c r="SHI20" s="167"/>
      <c r="SHJ20" s="167"/>
      <c r="SHK20" s="167"/>
      <c r="SHL20" s="167"/>
      <c r="SHM20" s="167"/>
      <c r="SHN20" s="167"/>
      <c r="SHO20" s="167"/>
      <c r="SHP20" s="167"/>
      <c r="SHQ20" s="167"/>
      <c r="SHR20" s="167"/>
      <c r="SHS20" s="167"/>
      <c r="SHT20" s="167"/>
      <c r="SHU20" s="167"/>
      <c r="SHV20" s="167"/>
      <c r="SHW20" s="167"/>
      <c r="SHX20" s="167"/>
      <c r="SHY20" s="167"/>
      <c r="SHZ20" s="167"/>
      <c r="SIA20" s="167"/>
      <c r="SIB20" s="167"/>
      <c r="SIC20" s="167"/>
      <c r="SID20" s="167"/>
      <c r="SIE20" s="167"/>
      <c r="SIF20" s="167"/>
      <c r="SIG20" s="167"/>
      <c r="SIH20" s="167"/>
      <c r="SII20" s="167"/>
      <c r="SIJ20" s="167"/>
      <c r="SIK20" s="167"/>
      <c r="SIL20" s="167"/>
      <c r="SIM20" s="167"/>
      <c r="SIN20" s="167"/>
      <c r="SIO20" s="167"/>
      <c r="SIP20" s="167"/>
      <c r="SIQ20" s="167"/>
      <c r="SIR20" s="167"/>
      <c r="SIS20" s="167"/>
      <c r="SIT20" s="167"/>
      <c r="SIU20" s="167"/>
      <c r="SIV20" s="167"/>
      <c r="SIW20" s="167"/>
      <c r="SIX20" s="167"/>
      <c r="SIY20" s="167"/>
      <c r="SIZ20" s="167"/>
      <c r="SJA20" s="167"/>
      <c r="SJB20" s="167"/>
      <c r="SJC20" s="167"/>
      <c r="SJD20" s="167"/>
      <c r="SJE20" s="167"/>
      <c r="SJF20" s="167"/>
      <c r="SJG20" s="167"/>
      <c r="SJH20" s="167"/>
      <c r="SJI20" s="167"/>
      <c r="SJJ20" s="167"/>
      <c r="SJK20" s="167"/>
      <c r="SJL20" s="167"/>
      <c r="SJM20" s="167"/>
      <c r="SJN20" s="167"/>
      <c r="SJO20" s="167"/>
      <c r="SJP20" s="167"/>
      <c r="SJQ20" s="167"/>
      <c r="SJR20" s="167"/>
      <c r="SJS20" s="167"/>
      <c r="SJT20" s="167"/>
      <c r="SJU20" s="167"/>
      <c r="SJV20" s="167"/>
      <c r="SJW20" s="167"/>
      <c r="SJX20" s="167"/>
      <c r="SJY20" s="167"/>
      <c r="SJZ20" s="167"/>
      <c r="SKA20" s="167"/>
      <c r="SKB20" s="167"/>
      <c r="SKC20" s="167"/>
      <c r="SKD20" s="167"/>
      <c r="SKE20" s="167"/>
      <c r="SKF20" s="167"/>
      <c r="SKG20" s="167"/>
      <c r="SKH20" s="167"/>
      <c r="SKI20" s="167"/>
      <c r="SKJ20" s="167"/>
      <c r="SKK20" s="167"/>
      <c r="SKL20" s="167"/>
      <c r="SKM20" s="167"/>
      <c r="SKN20" s="167"/>
      <c r="SKO20" s="167"/>
      <c r="SKP20" s="167"/>
      <c r="SKQ20" s="167"/>
      <c r="SKR20" s="167"/>
      <c r="SKS20" s="167"/>
      <c r="SKT20" s="167"/>
      <c r="SKU20" s="167"/>
      <c r="SKV20" s="167"/>
      <c r="SKW20" s="167"/>
      <c r="SKX20" s="167"/>
      <c r="SKY20" s="167"/>
      <c r="SKZ20" s="167"/>
      <c r="SLA20" s="167"/>
      <c r="SLB20" s="167"/>
      <c r="SLC20" s="167"/>
      <c r="SLD20" s="167"/>
      <c r="SLE20" s="167"/>
      <c r="SLF20" s="167"/>
      <c r="SLG20" s="167"/>
      <c r="SLH20" s="167"/>
      <c r="SLI20" s="167"/>
      <c r="SLJ20" s="167"/>
      <c r="SLK20" s="167"/>
      <c r="SLL20" s="167"/>
      <c r="SLM20" s="167"/>
      <c r="SLN20" s="167"/>
      <c r="SLO20" s="167"/>
      <c r="SLP20" s="167"/>
      <c r="SLQ20" s="167"/>
      <c r="SLR20" s="167"/>
      <c r="SLS20" s="167"/>
      <c r="SLT20" s="167"/>
      <c r="SLU20" s="167"/>
      <c r="SLV20" s="167"/>
      <c r="SLW20" s="167"/>
      <c r="SLX20" s="167"/>
      <c r="SLY20" s="167"/>
      <c r="SLZ20" s="167"/>
      <c r="SMA20" s="167"/>
      <c r="SMB20" s="167"/>
      <c r="SMC20" s="167"/>
      <c r="SMD20" s="167"/>
      <c r="SME20" s="167"/>
      <c r="SMF20" s="167"/>
      <c r="SMG20" s="167"/>
      <c r="SMH20" s="167"/>
      <c r="SMI20" s="167"/>
      <c r="SMJ20" s="167"/>
      <c r="SMK20" s="167"/>
      <c r="SML20" s="167"/>
      <c r="SMM20" s="167"/>
      <c r="SMN20" s="167"/>
      <c r="SMO20" s="167"/>
      <c r="SMP20" s="167"/>
      <c r="SMQ20" s="167"/>
      <c r="SMR20" s="167"/>
      <c r="SMS20" s="167"/>
      <c r="SMT20" s="167"/>
      <c r="SMU20" s="167"/>
      <c r="SMV20" s="167"/>
      <c r="SMW20" s="167"/>
      <c r="SMX20" s="167"/>
      <c r="SMY20" s="167"/>
      <c r="SMZ20" s="167"/>
      <c r="SNA20" s="167"/>
      <c r="SNB20" s="167"/>
      <c r="SNC20" s="167"/>
      <c r="SND20" s="167"/>
      <c r="SNE20" s="167"/>
      <c r="SNF20" s="167"/>
      <c r="SNG20" s="167"/>
      <c r="SNH20" s="167"/>
      <c r="SNI20" s="167"/>
      <c r="SNJ20" s="167"/>
      <c r="SNK20" s="167"/>
      <c r="SNL20" s="167"/>
      <c r="SNM20" s="167"/>
      <c r="SNN20" s="167"/>
      <c r="SNO20" s="167"/>
      <c r="SNP20" s="167"/>
      <c r="SNQ20" s="167"/>
      <c r="SNR20" s="167"/>
      <c r="SNS20" s="167"/>
      <c r="SNT20" s="167"/>
      <c r="SNU20" s="167"/>
      <c r="SNV20" s="167"/>
      <c r="SNW20" s="167"/>
      <c r="SNX20" s="167"/>
      <c r="SNY20" s="167"/>
      <c r="SNZ20" s="167"/>
      <c r="SOA20" s="167"/>
      <c r="SOB20" s="167"/>
      <c r="SOC20" s="167"/>
      <c r="SOD20" s="167"/>
      <c r="SOE20" s="167"/>
      <c r="SOF20" s="167"/>
      <c r="SOG20" s="167"/>
      <c r="SOH20" s="167"/>
      <c r="SOI20" s="167"/>
      <c r="SOJ20" s="167"/>
      <c r="SOK20" s="167"/>
      <c r="SOL20" s="167"/>
      <c r="SOM20" s="167"/>
      <c r="SON20" s="167"/>
      <c r="SOO20" s="167"/>
      <c r="SOP20" s="167"/>
      <c r="SOQ20" s="167"/>
      <c r="SOR20" s="167"/>
      <c r="SOS20" s="167"/>
      <c r="SOT20" s="167"/>
      <c r="SOU20" s="167"/>
      <c r="SOV20" s="167"/>
      <c r="SOW20" s="167"/>
      <c r="SOX20" s="167"/>
      <c r="SOY20" s="167"/>
      <c r="SOZ20" s="167"/>
      <c r="SPA20" s="167"/>
      <c r="SPB20" s="167"/>
      <c r="SPC20" s="167"/>
      <c r="SPD20" s="167"/>
      <c r="SPE20" s="167"/>
      <c r="SPF20" s="167"/>
      <c r="SPG20" s="167"/>
      <c r="SPH20" s="167"/>
      <c r="SPI20" s="167"/>
      <c r="SPJ20" s="167"/>
      <c r="SPK20" s="167"/>
      <c r="SPL20" s="167"/>
      <c r="SPM20" s="167"/>
      <c r="SPN20" s="167"/>
      <c r="SPO20" s="167"/>
      <c r="SPP20" s="167"/>
      <c r="SPQ20" s="167"/>
      <c r="SPR20" s="167"/>
      <c r="SPS20" s="167"/>
      <c r="SPT20" s="167"/>
      <c r="SPU20" s="167"/>
      <c r="SPV20" s="167"/>
      <c r="SPW20" s="167"/>
      <c r="SPX20" s="167"/>
      <c r="SPY20" s="167"/>
      <c r="SPZ20" s="167"/>
      <c r="SQA20" s="167"/>
      <c r="SQB20" s="167"/>
      <c r="SQC20" s="167"/>
      <c r="SQD20" s="167"/>
      <c r="SQE20" s="167"/>
      <c r="SQF20" s="167"/>
      <c r="SQG20" s="167"/>
      <c r="SQH20" s="167"/>
      <c r="SQI20" s="167"/>
      <c r="SQJ20" s="167"/>
      <c r="SQK20" s="167"/>
      <c r="SQL20" s="167"/>
      <c r="SQM20" s="167"/>
      <c r="SQN20" s="167"/>
      <c r="SQO20" s="167"/>
      <c r="SQP20" s="167"/>
      <c r="SQQ20" s="167"/>
      <c r="SQR20" s="167"/>
      <c r="SQS20" s="167"/>
      <c r="SQT20" s="167"/>
      <c r="SQU20" s="167"/>
      <c r="SQV20" s="167"/>
      <c r="SQW20" s="167"/>
      <c r="SQX20" s="167"/>
      <c r="SQY20" s="167"/>
      <c r="SQZ20" s="167"/>
      <c r="SRA20" s="167"/>
      <c r="SRB20" s="167"/>
      <c r="SRC20" s="167"/>
      <c r="SRD20" s="167"/>
      <c r="SRE20" s="167"/>
      <c r="SRF20" s="167"/>
      <c r="SRG20" s="167"/>
      <c r="SRH20" s="167"/>
      <c r="SRI20" s="167"/>
      <c r="SRJ20" s="167"/>
      <c r="SRK20" s="167"/>
      <c r="SRL20" s="167"/>
      <c r="SRM20" s="167"/>
      <c r="SRN20" s="167"/>
      <c r="SRO20" s="167"/>
      <c r="SRP20" s="167"/>
      <c r="SRQ20" s="167"/>
      <c r="SRR20" s="167"/>
      <c r="SRS20" s="167"/>
      <c r="SRT20" s="167"/>
      <c r="SRU20" s="167"/>
      <c r="SRV20" s="167"/>
      <c r="SRW20" s="167"/>
      <c r="SRX20" s="167"/>
      <c r="SRY20" s="167"/>
      <c r="SRZ20" s="167"/>
      <c r="SSA20" s="167"/>
      <c r="SSB20" s="167"/>
      <c r="SSC20" s="167"/>
      <c r="SSD20" s="167"/>
      <c r="SSE20" s="167"/>
      <c r="SSF20" s="167"/>
      <c r="SSG20" s="167"/>
      <c r="SSH20" s="167"/>
      <c r="SSI20" s="167"/>
      <c r="SSJ20" s="167"/>
      <c r="SSK20" s="167"/>
      <c r="SSL20" s="167"/>
      <c r="SSM20" s="167"/>
      <c r="SSN20" s="167"/>
      <c r="SSO20" s="167"/>
      <c r="SSP20" s="167"/>
      <c r="SSQ20" s="167"/>
      <c r="SSR20" s="167"/>
      <c r="SSS20" s="167"/>
      <c r="SST20" s="167"/>
      <c r="SSU20" s="167"/>
      <c r="SSV20" s="167"/>
      <c r="SSW20" s="167"/>
      <c r="SSX20" s="167"/>
      <c r="SSY20" s="167"/>
      <c r="SSZ20" s="167"/>
      <c r="STA20" s="167"/>
      <c r="STB20" s="167"/>
      <c r="STC20" s="167"/>
      <c r="STD20" s="167"/>
      <c r="STE20" s="167"/>
      <c r="STF20" s="167"/>
      <c r="STG20" s="167"/>
      <c r="STH20" s="167"/>
      <c r="STI20" s="167"/>
      <c r="STJ20" s="167"/>
      <c r="STK20" s="167"/>
      <c r="STL20" s="167"/>
      <c r="STM20" s="167"/>
      <c r="STN20" s="167"/>
      <c r="STO20" s="167"/>
      <c r="STP20" s="167"/>
      <c r="STQ20" s="167"/>
      <c r="STR20" s="167"/>
      <c r="STS20" s="167"/>
      <c r="STT20" s="167"/>
      <c r="STU20" s="167"/>
      <c r="STV20" s="167"/>
      <c r="STW20" s="167"/>
      <c r="STX20" s="167"/>
      <c r="STY20" s="167"/>
      <c r="STZ20" s="167"/>
      <c r="SUA20" s="167"/>
      <c r="SUB20" s="167"/>
      <c r="SUC20" s="167"/>
      <c r="SUD20" s="167"/>
      <c r="SUE20" s="167"/>
      <c r="SUF20" s="167"/>
      <c r="SUG20" s="167"/>
      <c r="SUH20" s="167"/>
      <c r="SUI20" s="167"/>
      <c r="SUJ20" s="167"/>
      <c r="SUK20" s="167"/>
      <c r="SUL20" s="167"/>
      <c r="SUM20" s="167"/>
      <c r="SUN20" s="167"/>
      <c r="SUO20" s="167"/>
      <c r="SUP20" s="167"/>
      <c r="SUQ20" s="167"/>
      <c r="SUR20" s="167"/>
      <c r="SUS20" s="167"/>
      <c r="SUT20" s="167"/>
      <c r="SUU20" s="167"/>
      <c r="SUV20" s="167"/>
      <c r="SUW20" s="167"/>
      <c r="SUX20" s="167"/>
      <c r="SUY20" s="167"/>
      <c r="SUZ20" s="167"/>
      <c r="SVA20" s="167"/>
      <c r="SVB20" s="167"/>
      <c r="SVC20" s="167"/>
      <c r="SVD20" s="167"/>
      <c r="SVE20" s="167"/>
      <c r="SVF20" s="167"/>
      <c r="SVG20" s="167"/>
      <c r="SVH20" s="167"/>
      <c r="SVI20" s="167"/>
      <c r="SVJ20" s="167"/>
      <c r="SVK20" s="167"/>
      <c r="SVL20" s="167"/>
      <c r="SVM20" s="167"/>
      <c r="SVN20" s="167"/>
      <c r="SVO20" s="167"/>
      <c r="SVP20" s="167"/>
      <c r="SVQ20" s="167"/>
      <c r="SVR20" s="167"/>
      <c r="SVS20" s="167"/>
      <c r="SVT20" s="167"/>
      <c r="SVU20" s="167"/>
      <c r="SVV20" s="167"/>
      <c r="SVW20" s="167"/>
      <c r="SVX20" s="167"/>
      <c r="SVY20" s="167"/>
      <c r="SVZ20" s="167"/>
      <c r="SWA20" s="167"/>
      <c r="SWB20" s="167"/>
      <c r="SWC20" s="167"/>
      <c r="SWD20" s="167"/>
      <c r="SWE20" s="167"/>
      <c r="SWF20" s="167"/>
      <c r="SWG20" s="167"/>
      <c r="SWH20" s="167"/>
      <c r="SWI20" s="167"/>
      <c r="SWJ20" s="167"/>
      <c r="SWK20" s="167"/>
      <c r="SWL20" s="167"/>
      <c r="SWM20" s="167"/>
      <c r="SWN20" s="167"/>
      <c r="SWO20" s="167"/>
      <c r="SWP20" s="167"/>
      <c r="SWQ20" s="167"/>
      <c r="SWR20" s="167"/>
      <c r="SWS20" s="167"/>
      <c r="SWT20" s="167"/>
      <c r="SWU20" s="167"/>
      <c r="SWV20" s="167"/>
      <c r="SWW20" s="167"/>
      <c r="SWX20" s="167"/>
      <c r="SWY20" s="167"/>
      <c r="SWZ20" s="167"/>
      <c r="SXA20" s="167"/>
      <c r="SXB20" s="167"/>
      <c r="SXC20" s="167"/>
      <c r="SXD20" s="167"/>
      <c r="SXE20" s="167"/>
      <c r="SXF20" s="167"/>
      <c r="SXG20" s="167"/>
      <c r="SXH20" s="167"/>
      <c r="SXI20" s="167"/>
      <c r="SXJ20" s="167"/>
      <c r="SXK20" s="167"/>
      <c r="SXL20" s="167"/>
      <c r="SXM20" s="167"/>
      <c r="SXN20" s="167"/>
      <c r="SXO20" s="167"/>
      <c r="SXP20" s="167"/>
      <c r="SXQ20" s="167"/>
      <c r="SXR20" s="167"/>
      <c r="SXS20" s="167"/>
      <c r="SXT20" s="167"/>
      <c r="SXU20" s="167"/>
      <c r="SXV20" s="167"/>
      <c r="SXW20" s="167"/>
      <c r="SXX20" s="167"/>
      <c r="SXY20" s="167"/>
      <c r="SXZ20" s="167"/>
      <c r="SYA20" s="167"/>
      <c r="SYB20" s="167"/>
      <c r="SYC20" s="167"/>
      <c r="SYD20" s="167"/>
      <c r="SYE20" s="167"/>
      <c r="SYF20" s="167"/>
      <c r="SYG20" s="167"/>
      <c r="SYH20" s="167"/>
      <c r="SYI20" s="167"/>
      <c r="SYJ20" s="167"/>
      <c r="SYK20" s="167"/>
      <c r="SYL20" s="167"/>
      <c r="SYM20" s="167"/>
      <c r="SYN20" s="167"/>
      <c r="SYO20" s="167"/>
      <c r="SYP20" s="167"/>
      <c r="SYQ20" s="167"/>
      <c r="SYR20" s="167"/>
      <c r="SYS20" s="167"/>
      <c r="SYT20" s="167"/>
      <c r="SYU20" s="167"/>
      <c r="SYV20" s="167"/>
      <c r="SYW20" s="167"/>
      <c r="SYX20" s="167"/>
      <c r="SYY20" s="167"/>
      <c r="SYZ20" s="167"/>
      <c r="SZA20" s="167"/>
      <c r="SZB20" s="167"/>
      <c r="SZC20" s="167"/>
      <c r="SZD20" s="167"/>
      <c r="SZE20" s="167"/>
      <c r="SZF20" s="167"/>
      <c r="SZG20" s="167"/>
      <c r="SZH20" s="167"/>
      <c r="SZI20" s="167"/>
      <c r="SZJ20" s="167"/>
      <c r="SZK20" s="167"/>
      <c r="SZL20" s="167"/>
      <c r="SZM20" s="167"/>
      <c r="SZN20" s="167"/>
      <c r="SZO20" s="167"/>
      <c r="SZP20" s="167"/>
      <c r="SZQ20" s="167"/>
      <c r="SZR20" s="167"/>
      <c r="SZS20" s="167"/>
      <c r="SZT20" s="167"/>
      <c r="SZU20" s="167"/>
      <c r="SZV20" s="167"/>
      <c r="SZW20" s="167"/>
      <c r="SZX20" s="167"/>
      <c r="SZY20" s="167"/>
      <c r="SZZ20" s="167"/>
      <c r="TAA20" s="167"/>
      <c r="TAB20" s="167"/>
      <c r="TAC20" s="167"/>
      <c r="TAD20" s="167"/>
      <c r="TAE20" s="167"/>
      <c r="TAF20" s="167"/>
      <c r="TAG20" s="167"/>
      <c r="TAH20" s="167"/>
      <c r="TAI20" s="167"/>
      <c r="TAJ20" s="167"/>
      <c r="TAK20" s="167"/>
      <c r="TAL20" s="167"/>
      <c r="TAM20" s="167"/>
      <c r="TAN20" s="167"/>
      <c r="TAO20" s="167"/>
      <c r="TAP20" s="167"/>
      <c r="TAQ20" s="167"/>
      <c r="TAR20" s="167"/>
      <c r="TAS20" s="167"/>
      <c r="TAT20" s="167"/>
      <c r="TAU20" s="167"/>
      <c r="TAV20" s="167"/>
      <c r="TAW20" s="167"/>
      <c r="TAX20" s="167"/>
      <c r="TAY20" s="167"/>
      <c r="TAZ20" s="167"/>
      <c r="TBA20" s="167"/>
      <c r="TBB20" s="167"/>
      <c r="TBC20" s="167"/>
      <c r="TBD20" s="167"/>
      <c r="TBE20" s="167"/>
      <c r="TBF20" s="167"/>
      <c r="TBG20" s="167"/>
      <c r="TBH20" s="167"/>
      <c r="TBI20" s="167"/>
      <c r="TBJ20" s="167"/>
      <c r="TBK20" s="167"/>
      <c r="TBL20" s="167"/>
      <c r="TBM20" s="167"/>
      <c r="TBN20" s="167"/>
      <c r="TBO20" s="167"/>
      <c r="TBP20" s="167"/>
      <c r="TBQ20" s="167"/>
      <c r="TBR20" s="167"/>
      <c r="TBS20" s="167"/>
      <c r="TBT20" s="167"/>
      <c r="TBU20" s="167"/>
      <c r="TBV20" s="167"/>
      <c r="TBW20" s="167"/>
      <c r="TBX20" s="167"/>
      <c r="TBY20" s="167"/>
      <c r="TBZ20" s="167"/>
      <c r="TCA20" s="167"/>
      <c r="TCB20" s="167"/>
      <c r="TCC20" s="167"/>
      <c r="TCD20" s="167"/>
      <c r="TCE20" s="167"/>
      <c r="TCF20" s="167"/>
      <c r="TCG20" s="167"/>
      <c r="TCH20" s="167"/>
      <c r="TCI20" s="167"/>
      <c r="TCJ20" s="167"/>
      <c r="TCK20" s="167"/>
      <c r="TCL20" s="167"/>
      <c r="TCM20" s="167"/>
      <c r="TCN20" s="167"/>
      <c r="TCO20" s="167"/>
      <c r="TCP20" s="167"/>
      <c r="TCQ20" s="167"/>
      <c r="TCR20" s="167"/>
      <c r="TCS20" s="167"/>
      <c r="TCT20" s="167"/>
      <c r="TCU20" s="167"/>
      <c r="TCV20" s="167"/>
      <c r="TCW20" s="167"/>
      <c r="TCX20" s="167"/>
      <c r="TCY20" s="167"/>
      <c r="TCZ20" s="167"/>
      <c r="TDA20" s="167"/>
      <c r="TDB20" s="167"/>
      <c r="TDC20" s="167"/>
      <c r="TDD20" s="167"/>
      <c r="TDE20" s="167"/>
      <c r="TDF20" s="167"/>
      <c r="TDG20" s="167"/>
      <c r="TDH20" s="167"/>
      <c r="TDI20" s="167"/>
      <c r="TDJ20" s="167"/>
      <c r="TDK20" s="167"/>
      <c r="TDL20" s="167"/>
      <c r="TDM20" s="167"/>
      <c r="TDN20" s="167"/>
      <c r="TDO20" s="167"/>
      <c r="TDP20" s="167"/>
      <c r="TDQ20" s="167"/>
      <c r="TDR20" s="167"/>
      <c r="TDS20" s="167"/>
      <c r="TDT20" s="167"/>
      <c r="TDU20" s="167"/>
      <c r="TDV20" s="167"/>
      <c r="TDW20" s="167"/>
      <c r="TDX20" s="167"/>
      <c r="TDY20" s="167"/>
      <c r="TDZ20" s="167"/>
      <c r="TEA20" s="167"/>
      <c r="TEB20" s="167"/>
      <c r="TEC20" s="167"/>
      <c r="TED20" s="167"/>
      <c r="TEE20" s="167"/>
      <c r="TEF20" s="167"/>
      <c r="TEG20" s="167"/>
      <c r="TEH20" s="167"/>
      <c r="TEI20" s="167"/>
      <c r="TEJ20" s="167"/>
      <c r="TEK20" s="167"/>
      <c r="TEL20" s="167"/>
      <c r="TEM20" s="167"/>
      <c r="TEN20" s="167"/>
      <c r="TEO20" s="167"/>
      <c r="TEP20" s="167"/>
      <c r="TEQ20" s="167"/>
      <c r="TER20" s="167"/>
      <c r="TES20" s="167"/>
      <c r="TET20" s="167"/>
      <c r="TEU20" s="167"/>
      <c r="TEV20" s="167"/>
      <c r="TEW20" s="167"/>
      <c r="TEX20" s="167"/>
      <c r="TEY20" s="167"/>
      <c r="TEZ20" s="167"/>
      <c r="TFA20" s="167"/>
      <c r="TFB20" s="167"/>
      <c r="TFC20" s="167"/>
      <c r="TFD20" s="167"/>
      <c r="TFE20" s="167"/>
      <c r="TFF20" s="167"/>
      <c r="TFG20" s="167"/>
      <c r="TFH20" s="167"/>
      <c r="TFI20" s="167"/>
      <c r="TFJ20" s="167"/>
      <c r="TFK20" s="167"/>
      <c r="TFL20" s="167"/>
      <c r="TFM20" s="167"/>
      <c r="TFN20" s="167"/>
      <c r="TFO20" s="167"/>
      <c r="TFP20" s="167"/>
      <c r="TFQ20" s="167"/>
      <c r="TFR20" s="167"/>
      <c r="TFS20" s="167"/>
      <c r="TFT20" s="167"/>
      <c r="TFU20" s="167"/>
      <c r="TFV20" s="167"/>
      <c r="TFW20" s="167"/>
      <c r="TFX20" s="167"/>
      <c r="TFY20" s="167"/>
      <c r="TFZ20" s="167"/>
      <c r="TGA20" s="167"/>
      <c r="TGB20" s="167"/>
      <c r="TGC20" s="167"/>
      <c r="TGD20" s="167"/>
      <c r="TGE20" s="167"/>
      <c r="TGF20" s="167"/>
      <c r="TGG20" s="167"/>
      <c r="TGH20" s="167"/>
      <c r="TGI20" s="167"/>
      <c r="TGJ20" s="167"/>
      <c r="TGK20" s="167"/>
      <c r="TGL20" s="167"/>
      <c r="TGM20" s="167"/>
      <c r="TGN20" s="167"/>
      <c r="TGO20" s="167"/>
      <c r="TGP20" s="167"/>
      <c r="TGQ20" s="167"/>
      <c r="TGR20" s="167"/>
      <c r="TGS20" s="167"/>
      <c r="TGT20" s="167"/>
      <c r="TGU20" s="167"/>
      <c r="TGV20" s="167"/>
      <c r="TGW20" s="167"/>
      <c r="TGX20" s="167"/>
      <c r="TGY20" s="167"/>
      <c r="TGZ20" s="167"/>
      <c r="THA20" s="167"/>
      <c r="THB20" s="167"/>
      <c r="THC20" s="167"/>
      <c r="THD20" s="167"/>
      <c r="THE20" s="167"/>
      <c r="THF20" s="167"/>
      <c r="THG20" s="167"/>
      <c r="THH20" s="167"/>
      <c r="THI20" s="167"/>
      <c r="THJ20" s="167"/>
      <c r="THK20" s="167"/>
      <c r="THL20" s="167"/>
      <c r="THM20" s="167"/>
      <c r="THN20" s="167"/>
      <c r="THO20" s="167"/>
      <c r="THP20" s="167"/>
      <c r="THQ20" s="167"/>
      <c r="THR20" s="167"/>
      <c r="THS20" s="167"/>
      <c r="THT20" s="167"/>
      <c r="THU20" s="167"/>
      <c r="THV20" s="167"/>
      <c r="THW20" s="167"/>
      <c r="THX20" s="167"/>
      <c r="THY20" s="167"/>
      <c r="THZ20" s="167"/>
      <c r="TIA20" s="167"/>
      <c r="TIB20" s="167"/>
      <c r="TIC20" s="167"/>
      <c r="TID20" s="167"/>
      <c r="TIE20" s="167"/>
      <c r="TIF20" s="167"/>
      <c r="TIG20" s="167"/>
      <c r="TIH20" s="167"/>
      <c r="TII20" s="167"/>
      <c r="TIJ20" s="167"/>
      <c r="TIK20" s="167"/>
      <c r="TIL20" s="167"/>
      <c r="TIM20" s="167"/>
      <c r="TIN20" s="167"/>
      <c r="TIO20" s="167"/>
      <c r="TIP20" s="167"/>
      <c r="TIQ20" s="167"/>
      <c r="TIR20" s="167"/>
      <c r="TIS20" s="167"/>
      <c r="TIT20" s="167"/>
      <c r="TIU20" s="167"/>
      <c r="TIV20" s="167"/>
      <c r="TIW20" s="167"/>
      <c r="TIX20" s="167"/>
      <c r="TIY20" s="167"/>
      <c r="TIZ20" s="167"/>
      <c r="TJA20" s="167"/>
      <c r="TJB20" s="167"/>
      <c r="TJC20" s="167"/>
      <c r="TJD20" s="167"/>
      <c r="TJE20" s="167"/>
      <c r="TJF20" s="167"/>
      <c r="TJG20" s="167"/>
      <c r="TJH20" s="167"/>
      <c r="TJI20" s="167"/>
      <c r="TJJ20" s="167"/>
      <c r="TJK20" s="167"/>
      <c r="TJL20" s="167"/>
      <c r="TJM20" s="167"/>
      <c r="TJN20" s="167"/>
      <c r="TJO20" s="167"/>
      <c r="TJP20" s="167"/>
      <c r="TJQ20" s="167"/>
      <c r="TJR20" s="167"/>
      <c r="TJS20" s="167"/>
      <c r="TJT20" s="167"/>
      <c r="TJU20" s="167"/>
      <c r="TJV20" s="167"/>
      <c r="TJW20" s="167"/>
      <c r="TJX20" s="167"/>
      <c r="TJY20" s="167"/>
      <c r="TJZ20" s="167"/>
      <c r="TKA20" s="167"/>
      <c r="TKB20" s="167"/>
      <c r="TKC20" s="167"/>
      <c r="TKD20" s="167"/>
      <c r="TKE20" s="167"/>
      <c r="TKF20" s="167"/>
      <c r="TKG20" s="167"/>
      <c r="TKH20" s="167"/>
      <c r="TKI20" s="167"/>
      <c r="TKJ20" s="167"/>
      <c r="TKK20" s="167"/>
      <c r="TKL20" s="167"/>
      <c r="TKM20" s="167"/>
      <c r="TKN20" s="167"/>
      <c r="TKO20" s="167"/>
      <c r="TKP20" s="167"/>
      <c r="TKQ20" s="167"/>
      <c r="TKR20" s="167"/>
      <c r="TKS20" s="167"/>
      <c r="TKT20" s="167"/>
      <c r="TKU20" s="167"/>
      <c r="TKV20" s="167"/>
      <c r="TKW20" s="167"/>
      <c r="TKX20" s="167"/>
      <c r="TKY20" s="167"/>
      <c r="TKZ20" s="167"/>
      <c r="TLA20" s="167"/>
      <c r="TLB20" s="167"/>
      <c r="TLC20" s="167"/>
      <c r="TLD20" s="167"/>
      <c r="TLE20" s="167"/>
      <c r="TLF20" s="167"/>
      <c r="TLG20" s="167"/>
      <c r="TLH20" s="167"/>
      <c r="TLI20" s="167"/>
      <c r="TLJ20" s="167"/>
      <c r="TLK20" s="167"/>
      <c r="TLL20" s="167"/>
      <c r="TLM20" s="167"/>
      <c r="TLN20" s="167"/>
      <c r="TLO20" s="167"/>
      <c r="TLP20" s="167"/>
      <c r="TLQ20" s="167"/>
      <c r="TLR20" s="167"/>
      <c r="TLS20" s="167"/>
      <c r="TLT20" s="167"/>
      <c r="TLU20" s="167"/>
      <c r="TLV20" s="167"/>
      <c r="TLW20" s="167"/>
      <c r="TLX20" s="167"/>
      <c r="TLY20" s="167"/>
      <c r="TLZ20" s="167"/>
      <c r="TMA20" s="167"/>
      <c r="TMB20" s="167"/>
      <c r="TMC20" s="167"/>
      <c r="TMD20" s="167"/>
      <c r="TME20" s="167"/>
      <c r="TMF20" s="167"/>
      <c r="TMG20" s="167"/>
      <c r="TMH20" s="167"/>
      <c r="TMI20" s="167"/>
      <c r="TMJ20" s="167"/>
      <c r="TMK20" s="167"/>
      <c r="TML20" s="167"/>
      <c r="TMM20" s="167"/>
      <c r="TMN20" s="167"/>
      <c r="TMO20" s="167"/>
      <c r="TMP20" s="167"/>
      <c r="TMQ20" s="167"/>
      <c r="TMR20" s="167"/>
      <c r="TMS20" s="167"/>
      <c r="TMT20" s="167"/>
      <c r="TMU20" s="167"/>
      <c r="TMV20" s="167"/>
      <c r="TMW20" s="167"/>
      <c r="TMX20" s="167"/>
      <c r="TMY20" s="167"/>
      <c r="TMZ20" s="167"/>
      <c r="TNA20" s="167"/>
      <c r="TNB20" s="167"/>
      <c r="TNC20" s="167"/>
      <c r="TND20" s="167"/>
      <c r="TNE20" s="167"/>
      <c r="TNF20" s="167"/>
      <c r="TNG20" s="167"/>
      <c r="TNH20" s="167"/>
      <c r="TNI20" s="167"/>
      <c r="TNJ20" s="167"/>
      <c r="TNK20" s="167"/>
      <c r="TNL20" s="167"/>
      <c r="TNM20" s="167"/>
      <c r="TNN20" s="167"/>
      <c r="TNO20" s="167"/>
      <c r="TNP20" s="167"/>
      <c r="TNQ20" s="167"/>
      <c r="TNR20" s="167"/>
      <c r="TNS20" s="167"/>
      <c r="TNT20" s="167"/>
      <c r="TNU20" s="167"/>
      <c r="TNV20" s="167"/>
      <c r="TNW20" s="167"/>
      <c r="TNX20" s="167"/>
      <c r="TNY20" s="167"/>
      <c r="TNZ20" s="167"/>
      <c r="TOA20" s="167"/>
      <c r="TOB20" s="167"/>
      <c r="TOC20" s="167"/>
      <c r="TOD20" s="167"/>
      <c r="TOE20" s="167"/>
      <c r="TOF20" s="167"/>
      <c r="TOG20" s="167"/>
      <c r="TOH20" s="167"/>
      <c r="TOI20" s="167"/>
      <c r="TOJ20" s="167"/>
      <c r="TOK20" s="167"/>
      <c r="TOL20" s="167"/>
      <c r="TOM20" s="167"/>
      <c r="TON20" s="167"/>
      <c r="TOO20" s="167"/>
      <c r="TOP20" s="167"/>
      <c r="TOQ20" s="167"/>
      <c r="TOR20" s="167"/>
      <c r="TOS20" s="167"/>
      <c r="TOT20" s="167"/>
      <c r="TOU20" s="167"/>
      <c r="TOV20" s="167"/>
      <c r="TOW20" s="167"/>
      <c r="TOX20" s="167"/>
      <c r="TOY20" s="167"/>
      <c r="TOZ20" s="167"/>
      <c r="TPA20" s="167"/>
      <c r="TPB20" s="167"/>
      <c r="TPC20" s="167"/>
      <c r="TPD20" s="167"/>
      <c r="TPE20" s="167"/>
      <c r="TPF20" s="167"/>
      <c r="TPG20" s="167"/>
      <c r="TPH20" s="167"/>
      <c r="TPI20" s="167"/>
      <c r="TPJ20" s="167"/>
      <c r="TPK20" s="167"/>
      <c r="TPL20" s="167"/>
      <c r="TPM20" s="167"/>
      <c r="TPN20" s="167"/>
      <c r="TPO20" s="167"/>
      <c r="TPP20" s="167"/>
      <c r="TPQ20" s="167"/>
      <c r="TPR20" s="167"/>
      <c r="TPS20" s="167"/>
      <c r="TPT20" s="167"/>
      <c r="TPU20" s="167"/>
      <c r="TPV20" s="167"/>
      <c r="TPW20" s="167"/>
      <c r="TPX20" s="167"/>
      <c r="TPY20" s="167"/>
      <c r="TPZ20" s="167"/>
      <c r="TQA20" s="167"/>
      <c r="TQB20" s="167"/>
      <c r="TQC20" s="167"/>
      <c r="TQD20" s="167"/>
      <c r="TQE20" s="167"/>
      <c r="TQF20" s="167"/>
      <c r="TQG20" s="167"/>
      <c r="TQH20" s="167"/>
      <c r="TQI20" s="167"/>
      <c r="TQJ20" s="167"/>
      <c r="TQK20" s="167"/>
      <c r="TQL20" s="167"/>
      <c r="TQM20" s="167"/>
      <c r="TQN20" s="167"/>
      <c r="TQO20" s="167"/>
      <c r="TQP20" s="167"/>
      <c r="TQQ20" s="167"/>
      <c r="TQR20" s="167"/>
      <c r="TQS20" s="167"/>
      <c r="TQT20" s="167"/>
      <c r="TQU20" s="167"/>
      <c r="TQV20" s="167"/>
      <c r="TQW20" s="167"/>
      <c r="TQX20" s="167"/>
      <c r="TQY20" s="167"/>
      <c r="TQZ20" s="167"/>
      <c r="TRA20" s="167"/>
      <c r="TRB20" s="167"/>
      <c r="TRC20" s="167"/>
      <c r="TRD20" s="167"/>
      <c r="TRE20" s="167"/>
      <c r="TRF20" s="167"/>
      <c r="TRG20" s="167"/>
      <c r="TRH20" s="167"/>
      <c r="TRI20" s="167"/>
      <c r="TRJ20" s="167"/>
      <c r="TRK20" s="167"/>
      <c r="TRL20" s="167"/>
      <c r="TRM20" s="167"/>
      <c r="TRN20" s="167"/>
      <c r="TRO20" s="167"/>
      <c r="TRP20" s="167"/>
      <c r="TRQ20" s="167"/>
      <c r="TRR20" s="167"/>
      <c r="TRS20" s="167"/>
      <c r="TRT20" s="167"/>
      <c r="TRU20" s="167"/>
      <c r="TRV20" s="167"/>
      <c r="TRW20" s="167"/>
      <c r="TRX20" s="167"/>
      <c r="TRY20" s="167"/>
      <c r="TRZ20" s="167"/>
      <c r="TSA20" s="167"/>
      <c r="TSB20" s="167"/>
      <c r="TSC20" s="167"/>
      <c r="TSD20" s="167"/>
      <c r="TSE20" s="167"/>
      <c r="TSF20" s="167"/>
      <c r="TSG20" s="167"/>
      <c r="TSH20" s="167"/>
      <c r="TSI20" s="167"/>
      <c r="TSJ20" s="167"/>
      <c r="TSK20" s="167"/>
      <c r="TSL20" s="167"/>
      <c r="TSM20" s="167"/>
      <c r="TSN20" s="167"/>
      <c r="TSO20" s="167"/>
      <c r="TSP20" s="167"/>
      <c r="TSQ20" s="167"/>
      <c r="TSR20" s="167"/>
      <c r="TSS20" s="167"/>
      <c r="TST20" s="167"/>
      <c r="TSU20" s="167"/>
      <c r="TSV20" s="167"/>
      <c r="TSW20" s="167"/>
      <c r="TSX20" s="167"/>
      <c r="TSY20" s="167"/>
      <c r="TSZ20" s="167"/>
      <c r="TTA20" s="167"/>
      <c r="TTB20" s="167"/>
      <c r="TTC20" s="167"/>
      <c r="TTD20" s="167"/>
      <c r="TTE20" s="167"/>
      <c r="TTF20" s="167"/>
      <c r="TTG20" s="167"/>
      <c r="TTH20" s="167"/>
      <c r="TTI20" s="167"/>
      <c r="TTJ20" s="167"/>
      <c r="TTK20" s="167"/>
      <c r="TTL20" s="167"/>
      <c r="TTM20" s="167"/>
      <c r="TTN20" s="167"/>
      <c r="TTO20" s="167"/>
      <c r="TTP20" s="167"/>
      <c r="TTQ20" s="167"/>
      <c r="TTR20" s="167"/>
      <c r="TTS20" s="167"/>
      <c r="TTT20" s="167"/>
      <c r="TTU20" s="167"/>
      <c r="TTV20" s="167"/>
      <c r="TTW20" s="167"/>
      <c r="TTX20" s="167"/>
      <c r="TTY20" s="167"/>
      <c r="TTZ20" s="167"/>
      <c r="TUA20" s="167"/>
      <c r="TUB20" s="167"/>
      <c r="TUC20" s="167"/>
      <c r="TUD20" s="167"/>
      <c r="TUE20" s="167"/>
      <c r="TUF20" s="167"/>
      <c r="TUG20" s="167"/>
      <c r="TUH20" s="167"/>
      <c r="TUI20" s="167"/>
      <c r="TUJ20" s="167"/>
      <c r="TUK20" s="167"/>
      <c r="TUL20" s="167"/>
      <c r="TUM20" s="167"/>
      <c r="TUN20" s="167"/>
      <c r="TUO20" s="167"/>
      <c r="TUP20" s="167"/>
      <c r="TUQ20" s="167"/>
      <c r="TUR20" s="167"/>
      <c r="TUS20" s="167"/>
      <c r="TUT20" s="167"/>
      <c r="TUU20" s="167"/>
      <c r="TUV20" s="167"/>
      <c r="TUW20" s="167"/>
      <c r="TUX20" s="167"/>
      <c r="TUY20" s="167"/>
      <c r="TUZ20" s="167"/>
      <c r="TVA20" s="167"/>
      <c r="TVB20" s="167"/>
      <c r="TVC20" s="167"/>
      <c r="TVD20" s="167"/>
      <c r="TVE20" s="167"/>
      <c r="TVF20" s="167"/>
      <c r="TVG20" s="167"/>
      <c r="TVH20" s="167"/>
      <c r="TVI20" s="167"/>
      <c r="TVJ20" s="167"/>
      <c r="TVK20" s="167"/>
      <c r="TVL20" s="167"/>
      <c r="TVM20" s="167"/>
      <c r="TVN20" s="167"/>
      <c r="TVO20" s="167"/>
      <c r="TVP20" s="167"/>
      <c r="TVQ20" s="167"/>
      <c r="TVR20" s="167"/>
      <c r="TVS20" s="167"/>
      <c r="TVT20" s="167"/>
      <c r="TVU20" s="167"/>
      <c r="TVV20" s="167"/>
      <c r="TVW20" s="167"/>
      <c r="TVX20" s="167"/>
      <c r="TVY20" s="167"/>
      <c r="TVZ20" s="167"/>
      <c r="TWA20" s="167"/>
      <c r="TWB20" s="167"/>
      <c r="TWC20" s="167"/>
      <c r="TWD20" s="167"/>
      <c r="TWE20" s="167"/>
      <c r="TWF20" s="167"/>
      <c r="TWG20" s="167"/>
      <c r="TWH20" s="167"/>
      <c r="TWI20" s="167"/>
      <c r="TWJ20" s="167"/>
      <c r="TWK20" s="167"/>
      <c r="TWL20" s="167"/>
      <c r="TWM20" s="167"/>
      <c r="TWN20" s="167"/>
      <c r="TWO20" s="167"/>
      <c r="TWP20" s="167"/>
      <c r="TWQ20" s="167"/>
      <c r="TWR20" s="167"/>
      <c r="TWS20" s="167"/>
      <c r="TWT20" s="167"/>
      <c r="TWU20" s="167"/>
      <c r="TWV20" s="167"/>
      <c r="TWW20" s="167"/>
      <c r="TWX20" s="167"/>
      <c r="TWY20" s="167"/>
      <c r="TWZ20" s="167"/>
      <c r="TXA20" s="167"/>
      <c r="TXB20" s="167"/>
      <c r="TXC20" s="167"/>
      <c r="TXD20" s="167"/>
      <c r="TXE20" s="167"/>
      <c r="TXF20" s="167"/>
      <c r="TXG20" s="167"/>
      <c r="TXH20" s="167"/>
      <c r="TXI20" s="167"/>
      <c r="TXJ20" s="167"/>
      <c r="TXK20" s="167"/>
      <c r="TXL20" s="167"/>
      <c r="TXM20" s="167"/>
      <c r="TXN20" s="167"/>
      <c r="TXO20" s="167"/>
      <c r="TXP20" s="167"/>
      <c r="TXQ20" s="167"/>
      <c r="TXR20" s="167"/>
      <c r="TXS20" s="167"/>
      <c r="TXT20" s="167"/>
      <c r="TXU20" s="167"/>
      <c r="TXV20" s="167"/>
      <c r="TXW20" s="167"/>
      <c r="TXX20" s="167"/>
      <c r="TXY20" s="167"/>
      <c r="TXZ20" s="167"/>
      <c r="TYA20" s="167"/>
      <c r="TYB20" s="167"/>
      <c r="TYC20" s="167"/>
      <c r="TYD20" s="167"/>
      <c r="TYE20" s="167"/>
      <c r="TYF20" s="167"/>
      <c r="TYG20" s="167"/>
      <c r="TYH20" s="167"/>
      <c r="TYI20" s="167"/>
      <c r="TYJ20" s="167"/>
      <c r="TYK20" s="167"/>
      <c r="TYL20" s="167"/>
      <c r="TYM20" s="167"/>
      <c r="TYN20" s="167"/>
      <c r="TYO20" s="167"/>
      <c r="TYP20" s="167"/>
      <c r="TYQ20" s="167"/>
      <c r="TYR20" s="167"/>
      <c r="TYS20" s="167"/>
      <c r="TYT20" s="167"/>
      <c r="TYU20" s="167"/>
      <c r="TYV20" s="167"/>
      <c r="TYW20" s="167"/>
      <c r="TYX20" s="167"/>
      <c r="TYY20" s="167"/>
      <c r="TYZ20" s="167"/>
      <c r="TZA20" s="167"/>
      <c r="TZB20" s="167"/>
      <c r="TZC20" s="167"/>
      <c r="TZD20" s="167"/>
      <c r="TZE20" s="167"/>
      <c r="TZF20" s="167"/>
      <c r="TZG20" s="167"/>
      <c r="TZH20" s="167"/>
      <c r="TZI20" s="167"/>
      <c r="TZJ20" s="167"/>
      <c r="TZK20" s="167"/>
      <c r="TZL20" s="167"/>
      <c r="TZM20" s="167"/>
      <c r="TZN20" s="167"/>
      <c r="TZO20" s="167"/>
      <c r="TZP20" s="167"/>
      <c r="TZQ20" s="167"/>
      <c r="TZR20" s="167"/>
      <c r="TZS20" s="167"/>
      <c r="TZT20" s="167"/>
      <c r="TZU20" s="167"/>
      <c r="TZV20" s="167"/>
      <c r="TZW20" s="167"/>
      <c r="TZX20" s="167"/>
      <c r="TZY20" s="167"/>
      <c r="TZZ20" s="167"/>
      <c r="UAA20" s="167"/>
      <c r="UAB20" s="167"/>
      <c r="UAC20" s="167"/>
      <c r="UAD20" s="167"/>
      <c r="UAE20" s="167"/>
      <c r="UAF20" s="167"/>
      <c r="UAG20" s="167"/>
      <c r="UAH20" s="167"/>
      <c r="UAI20" s="167"/>
      <c r="UAJ20" s="167"/>
      <c r="UAK20" s="167"/>
      <c r="UAL20" s="167"/>
      <c r="UAM20" s="167"/>
      <c r="UAN20" s="167"/>
      <c r="UAO20" s="167"/>
      <c r="UAP20" s="167"/>
      <c r="UAQ20" s="167"/>
      <c r="UAR20" s="167"/>
      <c r="UAS20" s="167"/>
      <c r="UAT20" s="167"/>
      <c r="UAU20" s="167"/>
      <c r="UAV20" s="167"/>
      <c r="UAW20" s="167"/>
      <c r="UAX20" s="167"/>
      <c r="UAY20" s="167"/>
      <c r="UAZ20" s="167"/>
      <c r="UBA20" s="167"/>
      <c r="UBB20" s="167"/>
      <c r="UBC20" s="167"/>
      <c r="UBD20" s="167"/>
      <c r="UBE20" s="167"/>
      <c r="UBF20" s="167"/>
      <c r="UBG20" s="167"/>
      <c r="UBH20" s="167"/>
      <c r="UBI20" s="167"/>
      <c r="UBJ20" s="167"/>
      <c r="UBK20" s="167"/>
      <c r="UBL20" s="167"/>
      <c r="UBM20" s="167"/>
      <c r="UBN20" s="167"/>
      <c r="UBO20" s="167"/>
      <c r="UBP20" s="167"/>
      <c r="UBQ20" s="167"/>
      <c r="UBR20" s="167"/>
      <c r="UBS20" s="167"/>
      <c r="UBT20" s="167"/>
      <c r="UBU20" s="167"/>
      <c r="UBV20" s="167"/>
      <c r="UBW20" s="167"/>
      <c r="UBX20" s="167"/>
      <c r="UBY20" s="167"/>
      <c r="UBZ20" s="167"/>
      <c r="UCA20" s="167"/>
      <c r="UCB20" s="167"/>
      <c r="UCC20" s="167"/>
      <c r="UCD20" s="167"/>
      <c r="UCE20" s="167"/>
      <c r="UCF20" s="167"/>
      <c r="UCG20" s="167"/>
      <c r="UCH20" s="167"/>
      <c r="UCI20" s="167"/>
      <c r="UCJ20" s="167"/>
      <c r="UCK20" s="167"/>
      <c r="UCL20" s="167"/>
      <c r="UCM20" s="167"/>
      <c r="UCN20" s="167"/>
      <c r="UCO20" s="167"/>
      <c r="UCP20" s="167"/>
      <c r="UCQ20" s="167"/>
      <c r="UCR20" s="167"/>
      <c r="UCS20" s="167"/>
      <c r="UCT20" s="167"/>
      <c r="UCU20" s="167"/>
      <c r="UCV20" s="167"/>
      <c r="UCW20" s="167"/>
      <c r="UCX20" s="167"/>
      <c r="UCY20" s="167"/>
      <c r="UCZ20" s="167"/>
      <c r="UDA20" s="167"/>
      <c r="UDB20" s="167"/>
      <c r="UDC20" s="167"/>
      <c r="UDD20" s="167"/>
      <c r="UDE20" s="167"/>
      <c r="UDF20" s="167"/>
      <c r="UDG20" s="167"/>
      <c r="UDH20" s="167"/>
      <c r="UDI20" s="167"/>
      <c r="UDJ20" s="167"/>
      <c r="UDK20" s="167"/>
      <c r="UDL20" s="167"/>
      <c r="UDM20" s="167"/>
      <c r="UDN20" s="167"/>
      <c r="UDO20" s="167"/>
      <c r="UDP20" s="167"/>
      <c r="UDQ20" s="167"/>
      <c r="UDR20" s="167"/>
      <c r="UDS20" s="167"/>
      <c r="UDT20" s="167"/>
      <c r="UDU20" s="167"/>
      <c r="UDV20" s="167"/>
      <c r="UDW20" s="167"/>
      <c r="UDX20" s="167"/>
      <c r="UDY20" s="167"/>
      <c r="UDZ20" s="167"/>
      <c r="UEA20" s="167"/>
      <c r="UEB20" s="167"/>
      <c r="UEC20" s="167"/>
      <c r="UED20" s="167"/>
      <c r="UEE20" s="167"/>
      <c r="UEF20" s="167"/>
      <c r="UEG20" s="167"/>
      <c r="UEH20" s="167"/>
      <c r="UEI20" s="167"/>
      <c r="UEJ20" s="167"/>
      <c r="UEK20" s="167"/>
      <c r="UEL20" s="167"/>
      <c r="UEM20" s="167"/>
      <c r="UEN20" s="167"/>
      <c r="UEO20" s="167"/>
      <c r="UEP20" s="167"/>
      <c r="UEQ20" s="167"/>
      <c r="UER20" s="167"/>
      <c r="UES20" s="167"/>
      <c r="UET20" s="167"/>
      <c r="UEU20" s="167"/>
      <c r="UEV20" s="167"/>
      <c r="UEW20" s="167"/>
      <c r="UEX20" s="167"/>
      <c r="UEY20" s="167"/>
      <c r="UEZ20" s="167"/>
      <c r="UFA20" s="167"/>
      <c r="UFB20" s="167"/>
      <c r="UFC20" s="167"/>
      <c r="UFD20" s="167"/>
      <c r="UFE20" s="167"/>
      <c r="UFF20" s="167"/>
      <c r="UFG20" s="167"/>
      <c r="UFH20" s="167"/>
      <c r="UFI20" s="167"/>
      <c r="UFJ20" s="167"/>
      <c r="UFK20" s="167"/>
      <c r="UFL20" s="167"/>
      <c r="UFM20" s="167"/>
      <c r="UFN20" s="167"/>
      <c r="UFO20" s="167"/>
      <c r="UFP20" s="167"/>
      <c r="UFQ20" s="167"/>
      <c r="UFR20" s="167"/>
      <c r="UFS20" s="167"/>
      <c r="UFT20" s="167"/>
      <c r="UFU20" s="167"/>
      <c r="UFV20" s="167"/>
      <c r="UFW20" s="167"/>
      <c r="UFX20" s="167"/>
      <c r="UFY20" s="167"/>
      <c r="UFZ20" s="167"/>
      <c r="UGA20" s="167"/>
      <c r="UGB20" s="167"/>
      <c r="UGC20" s="167"/>
      <c r="UGD20" s="167"/>
      <c r="UGE20" s="167"/>
      <c r="UGF20" s="167"/>
      <c r="UGG20" s="167"/>
      <c r="UGH20" s="167"/>
      <c r="UGI20" s="167"/>
      <c r="UGJ20" s="167"/>
      <c r="UGK20" s="167"/>
      <c r="UGL20" s="167"/>
      <c r="UGM20" s="167"/>
      <c r="UGN20" s="167"/>
      <c r="UGO20" s="167"/>
      <c r="UGP20" s="167"/>
      <c r="UGQ20" s="167"/>
      <c r="UGR20" s="167"/>
      <c r="UGS20" s="167"/>
      <c r="UGT20" s="167"/>
      <c r="UGU20" s="167"/>
      <c r="UGV20" s="167"/>
      <c r="UGW20" s="167"/>
      <c r="UGX20" s="167"/>
      <c r="UGY20" s="167"/>
      <c r="UGZ20" s="167"/>
      <c r="UHA20" s="167"/>
      <c r="UHB20" s="167"/>
      <c r="UHC20" s="167"/>
      <c r="UHD20" s="167"/>
      <c r="UHE20" s="167"/>
      <c r="UHF20" s="167"/>
      <c r="UHG20" s="167"/>
      <c r="UHH20" s="167"/>
      <c r="UHI20" s="167"/>
      <c r="UHJ20" s="167"/>
      <c r="UHK20" s="167"/>
      <c r="UHL20" s="167"/>
      <c r="UHM20" s="167"/>
      <c r="UHN20" s="167"/>
      <c r="UHO20" s="167"/>
      <c r="UHP20" s="167"/>
      <c r="UHQ20" s="167"/>
      <c r="UHR20" s="167"/>
      <c r="UHS20" s="167"/>
      <c r="UHT20" s="167"/>
      <c r="UHU20" s="167"/>
      <c r="UHV20" s="167"/>
      <c r="UHW20" s="167"/>
      <c r="UHX20" s="167"/>
      <c r="UHY20" s="167"/>
      <c r="UHZ20" s="167"/>
      <c r="UIA20" s="167"/>
      <c r="UIB20" s="167"/>
      <c r="UIC20" s="167"/>
      <c r="UID20" s="167"/>
      <c r="UIE20" s="167"/>
      <c r="UIF20" s="167"/>
      <c r="UIG20" s="167"/>
      <c r="UIH20" s="167"/>
      <c r="UII20" s="167"/>
      <c r="UIJ20" s="167"/>
      <c r="UIK20" s="167"/>
      <c r="UIL20" s="167"/>
      <c r="UIM20" s="167"/>
      <c r="UIN20" s="167"/>
      <c r="UIO20" s="167"/>
      <c r="UIP20" s="167"/>
      <c r="UIQ20" s="167"/>
      <c r="UIR20" s="167"/>
      <c r="UIS20" s="167"/>
      <c r="UIT20" s="167"/>
      <c r="UIU20" s="167"/>
      <c r="UIV20" s="167"/>
      <c r="UIW20" s="167"/>
      <c r="UIX20" s="167"/>
      <c r="UIY20" s="167"/>
      <c r="UIZ20" s="167"/>
      <c r="UJA20" s="167"/>
      <c r="UJB20" s="167"/>
      <c r="UJC20" s="167"/>
      <c r="UJD20" s="167"/>
      <c r="UJE20" s="167"/>
      <c r="UJF20" s="167"/>
      <c r="UJG20" s="167"/>
      <c r="UJH20" s="167"/>
      <c r="UJI20" s="167"/>
      <c r="UJJ20" s="167"/>
      <c r="UJK20" s="167"/>
      <c r="UJL20" s="167"/>
      <c r="UJM20" s="167"/>
      <c r="UJN20" s="167"/>
      <c r="UJO20" s="167"/>
      <c r="UJP20" s="167"/>
      <c r="UJQ20" s="167"/>
      <c r="UJR20" s="167"/>
      <c r="UJS20" s="167"/>
      <c r="UJT20" s="167"/>
      <c r="UJU20" s="167"/>
      <c r="UJV20" s="167"/>
      <c r="UJW20" s="167"/>
      <c r="UJX20" s="167"/>
      <c r="UJY20" s="167"/>
      <c r="UJZ20" s="167"/>
      <c r="UKA20" s="167"/>
      <c r="UKB20" s="167"/>
      <c r="UKC20" s="167"/>
      <c r="UKD20" s="167"/>
      <c r="UKE20" s="167"/>
      <c r="UKF20" s="167"/>
      <c r="UKG20" s="167"/>
      <c r="UKH20" s="167"/>
      <c r="UKI20" s="167"/>
      <c r="UKJ20" s="167"/>
      <c r="UKK20" s="167"/>
      <c r="UKL20" s="167"/>
      <c r="UKM20" s="167"/>
      <c r="UKN20" s="167"/>
      <c r="UKO20" s="167"/>
      <c r="UKP20" s="167"/>
      <c r="UKQ20" s="167"/>
      <c r="UKR20" s="167"/>
      <c r="UKS20" s="167"/>
      <c r="UKT20" s="167"/>
      <c r="UKU20" s="167"/>
      <c r="UKV20" s="167"/>
      <c r="UKW20" s="167"/>
      <c r="UKX20" s="167"/>
      <c r="UKY20" s="167"/>
      <c r="UKZ20" s="167"/>
      <c r="ULA20" s="167"/>
      <c r="ULB20" s="167"/>
      <c r="ULC20" s="167"/>
      <c r="ULD20" s="167"/>
      <c r="ULE20" s="167"/>
      <c r="ULF20" s="167"/>
      <c r="ULG20" s="167"/>
      <c r="ULH20" s="167"/>
      <c r="ULI20" s="167"/>
      <c r="ULJ20" s="167"/>
      <c r="ULK20" s="167"/>
      <c r="ULL20" s="167"/>
      <c r="ULM20" s="167"/>
      <c r="ULN20" s="167"/>
      <c r="ULO20" s="167"/>
      <c r="ULP20" s="167"/>
      <c r="ULQ20" s="167"/>
      <c r="ULR20" s="167"/>
      <c r="ULS20" s="167"/>
      <c r="ULT20" s="167"/>
      <c r="ULU20" s="167"/>
      <c r="ULV20" s="167"/>
      <c r="ULW20" s="167"/>
      <c r="ULX20" s="167"/>
      <c r="ULY20" s="167"/>
      <c r="ULZ20" s="167"/>
      <c r="UMA20" s="167"/>
      <c r="UMB20" s="167"/>
      <c r="UMC20" s="167"/>
      <c r="UMD20" s="167"/>
      <c r="UME20" s="167"/>
      <c r="UMF20" s="167"/>
      <c r="UMG20" s="167"/>
      <c r="UMH20" s="167"/>
      <c r="UMI20" s="167"/>
      <c r="UMJ20" s="167"/>
      <c r="UMK20" s="167"/>
      <c r="UML20" s="167"/>
      <c r="UMM20" s="167"/>
      <c r="UMN20" s="167"/>
      <c r="UMO20" s="167"/>
      <c r="UMP20" s="167"/>
      <c r="UMQ20" s="167"/>
      <c r="UMR20" s="167"/>
      <c r="UMS20" s="167"/>
      <c r="UMT20" s="167"/>
      <c r="UMU20" s="167"/>
      <c r="UMV20" s="167"/>
      <c r="UMW20" s="167"/>
      <c r="UMX20" s="167"/>
      <c r="UMY20" s="167"/>
      <c r="UMZ20" s="167"/>
      <c r="UNA20" s="167"/>
      <c r="UNB20" s="167"/>
      <c r="UNC20" s="167"/>
      <c r="UND20" s="167"/>
      <c r="UNE20" s="167"/>
      <c r="UNF20" s="167"/>
      <c r="UNG20" s="167"/>
      <c r="UNH20" s="167"/>
      <c r="UNI20" s="167"/>
      <c r="UNJ20" s="167"/>
      <c r="UNK20" s="167"/>
      <c r="UNL20" s="167"/>
      <c r="UNM20" s="167"/>
      <c r="UNN20" s="167"/>
      <c r="UNO20" s="167"/>
      <c r="UNP20" s="167"/>
      <c r="UNQ20" s="167"/>
      <c r="UNR20" s="167"/>
      <c r="UNS20" s="167"/>
      <c r="UNT20" s="167"/>
      <c r="UNU20" s="167"/>
      <c r="UNV20" s="167"/>
      <c r="UNW20" s="167"/>
      <c r="UNX20" s="167"/>
      <c r="UNY20" s="167"/>
      <c r="UNZ20" s="167"/>
      <c r="UOA20" s="167"/>
      <c r="UOB20" s="167"/>
      <c r="UOC20" s="167"/>
      <c r="UOD20" s="167"/>
      <c r="UOE20" s="167"/>
      <c r="UOF20" s="167"/>
      <c r="UOG20" s="167"/>
      <c r="UOH20" s="167"/>
      <c r="UOI20" s="167"/>
      <c r="UOJ20" s="167"/>
      <c r="UOK20" s="167"/>
      <c r="UOL20" s="167"/>
      <c r="UOM20" s="167"/>
      <c r="UON20" s="167"/>
      <c r="UOO20" s="167"/>
      <c r="UOP20" s="167"/>
      <c r="UOQ20" s="167"/>
      <c r="UOR20" s="167"/>
      <c r="UOS20" s="167"/>
      <c r="UOT20" s="167"/>
      <c r="UOU20" s="167"/>
      <c r="UOV20" s="167"/>
      <c r="UOW20" s="167"/>
      <c r="UOX20" s="167"/>
      <c r="UOY20" s="167"/>
      <c r="UOZ20" s="167"/>
      <c r="UPA20" s="167"/>
      <c r="UPB20" s="167"/>
      <c r="UPC20" s="167"/>
      <c r="UPD20" s="167"/>
      <c r="UPE20" s="167"/>
      <c r="UPF20" s="167"/>
      <c r="UPG20" s="167"/>
      <c r="UPH20" s="167"/>
      <c r="UPI20" s="167"/>
      <c r="UPJ20" s="167"/>
      <c r="UPK20" s="167"/>
      <c r="UPL20" s="167"/>
      <c r="UPM20" s="167"/>
      <c r="UPN20" s="167"/>
      <c r="UPO20" s="167"/>
      <c r="UPP20" s="167"/>
      <c r="UPQ20" s="167"/>
      <c r="UPR20" s="167"/>
      <c r="UPS20" s="167"/>
      <c r="UPT20" s="167"/>
      <c r="UPU20" s="167"/>
      <c r="UPV20" s="167"/>
      <c r="UPW20" s="167"/>
      <c r="UPX20" s="167"/>
      <c r="UPY20" s="167"/>
      <c r="UPZ20" s="167"/>
      <c r="UQA20" s="167"/>
      <c r="UQB20" s="167"/>
      <c r="UQC20" s="167"/>
      <c r="UQD20" s="167"/>
      <c r="UQE20" s="167"/>
      <c r="UQF20" s="167"/>
      <c r="UQG20" s="167"/>
      <c r="UQH20" s="167"/>
      <c r="UQI20" s="167"/>
      <c r="UQJ20" s="167"/>
      <c r="UQK20" s="167"/>
      <c r="UQL20" s="167"/>
      <c r="UQM20" s="167"/>
      <c r="UQN20" s="167"/>
      <c r="UQO20" s="167"/>
      <c r="UQP20" s="167"/>
      <c r="UQQ20" s="167"/>
      <c r="UQR20" s="167"/>
      <c r="UQS20" s="167"/>
      <c r="UQT20" s="167"/>
      <c r="UQU20" s="167"/>
      <c r="UQV20" s="167"/>
      <c r="UQW20" s="167"/>
      <c r="UQX20" s="167"/>
      <c r="UQY20" s="167"/>
      <c r="UQZ20" s="167"/>
      <c r="URA20" s="167"/>
      <c r="URB20" s="167"/>
      <c r="URC20" s="167"/>
      <c r="URD20" s="167"/>
      <c r="URE20" s="167"/>
      <c r="URF20" s="167"/>
      <c r="URG20" s="167"/>
      <c r="URH20" s="167"/>
      <c r="URI20" s="167"/>
      <c r="URJ20" s="167"/>
      <c r="URK20" s="167"/>
      <c r="URL20" s="167"/>
      <c r="URM20" s="167"/>
      <c r="URN20" s="167"/>
      <c r="URO20" s="167"/>
      <c r="URP20" s="167"/>
      <c r="URQ20" s="167"/>
      <c r="URR20" s="167"/>
      <c r="URS20" s="167"/>
      <c r="URT20" s="167"/>
      <c r="URU20" s="167"/>
      <c r="URV20" s="167"/>
      <c r="URW20" s="167"/>
      <c r="URX20" s="167"/>
      <c r="URY20" s="167"/>
      <c r="URZ20" s="167"/>
      <c r="USA20" s="167"/>
      <c r="USB20" s="167"/>
      <c r="USC20" s="167"/>
      <c r="USD20" s="167"/>
      <c r="USE20" s="167"/>
      <c r="USF20" s="167"/>
      <c r="USG20" s="167"/>
      <c r="USH20" s="167"/>
      <c r="USI20" s="167"/>
      <c r="USJ20" s="167"/>
      <c r="USK20" s="167"/>
      <c r="USL20" s="167"/>
      <c r="USM20" s="167"/>
      <c r="USN20" s="167"/>
      <c r="USO20" s="167"/>
      <c r="USP20" s="167"/>
      <c r="USQ20" s="167"/>
      <c r="USR20" s="167"/>
      <c r="USS20" s="167"/>
      <c r="UST20" s="167"/>
      <c r="USU20" s="167"/>
      <c r="USV20" s="167"/>
      <c r="USW20" s="167"/>
      <c r="USX20" s="167"/>
      <c r="USY20" s="167"/>
      <c r="USZ20" s="167"/>
      <c r="UTA20" s="167"/>
      <c r="UTB20" s="167"/>
      <c r="UTC20" s="167"/>
      <c r="UTD20" s="167"/>
      <c r="UTE20" s="167"/>
      <c r="UTF20" s="167"/>
      <c r="UTG20" s="167"/>
      <c r="UTH20" s="167"/>
      <c r="UTI20" s="167"/>
      <c r="UTJ20" s="167"/>
      <c r="UTK20" s="167"/>
      <c r="UTL20" s="167"/>
      <c r="UTM20" s="167"/>
      <c r="UTN20" s="167"/>
      <c r="UTO20" s="167"/>
      <c r="UTP20" s="167"/>
      <c r="UTQ20" s="167"/>
      <c r="UTR20" s="167"/>
      <c r="UTS20" s="167"/>
      <c r="UTT20" s="167"/>
      <c r="UTU20" s="167"/>
      <c r="UTV20" s="167"/>
      <c r="UTW20" s="167"/>
      <c r="UTX20" s="167"/>
      <c r="UTY20" s="167"/>
      <c r="UTZ20" s="167"/>
      <c r="UUA20" s="167"/>
      <c r="UUB20" s="167"/>
      <c r="UUC20" s="167"/>
      <c r="UUD20" s="167"/>
      <c r="UUE20" s="167"/>
      <c r="UUF20" s="167"/>
      <c r="UUG20" s="167"/>
      <c r="UUH20" s="167"/>
      <c r="UUI20" s="167"/>
      <c r="UUJ20" s="167"/>
      <c r="UUK20" s="167"/>
      <c r="UUL20" s="167"/>
      <c r="UUM20" s="167"/>
      <c r="UUN20" s="167"/>
      <c r="UUO20" s="167"/>
      <c r="UUP20" s="167"/>
      <c r="UUQ20" s="167"/>
      <c r="UUR20" s="167"/>
      <c r="UUS20" s="167"/>
      <c r="UUT20" s="167"/>
      <c r="UUU20" s="167"/>
      <c r="UUV20" s="167"/>
      <c r="UUW20" s="167"/>
      <c r="UUX20" s="167"/>
      <c r="UUY20" s="167"/>
      <c r="UUZ20" s="167"/>
      <c r="UVA20" s="167"/>
      <c r="UVB20" s="167"/>
      <c r="UVC20" s="167"/>
      <c r="UVD20" s="167"/>
      <c r="UVE20" s="167"/>
      <c r="UVF20" s="167"/>
      <c r="UVG20" s="167"/>
      <c r="UVH20" s="167"/>
      <c r="UVI20" s="167"/>
      <c r="UVJ20" s="167"/>
      <c r="UVK20" s="167"/>
      <c r="UVL20" s="167"/>
      <c r="UVM20" s="167"/>
      <c r="UVN20" s="167"/>
      <c r="UVO20" s="167"/>
      <c r="UVP20" s="167"/>
      <c r="UVQ20" s="167"/>
      <c r="UVR20" s="167"/>
      <c r="UVS20" s="167"/>
      <c r="UVT20" s="167"/>
      <c r="UVU20" s="167"/>
      <c r="UVV20" s="167"/>
      <c r="UVW20" s="167"/>
      <c r="UVX20" s="167"/>
      <c r="UVY20" s="167"/>
      <c r="UVZ20" s="167"/>
      <c r="UWA20" s="167"/>
      <c r="UWB20" s="167"/>
      <c r="UWC20" s="167"/>
      <c r="UWD20" s="167"/>
      <c r="UWE20" s="167"/>
      <c r="UWF20" s="167"/>
      <c r="UWG20" s="167"/>
      <c r="UWH20" s="167"/>
      <c r="UWI20" s="167"/>
      <c r="UWJ20" s="167"/>
      <c r="UWK20" s="167"/>
      <c r="UWL20" s="167"/>
      <c r="UWM20" s="167"/>
      <c r="UWN20" s="167"/>
      <c r="UWO20" s="167"/>
      <c r="UWP20" s="167"/>
      <c r="UWQ20" s="167"/>
      <c r="UWR20" s="167"/>
      <c r="UWS20" s="167"/>
      <c r="UWT20" s="167"/>
      <c r="UWU20" s="167"/>
      <c r="UWV20" s="167"/>
      <c r="UWW20" s="167"/>
      <c r="UWX20" s="167"/>
      <c r="UWY20" s="167"/>
      <c r="UWZ20" s="167"/>
      <c r="UXA20" s="167"/>
      <c r="UXB20" s="167"/>
      <c r="UXC20" s="167"/>
      <c r="UXD20" s="167"/>
      <c r="UXE20" s="167"/>
      <c r="UXF20" s="167"/>
      <c r="UXG20" s="167"/>
      <c r="UXH20" s="167"/>
      <c r="UXI20" s="167"/>
      <c r="UXJ20" s="167"/>
      <c r="UXK20" s="167"/>
      <c r="UXL20" s="167"/>
      <c r="UXM20" s="167"/>
      <c r="UXN20" s="167"/>
      <c r="UXO20" s="167"/>
      <c r="UXP20" s="167"/>
      <c r="UXQ20" s="167"/>
      <c r="UXR20" s="167"/>
      <c r="UXS20" s="167"/>
      <c r="UXT20" s="167"/>
      <c r="UXU20" s="167"/>
      <c r="UXV20" s="167"/>
      <c r="UXW20" s="167"/>
      <c r="UXX20" s="167"/>
      <c r="UXY20" s="167"/>
      <c r="UXZ20" s="167"/>
      <c r="UYA20" s="167"/>
      <c r="UYB20" s="167"/>
      <c r="UYC20" s="167"/>
      <c r="UYD20" s="167"/>
      <c r="UYE20" s="167"/>
      <c r="UYF20" s="167"/>
      <c r="UYG20" s="167"/>
      <c r="UYH20" s="167"/>
      <c r="UYI20" s="167"/>
      <c r="UYJ20" s="167"/>
      <c r="UYK20" s="167"/>
      <c r="UYL20" s="167"/>
      <c r="UYM20" s="167"/>
      <c r="UYN20" s="167"/>
      <c r="UYO20" s="167"/>
      <c r="UYP20" s="167"/>
      <c r="UYQ20" s="167"/>
      <c r="UYR20" s="167"/>
      <c r="UYS20" s="167"/>
      <c r="UYT20" s="167"/>
      <c r="UYU20" s="167"/>
      <c r="UYV20" s="167"/>
      <c r="UYW20" s="167"/>
      <c r="UYX20" s="167"/>
      <c r="UYY20" s="167"/>
      <c r="UYZ20" s="167"/>
      <c r="UZA20" s="167"/>
      <c r="UZB20" s="167"/>
      <c r="UZC20" s="167"/>
      <c r="UZD20" s="167"/>
      <c r="UZE20" s="167"/>
      <c r="UZF20" s="167"/>
      <c r="UZG20" s="167"/>
      <c r="UZH20" s="167"/>
      <c r="UZI20" s="167"/>
      <c r="UZJ20" s="167"/>
      <c r="UZK20" s="167"/>
      <c r="UZL20" s="167"/>
      <c r="UZM20" s="167"/>
      <c r="UZN20" s="167"/>
      <c r="UZO20" s="167"/>
      <c r="UZP20" s="167"/>
      <c r="UZQ20" s="167"/>
      <c r="UZR20" s="167"/>
      <c r="UZS20" s="167"/>
      <c r="UZT20" s="167"/>
      <c r="UZU20" s="167"/>
      <c r="UZV20" s="167"/>
      <c r="UZW20" s="167"/>
      <c r="UZX20" s="167"/>
      <c r="UZY20" s="167"/>
      <c r="UZZ20" s="167"/>
      <c r="VAA20" s="167"/>
      <c r="VAB20" s="167"/>
      <c r="VAC20" s="167"/>
      <c r="VAD20" s="167"/>
      <c r="VAE20" s="167"/>
      <c r="VAF20" s="167"/>
      <c r="VAG20" s="167"/>
      <c r="VAH20" s="167"/>
      <c r="VAI20" s="167"/>
      <c r="VAJ20" s="167"/>
      <c r="VAK20" s="167"/>
      <c r="VAL20" s="167"/>
      <c r="VAM20" s="167"/>
      <c r="VAN20" s="167"/>
      <c r="VAO20" s="167"/>
      <c r="VAP20" s="167"/>
      <c r="VAQ20" s="167"/>
      <c r="VAR20" s="167"/>
      <c r="VAS20" s="167"/>
      <c r="VAT20" s="167"/>
      <c r="VAU20" s="167"/>
      <c r="VAV20" s="167"/>
      <c r="VAW20" s="167"/>
      <c r="VAX20" s="167"/>
      <c r="VAY20" s="167"/>
      <c r="VAZ20" s="167"/>
      <c r="VBA20" s="167"/>
      <c r="VBB20" s="167"/>
      <c r="VBC20" s="167"/>
      <c r="VBD20" s="167"/>
      <c r="VBE20" s="167"/>
      <c r="VBF20" s="167"/>
      <c r="VBG20" s="167"/>
      <c r="VBH20" s="167"/>
      <c r="VBI20" s="167"/>
      <c r="VBJ20" s="167"/>
      <c r="VBK20" s="167"/>
      <c r="VBL20" s="167"/>
      <c r="VBM20" s="167"/>
      <c r="VBN20" s="167"/>
      <c r="VBO20" s="167"/>
      <c r="VBP20" s="167"/>
      <c r="VBQ20" s="167"/>
      <c r="VBR20" s="167"/>
      <c r="VBS20" s="167"/>
      <c r="VBT20" s="167"/>
      <c r="VBU20" s="167"/>
      <c r="VBV20" s="167"/>
      <c r="VBW20" s="167"/>
      <c r="VBX20" s="167"/>
      <c r="VBY20" s="167"/>
      <c r="VBZ20" s="167"/>
      <c r="VCA20" s="167"/>
      <c r="VCB20" s="167"/>
      <c r="VCC20" s="167"/>
      <c r="VCD20" s="167"/>
      <c r="VCE20" s="167"/>
      <c r="VCF20" s="167"/>
      <c r="VCG20" s="167"/>
      <c r="VCH20" s="167"/>
      <c r="VCI20" s="167"/>
      <c r="VCJ20" s="167"/>
      <c r="VCK20" s="167"/>
      <c r="VCL20" s="167"/>
      <c r="VCM20" s="167"/>
      <c r="VCN20" s="167"/>
      <c r="VCO20" s="167"/>
      <c r="VCP20" s="167"/>
      <c r="VCQ20" s="167"/>
      <c r="VCR20" s="167"/>
      <c r="VCS20" s="167"/>
      <c r="VCT20" s="167"/>
      <c r="VCU20" s="167"/>
      <c r="VCV20" s="167"/>
      <c r="VCW20" s="167"/>
      <c r="VCX20" s="167"/>
      <c r="VCY20" s="167"/>
      <c r="VCZ20" s="167"/>
      <c r="VDA20" s="167"/>
      <c r="VDB20" s="167"/>
      <c r="VDC20" s="167"/>
      <c r="VDD20" s="167"/>
      <c r="VDE20" s="167"/>
      <c r="VDF20" s="167"/>
      <c r="VDG20" s="167"/>
      <c r="VDH20" s="167"/>
      <c r="VDI20" s="167"/>
      <c r="VDJ20" s="167"/>
      <c r="VDK20" s="167"/>
      <c r="VDL20" s="167"/>
      <c r="VDM20" s="167"/>
      <c r="VDN20" s="167"/>
      <c r="VDO20" s="167"/>
      <c r="VDP20" s="167"/>
      <c r="VDQ20" s="167"/>
      <c r="VDR20" s="167"/>
      <c r="VDS20" s="167"/>
      <c r="VDT20" s="167"/>
      <c r="VDU20" s="167"/>
      <c r="VDV20" s="167"/>
      <c r="VDW20" s="167"/>
      <c r="VDX20" s="167"/>
      <c r="VDY20" s="167"/>
      <c r="VDZ20" s="167"/>
      <c r="VEA20" s="167"/>
      <c r="VEB20" s="167"/>
      <c r="VEC20" s="167"/>
      <c r="VED20" s="167"/>
      <c r="VEE20" s="167"/>
      <c r="VEF20" s="167"/>
      <c r="VEG20" s="167"/>
      <c r="VEH20" s="167"/>
      <c r="VEI20" s="167"/>
      <c r="VEJ20" s="167"/>
      <c r="VEK20" s="167"/>
      <c r="VEL20" s="167"/>
      <c r="VEM20" s="167"/>
      <c r="VEN20" s="167"/>
      <c r="VEO20" s="167"/>
      <c r="VEP20" s="167"/>
      <c r="VEQ20" s="167"/>
      <c r="VER20" s="167"/>
      <c r="VES20" s="167"/>
      <c r="VET20" s="167"/>
      <c r="VEU20" s="167"/>
      <c r="VEV20" s="167"/>
      <c r="VEW20" s="167"/>
      <c r="VEX20" s="167"/>
      <c r="VEY20" s="167"/>
      <c r="VEZ20" s="167"/>
      <c r="VFA20" s="167"/>
      <c r="VFB20" s="167"/>
      <c r="VFC20" s="167"/>
      <c r="VFD20" s="167"/>
      <c r="VFE20" s="167"/>
      <c r="VFF20" s="167"/>
      <c r="VFG20" s="167"/>
      <c r="VFH20" s="167"/>
      <c r="VFI20" s="167"/>
      <c r="VFJ20" s="167"/>
      <c r="VFK20" s="167"/>
      <c r="VFL20" s="167"/>
      <c r="VFM20" s="167"/>
      <c r="VFN20" s="167"/>
      <c r="VFO20" s="167"/>
      <c r="VFP20" s="167"/>
      <c r="VFQ20" s="167"/>
      <c r="VFR20" s="167"/>
      <c r="VFS20" s="167"/>
      <c r="VFT20" s="167"/>
      <c r="VFU20" s="167"/>
      <c r="VFV20" s="167"/>
      <c r="VFW20" s="167"/>
      <c r="VFX20" s="167"/>
      <c r="VFY20" s="167"/>
      <c r="VFZ20" s="167"/>
      <c r="VGA20" s="167"/>
      <c r="VGB20" s="167"/>
      <c r="VGC20" s="167"/>
      <c r="VGD20" s="167"/>
      <c r="VGE20" s="167"/>
      <c r="VGF20" s="167"/>
      <c r="VGG20" s="167"/>
      <c r="VGH20" s="167"/>
      <c r="VGI20" s="167"/>
      <c r="VGJ20" s="167"/>
      <c r="VGK20" s="167"/>
      <c r="VGL20" s="167"/>
      <c r="VGM20" s="167"/>
      <c r="VGN20" s="167"/>
      <c r="VGO20" s="167"/>
      <c r="VGP20" s="167"/>
      <c r="VGQ20" s="167"/>
      <c r="VGR20" s="167"/>
      <c r="VGS20" s="167"/>
      <c r="VGT20" s="167"/>
      <c r="VGU20" s="167"/>
      <c r="VGV20" s="167"/>
      <c r="VGW20" s="167"/>
      <c r="VGX20" s="167"/>
      <c r="VGY20" s="167"/>
      <c r="VGZ20" s="167"/>
      <c r="VHA20" s="167"/>
      <c r="VHB20" s="167"/>
      <c r="VHC20" s="167"/>
      <c r="VHD20" s="167"/>
      <c r="VHE20" s="167"/>
      <c r="VHF20" s="167"/>
      <c r="VHG20" s="167"/>
      <c r="VHH20" s="167"/>
      <c r="VHI20" s="167"/>
      <c r="VHJ20" s="167"/>
      <c r="VHK20" s="167"/>
      <c r="VHL20" s="167"/>
      <c r="VHM20" s="167"/>
      <c r="VHN20" s="167"/>
      <c r="VHO20" s="167"/>
      <c r="VHP20" s="167"/>
      <c r="VHQ20" s="167"/>
      <c r="VHR20" s="167"/>
      <c r="VHS20" s="167"/>
      <c r="VHT20" s="167"/>
      <c r="VHU20" s="167"/>
      <c r="VHV20" s="167"/>
      <c r="VHW20" s="167"/>
      <c r="VHX20" s="167"/>
      <c r="VHY20" s="167"/>
      <c r="VHZ20" s="167"/>
      <c r="VIA20" s="167"/>
      <c r="VIB20" s="167"/>
      <c r="VIC20" s="167"/>
      <c r="VID20" s="167"/>
      <c r="VIE20" s="167"/>
      <c r="VIF20" s="167"/>
      <c r="VIG20" s="167"/>
      <c r="VIH20" s="167"/>
      <c r="VII20" s="167"/>
      <c r="VIJ20" s="167"/>
      <c r="VIK20" s="167"/>
      <c r="VIL20" s="167"/>
      <c r="VIM20" s="167"/>
      <c r="VIN20" s="167"/>
      <c r="VIO20" s="167"/>
      <c r="VIP20" s="167"/>
      <c r="VIQ20" s="167"/>
      <c r="VIR20" s="167"/>
      <c r="VIS20" s="167"/>
      <c r="VIT20" s="167"/>
      <c r="VIU20" s="167"/>
      <c r="VIV20" s="167"/>
      <c r="VIW20" s="167"/>
      <c r="VIX20" s="167"/>
      <c r="VIY20" s="167"/>
      <c r="VIZ20" s="167"/>
      <c r="VJA20" s="167"/>
      <c r="VJB20" s="167"/>
      <c r="VJC20" s="167"/>
      <c r="VJD20" s="167"/>
      <c r="VJE20" s="167"/>
      <c r="VJF20" s="167"/>
      <c r="VJG20" s="167"/>
      <c r="VJH20" s="167"/>
      <c r="VJI20" s="167"/>
      <c r="VJJ20" s="167"/>
      <c r="VJK20" s="167"/>
      <c r="VJL20" s="167"/>
      <c r="VJM20" s="167"/>
      <c r="VJN20" s="167"/>
      <c r="VJO20" s="167"/>
      <c r="VJP20" s="167"/>
      <c r="VJQ20" s="167"/>
      <c r="VJR20" s="167"/>
      <c r="VJS20" s="167"/>
      <c r="VJT20" s="167"/>
      <c r="VJU20" s="167"/>
      <c r="VJV20" s="167"/>
      <c r="VJW20" s="167"/>
      <c r="VJX20" s="167"/>
      <c r="VJY20" s="167"/>
      <c r="VJZ20" s="167"/>
      <c r="VKA20" s="167"/>
      <c r="VKB20" s="167"/>
      <c r="VKC20" s="167"/>
      <c r="VKD20" s="167"/>
      <c r="VKE20" s="167"/>
      <c r="VKF20" s="167"/>
      <c r="VKG20" s="167"/>
      <c r="VKH20" s="167"/>
      <c r="VKI20" s="167"/>
      <c r="VKJ20" s="167"/>
      <c r="VKK20" s="167"/>
      <c r="VKL20" s="167"/>
      <c r="VKM20" s="167"/>
      <c r="VKN20" s="167"/>
      <c r="VKO20" s="167"/>
      <c r="VKP20" s="167"/>
      <c r="VKQ20" s="167"/>
      <c r="VKR20" s="167"/>
      <c r="VKS20" s="167"/>
      <c r="VKT20" s="167"/>
      <c r="VKU20" s="167"/>
      <c r="VKV20" s="167"/>
      <c r="VKW20" s="167"/>
      <c r="VKX20" s="167"/>
      <c r="VKY20" s="167"/>
      <c r="VKZ20" s="167"/>
      <c r="VLA20" s="167"/>
      <c r="VLB20" s="167"/>
      <c r="VLC20" s="167"/>
      <c r="VLD20" s="167"/>
      <c r="VLE20" s="167"/>
      <c r="VLF20" s="167"/>
      <c r="VLG20" s="167"/>
      <c r="VLH20" s="167"/>
      <c r="VLI20" s="167"/>
      <c r="VLJ20" s="167"/>
      <c r="VLK20" s="167"/>
      <c r="VLL20" s="167"/>
      <c r="VLM20" s="167"/>
      <c r="VLN20" s="167"/>
      <c r="VLO20" s="167"/>
      <c r="VLP20" s="167"/>
      <c r="VLQ20" s="167"/>
      <c r="VLR20" s="167"/>
      <c r="VLS20" s="167"/>
      <c r="VLT20" s="167"/>
      <c r="VLU20" s="167"/>
      <c r="VLV20" s="167"/>
      <c r="VLW20" s="167"/>
      <c r="VLX20" s="167"/>
      <c r="VLY20" s="167"/>
      <c r="VLZ20" s="167"/>
      <c r="VMA20" s="167"/>
      <c r="VMB20" s="167"/>
      <c r="VMC20" s="167"/>
      <c r="VMD20" s="167"/>
      <c r="VME20" s="167"/>
      <c r="VMF20" s="167"/>
      <c r="VMG20" s="167"/>
      <c r="VMH20" s="167"/>
      <c r="VMI20" s="167"/>
      <c r="VMJ20" s="167"/>
      <c r="VMK20" s="167"/>
      <c r="VML20" s="167"/>
      <c r="VMM20" s="167"/>
      <c r="VMN20" s="167"/>
      <c r="VMO20" s="167"/>
      <c r="VMP20" s="167"/>
      <c r="VMQ20" s="167"/>
      <c r="VMR20" s="167"/>
      <c r="VMS20" s="167"/>
      <c r="VMT20" s="167"/>
      <c r="VMU20" s="167"/>
      <c r="VMV20" s="167"/>
      <c r="VMW20" s="167"/>
      <c r="VMX20" s="167"/>
      <c r="VMY20" s="167"/>
      <c r="VMZ20" s="167"/>
      <c r="VNA20" s="167"/>
      <c r="VNB20" s="167"/>
      <c r="VNC20" s="167"/>
      <c r="VND20" s="167"/>
      <c r="VNE20" s="167"/>
      <c r="VNF20" s="167"/>
      <c r="VNG20" s="167"/>
      <c r="VNH20" s="167"/>
      <c r="VNI20" s="167"/>
      <c r="VNJ20" s="167"/>
      <c r="VNK20" s="167"/>
      <c r="VNL20" s="167"/>
      <c r="VNM20" s="167"/>
      <c r="VNN20" s="167"/>
      <c r="VNO20" s="167"/>
      <c r="VNP20" s="167"/>
      <c r="VNQ20" s="167"/>
      <c r="VNR20" s="167"/>
      <c r="VNS20" s="167"/>
      <c r="VNT20" s="167"/>
      <c r="VNU20" s="167"/>
      <c r="VNV20" s="167"/>
      <c r="VNW20" s="167"/>
      <c r="VNX20" s="167"/>
      <c r="VNY20" s="167"/>
      <c r="VNZ20" s="167"/>
      <c r="VOA20" s="167"/>
      <c r="VOB20" s="167"/>
      <c r="VOC20" s="167"/>
      <c r="VOD20" s="167"/>
      <c r="VOE20" s="167"/>
      <c r="VOF20" s="167"/>
      <c r="VOG20" s="167"/>
      <c r="VOH20" s="167"/>
      <c r="VOI20" s="167"/>
      <c r="VOJ20" s="167"/>
      <c r="VOK20" s="167"/>
      <c r="VOL20" s="167"/>
      <c r="VOM20" s="167"/>
      <c r="VON20" s="167"/>
      <c r="VOO20" s="167"/>
      <c r="VOP20" s="167"/>
      <c r="VOQ20" s="167"/>
      <c r="VOR20" s="167"/>
      <c r="VOS20" s="167"/>
      <c r="VOT20" s="167"/>
      <c r="VOU20" s="167"/>
      <c r="VOV20" s="167"/>
      <c r="VOW20" s="167"/>
      <c r="VOX20" s="167"/>
      <c r="VOY20" s="167"/>
      <c r="VOZ20" s="167"/>
      <c r="VPA20" s="167"/>
      <c r="VPB20" s="167"/>
      <c r="VPC20" s="167"/>
      <c r="VPD20" s="167"/>
      <c r="VPE20" s="167"/>
      <c r="VPF20" s="167"/>
      <c r="VPG20" s="167"/>
      <c r="VPH20" s="167"/>
      <c r="VPI20" s="167"/>
      <c r="VPJ20" s="167"/>
      <c r="VPK20" s="167"/>
      <c r="VPL20" s="167"/>
      <c r="VPM20" s="167"/>
      <c r="VPN20" s="167"/>
      <c r="VPO20" s="167"/>
      <c r="VPP20" s="167"/>
      <c r="VPQ20" s="167"/>
      <c r="VPR20" s="167"/>
      <c r="VPS20" s="167"/>
      <c r="VPT20" s="167"/>
      <c r="VPU20" s="167"/>
      <c r="VPV20" s="167"/>
      <c r="VPW20" s="167"/>
      <c r="VPX20" s="167"/>
      <c r="VPY20" s="167"/>
      <c r="VPZ20" s="167"/>
      <c r="VQA20" s="167"/>
      <c r="VQB20" s="167"/>
      <c r="VQC20" s="167"/>
      <c r="VQD20" s="167"/>
      <c r="VQE20" s="167"/>
      <c r="VQF20" s="167"/>
      <c r="VQG20" s="167"/>
      <c r="VQH20" s="167"/>
      <c r="VQI20" s="167"/>
      <c r="VQJ20" s="167"/>
      <c r="VQK20" s="167"/>
      <c r="VQL20" s="167"/>
      <c r="VQM20" s="167"/>
      <c r="VQN20" s="167"/>
      <c r="VQO20" s="167"/>
      <c r="VQP20" s="167"/>
      <c r="VQQ20" s="167"/>
      <c r="VQR20" s="167"/>
      <c r="VQS20" s="167"/>
      <c r="VQT20" s="167"/>
      <c r="VQU20" s="167"/>
      <c r="VQV20" s="167"/>
      <c r="VQW20" s="167"/>
      <c r="VQX20" s="167"/>
      <c r="VQY20" s="167"/>
      <c r="VQZ20" s="167"/>
      <c r="VRA20" s="167"/>
      <c r="VRB20" s="167"/>
      <c r="VRC20" s="167"/>
      <c r="VRD20" s="167"/>
      <c r="VRE20" s="167"/>
      <c r="VRF20" s="167"/>
      <c r="VRG20" s="167"/>
      <c r="VRH20" s="167"/>
      <c r="VRI20" s="167"/>
      <c r="VRJ20" s="167"/>
      <c r="VRK20" s="167"/>
      <c r="VRL20" s="167"/>
      <c r="VRM20" s="167"/>
      <c r="VRN20" s="167"/>
      <c r="VRO20" s="167"/>
      <c r="VRP20" s="167"/>
      <c r="VRQ20" s="167"/>
      <c r="VRR20" s="167"/>
      <c r="VRS20" s="167"/>
      <c r="VRT20" s="167"/>
      <c r="VRU20" s="167"/>
      <c r="VRV20" s="167"/>
      <c r="VRW20" s="167"/>
      <c r="VRX20" s="167"/>
      <c r="VRY20" s="167"/>
      <c r="VRZ20" s="167"/>
      <c r="VSA20" s="167"/>
      <c r="VSB20" s="167"/>
      <c r="VSC20" s="167"/>
      <c r="VSD20" s="167"/>
      <c r="VSE20" s="167"/>
      <c r="VSF20" s="167"/>
      <c r="VSG20" s="167"/>
      <c r="VSH20" s="167"/>
      <c r="VSI20" s="167"/>
      <c r="VSJ20" s="167"/>
      <c r="VSK20" s="167"/>
      <c r="VSL20" s="167"/>
      <c r="VSM20" s="167"/>
      <c r="VSN20" s="167"/>
      <c r="VSO20" s="167"/>
      <c r="VSP20" s="167"/>
      <c r="VSQ20" s="167"/>
      <c r="VSR20" s="167"/>
      <c r="VSS20" s="167"/>
      <c r="VST20" s="167"/>
      <c r="VSU20" s="167"/>
      <c r="VSV20" s="167"/>
      <c r="VSW20" s="167"/>
      <c r="VSX20" s="167"/>
      <c r="VSY20" s="167"/>
      <c r="VSZ20" s="167"/>
      <c r="VTA20" s="167"/>
      <c r="VTB20" s="167"/>
      <c r="VTC20" s="167"/>
      <c r="VTD20" s="167"/>
      <c r="VTE20" s="167"/>
      <c r="VTF20" s="167"/>
      <c r="VTG20" s="167"/>
      <c r="VTH20" s="167"/>
      <c r="VTI20" s="167"/>
      <c r="VTJ20" s="167"/>
      <c r="VTK20" s="167"/>
      <c r="VTL20" s="167"/>
      <c r="VTM20" s="167"/>
      <c r="VTN20" s="167"/>
      <c r="VTO20" s="167"/>
      <c r="VTP20" s="167"/>
      <c r="VTQ20" s="167"/>
      <c r="VTR20" s="167"/>
      <c r="VTS20" s="167"/>
      <c r="VTT20" s="167"/>
      <c r="VTU20" s="167"/>
      <c r="VTV20" s="167"/>
      <c r="VTW20" s="167"/>
      <c r="VTX20" s="167"/>
      <c r="VTY20" s="167"/>
      <c r="VTZ20" s="167"/>
      <c r="VUA20" s="167"/>
      <c r="VUB20" s="167"/>
      <c r="VUC20" s="167"/>
      <c r="VUD20" s="167"/>
      <c r="VUE20" s="167"/>
      <c r="VUF20" s="167"/>
      <c r="VUG20" s="167"/>
      <c r="VUH20" s="167"/>
      <c r="VUI20" s="167"/>
      <c r="VUJ20" s="167"/>
      <c r="VUK20" s="167"/>
      <c r="VUL20" s="167"/>
      <c r="VUM20" s="167"/>
      <c r="VUN20" s="167"/>
      <c r="VUO20" s="167"/>
      <c r="VUP20" s="167"/>
      <c r="VUQ20" s="167"/>
      <c r="VUR20" s="167"/>
      <c r="VUS20" s="167"/>
      <c r="VUT20" s="167"/>
      <c r="VUU20" s="167"/>
      <c r="VUV20" s="167"/>
      <c r="VUW20" s="167"/>
      <c r="VUX20" s="167"/>
      <c r="VUY20" s="167"/>
      <c r="VUZ20" s="167"/>
      <c r="VVA20" s="167"/>
      <c r="VVB20" s="167"/>
      <c r="VVC20" s="167"/>
      <c r="VVD20" s="167"/>
      <c r="VVE20" s="167"/>
      <c r="VVF20" s="167"/>
      <c r="VVG20" s="167"/>
      <c r="VVH20" s="167"/>
      <c r="VVI20" s="167"/>
      <c r="VVJ20" s="167"/>
      <c r="VVK20" s="167"/>
      <c r="VVL20" s="167"/>
      <c r="VVM20" s="167"/>
      <c r="VVN20" s="167"/>
      <c r="VVO20" s="167"/>
      <c r="VVP20" s="167"/>
      <c r="VVQ20" s="167"/>
      <c r="VVR20" s="167"/>
      <c r="VVS20" s="167"/>
      <c r="VVT20" s="167"/>
      <c r="VVU20" s="167"/>
      <c r="VVV20" s="167"/>
      <c r="VVW20" s="167"/>
      <c r="VVX20" s="167"/>
      <c r="VVY20" s="167"/>
      <c r="VVZ20" s="167"/>
      <c r="VWA20" s="167"/>
      <c r="VWB20" s="167"/>
      <c r="VWC20" s="167"/>
      <c r="VWD20" s="167"/>
      <c r="VWE20" s="167"/>
      <c r="VWF20" s="167"/>
      <c r="VWG20" s="167"/>
      <c r="VWH20" s="167"/>
      <c r="VWI20" s="167"/>
      <c r="VWJ20" s="167"/>
      <c r="VWK20" s="167"/>
      <c r="VWL20" s="167"/>
      <c r="VWM20" s="167"/>
      <c r="VWN20" s="167"/>
      <c r="VWO20" s="167"/>
      <c r="VWP20" s="167"/>
      <c r="VWQ20" s="167"/>
      <c r="VWR20" s="167"/>
      <c r="VWS20" s="167"/>
      <c r="VWT20" s="167"/>
      <c r="VWU20" s="167"/>
      <c r="VWV20" s="167"/>
      <c r="VWW20" s="167"/>
      <c r="VWX20" s="167"/>
      <c r="VWY20" s="167"/>
      <c r="VWZ20" s="167"/>
      <c r="VXA20" s="167"/>
      <c r="VXB20" s="167"/>
      <c r="VXC20" s="167"/>
      <c r="VXD20" s="167"/>
      <c r="VXE20" s="167"/>
      <c r="VXF20" s="167"/>
      <c r="VXG20" s="167"/>
      <c r="VXH20" s="167"/>
      <c r="VXI20" s="167"/>
      <c r="VXJ20" s="167"/>
      <c r="VXK20" s="167"/>
      <c r="VXL20" s="167"/>
      <c r="VXM20" s="167"/>
      <c r="VXN20" s="167"/>
      <c r="VXO20" s="167"/>
      <c r="VXP20" s="167"/>
      <c r="VXQ20" s="167"/>
      <c r="VXR20" s="167"/>
      <c r="VXS20" s="167"/>
      <c r="VXT20" s="167"/>
      <c r="VXU20" s="167"/>
      <c r="VXV20" s="167"/>
      <c r="VXW20" s="167"/>
      <c r="VXX20" s="167"/>
      <c r="VXY20" s="167"/>
      <c r="VXZ20" s="167"/>
      <c r="VYA20" s="167"/>
      <c r="VYB20" s="167"/>
      <c r="VYC20" s="167"/>
      <c r="VYD20" s="167"/>
      <c r="VYE20" s="167"/>
      <c r="VYF20" s="167"/>
      <c r="VYG20" s="167"/>
      <c r="VYH20" s="167"/>
      <c r="VYI20" s="167"/>
      <c r="VYJ20" s="167"/>
      <c r="VYK20" s="167"/>
      <c r="VYL20" s="167"/>
      <c r="VYM20" s="167"/>
      <c r="VYN20" s="167"/>
      <c r="VYO20" s="167"/>
      <c r="VYP20" s="167"/>
      <c r="VYQ20" s="167"/>
      <c r="VYR20" s="167"/>
      <c r="VYS20" s="167"/>
      <c r="VYT20" s="167"/>
      <c r="VYU20" s="167"/>
      <c r="VYV20" s="167"/>
      <c r="VYW20" s="167"/>
      <c r="VYX20" s="167"/>
      <c r="VYY20" s="167"/>
      <c r="VYZ20" s="167"/>
      <c r="VZA20" s="167"/>
      <c r="VZB20" s="167"/>
      <c r="VZC20" s="167"/>
      <c r="VZD20" s="167"/>
      <c r="VZE20" s="167"/>
      <c r="VZF20" s="167"/>
      <c r="VZG20" s="167"/>
      <c r="VZH20" s="167"/>
      <c r="VZI20" s="167"/>
      <c r="VZJ20" s="167"/>
      <c r="VZK20" s="167"/>
      <c r="VZL20" s="167"/>
      <c r="VZM20" s="167"/>
      <c r="VZN20" s="167"/>
      <c r="VZO20" s="167"/>
      <c r="VZP20" s="167"/>
      <c r="VZQ20" s="167"/>
      <c r="VZR20" s="167"/>
      <c r="VZS20" s="167"/>
      <c r="VZT20" s="167"/>
      <c r="VZU20" s="167"/>
      <c r="VZV20" s="167"/>
      <c r="VZW20" s="167"/>
      <c r="VZX20" s="167"/>
      <c r="VZY20" s="167"/>
      <c r="VZZ20" s="167"/>
      <c r="WAA20" s="167"/>
      <c r="WAB20" s="167"/>
      <c r="WAC20" s="167"/>
      <c r="WAD20" s="167"/>
      <c r="WAE20" s="167"/>
      <c r="WAF20" s="167"/>
      <c r="WAG20" s="167"/>
      <c r="WAH20" s="167"/>
      <c r="WAI20" s="167"/>
      <c r="WAJ20" s="167"/>
      <c r="WAK20" s="167"/>
      <c r="WAL20" s="167"/>
      <c r="WAM20" s="167"/>
      <c r="WAN20" s="167"/>
      <c r="WAO20" s="167"/>
      <c r="WAP20" s="167"/>
      <c r="WAQ20" s="167"/>
      <c r="WAR20" s="167"/>
      <c r="WAS20" s="167"/>
      <c r="WAT20" s="167"/>
      <c r="WAU20" s="167"/>
      <c r="WAV20" s="167"/>
      <c r="WAW20" s="167"/>
      <c r="WAX20" s="167"/>
      <c r="WAY20" s="167"/>
      <c r="WAZ20" s="167"/>
      <c r="WBA20" s="167"/>
      <c r="WBB20" s="167"/>
      <c r="WBC20" s="167"/>
      <c r="WBD20" s="167"/>
      <c r="WBE20" s="167"/>
      <c r="WBF20" s="167"/>
      <c r="WBG20" s="167"/>
      <c r="WBH20" s="167"/>
      <c r="WBI20" s="167"/>
      <c r="WBJ20" s="167"/>
      <c r="WBK20" s="167"/>
      <c r="WBL20" s="167"/>
      <c r="WBM20" s="167"/>
      <c r="WBN20" s="167"/>
      <c r="WBO20" s="167"/>
      <c r="WBP20" s="167"/>
      <c r="WBQ20" s="167"/>
      <c r="WBR20" s="167"/>
      <c r="WBS20" s="167"/>
      <c r="WBT20" s="167"/>
      <c r="WBU20" s="167"/>
      <c r="WBV20" s="167"/>
      <c r="WBW20" s="167"/>
      <c r="WBX20" s="167"/>
      <c r="WBY20" s="167"/>
      <c r="WBZ20" s="167"/>
      <c r="WCA20" s="167"/>
      <c r="WCB20" s="167"/>
      <c r="WCC20" s="167"/>
      <c r="WCD20" s="167"/>
      <c r="WCE20" s="167"/>
      <c r="WCF20" s="167"/>
      <c r="WCG20" s="167"/>
      <c r="WCH20" s="167"/>
      <c r="WCI20" s="167"/>
      <c r="WCJ20" s="167"/>
      <c r="WCK20" s="167"/>
      <c r="WCL20" s="167"/>
      <c r="WCM20" s="167"/>
      <c r="WCN20" s="167"/>
      <c r="WCO20" s="167"/>
      <c r="WCP20" s="167"/>
      <c r="WCQ20" s="167"/>
      <c r="WCR20" s="167"/>
      <c r="WCS20" s="167"/>
      <c r="WCT20" s="167"/>
      <c r="WCU20" s="167"/>
      <c r="WCV20" s="167"/>
      <c r="WCW20" s="167"/>
      <c r="WCX20" s="167"/>
      <c r="WCY20" s="167"/>
      <c r="WCZ20" s="167"/>
      <c r="WDA20" s="167"/>
      <c r="WDB20" s="167"/>
      <c r="WDC20" s="167"/>
      <c r="WDD20" s="167"/>
      <c r="WDE20" s="167"/>
      <c r="WDF20" s="167"/>
      <c r="WDG20" s="167"/>
      <c r="WDH20" s="167"/>
      <c r="WDI20" s="167"/>
      <c r="WDJ20" s="167"/>
      <c r="WDK20" s="167"/>
      <c r="WDL20" s="167"/>
      <c r="WDM20" s="167"/>
      <c r="WDN20" s="167"/>
      <c r="WDO20" s="167"/>
      <c r="WDP20" s="167"/>
      <c r="WDQ20" s="167"/>
      <c r="WDR20" s="167"/>
      <c r="WDS20" s="167"/>
      <c r="WDT20" s="167"/>
      <c r="WDU20" s="167"/>
      <c r="WDV20" s="167"/>
      <c r="WDW20" s="167"/>
      <c r="WDX20" s="167"/>
      <c r="WDY20" s="167"/>
      <c r="WDZ20" s="167"/>
      <c r="WEA20" s="167"/>
      <c r="WEB20" s="167"/>
      <c r="WEC20" s="167"/>
      <c r="WED20" s="167"/>
      <c r="WEE20" s="167"/>
      <c r="WEF20" s="167"/>
      <c r="WEG20" s="167"/>
      <c r="WEH20" s="167"/>
      <c r="WEI20" s="167"/>
      <c r="WEJ20" s="167"/>
      <c r="WEK20" s="167"/>
      <c r="WEL20" s="167"/>
      <c r="WEM20" s="167"/>
      <c r="WEN20" s="167"/>
      <c r="WEO20" s="167"/>
      <c r="WEP20" s="167"/>
      <c r="WEQ20" s="167"/>
      <c r="WER20" s="167"/>
      <c r="WES20" s="167"/>
      <c r="WET20" s="167"/>
      <c r="WEU20" s="167"/>
      <c r="WEV20" s="167"/>
      <c r="WEW20" s="167"/>
      <c r="WEX20" s="167"/>
      <c r="WEY20" s="167"/>
      <c r="WEZ20" s="167"/>
      <c r="WFA20" s="167"/>
      <c r="WFB20" s="167"/>
      <c r="WFC20" s="167"/>
      <c r="WFD20" s="167"/>
      <c r="WFE20" s="167"/>
      <c r="WFF20" s="167"/>
      <c r="WFG20" s="167"/>
      <c r="WFH20" s="167"/>
      <c r="WFI20" s="167"/>
      <c r="WFJ20" s="167"/>
      <c r="WFK20" s="167"/>
      <c r="WFL20" s="167"/>
      <c r="WFM20" s="167"/>
      <c r="WFN20" s="167"/>
      <c r="WFO20" s="167"/>
      <c r="WFP20" s="167"/>
      <c r="WFQ20" s="167"/>
      <c r="WFR20" s="167"/>
      <c r="WFS20" s="167"/>
      <c r="WFT20" s="167"/>
      <c r="WFU20" s="167"/>
      <c r="WFV20" s="167"/>
      <c r="WFW20" s="167"/>
      <c r="WFX20" s="167"/>
      <c r="WFY20" s="167"/>
      <c r="WFZ20" s="167"/>
      <c r="WGA20" s="167"/>
      <c r="WGB20" s="167"/>
      <c r="WGC20" s="167"/>
      <c r="WGD20" s="167"/>
      <c r="WGE20" s="167"/>
      <c r="WGF20" s="167"/>
      <c r="WGG20" s="167"/>
      <c r="WGH20" s="167"/>
      <c r="WGI20" s="167"/>
      <c r="WGJ20" s="167"/>
      <c r="WGK20" s="167"/>
      <c r="WGL20" s="167"/>
      <c r="WGM20" s="167"/>
      <c r="WGN20" s="167"/>
      <c r="WGO20" s="167"/>
      <c r="WGP20" s="167"/>
      <c r="WGQ20" s="167"/>
      <c r="WGR20" s="167"/>
      <c r="WGS20" s="167"/>
      <c r="WGT20" s="167"/>
      <c r="WGU20" s="167"/>
      <c r="WGV20" s="167"/>
      <c r="WGW20" s="167"/>
      <c r="WGX20" s="167"/>
      <c r="WGY20" s="167"/>
      <c r="WGZ20" s="167"/>
      <c r="WHA20" s="167"/>
      <c r="WHB20" s="167"/>
      <c r="WHC20" s="167"/>
      <c r="WHD20" s="167"/>
      <c r="WHE20" s="167"/>
      <c r="WHF20" s="167"/>
      <c r="WHG20" s="167"/>
      <c r="WHH20" s="167"/>
      <c r="WHI20" s="167"/>
      <c r="WHJ20" s="167"/>
      <c r="WHK20" s="167"/>
      <c r="WHL20" s="167"/>
      <c r="WHM20" s="167"/>
      <c r="WHN20" s="167"/>
      <c r="WHO20" s="167"/>
      <c r="WHP20" s="167"/>
      <c r="WHQ20" s="167"/>
      <c r="WHR20" s="167"/>
      <c r="WHS20" s="167"/>
      <c r="WHT20" s="167"/>
      <c r="WHU20" s="167"/>
      <c r="WHV20" s="167"/>
      <c r="WHW20" s="167"/>
      <c r="WHX20" s="167"/>
      <c r="WHY20" s="167"/>
      <c r="WHZ20" s="167"/>
      <c r="WIA20" s="167"/>
      <c r="WIB20" s="167"/>
      <c r="WIC20" s="167"/>
      <c r="WID20" s="167"/>
      <c r="WIE20" s="167"/>
      <c r="WIF20" s="167"/>
      <c r="WIG20" s="167"/>
      <c r="WIH20" s="167"/>
      <c r="WII20" s="167"/>
      <c r="WIJ20" s="167"/>
      <c r="WIK20" s="167"/>
      <c r="WIL20" s="167"/>
      <c r="WIM20" s="167"/>
      <c r="WIN20" s="167"/>
      <c r="WIO20" s="167"/>
      <c r="WIP20" s="167"/>
      <c r="WIQ20" s="167"/>
      <c r="WIR20" s="167"/>
      <c r="WIS20" s="167"/>
      <c r="WIT20" s="167"/>
      <c r="WIU20" s="167"/>
      <c r="WIV20" s="167"/>
      <c r="WIW20" s="167"/>
      <c r="WIX20" s="167"/>
      <c r="WIY20" s="167"/>
      <c r="WIZ20" s="167"/>
      <c r="WJA20" s="167"/>
      <c r="WJB20" s="167"/>
      <c r="WJC20" s="167"/>
      <c r="WJD20" s="167"/>
      <c r="WJE20" s="167"/>
      <c r="WJF20" s="167"/>
      <c r="WJG20" s="167"/>
      <c r="WJH20" s="167"/>
      <c r="WJI20" s="167"/>
      <c r="WJJ20" s="167"/>
      <c r="WJK20" s="167"/>
      <c r="WJL20" s="167"/>
      <c r="WJM20" s="167"/>
      <c r="WJN20" s="167"/>
      <c r="WJO20" s="167"/>
      <c r="WJP20" s="167"/>
      <c r="WJQ20" s="167"/>
      <c r="WJR20" s="167"/>
      <c r="WJS20" s="167"/>
      <c r="WJT20" s="167"/>
      <c r="WJU20" s="167"/>
      <c r="WJV20" s="167"/>
      <c r="WJW20" s="167"/>
      <c r="WJX20" s="167"/>
      <c r="WJY20" s="167"/>
      <c r="WJZ20" s="167"/>
      <c r="WKA20" s="167"/>
      <c r="WKB20" s="167"/>
      <c r="WKC20" s="167"/>
      <c r="WKD20" s="167"/>
      <c r="WKE20" s="167"/>
      <c r="WKF20" s="167"/>
      <c r="WKG20" s="167"/>
      <c r="WKH20" s="167"/>
      <c r="WKI20" s="167"/>
      <c r="WKJ20" s="167"/>
      <c r="WKK20" s="167"/>
      <c r="WKL20" s="167"/>
      <c r="WKM20" s="167"/>
      <c r="WKN20" s="167"/>
      <c r="WKO20" s="167"/>
      <c r="WKP20" s="167"/>
      <c r="WKQ20" s="167"/>
      <c r="WKR20" s="167"/>
      <c r="WKS20" s="167"/>
      <c r="WKT20" s="167"/>
      <c r="WKU20" s="167"/>
      <c r="WKV20" s="167"/>
      <c r="WKW20" s="167"/>
      <c r="WKX20" s="167"/>
      <c r="WKY20" s="167"/>
      <c r="WKZ20" s="167"/>
      <c r="WLA20" s="167"/>
      <c r="WLB20" s="167"/>
      <c r="WLC20" s="167"/>
      <c r="WLD20" s="167"/>
      <c r="WLE20" s="167"/>
      <c r="WLF20" s="167"/>
      <c r="WLG20" s="167"/>
      <c r="WLH20" s="167"/>
      <c r="WLI20" s="167"/>
      <c r="WLJ20" s="167"/>
      <c r="WLK20" s="167"/>
      <c r="WLL20" s="167"/>
      <c r="WLM20" s="167"/>
      <c r="WLN20" s="167"/>
      <c r="WLO20" s="167"/>
      <c r="WLP20" s="167"/>
      <c r="WLQ20" s="167"/>
      <c r="WLR20" s="167"/>
      <c r="WLS20" s="167"/>
      <c r="WLT20" s="167"/>
      <c r="WLU20" s="167"/>
      <c r="WLV20" s="167"/>
      <c r="WLW20" s="167"/>
      <c r="WLX20" s="167"/>
      <c r="WLY20" s="167"/>
      <c r="WLZ20" s="167"/>
      <c r="WMA20" s="167"/>
      <c r="WMB20" s="167"/>
      <c r="WMC20" s="167"/>
      <c r="WMD20" s="167"/>
      <c r="WME20" s="167"/>
      <c r="WMF20" s="167"/>
      <c r="WMG20" s="167"/>
      <c r="WMH20" s="167"/>
      <c r="WMI20" s="167"/>
      <c r="WMJ20" s="167"/>
      <c r="WMK20" s="167"/>
      <c r="WML20" s="167"/>
      <c r="WMM20" s="167"/>
      <c r="WMN20" s="167"/>
      <c r="WMO20" s="167"/>
      <c r="WMP20" s="167"/>
      <c r="WMQ20" s="167"/>
      <c r="WMR20" s="167"/>
      <c r="WMS20" s="167"/>
      <c r="WMT20" s="167"/>
      <c r="WMU20" s="167"/>
      <c r="WMV20" s="167"/>
      <c r="WMW20" s="167"/>
      <c r="WMX20" s="167"/>
      <c r="WMY20" s="167"/>
      <c r="WMZ20" s="167"/>
      <c r="WNA20" s="167"/>
      <c r="WNB20" s="167"/>
      <c r="WNC20" s="167"/>
      <c r="WND20" s="167"/>
      <c r="WNE20" s="167"/>
      <c r="WNF20" s="167"/>
      <c r="WNG20" s="167"/>
      <c r="WNH20" s="167"/>
      <c r="WNI20" s="167"/>
      <c r="WNJ20" s="167"/>
      <c r="WNK20" s="167"/>
      <c r="WNL20" s="167"/>
      <c r="WNM20" s="167"/>
      <c r="WNN20" s="167"/>
      <c r="WNO20" s="167"/>
      <c r="WNP20" s="167"/>
      <c r="WNQ20" s="167"/>
      <c r="WNR20" s="167"/>
      <c r="WNS20" s="167"/>
      <c r="WNT20" s="167"/>
      <c r="WNU20" s="167"/>
      <c r="WNV20" s="167"/>
      <c r="WNW20" s="167"/>
      <c r="WNX20" s="167"/>
      <c r="WNY20" s="167"/>
      <c r="WNZ20" s="167"/>
      <c r="WOA20" s="167"/>
      <c r="WOB20" s="167"/>
      <c r="WOC20" s="167"/>
      <c r="WOD20" s="167"/>
      <c r="WOE20" s="167"/>
      <c r="WOF20" s="167"/>
      <c r="WOG20" s="167"/>
      <c r="WOH20" s="167"/>
      <c r="WOI20" s="167"/>
      <c r="WOJ20" s="167"/>
      <c r="WOK20" s="167"/>
      <c r="WOL20" s="167"/>
      <c r="WOM20" s="167"/>
      <c r="WON20" s="167"/>
      <c r="WOO20" s="167"/>
      <c r="WOP20" s="167"/>
      <c r="WOQ20" s="167"/>
      <c r="WOR20" s="167"/>
      <c r="WOS20" s="167"/>
      <c r="WOT20" s="167"/>
      <c r="WOU20" s="167"/>
      <c r="WOV20" s="167"/>
      <c r="WOW20" s="167"/>
      <c r="WOX20" s="167"/>
      <c r="WOY20" s="167"/>
      <c r="WOZ20" s="167"/>
      <c r="WPA20" s="167"/>
      <c r="WPB20" s="167"/>
      <c r="WPC20" s="167"/>
      <c r="WPD20" s="167"/>
      <c r="WPE20" s="167"/>
      <c r="WPF20" s="167"/>
      <c r="WPG20" s="167"/>
      <c r="WPH20" s="167"/>
      <c r="WPI20" s="167"/>
      <c r="WPJ20" s="167"/>
      <c r="WPK20" s="167"/>
      <c r="WPL20" s="167"/>
      <c r="WPM20" s="167"/>
      <c r="WPN20" s="167"/>
      <c r="WPO20" s="167"/>
      <c r="WPP20" s="167"/>
      <c r="WPQ20" s="167"/>
      <c r="WPR20" s="167"/>
      <c r="WPS20" s="167"/>
      <c r="WPT20" s="167"/>
      <c r="WPU20" s="167"/>
      <c r="WPV20" s="167"/>
      <c r="WPW20" s="167"/>
      <c r="WPX20" s="167"/>
      <c r="WPY20" s="167"/>
      <c r="WPZ20" s="167"/>
      <c r="WQA20" s="167"/>
      <c r="WQB20" s="167"/>
      <c r="WQC20" s="167"/>
      <c r="WQD20" s="167"/>
      <c r="WQE20" s="167"/>
      <c r="WQF20" s="167"/>
      <c r="WQG20" s="167"/>
      <c r="WQH20" s="167"/>
      <c r="WQI20" s="167"/>
      <c r="WQJ20" s="167"/>
      <c r="WQK20" s="167"/>
      <c r="WQL20" s="167"/>
      <c r="WQM20" s="167"/>
      <c r="WQN20" s="167"/>
      <c r="WQO20" s="167"/>
      <c r="WQP20" s="167"/>
      <c r="WQQ20" s="167"/>
      <c r="WQR20" s="167"/>
      <c r="WQS20" s="167"/>
      <c r="WQT20" s="167"/>
      <c r="WQU20" s="167"/>
      <c r="WQV20" s="167"/>
      <c r="WQW20" s="167"/>
      <c r="WQX20" s="167"/>
      <c r="WQY20" s="167"/>
      <c r="WQZ20" s="167"/>
      <c r="WRA20" s="167"/>
      <c r="WRB20" s="167"/>
      <c r="WRC20" s="167"/>
      <c r="WRD20" s="167"/>
      <c r="WRE20" s="167"/>
      <c r="WRF20" s="167"/>
      <c r="WRG20" s="167"/>
      <c r="WRH20" s="167"/>
      <c r="WRI20" s="167"/>
      <c r="WRJ20" s="167"/>
      <c r="WRK20" s="167"/>
      <c r="WRL20" s="167"/>
      <c r="WRM20" s="167"/>
      <c r="WRN20" s="167"/>
      <c r="WRO20" s="167"/>
      <c r="WRP20" s="167"/>
      <c r="WRQ20" s="167"/>
      <c r="WRR20" s="167"/>
      <c r="WRS20" s="167"/>
      <c r="WRT20" s="167"/>
      <c r="WRU20" s="167"/>
      <c r="WRV20" s="167"/>
      <c r="WRW20" s="167"/>
      <c r="WRX20" s="167"/>
      <c r="WRY20" s="167"/>
      <c r="WRZ20" s="167"/>
      <c r="WSA20" s="167"/>
      <c r="WSB20" s="167"/>
      <c r="WSC20" s="167"/>
      <c r="WSD20" s="167"/>
      <c r="WSE20" s="167"/>
      <c r="WSF20" s="167"/>
      <c r="WSG20" s="167"/>
      <c r="WSH20" s="167"/>
      <c r="WSI20" s="167"/>
      <c r="WSJ20" s="167"/>
      <c r="WSK20" s="167"/>
      <c r="WSL20" s="167"/>
      <c r="WSM20" s="167"/>
      <c r="WSN20" s="167"/>
      <c r="WSO20" s="167"/>
      <c r="WSP20" s="167"/>
      <c r="WSQ20" s="167"/>
      <c r="WSR20" s="167"/>
      <c r="WSS20" s="167"/>
      <c r="WST20" s="167"/>
      <c r="WSU20" s="167"/>
      <c r="WSV20" s="167"/>
      <c r="WSW20" s="167"/>
      <c r="WSX20" s="167"/>
      <c r="WSY20" s="167"/>
      <c r="WSZ20" s="167"/>
      <c r="WTA20" s="167"/>
      <c r="WTB20" s="167"/>
      <c r="WTC20" s="167"/>
      <c r="WTD20" s="167"/>
      <c r="WTE20" s="167"/>
      <c r="WTF20" s="167"/>
      <c r="WTG20" s="167"/>
      <c r="WTH20" s="167"/>
      <c r="WTI20" s="167"/>
      <c r="WTJ20" s="167"/>
      <c r="WTK20" s="167"/>
      <c r="WTL20" s="167"/>
      <c r="WTM20" s="167"/>
      <c r="WTN20" s="167"/>
      <c r="WTO20" s="167"/>
      <c r="WTP20" s="167"/>
      <c r="WTQ20" s="167"/>
      <c r="WTR20" s="167"/>
      <c r="WTS20" s="167"/>
      <c r="WTT20" s="167"/>
      <c r="WTU20" s="167"/>
      <c r="WTV20" s="167"/>
      <c r="WTW20" s="167"/>
      <c r="WTX20" s="167"/>
      <c r="WTY20" s="167"/>
      <c r="WTZ20" s="167"/>
      <c r="WUA20" s="167"/>
      <c r="WUB20" s="167"/>
      <c r="WUC20" s="167"/>
      <c r="WUD20" s="167"/>
      <c r="WUE20" s="167"/>
      <c r="WUF20" s="167"/>
      <c r="WUG20" s="167"/>
      <c r="WUH20" s="167"/>
      <c r="WUI20" s="167"/>
      <c r="WUJ20" s="167"/>
      <c r="WUK20" s="167"/>
      <c r="WUL20" s="167"/>
      <c r="WUM20" s="167"/>
      <c r="WUN20" s="167"/>
      <c r="WUO20" s="167"/>
      <c r="WUP20" s="167"/>
      <c r="WUQ20" s="167"/>
      <c r="WUR20" s="167"/>
      <c r="WUS20" s="167"/>
      <c r="WUT20" s="167"/>
      <c r="WUU20" s="167"/>
      <c r="WUV20" s="167"/>
      <c r="WUW20" s="167"/>
      <c r="WUX20" s="167"/>
      <c r="WUY20" s="167"/>
      <c r="WUZ20" s="167"/>
      <c r="WVA20" s="167"/>
      <c r="WVB20" s="167"/>
      <c r="WVC20" s="167"/>
      <c r="WVD20" s="167"/>
      <c r="WVE20" s="167"/>
      <c r="WVF20" s="167"/>
      <c r="WVG20" s="167"/>
      <c r="WVH20" s="167"/>
      <c r="WVI20" s="167"/>
      <c r="WVJ20" s="167"/>
      <c r="WVK20" s="167"/>
      <c r="WVL20" s="167"/>
      <c r="WVM20" s="167"/>
      <c r="WVN20" s="167"/>
      <c r="WVO20" s="167"/>
      <c r="WVP20" s="167"/>
      <c r="WVQ20" s="167"/>
      <c r="WVR20" s="167"/>
      <c r="WVS20" s="167"/>
      <c r="WVT20" s="167"/>
      <c r="WVU20" s="167"/>
      <c r="WVV20" s="167"/>
      <c r="WVW20" s="167"/>
      <c r="WVX20" s="167"/>
      <c r="WVY20" s="167"/>
      <c r="WVZ20" s="167"/>
      <c r="WWA20" s="167"/>
      <c r="WWB20" s="167"/>
      <c r="WWC20" s="167"/>
      <c r="WWD20" s="167"/>
      <c r="WWE20" s="167"/>
      <c r="WWF20" s="167"/>
      <c r="WWG20" s="167"/>
      <c r="WWH20" s="167"/>
      <c r="WWI20" s="167"/>
      <c r="WWJ20" s="167"/>
      <c r="WWK20" s="167"/>
      <c r="WWL20" s="167"/>
      <c r="WWM20" s="167"/>
      <c r="WWN20" s="167"/>
      <c r="WWO20" s="167"/>
      <c r="WWP20" s="167"/>
      <c r="WWQ20" s="167"/>
      <c r="WWR20" s="167"/>
      <c r="WWS20" s="167"/>
      <c r="WWT20" s="167"/>
      <c r="WWU20" s="167"/>
      <c r="WWV20" s="167"/>
      <c r="WWW20" s="167"/>
      <c r="WWX20" s="167"/>
      <c r="WWY20" s="167"/>
      <c r="WWZ20" s="167"/>
      <c r="WXA20" s="167"/>
      <c r="WXB20" s="167"/>
      <c r="WXC20" s="167"/>
      <c r="WXD20" s="167"/>
      <c r="WXE20" s="167"/>
      <c r="WXF20" s="167"/>
      <c r="WXG20" s="167"/>
      <c r="WXH20" s="167"/>
      <c r="WXI20" s="167"/>
      <c r="WXJ20" s="167"/>
      <c r="WXK20" s="167"/>
      <c r="WXL20" s="167"/>
      <c r="WXM20" s="167"/>
      <c r="WXN20" s="167"/>
      <c r="WXO20" s="167"/>
      <c r="WXP20" s="167"/>
      <c r="WXQ20" s="167"/>
      <c r="WXR20" s="167"/>
      <c r="WXS20" s="167"/>
      <c r="WXT20" s="167"/>
      <c r="WXU20" s="167"/>
      <c r="WXV20" s="167"/>
      <c r="WXW20" s="167"/>
      <c r="WXX20" s="167"/>
      <c r="WXY20" s="167"/>
      <c r="WXZ20" s="167"/>
      <c r="WYA20" s="167"/>
      <c r="WYB20" s="167"/>
      <c r="WYC20" s="167"/>
      <c r="WYD20" s="167"/>
      <c r="WYE20" s="167"/>
      <c r="WYF20" s="167"/>
      <c r="WYG20" s="167"/>
      <c r="WYH20" s="167"/>
      <c r="WYI20" s="167"/>
      <c r="WYJ20" s="167"/>
      <c r="WYK20" s="167"/>
      <c r="WYL20" s="167"/>
      <c r="WYM20" s="167"/>
      <c r="WYN20" s="167"/>
      <c r="WYO20" s="167"/>
      <c r="WYP20" s="167"/>
      <c r="WYQ20" s="167"/>
      <c r="WYR20" s="167"/>
      <c r="WYS20" s="167"/>
      <c r="WYT20" s="167"/>
      <c r="WYU20" s="167"/>
      <c r="WYV20" s="167"/>
      <c r="WYW20" s="167"/>
      <c r="WYX20" s="167"/>
      <c r="WYY20" s="167"/>
      <c r="WYZ20" s="167"/>
      <c r="WZA20" s="167"/>
      <c r="WZB20" s="167"/>
      <c r="WZC20" s="167"/>
      <c r="WZD20" s="167"/>
      <c r="WZE20" s="167"/>
      <c r="WZF20" s="167"/>
      <c r="WZG20" s="167"/>
      <c r="WZH20" s="167"/>
      <c r="WZI20" s="167"/>
      <c r="WZJ20" s="167"/>
      <c r="WZK20" s="167"/>
      <c r="WZL20" s="167"/>
      <c r="WZM20" s="167"/>
      <c r="WZN20" s="167"/>
      <c r="WZO20" s="167"/>
      <c r="WZP20" s="167"/>
      <c r="WZQ20" s="167"/>
      <c r="WZR20" s="167"/>
      <c r="WZS20" s="167"/>
      <c r="WZT20" s="167"/>
      <c r="WZU20" s="167"/>
      <c r="WZV20" s="167"/>
      <c r="WZW20" s="167"/>
      <c r="WZX20" s="167"/>
      <c r="WZY20" s="167"/>
      <c r="WZZ20" s="167"/>
      <c r="XAA20" s="167"/>
      <c r="XAB20" s="167"/>
      <c r="XAC20" s="167"/>
      <c r="XAD20" s="167"/>
      <c r="XAE20" s="167"/>
      <c r="XAF20" s="167"/>
      <c r="XAG20" s="167"/>
      <c r="XAH20" s="167"/>
      <c r="XAI20" s="167"/>
      <c r="XAJ20" s="167"/>
      <c r="XAK20" s="167"/>
      <c r="XAL20" s="167"/>
      <c r="XAM20" s="167"/>
      <c r="XAN20" s="167"/>
      <c r="XAO20" s="167"/>
      <c r="XAP20" s="167"/>
      <c r="XAQ20" s="167"/>
      <c r="XAR20" s="167"/>
      <c r="XAS20" s="167"/>
      <c r="XAT20" s="167"/>
      <c r="XAU20" s="167"/>
      <c r="XAV20" s="167"/>
      <c r="XAW20" s="167"/>
      <c r="XAX20" s="167"/>
      <c r="XAY20" s="167"/>
      <c r="XAZ20" s="167"/>
      <c r="XBA20" s="167"/>
      <c r="XBB20" s="167"/>
      <c r="XBC20" s="167"/>
      <c r="XBD20" s="167"/>
      <c r="XBE20" s="167"/>
      <c r="XBF20" s="167"/>
      <c r="XBG20" s="167"/>
      <c r="XBH20" s="167"/>
      <c r="XBI20" s="167"/>
      <c r="XBJ20" s="167"/>
      <c r="XBK20" s="167"/>
      <c r="XBL20" s="167"/>
      <c r="XBM20" s="167"/>
      <c r="XBN20" s="167"/>
      <c r="XBO20" s="167"/>
      <c r="XBP20" s="167"/>
      <c r="XBQ20" s="167"/>
      <c r="XBR20" s="167"/>
      <c r="XBS20" s="167"/>
      <c r="XBT20" s="167"/>
      <c r="XBU20" s="167"/>
      <c r="XBV20" s="167"/>
      <c r="XBW20" s="167"/>
      <c r="XBX20" s="167"/>
      <c r="XBY20" s="167"/>
      <c r="XBZ20" s="167"/>
      <c r="XCA20" s="167"/>
      <c r="XCB20" s="167"/>
      <c r="XCC20" s="167"/>
      <c r="XCD20" s="167"/>
      <c r="XCE20" s="167"/>
      <c r="XCF20" s="167"/>
      <c r="XCG20" s="167"/>
      <c r="XCH20" s="167"/>
      <c r="XCI20" s="167"/>
      <c r="XCJ20" s="167"/>
      <c r="XCK20" s="167"/>
      <c r="XCL20" s="167"/>
      <c r="XCM20" s="167"/>
      <c r="XCN20" s="167"/>
      <c r="XCO20" s="167"/>
      <c r="XCP20" s="167"/>
      <c r="XCQ20" s="167"/>
      <c r="XCR20" s="167"/>
      <c r="XCS20" s="167"/>
      <c r="XCT20" s="167"/>
      <c r="XCU20" s="167"/>
      <c r="XCV20" s="167"/>
      <c r="XCW20" s="167"/>
      <c r="XCX20" s="167"/>
      <c r="XCY20" s="167"/>
      <c r="XCZ20" s="167"/>
      <c r="XDA20" s="167"/>
      <c r="XDB20" s="167"/>
      <c r="XDC20" s="167"/>
      <c r="XDD20" s="167"/>
      <c r="XDE20" s="167"/>
      <c r="XDF20" s="167"/>
      <c r="XDG20" s="167"/>
      <c r="XDH20" s="167"/>
      <c r="XDI20" s="167"/>
      <c r="XDJ20" s="167"/>
      <c r="XDK20" s="167"/>
      <c r="XDL20" s="167"/>
      <c r="XDM20" s="167"/>
      <c r="XDN20" s="167"/>
      <c r="XDO20" s="167"/>
      <c r="XDP20" s="167"/>
      <c r="XDQ20" s="167"/>
      <c r="XDR20" s="167"/>
      <c r="XDS20" s="167"/>
      <c r="XDT20" s="167"/>
      <c r="XDU20" s="167"/>
      <c r="XDV20" s="167"/>
      <c r="XDW20" s="167"/>
      <c r="XDX20" s="167"/>
      <c r="XDY20" s="167"/>
      <c r="XDZ20" s="167"/>
      <c r="XEA20" s="167"/>
      <c r="XEB20" s="167"/>
      <c r="XEC20" s="167"/>
      <c r="XED20" s="167"/>
      <c r="XEE20" s="167"/>
      <c r="XEF20" s="167"/>
      <c r="XEG20" s="167"/>
      <c r="XEH20" s="167"/>
      <c r="XEI20" s="167"/>
      <c r="XEJ20" s="167"/>
      <c r="XEK20" s="167"/>
      <c r="XEL20" s="167"/>
      <c r="XEM20" s="167"/>
      <c r="XEN20" s="167"/>
      <c r="XEO20" s="167"/>
      <c r="XEP20" s="167"/>
      <c r="XEQ20" s="167"/>
      <c r="XER20" s="167"/>
      <c r="XES20" s="167"/>
      <c r="XET20" s="167"/>
      <c r="XEU20" s="167"/>
      <c r="XEV20" s="167"/>
      <c r="XEW20" s="167"/>
      <c r="XEX20" s="167"/>
      <c r="XEY20" s="167"/>
      <c r="XEZ20" s="167"/>
      <c r="XFA20" s="167"/>
      <c r="XFB20" s="167"/>
      <c r="XFC20" s="167"/>
      <c r="XFD20" s="167"/>
    </row>
    <row r="21" spans="1:16384" s="151" customFormat="1" ht="12.75">
      <c r="B21" s="176"/>
      <c r="C21" s="137"/>
      <c r="D21" s="163"/>
      <c r="E21" s="163"/>
      <c r="F21" s="163"/>
      <c r="G21" s="163"/>
      <c r="H21" s="163"/>
      <c r="I21" s="163"/>
      <c r="J21" s="163"/>
      <c r="K21" s="163"/>
      <c r="L21" s="139"/>
      <c r="M21" s="164"/>
      <c r="N21" s="164"/>
      <c r="O21" s="164"/>
      <c r="P21" s="164"/>
      <c r="Q21" s="164"/>
      <c r="R21" s="164"/>
      <c r="S21" s="164"/>
      <c r="U21" s="168"/>
      <c r="V21" s="168"/>
      <c r="W21" s="168"/>
      <c r="X21" s="164"/>
      <c r="Y21" s="164"/>
      <c r="Z21" s="164"/>
      <c r="AA21" s="164"/>
      <c r="AB21" s="164"/>
      <c r="AC21" s="164"/>
      <c r="AD21" s="164"/>
      <c r="AE21" s="164"/>
    </row>
    <row r="22" spans="1:16384" s="151" customFormat="1" ht="12.75">
      <c r="B22" s="177" t="s">
        <v>178</v>
      </c>
      <c r="C22" s="136"/>
      <c r="D22" s="136"/>
      <c r="E22" s="136"/>
      <c r="F22" s="137"/>
      <c r="G22" s="137"/>
      <c r="H22" s="136"/>
      <c r="I22" s="138"/>
      <c r="J22" s="136"/>
      <c r="K22" s="136"/>
      <c r="L22" s="139"/>
      <c r="M22" s="164"/>
      <c r="N22" s="164"/>
      <c r="O22" s="164"/>
      <c r="P22" s="164"/>
      <c r="Q22" s="164"/>
      <c r="R22" s="164"/>
      <c r="S22" s="164"/>
      <c r="U22" s="168"/>
      <c r="V22" s="168"/>
      <c r="W22" s="168"/>
      <c r="X22" s="164"/>
      <c r="Y22" s="164"/>
      <c r="Z22" s="164"/>
      <c r="AA22" s="164"/>
      <c r="AB22" s="164"/>
      <c r="AC22" s="164"/>
      <c r="AD22" s="164"/>
      <c r="AE22" s="164"/>
    </row>
    <row r="23" spans="1:16384" s="151" customFormat="1" ht="13.5" thickBot="1">
      <c r="B23" s="151" t="s">
        <v>179</v>
      </c>
      <c r="C23" s="137"/>
      <c r="D23" s="136"/>
      <c r="E23" s="136"/>
      <c r="F23" s="137"/>
      <c r="G23" s="137"/>
      <c r="H23" s="137"/>
      <c r="I23" s="142"/>
      <c r="J23" s="137"/>
      <c r="K23" s="137"/>
      <c r="L23" s="139"/>
      <c r="M23" s="164"/>
      <c r="N23" s="164"/>
      <c r="O23" s="164"/>
      <c r="P23" s="164"/>
      <c r="Q23" s="164"/>
      <c r="R23" s="164"/>
      <c r="S23" s="164"/>
      <c r="U23" s="168"/>
      <c r="V23" s="168"/>
      <c r="W23" s="168"/>
      <c r="X23" s="164"/>
      <c r="Y23" s="164"/>
      <c r="Z23" s="164"/>
      <c r="AA23" s="164"/>
      <c r="AB23" s="164"/>
      <c r="AC23" s="164"/>
      <c r="AD23" s="164"/>
      <c r="AE23" s="164"/>
    </row>
    <row r="24" spans="1:16384" s="151" customFormat="1" ht="39.75" customHeight="1">
      <c r="A24" s="744" t="s">
        <v>137</v>
      </c>
      <c r="B24" s="739" t="s">
        <v>138</v>
      </c>
      <c r="C24" s="741" t="s">
        <v>139</v>
      </c>
      <c r="D24" s="741" t="s">
        <v>140</v>
      </c>
      <c r="E24" s="741" t="s">
        <v>141</v>
      </c>
      <c r="F24" s="741" t="s">
        <v>142</v>
      </c>
      <c r="G24" s="741" t="s">
        <v>143</v>
      </c>
      <c r="H24" s="741" t="s">
        <v>144</v>
      </c>
      <c r="I24" s="144" t="s">
        <v>145</v>
      </c>
      <c r="J24" s="741" t="s">
        <v>146</v>
      </c>
      <c r="K24" s="741" t="s">
        <v>147</v>
      </c>
      <c r="L24" s="145" t="s">
        <v>148</v>
      </c>
      <c r="M24" s="146" t="s">
        <v>149</v>
      </c>
      <c r="N24" s="145" t="s">
        <v>150</v>
      </c>
      <c r="O24" s="147" t="s">
        <v>151</v>
      </c>
      <c r="P24" s="148" t="s">
        <v>152</v>
      </c>
      <c r="Q24" s="147" t="s">
        <v>153</v>
      </c>
      <c r="R24" s="148" t="s">
        <v>154</v>
      </c>
      <c r="S24" s="147" t="s">
        <v>155</v>
      </c>
      <c r="T24" s="149"/>
      <c r="U24" s="178" t="s">
        <v>156</v>
      </c>
      <c r="V24" s="178" t="s">
        <v>150</v>
      </c>
      <c r="W24" s="178" t="s">
        <v>151</v>
      </c>
      <c r="X24" s="150" t="s">
        <v>156</v>
      </c>
      <c r="Y24" s="146" t="s">
        <v>149</v>
      </c>
      <c r="Z24" s="145" t="s">
        <v>150</v>
      </c>
      <c r="AA24" s="147" t="s">
        <v>151</v>
      </c>
      <c r="AB24" s="148" t="s">
        <v>152</v>
      </c>
      <c r="AC24" s="147" t="s">
        <v>153</v>
      </c>
      <c r="AD24" s="148" t="s">
        <v>154</v>
      </c>
      <c r="AE24" s="147" t="s">
        <v>155</v>
      </c>
    </row>
    <row r="25" spans="1:16384" s="151" customFormat="1" ht="21" customHeight="1" thickBot="1">
      <c r="A25" s="744"/>
      <c r="B25" s="740"/>
      <c r="C25" s="742"/>
      <c r="D25" s="743"/>
      <c r="E25" s="743"/>
      <c r="F25" s="743"/>
      <c r="G25" s="743"/>
      <c r="H25" s="743"/>
      <c r="I25" s="152">
        <f>SUM(I26:I32)</f>
        <v>8100</v>
      </c>
      <c r="J25" s="742"/>
      <c r="K25" s="742"/>
      <c r="L25" s="153" t="s">
        <v>157</v>
      </c>
      <c r="M25" s="153" t="s">
        <v>157</v>
      </c>
      <c r="N25" s="153" t="s">
        <v>157</v>
      </c>
      <c r="O25" s="154" t="s">
        <v>157</v>
      </c>
      <c r="P25" s="155" t="s">
        <v>157</v>
      </c>
      <c r="Q25" s="156" t="s">
        <v>157</v>
      </c>
      <c r="R25" s="155" t="s">
        <v>157</v>
      </c>
      <c r="S25" s="156" t="s">
        <v>157</v>
      </c>
      <c r="T25" s="149"/>
      <c r="U25" s="179" t="s">
        <v>131</v>
      </c>
      <c r="V25" s="180" t="s">
        <v>131</v>
      </c>
      <c r="W25" s="181" t="s">
        <v>131</v>
      </c>
      <c r="X25" s="157" t="s">
        <v>132</v>
      </c>
      <c r="Y25" s="158" t="s">
        <v>132</v>
      </c>
      <c r="Z25" s="159" t="s">
        <v>132</v>
      </c>
      <c r="AA25" s="160" t="s">
        <v>132</v>
      </c>
      <c r="AB25" s="161" t="s">
        <v>132</v>
      </c>
      <c r="AC25" s="160" t="s">
        <v>132</v>
      </c>
      <c r="AD25" s="161" t="s">
        <v>132</v>
      </c>
      <c r="AE25" s="160" t="s">
        <v>132</v>
      </c>
    </row>
    <row r="26" spans="1:16384" s="151" customFormat="1" ht="12" customHeight="1">
      <c r="B26" s="162" t="s">
        <v>180</v>
      </c>
      <c r="C26" s="137" t="s">
        <v>181</v>
      </c>
      <c r="D26" s="163">
        <v>173</v>
      </c>
      <c r="E26" s="163" t="s">
        <v>161</v>
      </c>
      <c r="F26" s="163">
        <v>1</v>
      </c>
      <c r="G26" s="163">
        <v>90</v>
      </c>
      <c r="H26" s="163">
        <v>6</v>
      </c>
      <c r="I26" s="163">
        <f t="shared" ref="I26:I29" si="6">F26*G26*H26</f>
        <v>540</v>
      </c>
      <c r="J26" s="163" t="e">
        <f>'Offroad Tiers LF'!#REF!</f>
        <v>#REF!</v>
      </c>
      <c r="K26" s="163">
        <v>250</v>
      </c>
      <c r="L26" s="139" t="e">
        <f>IF($D26&lt;11,'Offroad Tiers EF'!$Z$5*$D26*$J26,IF($D26&lt;25,'Offroad Tiers EF'!$Z$6*$D26*$J26,IF($D26&lt;50,'Offroad Tiers EF'!$Z$7*$D26*$J26,IF($D26&lt;75,'Offroad Tiers EF'!$Z$8*$D26*$J26,IF($D26&lt;100,'Offroad Tiers EF'!$Z$9*$D26*$J26,IF($D26&lt;175,'Offroad Tiers EF'!$Z$10*$D26*$J26,IF($D26&lt;300,'Offroad Tiers EF'!$Z$11*$D26*$J26,IF($D26&lt;600,'Offroad Tiers EF'!$Z$12*$D26*$J26,"!"))))))))</f>
        <v>#REF!</v>
      </c>
      <c r="M26" s="164">
        <f>'[7]Offroad SCAB EF'!E144</f>
        <v>0.35947652969375449</v>
      </c>
      <c r="N26" s="139" t="e">
        <f>IF($D26&lt;11,'Offroad Tiers EF'!$AD$5*$D26*$J26,IF($D26&lt;25,'Offroad Tiers EF'!$AD$6*$D26*$J26,IF($D26&lt;50,'Offroad Tiers EF'!$AD$7*$D26*$J26,IF($D26&lt;75,'Offroad Tiers EF'!$AD$8*$D26*$J26,IF($D26&lt;100,'Offroad Tiers EF'!$AD$9*$D26*$J26,IF($D26&lt;175,'Offroad Tiers EF'!$AD$10*$D26*$J26,IF($D26&lt;300,'Offroad Tiers EF'!$AD$11*$D26*$J26,IF($D26&lt;600,'Offroad Tiers EF'!$AD$12*$D26*$J26,"!"))))))))</f>
        <v>#REF!</v>
      </c>
      <c r="O26" s="165" t="e">
        <f>IF($D26&lt;11,'Offroad Tiers EF'!$AB$5*$D26*$J26,IF($D26&lt;25,'Offroad Tiers EF'!$AB$6*$D26*$J26,IF($D26&lt;50,'Offroad Tiers EF'!$AB$7*$D26*$J26,IF($D26&lt;75,'Offroad Tiers EF'!$AB$8*$D26*$J26,IF($D26&lt;100,'Offroad Tiers EF'!$AB$9*$D26*$J26,IF($D26&lt;175,'Offroad Tiers EF'!$AB$10*$D26*$J26,IF($D26&lt;300,'Offroad Tiers EF'!$AB$11*$D26*$J26,IF($D26&lt;600,'Offroad Tiers EF'!$AB$12*$D26*$J26,"!"))))))))</f>
        <v>#REF!</v>
      </c>
      <c r="P26" s="164">
        <f>'[7]Offroad SCAB EF'!H144</f>
        <v>4.2946497845094585E-2</v>
      </c>
      <c r="Q26" s="166">
        <f>'[7]Offroad SCAB EF'!I144</f>
        <v>122.29132035359046</v>
      </c>
      <c r="R26" s="164">
        <f>'[7]Offroad SCAB EF'!J144</f>
        <v>1.088889413872896E-2</v>
      </c>
      <c r="S26" s="166">
        <f t="shared" ref="S26:S32" si="7">R26*$O$5</f>
        <v>4.8812284070164315E-3</v>
      </c>
      <c r="T26" s="167"/>
      <c r="U26" s="168" t="e">
        <f t="shared" ref="U26:U32" si="8">$F26*L26*$H26</f>
        <v>#REF!</v>
      </c>
      <c r="V26" s="168" t="e">
        <f t="shared" ref="V26:W32" si="9">$F26*N26*$H26</f>
        <v>#REF!</v>
      </c>
      <c r="W26" s="168" t="e">
        <f t="shared" si="9"/>
        <v>#REF!</v>
      </c>
      <c r="X26" s="169" t="e">
        <f t="shared" ref="X26:AE32" si="10">L26*$I26/2000</f>
        <v>#REF!</v>
      </c>
      <c r="Y26" s="164">
        <f t="shared" si="10"/>
        <v>9.7058663017313709E-2</v>
      </c>
      <c r="Z26" s="164" t="e">
        <f t="shared" si="10"/>
        <v>#REF!</v>
      </c>
      <c r="AA26" s="166" t="e">
        <f t="shared" si="10"/>
        <v>#REF!</v>
      </c>
      <c r="AB26" s="164">
        <f t="shared" si="10"/>
        <v>1.1595554418175539E-2</v>
      </c>
      <c r="AC26" s="166">
        <f t="shared" si="10"/>
        <v>33.018656495469429</v>
      </c>
      <c r="AD26" s="164">
        <f t="shared" si="10"/>
        <v>2.9400014174568194E-3</v>
      </c>
      <c r="AE26" s="166">
        <f t="shared" si="10"/>
        <v>1.3179316698944366E-3</v>
      </c>
    </row>
    <row r="27" spans="1:16384" s="151" customFormat="1" ht="12" customHeight="1">
      <c r="B27" s="162" t="s">
        <v>182</v>
      </c>
      <c r="C27" s="137" t="s">
        <v>183</v>
      </c>
      <c r="D27" s="163">
        <v>10</v>
      </c>
      <c r="E27" s="163" t="s">
        <v>161</v>
      </c>
      <c r="F27" s="163">
        <v>4</v>
      </c>
      <c r="G27" s="163">
        <v>90</v>
      </c>
      <c r="H27" s="163">
        <v>4</v>
      </c>
      <c r="I27" s="163">
        <f t="shared" si="6"/>
        <v>1440</v>
      </c>
      <c r="J27" s="170">
        <f>'Offroad Tiers LF'!$C$9</f>
        <v>0.74</v>
      </c>
      <c r="K27" s="163">
        <v>50</v>
      </c>
      <c r="L27" s="139">
        <f>IF($D27&lt;11,'Offroad Tiers EF'!$Z$5*$D27*$J27,IF($D27&lt;25,'Offroad Tiers EF'!$Z$6*$D27*$J27,IF($D27&lt;50,'Offroad Tiers EF'!$Z$7*$D27*$J27,IF($D27&lt;75,'Offroad Tiers EF'!$Z$8*$D27*$J27,IF($D27&lt;100,'Offroad Tiers EF'!$Z$9*$D27*$J27,IF($D27&lt;175,'Offroad Tiers EF'!$Z$10*$D27*$J27,IF($D27&lt;300,'Offroad Tiers EF'!$Z$11*$D27*$J27,IF($D27&lt;600,'Offroad Tiers EF'!$Z$12*$D27*$J27,"!"))))))))</f>
        <v>8.6790123456790103E-2</v>
      </c>
      <c r="M27" s="164">
        <f>'[7]Offroad SCAB EF'!E27</f>
        <v>0.34257226385047446</v>
      </c>
      <c r="N27" s="139">
        <f>IF($D27&lt;11,'Offroad Tiers EF'!$AD$5*$D27*$J27,IF($D27&lt;25,'Offroad Tiers EF'!$AD$6*$D27*$J27,IF($D27&lt;50,'Offroad Tiers EF'!$AD$7*$D27*$J27,IF($D27&lt;75,'Offroad Tiers EF'!$AD$8*$D27*$J27,IF($D27&lt;100,'Offroad Tiers EF'!$AD$9*$D27*$J27,IF($D27&lt;175,'Offroad Tiers EF'!$AD$10*$D27*$J27,IF($D27&lt;300,'Offroad Tiers EF'!$AD$11*$D27*$J27,IF($D27&lt;600,'Offroad Tiers EF'!$AD$12*$D27*$J27,"!"))))))))</f>
        <v>9.7883597883597871E-3</v>
      </c>
      <c r="O27" s="165">
        <f>IF($D27&lt;11,'Offroad Tiers EF'!$AB$5*$D27*$J27,IF($D27&lt;25,'Offroad Tiers EF'!$AB$6*$D27*$J27,IF($D27&lt;50,'Offroad Tiers EF'!$AB$7*$D27*$J27,IF($D27&lt;75,'Offroad Tiers EF'!$AB$8*$D27*$J27,IF($D27&lt;100,'Offroad Tiers EF'!$AB$9*$D27*$J27,IF($D27&lt;175,'Offroad Tiers EF'!$AB$10*$D27*$J27,IF($D27&lt;300,'Offroad Tiers EF'!$AB$11*$D27*$J27,IF($D27&lt;600,'Offroad Tiers EF'!$AB$12*$D27*$J27,"!"))))))))</f>
        <v>9.7883597883597878E-2</v>
      </c>
      <c r="P27" s="164">
        <f>'[7]Offroad SCAB EF'!H27</f>
        <v>1.7949004265350368E-2</v>
      </c>
      <c r="Q27" s="166">
        <f>'[7]Offroad SCAB EF'!I27</f>
        <v>188.1018934680813</v>
      </c>
      <c r="R27" s="164">
        <f>'[7]Offroad SCAB EF'!J27</f>
        <v>6.6467242914368414E-3</v>
      </c>
      <c r="S27" s="166">
        <f t="shared" si="7"/>
        <v>2.9795660616785844E-3</v>
      </c>
      <c r="T27" s="167"/>
      <c r="U27" s="168">
        <f t="shared" si="8"/>
        <v>1.3886419753086416</v>
      </c>
      <c r="V27" s="168">
        <f t="shared" si="9"/>
        <v>0.15661375661375659</v>
      </c>
      <c r="W27" s="168">
        <f t="shared" si="9"/>
        <v>1.5661375661375661</v>
      </c>
      <c r="X27" s="169">
        <f t="shared" si="10"/>
        <v>6.2488888888888872E-2</v>
      </c>
      <c r="Y27" s="164">
        <f t="shared" si="10"/>
        <v>0.24665202997234162</v>
      </c>
      <c r="Z27" s="164">
        <f t="shared" si="10"/>
        <v>7.0476190476190465E-3</v>
      </c>
      <c r="AA27" s="166">
        <f t="shared" si="10"/>
        <v>7.047619047619047E-2</v>
      </c>
      <c r="AB27" s="164">
        <f t="shared" si="10"/>
        <v>1.2923283071052264E-2</v>
      </c>
      <c r="AC27" s="166">
        <f t="shared" si="10"/>
        <v>135.43336329701853</v>
      </c>
      <c r="AD27" s="164">
        <f t="shared" si="10"/>
        <v>4.7856414898345256E-3</v>
      </c>
      <c r="AE27" s="166">
        <f t="shared" si="10"/>
        <v>2.1452875644085811E-3</v>
      </c>
    </row>
    <row r="28" spans="1:16384" s="151" customFormat="1" ht="12" customHeight="1">
      <c r="A28" s="151" t="s">
        <v>184</v>
      </c>
      <c r="B28" s="162" t="s">
        <v>185</v>
      </c>
      <c r="C28" s="137" t="s">
        <v>163</v>
      </c>
      <c r="D28" s="163">
        <v>99</v>
      </c>
      <c r="E28" s="163" t="s">
        <v>161</v>
      </c>
      <c r="F28" s="163">
        <v>2</v>
      </c>
      <c r="G28" s="163">
        <v>90</v>
      </c>
      <c r="H28" s="163">
        <v>6</v>
      </c>
      <c r="I28" s="163">
        <f t="shared" si="6"/>
        <v>1080</v>
      </c>
      <c r="J28" s="163" t="e">
        <f>'Offroad Tiers LF'!#REF!</f>
        <v>#REF!</v>
      </c>
      <c r="K28" s="163">
        <v>250</v>
      </c>
      <c r="L28" s="139" t="e">
        <f>IF($D28&lt;11,'Offroad Tiers EF'!$Z$5*$D28*$J28,IF($D28&lt;25,'Offroad Tiers EF'!$Z$6*$D28*$J28,IF($D28&lt;50,'Offroad Tiers EF'!$Z$7*$D28*$J28,IF($D28&lt;75,'Offroad Tiers EF'!$Z$8*$D28*$J28,IF($D28&lt;100,'Offroad Tiers EF'!$Z$9*$D28*$J28,IF($D28&lt;175,'Offroad Tiers EF'!$Z$10*$D28*$J28,IF($D28&lt;300,'Offroad Tiers EF'!$Z$11*$D28*$J28,IF($D28&lt;600,'Offroad Tiers EF'!$Z$12*$D28*$J28,"!"))))))))</f>
        <v>#REF!</v>
      </c>
      <c r="M28" s="164">
        <f>'[7]Offroad SCAB EF'!E174</f>
        <v>0.37171744925102101</v>
      </c>
      <c r="N28" s="139" t="e">
        <f>IF($D28&lt;11,'Offroad Tiers EF'!$AD$5*$D28*$J28,IF($D28&lt;25,'Offroad Tiers EF'!$AD$6*$D28*$J28,IF($D28&lt;50,'Offroad Tiers EF'!$AD$7*$D28*$J28,IF($D28&lt;75,'Offroad Tiers EF'!$AD$8*$D28*$J28,IF($D28&lt;100,'Offroad Tiers EF'!$AD$9*$D28*$J28,IF($D28&lt;175,'Offroad Tiers EF'!$AD$10*$D28*$J28,IF($D28&lt;300,'Offroad Tiers EF'!$AD$11*$D28*$J28,IF($D28&lt;600,'Offroad Tiers EF'!$AD$12*$D28*$J28,"!"))))))))</f>
        <v>#REF!</v>
      </c>
      <c r="O28" s="165" t="e">
        <f>IF($D28&lt;11,'Offroad Tiers EF'!$AB$5*$D28*$J28,IF($D28&lt;25,'Offroad Tiers EF'!$AB$6*$D28*$J28,IF($D28&lt;50,'Offroad Tiers EF'!$AB$7*$D28*$J28,IF($D28&lt;75,'Offroad Tiers EF'!$AB$8*$D28*$J28,IF($D28&lt;100,'Offroad Tiers EF'!$AB$9*$D28*$J28,IF($D28&lt;175,'Offroad Tiers EF'!$AB$10*$D28*$J28,IF($D28&lt;300,'Offroad Tiers EF'!$AB$11*$D28*$J28,IF($D28&lt;600,'Offroad Tiers EF'!$AB$12*$D28*$J28,"!"))))))))</f>
        <v>#REF!</v>
      </c>
      <c r="P28" s="164">
        <f>'[7]Offroad SCAB EF'!H174</f>
        <v>3.7584435805415199E-2</v>
      </c>
      <c r="Q28" s="166">
        <f>'[7]Offroad SCAB EF'!I174</f>
        <v>170.79648206588462</v>
      </c>
      <c r="R28" s="164">
        <f>'[7]Offroad SCAB EF'!J174</f>
        <v>1.1101995011937229E-2</v>
      </c>
      <c r="S28" s="166">
        <f t="shared" si="7"/>
        <v>4.9767563846615168E-3</v>
      </c>
      <c r="T28" s="167"/>
      <c r="U28" s="168" t="e">
        <f t="shared" si="8"/>
        <v>#REF!</v>
      </c>
      <c r="V28" s="168" t="e">
        <f t="shared" si="9"/>
        <v>#REF!</v>
      </c>
      <c r="W28" s="168" t="e">
        <f t="shared" si="9"/>
        <v>#REF!</v>
      </c>
      <c r="X28" s="169" t="e">
        <f t="shared" si="10"/>
        <v>#REF!</v>
      </c>
      <c r="Y28" s="164">
        <f t="shared" si="10"/>
        <v>0.20072742259555135</v>
      </c>
      <c r="Z28" s="164" t="e">
        <f t="shared" si="10"/>
        <v>#REF!</v>
      </c>
      <c r="AA28" s="166" t="e">
        <f t="shared" si="10"/>
        <v>#REF!</v>
      </c>
      <c r="AB28" s="164">
        <f t="shared" si="10"/>
        <v>2.029559533492421E-2</v>
      </c>
      <c r="AC28" s="166">
        <f t="shared" si="10"/>
        <v>92.230100315577701</v>
      </c>
      <c r="AD28" s="164">
        <f t="shared" si="10"/>
        <v>5.9950773064461034E-3</v>
      </c>
      <c r="AE28" s="166">
        <f t="shared" si="10"/>
        <v>2.687448447717219E-3</v>
      </c>
    </row>
    <row r="29" spans="1:16384" s="151" customFormat="1" ht="12" customHeight="1">
      <c r="B29" s="162" t="s">
        <v>186</v>
      </c>
      <c r="C29" s="137" t="s">
        <v>175</v>
      </c>
      <c r="D29" s="163">
        <v>250</v>
      </c>
      <c r="E29" s="163" t="s">
        <v>161</v>
      </c>
      <c r="F29" s="163">
        <v>2</v>
      </c>
      <c r="G29" s="163">
        <v>90</v>
      </c>
      <c r="H29" s="163">
        <v>4</v>
      </c>
      <c r="I29" s="163">
        <f t="shared" si="6"/>
        <v>720</v>
      </c>
      <c r="J29" s="163" t="e">
        <f>'Offroad Tiers LF'!#REF!</f>
        <v>#REF!</v>
      </c>
      <c r="K29" s="163">
        <v>250</v>
      </c>
      <c r="L29" s="139" t="e">
        <f>IF($D29&lt;11,'Offroad Tiers EF'!$Z$5*$D29*$J29,IF($D29&lt;25,'Offroad Tiers EF'!$Z$6*$D29*$J29,IF($D29&lt;50,'Offroad Tiers EF'!$Z$7*$D29*$J29,IF($D29&lt;75,'Offroad Tiers EF'!$Z$8*$D29*$J29,IF($D29&lt;100,'Offroad Tiers EF'!$Z$9*$D29*$J29,IF($D29&lt;175,'Offroad Tiers EF'!$Z$10*$D29*$J29,IF($D29&lt;300,'Offroad Tiers EF'!$Z$11*$D29*$J29,IF($D29&lt;600,'Offroad Tiers EF'!$Z$12*$D29*$J29,"!"))))))))</f>
        <v>#REF!</v>
      </c>
      <c r="M29" s="164">
        <f>'[7]Offroad SCAB EF'!E105</f>
        <v>0.61343040408584759</v>
      </c>
      <c r="N29" s="139" t="e">
        <f>IF($D29&lt;11,'Offroad Tiers EF'!$AD$5*$D29*$J29,IF($D29&lt;25,'Offroad Tiers EF'!$AD$6*$D29*$J29,IF($D29&lt;50,'Offroad Tiers EF'!$AD$7*$D29*$J29,IF($D29&lt;75,'Offroad Tiers EF'!$AD$8*$D29*$J29,IF($D29&lt;100,'Offroad Tiers EF'!$AD$9*$D29*$J29,IF($D29&lt;175,'Offroad Tiers EF'!$AD$10*$D29*$J29,IF($D29&lt;300,'Offroad Tiers EF'!$AD$11*$D29*$J29,IF($D29&lt;600,'Offroad Tiers EF'!$AD$12*$D29*$J29,"!"))))))))</f>
        <v>#REF!</v>
      </c>
      <c r="O29" s="165" t="e">
        <f>IF($D29&lt;11,'Offroad Tiers EF'!$AB$5*$D29*$J29,IF($D29&lt;25,'Offroad Tiers EF'!$AB$6*$D29*$J29,IF($D29&lt;50,'Offroad Tiers EF'!$AB$7*$D29*$J29,IF($D29&lt;75,'Offroad Tiers EF'!$AB$8*$D29*$J29,IF($D29&lt;100,'Offroad Tiers EF'!$AB$9*$D29*$J29,IF($D29&lt;175,'Offroad Tiers EF'!$AB$10*$D29*$J29,IF($D29&lt;300,'Offroad Tiers EF'!$AB$11*$D29*$J29,IF($D29&lt;600,'Offroad Tiers EF'!$AB$12*$D29*$J29,"!"))))))))</f>
        <v>#REF!</v>
      </c>
      <c r="P29" s="164">
        <f>'[7]Offroad SCAB EF'!H105</f>
        <v>5.6708305745606417E-2</v>
      </c>
      <c r="Q29" s="166">
        <f>'[7]Offroad SCAB EF'!I105</f>
        <v>272.33396596803948</v>
      </c>
      <c r="R29" s="164">
        <f>'[7]Offroad SCAB EF'!J105</f>
        <v>1.8636068816092959E-2</v>
      </c>
      <c r="S29" s="166">
        <f t="shared" si="7"/>
        <v>8.3540998141106385E-3</v>
      </c>
      <c r="T29" s="167"/>
      <c r="U29" s="168" t="e">
        <f t="shared" si="8"/>
        <v>#REF!</v>
      </c>
      <c r="V29" s="168" t="e">
        <f t="shared" si="9"/>
        <v>#REF!</v>
      </c>
      <c r="W29" s="168" t="e">
        <f t="shared" si="9"/>
        <v>#REF!</v>
      </c>
      <c r="X29" s="169" t="e">
        <f t="shared" si="10"/>
        <v>#REF!</v>
      </c>
      <c r="Y29" s="164">
        <f t="shared" si="10"/>
        <v>0.22083494547090513</v>
      </c>
      <c r="Z29" s="164" t="e">
        <f t="shared" si="10"/>
        <v>#REF!</v>
      </c>
      <c r="AA29" s="166" t="e">
        <f t="shared" si="10"/>
        <v>#REF!</v>
      </c>
      <c r="AB29" s="164">
        <f t="shared" si="10"/>
        <v>2.041499006841831E-2</v>
      </c>
      <c r="AC29" s="166">
        <f t="shared" si="10"/>
        <v>98.040227748494218</v>
      </c>
      <c r="AD29" s="164">
        <f t="shared" si="10"/>
        <v>6.7089847737934645E-3</v>
      </c>
      <c r="AE29" s="166">
        <f t="shared" si="10"/>
        <v>3.0074759330798299E-3</v>
      </c>
    </row>
    <row r="30" spans="1:16384" s="151" customFormat="1" ht="12" customHeight="1">
      <c r="B30" s="162" t="s">
        <v>187</v>
      </c>
      <c r="C30" s="137" t="s">
        <v>181</v>
      </c>
      <c r="D30" s="163">
        <v>250</v>
      </c>
      <c r="E30" s="163" t="s">
        <v>161</v>
      </c>
      <c r="F30" s="163">
        <v>1</v>
      </c>
      <c r="G30" s="163">
        <v>90</v>
      </c>
      <c r="H30" s="163">
        <v>6</v>
      </c>
      <c r="I30" s="163">
        <f>F30*G30*H30</f>
        <v>540</v>
      </c>
      <c r="J30" s="163" t="e">
        <f>'Offroad Tiers LF'!#REF!</f>
        <v>#REF!</v>
      </c>
      <c r="K30" s="163">
        <v>250</v>
      </c>
      <c r="L30" s="139" t="e">
        <f>IF($D30&lt;11,'Offroad Tiers EF'!$Z$5*$D30*$J30,IF($D30&lt;25,'Offroad Tiers EF'!$Z$6*$D30*$J30,IF($D30&lt;50,'Offroad Tiers EF'!$Z$7*$D30*$J30,IF($D30&lt;75,'Offroad Tiers EF'!$Z$8*$D30*$J30,IF($D30&lt;100,'Offroad Tiers EF'!$Z$9*$D30*$J30,IF($D30&lt;175,'Offroad Tiers EF'!$Z$10*$D30*$J30,IF($D30&lt;300,'Offroad Tiers EF'!$Z$11*$D30*$J30,IF($D30&lt;600,'Offroad Tiers EF'!$Z$12*$D30*$J30,"!"))))))))</f>
        <v>#REF!</v>
      </c>
      <c r="M30" s="164">
        <f>'[7]Offroad SCAB EF'!E144</f>
        <v>0.35947652969375449</v>
      </c>
      <c r="N30" s="139" t="e">
        <f>IF($D30&lt;11,'Offroad Tiers EF'!$AD$5*$D30*$J30,IF($D30&lt;25,'Offroad Tiers EF'!$AD$6*$D30*$J30,IF($D30&lt;50,'Offroad Tiers EF'!$AD$7*$D30*$J30,IF($D30&lt;75,'Offroad Tiers EF'!$AD$8*$D30*$J30,IF($D30&lt;100,'Offroad Tiers EF'!$AD$9*$D30*$J30,IF($D30&lt;175,'Offroad Tiers EF'!$AD$10*$D30*$J30,IF($D30&lt;300,'Offroad Tiers EF'!$AD$11*$D30*$J30,IF($D30&lt;600,'Offroad Tiers EF'!$AD$12*$D30*$J30,"!"))))))))</f>
        <v>#REF!</v>
      </c>
      <c r="O30" s="165" t="e">
        <f>IF($D30&lt;11,'Offroad Tiers EF'!$AB$5*$D30*$J30,IF($D30&lt;25,'Offroad Tiers EF'!$AB$6*$D30*$J30,IF($D30&lt;50,'Offroad Tiers EF'!$AB$7*$D30*$J30,IF($D30&lt;75,'Offroad Tiers EF'!$AB$8*$D30*$J30,IF($D30&lt;100,'Offroad Tiers EF'!$AB$9*$D30*$J30,IF($D30&lt;175,'Offroad Tiers EF'!$AB$10*$D30*$J30,IF($D30&lt;300,'Offroad Tiers EF'!$AB$11*$D30*$J30,IF($D30&lt;600,'Offroad Tiers EF'!$AB$12*$D30*$J30,"!"))))))))</f>
        <v>#REF!</v>
      </c>
      <c r="P30" s="164">
        <f>'[7]Offroad SCAB EF'!H144</f>
        <v>4.2946497845094585E-2</v>
      </c>
      <c r="Q30" s="166">
        <f>'[7]Offroad SCAB EF'!I144</f>
        <v>122.29132035359046</v>
      </c>
      <c r="R30" s="164">
        <f>'[7]Offroad SCAB EF'!J144</f>
        <v>1.088889413872896E-2</v>
      </c>
      <c r="S30" s="166">
        <f t="shared" si="7"/>
        <v>4.8812284070164315E-3</v>
      </c>
      <c r="T30" s="167"/>
      <c r="U30" s="168" t="e">
        <f t="shared" si="8"/>
        <v>#REF!</v>
      </c>
      <c r="V30" s="168" t="e">
        <f t="shared" si="9"/>
        <v>#REF!</v>
      </c>
      <c r="W30" s="168" t="e">
        <f t="shared" si="9"/>
        <v>#REF!</v>
      </c>
      <c r="X30" s="169" t="e">
        <f t="shared" si="10"/>
        <v>#REF!</v>
      </c>
      <c r="Y30" s="164">
        <f t="shared" si="10"/>
        <v>9.7058663017313709E-2</v>
      </c>
      <c r="Z30" s="164" t="e">
        <f t="shared" si="10"/>
        <v>#REF!</v>
      </c>
      <c r="AA30" s="166" t="e">
        <f t="shared" si="10"/>
        <v>#REF!</v>
      </c>
      <c r="AB30" s="164">
        <f t="shared" si="10"/>
        <v>1.1595554418175539E-2</v>
      </c>
      <c r="AC30" s="166">
        <f t="shared" si="10"/>
        <v>33.018656495469429</v>
      </c>
      <c r="AD30" s="164">
        <f t="shared" si="10"/>
        <v>2.9400014174568194E-3</v>
      </c>
      <c r="AE30" s="166">
        <f t="shared" si="10"/>
        <v>1.3179316698944366E-3</v>
      </c>
    </row>
    <row r="31" spans="1:16384" s="151" customFormat="1" ht="12" customHeight="1">
      <c r="B31" s="162" t="s">
        <v>176</v>
      </c>
      <c r="C31" s="137" t="s">
        <v>177</v>
      </c>
      <c r="D31" s="163">
        <v>100</v>
      </c>
      <c r="E31" s="163"/>
      <c r="F31" s="163">
        <v>1</v>
      </c>
      <c r="G31" s="163">
        <v>90</v>
      </c>
      <c r="H31" s="163">
        <v>6</v>
      </c>
      <c r="I31" s="163">
        <f>F31*G31*H31</f>
        <v>540</v>
      </c>
      <c r="J31" s="163" t="e">
        <f>'Offroad Tiers LF'!#REF!</f>
        <v>#REF!</v>
      </c>
      <c r="K31" s="163">
        <v>250</v>
      </c>
      <c r="L31" s="139" t="e">
        <f>IF($D31&lt;11,'Offroad Tiers EF'!$Z$5*$D31*$J31,IF($D31&lt;25,'Offroad Tiers EF'!$Z$6*$D31*$J31,IF($D31&lt;50,'Offroad Tiers EF'!$Z$7*$D31*$J31,IF($D31&lt;75,'Offroad Tiers EF'!$Z$8*$D31*$J31,IF($D31&lt;100,'Offroad Tiers EF'!$Z$9*$D31*$J31,IF($D31&lt;175,'Offroad Tiers EF'!$Z$10*$D31*$J31,IF($D31&lt;300,'Offroad Tiers EF'!$Z$11*$D31*$J31,IF($D31&lt;600,'Offroad Tiers EF'!$Z$12*$D31*$J31,"!"))))))))</f>
        <v>#REF!</v>
      </c>
      <c r="M31" s="164">
        <f>'[7]Offroad SCAB EF'!E145</f>
        <v>0.42729428949312098</v>
      </c>
      <c r="N31" s="139" t="e">
        <f>IF($D31&lt;11,'Offroad Tiers EF'!$AD$5*$D31*$J31,IF($D31&lt;25,'Offroad Tiers EF'!$AD$6*$D31*$J31,IF($D31&lt;50,'Offroad Tiers EF'!$AD$7*$D31*$J31,IF($D31&lt;75,'Offroad Tiers EF'!$AD$8*$D31*$J31,IF($D31&lt;100,'Offroad Tiers EF'!$AD$9*$D31*$J31,IF($D31&lt;175,'Offroad Tiers EF'!$AD$10*$D31*$J31,IF($D31&lt;300,'Offroad Tiers EF'!$AD$11*$D31*$J31,IF($D31&lt;600,'Offroad Tiers EF'!$AD$12*$D31*$J31,"!"))))))))</f>
        <v>#REF!</v>
      </c>
      <c r="O31" s="165" t="e">
        <f>IF($D31&lt;11,'Offroad Tiers EF'!$AB$5*$D31*$J31,IF($D31&lt;25,'Offroad Tiers EF'!$AB$6*$D31*$J31,IF($D31&lt;50,'Offroad Tiers EF'!$AB$7*$D31*$J31,IF($D31&lt;75,'Offroad Tiers EF'!$AB$8*$D31*$J31,IF($D31&lt;100,'Offroad Tiers EF'!$AB$9*$D31*$J31,IF($D31&lt;175,'Offroad Tiers EF'!$AB$10*$D31*$J31,IF($D31&lt;300,'Offroad Tiers EF'!$AB$11*$D31*$J31,IF($D31&lt;600,'Offroad Tiers EF'!$AB$12*$D31*$J31,"!"))))))))</f>
        <v>#REF!</v>
      </c>
      <c r="P31" s="164"/>
      <c r="Q31" s="166"/>
      <c r="R31" s="164"/>
      <c r="S31" s="166"/>
      <c r="T31" s="167"/>
      <c r="U31" s="168" t="e">
        <f t="shared" si="8"/>
        <v>#REF!</v>
      </c>
      <c r="V31" s="168" t="e">
        <f t="shared" si="9"/>
        <v>#REF!</v>
      </c>
      <c r="W31" s="168" t="e">
        <f t="shared" si="9"/>
        <v>#REF!</v>
      </c>
      <c r="X31" s="169" t="e">
        <f t="shared" si="10"/>
        <v>#REF!</v>
      </c>
      <c r="Y31" s="164">
        <f t="shared" si="10"/>
        <v>0.11536945816314267</v>
      </c>
      <c r="Z31" s="164" t="e">
        <f t="shared" si="10"/>
        <v>#REF!</v>
      </c>
      <c r="AA31" s="166" t="e">
        <f t="shared" si="10"/>
        <v>#REF!</v>
      </c>
      <c r="AB31" s="164"/>
      <c r="AC31" s="166"/>
      <c r="AD31" s="164"/>
      <c r="AE31" s="166"/>
    </row>
    <row r="32" spans="1:16384" s="151" customFormat="1" ht="12" customHeight="1" thickBot="1">
      <c r="B32" s="182" t="s">
        <v>188</v>
      </c>
      <c r="C32" s="183" t="s">
        <v>188</v>
      </c>
      <c r="D32" s="184">
        <v>50</v>
      </c>
      <c r="E32" s="184" t="s">
        <v>161</v>
      </c>
      <c r="F32" s="184">
        <v>6</v>
      </c>
      <c r="G32" s="184">
        <v>90</v>
      </c>
      <c r="H32" s="184">
        <v>6</v>
      </c>
      <c r="I32" s="184">
        <f>F32*G32*H32</f>
        <v>3240</v>
      </c>
      <c r="J32" s="185">
        <f>'Offroad Tiers LF'!$C$10</f>
        <v>0.45</v>
      </c>
      <c r="K32" s="184">
        <v>50</v>
      </c>
      <c r="L32" s="186">
        <f>IF($D32&lt;11,'Offroad Tiers EF'!$Z$5*$D32*$J32,IF($D32&lt;25,'Offroad Tiers EF'!$Z$6*$D32*$J32,IF($D32&lt;50,'Offroad Tiers EF'!$Z$7*$D32*$J32,IF($D32&lt;75,'Offroad Tiers EF'!$Z$8*$D32*$J32,IF($D32&lt;100,'Offroad Tiers EF'!$Z$9*$D32*$J32,IF($D32&lt;175,'Offroad Tiers EF'!$Z$10*$D32*$J32,IF($D32&lt;300,'Offroad Tiers EF'!$Z$11*$D32*$J32,IF($D32&lt;600,'Offroad Tiers EF'!$Z$12*$D32*$J32,"!"))))))))</f>
        <v>0.26388888888888884</v>
      </c>
      <c r="M32" s="187">
        <f>'[7]Offroad SCAB EF'!E71</f>
        <v>0.51020662315601917</v>
      </c>
      <c r="N32" s="186">
        <f>IF($D32&lt;11,'Offroad Tiers EF'!$AD$5*$D32*$J32,IF($D32&lt;25,'Offroad Tiers EF'!$AD$6*$D32*$J32,IF($D32&lt;50,'Offroad Tiers EF'!$AD$7*$D32*$J32,IF($D32&lt;75,'Offroad Tiers EF'!$AD$8*$D32*$J32,IF($D32&lt;100,'Offroad Tiers EF'!$AD$9*$D32*$J32,IF($D32&lt;175,'Offroad Tiers EF'!$AD$10*$D32*$J32,IF($D32&lt;300,'Offroad Tiers EF'!$AD$11*$D32*$J32,IF($D32&lt;600,'Offroad Tiers EF'!$AD$12*$D32*$J32,"!"))))))))</f>
        <v>1.488095238095238E-2</v>
      </c>
      <c r="O32" s="188">
        <f>IF($D32&lt;11,'Offroad Tiers EF'!$AB$5*$D32*$J32,IF($D32&lt;25,'Offroad Tiers EF'!$AB$6*$D32*$J32,IF($D32&lt;50,'Offroad Tiers EF'!$AB$7*$D32*$J32,IF($D32&lt;75,'Offroad Tiers EF'!$AB$8*$D32*$J32,IF($D32&lt;100,'Offroad Tiers EF'!$AB$9*$D32*$J32,IF($D32&lt;175,'Offroad Tiers EF'!$AB$10*$D32*$J32,IF($D32&lt;300,'Offroad Tiers EF'!$AB$11*$D32*$J32,IF($D32&lt;600,'Offroad Tiers EF'!$AB$12*$D32*$J32,"!"))))))))</f>
        <v>0.18353174603174602</v>
      </c>
      <c r="P32" s="187">
        <f>'[7]Offroad SCAB EF'!H71</f>
        <v>4.6311163441837874E-2</v>
      </c>
      <c r="Q32" s="189">
        <f>'[7]Offroad SCAB EF'!I71</f>
        <v>233.73537145870978</v>
      </c>
      <c r="R32" s="187">
        <f>'[7]Offroad SCAB EF'!J71</f>
        <v>1.4946984027451463E-2</v>
      </c>
      <c r="S32" s="189">
        <f t="shared" si="7"/>
        <v>6.7003721502368633E-3</v>
      </c>
      <c r="T32" s="167"/>
      <c r="U32" s="168">
        <f t="shared" si="8"/>
        <v>9.4999999999999982</v>
      </c>
      <c r="V32" s="168">
        <f t="shared" si="9"/>
        <v>0.53571428571428559</v>
      </c>
      <c r="W32" s="168">
        <f t="shared" si="9"/>
        <v>6.6071428571428559</v>
      </c>
      <c r="X32" s="190">
        <f t="shared" si="10"/>
        <v>0.42749999999999994</v>
      </c>
      <c r="Y32" s="187">
        <f t="shared" si="10"/>
        <v>0.82653472951275098</v>
      </c>
      <c r="Z32" s="187">
        <f t="shared" si="10"/>
        <v>2.4107142857142855E-2</v>
      </c>
      <c r="AA32" s="189">
        <f t="shared" si="10"/>
        <v>0.29732142857142857</v>
      </c>
      <c r="AB32" s="187">
        <f t="shared" si="10"/>
        <v>7.502408477577735E-2</v>
      </c>
      <c r="AC32" s="189">
        <f t="shared" si="10"/>
        <v>378.65130176310987</v>
      </c>
      <c r="AD32" s="187">
        <f t="shared" si="10"/>
        <v>2.4214114124471369E-2</v>
      </c>
      <c r="AE32" s="189">
        <f t="shared" si="10"/>
        <v>1.0854602883383718E-2</v>
      </c>
    </row>
    <row r="33" spans="1:31" s="167" customFormat="1" ht="12.75">
      <c r="B33" s="171"/>
      <c r="C33" s="149"/>
      <c r="D33" s="149"/>
      <c r="E33" s="172"/>
      <c r="F33" s="172"/>
      <c r="G33" s="172"/>
      <c r="H33" s="172"/>
      <c r="I33" s="172"/>
      <c r="J33" s="172"/>
      <c r="K33" s="172"/>
      <c r="L33" s="173"/>
      <c r="M33" s="174"/>
      <c r="N33" s="174"/>
      <c r="O33" s="174"/>
      <c r="P33" s="174"/>
      <c r="Q33" s="174"/>
      <c r="R33" s="174"/>
      <c r="S33" s="174"/>
      <c r="U33" s="175"/>
      <c r="V33" s="175"/>
      <c r="W33" s="175"/>
      <c r="X33" s="174"/>
      <c r="Y33" s="174"/>
      <c r="Z33" s="174"/>
      <c r="AA33" s="174"/>
      <c r="AB33" s="174"/>
      <c r="AC33" s="174"/>
      <c r="AD33" s="174"/>
      <c r="AE33" s="174"/>
    </row>
    <row r="34" spans="1:31" s="151" customFormat="1" ht="12.75">
      <c r="B34" s="176"/>
      <c r="C34" s="137"/>
      <c r="D34" s="163"/>
      <c r="E34" s="163"/>
      <c r="F34" s="163"/>
      <c r="G34" s="163"/>
      <c r="H34" s="163"/>
      <c r="I34" s="163"/>
      <c r="J34" s="163"/>
      <c r="K34" s="163"/>
      <c r="L34" s="139"/>
      <c r="M34" s="164"/>
      <c r="N34" s="164"/>
      <c r="O34" s="164"/>
      <c r="P34" s="164"/>
      <c r="Q34" s="164"/>
      <c r="R34" s="164"/>
      <c r="S34" s="164"/>
      <c r="U34" s="168"/>
      <c r="V34" s="168"/>
      <c r="W34" s="168"/>
      <c r="X34" s="164"/>
      <c r="Y34" s="164"/>
      <c r="Z34" s="164"/>
      <c r="AA34" s="164"/>
      <c r="AB34" s="164"/>
      <c r="AC34" s="164"/>
      <c r="AD34" s="164"/>
      <c r="AE34" s="164"/>
    </row>
    <row r="35" spans="1:31" s="151" customFormat="1" ht="12.75">
      <c r="B35" s="177" t="s">
        <v>189</v>
      </c>
      <c r="C35" s="136"/>
      <c r="D35" s="136"/>
      <c r="E35" s="136"/>
      <c r="F35" s="137"/>
      <c r="G35" s="137"/>
      <c r="H35" s="136"/>
      <c r="I35" s="138"/>
      <c r="J35" s="136"/>
      <c r="K35" s="136"/>
      <c r="L35" s="139"/>
      <c r="M35" s="164"/>
      <c r="N35" s="164"/>
      <c r="O35" s="164"/>
      <c r="P35" s="164"/>
      <c r="Q35" s="164"/>
      <c r="R35" s="164"/>
      <c r="S35" s="164"/>
      <c r="U35" s="168"/>
      <c r="V35" s="168"/>
      <c r="W35" s="168"/>
      <c r="X35" s="164"/>
      <c r="Y35" s="164"/>
      <c r="Z35" s="164"/>
      <c r="AA35" s="164"/>
      <c r="AB35" s="164"/>
      <c r="AC35" s="164"/>
      <c r="AD35" s="164"/>
      <c r="AE35" s="164"/>
    </row>
    <row r="36" spans="1:31" s="151" customFormat="1" ht="15.4" customHeight="1" thickBot="1">
      <c r="B36" s="151" t="s">
        <v>190</v>
      </c>
      <c r="C36" s="137"/>
      <c r="D36" s="136"/>
      <c r="E36" s="136"/>
      <c r="F36" s="137"/>
      <c r="G36" s="137"/>
      <c r="H36" s="137"/>
      <c r="I36" s="142"/>
      <c r="J36" s="137"/>
      <c r="K36" s="137"/>
      <c r="L36" s="139"/>
      <c r="M36" s="164"/>
      <c r="N36" s="164"/>
      <c r="O36" s="164"/>
      <c r="P36" s="164"/>
      <c r="Q36" s="164"/>
      <c r="R36" s="164"/>
      <c r="S36" s="164"/>
      <c r="U36" s="168"/>
      <c r="V36" s="168"/>
      <c r="W36" s="168"/>
      <c r="X36" s="164"/>
      <c r="Y36" s="164"/>
      <c r="Z36" s="164"/>
      <c r="AA36" s="164"/>
      <c r="AB36" s="164"/>
      <c r="AC36" s="164"/>
      <c r="AD36" s="164"/>
      <c r="AE36" s="164"/>
    </row>
    <row r="37" spans="1:31" s="151" customFormat="1" ht="57" customHeight="1">
      <c r="A37" s="744" t="s">
        <v>137</v>
      </c>
      <c r="B37" s="739" t="s">
        <v>138</v>
      </c>
      <c r="C37" s="741" t="s">
        <v>139</v>
      </c>
      <c r="D37" s="741" t="s">
        <v>140</v>
      </c>
      <c r="E37" s="741" t="s">
        <v>141</v>
      </c>
      <c r="F37" s="741" t="s">
        <v>142</v>
      </c>
      <c r="G37" s="741" t="s">
        <v>143</v>
      </c>
      <c r="H37" s="741" t="s">
        <v>144</v>
      </c>
      <c r="I37" s="144" t="s">
        <v>145</v>
      </c>
      <c r="J37" s="741" t="s">
        <v>146</v>
      </c>
      <c r="K37" s="741" t="s">
        <v>147</v>
      </c>
      <c r="L37" s="145" t="s">
        <v>148</v>
      </c>
      <c r="M37" s="146" t="s">
        <v>149</v>
      </c>
      <c r="N37" s="145" t="s">
        <v>150</v>
      </c>
      <c r="O37" s="147" t="s">
        <v>151</v>
      </c>
      <c r="P37" s="148" t="s">
        <v>152</v>
      </c>
      <c r="Q37" s="147" t="s">
        <v>153</v>
      </c>
      <c r="R37" s="148" t="s">
        <v>154</v>
      </c>
      <c r="S37" s="147" t="s">
        <v>155</v>
      </c>
      <c r="T37" s="149"/>
      <c r="U37" s="178" t="s">
        <v>156</v>
      </c>
      <c r="V37" s="178" t="s">
        <v>150</v>
      </c>
      <c r="W37" s="178" t="s">
        <v>151</v>
      </c>
      <c r="X37" s="150" t="s">
        <v>156</v>
      </c>
      <c r="Y37" s="146" t="s">
        <v>149</v>
      </c>
      <c r="Z37" s="145" t="s">
        <v>150</v>
      </c>
      <c r="AA37" s="147" t="s">
        <v>151</v>
      </c>
      <c r="AB37" s="148" t="s">
        <v>152</v>
      </c>
      <c r="AC37" s="147" t="s">
        <v>153</v>
      </c>
      <c r="AD37" s="148" t="s">
        <v>154</v>
      </c>
      <c r="AE37" s="147" t="s">
        <v>155</v>
      </c>
    </row>
    <row r="38" spans="1:31" s="151" customFormat="1" ht="13.5" thickBot="1">
      <c r="A38" s="744"/>
      <c r="B38" s="740"/>
      <c r="C38" s="742"/>
      <c r="D38" s="743"/>
      <c r="E38" s="743"/>
      <c r="F38" s="743"/>
      <c r="G38" s="743"/>
      <c r="H38" s="743"/>
      <c r="I38" s="152">
        <f>SUM(I39:I43)</f>
        <v>8520</v>
      </c>
      <c r="J38" s="742"/>
      <c r="K38" s="742"/>
      <c r="L38" s="153" t="s">
        <v>157</v>
      </c>
      <c r="M38" s="153" t="s">
        <v>157</v>
      </c>
      <c r="N38" s="153" t="s">
        <v>157</v>
      </c>
      <c r="O38" s="154" t="s">
        <v>157</v>
      </c>
      <c r="P38" s="155" t="s">
        <v>157</v>
      </c>
      <c r="Q38" s="156" t="s">
        <v>157</v>
      </c>
      <c r="R38" s="155" t="s">
        <v>157</v>
      </c>
      <c r="S38" s="156" t="s">
        <v>157</v>
      </c>
      <c r="T38" s="149"/>
      <c r="U38" s="179" t="s">
        <v>131</v>
      </c>
      <c r="V38" s="180" t="s">
        <v>131</v>
      </c>
      <c r="W38" s="181" t="s">
        <v>131</v>
      </c>
      <c r="X38" s="157" t="s">
        <v>132</v>
      </c>
      <c r="Y38" s="158" t="s">
        <v>132</v>
      </c>
      <c r="Z38" s="159" t="s">
        <v>132</v>
      </c>
      <c r="AA38" s="160" t="s">
        <v>132</v>
      </c>
      <c r="AB38" s="161" t="s">
        <v>132</v>
      </c>
      <c r="AC38" s="160" t="s">
        <v>132</v>
      </c>
      <c r="AD38" s="161" t="s">
        <v>132</v>
      </c>
      <c r="AE38" s="160" t="s">
        <v>132</v>
      </c>
    </row>
    <row r="39" spans="1:31" s="151" customFormat="1" ht="12" customHeight="1">
      <c r="A39" s="151" t="s">
        <v>158</v>
      </c>
      <c r="B39" s="162" t="s">
        <v>185</v>
      </c>
      <c r="C39" s="137" t="s">
        <v>163</v>
      </c>
      <c r="D39" s="163">
        <v>99</v>
      </c>
      <c r="E39" s="163" t="s">
        <v>161</v>
      </c>
      <c r="F39" s="163">
        <v>2</v>
      </c>
      <c r="G39" s="163">
        <v>120</v>
      </c>
      <c r="H39" s="163">
        <v>5</v>
      </c>
      <c r="I39" s="163">
        <f t="shared" ref="I39:I42" si="11">F39*G39*H39</f>
        <v>1200</v>
      </c>
      <c r="J39" s="163" t="e">
        <f>'Offroad Tiers LF'!#REF!</f>
        <v>#REF!</v>
      </c>
      <c r="K39" s="163">
        <v>250</v>
      </c>
      <c r="L39" s="139" t="e">
        <f>IF($D39&lt;11,'Offroad Tiers EF'!$Z$5*$D39*$J39,IF($D39&lt;25,'Offroad Tiers EF'!$Z$6*$D39*$J39,IF($D39&lt;50,'Offroad Tiers EF'!$Z$7*$D39*$J39,IF($D39&lt;75,'Offroad Tiers EF'!$Z$8*$D39*$J39,IF($D39&lt;100,'Offroad Tiers EF'!$Z$9*$D39*$J39,IF($D39&lt;175,'Offroad Tiers EF'!$Z$10*$D39*$J39,IF($D39&lt;300,'Offroad Tiers EF'!$Z$11*$D39*$J39,IF($D39&lt;600,'Offroad Tiers EF'!$Z$12*$D39*$J39,"!"))))))))</f>
        <v>#REF!</v>
      </c>
      <c r="M39" s="164">
        <f>'[7]Offroad SCAB EF'!E174</f>
        <v>0.37171744925102101</v>
      </c>
      <c r="N39" s="139" t="e">
        <f>IF($D39&lt;11,'Offroad Tiers EF'!$AD$5*$D39*$J39,IF($D39&lt;25,'Offroad Tiers EF'!$AD$6*$D39*$J39,IF($D39&lt;50,'Offroad Tiers EF'!$AD$7*$D39*$J39,IF($D39&lt;75,'Offroad Tiers EF'!$AD$8*$D39*$J39,IF($D39&lt;100,'Offroad Tiers EF'!$AD$9*$D39*$J39,IF($D39&lt;175,'Offroad Tiers EF'!$AD$10*$D39*$J39,IF($D39&lt;300,'Offroad Tiers EF'!$AD$11*$D39*$J39,IF($D39&lt;600,'Offroad Tiers EF'!$AD$12*$D39*$J39,"!"))))))))</f>
        <v>#REF!</v>
      </c>
      <c r="O39" s="165" t="e">
        <f>IF($D39&lt;11,'Offroad Tiers EF'!$AB$5*$D39*$J39,IF($D39&lt;25,'Offroad Tiers EF'!$AB$6*$D39*$J39,IF($D39&lt;50,'Offroad Tiers EF'!$AB$7*$D39*$J39,IF($D39&lt;75,'Offroad Tiers EF'!$AB$8*$D39*$J39,IF($D39&lt;100,'Offroad Tiers EF'!$AB$9*$D39*$J39,IF($D39&lt;175,'Offroad Tiers EF'!$AB$10*$D39*$J39,IF($D39&lt;300,'Offroad Tiers EF'!$AB$11*$D39*$J39,IF($D39&lt;600,'Offroad Tiers EF'!$AB$12*$D39*$J39,"!"))))))))</f>
        <v>#REF!</v>
      </c>
      <c r="P39" s="164">
        <f>'[7]Offroad SCAB EF'!H174</f>
        <v>3.7584435805415199E-2</v>
      </c>
      <c r="Q39" s="166">
        <f>'[7]Offroad SCAB EF'!I174</f>
        <v>170.79648206588462</v>
      </c>
      <c r="R39" s="164">
        <f>'[7]Offroad SCAB EF'!J174</f>
        <v>1.1101995011937229E-2</v>
      </c>
      <c r="S39" s="166">
        <f t="shared" ref="S39:S43" si="12">R39*$O$5</f>
        <v>4.9767563846615168E-3</v>
      </c>
      <c r="T39" s="167"/>
      <c r="U39" s="168" t="e">
        <f t="shared" ref="U39:U43" si="13">$F39*L39*$H39</f>
        <v>#REF!</v>
      </c>
      <c r="V39" s="168" t="e">
        <f t="shared" ref="V39:W43" si="14">$F39*N39*$H39</f>
        <v>#REF!</v>
      </c>
      <c r="W39" s="168" t="e">
        <f t="shared" si="14"/>
        <v>#REF!</v>
      </c>
      <c r="X39" s="169" t="e">
        <f t="shared" ref="X39:AE43" si="15">L39*$I39/2000</f>
        <v>#REF!</v>
      </c>
      <c r="Y39" s="164">
        <f t="shared" si="15"/>
        <v>0.22303046955061262</v>
      </c>
      <c r="Z39" s="164" t="e">
        <f t="shared" si="15"/>
        <v>#REF!</v>
      </c>
      <c r="AA39" s="166" t="e">
        <f t="shared" si="15"/>
        <v>#REF!</v>
      </c>
      <c r="AB39" s="164">
        <f t="shared" si="15"/>
        <v>2.2550661483249117E-2</v>
      </c>
      <c r="AC39" s="166">
        <f t="shared" si="15"/>
        <v>102.47788923953078</v>
      </c>
      <c r="AD39" s="164">
        <f t="shared" si="15"/>
        <v>6.6611970071623373E-3</v>
      </c>
      <c r="AE39" s="166">
        <f t="shared" si="15"/>
        <v>2.9860538307969098E-3</v>
      </c>
    </row>
    <row r="40" spans="1:31" s="151" customFormat="1" ht="12" customHeight="1">
      <c r="A40" s="151" t="s">
        <v>191</v>
      </c>
      <c r="B40" s="162" t="s">
        <v>192</v>
      </c>
      <c r="C40" s="137" t="s">
        <v>175</v>
      </c>
      <c r="D40" s="163">
        <v>99</v>
      </c>
      <c r="E40" s="163" t="s">
        <v>161</v>
      </c>
      <c r="F40" s="163">
        <v>1</v>
      </c>
      <c r="G40" s="163">
        <v>120</v>
      </c>
      <c r="H40" s="163">
        <v>5</v>
      </c>
      <c r="I40" s="163">
        <f t="shared" si="11"/>
        <v>600</v>
      </c>
      <c r="J40" s="163" t="e">
        <f>'Offroad Tiers LF'!#REF!</f>
        <v>#REF!</v>
      </c>
      <c r="K40" s="163">
        <v>500</v>
      </c>
      <c r="L40" s="139" t="e">
        <f>IF($D40&lt;11,'Offroad Tiers EF'!$Z$5*$D40*$J40,IF($D40&lt;25,'Offroad Tiers EF'!$Z$6*$D40*$J40,IF($D40&lt;50,'Offroad Tiers EF'!$Z$7*$D40*$J40,IF($D40&lt;75,'Offroad Tiers EF'!$Z$8*$D40*$J40,IF($D40&lt;100,'Offroad Tiers EF'!$Z$9*$D40*$J40,IF($D40&lt;175,'Offroad Tiers EF'!$Z$10*$D40*$J40,IF($D40&lt;300,'Offroad Tiers EF'!$Z$11*$D40*$J40,IF($D40&lt;600,'Offroad Tiers EF'!$Z$12*$D40*$J40,"!"))))))))</f>
        <v>#REF!</v>
      </c>
      <c r="M40" s="164">
        <f>'[7]Offroad SCAB EF'!E105</f>
        <v>0.61343040408584759</v>
      </c>
      <c r="N40" s="139" t="e">
        <f>IF($D40&lt;11,'Offroad Tiers EF'!$AD$5*$D40*$J40,IF($D40&lt;25,'Offroad Tiers EF'!$AD$6*$D40*$J40,IF($D40&lt;50,'Offroad Tiers EF'!$AD$7*$D40*$J40,IF($D40&lt;75,'Offroad Tiers EF'!$AD$8*$D40*$J40,IF($D40&lt;100,'Offroad Tiers EF'!$AD$9*$D40*$J40,IF($D40&lt;175,'Offroad Tiers EF'!$AD$10*$D40*$J40,IF($D40&lt;300,'Offroad Tiers EF'!$AD$11*$D40*$J40,IF($D40&lt;600,'Offroad Tiers EF'!$AD$12*$D40*$J40,"!"))))))))</f>
        <v>#REF!</v>
      </c>
      <c r="O40" s="165" t="e">
        <f>IF($D40&lt;11,'Offroad Tiers EF'!$AB$5*$D40*$J40,IF($D40&lt;25,'Offroad Tiers EF'!$AB$6*$D40*$J40,IF($D40&lt;50,'Offroad Tiers EF'!$AB$7*$D40*$J40,IF($D40&lt;75,'Offroad Tiers EF'!$AB$8*$D40*$J40,IF($D40&lt;100,'Offroad Tiers EF'!$AB$9*$D40*$J40,IF($D40&lt;175,'Offroad Tiers EF'!$AB$10*$D40*$J40,IF($D40&lt;300,'Offroad Tiers EF'!$AB$11*$D40*$J40,IF($D40&lt;600,'Offroad Tiers EF'!$AB$12*$D40*$J40,"!"))))))))</f>
        <v>#REF!</v>
      </c>
      <c r="P40" s="164">
        <f>'[7]Offroad SCAB EF'!H105</f>
        <v>5.6708305745606417E-2</v>
      </c>
      <c r="Q40" s="166">
        <f>'[7]Offroad SCAB EF'!I105</f>
        <v>272.33396596803948</v>
      </c>
      <c r="R40" s="164">
        <f>'[7]Offroad SCAB EF'!J105</f>
        <v>1.8636068816092959E-2</v>
      </c>
      <c r="S40" s="166">
        <f t="shared" si="12"/>
        <v>8.3540998141106385E-3</v>
      </c>
      <c r="T40" s="167"/>
      <c r="U40" s="168" t="e">
        <f t="shared" si="13"/>
        <v>#REF!</v>
      </c>
      <c r="V40" s="168" t="e">
        <f t="shared" si="14"/>
        <v>#REF!</v>
      </c>
      <c r="W40" s="168" t="e">
        <f t="shared" si="14"/>
        <v>#REF!</v>
      </c>
      <c r="X40" s="169" t="e">
        <f t="shared" si="15"/>
        <v>#REF!</v>
      </c>
      <c r="Y40" s="164">
        <f t="shared" si="15"/>
        <v>0.18402912122575427</v>
      </c>
      <c r="Z40" s="164" t="e">
        <f t="shared" si="15"/>
        <v>#REF!</v>
      </c>
      <c r="AA40" s="166" t="e">
        <f t="shared" si="15"/>
        <v>#REF!</v>
      </c>
      <c r="AB40" s="164">
        <f t="shared" si="15"/>
        <v>1.7012491723681925E-2</v>
      </c>
      <c r="AC40" s="166">
        <f t="shared" si="15"/>
        <v>81.700189790411841</v>
      </c>
      <c r="AD40" s="164">
        <f t="shared" si="15"/>
        <v>5.590820644827888E-3</v>
      </c>
      <c r="AE40" s="166">
        <f t="shared" si="15"/>
        <v>2.5062299442331916E-3</v>
      </c>
    </row>
    <row r="41" spans="1:31" s="151" customFormat="1" ht="12" customHeight="1">
      <c r="A41" s="151" t="s">
        <v>193</v>
      </c>
      <c r="B41" s="162" t="s">
        <v>194</v>
      </c>
      <c r="C41" s="137" t="s">
        <v>175</v>
      </c>
      <c r="D41" s="163">
        <v>250</v>
      </c>
      <c r="E41" s="163" t="s">
        <v>161</v>
      </c>
      <c r="F41" s="163">
        <v>1</v>
      </c>
      <c r="G41" s="163">
        <v>120</v>
      </c>
      <c r="H41" s="163">
        <v>4</v>
      </c>
      <c r="I41" s="163">
        <f t="shared" si="11"/>
        <v>480</v>
      </c>
      <c r="J41" s="163" t="e">
        <f>'Offroad Tiers LF'!#REF!</f>
        <v>#REF!</v>
      </c>
      <c r="K41" s="163">
        <v>500</v>
      </c>
      <c r="L41" s="139" t="e">
        <f>IF($D41&lt;11,'Offroad Tiers EF'!$Z$5*$D41*$J41,IF($D41&lt;25,'Offroad Tiers EF'!$Z$6*$D41*$J41,IF($D41&lt;50,'Offroad Tiers EF'!$Z$7*$D41*$J41,IF($D41&lt;75,'Offroad Tiers EF'!$Z$8*$D41*$J41,IF($D41&lt;100,'Offroad Tiers EF'!$Z$9*$D41*$J41,IF($D41&lt;175,'Offroad Tiers EF'!$Z$10*$D41*$J41,IF($D41&lt;300,'Offroad Tiers EF'!$Z$11*$D41*$J41,IF($D41&lt;600,'Offroad Tiers EF'!$Z$12*$D41*$J41,"!"))))))))</f>
        <v>#REF!</v>
      </c>
      <c r="M41" s="164">
        <f>'[7]Offroad SCAB EF'!E105</f>
        <v>0.61343040408584759</v>
      </c>
      <c r="N41" s="139" t="e">
        <f>IF($D41&lt;11,'Offroad Tiers EF'!$AD$5*$D41*$J41,IF($D41&lt;25,'Offroad Tiers EF'!$AD$6*$D41*$J41,IF($D41&lt;50,'Offroad Tiers EF'!$AD$7*$D41*$J41,IF($D41&lt;75,'Offroad Tiers EF'!$AD$8*$D41*$J41,IF($D41&lt;100,'Offroad Tiers EF'!$AD$9*$D41*$J41,IF($D41&lt;175,'Offroad Tiers EF'!$AD$10*$D41*$J41,IF($D41&lt;300,'Offroad Tiers EF'!$AD$11*$D41*$J41,IF($D41&lt;600,'Offroad Tiers EF'!$AD$12*$D41*$J41,"!"))))))))</f>
        <v>#REF!</v>
      </c>
      <c r="O41" s="165" t="e">
        <f>IF($D41&lt;11,'Offroad Tiers EF'!$AB$5*$D41*$J41,IF($D41&lt;25,'Offroad Tiers EF'!$AB$6*$D41*$J41,IF($D41&lt;50,'Offroad Tiers EF'!$AB$7*$D41*$J41,IF($D41&lt;75,'Offroad Tiers EF'!$AB$8*$D41*$J41,IF($D41&lt;100,'Offroad Tiers EF'!$AB$9*$D41*$J41,IF($D41&lt;175,'Offroad Tiers EF'!$AB$10*$D41*$J41,IF($D41&lt;300,'Offroad Tiers EF'!$AB$11*$D41*$J41,IF($D41&lt;600,'Offroad Tiers EF'!$AB$12*$D41*$J41,"!"))))))))</f>
        <v>#REF!</v>
      </c>
      <c r="P41" s="164">
        <f>'[7]Offroad SCAB EF'!H105</f>
        <v>5.6708305745606417E-2</v>
      </c>
      <c r="Q41" s="166">
        <f>'[7]Offroad SCAB EF'!I105</f>
        <v>272.33396596803948</v>
      </c>
      <c r="R41" s="164">
        <f>'[7]Offroad SCAB EF'!J105</f>
        <v>1.8636068816092959E-2</v>
      </c>
      <c r="S41" s="166">
        <f t="shared" si="12"/>
        <v>8.3540998141106385E-3</v>
      </c>
      <c r="T41" s="167"/>
      <c r="U41" s="168" t="e">
        <f t="shared" si="13"/>
        <v>#REF!</v>
      </c>
      <c r="V41" s="168" t="e">
        <f t="shared" si="14"/>
        <v>#REF!</v>
      </c>
      <c r="W41" s="168" t="e">
        <f t="shared" si="14"/>
        <v>#REF!</v>
      </c>
      <c r="X41" s="169" t="e">
        <f t="shared" si="15"/>
        <v>#REF!</v>
      </c>
      <c r="Y41" s="164">
        <f t="shared" si="15"/>
        <v>0.14722329698060344</v>
      </c>
      <c r="Z41" s="164" t="e">
        <f t="shared" si="15"/>
        <v>#REF!</v>
      </c>
      <c r="AA41" s="166" t="e">
        <f t="shared" si="15"/>
        <v>#REF!</v>
      </c>
      <c r="AB41" s="164">
        <f t="shared" si="15"/>
        <v>1.3609993378945541E-2</v>
      </c>
      <c r="AC41" s="166">
        <f t="shared" si="15"/>
        <v>65.360151832329478</v>
      </c>
      <c r="AD41" s="164">
        <f t="shared" si="15"/>
        <v>4.4726565158623097E-3</v>
      </c>
      <c r="AE41" s="166">
        <f t="shared" si="15"/>
        <v>2.004983955386553E-3</v>
      </c>
    </row>
    <row r="42" spans="1:31" s="151" customFormat="1" ht="12" customHeight="1">
      <c r="B42" s="162" t="s">
        <v>195</v>
      </c>
      <c r="C42" s="137" t="s">
        <v>175</v>
      </c>
      <c r="D42" s="163">
        <v>25</v>
      </c>
      <c r="E42" s="163" t="s">
        <v>161</v>
      </c>
      <c r="F42" s="163">
        <v>2</v>
      </c>
      <c r="G42" s="163">
        <v>120</v>
      </c>
      <c r="H42" s="163">
        <v>8</v>
      </c>
      <c r="I42" s="163">
        <f t="shared" si="11"/>
        <v>1920</v>
      </c>
      <c r="J42" s="163" t="e">
        <f>'Offroad Tiers LF'!#REF!</f>
        <v>#REF!</v>
      </c>
      <c r="K42" s="163">
        <v>500</v>
      </c>
      <c r="L42" s="139" t="e">
        <f>IF($D42&lt;11,'Offroad Tiers EF'!$Z$5*$D42*$J42,IF($D42&lt;25,'Offroad Tiers EF'!$Z$6*$D42*$J42,IF($D42&lt;50,'Offroad Tiers EF'!$Z$7*$D42*$J42,IF($D42&lt;75,'Offroad Tiers EF'!$Z$8*$D42*$J42,IF($D42&lt;100,'Offroad Tiers EF'!$Z$9*$D42*$J42,IF($D42&lt;175,'Offroad Tiers EF'!$Z$10*$D42*$J42,IF($D42&lt;300,'Offroad Tiers EF'!$Z$11*$D42*$J42,IF($D42&lt;600,'Offroad Tiers EF'!$Z$12*$D42*$J42,"!"))))))))</f>
        <v>#REF!</v>
      </c>
      <c r="M42" s="164">
        <f>'[7]Offroad SCAB EF'!E105</f>
        <v>0.61343040408584759</v>
      </c>
      <c r="N42" s="139" t="e">
        <f>IF($D42&lt;11,'Offroad Tiers EF'!$AD$5*$D42*$J42,IF($D42&lt;25,'Offroad Tiers EF'!$AD$6*$D42*$J42,IF($D42&lt;50,'Offroad Tiers EF'!$AD$7*$D42*$J42,IF($D42&lt;75,'Offroad Tiers EF'!$AD$8*$D42*$J42,IF($D42&lt;100,'Offroad Tiers EF'!$AD$9*$D42*$J42,IF($D42&lt;175,'Offroad Tiers EF'!$AD$10*$D42*$J42,IF($D42&lt;300,'Offroad Tiers EF'!$AD$11*$D42*$J42,IF($D42&lt;600,'Offroad Tiers EF'!$AD$12*$D42*$J42,"!"))))))))</f>
        <v>#REF!</v>
      </c>
      <c r="O42" s="165" t="e">
        <f>IF($D42&lt;11,'Offroad Tiers EF'!$AB$5*$D42*$J42,IF($D42&lt;25,'Offroad Tiers EF'!$AB$6*$D42*$J42,IF($D42&lt;50,'Offroad Tiers EF'!$AB$7*$D42*$J42,IF($D42&lt;75,'Offroad Tiers EF'!$AB$8*$D42*$J42,IF($D42&lt;100,'Offroad Tiers EF'!$AB$9*$D42*$J42,IF($D42&lt;175,'Offroad Tiers EF'!$AB$10*$D42*$J42,IF($D42&lt;300,'Offroad Tiers EF'!$AB$11*$D42*$J42,IF($D42&lt;600,'Offroad Tiers EF'!$AB$12*$D42*$J42,"!"))))))))</f>
        <v>#REF!</v>
      </c>
      <c r="P42" s="164">
        <f>'[7]Offroad SCAB EF'!H105</f>
        <v>5.6708305745606417E-2</v>
      </c>
      <c r="Q42" s="166">
        <f>'[7]Offroad SCAB EF'!I105</f>
        <v>272.33396596803948</v>
      </c>
      <c r="R42" s="164">
        <f>'[7]Offroad SCAB EF'!J105</f>
        <v>1.8636068816092959E-2</v>
      </c>
      <c r="S42" s="166">
        <f t="shared" si="12"/>
        <v>8.3540998141106385E-3</v>
      </c>
      <c r="T42" s="167"/>
      <c r="U42" s="168" t="e">
        <f t="shared" si="13"/>
        <v>#REF!</v>
      </c>
      <c r="V42" s="168" t="e">
        <f t="shared" si="14"/>
        <v>#REF!</v>
      </c>
      <c r="W42" s="168" t="e">
        <f t="shared" si="14"/>
        <v>#REF!</v>
      </c>
      <c r="X42" s="169" t="e">
        <f t="shared" si="15"/>
        <v>#REF!</v>
      </c>
      <c r="Y42" s="164">
        <f t="shared" si="15"/>
        <v>0.58889318792241374</v>
      </c>
      <c r="Z42" s="164" t="e">
        <f t="shared" si="15"/>
        <v>#REF!</v>
      </c>
      <c r="AA42" s="166" t="e">
        <f t="shared" si="15"/>
        <v>#REF!</v>
      </c>
      <c r="AB42" s="164">
        <f t="shared" si="15"/>
        <v>5.4439973515782163E-2</v>
      </c>
      <c r="AC42" s="166">
        <f t="shared" si="15"/>
        <v>261.44060732931791</v>
      </c>
      <c r="AD42" s="164">
        <f t="shared" si="15"/>
        <v>1.7890626063449239E-2</v>
      </c>
      <c r="AE42" s="166">
        <f t="shared" si="15"/>
        <v>8.0199358215462119E-3</v>
      </c>
    </row>
    <row r="43" spans="1:31" s="151" customFormat="1" ht="12" customHeight="1" thickBot="1">
      <c r="B43" s="182" t="s">
        <v>188</v>
      </c>
      <c r="C43" s="183" t="s">
        <v>188</v>
      </c>
      <c r="D43" s="184">
        <v>50</v>
      </c>
      <c r="E43" s="184" t="s">
        <v>161</v>
      </c>
      <c r="F43" s="184">
        <v>6</v>
      </c>
      <c r="G43" s="184">
        <v>120</v>
      </c>
      <c r="H43" s="184">
        <v>6</v>
      </c>
      <c r="I43" s="184">
        <f>F43*G43*H43</f>
        <v>4320</v>
      </c>
      <c r="J43" s="185">
        <f>'Offroad Tiers LF'!$C$10</f>
        <v>0.45</v>
      </c>
      <c r="K43" s="184">
        <v>50</v>
      </c>
      <c r="L43" s="186">
        <f>IF($D43&lt;11,'Offroad Tiers EF'!$Z$5*$D43*$J43,IF($D43&lt;25,'Offroad Tiers EF'!$Z$6*$D43*$J43,IF($D43&lt;50,'Offroad Tiers EF'!$Z$7*$D43*$J43,IF($D43&lt;75,'Offroad Tiers EF'!$Z$8*$D43*$J43,IF($D43&lt;100,'Offroad Tiers EF'!$Z$9*$D43*$J43,IF($D43&lt;175,'Offroad Tiers EF'!$Z$10*$D43*$J43,IF($D43&lt;300,'Offroad Tiers EF'!$Z$11*$D43*$J43,IF($D43&lt;600,'Offroad Tiers EF'!$Z$12*$D43*$J43,"!"))))))))</f>
        <v>0.26388888888888884</v>
      </c>
      <c r="M43" s="187">
        <f>'[7]Offroad SCAB EF'!E71</f>
        <v>0.51020662315601917</v>
      </c>
      <c r="N43" s="186">
        <f>IF($D43&lt;11,'Offroad Tiers EF'!$AD$5*$D43*$J43,IF($D43&lt;25,'Offroad Tiers EF'!$AD$6*$D43*$J43,IF($D43&lt;50,'Offroad Tiers EF'!$AD$7*$D43*$J43,IF($D43&lt;75,'Offroad Tiers EF'!$AD$8*$D43*$J43,IF($D43&lt;100,'Offroad Tiers EF'!$AD$9*$D43*$J43,IF($D43&lt;175,'Offroad Tiers EF'!$AD$10*$D43*$J43,IF($D43&lt;300,'Offroad Tiers EF'!$AD$11*$D43*$J43,IF($D43&lt;600,'Offroad Tiers EF'!$AD$12*$D43*$J43,"!"))))))))</f>
        <v>1.488095238095238E-2</v>
      </c>
      <c r="O43" s="188">
        <f>IF($D43&lt;11,'Offroad Tiers EF'!$AB$5*$D43*$J43,IF($D43&lt;25,'Offroad Tiers EF'!$AB$6*$D43*$J43,IF($D43&lt;50,'Offroad Tiers EF'!$AB$7*$D43*$J43,IF($D43&lt;75,'Offroad Tiers EF'!$AB$8*$D43*$J43,IF($D43&lt;100,'Offroad Tiers EF'!$AB$9*$D43*$J43,IF($D43&lt;175,'Offroad Tiers EF'!$AB$10*$D43*$J43,IF($D43&lt;300,'Offroad Tiers EF'!$AB$11*$D43*$J43,IF($D43&lt;600,'Offroad Tiers EF'!$AB$12*$D43*$J43,"!"))))))))</f>
        <v>0.18353174603174602</v>
      </c>
      <c r="P43" s="187">
        <f>'[7]Offroad SCAB EF'!H71</f>
        <v>4.6311163441837874E-2</v>
      </c>
      <c r="Q43" s="189">
        <f>'[7]Offroad SCAB EF'!I71</f>
        <v>233.73537145870978</v>
      </c>
      <c r="R43" s="187">
        <f>'[7]Offroad SCAB EF'!J71</f>
        <v>1.4946984027451463E-2</v>
      </c>
      <c r="S43" s="189">
        <f t="shared" si="12"/>
        <v>6.7003721502368633E-3</v>
      </c>
      <c r="T43" s="167"/>
      <c r="U43" s="168">
        <f t="shared" si="13"/>
        <v>9.4999999999999982</v>
      </c>
      <c r="V43" s="168">
        <f t="shared" si="14"/>
        <v>0.53571428571428559</v>
      </c>
      <c r="W43" s="168">
        <f t="shared" si="14"/>
        <v>6.6071428571428559</v>
      </c>
      <c r="X43" s="190">
        <f t="shared" si="15"/>
        <v>0.56999999999999984</v>
      </c>
      <c r="Y43" s="187">
        <f t="shared" si="15"/>
        <v>1.1020463060170014</v>
      </c>
      <c r="Z43" s="187">
        <f t="shared" si="15"/>
        <v>3.214285714285714E-2</v>
      </c>
      <c r="AA43" s="189">
        <f t="shared" si="15"/>
        <v>0.39642857142857141</v>
      </c>
      <c r="AB43" s="187">
        <f t="shared" si="15"/>
        <v>0.10003211303436982</v>
      </c>
      <c r="AC43" s="189">
        <f t="shared" si="15"/>
        <v>504.86840235081314</v>
      </c>
      <c r="AD43" s="187">
        <f t="shared" si="15"/>
        <v>3.2285485499295163E-2</v>
      </c>
      <c r="AE43" s="189">
        <f t="shared" si="15"/>
        <v>1.4472803844511623E-2</v>
      </c>
    </row>
    <row r="44" spans="1:31" s="167" customFormat="1" ht="12.75">
      <c r="B44" s="171"/>
      <c r="C44" s="149"/>
      <c r="D44" s="172"/>
      <c r="E44" s="172"/>
      <c r="F44" s="172"/>
      <c r="G44" s="172"/>
      <c r="H44" s="172"/>
      <c r="I44" s="172"/>
      <c r="J44" s="172"/>
      <c r="K44" s="172"/>
      <c r="L44" s="173"/>
      <c r="M44" s="174"/>
      <c r="N44" s="174"/>
      <c r="O44" s="174"/>
      <c r="P44" s="174"/>
      <c r="Q44" s="174"/>
      <c r="R44" s="174"/>
      <c r="S44" s="174"/>
      <c r="U44" s="175"/>
      <c r="V44" s="175"/>
      <c r="W44" s="175"/>
      <c r="X44" s="174"/>
      <c r="Y44" s="174"/>
      <c r="Z44" s="174"/>
      <c r="AA44" s="174"/>
      <c r="AB44" s="174"/>
      <c r="AC44" s="174"/>
      <c r="AD44" s="174"/>
      <c r="AE44" s="174"/>
    </row>
    <row r="45" spans="1:31" s="151" customFormat="1" ht="12.75">
      <c r="B45" s="176"/>
      <c r="C45" s="137"/>
      <c r="D45" s="163"/>
      <c r="E45" s="163"/>
      <c r="F45" s="163"/>
      <c r="G45" s="163"/>
      <c r="H45" s="163"/>
      <c r="I45" s="163"/>
      <c r="J45" s="163"/>
      <c r="K45" s="163"/>
      <c r="L45" s="139"/>
      <c r="M45" s="164"/>
      <c r="N45" s="164"/>
      <c r="O45" s="164"/>
      <c r="P45" s="164"/>
      <c r="Q45" s="164"/>
      <c r="R45" s="164"/>
      <c r="S45" s="164"/>
      <c r="U45" s="168"/>
      <c r="V45" s="168"/>
      <c r="W45" s="168"/>
      <c r="X45" s="164"/>
      <c r="Y45" s="164"/>
      <c r="Z45" s="164"/>
      <c r="AA45" s="164"/>
      <c r="AB45" s="164"/>
      <c r="AC45" s="164"/>
      <c r="AD45" s="164"/>
      <c r="AE45" s="164"/>
    </row>
    <row r="46" spans="1:31" s="151" customFormat="1" ht="12.75">
      <c r="B46" s="177" t="s">
        <v>196</v>
      </c>
      <c r="C46" s="137"/>
      <c r="D46" s="191"/>
      <c r="E46" s="163"/>
      <c r="F46" s="163"/>
      <c r="G46" s="163"/>
      <c r="H46" s="163"/>
      <c r="I46" s="138"/>
      <c r="J46" s="163"/>
      <c r="K46" s="163"/>
      <c r="L46" s="139"/>
      <c r="M46" s="164"/>
      <c r="N46" s="164"/>
      <c r="O46" s="164"/>
      <c r="P46" s="164"/>
      <c r="Q46" s="164"/>
      <c r="R46" s="164"/>
      <c r="S46" s="164"/>
      <c r="U46" s="168"/>
      <c r="V46" s="168"/>
      <c r="W46" s="168"/>
      <c r="X46" s="164"/>
      <c r="Y46" s="164"/>
      <c r="Z46" s="164"/>
      <c r="AA46" s="164"/>
      <c r="AB46" s="164"/>
      <c r="AC46" s="164"/>
      <c r="AD46" s="164"/>
      <c r="AE46" s="164"/>
    </row>
    <row r="47" spans="1:31" s="151" customFormat="1" ht="13.5" thickBot="1">
      <c r="B47" s="176" t="s">
        <v>197</v>
      </c>
      <c r="C47" s="137"/>
      <c r="D47" s="163"/>
      <c r="E47" s="163"/>
      <c r="F47" s="163"/>
      <c r="G47" s="163"/>
      <c r="H47" s="163"/>
      <c r="I47" s="142"/>
      <c r="J47" s="163"/>
      <c r="K47" s="163"/>
      <c r="L47" s="139"/>
      <c r="M47" s="164"/>
      <c r="N47" s="164"/>
      <c r="O47" s="164"/>
      <c r="P47" s="164"/>
      <c r="Q47" s="164"/>
      <c r="R47" s="164"/>
      <c r="S47" s="164"/>
      <c r="U47" s="168"/>
      <c r="V47" s="168"/>
      <c r="W47" s="168"/>
      <c r="X47" s="164"/>
      <c r="Y47" s="164"/>
      <c r="Z47" s="164"/>
      <c r="AA47" s="164"/>
      <c r="AB47" s="164"/>
      <c r="AC47" s="164"/>
      <c r="AD47" s="164"/>
      <c r="AE47" s="164"/>
    </row>
    <row r="48" spans="1:31" s="151" customFormat="1" ht="44.45" customHeight="1">
      <c r="A48" s="744" t="s">
        <v>137</v>
      </c>
      <c r="B48" s="739" t="s">
        <v>138</v>
      </c>
      <c r="C48" s="741" t="s">
        <v>139</v>
      </c>
      <c r="D48" s="741" t="s">
        <v>140</v>
      </c>
      <c r="E48" s="741" t="s">
        <v>141</v>
      </c>
      <c r="F48" s="741" t="s">
        <v>142</v>
      </c>
      <c r="G48" s="741" t="s">
        <v>143</v>
      </c>
      <c r="H48" s="741" t="s">
        <v>144</v>
      </c>
      <c r="I48" s="144" t="s">
        <v>145</v>
      </c>
      <c r="J48" s="741" t="s">
        <v>146</v>
      </c>
      <c r="K48" s="741" t="s">
        <v>147</v>
      </c>
      <c r="L48" s="145" t="s">
        <v>148</v>
      </c>
      <c r="M48" s="146" t="s">
        <v>149</v>
      </c>
      <c r="N48" s="145" t="s">
        <v>150</v>
      </c>
      <c r="O48" s="147" t="s">
        <v>151</v>
      </c>
      <c r="P48" s="148" t="s">
        <v>152</v>
      </c>
      <c r="Q48" s="147" t="s">
        <v>153</v>
      </c>
      <c r="R48" s="148" t="s">
        <v>154</v>
      </c>
      <c r="S48" s="147" t="s">
        <v>155</v>
      </c>
      <c r="T48" s="149"/>
      <c r="U48" s="178" t="s">
        <v>156</v>
      </c>
      <c r="V48" s="178" t="s">
        <v>150</v>
      </c>
      <c r="W48" s="178" t="s">
        <v>151</v>
      </c>
      <c r="X48" s="150" t="s">
        <v>127</v>
      </c>
      <c r="Y48" s="192" t="s">
        <v>42</v>
      </c>
      <c r="Z48" s="193" t="s">
        <v>128</v>
      </c>
      <c r="AA48" s="194" t="s">
        <v>40</v>
      </c>
      <c r="AB48" s="195" t="s">
        <v>129</v>
      </c>
      <c r="AC48" s="194" t="s">
        <v>46</v>
      </c>
      <c r="AD48" s="148" t="s">
        <v>154</v>
      </c>
      <c r="AE48" s="147" t="s">
        <v>155</v>
      </c>
    </row>
    <row r="49" spans="1:31" s="151" customFormat="1" ht="13.5" thickBot="1">
      <c r="A49" s="744"/>
      <c r="B49" s="740"/>
      <c r="C49" s="742"/>
      <c r="D49" s="743"/>
      <c r="E49" s="743"/>
      <c r="F49" s="743"/>
      <c r="G49" s="743"/>
      <c r="H49" s="743"/>
      <c r="I49" s="152">
        <f>SUM(I50:I53)</f>
        <v>3240</v>
      </c>
      <c r="J49" s="742"/>
      <c r="K49" s="742"/>
      <c r="L49" s="153" t="s">
        <v>198</v>
      </c>
      <c r="M49" s="196" t="s">
        <v>198</v>
      </c>
      <c r="N49" s="153" t="s">
        <v>198</v>
      </c>
      <c r="O49" s="156" t="s">
        <v>198</v>
      </c>
      <c r="P49" s="155" t="s">
        <v>198</v>
      </c>
      <c r="Q49" s="156" t="s">
        <v>198</v>
      </c>
      <c r="R49" s="155" t="s">
        <v>157</v>
      </c>
      <c r="S49" s="156" t="s">
        <v>157</v>
      </c>
      <c r="T49" s="149"/>
      <c r="U49" s="179" t="s">
        <v>131</v>
      </c>
      <c r="V49" s="180" t="s">
        <v>131</v>
      </c>
      <c r="W49" s="181" t="s">
        <v>131</v>
      </c>
      <c r="X49" s="157" t="s">
        <v>132</v>
      </c>
      <c r="Y49" s="158" t="s">
        <v>132</v>
      </c>
      <c r="Z49" s="159" t="s">
        <v>132</v>
      </c>
      <c r="AA49" s="160" t="s">
        <v>132</v>
      </c>
      <c r="AB49" s="161" t="s">
        <v>132</v>
      </c>
      <c r="AC49" s="160" t="s">
        <v>132</v>
      </c>
      <c r="AD49" s="161" t="s">
        <v>132</v>
      </c>
      <c r="AE49" s="160" t="s">
        <v>132</v>
      </c>
    </row>
    <row r="50" spans="1:31" s="151" customFormat="1" ht="12" customHeight="1">
      <c r="B50" s="176" t="s">
        <v>192</v>
      </c>
      <c r="C50" s="137" t="s">
        <v>175</v>
      </c>
      <c r="D50" s="163">
        <v>99</v>
      </c>
      <c r="E50" s="163" t="s">
        <v>161</v>
      </c>
      <c r="F50" s="163">
        <v>1</v>
      </c>
      <c r="G50" s="163">
        <v>60</v>
      </c>
      <c r="H50" s="163">
        <v>4</v>
      </c>
      <c r="I50" s="163">
        <f t="shared" ref="I50:I53" si="16">F50*G50*H50</f>
        <v>240</v>
      </c>
      <c r="J50" s="163" t="e">
        <f>'Offroad Tiers LF'!#REF!</f>
        <v>#REF!</v>
      </c>
      <c r="K50" s="163">
        <v>500</v>
      </c>
      <c r="L50" s="139" t="e">
        <f>IF($D50&lt;11,'Offroad Tiers EF'!$Z$5*$D50*$J50,IF($D50&lt;25,'Offroad Tiers EF'!$Z$6*$D50*$J50,IF($D50&lt;50,'Offroad Tiers EF'!$Z$7*$D50*$J50,IF($D50&lt;75,'Offroad Tiers EF'!$Z$8*$D50*$J50,IF($D50&lt;100,'Offroad Tiers EF'!$Z$9*$D50*$J50,IF($D50&lt;175,'Offroad Tiers EF'!$Z$10*$D50*$J50,IF($D50&lt;300,'Offroad Tiers EF'!$Z$11*$D50*$J50,IF($D50&lt;600,'Offroad Tiers EF'!$Z$12*$D50*$J50,"!"))))))))</f>
        <v>#REF!</v>
      </c>
      <c r="M50" s="164">
        <f>'[7]Offroad SCAB EF'!E105</f>
        <v>0.61343040408584759</v>
      </c>
      <c r="N50" s="139" t="e">
        <f>IF($D50&lt;11,'Offroad Tiers EF'!$AD$5*$D50*$J50,IF($D50&lt;25,'Offroad Tiers EF'!$AD$6*$D50*$J50,IF($D50&lt;50,'Offroad Tiers EF'!$AD$7*$D50*$J50,IF($D50&lt;75,'Offroad Tiers EF'!$AD$8*$D50*$J50,IF($D50&lt;100,'Offroad Tiers EF'!$AD$9*$D50*$J50,IF($D50&lt;175,'Offroad Tiers EF'!$AD$10*$D50*$J50,IF($D50&lt;300,'Offroad Tiers EF'!$AD$11*$D50*$J50,IF($D50&lt;600,'Offroad Tiers EF'!$AD$12*$D50*$J50,"!"))))))))</f>
        <v>#REF!</v>
      </c>
      <c r="O50" s="165" t="e">
        <f>IF($D50&lt;11,'Offroad Tiers EF'!$AB$5*$D50*$J50,IF($D50&lt;25,'Offroad Tiers EF'!$AB$6*$D50*$J50,IF($D50&lt;50,'Offroad Tiers EF'!$AB$7*$D50*$J50,IF($D50&lt;75,'Offroad Tiers EF'!$AB$8*$D50*$J50,IF($D50&lt;100,'Offroad Tiers EF'!$AB$9*$D50*$J50,IF($D50&lt;175,'Offroad Tiers EF'!$AB$10*$D50*$J50,IF($D50&lt;300,'Offroad Tiers EF'!$AB$11*$D50*$J50,IF($D50&lt;600,'Offroad Tiers EF'!$AB$12*$D50*$J50,"!"))))))))</f>
        <v>#REF!</v>
      </c>
      <c r="P50" s="164">
        <f>'[7]Offroad SCAB EF'!H105</f>
        <v>5.6708305745606417E-2</v>
      </c>
      <c r="Q50" s="166">
        <f>'[7]Offroad SCAB EF'!I105</f>
        <v>272.33396596803948</v>
      </c>
      <c r="R50" s="164">
        <f>'[7]Offroad SCAB EF'!J105</f>
        <v>1.8636068816092959E-2</v>
      </c>
      <c r="S50" s="166">
        <f t="shared" ref="S50:S53" si="17">R50*$O$5</f>
        <v>8.3540998141106385E-3</v>
      </c>
      <c r="T50" s="167"/>
      <c r="U50" s="168" t="e">
        <f t="shared" ref="U50:U53" si="18">$F50*L50*$H50</f>
        <v>#REF!</v>
      </c>
      <c r="V50" s="168" t="e">
        <f t="shared" ref="V50:W53" si="19">$F50*N50*$H50</f>
        <v>#REF!</v>
      </c>
      <c r="W50" s="168" t="e">
        <f t="shared" si="19"/>
        <v>#REF!</v>
      </c>
      <c r="X50" s="169" t="e">
        <f t="shared" ref="X50:AE53" si="20">L50*$I50/2000</f>
        <v>#REF!</v>
      </c>
      <c r="Y50" s="164">
        <f t="shared" si="20"/>
        <v>7.3611648490301718E-2</v>
      </c>
      <c r="Z50" s="164" t="e">
        <f t="shared" si="20"/>
        <v>#REF!</v>
      </c>
      <c r="AA50" s="166" t="e">
        <f t="shared" si="20"/>
        <v>#REF!</v>
      </c>
      <c r="AB50" s="164">
        <f t="shared" si="20"/>
        <v>6.8049966894727703E-3</v>
      </c>
      <c r="AC50" s="166">
        <f t="shared" si="20"/>
        <v>32.680075916164739</v>
      </c>
      <c r="AD50" s="164">
        <f t="shared" si="20"/>
        <v>2.2363282579311548E-3</v>
      </c>
      <c r="AE50" s="166">
        <f t="shared" si="20"/>
        <v>1.0024919776932765E-3</v>
      </c>
    </row>
    <row r="51" spans="1:31" s="151" customFormat="1" ht="12" customHeight="1">
      <c r="B51" s="176" t="s">
        <v>199</v>
      </c>
      <c r="C51" s="137" t="s">
        <v>200</v>
      </c>
      <c r="D51" s="163">
        <v>99</v>
      </c>
      <c r="E51" s="163" t="s">
        <v>161</v>
      </c>
      <c r="F51" s="163">
        <v>2</v>
      </c>
      <c r="G51" s="163">
        <v>60</v>
      </c>
      <c r="H51" s="163">
        <v>6</v>
      </c>
      <c r="I51" s="163">
        <f t="shared" si="16"/>
        <v>720</v>
      </c>
      <c r="J51" s="163" t="e">
        <f>'Offroad Tiers LF'!#REF!</f>
        <v>#REF!</v>
      </c>
      <c r="K51" s="163">
        <v>500</v>
      </c>
      <c r="L51" s="139" t="e">
        <f>IF($D51&lt;11,'Offroad Tiers EF'!$Z$5*$D51*$J51,IF($D51&lt;25,'Offroad Tiers EF'!$Z$6*$D51*$J51,IF($D51&lt;50,'Offroad Tiers EF'!$Z$7*$D51*$J51,IF($D51&lt;75,'Offroad Tiers EF'!$Z$8*$D51*$J51,IF($D51&lt;100,'Offroad Tiers EF'!$Z$9*$D51*$J51,IF($D51&lt;175,'Offroad Tiers EF'!$Z$10*$D51*$J51,IF($D51&lt;300,'Offroad Tiers EF'!$Z$11*$D51*$J51,IF($D51&lt;600,'Offroad Tiers EF'!$Z$12*$D51*$J51,"!"))))))))</f>
        <v>#REF!</v>
      </c>
      <c r="M51" s="164">
        <f>'[7]Offroad SCAB EF'!E175</f>
        <v>0.5501196094048344</v>
      </c>
      <c r="N51" s="139" t="e">
        <f>IF($D51&lt;11,'Offroad Tiers EF'!$AD$5*$D51*$J51,IF($D51&lt;25,'Offroad Tiers EF'!$AD$6*$D51*$J51,IF($D51&lt;50,'Offroad Tiers EF'!$AD$7*$D51*$J51,IF($D51&lt;75,'Offroad Tiers EF'!$AD$8*$D51*$J51,IF($D51&lt;100,'Offroad Tiers EF'!$AD$9*$D51*$J51,IF($D51&lt;175,'Offroad Tiers EF'!$AD$10*$D51*$J51,IF($D51&lt;300,'Offroad Tiers EF'!$AD$11*$D51*$J51,IF($D51&lt;600,'Offroad Tiers EF'!$AD$12*$D51*$J51,"!"))))))))</f>
        <v>#REF!</v>
      </c>
      <c r="O51" s="165" t="e">
        <f>IF($D51&lt;11,'Offroad Tiers EF'!$AB$5*$D51*$J51,IF($D51&lt;25,'Offroad Tiers EF'!$AB$6*$D51*$J51,IF($D51&lt;50,'Offroad Tiers EF'!$AB$7*$D51*$J51,IF($D51&lt;75,'Offroad Tiers EF'!$AB$8*$D51*$J51,IF($D51&lt;100,'Offroad Tiers EF'!$AB$9*$D51*$J51,IF($D51&lt;175,'Offroad Tiers EF'!$AB$10*$D51*$J51,IF($D51&lt;300,'Offroad Tiers EF'!$AB$11*$D51*$J51,IF($D51&lt;600,'Offroad Tiers EF'!$AB$12*$D51*$J51,"!"))))))))</f>
        <v>#REF!</v>
      </c>
      <c r="P51" s="164">
        <f>'[7]Offroad SCAB EF'!H175</f>
        <v>5.2906188391593875E-2</v>
      </c>
      <c r="Q51" s="166">
        <f>'[7]Offroad SCAB EF'!I175</f>
        <v>256.57097382834644</v>
      </c>
      <c r="R51" s="164">
        <f>'[7]Offroad SCAB EF'!J175</f>
        <v>1.5748989054068369E-2</v>
      </c>
      <c r="S51" s="166">
        <f t="shared" si="17"/>
        <v>7.0598916449272006E-3</v>
      </c>
      <c r="T51" s="167"/>
      <c r="U51" s="168" t="e">
        <f t="shared" si="18"/>
        <v>#REF!</v>
      </c>
      <c r="V51" s="168" t="e">
        <f t="shared" si="19"/>
        <v>#REF!</v>
      </c>
      <c r="W51" s="168" t="e">
        <f t="shared" si="19"/>
        <v>#REF!</v>
      </c>
      <c r="X51" s="169" t="e">
        <f t="shared" si="20"/>
        <v>#REF!</v>
      </c>
      <c r="Y51" s="164">
        <f t="shared" si="20"/>
        <v>0.19804305938574038</v>
      </c>
      <c r="Z51" s="164" t="e">
        <f t="shared" si="20"/>
        <v>#REF!</v>
      </c>
      <c r="AA51" s="166" t="e">
        <f t="shared" si="20"/>
        <v>#REF!</v>
      </c>
      <c r="AB51" s="164">
        <f t="shared" si="20"/>
        <v>1.9046227820973795E-2</v>
      </c>
      <c r="AC51" s="166">
        <f t="shared" si="20"/>
        <v>92.365550578204704</v>
      </c>
      <c r="AD51" s="164">
        <f t="shared" si="20"/>
        <v>5.6696360594646134E-3</v>
      </c>
      <c r="AE51" s="166">
        <f t="shared" si="20"/>
        <v>2.5415609921737919E-3</v>
      </c>
    </row>
    <row r="52" spans="1:31" s="151" customFormat="1" ht="12" customHeight="1">
      <c r="B52" s="176" t="s">
        <v>201</v>
      </c>
      <c r="C52" s="137" t="s">
        <v>175</v>
      </c>
      <c r="D52" s="163">
        <v>180</v>
      </c>
      <c r="E52" s="163" t="s">
        <v>202</v>
      </c>
      <c r="F52" s="163">
        <v>2</v>
      </c>
      <c r="G52" s="163">
        <v>60</v>
      </c>
      <c r="H52" s="163">
        <v>4</v>
      </c>
      <c r="I52" s="163">
        <f t="shared" si="16"/>
        <v>480</v>
      </c>
      <c r="J52" s="163" t="e">
        <f>'Offroad Tiers LF'!#REF!</f>
        <v>#REF!</v>
      </c>
      <c r="K52" s="163">
        <v>250</v>
      </c>
      <c r="L52" s="139" t="e">
        <f>IF($D52&lt;11,'Offroad Tiers EF'!$Z$5*$D52*$J52,IF($D52&lt;25,'Offroad Tiers EF'!$Z$6*$D52*$J52,IF($D52&lt;50,'Offroad Tiers EF'!$Z$7*$D52*$J52,IF($D52&lt;75,'Offroad Tiers EF'!$Z$8*$D52*$J52,IF($D52&lt;100,'Offroad Tiers EF'!$Z$9*$D52*$J52,IF($D52&lt;175,'Offroad Tiers EF'!$Z$10*$D52*$J52,IF($D52&lt;300,'Offroad Tiers EF'!$Z$11*$D52*$J52,IF($D52&lt;600,'Offroad Tiers EF'!$Z$12*$D52*$J52,"!"))))))))</f>
        <v>#REF!</v>
      </c>
      <c r="M52" s="164">
        <f>'[7]Offroad SCAB EF'!E104</f>
        <v>0.37613902754996803</v>
      </c>
      <c r="N52" s="139" t="e">
        <f>IF($D52&lt;11,'Offroad Tiers EF'!$AD$5*$D52*$J52,IF($D52&lt;25,'Offroad Tiers EF'!$AD$6*$D52*$J52,IF($D52&lt;50,'Offroad Tiers EF'!$AD$7*$D52*$J52,IF($D52&lt;75,'Offroad Tiers EF'!$AD$8*$D52*$J52,IF($D52&lt;100,'Offroad Tiers EF'!$AD$9*$D52*$J52,IF($D52&lt;175,'Offroad Tiers EF'!$AD$10*$D52*$J52,IF($D52&lt;300,'Offroad Tiers EF'!$AD$11*$D52*$J52,IF($D52&lt;600,'Offroad Tiers EF'!$AD$12*$D52*$J52,"!"))))))))</f>
        <v>#REF!</v>
      </c>
      <c r="O52" s="165" t="e">
        <f>IF($D52&lt;11,'Offroad Tiers EF'!$AB$5*$D52*$J52,IF($D52&lt;25,'Offroad Tiers EF'!$AB$6*$D52*$J52,IF($D52&lt;50,'Offroad Tiers EF'!$AB$7*$D52*$J52,IF($D52&lt;75,'Offroad Tiers EF'!$AB$8*$D52*$J52,IF($D52&lt;100,'Offroad Tiers EF'!$AB$9*$D52*$J52,IF($D52&lt;175,'Offroad Tiers EF'!$AB$10*$D52*$J52,IF($D52&lt;300,'Offroad Tiers EF'!$AB$11*$D52*$J52,IF($D52&lt;600,'Offroad Tiers EF'!$AB$12*$D52*$J52,"!"))))))))</f>
        <v>#REF!</v>
      </c>
      <c r="P52" s="164">
        <f>'[7]Offroad SCAB EF'!H104</f>
        <v>3.6849578946649579E-2</v>
      </c>
      <c r="Q52" s="166">
        <f>'[7]Offroad SCAB EF'!I104</f>
        <v>166.54541943331296</v>
      </c>
      <c r="R52" s="164">
        <f>'[7]Offroad SCAB EF'!J104</f>
        <v>1.1960600302648894E-2</v>
      </c>
      <c r="S52" s="166">
        <f t="shared" si="17"/>
        <v>5.3616484115322632E-3</v>
      </c>
      <c r="T52" s="167"/>
      <c r="U52" s="168" t="e">
        <f t="shared" si="18"/>
        <v>#REF!</v>
      </c>
      <c r="V52" s="168" t="e">
        <f t="shared" si="19"/>
        <v>#REF!</v>
      </c>
      <c r="W52" s="168" t="e">
        <f t="shared" si="19"/>
        <v>#REF!</v>
      </c>
      <c r="X52" s="169" t="e">
        <f t="shared" si="20"/>
        <v>#REF!</v>
      </c>
      <c r="Y52" s="164">
        <f t="shared" si="20"/>
        <v>9.0273366611992326E-2</v>
      </c>
      <c r="Z52" s="164" t="e">
        <f t="shared" si="20"/>
        <v>#REF!</v>
      </c>
      <c r="AA52" s="166" t="e">
        <f t="shared" si="20"/>
        <v>#REF!</v>
      </c>
      <c r="AB52" s="164">
        <f t="shared" si="20"/>
        <v>8.8438989471958992E-3</v>
      </c>
      <c r="AC52" s="166">
        <f t="shared" si="20"/>
        <v>39.97090066399511</v>
      </c>
      <c r="AD52" s="164">
        <f t="shared" si="20"/>
        <v>2.8705440726357347E-3</v>
      </c>
      <c r="AE52" s="166">
        <f t="shared" si="20"/>
        <v>1.2867956187677431E-3</v>
      </c>
    </row>
    <row r="53" spans="1:31" s="151" customFormat="1" ht="12" customHeight="1" thickBot="1">
      <c r="B53" s="197" t="s">
        <v>203</v>
      </c>
      <c r="C53" s="183" t="s">
        <v>204</v>
      </c>
      <c r="D53" s="184">
        <v>30</v>
      </c>
      <c r="E53" s="184" t="s">
        <v>205</v>
      </c>
      <c r="F53" s="184">
        <v>3</v>
      </c>
      <c r="G53" s="184">
        <v>60</v>
      </c>
      <c r="H53" s="184">
        <v>10</v>
      </c>
      <c r="I53" s="184">
        <f t="shared" si="16"/>
        <v>1800</v>
      </c>
      <c r="J53" s="184">
        <f>'Offroad Tiers LF'!$C$7</f>
        <v>0.74</v>
      </c>
      <c r="K53" s="184">
        <v>50</v>
      </c>
      <c r="L53" s="186">
        <f>IF($D53&lt;11,'Offroad Tiers EF'!$Z$5*$D53*$J53,IF($D53&lt;25,'Offroad Tiers EF'!$Z$6*$D53*$J53,IF($D53&lt;50,'Offroad Tiers EF'!$Z$7*$D53*$J53,IF($D53&lt;75,'Offroad Tiers EF'!$Z$8*$D53*$J53,IF($D53&lt;100,'Offroad Tiers EF'!$Z$9*$D53*$J53,IF($D53&lt;175,'Offroad Tiers EF'!$Z$10*$D53*$J53,IF($D53&lt;300,'Offroad Tiers EF'!$Z$11*$D53*$J53,IF($D53&lt;600,'Offroad Tiers EF'!$Z$12*$D53*$J53,"!"))))))))</f>
        <v>0.26037037037037031</v>
      </c>
      <c r="M53" s="187">
        <f>'[7]Offroad SCAB EF'!E82</f>
        <v>0.25446500400980077</v>
      </c>
      <c r="N53" s="186">
        <f>IF($D53&lt;11,'Offroad Tiers EF'!$AD$5*$D53*$J53,IF($D53&lt;25,'Offroad Tiers EF'!$AD$6*$D53*$J53,IF($D53&lt;50,'Offroad Tiers EF'!$AD$7*$D53*$J53,IF($D53&lt;75,'Offroad Tiers EF'!$AD$8*$D53*$J53,IF($D53&lt;100,'Offroad Tiers EF'!$AD$9*$D53*$J53,IF($D53&lt;175,'Offroad Tiers EF'!$AD$10*$D53*$J53,IF($D53&lt;300,'Offroad Tiers EF'!$AD$11*$D53*$J53,IF($D53&lt;600,'Offroad Tiers EF'!$AD$12*$D53*$J53,"!"))))))))</f>
        <v>2.2023809523809522E-2</v>
      </c>
      <c r="O53" s="188">
        <f>IF($D53&lt;11,'Offroad Tiers EF'!$AB$5*$D53*$J53,IF($D53&lt;25,'Offroad Tiers EF'!$AB$6*$D53*$J53,IF($D53&lt;50,'Offroad Tiers EF'!$AB$7*$D53*$J53,IF($D53&lt;75,'Offroad Tiers EF'!$AB$8*$D53*$J53,IF($D53&lt;100,'Offroad Tiers EF'!$AB$9*$D53*$J53,IF($D53&lt;175,'Offroad Tiers EF'!$AB$10*$D53*$J53,IF($D53&lt;300,'Offroad Tiers EF'!$AB$11*$D53*$J53,IF($D53&lt;600,'Offroad Tiers EF'!$AB$12*$D53*$J53,"!"))))))))</f>
        <v>0.20066137566137565</v>
      </c>
      <c r="P53" s="187">
        <f>'[7]Offroad SCAB EF'!H82</f>
        <v>2.1320352004255631E-2</v>
      </c>
      <c r="Q53" s="189">
        <f>'[7]Offroad SCAB EF'!I82</f>
        <v>30.622980884286619</v>
      </c>
      <c r="R53" s="187">
        <f>'[7]Offroad SCAB EF'!J82</f>
        <v>7.0843297145669355E-3</v>
      </c>
      <c r="S53" s="189">
        <f t="shared" si="17"/>
        <v>3.175734009978282E-3</v>
      </c>
      <c r="T53" s="167"/>
      <c r="U53" s="168">
        <f t="shared" si="18"/>
        <v>7.8111111111111082</v>
      </c>
      <c r="V53" s="168">
        <f t="shared" si="19"/>
        <v>0.66071428571428559</v>
      </c>
      <c r="W53" s="168">
        <f t="shared" si="19"/>
        <v>6.0198412698412698</v>
      </c>
      <c r="X53" s="190">
        <f t="shared" si="20"/>
        <v>0.23433333333333328</v>
      </c>
      <c r="Y53" s="187">
        <f t="shared" si="20"/>
        <v>0.22901850360882067</v>
      </c>
      <c r="Z53" s="187">
        <f t="shared" si="20"/>
        <v>1.982142857142857E-2</v>
      </c>
      <c r="AA53" s="189">
        <f t="shared" si="20"/>
        <v>0.18059523809523809</v>
      </c>
      <c r="AB53" s="187">
        <f t="shared" si="20"/>
        <v>1.9188316803830069E-2</v>
      </c>
      <c r="AC53" s="189">
        <f t="shared" si="20"/>
        <v>27.560682795857957</v>
      </c>
      <c r="AD53" s="187">
        <f t="shared" si="20"/>
        <v>6.3758967431102416E-3</v>
      </c>
      <c r="AE53" s="189">
        <f t="shared" si="20"/>
        <v>2.858160608980454E-3</v>
      </c>
    </row>
    <row r="54" spans="1:31" s="167" customFormat="1" ht="12.75">
      <c r="B54" s="198"/>
      <c r="C54" s="149"/>
      <c r="H54" s="172"/>
      <c r="I54" s="199"/>
      <c r="J54" s="172"/>
      <c r="K54" s="172"/>
      <c r="L54" s="173"/>
      <c r="M54" s="174"/>
      <c r="N54" s="174"/>
      <c r="O54" s="174"/>
      <c r="P54" s="174"/>
      <c r="Q54" s="174"/>
      <c r="R54" s="174"/>
      <c r="S54" s="174"/>
      <c r="U54" s="175"/>
      <c r="V54" s="175"/>
      <c r="W54" s="175"/>
      <c r="X54" s="174"/>
      <c r="Y54" s="174"/>
      <c r="Z54" s="174"/>
      <c r="AA54" s="174"/>
      <c r="AB54" s="174"/>
      <c r="AC54" s="174"/>
      <c r="AD54" s="174"/>
      <c r="AE54" s="174"/>
    </row>
    <row r="55" spans="1:31" s="151" customFormat="1" ht="12.75">
      <c r="B55" s="176"/>
      <c r="C55" s="137"/>
      <c r="D55" s="163"/>
      <c r="E55" s="163"/>
      <c r="F55" s="163"/>
      <c r="G55" s="163"/>
      <c r="H55" s="163"/>
      <c r="I55" s="163"/>
      <c r="J55" s="163"/>
      <c r="K55" s="163"/>
      <c r="L55" s="139"/>
      <c r="M55" s="164"/>
      <c r="N55" s="164"/>
      <c r="O55" s="164"/>
      <c r="P55" s="164"/>
      <c r="Q55" s="164"/>
      <c r="R55" s="164"/>
      <c r="S55" s="164"/>
      <c r="U55" s="168"/>
      <c r="V55" s="168"/>
      <c r="W55" s="168"/>
      <c r="X55" s="164"/>
      <c r="Y55" s="164"/>
      <c r="Z55" s="164"/>
      <c r="AA55" s="164"/>
      <c r="AB55" s="164"/>
      <c r="AC55" s="164"/>
      <c r="AD55" s="164"/>
      <c r="AE55" s="164"/>
    </row>
    <row r="56" spans="1:31" s="151" customFormat="1" ht="12.75">
      <c r="B56" s="177" t="s">
        <v>206</v>
      </c>
      <c r="C56" s="137"/>
      <c r="D56" s="191" t="s">
        <v>207</v>
      </c>
      <c r="E56" s="163"/>
      <c r="F56" s="163"/>
      <c r="G56" s="163"/>
      <c r="H56" s="163"/>
      <c r="I56" s="138"/>
      <c r="J56" s="163"/>
      <c r="K56" s="163"/>
      <c r="L56" s="139"/>
      <c r="M56" s="164"/>
      <c r="N56" s="164"/>
      <c r="O56" s="164"/>
      <c r="P56" s="164"/>
      <c r="Q56" s="164"/>
      <c r="R56" s="164"/>
      <c r="S56" s="164"/>
      <c r="U56" s="168"/>
      <c r="V56" s="168"/>
      <c r="W56" s="168"/>
      <c r="X56" s="164"/>
      <c r="Y56" s="164"/>
      <c r="Z56" s="164"/>
      <c r="AA56" s="164"/>
      <c r="AB56" s="164"/>
      <c r="AC56" s="164"/>
      <c r="AD56" s="164"/>
      <c r="AE56" s="164"/>
    </row>
    <row r="57" spans="1:31" s="151" customFormat="1" ht="13.5" thickBot="1">
      <c r="B57" s="176" t="s">
        <v>197</v>
      </c>
      <c r="C57" s="137"/>
      <c r="D57" s="163"/>
      <c r="E57" s="163"/>
      <c r="F57" s="163"/>
      <c r="G57" s="163"/>
      <c r="H57" s="163"/>
      <c r="J57" s="163"/>
      <c r="K57" s="163"/>
      <c r="L57" s="139"/>
      <c r="M57" s="164"/>
      <c r="N57" s="164"/>
      <c r="O57" s="164"/>
      <c r="P57" s="164"/>
      <c r="Q57" s="164"/>
      <c r="R57" s="164"/>
      <c r="S57" s="164"/>
      <c r="U57" s="168"/>
      <c r="V57" s="168"/>
      <c r="W57" s="168"/>
      <c r="X57" s="164"/>
      <c r="Y57" s="164"/>
      <c r="Z57" s="164"/>
      <c r="AA57" s="164"/>
      <c r="AB57" s="164"/>
      <c r="AC57" s="164"/>
      <c r="AD57" s="164"/>
      <c r="AE57" s="164"/>
    </row>
    <row r="58" spans="1:31" s="151" customFormat="1" ht="37.5" customHeight="1">
      <c r="A58" s="744" t="s">
        <v>137</v>
      </c>
      <c r="B58" s="739" t="s">
        <v>138</v>
      </c>
      <c r="C58" s="741" t="s">
        <v>139</v>
      </c>
      <c r="D58" s="741" t="s">
        <v>140</v>
      </c>
      <c r="E58" s="741" t="s">
        <v>141</v>
      </c>
      <c r="F58" s="741" t="s">
        <v>142</v>
      </c>
      <c r="G58" s="741" t="s">
        <v>143</v>
      </c>
      <c r="H58" s="741" t="s">
        <v>144</v>
      </c>
      <c r="I58" s="144" t="s">
        <v>145</v>
      </c>
      <c r="J58" s="741" t="s">
        <v>146</v>
      </c>
      <c r="K58" s="741" t="s">
        <v>147</v>
      </c>
      <c r="L58" s="145" t="s">
        <v>148</v>
      </c>
      <c r="M58" s="146" t="s">
        <v>149</v>
      </c>
      <c r="N58" s="145" t="s">
        <v>150</v>
      </c>
      <c r="O58" s="147" t="s">
        <v>151</v>
      </c>
      <c r="P58" s="148" t="s">
        <v>152</v>
      </c>
      <c r="Q58" s="147" t="s">
        <v>153</v>
      </c>
      <c r="R58" s="148" t="s">
        <v>154</v>
      </c>
      <c r="S58" s="147" t="s">
        <v>155</v>
      </c>
      <c r="T58" s="149"/>
      <c r="U58" s="178" t="s">
        <v>156</v>
      </c>
      <c r="V58" s="178" t="s">
        <v>150</v>
      </c>
      <c r="W58" s="178" t="s">
        <v>151</v>
      </c>
      <c r="X58" s="150" t="s">
        <v>156</v>
      </c>
      <c r="Y58" s="146" t="s">
        <v>149</v>
      </c>
      <c r="Z58" s="145" t="s">
        <v>150</v>
      </c>
      <c r="AA58" s="147" t="s">
        <v>151</v>
      </c>
      <c r="AB58" s="148" t="s">
        <v>152</v>
      </c>
      <c r="AC58" s="147" t="s">
        <v>153</v>
      </c>
      <c r="AD58" s="148" t="s">
        <v>154</v>
      </c>
      <c r="AE58" s="147" t="s">
        <v>155</v>
      </c>
    </row>
    <row r="59" spans="1:31" s="151" customFormat="1" ht="33.75" customHeight="1" thickBot="1">
      <c r="A59" s="744"/>
      <c r="B59" s="740"/>
      <c r="C59" s="742"/>
      <c r="D59" s="743"/>
      <c r="E59" s="743"/>
      <c r="F59" s="743"/>
      <c r="G59" s="743"/>
      <c r="H59" s="743"/>
      <c r="I59" s="152">
        <f>SUM(I60:I67)</f>
        <v>4680</v>
      </c>
      <c r="J59" s="742"/>
      <c r="K59" s="742"/>
      <c r="L59" s="153" t="s">
        <v>157</v>
      </c>
      <c r="M59" s="153" t="s">
        <v>157</v>
      </c>
      <c r="N59" s="153" t="s">
        <v>157</v>
      </c>
      <c r="O59" s="154" t="s">
        <v>157</v>
      </c>
      <c r="P59" s="155" t="s">
        <v>157</v>
      </c>
      <c r="Q59" s="156" t="s">
        <v>157</v>
      </c>
      <c r="R59" s="155" t="s">
        <v>157</v>
      </c>
      <c r="S59" s="156" t="s">
        <v>157</v>
      </c>
      <c r="T59" s="149"/>
      <c r="U59" s="179" t="s">
        <v>131</v>
      </c>
      <c r="V59" s="180" t="s">
        <v>131</v>
      </c>
      <c r="W59" s="181" t="s">
        <v>131</v>
      </c>
      <c r="X59" s="157" t="s">
        <v>132</v>
      </c>
      <c r="Y59" s="158" t="s">
        <v>132</v>
      </c>
      <c r="Z59" s="159" t="s">
        <v>132</v>
      </c>
      <c r="AA59" s="160" t="s">
        <v>132</v>
      </c>
      <c r="AB59" s="161" t="s">
        <v>132</v>
      </c>
      <c r="AC59" s="160" t="s">
        <v>132</v>
      </c>
      <c r="AD59" s="161" t="s">
        <v>132</v>
      </c>
      <c r="AE59" s="160" t="s">
        <v>132</v>
      </c>
    </row>
    <row r="60" spans="1:31" s="151" customFormat="1" ht="12" customHeight="1">
      <c r="A60" s="151" t="s">
        <v>208</v>
      </c>
      <c r="B60" s="162" t="s">
        <v>209</v>
      </c>
      <c r="C60" s="137" t="s">
        <v>210</v>
      </c>
      <c r="D60" s="163">
        <v>78</v>
      </c>
      <c r="E60" s="163" t="s">
        <v>161</v>
      </c>
      <c r="F60" s="163">
        <v>1</v>
      </c>
      <c r="G60" s="163">
        <v>60</v>
      </c>
      <c r="H60" s="163">
        <v>8</v>
      </c>
      <c r="I60" s="163">
        <f t="shared" ref="I60:I65" si="21">F60*G60*H60</f>
        <v>480</v>
      </c>
      <c r="J60" s="163" t="e">
        <f>'Offroad Tiers LF'!#REF!</f>
        <v>#REF!</v>
      </c>
      <c r="K60" s="163">
        <v>250</v>
      </c>
      <c r="L60" s="139" t="e">
        <f>IF($D60&lt;11,'Offroad Tiers EF'!$Z$5*$D60*$J60,IF($D60&lt;25,'Offroad Tiers EF'!$Z$6*$D60*$J60,IF($D60&lt;50,'Offroad Tiers EF'!$Z$7*$D60*$J60,IF($D60&lt;75,'Offroad Tiers EF'!$Z$8*$D60*$J60,IF($D60&lt;100,'Offroad Tiers EF'!$Z$9*$D60*$J60,IF($D60&lt;175,'Offroad Tiers EF'!$Z$10*$D60*$J60,IF($D60&lt;300,'Offroad Tiers EF'!$Z$11*$D60*$J60,IF($D60&lt;600,'Offroad Tiers EF'!$Z$12*$D60*$J60,"!"))))))))</f>
        <v>#REF!</v>
      </c>
      <c r="M60" s="164">
        <f>'[7]Offroad SCAB EF'!E226</f>
        <v>0.36081657459908423</v>
      </c>
      <c r="N60" s="139" t="e">
        <f>IF($D60&lt;11,'Offroad Tiers EF'!$AD$5*$D60*$J60,IF($D60&lt;25,'Offroad Tiers EF'!$AD$6*$D60*$J60,IF($D60&lt;50,'Offroad Tiers EF'!$AD$7*$D60*$J60,IF($D60&lt;75,'Offroad Tiers EF'!$AD$8*$D60*$J60,IF($D60&lt;100,'Offroad Tiers EF'!$AD$9*$D60*$J60,IF($D60&lt;175,'Offroad Tiers EF'!$AD$10*$D60*$J60,IF($D60&lt;300,'Offroad Tiers EF'!$AD$11*$D60*$J60,IF($D60&lt;600,'Offroad Tiers EF'!$AD$12*$D60*$J60,"!"))))))))</f>
        <v>#REF!</v>
      </c>
      <c r="O60" s="165" t="e">
        <f>IF($D60&lt;11,'Offroad Tiers EF'!$AB$5*$D60*$J60,IF($D60&lt;25,'Offroad Tiers EF'!$AB$6*$D60*$J60,IF($D60&lt;50,'Offroad Tiers EF'!$AB$7*$D60*$J60,IF($D60&lt;75,'Offroad Tiers EF'!$AB$8*$D60*$J60,IF($D60&lt;100,'Offroad Tiers EF'!$AB$9*$D60*$J60,IF($D60&lt;175,'Offroad Tiers EF'!$AB$10*$D60*$J60,IF($D60&lt;300,'Offroad Tiers EF'!$AB$11*$D60*$J60,IF($D60&lt;600,'Offroad Tiers EF'!$AB$12*$D60*$J60,"!"))))))))</f>
        <v>#REF!</v>
      </c>
      <c r="P60" s="164">
        <f>'[7]Offroad SCAB EF'!H226</f>
        <v>3.3004430069065858E-2</v>
      </c>
      <c r="Q60" s="166">
        <f>'[7]Offroad SCAB EF'!I226</f>
        <v>171.73701738150436</v>
      </c>
      <c r="R60" s="164">
        <f>'[7]Offroad SCAB EF'!J226</f>
        <v>1.0303262807489015E-2</v>
      </c>
      <c r="S60" s="166">
        <f t="shared" ref="S60:S67" si="22">R60*$O$5</f>
        <v>4.6187040171502486E-3</v>
      </c>
      <c r="T60" s="167"/>
      <c r="U60" s="168" t="e">
        <f t="shared" ref="U60:U67" si="23">$F60*L60*$H60</f>
        <v>#REF!</v>
      </c>
      <c r="V60" s="168" t="e">
        <f t="shared" ref="V60:W67" si="24">$F60*N60*$H60</f>
        <v>#REF!</v>
      </c>
      <c r="W60" s="168" t="e">
        <f t="shared" si="24"/>
        <v>#REF!</v>
      </c>
      <c r="X60" s="169" t="e">
        <f t="shared" ref="X60:AE67" si="25">L60*$I60/2000</f>
        <v>#REF!</v>
      </c>
      <c r="Y60" s="164">
        <f t="shared" si="25"/>
        <v>8.6595977903780208E-2</v>
      </c>
      <c r="Z60" s="164" t="e">
        <f t="shared" si="25"/>
        <v>#REF!</v>
      </c>
      <c r="AA60" s="166" t="e">
        <f t="shared" si="25"/>
        <v>#REF!</v>
      </c>
      <c r="AB60" s="164">
        <f t="shared" si="25"/>
        <v>7.9210632165758067E-3</v>
      </c>
      <c r="AC60" s="166">
        <f t="shared" si="25"/>
        <v>41.216884171561048</v>
      </c>
      <c r="AD60" s="164">
        <f t="shared" si="25"/>
        <v>2.4727830737973637E-3</v>
      </c>
      <c r="AE60" s="166">
        <f t="shared" si="25"/>
        <v>1.1084889641160595E-3</v>
      </c>
    </row>
    <row r="61" spans="1:31" s="151" customFormat="1" ht="12" customHeight="1">
      <c r="B61" s="162" t="s">
        <v>192</v>
      </c>
      <c r="C61" s="137" t="s">
        <v>175</v>
      </c>
      <c r="D61" s="163">
        <v>99</v>
      </c>
      <c r="E61" s="163" t="s">
        <v>161</v>
      </c>
      <c r="F61" s="163">
        <v>1</v>
      </c>
      <c r="G61" s="163">
        <v>60</v>
      </c>
      <c r="H61" s="163">
        <v>8</v>
      </c>
      <c r="I61" s="163">
        <f t="shared" si="21"/>
        <v>480</v>
      </c>
      <c r="J61" s="163" t="e">
        <f>'Offroad Tiers LF'!#REF!</f>
        <v>#REF!</v>
      </c>
      <c r="K61" s="163">
        <v>250</v>
      </c>
      <c r="L61" s="139" t="e">
        <f>IF($D61&lt;11,'Offroad Tiers EF'!$Z$5*$D61*$J61,IF($D61&lt;25,'Offroad Tiers EF'!$Z$6*$D61*$J61,IF($D61&lt;50,'Offroad Tiers EF'!$Z$7*$D61*$J61,IF($D61&lt;75,'Offroad Tiers EF'!$Z$8*$D61*$J61,IF($D61&lt;100,'Offroad Tiers EF'!$Z$9*$D61*$J61,IF($D61&lt;175,'Offroad Tiers EF'!$Z$10*$D61*$J61,IF($D61&lt;300,'Offroad Tiers EF'!$Z$11*$D61*$J61,IF($D61&lt;600,'Offroad Tiers EF'!$Z$12*$D61*$J61,"!"))))))))</f>
        <v>#REF!</v>
      </c>
      <c r="M61" s="164">
        <f>'[7]Offroad SCAB EF'!E104</f>
        <v>0.37613902754996803</v>
      </c>
      <c r="N61" s="139" t="e">
        <f>IF($D61&lt;11,'Offroad Tiers EF'!$AD$5*$D61*$J61,IF($D61&lt;25,'Offroad Tiers EF'!$AD$6*$D61*$J61,IF($D61&lt;50,'Offroad Tiers EF'!$AD$7*$D61*$J61,IF($D61&lt;75,'Offroad Tiers EF'!$AD$8*$D61*$J61,IF($D61&lt;100,'Offroad Tiers EF'!$AD$9*$D61*$J61,IF($D61&lt;175,'Offroad Tiers EF'!$AD$10*$D61*$J61,IF($D61&lt;300,'Offroad Tiers EF'!$AD$11*$D61*$J61,IF($D61&lt;600,'Offroad Tiers EF'!$AD$12*$D61*$J61,"!"))))))))</f>
        <v>#REF!</v>
      </c>
      <c r="O61" s="165" t="e">
        <f>IF($D61&lt;11,'Offroad Tiers EF'!$AB$5*$D61*$J61,IF($D61&lt;25,'Offroad Tiers EF'!$AB$6*$D61*$J61,IF($D61&lt;50,'Offroad Tiers EF'!$AB$7*$D61*$J61,IF($D61&lt;75,'Offroad Tiers EF'!$AB$8*$D61*$J61,IF($D61&lt;100,'Offroad Tiers EF'!$AB$9*$D61*$J61,IF($D61&lt;175,'Offroad Tiers EF'!$AB$10*$D61*$J61,IF($D61&lt;300,'Offroad Tiers EF'!$AB$11*$D61*$J61,IF($D61&lt;600,'Offroad Tiers EF'!$AB$12*$D61*$J61,"!"))))))))</f>
        <v>#REF!</v>
      </c>
      <c r="P61" s="164">
        <f>'[7]Offroad SCAB EF'!H104</f>
        <v>3.6849578946649579E-2</v>
      </c>
      <c r="Q61" s="166">
        <f>'[7]Offroad SCAB EF'!I104</f>
        <v>166.54541943331296</v>
      </c>
      <c r="R61" s="164">
        <f>'[7]Offroad SCAB EF'!J104</f>
        <v>1.1960600302648894E-2</v>
      </c>
      <c r="S61" s="166">
        <f t="shared" si="22"/>
        <v>5.3616484115322632E-3</v>
      </c>
      <c r="T61" s="167"/>
      <c r="U61" s="168" t="e">
        <f t="shared" si="23"/>
        <v>#REF!</v>
      </c>
      <c r="V61" s="168" t="e">
        <f t="shared" si="24"/>
        <v>#REF!</v>
      </c>
      <c r="W61" s="168" t="e">
        <f t="shared" si="24"/>
        <v>#REF!</v>
      </c>
      <c r="X61" s="169" t="e">
        <f t="shared" si="25"/>
        <v>#REF!</v>
      </c>
      <c r="Y61" s="164">
        <f t="shared" si="25"/>
        <v>9.0273366611992326E-2</v>
      </c>
      <c r="Z61" s="164" t="e">
        <f t="shared" si="25"/>
        <v>#REF!</v>
      </c>
      <c r="AA61" s="166" t="e">
        <f t="shared" si="25"/>
        <v>#REF!</v>
      </c>
      <c r="AB61" s="164">
        <f t="shared" si="25"/>
        <v>8.8438989471958992E-3</v>
      </c>
      <c r="AC61" s="166">
        <f t="shared" si="25"/>
        <v>39.97090066399511</v>
      </c>
      <c r="AD61" s="164">
        <f t="shared" si="25"/>
        <v>2.8705440726357347E-3</v>
      </c>
      <c r="AE61" s="166">
        <f t="shared" si="25"/>
        <v>1.2867956187677431E-3</v>
      </c>
    </row>
    <row r="62" spans="1:31" s="151" customFormat="1" ht="12" customHeight="1">
      <c r="B62" s="162" t="s">
        <v>199</v>
      </c>
      <c r="C62" s="137" t="s">
        <v>200</v>
      </c>
      <c r="D62" s="163">
        <v>99</v>
      </c>
      <c r="E62" s="163" t="s">
        <v>161</v>
      </c>
      <c r="F62" s="163">
        <v>1</v>
      </c>
      <c r="G62" s="163">
        <v>60</v>
      </c>
      <c r="H62" s="163">
        <v>4</v>
      </c>
      <c r="I62" s="163">
        <f t="shared" si="21"/>
        <v>240</v>
      </c>
      <c r="J62" s="163" t="e">
        <f>'Offroad Tiers LF'!#REF!</f>
        <v>#REF!</v>
      </c>
      <c r="K62" s="163">
        <v>250</v>
      </c>
      <c r="L62" s="139" t="e">
        <f>IF($D62&lt;11,'Offroad Tiers EF'!$Z$5*$D62*$J62,IF($D62&lt;25,'Offroad Tiers EF'!$Z$6*$D62*$J62,IF($D62&lt;50,'Offroad Tiers EF'!$Z$7*$D62*$J62,IF($D62&lt;75,'Offroad Tiers EF'!$Z$8*$D62*$J62,IF($D62&lt;100,'Offroad Tiers EF'!$Z$9*$D62*$J62,IF($D62&lt;175,'Offroad Tiers EF'!$Z$10*$D62*$J62,IF($D62&lt;300,'Offroad Tiers EF'!$Z$11*$D62*$J62,IF($D62&lt;600,'Offroad Tiers EF'!$Z$12*$D62*$J62,"!"))))))))</f>
        <v>#REF!</v>
      </c>
      <c r="M62" s="164">
        <f>'[7]Offroad SCAB EF'!E174</f>
        <v>0.37171744925102101</v>
      </c>
      <c r="N62" s="139" t="e">
        <f>IF($D62&lt;11,'Offroad Tiers EF'!$AD$5*$D62*$J62,IF($D62&lt;25,'Offroad Tiers EF'!$AD$6*$D62*$J62,IF($D62&lt;50,'Offroad Tiers EF'!$AD$7*$D62*$J62,IF($D62&lt;75,'Offroad Tiers EF'!$AD$8*$D62*$J62,IF($D62&lt;100,'Offroad Tiers EF'!$AD$9*$D62*$J62,IF($D62&lt;175,'Offroad Tiers EF'!$AD$10*$D62*$J62,IF($D62&lt;300,'Offroad Tiers EF'!$AD$11*$D62*$J62,IF($D62&lt;600,'Offroad Tiers EF'!$AD$12*$D62*$J62,"!"))))))))</f>
        <v>#REF!</v>
      </c>
      <c r="O62" s="165" t="e">
        <f>IF($D62&lt;11,'Offroad Tiers EF'!$AB$5*$D62*$J62,IF($D62&lt;25,'Offroad Tiers EF'!$AB$6*$D62*$J62,IF($D62&lt;50,'Offroad Tiers EF'!$AB$7*$D62*$J62,IF($D62&lt;75,'Offroad Tiers EF'!$AB$8*$D62*$J62,IF($D62&lt;100,'Offroad Tiers EF'!$AB$9*$D62*$J62,IF($D62&lt;175,'Offroad Tiers EF'!$AB$10*$D62*$J62,IF($D62&lt;300,'Offroad Tiers EF'!$AB$11*$D62*$J62,IF($D62&lt;600,'Offroad Tiers EF'!$AB$12*$D62*$J62,"!"))))))))</f>
        <v>#REF!</v>
      </c>
      <c r="P62" s="164">
        <f>'[7]Offroad SCAB EF'!H174</f>
        <v>3.7584435805415199E-2</v>
      </c>
      <c r="Q62" s="166">
        <f>'[7]Offroad SCAB EF'!I174</f>
        <v>170.79648206588462</v>
      </c>
      <c r="R62" s="164">
        <f>'[7]Offroad SCAB EF'!J174</f>
        <v>1.1101995011937229E-2</v>
      </c>
      <c r="S62" s="166">
        <f t="shared" si="22"/>
        <v>4.9767563846615168E-3</v>
      </c>
      <c r="T62" s="167"/>
      <c r="U62" s="168" t="e">
        <f t="shared" si="23"/>
        <v>#REF!</v>
      </c>
      <c r="V62" s="168" t="e">
        <f t="shared" si="24"/>
        <v>#REF!</v>
      </c>
      <c r="W62" s="168" t="e">
        <f t="shared" si="24"/>
        <v>#REF!</v>
      </c>
      <c r="X62" s="169" t="e">
        <f t="shared" si="25"/>
        <v>#REF!</v>
      </c>
      <c r="Y62" s="164">
        <f t="shared" si="25"/>
        <v>4.4606093910122525E-2</v>
      </c>
      <c r="Z62" s="164" t="e">
        <f t="shared" si="25"/>
        <v>#REF!</v>
      </c>
      <c r="AA62" s="166" t="e">
        <f t="shared" si="25"/>
        <v>#REF!</v>
      </c>
      <c r="AB62" s="164">
        <f t="shared" si="25"/>
        <v>4.5101322966498245E-3</v>
      </c>
      <c r="AC62" s="166">
        <f t="shared" si="25"/>
        <v>20.495577847906155</v>
      </c>
      <c r="AD62" s="164">
        <f t="shared" si="25"/>
        <v>1.3322394014324674E-3</v>
      </c>
      <c r="AE62" s="166">
        <f t="shared" si="25"/>
        <v>5.9721076615938196E-4</v>
      </c>
    </row>
    <row r="63" spans="1:31" s="151" customFormat="1" ht="12" customHeight="1">
      <c r="B63" s="162" t="s">
        <v>211</v>
      </c>
      <c r="C63" s="137" t="s">
        <v>181</v>
      </c>
      <c r="D63" s="163">
        <v>80</v>
      </c>
      <c r="E63" s="163" t="s">
        <v>202</v>
      </c>
      <c r="F63" s="163">
        <v>1</v>
      </c>
      <c r="G63" s="163">
        <v>60</v>
      </c>
      <c r="H63" s="163">
        <v>2</v>
      </c>
      <c r="I63" s="163">
        <f t="shared" si="21"/>
        <v>120</v>
      </c>
      <c r="J63" s="163" t="e">
        <f>'Offroad Tiers LF'!#REF!</f>
        <v>#REF!</v>
      </c>
      <c r="K63" s="163">
        <v>120</v>
      </c>
      <c r="L63" s="139" t="e">
        <f>IF($D63&lt;11,'Offroad Tiers EF'!$Z$5*$D63*$J63,IF($D63&lt;25,'Offroad Tiers EF'!$Z$6*$D63*$J63,IF($D63&lt;50,'Offroad Tiers EF'!$Z$7*$D63*$J63,IF($D63&lt;75,'Offroad Tiers EF'!$Z$8*$D63*$J63,IF($D63&lt;100,'Offroad Tiers EF'!$Z$9*$D63*$J63,IF($D63&lt;175,'Offroad Tiers EF'!$Z$10*$D63*$J63,IF($D63&lt;300,'Offroad Tiers EF'!$Z$11*$D63*$J63,IF($D63&lt;600,'Offroad Tiers EF'!$Z$12*$D63*$J63,"!"))))))))</f>
        <v>#REF!</v>
      </c>
      <c r="M63" s="164">
        <f>'[7]Offroad SCAB EF'!E142</f>
        <v>0.39232964868446968</v>
      </c>
      <c r="N63" s="139" t="e">
        <f>IF($D63&lt;11,'Offroad Tiers EF'!$AD$5*$D63*$J63,IF($D63&lt;25,'Offroad Tiers EF'!$AD$6*$D63*$J63,IF($D63&lt;50,'Offroad Tiers EF'!$AD$7*$D63*$J63,IF($D63&lt;75,'Offroad Tiers EF'!$AD$8*$D63*$J63,IF($D63&lt;100,'Offroad Tiers EF'!$AD$9*$D63*$J63,IF($D63&lt;175,'Offroad Tiers EF'!$AD$10*$D63*$J63,IF($D63&lt;300,'Offroad Tiers EF'!$AD$11*$D63*$J63,IF($D63&lt;600,'Offroad Tiers EF'!$AD$12*$D63*$J63,"!"))))))))</f>
        <v>#REF!</v>
      </c>
      <c r="O63" s="165" t="e">
        <f>IF($D63&lt;11,'Offroad Tiers EF'!$AB$5*$D63*$J63,IF($D63&lt;25,'Offroad Tiers EF'!$AB$6*$D63*$J63,IF($D63&lt;50,'Offroad Tiers EF'!$AB$7*$D63*$J63,IF($D63&lt;75,'Offroad Tiers EF'!$AB$8*$D63*$J63,IF($D63&lt;100,'Offroad Tiers EF'!$AB$9*$D63*$J63,IF($D63&lt;175,'Offroad Tiers EF'!$AB$10*$D63*$J63,IF($D63&lt;300,'Offroad Tiers EF'!$AB$11*$D63*$J63,IF($D63&lt;600,'Offroad Tiers EF'!$AB$12*$D63*$J63,"!"))))))))</f>
        <v>#REF!</v>
      </c>
      <c r="P63" s="164">
        <f>'[7]Offroad SCAB EF'!H142</f>
        <v>5.3802014476068971E-2</v>
      </c>
      <c r="Q63" s="166">
        <f>'[7]Offroad SCAB EF'!I142</f>
        <v>54.499391354425121</v>
      </c>
      <c r="R63" s="164">
        <f>'[7]Offroad SCAB EF'!J142</f>
        <v>9.2724328478369037E-3</v>
      </c>
      <c r="S63" s="166">
        <f t="shared" si="22"/>
        <v>4.1566078283406813E-3</v>
      </c>
      <c r="T63" s="167"/>
      <c r="U63" s="168" t="e">
        <f t="shared" si="23"/>
        <v>#REF!</v>
      </c>
      <c r="V63" s="168" t="e">
        <f t="shared" si="24"/>
        <v>#REF!</v>
      </c>
      <c r="W63" s="168" t="e">
        <f t="shared" si="24"/>
        <v>#REF!</v>
      </c>
      <c r="X63" s="169" t="e">
        <f t="shared" si="25"/>
        <v>#REF!</v>
      </c>
      <c r="Y63" s="164">
        <f t="shared" si="25"/>
        <v>2.3539778921068181E-2</v>
      </c>
      <c r="Z63" s="164" t="e">
        <f t="shared" si="25"/>
        <v>#REF!</v>
      </c>
      <c r="AA63" s="166" t="e">
        <f t="shared" si="25"/>
        <v>#REF!</v>
      </c>
      <c r="AB63" s="164">
        <f t="shared" si="25"/>
        <v>3.2281208685641387E-3</v>
      </c>
      <c r="AC63" s="166">
        <f t="shared" si="25"/>
        <v>3.2699634812655072</v>
      </c>
      <c r="AD63" s="164">
        <f t="shared" si="25"/>
        <v>5.5634597087021417E-4</v>
      </c>
      <c r="AE63" s="166">
        <f t="shared" si="25"/>
        <v>2.493964697004409E-4</v>
      </c>
    </row>
    <row r="64" spans="1:31" s="151" customFormat="1" ht="12" customHeight="1">
      <c r="B64" s="162" t="s">
        <v>212</v>
      </c>
      <c r="C64" s="137" t="s">
        <v>210</v>
      </c>
      <c r="D64" s="163">
        <v>85</v>
      </c>
      <c r="E64" s="163" t="s">
        <v>161</v>
      </c>
      <c r="F64" s="163">
        <v>1</v>
      </c>
      <c r="G64" s="163">
        <v>60</v>
      </c>
      <c r="H64" s="163">
        <v>8</v>
      </c>
      <c r="I64" s="163">
        <f t="shared" si="21"/>
        <v>480</v>
      </c>
      <c r="J64" s="163" t="e">
        <f>'Offroad Tiers LF'!#REF!</f>
        <v>#REF!</v>
      </c>
      <c r="K64" s="163">
        <v>120</v>
      </c>
      <c r="L64" s="139" t="e">
        <f>IF($D64&lt;11,'Offroad Tiers EF'!$Z$5*$D64*$J64,IF($D64&lt;25,'Offroad Tiers EF'!$Z$6*$D64*$J64,IF($D64&lt;50,'Offroad Tiers EF'!$Z$7*$D64*$J64,IF($D64&lt;75,'Offroad Tiers EF'!$Z$8*$D64*$J64,IF($D64&lt;100,'Offroad Tiers EF'!$Z$9*$D64*$J64,IF($D64&lt;175,'Offroad Tiers EF'!$Z$10*$D64*$J64,IF($D64&lt;300,'Offroad Tiers EF'!$Z$11*$D64*$J64,IF($D64&lt;600,'Offroad Tiers EF'!$Z$12*$D64*$J64,"!"))))))))</f>
        <v>#REF!</v>
      </c>
      <c r="M64" s="164">
        <f>'[7]Offroad SCAB EF'!E224</f>
        <v>0.35029567695893044</v>
      </c>
      <c r="N64" s="139" t="e">
        <f>IF($D64&lt;11,'Offroad Tiers EF'!$AD$5*$D64*$J64,IF($D64&lt;25,'Offroad Tiers EF'!$AD$6*$D64*$J64,IF($D64&lt;50,'Offroad Tiers EF'!$AD$7*$D64*$J64,IF($D64&lt;75,'Offroad Tiers EF'!$AD$8*$D64*$J64,IF($D64&lt;100,'Offroad Tiers EF'!$AD$9*$D64*$J64,IF($D64&lt;175,'Offroad Tiers EF'!$AD$10*$D64*$J64,IF($D64&lt;300,'Offroad Tiers EF'!$AD$11*$D64*$J64,IF($D64&lt;600,'Offroad Tiers EF'!$AD$12*$D64*$J64,"!"))))))))</f>
        <v>#REF!</v>
      </c>
      <c r="O64" s="165" t="e">
        <f>IF($D64&lt;11,'Offroad Tiers EF'!$AB$5*$D64*$J64,IF($D64&lt;25,'Offroad Tiers EF'!$AB$6*$D64*$J64,IF($D64&lt;50,'Offroad Tiers EF'!$AB$7*$D64*$J64,IF($D64&lt;75,'Offroad Tiers EF'!$AB$8*$D64*$J64,IF($D64&lt;100,'Offroad Tiers EF'!$AB$9*$D64*$J64,IF($D64&lt;175,'Offroad Tiers EF'!$AB$10*$D64*$J64,IF($D64&lt;300,'Offroad Tiers EF'!$AB$11*$D64*$J64,IF($D64&lt;600,'Offroad Tiers EF'!$AB$12*$D64*$J64,"!"))))))))</f>
        <v>#REF!</v>
      </c>
      <c r="P64" s="164">
        <f>'[7]Offroad SCAB EF'!H224</f>
        <v>3.3665105122884564E-2</v>
      </c>
      <c r="Q64" s="166">
        <f>'[7]Offroad SCAB EF'!I224</f>
        <v>51.728016924248784</v>
      </c>
      <c r="R64" s="164">
        <f>'[7]Offroad SCAB EF'!J224</f>
        <v>5.7223017989158831E-3</v>
      </c>
      <c r="S64" s="166">
        <f t="shared" si="22"/>
        <v>2.5651697719278098E-3</v>
      </c>
      <c r="T64" s="167"/>
      <c r="U64" s="168" t="e">
        <f t="shared" si="23"/>
        <v>#REF!</v>
      </c>
      <c r="V64" s="168" t="e">
        <f t="shared" si="24"/>
        <v>#REF!</v>
      </c>
      <c r="W64" s="168" t="e">
        <f t="shared" si="24"/>
        <v>#REF!</v>
      </c>
      <c r="X64" s="169" t="e">
        <f t="shared" si="25"/>
        <v>#REF!</v>
      </c>
      <c r="Y64" s="164">
        <f t="shared" si="25"/>
        <v>8.4070962470143298E-2</v>
      </c>
      <c r="Z64" s="164" t="e">
        <f t="shared" si="25"/>
        <v>#REF!</v>
      </c>
      <c r="AA64" s="166" t="e">
        <f t="shared" si="25"/>
        <v>#REF!</v>
      </c>
      <c r="AB64" s="164">
        <f t="shared" si="25"/>
        <v>8.079625229492295E-3</v>
      </c>
      <c r="AC64" s="166">
        <f t="shared" si="25"/>
        <v>12.414724061819708</v>
      </c>
      <c r="AD64" s="164">
        <f t="shared" si="25"/>
        <v>1.3733524317398121E-3</v>
      </c>
      <c r="AE64" s="166">
        <f t="shared" si="25"/>
        <v>6.1564074526267436E-4</v>
      </c>
    </row>
    <row r="65" spans="1:16384" s="151" customFormat="1" ht="12" customHeight="1">
      <c r="B65" s="162" t="s">
        <v>213</v>
      </c>
      <c r="C65" s="137" t="s">
        <v>214</v>
      </c>
      <c r="D65" s="163">
        <v>75</v>
      </c>
      <c r="E65" s="163" t="s">
        <v>161</v>
      </c>
      <c r="F65" s="163">
        <v>1</v>
      </c>
      <c r="G65" s="163">
        <v>60</v>
      </c>
      <c r="H65" s="163">
        <v>8</v>
      </c>
      <c r="I65" s="163">
        <f t="shared" si="21"/>
        <v>480</v>
      </c>
      <c r="J65" s="163" t="e">
        <f>'Offroad Tiers LF'!#REF!</f>
        <v>#REF!</v>
      </c>
      <c r="K65" s="163">
        <v>120</v>
      </c>
      <c r="L65" s="139" t="e">
        <f>IF($D65&lt;11,'Offroad Tiers EF'!$Z$5*$D65*$J65,IF($D65&lt;25,'Offroad Tiers EF'!$Z$6*$D65*$J65,IF($D65&lt;50,'Offroad Tiers EF'!$Z$7*$D65*$J65,IF($D65&lt;75,'Offroad Tiers EF'!$Z$8*$D65*$J65,IF($D65&lt;100,'Offroad Tiers EF'!$Z$9*$D65*$J65,IF($D65&lt;175,'Offroad Tiers EF'!$Z$10*$D65*$J65,IF($D65&lt;300,'Offroad Tiers EF'!$Z$11*$D65*$J65,IF($D65&lt;600,'Offroad Tiers EF'!$Z$12*$D65*$J65,"!"))))))))</f>
        <v>#REF!</v>
      </c>
      <c r="M65" s="164">
        <f>'[7]Offroad SCAB EF'!E233</f>
        <v>0.46398054589603083</v>
      </c>
      <c r="N65" s="139" t="e">
        <f>IF($D65&lt;11,'Offroad Tiers EF'!$AD$5*$D65*$J65,IF($D65&lt;25,'Offroad Tiers EF'!$AD$6*$D65*$J65,IF($D65&lt;50,'Offroad Tiers EF'!$AD$7*$D65*$J65,IF($D65&lt;75,'Offroad Tiers EF'!$AD$8*$D65*$J65,IF($D65&lt;100,'Offroad Tiers EF'!$AD$9*$D65*$J65,IF($D65&lt;175,'Offroad Tiers EF'!$AD$10*$D65*$J65,IF($D65&lt;300,'Offroad Tiers EF'!$AD$11*$D65*$J65,IF($D65&lt;600,'Offroad Tiers EF'!$AD$12*$D65*$J65,"!"))))))))</f>
        <v>#REF!</v>
      </c>
      <c r="O65" s="165" t="e">
        <f>IF($D65&lt;11,'Offroad Tiers EF'!$AB$5*$D65*$J65,IF($D65&lt;25,'Offroad Tiers EF'!$AB$6*$D65*$J65,IF($D65&lt;50,'Offroad Tiers EF'!$AB$7*$D65*$J65,IF($D65&lt;75,'Offroad Tiers EF'!$AB$8*$D65*$J65,IF($D65&lt;100,'Offroad Tiers EF'!$AB$9*$D65*$J65,IF($D65&lt;175,'Offroad Tiers EF'!$AB$10*$D65*$J65,IF($D65&lt;300,'Offroad Tiers EF'!$AB$11*$D65*$J65,IF($D65&lt;600,'Offroad Tiers EF'!$AB$12*$D65*$J65,"!"))))))))</f>
        <v>#REF!</v>
      </c>
      <c r="P65" s="164">
        <f>'[7]Offroad SCAB EF'!H233</f>
        <v>6.287040700650938E-2</v>
      </c>
      <c r="Q65" s="166">
        <f>'[7]Offroad SCAB EF'!I233</f>
        <v>64.895144949977833</v>
      </c>
      <c r="R65" s="164">
        <f>'[7]Offroad SCAB EF'!J233</f>
        <v>1.0935785075523598E-2</v>
      </c>
      <c r="S65" s="166">
        <f t="shared" si="22"/>
        <v>4.9022484821312686E-3</v>
      </c>
      <c r="T65" s="167"/>
      <c r="U65" s="168" t="e">
        <f t="shared" si="23"/>
        <v>#REF!</v>
      </c>
      <c r="V65" s="168" t="e">
        <f t="shared" si="24"/>
        <v>#REF!</v>
      </c>
      <c r="W65" s="168" t="e">
        <f t="shared" si="24"/>
        <v>#REF!</v>
      </c>
      <c r="X65" s="169" t="e">
        <f t="shared" si="25"/>
        <v>#REF!</v>
      </c>
      <c r="Y65" s="164">
        <f t="shared" si="25"/>
        <v>0.1113553310150474</v>
      </c>
      <c r="Z65" s="164" t="e">
        <f t="shared" si="25"/>
        <v>#REF!</v>
      </c>
      <c r="AA65" s="166" t="e">
        <f t="shared" si="25"/>
        <v>#REF!</v>
      </c>
      <c r="AB65" s="164">
        <f t="shared" si="25"/>
        <v>1.5088897681562252E-2</v>
      </c>
      <c r="AC65" s="166">
        <f t="shared" si="25"/>
        <v>15.57483478799468</v>
      </c>
      <c r="AD65" s="164">
        <f t="shared" si="25"/>
        <v>2.6245884181256636E-3</v>
      </c>
      <c r="AE65" s="166">
        <f t="shared" si="25"/>
        <v>1.1765396357115046E-3</v>
      </c>
    </row>
    <row r="66" spans="1:16384" s="151" customFormat="1" ht="12" customHeight="1">
      <c r="A66" s="151" t="s">
        <v>215</v>
      </c>
      <c r="B66" s="162" t="s">
        <v>216</v>
      </c>
      <c r="C66" s="137" t="s">
        <v>217</v>
      </c>
      <c r="D66" s="163">
        <v>75</v>
      </c>
      <c r="E66" s="163" t="s">
        <v>161</v>
      </c>
      <c r="F66" s="163">
        <v>2</v>
      </c>
      <c r="G66" s="163">
        <v>60</v>
      </c>
      <c r="H66" s="163">
        <v>8</v>
      </c>
      <c r="I66" s="163">
        <f>F66*G66*H66</f>
        <v>960</v>
      </c>
      <c r="J66" s="163" t="e">
        <f>'Offroad Tiers LF'!#REF!</f>
        <v>#REF!</v>
      </c>
      <c r="K66" s="163">
        <v>120</v>
      </c>
      <c r="L66" s="139" t="e">
        <f>IF($D66&lt;11,'Offroad Tiers EF'!$Z$5*$D66*$J66,IF($D66&lt;25,'Offroad Tiers EF'!$Z$6*$D66*$J66,IF($D66&lt;50,'Offroad Tiers EF'!$Z$7*$D66*$J66,IF($D66&lt;75,'Offroad Tiers EF'!$Z$8*$D66*$J66,IF($D66&lt;100,'Offroad Tiers EF'!$Z$9*$D66*$J66,IF($D66&lt;175,'Offroad Tiers EF'!$Z$10*$D66*$J66,IF($D66&lt;300,'Offroad Tiers EF'!$Z$11*$D66*$J66,IF($D66&lt;600,'Offroad Tiers EF'!$Z$12*$D66*$J66,"!"))))))))</f>
        <v>#REF!</v>
      </c>
      <c r="M66" s="164">
        <f>'[7]Offroad SCAB EF'!E8</f>
        <v>0.24004972665343208</v>
      </c>
      <c r="N66" s="139" t="e">
        <f>IF($D66&lt;11,'Offroad Tiers EF'!$AD$5*$D66*$J66,IF($D66&lt;25,'Offroad Tiers EF'!$AD$6*$D66*$J66,IF($D66&lt;50,'Offroad Tiers EF'!$AD$7*$D66*$J66,IF($D66&lt;75,'Offroad Tiers EF'!$AD$8*$D66*$J66,IF($D66&lt;100,'Offroad Tiers EF'!$AD$9*$D66*$J66,IF($D66&lt;175,'Offroad Tiers EF'!$AD$10*$D66*$J66,IF($D66&lt;300,'Offroad Tiers EF'!$AD$11*$D66*$J66,IF($D66&lt;600,'Offroad Tiers EF'!$AD$12*$D66*$J66,"!"))))))))</f>
        <v>#REF!</v>
      </c>
      <c r="O66" s="165" t="e">
        <f>IF($D66&lt;11,'Offroad Tiers EF'!$AB$5*$D66*$J66,IF($D66&lt;25,'Offroad Tiers EF'!$AB$6*$D66*$J66,IF($D66&lt;50,'Offroad Tiers EF'!$AB$7*$D66*$J66,IF($D66&lt;75,'Offroad Tiers EF'!$AB$8*$D66*$J66,IF($D66&lt;100,'Offroad Tiers EF'!$AB$9*$D66*$J66,IF($D66&lt;175,'Offroad Tiers EF'!$AB$10*$D66*$J66,IF($D66&lt;300,'Offroad Tiers EF'!$AB$11*$D66*$J66,IF($D66&lt;600,'Offroad Tiers EF'!$AB$12*$D66*$J66,"!"))))))))</f>
        <v>#REF!</v>
      </c>
      <c r="P66" s="164">
        <f>'[7]Offroad SCAB EF'!H8</f>
        <v>2.7234784382566182E-2</v>
      </c>
      <c r="Q66" s="166">
        <f>'[7]Offroad SCAB EF'!I8</f>
        <v>38.071809206861765</v>
      </c>
      <c r="R66" s="164">
        <f>'[7]Offroad SCAB EF'!J8</f>
        <v>4.5921120585133675E-3</v>
      </c>
      <c r="S66" s="166">
        <f t="shared" si="22"/>
        <v>2.0585329917473718E-3</v>
      </c>
      <c r="T66" s="167"/>
      <c r="U66" s="168" t="e">
        <f t="shared" si="23"/>
        <v>#REF!</v>
      </c>
      <c r="V66" s="168" t="e">
        <f t="shared" si="24"/>
        <v>#REF!</v>
      </c>
      <c r="W66" s="168" t="e">
        <f t="shared" si="24"/>
        <v>#REF!</v>
      </c>
      <c r="X66" s="169" t="e">
        <f t="shared" si="25"/>
        <v>#REF!</v>
      </c>
      <c r="Y66" s="164">
        <f t="shared" si="25"/>
        <v>0.1152238687936474</v>
      </c>
      <c r="Z66" s="164" t="e">
        <f t="shared" si="25"/>
        <v>#REF!</v>
      </c>
      <c r="AA66" s="166" t="e">
        <f t="shared" si="25"/>
        <v>#REF!</v>
      </c>
      <c r="AB66" s="164">
        <f t="shared" si="25"/>
        <v>1.3072696503631768E-2</v>
      </c>
      <c r="AC66" s="166">
        <f t="shared" si="25"/>
        <v>18.274468419293648</v>
      </c>
      <c r="AD66" s="164">
        <f t="shared" si="25"/>
        <v>2.2042137880864164E-3</v>
      </c>
      <c r="AE66" s="166">
        <f t="shared" si="25"/>
        <v>9.8809583603873849E-4</v>
      </c>
    </row>
    <row r="67" spans="1:16384" s="151" customFormat="1" ht="12" customHeight="1" thickBot="1">
      <c r="B67" s="182" t="s">
        <v>203</v>
      </c>
      <c r="C67" s="183" t="s">
        <v>204</v>
      </c>
      <c r="D67" s="184">
        <v>30</v>
      </c>
      <c r="E67" s="184" t="s">
        <v>205</v>
      </c>
      <c r="F67" s="184">
        <v>3</v>
      </c>
      <c r="G67" s="184">
        <v>60</v>
      </c>
      <c r="H67" s="184">
        <v>8</v>
      </c>
      <c r="I67" s="184">
        <f>F67*G67*H67</f>
        <v>1440</v>
      </c>
      <c r="J67" s="184">
        <f>'Offroad Tiers LF'!$C$7</f>
        <v>0.74</v>
      </c>
      <c r="K67" s="184">
        <v>50</v>
      </c>
      <c r="L67" s="186">
        <f>IF($D67&lt;11,'Offroad Tiers EF'!$Z$5*$D67*$J67,IF($D67&lt;25,'Offroad Tiers EF'!$Z$6*$D67*$J67,IF($D67&lt;50,'Offroad Tiers EF'!$Z$7*$D67*$J67,IF($D67&lt;75,'Offroad Tiers EF'!$Z$8*$D67*$J67,IF($D67&lt;100,'Offroad Tiers EF'!$Z$9*$D67*$J67,IF($D67&lt;175,'Offroad Tiers EF'!$Z$10*$D67*$J67,IF($D67&lt;300,'Offroad Tiers EF'!$Z$11*$D67*$J67,IF($D67&lt;600,'Offroad Tiers EF'!$Z$12*$D67*$J67,"!"))))))))</f>
        <v>0.26037037037037031</v>
      </c>
      <c r="M67" s="187">
        <f>'[7]Offroad SCAB EF'!E82</f>
        <v>0.25446500400980077</v>
      </c>
      <c r="N67" s="186">
        <f>IF($D67&lt;11,'Offroad Tiers EF'!$AD$5*$D67*$J67,IF($D67&lt;25,'Offroad Tiers EF'!$AD$6*$D67*$J67,IF($D67&lt;50,'Offroad Tiers EF'!$AD$7*$D67*$J67,IF($D67&lt;75,'Offroad Tiers EF'!$AD$8*$D67*$J67,IF($D67&lt;100,'Offroad Tiers EF'!$AD$9*$D67*$J67,IF($D67&lt;175,'Offroad Tiers EF'!$AD$10*$D67*$J67,IF($D67&lt;300,'Offroad Tiers EF'!$AD$11*$D67*$J67,IF($D67&lt;600,'Offroad Tiers EF'!$AD$12*$D67*$J67,"!"))))))))</f>
        <v>2.2023809523809522E-2</v>
      </c>
      <c r="O67" s="188">
        <f>IF($D67&lt;11,'Offroad Tiers EF'!$AB$5*$D67*$J67,IF($D67&lt;25,'Offroad Tiers EF'!$AB$6*$D67*$J67,IF($D67&lt;50,'Offroad Tiers EF'!$AB$7*$D67*$J67,IF($D67&lt;75,'Offroad Tiers EF'!$AB$8*$D67*$J67,IF($D67&lt;100,'Offroad Tiers EF'!$AB$9*$D67*$J67,IF($D67&lt;175,'Offroad Tiers EF'!$AB$10*$D67*$J67,IF($D67&lt;300,'Offroad Tiers EF'!$AB$11*$D67*$J67,IF($D67&lt;600,'Offroad Tiers EF'!$AB$12*$D67*$J67,"!"))))))))</f>
        <v>0.20066137566137565</v>
      </c>
      <c r="P67" s="187">
        <f>'[7]Offroad SCAB EF'!H82</f>
        <v>2.1320352004255631E-2</v>
      </c>
      <c r="Q67" s="189">
        <f>'[7]Offroad SCAB EF'!I82</f>
        <v>30.622980884286619</v>
      </c>
      <c r="R67" s="187">
        <f>'[7]Offroad SCAB EF'!J82</f>
        <v>7.0843297145669355E-3</v>
      </c>
      <c r="S67" s="189">
        <f t="shared" si="22"/>
        <v>3.175734009978282E-3</v>
      </c>
      <c r="T67" s="167"/>
      <c r="U67" s="168">
        <f t="shared" si="23"/>
        <v>6.2488888888888869</v>
      </c>
      <c r="V67" s="168">
        <f t="shared" si="24"/>
        <v>0.52857142857142847</v>
      </c>
      <c r="W67" s="168">
        <f t="shared" si="24"/>
        <v>4.8158730158730156</v>
      </c>
      <c r="X67" s="190">
        <f t="shared" si="25"/>
        <v>0.18746666666666661</v>
      </c>
      <c r="Y67" s="187">
        <f t="shared" si="25"/>
        <v>0.18321480288705655</v>
      </c>
      <c r="Z67" s="187">
        <f t="shared" si="25"/>
        <v>1.5857142857142854E-2</v>
      </c>
      <c r="AA67" s="189">
        <f t="shared" si="25"/>
        <v>0.14447619047619048</v>
      </c>
      <c r="AB67" s="187">
        <f t="shared" si="25"/>
        <v>1.5350653443064055E-2</v>
      </c>
      <c r="AC67" s="189">
        <f t="shared" si="25"/>
        <v>22.048546236686366</v>
      </c>
      <c r="AD67" s="187">
        <f t="shared" si="25"/>
        <v>5.1007173944881933E-3</v>
      </c>
      <c r="AE67" s="189">
        <f t="shared" si="25"/>
        <v>2.2865284871843631E-3</v>
      </c>
    </row>
    <row r="68" spans="1:16384" s="151" customFormat="1" ht="12" customHeight="1">
      <c r="B68" s="198"/>
      <c r="C68" s="149"/>
      <c r="D68" s="167"/>
      <c r="E68" s="167"/>
      <c r="F68" s="167"/>
      <c r="G68" s="167"/>
      <c r="H68" s="172"/>
      <c r="I68" s="199"/>
      <c r="J68" s="172"/>
      <c r="K68" s="172"/>
      <c r="L68" s="173"/>
      <c r="M68" s="174"/>
      <c r="N68" s="174"/>
      <c r="O68" s="174"/>
      <c r="P68" s="174"/>
      <c r="Q68" s="174"/>
      <c r="R68" s="174"/>
      <c r="S68" s="174"/>
      <c r="T68" s="167"/>
      <c r="U68" s="175"/>
      <c r="V68" s="175"/>
      <c r="W68" s="175"/>
      <c r="X68" s="174"/>
      <c r="Y68" s="174"/>
      <c r="Z68" s="174"/>
      <c r="AA68" s="174"/>
      <c r="AB68" s="174"/>
      <c r="AC68" s="174"/>
      <c r="AD68" s="174"/>
      <c r="AE68" s="174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  <c r="EY68" s="167"/>
      <c r="EZ68" s="16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  <c r="FM68" s="167"/>
      <c r="FN68" s="167"/>
      <c r="FO68" s="167"/>
      <c r="FP68" s="167"/>
      <c r="FQ68" s="167"/>
      <c r="FR68" s="167"/>
      <c r="FS68" s="167"/>
      <c r="FT68" s="167"/>
      <c r="FU68" s="167"/>
      <c r="FV68" s="167"/>
      <c r="FW68" s="167"/>
      <c r="FX68" s="167"/>
      <c r="FY68" s="167"/>
      <c r="FZ68" s="167"/>
      <c r="GA68" s="167"/>
      <c r="GB68" s="167"/>
      <c r="GC68" s="167"/>
      <c r="GD68" s="167"/>
      <c r="GE68" s="167"/>
      <c r="GF68" s="167"/>
      <c r="GG68" s="167"/>
      <c r="GH68" s="167"/>
      <c r="GI68" s="167"/>
      <c r="GJ68" s="167"/>
      <c r="GK68" s="167"/>
      <c r="GL68" s="167"/>
      <c r="GM68" s="167"/>
      <c r="GN68" s="167"/>
      <c r="GO68" s="167"/>
      <c r="GP68" s="167"/>
      <c r="GQ68" s="167"/>
      <c r="GR68" s="167"/>
      <c r="GS68" s="167"/>
      <c r="GT68" s="167"/>
      <c r="GU68" s="167"/>
      <c r="GV68" s="167"/>
      <c r="GW68" s="167"/>
      <c r="GX68" s="167"/>
      <c r="GY68" s="167"/>
      <c r="GZ68" s="167"/>
      <c r="HA68" s="167"/>
      <c r="HB68" s="167"/>
      <c r="HC68" s="167"/>
      <c r="HD68" s="167"/>
      <c r="HE68" s="167"/>
      <c r="HF68" s="167"/>
      <c r="HG68" s="167"/>
      <c r="HH68" s="167"/>
      <c r="HI68" s="167"/>
      <c r="HJ68" s="167"/>
      <c r="HK68" s="167"/>
      <c r="HL68" s="167"/>
      <c r="HM68" s="167"/>
      <c r="HN68" s="167"/>
      <c r="HO68" s="167"/>
      <c r="HP68" s="167"/>
      <c r="HQ68" s="167"/>
      <c r="HR68" s="167"/>
      <c r="HS68" s="167"/>
      <c r="HT68" s="167"/>
      <c r="HU68" s="167"/>
      <c r="HV68" s="167"/>
      <c r="HW68" s="167"/>
      <c r="HX68" s="167"/>
      <c r="HY68" s="167"/>
      <c r="HZ68" s="167"/>
      <c r="IA68" s="167"/>
      <c r="IB68" s="167"/>
      <c r="IC68" s="167"/>
      <c r="ID68" s="167"/>
      <c r="IE68" s="167"/>
      <c r="IF68" s="167"/>
      <c r="IG68" s="167"/>
      <c r="IH68" s="167"/>
      <c r="II68" s="167"/>
      <c r="IJ68" s="167"/>
      <c r="IK68" s="167"/>
      <c r="IL68" s="167"/>
      <c r="IM68" s="167"/>
      <c r="IN68" s="167"/>
      <c r="IO68" s="167"/>
      <c r="IP68" s="167"/>
      <c r="IQ68" s="167"/>
      <c r="IR68" s="167"/>
      <c r="IS68" s="167"/>
      <c r="IT68" s="167"/>
      <c r="IU68" s="167"/>
      <c r="IV68" s="167"/>
      <c r="IW68" s="167"/>
      <c r="IX68" s="167"/>
      <c r="IY68" s="167"/>
      <c r="IZ68" s="167"/>
      <c r="JA68" s="167"/>
      <c r="JB68" s="167"/>
      <c r="JC68" s="167"/>
      <c r="JD68" s="167"/>
      <c r="JE68" s="167"/>
      <c r="JF68" s="167"/>
      <c r="JG68" s="167"/>
      <c r="JH68" s="167"/>
      <c r="JI68" s="167"/>
      <c r="JJ68" s="167"/>
      <c r="JK68" s="167"/>
      <c r="JL68" s="167"/>
      <c r="JM68" s="167"/>
      <c r="JN68" s="167"/>
      <c r="JO68" s="167"/>
      <c r="JP68" s="167"/>
      <c r="JQ68" s="167"/>
      <c r="JR68" s="167"/>
      <c r="JS68" s="167"/>
      <c r="JT68" s="167"/>
      <c r="JU68" s="167"/>
      <c r="JV68" s="167"/>
      <c r="JW68" s="167"/>
      <c r="JX68" s="167"/>
      <c r="JY68" s="167"/>
      <c r="JZ68" s="167"/>
      <c r="KA68" s="167"/>
      <c r="KB68" s="167"/>
      <c r="KC68" s="167"/>
      <c r="KD68" s="167"/>
      <c r="KE68" s="167"/>
      <c r="KF68" s="167"/>
      <c r="KG68" s="167"/>
      <c r="KH68" s="167"/>
      <c r="KI68" s="167"/>
      <c r="KJ68" s="167"/>
      <c r="KK68" s="167"/>
      <c r="KL68" s="167"/>
      <c r="KM68" s="167"/>
      <c r="KN68" s="167"/>
      <c r="KO68" s="167"/>
      <c r="KP68" s="167"/>
      <c r="KQ68" s="167"/>
      <c r="KR68" s="167"/>
      <c r="KS68" s="167"/>
      <c r="KT68" s="167"/>
      <c r="KU68" s="167"/>
      <c r="KV68" s="167"/>
      <c r="KW68" s="167"/>
      <c r="KX68" s="167"/>
      <c r="KY68" s="167"/>
      <c r="KZ68" s="167"/>
      <c r="LA68" s="167"/>
      <c r="LB68" s="167"/>
      <c r="LC68" s="167"/>
      <c r="LD68" s="167"/>
      <c r="LE68" s="167"/>
      <c r="LF68" s="167"/>
      <c r="LG68" s="167"/>
      <c r="LH68" s="167"/>
      <c r="LI68" s="167"/>
      <c r="LJ68" s="167"/>
      <c r="LK68" s="167"/>
      <c r="LL68" s="167"/>
      <c r="LM68" s="167"/>
      <c r="LN68" s="167"/>
      <c r="LO68" s="167"/>
      <c r="LP68" s="167"/>
      <c r="LQ68" s="167"/>
      <c r="LR68" s="167"/>
      <c r="LS68" s="167"/>
      <c r="LT68" s="167"/>
      <c r="LU68" s="167"/>
      <c r="LV68" s="167"/>
      <c r="LW68" s="167"/>
      <c r="LX68" s="167"/>
      <c r="LY68" s="167"/>
      <c r="LZ68" s="167"/>
      <c r="MA68" s="167"/>
      <c r="MB68" s="167"/>
      <c r="MC68" s="167"/>
      <c r="MD68" s="167"/>
      <c r="ME68" s="167"/>
      <c r="MF68" s="167"/>
      <c r="MG68" s="167"/>
      <c r="MH68" s="167"/>
      <c r="MI68" s="167"/>
      <c r="MJ68" s="167"/>
      <c r="MK68" s="167"/>
      <c r="ML68" s="167"/>
      <c r="MM68" s="167"/>
      <c r="MN68" s="167"/>
      <c r="MO68" s="167"/>
      <c r="MP68" s="167"/>
      <c r="MQ68" s="167"/>
      <c r="MR68" s="167"/>
      <c r="MS68" s="167"/>
      <c r="MT68" s="167"/>
      <c r="MU68" s="167"/>
      <c r="MV68" s="167"/>
      <c r="MW68" s="167"/>
      <c r="MX68" s="167"/>
      <c r="MY68" s="167"/>
      <c r="MZ68" s="167"/>
      <c r="NA68" s="167"/>
      <c r="NB68" s="167"/>
      <c r="NC68" s="167"/>
      <c r="ND68" s="167"/>
      <c r="NE68" s="167"/>
      <c r="NF68" s="167"/>
      <c r="NG68" s="167"/>
      <c r="NH68" s="167"/>
      <c r="NI68" s="167"/>
      <c r="NJ68" s="167"/>
      <c r="NK68" s="167"/>
      <c r="NL68" s="167"/>
      <c r="NM68" s="167"/>
      <c r="NN68" s="167"/>
      <c r="NO68" s="167"/>
      <c r="NP68" s="167"/>
      <c r="NQ68" s="167"/>
      <c r="NR68" s="167"/>
      <c r="NS68" s="167"/>
      <c r="NT68" s="167"/>
      <c r="NU68" s="167"/>
      <c r="NV68" s="167"/>
      <c r="NW68" s="167"/>
      <c r="NX68" s="167"/>
      <c r="NY68" s="167"/>
      <c r="NZ68" s="167"/>
      <c r="OA68" s="167"/>
      <c r="OB68" s="167"/>
      <c r="OC68" s="167"/>
      <c r="OD68" s="167"/>
      <c r="OE68" s="167"/>
      <c r="OF68" s="167"/>
      <c r="OG68" s="167"/>
      <c r="OH68" s="167"/>
      <c r="OI68" s="167"/>
      <c r="OJ68" s="167"/>
      <c r="OK68" s="167"/>
      <c r="OL68" s="167"/>
      <c r="OM68" s="167"/>
      <c r="ON68" s="167"/>
      <c r="OO68" s="167"/>
      <c r="OP68" s="167"/>
      <c r="OQ68" s="167"/>
      <c r="OR68" s="167"/>
      <c r="OS68" s="167"/>
      <c r="OT68" s="167"/>
      <c r="OU68" s="167"/>
      <c r="OV68" s="167"/>
      <c r="OW68" s="167"/>
      <c r="OX68" s="167"/>
      <c r="OY68" s="167"/>
      <c r="OZ68" s="167"/>
      <c r="PA68" s="167"/>
      <c r="PB68" s="167"/>
      <c r="PC68" s="167"/>
      <c r="PD68" s="167"/>
      <c r="PE68" s="167"/>
      <c r="PF68" s="167"/>
      <c r="PG68" s="167"/>
      <c r="PH68" s="167"/>
      <c r="PI68" s="167"/>
      <c r="PJ68" s="167"/>
      <c r="PK68" s="167"/>
      <c r="PL68" s="167"/>
      <c r="PM68" s="167"/>
      <c r="PN68" s="167"/>
      <c r="PO68" s="167"/>
      <c r="PP68" s="167"/>
      <c r="PQ68" s="167"/>
      <c r="PR68" s="167"/>
      <c r="PS68" s="167"/>
      <c r="PT68" s="167"/>
      <c r="PU68" s="167"/>
      <c r="PV68" s="167"/>
      <c r="PW68" s="167"/>
      <c r="PX68" s="167"/>
      <c r="PY68" s="167"/>
      <c r="PZ68" s="167"/>
      <c r="QA68" s="167"/>
      <c r="QB68" s="167"/>
      <c r="QC68" s="167"/>
      <c r="QD68" s="167"/>
      <c r="QE68" s="167"/>
      <c r="QF68" s="167"/>
      <c r="QG68" s="167"/>
      <c r="QH68" s="167"/>
      <c r="QI68" s="167"/>
      <c r="QJ68" s="167"/>
      <c r="QK68" s="167"/>
      <c r="QL68" s="167"/>
      <c r="QM68" s="167"/>
      <c r="QN68" s="167"/>
      <c r="QO68" s="167"/>
      <c r="QP68" s="167"/>
      <c r="QQ68" s="167"/>
      <c r="QR68" s="167"/>
      <c r="QS68" s="167"/>
      <c r="QT68" s="167"/>
      <c r="QU68" s="167"/>
      <c r="QV68" s="167"/>
      <c r="QW68" s="167"/>
      <c r="QX68" s="167"/>
      <c r="QY68" s="167"/>
      <c r="QZ68" s="167"/>
      <c r="RA68" s="167"/>
      <c r="RB68" s="167"/>
      <c r="RC68" s="167"/>
      <c r="RD68" s="167"/>
      <c r="RE68" s="167"/>
      <c r="RF68" s="167"/>
      <c r="RG68" s="167"/>
      <c r="RH68" s="167"/>
      <c r="RI68" s="167"/>
      <c r="RJ68" s="167"/>
      <c r="RK68" s="167"/>
      <c r="RL68" s="167"/>
      <c r="RM68" s="167"/>
      <c r="RN68" s="167"/>
      <c r="RO68" s="167"/>
      <c r="RP68" s="167"/>
      <c r="RQ68" s="167"/>
      <c r="RR68" s="167"/>
      <c r="RS68" s="167"/>
      <c r="RT68" s="167"/>
      <c r="RU68" s="167"/>
      <c r="RV68" s="167"/>
      <c r="RW68" s="167"/>
      <c r="RX68" s="167"/>
      <c r="RY68" s="167"/>
      <c r="RZ68" s="167"/>
      <c r="SA68" s="167"/>
      <c r="SB68" s="167"/>
      <c r="SC68" s="167"/>
      <c r="SD68" s="167"/>
      <c r="SE68" s="167"/>
      <c r="SF68" s="167"/>
      <c r="SG68" s="167"/>
      <c r="SH68" s="167"/>
      <c r="SI68" s="167"/>
      <c r="SJ68" s="167"/>
      <c r="SK68" s="167"/>
      <c r="SL68" s="167"/>
      <c r="SM68" s="167"/>
      <c r="SN68" s="167"/>
      <c r="SO68" s="167"/>
      <c r="SP68" s="167"/>
      <c r="SQ68" s="167"/>
      <c r="SR68" s="167"/>
      <c r="SS68" s="167"/>
      <c r="ST68" s="167"/>
      <c r="SU68" s="167"/>
      <c r="SV68" s="167"/>
      <c r="SW68" s="167"/>
      <c r="SX68" s="167"/>
      <c r="SY68" s="167"/>
      <c r="SZ68" s="167"/>
      <c r="TA68" s="167"/>
      <c r="TB68" s="167"/>
      <c r="TC68" s="167"/>
      <c r="TD68" s="167"/>
      <c r="TE68" s="167"/>
      <c r="TF68" s="167"/>
      <c r="TG68" s="167"/>
      <c r="TH68" s="167"/>
      <c r="TI68" s="167"/>
      <c r="TJ68" s="167"/>
      <c r="TK68" s="167"/>
      <c r="TL68" s="167"/>
      <c r="TM68" s="167"/>
      <c r="TN68" s="167"/>
      <c r="TO68" s="167"/>
      <c r="TP68" s="167"/>
      <c r="TQ68" s="167"/>
      <c r="TR68" s="167"/>
      <c r="TS68" s="167"/>
      <c r="TT68" s="167"/>
      <c r="TU68" s="167"/>
      <c r="TV68" s="167"/>
      <c r="TW68" s="167"/>
      <c r="TX68" s="167"/>
      <c r="TY68" s="167"/>
      <c r="TZ68" s="167"/>
      <c r="UA68" s="167"/>
      <c r="UB68" s="167"/>
      <c r="UC68" s="167"/>
      <c r="UD68" s="167"/>
      <c r="UE68" s="167"/>
      <c r="UF68" s="167"/>
      <c r="UG68" s="167"/>
      <c r="UH68" s="167"/>
      <c r="UI68" s="167"/>
      <c r="UJ68" s="167"/>
      <c r="UK68" s="167"/>
      <c r="UL68" s="167"/>
      <c r="UM68" s="167"/>
      <c r="UN68" s="167"/>
      <c r="UO68" s="167"/>
      <c r="UP68" s="167"/>
      <c r="UQ68" s="167"/>
      <c r="UR68" s="167"/>
      <c r="US68" s="167"/>
      <c r="UT68" s="167"/>
      <c r="UU68" s="167"/>
      <c r="UV68" s="167"/>
      <c r="UW68" s="167"/>
      <c r="UX68" s="167"/>
      <c r="UY68" s="167"/>
      <c r="UZ68" s="167"/>
      <c r="VA68" s="167"/>
      <c r="VB68" s="167"/>
      <c r="VC68" s="167"/>
      <c r="VD68" s="167"/>
      <c r="VE68" s="167"/>
      <c r="VF68" s="167"/>
      <c r="VG68" s="167"/>
      <c r="VH68" s="167"/>
      <c r="VI68" s="167"/>
      <c r="VJ68" s="167"/>
      <c r="VK68" s="167"/>
      <c r="VL68" s="167"/>
      <c r="VM68" s="167"/>
      <c r="VN68" s="167"/>
      <c r="VO68" s="167"/>
      <c r="VP68" s="167"/>
      <c r="VQ68" s="167"/>
      <c r="VR68" s="167"/>
      <c r="VS68" s="167"/>
      <c r="VT68" s="167"/>
      <c r="VU68" s="167"/>
      <c r="VV68" s="167"/>
      <c r="VW68" s="167"/>
      <c r="VX68" s="167"/>
      <c r="VY68" s="167"/>
      <c r="VZ68" s="167"/>
      <c r="WA68" s="167"/>
      <c r="WB68" s="167"/>
      <c r="WC68" s="167"/>
      <c r="WD68" s="167"/>
      <c r="WE68" s="167"/>
      <c r="WF68" s="167"/>
      <c r="WG68" s="167"/>
      <c r="WH68" s="167"/>
      <c r="WI68" s="167"/>
      <c r="WJ68" s="167"/>
      <c r="WK68" s="167"/>
      <c r="WL68" s="167"/>
      <c r="WM68" s="167"/>
      <c r="WN68" s="167"/>
      <c r="WO68" s="167"/>
      <c r="WP68" s="167"/>
      <c r="WQ68" s="167"/>
      <c r="WR68" s="167"/>
      <c r="WS68" s="167"/>
      <c r="WT68" s="167"/>
      <c r="WU68" s="167"/>
      <c r="WV68" s="167"/>
      <c r="WW68" s="167"/>
      <c r="WX68" s="167"/>
      <c r="WY68" s="167"/>
      <c r="WZ68" s="167"/>
      <c r="XA68" s="167"/>
      <c r="XB68" s="167"/>
      <c r="XC68" s="167"/>
      <c r="XD68" s="167"/>
      <c r="XE68" s="167"/>
      <c r="XF68" s="167"/>
      <c r="XG68" s="167"/>
      <c r="XH68" s="167"/>
      <c r="XI68" s="167"/>
      <c r="XJ68" s="167"/>
      <c r="XK68" s="167"/>
      <c r="XL68" s="167"/>
      <c r="XM68" s="167"/>
      <c r="XN68" s="167"/>
      <c r="XO68" s="167"/>
      <c r="XP68" s="167"/>
      <c r="XQ68" s="167"/>
      <c r="XR68" s="167"/>
      <c r="XS68" s="167"/>
      <c r="XT68" s="167"/>
      <c r="XU68" s="167"/>
      <c r="XV68" s="167"/>
      <c r="XW68" s="167"/>
      <c r="XX68" s="167"/>
      <c r="XY68" s="167"/>
      <c r="XZ68" s="167"/>
      <c r="YA68" s="167"/>
      <c r="YB68" s="167"/>
      <c r="YC68" s="167"/>
      <c r="YD68" s="167"/>
      <c r="YE68" s="167"/>
      <c r="YF68" s="167"/>
      <c r="YG68" s="167"/>
      <c r="YH68" s="167"/>
      <c r="YI68" s="167"/>
      <c r="YJ68" s="167"/>
      <c r="YK68" s="167"/>
      <c r="YL68" s="167"/>
      <c r="YM68" s="167"/>
      <c r="YN68" s="167"/>
      <c r="YO68" s="167"/>
      <c r="YP68" s="167"/>
      <c r="YQ68" s="167"/>
      <c r="YR68" s="167"/>
      <c r="YS68" s="167"/>
      <c r="YT68" s="167"/>
      <c r="YU68" s="167"/>
      <c r="YV68" s="167"/>
      <c r="YW68" s="167"/>
      <c r="YX68" s="167"/>
      <c r="YY68" s="167"/>
      <c r="YZ68" s="167"/>
      <c r="ZA68" s="167"/>
      <c r="ZB68" s="167"/>
      <c r="ZC68" s="167"/>
      <c r="ZD68" s="167"/>
      <c r="ZE68" s="167"/>
      <c r="ZF68" s="167"/>
      <c r="ZG68" s="167"/>
      <c r="ZH68" s="167"/>
      <c r="ZI68" s="167"/>
      <c r="ZJ68" s="167"/>
      <c r="ZK68" s="167"/>
      <c r="ZL68" s="167"/>
      <c r="ZM68" s="167"/>
      <c r="ZN68" s="167"/>
      <c r="ZO68" s="167"/>
      <c r="ZP68" s="167"/>
      <c r="ZQ68" s="167"/>
      <c r="ZR68" s="167"/>
      <c r="ZS68" s="167"/>
      <c r="ZT68" s="167"/>
      <c r="ZU68" s="167"/>
      <c r="ZV68" s="167"/>
      <c r="ZW68" s="167"/>
      <c r="ZX68" s="167"/>
      <c r="ZY68" s="167"/>
      <c r="ZZ68" s="167"/>
      <c r="AAA68" s="167"/>
      <c r="AAB68" s="167"/>
      <c r="AAC68" s="167"/>
      <c r="AAD68" s="167"/>
      <c r="AAE68" s="167"/>
      <c r="AAF68" s="167"/>
      <c r="AAG68" s="167"/>
      <c r="AAH68" s="167"/>
      <c r="AAI68" s="167"/>
      <c r="AAJ68" s="167"/>
      <c r="AAK68" s="167"/>
      <c r="AAL68" s="167"/>
      <c r="AAM68" s="167"/>
      <c r="AAN68" s="167"/>
      <c r="AAO68" s="167"/>
      <c r="AAP68" s="167"/>
      <c r="AAQ68" s="167"/>
      <c r="AAR68" s="167"/>
      <c r="AAS68" s="167"/>
      <c r="AAT68" s="167"/>
      <c r="AAU68" s="167"/>
      <c r="AAV68" s="167"/>
      <c r="AAW68" s="167"/>
      <c r="AAX68" s="167"/>
      <c r="AAY68" s="167"/>
      <c r="AAZ68" s="167"/>
      <c r="ABA68" s="167"/>
      <c r="ABB68" s="167"/>
      <c r="ABC68" s="167"/>
      <c r="ABD68" s="167"/>
      <c r="ABE68" s="167"/>
      <c r="ABF68" s="167"/>
      <c r="ABG68" s="167"/>
      <c r="ABH68" s="167"/>
      <c r="ABI68" s="167"/>
      <c r="ABJ68" s="167"/>
      <c r="ABK68" s="167"/>
      <c r="ABL68" s="167"/>
      <c r="ABM68" s="167"/>
      <c r="ABN68" s="167"/>
      <c r="ABO68" s="167"/>
      <c r="ABP68" s="167"/>
      <c r="ABQ68" s="167"/>
      <c r="ABR68" s="167"/>
      <c r="ABS68" s="167"/>
      <c r="ABT68" s="167"/>
      <c r="ABU68" s="167"/>
      <c r="ABV68" s="167"/>
      <c r="ABW68" s="167"/>
      <c r="ABX68" s="167"/>
      <c r="ABY68" s="167"/>
      <c r="ABZ68" s="167"/>
      <c r="ACA68" s="167"/>
      <c r="ACB68" s="167"/>
      <c r="ACC68" s="167"/>
      <c r="ACD68" s="167"/>
      <c r="ACE68" s="167"/>
      <c r="ACF68" s="167"/>
      <c r="ACG68" s="167"/>
      <c r="ACH68" s="167"/>
      <c r="ACI68" s="167"/>
      <c r="ACJ68" s="167"/>
      <c r="ACK68" s="167"/>
      <c r="ACL68" s="167"/>
      <c r="ACM68" s="167"/>
      <c r="ACN68" s="167"/>
      <c r="ACO68" s="167"/>
      <c r="ACP68" s="167"/>
      <c r="ACQ68" s="167"/>
      <c r="ACR68" s="167"/>
      <c r="ACS68" s="167"/>
      <c r="ACT68" s="167"/>
      <c r="ACU68" s="167"/>
      <c r="ACV68" s="167"/>
      <c r="ACW68" s="167"/>
      <c r="ACX68" s="167"/>
      <c r="ACY68" s="167"/>
      <c r="ACZ68" s="167"/>
      <c r="ADA68" s="167"/>
      <c r="ADB68" s="167"/>
      <c r="ADC68" s="167"/>
      <c r="ADD68" s="167"/>
      <c r="ADE68" s="167"/>
      <c r="ADF68" s="167"/>
      <c r="ADG68" s="167"/>
      <c r="ADH68" s="167"/>
      <c r="ADI68" s="167"/>
      <c r="ADJ68" s="167"/>
      <c r="ADK68" s="167"/>
      <c r="ADL68" s="167"/>
      <c r="ADM68" s="167"/>
      <c r="ADN68" s="167"/>
      <c r="ADO68" s="167"/>
      <c r="ADP68" s="167"/>
      <c r="ADQ68" s="167"/>
      <c r="ADR68" s="167"/>
      <c r="ADS68" s="167"/>
      <c r="ADT68" s="167"/>
      <c r="ADU68" s="167"/>
      <c r="ADV68" s="167"/>
      <c r="ADW68" s="167"/>
      <c r="ADX68" s="167"/>
      <c r="ADY68" s="167"/>
      <c r="ADZ68" s="167"/>
      <c r="AEA68" s="167"/>
      <c r="AEB68" s="167"/>
      <c r="AEC68" s="167"/>
      <c r="AED68" s="167"/>
      <c r="AEE68" s="167"/>
      <c r="AEF68" s="167"/>
      <c r="AEG68" s="167"/>
      <c r="AEH68" s="167"/>
      <c r="AEI68" s="167"/>
      <c r="AEJ68" s="167"/>
      <c r="AEK68" s="167"/>
      <c r="AEL68" s="167"/>
      <c r="AEM68" s="167"/>
      <c r="AEN68" s="167"/>
      <c r="AEO68" s="167"/>
      <c r="AEP68" s="167"/>
      <c r="AEQ68" s="167"/>
      <c r="AER68" s="167"/>
      <c r="AES68" s="167"/>
      <c r="AET68" s="167"/>
      <c r="AEU68" s="167"/>
      <c r="AEV68" s="167"/>
      <c r="AEW68" s="167"/>
      <c r="AEX68" s="167"/>
      <c r="AEY68" s="167"/>
      <c r="AEZ68" s="167"/>
      <c r="AFA68" s="167"/>
      <c r="AFB68" s="167"/>
      <c r="AFC68" s="167"/>
      <c r="AFD68" s="167"/>
      <c r="AFE68" s="167"/>
      <c r="AFF68" s="167"/>
      <c r="AFG68" s="167"/>
      <c r="AFH68" s="167"/>
      <c r="AFI68" s="167"/>
      <c r="AFJ68" s="167"/>
      <c r="AFK68" s="167"/>
      <c r="AFL68" s="167"/>
      <c r="AFM68" s="167"/>
      <c r="AFN68" s="167"/>
      <c r="AFO68" s="167"/>
      <c r="AFP68" s="167"/>
      <c r="AFQ68" s="167"/>
      <c r="AFR68" s="167"/>
      <c r="AFS68" s="167"/>
      <c r="AFT68" s="167"/>
      <c r="AFU68" s="167"/>
      <c r="AFV68" s="167"/>
      <c r="AFW68" s="167"/>
      <c r="AFX68" s="167"/>
      <c r="AFY68" s="167"/>
      <c r="AFZ68" s="167"/>
      <c r="AGA68" s="167"/>
      <c r="AGB68" s="167"/>
      <c r="AGC68" s="167"/>
      <c r="AGD68" s="167"/>
      <c r="AGE68" s="167"/>
      <c r="AGF68" s="167"/>
      <c r="AGG68" s="167"/>
      <c r="AGH68" s="167"/>
      <c r="AGI68" s="167"/>
      <c r="AGJ68" s="167"/>
      <c r="AGK68" s="167"/>
      <c r="AGL68" s="167"/>
      <c r="AGM68" s="167"/>
      <c r="AGN68" s="167"/>
      <c r="AGO68" s="167"/>
      <c r="AGP68" s="167"/>
      <c r="AGQ68" s="167"/>
      <c r="AGR68" s="167"/>
      <c r="AGS68" s="167"/>
      <c r="AGT68" s="167"/>
      <c r="AGU68" s="167"/>
      <c r="AGV68" s="167"/>
      <c r="AGW68" s="167"/>
      <c r="AGX68" s="167"/>
      <c r="AGY68" s="167"/>
      <c r="AGZ68" s="167"/>
      <c r="AHA68" s="167"/>
      <c r="AHB68" s="167"/>
      <c r="AHC68" s="167"/>
      <c r="AHD68" s="167"/>
      <c r="AHE68" s="167"/>
      <c r="AHF68" s="167"/>
      <c r="AHG68" s="167"/>
      <c r="AHH68" s="167"/>
      <c r="AHI68" s="167"/>
      <c r="AHJ68" s="167"/>
      <c r="AHK68" s="167"/>
      <c r="AHL68" s="167"/>
      <c r="AHM68" s="167"/>
      <c r="AHN68" s="167"/>
      <c r="AHO68" s="167"/>
      <c r="AHP68" s="167"/>
      <c r="AHQ68" s="167"/>
      <c r="AHR68" s="167"/>
      <c r="AHS68" s="167"/>
      <c r="AHT68" s="167"/>
      <c r="AHU68" s="167"/>
      <c r="AHV68" s="167"/>
      <c r="AHW68" s="167"/>
      <c r="AHX68" s="167"/>
      <c r="AHY68" s="167"/>
      <c r="AHZ68" s="167"/>
      <c r="AIA68" s="167"/>
      <c r="AIB68" s="167"/>
      <c r="AIC68" s="167"/>
      <c r="AID68" s="167"/>
      <c r="AIE68" s="167"/>
      <c r="AIF68" s="167"/>
      <c r="AIG68" s="167"/>
      <c r="AIH68" s="167"/>
      <c r="AII68" s="167"/>
      <c r="AIJ68" s="167"/>
      <c r="AIK68" s="167"/>
      <c r="AIL68" s="167"/>
      <c r="AIM68" s="167"/>
      <c r="AIN68" s="167"/>
      <c r="AIO68" s="167"/>
      <c r="AIP68" s="167"/>
      <c r="AIQ68" s="167"/>
      <c r="AIR68" s="167"/>
      <c r="AIS68" s="167"/>
      <c r="AIT68" s="167"/>
      <c r="AIU68" s="167"/>
      <c r="AIV68" s="167"/>
      <c r="AIW68" s="167"/>
      <c r="AIX68" s="167"/>
      <c r="AIY68" s="167"/>
      <c r="AIZ68" s="167"/>
      <c r="AJA68" s="167"/>
      <c r="AJB68" s="167"/>
      <c r="AJC68" s="167"/>
      <c r="AJD68" s="167"/>
      <c r="AJE68" s="167"/>
      <c r="AJF68" s="167"/>
      <c r="AJG68" s="167"/>
      <c r="AJH68" s="167"/>
      <c r="AJI68" s="167"/>
      <c r="AJJ68" s="167"/>
      <c r="AJK68" s="167"/>
      <c r="AJL68" s="167"/>
      <c r="AJM68" s="167"/>
      <c r="AJN68" s="167"/>
      <c r="AJO68" s="167"/>
      <c r="AJP68" s="167"/>
      <c r="AJQ68" s="167"/>
      <c r="AJR68" s="167"/>
      <c r="AJS68" s="167"/>
      <c r="AJT68" s="167"/>
      <c r="AJU68" s="167"/>
      <c r="AJV68" s="167"/>
      <c r="AJW68" s="167"/>
      <c r="AJX68" s="167"/>
      <c r="AJY68" s="167"/>
      <c r="AJZ68" s="167"/>
      <c r="AKA68" s="167"/>
      <c r="AKB68" s="167"/>
      <c r="AKC68" s="167"/>
      <c r="AKD68" s="167"/>
      <c r="AKE68" s="167"/>
      <c r="AKF68" s="167"/>
      <c r="AKG68" s="167"/>
      <c r="AKH68" s="167"/>
      <c r="AKI68" s="167"/>
      <c r="AKJ68" s="167"/>
      <c r="AKK68" s="167"/>
      <c r="AKL68" s="167"/>
      <c r="AKM68" s="167"/>
      <c r="AKN68" s="167"/>
      <c r="AKO68" s="167"/>
      <c r="AKP68" s="167"/>
      <c r="AKQ68" s="167"/>
      <c r="AKR68" s="167"/>
      <c r="AKS68" s="167"/>
      <c r="AKT68" s="167"/>
      <c r="AKU68" s="167"/>
      <c r="AKV68" s="167"/>
      <c r="AKW68" s="167"/>
      <c r="AKX68" s="167"/>
      <c r="AKY68" s="167"/>
      <c r="AKZ68" s="167"/>
      <c r="ALA68" s="167"/>
      <c r="ALB68" s="167"/>
      <c r="ALC68" s="167"/>
      <c r="ALD68" s="167"/>
      <c r="ALE68" s="167"/>
      <c r="ALF68" s="167"/>
      <c r="ALG68" s="167"/>
      <c r="ALH68" s="167"/>
      <c r="ALI68" s="167"/>
      <c r="ALJ68" s="167"/>
      <c r="ALK68" s="167"/>
      <c r="ALL68" s="167"/>
      <c r="ALM68" s="167"/>
      <c r="ALN68" s="167"/>
      <c r="ALO68" s="167"/>
      <c r="ALP68" s="167"/>
      <c r="ALQ68" s="167"/>
      <c r="ALR68" s="167"/>
      <c r="ALS68" s="167"/>
      <c r="ALT68" s="167"/>
      <c r="ALU68" s="167"/>
      <c r="ALV68" s="167"/>
      <c r="ALW68" s="167"/>
      <c r="ALX68" s="167"/>
      <c r="ALY68" s="167"/>
      <c r="ALZ68" s="167"/>
      <c r="AMA68" s="167"/>
      <c r="AMB68" s="167"/>
      <c r="AMC68" s="167"/>
      <c r="AMD68" s="167"/>
      <c r="AME68" s="167"/>
      <c r="AMF68" s="167"/>
      <c r="AMG68" s="167"/>
      <c r="AMH68" s="167"/>
      <c r="AMI68" s="167"/>
      <c r="AMJ68" s="167"/>
      <c r="AMK68" s="167"/>
      <c r="AML68" s="167"/>
      <c r="AMM68" s="167"/>
      <c r="AMN68" s="167"/>
      <c r="AMO68" s="167"/>
      <c r="AMP68" s="167"/>
      <c r="AMQ68" s="167"/>
      <c r="AMR68" s="167"/>
      <c r="AMS68" s="167"/>
      <c r="AMT68" s="167"/>
      <c r="AMU68" s="167"/>
      <c r="AMV68" s="167"/>
      <c r="AMW68" s="167"/>
      <c r="AMX68" s="167"/>
      <c r="AMY68" s="167"/>
      <c r="AMZ68" s="167"/>
      <c r="ANA68" s="167"/>
      <c r="ANB68" s="167"/>
      <c r="ANC68" s="167"/>
      <c r="AND68" s="167"/>
      <c r="ANE68" s="167"/>
      <c r="ANF68" s="167"/>
      <c r="ANG68" s="167"/>
      <c r="ANH68" s="167"/>
      <c r="ANI68" s="167"/>
      <c r="ANJ68" s="167"/>
      <c r="ANK68" s="167"/>
      <c r="ANL68" s="167"/>
      <c r="ANM68" s="167"/>
      <c r="ANN68" s="167"/>
      <c r="ANO68" s="167"/>
      <c r="ANP68" s="167"/>
      <c r="ANQ68" s="167"/>
      <c r="ANR68" s="167"/>
      <c r="ANS68" s="167"/>
      <c r="ANT68" s="167"/>
      <c r="ANU68" s="167"/>
      <c r="ANV68" s="167"/>
      <c r="ANW68" s="167"/>
      <c r="ANX68" s="167"/>
      <c r="ANY68" s="167"/>
      <c r="ANZ68" s="167"/>
      <c r="AOA68" s="167"/>
      <c r="AOB68" s="167"/>
      <c r="AOC68" s="167"/>
      <c r="AOD68" s="167"/>
      <c r="AOE68" s="167"/>
      <c r="AOF68" s="167"/>
      <c r="AOG68" s="167"/>
      <c r="AOH68" s="167"/>
      <c r="AOI68" s="167"/>
      <c r="AOJ68" s="167"/>
      <c r="AOK68" s="167"/>
      <c r="AOL68" s="167"/>
      <c r="AOM68" s="167"/>
      <c r="AON68" s="167"/>
      <c r="AOO68" s="167"/>
      <c r="AOP68" s="167"/>
      <c r="AOQ68" s="167"/>
      <c r="AOR68" s="167"/>
      <c r="AOS68" s="167"/>
      <c r="AOT68" s="167"/>
      <c r="AOU68" s="167"/>
      <c r="AOV68" s="167"/>
      <c r="AOW68" s="167"/>
      <c r="AOX68" s="167"/>
      <c r="AOY68" s="167"/>
      <c r="AOZ68" s="167"/>
      <c r="APA68" s="167"/>
      <c r="APB68" s="167"/>
      <c r="APC68" s="167"/>
      <c r="APD68" s="167"/>
      <c r="APE68" s="167"/>
      <c r="APF68" s="167"/>
      <c r="APG68" s="167"/>
      <c r="APH68" s="167"/>
      <c r="API68" s="167"/>
      <c r="APJ68" s="167"/>
      <c r="APK68" s="167"/>
      <c r="APL68" s="167"/>
      <c r="APM68" s="167"/>
      <c r="APN68" s="167"/>
      <c r="APO68" s="167"/>
      <c r="APP68" s="167"/>
      <c r="APQ68" s="167"/>
      <c r="APR68" s="167"/>
      <c r="APS68" s="167"/>
      <c r="APT68" s="167"/>
      <c r="APU68" s="167"/>
      <c r="APV68" s="167"/>
      <c r="APW68" s="167"/>
      <c r="APX68" s="167"/>
      <c r="APY68" s="167"/>
      <c r="APZ68" s="167"/>
      <c r="AQA68" s="167"/>
      <c r="AQB68" s="167"/>
      <c r="AQC68" s="167"/>
      <c r="AQD68" s="167"/>
      <c r="AQE68" s="167"/>
      <c r="AQF68" s="167"/>
      <c r="AQG68" s="167"/>
      <c r="AQH68" s="167"/>
      <c r="AQI68" s="167"/>
      <c r="AQJ68" s="167"/>
      <c r="AQK68" s="167"/>
      <c r="AQL68" s="167"/>
      <c r="AQM68" s="167"/>
      <c r="AQN68" s="167"/>
      <c r="AQO68" s="167"/>
      <c r="AQP68" s="167"/>
      <c r="AQQ68" s="167"/>
      <c r="AQR68" s="167"/>
      <c r="AQS68" s="167"/>
      <c r="AQT68" s="167"/>
      <c r="AQU68" s="167"/>
      <c r="AQV68" s="167"/>
      <c r="AQW68" s="167"/>
      <c r="AQX68" s="167"/>
      <c r="AQY68" s="167"/>
      <c r="AQZ68" s="167"/>
      <c r="ARA68" s="167"/>
      <c r="ARB68" s="167"/>
      <c r="ARC68" s="167"/>
      <c r="ARD68" s="167"/>
      <c r="ARE68" s="167"/>
      <c r="ARF68" s="167"/>
      <c r="ARG68" s="167"/>
      <c r="ARH68" s="167"/>
      <c r="ARI68" s="167"/>
      <c r="ARJ68" s="167"/>
      <c r="ARK68" s="167"/>
      <c r="ARL68" s="167"/>
      <c r="ARM68" s="167"/>
      <c r="ARN68" s="167"/>
      <c r="ARO68" s="167"/>
      <c r="ARP68" s="167"/>
      <c r="ARQ68" s="167"/>
      <c r="ARR68" s="167"/>
      <c r="ARS68" s="167"/>
      <c r="ART68" s="167"/>
      <c r="ARU68" s="167"/>
      <c r="ARV68" s="167"/>
      <c r="ARW68" s="167"/>
      <c r="ARX68" s="167"/>
      <c r="ARY68" s="167"/>
      <c r="ARZ68" s="167"/>
      <c r="ASA68" s="167"/>
      <c r="ASB68" s="167"/>
      <c r="ASC68" s="167"/>
      <c r="ASD68" s="167"/>
      <c r="ASE68" s="167"/>
      <c r="ASF68" s="167"/>
      <c r="ASG68" s="167"/>
      <c r="ASH68" s="167"/>
      <c r="ASI68" s="167"/>
      <c r="ASJ68" s="167"/>
      <c r="ASK68" s="167"/>
      <c r="ASL68" s="167"/>
      <c r="ASM68" s="167"/>
      <c r="ASN68" s="167"/>
      <c r="ASO68" s="167"/>
      <c r="ASP68" s="167"/>
      <c r="ASQ68" s="167"/>
      <c r="ASR68" s="167"/>
      <c r="ASS68" s="167"/>
      <c r="AST68" s="167"/>
      <c r="ASU68" s="167"/>
      <c r="ASV68" s="167"/>
      <c r="ASW68" s="167"/>
      <c r="ASX68" s="167"/>
      <c r="ASY68" s="167"/>
      <c r="ASZ68" s="167"/>
      <c r="ATA68" s="167"/>
      <c r="ATB68" s="167"/>
      <c r="ATC68" s="167"/>
      <c r="ATD68" s="167"/>
      <c r="ATE68" s="167"/>
      <c r="ATF68" s="167"/>
      <c r="ATG68" s="167"/>
      <c r="ATH68" s="167"/>
      <c r="ATI68" s="167"/>
      <c r="ATJ68" s="167"/>
      <c r="ATK68" s="167"/>
      <c r="ATL68" s="167"/>
      <c r="ATM68" s="167"/>
      <c r="ATN68" s="167"/>
      <c r="ATO68" s="167"/>
      <c r="ATP68" s="167"/>
      <c r="ATQ68" s="167"/>
      <c r="ATR68" s="167"/>
      <c r="ATS68" s="167"/>
      <c r="ATT68" s="167"/>
      <c r="ATU68" s="167"/>
      <c r="ATV68" s="167"/>
      <c r="ATW68" s="167"/>
      <c r="ATX68" s="167"/>
      <c r="ATY68" s="167"/>
      <c r="ATZ68" s="167"/>
      <c r="AUA68" s="167"/>
      <c r="AUB68" s="167"/>
      <c r="AUC68" s="167"/>
      <c r="AUD68" s="167"/>
      <c r="AUE68" s="167"/>
      <c r="AUF68" s="167"/>
      <c r="AUG68" s="167"/>
      <c r="AUH68" s="167"/>
      <c r="AUI68" s="167"/>
      <c r="AUJ68" s="167"/>
      <c r="AUK68" s="167"/>
      <c r="AUL68" s="167"/>
      <c r="AUM68" s="167"/>
      <c r="AUN68" s="167"/>
      <c r="AUO68" s="167"/>
      <c r="AUP68" s="167"/>
      <c r="AUQ68" s="167"/>
      <c r="AUR68" s="167"/>
      <c r="AUS68" s="167"/>
      <c r="AUT68" s="167"/>
      <c r="AUU68" s="167"/>
      <c r="AUV68" s="167"/>
      <c r="AUW68" s="167"/>
      <c r="AUX68" s="167"/>
      <c r="AUY68" s="167"/>
      <c r="AUZ68" s="167"/>
      <c r="AVA68" s="167"/>
      <c r="AVB68" s="167"/>
      <c r="AVC68" s="167"/>
      <c r="AVD68" s="167"/>
      <c r="AVE68" s="167"/>
      <c r="AVF68" s="167"/>
      <c r="AVG68" s="167"/>
      <c r="AVH68" s="167"/>
      <c r="AVI68" s="167"/>
      <c r="AVJ68" s="167"/>
      <c r="AVK68" s="167"/>
      <c r="AVL68" s="167"/>
      <c r="AVM68" s="167"/>
      <c r="AVN68" s="167"/>
      <c r="AVO68" s="167"/>
      <c r="AVP68" s="167"/>
      <c r="AVQ68" s="167"/>
      <c r="AVR68" s="167"/>
      <c r="AVS68" s="167"/>
      <c r="AVT68" s="167"/>
      <c r="AVU68" s="167"/>
      <c r="AVV68" s="167"/>
      <c r="AVW68" s="167"/>
      <c r="AVX68" s="167"/>
      <c r="AVY68" s="167"/>
      <c r="AVZ68" s="167"/>
      <c r="AWA68" s="167"/>
      <c r="AWB68" s="167"/>
      <c r="AWC68" s="167"/>
      <c r="AWD68" s="167"/>
      <c r="AWE68" s="167"/>
      <c r="AWF68" s="167"/>
      <c r="AWG68" s="167"/>
      <c r="AWH68" s="167"/>
      <c r="AWI68" s="167"/>
      <c r="AWJ68" s="167"/>
      <c r="AWK68" s="167"/>
      <c r="AWL68" s="167"/>
      <c r="AWM68" s="167"/>
      <c r="AWN68" s="167"/>
      <c r="AWO68" s="167"/>
      <c r="AWP68" s="167"/>
      <c r="AWQ68" s="167"/>
      <c r="AWR68" s="167"/>
      <c r="AWS68" s="167"/>
      <c r="AWT68" s="167"/>
      <c r="AWU68" s="167"/>
      <c r="AWV68" s="167"/>
      <c r="AWW68" s="167"/>
      <c r="AWX68" s="167"/>
      <c r="AWY68" s="167"/>
      <c r="AWZ68" s="167"/>
      <c r="AXA68" s="167"/>
      <c r="AXB68" s="167"/>
      <c r="AXC68" s="167"/>
      <c r="AXD68" s="167"/>
      <c r="AXE68" s="167"/>
      <c r="AXF68" s="167"/>
      <c r="AXG68" s="167"/>
      <c r="AXH68" s="167"/>
      <c r="AXI68" s="167"/>
      <c r="AXJ68" s="167"/>
      <c r="AXK68" s="167"/>
      <c r="AXL68" s="167"/>
      <c r="AXM68" s="167"/>
      <c r="AXN68" s="167"/>
      <c r="AXO68" s="167"/>
      <c r="AXP68" s="167"/>
      <c r="AXQ68" s="167"/>
      <c r="AXR68" s="167"/>
      <c r="AXS68" s="167"/>
      <c r="AXT68" s="167"/>
      <c r="AXU68" s="167"/>
      <c r="AXV68" s="167"/>
      <c r="AXW68" s="167"/>
      <c r="AXX68" s="167"/>
      <c r="AXY68" s="167"/>
      <c r="AXZ68" s="167"/>
      <c r="AYA68" s="167"/>
      <c r="AYB68" s="167"/>
      <c r="AYC68" s="167"/>
      <c r="AYD68" s="167"/>
      <c r="AYE68" s="167"/>
      <c r="AYF68" s="167"/>
      <c r="AYG68" s="167"/>
      <c r="AYH68" s="167"/>
      <c r="AYI68" s="167"/>
      <c r="AYJ68" s="167"/>
      <c r="AYK68" s="167"/>
      <c r="AYL68" s="167"/>
      <c r="AYM68" s="167"/>
      <c r="AYN68" s="167"/>
      <c r="AYO68" s="167"/>
      <c r="AYP68" s="167"/>
      <c r="AYQ68" s="167"/>
      <c r="AYR68" s="167"/>
      <c r="AYS68" s="167"/>
      <c r="AYT68" s="167"/>
      <c r="AYU68" s="167"/>
      <c r="AYV68" s="167"/>
      <c r="AYW68" s="167"/>
      <c r="AYX68" s="167"/>
      <c r="AYY68" s="167"/>
      <c r="AYZ68" s="167"/>
      <c r="AZA68" s="167"/>
      <c r="AZB68" s="167"/>
      <c r="AZC68" s="167"/>
      <c r="AZD68" s="167"/>
      <c r="AZE68" s="167"/>
      <c r="AZF68" s="167"/>
      <c r="AZG68" s="167"/>
      <c r="AZH68" s="167"/>
      <c r="AZI68" s="167"/>
      <c r="AZJ68" s="167"/>
      <c r="AZK68" s="167"/>
      <c r="AZL68" s="167"/>
      <c r="AZM68" s="167"/>
      <c r="AZN68" s="167"/>
      <c r="AZO68" s="167"/>
      <c r="AZP68" s="167"/>
      <c r="AZQ68" s="167"/>
      <c r="AZR68" s="167"/>
      <c r="AZS68" s="167"/>
      <c r="AZT68" s="167"/>
      <c r="AZU68" s="167"/>
      <c r="AZV68" s="167"/>
      <c r="AZW68" s="167"/>
      <c r="AZX68" s="167"/>
      <c r="AZY68" s="167"/>
      <c r="AZZ68" s="167"/>
      <c r="BAA68" s="167"/>
      <c r="BAB68" s="167"/>
      <c r="BAC68" s="167"/>
      <c r="BAD68" s="167"/>
      <c r="BAE68" s="167"/>
      <c r="BAF68" s="167"/>
      <c r="BAG68" s="167"/>
      <c r="BAH68" s="167"/>
      <c r="BAI68" s="167"/>
      <c r="BAJ68" s="167"/>
      <c r="BAK68" s="167"/>
      <c r="BAL68" s="167"/>
      <c r="BAM68" s="167"/>
      <c r="BAN68" s="167"/>
      <c r="BAO68" s="167"/>
      <c r="BAP68" s="167"/>
      <c r="BAQ68" s="167"/>
      <c r="BAR68" s="167"/>
      <c r="BAS68" s="167"/>
      <c r="BAT68" s="167"/>
      <c r="BAU68" s="167"/>
      <c r="BAV68" s="167"/>
      <c r="BAW68" s="167"/>
      <c r="BAX68" s="167"/>
      <c r="BAY68" s="167"/>
      <c r="BAZ68" s="167"/>
      <c r="BBA68" s="167"/>
      <c r="BBB68" s="167"/>
      <c r="BBC68" s="167"/>
      <c r="BBD68" s="167"/>
      <c r="BBE68" s="167"/>
      <c r="BBF68" s="167"/>
      <c r="BBG68" s="167"/>
      <c r="BBH68" s="167"/>
      <c r="BBI68" s="167"/>
      <c r="BBJ68" s="167"/>
      <c r="BBK68" s="167"/>
      <c r="BBL68" s="167"/>
      <c r="BBM68" s="167"/>
      <c r="BBN68" s="167"/>
      <c r="BBO68" s="167"/>
      <c r="BBP68" s="167"/>
      <c r="BBQ68" s="167"/>
      <c r="BBR68" s="167"/>
      <c r="BBS68" s="167"/>
      <c r="BBT68" s="167"/>
      <c r="BBU68" s="167"/>
      <c r="BBV68" s="167"/>
      <c r="BBW68" s="167"/>
      <c r="BBX68" s="167"/>
      <c r="BBY68" s="167"/>
      <c r="BBZ68" s="167"/>
      <c r="BCA68" s="167"/>
      <c r="BCB68" s="167"/>
      <c r="BCC68" s="167"/>
      <c r="BCD68" s="167"/>
      <c r="BCE68" s="167"/>
      <c r="BCF68" s="167"/>
      <c r="BCG68" s="167"/>
      <c r="BCH68" s="167"/>
      <c r="BCI68" s="167"/>
      <c r="BCJ68" s="167"/>
      <c r="BCK68" s="167"/>
      <c r="BCL68" s="167"/>
      <c r="BCM68" s="167"/>
      <c r="BCN68" s="167"/>
      <c r="BCO68" s="167"/>
      <c r="BCP68" s="167"/>
      <c r="BCQ68" s="167"/>
      <c r="BCR68" s="167"/>
      <c r="BCS68" s="167"/>
      <c r="BCT68" s="167"/>
      <c r="BCU68" s="167"/>
      <c r="BCV68" s="167"/>
      <c r="BCW68" s="167"/>
      <c r="BCX68" s="167"/>
      <c r="BCY68" s="167"/>
      <c r="BCZ68" s="167"/>
      <c r="BDA68" s="167"/>
      <c r="BDB68" s="167"/>
      <c r="BDC68" s="167"/>
      <c r="BDD68" s="167"/>
      <c r="BDE68" s="167"/>
      <c r="BDF68" s="167"/>
      <c r="BDG68" s="167"/>
      <c r="BDH68" s="167"/>
      <c r="BDI68" s="167"/>
      <c r="BDJ68" s="167"/>
      <c r="BDK68" s="167"/>
      <c r="BDL68" s="167"/>
      <c r="BDM68" s="167"/>
      <c r="BDN68" s="167"/>
      <c r="BDO68" s="167"/>
      <c r="BDP68" s="167"/>
      <c r="BDQ68" s="167"/>
      <c r="BDR68" s="167"/>
      <c r="BDS68" s="167"/>
      <c r="BDT68" s="167"/>
      <c r="BDU68" s="167"/>
      <c r="BDV68" s="167"/>
      <c r="BDW68" s="167"/>
      <c r="BDX68" s="167"/>
      <c r="BDY68" s="167"/>
      <c r="BDZ68" s="167"/>
      <c r="BEA68" s="167"/>
      <c r="BEB68" s="167"/>
      <c r="BEC68" s="167"/>
      <c r="BED68" s="167"/>
      <c r="BEE68" s="167"/>
      <c r="BEF68" s="167"/>
      <c r="BEG68" s="167"/>
      <c r="BEH68" s="167"/>
      <c r="BEI68" s="167"/>
      <c r="BEJ68" s="167"/>
      <c r="BEK68" s="167"/>
      <c r="BEL68" s="167"/>
      <c r="BEM68" s="167"/>
      <c r="BEN68" s="167"/>
      <c r="BEO68" s="167"/>
      <c r="BEP68" s="167"/>
      <c r="BEQ68" s="167"/>
      <c r="BER68" s="167"/>
      <c r="BES68" s="167"/>
      <c r="BET68" s="167"/>
      <c r="BEU68" s="167"/>
      <c r="BEV68" s="167"/>
      <c r="BEW68" s="167"/>
      <c r="BEX68" s="167"/>
      <c r="BEY68" s="167"/>
      <c r="BEZ68" s="167"/>
      <c r="BFA68" s="167"/>
      <c r="BFB68" s="167"/>
      <c r="BFC68" s="167"/>
      <c r="BFD68" s="167"/>
      <c r="BFE68" s="167"/>
      <c r="BFF68" s="167"/>
      <c r="BFG68" s="167"/>
      <c r="BFH68" s="167"/>
      <c r="BFI68" s="167"/>
      <c r="BFJ68" s="167"/>
      <c r="BFK68" s="167"/>
      <c r="BFL68" s="167"/>
      <c r="BFM68" s="167"/>
      <c r="BFN68" s="167"/>
      <c r="BFO68" s="167"/>
      <c r="BFP68" s="167"/>
      <c r="BFQ68" s="167"/>
      <c r="BFR68" s="167"/>
      <c r="BFS68" s="167"/>
      <c r="BFT68" s="167"/>
      <c r="BFU68" s="167"/>
      <c r="BFV68" s="167"/>
      <c r="BFW68" s="167"/>
      <c r="BFX68" s="167"/>
      <c r="BFY68" s="167"/>
      <c r="BFZ68" s="167"/>
      <c r="BGA68" s="167"/>
      <c r="BGB68" s="167"/>
      <c r="BGC68" s="167"/>
      <c r="BGD68" s="167"/>
      <c r="BGE68" s="167"/>
      <c r="BGF68" s="167"/>
      <c r="BGG68" s="167"/>
      <c r="BGH68" s="167"/>
      <c r="BGI68" s="167"/>
      <c r="BGJ68" s="167"/>
      <c r="BGK68" s="167"/>
      <c r="BGL68" s="167"/>
      <c r="BGM68" s="167"/>
      <c r="BGN68" s="167"/>
      <c r="BGO68" s="167"/>
      <c r="BGP68" s="167"/>
      <c r="BGQ68" s="167"/>
      <c r="BGR68" s="167"/>
      <c r="BGS68" s="167"/>
      <c r="BGT68" s="167"/>
      <c r="BGU68" s="167"/>
      <c r="BGV68" s="167"/>
      <c r="BGW68" s="167"/>
      <c r="BGX68" s="167"/>
      <c r="BGY68" s="167"/>
      <c r="BGZ68" s="167"/>
      <c r="BHA68" s="167"/>
      <c r="BHB68" s="167"/>
      <c r="BHC68" s="167"/>
      <c r="BHD68" s="167"/>
      <c r="BHE68" s="167"/>
      <c r="BHF68" s="167"/>
      <c r="BHG68" s="167"/>
      <c r="BHH68" s="167"/>
      <c r="BHI68" s="167"/>
      <c r="BHJ68" s="167"/>
      <c r="BHK68" s="167"/>
      <c r="BHL68" s="167"/>
      <c r="BHM68" s="167"/>
      <c r="BHN68" s="167"/>
      <c r="BHO68" s="167"/>
      <c r="BHP68" s="167"/>
      <c r="BHQ68" s="167"/>
      <c r="BHR68" s="167"/>
      <c r="BHS68" s="167"/>
      <c r="BHT68" s="167"/>
      <c r="BHU68" s="167"/>
      <c r="BHV68" s="167"/>
      <c r="BHW68" s="167"/>
      <c r="BHX68" s="167"/>
      <c r="BHY68" s="167"/>
      <c r="BHZ68" s="167"/>
      <c r="BIA68" s="167"/>
      <c r="BIB68" s="167"/>
      <c r="BIC68" s="167"/>
      <c r="BID68" s="167"/>
      <c r="BIE68" s="167"/>
      <c r="BIF68" s="167"/>
      <c r="BIG68" s="167"/>
      <c r="BIH68" s="167"/>
      <c r="BII68" s="167"/>
      <c r="BIJ68" s="167"/>
      <c r="BIK68" s="167"/>
      <c r="BIL68" s="167"/>
      <c r="BIM68" s="167"/>
      <c r="BIN68" s="167"/>
      <c r="BIO68" s="167"/>
      <c r="BIP68" s="167"/>
      <c r="BIQ68" s="167"/>
      <c r="BIR68" s="167"/>
      <c r="BIS68" s="167"/>
      <c r="BIT68" s="167"/>
      <c r="BIU68" s="167"/>
      <c r="BIV68" s="167"/>
      <c r="BIW68" s="167"/>
      <c r="BIX68" s="167"/>
      <c r="BIY68" s="167"/>
      <c r="BIZ68" s="167"/>
      <c r="BJA68" s="167"/>
      <c r="BJB68" s="167"/>
      <c r="BJC68" s="167"/>
      <c r="BJD68" s="167"/>
      <c r="BJE68" s="167"/>
      <c r="BJF68" s="167"/>
      <c r="BJG68" s="167"/>
      <c r="BJH68" s="167"/>
      <c r="BJI68" s="167"/>
      <c r="BJJ68" s="167"/>
      <c r="BJK68" s="167"/>
      <c r="BJL68" s="167"/>
      <c r="BJM68" s="167"/>
      <c r="BJN68" s="167"/>
      <c r="BJO68" s="167"/>
      <c r="BJP68" s="167"/>
      <c r="BJQ68" s="167"/>
      <c r="BJR68" s="167"/>
      <c r="BJS68" s="167"/>
      <c r="BJT68" s="167"/>
      <c r="BJU68" s="167"/>
      <c r="BJV68" s="167"/>
      <c r="BJW68" s="167"/>
      <c r="BJX68" s="167"/>
      <c r="BJY68" s="167"/>
      <c r="BJZ68" s="167"/>
      <c r="BKA68" s="167"/>
      <c r="BKB68" s="167"/>
      <c r="BKC68" s="167"/>
      <c r="BKD68" s="167"/>
      <c r="BKE68" s="167"/>
      <c r="BKF68" s="167"/>
      <c r="BKG68" s="167"/>
      <c r="BKH68" s="167"/>
      <c r="BKI68" s="167"/>
      <c r="BKJ68" s="167"/>
      <c r="BKK68" s="167"/>
      <c r="BKL68" s="167"/>
      <c r="BKM68" s="167"/>
      <c r="BKN68" s="167"/>
      <c r="BKO68" s="167"/>
      <c r="BKP68" s="167"/>
      <c r="BKQ68" s="167"/>
      <c r="BKR68" s="167"/>
      <c r="BKS68" s="167"/>
      <c r="BKT68" s="167"/>
      <c r="BKU68" s="167"/>
      <c r="BKV68" s="167"/>
      <c r="BKW68" s="167"/>
      <c r="BKX68" s="167"/>
      <c r="BKY68" s="167"/>
      <c r="BKZ68" s="167"/>
      <c r="BLA68" s="167"/>
      <c r="BLB68" s="167"/>
      <c r="BLC68" s="167"/>
      <c r="BLD68" s="167"/>
      <c r="BLE68" s="167"/>
      <c r="BLF68" s="167"/>
      <c r="BLG68" s="167"/>
      <c r="BLH68" s="167"/>
      <c r="BLI68" s="167"/>
      <c r="BLJ68" s="167"/>
      <c r="BLK68" s="167"/>
      <c r="BLL68" s="167"/>
      <c r="BLM68" s="167"/>
      <c r="BLN68" s="167"/>
      <c r="BLO68" s="167"/>
      <c r="BLP68" s="167"/>
      <c r="BLQ68" s="167"/>
      <c r="BLR68" s="167"/>
      <c r="BLS68" s="167"/>
      <c r="BLT68" s="167"/>
      <c r="BLU68" s="167"/>
      <c r="BLV68" s="167"/>
      <c r="BLW68" s="167"/>
      <c r="BLX68" s="167"/>
      <c r="BLY68" s="167"/>
      <c r="BLZ68" s="167"/>
      <c r="BMA68" s="167"/>
      <c r="BMB68" s="167"/>
      <c r="BMC68" s="167"/>
      <c r="BMD68" s="167"/>
      <c r="BME68" s="167"/>
      <c r="BMF68" s="167"/>
      <c r="BMG68" s="167"/>
      <c r="BMH68" s="167"/>
      <c r="BMI68" s="167"/>
      <c r="BMJ68" s="167"/>
      <c r="BMK68" s="167"/>
      <c r="BML68" s="167"/>
      <c r="BMM68" s="167"/>
      <c r="BMN68" s="167"/>
      <c r="BMO68" s="167"/>
      <c r="BMP68" s="167"/>
      <c r="BMQ68" s="167"/>
      <c r="BMR68" s="167"/>
      <c r="BMS68" s="167"/>
      <c r="BMT68" s="167"/>
      <c r="BMU68" s="167"/>
      <c r="BMV68" s="167"/>
      <c r="BMW68" s="167"/>
      <c r="BMX68" s="167"/>
      <c r="BMY68" s="167"/>
      <c r="BMZ68" s="167"/>
      <c r="BNA68" s="167"/>
      <c r="BNB68" s="167"/>
      <c r="BNC68" s="167"/>
      <c r="BND68" s="167"/>
      <c r="BNE68" s="167"/>
      <c r="BNF68" s="167"/>
      <c r="BNG68" s="167"/>
      <c r="BNH68" s="167"/>
      <c r="BNI68" s="167"/>
      <c r="BNJ68" s="167"/>
      <c r="BNK68" s="167"/>
      <c r="BNL68" s="167"/>
      <c r="BNM68" s="167"/>
      <c r="BNN68" s="167"/>
      <c r="BNO68" s="167"/>
      <c r="BNP68" s="167"/>
      <c r="BNQ68" s="167"/>
      <c r="BNR68" s="167"/>
      <c r="BNS68" s="167"/>
      <c r="BNT68" s="167"/>
      <c r="BNU68" s="167"/>
      <c r="BNV68" s="167"/>
      <c r="BNW68" s="167"/>
      <c r="BNX68" s="167"/>
      <c r="BNY68" s="167"/>
      <c r="BNZ68" s="167"/>
      <c r="BOA68" s="167"/>
      <c r="BOB68" s="167"/>
      <c r="BOC68" s="167"/>
      <c r="BOD68" s="167"/>
      <c r="BOE68" s="167"/>
      <c r="BOF68" s="167"/>
      <c r="BOG68" s="167"/>
      <c r="BOH68" s="167"/>
      <c r="BOI68" s="167"/>
      <c r="BOJ68" s="167"/>
      <c r="BOK68" s="167"/>
      <c r="BOL68" s="167"/>
      <c r="BOM68" s="167"/>
      <c r="BON68" s="167"/>
      <c r="BOO68" s="167"/>
      <c r="BOP68" s="167"/>
      <c r="BOQ68" s="167"/>
      <c r="BOR68" s="167"/>
      <c r="BOS68" s="167"/>
      <c r="BOT68" s="167"/>
      <c r="BOU68" s="167"/>
      <c r="BOV68" s="167"/>
      <c r="BOW68" s="167"/>
      <c r="BOX68" s="167"/>
      <c r="BOY68" s="167"/>
      <c r="BOZ68" s="167"/>
      <c r="BPA68" s="167"/>
      <c r="BPB68" s="167"/>
      <c r="BPC68" s="167"/>
      <c r="BPD68" s="167"/>
      <c r="BPE68" s="167"/>
      <c r="BPF68" s="167"/>
      <c r="BPG68" s="167"/>
      <c r="BPH68" s="167"/>
      <c r="BPI68" s="167"/>
      <c r="BPJ68" s="167"/>
      <c r="BPK68" s="167"/>
      <c r="BPL68" s="167"/>
      <c r="BPM68" s="167"/>
      <c r="BPN68" s="167"/>
      <c r="BPO68" s="167"/>
      <c r="BPP68" s="167"/>
      <c r="BPQ68" s="167"/>
      <c r="BPR68" s="167"/>
      <c r="BPS68" s="167"/>
      <c r="BPT68" s="167"/>
      <c r="BPU68" s="167"/>
      <c r="BPV68" s="167"/>
      <c r="BPW68" s="167"/>
      <c r="BPX68" s="167"/>
      <c r="BPY68" s="167"/>
      <c r="BPZ68" s="167"/>
      <c r="BQA68" s="167"/>
      <c r="BQB68" s="167"/>
      <c r="BQC68" s="167"/>
      <c r="BQD68" s="167"/>
      <c r="BQE68" s="167"/>
      <c r="BQF68" s="167"/>
      <c r="BQG68" s="167"/>
      <c r="BQH68" s="167"/>
      <c r="BQI68" s="167"/>
      <c r="BQJ68" s="167"/>
      <c r="BQK68" s="167"/>
      <c r="BQL68" s="167"/>
      <c r="BQM68" s="167"/>
      <c r="BQN68" s="167"/>
      <c r="BQO68" s="167"/>
      <c r="BQP68" s="167"/>
      <c r="BQQ68" s="167"/>
      <c r="BQR68" s="167"/>
      <c r="BQS68" s="167"/>
      <c r="BQT68" s="167"/>
      <c r="BQU68" s="167"/>
      <c r="BQV68" s="167"/>
      <c r="BQW68" s="167"/>
      <c r="BQX68" s="167"/>
      <c r="BQY68" s="167"/>
      <c r="BQZ68" s="167"/>
      <c r="BRA68" s="167"/>
      <c r="BRB68" s="167"/>
      <c r="BRC68" s="167"/>
      <c r="BRD68" s="167"/>
      <c r="BRE68" s="167"/>
      <c r="BRF68" s="167"/>
      <c r="BRG68" s="167"/>
      <c r="BRH68" s="167"/>
      <c r="BRI68" s="167"/>
      <c r="BRJ68" s="167"/>
      <c r="BRK68" s="167"/>
      <c r="BRL68" s="167"/>
      <c r="BRM68" s="167"/>
      <c r="BRN68" s="167"/>
      <c r="BRO68" s="167"/>
      <c r="BRP68" s="167"/>
      <c r="BRQ68" s="167"/>
      <c r="BRR68" s="167"/>
      <c r="BRS68" s="167"/>
      <c r="BRT68" s="167"/>
      <c r="BRU68" s="167"/>
      <c r="BRV68" s="167"/>
      <c r="BRW68" s="167"/>
      <c r="BRX68" s="167"/>
      <c r="BRY68" s="167"/>
      <c r="BRZ68" s="167"/>
      <c r="BSA68" s="167"/>
      <c r="BSB68" s="167"/>
      <c r="BSC68" s="167"/>
      <c r="BSD68" s="167"/>
      <c r="BSE68" s="167"/>
      <c r="BSF68" s="167"/>
      <c r="BSG68" s="167"/>
      <c r="BSH68" s="167"/>
      <c r="BSI68" s="167"/>
      <c r="BSJ68" s="167"/>
      <c r="BSK68" s="167"/>
      <c r="BSL68" s="167"/>
      <c r="BSM68" s="167"/>
      <c r="BSN68" s="167"/>
      <c r="BSO68" s="167"/>
      <c r="BSP68" s="167"/>
      <c r="BSQ68" s="167"/>
      <c r="BSR68" s="167"/>
      <c r="BSS68" s="167"/>
      <c r="BST68" s="167"/>
      <c r="BSU68" s="167"/>
      <c r="BSV68" s="167"/>
      <c r="BSW68" s="167"/>
      <c r="BSX68" s="167"/>
      <c r="BSY68" s="167"/>
      <c r="BSZ68" s="167"/>
      <c r="BTA68" s="167"/>
      <c r="BTB68" s="167"/>
      <c r="BTC68" s="167"/>
      <c r="BTD68" s="167"/>
      <c r="BTE68" s="167"/>
      <c r="BTF68" s="167"/>
      <c r="BTG68" s="167"/>
      <c r="BTH68" s="167"/>
      <c r="BTI68" s="167"/>
      <c r="BTJ68" s="167"/>
      <c r="BTK68" s="167"/>
      <c r="BTL68" s="167"/>
      <c r="BTM68" s="167"/>
      <c r="BTN68" s="167"/>
      <c r="BTO68" s="167"/>
      <c r="BTP68" s="167"/>
      <c r="BTQ68" s="167"/>
      <c r="BTR68" s="167"/>
      <c r="BTS68" s="167"/>
      <c r="BTT68" s="167"/>
      <c r="BTU68" s="167"/>
      <c r="BTV68" s="167"/>
      <c r="BTW68" s="167"/>
      <c r="BTX68" s="167"/>
      <c r="BTY68" s="167"/>
      <c r="BTZ68" s="167"/>
      <c r="BUA68" s="167"/>
      <c r="BUB68" s="167"/>
      <c r="BUC68" s="167"/>
      <c r="BUD68" s="167"/>
      <c r="BUE68" s="167"/>
      <c r="BUF68" s="167"/>
      <c r="BUG68" s="167"/>
      <c r="BUH68" s="167"/>
      <c r="BUI68" s="167"/>
      <c r="BUJ68" s="167"/>
      <c r="BUK68" s="167"/>
      <c r="BUL68" s="167"/>
      <c r="BUM68" s="167"/>
      <c r="BUN68" s="167"/>
      <c r="BUO68" s="167"/>
      <c r="BUP68" s="167"/>
      <c r="BUQ68" s="167"/>
      <c r="BUR68" s="167"/>
      <c r="BUS68" s="167"/>
      <c r="BUT68" s="167"/>
      <c r="BUU68" s="167"/>
      <c r="BUV68" s="167"/>
      <c r="BUW68" s="167"/>
      <c r="BUX68" s="167"/>
      <c r="BUY68" s="167"/>
      <c r="BUZ68" s="167"/>
      <c r="BVA68" s="167"/>
      <c r="BVB68" s="167"/>
      <c r="BVC68" s="167"/>
      <c r="BVD68" s="167"/>
      <c r="BVE68" s="167"/>
      <c r="BVF68" s="167"/>
      <c r="BVG68" s="167"/>
      <c r="BVH68" s="167"/>
      <c r="BVI68" s="167"/>
      <c r="BVJ68" s="167"/>
      <c r="BVK68" s="167"/>
      <c r="BVL68" s="167"/>
      <c r="BVM68" s="167"/>
      <c r="BVN68" s="167"/>
      <c r="BVO68" s="167"/>
      <c r="BVP68" s="167"/>
      <c r="BVQ68" s="167"/>
      <c r="BVR68" s="167"/>
      <c r="BVS68" s="167"/>
      <c r="BVT68" s="167"/>
      <c r="BVU68" s="167"/>
      <c r="BVV68" s="167"/>
      <c r="BVW68" s="167"/>
      <c r="BVX68" s="167"/>
      <c r="BVY68" s="167"/>
      <c r="BVZ68" s="167"/>
      <c r="BWA68" s="167"/>
      <c r="BWB68" s="167"/>
      <c r="BWC68" s="167"/>
      <c r="BWD68" s="167"/>
      <c r="BWE68" s="167"/>
      <c r="BWF68" s="167"/>
      <c r="BWG68" s="167"/>
      <c r="BWH68" s="167"/>
      <c r="BWI68" s="167"/>
      <c r="BWJ68" s="167"/>
      <c r="BWK68" s="167"/>
      <c r="BWL68" s="167"/>
      <c r="BWM68" s="167"/>
      <c r="BWN68" s="167"/>
      <c r="BWO68" s="167"/>
      <c r="BWP68" s="167"/>
      <c r="BWQ68" s="167"/>
      <c r="BWR68" s="167"/>
      <c r="BWS68" s="167"/>
      <c r="BWT68" s="167"/>
      <c r="BWU68" s="167"/>
      <c r="BWV68" s="167"/>
      <c r="BWW68" s="167"/>
      <c r="BWX68" s="167"/>
      <c r="BWY68" s="167"/>
      <c r="BWZ68" s="167"/>
      <c r="BXA68" s="167"/>
      <c r="BXB68" s="167"/>
      <c r="BXC68" s="167"/>
      <c r="BXD68" s="167"/>
      <c r="BXE68" s="167"/>
      <c r="BXF68" s="167"/>
      <c r="BXG68" s="167"/>
      <c r="BXH68" s="167"/>
      <c r="BXI68" s="167"/>
      <c r="BXJ68" s="167"/>
      <c r="BXK68" s="167"/>
      <c r="BXL68" s="167"/>
      <c r="BXM68" s="167"/>
      <c r="BXN68" s="167"/>
      <c r="BXO68" s="167"/>
      <c r="BXP68" s="167"/>
      <c r="BXQ68" s="167"/>
      <c r="BXR68" s="167"/>
      <c r="BXS68" s="167"/>
      <c r="BXT68" s="167"/>
      <c r="BXU68" s="167"/>
      <c r="BXV68" s="167"/>
      <c r="BXW68" s="167"/>
      <c r="BXX68" s="167"/>
      <c r="BXY68" s="167"/>
      <c r="BXZ68" s="167"/>
      <c r="BYA68" s="167"/>
      <c r="BYB68" s="167"/>
      <c r="BYC68" s="167"/>
      <c r="BYD68" s="167"/>
      <c r="BYE68" s="167"/>
      <c r="BYF68" s="167"/>
      <c r="BYG68" s="167"/>
      <c r="BYH68" s="167"/>
      <c r="BYI68" s="167"/>
      <c r="BYJ68" s="167"/>
      <c r="BYK68" s="167"/>
      <c r="BYL68" s="167"/>
      <c r="BYM68" s="167"/>
      <c r="BYN68" s="167"/>
      <c r="BYO68" s="167"/>
      <c r="BYP68" s="167"/>
      <c r="BYQ68" s="167"/>
      <c r="BYR68" s="167"/>
      <c r="BYS68" s="167"/>
      <c r="BYT68" s="167"/>
      <c r="BYU68" s="167"/>
      <c r="BYV68" s="167"/>
      <c r="BYW68" s="167"/>
      <c r="BYX68" s="167"/>
      <c r="BYY68" s="167"/>
      <c r="BYZ68" s="167"/>
      <c r="BZA68" s="167"/>
      <c r="BZB68" s="167"/>
      <c r="BZC68" s="167"/>
      <c r="BZD68" s="167"/>
      <c r="BZE68" s="167"/>
      <c r="BZF68" s="167"/>
      <c r="BZG68" s="167"/>
      <c r="BZH68" s="167"/>
      <c r="BZI68" s="167"/>
      <c r="BZJ68" s="167"/>
      <c r="BZK68" s="167"/>
      <c r="BZL68" s="167"/>
      <c r="BZM68" s="167"/>
      <c r="BZN68" s="167"/>
      <c r="BZO68" s="167"/>
      <c r="BZP68" s="167"/>
      <c r="BZQ68" s="167"/>
      <c r="BZR68" s="167"/>
      <c r="BZS68" s="167"/>
      <c r="BZT68" s="167"/>
      <c r="BZU68" s="167"/>
      <c r="BZV68" s="167"/>
      <c r="BZW68" s="167"/>
      <c r="BZX68" s="167"/>
      <c r="BZY68" s="167"/>
      <c r="BZZ68" s="167"/>
      <c r="CAA68" s="167"/>
      <c r="CAB68" s="167"/>
      <c r="CAC68" s="167"/>
      <c r="CAD68" s="167"/>
      <c r="CAE68" s="167"/>
      <c r="CAF68" s="167"/>
      <c r="CAG68" s="167"/>
      <c r="CAH68" s="167"/>
      <c r="CAI68" s="167"/>
      <c r="CAJ68" s="167"/>
      <c r="CAK68" s="167"/>
      <c r="CAL68" s="167"/>
      <c r="CAM68" s="167"/>
      <c r="CAN68" s="167"/>
      <c r="CAO68" s="167"/>
      <c r="CAP68" s="167"/>
      <c r="CAQ68" s="167"/>
      <c r="CAR68" s="167"/>
      <c r="CAS68" s="167"/>
      <c r="CAT68" s="167"/>
      <c r="CAU68" s="167"/>
      <c r="CAV68" s="167"/>
      <c r="CAW68" s="167"/>
      <c r="CAX68" s="167"/>
      <c r="CAY68" s="167"/>
      <c r="CAZ68" s="167"/>
      <c r="CBA68" s="167"/>
      <c r="CBB68" s="167"/>
      <c r="CBC68" s="167"/>
      <c r="CBD68" s="167"/>
      <c r="CBE68" s="167"/>
      <c r="CBF68" s="167"/>
      <c r="CBG68" s="167"/>
      <c r="CBH68" s="167"/>
      <c r="CBI68" s="167"/>
      <c r="CBJ68" s="167"/>
      <c r="CBK68" s="167"/>
      <c r="CBL68" s="167"/>
      <c r="CBM68" s="167"/>
      <c r="CBN68" s="167"/>
      <c r="CBO68" s="167"/>
      <c r="CBP68" s="167"/>
      <c r="CBQ68" s="167"/>
      <c r="CBR68" s="167"/>
      <c r="CBS68" s="167"/>
      <c r="CBT68" s="167"/>
      <c r="CBU68" s="167"/>
      <c r="CBV68" s="167"/>
      <c r="CBW68" s="167"/>
      <c r="CBX68" s="167"/>
      <c r="CBY68" s="167"/>
      <c r="CBZ68" s="167"/>
      <c r="CCA68" s="167"/>
      <c r="CCB68" s="167"/>
      <c r="CCC68" s="167"/>
      <c r="CCD68" s="167"/>
      <c r="CCE68" s="167"/>
      <c r="CCF68" s="167"/>
      <c r="CCG68" s="167"/>
      <c r="CCH68" s="167"/>
      <c r="CCI68" s="167"/>
      <c r="CCJ68" s="167"/>
      <c r="CCK68" s="167"/>
      <c r="CCL68" s="167"/>
      <c r="CCM68" s="167"/>
      <c r="CCN68" s="167"/>
      <c r="CCO68" s="167"/>
      <c r="CCP68" s="167"/>
      <c r="CCQ68" s="167"/>
      <c r="CCR68" s="167"/>
      <c r="CCS68" s="167"/>
      <c r="CCT68" s="167"/>
      <c r="CCU68" s="167"/>
      <c r="CCV68" s="167"/>
      <c r="CCW68" s="167"/>
      <c r="CCX68" s="167"/>
      <c r="CCY68" s="167"/>
      <c r="CCZ68" s="167"/>
      <c r="CDA68" s="167"/>
      <c r="CDB68" s="167"/>
      <c r="CDC68" s="167"/>
      <c r="CDD68" s="167"/>
      <c r="CDE68" s="167"/>
      <c r="CDF68" s="167"/>
      <c r="CDG68" s="167"/>
      <c r="CDH68" s="167"/>
      <c r="CDI68" s="167"/>
      <c r="CDJ68" s="167"/>
      <c r="CDK68" s="167"/>
      <c r="CDL68" s="167"/>
      <c r="CDM68" s="167"/>
      <c r="CDN68" s="167"/>
      <c r="CDO68" s="167"/>
      <c r="CDP68" s="167"/>
      <c r="CDQ68" s="167"/>
      <c r="CDR68" s="167"/>
      <c r="CDS68" s="167"/>
      <c r="CDT68" s="167"/>
      <c r="CDU68" s="167"/>
      <c r="CDV68" s="167"/>
      <c r="CDW68" s="167"/>
      <c r="CDX68" s="167"/>
      <c r="CDY68" s="167"/>
      <c r="CDZ68" s="167"/>
      <c r="CEA68" s="167"/>
      <c r="CEB68" s="167"/>
      <c r="CEC68" s="167"/>
      <c r="CED68" s="167"/>
      <c r="CEE68" s="167"/>
      <c r="CEF68" s="167"/>
      <c r="CEG68" s="167"/>
      <c r="CEH68" s="167"/>
      <c r="CEI68" s="167"/>
      <c r="CEJ68" s="167"/>
      <c r="CEK68" s="167"/>
      <c r="CEL68" s="167"/>
      <c r="CEM68" s="167"/>
      <c r="CEN68" s="167"/>
      <c r="CEO68" s="167"/>
      <c r="CEP68" s="167"/>
      <c r="CEQ68" s="167"/>
      <c r="CER68" s="167"/>
      <c r="CES68" s="167"/>
      <c r="CET68" s="167"/>
      <c r="CEU68" s="167"/>
      <c r="CEV68" s="167"/>
      <c r="CEW68" s="167"/>
      <c r="CEX68" s="167"/>
      <c r="CEY68" s="167"/>
      <c r="CEZ68" s="167"/>
      <c r="CFA68" s="167"/>
      <c r="CFB68" s="167"/>
      <c r="CFC68" s="167"/>
      <c r="CFD68" s="167"/>
      <c r="CFE68" s="167"/>
      <c r="CFF68" s="167"/>
      <c r="CFG68" s="167"/>
      <c r="CFH68" s="167"/>
      <c r="CFI68" s="167"/>
      <c r="CFJ68" s="167"/>
      <c r="CFK68" s="167"/>
      <c r="CFL68" s="167"/>
      <c r="CFM68" s="167"/>
      <c r="CFN68" s="167"/>
      <c r="CFO68" s="167"/>
      <c r="CFP68" s="167"/>
      <c r="CFQ68" s="167"/>
      <c r="CFR68" s="167"/>
      <c r="CFS68" s="167"/>
      <c r="CFT68" s="167"/>
      <c r="CFU68" s="167"/>
      <c r="CFV68" s="167"/>
      <c r="CFW68" s="167"/>
      <c r="CFX68" s="167"/>
      <c r="CFY68" s="167"/>
      <c r="CFZ68" s="167"/>
      <c r="CGA68" s="167"/>
      <c r="CGB68" s="167"/>
      <c r="CGC68" s="167"/>
      <c r="CGD68" s="167"/>
      <c r="CGE68" s="167"/>
      <c r="CGF68" s="167"/>
      <c r="CGG68" s="167"/>
      <c r="CGH68" s="167"/>
      <c r="CGI68" s="167"/>
      <c r="CGJ68" s="167"/>
      <c r="CGK68" s="167"/>
      <c r="CGL68" s="167"/>
      <c r="CGM68" s="167"/>
      <c r="CGN68" s="167"/>
      <c r="CGO68" s="167"/>
      <c r="CGP68" s="167"/>
      <c r="CGQ68" s="167"/>
      <c r="CGR68" s="167"/>
      <c r="CGS68" s="167"/>
      <c r="CGT68" s="167"/>
      <c r="CGU68" s="167"/>
      <c r="CGV68" s="167"/>
      <c r="CGW68" s="167"/>
      <c r="CGX68" s="167"/>
      <c r="CGY68" s="167"/>
      <c r="CGZ68" s="167"/>
      <c r="CHA68" s="167"/>
      <c r="CHB68" s="167"/>
      <c r="CHC68" s="167"/>
      <c r="CHD68" s="167"/>
      <c r="CHE68" s="167"/>
      <c r="CHF68" s="167"/>
      <c r="CHG68" s="167"/>
      <c r="CHH68" s="167"/>
      <c r="CHI68" s="167"/>
      <c r="CHJ68" s="167"/>
      <c r="CHK68" s="167"/>
      <c r="CHL68" s="167"/>
      <c r="CHM68" s="167"/>
      <c r="CHN68" s="167"/>
      <c r="CHO68" s="167"/>
      <c r="CHP68" s="167"/>
      <c r="CHQ68" s="167"/>
      <c r="CHR68" s="167"/>
      <c r="CHS68" s="167"/>
      <c r="CHT68" s="167"/>
      <c r="CHU68" s="167"/>
      <c r="CHV68" s="167"/>
      <c r="CHW68" s="167"/>
      <c r="CHX68" s="167"/>
      <c r="CHY68" s="167"/>
      <c r="CHZ68" s="167"/>
      <c r="CIA68" s="167"/>
      <c r="CIB68" s="167"/>
      <c r="CIC68" s="167"/>
      <c r="CID68" s="167"/>
      <c r="CIE68" s="167"/>
      <c r="CIF68" s="167"/>
      <c r="CIG68" s="167"/>
      <c r="CIH68" s="167"/>
      <c r="CII68" s="167"/>
      <c r="CIJ68" s="167"/>
      <c r="CIK68" s="167"/>
      <c r="CIL68" s="167"/>
      <c r="CIM68" s="167"/>
      <c r="CIN68" s="167"/>
      <c r="CIO68" s="167"/>
      <c r="CIP68" s="167"/>
      <c r="CIQ68" s="167"/>
      <c r="CIR68" s="167"/>
      <c r="CIS68" s="167"/>
      <c r="CIT68" s="167"/>
      <c r="CIU68" s="167"/>
      <c r="CIV68" s="167"/>
      <c r="CIW68" s="167"/>
      <c r="CIX68" s="167"/>
      <c r="CIY68" s="167"/>
      <c r="CIZ68" s="167"/>
      <c r="CJA68" s="167"/>
      <c r="CJB68" s="167"/>
      <c r="CJC68" s="167"/>
      <c r="CJD68" s="167"/>
      <c r="CJE68" s="167"/>
      <c r="CJF68" s="167"/>
      <c r="CJG68" s="167"/>
      <c r="CJH68" s="167"/>
      <c r="CJI68" s="167"/>
      <c r="CJJ68" s="167"/>
      <c r="CJK68" s="167"/>
      <c r="CJL68" s="167"/>
      <c r="CJM68" s="167"/>
      <c r="CJN68" s="167"/>
      <c r="CJO68" s="167"/>
      <c r="CJP68" s="167"/>
      <c r="CJQ68" s="167"/>
      <c r="CJR68" s="167"/>
      <c r="CJS68" s="167"/>
      <c r="CJT68" s="167"/>
      <c r="CJU68" s="167"/>
      <c r="CJV68" s="167"/>
      <c r="CJW68" s="167"/>
      <c r="CJX68" s="167"/>
      <c r="CJY68" s="167"/>
      <c r="CJZ68" s="167"/>
      <c r="CKA68" s="167"/>
      <c r="CKB68" s="167"/>
      <c r="CKC68" s="167"/>
      <c r="CKD68" s="167"/>
      <c r="CKE68" s="167"/>
      <c r="CKF68" s="167"/>
      <c r="CKG68" s="167"/>
      <c r="CKH68" s="167"/>
      <c r="CKI68" s="167"/>
      <c r="CKJ68" s="167"/>
      <c r="CKK68" s="167"/>
      <c r="CKL68" s="167"/>
      <c r="CKM68" s="167"/>
      <c r="CKN68" s="167"/>
      <c r="CKO68" s="167"/>
      <c r="CKP68" s="167"/>
      <c r="CKQ68" s="167"/>
      <c r="CKR68" s="167"/>
      <c r="CKS68" s="167"/>
      <c r="CKT68" s="167"/>
      <c r="CKU68" s="167"/>
      <c r="CKV68" s="167"/>
      <c r="CKW68" s="167"/>
      <c r="CKX68" s="167"/>
      <c r="CKY68" s="167"/>
      <c r="CKZ68" s="167"/>
      <c r="CLA68" s="167"/>
      <c r="CLB68" s="167"/>
      <c r="CLC68" s="167"/>
      <c r="CLD68" s="167"/>
      <c r="CLE68" s="167"/>
      <c r="CLF68" s="167"/>
      <c r="CLG68" s="167"/>
      <c r="CLH68" s="167"/>
      <c r="CLI68" s="167"/>
      <c r="CLJ68" s="167"/>
      <c r="CLK68" s="167"/>
      <c r="CLL68" s="167"/>
      <c r="CLM68" s="167"/>
      <c r="CLN68" s="167"/>
      <c r="CLO68" s="167"/>
      <c r="CLP68" s="167"/>
      <c r="CLQ68" s="167"/>
      <c r="CLR68" s="167"/>
      <c r="CLS68" s="167"/>
      <c r="CLT68" s="167"/>
      <c r="CLU68" s="167"/>
      <c r="CLV68" s="167"/>
      <c r="CLW68" s="167"/>
      <c r="CLX68" s="167"/>
      <c r="CLY68" s="167"/>
      <c r="CLZ68" s="167"/>
      <c r="CMA68" s="167"/>
      <c r="CMB68" s="167"/>
      <c r="CMC68" s="167"/>
      <c r="CMD68" s="167"/>
      <c r="CME68" s="167"/>
      <c r="CMF68" s="167"/>
      <c r="CMG68" s="167"/>
      <c r="CMH68" s="167"/>
      <c r="CMI68" s="167"/>
      <c r="CMJ68" s="167"/>
      <c r="CMK68" s="167"/>
      <c r="CML68" s="167"/>
      <c r="CMM68" s="167"/>
      <c r="CMN68" s="167"/>
      <c r="CMO68" s="167"/>
      <c r="CMP68" s="167"/>
      <c r="CMQ68" s="167"/>
      <c r="CMR68" s="167"/>
      <c r="CMS68" s="167"/>
      <c r="CMT68" s="167"/>
      <c r="CMU68" s="167"/>
      <c r="CMV68" s="167"/>
      <c r="CMW68" s="167"/>
      <c r="CMX68" s="167"/>
      <c r="CMY68" s="167"/>
      <c r="CMZ68" s="167"/>
      <c r="CNA68" s="167"/>
      <c r="CNB68" s="167"/>
      <c r="CNC68" s="167"/>
      <c r="CND68" s="167"/>
      <c r="CNE68" s="167"/>
      <c r="CNF68" s="167"/>
      <c r="CNG68" s="167"/>
      <c r="CNH68" s="167"/>
      <c r="CNI68" s="167"/>
      <c r="CNJ68" s="167"/>
      <c r="CNK68" s="167"/>
      <c r="CNL68" s="167"/>
      <c r="CNM68" s="167"/>
      <c r="CNN68" s="167"/>
      <c r="CNO68" s="167"/>
      <c r="CNP68" s="167"/>
      <c r="CNQ68" s="167"/>
      <c r="CNR68" s="167"/>
      <c r="CNS68" s="167"/>
      <c r="CNT68" s="167"/>
      <c r="CNU68" s="167"/>
      <c r="CNV68" s="167"/>
      <c r="CNW68" s="167"/>
      <c r="CNX68" s="167"/>
      <c r="CNY68" s="167"/>
      <c r="CNZ68" s="167"/>
      <c r="COA68" s="167"/>
      <c r="COB68" s="167"/>
      <c r="COC68" s="167"/>
      <c r="COD68" s="167"/>
      <c r="COE68" s="167"/>
      <c r="COF68" s="167"/>
      <c r="COG68" s="167"/>
      <c r="COH68" s="167"/>
      <c r="COI68" s="167"/>
      <c r="COJ68" s="167"/>
      <c r="COK68" s="167"/>
      <c r="COL68" s="167"/>
      <c r="COM68" s="167"/>
      <c r="CON68" s="167"/>
      <c r="COO68" s="167"/>
      <c r="COP68" s="167"/>
      <c r="COQ68" s="167"/>
      <c r="COR68" s="167"/>
      <c r="COS68" s="167"/>
      <c r="COT68" s="167"/>
      <c r="COU68" s="167"/>
      <c r="COV68" s="167"/>
      <c r="COW68" s="167"/>
      <c r="COX68" s="167"/>
      <c r="COY68" s="167"/>
      <c r="COZ68" s="167"/>
      <c r="CPA68" s="167"/>
      <c r="CPB68" s="167"/>
      <c r="CPC68" s="167"/>
      <c r="CPD68" s="167"/>
      <c r="CPE68" s="167"/>
      <c r="CPF68" s="167"/>
      <c r="CPG68" s="167"/>
      <c r="CPH68" s="167"/>
      <c r="CPI68" s="167"/>
      <c r="CPJ68" s="167"/>
      <c r="CPK68" s="167"/>
      <c r="CPL68" s="167"/>
      <c r="CPM68" s="167"/>
      <c r="CPN68" s="167"/>
      <c r="CPO68" s="167"/>
      <c r="CPP68" s="167"/>
      <c r="CPQ68" s="167"/>
      <c r="CPR68" s="167"/>
      <c r="CPS68" s="167"/>
      <c r="CPT68" s="167"/>
      <c r="CPU68" s="167"/>
      <c r="CPV68" s="167"/>
      <c r="CPW68" s="167"/>
      <c r="CPX68" s="167"/>
      <c r="CPY68" s="167"/>
      <c r="CPZ68" s="167"/>
      <c r="CQA68" s="167"/>
      <c r="CQB68" s="167"/>
      <c r="CQC68" s="167"/>
      <c r="CQD68" s="167"/>
      <c r="CQE68" s="167"/>
      <c r="CQF68" s="167"/>
      <c r="CQG68" s="167"/>
      <c r="CQH68" s="167"/>
      <c r="CQI68" s="167"/>
      <c r="CQJ68" s="167"/>
      <c r="CQK68" s="167"/>
      <c r="CQL68" s="167"/>
      <c r="CQM68" s="167"/>
      <c r="CQN68" s="167"/>
      <c r="CQO68" s="167"/>
      <c r="CQP68" s="167"/>
      <c r="CQQ68" s="167"/>
      <c r="CQR68" s="167"/>
      <c r="CQS68" s="167"/>
      <c r="CQT68" s="167"/>
      <c r="CQU68" s="167"/>
      <c r="CQV68" s="167"/>
      <c r="CQW68" s="167"/>
      <c r="CQX68" s="167"/>
      <c r="CQY68" s="167"/>
      <c r="CQZ68" s="167"/>
      <c r="CRA68" s="167"/>
      <c r="CRB68" s="167"/>
      <c r="CRC68" s="167"/>
      <c r="CRD68" s="167"/>
      <c r="CRE68" s="167"/>
      <c r="CRF68" s="167"/>
      <c r="CRG68" s="167"/>
      <c r="CRH68" s="167"/>
      <c r="CRI68" s="167"/>
      <c r="CRJ68" s="167"/>
      <c r="CRK68" s="167"/>
      <c r="CRL68" s="167"/>
      <c r="CRM68" s="167"/>
      <c r="CRN68" s="167"/>
      <c r="CRO68" s="167"/>
      <c r="CRP68" s="167"/>
      <c r="CRQ68" s="167"/>
      <c r="CRR68" s="167"/>
      <c r="CRS68" s="167"/>
      <c r="CRT68" s="167"/>
      <c r="CRU68" s="167"/>
      <c r="CRV68" s="167"/>
      <c r="CRW68" s="167"/>
      <c r="CRX68" s="167"/>
      <c r="CRY68" s="167"/>
      <c r="CRZ68" s="167"/>
      <c r="CSA68" s="167"/>
      <c r="CSB68" s="167"/>
      <c r="CSC68" s="167"/>
      <c r="CSD68" s="167"/>
      <c r="CSE68" s="167"/>
      <c r="CSF68" s="167"/>
      <c r="CSG68" s="167"/>
      <c r="CSH68" s="167"/>
      <c r="CSI68" s="167"/>
      <c r="CSJ68" s="167"/>
      <c r="CSK68" s="167"/>
      <c r="CSL68" s="167"/>
      <c r="CSM68" s="167"/>
      <c r="CSN68" s="167"/>
      <c r="CSO68" s="167"/>
      <c r="CSP68" s="167"/>
      <c r="CSQ68" s="167"/>
      <c r="CSR68" s="167"/>
      <c r="CSS68" s="167"/>
      <c r="CST68" s="167"/>
      <c r="CSU68" s="167"/>
      <c r="CSV68" s="167"/>
      <c r="CSW68" s="167"/>
      <c r="CSX68" s="167"/>
      <c r="CSY68" s="167"/>
      <c r="CSZ68" s="167"/>
      <c r="CTA68" s="167"/>
      <c r="CTB68" s="167"/>
      <c r="CTC68" s="167"/>
      <c r="CTD68" s="167"/>
      <c r="CTE68" s="167"/>
      <c r="CTF68" s="167"/>
      <c r="CTG68" s="167"/>
      <c r="CTH68" s="167"/>
      <c r="CTI68" s="167"/>
      <c r="CTJ68" s="167"/>
      <c r="CTK68" s="167"/>
      <c r="CTL68" s="167"/>
      <c r="CTM68" s="167"/>
      <c r="CTN68" s="167"/>
      <c r="CTO68" s="167"/>
      <c r="CTP68" s="167"/>
      <c r="CTQ68" s="167"/>
      <c r="CTR68" s="167"/>
      <c r="CTS68" s="167"/>
      <c r="CTT68" s="167"/>
      <c r="CTU68" s="167"/>
      <c r="CTV68" s="167"/>
      <c r="CTW68" s="167"/>
      <c r="CTX68" s="167"/>
      <c r="CTY68" s="167"/>
      <c r="CTZ68" s="167"/>
      <c r="CUA68" s="167"/>
      <c r="CUB68" s="167"/>
      <c r="CUC68" s="167"/>
      <c r="CUD68" s="167"/>
      <c r="CUE68" s="167"/>
      <c r="CUF68" s="167"/>
      <c r="CUG68" s="167"/>
      <c r="CUH68" s="167"/>
      <c r="CUI68" s="167"/>
      <c r="CUJ68" s="167"/>
      <c r="CUK68" s="167"/>
      <c r="CUL68" s="167"/>
      <c r="CUM68" s="167"/>
      <c r="CUN68" s="167"/>
      <c r="CUO68" s="167"/>
      <c r="CUP68" s="167"/>
      <c r="CUQ68" s="167"/>
      <c r="CUR68" s="167"/>
      <c r="CUS68" s="167"/>
      <c r="CUT68" s="167"/>
      <c r="CUU68" s="167"/>
      <c r="CUV68" s="167"/>
      <c r="CUW68" s="167"/>
      <c r="CUX68" s="167"/>
      <c r="CUY68" s="167"/>
      <c r="CUZ68" s="167"/>
      <c r="CVA68" s="167"/>
      <c r="CVB68" s="167"/>
      <c r="CVC68" s="167"/>
      <c r="CVD68" s="167"/>
      <c r="CVE68" s="167"/>
      <c r="CVF68" s="167"/>
      <c r="CVG68" s="167"/>
      <c r="CVH68" s="167"/>
      <c r="CVI68" s="167"/>
      <c r="CVJ68" s="167"/>
      <c r="CVK68" s="167"/>
      <c r="CVL68" s="167"/>
      <c r="CVM68" s="167"/>
      <c r="CVN68" s="167"/>
      <c r="CVO68" s="167"/>
      <c r="CVP68" s="167"/>
      <c r="CVQ68" s="167"/>
      <c r="CVR68" s="167"/>
      <c r="CVS68" s="167"/>
      <c r="CVT68" s="167"/>
      <c r="CVU68" s="167"/>
      <c r="CVV68" s="167"/>
      <c r="CVW68" s="167"/>
      <c r="CVX68" s="167"/>
      <c r="CVY68" s="167"/>
      <c r="CVZ68" s="167"/>
      <c r="CWA68" s="167"/>
      <c r="CWB68" s="167"/>
      <c r="CWC68" s="167"/>
      <c r="CWD68" s="167"/>
      <c r="CWE68" s="167"/>
      <c r="CWF68" s="167"/>
      <c r="CWG68" s="167"/>
      <c r="CWH68" s="167"/>
      <c r="CWI68" s="167"/>
      <c r="CWJ68" s="167"/>
      <c r="CWK68" s="167"/>
      <c r="CWL68" s="167"/>
      <c r="CWM68" s="167"/>
      <c r="CWN68" s="167"/>
      <c r="CWO68" s="167"/>
      <c r="CWP68" s="167"/>
      <c r="CWQ68" s="167"/>
      <c r="CWR68" s="167"/>
      <c r="CWS68" s="167"/>
      <c r="CWT68" s="167"/>
      <c r="CWU68" s="167"/>
      <c r="CWV68" s="167"/>
      <c r="CWW68" s="167"/>
      <c r="CWX68" s="167"/>
      <c r="CWY68" s="167"/>
      <c r="CWZ68" s="167"/>
      <c r="CXA68" s="167"/>
      <c r="CXB68" s="167"/>
      <c r="CXC68" s="167"/>
      <c r="CXD68" s="167"/>
      <c r="CXE68" s="167"/>
      <c r="CXF68" s="167"/>
      <c r="CXG68" s="167"/>
      <c r="CXH68" s="167"/>
      <c r="CXI68" s="167"/>
      <c r="CXJ68" s="167"/>
      <c r="CXK68" s="167"/>
      <c r="CXL68" s="167"/>
      <c r="CXM68" s="167"/>
      <c r="CXN68" s="167"/>
      <c r="CXO68" s="167"/>
      <c r="CXP68" s="167"/>
      <c r="CXQ68" s="167"/>
      <c r="CXR68" s="167"/>
      <c r="CXS68" s="167"/>
      <c r="CXT68" s="167"/>
      <c r="CXU68" s="167"/>
      <c r="CXV68" s="167"/>
      <c r="CXW68" s="167"/>
      <c r="CXX68" s="167"/>
      <c r="CXY68" s="167"/>
      <c r="CXZ68" s="167"/>
      <c r="CYA68" s="167"/>
      <c r="CYB68" s="167"/>
      <c r="CYC68" s="167"/>
      <c r="CYD68" s="167"/>
      <c r="CYE68" s="167"/>
      <c r="CYF68" s="167"/>
      <c r="CYG68" s="167"/>
      <c r="CYH68" s="167"/>
      <c r="CYI68" s="167"/>
      <c r="CYJ68" s="167"/>
      <c r="CYK68" s="167"/>
      <c r="CYL68" s="167"/>
      <c r="CYM68" s="167"/>
      <c r="CYN68" s="167"/>
      <c r="CYO68" s="167"/>
      <c r="CYP68" s="167"/>
      <c r="CYQ68" s="167"/>
      <c r="CYR68" s="167"/>
      <c r="CYS68" s="167"/>
      <c r="CYT68" s="167"/>
      <c r="CYU68" s="167"/>
      <c r="CYV68" s="167"/>
      <c r="CYW68" s="167"/>
      <c r="CYX68" s="167"/>
      <c r="CYY68" s="167"/>
      <c r="CYZ68" s="167"/>
      <c r="CZA68" s="167"/>
      <c r="CZB68" s="167"/>
      <c r="CZC68" s="167"/>
      <c r="CZD68" s="167"/>
      <c r="CZE68" s="167"/>
      <c r="CZF68" s="167"/>
      <c r="CZG68" s="167"/>
      <c r="CZH68" s="167"/>
      <c r="CZI68" s="167"/>
      <c r="CZJ68" s="167"/>
      <c r="CZK68" s="167"/>
      <c r="CZL68" s="167"/>
      <c r="CZM68" s="167"/>
      <c r="CZN68" s="167"/>
      <c r="CZO68" s="167"/>
      <c r="CZP68" s="167"/>
      <c r="CZQ68" s="167"/>
      <c r="CZR68" s="167"/>
      <c r="CZS68" s="167"/>
      <c r="CZT68" s="167"/>
      <c r="CZU68" s="167"/>
      <c r="CZV68" s="167"/>
      <c r="CZW68" s="167"/>
      <c r="CZX68" s="167"/>
      <c r="CZY68" s="167"/>
      <c r="CZZ68" s="167"/>
      <c r="DAA68" s="167"/>
      <c r="DAB68" s="167"/>
      <c r="DAC68" s="167"/>
      <c r="DAD68" s="167"/>
      <c r="DAE68" s="167"/>
      <c r="DAF68" s="167"/>
      <c r="DAG68" s="167"/>
      <c r="DAH68" s="167"/>
      <c r="DAI68" s="167"/>
      <c r="DAJ68" s="167"/>
      <c r="DAK68" s="167"/>
      <c r="DAL68" s="167"/>
      <c r="DAM68" s="167"/>
      <c r="DAN68" s="167"/>
      <c r="DAO68" s="167"/>
      <c r="DAP68" s="167"/>
      <c r="DAQ68" s="167"/>
      <c r="DAR68" s="167"/>
      <c r="DAS68" s="167"/>
      <c r="DAT68" s="167"/>
      <c r="DAU68" s="167"/>
      <c r="DAV68" s="167"/>
      <c r="DAW68" s="167"/>
      <c r="DAX68" s="167"/>
      <c r="DAY68" s="167"/>
      <c r="DAZ68" s="167"/>
      <c r="DBA68" s="167"/>
      <c r="DBB68" s="167"/>
      <c r="DBC68" s="167"/>
      <c r="DBD68" s="167"/>
      <c r="DBE68" s="167"/>
      <c r="DBF68" s="167"/>
      <c r="DBG68" s="167"/>
      <c r="DBH68" s="167"/>
      <c r="DBI68" s="167"/>
      <c r="DBJ68" s="167"/>
      <c r="DBK68" s="167"/>
      <c r="DBL68" s="167"/>
      <c r="DBM68" s="167"/>
      <c r="DBN68" s="167"/>
      <c r="DBO68" s="167"/>
      <c r="DBP68" s="167"/>
      <c r="DBQ68" s="167"/>
      <c r="DBR68" s="167"/>
      <c r="DBS68" s="167"/>
      <c r="DBT68" s="167"/>
      <c r="DBU68" s="167"/>
      <c r="DBV68" s="167"/>
      <c r="DBW68" s="167"/>
      <c r="DBX68" s="167"/>
      <c r="DBY68" s="167"/>
      <c r="DBZ68" s="167"/>
      <c r="DCA68" s="167"/>
      <c r="DCB68" s="167"/>
      <c r="DCC68" s="167"/>
      <c r="DCD68" s="167"/>
      <c r="DCE68" s="167"/>
      <c r="DCF68" s="167"/>
      <c r="DCG68" s="167"/>
      <c r="DCH68" s="167"/>
      <c r="DCI68" s="167"/>
      <c r="DCJ68" s="167"/>
      <c r="DCK68" s="167"/>
      <c r="DCL68" s="167"/>
      <c r="DCM68" s="167"/>
      <c r="DCN68" s="167"/>
      <c r="DCO68" s="167"/>
      <c r="DCP68" s="167"/>
      <c r="DCQ68" s="167"/>
      <c r="DCR68" s="167"/>
      <c r="DCS68" s="167"/>
      <c r="DCT68" s="167"/>
      <c r="DCU68" s="167"/>
      <c r="DCV68" s="167"/>
      <c r="DCW68" s="167"/>
      <c r="DCX68" s="167"/>
      <c r="DCY68" s="167"/>
      <c r="DCZ68" s="167"/>
      <c r="DDA68" s="167"/>
      <c r="DDB68" s="167"/>
      <c r="DDC68" s="167"/>
      <c r="DDD68" s="167"/>
      <c r="DDE68" s="167"/>
      <c r="DDF68" s="167"/>
      <c r="DDG68" s="167"/>
      <c r="DDH68" s="167"/>
      <c r="DDI68" s="167"/>
      <c r="DDJ68" s="167"/>
      <c r="DDK68" s="167"/>
      <c r="DDL68" s="167"/>
      <c r="DDM68" s="167"/>
      <c r="DDN68" s="167"/>
      <c r="DDO68" s="167"/>
      <c r="DDP68" s="167"/>
      <c r="DDQ68" s="167"/>
      <c r="DDR68" s="167"/>
      <c r="DDS68" s="167"/>
      <c r="DDT68" s="167"/>
      <c r="DDU68" s="167"/>
      <c r="DDV68" s="167"/>
      <c r="DDW68" s="167"/>
      <c r="DDX68" s="167"/>
      <c r="DDY68" s="167"/>
      <c r="DDZ68" s="167"/>
      <c r="DEA68" s="167"/>
      <c r="DEB68" s="167"/>
      <c r="DEC68" s="167"/>
      <c r="DED68" s="167"/>
      <c r="DEE68" s="167"/>
      <c r="DEF68" s="167"/>
      <c r="DEG68" s="167"/>
      <c r="DEH68" s="167"/>
      <c r="DEI68" s="167"/>
      <c r="DEJ68" s="167"/>
      <c r="DEK68" s="167"/>
      <c r="DEL68" s="167"/>
      <c r="DEM68" s="167"/>
      <c r="DEN68" s="167"/>
      <c r="DEO68" s="167"/>
      <c r="DEP68" s="167"/>
      <c r="DEQ68" s="167"/>
      <c r="DER68" s="167"/>
      <c r="DES68" s="167"/>
      <c r="DET68" s="167"/>
      <c r="DEU68" s="167"/>
      <c r="DEV68" s="167"/>
      <c r="DEW68" s="167"/>
      <c r="DEX68" s="167"/>
      <c r="DEY68" s="167"/>
      <c r="DEZ68" s="167"/>
      <c r="DFA68" s="167"/>
      <c r="DFB68" s="167"/>
      <c r="DFC68" s="167"/>
      <c r="DFD68" s="167"/>
      <c r="DFE68" s="167"/>
      <c r="DFF68" s="167"/>
      <c r="DFG68" s="167"/>
      <c r="DFH68" s="167"/>
      <c r="DFI68" s="167"/>
      <c r="DFJ68" s="167"/>
      <c r="DFK68" s="167"/>
      <c r="DFL68" s="167"/>
      <c r="DFM68" s="167"/>
      <c r="DFN68" s="167"/>
      <c r="DFO68" s="167"/>
      <c r="DFP68" s="167"/>
      <c r="DFQ68" s="167"/>
      <c r="DFR68" s="167"/>
      <c r="DFS68" s="167"/>
      <c r="DFT68" s="167"/>
      <c r="DFU68" s="167"/>
      <c r="DFV68" s="167"/>
      <c r="DFW68" s="167"/>
      <c r="DFX68" s="167"/>
      <c r="DFY68" s="167"/>
      <c r="DFZ68" s="167"/>
      <c r="DGA68" s="167"/>
      <c r="DGB68" s="167"/>
      <c r="DGC68" s="167"/>
      <c r="DGD68" s="167"/>
      <c r="DGE68" s="167"/>
      <c r="DGF68" s="167"/>
      <c r="DGG68" s="167"/>
      <c r="DGH68" s="167"/>
      <c r="DGI68" s="167"/>
      <c r="DGJ68" s="167"/>
      <c r="DGK68" s="167"/>
      <c r="DGL68" s="167"/>
      <c r="DGM68" s="167"/>
      <c r="DGN68" s="167"/>
      <c r="DGO68" s="167"/>
      <c r="DGP68" s="167"/>
      <c r="DGQ68" s="167"/>
      <c r="DGR68" s="167"/>
      <c r="DGS68" s="167"/>
      <c r="DGT68" s="167"/>
      <c r="DGU68" s="167"/>
      <c r="DGV68" s="167"/>
      <c r="DGW68" s="167"/>
      <c r="DGX68" s="167"/>
      <c r="DGY68" s="167"/>
      <c r="DGZ68" s="167"/>
      <c r="DHA68" s="167"/>
      <c r="DHB68" s="167"/>
      <c r="DHC68" s="167"/>
      <c r="DHD68" s="167"/>
      <c r="DHE68" s="167"/>
      <c r="DHF68" s="167"/>
      <c r="DHG68" s="167"/>
      <c r="DHH68" s="167"/>
      <c r="DHI68" s="167"/>
      <c r="DHJ68" s="167"/>
      <c r="DHK68" s="167"/>
      <c r="DHL68" s="167"/>
      <c r="DHM68" s="167"/>
      <c r="DHN68" s="167"/>
      <c r="DHO68" s="167"/>
      <c r="DHP68" s="167"/>
      <c r="DHQ68" s="167"/>
      <c r="DHR68" s="167"/>
      <c r="DHS68" s="167"/>
      <c r="DHT68" s="167"/>
      <c r="DHU68" s="167"/>
      <c r="DHV68" s="167"/>
      <c r="DHW68" s="167"/>
      <c r="DHX68" s="167"/>
      <c r="DHY68" s="167"/>
      <c r="DHZ68" s="167"/>
      <c r="DIA68" s="167"/>
      <c r="DIB68" s="167"/>
      <c r="DIC68" s="167"/>
      <c r="DID68" s="167"/>
      <c r="DIE68" s="167"/>
      <c r="DIF68" s="167"/>
      <c r="DIG68" s="167"/>
      <c r="DIH68" s="167"/>
      <c r="DII68" s="167"/>
      <c r="DIJ68" s="167"/>
      <c r="DIK68" s="167"/>
      <c r="DIL68" s="167"/>
      <c r="DIM68" s="167"/>
      <c r="DIN68" s="167"/>
      <c r="DIO68" s="167"/>
      <c r="DIP68" s="167"/>
      <c r="DIQ68" s="167"/>
      <c r="DIR68" s="167"/>
      <c r="DIS68" s="167"/>
      <c r="DIT68" s="167"/>
      <c r="DIU68" s="167"/>
      <c r="DIV68" s="167"/>
      <c r="DIW68" s="167"/>
      <c r="DIX68" s="167"/>
      <c r="DIY68" s="167"/>
      <c r="DIZ68" s="167"/>
      <c r="DJA68" s="167"/>
      <c r="DJB68" s="167"/>
      <c r="DJC68" s="167"/>
      <c r="DJD68" s="167"/>
      <c r="DJE68" s="167"/>
      <c r="DJF68" s="167"/>
      <c r="DJG68" s="167"/>
      <c r="DJH68" s="167"/>
      <c r="DJI68" s="167"/>
      <c r="DJJ68" s="167"/>
      <c r="DJK68" s="167"/>
      <c r="DJL68" s="167"/>
      <c r="DJM68" s="167"/>
      <c r="DJN68" s="167"/>
      <c r="DJO68" s="167"/>
      <c r="DJP68" s="167"/>
      <c r="DJQ68" s="167"/>
      <c r="DJR68" s="167"/>
      <c r="DJS68" s="167"/>
      <c r="DJT68" s="167"/>
      <c r="DJU68" s="167"/>
      <c r="DJV68" s="167"/>
      <c r="DJW68" s="167"/>
      <c r="DJX68" s="167"/>
      <c r="DJY68" s="167"/>
      <c r="DJZ68" s="167"/>
      <c r="DKA68" s="167"/>
      <c r="DKB68" s="167"/>
      <c r="DKC68" s="167"/>
      <c r="DKD68" s="167"/>
      <c r="DKE68" s="167"/>
      <c r="DKF68" s="167"/>
      <c r="DKG68" s="167"/>
      <c r="DKH68" s="167"/>
      <c r="DKI68" s="167"/>
      <c r="DKJ68" s="167"/>
      <c r="DKK68" s="167"/>
      <c r="DKL68" s="167"/>
      <c r="DKM68" s="167"/>
      <c r="DKN68" s="167"/>
      <c r="DKO68" s="167"/>
      <c r="DKP68" s="167"/>
      <c r="DKQ68" s="167"/>
      <c r="DKR68" s="167"/>
      <c r="DKS68" s="167"/>
      <c r="DKT68" s="167"/>
      <c r="DKU68" s="167"/>
      <c r="DKV68" s="167"/>
      <c r="DKW68" s="167"/>
      <c r="DKX68" s="167"/>
      <c r="DKY68" s="167"/>
      <c r="DKZ68" s="167"/>
      <c r="DLA68" s="167"/>
      <c r="DLB68" s="167"/>
      <c r="DLC68" s="167"/>
      <c r="DLD68" s="167"/>
      <c r="DLE68" s="167"/>
      <c r="DLF68" s="167"/>
      <c r="DLG68" s="167"/>
      <c r="DLH68" s="167"/>
      <c r="DLI68" s="167"/>
      <c r="DLJ68" s="167"/>
      <c r="DLK68" s="167"/>
      <c r="DLL68" s="167"/>
      <c r="DLM68" s="167"/>
      <c r="DLN68" s="167"/>
      <c r="DLO68" s="167"/>
      <c r="DLP68" s="167"/>
      <c r="DLQ68" s="167"/>
      <c r="DLR68" s="167"/>
      <c r="DLS68" s="167"/>
      <c r="DLT68" s="167"/>
      <c r="DLU68" s="167"/>
      <c r="DLV68" s="167"/>
      <c r="DLW68" s="167"/>
      <c r="DLX68" s="167"/>
      <c r="DLY68" s="167"/>
      <c r="DLZ68" s="167"/>
      <c r="DMA68" s="167"/>
      <c r="DMB68" s="167"/>
      <c r="DMC68" s="167"/>
      <c r="DMD68" s="167"/>
      <c r="DME68" s="167"/>
      <c r="DMF68" s="167"/>
      <c r="DMG68" s="167"/>
      <c r="DMH68" s="167"/>
      <c r="DMI68" s="167"/>
      <c r="DMJ68" s="167"/>
      <c r="DMK68" s="167"/>
      <c r="DML68" s="167"/>
      <c r="DMM68" s="167"/>
      <c r="DMN68" s="167"/>
      <c r="DMO68" s="167"/>
      <c r="DMP68" s="167"/>
      <c r="DMQ68" s="167"/>
      <c r="DMR68" s="167"/>
      <c r="DMS68" s="167"/>
      <c r="DMT68" s="167"/>
      <c r="DMU68" s="167"/>
      <c r="DMV68" s="167"/>
      <c r="DMW68" s="167"/>
      <c r="DMX68" s="167"/>
      <c r="DMY68" s="167"/>
      <c r="DMZ68" s="167"/>
      <c r="DNA68" s="167"/>
      <c r="DNB68" s="167"/>
      <c r="DNC68" s="167"/>
      <c r="DND68" s="167"/>
      <c r="DNE68" s="167"/>
      <c r="DNF68" s="167"/>
      <c r="DNG68" s="167"/>
      <c r="DNH68" s="167"/>
      <c r="DNI68" s="167"/>
      <c r="DNJ68" s="167"/>
      <c r="DNK68" s="167"/>
      <c r="DNL68" s="167"/>
      <c r="DNM68" s="167"/>
      <c r="DNN68" s="167"/>
      <c r="DNO68" s="167"/>
      <c r="DNP68" s="167"/>
      <c r="DNQ68" s="167"/>
      <c r="DNR68" s="167"/>
      <c r="DNS68" s="167"/>
      <c r="DNT68" s="167"/>
      <c r="DNU68" s="167"/>
      <c r="DNV68" s="167"/>
      <c r="DNW68" s="167"/>
      <c r="DNX68" s="167"/>
      <c r="DNY68" s="167"/>
      <c r="DNZ68" s="167"/>
      <c r="DOA68" s="167"/>
      <c r="DOB68" s="167"/>
      <c r="DOC68" s="167"/>
      <c r="DOD68" s="167"/>
      <c r="DOE68" s="167"/>
      <c r="DOF68" s="167"/>
      <c r="DOG68" s="167"/>
      <c r="DOH68" s="167"/>
      <c r="DOI68" s="167"/>
      <c r="DOJ68" s="167"/>
      <c r="DOK68" s="167"/>
      <c r="DOL68" s="167"/>
      <c r="DOM68" s="167"/>
      <c r="DON68" s="167"/>
      <c r="DOO68" s="167"/>
      <c r="DOP68" s="167"/>
      <c r="DOQ68" s="167"/>
      <c r="DOR68" s="167"/>
      <c r="DOS68" s="167"/>
      <c r="DOT68" s="167"/>
      <c r="DOU68" s="167"/>
      <c r="DOV68" s="167"/>
      <c r="DOW68" s="167"/>
      <c r="DOX68" s="167"/>
      <c r="DOY68" s="167"/>
      <c r="DOZ68" s="167"/>
      <c r="DPA68" s="167"/>
      <c r="DPB68" s="167"/>
      <c r="DPC68" s="167"/>
      <c r="DPD68" s="167"/>
      <c r="DPE68" s="167"/>
      <c r="DPF68" s="167"/>
      <c r="DPG68" s="167"/>
      <c r="DPH68" s="167"/>
      <c r="DPI68" s="167"/>
      <c r="DPJ68" s="167"/>
      <c r="DPK68" s="167"/>
      <c r="DPL68" s="167"/>
      <c r="DPM68" s="167"/>
      <c r="DPN68" s="167"/>
      <c r="DPO68" s="167"/>
      <c r="DPP68" s="167"/>
      <c r="DPQ68" s="167"/>
      <c r="DPR68" s="167"/>
      <c r="DPS68" s="167"/>
      <c r="DPT68" s="167"/>
      <c r="DPU68" s="167"/>
      <c r="DPV68" s="167"/>
      <c r="DPW68" s="167"/>
      <c r="DPX68" s="167"/>
      <c r="DPY68" s="167"/>
      <c r="DPZ68" s="167"/>
      <c r="DQA68" s="167"/>
      <c r="DQB68" s="167"/>
      <c r="DQC68" s="167"/>
      <c r="DQD68" s="167"/>
      <c r="DQE68" s="167"/>
      <c r="DQF68" s="167"/>
      <c r="DQG68" s="167"/>
      <c r="DQH68" s="167"/>
      <c r="DQI68" s="167"/>
      <c r="DQJ68" s="167"/>
      <c r="DQK68" s="167"/>
      <c r="DQL68" s="167"/>
      <c r="DQM68" s="167"/>
      <c r="DQN68" s="167"/>
      <c r="DQO68" s="167"/>
      <c r="DQP68" s="167"/>
      <c r="DQQ68" s="167"/>
      <c r="DQR68" s="167"/>
      <c r="DQS68" s="167"/>
      <c r="DQT68" s="167"/>
      <c r="DQU68" s="167"/>
      <c r="DQV68" s="167"/>
      <c r="DQW68" s="167"/>
      <c r="DQX68" s="167"/>
      <c r="DQY68" s="167"/>
      <c r="DQZ68" s="167"/>
      <c r="DRA68" s="167"/>
      <c r="DRB68" s="167"/>
      <c r="DRC68" s="167"/>
      <c r="DRD68" s="167"/>
      <c r="DRE68" s="167"/>
      <c r="DRF68" s="167"/>
      <c r="DRG68" s="167"/>
      <c r="DRH68" s="167"/>
      <c r="DRI68" s="167"/>
      <c r="DRJ68" s="167"/>
      <c r="DRK68" s="167"/>
      <c r="DRL68" s="167"/>
      <c r="DRM68" s="167"/>
      <c r="DRN68" s="167"/>
      <c r="DRO68" s="167"/>
      <c r="DRP68" s="167"/>
      <c r="DRQ68" s="167"/>
      <c r="DRR68" s="167"/>
      <c r="DRS68" s="167"/>
      <c r="DRT68" s="167"/>
      <c r="DRU68" s="167"/>
      <c r="DRV68" s="167"/>
      <c r="DRW68" s="167"/>
      <c r="DRX68" s="167"/>
      <c r="DRY68" s="167"/>
      <c r="DRZ68" s="167"/>
      <c r="DSA68" s="167"/>
      <c r="DSB68" s="167"/>
      <c r="DSC68" s="167"/>
      <c r="DSD68" s="167"/>
      <c r="DSE68" s="167"/>
      <c r="DSF68" s="167"/>
      <c r="DSG68" s="167"/>
      <c r="DSH68" s="167"/>
      <c r="DSI68" s="167"/>
      <c r="DSJ68" s="167"/>
      <c r="DSK68" s="167"/>
      <c r="DSL68" s="167"/>
      <c r="DSM68" s="167"/>
      <c r="DSN68" s="167"/>
      <c r="DSO68" s="167"/>
      <c r="DSP68" s="167"/>
      <c r="DSQ68" s="167"/>
      <c r="DSR68" s="167"/>
      <c r="DSS68" s="167"/>
      <c r="DST68" s="167"/>
      <c r="DSU68" s="167"/>
      <c r="DSV68" s="167"/>
      <c r="DSW68" s="167"/>
      <c r="DSX68" s="167"/>
      <c r="DSY68" s="167"/>
      <c r="DSZ68" s="167"/>
      <c r="DTA68" s="167"/>
      <c r="DTB68" s="167"/>
      <c r="DTC68" s="167"/>
      <c r="DTD68" s="167"/>
      <c r="DTE68" s="167"/>
      <c r="DTF68" s="167"/>
      <c r="DTG68" s="167"/>
      <c r="DTH68" s="167"/>
      <c r="DTI68" s="167"/>
      <c r="DTJ68" s="167"/>
      <c r="DTK68" s="167"/>
      <c r="DTL68" s="167"/>
      <c r="DTM68" s="167"/>
      <c r="DTN68" s="167"/>
      <c r="DTO68" s="167"/>
      <c r="DTP68" s="167"/>
      <c r="DTQ68" s="167"/>
      <c r="DTR68" s="167"/>
      <c r="DTS68" s="167"/>
      <c r="DTT68" s="167"/>
      <c r="DTU68" s="167"/>
      <c r="DTV68" s="167"/>
      <c r="DTW68" s="167"/>
      <c r="DTX68" s="167"/>
      <c r="DTY68" s="167"/>
      <c r="DTZ68" s="167"/>
      <c r="DUA68" s="167"/>
      <c r="DUB68" s="167"/>
      <c r="DUC68" s="167"/>
      <c r="DUD68" s="167"/>
      <c r="DUE68" s="167"/>
      <c r="DUF68" s="167"/>
      <c r="DUG68" s="167"/>
      <c r="DUH68" s="167"/>
      <c r="DUI68" s="167"/>
      <c r="DUJ68" s="167"/>
      <c r="DUK68" s="167"/>
      <c r="DUL68" s="167"/>
      <c r="DUM68" s="167"/>
      <c r="DUN68" s="167"/>
      <c r="DUO68" s="167"/>
      <c r="DUP68" s="167"/>
      <c r="DUQ68" s="167"/>
      <c r="DUR68" s="167"/>
      <c r="DUS68" s="167"/>
      <c r="DUT68" s="167"/>
      <c r="DUU68" s="167"/>
      <c r="DUV68" s="167"/>
      <c r="DUW68" s="167"/>
      <c r="DUX68" s="167"/>
      <c r="DUY68" s="167"/>
      <c r="DUZ68" s="167"/>
      <c r="DVA68" s="167"/>
      <c r="DVB68" s="167"/>
      <c r="DVC68" s="167"/>
      <c r="DVD68" s="167"/>
      <c r="DVE68" s="167"/>
      <c r="DVF68" s="167"/>
      <c r="DVG68" s="167"/>
      <c r="DVH68" s="167"/>
      <c r="DVI68" s="167"/>
      <c r="DVJ68" s="167"/>
      <c r="DVK68" s="167"/>
      <c r="DVL68" s="167"/>
      <c r="DVM68" s="167"/>
      <c r="DVN68" s="167"/>
      <c r="DVO68" s="167"/>
      <c r="DVP68" s="167"/>
      <c r="DVQ68" s="167"/>
      <c r="DVR68" s="167"/>
      <c r="DVS68" s="167"/>
      <c r="DVT68" s="167"/>
      <c r="DVU68" s="167"/>
      <c r="DVV68" s="167"/>
      <c r="DVW68" s="167"/>
      <c r="DVX68" s="167"/>
      <c r="DVY68" s="167"/>
      <c r="DVZ68" s="167"/>
      <c r="DWA68" s="167"/>
      <c r="DWB68" s="167"/>
      <c r="DWC68" s="167"/>
      <c r="DWD68" s="167"/>
      <c r="DWE68" s="167"/>
      <c r="DWF68" s="167"/>
      <c r="DWG68" s="167"/>
      <c r="DWH68" s="167"/>
      <c r="DWI68" s="167"/>
      <c r="DWJ68" s="167"/>
      <c r="DWK68" s="167"/>
      <c r="DWL68" s="167"/>
      <c r="DWM68" s="167"/>
      <c r="DWN68" s="167"/>
      <c r="DWO68" s="167"/>
      <c r="DWP68" s="167"/>
      <c r="DWQ68" s="167"/>
      <c r="DWR68" s="167"/>
      <c r="DWS68" s="167"/>
      <c r="DWT68" s="167"/>
      <c r="DWU68" s="167"/>
      <c r="DWV68" s="167"/>
      <c r="DWW68" s="167"/>
      <c r="DWX68" s="167"/>
      <c r="DWY68" s="167"/>
      <c r="DWZ68" s="167"/>
      <c r="DXA68" s="167"/>
      <c r="DXB68" s="167"/>
      <c r="DXC68" s="167"/>
      <c r="DXD68" s="167"/>
      <c r="DXE68" s="167"/>
      <c r="DXF68" s="167"/>
      <c r="DXG68" s="167"/>
      <c r="DXH68" s="167"/>
      <c r="DXI68" s="167"/>
      <c r="DXJ68" s="167"/>
      <c r="DXK68" s="167"/>
      <c r="DXL68" s="167"/>
      <c r="DXM68" s="167"/>
      <c r="DXN68" s="167"/>
      <c r="DXO68" s="167"/>
      <c r="DXP68" s="167"/>
      <c r="DXQ68" s="167"/>
      <c r="DXR68" s="167"/>
      <c r="DXS68" s="167"/>
      <c r="DXT68" s="167"/>
      <c r="DXU68" s="167"/>
      <c r="DXV68" s="167"/>
      <c r="DXW68" s="167"/>
      <c r="DXX68" s="167"/>
      <c r="DXY68" s="167"/>
      <c r="DXZ68" s="167"/>
      <c r="DYA68" s="167"/>
      <c r="DYB68" s="167"/>
      <c r="DYC68" s="167"/>
      <c r="DYD68" s="167"/>
      <c r="DYE68" s="167"/>
      <c r="DYF68" s="167"/>
      <c r="DYG68" s="167"/>
      <c r="DYH68" s="167"/>
      <c r="DYI68" s="167"/>
      <c r="DYJ68" s="167"/>
      <c r="DYK68" s="167"/>
      <c r="DYL68" s="167"/>
      <c r="DYM68" s="167"/>
      <c r="DYN68" s="167"/>
      <c r="DYO68" s="167"/>
      <c r="DYP68" s="167"/>
      <c r="DYQ68" s="167"/>
      <c r="DYR68" s="167"/>
      <c r="DYS68" s="167"/>
      <c r="DYT68" s="167"/>
      <c r="DYU68" s="167"/>
      <c r="DYV68" s="167"/>
      <c r="DYW68" s="167"/>
      <c r="DYX68" s="167"/>
      <c r="DYY68" s="167"/>
      <c r="DYZ68" s="167"/>
      <c r="DZA68" s="167"/>
      <c r="DZB68" s="167"/>
      <c r="DZC68" s="167"/>
      <c r="DZD68" s="167"/>
      <c r="DZE68" s="167"/>
      <c r="DZF68" s="167"/>
      <c r="DZG68" s="167"/>
      <c r="DZH68" s="167"/>
      <c r="DZI68" s="167"/>
      <c r="DZJ68" s="167"/>
      <c r="DZK68" s="167"/>
      <c r="DZL68" s="167"/>
      <c r="DZM68" s="167"/>
      <c r="DZN68" s="167"/>
      <c r="DZO68" s="167"/>
      <c r="DZP68" s="167"/>
      <c r="DZQ68" s="167"/>
      <c r="DZR68" s="167"/>
      <c r="DZS68" s="167"/>
      <c r="DZT68" s="167"/>
      <c r="DZU68" s="167"/>
      <c r="DZV68" s="167"/>
      <c r="DZW68" s="167"/>
      <c r="DZX68" s="167"/>
      <c r="DZY68" s="167"/>
      <c r="DZZ68" s="167"/>
      <c r="EAA68" s="167"/>
      <c r="EAB68" s="167"/>
      <c r="EAC68" s="167"/>
      <c r="EAD68" s="167"/>
      <c r="EAE68" s="167"/>
      <c r="EAF68" s="167"/>
      <c r="EAG68" s="167"/>
      <c r="EAH68" s="167"/>
      <c r="EAI68" s="167"/>
      <c r="EAJ68" s="167"/>
      <c r="EAK68" s="167"/>
      <c r="EAL68" s="167"/>
      <c r="EAM68" s="167"/>
      <c r="EAN68" s="167"/>
      <c r="EAO68" s="167"/>
      <c r="EAP68" s="167"/>
      <c r="EAQ68" s="167"/>
      <c r="EAR68" s="167"/>
      <c r="EAS68" s="167"/>
      <c r="EAT68" s="167"/>
      <c r="EAU68" s="167"/>
      <c r="EAV68" s="167"/>
      <c r="EAW68" s="167"/>
      <c r="EAX68" s="167"/>
      <c r="EAY68" s="167"/>
      <c r="EAZ68" s="167"/>
      <c r="EBA68" s="167"/>
      <c r="EBB68" s="167"/>
      <c r="EBC68" s="167"/>
      <c r="EBD68" s="167"/>
      <c r="EBE68" s="167"/>
      <c r="EBF68" s="167"/>
      <c r="EBG68" s="167"/>
      <c r="EBH68" s="167"/>
      <c r="EBI68" s="167"/>
      <c r="EBJ68" s="167"/>
      <c r="EBK68" s="167"/>
      <c r="EBL68" s="167"/>
      <c r="EBM68" s="167"/>
      <c r="EBN68" s="167"/>
      <c r="EBO68" s="167"/>
      <c r="EBP68" s="167"/>
      <c r="EBQ68" s="167"/>
      <c r="EBR68" s="167"/>
      <c r="EBS68" s="167"/>
      <c r="EBT68" s="167"/>
      <c r="EBU68" s="167"/>
      <c r="EBV68" s="167"/>
      <c r="EBW68" s="167"/>
      <c r="EBX68" s="167"/>
      <c r="EBY68" s="167"/>
      <c r="EBZ68" s="167"/>
      <c r="ECA68" s="167"/>
      <c r="ECB68" s="167"/>
      <c r="ECC68" s="167"/>
      <c r="ECD68" s="167"/>
      <c r="ECE68" s="167"/>
      <c r="ECF68" s="167"/>
      <c r="ECG68" s="167"/>
      <c r="ECH68" s="167"/>
      <c r="ECI68" s="167"/>
      <c r="ECJ68" s="167"/>
      <c r="ECK68" s="167"/>
      <c r="ECL68" s="167"/>
      <c r="ECM68" s="167"/>
      <c r="ECN68" s="167"/>
      <c r="ECO68" s="167"/>
      <c r="ECP68" s="167"/>
      <c r="ECQ68" s="167"/>
      <c r="ECR68" s="167"/>
      <c r="ECS68" s="167"/>
      <c r="ECT68" s="167"/>
      <c r="ECU68" s="167"/>
      <c r="ECV68" s="167"/>
      <c r="ECW68" s="167"/>
      <c r="ECX68" s="167"/>
      <c r="ECY68" s="167"/>
      <c r="ECZ68" s="167"/>
      <c r="EDA68" s="167"/>
      <c r="EDB68" s="167"/>
      <c r="EDC68" s="167"/>
      <c r="EDD68" s="167"/>
      <c r="EDE68" s="167"/>
      <c r="EDF68" s="167"/>
      <c r="EDG68" s="167"/>
      <c r="EDH68" s="167"/>
      <c r="EDI68" s="167"/>
      <c r="EDJ68" s="167"/>
      <c r="EDK68" s="167"/>
      <c r="EDL68" s="167"/>
      <c r="EDM68" s="167"/>
      <c r="EDN68" s="167"/>
      <c r="EDO68" s="167"/>
      <c r="EDP68" s="167"/>
      <c r="EDQ68" s="167"/>
      <c r="EDR68" s="167"/>
      <c r="EDS68" s="167"/>
      <c r="EDT68" s="167"/>
      <c r="EDU68" s="167"/>
      <c r="EDV68" s="167"/>
      <c r="EDW68" s="167"/>
      <c r="EDX68" s="167"/>
      <c r="EDY68" s="167"/>
      <c r="EDZ68" s="167"/>
      <c r="EEA68" s="167"/>
      <c r="EEB68" s="167"/>
      <c r="EEC68" s="167"/>
      <c r="EED68" s="167"/>
      <c r="EEE68" s="167"/>
      <c r="EEF68" s="167"/>
      <c r="EEG68" s="167"/>
      <c r="EEH68" s="167"/>
      <c r="EEI68" s="167"/>
      <c r="EEJ68" s="167"/>
      <c r="EEK68" s="167"/>
      <c r="EEL68" s="167"/>
      <c r="EEM68" s="167"/>
      <c r="EEN68" s="167"/>
      <c r="EEO68" s="167"/>
      <c r="EEP68" s="167"/>
      <c r="EEQ68" s="167"/>
      <c r="EER68" s="167"/>
      <c r="EES68" s="167"/>
      <c r="EET68" s="167"/>
      <c r="EEU68" s="167"/>
      <c r="EEV68" s="167"/>
      <c r="EEW68" s="167"/>
      <c r="EEX68" s="167"/>
      <c r="EEY68" s="167"/>
      <c r="EEZ68" s="167"/>
      <c r="EFA68" s="167"/>
      <c r="EFB68" s="167"/>
      <c r="EFC68" s="167"/>
      <c r="EFD68" s="167"/>
      <c r="EFE68" s="167"/>
      <c r="EFF68" s="167"/>
      <c r="EFG68" s="167"/>
      <c r="EFH68" s="167"/>
      <c r="EFI68" s="167"/>
      <c r="EFJ68" s="167"/>
      <c r="EFK68" s="167"/>
      <c r="EFL68" s="167"/>
      <c r="EFM68" s="167"/>
      <c r="EFN68" s="167"/>
      <c r="EFO68" s="167"/>
      <c r="EFP68" s="167"/>
      <c r="EFQ68" s="167"/>
      <c r="EFR68" s="167"/>
      <c r="EFS68" s="167"/>
      <c r="EFT68" s="167"/>
      <c r="EFU68" s="167"/>
      <c r="EFV68" s="167"/>
      <c r="EFW68" s="167"/>
      <c r="EFX68" s="167"/>
      <c r="EFY68" s="167"/>
      <c r="EFZ68" s="167"/>
      <c r="EGA68" s="167"/>
      <c r="EGB68" s="167"/>
      <c r="EGC68" s="167"/>
      <c r="EGD68" s="167"/>
      <c r="EGE68" s="167"/>
      <c r="EGF68" s="167"/>
      <c r="EGG68" s="167"/>
      <c r="EGH68" s="167"/>
      <c r="EGI68" s="167"/>
      <c r="EGJ68" s="167"/>
      <c r="EGK68" s="167"/>
      <c r="EGL68" s="167"/>
      <c r="EGM68" s="167"/>
      <c r="EGN68" s="167"/>
      <c r="EGO68" s="167"/>
      <c r="EGP68" s="167"/>
      <c r="EGQ68" s="167"/>
      <c r="EGR68" s="167"/>
      <c r="EGS68" s="167"/>
      <c r="EGT68" s="167"/>
      <c r="EGU68" s="167"/>
      <c r="EGV68" s="167"/>
      <c r="EGW68" s="167"/>
      <c r="EGX68" s="167"/>
      <c r="EGY68" s="167"/>
      <c r="EGZ68" s="167"/>
      <c r="EHA68" s="167"/>
      <c r="EHB68" s="167"/>
      <c r="EHC68" s="167"/>
      <c r="EHD68" s="167"/>
      <c r="EHE68" s="167"/>
      <c r="EHF68" s="167"/>
      <c r="EHG68" s="167"/>
      <c r="EHH68" s="167"/>
      <c r="EHI68" s="167"/>
      <c r="EHJ68" s="167"/>
      <c r="EHK68" s="167"/>
      <c r="EHL68" s="167"/>
      <c r="EHM68" s="167"/>
      <c r="EHN68" s="167"/>
      <c r="EHO68" s="167"/>
      <c r="EHP68" s="167"/>
      <c r="EHQ68" s="167"/>
      <c r="EHR68" s="167"/>
      <c r="EHS68" s="167"/>
      <c r="EHT68" s="167"/>
      <c r="EHU68" s="167"/>
      <c r="EHV68" s="167"/>
      <c r="EHW68" s="167"/>
      <c r="EHX68" s="167"/>
      <c r="EHY68" s="167"/>
      <c r="EHZ68" s="167"/>
      <c r="EIA68" s="167"/>
      <c r="EIB68" s="167"/>
      <c r="EIC68" s="167"/>
      <c r="EID68" s="167"/>
      <c r="EIE68" s="167"/>
      <c r="EIF68" s="167"/>
      <c r="EIG68" s="167"/>
      <c r="EIH68" s="167"/>
      <c r="EII68" s="167"/>
      <c r="EIJ68" s="167"/>
      <c r="EIK68" s="167"/>
      <c r="EIL68" s="167"/>
      <c r="EIM68" s="167"/>
      <c r="EIN68" s="167"/>
      <c r="EIO68" s="167"/>
      <c r="EIP68" s="167"/>
      <c r="EIQ68" s="167"/>
      <c r="EIR68" s="167"/>
      <c r="EIS68" s="167"/>
      <c r="EIT68" s="167"/>
      <c r="EIU68" s="167"/>
      <c r="EIV68" s="167"/>
      <c r="EIW68" s="167"/>
      <c r="EIX68" s="167"/>
      <c r="EIY68" s="167"/>
      <c r="EIZ68" s="167"/>
      <c r="EJA68" s="167"/>
      <c r="EJB68" s="167"/>
      <c r="EJC68" s="167"/>
      <c r="EJD68" s="167"/>
      <c r="EJE68" s="167"/>
      <c r="EJF68" s="167"/>
      <c r="EJG68" s="167"/>
      <c r="EJH68" s="167"/>
      <c r="EJI68" s="167"/>
      <c r="EJJ68" s="167"/>
      <c r="EJK68" s="167"/>
      <c r="EJL68" s="167"/>
      <c r="EJM68" s="167"/>
      <c r="EJN68" s="167"/>
      <c r="EJO68" s="167"/>
      <c r="EJP68" s="167"/>
      <c r="EJQ68" s="167"/>
      <c r="EJR68" s="167"/>
      <c r="EJS68" s="167"/>
      <c r="EJT68" s="167"/>
      <c r="EJU68" s="167"/>
      <c r="EJV68" s="167"/>
      <c r="EJW68" s="167"/>
      <c r="EJX68" s="167"/>
      <c r="EJY68" s="167"/>
      <c r="EJZ68" s="167"/>
      <c r="EKA68" s="167"/>
      <c r="EKB68" s="167"/>
      <c r="EKC68" s="167"/>
      <c r="EKD68" s="167"/>
      <c r="EKE68" s="167"/>
      <c r="EKF68" s="167"/>
      <c r="EKG68" s="167"/>
      <c r="EKH68" s="167"/>
      <c r="EKI68" s="167"/>
      <c r="EKJ68" s="167"/>
      <c r="EKK68" s="167"/>
      <c r="EKL68" s="167"/>
      <c r="EKM68" s="167"/>
      <c r="EKN68" s="167"/>
      <c r="EKO68" s="167"/>
      <c r="EKP68" s="167"/>
      <c r="EKQ68" s="167"/>
      <c r="EKR68" s="167"/>
      <c r="EKS68" s="167"/>
      <c r="EKT68" s="167"/>
      <c r="EKU68" s="167"/>
      <c r="EKV68" s="167"/>
      <c r="EKW68" s="167"/>
      <c r="EKX68" s="167"/>
      <c r="EKY68" s="167"/>
      <c r="EKZ68" s="167"/>
      <c r="ELA68" s="167"/>
      <c r="ELB68" s="167"/>
      <c r="ELC68" s="167"/>
      <c r="ELD68" s="167"/>
      <c r="ELE68" s="167"/>
      <c r="ELF68" s="167"/>
      <c r="ELG68" s="167"/>
      <c r="ELH68" s="167"/>
      <c r="ELI68" s="167"/>
      <c r="ELJ68" s="167"/>
      <c r="ELK68" s="167"/>
      <c r="ELL68" s="167"/>
      <c r="ELM68" s="167"/>
      <c r="ELN68" s="167"/>
      <c r="ELO68" s="167"/>
      <c r="ELP68" s="167"/>
      <c r="ELQ68" s="167"/>
      <c r="ELR68" s="167"/>
      <c r="ELS68" s="167"/>
      <c r="ELT68" s="167"/>
      <c r="ELU68" s="167"/>
      <c r="ELV68" s="167"/>
      <c r="ELW68" s="167"/>
      <c r="ELX68" s="167"/>
      <c r="ELY68" s="167"/>
      <c r="ELZ68" s="167"/>
      <c r="EMA68" s="167"/>
      <c r="EMB68" s="167"/>
      <c r="EMC68" s="167"/>
      <c r="EMD68" s="167"/>
      <c r="EME68" s="167"/>
      <c r="EMF68" s="167"/>
      <c r="EMG68" s="167"/>
      <c r="EMH68" s="167"/>
      <c r="EMI68" s="167"/>
      <c r="EMJ68" s="167"/>
      <c r="EMK68" s="167"/>
      <c r="EML68" s="167"/>
      <c r="EMM68" s="167"/>
      <c r="EMN68" s="167"/>
      <c r="EMO68" s="167"/>
      <c r="EMP68" s="167"/>
      <c r="EMQ68" s="167"/>
      <c r="EMR68" s="167"/>
      <c r="EMS68" s="167"/>
      <c r="EMT68" s="167"/>
      <c r="EMU68" s="167"/>
      <c r="EMV68" s="167"/>
      <c r="EMW68" s="167"/>
      <c r="EMX68" s="167"/>
      <c r="EMY68" s="167"/>
      <c r="EMZ68" s="167"/>
      <c r="ENA68" s="167"/>
      <c r="ENB68" s="167"/>
      <c r="ENC68" s="167"/>
      <c r="END68" s="167"/>
      <c r="ENE68" s="167"/>
      <c r="ENF68" s="167"/>
      <c r="ENG68" s="167"/>
      <c r="ENH68" s="167"/>
      <c r="ENI68" s="167"/>
      <c r="ENJ68" s="167"/>
      <c r="ENK68" s="167"/>
      <c r="ENL68" s="167"/>
      <c r="ENM68" s="167"/>
      <c r="ENN68" s="167"/>
      <c r="ENO68" s="167"/>
      <c r="ENP68" s="167"/>
      <c r="ENQ68" s="167"/>
      <c r="ENR68" s="167"/>
      <c r="ENS68" s="167"/>
      <c r="ENT68" s="167"/>
      <c r="ENU68" s="167"/>
      <c r="ENV68" s="167"/>
      <c r="ENW68" s="167"/>
      <c r="ENX68" s="167"/>
      <c r="ENY68" s="167"/>
      <c r="ENZ68" s="167"/>
      <c r="EOA68" s="167"/>
      <c r="EOB68" s="167"/>
      <c r="EOC68" s="167"/>
      <c r="EOD68" s="167"/>
      <c r="EOE68" s="167"/>
      <c r="EOF68" s="167"/>
      <c r="EOG68" s="167"/>
      <c r="EOH68" s="167"/>
      <c r="EOI68" s="167"/>
      <c r="EOJ68" s="167"/>
      <c r="EOK68" s="167"/>
      <c r="EOL68" s="167"/>
      <c r="EOM68" s="167"/>
      <c r="EON68" s="167"/>
      <c r="EOO68" s="167"/>
      <c r="EOP68" s="167"/>
      <c r="EOQ68" s="167"/>
      <c r="EOR68" s="167"/>
      <c r="EOS68" s="167"/>
      <c r="EOT68" s="167"/>
      <c r="EOU68" s="167"/>
      <c r="EOV68" s="167"/>
      <c r="EOW68" s="167"/>
      <c r="EOX68" s="167"/>
      <c r="EOY68" s="167"/>
      <c r="EOZ68" s="167"/>
      <c r="EPA68" s="167"/>
      <c r="EPB68" s="167"/>
      <c r="EPC68" s="167"/>
      <c r="EPD68" s="167"/>
      <c r="EPE68" s="167"/>
      <c r="EPF68" s="167"/>
      <c r="EPG68" s="167"/>
      <c r="EPH68" s="167"/>
      <c r="EPI68" s="167"/>
      <c r="EPJ68" s="167"/>
      <c r="EPK68" s="167"/>
      <c r="EPL68" s="167"/>
      <c r="EPM68" s="167"/>
      <c r="EPN68" s="167"/>
      <c r="EPO68" s="167"/>
      <c r="EPP68" s="167"/>
      <c r="EPQ68" s="167"/>
      <c r="EPR68" s="167"/>
      <c r="EPS68" s="167"/>
      <c r="EPT68" s="167"/>
      <c r="EPU68" s="167"/>
      <c r="EPV68" s="167"/>
      <c r="EPW68" s="167"/>
      <c r="EPX68" s="167"/>
      <c r="EPY68" s="167"/>
      <c r="EPZ68" s="167"/>
      <c r="EQA68" s="167"/>
      <c r="EQB68" s="167"/>
      <c r="EQC68" s="167"/>
      <c r="EQD68" s="167"/>
      <c r="EQE68" s="167"/>
      <c r="EQF68" s="167"/>
      <c r="EQG68" s="167"/>
      <c r="EQH68" s="167"/>
      <c r="EQI68" s="167"/>
      <c r="EQJ68" s="167"/>
      <c r="EQK68" s="167"/>
      <c r="EQL68" s="167"/>
      <c r="EQM68" s="167"/>
      <c r="EQN68" s="167"/>
      <c r="EQO68" s="167"/>
      <c r="EQP68" s="167"/>
      <c r="EQQ68" s="167"/>
      <c r="EQR68" s="167"/>
      <c r="EQS68" s="167"/>
      <c r="EQT68" s="167"/>
      <c r="EQU68" s="167"/>
      <c r="EQV68" s="167"/>
      <c r="EQW68" s="167"/>
      <c r="EQX68" s="167"/>
      <c r="EQY68" s="167"/>
      <c r="EQZ68" s="167"/>
      <c r="ERA68" s="167"/>
      <c r="ERB68" s="167"/>
      <c r="ERC68" s="167"/>
      <c r="ERD68" s="167"/>
      <c r="ERE68" s="167"/>
      <c r="ERF68" s="167"/>
      <c r="ERG68" s="167"/>
      <c r="ERH68" s="167"/>
      <c r="ERI68" s="167"/>
      <c r="ERJ68" s="167"/>
      <c r="ERK68" s="167"/>
      <c r="ERL68" s="167"/>
      <c r="ERM68" s="167"/>
      <c r="ERN68" s="167"/>
      <c r="ERO68" s="167"/>
      <c r="ERP68" s="167"/>
      <c r="ERQ68" s="167"/>
      <c r="ERR68" s="167"/>
      <c r="ERS68" s="167"/>
      <c r="ERT68" s="167"/>
      <c r="ERU68" s="167"/>
      <c r="ERV68" s="167"/>
      <c r="ERW68" s="167"/>
      <c r="ERX68" s="167"/>
      <c r="ERY68" s="167"/>
      <c r="ERZ68" s="167"/>
      <c r="ESA68" s="167"/>
      <c r="ESB68" s="167"/>
      <c r="ESC68" s="167"/>
      <c r="ESD68" s="167"/>
      <c r="ESE68" s="167"/>
      <c r="ESF68" s="167"/>
      <c r="ESG68" s="167"/>
      <c r="ESH68" s="167"/>
      <c r="ESI68" s="167"/>
      <c r="ESJ68" s="167"/>
      <c r="ESK68" s="167"/>
      <c r="ESL68" s="167"/>
      <c r="ESM68" s="167"/>
      <c r="ESN68" s="167"/>
      <c r="ESO68" s="167"/>
      <c r="ESP68" s="167"/>
      <c r="ESQ68" s="167"/>
      <c r="ESR68" s="167"/>
      <c r="ESS68" s="167"/>
      <c r="EST68" s="167"/>
      <c r="ESU68" s="167"/>
      <c r="ESV68" s="167"/>
      <c r="ESW68" s="167"/>
      <c r="ESX68" s="167"/>
      <c r="ESY68" s="167"/>
      <c r="ESZ68" s="167"/>
      <c r="ETA68" s="167"/>
      <c r="ETB68" s="167"/>
      <c r="ETC68" s="167"/>
      <c r="ETD68" s="167"/>
      <c r="ETE68" s="167"/>
      <c r="ETF68" s="167"/>
      <c r="ETG68" s="167"/>
      <c r="ETH68" s="167"/>
      <c r="ETI68" s="167"/>
      <c r="ETJ68" s="167"/>
      <c r="ETK68" s="167"/>
      <c r="ETL68" s="167"/>
      <c r="ETM68" s="167"/>
      <c r="ETN68" s="167"/>
      <c r="ETO68" s="167"/>
      <c r="ETP68" s="167"/>
      <c r="ETQ68" s="167"/>
      <c r="ETR68" s="167"/>
      <c r="ETS68" s="167"/>
      <c r="ETT68" s="167"/>
      <c r="ETU68" s="167"/>
      <c r="ETV68" s="167"/>
      <c r="ETW68" s="167"/>
      <c r="ETX68" s="167"/>
      <c r="ETY68" s="167"/>
      <c r="ETZ68" s="167"/>
      <c r="EUA68" s="167"/>
      <c r="EUB68" s="167"/>
      <c r="EUC68" s="167"/>
      <c r="EUD68" s="167"/>
      <c r="EUE68" s="167"/>
      <c r="EUF68" s="167"/>
      <c r="EUG68" s="167"/>
      <c r="EUH68" s="167"/>
      <c r="EUI68" s="167"/>
      <c r="EUJ68" s="167"/>
      <c r="EUK68" s="167"/>
      <c r="EUL68" s="167"/>
      <c r="EUM68" s="167"/>
      <c r="EUN68" s="167"/>
      <c r="EUO68" s="167"/>
      <c r="EUP68" s="167"/>
      <c r="EUQ68" s="167"/>
      <c r="EUR68" s="167"/>
      <c r="EUS68" s="167"/>
      <c r="EUT68" s="167"/>
      <c r="EUU68" s="167"/>
      <c r="EUV68" s="167"/>
      <c r="EUW68" s="167"/>
      <c r="EUX68" s="167"/>
      <c r="EUY68" s="167"/>
      <c r="EUZ68" s="167"/>
      <c r="EVA68" s="167"/>
      <c r="EVB68" s="167"/>
      <c r="EVC68" s="167"/>
      <c r="EVD68" s="167"/>
      <c r="EVE68" s="167"/>
      <c r="EVF68" s="167"/>
      <c r="EVG68" s="167"/>
      <c r="EVH68" s="167"/>
      <c r="EVI68" s="167"/>
      <c r="EVJ68" s="167"/>
      <c r="EVK68" s="167"/>
      <c r="EVL68" s="167"/>
      <c r="EVM68" s="167"/>
      <c r="EVN68" s="167"/>
      <c r="EVO68" s="167"/>
      <c r="EVP68" s="167"/>
      <c r="EVQ68" s="167"/>
      <c r="EVR68" s="167"/>
      <c r="EVS68" s="167"/>
      <c r="EVT68" s="167"/>
      <c r="EVU68" s="167"/>
      <c r="EVV68" s="167"/>
      <c r="EVW68" s="167"/>
      <c r="EVX68" s="167"/>
      <c r="EVY68" s="167"/>
      <c r="EVZ68" s="167"/>
      <c r="EWA68" s="167"/>
      <c r="EWB68" s="167"/>
      <c r="EWC68" s="167"/>
      <c r="EWD68" s="167"/>
      <c r="EWE68" s="167"/>
      <c r="EWF68" s="167"/>
      <c r="EWG68" s="167"/>
      <c r="EWH68" s="167"/>
      <c r="EWI68" s="167"/>
      <c r="EWJ68" s="167"/>
      <c r="EWK68" s="167"/>
      <c r="EWL68" s="167"/>
      <c r="EWM68" s="167"/>
      <c r="EWN68" s="167"/>
      <c r="EWO68" s="167"/>
      <c r="EWP68" s="167"/>
      <c r="EWQ68" s="167"/>
      <c r="EWR68" s="167"/>
      <c r="EWS68" s="167"/>
      <c r="EWT68" s="167"/>
      <c r="EWU68" s="167"/>
      <c r="EWV68" s="167"/>
      <c r="EWW68" s="167"/>
      <c r="EWX68" s="167"/>
      <c r="EWY68" s="167"/>
      <c r="EWZ68" s="167"/>
      <c r="EXA68" s="167"/>
      <c r="EXB68" s="167"/>
      <c r="EXC68" s="167"/>
      <c r="EXD68" s="167"/>
      <c r="EXE68" s="167"/>
      <c r="EXF68" s="167"/>
      <c r="EXG68" s="167"/>
      <c r="EXH68" s="167"/>
      <c r="EXI68" s="167"/>
      <c r="EXJ68" s="167"/>
      <c r="EXK68" s="167"/>
      <c r="EXL68" s="167"/>
      <c r="EXM68" s="167"/>
      <c r="EXN68" s="167"/>
      <c r="EXO68" s="167"/>
      <c r="EXP68" s="167"/>
      <c r="EXQ68" s="167"/>
      <c r="EXR68" s="167"/>
      <c r="EXS68" s="167"/>
      <c r="EXT68" s="167"/>
      <c r="EXU68" s="167"/>
      <c r="EXV68" s="167"/>
      <c r="EXW68" s="167"/>
      <c r="EXX68" s="167"/>
      <c r="EXY68" s="167"/>
      <c r="EXZ68" s="167"/>
      <c r="EYA68" s="167"/>
      <c r="EYB68" s="167"/>
      <c r="EYC68" s="167"/>
      <c r="EYD68" s="167"/>
      <c r="EYE68" s="167"/>
      <c r="EYF68" s="167"/>
      <c r="EYG68" s="167"/>
      <c r="EYH68" s="167"/>
      <c r="EYI68" s="167"/>
      <c r="EYJ68" s="167"/>
      <c r="EYK68" s="167"/>
      <c r="EYL68" s="167"/>
      <c r="EYM68" s="167"/>
      <c r="EYN68" s="167"/>
      <c r="EYO68" s="167"/>
      <c r="EYP68" s="167"/>
      <c r="EYQ68" s="167"/>
      <c r="EYR68" s="167"/>
      <c r="EYS68" s="167"/>
      <c r="EYT68" s="167"/>
      <c r="EYU68" s="167"/>
      <c r="EYV68" s="167"/>
      <c r="EYW68" s="167"/>
      <c r="EYX68" s="167"/>
      <c r="EYY68" s="167"/>
      <c r="EYZ68" s="167"/>
      <c r="EZA68" s="167"/>
      <c r="EZB68" s="167"/>
      <c r="EZC68" s="167"/>
      <c r="EZD68" s="167"/>
      <c r="EZE68" s="167"/>
      <c r="EZF68" s="167"/>
      <c r="EZG68" s="167"/>
      <c r="EZH68" s="167"/>
      <c r="EZI68" s="167"/>
      <c r="EZJ68" s="167"/>
      <c r="EZK68" s="167"/>
      <c r="EZL68" s="167"/>
      <c r="EZM68" s="167"/>
      <c r="EZN68" s="167"/>
      <c r="EZO68" s="167"/>
      <c r="EZP68" s="167"/>
      <c r="EZQ68" s="167"/>
      <c r="EZR68" s="167"/>
      <c r="EZS68" s="167"/>
      <c r="EZT68" s="167"/>
      <c r="EZU68" s="167"/>
      <c r="EZV68" s="167"/>
      <c r="EZW68" s="167"/>
      <c r="EZX68" s="167"/>
      <c r="EZY68" s="167"/>
      <c r="EZZ68" s="167"/>
      <c r="FAA68" s="167"/>
      <c r="FAB68" s="167"/>
      <c r="FAC68" s="167"/>
      <c r="FAD68" s="167"/>
      <c r="FAE68" s="167"/>
      <c r="FAF68" s="167"/>
      <c r="FAG68" s="167"/>
      <c r="FAH68" s="167"/>
      <c r="FAI68" s="167"/>
      <c r="FAJ68" s="167"/>
      <c r="FAK68" s="167"/>
      <c r="FAL68" s="167"/>
      <c r="FAM68" s="167"/>
      <c r="FAN68" s="167"/>
      <c r="FAO68" s="167"/>
      <c r="FAP68" s="167"/>
      <c r="FAQ68" s="167"/>
      <c r="FAR68" s="167"/>
      <c r="FAS68" s="167"/>
      <c r="FAT68" s="167"/>
      <c r="FAU68" s="167"/>
      <c r="FAV68" s="167"/>
      <c r="FAW68" s="167"/>
      <c r="FAX68" s="167"/>
      <c r="FAY68" s="167"/>
      <c r="FAZ68" s="167"/>
      <c r="FBA68" s="167"/>
      <c r="FBB68" s="167"/>
      <c r="FBC68" s="167"/>
      <c r="FBD68" s="167"/>
      <c r="FBE68" s="167"/>
      <c r="FBF68" s="167"/>
      <c r="FBG68" s="167"/>
      <c r="FBH68" s="167"/>
      <c r="FBI68" s="167"/>
      <c r="FBJ68" s="167"/>
      <c r="FBK68" s="167"/>
      <c r="FBL68" s="167"/>
      <c r="FBM68" s="167"/>
      <c r="FBN68" s="167"/>
      <c r="FBO68" s="167"/>
      <c r="FBP68" s="167"/>
      <c r="FBQ68" s="167"/>
      <c r="FBR68" s="167"/>
      <c r="FBS68" s="167"/>
      <c r="FBT68" s="167"/>
      <c r="FBU68" s="167"/>
      <c r="FBV68" s="167"/>
      <c r="FBW68" s="167"/>
      <c r="FBX68" s="167"/>
      <c r="FBY68" s="167"/>
      <c r="FBZ68" s="167"/>
      <c r="FCA68" s="167"/>
      <c r="FCB68" s="167"/>
      <c r="FCC68" s="167"/>
      <c r="FCD68" s="167"/>
      <c r="FCE68" s="167"/>
      <c r="FCF68" s="167"/>
      <c r="FCG68" s="167"/>
      <c r="FCH68" s="167"/>
      <c r="FCI68" s="167"/>
      <c r="FCJ68" s="167"/>
      <c r="FCK68" s="167"/>
      <c r="FCL68" s="167"/>
      <c r="FCM68" s="167"/>
      <c r="FCN68" s="167"/>
      <c r="FCO68" s="167"/>
      <c r="FCP68" s="167"/>
      <c r="FCQ68" s="167"/>
      <c r="FCR68" s="167"/>
      <c r="FCS68" s="167"/>
      <c r="FCT68" s="167"/>
      <c r="FCU68" s="167"/>
      <c r="FCV68" s="167"/>
      <c r="FCW68" s="167"/>
      <c r="FCX68" s="167"/>
      <c r="FCY68" s="167"/>
      <c r="FCZ68" s="167"/>
      <c r="FDA68" s="167"/>
      <c r="FDB68" s="167"/>
      <c r="FDC68" s="167"/>
      <c r="FDD68" s="167"/>
      <c r="FDE68" s="167"/>
      <c r="FDF68" s="167"/>
      <c r="FDG68" s="167"/>
      <c r="FDH68" s="167"/>
      <c r="FDI68" s="167"/>
      <c r="FDJ68" s="167"/>
      <c r="FDK68" s="167"/>
      <c r="FDL68" s="167"/>
      <c r="FDM68" s="167"/>
      <c r="FDN68" s="167"/>
      <c r="FDO68" s="167"/>
      <c r="FDP68" s="167"/>
      <c r="FDQ68" s="167"/>
      <c r="FDR68" s="167"/>
      <c r="FDS68" s="167"/>
      <c r="FDT68" s="167"/>
      <c r="FDU68" s="167"/>
      <c r="FDV68" s="167"/>
      <c r="FDW68" s="167"/>
      <c r="FDX68" s="167"/>
      <c r="FDY68" s="167"/>
      <c r="FDZ68" s="167"/>
      <c r="FEA68" s="167"/>
      <c r="FEB68" s="167"/>
      <c r="FEC68" s="167"/>
      <c r="FED68" s="167"/>
      <c r="FEE68" s="167"/>
      <c r="FEF68" s="167"/>
      <c r="FEG68" s="167"/>
      <c r="FEH68" s="167"/>
      <c r="FEI68" s="167"/>
      <c r="FEJ68" s="167"/>
      <c r="FEK68" s="167"/>
      <c r="FEL68" s="167"/>
      <c r="FEM68" s="167"/>
      <c r="FEN68" s="167"/>
      <c r="FEO68" s="167"/>
      <c r="FEP68" s="167"/>
      <c r="FEQ68" s="167"/>
      <c r="FER68" s="167"/>
      <c r="FES68" s="167"/>
      <c r="FET68" s="167"/>
      <c r="FEU68" s="167"/>
      <c r="FEV68" s="167"/>
      <c r="FEW68" s="167"/>
      <c r="FEX68" s="167"/>
      <c r="FEY68" s="167"/>
      <c r="FEZ68" s="167"/>
      <c r="FFA68" s="167"/>
      <c r="FFB68" s="167"/>
      <c r="FFC68" s="167"/>
      <c r="FFD68" s="167"/>
      <c r="FFE68" s="167"/>
      <c r="FFF68" s="167"/>
      <c r="FFG68" s="167"/>
      <c r="FFH68" s="167"/>
      <c r="FFI68" s="167"/>
      <c r="FFJ68" s="167"/>
      <c r="FFK68" s="167"/>
      <c r="FFL68" s="167"/>
      <c r="FFM68" s="167"/>
      <c r="FFN68" s="167"/>
      <c r="FFO68" s="167"/>
      <c r="FFP68" s="167"/>
      <c r="FFQ68" s="167"/>
      <c r="FFR68" s="167"/>
      <c r="FFS68" s="167"/>
      <c r="FFT68" s="167"/>
      <c r="FFU68" s="167"/>
      <c r="FFV68" s="167"/>
      <c r="FFW68" s="167"/>
      <c r="FFX68" s="167"/>
      <c r="FFY68" s="167"/>
      <c r="FFZ68" s="167"/>
      <c r="FGA68" s="167"/>
      <c r="FGB68" s="167"/>
      <c r="FGC68" s="167"/>
      <c r="FGD68" s="167"/>
      <c r="FGE68" s="167"/>
      <c r="FGF68" s="167"/>
      <c r="FGG68" s="167"/>
      <c r="FGH68" s="167"/>
      <c r="FGI68" s="167"/>
      <c r="FGJ68" s="167"/>
      <c r="FGK68" s="167"/>
      <c r="FGL68" s="167"/>
      <c r="FGM68" s="167"/>
      <c r="FGN68" s="167"/>
      <c r="FGO68" s="167"/>
      <c r="FGP68" s="167"/>
      <c r="FGQ68" s="167"/>
      <c r="FGR68" s="167"/>
      <c r="FGS68" s="167"/>
      <c r="FGT68" s="167"/>
      <c r="FGU68" s="167"/>
      <c r="FGV68" s="167"/>
      <c r="FGW68" s="167"/>
      <c r="FGX68" s="167"/>
      <c r="FGY68" s="167"/>
      <c r="FGZ68" s="167"/>
      <c r="FHA68" s="167"/>
      <c r="FHB68" s="167"/>
      <c r="FHC68" s="167"/>
      <c r="FHD68" s="167"/>
      <c r="FHE68" s="167"/>
      <c r="FHF68" s="167"/>
      <c r="FHG68" s="167"/>
      <c r="FHH68" s="167"/>
      <c r="FHI68" s="167"/>
      <c r="FHJ68" s="167"/>
      <c r="FHK68" s="167"/>
      <c r="FHL68" s="167"/>
      <c r="FHM68" s="167"/>
      <c r="FHN68" s="167"/>
      <c r="FHO68" s="167"/>
      <c r="FHP68" s="167"/>
      <c r="FHQ68" s="167"/>
      <c r="FHR68" s="167"/>
      <c r="FHS68" s="167"/>
      <c r="FHT68" s="167"/>
      <c r="FHU68" s="167"/>
      <c r="FHV68" s="167"/>
      <c r="FHW68" s="167"/>
      <c r="FHX68" s="167"/>
      <c r="FHY68" s="167"/>
      <c r="FHZ68" s="167"/>
      <c r="FIA68" s="167"/>
      <c r="FIB68" s="167"/>
      <c r="FIC68" s="167"/>
      <c r="FID68" s="167"/>
      <c r="FIE68" s="167"/>
      <c r="FIF68" s="167"/>
      <c r="FIG68" s="167"/>
      <c r="FIH68" s="167"/>
      <c r="FII68" s="167"/>
      <c r="FIJ68" s="167"/>
      <c r="FIK68" s="167"/>
      <c r="FIL68" s="167"/>
      <c r="FIM68" s="167"/>
      <c r="FIN68" s="167"/>
      <c r="FIO68" s="167"/>
      <c r="FIP68" s="167"/>
      <c r="FIQ68" s="167"/>
      <c r="FIR68" s="167"/>
      <c r="FIS68" s="167"/>
      <c r="FIT68" s="167"/>
      <c r="FIU68" s="167"/>
      <c r="FIV68" s="167"/>
      <c r="FIW68" s="167"/>
      <c r="FIX68" s="167"/>
      <c r="FIY68" s="167"/>
      <c r="FIZ68" s="167"/>
      <c r="FJA68" s="167"/>
      <c r="FJB68" s="167"/>
      <c r="FJC68" s="167"/>
      <c r="FJD68" s="167"/>
      <c r="FJE68" s="167"/>
      <c r="FJF68" s="167"/>
      <c r="FJG68" s="167"/>
      <c r="FJH68" s="167"/>
      <c r="FJI68" s="167"/>
      <c r="FJJ68" s="167"/>
      <c r="FJK68" s="167"/>
      <c r="FJL68" s="167"/>
      <c r="FJM68" s="167"/>
      <c r="FJN68" s="167"/>
      <c r="FJO68" s="167"/>
      <c r="FJP68" s="167"/>
      <c r="FJQ68" s="167"/>
      <c r="FJR68" s="167"/>
      <c r="FJS68" s="167"/>
      <c r="FJT68" s="167"/>
      <c r="FJU68" s="167"/>
      <c r="FJV68" s="167"/>
      <c r="FJW68" s="167"/>
      <c r="FJX68" s="167"/>
      <c r="FJY68" s="167"/>
      <c r="FJZ68" s="167"/>
      <c r="FKA68" s="167"/>
      <c r="FKB68" s="167"/>
      <c r="FKC68" s="167"/>
      <c r="FKD68" s="167"/>
      <c r="FKE68" s="167"/>
      <c r="FKF68" s="167"/>
      <c r="FKG68" s="167"/>
      <c r="FKH68" s="167"/>
      <c r="FKI68" s="167"/>
      <c r="FKJ68" s="167"/>
      <c r="FKK68" s="167"/>
      <c r="FKL68" s="167"/>
      <c r="FKM68" s="167"/>
      <c r="FKN68" s="167"/>
      <c r="FKO68" s="167"/>
      <c r="FKP68" s="167"/>
      <c r="FKQ68" s="167"/>
      <c r="FKR68" s="167"/>
      <c r="FKS68" s="167"/>
      <c r="FKT68" s="167"/>
      <c r="FKU68" s="167"/>
      <c r="FKV68" s="167"/>
      <c r="FKW68" s="167"/>
      <c r="FKX68" s="167"/>
      <c r="FKY68" s="167"/>
      <c r="FKZ68" s="167"/>
      <c r="FLA68" s="167"/>
      <c r="FLB68" s="167"/>
      <c r="FLC68" s="167"/>
      <c r="FLD68" s="167"/>
      <c r="FLE68" s="167"/>
      <c r="FLF68" s="167"/>
      <c r="FLG68" s="167"/>
      <c r="FLH68" s="167"/>
      <c r="FLI68" s="167"/>
      <c r="FLJ68" s="167"/>
      <c r="FLK68" s="167"/>
      <c r="FLL68" s="167"/>
      <c r="FLM68" s="167"/>
      <c r="FLN68" s="167"/>
      <c r="FLO68" s="167"/>
      <c r="FLP68" s="167"/>
      <c r="FLQ68" s="167"/>
      <c r="FLR68" s="167"/>
      <c r="FLS68" s="167"/>
      <c r="FLT68" s="167"/>
      <c r="FLU68" s="167"/>
      <c r="FLV68" s="167"/>
      <c r="FLW68" s="167"/>
      <c r="FLX68" s="167"/>
      <c r="FLY68" s="167"/>
      <c r="FLZ68" s="167"/>
      <c r="FMA68" s="167"/>
      <c r="FMB68" s="167"/>
      <c r="FMC68" s="167"/>
      <c r="FMD68" s="167"/>
      <c r="FME68" s="167"/>
      <c r="FMF68" s="167"/>
      <c r="FMG68" s="167"/>
      <c r="FMH68" s="167"/>
      <c r="FMI68" s="167"/>
      <c r="FMJ68" s="167"/>
      <c r="FMK68" s="167"/>
      <c r="FML68" s="167"/>
      <c r="FMM68" s="167"/>
      <c r="FMN68" s="167"/>
      <c r="FMO68" s="167"/>
      <c r="FMP68" s="167"/>
      <c r="FMQ68" s="167"/>
      <c r="FMR68" s="167"/>
      <c r="FMS68" s="167"/>
      <c r="FMT68" s="167"/>
      <c r="FMU68" s="167"/>
      <c r="FMV68" s="167"/>
      <c r="FMW68" s="167"/>
      <c r="FMX68" s="167"/>
      <c r="FMY68" s="167"/>
      <c r="FMZ68" s="167"/>
      <c r="FNA68" s="167"/>
      <c r="FNB68" s="167"/>
      <c r="FNC68" s="167"/>
      <c r="FND68" s="167"/>
      <c r="FNE68" s="167"/>
      <c r="FNF68" s="167"/>
      <c r="FNG68" s="167"/>
      <c r="FNH68" s="167"/>
      <c r="FNI68" s="167"/>
      <c r="FNJ68" s="167"/>
      <c r="FNK68" s="167"/>
      <c r="FNL68" s="167"/>
      <c r="FNM68" s="167"/>
      <c r="FNN68" s="167"/>
      <c r="FNO68" s="167"/>
      <c r="FNP68" s="167"/>
      <c r="FNQ68" s="167"/>
      <c r="FNR68" s="167"/>
      <c r="FNS68" s="167"/>
      <c r="FNT68" s="167"/>
      <c r="FNU68" s="167"/>
      <c r="FNV68" s="167"/>
      <c r="FNW68" s="167"/>
      <c r="FNX68" s="167"/>
      <c r="FNY68" s="167"/>
      <c r="FNZ68" s="167"/>
      <c r="FOA68" s="167"/>
      <c r="FOB68" s="167"/>
      <c r="FOC68" s="167"/>
      <c r="FOD68" s="167"/>
      <c r="FOE68" s="167"/>
      <c r="FOF68" s="167"/>
      <c r="FOG68" s="167"/>
      <c r="FOH68" s="167"/>
      <c r="FOI68" s="167"/>
      <c r="FOJ68" s="167"/>
      <c r="FOK68" s="167"/>
      <c r="FOL68" s="167"/>
      <c r="FOM68" s="167"/>
      <c r="FON68" s="167"/>
      <c r="FOO68" s="167"/>
      <c r="FOP68" s="167"/>
      <c r="FOQ68" s="167"/>
      <c r="FOR68" s="167"/>
      <c r="FOS68" s="167"/>
      <c r="FOT68" s="167"/>
      <c r="FOU68" s="167"/>
      <c r="FOV68" s="167"/>
      <c r="FOW68" s="167"/>
      <c r="FOX68" s="167"/>
      <c r="FOY68" s="167"/>
      <c r="FOZ68" s="167"/>
      <c r="FPA68" s="167"/>
      <c r="FPB68" s="167"/>
      <c r="FPC68" s="167"/>
      <c r="FPD68" s="167"/>
      <c r="FPE68" s="167"/>
      <c r="FPF68" s="167"/>
      <c r="FPG68" s="167"/>
      <c r="FPH68" s="167"/>
      <c r="FPI68" s="167"/>
      <c r="FPJ68" s="167"/>
      <c r="FPK68" s="167"/>
      <c r="FPL68" s="167"/>
      <c r="FPM68" s="167"/>
      <c r="FPN68" s="167"/>
      <c r="FPO68" s="167"/>
      <c r="FPP68" s="167"/>
      <c r="FPQ68" s="167"/>
      <c r="FPR68" s="167"/>
      <c r="FPS68" s="167"/>
      <c r="FPT68" s="167"/>
      <c r="FPU68" s="167"/>
      <c r="FPV68" s="167"/>
      <c r="FPW68" s="167"/>
      <c r="FPX68" s="167"/>
      <c r="FPY68" s="167"/>
      <c r="FPZ68" s="167"/>
      <c r="FQA68" s="167"/>
      <c r="FQB68" s="167"/>
      <c r="FQC68" s="167"/>
      <c r="FQD68" s="167"/>
      <c r="FQE68" s="167"/>
      <c r="FQF68" s="167"/>
      <c r="FQG68" s="167"/>
      <c r="FQH68" s="167"/>
      <c r="FQI68" s="167"/>
      <c r="FQJ68" s="167"/>
      <c r="FQK68" s="167"/>
      <c r="FQL68" s="167"/>
      <c r="FQM68" s="167"/>
      <c r="FQN68" s="167"/>
      <c r="FQO68" s="167"/>
      <c r="FQP68" s="167"/>
      <c r="FQQ68" s="167"/>
      <c r="FQR68" s="167"/>
      <c r="FQS68" s="167"/>
      <c r="FQT68" s="167"/>
      <c r="FQU68" s="167"/>
      <c r="FQV68" s="167"/>
      <c r="FQW68" s="167"/>
      <c r="FQX68" s="167"/>
      <c r="FQY68" s="167"/>
      <c r="FQZ68" s="167"/>
      <c r="FRA68" s="167"/>
      <c r="FRB68" s="167"/>
      <c r="FRC68" s="167"/>
      <c r="FRD68" s="167"/>
      <c r="FRE68" s="167"/>
      <c r="FRF68" s="167"/>
      <c r="FRG68" s="167"/>
      <c r="FRH68" s="167"/>
      <c r="FRI68" s="167"/>
      <c r="FRJ68" s="167"/>
      <c r="FRK68" s="167"/>
      <c r="FRL68" s="167"/>
      <c r="FRM68" s="167"/>
      <c r="FRN68" s="167"/>
      <c r="FRO68" s="167"/>
      <c r="FRP68" s="167"/>
      <c r="FRQ68" s="167"/>
      <c r="FRR68" s="167"/>
      <c r="FRS68" s="167"/>
      <c r="FRT68" s="167"/>
      <c r="FRU68" s="167"/>
      <c r="FRV68" s="167"/>
      <c r="FRW68" s="167"/>
      <c r="FRX68" s="167"/>
      <c r="FRY68" s="167"/>
      <c r="FRZ68" s="167"/>
      <c r="FSA68" s="167"/>
      <c r="FSB68" s="167"/>
      <c r="FSC68" s="167"/>
      <c r="FSD68" s="167"/>
      <c r="FSE68" s="167"/>
      <c r="FSF68" s="167"/>
      <c r="FSG68" s="167"/>
      <c r="FSH68" s="167"/>
      <c r="FSI68" s="167"/>
      <c r="FSJ68" s="167"/>
      <c r="FSK68" s="167"/>
      <c r="FSL68" s="167"/>
      <c r="FSM68" s="167"/>
      <c r="FSN68" s="167"/>
      <c r="FSO68" s="167"/>
      <c r="FSP68" s="167"/>
      <c r="FSQ68" s="167"/>
      <c r="FSR68" s="167"/>
      <c r="FSS68" s="167"/>
      <c r="FST68" s="167"/>
      <c r="FSU68" s="167"/>
      <c r="FSV68" s="167"/>
      <c r="FSW68" s="167"/>
      <c r="FSX68" s="167"/>
      <c r="FSY68" s="167"/>
      <c r="FSZ68" s="167"/>
      <c r="FTA68" s="167"/>
      <c r="FTB68" s="167"/>
      <c r="FTC68" s="167"/>
      <c r="FTD68" s="167"/>
      <c r="FTE68" s="167"/>
      <c r="FTF68" s="167"/>
      <c r="FTG68" s="167"/>
      <c r="FTH68" s="167"/>
      <c r="FTI68" s="167"/>
      <c r="FTJ68" s="167"/>
      <c r="FTK68" s="167"/>
      <c r="FTL68" s="167"/>
      <c r="FTM68" s="167"/>
      <c r="FTN68" s="167"/>
      <c r="FTO68" s="167"/>
      <c r="FTP68" s="167"/>
      <c r="FTQ68" s="167"/>
      <c r="FTR68" s="167"/>
      <c r="FTS68" s="167"/>
      <c r="FTT68" s="167"/>
      <c r="FTU68" s="167"/>
      <c r="FTV68" s="167"/>
      <c r="FTW68" s="167"/>
      <c r="FTX68" s="167"/>
      <c r="FTY68" s="167"/>
      <c r="FTZ68" s="167"/>
      <c r="FUA68" s="167"/>
      <c r="FUB68" s="167"/>
      <c r="FUC68" s="167"/>
      <c r="FUD68" s="167"/>
      <c r="FUE68" s="167"/>
      <c r="FUF68" s="167"/>
      <c r="FUG68" s="167"/>
      <c r="FUH68" s="167"/>
      <c r="FUI68" s="167"/>
      <c r="FUJ68" s="167"/>
      <c r="FUK68" s="167"/>
      <c r="FUL68" s="167"/>
      <c r="FUM68" s="167"/>
      <c r="FUN68" s="167"/>
      <c r="FUO68" s="167"/>
      <c r="FUP68" s="167"/>
      <c r="FUQ68" s="167"/>
      <c r="FUR68" s="167"/>
      <c r="FUS68" s="167"/>
      <c r="FUT68" s="167"/>
      <c r="FUU68" s="167"/>
      <c r="FUV68" s="167"/>
      <c r="FUW68" s="167"/>
      <c r="FUX68" s="167"/>
      <c r="FUY68" s="167"/>
      <c r="FUZ68" s="167"/>
      <c r="FVA68" s="167"/>
      <c r="FVB68" s="167"/>
      <c r="FVC68" s="167"/>
      <c r="FVD68" s="167"/>
      <c r="FVE68" s="167"/>
      <c r="FVF68" s="167"/>
      <c r="FVG68" s="167"/>
      <c r="FVH68" s="167"/>
      <c r="FVI68" s="167"/>
      <c r="FVJ68" s="167"/>
      <c r="FVK68" s="167"/>
      <c r="FVL68" s="167"/>
      <c r="FVM68" s="167"/>
      <c r="FVN68" s="167"/>
      <c r="FVO68" s="167"/>
      <c r="FVP68" s="167"/>
      <c r="FVQ68" s="167"/>
      <c r="FVR68" s="167"/>
      <c r="FVS68" s="167"/>
      <c r="FVT68" s="167"/>
      <c r="FVU68" s="167"/>
      <c r="FVV68" s="167"/>
      <c r="FVW68" s="167"/>
      <c r="FVX68" s="167"/>
      <c r="FVY68" s="167"/>
      <c r="FVZ68" s="167"/>
      <c r="FWA68" s="167"/>
      <c r="FWB68" s="167"/>
      <c r="FWC68" s="167"/>
      <c r="FWD68" s="167"/>
      <c r="FWE68" s="167"/>
      <c r="FWF68" s="167"/>
      <c r="FWG68" s="167"/>
      <c r="FWH68" s="167"/>
      <c r="FWI68" s="167"/>
      <c r="FWJ68" s="167"/>
      <c r="FWK68" s="167"/>
      <c r="FWL68" s="167"/>
      <c r="FWM68" s="167"/>
      <c r="FWN68" s="167"/>
      <c r="FWO68" s="167"/>
      <c r="FWP68" s="167"/>
      <c r="FWQ68" s="167"/>
      <c r="FWR68" s="167"/>
      <c r="FWS68" s="167"/>
      <c r="FWT68" s="167"/>
      <c r="FWU68" s="167"/>
      <c r="FWV68" s="167"/>
      <c r="FWW68" s="167"/>
      <c r="FWX68" s="167"/>
      <c r="FWY68" s="167"/>
      <c r="FWZ68" s="167"/>
      <c r="FXA68" s="167"/>
      <c r="FXB68" s="167"/>
      <c r="FXC68" s="167"/>
      <c r="FXD68" s="167"/>
      <c r="FXE68" s="167"/>
      <c r="FXF68" s="167"/>
      <c r="FXG68" s="167"/>
      <c r="FXH68" s="167"/>
      <c r="FXI68" s="167"/>
      <c r="FXJ68" s="167"/>
      <c r="FXK68" s="167"/>
      <c r="FXL68" s="167"/>
      <c r="FXM68" s="167"/>
      <c r="FXN68" s="167"/>
      <c r="FXO68" s="167"/>
      <c r="FXP68" s="167"/>
      <c r="FXQ68" s="167"/>
      <c r="FXR68" s="167"/>
      <c r="FXS68" s="167"/>
      <c r="FXT68" s="167"/>
      <c r="FXU68" s="167"/>
      <c r="FXV68" s="167"/>
      <c r="FXW68" s="167"/>
      <c r="FXX68" s="167"/>
      <c r="FXY68" s="167"/>
      <c r="FXZ68" s="167"/>
      <c r="FYA68" s="167"/>
      <c r="FYB68" s="167"/>
      <c r="FYC68" s="167"/>
      <c r="FYD68" s="167"/>
      <c r="FYE68" s="167"/>
      <c r="FYF68" s="167"/>
      <c r="FYG68" s="167"/>
      <c r="FYH68" s="167"/>
      <c r="FYI68" s="167"/>
      <c r="FYJ68" s="167"/>
      <c r="FYK68" s="167"/>
      <c r="FYL68" s="167"/>
      <c r="FYM68" s="167"/>
      <c r="FYN68" s="167"/>
      <c r="FYO68" s="167"/>
      <c r="FYP68" s="167"/>
      <c r="FYQ68" s="167"/>
      <c r="FYR68" s="167"/>
      <c r="FYS68" s="167"/>
      <c r="FYT68" s="167"/>
      <c r="FYU68" s="167"/>
      <c r="FYV68" s="167"/>
      <c r="FYW68" s="167"/>
      <c r="FYX68" s="167"/>
      <c r="FYY68" s="167"/>
      <c r="FYZ68" s="167"/>
      <c r="FZA68" s="167"/>
      <c r="FZB68" s="167"/>
      <c r="FZC68" s="167"/>
      <c r="FZD68" s="167"/>
      <c r="FZE68" s="167"/>
      <c r="FZF68" s="167"/>
      <c r="FZG68" s="167"/>
      <c r="FZH68" s="167"/>
      <c r="FZI68" s="167"/>
      <c r="FZJ68" s="167"/>
      <c r="FZK68" s="167"/>
      <c r="FZL68" s="167"/>
      <c r="FZM68" s="167"/>
      <c r="FZN68" s="167"/>
      <c r="FZO68" s="167"/>
      <c r="FZP68" s="167"/>
      <c r="FZQ68" s="167"/>
      <c r="FZR68" s="167"/>
      <c r="FZS68" s="167"/>
      <c r="FZT68" s="167"/>
      <c r="FZU68" s="167"/>
      <c r="FZV68" s="167"/>
      <c r="FZW68" s="167"/>
      <c r="FZX68" s="167"/>
      <c r="FZY68" s="167"/>
      <c r="FZZ68" s="167"/>
      <c r="GAA68" s="167"/>
      <c r="GAB68" s="167"/>
      <c r="GAC68" s="167"/>
      <c r="GAD68" s="167"/>
      <c r="GAE68" s="167"/>
      <c r="GAF68" s="167"/>
      <c r="GAG68" s="167"/>
      <c r="GAH68" s="167"/>
      <c r="GAI68" s="167"/>
      <c r="GAJ68" s="167"/>
      <c r="GAK68" s="167"/>
      <c r="GAL68" s="167"/>
      <c r="GAM68" s="167"/>
      <c r="GAN68" s="167"/>
      <c r="GAO68" s="167"/>
      <c r="GAP68" s="167"/>
      <c r="GAQ68" s="167"/>
      <c r="GAR68" s="167"/>
      <c r="GAS68" s="167"/>
      <c r="GAT68" s="167"/>
      <c r="GAU68" s="167"/>
      <c r="GAV68" s="167"/>
      <c r="GAW68" s="167"/>
      <c r="GAX68" s="167"/>
      <c r="GAY68" s="167"/>
      <c r="GAZ68" s="167"/>
      <c r="GBA68" s="167"/>
      <c r="GBB68" s="167"/>
      <c r="GBC68" s="167"/>
      <c r="GBD68" s="167"/>
      <c r="GBE68" s="167"/>
      <c r="GBF68" s="167"/>
      <c r="GBG68" s="167"/>
      <c r="GBH68" s="167"/>
      <c r="GBI68" s="167"/>
      <c r="GBJ68" s="167"/>
      <c r="GBK68" s="167"/>
      <c r="GBL68" s="167"/>
      <c r="GBM68" s="167"/>
      <c r="GBN68" s="167"/>
      <c r="GBO68" s="167"/>
      <c r="GBP68" s="167"/>
      <c r="GBQ68" s="167"/>
      <c r="GBR68" s="167"/>
      <c r="GBS68" s="167"/>
      <c r="GBT68" s="167"/>
      <c r="GBU68" s="167"/>
      <c r="GBV68" s="167"/>
      <c r="GBW68" s="167"/>
      <c r="GBX68" s="167"/>
      <c r="GBY68" s="167"/>
      <c r="GBZ68" s="167"/>
      <c r="GCA68" s="167"/>
      <c r="GCB68" s="167"/>
      <c r="GCC68" s="167"/>
      <c r="GCD68" s="167"/>
      <c r="GCE68" s="167"/>
      <c r="GCF68" s="167"/>
      <c r="GCG68" s="167"/>
      <c r="GCH68" s="167"/>
      <c r="GCI68" s="167"/>
      <c r="GCJ68" s="167"/>
      <c r="GCK68" s="167"/>
      <c r="GCL68" s="167"/>
      <c r="GCM68" s="167"/>
      <c r="GCN68" s="167"/>
      <c r="GCO68" s="167"/>
      <c r="GCP68" s="167"/>
      <c r="GCQ68" s="167"/>
      <c r="GCR68" s="167"/>
      <c r="GCS68" s="167"/>
      <c r="GCT68" s="167"/>
      <c r="GCU68" s="167"/>
      <c r="GCV68" s="167"/>
      <c r="GCW68" s="167"/>
      <c r="GCX68" s="167"/>
      <c r="GCY68" s="167"/>
      <c r="GCZ68" s="167"/>
      <c r="GDA68" s="167"/>
      <c r="GDB68" s="167"/>
      <c r="GDC68" s="167"/>
      <c r="GDD68" s="167"/>
      <c r="GDE68" s="167"/>
      <c r="GDF68" s="167"/>
      <c r="GDG68" s="167"/>
      <c r="GDH68" s="167"/>
      <c r="GDI68" s="167"/>
      <c r="GDJ68" s="167"/>
      <c r="GDK68" s="167"/>
      <c r="GDL68" s="167"/>
      <c r="GDM68" s="167"/>
      <c r="GDN68" s="167"/>
      <c r="GDO68" s="167"/>
      <c r="GDP68" s="167"/>
      <c r="GDQ68" s="167"/>
      <c r="GDR68" s="167"/>
      <c r="GDS68" s="167"/>
      <c r="GDT68" s="167"/>
      <c r="GDU68" s="167"/>
      <c r="GDV68" s="167"/>
      <c r="GDW68" s="167"/>
      <c r="GDX68" s="167"/>
      <c r="GDY68" s="167"/>
      <c r="GDZ68" s="167"/>
      <c r="GEA68" s="167"/>
      <c r="GEB68" s="167"/>
      <c r="GEC68" s="167"/>
      <c r="GED68" s="167"/>
      <c r="GEE68" s="167"/>
      <c r="GEF68" s="167"/>
      <c r="GEG68" s="167"/>
      <c r="GEH68" s="167"/>
      <c r="GEI68" s="167"/>
      <c r="GEJ68" s="167"/>
      <c r="GEK68" s="167"/>
      <c r="GEL68" s="167"/>
      <c r="GEM68" s="167"/>
      <c r="GEN68" s="167"/>
      <c r="GEO68" s="167"/>
      <c r="GEP68" s="167"/>
      <c r="GEQ68" s="167"/>
      <c r="GER68" s="167"/>
      <c r="GES68" s="167"/>
      <c r="GET68" s="167"/>
      <c r="GEU68" s="167"/>
      <c r="GEV68" s="167"/>
      <c r="GEW68" s="167"/>
      <c r="GEX68" s="167"/>
      <c r="GEY68" s="167"/>
      <c r="GEZ68" s="167"/>
      <c r="GFA68" s="167"/>
      <c r="GFB68" s="167"/>
      <c r="GFC68" s="167"/>
      <c r="GFD68" s="167"/>
      <c r="GFE68" s="167"/>
      <c r="GFF68" s="167"/>
      <c r="GFG68" s="167"/>
      <c r="GFH68" s="167"/>
      <c r="GFI68" s="167"/>
      <c r="GFJ68" s="167"/>
      <c r="GFK68" s="167"/>
      <c r="GFL68" s="167"/>
      <c r="GFM68" s="167"/>
      <c r="GFN68" s="167"/>
      <c r="GFO68" s="167"/>
      <c r="GFP68" s="167"/>
      <c r="GFQ68" s="167"/>
      <c r="GFR68" s="167"/>
      <c r="GFS68" s="167"/>
      <c r="GFT68" s="167"/>
      <c r="GFU68" s="167"/>
      <c r="GFV68" s="167"/>
      <c r="GFW68" s="167"/>
      <c r="GFX68" s="167"/>
      <c r="GFY68" s="167"/>
      <c r="GFZ68" s="167"/>
      <c r="GGA68" s="167"/>
      <c r="GGB68" s="167"/>
      <c r="GGC68" s="167"/>
      <c r="GGD68" s="167"/>
      <c r="GGE68" s="167"/>
      <c r="GGF68" s="167"/>
      <c r="GGG68" s="167"/>
      <c r="GGH68" s="167"/>
      <c r="GGI68" s="167"/>
      <c r="GGJ68" s="167"/>
      <c r="GGK68" s="167"/>
      <c r="GGL68" s="167"/>
      <c r="GGM68" s="167"/>
      <c r="GGN68" s="167"/>
      <c r="GGO68" s="167"/>
      <c r="GGP68" s="167"/>
      <c r="GGQ68" s="167"/>
      <c r="GGR68" s="167"/>
      <c r="GGS68" s="167"/>
      <c r="GGT68" s="167"/>
      <c r="GGU68" s="167"/>
      <c r="GGV68" s="167"/>
      <c r="GGW68" s="167"/>
      <c r="GGX68" s="167"/>
      <c r="GGY68" s="167"/>
      <c r="GGZ68" s="167"/>
      <c r="GHA68" s="167"/>
      <c r="GHB68" s="167"/>
      <c r="GHC68" s="167"/>
      <c r="GHD68" s="167"/>
      <c r="GHE68" s="167"/>
      <c r="GHF68" s="167"/>
      <c r="GHG68" s="167"/>
      <c r="GHH68" s="167"/>
      <c r="GHI68" s="167"/>
      <c r="GHJ68" s="167"/>
      <c r="GHK68" s="167"/>
      <c r="GHL68" s="167"/>
      <c r="GHM68" s="167"/>
      <c r="GHN68" s="167"/>
      <c r="GHO68" s="167"/>
      <c r="GHP68" s="167"/>
      <c r="GHQ68" s="167"/>
      <c r="GHR68" s="167"/>
      <c r="GHS68" s="167"/>
      <c r="GHT68" s="167"/>
      <c r="GHU68" s="167"/>
      <c r="GHV68" s="167"/>
      <c r="GHW68" s="167"/>
      <c r="GHX68" s="167"/>
      <c r="GHY68" s="167"/>
      <c r="GHZ68" s="167"/>
      <c r="GIA68" s="167"/>
      <c r="GIB68" s="167"/>
      <c r="GIC68" s="167"/>
      <c r="GID68" s="167"/>
      <c r="GIE68" s="167"/>
      <c r="GIF68" s="167"/>
      <c r="GIG68" s="167"/>
      <c r="GIH68" s="167"/>
      <c r="GII68" s="167"/>
      <c r="GIJ68" s="167"/>
      <c r="GIK68" s="167"/>
      <c r="GIL68" s="167"/>
      <c r="GIM68" s="167"/>
      <c r="GIN68" s="167"/>
      <c r="GIO68" s="167"/>
      <c r="GIP68" s="167"/>
      <c r="GIQ68" s="167"/>
      <c r="GIR68" s="167"/>
      <c r="GIS68" s="167"/>
      <c r="GIT68" s="167"/>
      <c r="GIU68" s="167"/>
      <c r="GIV68" s="167"/>
      <c r="GIW68" s="167"/>
      <c r="GIX68" s="167"/>
      <c r="GIY68" s="167"/>
      <c r="GIZ68" s="167"/>
      <c r="GJA68" s="167"/>
      <c r="GJB68" s="167"/>
      <c r="GJC68" s="167"/>
      <c r="GJD68" s="167"/>
      <c r="GJE68" s="167"/>
      <c r="GJF68" s="167"/>
      <c r="GJG68" s="167"/>
      <c r="GJH68" s="167"/>
      <c r="GJI68" s="167"/>
      <c r="GJJ68" s="167"/>
      <c r="GJK68" s="167"/>
      <c r="GJL68" s="167"/>
      <c r="GJM68" s="167"/>
      <c r="GJN68" s="167"/>
      <c r="GJO68" s="167"/>
      <c r="GJP68" s="167"/>
      <c r="GJQ68" s="167"/>
      <c r="GJR68" s="167"/>
      <c r="GJS68" s="167"/>
      <c r="GJT68" s="167"/>
      <c r="GJU68" s="167"/>
      <c r="GJV68" s="167"/>
      <c r="GJW68" s="167"/>
      <c r="GJX68" s="167"/>
      <c r="GJY68" s="167"/>
      <c r="GJZ68" s="167"/>
      <c r="GKA68" s="167"/>
      <c r="GKB68" s="167"/>
      <c r="GKC68" s="167"/>
      <c r="GKD68" s="167"/>
      <c r="GKE68" s="167"/>
      <c r="GKF68" s="167"/>
      <c r="GKG68" s="167"/>
      <c r="GKH68" s="167"/>
      <c r="GKI68" s="167"/>
      <c r="GKJ68" s="167"/>
      <c r="GKK68" s="167"/>
      <c r="GKL68" s="167"/>
      <c r="GKM68" s="167"/>
      <c r="GKN68" s="167"/>
      <c r="GKO68" s="167"/>
      <c r="GKP68" s="167"/>
      <c r="GKQ68" s="167"/>
      <c r="GKR68" s="167"/>
      <c r="GKS68" s="167"/>
      <c r="GKT68" s="167"/>
      <c r="GKU68" s="167"/>
      <c r="GKV68" s="167"/>
      <c r="GKW68" s="167"/>
      <c r="GKX68" s="167"/>
      <c r="GKY68" s="167"/>
      <c r="GKZ68" s="167"/>
      <c r="GLA68" s="167"/>
      <c r="GLB68" s="167"/>
      <c r="GLC68" s="167"/>
      <c r="GLD68" s="167"/>
      <c r="GLE68" s="167"/>
      <c r="GLF68" s="167"/>
      <c r="GLG68" s="167"/>
      <c r="GLH68" s="167"/>
      <c r="GLI68" s="167"/>
      <c r="GLJ68" s="167"/>
      <c r="GLK68" s="167"/>
      <c r="GLL68" s="167"/>
      <c r="GLM68" s="167"/>
      <c r="GLN68" s="167"/>
      <c r="GLO68" s="167"/>
      <c r="GLP68" s="167"/>
      <c r="GLQ68" s="167"/>
      <c r="GLR68" s="167"/>
      <c r="GLS68" s="167"/>
      <c r="GLT68" s="167"/>
      <c r="GLU68" s="167"/>
      <c r="GLV68" s="167"/>
      <c r="GLW68" s="167"/>
      <c r="GLX68" s="167"/>
      <c r="GLY68" s="167"/>
      <c r="GLZ68" s="167"/>
      <c r="GMA68" s="167"/>
      <c r="GMB68" s="167"/>
      <c r="GMC68" s="167"/>
      <c r="GMD68" s="167"/>
      <c r="GME68" s="167"/>
      <c r="GMF68" s="167"/>
      <c r="GMG68" s="167"/>
      <c r="GMH68" s="167"/>
      <c r="GMI68" s="167"/>
      <c r="GMJ68" s="167"/>
      <c r="GMK68" s="167"/>
      <c r="GML68" s="167"/>
      <c r="GMM68" s="167"/>
      <c r="GMN68" s="167"/>
      <c r="GMO68" s="167"/>
      <c r="GMP68" s="167"/>
      <c r="GMQ68" s="167"/>
      <c r="GMR68" s="167"/>
      <c r="GMS68" s="167"/>
      <c r="GMT68" s="167"/>
      <c r="GMU68" s="167"/>
      <c r="GMV68" s="167"/>
      <c r="GMW68" s="167"/>
      <c r="GMX68" s="167"/>
      <c r="GMY68" s="167"/>
      <c r="GMZ68" s="167"/>
      <c r="GNA68" s="167"/>
      <c r="GNB68" s="167"/>
      <c r="GNC68" s="167"/>
      <c r="GND68" s="167"/>
      <c r="GNE68" s="167"/>
      <c r="GNF68" s="167"/>
      <c r="GNG68" s="167"/>
      <c r="GNH68" s="167"/>
      <c r="GNI68" s="167"/>
      <c r="GNJ68" s="167"/>
      <c r="GNK68" s="167"/>
      <c r="GNL68" s="167"/>
      <c r="GNM68" s="167"/>
      <c r="GNN68" s="167"/>
      <c r="GNO68" s="167"/>
      <c r="GNP68" s="167"/>
      <c r="GNQ68" s="167"/>
      <c r="GNR68" s="167"/>
      <c r="GNS68" s="167"/>
      <c r="GNT68" s="167"/>
      <c r="GNU68" s="167"/>
      <c r="GNV68" s="167"/>
      <c r="GNW68" s="167"/>
      <c r="GNX68" s="167"/>
      <c r="GNY68" s="167"/>
      <c r="GNZ68" s="167"/>
      <c r="GOA68" s="167"/>
      <c r="GOB68" s="167"/>
      <c r="GOC68" s="167"/>
      <c r="GOD68" s="167"/>
      <c r="GOE68" s="167"/>
      <c r="GOF68" s="167"/>
      <c r="GOG68" s="167"/>
      <c r="GOH68" s="167"/>
      <c r="GOI68" s="167"/>
      <c r="GOJ68" s="167"/>
      <c r="GOK68" s="167"/>
      <c r="GOL68" s="167"/>
      <c r="GOM68" s="167"/>
      <c r="GON68" s="167"/>
      <c r="GOO68" s="167"/>
      <c r="GOP68" s="167"/>
      <c r="GOQ68" s="167"/>
      <c r="GOR68" s="167"/>
      <c r="GOS68" s="167"/>
      <c r="GOT68" s="167"/>
      <c r="GOU68" s="167"/>
      <c r="GOV68" s="167"/>
      <c r="GOW68" s="167"/>
      <c r="GOX68" s="167"/>
      <c r="GOY68" s="167"/>
      <c r="GOZ68" s="167"/>
      <c r="GPA68" s="167"/>
      <c r="GPB68" s="167"/>
      <c r="GPC68" s="167"/>
      <c r="GPD68" s="167"/>
      <c r="GPE68" s="167"/>
      <c r="GPF68" s="167"/>
      <c r="GPG68" s="167"/>
      <c r="GPH68" s="167"/>
      <c r="GPI68" s="167"/>
      <c r="GPJ68" s="167"/>
      <c r="GPK68" s="167"/>
      <c r="GPL68" s="167"/>
      <c r="GPM68" s="167"/>
      <c r="GPN68" s="167"/>
      <c r="GPO68" s="167"/>
      <c r="GPP68" s="167"/>
      <c r="GPQ68" s="167"/>
      <c r="GPR68" s="167"/>
      <c r="GPS68" s="167"/>
      <c r="GPT68" s="167"/>
      <c r="GPU68" s="167"/>
      <c r="GPV68" s="167"/>
      <c r="GPW68" s="167"/>
      <c r="GPX68" s="167"/>
      <c r="GPY68" s="167"/>
      <c r="GPZ68" s="167"/>
      <c r="GQA68" s="167"/>
      <c r="GQB68" s="167"/>
      <c r="GQC68" s="167"/>
      <c r="GQD68" s="167"/>
      <c r="GQE68" s="167"/>
      <c r="GQF68" s="167"/>
      <c r="GQG68" s="167"/>
      <c r="GQH68" s="167"/>
      <c r="GQI68" s="167"/>
      <c r="GQJ68" s="167"/>
      <c r="GQK68" s="167"/>
      <c r="GQL68" s="167"/>
      <c r="GQM68" s="167"/>
      <c r="GQN68" s="167"/>
      <c r="GQO68" s="167"/>
      <c r="GQP68" s="167"/>
      <c r="GQQ68" s="167"/>
      <c r="GQR68" s="167"/>
      <c r="GQS68" s="167"/>
      <c r="GQT68" s="167"/>
      <c r="GQU68" s="167"/>
      <c r="GQV68" s="167"/>
      <c r="GQW68" s="167"/>
      <c r="GQX68" s="167"/>
      <c r="GQY68" s="167"/>
      <c r="GQZ68" s="167"/>
      <c r="GRA68" s="167"/>
      <c r="GRB68" s="167"/>
      <c r="GRC68" s="167"/>
      <c r="GRD68" s="167"/>
      <c r="GRE68" s="167"/>
      <c r="GRF68" s="167"/>
      <c r="GRG68" s="167"/>
      <c r="GRH68" s="167"/>
      <c r="GRI68" s="167"/>
      <c r="GRJ68" s="167"/>
      <c r="GRK68" s="167"/>
      <c r="GRL68" s="167"/>
      <c r="GRM68" s="167"/>
      <c r="GRN68" s="167"/>
      <c r="GRO68" s="167"/>
      <c r="GRP68" s="167"/>
      <c r="GRQ68" s="167"/>
      <c r="GRR68" s="167"/>
      <c r="GRS68" s="167"/>
      <c r="GRT68" s="167"/>
      <c r="GRU68" s="167"/>
      <c r="GRV68" s="167"/>
      <c r="GRW68" s="167"/>
      <c r="GRX68" s="167"/>
      <c r="GRY68" s="167"/>
      <c r="GRZ68" s="167"/>
      <c r="GSA68" s="167"/>
      <c r="GSB68" s="167"/>
      <c r="GSC68" s="167"/>
      <c r="GSD68" s="167"/>
      <c r="GSE68" s="167"/>
      <c r="GSF68" s="167"/>
      <c r="GSG68" s="167"/>
      <c r="GSH68" s="167"/>
      <c r="GSI68" s="167"/>
      <c r="GSJ68" s="167"/>
      <c r="GSK68" s="167"/>
      <c r="GSL68" s="167"/>
      <c r="GSM68" s="167"/>
      <c r="GSN68" s="167"/>
      <c r="GSO68" s="167"/>
      <c r="GSP68" s="167"/>
      <c r="GSQ68" s="167"/>
      <c r="GSR68" s="167"/>
      <c r="GSS68" s="167"/>
      <c r="GST68" s="167"/>
      <c r="GSU68" s="167"/>
      <c r="GSV68" s="167"/>
      <c r="GSW68" s="167"/>
      <c r="GSX68" s="167"/>
      <c r="GSY68" s="167"/>
      <c r="GSZ68" s="167"/>
      <c r="GTA68" s="167"/>
      <c r="GTB68" s="167"/>
      <c r="GTC68" s="167"/>
      <c r="GTD68" s="167"/>
      <c r="GTE68" s="167"/>
      <c r="GTF68" s="167"/>
      <c r="GTG68" s="167"/>
      <c r="GTH68" s="167"/>
      <c r="GTI68" s="167"/>
      <c r="GTJ68" s="167"/>
      <c r="GTK68" s="167"/>
      <c r="GTL68" s="167"/>
      <c r="GTM68" s="167"/>
      <c r="GTN68" s="167"/>
      <c r="GTO68" s="167"/>
      <c r="GTP68" s="167"/>
      <c r="GTQ68" s="167"/>
      <c r="GTR68" s="167"/>
      <c r="GTS68" s="167"/>
      <c r="GTT68" s="167"/>
      <c r="GTU68" s="167"/>
      <c r="GTV68" s="167"/>
      <c r="GTW68" s="167"/>
      <c r="GTX68" s="167"/>
      <c r="GTY68" s="167"/>
      <c r="GTZ68" s="167"/>
      <c r="GUA68" s="167"/>
      <c r="GUB68" s="167"/>
      <c r="GUC68" s="167"/>
      <c r="GUD68" s="167"/>
      <c r="GUE68" s="167"/>
      <c r="GUF68" s="167"/>
      <c r="GUG68" s="167"/>
      <c r="GUH68" s="167"/>
      <c r="GUI68" s="167"/>
      <c r="GUJ68" s="167"/>
      <c r="GUK68" s="167"/>
      <c r="GUL68" s="167"/>
      <c r="GUM68" s="167"/>
      <c r="GUN68" s="167"/>
      <c r="GUO68" s="167"/>
      <c r="GUP68" s="167"/>
      <c r="GUQ68" s="167"/>
      <c r="GUR68" s="167"/>
      <c r="GUS68" s="167"/>
      <c r="GUT68" s="167"/>
      <c r="GUU68" s="167"/>
      <c r="GUV68" s="167"/>
      <c r="GUW68" s="167"/>
      <c r="GUX68" s="167"/>
      <c r="GUY68" s="167"/>
      <c r="GUZ68" s="167"/>
      <c r="GVA68" s="167"/>
      <c r="GVB68" s="167"/>
      <c r="GVC68" s="167"/>
      <c r="GVD68" s="167"/>
      <c r="GVE68" s="167"/>
      <c r="GVF68" s="167"/>
      <c r="GVG68" s="167"/>
      <c r="GVH68" s="167"/>
      <c r="GVI68" s="167"/>
      <c r="GVJ68" s="167"/>
      <c r="GVK68" s="167"/>
      <c r="GVL68" s="167"/>
      <c r="GVM68" s="167"/>
      <c r="GVN68" s="167"/>
      <c r="GVO68" s="167"/>
      <c r="GVP68" s="167"/>
      <c r="GVQ68" s="167"/>
      <c r="GVR68" s="167"/>
      <c r="GVS68" s="167"/>
      <c r="GVT68" s="167"/>
      <c r="GVU68" s="167"/>
      <c r="GVV68" s="167"/>
      <c r="GVW68" s="167"/>
      <c r="GVX68" s="167"/>
      <c r="GVY68" s="167"/>
      <c r="GVZ68" s="167"/>
      <c r="GWA68" s="167"/>
      <c r="GWB68" s="167"/>
      <c r="GWC68" s="167"/>
      <c r="GWD68" s="167"/>
      <c r="GWE68" s="167"/>
      <c r="GWF68" s="167"/>
      <c r="GWG68" s="167"/>
      <c r="GWH68" s="167"/>
      <c r="GWI68" s="167"/>
      <c r="GWJ68" s="167"/>
      <c r="GWK68" s="167"/>
      <c r="GWL68" s="167"/>
      <c r="GWM68" s="167"/>
      <c r="GWN68" s="167"/>
      <c r="GWO68" s="167"/>
      <c r="GWP68" s="167"/>
      <c r="GWQ68" s="167"/>
      <c r="GWR68" s="167"/>
      <c r="GWS68" s="167"/>
      <c r="GWT68" s="167"/>
      <c r="GWU68" s="167"/>
      <c r="GWV68" s="167"/>
      <c r="GWW68" s="167"/>
      <c r="GWX68" s="167"/>
      <c r="GWY68" s="167"/>
      <c r="GWZ68" s="167"/>
      <c r="GXA68" s="167"/>
      <c r="GXB68" s="167"/>
      <c r="GXC68" s="167"/>
      <c r="GXD68" s="167"/>
      <c r="GXE68" s="167"/>
      <c r="GXF68" s="167"/>
      <c r="GXG68" s="167"/>
      <c r="GXH68" s="167"/>
      <c r="GXI68" s="167"/>
      <c r="GXJ68" s="167"/>
      <c r="GXK68" s="167"/>
      <c r="GXL68" s="167"/>
      <c r="GXM68" s="167"/>
      <c r="GXN68" s="167"/>
      <c r="GXO68" s="167"/>
      <c r="GXP68" s="167"/>
      <c r="GXQ68" s="167"/>
      <c r="GXR68" s="167"/>
      <c r="GXS68" s="167"/>
      <c r="GXT68" s="167"/>
      <c r="GXU68" s="167"/>
      <c r="GXV68" s="167"/>
      <c r="GXW68" s="167"/>
      <c r="GXX68" s="167"/>
      <c r="GXY68" s="167"/>
      <c r="GXZ68" s="167"/>
      <c r="GYA68" s="167"/>
      <c r="GYB68" s="167"/>
      <c r="GYC68" s="167"/>
      <c r="GYD68" s="167"/>
      <c r="GYE68" s="167"/>
      <c r="GYF68" s="167"/>
      <c r="GYG68" s="167"/>
      <c r="GYH68" s="167"/>
      <c r="GYI68" s="167"/>
      <c r="GYJ68" s="167"/>
      <c r="GYK68" s="167"/>
      <c r="GYL68" s="167"/>
      <c r="GYM68" s="167"/>
      <c r="GYN68" s="167"/>
      <c r="GYO68" s="167"/>
      <c r="GYP68" s="167"/>
      <c r="GYQ68" s="167"/>
      <c r="GYR68" s="167"/>
      <c r="GYS68" s="167"/>
      <c r="GYT68" s="167"/>
      <c r="GYU68" s="167"/>
      <c r="GYV68" s="167"/>
      <c r="GYW68" s="167"/>
      <c r="GYX68" s="167"/>
      <c r="GYY68" s="167"/>
      <c r="GYZ68" s="167"/>
      <c r="GZA68" s="167"/>
      <c r="GZB68" s="167"/>
      <c r="GZC68" s="167"/>
      <c r="GZD68" s="167"/>
      <c r="GZE68" s="167"/>
      <c r="GZF68" s="167"/>
      <c r="GZG68" s="167"/>
      <c r="GZH68" s="167"/>
      <c r="GZI68" s="167"/>
      <c r="GZJ68" s="167"/>
      <c r="GZK68" s="167"/>
      <c r="GZL68" s="167"/>
      <c r="GZM68" s="167"/>
      <c r="GZN68" s="167"/>
      <c r="GZO68" s="167"/>
      <c r="GZP68" s="167"/>
      <c r="GZQ68" s="167"/>
      <c r="GZR68" s="167"/>
      <c r="GZS68" s="167"/>
      <c r="GZT68" s="167"/>
      <c r="GZU68" s="167"/>
      <c r="GZV68" s="167"/>
      <c r="GZW68" s="167"/>
      <c r="GZX68" s="167"/>
      <c r="GZY68" s="167"/>
      <c r="GZZ68" s="167"/>
      <c r="HAA68" s="167"/>
      <c r="HAB68" s="167"/>
      <c r="HAC68" s="167"/>
      <c r="HAD68" s="167"/>
      <c r="HAE68" s="167"/>
      <c r="HAF68" s="167"/>
      <c r="HAG68" s="167"/>
      <c r="HAH68" s="167"/>
      <c r="HAI68" s="167"/>
      <c r="HAJ68" s="167"/>
      <c r="HAK68" s="167"/>
      <c r="HAL68" s="167"/>
      <c r="HAM68" s="167"/>
      <c r="HAN68" s="167"/>
      <c r="HAO68" s="167"/>
      <c r="HAP68" s="167"/>
      <c r="HAQ68" s="167"/>
      <c r="HAR68" s="167"/>
      <c r="HAS68" s="167"/>
      <c r="HAT68" s="167"/>
      <c r="HAU68" s="167"/>
      <c r="HAV68" s="167"/>
      <c r="HAW68" s="167"/>
      <c r="HAX68" s="167"/>
      <c r="HAY68" s="167"/>
      <c r="HAZ68" s="167"/>
      <c r="HBA68" s="167"/>
      <c r="HBB68" s="167"/>
      <c r="HBC68" s="167"/>
      <c r="HBD68" s="167"/>
      <c r="HBE68" s="167"/>
      <c r="HBF68" s="167"/>
      <c r="HBG68" s="167"/>
      <c r="HBH68" s="167"/>
      <c r="HBI68" s="167"/>
      <c r="HBJ68" s="167"/>
      <c r="HBK68" s="167"/>
      <c r="HBL68" s="167"/>
      <c r="HBM68" s="167"/>
      <c r="HBN68" s="167"/>
      <c r="HBO68" s="167"/>
      <c r="HBP68" s="167"/>
      <c r="HBQ68" s="167"/>
      <c r="HBR68" s="167"/>
      <c r="HBS68" s="167"/>
      <c r="HBT68" s="167"/>
      <c r="HBU68" s="167"/>
      <c r="HBV68" s="167"/>
      <c r="HBW68" s="167"/>
      <c r="HBX68" s="167"/>
      <c r="HBY68" s="167"/>
      <c r="HBZ68" s="167"/>
      <c r="HCA68" s="167"/>
      <c r="HCB68" s="167"/>
      <c r="HCC68" s="167"/>
      <c r="HCD68" s="167"/>
      <c r="HCE68" s="167"/>
      <c r="HCF68" s="167"/>
      <c r="HCG68" s="167"/>
      <c r="HCH68" s="167"/>
      <c r="HCI68" s="167"/>
      <c r="HCJ68" s="167"/>
      <c r="HCK68" s="167"/>
      <c r="HCL68" s="167"/>
      <c r="HCM68" s="167"/>
      <c r="HCN68" s="167"/>
      <c r="HCO68" s="167"/>
      <c r="HCP68" s="167"/>
      <c r="HCQ68" s="167"/>
      <c r="HCR68" s="167"/>
      <c r="HCS68" s="167"/>
      <c r="HCT68" s="167"/>
      <c r="HCU68" s="167"/>
      <c r="HCV68" s="167"/>
      <c r="HCW68" s="167"/>
      <c r="HCX68" s="167"/>
      <c r="HCY68" s="167"/>
      <c r="HCZ68" s="167"/>
      <c r="HDA68" s="167"/>
      <c r="HDB68" s="167"/>
      <c r="HDC68" s="167"/>
      <c r="HDD68" s="167"/>
      <c r="HDE68" s="167"/>
      <c r="HDF68" s="167"/>
      <c r="HDG68" s="167"/>
      <c r="HDH68" s="167"/>
      <c r="HDI68" s="167"/>
      <c r="HDJ68" s="167"/>
      <c r="HDK68" s="167"/>
      <c r="HDL68" s="167"/>
      <c r="HDM68" s="167"/>
      <c r="HDN68" s="167"/>
      <c r="HDO68" s="167"/>
      <c r="HDP68" s="167"/>
      <c r="HDQ68" s="167"/>
      <c r="HDR68" s="167"/>
      <c r="HDS68" s="167"/>
      <c r="HDT68" s="167"/>
      <c r="HDU68" s="167"/>
      <c r="HDV68" s="167"/>
      <c r="HDW68" s="167"/>
      <c r="HDX68" s="167"/>
      <c r="HDY68" s="167"/>
      <c r="HDZ68" s="167"/>
      <c r="HEA68" s="167"/>
      <c r="HEB68" s="167"/>
      <c r="HEC68" s="167"/>
      <c r="HED68" s="167"/>
      <c r="HEE68" s="167"/>
      <c r="HEF68" s="167"/>
      <c r="HEG68" s="167"/>
      <c r="HEH68" s="167"/>
      <c r="HEI68" s="167"/>
      <c r="HEJ68" s="167"/>
      <c r="HEK68" s="167"/>
      <c r="HEL68" s="167"/>
      <c r="HEM68" s="167"/>
      <c r="HEN68" s="167"/>
      <c r="HEO68" s="167"/>
      <c r="HEP68" s="167"/>
      <c r="HEQ68" s="167"/>
      <c r="HER68" s="167"/>
      <c r="HES68" s="167"/>
      <c r="HET68" s="167"/>
      <c r="HEU68" s="167"/>
      <c r="HEV68" s="167"/>
      <c r="HEW68" s="167"/>
      <c r="HEX68" s="167"/>
      <c r="HEY68" s="167"/>
      <c r="HEZ68" s="167"/>
      <c r="HFA68" s="167"/>
      <c r="HFB68" s="167"/>
      <c r="HFC68" s="167"/>
      <c r="HFD68" s="167"/>
      <c r="HFE68" s="167"/>
      <c r="HFF68" s="167"/>
      <c r="HFG68" s="167"/>
      <c r="HFH68" s="167"/>
      <c r="HFI68" s="167"/>
      <c r="HFJ68" s="167"/>
      <c r="HFK68" s="167"/>
      <c r="HFL68" s="167"/>
      <c r="HFM68" s="167"/>
      <c r="HFN68" s="167"/>
      <c r="HFO68" s="167"/>
      <c r="HFP68" s="167"/>
      <c r="HFQ68" s="167"/>
      <c r="HFR68" s="167"/>
      <c r="HFS68" s="167"/>
      <c r="HFT68" s="167"/>
      <c r="HFU68" s="167"/>
      <c r="HFV68" s="167"/>
      <c r="HFW68" s="167"/>
      <c r="HFX68" s="167"/>
      <c r="HFY68" s="167"/>
      <c r="HFZ68" s="167"/>
      <c r="HGA68" s="167"/>
      <c r="HGB68" s="167"/>
      <c r="HGC68" s="167"/>
      <c r="HGD68" s="167"/>
      <c r="HGE68" s="167"/>
      <c r="HGF68" s="167"/>
      <c r="HGG68" s="167"/>
      <c r="HGH68" s="167"/>
      <c r="HGI68" s="167"/>
      <c r="HGJ68" s="167"/>
      <c r="HGK68" s="167"/>
      <c r="HGL68" s="167"/>
      <c r="HGM68" s="167"/>
      <c r="HGN68" s="167"/>
      <c r="HGO68" s="167"/>
      <c r="HGP68" s="167"/>
      <c r="HGQ68" s="167"/>
      <c r="HGR68" s="167"/>
      <c r="HGS68" s="167"/>
      <c r="HGT68" s="167"/>
      <c r="HGU68" s="167"/>
      <c r="HGV68" s="167"/>
      <c r="HGW68" s="167"/>
      <c r="HGX68" s="167"/>
      <c r="HGY68" s="167"/>
      <c r="HGZ68" s="167"/>
      <c r="HHA68" s="167"/>
      <c r="HHB68" s="167"/>
      <c r="HHC68" s="167"/>
      <c r="HHD68" s="167"/>
      <c r="HHE68" s="167"/>
      <c r="HHF68" s="167"/>
      <c r="HHG68" s="167"/>
      <c r="HHH68" s="167"/>
      <c r="HHI68" s="167"/>
      <c r="HHJ68" s="167"/>
      <c r="HHK68" s="167"/>
      <c r="HHL68" s="167"/>
      <c r="HHM68" s="167"/>
      <c r="HHN68" s="167"/>
      <c r="HHO68" s="167"/>
      <c r="HHP68" s="167"/>
      <c r="HHQ68" s="167"/>
      <c r="HHR68" s="167"/>
      <c r="HHS68" s="167"/>
      <c r="HHT68" s="167"/>
      <c r="HHU68" s="167"/>
      <c r="HHV68" s="167"/>
      <c r="HHW68" s="167"/>
      <c r="HHX68" s="167"/>
      <c r="HHY68" s="167"/>
      <c r="HHZ68" s="167"/>
      <c r="HIA68" s="167"/>
      <c r="HIB68" s="167"/>
      <c r="HIC68" s="167"/>
      <c r="HID68" s="167"/>
      <c r="HIE68" s="167"/>
      <c r="HIF68" s="167"/>
      <c r="HIG68" s="167"/>
      <c r="HIH68" s="167"/>
      <c r="HII68" s="167"/>
      <c r="HIJ68" s="167"/>
      <c r="HIK68" s="167"/>
      <c r="HIL68" s="167"/>
      <c r="HIM68" s="167"/>
      <c r="HIN68" s="167"/>
      <c r="HIO68" s="167"/>
      <c r="HIP68" s="167"/>
      <c r="HIQ68" s="167"/>
      <c r="HIR68" s="167"/>
      <c r="HIS68" s="167"/>
      <c r="HIT68" s="167"/>
      <c r="HIU68" s="167"/>
      <c r="HIV68" s="167"/>
      <c r="HIW68" s="167"/>
      <c r="HIX68" s="167"/>
      <c r="HIY68" s="167"/>
      <c r="HIZ68" s="167"/>
      <c r="HJA68" s="167"/>
      <c r="HJB68" s="167"/>
      <c r="HJC68" s="167"/>
      <c r="HJD68" s="167"/>
      <c r="HJE68" s="167"/>
      <c r="HJF68" s="167"/>
      <c r="HJG68" s="167"/>
      <c r="HJH68" s="167"/>
      <c r="HJI68" s="167"/>
      <c r="HJJ68" s="167"/>
      <c r="HJK68" s="167"/>
      <c r="HJL68" s="167"/>
      <c r="HJM68" s="167"/>
      <c r="HJN68" s="167"/>
      <c r="HJO68" s="167"/>
      <c r="HJP68" s="167"/>
      <c r="HJQ68" s="167"/>
      <c r="HJR68" s="167"/>
      <c r="HJS68" s="167"/>
      <c r="HJT68" s="167"/>
      <c r="HJU68" s="167"/>
      <c r="HJV68" s="167"/>
      <c r="HJW68" s="167"/>
      <c r="HJX68" s="167"/>
      <c r="HJY68" s="167"/>
      <c r="HJZ68" s="167"/>
      <c r="HKA68" s="167"/>
      <c r="HKB68" s="167"/>
      <c r="HKC68" s="167"/>
      <c r="HKD68" s="167"/>
      <c r="HKE68" s="167"/>
      <c r="HKF68" s="167"/>
      <c r="HKG68" s="167"/>
      <c r="HKH68" s="167"/>
      <c r="HKI68" s="167"/>
      <c r="HKJ68" s="167"/>
      <c r="HKK68" s="167"/>
      <c r="HKL68" s="167"/>
      <c r="HKM68" s="167"/>
      <c r="HKN68" s="167"/>
      <c r="HKO68" s="167"/>
      <c r="HKP68" s="167"/>
      <c r="HKQ68" s="167"/>
      <c r="HKR68" s="167"/>
      <c r="HKS68" s="167"/>
      <c r="HKT68" s="167"/>
      <c r="HKU68" s="167"/>
      <c r="HKV68" s="167"/>
      <c r="HKW68" s="167"/>
      <c r="HKX68" s="167"/>
      <c r="HKY68" s="167"/>
      <c r="HKZ68" s="167"/>
      <c r="HLA68" s="167"/>
      <c r="HLB68" s="167"/>
      <c r="HLC68" s="167"/>
      <c r="HLD68" s="167"/>
      <c r="HLE68" s="167"/>
      <c r="HLF68" s="167"/>
      <c r="HLG68" s="167"/>
      <c r="HLH68" s="167"/>
      <c r="HLI68" s="167"/>
      <c r="HLJ68" s="167"/>
      <c r="HLK68" s="167"/>
      <c r="HLL68" s="167"/>
      <c r="HLM68" s="167"/>
      <c r="HLN68" s="167"/>
      <c r="HLO68" s="167"/>
      <c r="HLP68" s="167"/>
      <c r="HLQ68" s="167"/>
      <c r="HLR68" s="167"/>
      <c r="HLS68" s="167"/>
      <c r="HLT68" s="167"/>
      <c r="HLU68" s="167"/>
      <c r="HLV68" s="167"/>
      <c r="HLW68" s="167"/>
      <c r="HLX68" s="167"/>
      <c r="HLY68" s="167"/>
      <c r="HLZ68" s="167"/>
      <c r="HMA68" s="167"/>
      <c r="HMB68" s="167"/>
      <c r="HMC68" s="167"/>
      <c r="HMD68" s="167"/>
      <c r="HME68" s="167"/>
      <c r="HMF68" s="167"/>
      <c r="HMG68" s="167"/>
      <c r="HMH68" s="167"/>
      <c r="HMI68" s="167"/>
      <c r="HMJ68" s="167"/>
      <c r="HMK68" s="167"/>
      <c r="HML68" s="167"/>
      <c r="HMM68" s="167"/>
      <c r="HMN68" s="167"/>
      <c r="HMO68" s="167"/>
      <c r="HMP68" s="167"/>
      <c r="HMQ68" s="167"/>
      <c r="HMR68" s="167"/>
      <c r="HMS68" s="167"/>
      <c r="HMT68" s="167"/>
      <c r="HMU68" s="167"/>
      <c r="HMV68" s="167"/>
      <c r="HMW68" s="167"/>
      <c r="HMX68" s="167"/>
      <c r="HMY68" s="167"/>
      <c r="HMZ68" s="167"/>
      <c r="HNA68" s="167"/>
      <c r="HNB68" s="167"/>
      <c r="HNC68" s="167"/>
      <c r="HND68" s="167"/>
      <c r="HNE68" s="167"/>
      <c r="HNF68" s="167"/>
      <c r="HNG68" s="167"/>
      <c r="HNH68" s="167"/>
      <c r="HNI68" s="167"/>
      <c r="HNJ68" s="167"/>
      <c r="HNK68" s="167"/>
      <c r="HNL68" s="167"/>
      <c r="HNM68" s="167"/>
      <c r="HNN68" s="167"/>
      <c r="HNO68" s="167"/>
      <c r="HNP68" s="167"/>
      <c r="HNQ68" s="167"/>
      <c r="HNR68" s="167"/>
      <c r="HNS68" s="167"/>
      <c r="HNT68" s="167"/>
      <c r="HNU68" s="167"/>
      <c r="HNV68" s="167"/>
      <c r="HNW68" s="167"/>
      <c r="HNX68" s="167"/>
      <c r="HNY68" s="167"/>
      <c r="HNZ68" s="167"/>
      <c r="HOA68" s="167"/>
      <c r="HOB68" s="167"/>
      <c r="HOC68" s="167"/>
      <c r="HOD68" s="167"/>
      <c r="HOE68" s="167"/>
      <c r="HOF68" s="167"/>
      <c r="HOG68" s="167"/>
      <c r="HOH68" s="167"/>
      <c r="HOI68" s="167"/>
      <c r="HOJ68" s="167"/>
      <c r="HOK68" s="167"/>
      <c r="HOL68" s="167"/>
      <c r="HOM68" s="167"/>
      <c r="HON68" s="167"/>
      <c r="HOO68" s="167"/>
      <c r="HOP68" s="167"/>
      <c r="HOQ68" s="167"/>
      <c r="HOR68" s="167"/>
      <c r="HOS68" s="167"/>
      <c r="HOT68" s="167"/>
      <c r="HOU68" s="167"/>
      <c r="HOV68" s="167"/>
      <c r="HOW68" s="167"/>
      <c r="HOX68" s="167"/>
      <c r="HOY68" s="167"/>
      <c r="HOZ68" s="167"/>
      <c r="HPA68" s="167"/>
      <c r="HPB68" s="167"/>
      <c r="HPC68" s="167"/>
      <c r="HPD68" s="167"/>
      <c r="HPE68" s="167"/>
      <c r="HPF68" s="167"/>
      <c r="HPG68" s="167"/>
      <c r="HPH68" s="167"/>
      <c r="HPI68" s="167"/>
      <c r="HPJ68" s="167"/>
      <c r="HPK68" s="167"/>
      <c r="HPL68" s="167"/>
      <c r="HPM68" s="167"/>
      <c r="HPN68" s="167"/>
      <c r="HPO68" s="167"/>
      <c r="HPP68" s="167"/>
      <c r="HPQ68" s="167"/>
      <c r="HPR68" s="167"/>
      <c r="HPS68" s="167"/>
      <c r="HPT68" s="167"/>
      <c r="HPU68" s="167"/>
      <c r="HPV68" s="167"/>
      <c r="HPW68" s="167"/>
      <c r="HPX68" s="167"/>
      <c r="HPY68" s="167"/>
      <c r="HPZ68" s="167"/>
      <c r="HQA68" s="167"/>
      <c r="HQB68" s="167"/>
      <c r="HQC68" s="167"/>
      <c r="HQD68" s="167"/>
      <c r="HQE68" s="167"/>
      <c r="HQF68" s="167"/>
      <c r="HQG68" s="167"/>
      <c r="HQH68" s="167"/>
      <c r="HQI68" s="167"/>
      <c r="HQJ68" s="167"/>
      <c r="HQK68" s="167"/>
      <c r="HQL68" s="167"/>
      <c r="HQM68" s="167"/>
      <c r="HQN68" s="167"/>
      <c r="HQO68" s="167"/>
      <c r="HQP68" s="167"/>
      <c r="HQQ68" s="167"/>
      <c r="HQR68" s="167"/>
      <c r="HQS68" s="167"/>
      <c r="HQT68" s="167"/>
      <c r="HQU68" s="167"/>
      <c r="HQV68" s="167"/>
      <c r="HQW68" s="167"/>
      <c r="HQX68" s="167"/>
      <c r="HQY68" s="167"/>
      <c r="HQZ68" s="167"/>
      <c r="HRA68" s="167"/>
      <c r="HRB68" s="167"/>
      <c r="HRC68" s="167"/>
      <c r="HRD68" s="167"/>
      <c r="HRE68" s="167"/>
      <c r="HRF68" s="167"/>
      <c r="HRG68" s="167"/>
      <c r="HRH68" s="167"/>
      <c r="HRI68" s="167"/>
      <c r="HRJ68" s="167"/>
      <c r="HRK68" s="167"/>
      <c r="HRL68" s="167"/>
      <c r="HRM68" s="167"/>
      <c r="HRN68" s="167"/>
      <c r="HRO68" s="167"/>
      <c r="HRP68" s="167"/>
      <c r="HRQ68" s="167"/>
      <c r="HRR68" s="167"/>
      <c r="HRS68" s="167"/>
      <c r="HRT68" s="167"/>
      <c r="HRU68" s="167"/>
      <c r="HRV68" s="167"/>
      <c r="HRW68" s="167"/>
      <c r="HRX68" s="167"/>
      <c r="HRY68" s="167"/>
      <c r="HRZ68" s="167"/>
      <c r="HSA68" s="167"/>
      <c r="HSB68" s="167"/>
      <c r="HSC68" s="167"/>
      <c r="HSD68" s="167"/>
      <c r="HSE68" s="167"/>
      <c r="HSF68" s="167"/>
      <c r="HSG68" s="167"/>
      <c r="HSH68" s="167"/>
      <c r="HSI68" s="167"/>
      <c r="HSJ68" s="167"/>
      <c r="HSK68" s="167"/>
      <c r="HSL68" s="167"/>
      <c r="HSM68" s="167"/>
      <c r="HSN68" s="167"/>
      <c r="HSO68" s="167"/>
      <c r="HSP68" s="167"/>
      <c r="HSQ68" s="167"/>
      <c r="HSR68" s="167"/>
      <c r="HSS68" s="167"/>
      <c r="HST68" s="167"/>
      <c r="HSU68" s="167"/>
      <c r="HSV68" s="167"/>
      <c r="HSW68" s="167"/>
      <c r="HSX68" s="167"/>
      <c r="HSY68" s="167"/>
      <c r="HSZ68" s="167"/>
      <c r="HTA68" s="167"/>
      <c r="HTB68" s="167"/>
      <c r="HTC68" s="167"/>
      <c r="HTD68" s="167"/>
      <c r="HTE68" s="167"/>
      <c r="HTF68" s="167"/>
      <c r="HTG68" s="167"/>
      <c r="HTH68" s="167"/>
      <c r="HTI68" s="167"/>
      <c r="HTJ68" s="167"/>
      <c r="HTK68" s="167"/>
      <c r="HTL68" s="167"/>
      <c r="HTM68" s="167"/>
      <c r="HTN68" s="167"/>
      <c r="HTO68" s="167"/>
      <c r="HTP68" s="167"/>
      <c r="HTQ68" s="167"/>
      <c r="HTR68" s="167"/>
      <c r="HTS68" s="167"/>
      <c r="HTT68" s="167"/>
      <c r="HTU68" s="167"/>
      <c r="HTV68" s="167"/>
      <c r="HTW68" s="167"/>
      <c r="HTX68" s="167"/>
      <c r="HTY68" s="167"/>
      <c r="HTZ68" s="167"/>
      <c r="HUA68" s="167"/>
      <c r="HUB68" s="167"/>
      <c r="HUC68" s="167"/>
      <c r="HUD68" s="167"/>
      <c r="HUE68" s="167"/>
      <c r="HUF68" s="167"/>
      <c r="HUG68" s="167"/>
      <c r="HUH68" s="167"/>
      <c r="HUI68" s="167"/>
      <c r="HUJ68" s="167"/>
      <c r="HUK68" s="167"/>
      <c r="HUL68" s="167"/>
      <c r="HUM68" s="167"/>
      <c r="HUN68" s="167"/>
      <c r="HUO68" s="167"/>
      <c r="HUP68" s="167"/>
      <c r="HUQ68" s="167"/>
      <c r="HUR68" s="167"/>
      <c r="HUS68" s="167"/>
      <c r="HUT68" s="167"/>
      <c r="HUU68" s="167"/>
      <c r="HUV68" s="167"/>
      <c r="HUW68" s="167"/>
      <c r="HUX68" s="167"/>
      <c r="HUY68" s="167"/>
      <c r="HUZ68" s="167"/>
      <c r="HVA68" s="167"/>
      <c r="HVB68" s="167"/>
      <c r="HVC68" s="167"/>
      <c r="HVD68" s="167"/>
      <c r="HVE68" s="167"/>
      <c r="HVF68" s="167"/>
      <c r="HVG68" s="167"/>
      <c r="HVH68" s="167"/>
      <c r="HVI68" s="167"/>
      <c r="HVJ68" s="167"/>
      <c r="HVK68" s="167"/>
      <c r="HVL68" s="167"/>
      <c r="HVM68" s="167"/>
      <c r="HVN68" s="167"/>
      <c r="HVO68" s="167"/>
      <c r="HVP68" s="167"/>
      <c r="HVQ68" s="167"/>
      <c r="HVR68" s="167"/>
      <c r="HVS68" s="167"/>
      <c r="HVT68" s="167"/>
      <c r="HVU68" s="167"/>
      <c r="HVV68" s="167"/>
      <c r="HVW68" s="167"/>
      <c r="HVX68" s="167"/>
      <c r="HVY68" s="167"/>
      <c r="HVZ68" s="167"/>
      <c r="HWA68" s="167"/>
      <c r="HWB68" s="167"/>
      <c r="HWC68" s="167"/>
      <c r="HWD68" s="167"/>
      <c r="HWE68" s="167"/>
      <c r="HWF68" s="167"/>
      <c r="HWG68" s="167"/>
      <c r="HWH68" s="167"/>
      <c r="HWI68" s="167"/>
      <c r="HWJ68" s="167"/>
      <c r="HWK68" s="167"/>
      <c r="HWL68" s="167"/>
      <c r="HWM68" s="167"/>
      <c r="HWN68" s="167"/>
      <c r="HWO68" s="167"/>
      <c r="HWP68" s="167"/>
      <c r="HWQ68" s="167"/>
      <c r="HWR68" s="167"/>
      <c r="HWS68" s="167"/>
      <c r="HWT68" s="167"/>
      <c r="HWU68" s="167"/>
      <c r="HWV68" s="167"/>
      <c r="HWW68" s="167"/>
      <c r="HWX68" s="167"/>
      <c r="HWY68" s="167"/>
      <c r="HWZ68" s="167"/>
      <c r="HXA68" s="167"/>
      <c r="HXB68" s="167"/>
      <c r="HXC68" s="167"/>
      <c r="HXD68" s="167"/>
      <c r="HXE68" s="167"/>
      <c r="HXF68" s="167"/>
      <c r="HXG68" s="167"/>
      <c r="HXH68" s="167"/>
      <c r="HXI68" s="167"/>
      <c r="HXJ68" s="167"/>
      <c r="HXK68" s="167"/>
      <c r="HXL68" s="167"/>
      <c r="HXM68" s="167"/>
      <c r="HXN68" s="167"/>
      <c r="HXO68" s="167"/>
      <c r="HXP68" s="167"/>
      <c r="HXQ68" s="167"/>
      <c r="HXR68" s="167"/>
      <c r="HXS68" s="167"/>
      <c r="HXT68" s="167"/>
      <c r="HXU68" s="167"/>
      <c r="HXV68" s="167"/>
      <c r="HXW68" s="167"/>
      <c r="HXX68" s="167"/>
      <c r="HXY68" s="167"/>
      <c r="HXZ68" s="167"/>
      <c r="HYA68" s="167"/>
      <c r="HYB68" s="167"/>
      <c r="HYC68" s="167"/>
      <c r="HYD68" s="167"/>
      <c r="HYE68" s="167"/>
      <c r="HYF68" s="167"/>
      <c r="HYG68" s="167"/>
      <c r="HYH68" s="167"/>
      <c r="HYI68" s="167"/>
      <c r="HYJ68" s="167"/>
      <c r="HYK68" s="167"/>
      <c r="HYL68" s="167"/>
      <c r="HYM68" s="167"/>
      <c r="HYN68" s="167"/>
      <c r="HYO68" s="167"/>
      <c r="HYP68" s="167"/>
      <c r="HYQ68" s="167"/>
      <c r="HYR68" s="167"/>
      <c r="HYS68" s="167"/>
      <c r="HYT68" s="167"/>
      <c r="HYU68" s="167"/>
      <c r="HYV68" s="167"/>
      <c r="HYW68" s="167"/>
      <c r="HYX68" s="167"/>
      <c r="HYY68" s="167"/>
      <c r="HYZ68" s="167"/>
      <c r="HZA68" s="167"/>
      <c r="HZB68" s="167"/>
      <c r="HZC68" s="167"/>
      <c r="HZD68" s="167"/>
      <c r="HZE68" s="167"/>
      <c r="HZF68" s="167"/>
      <c r="HZG68" s="167"/>
      <c r="HZH68" s="167"/>
      <c r="HZI68" s="167"/>
      <c r="HZJ68" s="167"/>
      <c r="HZK68" s="167"/>
      <c r="HZL68" s="167"/>
      <c r="HZM68" s="167"/>
      <c r="HZN68" s="167"/>
      <c r="HZO68" s="167"/>
      <c r="HZP68" s="167"/>
      <c r="HZQ68" s="167"/>
      <c r="HZR68" s="167"/>
      <c r="HZS68" s="167"/>
      <c r="HZT68" s="167"/>
      <c r="HZU68" s="167"/>
      <c r="HZV68" s="167"/>
      <c r="HZW68" s="167"/>
      <c r="HZX68" s="167"/>
      <c r="HZY68" s="167"/>
      <c r="HZZ68" s="167"/>
      <c r="IAA68" s="167"/>
      <c r="IAB68" s="167"/>
      <c r="IAC68" s="167"/>
      <c r="IAD68" s="167"/>
      <c r="IAE68" s="167"/>
      <c r="IAF68" s="167"/>
      <c r="IAG68" s="167"/>
      <c r="IAH68" s="167"/>
      <c r="IAI68" s="167"/>
      <c r="IAJ68" s="167"/>
      <c r="IAK68" s="167"/>
      <c r="IAL68" s="167"/>
      <c r="IAM68" s="167"/>
      <c r="IAN68" s="167"/>
      <c r="IAO68" s="167"/>
      <c r="IAP68" s="167"/>
      <c r="IAQ68" s="167"/>
      <c r="IAR68" s="167"/>
      <c r="IAS68" s="167"/>
      <c r="IAT68" s="167"/>
      <c r="IAU68" s="167"/>
      <c r="IAV68" s="167"/>
      <c r="IAW68" s="167"/>
      <c r="IAX68" s="167"/>
      <c r="IAY68" s="167"/>
      <c r="IAZ68" s="167"/>
      <c r="IBA68" s="167"/>
      <c r="IBB68" s="167"/>
      <c r="IBC68" s="167"/>
      <c r="IBD68" s="167"/>
      <c r="IBE68" s="167"/>
      <c r="IBF68" s="167"/>
      <c r="IBG68" s="167"/>
      <c r="IBH68" s="167"/>
      <c r="IBI68" s="167"/>
      <c r="IBJ68" s="167"/>
      <c r="IBK68" s="167"/>
      <c r="IBL68" s="167"/>
      <c r="IBM68" s="167"/>
      <c r="IBN68" s="167"/>
      <c r="IBO68" s="167"/>
      <c r="IBP68" s="167"/>
      <c r="IBQ68" s="167"/>
      <c r="IBR68" s="167"/>
      <c r="IBS68" s="167"/>
      <c r="IBT68" s="167"/>
      <c r="IBU68" s="167"/>
      <c r="IBV68" s="167"/>
      <c r="IBW68" s="167"/>
      <c r="IBX68" s="167"/>
      <c r="IBY68" s="167"/>
      <c r="IBZ68" s="167"/>
      <c r="ICA68" s="167"/>
      <c r="ICB68" s="167"/>
      <c r="ICC68" s="167"/>
      <c r="ICD68" s="167"/>
      <c r="ICE68" s="167"/>
      <c r="ICF68" s="167"/>
      <c r="ICG68" s="167"/>
      <c r="ICH68" s="167"/>
      <c r="ICI68" s="167"/>
      <c r="ICJ68" s="167"/>
      <c r="ICK68" s="167"/>
      <c r="ICL68" s="167"/>
      <c r="ICM68" s="167"/>
      <c r="ICN68" s="167"/>
      <c r="ICO68" s="167"/>
      <c r="ICP68" s="167"/>
      <c r="ICQ68" s="167"/>
      <c r="ICR68" s="167"/>
      <c r="ICS68" s="167"/>
      <c r="ICT68" s="167"/>
      <c r="ICU68" s="167"/>
      <c r="ICV68" s="167"/>
      <c r="ICW68" s="167"/>
      <c r="ICX68" s="167"/>
      <c r="ICY68" s="167"/>
      <c r="ICZ68" s="167"/>
      <c r="IDA68" s="167"/>
      <c r="IDB68" s="167"/>
      <c r="IDC68" s="167"/>
      <c r="IDD68" s="167"/>
      <c r="IDE68" s="167"/>
      <c r="IDF68" s="167"/>
      <c r="IDG68" s="167"/>
      <c r="IDH68" s="167"/>
      <c r="IDI68" s="167"/>
      <c r="IDJ68" s="167"/>
      <c r="IDK68" s="167"/>
      <c r="IDL68" s="167"/>
      <c r="IDM68" s="167"/>
      <c r="IDN68" s="167"/>
      <c r="IDO68" s="167"/>
      <c r="IDP68" s="167"/>
      <c r="IDQ68" s="167"/>
      <c r="IDR68" s="167"/>
      <c r="IDS68" s="167"/>
      <c r="IDT68" s="167"/>
      <c r="IDU68" s="167"/>
      <c r="IDV68" s="167"/>
      <c r="IDW68" s="167"/>
      <c r="IDX68" s="167"/>
      <c r="IDY68" s="167"/>
      <c r="IDZ68" s="167"/>
      <c r="IEA68" s="167"/>
      <c r="IEB68" s="167"/>
      <c r="IEC68" s="167"/>
      <c r="IED68" s="167"/>
      <c r="IEE68" s="167"/>
      <c r="IEF68" s="167"/>
      <c r="IEG68" s="167"/>
      <c r="IEH68" s="167"/>
      <c r="IEI68" s="167"/>
      <c r="IEJ68" s="167"/>
      <c r="IEK68" s="167"/>
      <c r="IEL68" s="167"/>
      <c r="IEM68" s="167"/>
      <c r="IEN68" s="167"/>
      <c r="IEO68" s="167"/>
      <c r="IEP68" s="167"/>
      <c r="IEQ68" s="167"/>
      <c r="IER68" s="167"/>
      <c r="IES68" s="167"/>
      <c r="IET68" s="167"/>
      <c r="IEU68" s="167"/>
      <c r="IEV68" s="167"/>
      <c r="IEW68" s="167"/>
      <c r="IEX68" s="167"/>
      <c r="IEY68" s="167"/>
      <c r="IEZ68" s="167"/>
      <c r="IFA68" s="167"/>
      <c r="IFB68" s="167"/>
      <c r="IFC68" s="167"/>
      <c r="IFD68" s="167"/>
      <c r="IFE68" s="167"/>
      <c r="IFF68" s="167"/>
      <c r="IFG68" s="167"/>
      <c r="IFH68" s="167"/>
      <c r="IFI68" s="167"/>
      <c r="IFJ68" s="167"/>
      <c r="IFK68" s="167"/>
      <c r="IFL68" s="167"/>
      <c r="IFM68" s="167"/>
      <c r="IFN68" s="167"/>
      <c r="IFO68" s="167"/>
      <c r="IFP68" s="167"/>
      <c r="IFQ68" s="167"/>
      <c r="IFR68" s="167"/>
      <c r="IFS68" s="167"/>
      <c r="IFT68" s="167"/>
      <c r="IFU68" s="167"/>
      <c r="IFV68" s="167"/>
      <c r="IFW68" s="167"/>
      <c r="IFX68" s="167"/>
      <c r="IFY68" s="167"/>
      <c r="IFZ68" s="167"/>
      <c r="IGA68" s="167"/>
      <c r="IGB68" s="167"/>
      <c r="IGC68" s="167"/>
      <c r="IGD68" s="167"/>
      <c r="IGE68" s="167"/>
      <c r="IGF68" s="167"/>
      <c r="IGG68" s="167"/>
      <c r="IGH68" s="167"/>
      <c r="IGI68" s="167"/>
      <c r="IGJ68" s="167"/>
      <c r="IGK68" s="167"/>
      <c r="IGL68" s="167"/>
      <c r="IGM68" s="167"/>
      <c r="IGN68" s="167"/>
      <c r="IGO68" s="167"/>
      <c r="IGP68" s="167"/>
      <c r="IGQ68" s="167"/>
      <c r="IGR68" s="167"/>
      <c r="IGS68" s="167"/>
      <c r="IGT68" s="167"/>
      <c r="IGU68" s="167"/>
      <c r="IGV68" s="167"/>
      <c r="IGW68" s="167"/>
      <c r="IGX68" s="167"/>
      <c r="IGY68" s="167"/>
      <c r="IGZ68" s="167"/>
      <c r="IHA68" s="167"/>
      <c r="IHB68" s="167"/>
      <c r="IHC68" s="167"/>
      <c r="IHD68" s="167"/>
      <c r="IHE68" s="167"/>
      <c r="IHF68" s="167"/>
      <c r="IHG68" s="167"/>
      <c r="IHH68" s="167"/>
      <c r="IHI68" s="167"/>
      <c r="IHJ68" s="167"/>
      <c r="IHK68" s="167"/>
      <c r="IHL68" s="167"/>
      <c r="IHM68" s="167"/>
      <c r="IHN68" s="167"/>
      <c r="IHO68" s="167"/>
      <c r="IHP68" s="167"/>
      <c r="IHQ68" s="167"/>
      <c r="IHR68" s="167"/>
      <c r="IHS68" s="167"/>
      <c r="IHT68" s="167"/>
      <c r="IHU68" s="167"/>
      <c r="IHV68" s="167"/>
      <c r="IHW68" s="167"/>
      <c r="IHX68" s="167"/>
      <c r="IHY68" s="167"/>
      <c r="IHZ68" s="167"/>
      <c r="IIA68" s="167"/>
      <c r="IIB68" s="167"/>
      <c r="IIC68" s="167"/>
      <c r="IID68" s="167"/>
      <c r="IIE68" s="167"/>
      <c r="IIF68" s="167"/>
      <c r="IIG68" s="167"/>
      <c r="IIH68" s="167"/>
      <c r="III68" s="167"/>
      <c r="IIJ68" s="167"/>
      <c r="IIK68" s="167"/>
      <c r="IIL68" s="167"/>
      <c r="IIM68" s="167"/>
      <c r="IIN68" s="167"/>
      <c r="IIO68" s="167"/>
      <c r="IIP68" s="167"/>
      <c r="IIQ68" s="167"/>
      <c r="IIR68" s="167"/>
      <c r="IIS68" s="167"/>
      <c r="IIT68" s="167"/>
      <c r="IIU68" s="167"/>
      <c r="IIV68" s="167"/>
      <c r="IIW68" s="167"/>
      <c r="IIX68" s="167"/>
      <c r="IIY68" s="167"/>
      <c r="IIZ68" s="167"/>
      <c r="IJA68" s="167"/>
      <c r="IJB68" s="167"/>
      <c r="IJC68" s="167"/>
      <c r="IJD68" s="167"/>
      <c r="IJE68" s="167"/>
      <c r="IJF68" s="167"/>
      <c r="IJG68" s="167"/>
      <c r="IJH68" s="167"/>
      <c r="IJI68" s="167"/>
      <c r="IJJ68" s="167"/>
      <c r="IJK68" s="167"/>
      <c r="IJL68" s="167"/>
      <c r="IJM68" s="167"/>
      <c r="IJN68" s="167"/>
      <c r="IJO68" s="167"/>
      <c r="IJP68" s="167"/>
      <c r="IJQ68" s="167"/>
      <c r="IJR68" s="167"/>
      <c r="IJS68" s="167"/>
      <c r="IJT68" s="167"/>
      <c r="IJU68" s="167"/>
      <c r="IJV68" s="167"/>
      <c r="IJW68" s="167"/>
      <c r="IJX68" s="167"/>
      <c r="IJY68" s="167"/>
      <c r="IJZ68" s="167"/>
      <c r="IKA68" s="167"/>
      <c r="IKB68" s="167"/>
      <c r="IKC68" s="167"/>
      <c r="IKD68" s="167"/>
      <c r="IKE68" s="167"/>
      <c r="IKF68" s="167"/>
      <c r="IKG68" s="167"/>
      <c r="IKH68" s="167"/>
      <c r="IKI68" s="167"/>
      <c r="IKJ68" s="167"/>
      <c r="IKK68" s="167"/>
      <c r="IKL68" s="167"/>
      <c r="IKM68" s="167"/>
      <c r="IKN68" s="167"/>
      <c r="IKO68" s="167"/>
      <c r="IKP68" s="167"/>
      <c r="IKQ68" s="167"/>
      <c r="IKR68" s="167"/>
      <c r="IKS68" s="167"/>
      <c r="IKT68" s="167"/>
      <c r="IKU68" s="167"/>
      <c r="IKV68" s="167"/>
      <c r="IKW68" s="167"/>
      <c r="IKX68" s="167"/>
      <c r="IKY68" s="167"/>
      <c r="IKZ68" s="167"/>
      <c r="ILA68" s="167"/>
      <c r="ILB68" s="167"/>
      <c r="ILC68" s="167"/>
      <c r="ILD68" s="167"/>
      <c r="ILE68" s="167"/>
      <c r="ILF68" s="167"/>
      <c r="ILG68" s="167"/>
      <c r="ILH68" s="167"/>
      <c r="ILI68" s="167"/>
      <c r="ILJ68" s="167"/>
      <c r="ILK68" s="167"/>
      <c r="ILL68" s="167"/>
      <c r="ILM68" s="167"/>
      <c r="ILN68" s="167"/>
      <c r="ILO68" s="167"/>
      <c r="ILP68" s="167"/>
      <c r="ILQ68" s="167"/>
      <c r="ILR68" s="167"/>
      <c r="ILS68" s="167"/>
      <c r="ILT68" s="167"/>
      <c r="ILU68" s="167"/>
      <c r="ILV68" s="167"/>
      <c r="ILW68" s="167"/>
      <c r="ILX68" s="167"/>
      <c r="ILY68" s="167"/>
      <c r="ILZ68" s="167"/>
      <c r="IMA68" s="167"/>
      <c r="IMB68" s="167"/>
      <c r="IMC68" s="167"/>
      <c r="IMD68" s="167"/>
      <c r="IME68" s="167"/>
      <c r="IMF68" s="167"/>
      <c r="IMG68" s="167"/>
      <c r="IMH68" s="167"/>
      <c r="IMI68" s="167"/>
      <c r="IMJ68" s="167"/>
      <c r="IMK68" s="167"/>
      <c r="IML68" s="167"/>
      <c r="IMM68" s="167"/>
      <c r="IMN68" s="167"/>
      <c r="IMO68" s="167"/>
      <c r="IMP68" s="167"/>
      <c r="IMQ68" s="167"/>
      <c r="IMR68" s="167"/>
      <c r="IMS68" s="167"/>
      <c r="IMT68" s="167"/>
      <c r="IMU68" s="167"/>
      <c r="IMV68" s="167"/>
      <c r="IMW68" s="167"/>
      <c r="IMX68" s="167"/>
      <c r="IMY68" s="167"/>
      <c r="IMZ68" s="167"/>
      <c r="INA68" s="167"/>
      <c r="INB68" s="167"/>
      <c r="INC68" s="167"/>
      <c r="IND68" s="167"/>
      <c r="INE68" s="167"/>
      <c r="INF68" s="167"/>
      <c r="ING68" s="167"/>
      <c r="INH68" s="167"/>
      <c r="INI68" s="167"/>
      <c r="INJ68" s="167"/>
      <c r="INK68" s="167"/>
      <c r="INL68" s="167"/>
      <c r="INM68" s="167"/>
      <c r="INN68" s="167"/>
      <c r="INO68" s="167"/>
      <c r="INP68" s="167"/>
      <c r="INQ68" s="167"/>
      <c r="INR68" s="167"/>
      <c r="INS68" s="167"/>
      <c r="INT68" s="167"/>
      <c r="INU68" s="167"/>
      <c r="INV68" s="167"/>
      <c r="INW68" s="167"/>
      <c r="INX68" s="167"/>
      <c r="INY68" s="167"/>
      <c r="INZ68" s="167"/>
      <c r="IOA68" s="167"/>
      <c r="IOB68" s="167"/>
      <c r="IOC68" s="167"/>
      <c r="IOD68" s="167"/>
      <c r="IOE68" s="167"/>
      <c r="IOF68" s="167"/>
      <c r="IOG68" s="167"/>
      <c r="IOH68" s="167"/>
      <c r="IOI68" s="167"/>
      <c r="IOJ68" s="167"/>
      <c r="IOK68" s="167"/>
      <c r="IOL68" s="167"/>
      <c r="IOM68" s="167"/>
      <c r="ION68" s="167"/>
      <c r="IOO68" s="167"/>
      <c r="IOP68" s="167"/>
      <c r="IOQ68" s="167"/>
      <c r="IOR68" s="167"/>
      <c r="IOS68" s="167"/>
      <c r="IOT68" s="167"/>
      <c r="IOU68" s="167"/>
      <c r="IOV68" s="167"/>
      <c r="IOW68" s="167"/>
      <c r="IOX68" s="167"/>
      <c r="IOY68" s="167"/>
      <c r="IOZ68" s="167"/>
      <c r="IPA68" s="167"/>
      <c r="IPB68" s="167"/>
      <c r="IPC68" s="167"/>
      <c r="IPD68" s="167"/>
      <c r="IPE68" s="167"/>
      <c r="IPF68" s="167"/>
      <c r="IPG68" s="167"/>
      <c r="IPH68" s="167"/>
      <c r="IPI68" s="167"/>
      <c r="IPJ68" s="167"/>
      <c r="IPK68" s="167"/>
      <c r="IPL68" s="167"/>
      <c r="IPM68" s="167"/>
      <c r="IPN68" s="167"/>
      <c r="IPO68" s="167"/>
      <c r="IPP68" s="167"/>
      <c r="IPQ68" s="167"/>
      <c r="IPR68" s="167"/>
      <c r="IPS68" s="167"/>
      <c r="IPT68" s="167"/>
      <c r="IPU68" s="167"/>
      <c r="IPV68" s="167"/>
      <c r="IPW68" s="167"/>
      <c r="IPX68" s="167"/>
      <c r="IPY68" s="167"/>
      <c r="IPZ68" s="167"/>
      <c r="IQA68" s="167"/>
      <c r="IQB68" s="167"/>
      <c r="IQC68" s="167"/>
      <c r="IQD68" s="167"/>
      <c r="IQE68" s="167"/>
      <c r="IQF68" s="167"/>
      <c r="IQG68" s="167"/>
      <c r="IQH68" s="167"/>
      <c r="IQI68" s="167"/>
      <c r="IQJ68" s="167"/>
      <c r="IQK68" s="167"/>
      <c r="IQL68" s="167"/>
      <c r="IQM68" s="167"/>
      <c r="IQN68" s="167"/>
      <c r="IQO68" s="167"/>
      <c r="IQP68" s="167"/>
      <c r="IQQ68" s="167"/>
      <c r="IQR68" s="167"/>
      <c r="IQS68" s="167"/>
      <c r="IQT68" s="167"/>
      <c r="IQU68" s="167"/>
      <c r="IQV68" s="167"/>
      <c r="IQW68" s="167"/>
      <c r="IQX68" s="167"/>
      <c r="IQY68" s="167"/>
      <c r="IQZ68" s="167"/>
      <c r="IRA68" s="167"/>
      <c r="IRB68" s="167"/>
      <c r="IRC68" s="167"/>
      <c r="IRD68" s="167"/>
      <c r="IRE68" s="167"/>
      <c r="IRF68" s="167"/>
      <c r="IRG68" s="167"/>
      <c r="IRH68" s="167"/>
      <c r="IRI68" s="167"/>
      <c r="IRJ68" s="167"/>
      <c r="IRK68" s="167"/>
      <c r="IRL68" s="167"/>
      <c r="IRM68" s="167"/>
      <c r="IRN68" s="167"/>
      <c r="IRO68" s="167"/>
      <c r="IRP68" s="167"/>
      <c r="IRQ68" s="167"/>
      <c r="IRR68" s="167"/>
      <c r="IRS68" s="167"/>
      <c r="IRT68" s="167"/>
      <c r="IRU68" s="167"/>
      <c r="IRV68" s="167"/>
      <c r="IRW68" s="167"/>
      <c r="IRX68" s="167"/>
      <c r="IRY68" s="167"/>
      <c r="IRZ68" s="167"/>
      <c r="ISA68" s="167"/>
      <c r="ISB68" s="167"/>
      <c r="ISC68" s="167"/>
      <c r="ISD68" s="167"/>
      <c r="ISE68" s="167"/>
      <c r="ISF68" s="167"/>
      <c r="ISG68" s="167"/>
      <c r="ISH68" s="167"/>
      <c r="ISI68" s="167"/>
      <c r="ISJ68" s="167"/>
      <c r="ISK68" s="167"/>
      <c r="ISL68" s="167"/>
      <c r="ISM68" s="167"/>
      <c r="ISN68" s="167"/>
      <c r="ISO68" s="167"/>
      <c r="ISP68" s="167"/>
      <c r="ISQ68" s="167"/>
      <c r="ISR68" s="167"/>
      <c r="ISS68" s="167"/>
      <c r="IST68" s="167"/>
      <c r="ISU68" s="167"/>
      <c r="ISV68" s="167"/>
      <c r="ISW68" s="167"/>
      <c r="ISX68" s="167"/>
      <c r="ISY68" s="167"/>
      <c r="ISZ68" s="167"/>
      <c r="ITA68" s="167"/>
      <c r="ITB68" s="167"/>
      <c r="ITC68" s="167"/>
      <c r="ITD68" s="167"/>
      <c r="ITE68" s="167"/>
      <c r="ITF68" s="167"/>
      <c r="ITG68" s="167"/>
      <c r="ITH68" s="167"/>
      <c r="ITI68" s="167"/>
      <c r="ITJ68" s="167"/>
      <c r="ITK68" s="167"/>
      <c r="ITL68" s="167"/>
      <c r="ITM68" s="167"/>
      <c r="ITN68" s="167"/>
      <c r="ITO68" s="167"/>
      <c r="ITP68" s="167"/>
      <c r="ITQ68" s="167"/>
      <c r="ITR68" s="167"/>
      <c r="ITS68" s="167"/>
      <c r="ITT68" s="167"/>
      <c r="ITU68" s="167"/>
      <c r="ITV68" s="167"/>
      <c r="ITW68" s="167"/>
      <c r="ITX68" s="167"/>
      <c r="ITY68" s="167"/>
      <c r="ITZ68" s="167"/>
      <c r="IUA68" s="167"/>
      <c r="IUB68" s="167"/>
      <c r="IUC68" s="167"/>
      <c r="IUD68" s="167"/>
      <c r="IUE68" s="167"/>
      <c r="IUF68" s="167"/>
      <c r="IUG68" s="167"/>
      <c r="IUH68" s="167"/>
      <c r="IUI68" s="167"/>
      <c r="IUJ68" s="167"/>
      <c r="IUK68" s="167"/>
      <c r="IUL68" s="167"/>
      <c r="IUM68" s="167"/>
      <c r="IUN68" s="167"/>
      <c r="IUO68" s="167"/>
      <c r="IUP68" s="167"/>
      <c r="IUQ68" s="167"/>
      <c r="IUR68" s="167"/>
      <c r="IUS68" s="167"/>
      <c r="IUT68" s="167"/>
      <c r="IUU68" s="167"/>
      <c r="IUV68" s="167"/>
      <c r="IUW68" s="167"/>
      <c r="IUX68" s="167"/>
      <c r="IUY68" s="167"/>
      <c r="IUZ68" s="167"/>
      <c r="IVA68" s="167"/>
      <c r="IVB68" s="167"/>
      <c r="IVC68" s="167"/>
      <c r="IVD68" s="167"/>
      <c r="IVE68" s="167"/>
      <c r="IVF68" s="167"/>
      <c r="IVG68" s="167"/>
      <c r="IVH68" s="167"/>
      <c r="IVI68" s="167"/>
      <c r="IVJ68" s="167"/>
      <c r="IVK68" s="167"/>
      <c r="IVL68" s="167"/>
      <c r="IVM68" s="167"/>
      <c r="IVN68" s="167"/>
      <c r="IVO68" s="167"/>
      <c r="IVP68" s="167"/>
      <c r="IVQ68" s="167"/>
      <c r="IVR68" s="167"/>
      <c r="IVS68" s="167"/>
      <c r="IVT68" s="167"/>
      <c r="IVU68" s="167"/>
      <c r="IVV68" s="167"/>
      <c r="IVW68" s="167"/>
      <c r="IVX68" s="167"/>
      <c r="IVY68" s="167"/>
      <c r="IVZ68" s="167"/>
      <c r="IWA68" s="167"/>
      <c r="IWB68" s="167"/>
      <c r="IWC68" s="167"/>
      <c r="IWD68" s="167"/>
      <c r="IWE68" s="167"/>
      <c r="IWF68" s="167"/>
      <c r="IWG68" s="167"/>
      <c r="IWH68" s="167"/>
      <c r="IWI68" s="167"/>
      <c r="IWJ68" s="167"/>
      <c r="IWK68" s="167"/>
      <c r="IWL68" s="167"/>
      <c r="IWM68" s="167"/>
      <c r="IWN68" s="167"/>
      <c r="IWO68" s="167"/>
      <c r="IWP68" s="167"/>
      <c r="IWQ68" s="167"/>
      <c r="IWR68" s="167"/>
      <c r="IWS68" s="167"/>
      <c r="IWT68" s="167"/>
      <c r="IWU68" s="167"/>
      <c r="IWV68" s="167"/>
      <c r="IWW68" s="167"/>
      <c r="IWX68" s="167"/>
      <c r="IWY68" s="167"/>
      <c r="IWZ68" s="167"/>
      <c r="IXA68" s="167"/>
      <c r="IXB68" s="167"/>
      <c r="IXC68" s="167"/>
      <c r="IXD68" s="167"/>
      <c r="IXE68" s="167"/>
      <c r="IXF68" s="167"/>
      <c r="IXG68" s="167"/>
      <c r="IXH68" s="167"/>
      <c r="IXI68" s="167"/>
      <c r="IXJ68" s="167"/>
      <c r="IXK68" s="167"/>
      <c r="IXL68" s="167"/>
      <c r="IXM68" s="167"/>
      <c r="IXN68" s="167"/>
      <c r="IXO68" s="167"/>
      <c r="IXP68" s="167"/>
      <c r="IXQ68" s="167"/>
      <c r="IXR68" s="167"/>
      <c r="IXS68" s="167"/>
      <c r="IXT68" s="167"/>
      <c r="IXU68" s="167"/>
      <c r="IXV68" s="167"/>
      <c r="IXW68" s="167"/>
      <c r="IXX68" s="167"/>
      <c r="IXY68" s="167"/>
      <c r="IXZ68" s="167"/>
      <c r="IYA68" s="167"/>
      <c r="IYB68" s="167"/>
      <c r="IYC68" s="167"/>
      <c r="IYD68" s="167"/>
      <c r="IYE68" s="167"/>
      <c r="IYF68" s="167"/>
      <c r="IYG68" s="167"/>
      <c r="IYH68" s="167"/>
      <c r="IYI68" s="167"/>
      <c r="IYJ68" s="167"/>
      <c r="IYK68" s="167"/>
      <c r="IYL68" s="167"/>
      <c r="IYM68" s="167"/>
      <c r="IYN68" s="167"/>
      <c r="IYO68" s="167"/>
      <c r="IYP68" s="167"/>
      <c r="IYQ68" s="167"/>
      <c r="IYR68" s="167"/>
      <c r="IYS68" s="167"/>
      <c r="IYT68" s="167"/>
      <c r="IYU68" s="167"/>
      <c r="IYV68" s="167"/>
      <c r="IYW68" s="167"/>
      <c r="IYX68" s="167"/>
      <c r="IYY68" s="167"/>
      <c r="IYZ68" s="167"/>
      <c r="IZA68" s="167"/>
      <c r="IZB68" s="167"/>
      <c r="IZC68" s="167"/>
      <c r="IZD68" s="167"/>
      <c r="IZE68" s="167"/>
      <c r="IZF68" s="167"/>
      <c r="IZG68" s="167"/>
      <c r="IZH68" s="167"/>
      <c r="IZI68" s="167"/>
      <c r="IZJ68" s="167"/>
      <c r="IZK68" s="167"/>
      <c r="IZL68" s="167"/>
      <c r="IZM68" s="167"/>
      <c r="IZN68" s="167"/>
      <c r="IZO68" s="167"/>
      <c r="IZP68" s="167"/>
      <c r="IZQ68" s="167"/>
      <c r="IZR68" s="167"/>
      <c r="IZS68" s="167"/>
      <c r="IZT68" s="167"/>
      <c r="IZU68" s="167"/>
      <c r="IZV68" s="167"/>
      <c r="IZW68" s="167"/>
      <c r="IZX68" s="167"/>
      <c r="IZY68" s="167"/>
      <c r="IZZ68" s="167"/>
      <c r="JAA68" s="167"/>
      <c r="JAB68" s="167"/>
      <c r="JAC68" s="167"/>
      <c r="JAD68" s="167"/>
      <c r="JAE68" s="167"/>
      <c r="JAF68" s="167"/>
      <c r="JAG68" s="167"/>
      <c r="JAH68" s="167"/>
      <c r="JAI68" s="167"/>
      <c r="JAJ68" s="167"/>
      <c r="JAK68" s="167"/>
      <c r="JAL68" s="167"/>
      <c r="JAM68" s="167"/>
      <c r="JAN68" s="167"/>
      <c r="JAO68" s="167"/>
      <c r="JAP68" s="167"/>
      <c r="JAQ68" s="167"/>
      <c r="JAR68" s="167"/>
      <c r="JAS68" s="167"/>
      <c r="JAT68" s="167"/>
      <c r="JAU68" s="167"/>
      <c r="JAV68" s="167"/>
      <c r="JAW68" s="167"/>
      <c r="JAX68" s="167"/>
      <c r="JAY68" s="167"/>
      <c r="JAZ68" s="167"/>
      <c r="JBA68" s="167"/>
      <c r="JBB68" s="167"/>
      <c r="JBC68" s="167"/>
      <c r="JBD68" s="167"/>
      <c r="JBE68" s="167"/>
      <c r="JBF68" s="167"/>
      <c r="JBG68" s="167"/>
      <c r="JBH68" s="167"/>
      <c r="JBI68" s="167"/>
      <c r="JBJ68" s="167"/>
      <c r="JBK68" s="167"/>
      <c r="JBL68" s="167"/>
      <c r="JBM68" s="167"/>
      <c r="JBN68" s="167"/>
      <c r="JBO68" s="167"/>
      <c r="JBP68" s="167"/>
      <c r="JBQ68" s="167"/>
      <c r="JBR68" s="167"/>
      <c r="JBS68" s="167"/>
      <c r="JBT68" s="167"/>
      <c r="JBU68" s="167"/>
      <c r="JBV68" s="167"/>
      <c r="JBW68" s="167"/>
      <c r="JBX68" s="167"/>
      <c r="JBY68" s="167"/>
      <c r="JBZ68" s="167"/>
      <c r="JCA68" s="167"/>
      <c r="JCB68" s="167"/>
      <c r="JCC68" s="167"/>
      <c r="JCD68" s="167"/>
      <c r="JCE68" s="167"/>
      <c r="JCF68" s="167"/>
      <c r="JCG68" s="167"/>
      <c r="JCH68" s="167"/>
      <c r="JCI68" s="167"/>
      <c r="JCJ68" s="167"/>
      <c r="JCK68" s="167"/>
      <c r="JCL68" s="167"/>
      <c r="JCM68" s="167"/>
      <c r="JCN68" s="167"/>
      <c r="JCO68" s="167"/>
      <c r="JCP68" s="167"/>
      <c r="JCQ68" s="167"/>
      <c r="JCR68" s="167"/>
      <c r="JCS68" s="167"/>
      <c r="JCT68" s="167"/>
      <c r="JCU68" s="167"/>
      <c r="JCV68" s="167"/>
      <c r="JCW68" s="167"/>
      <c r="JCX68" s="167"/>
      <c r="JCY68" s="167"/>
      <c r="JCZ68" s="167"/>
      <c r="JDA68" s="167"/>
      <c r="JDB68" s="167"/>
      <c r="JDC68" s="167"/>
      <c r="JDD68" s="167"/>
      <c r="JDE68" s="167"/>
      <c r="JDF68" s="167"/>
      <c r="JDG68" s="167"/>
      <c r="JDH68" s="167"/>
      <c r="JDI68" s="167"/>
      <c r="JDJ68" s="167"/>
      <c r="JDK68" s="167"/>
      <c r="JDL68" s="167"/>
      <c r="JDM68" s="167"/>
      <c r="JDN68" s="167"/>
      <c r="JDO68" s="167"/>
      <c r="JDP68" s="167"/>
      <c r="JDQ68" s="167"/>
      <c r="JDR68" s="167"/>
      <c r="JDS68" s="167"/>
      <c r="JDT68" s="167"/>
      <c r="JDU68" s="167"/>
      <c r="JDV68" s="167"/>
      <c r="JDW68" s="167"/>
      <c r="JDX68" s="167"/>
      <c r="JDY68" s="167"/>
      <c r="JDZ68" s="167"/>
      <c r="JEA68" s="167"/>
      <c r="JEB68" s="167"/>
      <c r="JEC68" s="167"/>
      <c r="JED68" s="167"/>
      <c r="JEE68" s="167"/>
      <c r="JEF68" s="167"/>
      <c r="JEG68" s="167"/>
      <c r="JEH68" s="167"/>
      <c r="JEI68" s="167"/>
      <c r="JEJ68" s="167"/>
      <c r="JEK68" s="167"/>
      <c r="JEL68" s="167"/>
      <c r="JEM68" s="167"/>
      <c r="JEN68" s="167"/>
      <c r="JEO68" s="167"/>
      <c r="JEP68" s="167"/>
      <c r="JEQ68" s="167"/>
      <c r="JER68" s="167"/>
      <c r="JES68" s="167"/>
      <c r="JET68" s="167"/>
      <c r="JEU68" s="167"/>
      <c r="JEV68" s="167"/>
      <c r="JEW68" s="167"/>
      <c r="JEX68" s="167"/>
      <c r="JEY68" s="167"/>
      <c r="JEZ68" s="167"/>
      <c r="JFA68" s="167"/>
      <c r="JFB68" s="167"/>
      <c r="JFC68" s="167"/>
      <c r="JFD68" s="167"/>
      <c r="JFE68" s="167"/>
      <c r="JFF68" s="167"/>
      <c r="JFG68" s="167"/>
      <c r="JFH68" s="167"/>
      <c r="JFI68" s="167"/>
      <c r="JFJ68" s="167"/>
      <c r="JFK68" s="167"/>
      <c r="JFL68" s="167"/>
      <c r="JFM68" s="167"/>
      <c r="JFN68" s="167"/>
      <c r="JFO68" s="167"/>
      <c r="JFP68" s="167"/>
      <c r="JFQ68" s="167"/>
      <c r="JFR68" s="167"/>
      <c r="JFS68" s="167"/>
      <c r="JFT68" s="167"/>
      <c r="JFU68" s="167"/>
      <c r="JFV68" s="167"/>
      <c r="JFW68" s="167"/>
      <c r="JFX68" s="167"/>
      <c r="JFY68" s="167"/>
      <c r="JFZ68" s="167"/>
      <c r="JGA68" s="167"/>
      <c r="JGB68" s="167"/>
      <c r="JGC68" s="167"/>
      <c r="JGD68" s="167"/>
      <c r="JGE68" s="167"/>
      <c r="JGF68" s="167"/>
      <c r="JGG68" s="167"/>
      <c r="JGH68" s="167"/>
      <c r="JGI68" s="167"/>
      <c r="JGJ68" s="167"/>
      <c r="JGK68" s="167"/>
      <c r="JGL68" s="167"/>
      <c r="JGM68" s="167"/>
      <c r="JGN68" s="167"/>
      <c r="JGO68" s="167"/>
      <c r="JGP68" s="167"/>
      <c r="JGQ68" s="167"/>
      <c r="JGR68" s="167"/>
      <c r="JGS68" s="167"/>
      <c r="JGT68" s="167"/>
      <c r="JGU68" s="167"/>
      <c r="JGV68" s="167"/>
      <c r="JGW68" s="167"/>
      <c r="JGX68" s="167"/>
      <c r="JGY68" s="167"/>
      <c r="JGZ68" s="167"/>
      <c r="JHA68" s="167"/>
      <c r="JHB68" s="167"/>
      <c r="JHC68" s="167"/>
      <c r="JHD68" s="167"/>
      <c r="JHE68" s="167"/>
      <c r="JHF68" s="167"/>
      <c r="JHG68" s="167"/>
      <c r="JHH68" s="167"/>
      <c r="JHI68" s="167"/>
      <c r="JHJ68" s="167"/>
      <c r="JHK68" s="167"/>
      <c r="JHL68" s="167"/>
      <c r="JHM68" s="167"/>
      <c r="JHN68" s="167"/>
      <c r="JHO68" s="167"/>
      <c r="JHP68" s="167"/>
      <c r="JHQ68" s="167"/>
      <c r="JHR68" s="167"/>
      <c r="JHS68" s="167"/>
      <c r="JHT68" s="167"/>
      <c r="JHU68" s="167"/>
      <c r="JHV68" s="167"/>
      <c r="JHW68" s="167"/>
      <c r="JHX68" s="167"/>
      <c r="JHY68" s="167"/>
      <c r="JHZ68" s="167"/>
      <c r="JIA68" s="167"/>
      <c r="JIB68" s="167"/>
      <c r="JIC68" s="167"/>
      <c r="JID68" s="167"/>
      <c r="JIE68" s="167"/>
      <c r="JIF68" s="167"/>
      <c r="JIG68" s="167"/>
      <c r="JIH68" s="167"/>
      <c r="JII68" s="167"/>
      <c r="JIJ68" s="167"/>
      <c r="JIK68" s="167"/>
      <c r="JIL68" s="167"/>
      <c r="JIM68" s="167"/>
      <c r="JIN68" s="167"/>
      <c r="JIO68" s="167"/>
      <c r="JIP68" s="167"/>
      <c r="JIQ68" s="167"/>
      <c r="JIR68" s="167"/>
      <c r="JIS68" s="167"/>
      <c r="JIT68" s="167"/>
      <c r="JIU68" s="167"/>
      <c r="JIV68" s="167"/>
      <c r="JIW68" s="167"/>
      <c r="JIX68" s="167"/>
      <c r="JIY68" s="167"/>
      <c r="JIZ68" s="167"/>
      <c r="JJA68" s="167"/>
      <c r="JJB68" s="167"/>
      <c r="JJC68" s="167"/>
      <c r="JJD68" s="167"/>
      <c r="JJE68" s="167"/>
      <c r="JJF68" s="167"/>
      <c r="JJG68" s="167"/>
      <c r="JJH68" s="167"/>
      <c r="JJI68" s="167"/>
      <c r="JJJ68" s="167"/>
      <c r="JJK68" s="167"/>
      <c r="JJL68" s="167"/>
      <c r="JJM68" s="167"/>
      <c r="JJN68" s="167"/>
      <c r="JJO68" s="167"/>
      <c r="JJP68" s="167"/>
      <c r="JJQ68" s="167"/>
      <c r="JJR68" s="167"/>
      <c r="JJS68" s="167"/>
      <c r="JJT68" s="167"/>
      <c r="JJU68" s="167"/>
      <c r="JJV68" s="167"/>
      <c r="JJW68" s="167"/>
      <c r="JJX68" s="167"/>
      <c r="JJY68" s="167"/>
      <c r="JJZ68" s="167"/>
      <c r="JKA68" s="167"/>
      <c r="JKB68" s="167"/>
      <c r="JKC68" s="167"/>
      <c r="JKD68" s="167"/>
      <c r="JKE68" s="167"/>
      <c r="JKF68" s="167"/>
      <c r="JKG68" s="167"/>
      <c r="JKH68" s="167"/>
      <c r="JKI68" s="167"/>
      <c r="JKJ68" s="167"/>
      <c r="JKK68" s="167"/>
      <c r="JKL68" s="167"/>
      <c r="JKM68" s="167"/>
      <c r="JKN68" s="167"/>
      <c r="JKO68" s="167"/>
      <c r="JKP68" s="167"/>
      <c r="JKQ68" s="167"/>
      <c r="JKR68" s="167"/>
      <c r="JKS68" s="167"/>
      <c r="JKT68" s="167"/>
      <c r="JKU68" s="167"/>
      <c r="JKV68" s="167"/>
      <c r="JKW68" s="167"/>
      <c r="JKX68" s="167"/>
      <c r="JKY68" s="167"/>
      <c r="JKZ68" s="167"/>
      <c r="JLA68" s="167"/>
      <c r="JLB68" s="167"/>
      <c r="JLC68" s="167"/>
      <c r="JLD68" s="167"/>
      <c r="JLE68" s="167"/>
      <c r="JLF68" s="167"/>
      <c r="JLG68" s="167"/>
      <c r="JLH68" s="167"/>
      <c r="JLI68" s="167"/>
      <c r="JLJ68" s="167"/>
      <c r="JLK68" s="167"/>
      <c r="JLL68" s="167"/>
      <c r="JLM68" s="167"/>
      <c r="JLN68" s="167"/>
      <c r="JLO68" s="167"/>
      <c r="JLP68" s="167"/>
      <c r="JLQ68" s="167"/>
      <c r="JLR68" s="167"/>
      <c r="JLS68" s="167"/>
      <c r="JLT68" s="167"/>
      <c r="JLU68" s="167"/>
      <c r="JLV68" s="167"/>
      <c r="JLW68" s="167"/>
      <c r="JLX68" s="167"/>
      <c r="JLY68" s="167"/>
      <c r="JLZ68" s="167"/>
      <c r="JMA68" s="167"/>
      <c r="JMB68" s="167"/>
      <c r="JMC68" s="167"/>
      <c r="JMD68" s="167"/>
      <c r="JME68" s="167"/>
      <c r="JMF68" s="167"/>
      <c r="JMG68" s="167"/>
      <c r="JMH68" s="167"/>
      <c r="JMI68" s="167"/>
      <c r="JMJ68" s="167"/>
      <c r="JMK68" s="167"/>
      <c r="JML68" s="167"/>
      <c r="JMM68" s="167"/>
      <c r="JMN68" s="167"/>
      <c r="JMO68" s="167"/>
      <c r="JMP68" s="167"/>
      <c r="JMQ68" s="167"/>
      <c r="JMR68" s="167"/>
      <c r="JMS68" s="167"/>
      <c r="JMT68" s="167"/>
      <c r="JMU68" s="167"/>
      <c r="JMV68" s="167"/>
      <c r="JMW68" s="167"/>
      <c r="JMX68" s="167"/>
      <c r="JMY68" s="167"/>
      <c r="JMZ68" s="167"/>
      <c r="JNA68" s="167"/>
      <c r="JNB68" s="167"/>
      <c r="JNC68" s="167"/>
      <c r="JND68" s="167"/>
      <c r="JNE68" s="167"/>
      <c r="JNF68" s="167"/>
      <c r="JNG68" s="167"/>
      <c r="JNH68" s="167"/>
      <c r="JNI68" s="167"/>
      <c r="JNJ68" s="167"/>
      <c r="JNK68" s="167"/>
      <c r="JNL68" s="167"/>
      <c r="JNM68" s="167"/>
      <c r="JNN68" s="167"/>
      <c r="JNO68" s="167"/>
      <c r="JNP68" s="167"/>
      <c r="JNQ68" s="167"/>
      <c r="JNR68" s="167"/>
      <c r="JNS68" s="167"/>
      <c r="JNT68" s="167"/>
      <c r="JNU68" s="167"/>
      <c r="JNV68" s="167"/>
      <c r="JNW68" s="167"/>
      <c r="JNX68" s="167"/>
      <c r="JNY68" s="167"/>
      <c r="JNZ68" s="167"/>
      <c r="JOA68" s="167"/>
      <c r="JOB68" s="167"/>
      <c r="JOC68" s="167"/>
      <c r="JOD68" s="167"/>
      <c r="JOE68" s="167"/>
      <c r="JOF68" s="167"/>
      <c r="JOG68" s="167"/>
      <c r="JOH68" s="167"/>
      <c r="JOI68" s="167"/>
      <c r="JOJ68" s="167"/>
      <c r="JOK68" s="167"/>
      <c r="JOL68" s="167"/>
      <c r="JOM68" s="167"/>
      <c r="JON68" s="167"/>
      <c r="JOO68" s="167"/>
      <c r="JOP68" s="167"/>
      <c r="JOQ68" s="167"/>
      <c r="JOR68" s="167"/>
      <c r="JOS68" s="167"/>
      <c r="JOT68" s="167"/>
      <c r="JOU68" s="167"/>
      <c r="JOV68" s="167"/>
      <c r="JOW68" s="167"/>
      <c r="JOX68" s="167"/>
      <c r="JOY68" s="167"/>
      <c r="JOZ68" s="167"/>
      <c r="JPA68" s="167"/>
      <c r="JPB68" s="167"/>
      <c r="JPC68" s="167"/>
      <c r="JPD68" s="167"/>
      <c r="JPE68" s="167"/>
      <c r="JPF68" s="167"/>
      <c r="JPG68" s="167"/>
      <c r="JPH68" s="167"/>
      <c r="JPI68" s="167"/>
      <c r="JPJ68" s="167"/>
      <c r="JPK68" s="167"/>
      <c r="JPL68" s="167"/>
      <c r="JPM68" s="167"/>
      <c r="JPN68" s="167"/>
      <c r="JPO68" s="167"/>
      <c r="JPP68" s="167"/>
      <c r="JPQ68" s="167"/>
      <c r="JPR68" s="167"/>
      <c r="JPS68" s="167"/>
      <c r="JPT68" s="167"/>
      <c r="JPU68" s="167"/>
      <c r="JPV68" s="167"/>
      <c r="JPW68" s="167"/>
      <c r="JPX68" s="167"/>
      <c r="JPY68" s="167"/>
      <c r="JPZ68" s="167"/>
      <c r="JQA68" s="167"/>
      <c r="JQB68" s="167"/>
      <c r="JQC68" s="167"/>
      <c r="JQD68" s="167"/>
      <c r="JQE68" s="167"/>
      <c r="JQF68" s="167"/>
      <c r="JQG68" s="167"/>
      <c r="JQH68" s="167"/>
      <c r="JQI68" s="167"/>
      <c r="JQJ68" s="167"/>
      <c r="JQK68" s="167"/>
      <c r="JQL68" s="167"/>
      <c r="JQM68" s="167"/>
      <c r="JQN68" s="167"/>
      <c r="JQO68" s="167"/>
      <c r="JQP68" s="167"/>
      <c r="JQQ68" s="167"/>
      <c r="JQR68" s="167"/>
      <c r="JQS68" s="167"/>
      <c r="JQT68" s="167"/>
      <c r="JQU68" s="167"/>
      <c r="JQV68" s="167"/>
      <c r="JQW68" s="167"/>
      <c r="JQX68" s="167"/>
      <c r="JQY68" s="167"/>
      <c r="JQZ68" s="167"/>
      <c r="JRA68" s="167"/>
      <c r="JRB68" s="167"/>
      <c r="JRC68" s="167"/>
      <c r="JRD68" s="167"/>
      <c r="JRE68" s="167"/>
      <c r="JRF68" s="167"/>
      <c r="JRG68" s="167"/>
      <c r="JRH68" s="167"/>
      <c r="JRI68" s="167"/>
      <c r="JRJ68" s="167"/>
      <c r="JRK68" s="167"/>
      <c r="JRL68" s="167"/>
      <c r="JRM68" s="167"/>
      <c r="JRN68" s="167"/>
      <c r="JRO68" s="167"/>
      <c r="JRP68" s="167"/>
      <c r="JRQ68" s="167"/>
      <c r="JRR68" s="167"/>
      <c r="JRS68" s="167"/>
      <c r="JRT68" s="167"/>
      <c r="JRU68" s="167"/>
      <c r="JRV68" s="167"/>
      <c r="JRW68" s="167"/>
      <c r="JRX68" s="167"/>
      <c r="JRY68" s="167"/>
      <c r="JRZ68" s="167"/>
      <c r="JSA68" s="167"/>
      <c r="JSB68" s="167"/>
      <c r="JSC68" s="167"/>
      <c r="JSD68" s="167"/>
      <c r="JSE68" s="167"/>
      <c r="JSF68" s="167"/>
      <c r="JSG68" s="167"/>
      <c r="JSH68" s="167"/>
      <c r="JSI68" s="167"/>
      <c r="JSJ68" s="167"/>
      <c r="JSK68" s="167"/>
      <c r="JSL68" s="167"/>
      <c r="JSM68" s="167"/>
      <c r="JSN68" s="167"/>
      <c r="JSO68" s="167"/>
      <c r="JSP68" s="167"/>
      <c r="JSQ68" s="167"/>
      <c r="JSR68" s="167"/>
      <c r="JSS68" s="167"/>
      <c r="JST68" s="167"/>
      <c r="JSU68" s="167"/>
      <c r="JSV68" s="167"/>
      <c r="JSW68" s="167"/>
      <c r="JSX68" s="167"/>
      <c r="JSY68" s="167"/>
      <c r="JSZ68" s="167"/>
      <c r="JTA68" s="167"/>
      <c r="JTB68" s="167"/>
      <c r="JTC68" s="167"/>
      <c r="JTD68" s="167"/>
      <c r="JTE68" s="167"/>
      <c r="JTF68" s="167"/>
      <c r="JTG68" s="167"/>
      <c r="JTH68" s="167"/>
      <c r="JTI68" s="167"/>
      <c r="JTJ68" s="167"/>
      <c r="JTK68" s="167"/>
      <c r="JTL68" s="167"/>
      <c r="JTM68" s="167"/>
      <c r="JTN68" s="167"/>
      <c r="JTO68" s="167"/>
      <c r="JTP68" s="167"/>
      <c r="JTQ68" s="167"/>
      <c r="JTR68" s="167"/>
      <c r="JTS68" s="167"/>
      <c r="JTT68" s="167"/>
      <c r="JTU68" s="167"/>
      <c r="JTV68" s="167"/>
      <c r="JTW68" s="167"/>
      <c r="JTX68" s="167"/>
      <c r="JTY68" s="167"/>
      <c r="JTZ68" s="167"/>
      <c r="JUA68" s="167"/>
      <c r="JUB68" s="167"/>
      <c r="JUC68" s="167"/>
      <c r="JUD68" s="167"/>
      <c r="JUE68" s="167"/>
      <c r="JUF68" s="167"/>
      <c r="JUG68" s="167"/>
      <c r="JUH68" s="167"/>
      <c r="JUI68" s="167"/>
      <c r="JUJ68" s="167"/>
      <c r="JUK68" s="167"/>
      <c r="JUL68" s="167"/>
      <c r="JUM68" s="167"/>
      <c r="JUN68" s="167"/>
      <c r="JUO68" s="167"/>
      <c r="JUP68" s="167"/>
      <c r="JUQ68" s="167"/>
      <c r="JUR68" s="167"/>
      <c r="JUS68" s="167"/>
      <c r="JUT68" s="167"/>
      <c r="JUU68" s="167"/>
      <c r="JUV68" s="167"/>
      <c r="JUW68" s="167"/>
      <c r="JUX68" s="167"/>
      <c r="JUY68" s="167"/>
      <c r="JUZ68" s="167"/>
      <c r="JVA68" s="167"/>
      <c r="JVB68" s="167"/>
      <c r="JVC68" s="167"/>
      <c r="JVD68" s="167"/>
      <c r="JVE68" s="167"/>
      <c r="JVF68" s="167"/>
      <c r="JVG68" s="167"/>
      <c r="JVH68" s="167"/>
      <c r="JVI68" s="167"/>
      <c r="JVJ68" s="167"/>
      <c r="JVK68" s="167"/>
      <c r="JVL68" s="167"/>
      <c r="JVM68" s="167"/>
      <c r="JVN68" s="167"/>
      <c r="JVO68" s="167"/>
      <c r="JVP68" s="167"/>
      <c r="JVQ68" s="167"/>
      <c r="JVR68" s="167"/>
      <c r="JVS68" s="167"/>
      <c r="JVT68" s="167"/>
      <c r="JVU68" s="167"/>
      <c r="JVV68" s="167"/>
      <c r="JVW68" s="167"/>
      <c r="JVX68" s="167"/>
      <c r="JVY68" s="167"/>
      <c r="JVZ68" s="167"/>
      <c r="JWA68" s="167"/>
      <c r="JWB68" s="167"/>
      <c r="JWC68" s="167"/>
      <c r="JWD68" s="167"/>
      <c r="JWE68" s="167"/>
      <c r="JWF68" s="167"/>
      <c r="JWG68" s="167"/>
      <c r="JWH68" s="167"/>
      <c r="JWI68" s="167"/>
      <c r="JWJ68" s="167"/>
      <c r="JWK68" s="167"/>
      <c r="JWL68" s="167"/>
      <c r="JWM68" s="167"/>
      <c r="JWN68" s="167"/>
      <c r="JWO68" s="167"/>
      <c r="JWP68" s="167"/>
      <c r="JWQ68" s="167"/>
      <c r="JWR68" s="167"/>
      <c r="JWS68" s="167"/>
      <c r="JWT68" s="167"/>
      <c r="JWU68" s="167"/>
      <c r="JWV68" s="167"/>
      <c r="JWW68" s="167"/>
      <c r="JWX68" s="167"/>
      <c r="JWY68" s="167"/>
      <c r="JWZ68" s="167"/>
      <c r="JXA68" s="167"/>
      <c r="JXB68" s="167"/>
      <c r="JXC68" s="167"/>
      <c r="JXD68" s="167"/>
      <c r="JXE68" s="167"/>
      <c r="JXF68" s="167"/>
      <c r="JXG68" s="167"/>
      <c r="JXH68" s="167"/>
      <c r="JXI68" s="167"/>
      <c r="JXJ68" s="167"/>
      <c r="JXK68" s="167"/>
      <c r="JXL68" s="167"/>
      <c r="JXM68" s="167"/>
      <c r="JXN68" s="167"/>
      <c r="JXO68" s="167"/>
      <c r="JXP68" s="167"/>
      <c r="JXQ68" s="167"/>
      <c r="JXR68" s="167"/>
      <c r="JXS68" s="167"/>
      <c r="JXT68" s="167"/>
      <c r="JXU68" s="167"/>
      <c r="JXV68" s="167"/>
      <c r="JXW68" s="167"/>
      <c r="JXX68" s="167"/>
      <c r="JXY68" s="167"/>
      <c r="JXZ68" s="167"/>
      <c r="JYA68" s="167"/>
      <c r="JYB68" s="167"/>
      <c r="JYC68" s="167"/>
      <c r="JYD68" s="167"/>
      <c r="JYE68" s="167"/>
      <c r="JYF68" s="167"/>
      <c r="JYG68" s="167"/>
      <c r="JYH68" s="167"/>
      <c r="JYI68" s="167"/>
      <c r="JYJ68" s="167"/>
      <c r="JYK68" s="167"/>
      <c r="JYL68" s="167"/>
      <c r="JYM68" s="167"/>
      <c r="JYN68" s="167"/>
      <c r="JYO68" s="167"/>
      <c r="JYP68" s="167"/>
      <c r="JYQ68" s="167"/>
      <c r="JYR68" s="167"/>
      <c r="JYS68" s="167"/>
      <c r="JYT68" s="167"/>
      <c r="JYU68" s="167"/>
      <c r="JYV68" s="167"/>
      <c r="JYW68" s="167"/>
      <c r="JYX68" s="167"/>
      <c r="JYY68" s="167"/>
      <c r="JYZ68" s="167"/>
      <c r="JZA68" s="167"/>
      <c r="JZB68" s="167"/>
      <c r="JZC68" s="167"/>
      <c r="JZD68" s="167"/>
      <c r="JZE68" s="167"/>
      <c r="JZF68" s="167"/>
      <c r="JZG68" s="167"/>
      <c r="JZH68" s="167"/>
      <c r="JZI68" s="167"/>
      <c r="JZJ68" s="167"/>
      <c r="JZK68" s="167"/>
      <c r="JZL68" s="167"/>
      <c r="JZM68" s="167"/>
      <c r="JZN68" s="167"/>
      <c r="JZO68" s="167"/>
      <c r="JZP68" s="167"/>
      <c r="JZQ68" s="167"/>
      <c r="JZR68" s="167"/>
      <c r="JZS68" s="167"/>
      <c r="JZT68" s="167"/>
      <c r="JZU68" s="167"/>
      <c r="JZV68" s="167"/>
      <c r="JZW68" s="167"/>
      <c r="JZX68" s="167"/>
      <c r="JZY68" s="167"/>
      <c r="JZZ68" s="167"/>
      <c r="KAA68" s="167"/>
      <c r="KAB68" s="167"/>
      <c r="KAC68" s="167"/>
      <c r="KAD68" s="167"/>
      <c r="KAE68" s="167"/>
      <c r="KAF68" s="167"/>
      <c r="KAG68" s="167"/>
      <c r="KAH68" s="167"/>
      <c r="KAI68" s="167"/>
      <c r="KAJ68" s="167"/>
      <c r="KAK68" s="167"/>
      <c r="KAL68" s="167"/>
      <c r="KAM68" s="167"/>
      <c r="KAN68" s="167"/>
      <c r="KAO68" s="167"/>
      <c r="KAP68" s="167"/>
      <c r="KAQ68" s="167"/>
      <c r="KAR68" s="167"/>
      <c r="KAS68" s="167"/>
      <c r="KAT68" s="167"/>
      <c r="KAU68" s="167"/>
      <c r="KAV68" s="167"/>
      <c r="KAW68" s="167"/>
      <c r="KAX68" s="167"/>
      <c r="KAY68" s="167"/>
      <c r="KAZ68" s="167"/>
      <c r="KBA68" s="167"/>
      <c r="KBB68" s="167"/>
      <c r="KBC68" s="167"/>
      <c r="KBD68" s="167"/>
      <c r="KBE68" s="167"/>
      <c r="KBF68" s="167"/>
      <c r="KBG68" s="167"/>
      <c r="KBH68" s="167"/>
      <c r="KBI68" s="167"/>
      <c r="KBJ68" s="167"/>
      <c r="KBK68" s="167"/>
      <c r="KBL68" s="167"/>
      <c r="KBM68" s="167"/>
      <c r="KBN68" s="167"/>
      <c r="KBO68" s="167"/>
      <c r="KBP68" s="167"/>
      <c r="KBQ68" s="167"/>
      <c r="KBR68" s="167"/>
      <c r="KBS68" s="167"/>
      <c r="KBT68" s="167"/>
      <c r="KBU68" s="167"/>
      <c r="KBV68" s="167"/>
      <c r="KBW68" s="167"/>
      <c r="KBX68" s="167"/>
      <c r="KBY68" s="167"/>
      <c r="KBZ68" s="167"/>
      <c r="KCA68" s="167"/>
      <c r="KCB68" s="167"/>
      <c r="KCC68" s="167"/>
      <c r="KCD68" s="167"/>
      <c r="KCE68" s="167"/>
      <c r="KCF68" s="167"/>
      <c r="KCG68" s="167"/>
      <c r="KCH68" s="167"/>
      <c r="KCI68" s="167"/>
      <c r="KCJ68" s="167"/>
      <c r="KCK68" s="167"/>
      <c r="KCL68" s="167"/>
      <c r="KCM68" s="167"/>
      <c r="KCN68" s="167"/>
      <c r="KCO68" s="167"/>
      <c r="KCP68" s="167"/>
      <c r="KCQ68" s="167"/>
      <c r="KCR68" s="167"/>
      <c r="KCS68" s="167"/>
      <c r="KCT68" s="167"/>
      <c r="KCU68" s="167"/>
      <c r="KCV68" s="167"/>
      <c r="KCW68" s="167"/>
      <c r="KCX68" s="167"/>
      <c r="KCY68" s="167"/>
      <c r="KCZ68" s="167"/>
      <c r="KDA68" s="167"/>
      <c r="KDB68" s="167"/>
      <c r="KDC68" s="167"/>
      <c r="KDD68" s="167"/>
      <c r="KDE68" s="167"/>
      <c r="KDF68" s="167"/>
      <c r="KDG68" s="167"/>
      <c r="KDH68" s="167"/>
      <c r="KDI68" s="167"/>
      <c r="KDJ68" s="167"/>
      <c r="KDK68" s="167"/>
      <c r="KDL68" s="167"/>
      <c r="KDM68" s="167"/>
      <c r="KDN68" s="167"/>
      <c r="KDO68" s="167"/>
      <c r="KDP68" s="167"/>
      <c r="KDQ68" s="167"/>
      <c r="KDR68" s="167"/>
      <c r="KDS68" s="167"/>
      <c r="KDT68" s="167"/>
      <c r="KDU68" s="167"/>
      <c r="KDV68" s="167"/>
      <c r="KDW68" s="167"/>
      <c r="KDX68" s="167"/>
      <c r="KDY68" s="167"/>
      <c r="KDZ68" s="167"/>
      <c r="KEA68" s="167"/>
      <c r="KEB68" s="167"/>
      <c r="KEC68" s="167"/>
      <c r="KED68" s="167"/>
      <c r="KEE68" s="167"/>
      <c r="KEF68" s="167"/>
      <c r="KEG68" s="167"/>
      <c r="KEH68" s="167"/>
      <c r="KEI68" s="167"/>
      <c r="KEJ68" s="167"/>
      <c r="KEK68" s="167"/>
      <c r="KEL68" s="167"/>
      <c r="KEM68" s="167"/>
      <c r="KEN68" s="167"/>
      <c r="KEO68" s="167"/>
      <c r="KEP68" s="167"/>
      <c r="KEQ68" s="167"/>
      <c r="KER68" s="167"/>
      <c r="KES68" s="167"/>
      <c r="KET68" s="167"/>
      <c r="KEU68" s="167"/>
      <c r="KEV68" s="167"/>
      <c r="KEW68" s="167"/>
      <c r="KEX68" s="167"/>
      <c r="KEY68" s="167"/>
      <c r="KEZ68" s="167"/>
      <c r="KFA68" s="167"/>
      <c r="KFB68" s="167"/>
      <c r="KFC68" s="167"/>
      <c r="KFD68" s="167"/>
      <c r="KFE68" s="167"/>
      <c r="KFF68" s="167"/>
      <c r="KFG68" s="167"/>
      <c r="KFH68" s="167"/>
      <c r="KFI68" s="167"/>
      <c r="KFJ68" s="167"/>
      <c r="KFK68" s="167"/>
      <c r="KFL68" s="167"/>
      <c r="KFM68" s="167"/>
      <c r="KFN68" s="167"/>
      <c r="KFO68" s="167"/>
      <c r="KFP68" s="167"/>
      <c r="KFQ68" s="167"/>
      <c r="KFR68" s="167"/>
      <c r="KFS68" s="167"/>
      <c r="KFT68" s="167"/>
      <c r="KFU68" s="167"/>
      <c r="KFV68" s="167"/>
      <c r="KFW68" s="167"/>
      <c r="KFX68" s="167"/>
      <c r="KFY68" s="167"/>
      <c r="KFZ68" s="167"/>
      <c r="KGA68" s="167"/>
      <c r="KGB68" s="167"/>
      <c r="KGC68" s="167"/>
      <c r="KGD68" s="167"/>
      <c r="KGE68" s="167"/>
      <c r="KGF68" s="167"/>
      <c r="KGG68" s="167"/>
      <c r="KGH68" s="167"/>
      <c r="KGI68" s="167"/>
      <c r="KGJ68" s="167"/>
      <c r="KGK68" s="167"/>
      <c r="KGL68" s="167"/>
      <c r="KGM68" s="167"/>
      <c r="KGN68" s="167"/>
      <c r="KGO68" s="167"/>
      <c r="KGP68" s="167"/>
      <c r="KGQ68" s="167"/>
      <c r="KGR68" s="167"/>
      <c r="KGS68" s="167"/>
      <c r="KGT68" s="167"/>
      <c r="KGU68" s="167"/>
      <c r="KGV68" s="167"/>
      <c r="KGW68" s="167"/>
      <c r="KGX68" s="167"/>
      <c r="KGY68" s="167"/>
      <c r="KGZ68" s="167"/>
      <c r="KHA68" s="167"/>
      <c r="KHB68" s="167"/>
      <c r="KHC68" s="167"/>
      <c r="KHD68" s="167"/>
      <c r="KHE68" s="167"/>
      <c r="KHF68" s="167"/>
      <c r="KHG68" s="167"/>
      <c r="KHH68" s="167"/>
      <c r="KHI68" s="167"/>
      <c r="KHJ68" s="167"/>
      <c r="KHK68" s="167"/>
      <c r="KHL68" s="167"/>
      <c r="KHM68" s="167"/>
      <c r="KHN68" s="167"/>
      <c r="KHO68" s="167"/>
      <c r="KHP68" s="167"/>
      <c r="KHQ68" s="167"/>
      <c r="KHR68" s="167"/>
      <c r="KHS68" s="167"/>
      <c r="KHT68" s="167"/>
      <c r="KHU68" s="167"/>
      <c r="KHV68" s="167"/>
      <c r="KHW68" s="167"/>
      <c r="KHX68" s="167"/>
      <c r="KHY68" s="167"/>
      <c r="KHZ68" s="167"/>
      <c r="KIA68" s="167"/>
      <c r="KIB68" s="167"/>
      <c r="KIC68" s="167"/>
      <c r="KID68" s="167"/>
      <c r="KIE68" s="167"/>
      <c r="KIF68" s="167"/>
      <c r="KIG68" s="167"/>
      <c r="KIH68" s="167"/>
      <c r="KII68" s="167"/>
      <c r="KIJ68" s="167"/>
      <c r="KIK68" s="167"/>
      <c r="KIL68" s="167"/>
      <c r="KIM68" s="167"/>
      <c r="KIN68" s="167"/>
      <c r="KIO68" s="167"/>
      <c r="KIP68" s="167"/>
      <c r="KIQ68" s="167"/>
      <c r="KIR68" s="167"/>
      <c r="KIS68" s="167"/>
      <c r="KIT68" s="167"/>
      <c r="KIU68" s="167"/>
      <c r="KIV68" s="167"/>
      <c r="KIW68" s="167"/>
      <c r="KIX68" s="167"/>
      <c r="KIY68" s="167"/>
      <c r="KIZ68" s="167"/>
      <c r="KJA68" s="167"/>
      <c r="KJB68" s="167"/>
      <c r="KJC68" s="167"/>
      <c r="KJD68" s="167"/>
      <c r="KJE68" s="167"/>
      <c r="KJF68" s="167"/>
      <c r="KJG68" s="167"/>
      <c r="KJH68" s="167"/>
      <c r="KJI68" s="167"/>
      <c r="KJJ68" s="167"/>
      <c r="KJK68" s="167"/>
      <c r="KJL68" s="167"/>
      <c r="KJM68" s="167"/>
      <c r="KJN68" s="167"/>
      <c r="KJO68" s="167"/>
      <c r="KJP68" s="167"/>
      <c r="KJQ68" s="167"/>
      <c r="KJR68" s="167"/>
      <c r="KJS68" s="167"/>
      <c r="KJT68" s="167"/>
      <c r="KJU68" s="167"/>
      <c r="KJV68" s="167"/>
      <c r="KJW68" s="167"/>
      <c r="KJX68" s="167"/>
      <c r="KJY68" s="167"/>
      <c r="KJZ68" s="167"/>
      <c r="KKA68" s="167"/>
      <c r="KKB68" s="167"/>
      <c r="KKC68" s="167"/>
      <c r="KKD68" s="167"/>
      <c r="KKE68" s="167"/>
      <c r="KKF68" s="167"/>
      <c r="KKG68" s="167"/>
      <c r="KKH68" s="167"/>
      <c r="KKI68" s="167"/>
      <c r="KKJ68" s="167"/>
      <c r="KKK68" s="167"/>
      <c r="KKL68" s="167"/>
      <c r="KKM68" s="167"/>
      <c r="KKN68" s="167"/>
      <c r="KKO68" s="167"/>
      <c r="KKP68" s="167"/>
      <c r="KKQ68" s="167"/>
      <c r="KKR68" s="167"/>
      <c r="KKS68" s="167"/>
      <c r="KKT68" s="167"/>
      <c r="KKU68" s="167"/>
      <c r="KKV68" s="167"/>
      <c r="KKW68" s="167"/>
      <c r="KKX68" s="167"/>
      <c r="KKY68" s="167"/>
      <c r="KKZ68" s="167"/>
      <c r="KLA68" s="167"/>
      <c r="KLB68" s="167"/>
      <c r="KLC68" s="167"/>
      <c r="KLD68" s="167"/>
      <c r="KLE68" s="167"/>
      <c r="KLF68" s="167"/>
      <c r="KLG68" s="167"/>
      <c r="KLH68" s="167"/>
      <c r="KLI68" s="167"/>
      <c r="KLJ68" s="167"/>
      <c r="KLK68" s="167"/>
      <c r="KLL68" s="167"/>
      <c r="KLM68" s="167"/>
      <c r="KLN68" s="167"/>
      <c r="KLO68" s="167"/>
      <c r="KLP68" s="167"/>
      <c r="KLQ68" s="167"/>
      <c r="KLR68" s="167"/>
      <c r="KLS68" s="167"/>
      <c r="KLT68" s="167"/>
      <c r="KLU68" s="167"/>
      <c r="KLV68" s="167"/>
      <c r="KLW68" s="167"/>
      <c r="KLX68" s="167"/>
      <c r="KLY68" s="167"/>
      <c r="KLZ68" s="167"/>
      <c r="KMA68" s="167"/>
      <c r="KMB68" s="167"/>
      <c r="KMC68" s="167"/>
      <c r="KMD68" s="167"/>
      <c r="KME68" s="167"/>
      <c r="KMF68" s="167"/>
      <c r="KMG68" s="167"/>
      <c r="KMH68" s="167"/>
      <c r="KMI68" s="167"/>
      <c r="KMJ68" s="167"/>
      <c r="KMK68" s="167"/>
      <c r="KML68" s="167"/>
      <c r="KMM68" s="167"/>
      <c r="KMN68" s="167"/>
      <c r="KMO68" s="167"/>
      <c r="KMP68" s="167"/>
      <c r="KMQ68" s="167"/>
      <c r="KMR68" s="167"/>
      <c r="KMS68" s="167"/>
      <c r="KMT68" s="167"/>
      <c r="KMU68" s="167"/>
      <c r="KMV68" s="167"/>
      <c r="KMW68" s="167"/>
      <c r="KMX68" s="167"/>
      <c r="KMY68" s="167"/>
      <c r="KMZ68" s="167"/>
      <c r="KNA68" s="167"/>
      <c r="KNB68" s="167"/>
      <c r="KNC68" s="167"/>
      <c r="KND68" s="167"/>
      <c r="KNE68" s="167"/>
      <c r="KNF68" s="167"/>
      <c r="KNG68" s="167"/>
      <c r="KNH68" s="167"/>
      <c r="KNI68" s="167"/>
      <c r="KNJ68" s="167"/>
      <c r="KNK68" s="167"/>
      <c r="KNL68" s="167"/>
      <c r="KNM68" s="167"/>
      <c r="KNN68" s="167"/>
      <c r="KNO68" s="167"/>
      <c r="KNP68" s="167"/>
      <c r="KNQ68" s="167"/>
      <c r="KNR68" s="167"/>
      <c r="KNS68" s="167"/>
      <c r="KNT68" s="167"/>
      <c r="KNU68" s="167"/>
      <c r="KNV68" s="167"/>
      <c r="KNW68" s="167"/>
      <c r="KNX68" s="167"/>
      <c r="KNY68" s="167"/>
      <c r="KNZ68" s="167"/>
      <c r="KOA68" s="167"/>
      <c r="KOB68" s="167"/>
      <c r="KOC68" s="167"/>
      <c r="KOD68" s="167"/>
      <c r="KOE68" s="167"/>
      <c r="KOF68" s="167"/>
      <c r="KOG68" s="167"/>
      <c r="KOH68" s="167"/>
      <c r="KOI68" s="167"/>
      <c r="KOJ68" s="167"/>
      <c r="KOK68" s="167"/>
      <c r="KOL68" s="167"/>
      <c r="KOM68" s="167"/>
      <c r="KON68" s="167"/>
      <c r="KOO68" s="167"/>
      <c r="KOP68" s="167"/>
      <c r="KOQ68" s="167"/>
      <c r="KOR68" s="167"/>
      <c r="KOS68" s="167"/>
      <c r="KOT68" s="167"/>
      <c r="KOU68" s="167"/>
      <c r="KOV68" s="167"/>
      <c r="KOW68" s="167"/>
      <c r="KOX68" s="167"/>
      <c r="KOY68" s="167"/>
      <c r="KOZ68" s="167"/>
      <c r="KPA68" s="167"/>
      <c r="KPB68" s="167"/>
      <c r="KPC68" s="167"/>
      <c r="KPD68" s="167"/>
      <c r="KPE68" s="167"/>
      <c r="KPF68" s="167"/>
      <c r="KPG68" s="167"/>
      <c r="KPH68" s="167"/>
      <c r="KPI68" s="167"/>
      <c r="KPJ68" s="167"/>
      <c r="KPK68" s="167"/>
      <c r="KPL68" s="167"/>
      <c r="KPM68" s="167"/>
      <c r="KPN68" s="167"/>
      <c r="KPO68" s="167"/>
      <c r="KPP68" s="167"/>
      <c r="KPQ68" s="167"/>
      <c r="KPR68" s="167"/>
      <c r="KPS68" s="167"/>
      <c r="KPT68" s="167"/>
      <c r="KPU68" s="167"/>
      <c r="KPV68" s="167"/>
      <c r="KPW68" s="167"/>
      <c r="KPX68" s="167"/>
      <c r="KPY68" s="167"/>
      <c r="KPZ68" s="167"/>
      <c r="KQA68" s="167"/>
      <c r="KQB68" s="167"/>
      <c r="KQC68" s="167"/>
      <c r="KQD68" s="167"/>
      <c r="KQE68" s="167"/>
      <c r="KQF68" s="167"/>
      <c r="KQG68" s="167"/>
      <c r="KQH68" s="167"/>
      <c r="KQI68" s="167"/>
      <c r="KQJ68" s="167"/>
      <c r="KQK68" s="167"/>
      <c r="KQL68" s="167"/>
      <c r="KQM68" s="167"/>
      <c r="KQN68" s="167"/>
      <c r="KQO68" s="167"/>
      <c r="KQP68" s="167"/>
      <c r="KQQ68" s="167"/>
      <c r="KQR68" s="167"/>
      <c r="KQS68" s="167"/>
      <c r="KQT68" s="167"/>
      <c r="KQU68" s="167"/>
      <c r="KQV68" s="167"/>
      <c r="KQW68" s="167"/>
      <c r="KQX68" s="167"/>
      <c r="KQY68" s="167"/>
      <c r="KQZ68" s="167"/>
      <c r="KRA68" s="167"/>
      <c r="KRB68" s="167"/>
      <c r="KRC68" s="167"/>
      <c r="KRD68" s="167"/>
      <c r="KRE68" s="167"/>
      <c r="KRF68" s="167"/>
      <c r="KRG68" s="167"/>
      <c r="KRH68" s="167"/>
      <c r="KRI68" s="167"/>
      <c r="KRJ68" s="167"/>
      <c r="KRK68" s="167"/>
      <c r="KRL68" s="167"/>
      <c r="KRM68" s="167"/>
      <c r="KRN68" s="167"/>
      <c r="KRO68" s="167"/>
      <c r="KRP68" s="167"/>
      <c r="KRQ68" s="167"/>
      <c r="KRR68" s="167"/>
      <c r="KRS68" s="167"/>
      <c r="KRT68" s="167"/>
      <c r="KRU68" s="167"/>
      <c r="KRV68" s="167"/>
      <c r="KRW68" s="167"/>
      <c r="KRX68" s="167"/>
      <c r="KRY68" s="167"/>
      <c r="KRZ68" s="167"/>
      <c r="KSA68" s="167"/>
      <c r="KSB68" s="167"/>
      <c r="KSC68" s="167"/>
      <c r="KSD68" s="167"/>
      <c r="KSE68" s="167"/>
      <c r="KSF68" s="167"/>
      <c r="KSG68" s="167"/>
      <c r="KSH68" s="167"/>
      <c r="KSI68" s="167"/>
      <c r="KSJ68" s="167"/>
      <c r="KSK68" s="167"/>
      <c r="KSL68" s="167"/>
      <c r="KSM68" s="167"/>
      <c r="KSN68" s="167"/>
      <c r="KSO68" s="167"/>
      <c r="KSP68" s="167"/>
      <c r="KSQ68" s="167"/>
      <c r="KSR68" s="167"/>
      <c r="KSS68" s="167"/>
      <c r="KST68" s="167"/>
      <c r="KSU68" s="167"/>
      <c r="KSV68" s="167"/>
      <c r="KSW68" s="167"/>
      <c r="KSX68" s="167"/>
      <c r="KSY68" s="167"/>
      <c r="KSZ68" s="167"/>
      <c r="KTA68" s="167"/>
      <c r="KTB68" s="167"/>
      <c r="KTC68" s="167"/>
      <c r="KTD68" s="167"/>
      <c r="KTE68" s="167"/>
      <c r="KTF68" s="167"/>
      <c r="KTG68" s="167"/>
      <c r="KTH68" s="167"/>
      <c r="KTI68" s="167"/>
      <c r="KTJ68" s="167"/>
      <c r="KTK68" s="167"/>
      <c r="KTL68" s="167"/>
      <c r="KTM68" s="167"/>
      <c r="KTN68" s="167"/>
      <c r="KTO68" s="167"/>
      <c r="KTP68" s="167"/>
      <c r="KTQ68" s="167"/>
      <c r="KTR68" s="167"/>
      <c r="KTS68" s="167"/>
      <c r="KTT68" s="167"/>
      <c r="KTU68" s="167"/>
      <c r="KTV68" s="167"/>
      <c r="KTW68" s="167"/>
      <c r="KTX68" s="167"/>
      <c r="KTY68" s="167"/>
      <c r="KTZ68" s="167"/>
      <c r="KUA68" s="167"/>
      <c r="KUB68" s="167"/>
      <c r="KUC68" s="167"/>
      <c r="KUD68" s="167"/>
      <c r="KUE68" s="167"/>
      <c r="KUF68" s="167"/>
      <c r="KUG68" s="167"/>
      <c r="KUH68" s="167"/>
      <c r="KUI68" s="167"/>
      <c r="KUJ68" s="167"/>
      <c r="KUK68" s="167"/>
      <c r="KUL68" s="167"/>
      <c r="KUM68" s="167"/>
      <c r="KUN68" s="167"/>
      <c r="KUO68" s="167"/>
      <c r="KUP68" s="167"/>
      <c r="KUQ68" s="167"/>
      <c r="KUR68" s="167"/>
      <c r="KUS68" s="167"/>
      <c r="KUT68" s="167"/>
      <c r="KUU68" s="167"/>
      <c r="KUV68" s="167"/>
      <c r="KUW68" s="167"/>
      <c r="KUX68" s="167"/>
      <c r="KUY68" s="167"/>
      <c r="KUZ68" s="167"/>
      <c r="KVA68" s="167"/>
      <c r="KVB68" s="167"/>
      <c r="KVC68" s="167"/>
      <c r="KVD68" s="167"/>
      <c r="KVE68" s="167"/>
      <c r="KVF68" s="167"/>
      <c r="KVG68" s="167"/>
      <c r="KVH68" s="167"/>
      <c r="KVI68" s="167"/>
      <c r="KVJ68" s="167"/>
      <c r="KVK68" s="167"/>
      <c r="KVL68" s="167"/>
      <c r="KVM68" s="167"/>
      <c r="KVN68" s="167"/>
      <c r="KVO68" s="167"/>
      <c r="KVP68" s="167"/>
      <c r="KVQ68" s="167"/>
      <c r="KVR68" s="167"/>
      <c r="KVS68" s="167"/>
      <c r="KVT68" s="167"/>
      <c r="KVU68" s="167"/>
      <c r="KVV68" s="167"/>
      <c r="KVW68" s="167"/>
      <c r="KVX68" s="167"/>
      <c r="KVY68" s="167"/>
      <c r="KVZ68" s="167"/>
      <c r="KWA68" s="167"/>
      <c r="KWB68" s="167"/>
      <c r="KWC68" s="167"/>
      <c r="KWD68" s="167"/>
      <c r="KWE68" s="167"/>
      <c r="KWF68" s="167"/>
      <c r="KWG68" s="167"/>
      <c r="KWH68" s="167"/>
      <c r="KWI68" s="167"/>
      <c r="KWJ68" s="167"/>
      <c r="KWK68" s="167"/>
      <c r="KWL68" s="167"/>
      <c r="KWM68" s="167"/>
      <c r="KWN68" s="167"/>
      <c r="KWO68" s="167"/>
      <c r="KWP68" s="167"/>
      <c r="KWQ68" s="167"/>
      <c r="KWR68" s="167"/>
      <c r="KWS68" s="167"/>
      <c r="KWT68" s="167"/>
      <c r="KWU68" s="167"/>
      <c r="KWV68" s="167"/>
      <c r="KWW68" s="167"/>
      <c r="KWX68" s="167"/>
      <c r="KWY68" s="167"/>
      <c r="KWZ68" s="167"/>
      <c r="KXA68" s="167"/>
      <c r="KXB68" s="167"/>
      <c r="KXC68" s="167"/>
      <c r="KXD68" s="167"/>
      <c r="KXE68" s="167"/>
      <c r="KXF68" s="167"/>
      <c r="KXG68" s="167"/>
      <c r="KXH68" s="167"/>
      <c r="KXI68" s="167"/>
      <c r="KXJ68" s="167"/>
      <c r="KXK68" s="167"/>
      <c r="KXL68" s="167"/>
      <c r="KXM68" s="167"/>
      <c r="KXN68" s="167"/>
      <c r="KXO68" s="167"/>
      <c r="KXP68" s="167"/>
      <c r="KXQ68" s="167"/>
      <c r="KXR68" s="167"/>
      <c r="KXS68" s="167"/>
      <c r="KXT68" s="167"/>
      <c r="KXU68" s="167"/>
      <c r="KXV68" s="167"/>
      <c r="KXW68" s="167"/>
      <c r="KXX68" s="167"/>
      <c r="KXY68" s="167"/>
      <c r="KXZ68" s="167"/>
      <c r="KYA68" s="167"/>
      <c r="KYB68" s="167"/>
      <c r="KYC68" s="167"/>
      <c r="KYD68" s="167"/>
      <c r="KYE68" s="167"/>
      <c r="KYF68" s="167"/>
      <c r="KYG68" s="167"/>
      <c r="KYH68" s="167"/>
      <c r="KYI68" s="167"/>
      <c r="KYJ68" s="167"/>
      <c r="KYK68" s="167"/>
      <c r="KYL68" s="167"/>
      <c r="KYM68" s="167"/>
      <c r="KYN68" s="167"/>
      <c r="KYO68" s="167"/>
      <c r="KYP68" s="167"/>
      <c r="KYQ68" s="167"/>
      <c r="KYR68" s="167"/>
      <c r="KYS68" s="167"/>
      <c r="KYT68" s="167"/>
      <c r="KYU68" s="167"/>
      <c r="KYV68" s="167"/>
      <c r="KYW68" s="167"/>
      <c r="KYX68" s="167"/>
      <c r="KYY68" s="167"/>
      <c r="KYZ68" s="167"/>
      <c r="KZA68" s="167"/>
      <c r="KZB68" s="167"/>
      <c r="KZC68" s="167"/>
      <c r="KZD68" s="167"/>
      <c r="KZE68" s="167"/>
      <c r="KZF68" s="167"/>
      <c r="KZG68" s="167"/>
      <c r="KZH68" s="167"/>
      <c r="KZI68" s="167"/>
      <c r="KZJ68" s="167"/>
      <c r="KZK68" s="167"/>
      <c r="KZL68" s="167"/>
      <c r="KZM68" s="167"/>
      <c r="KZN68" s="167"/>
      <c r="KZO68" s="167"/>
      <c r="KZP68" s="167"/>
      <c r="KZQ68" s="167"/>
      <c r="KZR68" s="167"/>
      <c r="KZS68" s="167"/>
      <c r="KZT68" s="167"/>
      <c r="KZU68" s="167"/>
      <c r="KZV68" s="167"/>
      <c r="KZW68" s="167"/>
      <c r="KZX68" s="167"/>
      <c r="KZY68" s="167"/>
      <c r="KZZ68" s="167"/>
      <c r="LAA68" s="167"/>
      <c r="LAB68" s="167"/>
      <c r="LAC68" s="167"/>
      <c r="LAD68" s="167"/>
      <c r="LAE68" s="167"/>
      <c r="LAF68" s="167"/>
      <c r="LAG68" s="167"/>
      <c r="LAH68" s="167"/>
      <c r="LAI68" s="167"/>
      <c r="LAJ68" s="167"/>
      <c r="LAK68" s="167"/>
      <c r="LAL68" s="167"/>
      <c r="LAM68" s="167"/>
      <c r="LAN68" s="167"/>
      <c r="LAO68" s="167"/>
      <c r="LAP68" s="167"/>
      <c r="LAQ68" s="167"/>
      <c r="LAR68" s="167"/>
      <c r="LAS68" s="167"/>
      <c r="LAT68" s="167"/>
      <c r="LAU68" s="167"/>
      <c r="LAV68" s="167"/>
      <c r="LAW68" s="167"/>
      <c r="LAX68" s="167"/>
      <c r="LAY68" s="167"/>
      <c r="LAZ68" s="167"/>
      <c r="LBA68" s="167"/>
      <c r="LBB68" s="167"/>
      <c r="LBC68" s="167"/>
      <c r="LBD68" s="167"/>
      <c r="LBE68" s="167"/>
      <c r="LBF68" s="167"/>
      <c r="LBG68" s="167"/>
      <c r="LBH68" s="167"/>
      <c r="LBI68" s="167"/>
      <c r="LBJ68" s="167"/>
      <c r="LBK68" s="167"/>
      <c r="LBL68" s="167"/>
      <c r="LBM68" s="167"/>
      <c r="LBN68" s="167"/>
      <c r="LBO68" s="167"/>
      <c r="LBP68" s="167"/>
      <c r="LBQ68" s="167"/>
      <c r="LBR68" s="167"/>
      <c r="LBS68" s="167"/>
      <c r="LBT68" s="167"/>
      <c r="LBU68" s="167"/>
      <c r="LBV68" s="167"/>
      <c r="LBW68" s="167"/>
      <c r="LBX68" s="167"/>
      <c r="LBY68" s="167"/>
      <c r="LBZ68" s="167"/>
      <c r="LCA68" s="167"/>
      <c r="LCB68" s="167"/>
      <c r="LCC68" s="167"/>
      <c r="LCD68" s="167"/>
      <c r="LCE68" s="167"/>
      <c r="LCF68" s="167"/>
      <c r="LCG68" s="167"/>
      <c r="LCH68" s="167"/>
      <c r="LCI68" s="167"/>
      <c r="LCJ68" s="167"/>
      <c r="LCK68" s="167"/>
      <c r="LCL68" s="167"/>
      <c r="LCM68" s="167"/>
      <c r="LCN68" s="167"/>
      <c r="LCO68" s="167"/>
      <c r="LCP68" s="167"/>
      <c r="LCQ68" s="167"/>
      <c r="LCR68" s="167"/>
      <c r="LCS68" s="167"/>
      <c r="LCT68" s="167"/>
      <c r="LCU68" s="167"/>
      <c r="LCV68" s="167"/>
      <c r="LCW68" s="167"/>
      <c r="LCX68" s="167"/>
      <c r="LCY68" s="167"/>
      <c r="LCZ68" s="167"/>
      <c r="LDA68" s="167"/>
      <c r="LDB68" s="167"/>
      <c r="LDC68" s="167"/>
      <c r="LDD68" s="167"/>
      <c r="LDE68" s="167"/>
      <c r="LDF68" s="167"/>
      <c r="LDG68" s="167"/>
      <c r="LDH68" s="167"/>
      <c r="LDI68" s="167"/>
      <c r="LDJ68" s="167"/>
      <c r="LDK68" s="167"/>
      <c r="LDL68" s="167"/>
      <c r="LDM68" s="167"/>
      <c r="LDN68" s="167"/>
      <c r="LDO68" s="167"/>
      <c r="LDP68" s="167"/>
      <c r="LDQ68" s="167"/>
      <c r="LDR68" s="167"/>
      <c r="LDS68" s="167"/>
      <c r="LDT68" s="167"/>
      <c r="LDU68" s="167"/>
      <c r="LDV68" s="167"/>
      <c r="LDW68" s="167"/>
      <c r="LDX68" s="167"/>
      <c r="LDY68" s="167"/>
      <c r="LDZ68" s="167"/>
      <c r="LEA68" s="167"/>
      <c r="LEB68" s="167"/>
      <c r="LEC68" s="167"/>
      <c r="LED68" s="167"/>
      <c r="LEE68" s="167"/>
      <c r="LEF68" s="167"/>
      <c r="LEG68" s="167"/>
      <c r="LEH68" s="167"/>
      <c r="LEI68" s="167"/>
      <c r="LEJ68" s="167"/>
      <c r="LEK68" s="167"/>
      <c r="LEL68" s="167"/>
      <c r="LEM68" s="167"/>
      <c r="LEN68" s="167"/>
      <c r="LEO68" s="167"/>
      <c r="LEP68" s="167"/>
      <c r="LEQ68" s="167"/>
      <c r="LER68" s="167"/>
      <c r="LES68" s="167"/>
      <c r="LET68" s="167"/>
      <c r="LEU68" s="167"/>
      <c r="LEV68" s="167"/>
      <c r="LEW68" s="167"/>
      <c r="LEX68" s="167"/>
      <c r="LEY68" s="167"/>
      <c r="LEZ68" s="167"/>
      <c r="LFA68" s="167"/>
      <c r="LFB68" s="167"/>
      <c r="LFC68" s="167"/>
      <c r="LFD68" s="167"/>
      <c r="LFE68" s="167"/>
      <c r="LFF68" s="167"/>
      <c r="LFG68" s="167"/>
      <c r="LFH68" s="167"/>
      <c r="LFI68" s="167"/>
      <c r="LFJ68" s="167"/>
      <c r="LFK68" s="167"/>
      <c r="LFL68" s="167"/>
      <c r="LFM68" s="167"/>
      <c r="LFN68" s="167"/>
      <c r="LFO68" s="167"/>
      <c r="LFP68" s="167"/>
      <c r="LFQ68" s="167"/>
      <c r="LFR68" s="167"/>
      <c r="LFS68" s="167"/>
      <c r="LFT68" s="167"/>
      <c r="LFU68" s="167"/>
      <c r="LFV68" s="167"/>
      <c r="LFW68" s="167"/>
      <c r="LFX68" s="167"/>
      <c r="LFY68" s="167"/>
      <c r="LFZ68" s="167"/>
      <c r="LGA68" s="167"/>
      <c r="LGB68" s="167"/>
      <c r="LGC68" s="167"/>
      <c r="LGD68" s="167"/>
      <c r="LGE68" s="167"/>
      <c r="LGF68" s="167"/>
      <c r="LGG68" s="167"/>
      <c r="LGH68" s="167"/>
      <c r="LGI68" s="167"/>
      <c r="LGJ68" s="167"/>
      <c r="LGK68" s="167"/>
      <c r="LGL68" s="167"/>
      <c r="LGM68" s="167"/>
      <c r="LGN68" s="167"/>
      <c r="LGO68" s="167"/>
      <c r="LGP68" s="167"/>
      <c r="LGQ68" s="167"/>
      <c r="LGR68" s="167"/>
      <c r="LGS68" s="167"/>
      <c r="LGT68" s="167"/>
      <c r="LGU68" s="167"/>
      <c r="LGV68" s="167"/>
      <c r="LGW68" s="167"/>
      <c r="LGX68" s="167"/>
      <c r="LGY68" s="167"/>
      <c r="LGZ68" s="167"/>
      <c r="LHA68" s="167"/>
      <c r="LHB68" s="167"/>
      <c r="LHC68" s="167"/>
      <c r="LHD68" s="167"/>
      <c r="LHE68" s="167"/>
      <c r="LHF68" s="167"/>
      <c r="LHG68" s="167"/>
      <c r="LHH68" s="167"/>
      <c r="LHI68" s="167"/>
      <c r="LHJ68" s="167"/>
      <c r="LHK68" s="167"/>
      <c r="LHL68" s="167"/>
      <c r="LHM68" s="167"/>
      <c r="LHN68" s="167"/>
      <c r="LHO68" s="167"/>
      <c r="LHP68" s="167"/>
      <c r="LHQ68" s="167"/>
      <c r="LHR68" s="167"/>
      <c r="LHS68" s="167"/>
      <c r="LHT68" s="167"/>
      <c r="LHU68" s="167"/>
      <c r="LHV68" s="167"/>
      <c r="LHW68" s="167"/>
      <c r="LHX68" s="167"/>
      <c r="LHY68" s="167"/>
      <c r="LHZ68" s="167"/>
      <c r="LIA68" s="167"/>
      <c r="LIB68" s="167"/>
      <c r="LIC68" s="167"/>
      <c r="LID68" s="167"/>
      <c r="LIE68" s="167"/>
      <c r="LIF68" s="167"/>
      <c r="LIG68" s="167"/>
      <c r="LIH68" s="167"/>
      <c r="LII68" s="167"/>
      <c r="LIJ68" s="167"/>
      <c r="LIK68" s="167"/>
      <c r="LIL68" s="167"/>
      <c r="LIM68" s="167"/>
      <c r="LIN68" s="167"/>
      <c r="LIO68" s="167"/>
      <c r="LIP68" s="167"/>
      <c r="LIQ68" s="167"/>
      <c r="LIR68" s="167"/>
      <c r="LIS68" s="167"/>
      <c r="LIT68" s="167"/>
      <c r="LIU68" s="167"/>
      <c r="LIV68" s="167"/>
      <c r="LIW68" s="167"/>
      <c r="LIX68" s="167"/>
      <c r="LIY68" s="167"/>
      <c r="LIZ68" s="167"/>
      <c r="LJA68" s="167"/>
      <c r="LJB68" s="167"/>
      <c r="LJC68" s="167"/>
      <c r="LJD68" s="167"/>
      <c r="LJE68" s="167"/>
      <c r="LJF68" s="167"/>
      <c r="LJG68" s="167"/>
      <c r="LJH68" s="167"/>
      <c r="LJI68" s="167"/>
      <c r="LJJ68" s="167"/>
      <c r="LJK68" s="167"/>
      <c r="LJL68" s="167"/>
      <c r="LJM68" s="167"/>
      <c r="LJN68" s="167"/>
      <c r="LJO68" s="167"/>
      <c r="LJP68" s="167"/>
      <c r="LJQ68" s="167"/>
      <c r="LJR68" s="167"/>
      <c r="LJS68" s="167"/>
      <c r="LJT68" s="167"/>
      <c r="LJU68" s="167"/>
      <c r="LJV68" s="167"/>
      <c r="LJW68" s="167"/>
      <c r="LJX68" s="167"/>
      <c r="LJY68" s="167"/>
      <c r="LJZ68" s="167"/>
      <c r="LKA68" s="167"/>
      <c r="LKB68" s="167"/>
      <c r="LKC68" s="167"/>
      <c r="LKD68" s="167"/>
      <c r="LKE68" s="167"/>
      <c r="LKF68" s="167"/>
      <c r="LKG68" s="167"/>
      <c r="LKH68" s="167"/>
      <c r="LKI68" s="167"/>
      <c r="LKJ68" s="167"/>
      <c r="LKK68" s="167"/>
      <c r="LKL68" s="167"/>
      <c r="LKM68" s="167"/>
      <c r="LKN68" s="167"/>
      <c r="LKO68" s="167"/>
      <c r="LKP68" s="167"/>
      <c r="LKQ68" s="167"/>
      <c r="LKR68" s="167"/>
      <c r="LKS68" s="167"/>
      <c r="LKT68" s="167"/>
      <c r="LKU68" s="167"/>
      <c r="LKV68" s="167"/>
      <c r="LKW68" s="167"/>
      <c r="LKX68" s="167"/>
      <c r="LKY68" s="167"/>
      <c r="LKZ68" s="167"/>
      <c r="LLA68" s="167"/>
      <c r="LLB68" s="167"/>
      <c r="LLC68" s="167"/>
      <c r="LLD68" s="167"/>
      <c r="LLE68" s="167"/>
      <c r="LLF68" s="167"/>
      <c r="LLG68" s="167"/>
      <c r="LLH68" s="167"/>
      <c r="LLI68" s="167"/>
      <c r="LLJ68" s="167"/>
      <c r="LLK68" s="167"/>
      <c r="LLL68" s="167"/>
      <c r="LLM68" s="167"/>
      <c r="LLN68" s="167"/>
      <c r="LLO68" s="167"/>
      <c r="LLP68" s="167"/>
      <c r="LLQ68" s="167"/>
      <c r="LLR68" s="167"/>
      <c r="LLS68" s="167"/>
      <c r="LLT68" s="167"/>
      <c r="LLU68" s="167"/>
      <c r="LLV68" s="167"/>
      <c r="LLW68" s="167"/>
      <c r="LLX68" s="167"/>
      <c r="LLY68" s="167"/>
      <c r="LLZ68" s="167"/>
      <c r="LMA68" s="167"/>
      <c r="LMB68" s="167"/>
      <c r="LMC68" s="167"/>
      <c r="LMD68" s="167"/>
      <c r="LME68" s="167"/>
      <c r="LMF68" s="167"/>
      <c r="LMG68" s="167"/>
      <c r="LMH68" s="167"/>
      <c r="LMI68" s="167"/>
      <c r="LMJ68" s="167"/>
      <c r="LMK68" s="167"/>
      <c r="LML68" s="167"/>
      <c r="LMM68" s="167"/>
      <c r="LMN68" s="167"/>
      <c r="LMO68" s="167"/>
      <c r="LMP68" s="167"/>
      <c r="LMQ68" s="167"/>
      <c r="LMR68" s="167"/>
      <c r="LMS68" s="167"/>
      <c r="LMT68" s="167"/>
      <c r="LMU68" s="167"/>
      <c r="LMV68" s="167"/>
      <c r="LMW68" s="167"/>
      <c r="LMX68" s="167"/>
      <c r="LMY68" s="167"/>
      <c r="LMZ68" s="167"/>
      <c r="LNA68" s="167"/>
      <c r="LNB68" s="167"/>
      <c r="LNC68" s="167"/>
      <c r="LND68" s="167"/>
      <c r="LNE68" s="167"/>
      <c r="LNF68" s="167"/>
      <c r="LNG68" s="167"/>
      <c r="LNH68" s="167"/>
      <c r="LNI68" s="167"/>
      <c r="LNJ68" s="167"/>
      <c r="LNK68" s="167"/>
      <c r="LNL68" s="167"/>
      <c r="LNM68" s="167"/>
      <c r="LNN68" s="167"/>
      <c r="LNO68" s="167"/>
      <c r="LNP68" s="167"/>
      <c r="LNQ68" s="167"/>
      <c r="LNR68" s="167"/>
      <c r="LNS68" s="167"/>
      <c r="LNT68" s="167"/>
      <c r="LNU68" s="167"/>
      <c r="LNV68" s="167"/>
      <c r="LNW68" s="167"/>
      <c r="LNX68" s="167"/>
      <c r="LNY68" s="167"/>
      <c r="LNZ68" s="167"/>
      <c r="LOA68" s="167"/>
      <c r="LOB68" s="167"/>
      <c r="LOC68" s="167"/>
      <c r="LOD68" s="167"/>
      <c r="LOE68" s="167"/>
      <c r="LOF68" s="167"/>
      <c r="LOG68" s="167"/>
      <c r="LOH68" s="167"/>
      <c r="LOI68" s="167"/>
      <c r="LOJ68" s="167"/>
      <c r="LOK68" s="167"/>
      <c r="LOL68" s="167"/>
      <c r="LOM68" s="167"/>
      <c r="LON68" s="167"/>
      <c r="LOO68" s="167"/>
      <c r="LOP68" s="167"/>
      <c r="LOQ68" s="167"/>
      <c r="LOR68" s="167"/>
      <c r="LOS68" s="167"/>
      <c r="LOT68" s="167"/>
      <c r="LOU68" s="167"/>
      <c r="LOV68" s="167"/>
      <c r="LOW68" s="167"/>
      <c r="LOX68" s="167"/>
      <c r="LOY68" s="167"/>
      <c r="LOZ68" s="167"/>
      <c r="LPA68" s="167"/>
      <c r="LPB68" s="167"/>
      <c r="LPC68" s="167"/>
      <c r="LPD68" s="167"/>
      <c r="LPE68" s="167"/>
      <c r="LPF68" s="167"/>
      <c r="LPG68" s="167"/>
      <c r="LPH68" s="167"/>
      <c r="LPI68" s="167"/>
      <c r="LPJ68" s="167"/>
      <c r="LPK68" s="167"/>
      <c r="LPL68" s="167"/>
      <c r="LPM68" s="167"/>
      <c r="LPN68" s="167"/>
      <c r="LPO68" s="167"/>
      <c r="LPP68" s="167"/>
      <c r="LPQ68" s="167"/>
      <c r="LPR68" s="167"/>
      <c r="LPS68" s="167"/>
      <c r="LPT68" s="167"/>
      <c r="LPU68" s="167"/>
      <c r="LPV68" s="167"/>
      <c r="LPW68" s="167"/>
      <c r="LPX68" s="167"/>
      <c r="LPY68" s="167"/>
      <c r="LPZ68" s="167"/>
      <c r="LQA68" s="167"/>
      <c r="LQB68" s="167"/>
      <c r="LQC68" s="167"/>
      <c r="LQD68" s="167"/>
      <c r="LQE68" s="167"/>
      <c r="LQF68" s="167"/>
      <c r="LQG68" s="167"/>
      <c r="LQH68" s="167"/>
      <c r="LQI68" s="167"/>
      <c r="LQJ68" s="167"/>
      <c r="LQK68" s="167"/>
      <c r="LQL68" s="167"/>
      <c r="LQM68" s="167"/>
      <c r="LQN68" s="167"/>
      <c r="LQO68" s="167"/>
      <c r="LQP68" s="167"/>
      <c r="LQQ68" s="167"/>
      <c r="LQR68" s="167"/>
      <c r="LQS68" s="167"/>
      <c r="LQT68" s="167"/>
      <c r="LQU68" s="167"/>
      <c r="LQV68" s="167"/>
      <c r="LQW68" s="167"/>
      <c r="LQX68" s="167"/>
      <c r="LQY68" s="167"/>
      <c r="LQZ68" s="167"/>
      <c r="LRA68" s="167"/>
      <c r="LRB68" s="167"/>
      <c r="LRC68" s="167"/>
      <c r="LRD68" s="167"/>
      <c r="LRE68" s="167"/>
      <c r="LRF68" s="167"/>
      <c r="LRG68" s="167"/>
      <c r="LRH68" s="167"/>
      <c r="LRI68" s="167"/>
      <c r="LRJ68" s="167"/>
      <c r="LRK68" s="167"/>
      <c r="LRL68" s="167"/>
      <c r="LRM68" s="167"/>
      <c r="LRN68" s="167"/>
      <c r="LRO68" s="167"/>
      <c r="LRP68" s="167"/>
      <c r="LRQ68" s="167"/>
      <c r="LRR68" s="167"/>
      <c r="LRS68" s="167"/>
      <c r="LRT68" s="167"/>
      <c r="LRU68" s="167"/>
      <c r="LRV68" s="167"/>
      <c r="LRW68" s="167"/>
      <c r="LRX68" s="167"/>
      <c r="LRY68" s="167"/>
      <c r="LRZ68" s="167"/>
      <c r="LSA68" s="167"/>
      <c r="LSB68" s="167"/>
      <c r="LSC68" s="167"/>
      <c r="LSD68" s="167"/>
      <c r="LSE68" s="167"/>
      <c r="LSF68" s="167"/>
      <c r="LSG68" s="167"/>
      <c r="LSH68" s="167"/>
      <c r="LSI68" s="167"/>
      <c r="LSJ68" s="167"/>
      <c r="LSK68" s="167"/>
      <c r="LSL68" s="167"/>
      <c r="LSM68" s="167"/>
      <c r="LSN68" s="167"/>
      <c r="LSO68" s="167"/>
      <c r="LSP68" s="167"/>
      <c r="LSQ68" s="167"/>
      <c r="LSR68" s="167"/>
      <c r="LSS68" s="167"/>
      <c r="LST68" s="167"/>
      <c r="LSU68" s="167"/>
      <c r="LSV68" s="167"/>
      <c r="LSW68" s="167"/>
      <c r="LSX68" s="167"/>
      <c r="LSY68" s="167"/>
      <c r="LSZ68" s="167"/>
      <c r="LTA68" s="167"/>
      <c r="LTB68" s="167"/>
      <c r="LTC68" s="167"/>
      <c r="LTD68" s="167"/>
      <c r="LTE68" s="167"/>
      <c r="LTF68" s="167"/>
      <c r="LTG68" s="167"/>
      <c r="LTH68" s="167"/>
      <c r="LTI68" s="167"/>
      <c r="LTJ68" s="167"/>
      <c r="LTK68" s="167"/>
      <c r="LTL68" s="167"/>
      <c r="LTM68" s="167"/>
      <c r="LTN68" s="167"/>
      <c r="LTO68" s="167"/>
      <c r="LTP68" s="167"/>
      <c r="LTQ68" s="167"/>
      <c r="LTR68" s="167"/>
      <c r="LTS68" s="167"/>
      <c r="LTT68" s="167"/>
      <c r="LTU68" s="167"/>
      <c r="LTV68" s="167"/>
      <c r="LTW68" s="167"/>
      <c r="LTX68" s="167"/>
      <c r="LTY68" s="167"/>
      <c r="LTZ68" s="167"/>
      <c r="LUA68" s="167"/>
      <c r="LUB68" s="167"/>
      <c r="LUC68" s="167"/>
      <c r="LUD68" s="167"/>
      <c r="LUE68" s="167"/>
      <c r="LUF68" s="167"/>
      <c r="LUG68" s="167"/>
      <c r="LUH68" s="167"/>
      <c r="LUI68" s="167"/>
      <c r="LUJ68" s="167"/>
      <c r="LUK68" s="167"/>
      <c r="LUL68" s="167"/>
      <c r="LUM68" s="167"/>
      <c r="LUN68" s="167"/>
      <c r="LUO68" s="167"/>
      <c r="LUP68" s="167"/>
      <c r="LUQ68" s="167"/>
      <c r="LUR68" s="167"/>
      <c r="LUS68" s="167"/>
      <c r="LUT68" s="167"/>
      <c r="LUU68" s="167"/>
      <c r="LUV68" s="167"/>
      <c r="LUW68" s="167"/>
      <c r="LUX68" s="167"/>
      <c r="LUY68" s="167"/>
      <c r="LUZ68" s="167"/>
      <c r="LVA68" s="167"/>
      <c r="LVB68" s="167"/>
      <c r="LVC68" s="167"/>
      <c r="LVD68" s="167"/>
      <c r="LVE68" s="167"/>
      <c r="LVF68" s="167"/>
      <c r="LVG68" s="167"/>
      <c r="LVH68" s="167"/>
      <c r="LVI68" s="167"/>
      <c r="LVJ68" s="167"/>
      <c r="LVK68" s="167"/>
      <c r="LVL68" s="167"/>
      <c r="LVM68" s="167"/>
      <c r="LVN68" s="167"/>
      <c r="LVO68" s="167"/>
      <c r="LVP68" s="167"/>
      <c r="LVQ68" s="167"/>
      <c r="LVR68" s="167"/>
      <c r="LVS68" s="167"/>
      <c r="LVT68" s="167"/>
      <c r="LVU68" s="167"/>
      <c r="LVV68" s="167"/>
      <c r="LVW68" s="167"/>
      <c r="LVX68" s="167"/>
      <c r="LVY68" s="167"/>
      <c r="LVZ68" s="167"/>
      <c r="LWA68" s="167"/>
      <c r="LWB68" s="167"/>
      <c r="LWC68" s="167"/>
      <c r="LWD68" s="167"/>
      <c r="LWE68" s="167"/>
      <c r="LWF68" s="167"/>
      <c r="LWG68" s="167"/>
      <c r="LWH68" s="167"/>
      <c r="LWI68" s="167"/>
      <c r="LWJ68" s="167"/>
      <c r="LWK68" s="167"/>
      <c r="LWL68" s="167"/>
      <c r="LWM68" s="167"/>
      <c r="LWN68" s="167"/>
      <c r="LWO68" s="167"/>
      <c r="LWP68" s="167"/>
      <c r="LWQ68" s="167"/>
      <c r="LWR68" s="167"/>
      <c r="LWS68" s="167"/>
      <c r="LWT68" s="167"/>
      <c r="LWU68" s="167"/>
      <c r="LWV68" s="167"/>
      <c r="LWW68" s="167"/>
      <c r="LWX68" s="167"/>
      <c r="LWY68" s="167"/>
      <c r="LWZ68" s="167"/>
      <c r="LXA68" s="167"/>
      <c r="LXB68" s="167"/>
      <c r="LXC68" s="167"/>
      <c r="LXD68" s="167"/>
      <c r="LXE68" s="167"/>
      <c r="LXF68" s="167"/>
      <c r="LXG68" s="167"/>
      <c r="LXH68" s="167"/>
      <c r="LXI68" s="167"/>
      <c r="LXJ68" s="167"/>
      <c r="LXK68" s="167"/>
      <c r="LXL68" s="167"/>
      <c r="LXM68" s="167"/>
      <c r="LXN68" s="167"/>
      <c r="LXO68" s="167"/>
      <c r="LXP68" s="167"/>
      <c r="LXQ68" s="167"/>
      <c r="LXR68" s="167"/>
      <c r="LXS68" s="167"/>
      <c r="LXT68" s="167"/>
      <c r="LXU68" s="167"/>
      <c r="LXV68" s="167"/>
      <c r="LXW68" s="167"/>
      <c r="LXX68" s="167"/>
      <c r="LXY68" s="167"/>
      <c r="LXZ68" s="167"/>
      <c r="LYA68" s="167"/>
      <c r="LYB68" s="167"/>
      <c r="LYC68" s="167"/>
      <c r="LYD68" s="167"/>
      <c r="LYE68" s="167"/>
      <c r="LYF68" s="167"/>
      <c r="LYG68" s="167"/>
      <c r="LYH68" s="167"/>
      <c r="LYI68" s="167"/>
      <c r="LYJ68" s="167"/>
      <c r="LYK68" s="167"/>
      <c r="LYL68" s="167"/>
      <c r="LYM68" s="167"/>
      <c r="LYN68" s="167"/>
      <c r="LYO68" s="167"/>
      <c r="LYP68" s="167"/>
      <c r="LYQ68" s="167"/>
      <c r="LYR68" s="167"/>
      <c r="LYS68" s="167"/>
      <c r="LYT68" s="167"/>
      <c r="LYU68" s="167"/>
      <c r="LYV68" s="167"/>
      <c r="LYW68" s="167"/>
      <c r="LYX68" s="167"/>
      <c r="LYY68" s="167"/>
      <c r="LYZ68" s="167"/>
      <c r="LZA68" s="167"/>
      <c r="LZB68" s="167"/>
      <c r="LZC68" s="167"/>
      <c r="LZD68" s="167"/>
      <c r="LZE68" s="167"/>
      <c r="LZF68" s="167"/>
      <c r="LZG68" s="167"/>
      <c r="LZH68" s="167"/>
      <c r="LZI68" s="167"/>
      <c r="LZJ68" s="167"/>
      <c r="LZK68" s="167"/>
      <c r="LZL68" s="167"/>
      <c r="LZM68" s="167"/>
      <c r="LZN68" s="167"/>
      <c r="LZO68" s="167"/>
      <c r="LZP68" s="167"/>
      <c r="LZQ68" s="167"/>
      <c r="LZR68" s="167"/>
      <c r="LZS68" s="167"/>
      <c r="LZT68" s="167"/>
      <c r="LZU68" s="167"/>
      <c r="LZV68" s="167"/>
      <c r="LZW68" s="167"/>
      <c r="LZX68" s="167"/>
      <c r="LZY68" s="167"/>
      <c r="LZZ68" s="167"/>
      <c r="MAA68" s="167"/>
      <c r="MAB68" s="167"/>
      <c r="MAC68" s="167"/>
      <c r="MAD68" s="167"/>
      <c r="MAE68" s="167"/>
      <c r="MAF68" s="167"/>
      <c r="MAG68" s="167"/>
      <c r="MAH68" s="167"/>
      <c r="MAI68" s="167"/>
      <c r="MAJ68" s="167"/>
      <c r="MAK68" s="167"/>
      <c r="MAL68" s="167"/>
      <c r="MAM68" s="167"/>
      <c r="MAN68" s="167"/>
      <c r="MAO68" s="167"/>
      <c r="MAP68" s="167"/>
      <c r="MAQ68" s="167"/>
      <c r="MAR68" s="167"/>
      <c r="MAS68" s="167"/>
      <c r="MAT68" s="167"/>
      <c r="MAU68" s="167"/>
      <c r="MAV68" s="167"/>
      <c r="MAW68" s="167"/>
      <c r="MAX68" s="167"/>
      <c r="MAY68" s="167"/>
      <c r="MAZ68" s="167"/>
      <c r="MBA68" s="167"/>
      <c r="MBB68" s="167"/>
      <c r="MBC68" s="167"/>
      <c r="MBD68" s="167"/>
      <c r="MBE68" s="167"/>
      <c r="MBF68" s="167"/>
      <c r="MBG68" s="167"/>
      <c r="MBH68" s="167"/>
      <c r="MBI68" s="167"/>
      <c r="MBJ68" s="167"/>
      <c r="MBK68" s="167"/>
      <c r="MBL68" s="167"/>
      <c r="MBM68" s="167"/>
      <c r="MBN68" s="167"/>
      <c r="MBO68" s="167"/>
      <c r="MBP68" s="167"/>
      <c r="MBQ68" s="167"/>
      <c r="MBR68" s="167"/>
      <c r="MBS68" s="167"/>
      <c r="MBT68" s="167"/>
      <c r="MBU68" s="167"/>
      <c r="MBV68" s="167"/>
      <c r="MBW68" s="167"/>
      <c r="MBX68" s="167"/>
      <c r="MBY68" s="167"/>
      <c r="MBZ68" s="167"/>
      <c r="MCA68" s="167"/>
      <c r="MCB68" s="167"/>
      <c r="MCC68" s="167"/>
      <c r="MCD68" s="167"/>
      <c r="MCE68" s="167"/>
      <c r="MCF68" s="167"/>
      <c r="MCG68" s="167"/>
      <c r="MCH68" s="167"/>
      <c r="MCI68" s="167"/>
      <c r="MCJ68" s="167"/>
      <c r="MCK68" s="167"/>
      <c r="MCL68" s="167"/>
      <c r="MCM68" s="167"/>
      <c r="MCN68" s="167"/>
      <c r="MCO68" s="167"/>
      <c r="MCP68" s="167"/>
      <c r="MCQ68" s="167"/>
      <c r="MCR68" s="167"/>
      <c r="MCS68" s="167"/>
      <c r="MCT68" s="167"/>
      <c r="MCU68" s="167"/>
      <c r="MCV68" s="167"/>
      <c r="MCW68" s="167"/>
      <c r="MCX68" s="167"/>
      <c r="MCY68" s="167"/>
      <c r="MCZ68" s="167"/>
      <c r="MDA68" s="167"/>
      <c r="MDB68" s="167"/>
      <c r="MDC68" s="167"/>
      <c r="MDD68" s="167"/>
      <c r="MDE68" s="167"/>
      <c r="MDF68" s="167"/>
      <c r="MDG68" s="167"/>
      <c r="MDH68" s="167"/>
      <c r="MDI68" s="167"/>
      <c r="MDJ68" s="167"/>
      <c r="MDK68" s="167"/>
      <c r="MDL68" s="167"/>
      <c r="MDM68" s="167"/>
      <c r="MDN68" s="167"/>
      <c r="MDO68" s="167"/>
      <c r="MDP68" s="167"/>
      <c r="MDQ68" s="167"/>
      <c r="MDR68" s="167"/>
      <c r="MDS68" s="167"/>
      <c r="MDT68" s="167"/>
      <c r="MDU68" s="167"/>
      <c r="MDV68" s="167"/>
      <c r="MDW68" s="167"/>
      <c r="MDX68" s="167"/>
      <c r="MDY68" s="167"/>
      <c r="MDZ68" s="167"/>
      <c r="MEA68" s="167"/>
      <c r="MEB68" s="167"/>
      <c r="MEC68" s="167"/>
      <c r="MED68" s="167"/>
      <c r="MEE68" s="167"/>
      <c r="MEF68" s="167"/>
      <c r="MEG68" s="167"/>
      <c r="MEH68" s="167"/>
      <c r="MEI68" s="167"/>
      <c r="MEJ68" s="167"/>
      <c r="MEK68" s="167"/>
      <c r="MEL68" s="167"/>
      <c r="MEM68" s="167"/>
      <c r="MEN68" s="167"/>
      <c r="MEO68" s="167"/>
      <c r="MEP68" s="167"/>
      <c r="MEQ68" s="167"/>
      <c r="MER68" s="167"/>
      <c r="MES68" s="167"/>
      <c r="MET68" s="167"/>
      <c r="MEU68" s="167"/>
      <c r="MEV68" s="167"/>
      <c r="MEW68" s="167"/>
      <c r="MEX68" s="167"/>
      <c r="MEY68" s="167"/>
      <c r="MEZ68" s="167"/>
      <c r="MFA68" s="167"/>
      <c r="MFB68" s="167"/>
      <c r="MFC68" s="167"/>
      <c r="MFD68" s="167"/>
      <c r="MFE68" s="167"/>
      <c r="MFF68" s="167"/>
      <c r="MFG68" s="167"/>
      <c r="MFH68" s="167"/>
      <c r="MFI68" s="167"/>
      <c r="MFJ68" s="167"/>
      <c r="MFK68" s="167"/>
      <c r="MFL68" s="167"/>
      <c r="MFM68" s="167"/>
      <c r="MFN68" s="167"/>
      <c r="MFO68" s="167"/>
      <c r="MFP68" s="167"/>
      <c r="MFQ68" s="167"/>
      <c r="MFR68" s="167"/>
      <c r="MFS68" s="167"/>
      <c r="MFT68" s="167"/>
      <c r="MFU68" s="167"/>
      <c r="MFV68" s="167"/>
      <c r="MFW68" s="167"/>
      <c r="MFX68" s="167"/>
      <c r="MFY68" s="167"/>
      <c r="MFZ68" s="167"/>
      <c r="MGA68" s="167"/>
      <c r="MGB68" s="167"/>
      <c r="MGC68" s="167"/>
      <c r="MGD68" s="167"/>
      <c r="MGE68" s="167"/>
      <c r="MGF68" s="167"/>
      <c r="MGG68" s="167"/>
      <c r="MGH68" s="167"/>
      <c r="MGI68" s="167"/>
      <c r="MGJ68" s="167"/>
      <c r="MGK68" s="167"/>
      <c r="MGL68" s="167"/>
      <c r="MGM68" s="167"/>
      <c r="MGN68" s="167"/>
      <c r="MGO68" s="167"/>
      <c r="MGP68" s="167"/>
      <c r="MGQ68" s="167"/>
      <c r="MGR68" s="167"/>
      <c r="MGS68" s="167"/>
      <c r="MGT68" s="167"/>
      <c r="MGU68" s="167"/>
      <c r="MGV68" s="167"/>
      <c r="MGW68" s="167"/>
      <c r="MGX68" s="167"/>
      <c r="MGY68" s="167"/>
      <c r="MGZ68" s="167"/>
      <c r="MHA68" s="167"/>
      <c r="MHB68" s="167"/>
      <c r="MHC68" s="167"/>
      <c r="MHD68" s="167"/>
      <c r="MHE68" s="167"/>
      <c r="MHF68" s="167"/>
      <c r="MHG68" s="167"/>
      <c r="MHH68" s="167"/>
      <c r="MHI68" s="167"/>
      <c r="MHJ68" s="167"/>
      <c r="MHK68" s="167"/>
      <c r="MHL68" s="167"/>
      <c r="MHM68" s="167"/>
      <c r="MHN68" s="167"/>
      <c r="MHO68" s="167"/>
      <c r="MHP68" s="167"/>
      <c r="MHQ68" s="167"/>
      <c r="MHR68" s="167"/>
      <c r="MHS68" s="167"/>
      <c r="MHT68" s="167"/>
      <c r="MHU68" s="167"/>
      <c r="MHV68" s="167"/>
      <c r="MHW68" s="167"/>
      <c r="MHX68" s="167"/>
      <c r="MHY68" s="167"/>
      <c r="MHZ68" s="167"/>
      <c r="MIA68" s="167"/>
      <c r="MIB68" s="167"/>
      <c r="MIC68" s="167"/>
      <c r="MID68" s="167"/>
      <c r="MIE68" s="167"/>
      <c r="MIF68" s="167"/>
      <c r="MIG68" s="167"/>
      <c r="MIH68" s="167"/>
      <c r="MII68" s="167"/>
      <c r="MIJ68" s="167"/>
      <c r="MIK68" s="167"/>
      <c r="MIL68" s="167"/>
      <c r="MIM68" s="167"/>
      <c r="MIN68" s="167"/>
      <c r="MIO68" s="167"/>
      <c r="MIP68" s="167"/>
      <c r="MIQ68" s="167"/>
      <c r="MIR68" s="167"/>
      <c r="MIS68" s="167"/>
      <c r="MIT68" s="167"/>
      <c r="MIU68" s="167"/>
      <c r="MIV68" s="167"/>
      <c r="MIW68" s="167"/>
      <c r="MIX68" s="167"/>
      <c r="MIY68" s="167"/>
      <c r="MIZ68" s="167"/>
      <c r="MJA68" s="167"/>
      <c r="MJB68" s="167"/>
      <c r="MJC68" s="167"/>
      <c r="MJD68" s="167"/>
      <c r="MJE68" s="167"/>
      <c r="MJF68" s="167"/>
      <c r="MJG68" s="167"/>
      <c r="MJH68" s="167"/>
      <c r="MJI68" s="167"/>
      <c r="MJJ68" s="167"/>
      <c r="MJK68" s="167"/>
      <c r="MJL68" s="167"/>
      <c r="MJM68" s="167"/>
      <c r="MJN68" s="167"/>
      <c r="MJO68" s="167"/>
      <c r="MJP68" s="167"/>
      <c r="MJQ68" s="167"/>
      <c r="MJR68" s="167"/>
      <c r="MJS68" s="167"/>
      <c r="MJT68" s="167"/>
      <c r="MJU68" s="167"/>
      <c r="MJV68" s="167"/>
      <c r="MJW68" s="167"/>
      <c r="MJX68" s="167"/>
      <c r="MJY68" s="167"/>
      <c r="MJZ68" s="167"/>
      <c r="MKA68" s="167"/>
      <c r="MKB68" s="167"/>
      <c r="MKC68" s="167"/>
      <c r="MKD68" s="167"/>
      <c r="MKE68" s="167"/>
      <c r="MKF68" s="167"/>
      <c r="MKG68" s="167"/>
      <c r="MKH68" s="167"/>
      <c r="MKI68" s="167"/>
      <c r="MKJ68" s="167"/>
      <c r="MKK68" s="167"/>
      <c r="MKL68" s="167"/>
      <c r="MKM68" s="167"/>
      <c r="MKN68" s="167"/>
      <c r="MKO68" s="167"/>
      <c r="MKP68" s="167"/>
      <c r="MKQ68" s="167"/>
      <c r="MKR68" s="167"/>
      <c r="MKS68" s="167"/>
      <c r="MKT68" s="167"/>
      <c r="MKU68" s="167"/>
      <c r="MKV68" s="167"/>
      <c r="MKW68" s="167"/>
      <c r="MKX68" s="167"/>
      <c r="MKY68" s="167"/>
      <c r="MKZ68" s="167"/>
      <c r="MLA68" s="167"/>
      <c r="MLB68" s="167"/>
      <c r="MLC68" s="167"/>
      <c r="MLD68" s="167"/>
      <c r="MLE68" s="167"/>
      <c r="MLF68" s="167"/>
      <c r="MLG68" s="167"/>
      <c r="MLH68" s="167"/>
      <c r="MLI68" s="167"/>
      <c r="MLJ68" s="167"/>
      <c r="MLK68" s="167"/>
      <c r="MLL68" s="167"/>
      <c r="MLM68" s="167"/>
      <c r="MLN68" s="167"/>
      <c r="MLO68" s="167"/>
      <c r="MLP68" s="167"/>
      <c r="MLQ68" s="167"/>
      <c r="MLR68" s="167"/>
      <c r="MLS68" s="167"/>
      <c r="MLT68" s="167"/>
      <c r="MLU68" s="167"/>
      <c r="MLV68" s="167"/>
      <c r="MLW68" s="167"/>
      <c r="MLX68" s="167"/>
      <c r="MLY68" s="167"/>
      <c r="MLZ68" s="167"/>
      <c r="MMA68" s="167"/>
      <c r="MMB68" s="167"/>
      <c r="MMC68" s="167"/>
      <c r="MMD68" s="167"/>
      <c r="MME68" s="167"/>
      <c r="MMF68" s="167"/>
      <c r="MMG68" s="167"/>
      <c r="MMH68" s="167"/>
      <c r="MMI68" s="167"/>
      <c r="MMJ68" s="167"/>
      <c r="MMK68" s="167"/>
      <c r="MML68" s="167"/>
      <c r="MMM68" s="167"/>
      <c r="MMN68" s="167"/>
      <c r="MMO68" s="167"/>
      <c r="MMP68" s="167"/>
      <c r="MMQ68" s="167"/>
      <c r="MMR68" s="167"/>
      <c r="MMS68" s="167"/>
      <c r="MMT68" s="167"/>
      <c r="MMU68" s="167"/>
      <c r="MMV68" s="167"/>
      <c r="MMW68" s="167"/>
      <c r="MMX68" s="167"/>
      <c r="MMY68" s="167"/>
      <c r="MMZ68" s="167"/>
      <c r="MNA68" s="167"/>
      <c r="MNB68" s="167"/>
      <c r="MNC68" s="167"/>
      <c r="MND68" s="167"/>
      <c r="MNE68" s="167"/>
      <c r="MNF68" s="167"/>
      <c r="MNG68" s="167"/>
      <c r="MNH68" s="167"/>
      <c r="MNI68" s="167"/>
      <c r="MNJ68" s="167"/>
      <c r="MNK68" s="167"/>
      <c r="MNL68" s="167"/>
      <c r="MNM68" s="167"/>
      <c r="MNN68" s="167"/>
      <c r="MNO68" s="167"/>
      <c r="MNP68" s="167"/>
      <c r="MNQ68" s="167"/>
      <c r="MNR68" s="167"/>
      <c r="MNS68" s="167"/>
      <c r="MNT68" s="167"/>
      <c r="MNU68" s="167"/>
      <c r="MNV68" s="167"/>
      <c r="MNW68" s="167"/>
      <c r="MNX68" s="167"/>
      <c r="MNY68" s="167"/>
      <c r="MNZ68" s="167"/>
      <c r="MOA68" s="167"/>
      <c r="MOB68" s="167"/>
      <c r="MOC68" s="167"/>
      <c r="MOD68" s="167"/>
      <c r="MOE68" s="167"/>
      <c r="MOF68" s="167"/>
      <c r="MOG68" s="167"/>
      <c r="MOH68" s="167"/>
      <c r="MOI68" s="167"/>
      <c r="MOJ68" s="167"/>
      <c r="MOK68" s="167"/>
      <c r="MOL68" s="167"/>
      <c r="MOM68" s="167"/>
      <c r="MON68" s="167"/>
      <c r="MOO68" s="167"/>
      <c r="MOP68" s="167"/>
      <c r="MOQ68" s="167"/>
      <c r="MOR68" s="167"/>
      <c r="MOS68" s="167"/>
      <c r="MOT68" s="167"/>
      <c r="MOU68" s="167"/>
      <c r="MOV68" s="167"/>
      <c r="MOW68" s="167"/>
      <c r="MOX68" s="167"/>
      <c r="MOY68" s="167"/>
      <c r="MOZ68" s="167"/>
      <c r="MPA68" s="167"/>
      <c r="MPB68" s="167"/>
      <c r="MPC68" s="167"/>
      <c r="MPD68" s="167"/>
      <c r="MPE68" s="167"/>
      <c r="MPF68" s="167"/>
      <c r="MPG68" s="167"/>
      <c r="MPH68" s="167"/>
      <c r="MPI68" s="167"/>
      <c r="MPJ68" s="167"/>
      <c r="MPK68" s="167"/>
      <c r="MPL68" s="167"/>
      <c r="MPM68" s="167"/>
      <c r="MPN68" s="167"/>
      <c r="MPO68" s="167"/>
      <c r="MPP68" s="167"/>
      <c r="MPQ68" s="167"/>
      <c r="MPR68" s="167"/>
      <c r="MPS68" s="167"/>
      <c r="MPT68" s="167"/>
      <c r="MPU68" s="167"/>
      <c r="MPV68" s="167"/>
      <c r="MPW68" s="167"/>
      <c r="MPX68" s="167"/>
      <c r="MPY68" s="167"/>
      <c r="MPZ68" s="167"/>
      <c r="MQA68" s="167"/>
      <c r="MQB68" s="167"/>
      <c r="MQC68" s="167"/>
      <c r="MQD68" s="167"/>
      <c r="MQE68" s="167"/>
      <c r="MQF68" s="167"/>
      <c r="MQG68" s="167"/>
      <c r="MQH68" s="167"/>
      <c r="MQI68" s="167"/>
      <c r="MQJ68" s="167"/>
      <c r="MQK68" s="167"/>
      <c r="MQL68" s="167"/>
      <c r="MQM68" s="167"/>
      <c r="MQN68" s="167"/>
      <c r="MQO68" s="167"/>
      <c r="MQP68" s="167"/>
      <c r="MQQ68" s="167"/>
      <c r="MQR68" s="167"/>
      <c r="MQS68" s="167"/>
      <c r="MQT68" s="167"/>
      <c r="MQU68" s="167"/>
      <c r="MQV68" s="167"/>
      <c r="MQW68" s="167"/>
      <c r="MQX68" s="167"/>
      <c r="MQY68" s="167"/>
      <c r="MQZ68" s="167"/>
      <c r="MRA68" s="167"/>
      <c r="MRB68" s="167"/>
      <c r="MRC68" s="167"/>
      <c r="MRD68" s="167"/>
      <c r="MRE68" s="167"/>
      <c r="MRF68" s="167"/>
      <c r="MRG68" s="167"/>
      <c r="MRH68" s="167"/>
      <c r="MRI68" s="167"/>
      <c r="MRJ68" s="167"/>
      <c r="MRK68" s="167"/>
      <c r="MRL68" s="167"/>
      <c r="MRM68" s="167"/>
      <c r="MRN68" s="167"/>
      <c r="MRO68" s="167"/>
      <c r="MRP68" s="167"/>
      <c r="MRQ68" s="167"/>
      <c r="MRR68" s="167"/>
      <c r="MRS68" s="167"/>
      <c r="MRT68" s="167"/>
      <c r="MRU68" s="167"/>
      <c r="MRV68" s="167"/>
      <c r="MRW68" s="167"/>
      <c r="MRX68" s="167"/>
      <c r="MRY68" s="167"/>
      <c r="MRZ68" s="167"/>
      <c r="MSA68" s="167"/>
      <c r="MSB68" s="167"/>
      <c r="MSC68" s="167"/>
      <c r="MSD68" s="167"/>
      <c r="MSE68" s="167"/>
      <c r="MSF68" s="167"/>
      <c r="MSG68" s="167"/>
      <c r="MSH68" s="167"/>
      <c r="MSI68" s="167"/>
      <c r="MSJ68" s="167"/>
      <c r="MSK68" s="167"/>
      <c r="MSL68" s="167"/>
      <c r="MSM68" s="167"/>
      <c r="MSN68" s="167"/>
      <c r="MSO68" s="167"/>
      <c r="MSP68" s="167"/>
      <c r="MSQ68" s="167"/>
      <c r="MSR68" s="167"/>
      <c r="MSS68" s="167"/>
      <c r="MST68" s="167"/>
      <c r="MSU68" s="167"/>
      <c r="MSV68" s="167"/>
      <c r="MSW68" s="167"/>
      <c r="MSX68" s="167"/>
      <c r="MSY68" s="167"/>
      <c r="MSZ68" s="167"/>
      <c r="MTA68" s="167"/>
      <c r="MTB68" s="167"/>
      <c r="MTC68" s="167"/>
      <c r="MTD68" s="167"/>
      <c r="MTE68" s="167"/>
      <c r="MTF68" s="167"/>
      <c r="MTG68" s="167"/>
      <c r="MTH68" s="167"/>
      <c r="MTI68" s="167"/>
      <c r="MTJ68" s="167"/>
      <c r="MTK68" s="167"/>
      <c r="MTL68" s="167"/>
      <c r="MTM68" s="167"/>
      <c r="MTN68" s="167"/>
      <c r="MTO68" s="167"/>
      <c r="MTP68" s="167"/>
      <c r="MTQ68" s="167"/>
      <c r="MTR68" s="167"/>
      <c r="MTS68" s="167"/>
      <c r="MTT68" s="167"/>
      <c r="MTU68" s="167"/>
      <c r="MTV68" s="167"/>
      <c r="MTW68" s="167"/>
      <c r="MTX68" s="167"/>
      <c r="MTY68" s="167"/>
      <c r="MTZ68" s="167"/>
      <c r="MUA68" s="167"/>
      <c r="MUB68" s="167"/>
      <c r="MUC68" s="167"/>
      <c r="MUD68" s="167"/>
      <c r="MUE68" s="167"/>
      <c r="MUF68" s="167"/>
      <c r="MUG68" s="167"/>
      <c r="MUH68" s="167"/>
      <c r="MUI68" s="167"/>
      <c r="MUJ68" s="167"/>
      <c r="MUK68" s="167"/>
      <c r="MUL68" s="167"/>
      <c r="MUM68" s="167"/>
      <c r="MUN68" s="167"/>
      <c r="MUO68" s="167"/>
      <c r="MUP68" s="167"/>
      <c r="MUQ68" s="167"/>
      <c r="MUR68" s="167"/>
      <c r="MUS68" s="167"/>
      <c r="MUT68" s="167"/>
      <c r="MUU68" s="167"/>
      <c r="MUV68" s="167"/>
      <c r="MUW68" s="167"/>
      <c r="MUX68" s="167"/>
      <c r="MUY68" s="167"/>
      <c r="MUZ68" s="167"/>
      <c r="MVA68" s="167"/>
      <c r="MVB68" s="167"/>
      <c r="MVC68" s="167"/>
      <c r="MVD68" s="167"/>
      <c r="MVE68" s="167"/>
      <c r="MVF68" s="167"/>
      <c r="MVG68" s="167"/>
      <c r="MVH68" s="167"/>
      <c r="MVI68" s="167"/>
      <c r="MVJ68" s="167"/>
      <c r="MVK68" s="167"/>
      <c r="MVL68" s="167"/>
      <c r="MVM68" s="167"/>
      <c r="MVN68" s="167"/>
      <c r="MVO68" s="167"/>
      <c r="MVP68" s="167"/>
      <c r="MVQ68" s="167"/>
      <c r="MVR68" s="167"/>
      <c r="MVS68" s="167"/>
      <c r="MVT68" s="167"/>
      <c r="MVU68" s="167"/>
      <c r="MVV68" s="167"/>
      <c r="MVW68" s="167"/>
      <c r="MVX68" s="167"/>
      <c r="MVY68" s="167"/>
      <c r="MVZ68" s="167"/>
      <c r="MWA68" s="167"/>
      <c r="MWB68" s="167"/>
      <c r="MWC68" s="167"/>
      <c r="MWD68" s="167"/>
      <c r="MWE68" s="167"/>
      <c r="MWF68" s="167"/>
      <c r="MWG68" s="167"/>
      <c r="MWH68" s="167"/>
      <c r="MWI68" s="167"/>
      <c r="MWJ68" s="167"/>
      <c r="MWK68" s="167"/>
      <c r="MWL68" s="167"/>
      <c r="MWM68" s="167"/>
      <c r="MWN68" s="167"/>
      <c r="MWO68" s="167"/>
      <c r="MWP68" s="167"/>
      <c r="MWQ68" s="167"/>
      <c r="MWR68" s="167"/>
      <c r="MWS68" s="167"/>
      <c r="MWT68" s="167"/>
      <c r="MWU68" s="167"/>
      <c r="MWV68" s="167"/>
      <c r="MWW68" s="167"/>
      <c r="MWX68" s="167"/>
      <c r="MWY68" s="167"/>
      <c r="MWZ68" s="167"/>
      <c r="MXA68" s="167"/>
      <c r="MXB68" s="167"/>
      <c r="MXC68" s="167"/>
      <c r="MXD68" s="167"/>
      <c r="MXE68" s="167"/>
      <c r="MXF68" s="167"/>
      <c r="MXG68" s="167"/>
      <c r="MXH68" s="167"/>
      <c r="MXI68" s="167"/>
      <c r="MXJ68" s="167"/>
      <c r="MXK68" s="167"/>
      <c r="MXL68" s="167"/>
      <c r="MXM68" s="167"/>
      <c r="MXN68" s="167"/>
      <c r="MXO68" s="167"/>
      <c r="MXP68" s="167"/>
      <c r="MXQ68" s="167"/>
      <c r="MXR68" s="167"/>
      <c r="MXS68" s="167"/>
      <c r="MXT68" s="167"/>
      <c r="MXU68" s="167"/>
      <c r="MXV68" s="167"/>
      <c r="MXW68" s="167"/>
      <c r="MXX68" s="167"/>
      <c r="MXY68" s="167"/>
      <c r="MXZ68" s="167"/>
      <c r="MYA68" s="167"/>
      <c r="MYB68" s="167"/>
      <c r="MYC68" s="167"/>
      <c r="MYD68" s="167"/>
      <c r="MYE68" s="167"/>
      <c r="MYF68" s="167"/>
      <c r="MYG68" s="167"/>
      <c r="MYH68" s="167"/>
      <c r="MYI68" s="167"/>
      <c r="MYJ68" s="167"/>
      <c r="MYK68" s="167"/>
      <c r="MYL68" s="167"/>
      <c r="MYM68" s="167"/>
      <c r="MYN68" s="167"/>
      <c r="MYO68" s="167"/>
      <c r="MYP68" s="167"/>
      <c r="MYQ68" s="167"/>
      <c r="MYR68" s="167"/>
      <c r="MYS68" s="167"/>
      <c r="MYT68" s="167"/>
      <c r="MYU68" s="167"/>
      <c r="MYV68" s="167"/>
      <c r="MYW68" s="167"/>
      <c r="MYX68" s="167"/>
      <c r="MYY68" s="167"/>
      <c r="MYZ68" s="167"/>
      <c r="MZA68" s="167"/>
      <c r="MZB68" s="167"/>
      <c r="MZC68" s="167"/>
      <c r="MZD68" s="167"/>
      <c r="MZE68" s="167"/>
      <c r="MZF68" s="167"/>
      <c r="MZG68" s="167"/>
      <c r="MZH68" s="167"/>
      <c r="MZI68" s="167"/>
      <c r="MZJ68" s="167"/>
      <c r="MZK68" s="167"/>
      <c r="MZL68" s="167"/>
      <c r="MZM68" s="167"/>
      <c r="MZN68" s="167"/>
      <c r="MZO68" s="167"/>
      <c r="MZP68" s="167"/>
      <c r="MZQ68" s="167"/>
      <c r="MZR68" s="167"/>
      <c r="MZS68" s="167"/>
      <c r="MZT68" s="167"/>
      <c r="MZU68" s="167"/>
      <c r="MZV68" s="167"/>
      <c r="MZW68" s="167"/>
      <c r="MZX68" s="167"/>
      <c r="MZY68" s="167"/>
      <c r="MZZ68" s="167"/>
      <c r="NAA68" s="167"/>
      <c r="NAB68" s="167"/>
      <c r="NAC68" s="167"/>
      <c r="NAD68" s="167"/>
      <c r="NAE68" s="167"/>
      <c r="NAF68" s="167"/>
      <c r="NAG68" s="167"/>
      <c r="NAH68" s="167"/>
      <c r="NAI68" s="167"/>
      <c r="NAJ68" s="167"/>
      <c r="NAK68" s="167"/>
      <c r="NAL68" s="167"/>
      <c r="NAM68" s="167"/>
      <c r="NAN68" s="167"/>
      <c r="NAO68" s="167"/>
      <c r="NAP68" s="167"/>
      <c r="NAQ68" s="167"/>
      <c r="NAR68" s="167"/>
      <c r="NAS68" s="167"/>
      <c r="NAT68" s="167"/>
      <c r="NAU68" s="167"/>
      <c r="NAV68" s="167"/>
      <c r="NAW68" s="167"/>
      <c r="NAX68" s="167"/>
      <c r="NAY68" s="167"/>
      <c r="NAZ68" s="167"/>
      <c r="NBA68" s="167"/>
      <c r="NBB68" s="167"/>
      <c r="NBC68" s="167"/>
      <c r="NBD68" s="167"/>
      <c r="NBE68" s="167"/>
      <c r="NBF68" s="167"/>
      <c r="NBG68" s="167"/>
      <c r="NBH68" s="167"/>
      <c r="NBI68" s="167"/>
      <c r="NBJ68" s="167"/>
      <c r="NBK68" s="167"/>
      <c r="NBL68" s="167"/>
      <c r="NBM68" s="167"/>
      <c r="NBN68" s="167"/>
      <c r="NBO68" s="167"/>
      <c r="NBP68" s="167"/>
      <c r="NBQ68" s="167"/>
      <c r="NBR68" s="167"/>
      <c r="NBS68" s="167"/>
      <c r="NBT68" s="167"/>
      <c r="NBU68" s="167"/>
      <c r="NBV68" s="167"/>
      <c r="NBW68" s="167"/>
      <c r="NBX68" s="167"/>
      <c r="NBY68" s="167"/>
      <c r="NBZ68" s="167"/>
      <c r="NCA68" s="167"/>
      <c r="NCB68" s="167"/>
      <c r="NCC68" s="167"/>
      <c r="NCD68" s="167"/>
      <c r="NCE68" s="167"/>
      <c r="NCF68" s="167"/>
      <c r="NCG68" s="167"/>
      <c r="NCH68" s="167"/>
      <c r="NCI68" s="167"/>
      <c r="NCJ68" s="167"/>
      <c r="NCK68" s="167"/>
      <c r="NCL68" s="167"/>
      <c r="NCM68" s="167"/>
      <c r="NCN68" s="167"/>
      <c r="NCO68" s="167"/>
      <c r="NCP68" s="167"/>
      <c r="NCQ68" s="167"/>
      <c r="NCR68" s="167"/>
      <c r="NCS68" s="167"/>
      <c r="NCT68" s="167"/>
      <c r="NCU68" s="167"/>
      <c r="NCV68" s="167"/>
      <c r="NCW68" s="167"/>
      <c r="NCX68" s="167"/>
      <c r="NCY68" s="167"/>
      <c r="NCZ68" s="167"/>
      <c r="NDA68" s="167"/>
      <c r="NDB68" s="167"/>
      <c r="NDC68" s="167"/>
      <c r="NDD68" s="167"/>
      <c r="NDE68" s="167"/>
      <c r="NDF68" s="167"/>
      <c r="NDG68" s="167"/>
      <c r="NDH68" s="167"/>
      <c r="NDI68" s="167"/>
      <c r="NDJ68" s="167"/>
      <c r="NDK68" s="167"/>
      <c r="NDL68" s="167"/>
      <c r="NDM68" s="167"/>
      <c r="NDN68" s="167"/>
      <c r="NDO68" s="167"/>
      <c r="NDP68" s="167"/>
      <c r="NDQ68" s="167"/>
      <c r="NDR68" s="167"/>
      <c r="NDS68" s="167"/>
      <c r="NDT68" s="167"/>
      <c r="NDU68" s="167"/>
      <c r="NDV68" s="167"/>
      <c r="NDW68" s="167"/>
      <c r="NDX68" s="167"/>
      <c r="NDY68" s="167"/>
      <c r="NDZ68" s="167"/>
      <c r="NEA68" s="167"/>
      <c r="NEB68" s="167"/>
      <c r="NEC68" s="167"/>
      <c r="NED68" s="167"/>
      <c r="NEE68" s="167"/>
      <c r="NEF68" s="167"/>
      <c r="NEG68" s="167"/>
      <c r="NEH68" s="167"/>
      <c r="NEI68" s="167"/>
      <c r="NEJ68" s="167"/>
      <c r="NEK68" s="167"/>
      <c r="NEL68" s="167"/>
      <c r="NEM68" s="167"/>
      <c r="NEN68" s="167"/>
      <c r="NEO68" s="167"/>
      <c r="NEP68" s="167"/>
      <c r="NEQ68" s="167"/>
      <c r="NER68" s="167"/>
      <c r="NES68" s="167"/>
      <c r="NET68" s="167"/>
      <c r="NEU68" s="167"/>
      <c r="NEV68" s="167"/>
      <c r="NEW68" s="167"/>
      <c r="NEX68" s="167"/>
      <c r="NEY68" s="167"/>
      <c r="NEZ68" s="167"/>
      <c r="NFA68" s="167"/>
      <c r="NFB68" s="167"/>
      <c r="NFC68" s="167"/>
      <c r="NFD68" s="167"/>
      <c r="NFE68" s="167"/>
      <c r="NFF68" s="167"/>
      <c r="NFG68" s="167"/>
      <c r="NFH68" s="167"/>
      <c r="NFI68" s="167"/>
      <c r="NFJ68" s="167"/>
      <c r="NFK68" s="167"/>
      <c r="NFL68" s="167"/>
      <c r="NFM68" s="167"/>
      <c r="NFN68" s="167"/>
      <c r="NFO68" s="167"/>
      <c r="NFP68" s="167"/>
      <c r="NFQ68" s="167"/>
      <c r="NFR68" s="167"/>
      <c r="NFS68" s="167"/>
      <c r="NFT68" s="167"/>
      <c r="NFU68" s="167"/>
      <c r="NFV68" s="167"/>
      <c r="NFW68" s="167"/>
      <c r="NFX68" s="167"/>
      <c r="NFY68" s="167"/>
      <c r="NFZ68" s="167"/>
      <c r="NGA68" s="167"/>
      <c r="NGB68" s="167"/>
      <c r="NGC68" s="167"/>
      <c r="NGD68" s="167"/>
      <c r="NGE68" s="167"/>
      <c r="NGF68" s="167"/>
      <c r="NGG68" s="167"/>
      <c r="NGH68" s="167"/>
      <c r="NGI68" s="167"/>
      <c r="NGJ68" s="167"/>
      <c r="NGK68" s="167"/>
      <c r="NGL68" s="167"/>
      <c r="NGM68" s="167"/>
      <c r="NGN68" s="167"/>
      <c r="NGO68" s="167"/>
      <c r="NGP68" s="167"/>
      <c r="NGQ68" s="167"/>
      <c r="NGR68" s="167"/>
      <c r="NGS68" s="167"/>
      <c r="NGT68" s="167"/>
      <c r="NGU68" s="167"/>
      <c r="NGV68" s="167"/>
      <c r="NGW68" s="167"/>
      <c r="NGX68" s="167"/>
      <c r="NGY68" s="167"/>
      <c r="NGZ68" s="167"/>
      <c r="NHA68" s="167"/>
      <c r="NHB68" s="167"/>
      <c r="NHC68" s="167"/>
      <c r="NHD68" s="167"/>
      <c r="NHE68" s="167"/>
      <c r="NHF68" s="167"/>
      <c r="NHG68" s="167"/>
      <c r="NHH68" s="167"/>
      <c r="NHI68" s="167"/>
      <c r="NHJ68" s="167"/>
      <c r="NHK68" s="167"/>
      <c r="NHL68" s="167"/>
      <c r="NHM68" s="167"/>
      <c r="NHN68" s="167"/>
      <c r="NHO68" s="167"/>
      <c r="NHP68" s="167"/>
      <c r="NHQ68" s="167"/>
      <c r="NHR68" s="167"/>
      <c r="NHS68" s="167"/>
      <c r="NHT68" s="167"/>
      <c r="NHU68" s="167"/>
      <c r="NHV68" s="167"/>
      <c r="NHW68" s="167"/>
      <c r="NHX68" s="167"/>
      <c r="NHY68" s="167"/>
      <c r="NHZ68" s="167"/>
      <c r="NIA68" s="167"/>
      <c r="NIB68" s="167"/>
      <c r="NIC68" s="167"/>
      <c r="NID68" s="167"/>
      <c r="NIE68" s="167"/>
      <c r="NIF68" s="167"/>
      <c r="NIG68" s="167"/>
      <c r="NIH68" s="167"/>
      <c r="NII68" s="167"/>
      <c r="NIJ68" s="167"/>
      <c r="NIK68" s="167"/>
      <c r="NIL68" s="167"/>
      <c r="NIM68" s="167"/>
      <c r="NIN68" s="167"/>
      <c r="NIO68" s="167"/>
      <c r="NIP68" s="167"/>
      <c r="NIQ68" s="167"/>
      <c r="NIR68" s="167"/>
      <c r="NIS68" s="167"/>
      <c r="NIT68" s="167"/>
      <c r="NIU68" s="167"/>
      <c r="NIV68" s="167"/>
      <c r="NIW68" s="167"/>
      <c r="NIX68" s="167"/>
      <c r="NIY68" s="167"/>
      <c r="NIZ68" s="167"/>
      <c r="NJA68" s="167"/>
      <c r="NJB68" s="167"/>
      <c r="NJC68" s="167"/>
      <c r="NJD68" s="167"/>
      <c r="NJE68" s="167"/>
      <c r="NJF68" s="167"/>
      <c r="NJG68" s="167"/>
      <c r="NJH68" s="167"/>
      <c r="NJI68" s="167"/>
      <c r="NJJ68" s="167"/>
      <c r="NJK68" s="167"/>
      <c r="NJL68" s="167"/>
      <c r="NJM68" s="167"/>
      <c r="NJN68" s="167"/>
      <c r="NJO68" s="167"/>
      <c r="NJP68" s="167"/>
      <c r="NJQ68" s="167"/>
      <c r="NJR68" s="167"/>
      <c r="NJS68" s="167"/>
      <c r="NJT68" s="167"/>
      <c r="NJU68" s="167"/>
      <c r="NJV68" s="167"/>
      <c r="NJW68" s="167"/>
      <c r="NJX68" s="167"/>
      <c r="NJY68" s="167"/>
      <c r="NJZ68" s="167"/>
      <c r="NKA68" s="167"/>
      <c r="NKB68" s="167"/>
      <c r="NKC68" s="167"/>
      <c r="NKD68" s="167"/>
      <c r="NKE68" s="167"/>
      <c r="NKF68" s="167"/>
      <c r="NKG68" s="167"/>
      <c r="NKH68" s="167"/>
      <c r="NKI68" s="167"/>
      <c r="NKJ68" s="167"/>
      <c r="NKK68" s="167"/>
      <c r="NKL68" s="167"/>
      <c r="NKM68" s="167"/>
      <c r="NKN68" s="167"/>
      <c r="NKO68" s="167"/>
      <c r="NKP68" s="167"/>
      <c r="NKQ68" s="167"/>
      <c r="NKR68" s="167"/>
      <c r="NKS68" s="167"/>
      <c r="NKT68" s="167"/>
      <c r="NKU68" s="167"/>
      <c r="NKV68" s="167"/>
      <c r="NKW68" s="167"/>
      <c r="NKX68" s="167"/>
      <c r="NKY68" s="167"/>
      <c r="NKZ68" s="167"/>
      <c r="NLA68" s="167"/>
      <c r="NLB68" s="167"/>
      <c r="NLC68" s="167"/>
      <c r="NLD68" s="167"/>
      <c r="NLE68" s="167"/>
      <c r="NLF68" s="167"/>
      <c r="NLG68" s="167"/>
      <c r="NLH68" s="167"/>
      <c r="NLI68" s="167"/>
      <c r="NLJ68" s="167"/>
      <c r="NLK68" s="167"/>
      <c r="NLL68" s="167"/>
      <c r="NLM68" s="167"/>
      <c r="NLN68" s="167"/>
      <c r="NLO68" s="167"/>
      <c r="NLP68" s="167"/>
      <c r="NLQ68" s="167"/>
      <c r="NLR68" s="167"/>
      <c r="NLS68" s="167"/>
      <c r="NLT68" s="167"/>
      <c r="NLU68" s="167"/>
      <c r="NLV68" s="167"/>
      <c r="NLW68" s="167"/>
      <c r="NLX68" s="167"/>
      <c r="NLY68" s="167"/>
      <c r="NLZ68" s="167"/>
      <c r="NMA68" s="167"/>
      <c r="NMB68" s="167"/>
      <c r="NMC68" s="167"/>
      <c r="NMD68" s="167"/>
      <c r="NME68" s="167"/>
      <c r="NMF68" s="167"/>
      <c r="NMG68" s="167"/>
      <c r="NMH68" s="167"/>
      <c r="NMI68" s="167"/>
      <c r="NMJ68" s="167"/>
      <c r="NMK68" s="167"/>
      <c r="NML68" s="167"/>
      <c r="NMM68" s="167"/>
      <c r="NMN68" s="167"/>
      <c r="NMO68" s="167"/>
      <c r="NMP68" s="167"/>
      <c r="NMQ68" s="167"/>
      <c r="NMR68" s="167"/>
      <c r="NMS68" s="167"/>
      <c r="NMT68" s="167"/>
      <c r="NMU68" s="167"/>
      <c r="NMV68" s="167"/>
      <c r="NMW68" s="167"/>
      <c r="NMX68" s="167"/>
      <c r="NMY68" s="167"/>
      <c r="NMZ68" s="167"/>
      <c r="NNA68" s="167"/>
      <c r="NNB68" s="167"/>
      <c r="NNC68" s="167"/>
      <c r="NND68" s="167"/>
      <c r="NNE68" s="167"/>
      <c r="NNF68" s="167"/>
      <c r="NNG68" s="167"/>
      <c r="NNH68" s="167"/>
      <c r="NNI68" s="167"/>
      <c r="NNJ68" s="167"/>
      <c r="NNK68" s="167"/>
      <c r="NNL68" s="167"/>
      <c r="NNM68" s="167"/>
      <c r="NNN68" s="167"/>
      <c r="NNO68" s="167"/>
      <c r="NNP68" s="167"/>
      <c r="NNQ68" s="167"/>
      <c r="NNR68" s="167"/>
      <c r="NNS68" s="167"/>
      <c r="NNT68" s="167"/>
      <c r="NNU68" s="167"/>
      <c r="NNV68" s="167"/>
      <c r="NNW68" s="167"/>
      <c r="NNX68" s="167"/>
      <c r="NNY68" s="167"/>
      <c r="NNZ68" s="167"/>
      <c r="NOA68" s="167"/>
      <c r="NOB68" s="167"/>
      <c r="NOC68" s="167"/>
      <c r="NOD68" s="167"/>
      <c r="NOE68" s="167"/>
      <c r="NOF68" s="167"/>
      <c r="NOG68" s="167"/>
      <c r="NOH68" s="167"/>
      <c r="NOI68" s="167"/>
      <c r="NOJ68" s="167"/>
      <c r="NOK68" s="167"/>
      <c r="NOL68" s="167"/>
      <c r="NOM68" s="167"/>
      <c r="NON68" s="167"/>
      <c r="NOO68" s="167"/>
      <c r="NOP68" s="167"/>
      <c r="NOQ68" s="167"/>
      <c r="NOR68" s="167"/>
      <c r="NOS68" s="167"/>
      <c r="NOT68" s="167"/>
      <c r="NOU68" s="167"/>
      <c r="NOV68" s="167"/>
      <c r="NOW68" s="167"/>
      <c r="NOX68" s="167"/>
      <c r="NOY68" s="167"/>
      <c r="NOZ68" s="167"/>
      <c r="NPA68" s="167"/>
      <c r="NPB68" s="167"/>
      <c r="NPC68" s="167"/>
      <c r="NPD68" s="167"/>
      <c r="NPE68" s="167"/>
      <c r="NPF68" s="167"/>
      <c r="NPG68" s="167"/>
      <c r="NPH68" s="167"/>
      <c r="NPI68" s="167"/>
      <c r="NPJ68" s="167"/>
      <c r="NPK68" s="167"/>
      <c r="NPL68" s="167"/>
      <c r="NPM68" s="167"/>
      <c r="NPN68" s="167"/>
      <c r="NPO68" s="167"/>
      <c r="NPP68" s="167"/>
      <c r="NPQ68" s="167"/>
      <c r="NPR68" s="167"/>
      <c r="NPS68" s="167"/>
      <c r="NPT68" s="167"/>
      <c r="NPU68" s="167"/>
      <c r="NPV68" s="167"/>
      <c r="NPW68" s="167"/>
      <c r="NPX68" s="167"/>
      <c r="NPY68" s="167"/>
      <c r="NPZ68" s="167"/>
      <c r="NQA68" s="167"/>
      <c r="NQB68" s="167"/>
      <c r="NQC68" s="167"/>
      <c r="NQD68" s="167"/>
      <c r="NQE68" s="167"/>
      <c r="NQF68" s="167"/>
      <c r="NQG68" s="167"/>
      <c r="NQH68" s="167"/>
      <c r="NQI68" s="167"/>
      <c r="NQJ68" s="167"/>
      <c r="NQK68" s="167"/>
      <c r="NQL68" s="167"/>
      <c r="NQM68" s="167"/>
      <c r="NQN68" s="167"/>
      <c r="NQO68" s="167"/>
      <c r="NQP68" s="167"/>
      <c r="NQQ68" s="167"/>
      <c r="NQR68" s="167"/>
      <c r="NQS68" s="167"/>
      <c r="NQT68" s="167"/>
      <c r="NQU68" s="167"/>
      <c r="NQV68" s="167"/>
      <c r="NQW68" s="167"/>
      <c r="NQX68" s="167"/>
      <c r="NQY68" s="167"/>
      <c r="NQZ68" s="167"/>
      <c r="NRA68" s="167"/>
      <c r="NRB68" s="167"/>
      <c r="NRC68" s="167"/>
      <c r="NRD68" s="167"/>
      <c r="NRE68" s="167"/>
      <c r="NRF68" s="167"/>
      <c r="NRG68" s="167"/>
      <c r="NRH68" s="167"/>
      <c r="NRI68" s="167"/>
      <c r="NRJ68" s="167"/>
      <c r="NRK68" s="167"/>
      <c r="NRL68" s="167"/>
      <c r="NRM68" s="167"/>
      <c r="NRN68" s="167"/>
      <c r="NRO68" s="167"/>
      <c r="NRP68" s="167"/>
      <c r="NRQ68" s="167"/>
      <c r="NRR68" s="167"/>
      <c r="NRS68" s="167"/>
      <c r="NRT68" s="167"/>
      <c r="NRU68" s="167"/>
      <c r="NRV68" s="167"/>
      <c r="NRW68" s="167"/>
      <c r="NRX68" s="167"/>
      <c r="NRY68" s="167"/>
      <c r="NRZ68" s="167"/>
      <c r="NSA68" s="167"/>
      <c r="NSB68" s="167"/>
      <c r="NSC68" s="167"/>
      <c r="NSD68" s="167"/>
      <c r="NSE68" s="167"/>
      <c r="NSF68" s="167"/>
      <c r="NSG68" s="167"/>
      <c r="NSH68" s="167"/>
      <c r="NSI68" s="167"/>
      <c r="NSJ68" s="167"/>
      <c r="NSK68" s="167"/>
      <c r="NSL68" s="167"/>
      <c r="NSM68" s="167"/>
      <c r="NSN68" s="167"/>
      <c r="NSO68" s="167"/>
      <c r="NSP68" s="167"/>
      <c r="NSQ68" s="167"/>
      <c r="NSR68" s="167"/>
      <c r="NSS68" s="167"/>
      <c r="NST68" s="167"/>
      <c r="NSU68" s="167"/>
      <c r="NSV68" s="167"/>
      <c r="NSW68" s="167"/>
      <c r="NSX68" s="167"/>
      <c r="NSY68" s="167"/>
      <c r="NSZ68" s="167"/>
      <c r="NTA68" s="167"/>
      <c r="NTB68" s="167"/>
      <c r="NTC68" s="167"/>
      <c r="NTD68" s="167"/>
      <c r="NTE68" s="167"/>
      <c r="NTF68" s="167"/>
      <c r="NTG68" s="167"/>
      <c r="NTH68" s="167"/>
      <c r="NTI68" s="167"/>
      <c r="NTJ68" s="167"/>
      <c r="NTK68" s="167"/>
      <c r="NTL68" s="167"/>
      <c r="NTM68" s="167"/>
      <c r="NTN68" s="167"/>
      <c r="NTO68" s="167"/>
      <c r="NTP68" s="167"/>
      <c r="NTQ68" s="167"/>
      <c r="NTR68" s="167"/>
      <c r="NTS68" s="167"/>
      <c r="NTT68" s="167"/>
      <c r="NTU68" s="167"/>
      <c r="NTV68" s="167"/>
      <c r="NTW68" s="167"/>
      <c r="NTX68" s="167"/>
      <c r="NTY68" s="167"/>
      <c r="NTZ68" s="167"/>
      <c r="NUA68" s="167"/>
      <c r="NUB68" s="167"/>
      <c r="NUC68" s="167"/>
      <c r="NUD68" s="167"/>
      <c r="NUE68" s="167"/>
      <c r="NUF68" s="167"/>
      <c r="NUG68" s="167"/>
      <c r="NUH68" s="167"/>
      <c r="NUI68" s="167"/>
      <c r="NUJ68" s="167"/>
      <c r="NUK68" s="167"/>
      <c r="NUL68" s="167"/>
      <c r="NUM68" s="167"/>
      <c r="NUN68" s="167"/>
      <c r="NUO68" s="167"/>
      <c r="NUP68" s="167"/>
      <c r="NUQ68" s="167"/>
      <c r="NUR68" s="167"/>
      <c r="NUS68" s="167"/>
      <c r="NUT68" s="167"/>
      <c r="NUU68" s="167"/>
      <c r="NUV68" s="167"/>
      <c r="NUW68" s="167"/>
      <c r="NUX68" s="167"/>
      <c r="NUY68" s="167"/>
      <c r="NUZ68" s="167"/>
      <c r="NVA68" s="167"/>
      <c r="NVB68" s="167"/>
      <c r="NVC68" s="167"/>
      <c r="NVD68" s="167"/>
      <c r="NVE68" s="167"/>
      <c r="NVF68" s="167"/>
      <c r="NVG68" s="167"/>
      <c r="NVH68" s="167"/>
      <c r="NVI68" s="167"/>
      <c r="NVJ68" s="167"/>
      <c r="NVK68" s="167"/>
      <c r="NVL68" s="167"/>
      <c r="NVM68" s="167"/>
      <c r="NVN68" s="167"/>
      <c r="NVO68" s="167"/>
      <c r="NVP68" s="167"/>
      <c r="NVQ68" s="167"/>
      <c r="NVR68" s="167"/>
      <c r="NVS68" s="167"/>
      <c r="NVT68" s="167"/>
      <c r="NVU68" s="167"/>
      <c r="NVV68" s="167"/>
      <c r="NVW68" s="167"/>
      <c r="NVX68" s="167"/>
      <c r="NVY68" s="167"/>
      <c r="NVZ68" s="167"/>
      <c r="NWA68" s="167"/>
      <c r="NWB68" s="167"/>
      <c r="NWC68" s="167"/>
      <c r="NWD68" s="167"/>
      <c r="NWE68" s="167"/>
      <c r="NWF68" s="167"/>
      <c r="NWG68" s="167"/>
      <c r="NWH68" s="167"/>
      <c r="NWI68" s="167"/>
      <c r="NWJ68" s="167"/>
      <c r="NWK68" s="167"/>
      <c r="NWL68" s="167"/>
      <c r="NWM68" s="167"/>
      <c r="NWN68" s="167"/>
      <c r="NWO68" s="167"/>
      <c r="NWP68" s="167"/>
      <c r="NWQ68" s="167"/>
      <c r="NWR68" s="167"/>
      <c r="NWS68" s="167"/>
      <c r="NWT68" s="167"/>
      <c r="NWU68" s="167"/>
      <c r="NWV68" s="167"/>
      <c r="NWW68" s="167"/>
      <c r="NWX68" s="167"/>
      <c r="NWY68" s="167"/>
      <c r="NWZ68" s="167"/>
      <c r="NXA68" s="167"/>
      <c r="NXB68" s="167"/>
      <c r="NXC68" s="167"/>
      <c r="NXD68" s="167"/>
      <c r="NXE68" s="167"/>
      <c r="NXF68" s="167"/>
      <c r="NXG68" s="167"/>
      <c r="NXH68" s="167"/>
      <c r="NXI68" s="167"/>
      <c r="NXJ68" s="167"/>
      <c r="NXK68" s="167"/>
      <c r="NXL68" s="167"/>
      <c r="NXM68" s="167"/>
      <c r="NXN68" s="167"/>
      <c r="NXO68" s="167"/>
      <c r="NXP68" s="167"/>
      <c r="NXQ68" s="167"/>
      <c r="NXR68" s="167"/>
      <c r="NXS68" s="167"/>
      <c r="NXT68" s="167"/>
      <c r="NXU68" s="167"/>
      <c r="NXV68" s="167"/>
      <c r="NXW68" s="167"/>
      <c r="NXX68" s="167"/>
      <c r="NXY68" s="167"/>
      <c r="NXZ68" s="167"/>
      <c r="NYA68" s="167"/>
      <c r="NYB68" s="167"/>
      <c r="NYC68" s="167"/>
      <c r="NYD68" s="167"/>
      <c r="NYE68" s="167"/>
      <c r="NYF68" s="167"/>
      <c r="NYG68" s="167"/>
      <c r="NYH68" s="167"/>
      <c r="NYI68" s="167"/>
      <c r="NYJ68" s="167"/>
      <c r="NYK68" s="167"/>
      <c r="NYL68" s="167"/>
      <c r="NYM68" s="167"/>
      <c r="NYN68" s="167"/>
      <c r="NYO68" s="167"/>
      <c r="NYP68" s="167"/>
      <c r="NYQ68" s="167"/>
      <c r="NYR68" s="167"/>
      <c r="NYS68" s="167"/>
      <c r="NYT68" s="167"/>
      <c r="NYU68" s="167"/>
      <c r="NYV68" s="167"/>
      <c r="NYW68" s="167"/>
      <c r="NYX68" s="167"/>
      <c r="NYY68" s="167"/>
      <c r="NYZ68" s="167"/>
      <c r="NZA68" s="167"/>
      <c r="NZB68" s="167"/>
      <c r="NZC68" s="167"/>
      <c r="NZD68" s="167"/>
      <c r="NZE68" s="167"/>
      <c r="NZF68" s="167"/>
      <c r="NZG68" s="167"/>
      <c r="NZH68" s="167"/>
      <c r="NZI68" s="167"/>
      <c r="NZJ68" s="167"/>
      <c r="NZK68" s="167"/>
      <c r="NZL68" s="167"/>
      <c r="NZM68" s="167"/>
      <c r="NZN68" s="167"/>
      <c r="NZO68" s="167"/>
      <c r="NZP68" s="167"/>
      <c r="NZQ68" s="167"/>
      <c r="NZR68" s="167"/>
      <c r="NZS68" s="167"/>
      <c r="NZT68" s="167"/>
      <c r="NZU68" s="167"/>
      <c r="NZV68" s="167"/>
      <c r="NZW68" s="167"/>
      <c r="NZX68" s="167"/>
      <c r="NZY68" s="167"/>
      <c r="NZZ68" s="167"/>
      <c r="OAA68" s="167"/>
      <c r="OAB68" s="167"/>
      <c r="OAC68" s="167"/>
      <c r="OAD68" s="167"/>
      <c r="OAE68" s="167"/>
      <c r="OAF68" s="167"/>
      <c r="OAG68" s="167"/>
      <c r="OAH68" s="167"/>
      <c r="OAI68" s="167"/>
      <c r="OAJ68" s="167"/>
      <c r="OAK68" s="167"/>
      <c r="OAL68" s="167"/>
      <c r="OAM68" s="167"/>
      <c r="OAN68" s="167"/>
      <c r="OAO68" s="167"/>
      <c r="OAP68" s="167"/>
      <c r="OAQ68" s="167"/>
      <c r="OAR68" s="167"/>
      <c r="OAS68" s="167"/>
      <c r="OAT68" s="167"/>
      <c r="OAU68" s="167"/>
      <c r="OAV68" s="167"/>
      <c r="OAW68" s="167"/>
      <c r="OAX68" s="167"/>
      <c r="OAY68" s="167"/>
      <c r="OAZ68" s="167"/>
      <c r="OBA68" s="167"/>
      <c r="OBB68" s="167"/>
      <c r="OBC68" s="167"/>
      <c r="OBD68" s="167"/>
      <c r="OBE68" s="167"/>
      <c r="OBF68" s="167"/>
      <c r="OBG68" s="167"/>
      <c r="OBH68" s="167"/>
      <c r="OBI68" s="167"/>
      <c r="OBJ68" s="167"/>
      <c r="OBK68" s="167"/>
      <c r="OBL68" s="167"/>
      <c r="OBM68" s="167"/>
      <c r="OBN68" s="167"/>
      <c r="OBO68" s="167"/>
      <c r="OBP68" s="167"/>
      <c r="OBQ68" s="167"/>
      <c r="OBR68" s="167"/>
      <c r="OBS68" s="167"/>
      <c r="OBT68" s="167"/>
      <c r="OBU68" s="167"/>
      <c r="OBV68" s="167"/>
      <c r="OBW68" s="167"/>
      <c r="OBX68" s="167"/>
      <c r="OBY68" s="167"/>
      <c r="OBZ68" s="167"/>
      <c r="OCA68" s="167"/>
      <c r="OCB68" s="167"/>
      <c r="OCC68" s="167"/>
      <c r="OCD68" s="167"/>
      <c r="OCE68" s="167"/>
      <c r="OCF68" s="167"/>
      <c r="OCG68" s="167"/>
      <c r="OCH68" s="167"/>
      <c r="OCI68" s="167"/>
      <c r="OCJ68" s="167"/>
      <c r="OCK68" s="167"/>
      <c r="OCL68" s="167"/>
      <c r="OCM68" s="167"/>
      <c r="OCN68" s="167"/>
      <c r="OCO68" s="167"/>
      <c r="OCP68" s="167"/>
      <c r="OCQ68" s="167"/>
      <c r="OCR68" s="167"/>
      <c r="OCS68" s="167"/>
      <c r="OCT68" s="167"/>
      <c r="OCU68" s="167"/>
      <c r="OCV68" s="167"/>
      <c r="OCW68" s="167"/>
      <c r="OCX68" s="167"/>
      <c r="OCY68" s="167"/>
      <c r="OCZ68" s="167"/>
      <c r="ODA68" s="167"/>
      <c r="ODB68" s="167"/>
      <c r="ODC68" s="167"/>
      <c r="ODD68" s="167"/>
      <c r="ODE68" s="167"/>
      <c r="ODF68" s="167"/>
      <c r="ODG68" s="167"/>
      <c r="ODH68" s="167"/>
      <c r="ODI68" s="167"/>
      <c r="ODJ68" s="167"/>
      <c r="ODK68" s="167"/>
      <c r="ODL68" s="167"/>
      <c r="ODM68" s="167"/>
      <c r="ODN68" s="167"/>
      <c r="ODO68" s="167"/>
      <c r="ODP68" s="167"/>
      <c r="ODQ68" s="167"/>
      <c r="ODR68" s="167"/>
      <c r="ODS68" s="167"/>
      <c r="ODT68" s="167"/>
      <c r="ODU68" s="167"/>
      <c r="ODV68" s="167"/>
      <c r="ODW68" s="167"/>
      <c r="ODX68" s="167"/>
      <c r="ODY68" s="167"/>
      <c r="ODZ68" s="167"/>
      <c r="OEA68" s="167"/>
      <c r="OEB68" s="167"/>
      <c r="OEC68" s="167"/>
      <c r="OED68" s="167"/>
      <c r="OEE68" s="167"/>
      <c r="OEF68" s="167"/>
      <c r="OEG68" s="167"/>
      <c r="OEH68" s="167"/>
      <c r="OEI68" s="167"/>
      <c r="OEJ68" s="167"/>
      <c r="OEK68" s="167"/>
      <c r="OEL68" s="167"/>
      <c r="OEM68" s="167"/>
      <c r="OEN68" s="167"/>
      <c r="OEO68" s="167"/>
      <c r="OEP68" s="167"/>
      <c r="OEQ68" s="167"/>
      <c r="OER68" s="167"/>
      <c r="OES68" s="167"/>
      <c r="OET68" s="167"/>
      <c r="OEU68" s="167"/>
      <c r="OEV68" s="167"/>
      <c r="OEW68" s="167"/>
      <c r="OEX68" s="167"/>
      <c r="OEY68" s="167"/>
      <c r="OEZ68" s="167"/>
      <c r="OFA68" s="167"/>
      <c r="OFB68" s="167"/>
      <c r="OFC68" s="167"/>
      <c r="OFD68" s="167"/>
      <c r="OFE68" s="167"/>
      <c r="OFF68" s="167"/>
      <c r="OFG68" s="167"/>
      <c r="OFH68" s="167"/>
      <c r="OFI68" s="167"/>
      <c r="OFJ68" s="167"/>
      <c r="OFK68" s="167"/>
      <c r="OFL68" s="167"/>
      <c r="OFM68" s="167"/>
      <c r="OFN68" s="167"/>
      <c r="OFO68" s="167"/>
      <c r="OFP68" s="167"/>
      <c r="OFQ68" s="167"/>
      <c r="OFR68" s="167"/>
      <c r="OFS68" s="167"/>
      <c r="OFT68" s="167"/>
      <c r="OFU68" s="167"/>
      <c r="OFV68" s="167"/>
      <c r="OFW68" s="167"/>
      <c r="OFX68" s="167"/>
      <c r="OFY68" s="167"/>
      <c r="OFZ68" s="167"/>
      <c r="OGA68" s="167"/>
      <c r="OGB68" s="167"/>
      <c r="OGC68" s="167"/>
      <c r="OGD68" s="167"/>
      <c r="OGE68" s="167"/>
      <c r="OGF68" s="167"/>
      <c r="OGG68" s="167"/>
      <c r="OGH68" s="167"/>
      <c r="OGI68" s="167"/>
      <c r="OGJ68" s="167"/>
      <c r="OGK68" s="167"/>
      <c r="OGL68" s="167"/>
      <c r="OGM68" s="167"/>
      <c r="OGN68" s="167"/>
      <c r="OGO68" s="167"/>
      <c r="OGP68" s="167"/>
      <c r="OGQ68" s="167"/>
      <c r="OGR68" s="167"/>
      <c r="OGS68" s="167"/>
      <c r="OGT68" s="167"/>
      <c r="OGU68" s="167"/>
      <c r="OGV68" s="167"/>
      <c r="OGW68" s="167"/>
      <c r="OGX68" s="167"/>
      <c r="OGY68" s="167"/>
      <c r="OGZ68" s="167"/>
      <c r="OHA68" s="167"/>
      <c r="OHB68" s="167"/>
      <c r="OHC68" s="167"/>
      <c r="OHD68" s="167"/>
      <c r="OHE68" s="167"/>
      <c r="OHF68" s="167"/>
      <c r="OHG68" s="167"/>
      <c r="OHH68" s="167"/>
      <c r="OHI68" s="167"/>
      <c r="OHJ68" s="167"/>
      <c r="OHK68" s="167"/>
      <c r="OHL68" s="167"/>
      <c r="OHM68" s="167"/>
      <c r="OHN68" s="167"/>
      <c r="OHO68" s="167"/>
      <c r="OHP68" s="167"/>
      <c r="OHQ68" s="167"/>
      <c r="OHR68" s="167"/>
      <c r="OHS68" s="167"/>
      <c r="OHT68" s="167"/>
      <c r="OHU68" s="167"/>
      <c r="OHV68" s="167"/>
      <c r="OHW68" s="167"/>
      <c r="OHX68" s="167"/>
      <c r="OHY68" s="167"/>
      <c r="OHZ68" s="167"/>
      <c r="OIA68" s="167"/>
      <c r="OIB68" s="167"/>
      <c r="OIC68" s="167"/>
      <c r="OID68" s="167"/>
      <c r="OIE68" s="167"/>
      <c r="OIF68" s="167"/>
      <c r="OIG68" s="167"/>
      <c r="OIH68" s="167"/>
      <c r="OII68" s="167"/>
      <c r="OIJ68" s="167"/>
      <c r="OIK68" s="167"/>
      <c r="OIL68" s="167"/>
      <c r="OIM68" s="167"/>
      <c r="OIN68" s="167"/>
      <c r="OIO68" s="167"/>
      <c r="OIP68" s="167"/>
      <c r="OIQ68" s="167"/>
      <c r="OIR68" s="167"/>
      <c r="OIS68" s="167"/>
      <c r="OIT68" s="167"/>
      <c r="OIU68" s="167"/>
      <c r="OIV68" s="167"/>
      <c r="OIW68" s="167"/>
      <c r="OIX68" s="167"/>
      <c r="OIY68" s="167"/>
      <c r="OIZ68" s="167"/>
      <c r="OJA68" s="167"/>
      <c r="OJB68" s="167"/>
      <c r="OJC68" s="167"/>
      <c r="OJD68" s="167"/>
      <c r="OJE68" s="167"/>
      <c r="OJF68" s="167"/>
      <c r="OJG68" s="167"/>
      <c r="OJH68" s="167"/>
      <c r="OJI68" s="167"/>
      <c r="OJJ68" s="167"/>
      <c r="OJK68" s="167"/>
      <c r="OJL68" s="167"/>
      <c r="OJM68" s="167"/>
      <c r="OJN68" s="167"/>
      <c r="OJO68" s="167"/>
      <c r="OJP68" s="167"/>
      <c r="OJQ68" s="167"/>
      <c r="OJR68" s="167"/>
      <c r="OJS68" s="167"/>
      <c r="OJT68" s="167"/>
      <c r="OJU68" s="167"/>
      <c r="OJV68" s="167"/>
      <c r="OJW68" s="167"/>
      <c r="OJX68" s="167"/>
      <c r="OJY68" s="167"/>
      <c r="OJZ68" s="167"/>
      <c r="OKA68" s="167"/>
      <c r="OKB68" s="167"/>
      <c r="OKC68" s="167"/>
      <c r="OKD68" s="167"/>
      <c r="OKE68" s="167"/>
      <c r="OKF68" s="167"/>
      <c r="OKG68" s="167"/>
      <c r="OKH68" s="167"/>
      <c r="OKI68" s="167"/>
      <c r="OKJ68" s="167"/>
      <c r="OKK68" s="167"/>
      <c r="OKL68" s="167"/>
      <c r="OKM68" s="167"/>
      <c r="OKN68" s="167"/>
      <c r="OKO68" s="167"/>
      <c r="OKP68" s="167"/>
      <c r="OKQ68" s="167"/>
      <c r="OKR68" s="167"/>
      <c r="OKS68" s="167"/>
      <c r="OKT68" s="167"/>
      <c r="OKU68" s="167"/>
      <c r="OKV68" s="167"/>
      <c r="OKW68" s="167"/>
      <c r="OKX68" s="167"/>
      <c r="OKY68" s="167"/>
      <c r="OKZ68" s="167"/>
      <c r="OLA68" s="167"/>
      <c r="OLB68" s="167"/>
      <c r="OLC68" s="167"/>
      <c r="OLD68" s="167"/>
      <c r="OLE68" s="167"/>
      <c r="OLF68" s="167"/>
      <c r="OLG68" s="167"/>
      <c r="OLH68" s="167"/>
      <c r="OLI68" s="167"/>
      <c r="OLJ68" s="167"/>
      <c r="OLK68" s="167"/>
      <c r="OLL68" s="167"/>
      <c r="OLM68" s="167"/>
      <c r="OLN68" s="167"/>
      <c r="OLO68" s="167"/>
      <c r="OLP68" s="167"/>
      <c r="OLQ68" s="167"/>
      <c r="OLR68" s="167"/>
      <c r="OLS68" s="167"/>
      <c r="OLT68" s="167"/>
      <c r="OLU68" s="167"/>
      <c r="OLV68" s="167"/>
      <c r="OLW68" s="167"/>
      <c r="OLX68" s="167"/>
      <c r="OLY68" s="167"/>
      <c r="OLZ68" s="167"/>
      <c r="OMA68" s="167"/>
      <c r="OMB68" s="167"/>
      <c r="OMC68" s="167"/>
      <c r="OMD68" s="167"/>
      <c r="OME68" s="167"/>
      <c r="OMF68" s="167"/>
      <c r="OMG68" s="167"/>
      <c r="OMH68" s="167"/>
      <c r="OMI68" s="167"/>
      <c r="OMJ68" s="167"/>
      <c r="OMK68" s="167"/>
      <c r="OML68" s="167"/>
      <c r="OMM68" s="167"/>
      <c r="OMN68" s="167"/>
      <c r="OMO68" s="167"/>
      <c r="OMP68" s="167"/>
      <c r="OMQ68" s="167"/>
      <c r="OMR68" s="167"/>
      <c r="OMS68" s="167"/>
      <c r="OMT68" s="167"/>
      <c r="OMU68" s="167"/>
      <c r="OMV68" s="167"/>
      <c r="OMW68" s="167"/>
      <c r="OMX68" s="167"/>
      <c r="OMY68" s="167"/>
      <c r="OMZ68" s="167"/>
      <c r="ONA68" s="167"/>
      <c r="ONB68" s="167"/>
      <c r="ONC68" s="167"/>
      <c r="OND68" s="167"/>
      <c r="ONE68" s="167"/>
      <c r="ONF68" s="167"/>
      <c r="ONG68" s="167"/>
      <c r="ONH68" s="167"/>
      <c r="ONI68" s="167"/>
      <c r="ONJ68" s="167"/>
      <c r="ONK68" s="167"/>
      <c r="ONL68" s="167"/>
      <c r="ONM68" s="167"/>
      <c r="ONN68" s="167"/>
      <c r="ONO68" s="167"/>
      <c r="ONP68" s="167"/>
      <c r="ONQ68" s="167"/>
      <c r="ONR68" s="167"/>
      <c r="ONS68" s="167"/>
      <c r="ONT68" s="167"/>
      <c r="ONU68" s="167"/>
      <c r="ONV68" s="167"/>
      <c r="ONW68" s="167"/>
      <c r="ONX68" s="167"/>
      <c r="ONY68" s="167"/>
      <c r="ONZ68" s="167"/>
      <c r="OOA68" s="167"/>
      <c r="OOB68" s="167"/>
      <c r="OOC68" s="167"/>
      <c r="OOD68" s="167"/>
      <c r="OOE68" s="167"/>
      <c r="OOF68" s="167"/>
      <c r="OOG68" s="167"/>
      <c r="OOH68" s="167"/>
      <c r="OOI68" s="167"/>
      <c r="OOJ68" s="167"/>
      <c r="OOK68" s="167"/>
      <c r="OOL68" s="167"/>
      <c r="OOM68" s="167"/>
      <c r="OON68" s="167"/>
      <c r="OOO68" s="167"/>
      <c r="OOP68" s="167"/>
      <c r="OOQ68" s="167"/>
      <c r="OOR68" s="167"/>
      <c r="OOS68" s="167"/>
      <c r="OOT68" s="167"/>
      <c r="OOU68" s="167"/>
      <c r="OOV68" s="167"/>
      <c r="OOW68" s="167"/>
      <c r="OOX68" s="167"/>
      <c r="OOY68" s="167"/>
      <c r="OOZ68" s="167"/>
      <c r="OPA68" s="167"/>
      <c r="OPB68" s="167"/>
      <c r="OPC68" s="167"/>
      <c r="OPD68" s="167"/>
      <c r="OPE68" s="167"/>
      <c r="OPF68" s="167"/>
      <c r="OPG68" s="167"/>
      <c r="OPH68" s="167"/>
      <c r="OPI68" s="167"/>
      <c r="OPJ68" s="167"/>
      <c r="OPK68" s="167"/>
      <c r="OPL68" s="167"/>
      <c r="OPM68" s="167"/>
      <c r="OPN68" s="167"/>
      <c r="OPO68" s="167"/>
      <c r="OPP68" s="167"/>
      <c r="OPQ68" s="167"/>
      <c r="OPR68" s="167"/>
      <c r="OPS68" s="167"/>
      <c r="OPT68" s="167"/>
      <c r="OPU68" s="167"/>
      <c r="OPV68" s="167"/>
      <c r="OPW68" s="167"/>
      <c r="OPX68" s="167"/>
      <c r="OPY68" s="167"/>
      <c r="OPZ68" s="167"/>
      <c r="OQA68" s="167"/>
      <c r="OQB68" s="167"/>
      <c r="OQC68" s="167"/>
      <c r="OQD68" s="167"/>
      <c r="OQE68" s="167"/>
      <c r="OQF68" s="167"/>
      <c r="OQG68" s="167"/>
      <c r="OQH68" s="167"/>
      <c r="OQI68" s="167"/>
      <c r="OQJ68" s="167"/>
      <c r="OQK68" s="167"/>
      <c r="OQL68" s="167"/>
      <c r="OQM68" s="167"/>
      <c r="OQN68" s="167"/>
      <c r="OQO68" s="167"/>
      <c r="OQP68" s="167"/>
      <c r="OQQ68" s="167"/>
      <c r="OQR68" s="167"/>
      <c r="OQS68" s="167"/>
      <c r="OQT68" s="167"/>
      <c r="OQU68" s="167"/>
      <c r="OQV68" s="167"/>
      <c r="OQW68" s="167"/>
      <c r="OQX68" s="167"/>
      <c r="OQY68" s="167"/>
      <c r="OQZ68" s="167"/>
      <c r="ORA68" s="167"/>
      <c r="ORB68" s="167"/>
      <c r="ORC68" s="167"/>
      <c r="ORD68" s="167"/>
      <c r="ORE68" s="167"/>
      <c r="ORF68" s="167"/>
      <c r="ORG68" s="167"/>
      <c r="ORH68" s="167"/>
      <c r="ORI68" s="167"/>
      <c r="ORJ68" s="167"/>
      <c r="ORK68" s="167"/>
      <c r="ORL68" s="167"/>
      <c r="ORM68" s="167"/>
      <c r="ORN68" s="167"/>
      <c r="ORO68" s="167"/>
      <c r="ORP68" s="167"/>
      <c r="ORQ68" s="167"/>
      <c r="ORR68" s="167"/>
      <c r="ORS68" s="167"/>
      <c r="ORT68" s="167"/>
      <c r="ORU68" s="167"/>
      <c r="ORV68" s="167"/>
      <c r="ORW68" s="167"/>
      <c r="ORX68" s="167"/>
      <c r="ORY68" s="167"/>
      <c r="ORZ68" s="167"/>
      <c r="OSA68" s="167"/>
      <c r="OSB68" s="167"/>
      <c r="OSC68" s="167"/>
      <c r="OSD68" s="167"/>
      <c r="OSE68" s="167"/>
      <c r="OSF68" s="167"/>
      <c r="OSG68" s="167"/>
      <c r="OSH68" s="167"/>
      <c r="OSI68" s="167"/>
      <c r="OSJ68" s="167"/>
      <c r="OSK68" s="167"/>
      <c r="OSL68" s="167"/>
      <c r="OSM68" s="167"/>
      <c r="OSN68" s="167"/>
      <c r="OSO68" s="167"/>
      <c r="OSP68" s="167"/>
      <c r="OSQ68" s="167"/>
      <c r="OSR68" s="167"/>
      <c r="OSS68" s="167"/>
      <c r="OST68" s="167"/>
      <c r="OSU68" s="167"/>
      <c r="OSV68" s="167"/>
      <c r="OSW68" s="167"/>
      <c r="OSX68" s="167"/>
      <c r="OSY68" s="167"/>
      <c r="OSZ68" s="167"/>
      <c r="OTA68" s="167"/>
      <c r="OTB68" s="167"/>
      <c r="OTC68" s="167"/>
      <c r="OTD68" s="167"/>
      <c r="OTE68" s="167"/>
      <c r="OTF68" s="167"/>
      <c r="OTG68" s="167"/>
      <c r="OTH68" s="167"/>
      <c r="OTI68" s="167"/>
      <c r="OTJ68" s="167"/>
      <c r="OTK68" s="167"/>
      <c r="OTL68" s="167"/>
      <c r="OTM68" s="167"/>
      <c r="OTN68" s="167"/>
      <c r="OTO68" s="167"/>
      <c r="OTP68" s="167"/>
      <c r="OTQ68" s="167"/>
      <c r="OTR68" s="167"/>
      <c r="OTS68" s="167"/>
      <c r="OTT68" s="167"/>
      <c r="OTU68" s="167"/>
      <c r="OTV68" s="167"/>
      <c r="OTW68" s="167"/>
      <c r="OTX68" s="167"/>
      <c r="OTY68" s="167"/>
      <c r="OTZ68" s="167"/>
      <c r="OUA68" s="167"/>
      <c r="OUB68" s="167"/>
      <c r="OUC68" s="167"/>
      <c r="OUD68" s="167"/>
      <c r="OUE68" s="167"/>
      <c r="OUF68" s="167"/>
      <c r="OUG68" s="167"/>
      <c r="OUH68" s="167"/>
      <c r="OUI68" s="167"/>
      <c r="OUJ68" s="167"/>
      <c r="OUK68" s="167"/>
      <c r="OUL68" s="167"/>
      <c r="OUM68" s="167"/>
      <c r="OUN68" s="167"/>
      <c r="OUO68" s="167"/>
      <c r="OUP68" s="167"/>
      <c r="OUQ68" s="167"/>
      <c r="OUR68" s="167"/>
      <c r="OUS68" s="167"/>
      <c r="OUT68" s="167"/>
      <c r="OUU68" s="167"/>
      <c r="OUV68" s="167"/>
      <c r="OUW68" s="167"/>
      <c r="OUX68" s="167"/>
      <c r="OUY68" s="167"/>
      <c r="OUZ68" s="167"/>
      <c r="OVA68" s="167"/>
      <c r="OVB68" s="167"/>
      <c r="OVC68" s="167"/>
      <c r="OVD68" s="167"/>
      <c r="OVE68" s="167"/>
      <c r="OVF68" s="167"/>
      <c r="OVG68" s="167"/>
      <c r="OVH68" s="167"/>
      <c r="OVI68" s="167"/>
      <c r="OVJ68" s="167"/>
      <c r="OVK68" s="167"/>
      <c r="OVL68" s="167"/>
      <c r="OVM68" s="167"/>
      <c r="OVN68" s="167"/>
      <c r="OVO68" s="167"/>
      <c r="OVP68" s="167"/>
      <c r="OVQ68" s="167"/>
      <c r="OVR68" s="167"/>
      <c r="OVS68" s="167"/>
      <c r="OVT68" s="167"/>
      <c r="OVU68" s="167"/>
      <c r="OVV68" s="167"/>
      <c r="OVW68" s="167"/>
      <c r="OVX68" s="167"/>
      <c r="OVY68" s="167"/>
      <c r="OVZ68" s="167"/>
      <c r="OWA68" s="167"/>
      <c r="OWB68" s="167"/>
      <c r="OWC68" s="167"/>
      <c r="OWD68" s="167"/>
      <c r="OWE68" s="167"/>
      <c r="OWF68" s="167"/>
      <c r="OWG68" s="167"/>
      <c r="OWH68" s="167"/>
      <c r="OWI68" s="167"/>
      <c r="OWJ68" s="167"/>
      <c r="OWK68" s="167"/>
      <c r="OWL68" s="167"/>
      <c r="OWM68" s="167"/>
      <c r="OWN68" s="167"/>
      <c r="OWO68" s="167"/>
      <c r="OWP68" s="167"/>
      <c r="OWQ68" s="167"/>
      <c r="OWR68" s="167"/>
      <c r="OWS68" s="167"/>
      <c r="OWT68" s="167"/>
      <c r="OWU68" s="167"/>
      <c r="OWV68" s="167"/>
      <c r="OWW68" s="167"/>
      <c r="OWX68" s="167"/>
      <c r="OWY68" s="167"/>
      <c r="OWZ68" s="167"/>
      <c r="OXA68" s="167"/>
      <c r="OXB68" s="167"/>
      <c r="OXC68" s="167"/>
      <c r="OXD68" s="167"/>
      <c r="OXE68" s="167"/>
      <c r="OXF68" s="167"/>
      <c r="OXG68" s="167"/>
      <c r="OXH68" s="167"/>
      <c r="OXI68" s="167"/>
      <c r="OXJ68" s="167"/>
      <c r="OXK68" s="167"/>
      <c r="OXL68" s="167"/>
      <c r="OXM68" s="167"/>
      <c r="OXN68" s="167"/>
      <c r="OXO68" s="167"/>
      <c r="OXP68" s="167"/>
      <c r="OXQ68" s="167"/>
      <c r="OXR68" s="167"/>
      <c r="OXS68" s="167"/>
      <c r="OXT68" s="167"/>
      <c r="OXU68" s="167"/>
      <c r="OXV68" s="167"/>
      <c r="OXW68" s="167"/>
      <c r="OXX68" s="167"/>
      <c r="OXY68" s="167"/>
      <c r="OXZ68" s="167"/>
      <c r="OYA68" s="167"/>
      <c r="OYB68" s="167"/>
      <c r="OYC68" s="167"/>
      <c r="OYD68" s="167"/>
      <c r="OYE68" s="167"/>
      <c r="OYF68" s="167"/>
      <c r="OYG68" s="167"/>
      <c r="OYH68" s="167"/>
      <c r="OYI68" s="167"/>
      <c r="OYJ68" s="167"/>
      <c r="OYK68" s="167"/>
      <c r="OYL68" s="167"/>
      <c r="OYM68" s="167"/>
      <c r="OYN68" s="167"/>
      <c r="OYO68" s="167"/>
      <c r="OYP68" s="167"/>
      <c r="OYQ68" s="167"/>
      <c r="OYR68" s="167"/>
      <c r="OYS68" s="167"/>
      <c r="OYT68" s="167"/>
      <c r="OYU68" s="167"/>
      <c r="OYV68" s="167"/>
      <c r="OYW68" s="167"/>
      <c r="OYX68" s="167"/>
      <c r="OYY68" s="167"/>
      <c r="OYZ68" s="167"/>
      <c r="OZA68" s="167"/>
      <c r="OZB68" s="167"/>
      <c r="OZC68" s="167"/>
      <c r="OZD68" s="167"/>
      <c r="OZE68" s="167"/>
      <c r="OZF68" s="167"/>
      <c r="OZG68" s="167"/>
      <c r="OZH68" s="167"/>
      <c r="OZI68" s="167"/>
      <c r="OZJ68" s="167"/>
      <c r="OZK68" s="167"/>
      <c r="OZL68" s="167"/>
      <c r="OZM68" s="167"/>
      <c r="OZN68" s="167"/>
      <c r="OZO68" s="167"/>
      <c r="OZP68" s="167"/>
      <c r="OZQ68" s="167"/>
      <c r="OZR68" s="167"/>
      <c r="OZS68" s="167"/>
      <c r="OZT68" s="167"/>
      <c r="OZU68" s="167"/>
      <c r="OZV68" s="167"/>
      <c r="OZW68" s="167"/>
      <c r="OZX68" s="167"/>
      <c r="OZY68" s="167"/>
      <c r="OZZ68" s="167"/>
      <c r="PAA68" s="167"/>
      <c r="PAB68" s="167"/>
      <c r="PAC68" s="167"/>
      <c r="PAD68" s="167"/>
      <c r="PAE68" s="167"/>
      <c r="PAF68" s="167"/>
      <c r="PAG68" s="167"/>
      <c r="PAH68" s="167"/>
      <c r="PAI68" s="167"/>
      <c r="PAJ68" s="167"/>
      <c r="PAK68" s="167"/>
      <c r="PAL68" s="167"/>
      <c r="PAM68" s="167"/>
      <c r="PAN68" s="167"/>
      <c r="PAO68" s="167"/>
      <c r="PAP68" s="167"/>
      <c r="PAQ68" s="167"/>
      <c r="PAR68" s="167"/>
      <c r="PAS68" s="167"/>
      <c r="PAT68" s="167"/>
      <c r="PAU68" s="167"/>
      <c r="PAV68" s="167"/>
      <c r="PAW68" s="167"/>
      <c r="PAX68" s="167"/>
      <c r="PAY68" s="167"/>
      <c r="PAZ68" s="167"/>
      <c r="PBA68" s="167"/>
      <c r="PBB68" s="167"/>
      <c r="PBC68" s="167"/>
      <c r="PBD68" s="167"/>
      <c r="PBE68" s="167"/>
      <c r="PBF68" s="167"/>
      <c r="PBG68" s="167"/>
      <c r="PBH68" s="167"/>
      <c r="PBI68" s="167"/>
      <c r="PBJ68" s="167"/>
      <c r="PBK68" s="167"/>
      <c r="PBL68" s="167"/>
      <c r="PBM68" s="167"/>
      <c r="PBN68" s="167"/>
      <c r="PBO68" s="167"/>
      <c r="PBP68" s="167"/>
      <c r="PBQ68" s="167"/>
      <c r="PBR68" s="167"/>
      <c r="PBS68" s="167"/>
      <c r="PBT68" s="167"/>
      <c r="PBU68" s="167"/>
      <c r="PBV68" s="167"/>
      <c r="PBW68" s="167"/>
      <c r="PBX68" s="167"/>
      <c r="PBY68" s="167"/>
      <c r="PBZ68" s="167"/>
      <c r="PCA68" s="167"/>
      <c r="PCB68" s="167"/>
      <c r="PCC68" s="167"/>
      <c r="PCD68" s="167"/>
      <c r="PCE68" s="167"/>
      <c r="PCF68" s="167"/>
      <c r="PCG68" s="167"/>
      <c r="PCH68" s="167"/>
      <c r="PCI68" s="167"/>
      <c r="PCJ68" s="167"/>
      <c r="PCK68" s="167"/>
      <c r="PCL68" s="167"/>
      <c r="PCM68" s="167"/>
      <c r="PCN68" s="167"/>
      <c r="PCO68" s="167"/>
      <c r="PCP68" s="167"/>
      <c r="PCQ68" s="167"/>
      <c r="PCR68" s="167"/>
      <c r="PCS68" s="167"/>
      <c r="PCT68" s="167"/>
      <c r="PCU68" s="167"/>
      <c r="PCV68" s="167"/>
      <c r="PCW68" s="167"/>
      <c r="PCX68" s="167"/>
      <c r="PCY68" s="167"/>
      <c r="PCZ68" s="167"/>
      <c r="PDA68" s="167"/>
      <c r="PDB68" s="167"/>
      <c r="PDC68" s="167"/>
      <c r="PDD68" s="167"/>
      <c r="PDE68" s="167"/>
      <c r="PDF68" s="167"/>
      <c r="PDG68" s="167"/>
      <c r="PDH68" s="167"/>
      <c r="PDI68" s="167"/>
      <c r="PDJ68" s="167"/>
      <c r="PDK68" s="167"/>
      <c r="PDL68" s="167"/>
      <c r="PDM68" s="167"/>
      <c r="PDN68" s="167"/>
      <c r="PDO68" s="167"/>
      <c r="PDP68" s="167"/>
      <c r="PDQ68" s="167"/>
      <c r="PDR68" s="167"/>
      <c r="PDS68" s="167"/>
      <c r="PDT68" s="167"/>
      <c r="PDU68" s="167"/>
      <c r="PDV68" s="167"/>
      <c r="PDW68" s="167"/>
      <c r="PDX68" s="167"/>
      <c r="PDY68" s="167"/>
      <c r="PDZ68" s="167"/>
      <c r="PEA68" s="167"/>
      <c r="PEB68" s="167"/>
      <c r="PEC68" s="167"/>
      <c r="PED68" s="167"/>
      <c r="PEE68" s="167"/>
      <c r="PEF68" s="167"/>
      <c r="PEG68" s="167"/>
      <c r="PEH68" s="167"/>
      <c r="PEI68" s="167"/>
      <c r="PEJ68" s="167"/>
      <c r="PEK68" s="167"/>
      <c r="PEL68" s="167"/>
      <c r="PEM68" s="167"/>
      <c r="PEN68" s="167"/>
      <c r="PEO68" s="167"/>
      <c r="PEP68" s="167"/>
      <c r="PEQ68" s="167"/>
      <c r="PER68" s="167"/>
      <c r="PES68" s="167"/>
      <c r="PET68" s="167"/>
      <c r="PEU68" s="167"/>
      <c r="PEV68" s="167"/>
      <c r="PEW68" s="167"/>
      <c r="PEX68" s="167"/>
      <c r="PEY68" s="167"/>
      <c r="PEZ68" s="167"/>
      <c r="PFA68" s="167"/>
      <c r="PFB68" s="167"/>
      <c r="PFC68" s="167"/>
      <c r="PFD68" s="167"/>
      <c r="PFE68" s="167"/>
      <c r="PFF68" s="167"/>
      <c r="PFG68" s="167"/>
      <c r="PFH68" s="167"/>
      <c r="PFI68" s="167"/>
      <c r="PFJ68" s="167"/>
      <c r="PFK68" s="167"/>
      <c r="PFL68" s="167"/>
      <c r="PFM68" s="167"/>
      <c r="PFN68" s="167"/>
      <c r="PFO68" s="167"/>
      <c r="PFP68" s="167"/>
      <c r="PFQ68" s="167"/>
      <c r="PFR68" s="167"/>
      <c r="PFS68" s="167"/>
      <c r="PFT68" s="167"/>
      <c r="PFU68" s="167"/>
      <c r="PFV68" s="167"/>
      <c r="PFW68" s="167"/>
      <c r="PFX68" s="167"/>
      <c r="PFY68" s="167"/>
      <c r="PFZ68" s="167"/>
      <c r="PGA68" s="167"/>
      <c r="PGB68" s="167"/>
      <c r="PGC68" s="167"/>
      <c r="PGD68" s="167"/>
      <c r="PGE68" s="167"/>
      <c r="PGF68" s="167"/>
      <c r="PGG68" s="167"/>
      <c r="PGH68" s="167"/>
      <c r="PGI68" s="167"/>
      <c r="PGJ68" s="167"/>
      <c r="PGK68" s="167"/>
      <c r="PGL68" s="167"/>
      <c r="PGM68" s="167"/>
      <c r="PGN68" s="167"/>
      <c r="PGO68" s="167"/>
      <c r="PGP68" s="167"/>
      <c r="PGQ68" s="167"/>
      <c r="PGR68" s="167"/>
      <c r="PGS68" s="167"/>
      <c r="PGT68" s="167"/>
      <c r="PGU68" s="167"/>
      <c r="PGV68" s="167"/>
      <c r="PGW68" s="167"/>
      <c r="PGX68" s="167"/>
      <c r="PGY68" s="167"/>
      <c r="PGZ68" s="167"/>
      <c r="PHA68" s="167"/>
      <c r="PHB68" s="167"/>
      <c r="PHC68" s="167"/>
      <c r="PHD68" s="167"/>
      <c r="PHE68" s="167"/>
      <c r="PHF68" s="167"/>
      <c r="PHG68" s="167"/>
      <c r="PHH68" s="167"/>
      <c r="PHI68" s="167"/>
      <c r="PHJ68" s="167"/>
      <c r="PHK68" s="167"/>
      <c r="PHL68" s="167"/>
      <c r="PHM68" s="167"/>
      <c r="PHN68" s="167"/>
      <c r="PHO68" s="167"/>
      <c r="PHP68" s="167"/>
      <c r="PHQ68" s="167"/>
      <c r="PHR68" s="167"/>
      <c r="PHS68" s="167"/>
      <c r="PHT68" s="167"/>
      <c r="PHU68" s="167"/>
      <c r="PHV68" s="167"/>
      <c r="PHW68" s="167"/>
      <c r="PHX68" s="167"/>
      <c r="PHY68" s="167"/>
      <c r="PHZ68" s="167"/>
      <c r="PIA68" s="167"/>
      <c r="PIB68" s="167"/>
      <c r="PIC68" s="167"/>
      <c r="PID68" s="167"/>
      <c r="PIE68" s="167"/>
      <c r="PIF68" s="167"/>
      <c r="PIG68" s="167"/>
      <c r="PIH68" s="167"/>
      <c r="PII68" s="167"/>
      <c r="PIJ68" s="167"/>
      <c r="PIK68" s="167"/>
      <c r="PIL68" s="167"/>
      <c r="PIM68" s="167"/>
      <c r="PIN68" s="167"/>
      <c r="PIO68" s="167"/>
      <c r="PIP68" s="167"/>
      <c r="PIQ68" s="167"/>
      <c r="PIR68" s="167"/>
      <c r="PIS68" s="167"/>
      <c r="PIT68" s="167"/>
      <c r="PIU68" s="167"/>
      <c r="PIV68" s="167"/>
      <c r="PIW68" s="167"/>
      <c r="PIX68" s="167"/>
      <c r="PIY68" s="167"/>
      <c r="PIZ68" s="167"/>
      <c r="PJA68" s="167"/>
      <c r="PJB68" s="167"/>
      <c r="PJC68" s="167"/>
      <c r="PJD68" s="167"/>
      <c r="PJE68" s="167"/>
      <c r="PJF68" s="167"/>
      <c r="PJG68" s="167"/>
      <c r="PJH68" s="167"/>
      <c r="PJI68" s="167"/>
      <c r="PJJ68" s="167"/>
      <c r="PJK68" s="167"/>
      <c r="PJL68" s="167"/>
      <c r="PJM68" s="167"/>
      <c r="PJN68" s="167"/>
      <c r="PJO68" s="167"/>
      <c r="PJP68" s="167"/>
      <c r="PJQ68" s="167"/>
      <c r="PJR68" s="167"/>
      <c r="PJS68" s="167"/>
      <c r="PJT68" s="167"/>
      <c r="PJU68" s="167"/>
      <c r="PJV68" s="167"/>
      <c r="PJW68" s="167"/>
      <c r="PJX68" s="167"/>
      <c r="PJY68" s="167"/>
      <c r="PJZ68" s="167"/>
      <c r="PKA68" s="167"/>
      <c r="PKB68" s="167"/>
      <c r="PKC68" s="167"/>
      <c r="PKD68" s="167"/>
      <c r="PKE68" s="167"/>
      <c r="PKF68" s="167"/>
      <c r="PKG68" s="167"/>
      <c r="PKH68" s="167"/>
      <c r="PKI68" s="167"/>
      <c r="PKJ68" s="167"/>
      <c r="PKK68" s="167"/>
      <c r="PKL68" s="167"/>
      <c r="PKM68" s="167"/>
      <c r="PKN68" s="167"/>
      <c r="PKO68" s="167"/>
      <c r="PKP68" s="167"/>
      <c r="PKQ68" s="167"/>
      <c r="PKR68" s="167"/>
      <c r="PKS68" s="167"/>
      <c r="PKT68" s="167"/>
      <c r="PKU68" s="167"/>
      <c r="PKV68" s="167"/>
      <c r="PKW68" s="167"/>
      <c r="PKX68" s="167"/>
      <c r="PKY68" s="167"/>
      <c r="PKZ68" s="167"/>
      <c r="PLA68" s="167"/>
      <c r="PLB68" s="167"/>
      <c r="PLC68" s="167"/>
      <c r="PLD68" s="167"/>
      <c r="PLE68" s="167"/>
      <c r="PLF68" s="167"/>
      <c r="PLG68" s="167"/>
      <c r="PLH68" s="167"/>
      <c r="PLI68" s="167"/>
      <c r="PLJ68" s="167"/>
      <c r="PLK68" s="167"/>
      <c r="PLL68" s="167"/>
      <c r="PLM68" s="167"/>
      <c r="PLN68" s="167"/>
      <c r="PLO68" s="167"/>
      <c r="PLP68" s="167"/>
      <c r="PLQ68" s="167"/>
      <c r="PLR68" s="167"/>
      <c r="PLS68" s="167"/>
      <c r="PLT68" s="167"/>
      <c r="PLU68" s="167"/>
      <c r="PLV68" s="167"/>
      <c r="PLW68" s="167"/>
      <c r="PLX68" s="167"/>
      <c r="PLY68" s="167"/>
      <c r="PLZ68" s="167"/>
      <c r="PMA68" s="167"/>
      <c r="PMB68" s="167"/>
      <c r="PMC68" s="167"/>
      <c r="PMD68" s="167"/>
      <c r="PME68" s="167"/>
      <c r="PMF68" s="167"/>
      <c r="PMG68" s="167"/>
      <c r="PMH68" s="167"/>
      <c r="PMI68" s="167"/>
      <c r="PMJ68" s="167"/>
      <c r="PMK68" s="167"/>
      <c r="PML68" s="167"/>
      <c r="PMM68" s="167"/>
      <c r="PMN68" s="167"/>
      <c r="PMO68" s="167"/>
      <c r="PMP68" s="167"/>
      <c r="PMQ68" s="167"/>
      <c r="PMR68" s="167"/>
      <c r="PMS68" s="167"/>
      <c r="PMT68" s="167"/>
      <c r="PMU68" s="167"/>
      <c r="PMV68" s="167"/>
      <c r="PMW68" s="167"/>
      <c r="PMX68" s="167"/>
      <c r="PMY68" s="167"/>
      <c r="PMZ68" s="167"/>
      <c r="PNA68" s="167"/>
      <c r="PNB68" s="167"/>
      <c r="PNC68" s="167"/>
      <c r="PND68" s="167"/>
      <c r="PNE68" s="167"/>
      <c r="PNF68" s="167"/>
      <c r="PNG68" s="167"/>
      <c r="PNH68" s="167"/>
      <c r="PNI68" s="167"/>
      <c r="PNJ68" s="167"/>
      <c r="PNK68" s="167"/>
      <c r="PNL68" s="167"/>
      <c r="PNM68" s="167"/>
      <c r="PNN68" s="167"/>
      <c r="PNO68" s="167"/>
      <c r="PNP68" s="167"/>
      <c r="PNQ68" s="167"/>
      <c r="PNR68" s="167"/>
      <c r="PNS68" s="167"/>
      <c r="PNT68" s="167"/>
      <c r="PNU68" s="167"/>
      <c r="PNV68" s="167"/>
      <c r="PNW68" s="167"/>
      <c r="PNX68" s="167"/>
      <c r="PNY68" s="167"/>
      <c r="PNZ68" s="167"/>
      <c r="POA68" s="167"/>
      <c r="POB68" s="167"/>
      <c r="POC68" s="167"/>
      <c r="POD68" s="167"/>
      <c r="POE68" s="167"/>
      <c r="POF68" s="167"/>
      <c r="POG68" s="167"/>
      <c r="POH68" s="167"/>
      <c r="POI68" s="167"/>
      <c r="POJ68" s="167"/>
      <c r="POK68" s="167"/>
      <c r="POL68" s="167"/>
      <c r="POM68" s="167"/>
      <c r="PON68" s="167"/>
      <c r="POO68" s="167"/>
      <c r="POP68" s="167"/>
      <c r="POQ68" s="167"/>
      <c r="POR68" s="167"/>
      <c r="POS68" s="167"/>
      <c r="POT68" s="167"/>
      <c r="POU68" s="167"/>
      <c r="POV68" s="167"/>
      <c r="POW68" s="167"/>
      <c r="POX68" s="167"/>
      <c r="POY68" s="167"/>
      <c r="POZ68" s="167"/>
      <c r="PPA68" s="167"/>
      <c r="PPB68" s="167"/>
      <c r="PPC68" s="167"/>
      <c r="PPD68" s="167"/>
      <c r="PPE68" s="167"/>
      <c r="PPF68" s="167"/>
      <c r="PPG68" s="167"/>
      <c r="PPH68" s="167"/>
      <c r="PPI68" s="167"/>
      <c r="PPJ68" s="167"/>
      <c r="PPK68" s="167"/>
      <c r="PPL68" s="167"/>
      <c r="PPM68" s="167"/>
      <c r="PPN68" s="167"/>
      <c r="PPO68" s="167"/>
      <c r="PPP68" s="167"/>
      <c r="PPQ68" s="167"/>
      <c r="PPR68" s="167"/>
      <c r="PPS68" s="167"/>
      <c r="PPT68" s="167"/>
      <c r="PPU68" s="167"/>
      <c r="PPV68" s="167"/>
      <c r="PPW68" s="167"/>
      <c r="PPX68" s="167"/>
      <c r="PPY68" s="167"/>
      <c r="PPZ68" s="167"/>
      <c r="PQA68" s="167"/>
      <c r="PQB68" s="167"/>
      <c r="PQC68" s="167"/>
      <c r="PQD68" s="167"/>
      <c r="PQE68" s="167"/>
      <c r="PQF68" s="167"/>
      <c r="PQG68" s="167"/>
      <c r="PQH68" s="167"/>
      <c r="PQI68" s="167"/>
      <c r="PQJ68" s="167"/>
      <c r="PQK68" s="167"/>
      <c r="PQL68" s="167"/>
      <c r="PQM68" s="167"/>
      <c r="PQN68" s="167"/>
      <c r="PQO68" s="167"/>
      <c r="PQP68" s="167"/>
      <c r="PQQ68" s="167"/>
      <c r="PQR68" s="167"/>
      <c r="PQS68" s="167"/>
      <c r="PQT68" s="167"/>
      <c r="PQU68" s="167"/>
      <c r="PQV68" s="167"/>
      <c r="PQW68" s="167"/>
      <c r="PQX68" s="167"/>
      <c r="PQY68" s="167"/>
      <c r="PQZ68" s="167"/>
      <c r="PRA68" s="167"/>
      <c r="PRB68" s="167"/>
      <c r="PRC68" s="167"/>
      <c r="PRD68" s="167"/>
      <c r="PRE68" s="167"/>
      <c r="PRF68" s="167"/>
      <c r="PRG68" s="167"/>
      <c r="PRH68" s="167"/>
      <c r="PRI68" s="167"/>
      <c r="PRJ68" s="167"/>
      <c r="PRK68" s="167"/>
      <c r="PRL68" s="167"/>
      <c r="PRM68" s="167"/>
      <c r="PRN68" s="167"/>
      <c r="PRO68" s="167"/>
      <c r="PRP68" s="167"/>
      <c r="PRQ68" s="167"/>
      <c r="PRR68" s="167"/>
      <c r="PRS68" s="167"/>
      <c r="PRT68" s="167"/>
      <c r="PRU68" s="167"/>
      <c r="PRV68" s="167"/>
      <c r="PRW68" s="167"/>
      <c r="PRX68" s="167"/>
      <c r="PRY68" s="167"/>
      <c r="PRZ68" s="167"/>
      <c r="PSA68" s="167"/>
      <c r="PSB68" s="167"/>
      <c r="PSC68" s="167"/>
      <c r="PSD68" s="167"/>
      <c r="PSE68" s="167"/>
      <c r="PSF68" s="167"/>
      <c r="PSG68" s="167"/>
      <c r="PSH68" s="167"/>
      <c r="PSI68" s="167"/>
      <c r="PSJ68" s="167"/>
      <c r="PSK68" s="167"/>
      <c r="PSL68" s="167"/>
      <c r="PSM68" s="167"/>
      <c r="PSN68" s="167"/>
      <c r="PSO68" s="167"/>
      <c r="PSP68" s="167"/>
      <c r="PSQ68" s="167"/>
      <c r="PSR68" s="167"/>
      <c r="PSS68" s="167"/>
      <c r="PST68" s="167"/>
      <c r="PSU68" s="167"/>
      <c r="PSV68" s="167"/>
      <c r="PSW68" s="167"/>
      <c r="PSX68" s="167"/>
      <c r="PSY68" s="167"/>
      <c r="PSZ68" s="167"/>
      <c r="PTA68" s="167"/>
      <c r="PTB68" s="167"/>
      <c r="PTC68" s="167"/>
      <c r="PTD68" s="167"/>
      <c r="PTE68" s="167"/>
      <c r="PTF68" s="167"/>
      <c r="PTG68" s="167"/>
      <c r="PTH68" s="167"/>
      <c r="PTI68" s="167"/>
      <c r="PTJ68" s="167"/>
      <c r="PTK68" s="167"/>
      <c r="PTL68" s="167"/>
      <c r="PTM68" s="167"/>
      <c r="PTN68" s="167"/>
      <c r="PTO68" s="167"/>
      <c r="PTP68" s="167"/>
      <c r="PTQ68" s="167"/>
      <c r="PTR68" s="167"/>
      <c r="PTS68" s="167"/>
      <c r="PTT68" s="167"/>
      <c r="PTU68" s="167"/>
      <c r="PTV68" s="167"/>
      <c r="PTW68" s="167"/>
      <c r="PTX68" s="167"/>
      <c r="PTY68" s="167"/>
      <c r="PTZ68" s="167"/>
      <c r="PUA68" s="167"/>
      <c r="PUB68" s="167"/>
      <c r="PUC68" s="167"/>
      <c r="PUD68" s="167"/>
      <c r="PUE68" s="167"/>
      <c r="PUF68" s="167"/>
      <c r="PUG68" s="167"/>
      <c r="PUH68" s="167"/>
      <c r="PUI68" s="167"/>
      <c r="PUJ68" s="167"/>
      <c r="PUK68" s="167"/>
      <c r="PUL68" s="167"/>
      <c r="PUM68" s="167"/>
      <c r="PUN68" s="167"/>
      <c r="PUO68" s="167"/>
      <c r="PUP68" s="167"/>
      <c r="PUQ68" s="167"/>
      <c r="PUR68" s="167"/>
      <c r="PUS68" s="167"/>
      <c r="PUT68" s="167"/>
      <c r="PUU68" s="167"/>
      <c r="PUV68" s="167"/>
      <c r="PUW68" s="167"/>
      <c r="PUX68" s="167"/>
      <c r="PUY68" s="167"/>
      <c r="PUZ68" s="167"/>
      <c r="PVA68" s="167"/>
      <c r="PVB68" s="167"/>
      <c r="PVC68" s="167"/>
      <c r="PVD68" s="167"/>
      <c r="PVE68" s="167"/>
      <c r="PVF68" s="167"/>
      <c r="PVG68" s="167"/>
      <c r="PVH68" s="167"/>
      <c r="PVI68" s="167"/>
      <c r="PVJ68" s="167"/>
      <c r="PVK68" s="167"/>
      <c r="PVL68" s="167"/>
      <c r="PVM68" s="167"/>
      <c r="PVN68" s="167"/>
      <c r="PVO68" s="167"/>
      <c r="PVP68" s="167"/>
      <c r="PVQ68" s="167"/>
      <c r="PVR68" s="167"/>
      <c r="PVS68" s="167"/>
      <c r="PVT68" s="167"/>
      <c r="PVU68" s="167"/>
      <c r="PVV68" s="167"/>
      <c r="PVW68" s="167"/>
      <c r="PVX68" s="167"/>
      <c r="PVY68" s="167"/>
      <c r="PVZ68" s="167"/>
      <c r="PWA68" s="167"/>
      <c r="PWB68" s="167"/>
      <c r="PWC68" s="167"/>
      <c r="PWD68" s="167"/>
      <c r="PWE68" s="167"/>
      <c r="PWF68" s="167"/>
      <c r="PWG68" s="167"/>
      <c r="PWH68" s="167"/>
      <c r="PWI68" s="167"/>
      <c r="PWJ68" s="167"/>
      <c r="PWK68" s="167"/>
      <c r="PWL68" s="167"/>
      <c r="PWM68" s="167"/>
      <c r="PWN68" s="167"/>
      <c r="PWO68" s="167"/>
      <c r="PWP68" s="167"/>
      <c r="PWQ68" s="167"/>
      <c r="PWR68" s="167"/>
      <c r="PWS68" s="167"/>
      <c r="PWT68" s="167"/>
      <c r="PWU68" s="167"/>
      <c r="PWV68" s="167"/>
      <c r="PWW68" s="167"/>
      <c r="PWX68" s="167"/>
      <c r="PWY68" s="167"/>
      <c r="PWZ68" s="167"/>
      <c r="PXA68" s="167"/>
      <c r="PXB68" s="167"/>
      <c r="PXC68" s="167"/>
      <c r="PXD68" s="167"/>
      <c r="PXE68" s="167"/>
      <c r="PXF68" s="167"/>
      <c r="PXG68" s="167"/>
      <c r="PXH68" s="167"/>
      <c r="PXI68" s="167"/>
      <c r="PXJ68" s="167"/>
      <c r="PXK68" s="167"/>
      <c r="PXL68" s="167"/>
      <c r="PXM68" s="167"/>
      <c r="PXN68" s="167"/>
      <c r="PXO68" s="167"/>
      <c r="PXP68" s="167"/>
      <c r="PXQ68" s="167"/>
      <c r="PXR68" s="167"/>
      <c r="PXS68" s="167"/>
      <c r="PXT68" s="167"/>
      <c r="PXU68" s="167"/>
      <c r="PXV68" s="167"/>
      <c r="PXW68" s="167"/>
      <c r="PXX68" s="167"/>
      <c r="PXY68" s="167"/>
      <c r="PXZ68" s="167"/>
      <c r="PYA68" s="167"/>
      <c r="PYB68" s="167"/>
      <c r="PYC68" s="167"/>
      <c r="PYD68" s="167"/>
      <c r="PYE68" s="167"/>
      <c r="PYF68" s="167"/>
      <c r="PYG68" s="167"/>
      <c r="PYH68" s="167"/>
      <c r="PYI68" s="167"/>
      <c r="PYJ68" s="167"/>
      <c r="PYK68" s="167"/>
      <c r="PYL68" s="167"/>
      <c r="PYM68" s="167"/>
      <c r="PYN68" s="167"/>
      <c r="PYO68" s="167"/>
      <c r="PYP68" s="167"/>
      <c r="PYQ68" s="167"/>
      <c r="PYR68" s="167"/>
      <c r="PYS68" s="167"/>
      <c r="PYT68" s="167"/>
      <c r="PYU68" s="167"/>
      <c r="PYV68" s="167"/>
      <c r="PYW68" s="167"/>
      <c r="PYX68" s="167"/>
      <c r="PYY68" s="167"/>
      <c r="PYZ68" s="167"/>
      <c r="PZA68" s="167"/>
      <c r="PZB68" s="167"/>
      <c r="PZC68" s="167"/>
      <c r="PZD68" s="167"/>
      <c r="PZE68" s="167"/>
      <c r="PZF68" s="167"/>
      <c r="PZG68" s="167"/>
      <c r="PZH68" s="167"/>
      <c r="PZI68" s="167"/>
      <c r="PZJ68" s="167"/>
      <c r="PZK68" s="167"/>
      <c r="PZL68" s="167"/>
      <c r="PZM68" s="167"/>
      <c r="PZN68" s="167"/>
      <c r="PZO68" s="167"/>
      <c r="PZP68" s="167"/>
      <c r="PZQ68" s="167"/>
      <c r="PZR68" s="167"/>
      <c r="PZS68" s="167"/>
      <c r="PZT68" s="167"/>
      <c r="PZU68" s="167"/>
      <c r="PZV68" s="167"/>
      <c r="PZW68" s="167"/>
      <c r="PZX68" s="167"/>
      <c r="PZY68" s="167"/>
      <c r="PZZ68" s="167"/>
      <c r="QAA68" s="167"/>
      <c r="QAB68" s="167"/>
      <c r="QAC68" s="167"/>
      <c r="QAD68" s="167"/>
      <c r="QAE68" s="167"/>
      <c r="QAF68" s="167"/>
      <c r="QAG68" s="167"/>
      <c r="QAH68" s="167"/>
      <c r="QAI68" s="167"/>
      <c r="QAJ68" s="167"/>
      <c r="QAK68" s="167"/>
      <c r="QAL68" s="167"/>
      <c r="QAM68" s="167"/>
      <c r="QAN68" s="167"/>
      <c r="QAO68" s="167"/>
      <c r="QAP68" s="167"/>
      <c r="QAQ68" s="167"/>
      <c r="QAR68" s="167"/>
      <c r="QAS68" s="167"/>
      <c r="QAT68" s="167"/>
      <c r="QAU68" s="167"/>
      <c r="QAV68" s="167"/>
      <c r="QAW68" s="167"/>
      <c r="QAX68" s="167"/>
      <c r="QAY68" s="167"/>
      <c r="QAZ68" s="167"/>
      <c r="QBA68" s="167"/>
      <c r="QBB68" s="167"/>
      <c r="QBC68" s="167"/>
      <c r="QBD68" s="167"/>
      <c r="QBE68" s="167"/>
      <c r="QBF68" s="167"/>
      <c r="QBG68" s="167"/>
      <c r="QBH68" s="167"/>
      <c r="QBI68" s="167"/>
      <c r="QBJ68" s="167"/>
      <c r="QBK68" s="167"/>
      <c r="QBL68" s="167"/>
      <c r="QBM68" s="167"/>
      <c r="QBN68" s="167"/>
      <c r="QBO68" s="167"/>
      <c r="QBP68" s="167"/>
      <c r="QBQ68" s="167"/>
      <c r="QBR68" s="167"/>
      <c r="QBS68" s="167"/>
      <c r="QBT68" s="167"/>
      <c r="QBU68" s="167"/>
      <c r="QBV68" s="167"/>
      <c r="QBW68" s="167"/>
      <c r="QBX68" s="167"/>
      <c r="QBY68" s="167"/>
      <c r="QBZ68" s="167"/>
      <c r="QCA68" s="167"/>
      <c r="QCB68" s="167"/>
      <c r="QCC68" s="167"/>
      <c r="QCD68" s="167"/>
      <c r="QCE68" s="167"/>
      <c r="QCF68" s="167"/>
      <c r="QCG68" s="167"/>
      <c r="QCH68" s="167"/>
      <c r="QCI68" s="167"/>
      <c r="QCJ68" s="167"/>
      <c r="QCK68" s="167"/>
      <c r="QCL68" s="167"/>
      <c r="QCM68" s="167"/>
      <c r="QCN68" s="167"/>
      <c r="QCO68" s="167"/>
      <c r="QCP68" s="167"/>
      <c r="QCQ68" s="167"/>
      <c r="QCR68" s="167"/>
      <c r="QCS68" s="167"/>
      <c r="QCT68" s="167"/>
      <c r="QCU68" s="167"/>
      <c r="QCV68" s="167"/>
      <c r="QCW68" s="167"/>
      <c r="QCX68" s="167"/>
      <c r="QCY68" s="167"/>
      <c r="QCZ68" s="167"/>
      <c r="QDA68" s="167"/>
      <c r="QDB68" s="167"/>
      <c r="QDC68" s="167"/>
      <c r="QDD68" s="167"/>
      <c r="QDE68" s="167"/>
      <c r="QDF68" s="167"/>
      <c r="QDG68" s="167"/>
      <c r="QDH68" s="167"/>
      <c r="QDI68" s="167"/>
      <c r="QDJ68" s="167"/>
      <c r="QDK68" s="167"/>
      <c r="QDL68" s="167"/>
      <c r="QDM68" s="167"/>
      <c r="QDN68" s="167"/>
      <c r="QDO68" s="167"/>
      <c r="QDP68" s="167"/>
      <c r="QDQ68" s="167"/>
      <c r="QDR68" s="167"/>
      <c r="QDS68" s="167"/>
      <c r="QDT68" s="167"/>
      <c r="QDU68" s="167"/>
      <c r="QDV68" s="167"/>
      <c r="QDW68" s="167"/>
      <c r="QDX68" s="167"/>
      <c r="QDY68" s="167"/>
      <c r="QDZ68" s="167"/>
      <c r="QEA68" s="167"/>
      <c r="QEB68" s="167"/>
      <c r="QEC68" s="167"/>
      <c r="QED68" s="167"/>
      <c r="QEE68" s="167"/>
      <c r="QEF68" s="167"/>
      <c r="QEG68" s="167"/>
      <c r="QEH68" s="167"/>
      <c r="QEI68" s="167"/>
      <c r="QEJ68" s="167"/>
      <c r="QEK68" s="167"/>
      <c r="QEL68" s="167"/>
      <c r="QEM68" s="167"/>
      <c r="QEN68" s="167"/>
      <c r="QEO68" s="167"/>
      <c r="QEP68" s="167"/>
      <c r="QEQ68" s="167"/>
      <c r="QER68" s="167"/>
      <c r="QES68" s="167"/>
      <c r="QET68" s="167"/>
      <c r="QEU68" s="167"/>
      <c r="QEV68" s="167"/>
      <c r="QEW68" s="167"/>
      <c r="QEX68" s="167"/>
      <c r="QEY68" s="167"/>
      <c r="QEZ68" s="167"/>
      <c r="QFA68" s="167"/>
      <c r="QFB68" s="167"/>
      <c r="QFC68" s="167"/>
      <c r="QFD68" s="167"/>
      <c r="QFE68" s="167"/>
      <c r="QFF68" s="167"/>
      <c r="QFG68" s="167"/>
      <c r="QFH68" s="167"/>
      <c r="QFI68" s="167"/>
      <c r="QFJ68" s="167"/>
      <c r="QFK68" s="167"/>
      <c r="QFL68" s="167"/>
      <c r="QFM68" s="167"/>
      <c r="QFN68" s="167"/>
      <c r="QFO68" s="167"/>
      <c r="QFP68" s="167"/>
      <c r="QFQ68" s="167"/>
      <c r="QFR68" s="167"/>
      <c r="QFS68" s="167"/>
      <c r="QFT68" s="167"/>
      <c r="QFU68" s="167"/>
      <c r="QFV68" s="167"/>
      <c r="QFW68" s="167"/>
      <c r="QFX68" s="167"/>
      <c r="QFY68" s="167"/>
      <c r="QFZ68" s="167"/>
      <c r="QGA68" s="167"/>
      <c r="QGB68" s="167"/>
      <c r="QGC68" s="167"/>
      <c r="QGD68" s="167"/>
      <c r="QGE68" s="167"/>
      <c r="QGF68" s="167"/>
      <c r="QGG68" s="167"/>
      <c r="QGH68" s="167"/>
      <c r="QGI68" s="167"/>
      <c r="QGJ68" s="167"/>
      <c r="QGK68" s="167"/>
      <c r="QGL68" s="167"/>
      <c r="QGM68" s="167"/>
      <c r="QGN68" s="167"/>
      <c r="QGO68" s="167"/>
      <c r="QGP68" s="167"/>
      <c r="QGQ68" s="167"/>
      <c r="QGR68" s="167"/>
      <c r="QGS68" s="167"/>
      <c r="QGT68" s="167"/>
      <c r="QGU68" s="167"/>
      <c r="QGV68" s="167"/>
      <c r="QGW68" s="167"/>
      <c r="QGX68" s="167"/>
      <c r="QGY68" s="167"/>
      <c r="QGZ68" s="167"/>
      <c r="QHA68" s="167"/>
      <c r="QHB68" s="167"/>
      <c r="QHC68" s="167"/>
      <c r="QHD68" s="167"/>
      <c r="QHE68" s="167"/>
      <c r="QHF68" s="167"/>
      <c r="QHG68" s="167"/>
      <c r="QHH68" s="167"/>
      <c r="QHI68" s="167"/>
      <c r="QHJ68" s="167"/>
      <c r="QHK68" s="167"/>
      <c r="QHL68" s="167"/>
      <c r="QHM68" s="167"/>
      <c r="QHN68" s="167"/>
      <c r="QHO68" s="167"/>
      <c r="QHP68" s="167"/>
      <c r="QHQ68" s="167"/>
      <c r="QHR68" s="167"/>
      <c r="QHS68" s="167"/>
      <c r="QHT68" s="167"/>
      <c r="QHU68" s="167"/>
      <c r="QHV68" s="167"/>
      <c r="QHW68" s="167"/>
      <c r="QHX68" s="167"/>
      <c r="QHY68" s="167"/>
      <c r="QHZ68" s="167"/>
      <c r="QIA68" s="167"/>
      <c r="QIB68" s="167"/>
      <c r="QIC68" s="167"/>
      <c r="QID68" s="167"/>
      <c r="QIE68" s="167"/>
      <c r="QIF68" s="167"/>
      <c r="QIG68" s="167"/>
      <c r="QIH68" s="167"/>
      <c r="QII68" s="167"/>
      <c r="QIJ68" s="167"/>
      <c r="QIK68" s="167"/>
      <c r="QIL68" s="167"/>
      <c r="QIM68" s="167"/>
      <c r="QIN68" s="167"/>
      <c r="QIO68" s="167"/>
      <c r="QIP68" s="167"/>
      <c r="QIQ68" s="167"/>
      <c r="QIR68" s="167"/>
      <c r="QIS68" s="167"/>
      <c r="QIT68" s="167"/>
      <c r="QIU68" s="167"/>
      <c r="QIV68" s="167"/>
      <c r="QIW68" s="167"/>
      <c r="QIX68" s="167"/>
      <c r="QIY68" s="167"/>
      <c r="QIZ68" s="167"/>
      <c r="QJA68" s="167"/>
      <c r="QJB68" s="167"/>
      <c r="QJC68" s="167"/>
      <c r="QJD68" s="167"/>
      <c r="QJE68" s="167"/>
      <c r="QJF68" s="167"/>
      <c r="QJG68" s="167"/>
      <c r="QJH68" s="167"/>
      <c r="QJI68" s="167"/>
      <c r="QJJ68" s="167"/>
      <c r="QJK68" s="167"/>
      <c r="QJL68" s="167"/>
      <c r="QJM68" s="167"/>
      <c r="QJN68" s="167"/>
      <c r="QJO68" s="167"/>
      <c r="QJP68" s="167"/>
      <c r="QJQ68" s="167"/>
      <c r="QJR68" s="167"/>
      <c r="QJS68" s="167"/>
      <c r="QJT68" s="167"/>
      <c r="QJU68" s="167"/>
      <c r="QJV68" s="167"/>
      <c r="QJW68" s="167"/>
      <c r="QJX68" s="167"/>
      <c r="QJY68" s="167"/>
      <c r="QJZ68" s="167"/>
      <c r="QKA68" s="167"/>
      <c r="QKB68" s="167"/>
      <c r="QKC68" s="167"/>
      <c r="QKD68" s="167"/>
      <c r="QKE68" s="167"/>
      <c r="QKF68" s="167"/>
      <c r="QKG68" s="167"/>
      <c r="QKH68" s="167"/>
      <c r="QKI68" s="167"/>
      <c r="QKJ68" s="167"/>
      <c r="QKK68" s="167"/>
      <c r="QKL68" s="167"/>
      <c r="QKM68" s="167"/>
      <c r="QKN68" s="167"/>
      <c r="QKO68" s="167"/>
      <c r="QKP68" s="167"/>
      <c r="QKQ68" s="167"/>
      <c r="QKR68" s="167"/>
      <c r="QKS68" s="167"/>
      <c r="QKT68" s="167"/>
      <c r="QKU68" s="167"/>
      <c r="QKV68" s="167"/>
      <c r="QKW68" s="167"/>
      <c r="QKX68" s="167"/>
      <c r="QKY68" s="167"/>
      <c r="QKZ68" s="167"/>
      <c r="QLA68" s="167"/>
      <c r="QLB68" s="167"/>
      <c r="QLC68" s="167"/>
      <c r="QLD68" s="167"/>
      <c r="QLE68" s="167"/>
      <c r="QLF68" s="167"/>
      <c r="QLG68" s="167"/>
      <c r="QLH68" s="167"/>
      <c r="QLI68" s="167"/>
      <c r="QLJ68" s="167"/>
      <c r="QLK68" s="167"/>
      <c r="QLL68" s="167"/>
      <c r="QLM68" s="167"/>
      <c r="QLN68" s="167"/>
      <c r="QLO68" s="167"/>
      <c r="QLP68" s="167"/>
      <c r="QLQ68" s="167"/>
      <c r="QLR68" s="167"/>
      <c r="QLS68" s="167"/>
      <c r="QLT68" s="167"/>
      <c r="QLU68" s="167"/>
      <c r="QLV68" s="167"/>
      <c r="QLW68" s="167"/>
      <c r="QLX68" s="167"/>
      <c r="QLY68" s="167"/>
      <c r="QLZ68" s="167"/>
      <c r="QMA68" s="167"/>
      <c r="QMB68" s="167"/>
      <c r="QMC68" s="167"/>
      <c r="QMD68" s="167"/>
      <c r="QME68" s="167"/>
      <c r="QMF68" s="167"/>
      <c r="QMG68" s="167"/>
      <c r="QMH68" s="167"/>
      <c r="QMI68" s="167"/>
      <c r="QMJ68" s="167"/>
      <c r="QMK68" s="167"/>
      <c r="QML68" s="167"/>
      <c r="QMM68" s="167"/>
      <c r="QMN68" s="167"/>
      <c r="QMO68" s="167"/>
      <c r="QMP68" s="167"/>
      <c r="QMQ68" s="167"/>
      <c r="QMR68" s="167"/>
      <c r="QMS68" s="167"/>
      <c r="QMT68" s="167"/>
      <c r="QMU68" s="167"/>
      <c r="QMV68" s="167"/>
      <c r="QMW68" s="167"/>
      <c r="QMX68" s="167"/>
      <c r="QMY68" s="167"/>
      <c r="QMZ68" s="167"/>
      <c r="QNA68" s="167"/>
      <c r="QNB68" s="167"/>
      <c r="QNC68" s="167"/>
      <c r="QND68" s="167"/>
      <c r="QNE68" s="167"/>
      <c r="QNF68" s="167"/>
      <c r="QNG68" s="167"/>
      <c r="QNH68" s="167"/>
      <c r="QNI68" s="167"/>
      <c r="QNJ68" s="167"/>
      <c r="QNK68" s="167"/>
      <c r="QNL68" s="167"/>
      <c r="QNM68" s="167"/>
      <c r="QNN68" s="167"/>
      <c r="QNO68" s="167"/>
      <c r="QNP68" s="167"/>
      <c r="QNQ68" s="167"/>
      <c r="QNR68" s="167"/>
      <c r="QNS68" s="167"/>
      <c r="QNT68" s="167"/>
      <c r="QNU68" s="167"/>
      <c r="QNV68" s="167"/>
      <c r="QNW68" s="167"/>
      <c r="QNX68" s="167"/>
      <c r="QNY68" s="167"/>
      <c r="QNZ68" s="167"/>
      <c r="QOA68" s="167"/>
      <c r="QOB68" s="167"/>
      <c r="QOC68" s="167"/>
      <c r="QOD68" s="167"/>
      <c r="QOE68" s="167"/>
      <c r="QOF68" s="167"/>
      <c r="QOG68" s="167"/>
      <c r="QOH68" s="167"/>
      <c r="QOI68" s="167"/>
      <c r="QOJ68" s="167"/>
      <c r="QOK68" s="167"/>
      <c r="QOL68" s="167"/>
      <c r="QOM68" s="167"/>
      <c r="QON68" s="167"/>
      <c r="QOO68" s="167"/>
      <c r="QOP68" s="167"/>
      <c r="QOQ68" s="167"/>
      <c r="QOR68" s="167"/>
      <c r="QOS68" s="167"/>
      <c r="QOT68" s="167"/>
      <c r="QOU68" s="167"/>
      <c r="QOV68" s="167"/>
      <c r="QOW68" s="167"/>
      <c r="QOX68" s="167"/>
      <c r="QOY68" s="167"/>
      <c r="QOZ68" s="167"/>
      <c r="QPA68" s="167"/>
      <c r="QPB68" s="167"/>
      <c r="QPC68" s="167"/>
      <c r="QPD68" s="167"/>
      <c r="QPE68" s="167"/>
      <c r="QPF68" s="167"/>
      <c r="QPG68" s="167"/>
      <c r="QPH68" s="167"/>
      <c r="QPI68" s="167"/>
      <c r="QPJ68" s="167"/>
      <c r="QPK68" s="167"/>
      <c r="QPL68" s="167"/>
      <c r="QPM68" s="167"/>
      <c r="QPN68" s="167"/>
      <c r="QPO68" s="167"/>
      <c r="QPP68" s="167"/>
      <c r="QPQ68" s="167"/>
      <c r="QPR68" s="167"/>
      <c r="QPS68" s="167"/>
      <c r="QPT68" s="167"/>
      <c r="QPU68" s="167"/>
      <c r="QPV68" s="167"/>
      <c r="QPW68" s="167"/>
      <c r="QPX68" s="167"/>
      <c r="QPY68" s="167"/>
      <c r="QPZ68" s="167"/>
      <c r="QQA68" s="167"/>
      <c r="QQB68" s="167"/>
      <c r="QQC68" s="167"/>
      <c r="QQD68" s="167"/>
      <c r="QQE68" s="167"/>
      <c r="QQF68" s="167"/>
      <c r="QQG68" s="167"/>
      <c r="QQH68" s="167"/>
      <c r="QQI68" s="167"/>
      <c r="QQJ68" s="167"/>
      <c r="QQK68" s="167"/>
      <c r="QQL68" s="167"/>
      <c r="QQM68" s="167"/>
      <c r="QQN68" s="167"/>
      <c r="QQO68" s="167"/>
      <c r="QQP68" s="167"/>
      <c r="QQQ68" s="167"/>
      <c r="QQR68" s="167"/>
      <c r="QQS68" s="167"/>
      <c r="QQT68" s="167"/>
      <c r="QQU68" s="167"/>
      <c r="QQV68" s="167"/>
      <c r="QQW68" s="167"/>
      <c r="QQX68" s="167"/>
      <c r="QQY68" s="167"/>
      <c r="QQZ68" s="167"/>
      <c r="QRA68" s="167"/>
      <c r="QRB68" s="167"/>
      <c r="QRC68" s="167"/>
      <c r="QRD68" s="167"/>
      <c r="QRE68" s="167"/>
      <c r="QRF68" s="167"/>
      <c r="QRG68" s="167"/>
      <c r="QRH68" s="167"/>
      <c r="QRI68" s="167"/>
      <c r="QRJ68" s="167"/>
      <c r="QRK68" s="167"/>
      <c r="QRL68" s="167"/>
      <c r="QRM68" s="167"/>
      <c r="QRN68" s="167"/>
      <c r="QRO68" s="167"/>
      <c r="QRP68" s="167"/>
      <c r="QRQ68" s="167"/>
      <c r="QRR68" s="167"/>
      <c r="QRS68" s="167"/>
      <c r="QRT68" s="167"/>
      <c r="QRU68" s="167"/>
      <c r="QRV68" s="167"/>
      <c r="QRW68" s="167"/>
      <c r="QRX68" s="167"/>
      <c r="QRY68" s="167"/>
      <c r="QRZ68" s="167"/>
      <c r="QSA68" s="167"/>
      <c r="QSB68" s="167"/>
      <c r="QSC68" s="167"/>
      <c r="QSD68" s="167"/>
      <c r="QSE68" s="167"/>
      <c r="QSF68" s="167"/>
      <c r="QSG68" s="167"/>
      <c r="QSH68" s="167"/>
      <c r="QSI68" s="167"/>
      <c r="QSJ68" s="167"/>
      <c r="QSK68" s="167"/>
      <c r="QSL68" s="167"/>
      <c r="QSM68" s="167"/>
      <c r="QSN68" s="167"/>
      <c r="QSO68" s="167"/>
      <c r="QSP68" s="167"/>
      <c r="QSQ68" s="167"/>
      <c r="QSR68" s="167"/>
      <c r="QSS68" s="167"/>
      <c r="QST68" s="167"/>
      <c r="QSU68" s="167"/>
      <c r="QSV68" s="167"/>
      <c r="QSW68" s="167"/>
      <c r="QSX68" s="167"/>
      <c r="QSY68" s="167"/>
      <c r="QSZ68" s="167"/>
      <c r="QTA68" s="167"/>
      <c r="QTB68" s="167"/>
      <c r="QTC68" s="167"/>
      <c r="QTD68" s="167"/>
      <c r="QTE68" s="167"/>
      <c r="QTF68" s="167"/>
      <c r="QTG68" s="167"/>
      <c r="QTH68" s="167"/>
      <c r="QTI68" s="167"/>
      <c r="QTJ68" s="167"/>
      <c r="QTK68" s="167"/>
      <c r="QTL68" s="167"/>
      <c r="QTM68" s="167"/>
      <c r="QTN68" s="167"/>
      <c r="QTO68" s="167"/>
      <c r="QTP68" s="167"/>
      <c r="QTQ68" s="167"/>
      <c r="QTR68" s="167"/>
      <c r="QTS68" s="167"/>
      <c r="QTT68" s="167"/>
      <c r="QTU68" s="167"/>
      <c r="QTV68" s="167"/>
      <c r="QTW68" s="167"/>
      <c r="QTX68" s="167"/>
      <c r="QTY68" s="167"/>
      <c r="QTZ68" s="167"/>
      <c r="QUA68" s="167"/>
      <c r="QUB68" s="167"/>
      <c r="QUC68" s="167"/>
      <c r="QUD68" s="167"/>
      <c r="QUE68" s="167"/>
      <c r="QUF68" s="167"/>
      <c r="QUG68" s="167"/>
      <c r="QUH68" s="167"/>
      <c r="QUI68" s="167"/>
      <c r="QUJ68" s="167"/>
      <c r="QUK68" s="167"/>
      <c r="QUL68" s="167"/>
      <c r="QUM68" s="167"/>
      <c r="QUN68" s="167"/>
      <c r="QUO68" s="167"/>
      <c r="QUP68" s="167"/>
      <c r="QUQ68" s="167"/>
      <c r="QUR68" s="167"/>
      <c r="QUS68" s="167"/>
      <c r="QUT68" s="167"/>
      <c r="QUU68" s="167"/>
      <c r="QUV68" s="167"/>
      <c r="QUW68" s="167"/>
      <c r="QUX68" s="167"/>
      <c r="QUY68" s="167"/>
      <c r="QUZ68" s="167"/>
      <c r="QVA68" s="167"/>
      <c r="QVB68" s="167"/>
      <c r="QVC68" s="167"/>
      <c r="QVD68" s="167"/>
      <c r="QVE68" s="167"/>
      <c r="QVF68" s="167"/>
      <c r="QVG68" s="167"/>
      <c r="QVH68" s="167"/>
      <c r="QVI68" s="167"/>
      <c r="QVJ68" s="167"/>
      <c r="QVK68" s="167"/>
      <c r="QVL68" s="167"/>
      <c r="QVM68" s="167"/>
      <c r="QVN68" s="167"/>
      <c r="QVO68" s="167"/>
      <c r="QVP68" s="167"/>
      <c r="QVQ68" s="167"/>
      <c r="QVR68" s="167"/>
      <c r="QVS68" s="167"/>
      <c r="QVT68" s="167"/>
      <c r="QVU68" s="167"/>
      <c r="QVV68" s="167"/>
      <c r="QVW68" s="167"/>
      <c r="QVX68" s="167"/>
      <c r="QVY68" s="167"/>
      <c r="QVZ68" s="167"/>
      <c r="QWA68" s="167"/>
      <c r="QWB68" s="167"/>
      <c r="QWC68" s="167"/>
      <c r="QWD68" s="167"/>
      <c r="QWE68" s="167"/>
      <c r="QWF68" s="167"/>
      <c r="QWG68" s="167"/>
      <c r="QWH68" s="167"/>
      <c r="QWI68" s="167"/>
      <c r="QWJ68" s="167"/>
      <c r="QWK68" s="167"/>
      <c r="QWL68" s="167"/>
      <c r="QWM68" s="167"/>
      <c r="QWN68" s="167"/>
      <c r="QWO68" s="167"/>
      <c r="QWP68" s="167"/>
      <c r="QWQ68" s="167"/>
      <c r="QWR68" s="167"/>
      <c r="QWS68" s="167"/>
      <c r="QWT68" s="167"/>
      <c r="QWU68" s="167"/>
      <c r="QWV68" s="167"/>
      <c r="QWW68" s="167"/>
      <c r="QWX68" s="167"/>
      <c r="QWY68" s="167"/>
      <c r="QWZ68" s="167"/>
      <c r="QXA68" s="167"/>
      <c r="QXB68" s="167"/>
      <c r="QXC68" s="167"/>
      <c r="QXD68" s="167"/>
      <c r="QXE68" s="167"/>
      <c r="QXF68" s="167"/>
      <c r="QXG68" s="167"/>
      <c r="QXH68" s="167"/>
      <c r="QXI68" s="167"/>
      <c r="QXJ68" s="167"/>
      <c r="QXK68" s="167"/>
      <c r="QXL68" s="167"/>
      <c r="QXM68" s="167"/>
      <c r="QXN68" s="167"/>
      <c r="QXO68" s="167"/>
      <c r="QXP68" s="167"/>
      <c r="QXQ68" s="167"/>
      <c r="QXR68" s="167"/>
      <c r="QXS68" s="167"/>
      <c r="QXT68" s="167"/>
      <c r="QXU68" s="167"/>
      <c r="QXV68" s="167"/>
      <c r="QXW68" s="167"/>
      <c r="QXX68" s="167"/>
      <c r="QXY68" s="167"/>
      <c r="QXZ68" s="167"/>
      <c r="QYA68" s="167"/>
      <c r="QYB68" s="167"/>
      <c r="QYC68" s="167"/>
      <c r="QYD68" s="167"/>
      <c r="QYE68" s="167"/>
      <c r="QYF68" s="167"/>
      <c r="QYG68" s="167"/>
      <c r="QYH68" s="167"/>
      <c r="QYI68" s="167"/>
      <c r="QYJ68" s="167"/>
      <c r="QYK68" s="167"/>
      <c r="QYL68" s="167"/>
      <c r="QYM68" s="167"/>
      <c r="QYN68" s="167"/>
      <c r="QYO68" s="167"/>
      <c r="QYP68" s="167"/>
      <c r="QYQ68" s="167"/>
      <c r="QYR68" s="167"/>
      <c r="QYS68" s="167"/>
      <c r="QYT68" s="167"/>
      <c r="QYU68" s="167"/>
      <c r="QYV68" s="167"/>
      <c r="QYW68" s="167"/>
      <c r="QYX68" s="167"/>
      <c r="QYY68" s="167"/>
      <c r="QYZ68" s="167"/>
      <c r="QZA68" s="167"/>
      <c r="QZB68" s="167"/>
      <c r="QZC68" s="167"/>
      <c r="QZD68" s="167"/>
      <c r="QZE68" s="167"/>
      <c r="QZF68" s="167"/>
      <c r="QZG68" s="167"/>
      <c r="QZH68" s="167"/>
      <c r="QZI68" s="167"/>
      <c r="QZJ68" s="167"/>
      <c r="QZK68" s="167"/>
      <c r="QZL68" s="167"/>
      <c r="QZM68" s="167"/>
      <c r="QZN68" s="167"/>
      <c r="QZO68" s="167"/>
      <c r="QZP68" s="167"/>
      <c r="QZQ68" s="167"/>
      <c r="QZR68" s="167"/>
      <c r="QZS68" s="167"/>
      <c r="QZT68" s="167"/>
      <c r="QZU68" s="167"/>
      <c r="QZV68" s="167"/>
      <c r="QZW68" s="167"/>
      <c r="QZX68" s="167"/>
      <c r="QZY68" s="167"/>
      <c r="QZZ68" s="167"/>
      <c r="RAA68" s="167"/>
      <c r="RAB68" s="167"/>
      <c r="RAC68" s="167"/>
      <c r="RAD68" s="167"/>
      <c r="RAE68" s="167"/>
      <c r="RAF68" s="167"/>
      <c r="RAG68" s="167"/>
      <c r="RAH68" s="167"/>
      <c r="RAI68" s="167"/>
      <c r="RAJ68" s="167"/>
      <c r="RAK68" s="167"/>
      <c r="RAL68" s="167"/>
      <c r="RAM68" s="167"/>
      <c r="RAN68" s="167"/>
      <c r="RAO68" s="167"/>
      <c r="RAP68" s="167"/>
      <c r="RAQ68" s="167"/>
      <c r="RAR68" s="167"/>
      <c r="RAS68" s="167"/>
      <c r="RAT68" s="167"/>
      <c r="RAU68" s="167"/>
      <c r="RAV68" s="167"/>
      <c r="RAW68" s="167"/>
      <c r="RAX68" s="167"/>
      <c r="RAY68" s="167"/>
      <c r="RAZ68" s="167"/>
      <c r="RBA68" s="167"/>
      <c r="RBB68" s="167"/>
      <c r="RBC68" s="167"/>
      <c r="RBD68" s="167"/>
      <c r="RBE68" s="167"/>
      <c r="RBF68" s="167"/>
      <c r="RBG68" s="167"/>
      <c r="RBH68" s="167"/>
      <c r="RBI68" s="167"/>
      <c r="RBJ68" s="167"/>
      <c r="RBK68" s="167"/>
      <c r="RBL68" s="167"/>
      <c r="RBM68" s="167"/>
      <c r="RBN68" s="167"/>
      <c r="RBO68" s="167"/>
      <c r="RBP68" s="167"/>
      <c r="RBQ68" s="167"/>
      <c r="RBR68" s="167"/>
      <c r="RBS68" s="167"/>
      <c r="RBT68" s="167"/>
      <c r="RBU68" s="167"/>
      <c r="RBV68" s="167"/>
      <c r="RBW68" s="167"/>
      <c r="RBX68" s="167"/>
      <c r="RBY68" s="167"/>
      <c r="RBZ68" s="167"/>
      <c r="RCA68" s="167"/>
      <c r="RCB68" s="167"/>
      <c r="RCC68" s="167"/>
      <c r="RCD68" s="167"/>
      <c r="RCE68" s="167"/>
      <c r="RCF68" s="167"/>
      <c r="RCG68" s="167"/>
      <c r="RCH68" s="167"/>
      <c r="RCI68" s="167"/>
      <c r="RCJ68" s="167"/>
      <c r="RCK68" s="167"/>
      <c r="RCL68" s="167"/>
      <c r="RCM68" s="167"/>
      <c r="RCN68" s="167"/>
      <c r="RCO68" s="167"/>
      <c r="RCP68" s="167"/>
      <c r="RCQ68" s="167"/>
      <c r="RCR68" s="167"/>
      <c r="RCS68" s="167"/>
      <c r="RCT68" s="167"/>
      <c r="RCU68" s="167"/>
      <c r="RCV68" s="167"/>
      <c r="RCW68" s="167"/>
      <c r="RCX68" s="167"/>
      <c r="RCY68" s="167"/>
      <c r="RCZ68" s="167"/>
      <c r="RDA68" s="167"/>
      <c r="RDB68" s="167"/>
      <c r="RDC68" s="167"/>
      <c r="RDD68" s="167"/>
      <c r="RDE68" s="167"/>
      <c r="RDF68" s="167"/>
      <c r="RDG68" s="167"/>
      <c r="RDH68" s="167"/>
      <c r="RDI68" s="167"/>
      <c r="RDJ68" s="167"/>
      <c r="RDK68" s="167"/>
      <c r="RDL68" s="167"/>
      <c r="RDM68" s="167"/>
      <c r="RDN68" s="167"/>
      <c r="RDO68" s="167"/>
      <c r="RDP68" s="167"/>
      <c r="RDQ68" s="167"/>
      <c r="RDR68" s="167"/>
      <c r="RDS68" s="167"/>
      <c r="RDT68" s="167"/>
      <c r="RDU68" s="167"/>
      <c r="RDV68" s="167"/>
      <c r="RDW68" s="167"/>
      <c r="RDX68" s="167"/>
      <c r="RDY68" s="167"/>
      <c r="RDZ68" s="167"/>
      <c r="REA68" s="167"/>
      <c r="REB68" s="167"/>
      <c r="REC68" s="167"/>
      <c r="RED68" s="167"/>
      <c r="REE68" s="167"/>
      <c r="REF68" s="167"/>
      <c r="REG68" s="167"/>
      <c r="REH68" s="167"/>
      <c r="REI68" s="167"/>
      <c r="REJ68" s="167"/>
      <c r="REK68" s="167"/>
      <c r="REL68" s="167"/>
      <c r="REM68" s="167"/>
      <c r="REN68" s="167"/>
      <c r="REO68" s="167"/>
      <c r="REP68" s="167"/>
      <c r="REQ68" s="167"/>
      <c r="RER68" s="167"/>
      <c r="RES68" s="167"/>
      <c r="RET68" s="167"/>
      <c r="REU68" s="167"/>
      <c r="REV68" s="167"/>
      <c r="REW68" s="167"/>
      <c r="REX68" s="167"/>
      <c r="REY68" s="167"/>
      <c r="REZ68" s="167"/>
      <c r="RFA68" s="167"/>
      <c r="RFB68" s="167"/>
      <c r="RFC68" s="167"/>
      <c r="RFD68" s="167"/>
      <c r="RFE68" s="167"/>
      <c r="RFF68" s="167"/>
      <c r="RFG68" s="167"/>
      <c r="RFH68" s="167"/>
      <c r="RFI68" s="167"/>
      <c r="RFJ68" s="167"/>
      <c r="RFK68" s="167"/>
      <c r="RFL68" s="167"/>
      <c r="RFM68" s="167"/>
      <c r="RFN68" s="167"/>
      <c r="RFO68" s="167"/>
      <c r="RFP68" s="167"/>
      <c r="RFQ68" s="167"/>
      <c r="RFR68" s="167"/>
      <c r="RFS68" s="167"/>
      <c r="RFT68" s="167"/>
      <c r="RFU68" s="167"/>
      <c r="RFV68" s="167"/>
      <c r="RFW68" s="167"/>
      <c r="RFX68" s="167"/>
      <c r="RFY68" s="167"/>
      <c r="RFZ68" s="167"/>
      <c r="RGA68" s="167"/>
      <c r="RGB68" s="167"/>
      <c r="RGC68" s="167"/>
      <c r="RGD68" s="167"/>
      <c r="RGE68" s="167"/>
      <c r="RGF68" s="167"/>
      <c r="RGG68" s="167"/>
      <c r="RGH68" s="167"/>
      <c r="RGI68" s="167"/>
      <c r="RGJ68" s="167"/>
      <c r="RGK68" s="167"/>
      <c r="RGL68" s="167"/>
      <c r="RGM68" s="167"/>
      <c r="RGN68" s="167"/>
      <c r="RGO68" s="167"/>
      <c r="RGP68" s="167"/>
      <c r="RGQ68" s="167"/>
      <c r="RGR68" s="167"/>
      <c r="RGS68" s="167"/>
      <c r="RGT68" s="167"/>
      <c r="RGU68" s="167"/>
      <c r="RGV68" s="167"/>
      <c r="RGW68" s="167"/>
      <c r="RGX68" s="167"/>
      <c r="RGY68" s="167"/>
      <c r="RGZ68" s="167"/>
      <c r="RHA68" s="167"/>
      <c r="RHB68" s="167"/>
      <c r="RHC68" s="167"/>
      <c r="RHD68" s="167"/>
      <c r="RHE68" s="167"/>
      <c r="RHF68" s="167"/>
      <c r="RHG68" s="167"/>
      <c r="RHH68" s="167"/>
      <c r="RHI68" s="167"/>
      <c r="RHJ68" s="167"/>
      <c r="RHK68" s="167"/>
      <c r="RHL68" s="167"/>
      <c r="RHM68" s="167"/>
      <c r="RHN68" s="167"/>
      <c r="RHO68" s="167"/>
      <c r="RHP68" s="167"/>
      <c r="RHQ68" s="167"/>
      <c r="RHR68" s="167"/>
      <c r="RHS68" s="167"/>
      <c r="RHT68" s="167"/>
      <c r="RHU68" s="167"/>
      <c r="RHV68" s="167"/>
      <c r="RHW68" s="167"/>
      <c r="RHX68" s="167"/>
      <c r="RHY68" s="167"/>
      <c r="RHZ68" s="167"/>
      <c r="RIA68" s="167"/>
      <c r="RIB68" s="167"/>
      <c r="RIC68" s="167"/>
      <c r="RID68" s="167"/>
      <c r="RIE68" s="167"/>
      <c r="RIF68" s="167"/>
      <c r="RIG68" s="167"/>
      <c r="RIH68" s="167"/>
      <c r="RII68" s="167"/>
      <c r="RIJ68" s="167"/>
      <c r="RIK68" s="167"/>
      <c r="RIL68" s="167"/>
      <c r="RIM68" s="167"/>
      <c r="RIN68" s="167"/>
      <c r="RIO68" s="167"/>
      <c r="RIP68" s="167"/>
      <c r="RIQ68" s="167"/>
      <c r="RIR68" s="167"/>
      <c r="RIS68" s="167"/>
      <c r="RIT68" s="167"/>
      <c r="RIU68" s="167"/>
      <c r="RIV68" s="167"/>
      <c r="RIW68" s="167"/>
      <c r="RIX68" s="167"/>
      <c r="RIY68" s="167"/>
      <c r="RIZ68" s="167"/>
      <c r="RJA68" s="167"/>
      <c r="RJB68" s="167"/>
      <c r="RJC68" s="167"/>
      <c r="RJD68" s="167"/>
      <c r="RJE68" s="167"/>
      <c r="RJF68" s="167"/>
      <c r="RJG68" s="167"/>
      <c r="RJH68" s="167"/>
      <c r="RJI68" s="167"/>
      <c r="RJJ68" s="167"/>
      <c r="RJK68" s="167"/>
      <c r="RJL68" s="167"/>
      <c r="RJM68" s="167"/>
      <c r="RJN68" s="167"/>
      <c r="RJO68" s="167"/>
      <c r="RJP68" s="167"/>
      <c r="RJQ68" s="167"/>
      <c r="RJR68" s="167"/>
      <c r="RJS68" s="167"/>
      <c r="RJT68" s="167"/>
      <c r="RJU68" s="167"/>
      <c r="RJV68" s="167"/>
      <c r="RJW68" s="167"/>
      <c r="RJX68" s="167"/>
      <c r="RJY68" s="167"/>
      <c r="RJZ68" s="167"/>
      <c r="RKA68" s="167"/>
      <c r="RKB68" s="167"/>
      <c r="RKC68" s="167"/>
      <c r="RKD68" s="167"/>
      <c r="RKE68" s="167"/>
      <c r="RKF68" s="167"/>
      <c r="RKG68" s="167"/>
      <c r="RKH68" s="167"/>
      <c r="RKI68" s="167"/>
      <c r="RKJ68" s="167"/>
      <c r="RKK68" s="167"/>
      <c r="RKL68" s="167"/>
      <c r="RKM68" s="167"/>
      <c r="RKN68" s="167"/>
      <c r="RKO68" s="167"/>
      <c r="RKP68" s="167"/>
      <c r="RKQ68" s="167"/>
      <c r="RKR68" s="167"/>
      <c r="RKS68" s="167"/>
      <c r="RKT68" s="167"/>
      <c r="RKU68" s="167"/>
      <c r="RKV68" s="167"/>
      <c r="RKW68" s="167"/>
      <c r="RKX68" s="167"/>
      <c r="RKY68" s="167"/>
      <c r="RKZ68" s="167"/>
      <c r="RLA68" s="167"/>
      <c r="RLB68" s="167"/>
      <c r="RLC68" s="167"/>
      <c r="RLD68" s="167"/>
      <c r="RLE68" s="167"/>
      <c r="RLF68" s="167"/>
      <c r="RLG68" s="167"/>
      <c r="RLH68" s="167"/>
      <c r="RLI68" s="167"/>
      <c r="RLJ68" s="167"/>
      <c r="RLK68" s="167"/>
      <c r="RLL68" s="167"/>
      <c r="RLM68" s="167"/>
      <c r="RLN68" s="167"/>
      <c r="RLO68" s="167"/>
      <c r="RLP68" s="167"/>
      <c r="RLQ68" s="167"/>
      <c r="RLR68" s="167"/>
      <c r="RLS68" s="167"/>
      <c r="RLT68" s="167"/>
      <c r="RLU68" s="167"/>
      <c r="RLV68" s="167"/>
      <c r="RLW68" s="167"/>
      <c r="RLX68" s="167"/>
      <c r="RLY68" s="167"/>
      <c r="RLZ68" s="167"/>
      <c r="RMA68" s="167"/>
      <c r="RMB68" s="167"/>
      <c r="RMC68" s="167"/>
      <c r="RMD68" s="167"/>
      <c r="RME68" s="167"/>
      <c r="RMF68" s="167"/>
      <c r="RMG68" s="167"/>
      <c r="RMH68" s="167"/>
      <c r="RMI68" s="167"/>
      <c r="RMJ68" s="167"/>
      <c r="RMK68" s="167"/>
      <c r="RML68" s="167"/>
      <c r="RMM68" s="167"/>
      <c r="RMN68" s="167"/>
      <c r="RMO68" s="167"/>
      <c r="RMP68" s="167"/>
      <c r="RMQ68" s="167"/>
      <c r="RMR68" s="167"/>
      <c r="RMS68" s="167"/>
      <c r="RMT68" s="167"/>
      <c r="RMU68" s="167"/>
      <c r="RMV68" s="167"/>
      <c r="RMW68" s="167"/>
      <c r="RMX68" s="167"/>
      <c r="RMY68" s="167"/>
      <c r="RMZ68" s="167"/>
      <c r="RNA68" s="167"/>
      <c r="RNB68" s="167"/>
      <c r="RNC68" s="167"/>
      <c r="RND68" s="167"/>
      <c r="RNE68" s="167"/>
      <c r="RNF68" s="167"/>
      <c r="RNG68" s="167"/>
      <c r="RNH68" s="167"/>
      <c r="RNI68" s="167"/>
      <c r="RNJ68" s="167"/>
      <c r="RNK68" s="167"/>
      <c r="RNL68" s="167"/>
      <c r="RNM68" s="167"/>
      <c r="RNN68" s="167"/>
      <c r="RNO68" s="167"/>
      <c r="RNP68" s="167"/>
      <c r="RNQ68" s="167"/>
      <c r="RNR68" s="167"/>
      <c r="RNS68" s="167"/>
      <c r="RNT68" s="167"/>
      <c r="RNU68" s="167"/>
      <c r="RNV68" s="167"/>
      <c r="RNW68" s="167"/>
      <c r="RNX68" s="167"/>
      <c r="RNY68" s="167"/>
      <c r="RNZ68" s="167"/>
      <c r="ROA68" s="167"/>
      <c r="ROB68" s="167"/>
      <c r="ROC68" s="167"/>
      <c r="ROD68" s="167"/>
      <c r="ROE68" s="167"/>
      <c r="ROF68" s="167"/>
      <c r="ROG68" s="167"/>
      <c r="ROH68" s="167"/>
      <c r="ROI68" s="167"/>
      <c r="ROJ68" s="167"/>
      <c r="ROK68" s="167"/>
      <c r="ROL68" s="167"/>
      <c r="ROM68" s="167"/>
      <c r="RON68" s="167"/>
      <c r="ROO68" s="167"/>
      <c r="ROP68" s="167"/>
      <c r="ROQ68" s="167"/>
      <c r="ROR68" s="167"/>
      <c r="ROS68" s="167"/>
      <c r="ROT68" s="167"/>
      <c r="ROU68" s="167"/>
      <c r="ROV68" s="167"/>
      <c r="ROW68" s="167"/>
      <c r="ROX68" s="167"/>
      <c r="ROY68" s="167"/>
      <c r="ROZ68" s="167"/>
      <c r="RPA68" s="167"/>
      <c r="RPB68" s="167"/>
      <c r="RPC68" s="167"/>
      <c r="RPD68" s="167"/>
      <c r="RPE68" s="167"/>
      <c r="RPF68" s="167"/>
      <c r="RPG68" s="167"/>
      <c r="RPH68" s="167"/>
      <c r="RPI68" s="167"/>
      <c r="RPJ68" s="167"/>
      <c r="RPK68" s="167"/>
      <c r="RPL68" s="167"/>
      <c r="RPM68" s="167"/>
      <c r="RPN68" s="167"/>
      <c r="RPO68" s="167"/>
      <c r="RPP68" s="167"/>
      <c r="RPQ68" s="167"/>
      <c r="RPR68" s="167"/>
      <c r="RPS68" s="167"/>
      <c r="RPT68" s="167"/>
      <c r="RPU68" s="167"/>
      <c r="RPV68" s="167"/>
      <c r="RPW68" s="167"/>
      <c r="RPX68" s="167"/>
      <c r="RPY68" s="167"/>
      <c r="RPZ68" s="167"/>
      <c r="RQA68" s="167"/>
      <c r="RQB68" s="167"/>
      <c r="RQC68" s="167"/>
      <c r="RQD68" s="167"/>
      <c r="RQE68" s="167"/>
      <c r="RQF68" s="167"/>
      <c r="RQG68" s="167"/>
      <c r="RQH68" s="167"/>
      <c r="RQI68" s="167"/>
      <c r="RQJ68" s="167"/>
      <c r="RQK68" s="167"/>
      <c r="RQL68" s="167"/>
      <c r="RQM68" s="167"/>
      <c r="RQN68" s="167"/>
      <c r="RQO68" s="167"/>
      <c r="RQP68" s="167"/>
      <c r="RQQ68" s="167"/>
      <c r="RQR68" s="167"/>
      <c r="RQS68" s="167"/>
      <c r="RQT68" s="167"/>
      <c r="RQU68" s="167"/>
      <c r="RQV68" s="167"/>
      <c r="RQW68" s="167"/>
      <c r="RQX68" s="167"/>
      <c r="RQY68" s="167"/>
      <c r="RQZ68" s="167"/>
      <c r="RRA68" s="167"/>
      <c r="RRB68" s="167"/>
      <c r="RRC68" s="167"/>
      <c r="RRD68" s="167"/>
      <c r="RRE68" s="167"/>
      <c r="RRF68" s="167"/>
      <c r="RRG68" s="167"/>
      <c r="RRH68" s="167"/>
      <c r="RRI68" s="167"/>
      <c r="RRJ68" s="167"/>
      <c r="RRK68" s="167"/>
      <c r="RRL68" s="167"/>
      <c r="RRM68" s="167"/>
      <c r="RRN68" s="167"/>
      <c r="RRO68" s="167"/>
      <c r="RRP68" s="167"/>
      <c r="RRQ68" s="167"/>
      <c r="RRR68" s="167"/>
      <c r="RRS68" s="167"/>
      <c r="RRT68" s="167"/>
      <c r="RRU68" s="167"/>
      <c r="RRV68" s="167"/>
      <c r="RRW68" s="167"/>
      <c r="RRX68" s="167"/>
      <c r="RRY68" s="167"/>
      <c r="RRZ68" s="167"/>
      <c r="RSA68" s="167"/>
      <c r="RSB68" s="167"/>
      <c r="RSC68" s="167"/>
      <c r="RSD68" s="167"/>
      <c r="RSE68" s="167"/>
      <c r="RSF68" s="167"/>
      <c r="RSG68" s="167"/>
      <c r="RSH68" s="167"/>
      <c r="RSI68" s="167"/>
      <c r="RSJ68" s="167"/>
      <c r="RSK68" s="167"/>
      <c r="RSL68" s="167"/>
      <c r="RSM68" s="167"/>
      <c r="RSN68" s="167"/>
      <c r="RSO68" s="167"/>
      <c r="RSP68" s="167"/>
      <c r="RSQ68" s="167"/>
      <c r="RSR68" s="167"/>
      <c r="RSS68" s="167"/>
      <c r="RST68" s="167"/>
      <c r="RSU68" s="167"/>
      <c r="RSV68" s="167"/>
      <c r="RSW68" s="167"/>
      <c r="RSX68" s="167"/>
      <c r="RSY68" s="167"/>
      <c r="RSZ68" s="167"/>
      <c r="RTA68" s="167"/>
      <c r="RTB68" s="167"/>
      <c r="RTC68" s="167"/>
      <c r="RTD68" s="167"/>
      <c r="RTE68" s="167"/>
      <c r="RTF68" s="167"/>
      <c r="RTG68" s="167"/>
      <c r="RTH68" s="167"/>
      <c r="RTI68" s="167"/>
      <c r="RTJ68" s="167"/>
      <c r="RTK68" s="167"/>
      <c r="RTL68" s="167"/>
      <c r="RTM68" s="167"/>
      <c r="RTN68" s="167"/>
      <c r="RTO68" s="167"/>
      <c r="RTP68" s="167"/>
      <c r="RTQ68" s="167"/>
      <c r="RTR68" s="167"/>
      <c r="RTS68" s="167"/>
      <c r="RTT68" s="167"/>
      <c r="RTU68" s="167"/>
      <c r="RTV68" s="167"/>
      <c r="RTW68" s="167"/>
      <c r="RTX68" s="167"/>
      <c r="RTY68" s="167"/>
      <c r="RTZ68" s="167"/>
      <c r="RUA68" s="167"/>
      <c r="RUB68" s="167"/>
      <c r="RUC68" s="167"/>
      <c r="RUD68" s="167"/>
      <c r="RUE68" s="167"/>
      <c r="RUF68" s="167"/>
      <c r="RUG68" s="167"/>
      <c r="RUH68" s="167"/>
      <c r="RUI68" s="167"/>
      <c r="RUJ68" s="167"/>
      <c r="RUK68" s="167"/>
      <c r="RUL68" s="167"/>
      <c r="RUM68" s="167"/>
      <c r="RUN68" s="167"/>
      <c r="RUO68" s="167"/>
      <c r="RUP68" s="167"/>
      <c r="RUQ68" s="167"/>
      <c r="RUR68" s="167"/>
      <c r="RUS68" s="167"/>
      <c r="RUT68" s="167"/>
      <c r="RUU68" s="167"/>
      <c r="RUV68" s="167"/>
      <c r="RUW68" s="167"/>
      <c r="RUX68" s="167"/>
      <c r="RUY68" s="167"/>
      <c r="RUZ68" s="167"/>
      <c r="RVA68" s="167"/>
      <c r="RVB68" s="167"/>
      <c r="RVC68" s="167"/>
      <c r="RVD68" s="167"/>
      <c r="RVE68" s="167"/>
      <c r="RVF68" s="167"/>
      <c r="RVG68" s="167"/>
      <c r="RVH68" s="167"/>
      <c r="RVI68" s="167"/>
      <c r="RVJ68" s="167"/>
      <c r="RVK68" s="167"/>
      <c r="RVL68" s="167"/>
      <c r="RVM68" s="167"/>
      <c r="RVN68" s="167"/>
      <c r="RVO68" s="167"/>
      <c r="RVP68" s="167"/>
      <c r="RVQ68" s="167"/>
      <c r="RVR68" s="167"/>
      <c r="RVS68" s="167"/>
      <c r="RVT68" s="167"/>
      <c r="RVU68" s="167"/>
      <c r="RVV68" s="167"/>
      <c r="RVW68" s="167"/>
      <c r="RVX68" s="167"/>
      <c r="RVY68" s="167"/>
      <c r="RVZ68" s="167"/>
      <c r="RWA68" s="167"/>
      <c r="RWB68" s="167"/>
      <c r="RWC68" s="167"/>
      <c r="RWD68" s="167"/>
      <c r="RWE68" s="167"/>
      <c r="RWF68" s="167"/>
      <c r="RWG68" s="167"/>
      <c r="RWH68" s="167"/>
      <c r="RWI68" s="167"/>
      <c r="RWJ68" s="167"/>
      <c r="RWK68" s="167"/>
      <c r="RWL68" s="167"/>
      <c r="RWM68" s="167"/>
      <c r="RWN68" s="167"/>
      <c r="RWO68" s="167"/>
      <c r="RWP68" s="167"/>
      <c r="RWQ68" s="167"/>
      <c r="RWR68" s="167"/>
      <c r="RWS68" s="167"/>
      <c r="RWT68" s="167"/>
      <c r="RWU68" s="167"/>
      <c r="RWV68" s="167"/>
      <c r="RWW68" s="167"/>
      <c r="RWX68" s="167"/>
      <c r="RWY68" s="167"/>
      <c r="RWZ68" s="167"/>
      <c r="RXA68" s="167"/>
      <c r="RXB68" s="167"/>
      <c r="RXC68" s="167"/>
      <c r="RXD68" s="167"/>
      <c r="RXE68" s="167"/>
      <c r="RXF68" s="167"/>
      <c r="RXG68" s="167"/>
      <c r="RXH68" s="167"/>
      <c r="RXI68" s="167"/>
      <c r="RXJ68" s="167"/>
      <c r="RXK68" s="167"/>
      <c r="RXL68" s="167"/>
      <c r="RXM68" s="167"/>
      <c r="RXN68" s="167"/>
      <c r="RXO68" s="167"/>
      <c r="RXP68" s="167"/>
      <c r="RXQ68" s="167"/>
      <c r="RXR68" s="167"/>
      <c r="RXS68" s="167"/>
      <c r="RXT68" s="167"/>
      <c r="RXU68" s="167"/>
      <c r="RXV68" s="167"/>
      <c r="RXW68" s="167"/>
      <c r="RXX68" s="167"/>
      <c r="RXY68" s="167"/>
      <c r="RXZ68" s="167"/>
      <c r="RYA68" s="167"/>
      <c r="RYB68" s="167"/>
      <c r="RYC68" s="167"/>
      <c r="RYD68" s="167"/>
      <c r="RYE68" s="167"/>
      <c r="RYF68" s="167"/>
      <c r="RYG68" s="167"/>
      <c r="RYH68" s="167"/>
      <c r="RYI68" s="167"/>
      <c r="RYJ68" s="167"/>
      <c r="RYK68" s="167"/>
      <c r="RYL68" s="167"/>
      <c r="RYM68" s="167"/>
      <c r="RYN68" s="167"/>
      <c r="RYO68" s="167"/>
      <c r="RYP68" s="167"/>
      <c r="RYQ68" s="167"/>
      <c r="RYR68" s="167"/>
      <c r="RYS68" s="167"/>
      <c r="RYT68" s="167"/>
      <c r="RYU68" s="167"/>
      <c r="RYV68" s="167"/>
      <c r="RYW68" s="167"/>
      <c r="RYX68" s="167"/>
      <c r="RYY68" s="167"/>
      <c r="RYZ68" s="167"/>
      <c r="RZA68" s="167"/>
      <c r="RZB68" s="167"/>
      <c r="RZC68" s="167"/>
      <c r="RZD68" s="167"/>
      <c r="RZE68" s="167"/>
      <c r="RZF68" s="167"/>
      <c r="RZG68" s="167"/>
      <c r="RZH68" s="167"/>
      <c r="RZI68" s="167"/>
      <c r="RZJ68" s="167"/>
      <c r="RZK68" s="167"/>
      <c r="RZL68" s="167"/>
      <c r="RZM68" s="167"/>
      <c r="RZN68" s="167"/>
      <c r="RZO68" s="167"/>
      <c r="RZP68" s="167"/>
      <c r="RZQ68" s="167"/>
      <c r="RZR68" s="167"/>
      <c r="RZS68" s="167"/>
      <c r="RZT68" s="167"/>
      <c r="RZU68" s="167"/>
      <c r="RZV68" s="167"/>
      <c r="RZW68" s="167"/>
      <c r="RZX68" s="167"/>
      <c r="RZY68" s="167"/>
      <c r="RZZ68" s="167"/>
      <c r="SAA68" s="167"/>
      <c r="SAB68" s="167"/>
      <c r="SAC68" s="167"/>
      <c r="SAD68" s="167"/>
      <c r="SAE68" s="167"/>
      <c r="SAF68" s="167"/>
      <c r="SAG68" s="167"/>
      <c r="SAH68" s="167"/>
      <c r="SAI68" s="167"/>
      <c r="SAJ68" s="167"/>
      <c r="SAK68" s="167"/>
      <c r="SAL68" s="167"/>
      <c r="SAM68" s="167"/>
      <c r="SAN68" s="167"/>
      <c r="SAO68" s="167"/>
      <c r="SAP68" s="167"/>
      <c r="SAQ68" s="167"/>
      <c r="SAR68" s="167"/>
      <c r="SAS68" s="167"/>
      <c r="SAT68" s="167"/>
      <c r="SAU68" s="167"/>
      <c r="SAV68" s="167"/>
      <c r="SAW68" s="167"/>
      <c r="SAX68" s="167"/>
      <c r="SAY68" s="167"/>
      <c r="SAZ68" s="167"/>
      <c r="SBA68" s="167"/>
      <c r="SBB68" s="167"/>
      <c r="SBC68" s="167"/>
      <c r="SBD68" s="167"/>
      <c r="SBE68" s="167"/>
      <c r="SBF68" s="167"/>
      <c r="SBG68" s="167"/>
      <c r="SBH68" s="167"/>
      <c r="SBI68" s="167"/>
      <c r="SBJ68" s="167"/>
      <c r="SBK68" s="167"/>
      <c r="SBL68" s="167"/>
      <c r="SBM68" s="167"/>
      <c r="SBN68" s="167"/>
      <c r="SBO68" s="167"/>
      <c r="SBP68" s="167"/>
      <c r="SBQ68" s="167"/>
      <c r="SBR68" s="167"/>
      <c r="SBS68" s="167"/>
      <c r="SBT68" s="167"/>
      <c r="SBU68" s="167"/>
      <c r="SBV68" s="167"/>
      <c r="SBW68" s="167"/>
      <c r="SBX68" s="167"/>
      <c r="SBY68" s="167"/>
      <c r="SBZ68" s="167"/>
      <c r="SCA68" s="167"/>
      <c r="SCB68" s="167"/>
      <c r="SCC68" s="167"/>
      <c r="SCD68" s="167"/>
      <c r="SCE68" s="167"/>
      <c r="SCF68" s="167"/>
      <c r="SCG68" s="167"/>
      <c r="SCH68" s="167"/>
      <c r="SCI68" s="167"/>
      <c r="SCJ68" s="167"/>
      <c r="SCK68" s="167"/>
      <c r="SCL68" s="167"/>
      <c r="SCM68" s="167"/>
      <c r="SCN68" s="167"/>
      <c r="SCO68" s="167"/>
      <c r="SCP68" s="167"/>
      <c r="SCQ68" s="167"/>
      <c r="SCR68" s="167"/>
      <c r="SCS68" s="167"/>
      <c r="SCT68" s="167"/>
      <c r="SCU68" s="167"/>
      <c r="SCV68" s="167"/>
      <c r="SCW68" s="167"/>
      <c r="SCX68" s="167"/>
      <c r="SCY68" s="167"/>
      <c r="SCZ68" s="167"/>
      <c r="SDA68" s="167"/>
      <c r="SDB68" s="167"/>
      <c r="SDC68" s="167"/>
      <c r="SDD68" s="167"/>
      <c r="SDE68" s="167"/>
      <c r="SDF68" s="167"/>
      <c r="SDG68" s="167"/>
      <c r="SDH68" s="167"/>
      <c r="SDI68" s="167"/>
      <c r="SDJ68" s="167"/>
      <c r="SDK68" s="167"/>
      <c r="SDL68" s="167"/>
      <c r="SDM68" s="167"/>
      <c r="SDN68" s="167"/>
      <c r="SDO68" s="167"/>
      <c r="SDP68" s="167"/>
      <c r="SDQ68" s="167"/>
      <c r="SDR68" s="167"/>
      <c r="SDS68" s="167"/>
      <c r="SDT68" s="167"/>
      <c r="SDU68" s="167"/>
      <c r="SDV68" s="167"/>
      <c r="SDW68" s="167"/>
      <c r="SDX68" s="167"/>
      <c r="SDY68" s="167"/>
      <c r="SDZ68" s="167"/>
      <c r="SEA68" s="167"/>
      <c r="SEB68" s="167"/>
      <c r="SEC68" s="167"/>
      <c r="SED68" s="167"/>
      <c r="SEE68" s="167"/>
      <c r="SEF68" s="167"/>
      <c r="SEG68" s="167"/>
      <c r="SEH68" s="167"/>
      <c r="SEI68" s="167"/>
      <c r="SEJ68" s="167"/>
      <c r="SEK68" s="167"/>
      <c r="SEL68" s="167"/>
      <c r="SEM68" s="167"/>
      <c r="SEN68" s="167"/>
      <c r="SEO68" s="167"/>
      <c r="SEP68" s="167"/>
      <c r="SEQ68" s="167"/>
      <c r="SER68" s="167"/>
      <c r="SES68" s="167"/>
      <c r="SET68" s="167"/>
      <c r="SEU68" s="167"/>
      <c r="SEV68" s="167"/>
      <c r="SEW68" s="167"/>
      <c r="SEX68" s="167"/>
      <c r="SEY68" s="167"/>
      <c r="SEZ68" s="167"/>
      <c r="SFA68" s="167"/>
      <c r="SFB68" s="167"/>
      <c r="SFC68" s="167"/>
      <c r="SFD68" s="167"/>
      <c r="SFE68" s="167"/>
      <c r="SFF68" s="167"/>
      <c r="SFG68" s="167"/>
      <c r="SFH68" s="167"/>
      <c r="SFI68" s="167"/>
      <c r="SFJ68" s="167"/>
      <c r="SFK68" s="167"/>
      <c r="SFL68" s="167"/>
      <c r="SFM68" s="167"/>
      <c r="SFN68" s="167"/>
      <c r="SFO68" s="167"/>
      <c r="SFP68" s="167"/>
      <c r="SFQ68" s="167"/>
      <c r="SFR68" s="167"/>
      <c r="SFS68" s="167"/>
      <c r="SFT68" s="167"/>
      <c r="SFU68" s="167"/>
      <c r="SFV68" s="167"/>
      <c r="SFW68" s="167"/>
      <c r="SFX68" s="167"/>
      <c r="SFY68" s="167"/>
      <c r="SFZ68" s="167"/>
      <c r="SGA68" s="167"/>
      <c r="SGB68" s="167"/>
      <c r="SGC68" s="167"/>
      <c r="SGD68" s="167"/>
      <c r="SGE68" s="167"/>
      <c r="SGF68" s="167"/>
      <c r="SGG68" s="167"/>
      <c r="SGH68" s="167"/>
      <c r="SGI68" s="167"/>
      <c r="SGJ68" s="167"/>
      <c r="SGK68" s="167"/>
      <c r="SGL68" s="167"/>
      <c r="SGM68" s="167"/>
      <c r="SGN68" s="167"/>
      <c r="SGO68" s="167"/>
      <c r="SGP68" s="167"/>
      <c r="SGQ68" s="167"/>
      <c r="SGR68" s="167"/>
      <c r="SGS68" s="167"/>
      <c r="SGT68" s="167"/>
      <c r="SGU68" s="167"/>
      <c r="SGV68" s="167"/>
      <c r="SGW68" s="167"/>
      <c r="SGX68" s="167"/>
      <c r="SGY68" s="167"/>
      <c r="SGZ68" s="167"/>
      <c r="SHA68" s="167"/>
      <c r="SHB68" s="167"/>
      <c r="SHC68" s="167"/>
      <c r="SHD68" s="167"/>
      <c r="SHE68" s="167"/>
      <c r="SHF68" s="167"/>
      <c r="SHG68" s="167"/>
      <c r="SHH68" s="167"/>
      <c r="SHI68" s="167"/>
      <c r="SHJ68" s="167"/>
      <c r="SHK68" s="167"/>
      <c r="SHL68" s="167"/>
      <c r="SHM68" s="167"/>
      <c r="SHN68" s="167"/>
      <c r="SHO68" s="167"/>
      <c r="SHP68" s="167"/>
      <c r="SHQ68" s="167"/>
      <c r="SHR68" s="167"/>
      <c r="SHS68" s="167"/>
      <c r="SHT68" s="167"/>
      <c r="SHU68" s="167"/>
      <c r="SHV68" s="167"/>
      <c r="SHW68" s="167"/>
      <c r="SHX68" s="167"/>
      <c r="SHY68" s="167"/>
      <c r="SHZ68" s="167"/>
      <c r="SIA68" s="167"/>
      <c r="SIB68" s="167"/>
      <c r="SIC68" s="167"/>
      <c r="SID68" s="167"/>
      <c r="SIE68" s="167"/>
      <c r="SIF68" s="167"/>
      <c r="SIG68" s="167"/>
      <c r="SIH68" s="167"/>
      <c r="SII68" s="167"/>
      <c r="SIJ68" s="167"/>
      <c r="SIK68" s="167"/>
      <c r="SIL68" s="167"/>
      <c r="SIM68" s="167"/>
      <c r="SIN68" s="167"/>
      <c r="SIO68" s="167"/>
      <c r="SIP68" s="167"/>
      <c r="SIQ68" s="167"/>
      <c r="SIR68" s="167"/>
      <c r="SIS68" s="167"/>
      <c r="SIT68" s="167"/>
      <c r="SIU68" s="167"/>
      <c r="SIV68" s="167"/>
      <c r="SIW68" s="167"/>
      <c r="SIX68" s="167"/>
      <c r="SIY68" s="167"/>
      <c r="SIZ68" s="167"/>
      <c r="SJA68" s="167"/>
      <c r="SJB68" s="167"/>
      <c r="SJC68" s="167"/>
      <c r="SJD68" s="167"/>
      <c r="SJE68" s="167"/>
      <c r="SJF68" s="167"/>
      <c r="SJG68" s="167"/>
      <c r="SJH68" s="167"/>
      <c r="SJI68" s="167"/>
      <c r="SJJ68" s="167"/>
      <c r="SJK68" s="167"/>
      <c r="SJL68" s="167"/>
      <c r="SJM68" s="167"/>
      <c r="SJN68" s="167"/>
      <c r="SJO68" s="167"/>
      <c r="SJP68" s="167"/>
      <c r="SJQ68" s="167"/>
      <c r="SJR68" s="167"/>
      <c r="SJS68" s="167"/>
      <c r="SJT68" s="167"/>
      <c r="SJU68" s="167"/>
      <c r="SJV68" s="167"/>
      <c r="SJW68" s="167"/>
      <c r="SJX68" s="167"/>
      <c r="SJY68" s="167"/>
      <c r="SJZ68" s="167"/>
      <c r="SKA68" s="167"/>
      <c r="SKB68" s="167"/>
      <c r="SKC68" s="167"/>
      <c r="SKD68" s="167"/>
      <c r="SKE68" s="167"/>
      <c r="SKF68" s="167"/>
      <c r="SKG68" s="167"/>
      <c r="SKH68" s="167"/>
      <c r="SKI68" s="167"/>
      <c r="SKJ68" s="167"/>
      <c r="SKK68" s="167"/>
      <c r="SKL68" s="167"/>
      <c r="SKM68" s="167"/>
      <c r="SKN68" s="167"/>
      <c r="SKO68" s="167"/>
      <c r="SKP68" s="167"/>
      <c r="SKQ68" s="167"/>
      <c r="SKR68" s="167"/>
      <c r="SKS68" s="167"/>
      <c r="SKT68" s="167"/>
      <c r="SKU68" s="167"/>
      <c r="SKV68" s="167"/>
      <c r="SKW68" s="167"/>
      <c r="SKX68" s="167"/>
      <c r="SKY68" s="167"/>
      <c r="SKZ68" s="167"/>
      <c r="SLA68" s="167"/>
      <c r="SLB68" s="167"/>
      <c r="SLC68" s="167"/>
      <c r="SLD68" s="167"/>
      <c r="SLE68" s="167"/>
      <c r="SLF68" s="167"/>
      <c r="SLG68" s="167"/>
      <c r="SLH68" s="167"/>
      <c r="SLI68" s="167"/>
      <c r="SLJ68" s="167"/>
      <c r="SLK68" s="167"/>
      <c r="SLL68" s="167"/>
      <c r="SLM68" s="167"/>
      <c r="SLN68" s="167"/>
      <c r="SLO68" s="167"/>
      <c r="SLP68" s="167"/>
      <c r="SLQ68" s="167"/>
      <c r="SLR68" s="167"/>
      <c r="SLS68" s="167"/>
      <c r="SLT68" s="167"/>
      <c r="SLU68" s="167"/>
      <c r="SLV68" s="167"/>
      <c r="SLW68" s="167"/>
      <c r="SLX68" s="167"/>
      <c r="SLY68" s="167"/>
      <c r="SLZ68" s="167"/>
      <c r="SMA68" s="167"/>
      <c r="SMB68" s="167"/>
      <c r="SMC68" s="167"/>
      <c r="SMD68" s="167"/>
      <c r="SME68" s="167"/>
      <c r="SMF68" s="167"/>
      <c r="SMG68" s="167"/>
      <c r="SMH68" s="167"/>
      <c r="SMI68" s="167"/>
      <c r="SMJ68" s="167"/>
      <c r="SMK68" s="167"/>
      <c r="SML68" s="167"/>
      <c r="SMM68" s="167"/>
      <c r="SMN68" s="167"/>
      <c r="SMO68" s="167"/>
      <c r="SMP68" s="167"/>
      <c r="SMQ68" s="167"/>
      <c r="SMR68" s="167"/>
      <c r="SMS68" s="167"/>
      <c r="SMT68" s="167"/>
      <c r="SMU68" s="167"/>
      <c r="SMV68" s="167"/>
      <c r="SMW68" s="167"/>
      <c r="SMX68" s="167"/>
      <c r="SMY68" s="167"/>
      <c r="SMZ68" s="167"/>
      <c r="SNA68" s="167"/>
      <c r="SNB68" s="167"/>
      <c r="SNC68" s="167"/>
      <c r="SND68" s="167"/>
      <c r="SNE68" s="167"/>
      <c r="SNF68" s="167"/>
      <c r="SNG68" s="167"/>
      <c r="SNH68" s="167"/>
      <c r="SNI68" s="167"/>
      <c r="SNJ68" s="167"/>
      <c r="SNK68" s="167"/>
      <c r="SNL68" s="167"/>
      <c r="SNM68" s="167"/>
      <c r="SNN68" s="167"/>
      <c r="SNO68" s="167"/>
      <c r="SNP68" s="167"/>
      <c r="SNQ68" s="167"/>
      <c r="SNR68" s="167"/>
      <c r="SNS68" s="167"/>
      <c r="SNT68" s="167"/>
      <c r="SNU68" s="167"/>
      <c r="SNV68" s="167"/>
      <c r="SNW68" s="167"/>
      <c r="SNX68" s="167"/>
      <c r="SNY68" s="167"/>
      <c r="SNZ68" s="167"/>
      <c r="SOA68" s="167"/>
      <c r="SOB68" s="167"/>
      <c r="SOC68" s="167"/>
      <c r="SOD68" s="167"/>
      <c r="SOE68" s="167"/>
      <c r="SOF68" s="167"/>
      <c r="SOG68" s="167"/>
      <c r="SOH68" s="167"/>
      <c r="SOI68" s="167"/>
      <c r="SOJ68" s="167"/>
      <c r="SOK68" s="167"/>
      <c r="SOL68" s="167"/>
      <c r="SOM68" s="167"/>
      <c r="SON68" s="167"/>
      <c r="SOO68" s="167"/>
      <c r="SOP68" s="167"/>
      <c r="SOQ68" s="167"/>
      <c r="SOR68" s="167"/>
      <c r="SOS68" s="167"/>
      <c r="SOT68" s="167"/>
      <c r="SOU68" s="167"/>
      <c r="SOV68" s="167"/>
      <c r="SOW68" s="167"/>
      <c r="SOX68" s="167"/>
      <c r="SOY68" s="167"/>
      <c r="SOZ68" s="167"/>
      <c r="SPA68" s="167"/>
      <c r="SPB68" s="167"/>
      <c r="SPC68" s="167"/>
      <c r="SPD68" s="167"/>
      <c r="SPE68" s="167"/>
      <c r="SPF68" s="167"/>
      <c r="SPG68" s="167"/>
      <c r="SPH68" s="167"/>
      <c r="SPI68" s="167"/>
      <c r="SPJ68" s="167"/>
      <c r="SPK68" s="167"/>
      <c r="SPL68" s="167"/>
      <c r="SPM68" s="167"/>
      <c r="SPN68" s="167"/>
      <c r="SPO68" s="167"/>
      <c r="SPP68" s="167"/>
      <c r="SPQ68" s="167"/>
      <c r="SPR68" s="167"/>
      <c r="SPS68" s="167"/>
      <c r="SPT68" s="167"/>
      <c r="SPU68" s="167"/>
      <c r="SPV68" s="167"/>
      <c r="SPW68" s="167"/>
      <c r="SPX68" s="167"/>
      <c r="SPY68" s="167"/>
      <c r="SPZ68" s="167"/>
      <c r="SQA68" s="167"/>
      <c r="SQB68" s="167"/>
      <c r="SQC68" s="167"/>
      <c r="SQD68" s="167"/>
      <c r="SQE68" s="167"/>
      <c r="SQF68" s="167"/>
      <c r="SQG68" s="167"/>
      <c r="SQH68" s="167"/>
      <c r="SQI68" s="167"/>
      <c r="SQJ68" s="167"/>
      <c r="SQK68" s="167"/>
      <c r="SQL68" s="167"/>
      <c r="SQM68" s="167"/>
      <c r="SQN68" s="167"/>
      <c r="SQO68" s="167"/>
      <c r="SQP68" s="167"/>
      <c r="SQQ68" s="167"/>
      <c r="SQR68" s="167"/>
      <c r="SQS68" s="167"/>
      <c r="SQT68" s="167"/>
      <c r="SQU68" s="167"/>
      <c r="SQV68" s="167"/>
      <c r="SQW68" s="167"/>
      <c r="SQX68" s="167"/>
      <c r="SQY68" s="167"/>
      <c r="SQZ68" s="167"/>
      <c r="SRA68" s="167"/>
      <c r="SRB68" s="167"/>
      <c r="SRC68" s="167"/>
      <c r="SRD68" s="167"/>
      <c r="SRE68" s="167"/>
      <c r="SRF68" s="167"/>
      <c r="SRG68" s="167"/>
      <c r="SRH68" s="167"/>
      <c r="SRI68" s="167"/>
      <c r="SRJ68" s="167"/>
      <c r="SRK68" s="167"/>
      <c r="SRL68" s="167"/>
      <c r="SRM68" s="167"/>
      <c r="SRN68" s="167"/>
      <c r="SRO68" s="167"/>
      <c r="SRP68" s="167"/>
      <c r="SRQ68" s="167"/>
      <c r="SRR68" s="167"/>
      <c r="SRS68" s="167"/>
      <c r="SRT68" s="167"/>
      <c r="SRU68" s="167"/>
      <c r="SRV68" s="167"/>
      <c r="SRW68" s="167"/>
      <c r="SRX68" s="167"/>
      <c r="SRY68" s="167"/>
      <c r="SRZ68" s="167"/>
      <c r="SSA68" s="167"/>
      <c r="SSB68" s="167"/>
      <c r="SSC68" s="167"/>
      <c r="SSD68" s="167"/>
      <c r="SSE68" s="167"/>
      <c r="SSF68" s="167"/>
      <c r="SSG68" s="167"/>
      <c r="SSH68" s="167"/>
      <c r="SSI68" s="167"/>
      <c r="SSJ68" s="167"/>
      <c r="SSK68" s="167"/>
      <c r="SSL68" s="167"/>
      <c r="SSM68" s="167"/>
      <c r="SSN68" s="167"/>
      <c r="SSO68" s="167"/>
      <c r="SSP68" s="167"/>
      <c r="SSQ68" s="167"/>
      <c r="SSR68" s="167"/>
      <c r="SSS68" s="167"/>
      <c r="SST68" s="167"/>
      <c r="SSU68" s="167"/>
      <c r="SSV68" s="167"/>
      <c r="SSW68" s="167"/>
      <c r="SSX68" s="167"/>
      <c r="SSY68" s="167"/>
      <c r="SSZ68" s="167"/>
      <c r="STA68" s="167"/>
      <c r="STB68" s="167"/>
      <c r="STC68" s="167"/>
      <c r="STD68" s="167"/>
      <c r="STE68" s="167"/>
      <c r="STF68" s="167"/>
      <c r="STG68" s="167"/>
      <c r="STH68" s="167"/>
      <c r="STI68" s="167"/>
      <c r="STJ68" s="167"/>
      <c r="STK68" s="167"/>
      <c r="STL68" s="167"/>
      <c r="STM68" s="167"/>
      <c r="STN68" s="167"/>
      <c r="STO68" s="167"/>
      <c r="STP68" s="167"/>
      <c r="STQ68" s="167"/>
      <c r="STR68" s="167"/>
      <c r="STS68" s="167"/>
      <c r="STT68" s="167"/>
      <c r="STU68" s="167"/>
      <c r="STV68" s="167"/>
      <c r="STW68" s="167"/>
      <c r="STX68" s="167"/>
      <c r="STY68" s="167"/>
      <c r="STZ68" s="167"/>
      <c r="SUA68" s="167"/>
      <c r="SUB68" s="167"/>
      <c r="SUC68" s="167"/>
      <c r="SUD68" s="167"/>
      <c r="SUE68" s="167"/>
      <c r="SUF68" s="167"/>
      <c r="SUG68" s="167"/>
      <c r="SUH68" s="167"/>
      <c r="SUI68" s="167"/>
      <c r="SUJ68" s="167"/>
      <c r="SUK68" s="167"/>
      <c r="SUL68" s="167"/>
      <c r="SUM68" s="167"/>
      <c r="SUN68" s="167"/>
      <c r="SUO68" s="167"/>
      <c r="SUP68" s="167"/>
      <c r="SUQ68" s="167"/>
      <c r="SUR68" s="167"/>
      <c r="SUS68" s="167"/>
      <c r="SUT68" s="167"/>
      <c r="SUU68" s="167"/>
      <c r="SUV68" s="167"/>
      <c r="SUW68" s="167"/>
      <c r="SUX68" s="167"/>
      <c r="SUY68" s="167"/>
      <c r="SUZ68" s="167"/>
      <c r="SVA68" s="167"/>
      <c r="SVB68" s="167"/>
      <c r="SVC68" s="167"/>
      <c r="SVD68" s="167"/>
      <c r="SVE68" s="167"/>
      <c r="SVF68" s="167"/>
      <c r="SVG68" s="167"/>
      <c r="SVH68" s="167"/>
      <c r="SVI68" s="167"/>
      <c r="SVJ68" s="167"/>
      <c r="SVK68" s="167"/>
      <c r="SVL68" s="167"/>
      <c r="SVM68" s="167"/>
      <c r="SVN68" s="167"/>
      <c r="SVO68" s="167"/>
      <c r="SVP68" s="167"/>
      <c r="SVQ68" s="167"/>
      <c r="SVR68" s="167"/>
      <c r="SVS68" s="167"/>
      <c r="SVT68" s="167"/>
      <c r="SVU68" s="167"/>
      <c r="SVV68" s="167"/>
      <c r="SVW68" s="167"/>
      <c r="SVX68" s="167"/>
      <c r="SVY68" s="167"/>
      <c r="SVZ68" s="167"/>
      <c r="SWA68" s="167"/>
      <c r="SWB68" s="167"/>
      <c r="SWC68" s="167"/>
      <c r="SWD68" s="167"/>
      <c r="SWE68" s="167"/>
      <c r="SWF68" s="167"/>
      <c r="SWG68" s="167"/>
      <c r="SWH68" s="167"/>
      <c r="SWI68" s="167"/>
      <c r="SWJ68" s="167"/>
      <c r="SWK68" s="167"/>
      <c r="SWL68" s="167"/>
      <c r="SWM68" s="167"/>
      <c r="SWN68" s="167"/>
      <c r="SWO68" s="167"/>
      <c r="SWP68" s="167"/>
      <c r="SWQ68" s="167"/>
      <c r="SWR68" s="167"/>
      <c r="SWS68" s="167"/>
      <c r="SWT68" s="167"/>
      <c r="SWU68" s="167"/>
      <c r="SWV68" s="167"/>
      <c r="SWW68" s="167"/>
      <c r="SWX68" s="167"/>
      <c r="SWY68" s="167"/>
      <c r="SWZ68" s="167"/>
      <c r="SXA68" s="167"/>
      <c r="SXB68" s="167"/>
      <c r="SXC68" s="167"/>
      <c r="SXD68" s="167"/>
      <c r="SXE68" s="167"/>
      <c r="SXF68" s="167"/>
      <c r="SXG68" s="167"/>
      <c r="SXH68" s="167"/>
      <c r="SXI68" s="167"/>
      <c r="SXJ68" s="167"/>
      <c r="SXK68" s="167"/>
      <c r="SXL68" s="167"/>
      <c r="SXM68" s="167"/>
      <c r="SXN68" s="167"/>
      <c r="SXO68" s="167"/>
      <c r="SXP68" s="167"/>
      <c r="SXQ68" s="167"/>
      <c r="SXR68" s="167"/>
      <c r="SXS68" s="167"/>
      <c r="SXT68" s="167"/>
      <c r="SXU68" s="167"/>
      <c r="SXV68" s="167"/>
      <c r="SXW68" s="167"/>
      <c r="SXX68" s="167"/>
      <c r="SXY68" s="167"/>
      <c r="SXZ68" s="167"/>
      <c r="SYA68" s="167"/>
      <c r="SYB68" s="167"/>
      <c r="SYC68" s="167"/>
      <c r="SYD68" s="167"/>
      <c r="SYE68" s="167"/>
      <c r="SYF68" s="167"/>
      <c r="SYG68" s="167"/>
      <c r="SYH68" s="167"/>
      <c r="SYI68" s="167"/>
      <c r="SYJ68" s="167"/>
      <c r="SYK68" s="167"/>
      <c r="SYL68" s="167"/>
      <c r="SYM68" s="167"/>
      <c r="SYN68" s="167"/>
      <c r="SYO68" s="167"/>
      <c r="SYP68" s="167"/>
      <c r="SYQ68" s="167"/>
      <c r="SYR68" s="167"/>
      <c r="SYS68" s="167"/>
      <c r="SYT68" s="167"/>
      <c r="SYU68" s="167"/>
      <c r="SYV68" s="167"/>
      <c r="SYW68" s="167"/>
      <c r="SYX68" s="167"/>
      <c r="SYY68" s="167"/>
      <c r="SYZ68" s="167"/>
      <c r="SZA68" s="167"/>
      <c r="SZB68" s="167"/>
      <c r="SZC68" s="167"/>
      <c r="SZD68" s="167"/>
      <c r="SZE68" s="167"/>
      <c r="SZF68" s="167"/>
      <c r="SZG68" s="167"/>
      <c r="SZH68" s="167"/>
      <c r="SZI68" s="167"/>
      <c r="SZJ68" s="167"/>
      <c r="SZK68" s="167"/>
      <c r="SZL68" s="167"/>
      <c r="SZM68" s="167"/>
      <c r="SZN68" s="167"/>
      <c r="SZO68" s="167"/>
      <c r="SZP68" s="167"/>
      <c r="SZQ68" s="167"/>
      <c r="SZR68" s="167"/>
      <c r="SZS68" s="167"/>
      <c r="SZT68" s="167"/>
      <c r="SZU68" s="167"/>
      <c r="SZV68" s="167"/>
      <c r="SZW68" s="167"/>
      <c r="SZX68" s="167"/>
      <c r="SZY68" s="167"/>
      <c r="SZZ68" s="167"/>
      <c r="TAA68" s="167"/>
      <c r="TAB68" s="167"/>
      <c r="TAC68" s="167"/>
      <c r="TAD68" s="167"/>
      <c r="TAE68" s="167"/>
      <c r="TAF68" s="167"/>
      <c r="TAG68" s="167"/>
      <c r="TAH68" s="167"/>
      <c r="TAI68" s="167"/>
      <c r="TAJ68" s="167"/>
      <c r="TAK68" s="167"/>
      <c r="TAL68" s="167"/>
      <c r="TAM68" s="167"/>
      <c r="TAN68" s="167"/>
      <c r="TAO68" s="167"/>
      <c r="TAP68" s="167"/>
      <c r="TAQ68" s="167"/>
      <c r="TAR68" s="167"/>
      <c r="TAS68" s="167"/>
      <c r="TAT68" s="167"/>
      <c r="TAU68" s="167"/>
      <c r="TAV68" s="167"/>
      <c r="TAW68" s="167"/>
      <c r="TAX68" s="167"/>
      <c r="TAY68" s="167"/>
      <c r="TAZ68" s="167"/>
      <c r="TBA68" s="167"/>
      <c r="TBB68" s="167"/>
      <c r="TBC68" s="167"/>
      <c r="TBD68" s="167"/>
      <c r="TBE68" s="167"/>
      <c r="TBF68" s="167"/>
      <c r="TBG68" s="167"/>
      <c r="TBH68" s="167"/>
      <c r="TBI68" s="167"/>
      <c r="TBJ68" s="167"/>
      <c r="TBK68" s="167"/>
      <c r="TBL68" s="167"/>
      <c r="TBM68" s="167"/>
      <c r="TBN68" s="167"/>
      <c r="TBO68" s="167"/>
      <c r="TBP68" s="167"/>
      <c r="TBQ68" s="167"/>
      <c r="TBR68" s="167"/>
      <c r="TBS68" s="167"/>
      <c r="TBT68" s="167"/>
      <c r="TBU68" s="167"/>
      <c r="TBV68" s="167"/>
      <c r="TBW68" s="167"/>
      <c r="TBX68" s="167"/>
      <c r="TBY68" s="167"/>
      <c r="TBZ68" s="167"/>
      <c r="TCA68" s="167"/>
      <c r="TCB68" s="167"/>
      <c r="TCC68" s="167"/>
      <c r="TCD68" s="167"/>
      <c r="TCE68" s="167"/>
      <c r="TCF68" s="167"/>
      <c r="TCG68" s="167"/>
      <c r="TCH68" s="167"/>
      <c r="TCI68" s="167"/>
      <c r="TCJ68" s="167"/>
      <c r="TCK68" s="167"/>
      <c r="TCL68" s="167"/>
      <c r="TCM68" s="167"/>
      <c r="TCN68" s="167"/>
      <c r="TCO68" s="167"/>
      <c r="TCP68" s="167"/>
      <c r="TCQ68" s="167"/>
      <c r="TCR68" s="167"/>
      <c r="TCS68" s="167"/>
      <c r="TCT68" s="167"/>
      <c r="TCU68" s="167"/>
      <c r="TCV68" s="167"/>
      <c r="TCW68" s="167"/>
      <c r="TCX68" s="167"/>
      <c r="TCY68" s="167"/>
      <c r="TCZ68" s="167"/>
      <c r="TDA68" s="167"/>
      <c r="TDB68" s="167"/>
      <c r="TDC68" s="167"/>
      <c r="TDD68" s="167"/>
      <c r="TDE68" s="167"/>
      <c r="TDF68" s="167"/>
      <c r="TDG68" s="167"/>
      <c r="TDH68" s="167"/>
      <c r="TDI68" s="167"/>
      <c r="TDJ68" s="167"/>
      <c r="TDK68" s="167"/>
      <c r="TDL68" s="167"/>
      <c r="TDM68" s="167"/>
      <c r="TDN68" s="167"/>
      <c r="TDO68" s="167"/>
      <c r="TDP68" s="167"/>
      <c r="TDQ68" s="167"/>
      <c r="TDR68" s="167"/>
      <c r="TDS68" s="167"/>
      <c r="TDT68" s="167"/>
      <c r="TDU68" s="167"/>
      <c r="TDV68" s="167"/>
      <c r="TDW68" s="167"/>
      <c r="TDX68" s="167"/>
      <c r="TDY68" s="167"/>
      <c r="TDZ68" s="167"/>
      <c r="TEA68" s="167"/>
      <c r="TEB68" s="167"/>
      <c r="TEC68" s="167"/>
      <c r="TED68" s="167"/>
      <c r="TEE68" s="167"/>
      <c r="TEF68" s="167"/>
      <c r="TEG68" s="167"/>
      <c r="TEH68" s="167"/>
      <c r="TEI68" s="167"/>
      <c r="TEJ68" s="167"/>
      <c r="TEK68" s="167"/>
      <c r="TEL68" s="167"/>
      <c r="TEM68" s="167"/>
      <c r="TEN68" s="167"/>
      <c r="TEO68" s="167"/>
      <c r="TEP68" s="167"/>
      <c r="TEQ68" s="167"/>
      <c r="TER68" s="167"/>
      <c r="TES68" s="167"/>
      <c r="TET68" s="167"/>
      <c r="TEU68" s="167"/>
      <c r="TEV68" s="167"/>
      <c r="TEW68" s="167"/>
      <c r="TEX68" s="167"/>
      <c r="TEY68" s="167"/>
      <c r="TEZ68" s="167"/>
      <c r="TFA68" s="167"/>
      <c r="TFB68" s="167"/>
      <c r="TFC68" s="167"/>
      <c r="TFD68" s="167"/>
      <c r="TFE68" s="167"/>
      <c r="TFF68" s="167"/>
      <c r="TFG68" s="167"/>
      <c r="TFH68" s="167"/>
      <c r="TFI68" s="167"/>
      <c r="TFJ68" s="167"/>
      <c r="TFK68" s="167"/>
      <c r="TFL68" s="167"/>
      <c r="TFM68" s="167"/>
      <c r="TFN68" s="167"/>
      <c r="TFO68" s="167"/>
      <c r="TFP68" s="167"/>
      <c r="TFQ68" s="167"/>
      <c r="TFR68" s="167"/>
      <c r="TFS68" s="167"/>
      <c r="TFT68" s="167"/>
      <c r="TFU68" s="167"/>
      <c r="TFV68" s="167"/>
      <c r="TFW68" s="167"/>
      <c r="TFX68" s="167"/>
      <c r="TFY68" s="167"/>
      <c r="TFZ68" s="167"/>
      <c r="TGA68" s="167"/>
      <c r="TGB68" s="167"/>
      <c r="TGC68" s="167"/>
      <c r="TGD68" s="167"/>
      <c r="TGE68" s="167"/>
      <c r="TGF68" s="167"/>
      <c r="TGG68" s="167"/>
      <c r="TGH68" s="167"/>
      <c r="TGI68" s="167"/>
      <c r="TGJ68" s="167"/>
      <c r="TGK68" s="167"/>
      <c r="TGL68" s="167"/>
      <c r="TGM68" s="167"/>
      <c r="TGN68" s="167"/>
      <c r="TGO68" s="167"/>
      <c r="TGP68" s="167"/>
      <c r="TGQ68" s="167"/>
      <c r="TGR68" s="167"/>
      <c r="TGS68" s="167"/>
      <c r="TGT68" s="167"/>
      <c r="TGU68" s="167"/>
      <c r="TGV68" s="167"/>
      <c r="TGW68" s="167"/>
      <c r="TGX68" s="167"/>
      <c r="TGY68" s="167"/>
      <c r="TGZ68" s="167"/>
      <c r="THA68" s="167"/>
      <c r="THB68" s="167"/>
      <c r="THC68" s="167"/>
      <c r="THD68" s="167"/>
      <c r="THE68" s="167"/>
      <c r="THF68" s="167"/>
      <c r="THG68" s="167"/>
      <c r="THH68" s="167"/>
      <c r="THI68" s="167"/>
      <c r="THJ68" s="167"/>
      <c r="THK68" s="167"/>
      <c r="THL68" s="167"/>
      <c r="THM68" s="167"/>
      <c r="THN68" s="167"/>
      <c r="THO68" s="167"/>
      <c r="THP68" s="167"/>
      <c r="THQ68" s="167"/>
      <c r="THR68" s="167"/>
      <c r="THS68" s="167"/>
      <c r="THT68" s="167"/>
      <c r="THU68" s="167"/>
      <c r="THV68" s="167"/>
      <c r="THW68" s="167"/>
      <c r="THX68" s="167"/>
      <c r="THY68" s="167"/>
      <c r="THZ68" s="167"/>
      <c r="TIA68" s="167"/>
      <c r="TIB68" s="167"/>
      <c r="TIC68" s="167"/>
      <c r="TID68" s="167"/>
      <c r="TIE68" s="167"/>
      <c r="TIF68" s="167"/>
      <c r="TIG68" s="167"/>
      <c r="TIH68" s="167"/>
      <c r="TII68" s="167"/>
      <c r="TIJ68" s="167"/>
      <c r="TIK68" s="167"/>
      <c r="TIL68" s="167"/>
      <c r="TIM68" s="167"/>
      <c r="TIN68" s="167"/>
      <c r="TIO68" s="167"/>
      <c r="TIP68" s="167"/>
      <c r="TIQ68" s="167"/>
      <c r="TIR68" s="167"/>
      <c r="TIS68" s="167"/>
      <c r="TIT68" s="167"/>
      <c r="TIU68" s="167"/>
      <c r="TIV68" s="167"/>
      <c r="TIW68" s="167"/>
      <c r="TIX68" s="167"/>
      <c r="TIY68" s="167"/>
      <c r="TIZ68" s="167"/>
      <c r="TJA68" s="167"/>
      <c r="TJB68" s="167"/>
      <c r="TJC68" s="167"/>
      <c r="TJD68" s="167"/>
      <c r="TJE68" s="167"/>
      <c r="TJF68" s="167"/>
      <c r="TJG68" s="167"/>
      <c r="TJH68" s="167"/>
      <c r="TJI68" s="167"/>
      <c r="TJJ68" s="167"/>
      <c r="TJK68" s="167"/>
      <c r="TJL68" s="167"/>
      <c r="TJM68" s="167"/>
      <c r="TJN68" s="167"/>
      <c r="TJO68" s="167"/>
      <c r="TJP68" s="167"/>
      <c r="TJQ68" s="167"/>
      <c r="TJR68" s="167"/>
      <c r="TJS68" s="167"/>
      <c r="TJT68" s="167"/>
      <c r="TJU68" s="167"/>
      <c r="TJV68" s="167"/>
      <c r="TJW68" s="167"/>
      <c r="TJX68" s="167"/>
      <c r="TJY68" s="167"/>
      <c r="TJZ68" s="167"/>
      <c r="TKA68" s="167"/>
      <c r="TKB68" s="167"/>
      <c r="TKC68" s="167"/>
      <c r="TKD68" s="167"/>
      <c r="TKE68" s="167"/>
      <c r="TKF68" s="167"/>
      <c r="TKG68" s="167"/>
      <c r="TKH68" s="167"/>
      <c r="TKI68" s="167"/>
      <c r="TKJ68" s="167"/>
      <c r="TKK68" s="167"/>
      <c r="TKL68" s="167"/>
      <c r="TKM68" s="167"/>
      <c r="TKN68" s="167"/>
      <c r="TKO68" s="167"/>
      <c r="TKP68" s="167"/>
      <c r="TKQ68" s="167"/>
      <c r="TKR68" s="167"/>
      <c r="TKS68" s="167"/>
      <c r="TKT68" s="167"/>
      <c r="TKU68" s="167"/>
      <c r="TKV68" s="167"/>
      <c r="TKW68" s="167"/>
      <c r="TKX68" s="167"/>
      <c r="TKY68" s="167"/>
      <c r="TKZ68" s="167"/>
      <c r="TLA68" s="167"/>
      <c r="TLB68" s="167"/>
      <c r="TLC68" s="167"/>
      <c r="TLD68" s="167"/>
      <c r="TLE68" s="167"/>
      <c r="TLF68" s="167"/>
      <c r="TLG68" s="167"/>
      <c r="TLH68" s="167"/>
      <c r="TLI68" s="167"/>
      <c r="TLJ68" s="167"/>
      <c r="TLK68" s="167"/>
      <c r="TLL68" s="167"/>
      <c r="TLM68" s="167"/>
      <c r="TLN68" s="167"/>
      <c r="TLO68" s="167"/>
      <c r="TLP68" s="167"/>
      <c r="TLQ68" s="167"/>
      <c r="TLR68" s="167"/>
      <c r="TLS68" s="167"/>
      <c r="TLT68" s="167"/>
      <c r="TLU68" s="167"/>
      <c r="TLV68" s="167"/>
      <c r="TLW68" s="167"/>
      <c r="TLX68" s="167"/>
      <c r="TLY68" s="167"/>
      <c r="TLZ68" s="167"/>
      <c r="TMA68" s="167"/>
      <c r="TMB68" s="167"/>
      <c r="TMC68" s="167"/>
      <c r="TMD68" s="167"/>
      <c r="TME68" s="167"/>
      <c r="TMF68" s="167"/>
      <c r="TMG68" s="167"/>
      <c r="TMH68" s="167"/>
      <c r="TMI68" s="167"/>
      <c r="TMJ68" s="167"/>
      <c r="TMK68" s="167"/>
      <c r="TML68" s="167"/>
      <c r="TMM68" s="167"/>
      <c r="TMN68" s="167"/>
      <c r="TMO68" s="167"/>
      <c r="TMP68" s="167"/>
      <c r="TMQ68" s="167"/>
      <c r="TMR68" s="167"/>
      <c r="TMS68" s="167"/>
      <c r="TMT68" s="167"/>
      <c r="TMU68" s="167"/>
      <c r="TMV68" s="167"/>
      <c r="TMW68" s="167"/>
      <c r="TMX68" s="167"/>
      <c r="TMY68" s="167"/>
      <c r="TMZ68" s="167"/>
      <c r="TNA68" s="167"/>
      <c r="TNB68" s="167"/>
      <c r="TNC68" s="167"/>
      <c r="TND68" s="167"/>
      <c r="TNE68" s="167"/>
      <c r="TNF68" s="167"/>
      <c r="TNG68" s="167"/>
      <c r="TNH68" s="167"/>
      <c r="TNI68" s="167"/>
      <c r="TNJ68" s="167"/>
      <c r="TNK68" s="167"/>
      <c r="TNL68" s="167"/>
      <c r="TNM68" s="167"/>
      <c r="TNN68" s="167"/>
      <c r="TNO68" s="167"/>
      <c r="TNP68" s="167"/>
      <c r="TNQ68" s="167"/>
      <c r="TNR68" s="167"/>
      <c r="TNS68" s="167"/>
      <c r="TNT68" s="167"/>
      <c r="TNU68" s="167"/>
      <c r="TNV68" s="167"/>
      <c r="TNW68" s="167"/>
      <c r="TNX68" s="167"/>
      <c r="TNY68" s="167"/>
      <c r="TNZ68" s="167"/>
      <c r="TOA68" s="167"/>
      <c r="TOB68" s="167"/>
      <c r="TOC68" s="167"/>
      <c r="TOD68" s="167"/>
      <c r="TOE68" s="167"/>
      <c r="TOF68" s="167"/>
      <c r="TOG68" s="167"/>
      <c r="TOH68" s="167"/>
      <c r="TOI68" s="167"/>
      <c r="TOJ68" s="167"/>
      <c r="TOK68" s="167"/>
      <c r="TOL68" s="167"/>
      <c r="TOM68" s="167"/>
      <c r="TON68" s="167"/>
      <c r="TOO68" s="167"/>
      <c r="TOP68" s="167"/>
      <c r="TOQ68" s="167"/>
      <c r="TOR68" s="167"/>
      <c r="TOS68" s="167"/>
      <c r="TOT68" s="167"/>
      <c r="TOU68" s="167"/>
      <c r="TOV68" s="167"/>
      <c r="TOW68" s="167"/>
      <c r="TOX68" s="167"/>
      <c r="TOY68" s="167"/>
      <c r="TOZ68" s="167"/>
      <c r="TPA68" s="167"/>
      <c r="TPB68" s="167"/>
      <c r="TPC68" s="167"/>
      <c r="TPD68" s="167"/>
      <c r="TPE68" s="167"/>
      <c r="TPF68" s="167"/>
      <c r="TPG68" s="167"/>
      <c r="TPH68" s="167"/>
      <c r="TPI68" s="167"/>
      <c r="TPJ68" s="167"/>
      <c r="TPK68" s="167"/>
      <c r="TPL68" s="167"/>
      <c r="TPM68" s="167"/>
      <c r="TPN68" s="167"/>
      <c r="TPO68" s="167"/>
      <c r="TPP68" s="167"/>
      <c r="TPQ68" s="167"/>
      <c r="TPR68" s="167"/>
      <c r="TPS68" s="167"/>
      <c r="TPT68" s="167"/>
      <c r="TPU68" s="167"/>
      <c r="TPV68" s="167"/>
      <c r="TPW68" s="167"/>
      <c r="TPX68" s="167"/>
      <c r="TPY68" s="167"/>
      <c r="TPZ68" s="167"/>
      <c r="TQA68" s="167"/>
      <c r="TQB68" s="167"/>
      <c r="TQC68" s="167"/>
      <c r="TQD68" s="167"/>
      <c r="TQE68" s="167"/>
      <c r="TQF68" s="167"/>
      <c r="TQG68" s="167"/>
      <c r="TQH68" s="167"/>
      <c r="TQI68" s="167"/>
      <c r="TQJ68" s="167"/>
      <c r="TQK68" s="167"/>
      <c r="TQL68" s="167"/>
      <c r="TQM68" s="167"/>
      <c r="TQN68" s="167"/>
      <c r="TQO68" s="167"/>
      <c r="TQP68" s="167"/>
      <c r="TQQ68" s="167"/>
      <c r="TQR68" s="167"/>
      <c r="TQS68" s="167"/>
      <c r="TQT68" s="167"/>
      <c r="TQU68" s="167"/>
      <c r="TQV68" s="167"/>
      <c r="TQW68" s="167"/>
      <c r="TQX68" s="167"/>
      <c r="TQY68" s="167"/>
      <c r="TQZ68" s="167"/>
      <c r="TRA68" s="167"/>
      <c r="TRB68" s="167"/>
      <c r="TRC68" s="167"/>
      <c r="TRD68" s="167"/>
      <c r="TRE68" s="167"/>
      <c r="TRF68" s="167"/>
      <c r="TRG68" s="167"/>
      <c r="TRH68" s="167"/>
      <c r="TRI68" s="167"/>
      <c r="TRJ68" s="167"/>
      <c r="TRK68" s="167"/>
      <c r="TRL68" s="167"/>
      <c r="TRM68" s="167"/>
      <c r="TRN68" s="167"/>
      <c r="TRO68" s="167"/>
      <c r="TRP68" s="167"/>
      <c r="TRQ68" s="167"/>
      <c r="TRR68" s="167"/>
      <c r="TRS68" s="167"/>
      <c r="TRT68" s="167"/>
      <c r="TRU68" s="167"/>
      <c r="TRV68" s="167"/>
      <c r="TRW68" s="167"/>
      <c r="TRX68" s="167"/>
      <c r="TRY68" s="167"/>
      <c r="TRZ68" s="167"/>
      <c r="TSA68" s="167"/>
      <c r="TSB68" s="167"/>
      <c r="TSC68" s="167"/>
      <c r="TSD68" s="167"/>
      <c r="TSE68" s="167"/>
      <c r="TSF68" s="167"/>
      <c r="TSG68" s="167"/>
      <c r="TSH68" s="167"/>
      <c r="TSI68" s="167"/>
      <c r="TSJ68" s="167"/>
      <c r="TSK68" s="167"/>
      <c r="TSL68" s="167"/>
      <c r="TSM68" s="167"/>
      <c r="TSN68" s="167"/>
      <c r="TSO68" s="167"/>
      <c r="TSP68" s="167"/>
      <c r="TSQ68" s="167"/>
      <c r="TSR68" s="167"/>
      <c r="TSS68" s="167"/>
      <c r="TST68" s="167"/>
      <c r="TSU68" s="167"/>
      <c r="TSV68" s="167"/>
      <c r="TSW68" s="167"/>
      <c r="TSX68" s="167"/>
      <c r="TSY68" s="167"/>
      <c r="TSZ68" s="167"/>
      <c r="TTA68" s="167"/>
      <c r="TTB68" s="167"/>
      <c r="TTC68" s="167"/>
      <c r="TTD68" s="167"/>
      <c r="TTE68" s="167"/>
      <c r="TTF68" s="167"/>
      <c r="TTG68" s="167"/>
      <c r="TTH68" s="167"/>
      <c r="TTI68" s="167"/>
      <c r="TTJ68" s="167"/>
      <c r="TTK68" s="167"/>
      <c r="TTL68" s="167"/>
      <c r="TTM68" s="167"/>
      <c r="TTN68" s="167"/>
      <c r="TTO68" s="167"/>
      <c r="TTP68" s="167"/>
      <c r="TTQ68" s="167"/>
      <c r="TTR68" s="167"/>
      <c r="TTS68" s="167"/>
      <c r="TTT68" s="167"/>
      <c r="TTU68" s="167"/>
      <c r="TTV68" s="167"/>
      <c r="TTW68" s="167"/>
      <c r="TTX68" s="167"/>
      <c r="TTY68" s="167"/>
      <c r="TTZ68" s="167"/>
      <c r="TUA68" s="167"/>
      <c r="TUB68" s="167"/>
      <c r="TUC68" s="167"/>
      <c r="TUD68" s="167"/>
      <c r="TUE68" s="167"/>
      <c r="TUF68" s="167"/>
      <c r="TUG68" s="167"/>
      <c r="TUH68" s="167"/>
      <c r="TUI68" s="167"/>
      <c r="TUJ68" s="167"/>
      <c r="TUK68" s="167"/>
      <c r="TUL68" s="167"/>
      <c r="TUM68" s="167"/>
      <c r="TUN68" s="167"/>
      <c r="TUO68" s="167"/>
      <c r="TUP68" s="167"/>
      <c r="TUQ68" s="167"/>
      <c r="TUR68" s="167"/>
      <c r="TUS68" s="167"/>
      <c r="TUT68" s="167"/>
      <c r="TUU68" s="167"/>
      <c r="TUV68" s="167"/>
      <c r="TUW68" s="167"/>
      <c r="TUX68" s="167"/>
      <c r="TUY68" s="167"/>
      <c r="TUZ68" s="167"/>
      <c r="TVA68" s="167"/>
      <c r="TVB68" s="167"/>
      <c r="TVC68" s="167"/>
      <c r="TVD68" s="167"/>
      <c r="TVE68" s="167"/>
      <c r="TVF68" s="167"/>
      <c r="TVG68" s="167"/>
      <c r="TVH68" s="167"/>
      <c r="TVI68" s="167"/>
      <c r="TVJ68" s="167"/>
      <c r="TVK68" s="167"/>
      <c r="TVL68" s="167"/>
      <c r="TVM68" s="167"/>
      <c r="TVN68" s="167"/>
      <c r="TVO68" s="167"/>
      <c r="TVP68" s="167"/>
      <c r="TVQ68" s="167"/>
      <c r="TVR68" s="167"/>
      <c r="TVS68" s="167"/>
      <c r="TVT68" s="167"/>
      <c r="TVU68" s="167"/>
      <c r="TVV68" s="167"/>
      <c r="TVW68" s="167"/>
      <c r="TVX68" s="167"/>
      <c r="TVY68" s="167"/>
      <c r="TVZ68" s="167"/>
      <c r="TWA68" s="167"/>
      <c r="TWB68" s="167"/>
      <c r="TWC68" s="167"/>
      <c r="TWD68" s="167"/>
      <c r="TWE68" s="167"/>
      <c r="TWF68" s="167"/>
      <c r="TWG68" s="167"/>
      <c r="TWH68" s="167"/>
      <c r="TWI68" s="167"/>
      <c r="TWJ68" s="167"/>
      <c r="TWK68" s="167"/>
      <c r="TWL68" s="167"/>
      <c r="TWM68" s="167"/>
      <c r="TWN68" s="167"/>
      <c r="TWO68" s="167"/>
      <c r="TWP68" s="167"/>
      <c r="TWQ68" s="167"/>
      <c r="TWR68" s="167"/>
      <c r="TWS68" s="167"/>
      <c r="TWT68" s="167"/>
      <c r="TWU68" s="167"/>
      <c r="TWV68" s="167"/>
      <c r="TWW68" s="167"/>
      <c r="TWX68" s="167"/>
      <c r="TWY68" s="167"/>
      <c r="TWZ68" s="167"/>
      <c r="TXA68" s="167"/>
      <c r="TXB68" s="167"/>
      <c r="TXC68" s="167"/>
      <c r="TXD68" s="167"/>
      <c r="TXE68" s="167"/>
      <c r="TXF68" s="167"/>
      <c r="TXG68" s="167"/>
      <c r="TXH68" s="167"/>
      <c r="TXI68" s="167"/>
      <c r="TXJ68" s="167"/>
      <c r="TXK68" s="167"/>
      <c r="TXL68" s="167"/>
      <c r="TXM68" s="167"/>
      <c r="TXN68" s="167"/>
      <c r="TXO68" s="167"/>
      <c r="TXP68" s="167"/>
      <c r="TXQ68" s="167"/>
      <c r="TXR68" s="167"/>
      <c r="TXS68" s="167"/>
      <c r="TXT68" s="167"/>
      <c r="TXU68" s="167"/>
      <c r="TXV68" s="167"/>
      <c r="TXW68" s="167"/>
      <c r="TXX68" s="167"/>
      <c r="TXY68" s="167"/>
      <c r="TXZ68" s="167"/>
      <c r="TYA68" s="167"/>
      <c r="TYB68" s="167"/>
      <c r="TYC68" s="167"/>
      <c r="TYD68" s="167"/>
      <c r="TYE68" s="167"/>
      <c r="TYF68" s="167"/>
      <c r="TYG68" s="167"/>
      <c r="TYH68" s="167"/>
      <c r="TYI68" s="167"/>
      <c r="TYJ68" s="167"/>
      <c r="TYK68" s="167"/>
      <c r="TYL68" s="167"/>
      <c r="TYM68" s="167"/>
      <c r="TYN68" s="167"/>
      <c r="TYO68" s="167"/>
      <c r="TYP68" s="167"/>
      <c r="TYQ68" s="167"/>
      <c r="TYR68" s="167"/>
      <c r="TYS68" s="167"/>
      <c r="TYT68" s="167"/>
      <c r="TYU68" s="167"/>
      <c r="TYV68" s="167"/>
      <c r="TYW68" s="167"/>
      <c r="TYX68" s="167"/>
      <c r="TYY68" s="167"/>
      <c r="TYZ68" s="167"/>
      <c r="TZA68" s="167"/>
      <c r="TZB68" s="167"/>
      <c r="TZC68" s="167"/>
      <c r="TZD68" s="167"/>
      <c r="TZE68" s="167"/>
      <c r="TZF68" s="167"/>
      <c r="TZG68" s="167"/>
      <c r="TZH68" s="167"/>
      <c r="TZI68" s="167"/>
      <c r="TZJ68" s="167"/>
      <c r="TZK68" s="167"/>
      <c r="TZL68" s="167"/>
      <c r="TZM68" s="167"/>
      <c r="TZN68" s="167"/>
      <c r="TZO68" s="167"/>
      <c r="TZP68" s="167"/>
      <c r="TZQ68" s="167"/>
      <c r="TZR68" s="167"/>
      <c r="TZS68" s="167"/>
      <c r="TZT68" s="167"/>
      <c r="TZU68" s="167"/>
      <c r="TZV68" s="167"/>
      <c r="TZW68" s="167"/>
      <c r="TZX68" s="167"/>
      <c r="TZY68" s="167"/>
      <c r="TZZ68" s="167"/>
      <c r="UAA68" s="167"/>
      <c r="UAB68" s="167"/>
      <c r="UAC68" s="167"/>
      <c r="UAD68" s="167"/>
      <c r="UAE68" s="167"/>
      <c r="UAF68" s="167"/>
      <c r="UAG68" s="167"/>
      <c r="UAH68" s="167"/>
      <c r="UAI68" s="167"/>
      <c r="UAJ68" s="167"/>
      <c r="UAK68" s="167"/>
      <c r="UAL68" s="167"/>
      <c r="UAM68" s="167"/>
      <c r="UAN68" s="167"/>
      <c r="UAO68" s="167"/>
      <c r="UAP68" s="167"/>
      <c r="UAQ68" s="167"/>
      <c r="UAR68" s="167"/>
      <c r="UAS68" s="167"/>
      <c r="UAT68" s="167"/>
      <c r="UAU68" s="167"/>
      <c r="UAV68" s="167"/>
      <c r="UAW68" s="167"/>
      <c r="UAX68" s="167"/>
      <c r="UAY68" s="167"/>
      <c r="UAZ68" s="167"/>
      <c r="UBA68" s="167"/>
      <c r="UBB68" s="167"/>
      <c r="UBC68" s="167"/>
      <c r="UBD68" s="167"/>
      <c r="UBE68" s="167"/>
      <c r="UBF68" s="167"/>
      <c r="UBG68" s="167"/>
      <c r="UBH68" s="167"/>
      <c r="UBI68" s="167"/>
      <c r="UBJ68" s="167"/>
      <c r="UBK68" s="167"/>
      <c r="UBL68" s="167"/>
      <c r="UBM68" s="167"/>
      <c r="UBN68" s="167"/>
      <c r="UBO68" s="167"/>
      <c r="UBP68" s="167"/>
      <c r="UBQ68" s="167"/>
      <c r="UBR68" s="167"/>
      <c r="UBS68" s="167"/>
      <c r="UBT68" s="167"/>
      <c r="UBU68" s="167"/>
      <c r="UBV68" s="167"/>
      <c r="UBW68" s="167"/>
      <c r="UBX68" s="167"/>
      <c r="UBY68" s="167"/>
      <c r="UBZ68" s="167"/>
      <c r="UCA68" s="167"/>
      <c r="UCB68" s="167"/>
      <c r="UCC68" s="167"/>
      <c r="UCD68" s="167"/>
      <c r="UCE68" s="167"/>
      <c r="UCF68" s="167"/>
      <c r="UCG68" s="167"/>
      <c r="UCH68" s="167"/>
      <c r="UCI68" s="167"/>
      <c r="UCJ68" s="167"/>
      <c r="UCK68" s="167"/>
      <c r="UCL68" s="167"/>
      <c r="UCM68" s="167"/>
      <c r="UCN68" s="167"/>
      <c r="UCO68" s="167"/>
      <c r="UCP68" s="167"/>
      <c r="UCQ68" s="167"/>
      <c r="UCR68" s="167"/>
      <c r="UCS68" s="167"/>
      <c r="UCT68" s="167"/>
      <c r="UCU68" s="167"/>
      <c r="UCV68" s="167"/>
      <c r="UCW68" s="167"/>
      <c r="UCX68" s="167"/>
      <c r="UCY68" s="167"/>
      <c r="UCZ68" s="167"/>
      <c r="UDA68" s="167"/>
      <c r="UDB68" s="167"/>
      <c r="UDC68" s="167"/>
      <c r="UDD68" s="167"/>
      <c r="UDE68" s="167"/>
      <c r="UDF68" s="167"/>
      <c r="UDG68" s="167"/>
      <c r="UDH68" s="167"/>
      <c r="UDI68" s="167"/>
      <c r="UDJ68" s="167"/>
      <c r="UDK68" s="167"/>
      <c r="UDL68" s="167"/>
      <c r="UDM68" s="167"/>
      <c r="UDN68" s="167"/>
      <c r="UDO68" s="167"/>
      <c r="UDP68" s="167"/>
      <c r="UDQ68" s="167"/>
      <c r="UDR68" s="167"/>
      <c r="UDS68" s="167"/>
      <c r="UDT68" s="167"/>
      <c r="UDU68" s="167"/>
      <c r="UDV68" s="167"/>
      <c r="UDW68" s="167"/>
      <c r="UDX68" s="167"/>
      <c r="UDY68" s="167"/>
      <c r="UDZ68" s="167"/>
      <c r="UEA68" s="167"/>
      <c r="UEB68" s="167"/>
      <c r="UEC68" s="167"/>
      <c r="UED68" s="167"/>
      <c r="UEE68" s="167"/>
      <c r="UEF68" s="167"/>
      <c r="UEG68" s="167"/>
      <c r="UEH68" s="167"/>
      <c r="UEI68" s="167"/>
      <c r="UEJ68" s="167"/>
      <c r="UEK68" s="167"/>
      <c r="UEL68" s="167"/>
      <c r="UEM68" s="167"/>
      <c r="UEN68" s="167"/>
      <c r="UEO68" s="167"/>
      <c r="UEP68" s="167"/>
      <c r="UEQ68" s="167"/>
      <c r="UER68" s="167"/>
      <c r="UES68" s="167"/>
      <c r="UET68" s="167"/>
      <c r="UEU68" s="167"/>
      <c r="UEV68" s="167"/>
      <c r="UEW68" s="167"/>
      <c r="UEX68" s="167"/>
      <c r="UEY68" s="167"/>
      <c r="UEZ68" s="167"/>
      <c r="UFA68" s="167"/>
      <c r="UFB68" s="167"/>
      <c r="UFC68" s="167"/>
      <c r="UFD68" s="167"/>
      <c r="UFE68" s="167"/>
      <c r="UFF68" s="167"/>
      <c r="UFG68" s="167"/>
      <c r="UFH68" s="167"/>
      <c r="UFI68" s="167"/>
      <c r="UFJ68" s="167"/>
      <c r="UFK68" s="167"/>
      <c r="UFL68" s="167"/>
      <c r="UFM68" s="167"/>
      <c r="UFN68" s="167"/>
      <c r="UFO68" s="167"/>
      <c r="UFP68" s="167"/>
      <c r="UFQ68" s="167"/>
      <c r="UFR68" s="167"/>
      <c r="UFS68" s="167"/>
      <c r="UFT68" s="167"/>
      <c r="UFU68" s="167"/>
      <c r="UFV68" s="167"/>
      <c r="UFW68" s="167"/>
      <c r="UFX68" s="167"/>
      <c r="UFY68" s="167"/>
      <c r="UFZ68" s="167"/>
      <c r="UGA68" s="167"/>
      <c r="UGB68" s="167"/>
      <c r="UGC68" s="167"/>
      <c r="UGD68" s="167"/>
      <c r="UGE68" s="167"/>
      <c r="UGF68" s="167"/>
      <c r="UGG68" s="167"/>
      <c r="UGH68" s="167"/>
      <c r="UGI68" s="167"/>
      <c r="UGJ68" s="167"/>
      <c r="UGK68" s="167"/>
      <c r="UGL68" s="167"/>
      <c r="UGM68" s="167"/>
      <c r="UGN68" s="167"/>
      <c r="UGO68" s="167"/>
      <c r="UGP68" s="167"/>
      <c r="UGQ68" s="167"/>
      <c r="UGR68" s="167"/>
      <c r="UGS68" s="167"/>
      <c r="UGT68" s="167"/>
      <c r="UGU68" s="167"/>
      <c r="UGV68" s="167"/>
      <c r="UGW68" s="167"/>
      <c r="UGX68" s="167"/>
      <c r="UGY68" s="167"/>
      <c r="UGZ68" s="167"/>
      <c r="UHA68" s="167"/>
      <c r="UHB68" s="167"/>
      <c r="UHC68" s="167"/>
      <c r="UHD68" s="167"/>
      <c r="UHE68" s="167"/>
      <c r="UHF68" s="167"/>
      <c r="UHG68" s="167"/>
      <c r="UHH68" s="167"/>
      <c r="UHI68" s="167"/>
      <c r="UHJ68" s="167"/>
      <c r="UHK68" s="167"/>
      <c r="UHL68" s="167"/>
      <c r="UHM68" s="167"/>
      <c r="UHN68" s="167"/>
      <c r="UHO68" s="167"/>
      <c r="UHP68" s="167"/>
      <c r="UHQ68" s="167"/>
      <c r="UHR68" s="167"/>
      <c r="UHS68" s="167"/>
      <c r="UHT68" s="167"/>
      <c r="UHU68" s="167"/>
      <c r="UHV68" s="167"/>
      <c r="UHW68" s="167"/>
      <c r="UHX68" s="167"/>
      <c r="UHY68" s="167"/>
      <c r="UHZ68" s="167"/>
      <c r="UIA68" s="167"/>
      <c r="UIB68" s="167"/>
      <c r="UIC68" s="167"/>
      <c r="UID68" s="167"/>
      <c r="UIE68" s="167"/>
      <c r="UIF68" s="167"/>
      <c r="UIG68" s="167"/>
      <c r="UIH68" s="167"/>
      <c r="UII68" s="167"/>
      <c r="UIJ68" s="167"/>
      <c r="UIK68" s="167"/>
      <c r="UIL68" s="167"/>
      <c r="UIM68" s="167"/>
      <c r="UIN68" s="167"/>
      <c r="UIO68" s="167"/>
      <c r="UIP68" s="167"/>
      <c r="UIQ68" s="167"/>
      <c r="UIR68" s="167"/>
      <c r="UIS68" s="167"/>
      <c r="UIT68" s="167"/>
      <c r="UIU68" s="167"/>
      <c r="UIV68" s="167"/>
      <c r="UIW68" s="167"/>
      <c r="UIX68" s="167"/>
      <c r="UIY68" s="167"/>
      <c r="UIZ68" s="167"/>
      <c r="UJA68" s="167"/>
      <c r="UJB68" s="167"/>
      <c r="UJC68" s="167"/>
      <c r="UJD68" s="167"/>
      <c r="UJE68" s="167"/>
      <c r="UJF68" s="167"/>
      <c r="UJG68" s="167"/>
      <c r="UJH68" s="167"/>
      <c r="UJI68" s="167"/>
      <c r="UJJ68" s="167"/>
      <c r="UJK68" s="167"/>
      <c r="UJL68" s="167"/>
      <c r="UJM68" s="167"/>
      <c r="UJN68" s="167"/>
      <c r="UJO68" s="167"/>
      <c r="UJP68" s="167"/>
      <c r="UJQ68" s="167"/>
      <c r="UJR68" s="167"/>
      <c r="UJS68" s="167"/>
      <c r="UJT68" s="167"/>
      <c r="UJU68" s="167"/>
      <c r="UJV68" s="167"/>
      <c r="UJW68" s="167"/>
      <c r="UJX68" s="167"/>
      <c r="UJY68" s="167"/>
      <c r="UJZ68" s="167"/>
      <c r="UKA68" s="167"/>
      <c r="UKB68" s="167"/>
      <c r="UKC68" s="167"/>
      <c r="UKD68" s="167"/>
      <c r="UKE68" s="167"/>
      <c r="UKF68" s="167"/>
      <c r="UKG68" s="167"/>
      <c r="UKH68" s="167"/>
      <c r="UKI68" s="167"/>
      <c r="UKJ68" s="167"/>
      <c r="UKK68" s="167"/>
      <c r="UKL68" s="167"/>
      <c r="UKM68" s="167"/>
      <c r="UKN68" s="167"/>
      <c r="UKO68" s="167"/>
      <c r="UKP68" s="167"/>
      <c r="UKQ68" s="167"/>
      <c r="UKR68" s="167"/>
      <c r="UKS68" s="167"/>
      <c r="UKT68" s="167"/>
      <c r="UKU68" s="167"/>
      <c r="UKV68" s="167"/>
      <c r="UKW68" s="167"/>
      <c r="UKX68" s="167"/>
      <c r="UKY68" s="167"/>
      <c r="UKZ68" s="167"/>
      <c r="ULA68" s="167"/>
      <c r="ULB68" s="167"/>
      <c r="ULC68" s="167"/>
      <c r="ULD68" s="167"/>
      <c r="ULE68" s="167"/>
      <c r="ULF68" s="167"/>
      <c r="ULG68" s="167"/>
      <c r="ULH68" s="167"/>
      <c r="ULI68" s="167"/>
      <c r="ULJ68" s="167"/>
      <c r="ULK68" s="167"/>
      <c r="ULL68" s="167"/>
      <c r="ULM68" s="167"/>
      <c r="ULN68" s="167"/>
      <c r="ULO68" s="167"/>
      <c r="ULP68" s="167"/>
      <c r="ULQ68" s="167"/>
      <c r="ULR68" s="167"/>
      <c r="ULS68" s="167"/>
      <c r="ULT68" s="167"/>
      <c r="ULU68" s="167"/>
      <c r="ULV68" s="167"/>
      <c r="ULW68" s="167"/>
      <c r="ULX68" s="167"/>
      <c r="ULY68" s="167"/>
      <c r="ULZ68" s="167"/>
      <c r="UMA68" s="167"/>
      <c r="UMB68" s="167"/>
      <c r="UMC68" s="167"/>
      <c r="UMD68" s="167"/>
      <c r="UME68" s="167"/>
      <c r="UMF68" s="167"/>
      <c r="UMG68" s="167"/>
      <c r="UMH68" s="167"/>
      <c r="UMI68" s="167"/>
      <c r="UMJ68" s="167"/>
      <c r="UMK68" s="167"/>
      <c r="UML68" s="167"/>
      <c r="UMM68" s="167"/>
      <c r="UMN68" s="167"/>
      <c r="UMO68" s="167"/>
      <c r="UMP68" s="167"/>
      <c r="UMQ68" s="167"/>
      <c r="UMR68" s="167"/>
      <c r="UMS68" s="167"/>
      <c r="UMT68" s="167"/>
      <c r="UMU68" s="167"/>
      <c r="UMV68" s="167"/>
      <c r="UMW68" s="167"/>
      <c r="UMX68" s="167"/>
      <c r="UMY68" s="167"/>
      <c r="UMZ68" s="167"/>
      <c r="UNA68" s="167"/>
      <c r="UNB68" s="167"/>
      <c r="UNC68" s="167"/>
      <c r="UND68" s="167"/>
      <c r="UNE68" s="167"/>
      <c r="UNF68" s="167"/>
      <c r="UNG68" s="167"/>
      <c r="UNH68" s="167"/>
      <c r="UNI68" s="167"/>
      <c r="UNJ68" s="167"/>
      <c r="UNK68" s="167"/>
      <c r="UNL68" s="167"/>
      <c r="UNM68" s="167"/>
      <c r="UNN68" s="167"/>
      <c r="UNO68" s="167"/>
      <c r="UNP68" s="167"/>
      <c r="UNQ68" s="167"/>
      <c r="UNR68" s="167"/>
      <c r="UNS68" s="167"/>
      <c r="UNT68" s="167"/>
      <c r="UNU68" s="167"/>
      <c r="UNV68" s="167"/>
      <c r="UNW68" s="167"/>
      <c r="UNX68" s="167"/>
      <c r="UNY68" s="167"/>
      <c r="UNZ68" s="167"/>
      <c r="UOA68" s="167"/>
      <c r="UOB68" s="167"/>
      <c r="UOC68" s="167"/>
      <c r="UOD68" s="167"/>
      <c r="UOE68" s="167"/>
      <c r="UOF68" s="167"/>
      <c r="UOG68" s="167"/>
      <c r="UOH68" s="167"/>
      <c r="UOI68" s="167"/>
      <c r="UOJ68" s="167"/>
      <c r="UOK68" s="167"/>
      <c r="UOL68" s="167"/>
      <c r="UOM68" s="167"/>
      <c r="UON68" s="167"/>
      <c r="UOO68" s="167"/>
      <c r="UOP68" s="167"/>
      <c r="UOQ68" s="167"/>
      <c r="UOR68" s="167"/>
      <c r="UOS68" s="167"/>
      <c r="UOT68" s="167"/>
      <c r="UOU68" s="167"/>
      <c r="UOV68" s="167"/>
      <c r="UOW68" s="167"/>
      <c r="UOX68" s="167"/>
      <c r="UOY68" s="167"/>
      <c r="UOZ68" s="167"/>
      <c r="UPA68" s="167"/>
      <c r="UPB68" s="167"/>
      <c r="UPC68" s="167"/>
      <c r="UPD68" s="167"/>
      <c r="UPE68" s="167"/>
      <c r="UPF68" s="167"/>
      <c r="UPG68" s="167"/>
      <c r="UPH68" s="167"/>
      <c r="UPI68" s="167"/>
      <c r="UPJ68" s="167"/>
      <c r="UPK68" s="167"/>
      <c r="UPL68" s="167"/>
      <c r="UPM68" s="167"/>
      <c r="UPN68" s="167"/>
      <c r="UPO68" s="167"/>
      <c r="UPP68" s="167"/>
      <c r="UPQ68" s="167"/>
      <c r="UPR68" s="167"/>
      <c r="UPS68" s="167"/>
      <c r="UPT68" s="167"/>
      <c r="UPU68" s="167"/>
      <c r="UPV68" s="167"/>
      <c r="UPW68" s="167"/>
      <c r="UPX68" s="167"/>
      <c r="UPY68" s="167"/>
      <c r="UPZ68" s="167"/>
      <c r="UQA68" s="167"/>
      <c r="UQB68" s="167"/>
      <c r="UQC68" s="167"/>
      <c r="UQD68" s="167"/>
      <c r="UQE68" s="167"/>
      <c r="UQF68" s="167"/>
      <c r="UQG68" s="167"/>
      <c r="UQH68" s="167"/>
      <c r="UQI68" s="167"/>
      <c r="UQJ68" s="167"/>
      <c r="UQK68" s="167"/>
      <c r="UQL68" s="167"/>
      <c r="UQM68" s="167"/>
      <c r="UQN68" s="167"/>
      <c r="UQO68" s="167"/>
      <c r="UQP68" s="167"/>
      <c r="UQQ68" s="167"/>
      <c r="UQR68" s="167"/>
      <c r="UQS68" s="167"/>
      <c r="UQT68" s="167"/>
      <c r="UQU68" s="167"/>
      <c r="UQV68" s="167"/>
      <c r="UQW68" s="167"/>
      <c r="UQX68" s="167"/>
      <c r="UQY68" s="167"/>
      <c r="UQZ68" s="167"/>
      <c r="URA68" s="167"/>
      <c r="URB68" s="167"/>
      <c r="URC68" s="167"/>
      <c r="URD68" s="167"/>
      <c r="URE68" s="167"/>
      <c r="URF68" s="167"/>
      <c r="URG68" s="167"/>
      <c r="URH68" s="167"/>
      <c r="URI68" s="167"/>
      <c r="URJ68" s="167"/>
      <c r="URK68" s="167"/>
      <c r="URL68" s="167"/>
      <c r="URM68" s="167"/>
      <c r="URN68" s="167"/>
      <c r="URO68" s="167"/>
      <c r="URP68" s="167"/>
      <c r="URQ68" s="167"/>
      <c r="URR68" s="167"/>
      <c r="URS68" s="167"/>
      <c r="URT68" s="167"/>
      <c r="URU68" s="167"/>
      <c r="URV68" s="167"/>
      <c r="URW68" s="167"/>
      <c r="URX68" s="167"/>
      <c r="URY68" s="167"/>
      <c r="URZ68" s="167"/>
      <c r="USA68" s="167"/>
      <c r="USB68" s="167"/>
      <c r="USC68" s="167"/>
      <c r="USD68" s="167"/>
      <c r="USE68" s="167"/>
      <c r="USF68" s="167"/>
      <c r="USG68" s="167"/>
      <c r="USH68" s="167"/>
      <c r="USI68" s="167"/>
      <c r="USJ68" s="167"/>
      <c r="USK68" s="167"/>
      <c r="USL68" s="167"/>
      <c r="USM68" s="167"/>
      <c r="USN68" s="167"/>
      <c r="USO68" s="167"/>
      <c r="USP68" s="167"/>
      <c r="USQ68" s="167"/>
      <c r="USR68" s="167"/>
      <c r="USS68" s="167"/>
      <c r="UST68" s="167"/>
      <c r="USU68" s="167"/>
      <c r="USV68" s="167"/>
      <c r="USW68" s="167"/>
      <c r="USX68" s="167"/>
      <c r="USY68" s="167"/>
      <c r="USZ68" s="167"/>
      <c r="UTA68" s="167"/>
      <c r="UTB68" s="167"/>
      <c r="UTC68" s="167"/>
      <c r="UTD68" s="167"/>
      <c r="UTE68" s="167"/>
      <c r="UTF68" s="167"/>
      <c r="UTG68" s="167"/>
      <c r="UTH68" s="167"/>
      <c r="UTI68" s="167"/>
      <c r="UTJ68" s="167"/>
      <c r="UTK68" s="167"/>
      <c r="UTL68" s="167"/>
      <c r="UTM68" s="167"/>
      <c r="UTN68" s="167"/>
      <c r="UTO68" s="167"/>
      <c r="UTP68" s="167"/>
      <c r="UTQ68" s="167"/>
      <c r="UTR68" s="167"/>
      <c r="UTS68" s="167"/>
      <c r="UTT68" s="167"/>
      <c r="UTU68" s="167"/>
      <c r="UTV68" s="167"/>
      <c r="UTW68" s="167"/>
      <c r="UTX68" s="167"/>
      <c r="UTY68" s="167"/>
      <c r="UTZ68" s="167"/>
      <c r="UUA68" s="167"/>
      <c r="UUB68" s="167"/>
      <c r="UUC68" s="167"/>
      <c r="UUD68" s="167"/>
      <c r="UUE68" s="167"/>
      <c r="UUF68" s="167"/>
      <c r="UUG68" s="167"/>
      <c r="UUH68" s="167"/>
      <c r="UUI68" s="167"/>
      <c r="UUJ68" s="167"/>
      <c r="UUK68" s="167"/>
      <c r="UUL68" s="167"/>
      <c r="UUM68" s="167"/>
      <c r="UUN68" s="167"/>
      <c r="UUO68" s="167"/>
      <c r="UUP68" s="167"/>
      <c r="UUQ68" s="167"/>
      <c r="UUR68" s="167"/>
      <c r="UUS68" s="167"/>
      <c r="UUT68" s="167"/>
      <c r="UUU68" s="167"/>
      <c r="UUV68" s="167"/>
      <c r="UUW68" s="167"/>
      <c r="UUX68" s="167"/>
      <c r="UUY68" s="167"/>
      <c r="UUZ68" s="167"/>
      <c r="UVA68" s="167"/>
      <c r="UVB68" s="167"/>
      <c r="UVC68" s="167"/>
      <c r="UVD68" s="167"/>
      <c r="UVE68" s="167"/>
      <c r="UVF68" s="167"/>
      <c r="UVG68" s="167"/>
      <c r="UVH68" s="167"/>
      <c r="UVI68" s="167"/>
      <c r="UVJ68" s="167"/>
      <c r="UVK68" s="167"/>
      <c r="UVL68" s="167"/>
      <c r="UVM68" s="167"/>
      <c r="UVN68" s="167"/>
      <c r="UVO68" s="167"/>
      <c r="UVP68" s="167"/>
      <c r="UVQ68" s="167"/>
      <c r="UVR68" s="167"/>
      <c r="UVS68" s="167"/>
      <c r="UVT68" s="167"/>
      <c r="UVU68" s="167"/>
      <c r="UVV68" s="167"/>
      <c r="UVW68" s="167"/>
      <c r="UVX68" s="167"/>
      <c r="UVY68" s="167"/>
      <c r="UVZ68" s="167"/>
      <c r="UWA68" s="167"/>
      <c r="UWB68" s="167"/>
      <c r="UWC68" s="167"/>
      <c r="UWD68" s="167"/>
      <c r="UWE68" s="167"/>
      <c r="UWF68" s="167"/>
      <c r="UWG68" s="167"/>
      <c r="UWH68" s="167"/>
      <c r="UWI68" s="167"/>
      <c r="UWJ68" s="167"/>
      <c r="UWK68" s="167"/>
      <c r="UWL68" s="167"/>
      <c r="UWM68" s="167"/>
      <c r="UWN68" s="167"/>
      <c r="UWO68" s="167"/>
      <c r="UWP68" s="167"/>
      <c r="UWQ68" s="167"/>
      <c r="UWR68" s="167"/>
      <c r="UWS68" s="167"/>
      <c r="UWT68" s="167"/>
      <c r="UWU68" s="167"/>
      <c r="UWV68" s="167"/>
      <c r="UWW68" s="167"/>
      <c r="UWX68" s="167"/>
      <c r="UWY68" s="167"/>
      <c r="UWZ68" s="167"/>
      <c r="UXA68" s="167"/>
      <c r="UXB68" s="167"/>
      <c r="UXC68" s="167"/>
      <c r="UXD68" s="167"/>
      <c r="UXE68" s="167"/>
      <c r="UXF68" s="167"/>
      <c r="UXG68" s="167"/>
      <c r="UXH68" s="167"/>
      <c r="UXI68" s="167"/>
      <c r="UXJ68" s="167"/>
      <c r="UXK68" s="167"/>
      <c r="UXL68" s="167"/>
      <c r="UXM68" s="167"/>
      <c r="UXN68" s="167"/>
      <c r="UXO68" s="167"/>
      <c r="UXP68" s="167"/>
      <c r="UXQ68" s="167"/>
      <c r="UXR68" s="167"/>
      <c r="UXS68" s="167"/>
      <c r="UXT68" s="167"/>
      <c r="UXU68" s="167"/>
      <c r="UXV68" s="167"/>
      <c r="UXW68" s="167"/>
      <c r="UXX68" s="167"/>
      <c r="UXY68" s="167"/>
      <c r="UXZ68" s="167"/>
      <c r="UYA68" s="167"/>
      <c r="UYB68" s="167"/>
      <c r="UYC68" s="167"/>
      <c r="UYD68" s="167"/>
      <c r="UYE68" s="167"/>
      <c r="UYF68" s="167"/>
      <c r="UYG68" s="167"/>
      <c r="UYH68" s="167"/>
      <c r="UYI68" s="167"/>
      <c r="UYJ68" s="167"/>
      <c r="UYK68" s="167"/>
      <c r="UYL68" s="167"/>
      <c r="UYM68" s="167"/>
      <c r="UYN68" s="167"/>
      <c r="UYO68" s="167"/>
      <c r="UYP68" s="167"/>
      <c r="UYQ68" s="167"/>
      <c r="UYR68" s="167"/>
      <c r="UYS68" s="167"/>
      <c r="UYT68" s="167"/>
      <c r="UYU68" s="167"/>
      <c r="UYV68" s="167"/>
      <c r="UYW68" s="167"/>
      <c r="UYX68" s="167"/>
      <c r="UYY68" s="167"/>
      <c r="UYZ68" s="167"/>
      <c r="UZA68" s="167"/>
      <c r="UZB68" s="167"/>
      <c r="UZC68" s="167"/>
      <c r="UZD68" s="167"/>
      <c r="UZE68" s="167"/>
      <c r="UZF68" s="167"/>
      <c r="UZG68" s="167"/>
      <c r="UZH68" s="167"/>
      <c r="UZI68" s="167"/>
      <c r="UZJ68" s="167"/>
      <c r="UZK68" s="167"/>
      <c r="UZL68" s="167"/>
      <c r="UZM68" s="167"/>
      <c r="UZN68" s="167"/>
      <c r="UZO68" s="167"/>
      <c r="UZP68" s="167"/>
      <c r="UZQ68" s="167"/>
      <c r="UZR68" s="167"/>
      <c r="UZS68" s="167"/>
      <c r="UZT68" s="167"/>
      <c r="UZU68" s="167"/>
      <c r="UZV68" s="167"/>
      <c r="UZW68" s="167"/>
      <c r="UZX68" s="167"/>
      <c r="UZY68" s="167"/>
      <c r="UZZ68" s="167"/>
      <c r="VAA68" s="167"/>
      <c r="VAB68" s="167"/>
      <c r="VAC68" s="167"/>
      <c r="VAD68" s="167"/>
      <c r="VAE68" s="167"/>
      <c r="VAF68" s="167"/>
      <c r="VAG68" s="167"/>
      <c r="VAH68" s="167"/>
      <c r="VAI68" s="167"/>
      <c r="VAJ68" s="167"/>
      <c r="VAK68" s="167"/>
      <c r="VAL68" s="167"/>
      <c r="VAM68" s="167"/>
      <c r="VAN68" s="167"/>
      <c r="VAO68" s="167"/>
      <c r="VAP68" s="167"/>
      <c r="VAQ68" s="167"/>
      <c r="VAR68" s="167"/>
      <c r="VAS68" s="167"/>
      <c r="VAT68" s="167"/>
      <c r="VAU68" s="167"/>
      <c r="VAV68" s="167"/>
      <c r="VAW68" s="167"/>
      <c r="VAX68" s="167"/>
      <c r="VAY68" s="167"/>
      <c r="VAZ68" s="167"/>
      <c r="VBA68" s="167"/>
      <c r="VBB68" s="167"/>
      <c r="VBC68" s="167"/>
      <c r="VBD68" s="167"/>
      <c r="VBE68" s="167"/>
      <c r="VBF68" s="167"/>
      <c r="VBG68" s="167"/>
      <c r="VBH68" s="167"/>
      <c r="VBI68" s="167"/>
      <c r="VBJ68" s="167"/>
      <c r="VBK68" s="167"/>
      <c r="VBL68" s="167"/>
      <c r="VBM68" s="167"/>
      <c r="VBN68" s="167"/>
      <c r="VBO68" s="167"/>
      <c r="VBP68" s="167"/>
      <c r="VBQ68" s="167"/>
      <c r="VBR68" s="167"/>
      <c r="VBS68" s="167"/>
      <c r="VBT68" s="167"/>
      <c r="VBU68" s="167"/>
      <c r="VBV68" s="167"/>
      <c r="VBW68" s="167"/>
      <c r="VBX68" s="167"/>
      <c r="VBY68" s="167"/>
      <c r="VBZ68" s="167"/>
      <c r="VCA68" s="167"/>
      <c r="VCB68" s="167"/>
      <c r="VCC68" s="167"/>
      <c r="VCD68" s="167"/>
      <c r="VCE68" s="167"/>
      <c r="VCF68" s="167"/>
      <c r="VCG68" s="167"/>
      <c r="VCH68" s="167"/>
      <c r="VCI68" s="167"/>
      <c r="VCJ68" s="167"/>
      <c r="VCK68" s="167"/>
      <c r="VCL68" s="167"/>
      <c r="VCM68" s="167"/>
      <c r="VCN68" s="167"/>
      <c r="VCO68" s="167"/>
      <c r="VCP68" s="167"/>
      <c r="VCQ68" s="167"/>
      <c r="VCR68" s="167"/>
      <c r="VCS68" s="167"/>
      <c r="VCT68" s="167"/>
      <c r="VCU68" s="167"/>
      <c r="VCV68" s="167"/>
      <c r="VCW68" s="167"/>
      <c r="VCX68" s="167"/>
      <c r="VCY68" s="167"/>
      <c r="VCZ68" s="167"/>
      <c r="VDA68" s="167"/>
      <c r="VDB68" s="167"/>
      <c r="VDC68" s="167"/>
      <c r="VDD68" s="167"/>
      <c r="VDE68" s="167"/>
      <c r="VDF68" s="167"/>
      <c r="VDG68" s="167"/>
      <c r="VDH68" s="167"/>
      <c r="VDI68" s="167"/>
      <c r="VDJ68" s="167"/>
      <c r="VDK68" s="167"/>
      <c r="VDL68" s="167"/>
      <c r="VDM68" s="167"/>
      <c r="VDN68" s="167"/>
      <c r="VDO68" s="167"/>
      <c r="VDP68" s="167"/>
      <c r="VDQ68" s="167"/>
      <c r="VDR68" s="167"/>
      <c r="VDS68" s="167"/>
      <c r="VDT68" s="167"/>
      <c r="VDU68" s="167"/>
      <c r="VDV68" s="167"/>
      <c r="VDW68" s="167"/>
      <c r="VDX68" s="167"/>
      <c r="VDY68" s="167"/>
      <c r="VDZ68" s="167"/>
      <c r="VEA68" s="167"/>
      <c r="VEB68" s="167"/>
      <c r="VEC68" s="167"/>
      <c r="VED68" s="167"/>
      <c r="VEE68" s="167"/>
      <c r="VEF68" s="167"/>
      <c r="VEG68" s="167"/>
      <c r="VEH68" s="167"/>
      <c r="VEI68" s="167"/>
      <c r="VEJ68" s="167"/>
      <c r="VEK68" s="167"/>
      <c r="VEL68" s="167"/>
      <c r="VEM68" s="167"/>
      <c r="VEN68" s="167"/>
      <c r="VEO68" s="167"/>
      <c r="VEP68" s="167"/>
      <c r="VEQ68" s="167"/>
      <c r="VER68" s="167"/>
      <c r="VES68" s="167"/>
      <c r="VET68" s="167"/>
      <c r="VEU68" s="167"/>
      <c r="VEV68" s="167"/>
      <c r="VEW68" s="167"/>
      <c r="VEX68" s="167"/>
      <c r="VEY68" s="167"/>
      <c r="VEZ68" s="167"/>
      <c r="VFA68" s="167"/>
      <c r="VFB68" s="167"/>
      <c r="VFC68" s="167"/>
      <c r="VFD68" s="167"/>
      <c r="VFE68" s="167"/>
      <c r="VFF68" s="167"/>
      <c r="VFG68" s="167"/>
      <c r="VFH68" s="167"/>
      <c r="VFI68" s="167"/>
      <c r="VFJ68" s="167"/>
      <c r="VFK68" s="167"/>
      <c r="VFL68" s="167"/>
      <c r="VFM68" s="167"/>
      <c r="VFN68" s="167"/>
      <c r="VFO68" s="167"/>
      <c r="VFP68" s="167"/>
      <c r="VFQ68" s="167"/>
      <c r="VFR68" s="167"/>
      <c r="VFS68" s="167"/>
      <c r="VFT68" s="167"/>
      <c r="VFU68" s="167"/>
      <c r="VFV68" s="167"/>
      <c r="VFW68" s="167"/>
      <c r="VFX68" s="167"/>
      <c r="VFY68" s="167"/>
      <c r="VFZ68" s="167"/>
      <c r="VGA68" s="167"/>
      <c r="VGB68" s="167"/>
      <c r="VGC68" s="167"/>
      <c r="VGD68" s="167"/>
      <c r="VGE68" s="167"/>
      <c r="VGF68" s="167"/>
      <c r="VGG68" s="167"/>
      <c r="VGH68" s="167"/>
      <c r="VGI68" s="167"/>
      <c r="VGJ68" s="167"/>
      <c r="VGK68" s="167"/>
      <c r="VGL68" s="167"/>
      <c r="VGM68" s="167"/>
      <c r="VGN68" s="167"/>
      <c r="VGO68" s="167"/>
      <c r="VGP68" s="167"/>
      <c r="VGQ68" s="167"/>
      <c r="VGR68" s="167"/>
      <c r="VGS68" s="167"/>
      <c r="VGT68" s="167"/>
      <c r="VGU68" s="167"/>
      <c r="VGV68" s="167"/>
      <c r="VGW68" s="167"/>
      <c r="VGX68" s="167"/>
      <c r="VGY68" s="167"/>
      <c r="VGZ68" s="167"/>
      <c r="VHA68" s="167"/>
      <c r="VHB68" s="167"/>
      <c r="VHC68" s="167"/>
      <c r="VHD68" s="167"/>
      <c r="VHE68" s="167"/>
      <c r="VHF68" s="167"/>
      <c r="VHG68" s="167"/>
      <c r="VHH68" s="167"/>
      <c r="VHI68" s="167"/>
      <c r="VHJ68" s="167"/>
      <c r="VHK68" s="167"/>
      <c r="VHL68" s="167"/>
      <c r="VHM68" s="167"/>
      <c r="VHN68" s="167"/>
      <c r="VHO68" s="167"/>
      <c r="VHP68" s="167"/>
      <c r="VHQ68" s="167"/>
      <c r="VHR68" s="167"/>
      <c r="VHS68" s="167"/>
      <c r="VHT68" s="167"/>
      <c r="VHU68" s="167"/>
      <c r="VHV68" s="167"/>
      <c r="VHW68" s="167"/>
      <c r="VHX68" s="167"/>
      <c r="VHY68" s="167"/>
      <c r="VHZ68" s="167"/>
      <c r="VIA68" s="167"/>
      <c r="VIB68" s="167"/>
      <c r="VIC68" s="167"/>
      <c r="VID68" s="167"/>
      <c r="VIE68" s="167"/>
      <c r="VIF68" s="167"/>
      <c r="VIG68" s="167"/>
      <c r="VIH68" s="167"/>
      <c r="VII68" s="167"/>
      <c r="VIJ68" s="167"/>
      <c r="VIK68" s="167"/>
      <c r="VIL68" s="167"/>
      <c r="VIM68" s="167"/>
      <c r="VIN68" s="167"/>
      <c r="VIO68" s="167"/>
      <c r="VIP68" s="167"/>
      <c r="VIQ68" s="167"/>
      <c r="VIR68" s="167"/>
      <c r="VIS68" s="167"/>
      <c r="VIT68" s="167"/>
      <c r="VIU68" s="167"/>
      <c r="VIV68" s="167"/>
      <c r="VIW68" s="167"/>
      <c r="VIX68" s="167"/>
      <c r="VIY68" s="167"/>
      <c r="VIZ68" s="167"/>
      <c r="VJA68" s="167"/>
      <c r="VJB68" s="167"/>
      <c r="VJC68" s="167"/>
      <c r="VJD68" s="167"/>
      <c r="VJE68" s="167"/>
      <c r="VJF68" s="167"/>
      <c r="VJG68" s="167"/>
      <c r="VJH68" s="167"/>
      <c r="VJI68" s="167"/>
      <c r="VJJ68" s="167"/>
      <c r="VJK68" s="167"/>
      <c r="VJL68" s="167"/>
      <c r="VJM68" s="167"/>
      <c r="VJN68" s="167"/>
      <c r="VJO68" s="167"/>
      <c r="VJP68" s="167"/>
      <c r="VJQ68" s="167"/>
      <c r="VJR68" s="167"/>
      <c r="VJS68" s="167"/>
      <c r="VJT68" s="167"/>
      <c r="VJU68" s="167"/>
      <c r="VJV68" s="167"/>
      <c r="VJW68" s="167"/>
      <c r="VJX68" s="167"/>
      <c r="VJY68" s="167"/>
      <c r="VJZ68" s="167"/>
      <c r="VKA68" s="167"/>
      <c r="VKB68" s="167"/>
      <c r="VKC68" s="167"/>
      <c r="VKD68" s="167"/>
      <c r="VKE68" s="167"/>
      <c r="VKF68" s="167"/>
      <c r="VKG68" s="167"/>
      <c r="VKH68" s="167"/>
      <c r="VKI68" s="167"/>
      <c r="VKJ68" s="167"/>
      <c r="VKK68" s="167"/>
      <c r="VKL68" s="167"/>
      <c r="VKM68" s="167"/>
      <c r="VKN68" s="167"/>
      <c r="VKO68" s="167"/>
      <c r="VKP68" s="167"/>
      <c r="VKQ68" s="167"/>
      <c r="VKR68" s="167"/>
      <c r="VKS68" s="167"/>
      <c r="VKT68" s="167"/>
      <c r="VKU68" s="167"/>
      <c r="VKV68" s="167"/>
      <c r="VKW68" s="167"/>
      <c r="VKX68" s="167"/>
      <c r="VKY68" s="167"/>
      <c r="VKZ68" s="167"/>
      <c r="VLA68" s="167"/>
      <c r="VLB68" s="167"/>
      <c r="VLC68" s="167"/>
      <c r="VLD68" s="167"/>
      <c r="VLE68" s="167"/>
      <c r="VLF68" s="167"/>
      <c r="VLG68" s="167"/>
      <c r="VLH68" s="167"/>
      <c r="VLI68" s="167"/>
      <c r="VLJ68" s="167"/>
      <c r="VLK68" s="167"/>
      <c r="VLL68" s="167"/>
      <c r="VLM68" s="167"/>
      <c r="VLN68" s="167"/>
      <c r="VLO68" s="167"/>
      <c r="VLP68" s="167"/>
      <c r="VLQ68" s="167"/>
      <c r="VLR68" s="167"/>
      <c r="VLS68" s="167"/>
      <c r="VLT68" s="167"/>
      <c r="VLU68" s="167"/>
      <c r="VLV68" s="167"/>
      <c r="VLW68" s="167"/>
      <c r="VLX68" s="167"/>
      <c r="VLY68" s="167"/>
      <c r="VLZ68" s="167"/>
      <c r="VMA68" s="167"/>
      <c r="VMB68" s="167"/>
      <c r="VMC68" s="167"/>
      <c r="VMD68" s="167"/>
      <c r="VME68" s="167"/>
      <c r="VMF68" s="167"/>
      <c r="VMG68" s="167"/>
      <c r="VMH68" s="167"/>
      <c r="VMI68" s="167"/>
      <c r="VMJ68" s="167"/>
      <c r="VMK68" s="167"/>
      <c r="VML68" s="167"/>
      <c r="VMM68" s="167"/>
      <c r="VMN68" s="167"/>
      <c r="VMO68" s="167"/>
      <c r="VMP68" s="167"/>
      <c r="VMQ68" s="167"/>
      <c r="VMR68" s="167"/>
      <c r="VMS68" s="167"/>
      <c r="VMT68" s="167"/>
      <c r="VMU68" s="167"/>
      <c r="VMV68" s="167"/>
      <c r="VMW68" s="167"/>
      <c r="VMX68" s="167"/>
      <c r="VMY68" s="167"/>
      <c r="VMZ68" s="167"/>
      <c r="VNA68" s="167"/>
      <c r="VNB68" s="167"/>
      <c r="VNC68" s="167"/>
      <c r="VND68" s="167"/>
      <c r="VNE68" s="167"/>
      <c r="VNF68" s="167"/>
      <c r="VNG68" s="167"/>
      <c r="VNH68" s="167"/>
      <c r="VNI68" s="167"/>
      <c r="VNJ68" s="167"/>
      <c r="VNK68" s="167"/>
      <c r="VNL68" s="167"/>
      <c r="VNM68" s="167"/>
      <c r="VNN68" s="167"/>
      <c r="VNO68" s="167"/>
      <c r="VNP68" s="167"/>
      <c r="VNQ68" s="167"/>
      <c r="VNR68" s="167"/>
      <c r="VNS68" s="167"/>
      <c r="VNT68" s="167"/>
      <c r="VNU68" s="167"/>
      <c r="VNV68" s="167"/>
      <c r="VNW68" s="167"/>
      <c r="VNX68" s="167"/>
      <c r="VNY68" s="167"/>
      <c r="VNZ68" s="167"/>
      <c r="VOA68" s="167"/>
      <c r="VOB68" s="167"/>
      <c r="VOC68" s="167"/>
      <c r="VOD68" s="167"/>
      <c r="VOE68" s="167"/>
      <c r="VOF68" s="167"/>
      <c r="VOG68" s="167"/>
      <c r="VOH68" s="167"/>
      <c r="VOI68" s="167"/>
      <c r="VOJ68" s="167"/>
      <c r="VOK68" s="167"/>
      <c r="VOL68" s="167"/>
      <c r="VOM68" s="167"/>
      <c r="VON68" s="167"/>
      <c r="VOO68" s="167"/>
      <c r="VOP68" s="167"/>
      <c r="VOQ68" s="167"/>
      <c r="VOR68" s="167"/>
      <c r="VOS68" s="167"/>
      <c r="VOT68" s="167"/>
      <c r="VOU68" s="167"/>
      <c r="VOV68" s="167"/>
      <c r="VOW68" s="167"/>
      <c r="VOX68" s="167"/>
      <c r="VOY68" s="167"/>
      <c r="VOZ68" s="167"/>
      <c r="VPA68" s="167"/>
      <c r="VPB68" s="167"/>
      <c r="VPC68" s="167"/>
      <c r="VPD68" s="167"/>
      <c r="VPE68" s="167"/>
      <c r="VPF68" s="167"/>
      <c r="VPG68" s="167"/>
      <c r="VPH68" s="167"/>
      <c r="VPI68" s="167"/>
      <c r="VPJ68" s="167"/>
      <c r="VPK68" s="167"/>
      <c r="VPL68" s="167"/>
      <c r="VPM68" s="167"/>
      <c r="VPN68" s="167"/>
      <c r="VPO68" s="167"/>
      <c r="VPP68" s="167"/>
      <c r="VPQ68" s="167"/>
      <c r="VPR68" s="167"/>
      <c r="VPS68" s="167"/>
      <c r="VPT68" s="167"/>
      <c r="VPU68" s="167"/>
      <c r="VPV68" s="167"/>
      <c r="VPW68" s="167"/>
      <c r="VPX68" s="167"/>
      <c r="VPY68" s="167"/>
      <c r="VPZ68" s="167"/>
      <c r="VQA68" s="167"/>
      <c r="VQB68" s="167"/>
      <c r="VQC68" s="167"/>
      <c r="VQD68" s="167"/>
      <c r="VQE68" s="167"/>
      <c r="VQF68" s="167"/>
      <c r="VQG68" s="167"/>
      <c r="VQH68" s="167"/>
      <c r="VQI68" s="167"/>
      <c r="VQJ68" s="167"/>
      <c r="VQK68" s="167"/>
      <c r="VQL68" s="167"/>
      <c r="VQM68" s="167"/>
      <c r="VQN68" s="167"/>
      <c r="VQO68" s="167"/>
      <c r="VQP68" s="167"/>
      <c r="VQQ68" s="167"/>
      <c r="VQR68" s="167"/>
      <c r="VQS68" s="167"/>
      <c r="VQT68" s="167"/>
      <c r="VQU68" s="167"/>
      <c r="VQV68" s="167"/>
      <c r="VQW68" s="167"/>
      <c r="VQX68" s="167"/>
      <c r="VQY68" s="167"/>
      <c r="VQZ68" s="167"/>
      <c r="VRA68" s="167"/>
      <c r="VRB68" s="167"/>
      <c r="VRC68" s="167"/>
      <c r="VRD68" s="167"/>
      <c r="VRE68" s="167"/>
      <c r="VRF68" s="167"/>
      <c r="VRG68" s="167"/>
      <c r="VRH68" s="167"/>
      <c r="VRI68" s="167"/>
      <c r="VRJ68" s="167"/>
      <c r="VRK68" s="167"/>
      <c r="VRL68" s="167"/>
      <c r="VRM68" s="167"/>
      <c r="VRN68" s="167"/>
      <c r="VRO68" s="167"/>
      <c r="VRP68" s="167"/>
      <c r="VRQ68" s="167"/>
      <c r="VRR68" s="167"/>
      <c r="VRS68" s="167"/>
      <c r="VRT68" s="167"/>
      <c r="VRU68" s="167"/>
      <c r="VRV68" s="167"/>
      <c r="VRW68" s="167"/>
      <c r="VRX68" s="167"/>
      <c r="VRY68" s="167"/>
      <c r="VRZ68" s="167"/>
      <c r="VSA68" s="167"/>
      <c r="VSB68" s="167"/>
      <c r="VSC68" s="167"/>
      <c r="VSD68" s="167"/>
      <c r="VSE68" s="167"/>
      <c r="VSF68" s="167"/>
      <c r="VSG68" s="167"/>
      <c r="VSH68" s="167"/>
      <c r="VSI68" s="167"/>
      <c r="VSJ68" s="167"/>
      <c r="VSK68" s="167"/>
      <c r="VSL68" s="167"/>
      <c r="VSM68" s="167"/>
      <c r="VSN68" s="167"/>
      <c r="VSO68" s="167"/>
      <c r="VSP68" s="167"/>
      <c r="VSQ68" s="167"/>
      <c r="VSR68" s="167"/>
      <c r="VSS68" s="167"/>
      <c r="VST68" s="167"/>
      <c r="VSU68" s="167"/>
      <c r="VSV68" s="167"/>
      <c r="VSW68" s="167"/>
      <c r="VSX68" s="167"/>
      <c r="VSY68" s="167"/>
      <c r="VSZ68" s="167"/>
      <c r="VTA68" s="167"/>
      <c r="VTB68" s="167"/>
      <c r="VTC68" s="167"/>
      <c r="VTD68" s="167"/>
      <c r="VTE68" s="167"/>
      <c r="VTF68" s="167"/>
      <c r="VTG68" s="167"/>
      <c r="VTH68" s="167"/>
      <c r="VTI68" s="167"/>
      <c r="VTJ68" s="167"/>
      <c r="VTK68" s="167"/>
      <c r="VTL68" s="167"/>
      <c r="VTM68" s="167"/>
      <c r="VTN68" s="167"/>
      <c r="VTO68" s="167"/>
      <c r="VTP68" s="167"/>
      <c r="VTQ68" s="167"/>
      <c r="VTR68" s="167"/>
      <c r="VTS68" s="167"/>
      <c r="VTT68" s="167"/>
      <c r="VTU68" s="167"/>
      <c r="VTV68" s="167"/>
      <c r="VTW68" s="167"/>
      <c r="VTX68" s="167"/>
      <c r="VTY68" s="167"/>
      <c r="VTZ68" s="167"/>
      <c r="VUA68" s="167"/>
      <c r="VUB68" s="167"/>
      <c r="VUC68" s="167"/>
      <c r="VUD68" s="167"/>
      <c r="VUE68" s="167"/>
      <c r="VUF68" s="167"/>
      <c r="VUG68" s="167"/>
      <c r="VUH68" s="167"/>
      <c r="VUI68" s="167"/>
      <c r="VUJ68" s="167"/>
      <c r="VUK68" s="167"/>
      <c r="VUL68" s="167"/>
      <c r="VUM68" s="167"/>
      <c r="VUN68" s="167"/>
      <c r="VUO68" s="167"/>
      <c r="VUP68" s="167"/>
      <c r="VUQ68" s="167"/>
      <c r="VUR68" s="167"/>
      <c r="VUS68" s="167"/>
      <c r="VUT68" s="167"/>
      <c r="VUU68" s="167"/>
      <c r="VUV68" s="167"/>
      <c r="VUW68" s="167"/>
      <c r="VUX68" s="167"/>
      <c r="VUY68" s="167"/>
      <c r="VUZ68" s="167"/>
      <c r="VVA68" s="167"/>
      <c r="VVB68" s="167"/>
      <c r="VVC68" s="167"/>
      <c r="VVD68" s="167"/>
      <c r="VVE68" s="167"/>
      <c r="VVF68" s="167"/>
      <c r="VVG68" s="167"/>
      <c r="VVH68" s="167"/>
      <c r="VVI68" s="167"/>
      <c r="VVJ68" s="167"/>
      <c r="VVK68" s="167"/>
      <c r="VVL68" s="167"/>
      <c r="VVM68" s="167"/>
      <c r="VVN68" s="167"/>
      <c r="VVO68" s="167"/>
      <c r="VVP68" s="167"/>
      <c r="VVQ68" s="167"/>
      <c r="VVR68" s="167"/>
      <c r="VVS68" s="167"/>
      <c r="VVT68" s="167"/>
      <c r="VVU68" s="167"/>
      <c r="VVV68" s="167"/>
      <c r="VVW68" s="167"/>
      <c r="VVX68" s="167"/>
      <c r="VVY68" s="167"/>
      <c r="VVZ68" s="167"/>
      <c r="VWA68" s="167"/>
      <c r="VWB68" s="167"/>
      <c r="VWC68" s="167"/>
      <c r="VWD68" s="167"/>
      <c r="VWE68" s="167"/>
      <c r="VWF68" s="167"/>
      <c r="VWG68" s="167"/>
      <c r="VWH68" s="167"/>
      <c r="VWI68" s="167"/>
      <c r="VWJ68" s="167"/>
      <c r="VWK68" s="167"/>
      <c r="VWL68" s="167"/>
      <c r="VWM68" s="167"/>
      <c r="VWN68" s="167"/>
      <c r="VWO68" s="167"/>
      <c r="VWP68" s="167"/>
      <c r="VWQ68" s="167"/>
      <c r="VWR68" s="167"/>
      <c r="VWS68" s="167"/>
      <c r="VWT68" s="167"/>
      <c r="VWU68" s="167"/>
      <c r="VWV68" s="167"/>
      <c r="VWW68" s="167"/>
      <c r="VWX68" s="167"/>
      <c r="VWY68" s="167"/>
      <c r="VWZ68" s="167"/>
      <c r="VXA68" s="167"/>
      <c r="VXB68" s="167"/>
      <c r="VXC68" s="167"/>
      <c r="VXD68" s="167"/>
      <c r="VXE68" s="167"/>
      <c r="VXF68" s="167"/>
      <c r="VXG68" s="167"/>
      <c r="VXH68" s="167"/>
      <c r="VXI68" s="167"/>
      <c r="VXJ68" s="167"/>
      <c r="VXK68" s="167"/>
      <c r="VXL68" s="167"/>
      <c r="VXM68" s="167"/>
      <c r="VXN68" s="167"/>
      <c r="VXO68" s="167"/>
      <c r="VXP68" s="167"/>
      <c r="VXQ68" s="167"/>
      <c r="VXR68" s="167"/>
      <c r="VXS68" s="167"/>
      <c r="VXT68" s="167"/>
      <c r="VXU68" s="167"/>
      <c r="VXV68" s="167"/>
      <c r="VXW68" s="167"/>
      <c r="VXX68" s="167"/>
      <c r="VXY68" s="167"/>
      <c r="VXZ68" s="167"/>
      <c r="VYA68" s="167"/>
      <c r="VYB68" s="167"/>
      <c r="VYC68" s="167"/>
      <c r="VYD68" s="167"/>
      <c r="VYE68" s="167"/>
      <c r="VYF68" s="167"/>
      <c r="VYG68" s="167"/>
      <c r="VYH68" s="167"/>
      <c r="VYI68" s="167"/>
      <c r="VYJ68" s="167"/>
      <c r="VYK68" s="167"/>
      <c r="VYL68" s="167"/>
      <c r="VYM68" s="167"/>
      <c r="VYN68" s="167"/>
      <c r="VYO68" s="167"/>
      <c r="VYP68" s="167"/>
      <c r="VYQ68" s="167"/>
      <c r="VYR68" s="167"/>
      <c r="VYS68" s="167"/>
      <c r="VYT68" s="167"/>
      <c r="VYU68" s="167"/>
      <c r="VYV68" s="167"/>
      <c r="VYW68" s="167"/>
      <c r="VYX68" s="167"/>
      <c r="VYY68" s="167"/>
      <c r="VYZ68" s="167"/>
      <c r="VZA68" s="167"/>
      <c r="VZB68" s="167"/>
      <c r="VZC68" s="167"/>
      <c r="VZD68" s="167"/>
      <c r="VZE68" s="167"/>
      <c r="VZF68" s="167"/>
      <c r="VZG68" s="167"/>
      <c r="VZH68" s="167"/>
      <c r="VZI68" s="167"/>
      <c r="VZJ68" s="167"/>
      <c r="VZK68" s="167"/>
      <c r="VZL68" s="167"/>
      <c r="VZM68" s="167"/>
      <c r="VZN68" s="167"/>
      <c r="VZO68" s="167"/>
      <c r="VZP68" s="167"/>
      <c r="VZQ68" s="167"/>
      <c r="VZR68" s="167"/>
      <c r="VZS68" s="167"/>
      <c r="VZT68" s="167"/>
      <c r="VZU68" s="167"/>
      <c r="VZV68" s="167"/>
      <c r="VZW68" s="167"/>
      <c r="VZX68" s="167"/>
      <c r="VZY68" s="167"/>
      <c r="VZZ68" s="167"/>
      <c r="WAA68" s="167"/>
      <c r="WAB68" s="167"/>
      <c r="WAC68" s="167"/>
      <c r="WAD68" s="167"/>
      <c r="WAE68" s="167"/>
      <c r="WAF68" s="167"/>
      <c r="WAG68" s="167"/>
      <c r="WAH68" s="167"/>
      <c r="WAI68" s="167"/>
      <c r="WAJ68" s="167"/>
      <c r="WAK68" s="167"/>
      <c r="WAL68" s="167"/>
      <c r="WAM68" s="167"/>
      <c r="WAN68" s="167"/>
      <c r="WAO68" s="167"/>
      <c r="WAP68" s="167"/>
      <c r="WAQ68" s="167"/>
      <c r="WAR68" s="167"/>
      <c r="WAS68" s="167"/>
      <c r="WAT68" s="167"/>
      <c r="WAU68" s="167"/>
      <c r="WAV68" s="167"/>
      <c r="WAW68" s="167"/>
      <c r="WAX68" s="167"/>
      <c r="WAY68" s="167"/>
      <c r="WAZ68" s="167"/>
      <c r="WBA68" s="167"/>
      <c r="WBB68" s="167"/>
      <c r="WBC68" s="167"/>
      <c r="WBD68" s="167"/>
      <c r="WBE68" s="167"/>
      <c r="WBF68" s="167"/>
      <c r="WBG68" s="167"/>
      <c r="WBH68" s="167"/>
      <c r="WBI68" s="167"/>
      <c r="WBJ68" s="167"/>
      <c r="WBK68" s="167"/>
      <c r="WBL68" s="167"/>
      <c r="WBM68" s="167"/>
      <c r="WBN68" s="167"/>
      <c r="WBO68" s="167"/>
      <c r="WBP68" s="167"/>
      <c r="WBQ68" s="167"/>
      <c r="WBR68" s="167"/>
      <c r="WBS68" s="167"/>
      <c r="WBT68" s="167"/>
      <c r="WBU68" s="167"/>
      <c r="WBV68" s="167"/>
      <c r="WBW68" s="167"/>
      <c r="WBX68" s="167"/>
      <c r="WBY68" s="167"/>
      <c r="WBZ68" s="167"/>
      <c r="WCA68" s="167"/>
      <c r="WCB68" s="167"/>
      <c r="WCC68" s="167"/>
      <c r="WCD68" s="167"/>
      <c r="WCE68" s="167"/>
      <c r="WCF68" s="167"/>
      <c r="WCG68" s="167"/>
      <c r="WCH68" s="167"/>
      <c r="WCI68" s="167"/>
      <c r="WCJ68" s="167"/>
      <c r="WCK68" s="167"/>
      <c r="WCL68" s="167"/>
      <c r="WCM68" s="167"/>
      <c r="WCN68" s="167"/>
      <c r="WCO68" s="167"/>
      <c r="WCP68" s="167"/>
      <c r="WCQ68" s="167"/>
      <c r="WCR68" s="167"/>
      <c r="WCS68" s="167"/>
      <c r="WCT68" s="167"/>
      <c r="WCU68" s="167"/>
      <c r="WCV68" s="167"/>
      <c r="WCW68" s="167"/>
      <c r="WCX68" s="167"/>
      <c r="WCY68" s="167"/>
      <c r="WCZ68" s="167"/>
      <c r="WDA68" s="167"/>
      <c r="WDB68" s="167"/>
      <c r="WDC68" s="167"/>
      <c r="WDD68" s="167"/>
      <c r="WDE68" s="167"/>
      <c r="WDF68" s="167"/>
      <c r="WDG68" s="167"/>
      <c r="WDH68" s="167"/>
      <c r="WDI68" s="167"/>
      <c r="WDJ68" s="167"/>
      <c r="WDK68" s="167"/>
      <c r="WDL68" s="167"/>
      <c r="WDM68" s="167"/>
      <c r="WDN68" s="167"/>
      <c r="WDO68" s="167"/>
      <c r="WDP68" s="167"/>
      <c r="WDQ68" s="167"/>
      <c r="WDR68" s="167"/>
      <c r="WDS68" s="167"/>
      <c r="WDT68" s="167"/>
      <c r="WDU68" s="167"/>
      <c r="WDV68" s="167"/>
      <c r="WDW68" s="167"/>
      <c r="WDX68" s="167"/>
      <c r="WDY68" s="167"/>
      <c r="WDZ68" s="167"/>
      <c r="WEA68" s="167"/>
      <c r="WEB68" s="167"/>
      <c r="WEC68" s="167"/>
      <c r="WED68" s="167"/>
      <c r="WEE68" s="167"/>
      <c r="WEF68" s="167"/>
      <c r="WEG68" s="167"/>
      <c r="WEH68" s="167"/>
      <c r="WEI68" s="167"/>
      <c r="WEJ68" s="167"/>
      <c r="WEK68" s="167"/>
      <c r="WEL68" s="167"/>
      <c r="WEM68" s="167"/>
      <c r="WEN68" s="167"/>
      <c r="WEO68" s="167"/>
      <c r="WEP68" s="167"/>
      <c r="WEQ68" s="167"/>
      <c r="WER68" s="167"/>
      <c r="WES68" s="167"/>
      <c r="WET68" s="167"/>
      <c r="WEU68" s="167"/>
      <c r="WEV68" s="167"/>
      <c r="WEW68" s="167"/>
      <c r="WEX68" s="167"/>
      <c r="WEY68" s="167"/>
      <c r="WEZ68" s="167"/>
      <c r="WFA68" s="167"/>
      <c r="WFB68" s="167"/>
      <c r="WFC68" s="167"/>
      <c r="WFD68" s="167"/>
      <c r="WFE68" s="167"/>
      <c r="WFF68" s="167"/>
      <c r="WFG68" s="167"/>
      <c r="WFH68" s="167"/>
      <c r="WFI68" s="167"/>
      <c r="WFJ68" s="167"/>
      <c r="WFK68" s="167"/>
      <c r="WFL68" s="167"/>
      <c r="WFM68" s="167"/>
      <c r="WFN68" s="167"/>
      <c r="WFO68" s="167"/>
      <c r="WFP68" s="167"/>
      <c r="WFQ68" s="167"/>
      <c r="WFR68" s="167"/>
      <c r="WFS68" s="167"/>
      <c r="WFT68" s="167"/>
      <c r="WFU68" s="167"/>
      <c r="WFV68" s="167"/>
      <c r="WFW68" s="167"/>
      <c r="WFX68" s="167"/>
      <c r="WFY68" s="167"/>
      <c r="WFZ68" s="167"/>
      <c r="WGA68" s="167"/>
      <c r="WGB68" s="167"/>
      <c r="WGC68" s="167"/>
      <c r="WGD68" s="167"/>
      <c r="WGE68" s="167"/>
      <c r="WGF68" s="167"/>
      <c r="WGG68" s="167"/>
      <c r="WGH68" s="167"/>
      <c r="WGI68" s="167"/>
      <c r="WGJ68" s="167"/>
      <c r="WGK68" s="167"/>
      <c r="WGL68" s="167"/>
      <c r="WGM68" s="167"/>
      <c r="WGN68" s="167"/>
      <c r="WGO68" s="167"/>
      <c r="WGP68" s="167"/>
      <c r="WGQ68" s="167"/>
      <c r="WGR68" s="167"/>
      <c r="WGS68" s="167"/>
      <c r="WGT68" s="167"/>
      <c r="WGU68" s="167"/>
      <c r="WGV68" s="167"/>
      <c r="WGW68" s="167"/>
      <c r="WGX68" s="167"/>
      <c r="WGY68" s="167"/>
      <c r="WGZ68" s="167"/>
      <c r="WHA68" s="167"/>
      <c r="WHB68" s="167"/>
      <c r="WHC68" s="167"/>
      <c r="WHD68" s="167"/>
      <c r="WHE68" s="167"/>
      <c r="WHF68" s="167"/>
      <c r="WHG68" s="167"/>
      <c r="WHH68" s="167"/>
      <c r="WHI68" s="167"/>
      <c r="WHJ68" s="167"/>
      <c r="WHK68" s="167"/>
      <c r="WHL68" s="167"/>
      <c r="WHM68" s="167"/>
      <c r="WHN68" s="167"/>
      <c r="WHO68" s="167"/>
      <c r="WHP68" s="167"/>
      <c r="WHQ68" s="167"/>
      <c r="WHR68" s="167"/>
      <c r="WHS68" s="167"/>
      <c r="WHT68" s="167"/>
      <c r="WHU68" s="167"/>
      <c r="WHV68" s="167"/>
      <c r="WHW68" s="167"/>
      <c r="WHX68" s="167"/>
      <c r="WHY68" s="167"/>
      <c r="WHZ68" s="167"/>
      <c r="WIA68" s="167"/>
      <c r="WIB68" s="167"/>
      <c r="WIC68" s="167"/>
      <c r="WID68" s="167"/>
      <c r="WIE68" s="167"/>
      <c r="WIF68" s="167"/>
      <c r="WIG68" s="167"/>
      <c r="WIH68" s="167"/>
      <c r="WII68" s="167"/>
      <c r="WIJ68" s="167"/>
      <c r="WIK68" s="167"/>
      <c r="WIL68" s="167"/>
      <c r="WIM68" s="167"/>
      <c r="WIN68" s="167"/>
      <c r="WIO68" s="167"/>
      <c r="WIP68" s="167"/>
      <c r="WIQ68" s="167"/>
      <c r="WIR68" s="167"/>
      <c r="WIS68" s="167"/>
      <c r="WIT68" s="167"/>
      <c r="WIU68" s="167"/>
      <c r="WIV68" s="167"/>
      <c r="WIW68" s="167"/>
      <c r="WIX68" s="167"/>
      <c r="WIY68" s="167"/>
      <c r="WIZ68" s="167"/>
      <c r="WJA68" s="167"/>
      <c r="WJB68" s="167"/>
      <c r="WJC68" s="167"/>
      <c r="WJD68" s="167"/>
      <c r="WJE68" s="167"/>
      <c r="WJF68" s="167"/>
      <c r="WJG68" s="167"/>
      <c r="WJH68" s="167"/>
      <c r="WJI68" s="167"/>
      <c r="WJJ68" s="167"/>
      <c r="WJK68" s="167"/>
      <c r="WJL68" s="167"/>
      <c r="WJM68" s="167"/>
      <c r="WJN68" s="167"/>
      <c r="WJO68" s="167"/>
      <c r="WJP68" s="167"/>
      <c r="WJQ68" s="167"/>
      <c r="WJR68" s="167"/>
      <c r="WJS68" s="167"/>
      <c r="WJT68" s="167"/>
      <c r="WJU68" s="167"/>
      <c r="WJV68" s="167"/>
      <c r="WJW68" s="167"/>
      <c r="WJX68" s="167"/>
      <c r="WJY68" s="167"/>
      <c r="WJZ68" s="167"/>
      <c r="WKA68" s="167"/>
      <c r="WKB68" s="167"/>
      <c r="WKC68" s="167"/>
      <c r="WKD68" s="167"/>
      <c r="WKE68" s="167"/>
      <c r="WKF68" s="167"/>
      <c r="WKG68" s="167"/>
      <c r="WKH68" s="167"/>
      <c r="WKI68" s="167"/>
      <c r="WKJ68" s="167"/>
      <c r="WKK68" s="167"/>
      <c r="WKL68" s="167"/>
      <c r="WKM68" s="167"/>
      <c r="WKN68" s="167"/>
      <c r="WKO68" s="167"/>
      <c r="WKP68" s="167"/>
      <c r="WKQ68" s="167"/>
      <c r="WKR68" s="167"/>
      <c r="WKS68" s="167"/>
      <c r="WKT68" s="167"/>
      <c r="WKU68" s="167"/>
      <c r="WKV68" s="167"/>
      <c r="WKW68" s="167"/>
      <c r="WKX68" s="167"/>
      <c r="WKY68" s="167"/>
      <c r="WKZ68" s="167"/>
      <c r="WLA68" s="167"/>
      <c r="WLB68" s="167"/>
      <c r="WLC68" s="167"/>
      <c r="WLD68" s="167"/>
      <c r="WLE68" s="167"/>
      <c r="WLF68" s="167"/>
      <c r="WLG68" s="167"/>
      <c r="WLH68" s="167"/>
      <c r="WLI68" s="167"/>
      <c r="WLJ68" s="167"/>
      <c r="WLK68" s="167"/>
      <c r="WLL68" s="167"/>
      <c r="WLM68" s="167"/>
      <c r="WLN68" s="167"/>
      <c r="WLO68" s="167"/>
      <c r="WLP68" s="167"/>
      <c r="WLQ68" s="167"/>
      <c r="WLR68" s="167"/>
      <c r="WLS68" s="167"/>
      <c r="WLT68" s="167"/>
      <c r="WLU68" s="167"/>
      <c r="WLV68" s="167"/>
      <c r="WLW68" s="167"/>
      <c r="WLX68" s="167"/>
      <c r="WLY68" s="167"/>
      <c r="WLZ68" s="167"/>
      <c r="WMA68" s="167"/>
      <c r="WMB68" s="167"/>
      <c r="WMC68" s="167"/>
      <c r="WMD68" s="167"/>
      <c r="WME68" s="167"/>
      <c r="WMF68" s="167"/>
      <c r="WMG68" s="167"/>
      <c r="WMH68" s="167"/>
      <c r="WMI68" s="167"/>
      <c r="WMJ68" s="167"/>
      <c r="WMK68" s="167"/>
      <c r="WML68" s="167"/>
      <c r="WMM68" s="167"/>
      <c r="WMN68" s="167"/>
      <c r="WMO68" s="167"/>
      <c r="WMP68" s="167"/>
      <c r="WMQ68" s="167"/>
      <c r="WMR68" s="167"/>
      <c r="WMS68" s="167"/>
      <c r="WMT68" s="167"/>
      <c r="WMU68" s="167"/>
      <c r="WMV68" s="167"/>
      <c r="WMW68" s="167"/>
      <c r="WMX68" s="167"/>
      <c r="WMY68" s="167"/>
      <c r="WMZ68" s="167"/>
      <c r="WNA68" s="167"/>
      <c r="WNB68" s="167"/>
      <c r="WNC68" s="167"/>
      <c r="WND68" s="167"/>
      <c r="WNE68" s="167"/>
      <c r="WNF68" s="167"/>
      <c r="WNG68" s="167"/>
      <c r="WNH68" s="167"/>
      <c r="WNI68" s="167"/>
      <c r="WNJ68" s="167"/>
      <c r="WNK68" s="167"/>
      <c r="WNL68" s="167"/>
      <c r="WNM68" s="167"/>
      <c r="WNN68" s="167"/>
      <c r="WNO68" s="167"/>
      <c r="WNP68" s="167"/>
      <c r="WNQ68" s="167"/>
      <c r="WNR68" s="167"/>
      <c r="WNS68" s="167"/>
      <c r="WNT68" s="167"/>
      <c r="WNU68" s="167"/>
      <c r="WNV68" s="167"/>
      <c r="WNW68" s="167"/>
      <c r="WNX68" s="167"/>
      <c r="WNY68" s="167"/>
      <c r="WNZ68" s="167"/>
      <c r="WOA68" s="167"/>
      <c r="WOB68" s="167"/>
      <c r="WOC68" s="167"/>
      <c r="WOD68" s="167"/>
      <c r="WOE68" s="167"/>
      <c r="WOF68" s="167"/>
      <c r="WOG68" s="167"/>
      <c r="WOH68" s="167"/>
      <c r="WOI68" s="167"/>
      <c r="WOJ68" s="167"/>
      <c r="WOK68" s="167"/>
      <c r="WOL68" s="167"/>
      <c r="WOM68" s="167"/>
      <c r="WON68" s="167"/>
      <c r="WOO68" s="167"/>
      <c r="WOP68" s="167"/>
      <c r="WOQ68" s="167"/>
      <c r="WOR68" s="167"/>
      <c r="WOS68" s="167"/>
      <c r="WOT68" s="167"/>
      <c r="WOU68" s="167"/>
      <c r="WOV68" s="167"/>
      <c r="WOW68" s="167"/>
      <c r="WOX68" s="167"/>
      <c r="WOY68" s="167"/>
      <c r="WOZ68" s="167"/>
      <c r="WPA68" s="167"/>
      <c r="WPB68" s="167"/>
      <c r="WPC68" s="167"/>
      <c r="WPD68" s="167"/>
      <c r="WPE68" s="167"/>
      <c r="WPF68" s="167"/>
      <c r="WPG68" s="167"/>
      <c r="WPH68" s="167"/>
      <c r="WPI68" s="167"/>
      <c r="WPJ68" s="167"/>
      <c r="WPK68" s="167"/>
      <c r="WPL68" s="167"/>
      <c r="WPM68" s="167"/>
      <c r="WPN68" s="167"/>
      <c r="WPO68" s="167"/>
      <c r="WPP68" s="167"/>
      <c r="WPQ68" s="167"/>
      <c r="WPR68" s="167"/>
      <c r="WPS68" s="167"/>
      <c r="WPT68" s="167"/>
      <c r="WPU68" s="167"/>
      <c r="WPV68" s="167"/>
      <c r="WPW68" s="167"/>
      <c r="WPX68" s="167"/>
      <c r="WPY68" s="167"/>
      <c r="WPZ68" s="167"/>
      <c r="WQA68" s="167"/>
      <c r="WQB68" s="167"/>
      <c r="WQC68" s="167"/>
      <c r="WQD68" s="167"/>
      <c r="WQE68" s="167"/>
      <c r="WQF68" s="167"/>
      <c r="WQG68" s="167"/>
      <c r="WQH68" s="167"/>
      <c r="WQI68" s="167"/>
      <c r="WQJ68" s="167"/>
      <c r="WQK68" s="167"/>
      <c r="WQL68" s="167"/>
      <c r="WQM68" s="167"/>
      <c r="WQN68" s="167"/>
      <c r="WQO68" s="167"/>
      <c r="WQP68" s="167"/>
      <c r="WQQ68" s="167"/>
      <c r="WQR68" s="167"/>
      <c r="WQS68" s="167"/>
      <c r="WQT68" s="167"/>
      <c r="WQU68" s="167"/>
      <c r="WQV68" s="167"/>
      <c r="WQW68" s="167"/>
      <c r="WQX68" s="167"/>
      <c r="WQY68" s="167"/>
      <c r="WQZ68" s="167"/>
      <c r="WRA68" s="167"/>
      <c r="WRB68" s="167"/>
      <c r="WRC68" s="167"/>
      <c r="WRD68" s="167"/>
      <c r="WRE68" s="167"/>
      <c r="WRF68" s="167"/>
      <c r="WRG68" s="167"/>
      <c r="WRH68" s="167"/>
      <c r="WRI68" s="167"/>
      <c r="WRJ68" s="167"/>
      <c r="WRK68" s="167"/>
      <c r="WRL68" s="167"/>
      <c r="WRM68" s="167"/>
      <c r="WRN68" s="167"/>
      <c r="WRO68" s="167"/>
      <c r="WRP68" s="167"/>
      <c r="WRQ68" s="167"/>
      <c r="WRR68" s="167"/>
      <c r="WRS68" s="167"/>
      <c r="WRT68" s="167"/>
      <c r="WRU68" s="167"/>
      <c r="WRV68" s="167"/>
      <c r="WRW68" s="167"/>
      <c r="WRX68" s="167"/>
      <c r="WRY68" s="167"/>
      <c r="WRZ68" s="167"/>
      <c r="WSA68" s="167"/>
      <c r="WSB68" s="167"/>
      <c r="WSC68" s="167"/>
      <c r="WSD68" s="167"/>
      <c r="WSE68" s="167"/>
      <c r="WSF68" s="167"/>
      <c r="WSG68" s="167"/>
      <c r="WSH68" s="167"/>
      <c r="WSI68" s="167"/>
      <c r="WSJ68" s="167"/>
      <c r="WSK68" s="167"/>
      <c r="WSL68" s="167"/>
      <c r="WSM68" s="167"/>
      <c r="WSN68" s="167"/>
      <c r="WSO68" s="167"/>
      <c r="WSP68" s="167"/>
      <c r="WSQ68" s="167"/>
      <c r="WSR68" s="167"/>
      <c r="WSS68" s="167"/>
      <c r="WST68" s="167"/>
      <c r="WSU68" s="167"/>
      <c r="WSV68" s="167"/>
      <c r="WSW68" s="167"/>
      <c r="WSX68" s="167"/>
      <c r="WSY68" s="167"/>
      <c r="WSZ68" s="167"/>
      <c r="WTA68" s="167"/>
      <c r="WTB68" s="167"/>
      <c r="WTC68" s="167"/>
      <c r="WTD68" s="167"/>
      <c r="WTE68" s="167"/>
      <c r="WTF68" s="167"/>
      <c r="WTG68" s="167"/>
      <c r="WTH68" s="167"/>
      <c r="WTI68" s="167"/>
      <c r="WTJ68" s="167"/>
      <c r="WTK68" s="167"/>
      <c r="WTL68" s="167"/>
      <c r="WTM68" s="167"/>
      <c r="WTN68" s="167"/>
      <c r="WTO68" s="167"/>
      <c r="WTP68" s="167"/>
      <c r="WTQ68" s="167"/>
      <c r="WTR68" s="167"/>
      <c r="WTS68" s="167"/>
      <c r="WTT68" s="167"/>
      <c r="WTU68" s="167"/>
      <c r="WTV68" s="167"/>
      <c r="WTW68" s="167"/>
      <c r="WTX68" s="167"/>
      <c r="WTY68" s="167"/>
      <c r="WTZ68" s="167"/>
      <c r="WUA68" s="167"/>
      <c r="WUB68" s="167"/>
      <c r="WUC68" s="167"/>
      <c r="WUD68" s="167"/>
      <c r="WUE68" s="167"/>
      <c r="WUF68" s="167"/>
      <c r="WUG68" s="167"/>
      <c r="WUH68" s="167"/>
      <c r="WUI68" s="167"/>
      <c r="WUJ68" s="167"/>
      <c r="WUK68" s="167"/>
      <c r="WUL68" s="167"/>
      <c r="WUM68" s="167"/>
      <c r="WUN68" s="167"/>
      <c r="WUO68" s="167"/>
      <c r="WUP68" s="167"/>
      <c r="WUQ68" s="167"/>
      <c r="WUR68" s="167"/>
      <c r="WUS68" s="167"/>
      <c r="WUT68" s="167"/>
      <c r="WUU68" s="167"/>
      <c r="WUV68" s="167"/>
      <c r="WUW68" s="167"/>
      <c r="WUX68" s="167"/>
      <c r="WUY68" s="167"/>
      <c r="WUZ68" s="167"/>
      <c r="WVA68" s="167"/>
      <c r="WVB68" s="167"/>
      <c r="WVC68" s="167"/>
      <c r="WVD68" s="167"/>
      <c r="WVE68" s="167"/>
      <c r="WVF68" s="167"/>
      <c r="WVG68" s="167"/>
      <c r="WVH68" s="167"/>
      <c r="WVI68" s="167"/>
      <c r="WVJ68" s="167"/>
      <c r="WVK68" s="167"/>
      <c r="WVL68" s="167"/>
      <c r="WVM68" s="167"/>
      <c r="WVN68" s="167"/>
      <c r="WVO68" s="167"/>
      <c r="WVP68" s="167"/>
      <c r="WVQ68" s="167"/>
      <c r="WVR68" s="167"/>
      <c r="WVS68" s="167"/>
      <c r="WVT68" s="167"/>
      <c r="WVU68" s="167"/>
      <c r="WVV68" s="167"/>
      <c r="WVW68" s="167"/>
      <c r="WVX68" s="167"/>
      <c r="WVY68" s="167"/>
      <c r="WVZ68" s="167"/>
      <c r="WWA68" s="167"/>
      <c r="WWB68" s="167"/>
      <c r="WWC68" s="167"/>
      <c r="WWD68" s="167"/>
      <c r="WWE68" s="167"/>
      <c r="WWF68" s="167"/>
      <c r="WWG68" s="167"/>
      <c r="WWH68" s="167"/>
      <c r="WWI68" s="167"/>
      <c r="WWJ68" s="167"/>
      <c r="WWK68" s="167"/>
      <c r="WWL68" s="167"/>
      <c r="WWM68" s="167"/>
      <c r="WWN68" s="167"/>
      <c r="WWO68" s="167"/>
      <c r="WWP68" s="167"/>
      <c r="WWQ68" s="167"/>
      <c r="WWR68" s="167"/>
      <c r="WWS68" s="167"/>
      <c r="WWT68" s="167"/>
      <c r="WWU68" s="167"/>
      <c r="WWV68" s="167"/>
      <c r="WWW68" s="167"/>
      <c r="WWX68" s="167"/>
      <c r="WWY68" s="167"/>
      <c r="WWZ68" s="167"/>
      <c r="WXA68" s="167"/>
      <c r="WXB68" s="167"/>
      <c r="WXC68" s="167"/>
      <c r="WXD68" s="167"/>
      <c r="WXE68" s="167"/>
      <c r="WXF68" s="167"/>
      <c r="WXG68" s="167"/>
      <c r="WXH68" s="167"/>
      <c r="WXI68" s="167"/>
      <c r="WXJ68" s="167"/>
      <c r="WXK68" s="167"/>
      <c r="WXL68" s="167"/>
      <c r="WXM68" s="167"/>
      <c r="WXN68" s="167"/>
      <c r="WXO68" s="167"/>
      <c r="WXP68" s="167"/>
      <c r="WXQ68" s="167"/>
      <c r="WXR68" s="167"/>
      <c r="WXS68" s="167"/>
      <c r="WXT68" s="167"/>
      <c r="WXU68" s="167"/>
      <c r="WXV68" s="167"/>
      <c r="WXW68" s="167"/>
      <c r="WXX68" s="167"/>
      <c r="WXY68" s="167"/>
      <c r="WXZ68" s="167"/>
      <c r="WYA68" s="167"/>
      <c r="WYB68" s="167"/>
      <c r="WYC68" s="167"/>
      <c r="WYD68" s="167"/>
      <c r="WYE68" s="167"/>
      <c r="WYF68" s="167"/>
      <c r="WYG68" s="167"/>
      <c r="WYH68" s="167"/>
      <c r="WYI68" s="167"/>
      <c r="WYJ68" s="167"/>
      <c r="WYK68" s="167"/>
      <c r="WYL68" s="167"/>
      <c r="WYM68" s="167"/>
      <c r="WYN68" s="167"/>
      <c r="WYO68" s="167"/>
      <c r="WYP68" s="167"/>
      <c r="WYQ68" s="167"/>
      <c r="WYR68" s="167"/>
      <c r="WYS68" s="167"/>
      <c r="WYT68" s="167"/>
      <c r="WYU68" s="167"/>
      <c r="WYV68" s="167"/>
      <c r="WYW68" s="167"/>
      <c r="WYX68" s="167"/>
      <c r="WYY68" s="167"/>
      <c r="WYZ68" s="167"/>
      <c r="WZA68" s="167"/>
      <c r="WZB68" s="167"/>
      <c r="WZC68" s="167"/>
      <c r="WZD68" s="167"/>
      <c r="WZE68" s="167"/>
      <c r="WZF68" s="167"/>
      <c r="WZG68" s="167"/>
      <c r="WZH68" s="167"/>
      <c r="WZI68" s="167"/>
      <c r="WZJ68" s="167"/>
      <c r="WZK68" s="167"/>
      <c r="WZL68" s="167"/>
      <c r="WZM68" s="167"/>
      <c r="WZN68" s="167"/>
      <c r="WZO68" s="167"/>
      <c r="WZP68" s="167"/>
      <c r="WZQ68" s="167"/>
      <c r="WZR68" s="167"/>
      <c r="WZS68" s="167"/>
      <c r="WZT68" s="167"/>
      <c r="WZU68" s="167"/>
      <c r="WZV68" s="167"/>
      <c r="WZW68" s="167"/>
      <c r="WZX68" s="167"/>
      <c r="WZY68" s="167"/>
      <c r="WZZ68" s="167"/>
      <c r="XAA68" s="167"/>
      <c r="XAB68" s="167"/>
      <c r="XAC68" s="167"/>
      <c r="XAD68" s="167"/>
      <c r="XAE68" s="167"/>
      <c r="XAF68" s="167"/>
      <c r="XAG68" s="167"/>
      <c r="XAH68" s="167"/>
      <c r="XAI68" s="167"/>
      <c r="XAJ68" s="167"/>
      <c r="XAK68" s="167"/>
      <c r="XAL68" s="167"/>
      <c r="XAM68" s="167"/>
      <c r="XAN68" s="167"/>
      <c r="XAO68" s="167"/>
      <c r="XAP68" s="167"/>
      <c r="XAQ68" s="167"/>
      <c r="XAR68" s="167"/>
      <c r="XAS68" s="167"/>
      <c r="XAT68" s="167"/>
      <c r="XAU68" s="167"/>
      <c r="XAV68" s="167"/>
      <c r="XAW68" s="167"/>
      <c r="XAX68" s="167"/>
      <c r="XAY68" s="167"/>
      <c r="XAZ68" s="167"/>
      <c r="XBA68" s="167"/>
      <c r="XBB68" s="167"/>
      <c r="XBC68" s="167"/>
      <c r="XBD68" s="167"/>
      <c r="XBE68" s="167"/>
      <c r="XBF68" s="167"/>
      <c r="XBG68" s="167"/>
      <c r="XBH68" s="167"/>
      <c r="XBI68" s="167"/>
      <c r="XBJ68" s="167"/>
      <c r="XBK68" s="167"/>
      <c r="XBL68" s="167"/>
      <c r="XBM68" s="167"/>
      <c r="XBN68" s="167"/>
      <c r="XBO68" s="167"/>
      <c r="XBP68" s="167"/>
      <c r="XBQ68" s="167"/>
      <c r="XBR68" s="167"/>
      <c r="XBS68" s="167"/>
      <c r="XBT68" s="167"/>
      <c r="XBU68" s="167"/>
      <c r="XBV68" s="167"/>
      <c r="XBW68" s="167"/>
      <c r="XBX68" s="167"/>
      <c r="XBY68" s="167"/>
      <c r="XBZ68" s="167"/>
      <c r="XCA68" s="167"/>
      <c r="XCB68" s="167"/>
      <c r="XCC68" s="167"/>
      <c r="XCD68" s="167"/>
      <c r="XCE68" s="167"/>
      <c r="XCF68" s="167"/>
      <c r="XCG68" s="167"/>
      <c r="XCH68" s="167"/>
      <c r="XCI68" s="167"/>
      <c r="XCJ68" s="167"/>
      <c r="XCK68" s="167"/>
      <c r="XCL68" s="167"/>
      <c r="XCM68" s="167"/>
      <c r="XCN68" s="167"/>
      <c r="XCO68" s="167"/>
      <c r="XCP68" s="167"/>
      <c r="XCQ68" s="167"/>
      <c r="XCR68" s="167"/>
      <c r="XCS68" s="167"/>
      <c r="XCT68" s="167"/>
      <c r="XCU68" s="167"/>
      <c r="XCV68" s="167"/>
      <c r="XCW68" s="167"/>
      <c r="XCX68" s="167"/>
      <c r="XCY68" s="167"/>
      <c r="XCZ68" s="167"/>
      <c r="XDA68" s="167"/>
      <c r="XDB68" s="167"/>
      <c r="XDC68" s="167"/>
      <c r="XDD68" s="167"/>
      <c r="XDE68" s="167"/>
      <c r="XDF68" s="167"/>
      <c r="XDG68" s="167"/>
      <c r="XDH68" s="167"/>
      <c r="XDI68" s="167"/>
      <c r="XDJ68" s="167"/>
      <c r="XDK68" s="167"/>
      <c r="XDL68" s="167"/>
      <c r="XDM68" s="167"/>
      <c r="XDN68" s="167"/>
      <c r="XDO68" s="167"/>
      <c r="XDP68" s="167"/>
      <c r="XDQ68" s="167"/>
      <c r="XDR68" s="167"/>
      <c r="XDS68" s="167"/>
      <c r="XDT68" s="167"/>
      <c r="XDU68" s="167"/>
      <c r="XDV68" s="167"/>
      <c r="XDW68" s="167"/>
      <c r="XDX68" s="167"/>
      <c r="XDY68" s="167"/>
      <c r="XDZ68" s="167"/>
      <c r="XEA68" s="167"/>
      <c r="XEB68" s="167"/>
      <c r="XEC68" s="167"/>
      <c r="XED68" s="167"/>
      <c r="XEE68" s="167"/>
      <c r="XEF68" s="167"/>
      <c r="XEG68" s="167"/>
      <c r="XEH68" s="167"/>
      <c r="XEI68" s="167"/>
      <c r="XEJ68" s="167"/>
      <c r="XEK68" s="167"/>
      <c r="XEL68" s="167"/>
      <c r="XEM68" s="167"/>
      <c r="XEN68" s="167"/>
      <c r="XEO68" s="167"/>
      <c r="XEP68" s="167"/>
      <c r="XEQ68" s="167"/>
      <c r="XER68" s="167"/>
      <c r="XES68" s="167"/>
      <c r="XET68" s="167"/>
      <c r="XEU68" s="167"/>
      <c r="XEV68" s="167"/>
      <c r="XEW68" s="167"/>
      <c r="XEX68" s="167"/>
      <c r="XEY68" s="167"/>
      <c r="XEZ68" s="167"/>
      <c r="XFA68" s="167"/>
      <c r="XFB68" s="167"/>
      <c r="XFC68" s="167"/>
      <c r="XFD68" s="167"/>
    </row>
    <row r="69" spans="1:16384" s="151" customFormat="1" ht="12" customHeight="1">
      <c r="B69" s="177" t="s">
        <v>218</v>
      </c>
      <c r="C69" s="137"/>
      <c r="D69" s="191"/>
      <c r="E69" s="163"/>
      <c r="F69" s="163"/>
      <c r="G69" s="163"/>
      <c r="H69" s="163"/>
      <c r="I69" s="138"/>
      <c r="J69" s="163"/>
      <c r="K69" s="163"/>
      <c r="L69" s="139"/>
      <c r="M69" s="164"/>
      <c r="N69" s="139"/>
      <c r="O69" s="139"/>
      <c r="P69" s="164"/>
      <c r="Q69" s="164"/>
      <c r="R69" s="164"/>
      <c r="S69" s="164"/>
      <c r="T69" s="167"/>
      <c r="U69" s="168"/>
      <c r="V69" s="168"/>
      <c r="W69" s="168"/>
      <c r="X69" s="164"/>
      <c r="Y69" s="164"/>
      <c r="Z69" s="164"/>
      <c r="AA69" s="164"/>
      <c r="AB69" s="164"/>
      <c r="AC69" s="164"/>
      <c r="AD69" s="164"/>
      <c r="AE69" s="164"/>
    </row>
    <row r="70" spans="1:16384" s="151" customFormat="1" ht="12" customHeight="1" thickBot="1">
      <c r="B70" s="176" t="s">
        <v>197</v>
      </c>
      <c r="C70" s="137"/>
      <c r="D70" s="163"/>
      <c r="E70" s="163"/>
      <c r="F70" s="163"/>
      <c r="G70" s="163"/>
      <c r="H70" s="163"/>
      <c r="J70" s="163"/>
      <c r="K70" s="163"/>
      <c r="L70" s="139"/>
      <c r="M70" s="164"/>
      <c r="N70" s="139"/>
      <c r="O70" s="139"/>
      <c r="P70" s="164"/>
      <c r="Q70" s="164"/>
      <c r="R70" s="164"/>
      <c r="S70" s="164"/>
      <c r="T70" s="167"/>
      <c r="U70" s="168"/>
      <c r="V70" s="168"/>
      <c r="W70" s="168"/>
      <c r="X70" s="164"/>
      <c r="Y70" s="164"/>
      <c r="Z70" s="164"/>
      <c r="AA70" s="164"/>
      <c r="AB70" s="164"/>
      <c r="AC70" s="164"/>
      <c r="AD70" s="164"/>
      <c r="AE70" s="164"/>
    </row>
    <row r="71" spans="1:16384" s="151" customFormat="1" ht="54" customHeight="1">
      <c r="B71" s="739" t="s">
        <v>138</v>
      </c>
      <c r="C71" s="741" t="s">
        <v>139</v>
      </c>
      <c r="D71" s="741" t="s">
        <v>140</v>
      </c>
      <c r="E71" s="741" t="s">
        <v>141</v>
      </c>
      <c r="F71" s="741" t="s">
        <v>142</v>
      </c>
      <c r="G71" s="741" t="s">
        <v>143</v>
      </c>
      <c r="H71" s="741" t="s">
        <v>144</v>
      </c>
      <c r="I71" s="144" t="s">
        <v>145</v>
      </c>
      <c r="J71" s="741" t="s">
        <v>146</v>
      </c>
      <c r="K71" s="741" t="s">
        <v>147</v>
      </c>
      <c r="L71" s="145" t="s">
        <v>148</v>
      </c>
      <c r="M71" s="146" t="s">
        <v>149</v>
      </c>
      <c r="N71" s="145" t="s">
        <v>150</v>
      </c>
      <c r="O71" s="147" t="s">
        <v>151</v>
      </c>
      <c r="P71" s="148" t="s">
        <v>152</v>
      </c>
      <c r="Q71" s="147" t="s">
        <v>153</v>
      </c>
      <c r="R71" s="148" t="s">
        <v>154</v>
      </c>
      <c r="S71" s="147" t="s">
        <v>155</v>
      </c>
      <c r="T71" s="149"/>
      <c r="U71" s="178" t="s">
        <v>156</v>
      </c>
      <c r="V71" s="178" t="s">
        <v>150</v>
      </c>
      <c r="W71" s="178" t="s">
        <v>151</v>
      </c>
      <c r="X71" s="150" t="s">
        <v>156</v>
      </c>
      <c r="Y71" s="146" t="s">
        <v>149</v>
      </c>
      <c r="Z71" s="145" t="s">
        <v>150</v>
      </c>
      <c r="AA71" s="147" t="s">
        <v>151</v>
      </c>
      <c r="AB71" s="164"/>
      <c r="AC71" s="164"/>
      <c r="AD71" s="164"/>
      <c r="AE71" s="164"/>
    </row>
    <row r="72" spans="1:16384" s="151" customFormat="1" ht="12" customHeight="1" thickBot="1">
      <c r="B72" s="740"/>
      <c r="C72" s="742"/>
      <c r="D72" s="743"/>
      <c r="E72" s="743"/>
      <c r="F72" s="743"/>
      <c r="G72" s="743"/>
      <c r="H72" s="743"/>
      <c r="I72" s="200">
        <f>SUM(I73:I85)</f>
        <v>8220</v>
      </c>
      <c r="J72" s="742"/>
      <c r="K72" s="742"/>
      <c r="L72" s="153" t="s">
        <v>157</v>
      </c>
      <c r="M72" s="153" t="s">
        <v>157</v>
      </c>
      <c r="N72" s="153" t="s">
        <v>157</v>
      </c>
      <c r="O72" s="154" t="s">
        <v>157</v>
      </c>
      <c r="P72" s="155" t="s">
        <v>157</v>
      </c>
      <c r="Q72" s="156" t="s">
        <v>157</v>
      </c>
      <c r="R72" s="155" t="s">
        <v>157</v>
      </c>
      <c r="S72" s="156" t="s">
        <v>157</v>
      </c>
      <c r="T72" s="149"/>
      <c r="U72" s="179" t="s">
        <v>131</v>
      </c>
      <c r="V72" s="180" t="s">
        <v>131</v>
      </c>
      <c r="W72" s="181" t="s">
        <v>131</v>
      </c>
      <c r="X72" s="157" t="s">
        <v>132</v>
      </c>
      <c r="Y72" s="158" t="s">
        <v>132</v>
      </c>
      <c r="Z72" s="159" t="s">
        <v>132</v>
      </c>
      <c r="AA72" s="160" t="s">
        <v>132</v>
      </c>
      <c r="AB72" s="164"/>
      <c r="AC72" s="164"/>
      <c r="AD72" s="164"/>
      <c r="AE72" s="164"/>
    </row>
    <row r="73" spans="1:16384" s="151" customFormat="1" ht="12" customHeight="1">
      <c r="B73" s="162" t="s">
        <v>209</v>
      </c>
      <c r="C73" s="137" t="s">
        <v>210</v>
      </c>
      <c r="D73" s="163">
        <v>78</v>
      </c>
      <c r="E73" s="163" t="s">
        <v>161</v>
      </c>
      <c r="F73" s="163">
        <v>1</v>
      </c>
      <c r="G73" s="163">
        <v>60</v>
      </c>
      <c r="H73" s="163">
        <v>6</v>
      </c>
      <c r="I73" s="163">
        <f t="shared" ref="I73:I82" si="26">F73*G73*H73</f>
        <v>360</v>
      </c>
      <c r="J73" s="163" t="e">
        <f>'Offroad Tiers LF'!#REF!</f>
        <v>#REF!</v>
      </c>
      <c r="K73" s="163">
        <v>250</v>
      </c>
      <c r="L73" s="139" t="e">
        <f>IF($D73&lt;11,'Offroad Tiers EF'!$Z$5*$D73*$J73,IF($D73&lt;25,'Offroad Tiers EF'!$Z$6*$D73*$J73,IF($D73&lt;50,'Offroad Tiers EF'!$Z$7*$D73*$J73,IF($D73&lt;75,'Offroad Tiers EF'!$Z$8*$D73*$J73,IF($D73&lt;100,'Offroad Tiers EF'!$Z$9*$D73*$J73,IF($D73&lt;175,'Offroad Tiers EF'!$Z$10*$D73*$J73,IF($D73&lt;300,'Offroad Tiers EF'!$Z$11*$D73*$J73,IF($D73&lt;600,'Offroad Tiers EF'!$Z$12*$D73*$J73,"!"))))))))</f>
        <v>#REF!</v>
      </c>
      <c r="M73" s="164">
        <f>'[7]Offroad SCAB EF'!E239</f>
        <v>4.0769292893363569E-2</v>
      </c>
      <c r="N73" s="139" t="e">
        <f>IF($D73&lt;11,'Offroad Tiers EF'!$AD$5*$D73*$J73,IF($D73&lt;25,'Offroad Tiers EF'!$AD$6*$D73*$J73,IF($D73&lt;50,'Offroad Tiers EF'!$AD$7*$D73*$J73,IF($D73&lt;75,'Offroad Tiers EF'!$AD$8*$D73*$J73,IF($D73&lt;100,'Offroad Tiers EF'!$AD$9*$D73*$J73,IF($D73&lt;175,'Offroad Tiers EF'!$AD$10*$D73*$J73,IF($D73&lt;300,'Offroad Tiers EF'!$AD$11*$D73*$J73,IF($D73&lt;600,'Offroad Tiers EF'!$AD$12*$D73*$J73,"!"))))))))</f>
        <v>#REF!</v>
      </c>
      <c r="O73" s="165" t="e">
        <f>IF($D73&lt;11,'Offroad Tiers EF'!$AB$5*$D73*$J73,IF($D73&lt;25,'Offroad Tiers EF'!$AB$6*$D73*$J73,IF($D73&lt;50,'Offroad Tiers EF'!$AB$7*$D73*$J73,IF($D73&lt;75,'Offroad Tiers EF'!$AB$8*$D73*$J73,IF($D73&lt;100,'Offroad Tiers EF'!$AB$9*$D73*$J73,IF($D73&lt;175,'Offroad Tiers EF'!$AB$10*$D73*$J73,IF($D73&lt;300,'Offroad Tiers EF'!$AB$11*$D73*$J73,IF($D73&lt;600,'Offroad Tiers EF'!$AB$12*$D73*$J73,"!"))))))))</f>
        <v>#REF!</v>
      </c>
      <c r="P73" s="164"/>
      <c r="Q73" s="164"/>
      <c r="R73" s="164"/>
      <c r="S73" s="164"/>
      <c r="T73" s="167"/>
      <c r="U73" s="168" t="e">
        <f t="shared" ref="U73:U85" si="27">$F73*L73*$H73</f>
        <v>#REF!</v>
      </c>
      <c r="V73" s="168" t="e">
        <f t="shared" ref="V73:W85" si="28">$F73*N73*$H73</f>
        <v>#REF!</v>
      </c>
      <c r="W73" s="168" t="e">
        <f t="shared" si="28"/>
        <v>#REF!</v>
      </c>
      <c r="X73" s="169" t="e">
        <f t="shared" ref="X73:AA85" si="29">L73*$I73/2000</f>
        <v>#REF!</v>
      </c>
      <c r="Y73" s="164">
        <f t="shared" si="29"/>
        <v>7.3384727208054426E-3</v>
      </c>
      <c r="Z73" s="164" t="e">
        <f t="shared" si="29"/>
        <v>#REF!</v>
      </c>
      <c r="AA73" s="166" t="e">
        <f t="shared" si="29"/>
        <v>#REF!</v>
      </c>
      <c r="AB73" s="164"/>
      <c r="AC73" s="164"/>
      <c r="AD73" s="164"/>
      <c r="AE73" s="164"/>
    </row>
    <row r="74" spans="1:16384" s="151" customFormat="1" ht="12" customHeight="1">
      <c r="B74" s="162" t="s">
        <v>192</v>
      </c>
      <c r="C74" s="137" t="s">
        <v>175</v>
      </c>
      <c r="D74" s="163">
        <v>99</v>
      </c>
      <c r="E74" s="163" t="s">
        <v>161</v>
      </c>
      <c r="F74" s="163">
        <v>1</v>
      </c>
      <c r="G74" s="163">
        <v>60</v>
      </c>
      <c r="H74" s="163">
        <v>6</v>
      </c>
      <c r="I74" s="163">
        <f t="shared" si="26"/>
        <v>360</v>
      </c>
      <c r="J74" s="163" t="e">
        <f>'Offroad Tiers LF'!#REF!</f>
        <v>#REF!</v>
      </c>
      <c r="K74" s="163">
        <v>250</v>
      </c>
      <c r="L74" s="139" t="e">
        <f>IF($D74&lt;11,'Offroad Tiers EF'!$Z$5*$D74*$J74,IF($D74&lt;25,'Offroad Tiers EF'!$Z$6*$D74*$J74,IF($D74&lt;50,'Offroad Tiers EF'!$Z$7*$D74*$J74,IF($D74&lt;75,'Offroad Tiers EF'!$Z$8*$D74*$J74,IF($D74&lt;100,'Offroad Tiers EF'!$Z$9*$D74*$J74,IF($D74&lt;175,'Offroad Tiers EF'!$Z$10*$D74*$J74,IF($D74&lt;300,'Offroad Tiers EF'!$Z$11*$D74*$J74,IF($D74&lt;600,'Offroad Tiers EF'!$Z$12*$D74*$J74,"!"))))))))</f>
        <v>#REF!</v>
      </c>
      <c r="M74" s="164">
        <f>'[7]Offroad SCAB EF'!E240</f>
        <v>5.5535531635712274E-2</v>
      </c>
      <c r="N74" s="139" t="e">
        <f>IF($D74&lt;11,'Offroad Tiers EF'!$AD$5*$D74*$J74,IF($D74&lt;25,'Offroad Tiers EF'!$AD$6*$D74*$J74,IF($D74&lt;50,'Offroad Tiers EF'!$AD$7*$D74*$J74,IF($D74&lt;75,'Offroad Tiers EF'!$AD$8*$D74*$J74,IF($D74&lt;100,'Offroad Tiers EF'!$AD$9*$D74*$J74,IF($D74&lt;175,'Offroad Tiers EF'!$AD$10*$D74*$J74,IF($D74&lt;300,'Offroad Tiers EF'!$AD$11*$D74*$J74,IF($D74&lt;600,'Offroad Tiers EF'!$AD$12*$D74*$J74,"!"))))))))</f>
        <v>#REF!</v>
      </c>
      <c r="O74" s="165" t="e">
        <f>IF($D74&lt;11,'Offroad Tiers EF'!$AB$5*$D74*$J74,IF($D74&lt;25,'Offroad Tiers EF'!$AB$6*$D74*$J74,IF($D74&lt;50,'Offroad Tiers EF'!$AB$7*$D74*$J74,IF($D74&lt;75,'Offroad Tiers EF'!$AB$8*$D74*$J74,IF($D74&lt;100,'Offroad Tiers EF'!$AB$9*$D74*$J74,IF($D74&lt;175,'Offroad Tiers EF'!$AB$10*$D74*$J74,IF($D74&lt;300,'Offroad Tiers EF'!$AB$11*$D74*$J74,IF($D74&lt;600,'Offroad Tiers EF'!$AB$12*$D74*$J74,"!"))))))))</f>
        <v>#REF!</v>
      </c>
      <c r="P74" s="164"/>
      <c r="Q74" s="164"/>
      <c r="R74" s="164"/>
      <c r="S74" s="164"/>
      <c r="T74" s="167"/>
      <c r="U74" s="168" t="e">
        <f t="shared" si="27"/>
        <v>#REF!</v>
      </c>
      <c r="V74" s="168" t="e">
        <f t="shared" si="28"/>
        <v>#REF!</v>
      </c>
      <c r="W74" s="168" t="e">
        <f t="shared" si="28"/>
        <v>#REF!</v>
      </c>
      <c r="X74" s="169" t="e">
        <f t="shared" si="29"/>
        <v>#REF!</v>
      </c>
      <c r="Y74" s="164">
        <f t="shared" si="29"/>
        <v>9.9963956944282093E-3</v>
      </c>
      <c r="Z74" s="164" t="e">
        <f t="shared" si="29"/>
        <v>#REF!</v>
      </c>
      <c r="AA74" s="166" t="e">
        <f t="shared" si="29"/>
        <v>#REF!</v>
      </c>
      <c r="AB74" s="164"/>
      <c r="AC74" s="164"/>
      <c r="AD74" s="164"/>
      <c r="AE74" s="164"/>
    </row>
    <row r="75" spans="1:16384" s="151" customFormat="1" ht="12" customHeight="1">
      <c r="B75" s="162" t="s">
        <v>164</v>
      </c>
      <c r="C75" s="137" t="s">
        <v>160</v>
      </c>
      <c r="D75" s="163">
        <v>185</v>
      </c>
      <c r="E75" s="163" t="s">
        <v>161</v>
      </c>
      <c r="F75" s="163">
        <v>1</v>
      </c>
      <c r="G75" s="163">
        <v>90</v>
      </c>
      <c r="H75" s="163">
        <v>6</v>
      </c>
      <c r="I75" s="163">
        <f t="shared" si="26"/>
        <v>540</v>
      </c>
      <c r="J75" s="163" t="e">
        <f>'Offroad Tiers LF'!#REF!</f>
        <v>#REF!</v>
      </c>
      <c r="K75" s="163">
        <v>500</v>
      </c>
      <c r="L75" s="139" t="e">
        <f>IF($D75&lt;11,'Offroad Tiers EF'!$Z$5*$D75*$J75,IF($D75&lt;25,'Offroad Tiers EF'!$Z$6*$D75*$J75,IF($D75&lt;50,'Offroad Tiers EF'!$Z$7*$D75*$J75,IF($D75&lt;75,'Offroad Tiers EF'!$Z$8*$D75*$J75,IF($D75&lt;100,'Offroad Tiers EF'!$Z$9*$D75*$J75,IF($D75&lt;175,'Offroad Tiers EF'!$Z$10*$D75*$J75,IF($D75&lt;300,'Offroad Tiers EF'!$Z$11*$D75*$J75,IF($D75&lt;600,'Offroad Tiers EF'!$Z$12*$D75*$J75,"!"))))))))</f>
        <v>#REF!</v>
      </c>
      <c r="M75" s="164">
        <f>'[7]Offroad SCAB EF'!E241</f>
        <v>0.26516628279695115</v>
      </c>
      <c r="N75" s="139" t="e">
        <f>IF($D75&lt;11,'Offroad Tiers EF'!$AD$5*$D75*$J75,IF($D75&lt;25,'Offroad Tiers EF'!$AD$6*$D75*$J75,IF($D75&lt;50,'Offroad Tiers EF'!$AD$7*$D75*$J75,IF($D75&lt;75,'Offroad Tiers EF'!$AD$8*$D75*$J75,IF($D75&lt;100,'Offroad Tiers EF'!$AD$9*$D75*$J75,IF($D75&lt;175,'Offroad Tiers EF'!$AD$10*$D75*$J75,IF($D75&lt;300,'Offroad Tiers EF'!$AD$11*$D75*$J75,IF($D75&lt;600,'Offroad Tiers EF'!$AD$12*$D75*$J75,"!"))))))))</f>
        <v>#REF!</v>
      </c>
      <c r="O75" s="165" t="e">
        <f>IF($D75&lt;11,'Offroad Tiers EF'!$AB$5*$D75*$J75,IF($D75&lt;25,'Offroad Tiers EF'!$AB$6*$D75*$J75,IF($D75&lt;50,'Offroad Tiers EF'!$AB$7*$D75*$J75,IF($D75&lt;75,'Offroad Tiers EF'!$AB$8*$D75*$J75,IF($D75&lt;100,'Offroad Tiers EF'!$AB$9*$D75*$J75,IF($D75&lt;175,'Offroad Tiers EF'!$AB$10*$D75*$J75,IF($D75&lt;300,'Offroad Tiers EF'!$AB$11*$D75*$J75,IF($D75&lt;600,'Offroad Tiers EF'!$AB$12*$D75*$J75,"!"))))))))</f>
        <v>#REF!</v>
      </c>
      <c r="P75" s="164"/>
      <c r="Q75" s="164"/>
      <c r="R75" s="164"/>
      <c r="S75" s="164"/>
      <c r="T75" s="167"/>
      <c r="U75" s="168" t="e">
        <f t="shared" si="27"/>
        <v>#REF!</v>
      </c>
      <c r="V75" s="168" t="e">
        <f t="shared" si="28"/>
        <v>#REF!</v>
      </c>
      <c r="W75" s="168" t="e">
        <f t="shared" si="28"/>
        <v>#REF!</v>
      </c>
      <c r="X75" s="169" t="e">
        <f t="shared" si="29"/>
        <v>#REF!</v>
      </c>
      <c r="Y75" s="164">
        <f t="shared" si="29"/>
        <v>7.159489635517681E-2</v>
      </c>
      <c r="Z75" s="164" t="e">
        <f t="shared" si="29"/>
        <v>#REF!</v>
      </c>
      <c r="AA75" s="166" t="e">
        <f t="shared" si="29"/>
        <v>#REF!</v>
      </c>
      <c r="AB75" s="164"/>
      <c r="AC75" s="164"/>
      <c r="AD75" s="164"/>
      <c r="AE75" s="164"/>
    </row>
    <row r="76" spans="1:16384" s="151" customFormat="1" ht="12" customHeight="1">
      <c r="B76" s="162" t="s">
        <v>30</v>
      </c>
      <c r="C76" s="137" t="s">
        <v>30</v>
      </c>
      <c r="D76" s="163">
        <v>85</v>
      </c>
      <c r="E76" s="163" t="s">
        <v>161</v>
      </c>
      <c r="F76" s="163">
        <v>1</v>
      </c>
      <c r="G76" s="163">
        <v>90</v>
      </c>
      <c r="H76" s="163">
        <v>6</v>
      </c>
      <c r="I76" s="163">
        <f t="shared" si="26"/>
        <v>540</v>
      </c>
      <c r="J76" s="163" t="e">
        <f>'Offroad Tiers LF'!#REF!</f>
        <v>#REF!</v>
      </c>
      <c r="K76" s="163">
        <v>120</v>
      </c>
      <c r="L76" s="139" t="e">
        <f>IF($D76&lt;11,'Offroad Tiers EF'!$Z$5*$D76*$J76,IF($D76&lt;25,'Offroad Tiers EF'!$Z$6*$D76*$J76,IF($D76&lt;50,'Offroad Tiers EF'!$Z$7*$D76*$J76,IF($D76&lt;75,'Offroad Tiers EF'!$Z$8*$D76*$J76,IF($D76&lt;100,'Offroad Tiers EF'!$Z$9*$D76*$J76,IF($D76&lt;175,'Offroad Tiers EF'!$Z$10*$D76*$J76,IF($D76&lt;300,'Offroad Tiers EF'!$Z$11*$D76*$J76,IF($D76&lt;600,'Offroad Tiers EF'!$Z$12*$D76*$J76,"!"))))))))</f>
        <v>#REF!</v>
      </c>
      <c r="M76" s="164">
        <f>'[7]Offroad SCAB EF'!E242</f>
        <v>0.26320209587785631</v>
      </c>
      <c r="N76" s="139" t="e">
        <f>IF($D76&lt;11,'Offroad Tiers EF'!$AD$5*$D76*$J76,IF($D76&lt;25,'Offroad Tiers EF'!$AD$6*$D76*$J76,IF($D76&lt;50,'Offroad Tiers EF'!$AD$7*$D76*$J76,IF($D76&lt;75,'Offroad Tiers EF'!$AD$8*$D76*$J76,IF($D76&lt;100,'Offroad Tiers EF'!$AD$9*$D76*$J76,IF($D76&lt;175,'Offroad Tiers EF'!$AD$10*$D76*$J76,IF($D76&lt;300,'Offroad Tiers EF'!$AD$11*$D76*$J76,IF($D76&lt;600,'Offroad Tiers EF'!$AD$12*$D76*$J76,"!"))))))))</f>
        <v>#REF!</v>
      </c>
      <c r="O76" s="165" t="e">
        <f>IF($D76&lt;11,'Offroad Tiers EF'!$AB$5*$D76*$J76,IF($D76&lt;25,'Offroad Tiers EF'!$AB$6*$D76*$J76,IF($D76&lt;50,'Offroad Tiers EF'!$AB$7*$D76*$J76,IF($D76&lt;75,'Offroad Tiers EF'!$AB$8*$D76*$J76,IF($D76&lt;100,'Offroad Tiers EF'!$AB$9*$D76*$J76,IF($D76&lt;175,'Offroad Tiers EF'!$AB$10*$D76*$J76,IF($D76&lt;300,'Offroad Tiers EF'!$AB$11*$D76*$J76,IF($D76&lt;600,'Offroad Tiers EF'!$AB$12*$D76*$J76,"!"))))))))</f>
        <v>#REF!</v>
      </c>
      <c r="P76" s="164"/>
      <c r="Q76" s="164"/>
      <c r="R76" s="164"/>
      <c r="S76" s="164"/>
      <c r="T76" s="167"/>
      <c r="U76" s="168" t="e">
        <f t="shared" si="27"/>
        <v>#REF!</v>
      </c>
      <c r="V76" s="168" t="e">
        <f t="shared" si="28"/>
        <v>#REF!</v>
      </c>
      <c r="W76" s="168" t="e">
        <f t="shared" si="28"/>
        <v>#REF!</v>
      </c>
      <c r="X76" s="169" t="e">
        <f t="shared" si="29"/>
        <v>#REF!</v>
      </c>
      <c r="Y76" s="164">
        <f t="shared" si="29"/>
        <v>7.1064565887021203E-2</v>
      </c>
      <c r="Z76" s="164" t="e">
        <f t="shared" si="29"/>
        <v>#REF!</v>
      </c>
      <c r="AA76" s="166" t="e">
        <f t="shared" si="29"/>
        <v>#REF!</v>
      </c>
      <c r="AB76" s="164"/>
      <c r="AC76" s="164"/>
      <c r="AD76" s="164"/>
      <c r="AE76" s="164"/>
    </row>
    <row r="77" spans="1:16384" s="151" customFormat="1" ht="12" customHeight="1">
      <c r="B77" s="162" t="s">
        <v>169</v>
      </c>
      <c r="C77" s="137" t="s">
        <v>170</v>
      </c>
      <c r="D77" s="163">
        <v>100</v>
      </c>
      <c r="E77" s="163" t="s">
        <v>161</v>
      </c>
      <c r="F77" s="163">
        <v>1</v>
      </c>
      <c r="G77" s="163">
        <v>90</v>
      </c>
      <c r="H77" s="163">
        <v>6</v>
      </c>
      <c r="I77" s="163">
        <f t="shared" si="26"/>
        <v>540</v>
      </c>
      <c r="J77" s="170" t="e">
        <f>'Offroad Tiers LF'!#REF!</f>
        <v>#REF!</v>
      </c>
      <c r="K77" s="163">
        <v>120</v>
      </c>
      <c r="L77" s="139" t="e">
        <f>IF($D77&lt;11,'Offroad Tiers EF'!$Z$5*$D77*$J77,IF($D77&lt;25,'Offroad Tiers EF'!$Z$6*$D77*$J77,IF($D77&lt;50,'Offroad Tiers EF'!$Z$7*$D77*$J77,IF($D77&lt;75,'Offroad Tiers EF'!$Z$8*$D77*$J77,IF($D77&lt;100,'Offroad Tiers EF'!$Z$9*$D77*$J77,IF($D77&lt;175,'Offroad Tiers EF'!$Z$10*$D77*$J77,IF($D77&lt;300,'Offroad Tiers EF'!$Z$11*$D77*$J77,IF($D77&lt;600,'Offroad Tiers EF'!$Z$12*$D77*$J77,"!"))))))))</f>
        <v>#REF!</v>
      </c>
      <c r="M77" s="164">
        <f>'[7]Offroad SCAB EF'!E243</f>
        <v>0.54379187570128351</v>
      </c>
      <c r="N77" s="139" t="e">
        <f>IF($D77&lt;11,'Offroad Tiers EF'!$AD$5*$D77*$J77,IF($D77&lt;25,'Offroad Tiers EF'!$AD$6*$D77*$J77,IF($D77&lt;50,'Offroad Tiers EF'!$AD$7*$D77*$J77,IF($D77&lt;75,'Offroad Tiers EF'!$AD$8*$D77*$J77,IF($D77&lt;100,'Offroad Tiers EF'!$AD$9*$D77*$J77,IF($D77&lt;175,'Offroad Tiers EF'!$AD$10*$D77*$J77,IF($D77&lt;300,'Offroad Tiers EF'!$AD$11*$D77*$J77,IF($D77&lt;600,'Offroad Tiers EF'!$AD$12*$D77*$J77,"!"))))))))</f>
        <v>#REF!</v>
      </c>
      <c r="O77" s="165" t="e">
        <f>IF($D77&lt;11,'Offroad Tiers EF'!$AB$5*$D77*$J77,IF($D77&lt;25,'Offroad Tiers EF'!$AB$6*$D77*$J77,IF($D77&lt;50,'Offroad Tiers EF'!$AB$7*$D77*$J77,IF($D77&lt;75,'Offroad Tiers EF'!$AB$8*$D77*$J77,IF($D77&lt;100,'Offroad Tiers EF'!$AB$9*$D77*$J77,IF($D77&lt;175,'Offroad Tiers EF'!$AB$10*$D77*$J77,IF($D77&lt;300,'Offroad Tiers EF'!$AB$11*$D77*$J77,IF($D77&lt;600,'Offroad Tiers EF'!$AB$12*$D77*$J77,"!"))))))))</f>
        <v>#REF!</v>
      </c>
      <c r="P77" s="164"/>
      <c r="Q77" s="164"/>
      <c r="R77" s="164"/>
      <c r="S77" s="164"/>
      <c r="T77" s="167"/>
      <c r="U77" s="168" t="e">
        <f t="shared" si="27"/>
        <v>#REF!</v>
      </c>
      <c r="V77" s="168" t="e">
        <f t="shared" si="28"/>
        <v>#REF!</v>
      </c>
      <c r="W77" s="168" t="e">
        <f t="shared" si="28"/>
        <v>#REF!</v>
      </c>
      <c r="X77" s="169" t="e">
        <f t="shared" si="29"/>
        <v>#REF!</v>
      </c>
      <c r="Y77" s="164">
        <f t="shared" si="29"/>
        <v>0.14682380643934656</v>
      </c>
      <c r="Z77" s="164" t="e">
        <f t="shared" si="29"/>
        <v>#REF!</v>
      </c>
      <c r="AA77" s="166" t="e">
        <f t="shared" si="29"/>
        <v>#REF!</v>
      </c>
      <c r="AB77" s="164"/>
      <c r="AC77" s="164"/>
      <c r="AD77" s="164"/>
      <c r="AE77" s="164"/>
    </row>
    <row r="78" spans="1:16384" s="151" customFormat="1" ht="12" customHeight="1">
      <c r="B78" s="162" t="s">
        <v>174</v>
      </c>
      <c r="C78" s="137" t="s">
        <v>175</v>
      </c>
      <c r="D78" s="163">
        <v>250</v>
      </c>
      <c r="E78" s="163" t="s">
        <v>161</v>
      </c>
      <c r="F78" s="163">
        <v>2</v>
      </c>
      <c r="G78" s="163">
        <v>90</v>
      </c>
      <c r="H78" s="163">
        <v>8</v>
      </c>
      <c r="I78" s="163">
        <f t="shared" si="26"/>
        <v>1440</v>
      </c>
      <c r="J78" s="170" t="e">
        <f>'Offroad Tiers LF'!#REF!</f>
        <v>#REF!</v>
      </c>
      <c r="K78" s="163">
        <v>250</v>
      </c>
      <c r="L78" s="139" t="e">
        <f>IF($D78&lt;11,'Offroad Tiers EF'!$Z$5*$D78*$J78,IF($D78&lt;25,'Offroad Tiers EF'!$Z$6*$D78*$J78,IF($D78&lt;50,'Offroad Tiers EF'!$Z$7*$D78*$J78,IF($D78&lt;75,'Offroad Tiers EF'!$Z$8*$D78*$J78,IF($D78&lt;100,'Offroad Tiers EF'!$Z$9*$D78*$J78,IF($D78&lt;175,'Offroad Tiers EF'!$Z$10*$D78*$J78,IF($D78&lt;300,'Offroad Tiers EF'!$Z$11*$D78*$J78,IF($D78&lt;600,'Offroad Tiers EF'!$Z$12*$D78*$J78,"!"))))))))</f>
        <v>#REF!</v>
      </c>
      <c r="M78" s="164">
        <f>'[7]Offroad SCAB EF'!E244</f>
        <v>0.25454304465514027</v>
      </c>
      <c r="N78" s="139" t="e">
        <f>IF($D78&lt;11,'Offroad Tiers EF'!$AD$5*$D78*$J78,IF($D78&lt;25,'Offroad Tiers EF'!$AD$6*$D78*$J78,IF($D78&lt;50,'Offroad Tiers EF'!$AD$7*$D78*$J78,IF($D78&lt;75,'Offroad Tiers EF'!$AD$8*$D78*$J78,IF($D78&lt;100,'Offroad Tiers EF'!$AD$9*$D78*$J78,IF($D78&lt;175,'Offroad Tiers EF'!$AD$10*$D78*$J78,IF($D78&lt;300,'Offroad Tiers EF'!$AD$11*$D78*$J78,IF($D78&lt;600,'Offroad Tiers EF'!$AD$12*$D78*$J78,"!"))))))))</f>
        <v>#REF!</v>
      </c>
      <c r="O78" s="165" t="e">
        <f>IF($D78&lt;11,'Offroad Tiers EF'!$AB$5*$D78*$J78,IF($D78&lt;25,'Offroad Tiers EF'!$AB$6*$D78*$J78,IF($D78&lt;50,'Offroad Tiers EF'!$AB$7*$D78*$J78,IF($D78&lt;75,'Offroad Tiers EF'!$AB$8*$D78*$J78,IF($D78&lt;100,'Offroad Tiers EF'!$AB$9*$D78*$J78,IF($D78&lt;175,'Offroad Tiers EF'!$AB$10*$D78*$J78,IF($D78&lt;300,'Offroad Tiers EF'!$AB$11*$D78*$J78,IF($D78&lt;600,'Offroad Tiers EF'!$AB$12*$D78*$J78,"!"))))))))</f>
        <v>#REF!</v>
      </c>
      <c r="P78" s="164"/>
      <c r="Q78" s="164"/>
      <c r="R78" s="164"/>
      <c r="S78" s="164"/>
      <c r="T78" s="167"/>
      <c r="U78" s="168" t="e">
        <f t="shared" si="27"/>
        <v>#REF!</v>
      </c>
      <c r="V78" s="168" t="e">
        <f t="shared" si="28"/>
        <v>#REF!</v>
      </c>
      <c r="W78" s="168" t="e">
        <f t="shared" si="28"/>
        <v>#REF!</v>
      </c>
      <c r="X78" s="169" t="e">
        <f t="shared" si="29"/>
        <v>#REF!</v>
      </c>
      <c r="Y78" s="164">
        <f t="shared" si="29"/>
        <v>0.18327099215170101</v>
      </c>
      <c r="Z78" s="164" t="e">
        <f t="shared" si="29"/>
        <v>#REF!</v>
      </c>
      <c r="AA78" s="166" t="e">
        <f t="shared" si="29"/>
        <v>#REF!</v>
      </c>
      <c r="AB78" s="164"/>
      <c r="AC78" s="164"/>
      <c r="AD78" s="164"/>
      <c r="AE78" s="164"/>
    </row>
    <row r="79" spans="1:16384" s="151" customFormat="1" ht="12" customHeight="1">
      <c r="B79" s="162" t="s">
        <v>199</v>
      </c>
      <c r="C79" s="137" t="s">
        <v>200</v>
      </c>
      <c r="D79" s="163">
        <v>99</v>
      </c>
      <c r="E79" s="163" t="s">
        <v>161</v>
      </c>
      <c r="F79" s="163">
        <v>1</v>
      </c>
      <c r="G79" s="163">
        <v>60</v>
      </c>
      <c r="H79" s="163">
        <v>4</v>
      </c>
      <c r="I79" s="163">
        <f t="shared" si="26"/>
        <v>240</v>
      </c>
      <c r="J79" s="163" t="e">
        <f>'Offroad Tiers LF'!#REF!</f>
        <v>#REF!</v>
      </c>
      <c r="K79" s="163">
        <v>250</v>
      </c>
      <c r="L79" s="139" t="e">
        <f>IF($D79&lt;11,'Offroad Tiers EF'!$Z$5*$D79*$J79,IF($D79&lt;25,'Offroad Tiers EF'!$Z$6*$D79*$J79,IF($D79&lt;50,'Offroad Tiers EF'!$Z$7*$D79*$J79,IF($D79&lt;75,'Offroad Tiers EF'!$Z$8*$D79*$J79,IF($D79&lt;100,'Offroad Tiers EF'!$Z$9*$D79*$J79,IF($D79&lt;175,'Offroad Tiers EF'!$Z$10*$D79*$J79,IF($D79&lt;300,'Offroad Tiers EF'!$Z$11*$D79*$J79,IF($D79&lt;600,'Offroad Tiers EF'!$Z$12*$D79*$J79,"!"))))))))</f>
        <v>#REF!</v>
      </c>
      <c r="M79" s="164">
        <f>'[7]Offroad SCAB EF'!E245</f>
        <v>0.36444076458726932</v>
      </c>
      <c r="N79" s="139" t="e">
        <f>IF($D79&lt;11,'Offroad Tiers EF'!$AD$5*$D79*$J79,IF($D79&lt;25,'Offroad Tiers EF'!$AD$6*$D79*$J79,IF($D79&lt;50,'Offroad Tiers EF'!$AD$7*$D79*$J79,IF($D79&lt;75,'Offroad Tiers EF'!$AD$8*$D79*$J79,IF($D79&lt;100,'Offroad Tiers EF'!$AD$9*$D79*$J79,IF($D79&lt;175,'Offroad Tiers EF'!$AD$10*$D79*$J79,IF($D79&lt;300,'Offroad Tiers EF'!$AD$11*$D79*$J79,IF($D79&lt;600,'Offroad Tiers EF'!$AD$12*$D79*$J79,"!"))))))))</f>
        <v>#REF!</v>
      </c>
      <c r="O79" s="165" t="e">
        <f>IF($D79&lt;11,'Offroad Tiers EF'!$AB$5*$D79*$J79,IF($D79&lt;25,'Offroad Tiers EF'!$AB$6*$D79*$J79,IF($D79&lt;50,'Offroad Tiers EF'!$AB$7*$D79*$J79,IF($D79&lt;75,'Offroad Tiers EF'!$AB$8*$D79*$J79,IF($D79&lt;100,'Offroad Tiers EF'!$AB$9*$D79*$J79,IF($D79&lt;175,'Offroad Tiers EF'!$AB$10*$D79*$J79,IF($D79&lt;300,'Offroad Tiers EF'!$AB$11*$D79*$J79,IF($D79&lt;600,'Offroad Tiers EF'!$AB$12*$D79*$J79,"!"))))))))</f>
        <v>#REF!</v>
      </c>
      <c r="P79" s="164"/>
      <c r="Q79" s="164"/>
      <c r="R79" s="164"/>
      <c r="S79" s="164"/>
      <c r="T79" s="167"/>
      <c r="U79" s="168" t="e">
        <f t="shared" si="27"/>
        <v>#REF!</v>
      </c>
      <c r="V79" s="168" t="e">
        <f t="shared" si="28"/>
        <v>#REF!</v>
      </c>
      <c r="W79" s="168" t="e">
        <f t="shared" si="28"/>
        <v>#REF!</v>
      </c>
      <c r="X79" s="169" t="e">
        <f t="shared" si="29"/>
        <v>#REF!</v>
      </c>
      <c r="Y79" s="164">
        <f t="shared" si="29"/>
        <v>4.3732891750472319E-2</v>
      </c>
      <c r="Z79" s="164" t="e">
        <f t="shared" si="29"/>
        <v>#REF!</v>
      </c>
      <c r="AA79" s="166" t="e">
        <f t="shared" si="29"/>
        <v>#REF!</v>
      </c>
      <c r="AB79" s="164"/>
      <c r="AC79" s="164"/>
      <c r="AD79" s="164"/>
      <c r="AE79" s="164"/>
    </row>
    <row r="80" spans="1:16384" s="151" customFormat="1" ht="12" customHeight="1">
      <c r="B80" s="162" t="s">
        <v>211</v>
      </c>
      <c r="C80" s="137" t="s">
        <v>181</v>
      </c>
      <c r="D80" s="163">
        <v>80</v>
      </c>
      <c r="E80" s="163" t="s">
        <v>202</v>
      </c>
      <c r="F80" s="163">
        <v>1</v>
      </c>
      <c r="G80" s="163">
        <v>60</v>
      </c>
      <c r="H80" s="163">
        <v>2</v>
      </c>
      <c r="I80" s="163">
        <f t="shared" si="26"/>
        <v>120</v>
      </c>
      <c r="J80" s="163" t="e">
        <f>'Offroad Tiers LF'!#REF!</f>
        <v>#REF!</v>
      </c>
      <c r="K80" s="163">
        <v>120</v>
      </c>
      <c r="L80" s="139" t="e">
        <f>IF($D80&lt;11,'Offroad Tiers EF'!$Z$5*$D80*$J80,IF($D80&lt;25,'Offroad Tiers EF'!$Z$6*$D80*$J80,IF($D80&lt;50,'Offroad Tiers EF'!$Z$7*$D80*$J80,IF($D80&lt;75,'Offroad Tiers EF'!$Z$8*$D80*$J80,IF($D80&lt;100,'Offroad Tiers EF'!$Z$9*$D80*$J80,IF($D80&lt;175,'Offroad Tiers EF'!$Z$10*$D80*$J80,IF($D80&lt;300,'Offroad Tiers EF'!$Z$11*$D80*$J80,IF($D80&lt;600,'Offroad Tiers EF'!$Z$12*$D80*$J80,"!"))))))))</f>
        <v>#REF!</v>
      </c>
      <c r="M80" s="164">
        <f>'[7]Offroad SCAB EF'!E246</f>
        <v>0.20413584250957639</v>
      </c>
      <c r="N80" s="139" t="e">
        <f>IF($D80&lt;11,'Offroad Tiers EF'!$AD$5*$D80*$J80,IF($D80&lt;25,'Offroad Tiers EF'!$AD$6*$D80*$J80,IF($D80&lt;50,'Offroad Tiers EF'!$AD$7*$D80*$J80,IF($D80&lt;75,'Offroad Tiers EF'!$AD$8*$D80*$J80,IF($D80&lt;100,'Offroad Tiers EF'!$AD$9*$D80*$J80,IF($D80&lt;175,'Offroad Tiers EF'!$AD$10*$D80*$J80,IF($D80&lt;300,'Offroad Tiers EF'!$AD$11*$D80*$J80,IF($D80&lt;600,'Offroad Tiers EF'!$AD$12*$D80*$J80,"!"))))))))</f>
        <v>#REF!</v>
      </c>
      <c r="O80" s="165" t="e">
        <f>IF($D80&lt;11,'Offroad Tiers EF'!$AB$5*$D80*$J80,IF($D80&lt;25,'Offroad Tiers EF'!$AB$6*$D80*$J80,IF($D80&lt;50,'Offroad Tiers EF'!$AB$7*$D80*$J80,IF($D80&lt;75,'Offroad Tiers EF'!$AB$8*$D80*$J80,IF($D80&lt;100,'Offroad Tiers EF'!$AB$9*$D80*$J80,IF($D80&lt;175,'Offroad Tiers EF'!$AB$10*$D80*$J80,IF($D80&lt;300,'Offroad Tiers EF'!$AB$11*$D80*$J80,IF($D80&lt;600,'Offroad Tiers EF'!$AB$12*$D80*$J80,"!"))))))))</f>
        <v>#REF!</v>
      </c>
      <c r="P80" s="164"/>
      <c r="Q80" s="164"/>
      <c r="R80" s="164"/>
      <c r="S80" s="164"/>
      <c r="T80" s="167"/>
      <c r="U80" s="168" t="e">
        <f t="shared" si="27"/>
        <v>#REF!</v>
      </c>
      <c r="V80" s="168" t="e">
        <f t="shared" si="28"/>
        <v>#REF!</v>
      </c>
      <c r="W80" s="168" t="e">
        <f t="shared" si="28"/>
        <v>#REF!</v>
      </c>
      <c r="X80" s="169" t="e">
        <f t="shared" si="29"/>
        <v>#REF!</v>
      </c>
      <c r="Y80" s="164">
        <f t="shared" si="29"/>
        <v>1.2248150550574584E-2</v>
      </c>
      <c r="Z80" s="164" t="e">
        <f t="shared" si="29"/>
        <v>#REF!</v>
      </c>
      <c r="AA80" s="166" t="e">
        <f t="shared" si="29"/>
        <v>#REF!</v>
      </c>
      <c r="AB80" s="164"/>
      <c r="AC80" s="164"/>
      <c r="AD80" s="164"/>
      <c r="AE80" s="164"/>
    </row>
    <row r="81" spans="2:31" s="151" customFormat="1" ht="12" customHeight="1">
      <c r="B81" s="162" t="s">
        <v>212</v>
      </c>
      <c r="C81" s="137" t="s">
        <v>210</v>
      </c>
      <c r="D81" s="163">
        <v>85</v>
      </c>
      <c r="E81" s="163" t="s">
        <v>161</v>
      </c>
      <c r="F81" s="163">
        <v>1</v>
      </c>
      <c r="G81" s="163">
        <v>60</v>
      </c>
      <c r="H81" s="163">
        <v>8</v>
      </c>
      <c r="I81" s="163">
        <f t="shared" si="26"/>
        <v>480</v>
      </c>
      <c r="J81" s="163" t="e">
        <f>'Offroad Tiers LF'!#REF!</f>
        <v>#REF!</v>
      </c>
      <c r="K81" s="163">
        <v>120</v>
      </c>
      <c r="L81" s="139" t="e">
        <f>IF($D81&lt;11,'Offroad Tiers EF'!$Z$5*$D81*$J81,IF($D81&lt;25,'Offroad Tiers EF'!$Z$6*$D81*$J81,IF($D81&lt;50,'Offroad Tiers EF'!$Z$7*$D81*$J81,IF($D81&lt;75,'Offroad Tiers EF'!$Z$8*$D81*$J81,IF($D81&lt;100,'Offroad Tiers EF'!$Z$9*$D81*$J81,IF($D81&lt;175,'Offroad Tiers EF'!$Z$10*$D81*$J81,IF($D81&lt;300,'Offroad Tiers EF'!$Z$11*$D81*$J81,IF($D81&lt;600,'Offroad Tiers EF'!$Z$12*$D81*$J81,"!"))))))))</f>
        <v>#REF!</v>
      </c>
      <c r="M81" s="164">
        <f>'[7]Offroad SCAB EF'!E247</f>
        <v>0</v>
      </c>
      <c r="N81" s="139" t="e">
        <f>IF($D81&lt;11,'Offroad Tiers EF'!$AD$5*$D81*$J81,IF($D81&lt;25,'Offroad Tiers EF'!$AD$6*$D81*$J81,IF($D81&lt;50,'Offroad Tiers EF'!$AD$7*$D81*$J81,IF($D81&lt;75,'Offroad Tiers EF'!$AD$8*$D81*$J81,IF($D81&lt;100,'Offroad Tiers EF'!$AD$9*$D81*$J81,IF($D81&lt;175,'Offroad Tiers EF'!$AD$10*$D81*$J81,IF($D81&lt;300,'Offroad Tiers EF'!$AD$11*$D81*$J81,IF($D81&lt;600,'Offroad Tiers EF'!$AD$12*$D81*$J81,"!"))))))))</f>
        <v>#REF!</v>
      </c>
      <c r="O81" s="165" t="e">
        <f>IF($D81&lt;11,'Offroad Tiers EF'!$AB$5*$D81*$J81,IF($D81&lt;25,'Offroad Tiers EF'!$AB$6*$D81*$J81,IF($D81&lt;50,'Offroad Tiers EF'!$AB$7*$D81*$J81,IF($D81&lt;75,'Offroad Tiers EF'!$AB$8*$D81*$J81,IF($D81&lt;100,'Offroad Tiers EF'!$AB$9*$D81*$J81,IF($D81&lt;175,'Offroad Tiers EF'!$AB$10*$D81*$J81,IF($D81&lt;300,'Offroad Tiers EF'!$AB$11*$D81*$J81,IF($D81&lt;600,'Offroad Tiers EF'!$AB$12*$D81*$J81,"!"))))))))</f>
        <v>#REF!</v>
      </c>
      <c r="P81" s="164"/>
      <c r="Q81" s="164"/>
      <c r="R81" s="164"/>
      <c r="S81" s="164"/>
      <c r="T81" s="167"/>
      <c r="U81" s="168" t="e">
        <f t="shared" si="27"/>
        <v>#REF!</v>
      </c>
      <c r="V81" s="168" t="e">
        <f t="shared" si="28"/>
        <v>#REF!</v>
      </c>
      <c r="W81" s="168" t="e">
        <f t="shared" si="28"/>
        <v>#REF!</v>
      </c>
      <c r="X81" s="169" t="e">
        <f t="shared" si="29"/>
        <v>#REF!</v>
      </c>
      <c r="Y81" s="164">
        <f t="shared" si="29"/>
        <v>0</v>
      </c>
      <c r="Z81" s="164" t="e">
        <f t="shared" si="29"/>
        <v>#REF!</v>
      </c>
      <c r="AA81" s="166" t="e">
        <f t="shared" si="29"/>
        <v>#REF!</v>
      </c>
      <c r="AB81" s="164"/>
      <c r="AC81" s="164"/>
      <c r="AD81" s="164"/>
      <c r="AE81" s="164"/>
    </row>
    <row r="82" spans="2:31" s="151" customFormat="1" ht="12" customHeight="1">
      <c r="B82" s="162" t="s">
        <v>213</v>
      </c>
      <c r="C82" s="137" t="s">
        <v>214</v>
      </c>
      <c r="D82" s="163">
        <v>75</v>
      </c>
      <c r="E82" s="163" t="s">
        <v>161</v>
      </c>
      <c r="F82" s="163">
        <v>1</v>
      </c>
      <c r="G82" s="163">
        <v>60</v>
      </c>
      <c r="H82" s="163">
        <v>8</v>
      </c>
      <c r="I82" s="163">
        <f t="shared" si="26"/>
        <v>480</v>
      </c>
      <c r="J82" s="163" t="e">
        <f>'Offroad Tiers LF'!#REF!</f>
        <v>#REF!</v>
      </c>
      <c r="K82" s="163">
        <v>120</v>
      </c>
      <c r="L82" s="139" t="e">
        <f>IF($D82&lt;11,'Offroad Tiers EF'!$Z$5*$D82*$J82,IF($D82&lt;25,'Offroad Tiers EF'!$Z$6*$D82*$J82,IF($D82&lt;50,'Offroad Tiers EF'!$Z$7*$D82*$J82,IF($D82&lt;75,'Offroad Tiers EF'!$Z$8*$D82*$J82,IF($D82&lt;100,'Offroad Tiers EF'!$Z$9*$D82*$J82,IF($D82&lt;175,'Offroad Tiers EF'!$Z$10*$D82*$J82,IF($D82&lt;300,'Offroad Tiers EF'!$Z$11*$D82*$J82,IF($D82&lt;600,'Offroad Tiers EF'!$Z$12*$D82*$J82,"!"))))))))</f>
        <v>#REF!</v>
      </c>
      <c r="M82" s="164">
        <f>'[7]Offroad SCAB EF'!E248</f>
        <v>0</v>
      </c>
      <c r="N82" s="139" t="e">
        <f>IF($D82&lt;11,'Offroad Tiers EF'!$AD$5*$D82*$J82,IF($D82&lt;25,'Offroad Tiers EF'!$AD$6*$D82*$J82,IF($D82&lt;50,'Offroad Tiers EF'!$AD$7*$D82*$J82,IF($D82&lt;75,'Offroad Tiers EF'!$AD$8*$D82*$J82,IF($D82&lt;100,'Offroad Tiers EF'!$AD$9*$D82*$J82,IF($D82&lt;175,'Offroad Tiers EF'!$AD$10*$D82*$J82,IF($D82&lt;300,'Offroad Tiers EF'!$AD$11*$D82*$J82,IF($D82&lt;600,'Offroad Tiers EF'!$AD$12*$D82*$J82,"!"))))))))</f>
        <v>#REF!</v>
      </c>
      <c r="O82" s="165" t="e">
        <f>IF($D82&lt;11,'Offroad Tiers EF'!$AB$5*$D82*$J82,IF($D82&lt;25,'Offroad Tiers EF'!$AB$6*$D82*$J82,IF($D82&lt;50,'Offroad Tiers EF'!$AB$7*$D82*$J82,IF($D82&lt;75,'Offroad Tiers EF'!$AB$8*$D82*$J82,IF($D82&lt;100,'Offroad Tiers EF'!$AB$9*$D82*$J82,IF($D82&lt;175,'Offroad Tiers EF'!$AB$10*$D82*$J82,IF($D82&lt;300,'Offroad Tiers EF'!$AB$11*$D82*$J82,IF($D82&lt;600,'Offroad Tiers EF'!$AB$12*$D82*$J82,"!"))))))))</f>
        <v>#REF!</v>
      </c>
      <c r="P82" s="164"/>
      <c r="Q82" s="164"/>
      <c r="R82" s="164"/>
      <c r="S82" s="164"/>
      <c r="T82" s="167"/>
      <c r="U82" s="168" t="e">
        <f t="shared" si="27"/>
        <v>#REF!</v>
      </c>
      <c r="V82" s="168" t="e">
        <f t="shared" si="28"/>
        <v>#REF!</v>
      </c>
      <c r="W82" s="168" t="e">
        <f t="shared" si="28"/>
        <v>#REF!</v>
      </c>
      <c r="X82" s="169" t="e">
        <f t="shared" si="29"/>
        <v>#REF!</v>
      </c>
      <c r="Y82" s="164">
        <f t="shared" si="29"/>
        <v>0</v>
      </c>
      <c r="Z82" s="164" t="e">
        <f t="shared" si="29"/>
        <v>#REF!</v>
      </c>
      <c r="AA82" s="166" t="e">
        <f t="shared" si="29"/>
        <v>#REF!</v>
      </c>
      <c r="AB82" s="164"/>
      <c r="AC82" s="164"/>
      <c r="AD82" s="164"/>
      <c r="AE82" s="164"/>
    </row>
    <row r="83" spans="2:31" s="151" customFormat="1" ht="12" customHeight="1">
      <c r="B83" s="162" t="s">
        <v>216</v>
      </c>
      <c r="C83" s="137" t="s">
        <v>217</v>
      </c>
      <c r="D83" s="163">
        <v>75</v>
      </c>
      <c r="E83" s="163" t="s">
        <v>161</v>
      </c>
      <c r="F83" s="163">
        <v>2</v>
      </c>
      <c r="G83" s="163">
        <v>60</v>
      </c>
      <c r="H83" s="163">
        <v>8</v>
      </c>
      <c r="I83" s="163">
        <f>F83*G83*H83</f>
        <v>960</v>
      </c>
      <c r="J83" s="163" t="e">
        <f>'Offroad Tiers LF'!#REF!</f>
        <v>#REF!</v>
      </c>
      <c r="K83" s="163">
        <v>120</v>
      </c>
      <c r="L83" s="139" t="e">
        <f>IF($D83&lt;11,'Offroad Tiers EF'!$Z$5*$D83*$J83,IF($D83&lt;25,'Offroad Tiers EF'!$Z$6*$D83*$J83,IF($D83&lt;50,'Offroad Tiers EF'!$Z$7*$D83*$J83,IF($D83&lt;75,'Offroad Tiers EF'!$Z$8*$D83*$J83,IF($D83&lt;100,'Offroad Tiers EF'!$Z$9*$D83*$J83,IF($D83&lt;175,'Offroad Tiers EF'!$Z$10*$D83*$J83,IF($D83&lt;300,'Offroad Tiers EF'!$Z$11*$D83*$J83,IF($D83&lt;600,'Offroad Tiers EF'!$Z$12*$D83*$J83,"!"))))))))</f>
        <v>#REF!</v>
      </c>
      <c r="M83" s="164">
        <f>'[7]Offroad SCAB EF'!E249</f>
        <v>0</v>
      </c>
      <c r="N83" s="139" t="e">
        <f>IF($D83&lt;11,'Offroad Tiers EF'!$AD$5*$D83*$J83,IF($D83&lt;25,'Offroad Tiers EF'!$AD$6*$D83*$J83,IF($D83&lt;50,'Offroad Tiers EF'!$AD$7*$D83*$J83,IF($D83&lt;75,'Offroad Tiers EF'!$AD$8*$D83*$J83,IF($D83&lt;100,'Offroad Tiers EF'!$AD$9*$D83*$J83,IF($D83&lt;175,'Offroad Tiers EF'!$AD$10*$D83*$J83,IF($D83&lt;300,'Offroad Tiers EF'!$AD$11*$D83*$J83,IF($D83&lt;600,'Offroad Tiers EF'!$AD$12*$D83*$J83,"!"))))))))</f>
        <v>#REF!</v>
      </c>
      <c r="O83" s="165" t="e">
        <f>IF($D83&lt;11,'Offroad Tiers EF'!$AB$5*$D83*$J83,IF($D83&lt;25,'Offroad Tiers EF'!$AB$6*$D83*$J83,IF($D83&lt;50,'Offroad Tiers EF'!$AB$7*$D83*$J83,IF($D83&lt;75,'Offroad Tiers EF'!$AB$8*$D83*$J83,IF($D83&lt;100,'Offroad Tiers EF'!$AB$9*$D83*$J83,IF($D83&lt;175,'Offroad Tiers EF'!$AB$10*$D83*$J83,IF($D83&lt;300,'Offroad Tiers EF'!$AB$11*$D83*$J83,IF($D83&lt;600,'Offroad Tiers EF'!$AB$12*$D83*$J83,"!"))))))))</f>
        <v>#REF!</v>
      </c>
      <c r="P83" s="164"/>
      <c r="Q83" s="164"/>
      <c r="R83" s="164"/>
      <c r="S83" s="164"/>
      <c r="T83" s="167"/>
      <c r="U83" s="168" t="e">
        <f t="shared" si="27"/>
        <v>#REF!</v>
      </c>
      <c r="V83" s="168" t="e">
        <f t="shared" si="28"/>
        <v>#REF!</v>
      </c>
      <c r="W83" s="168" t="e">
        <f t="shared" si="28"/>
        <v>#REF!</v>
      </c>
      <c r="X83" s="169" t="e">
        <f t="shared" si="29"/>
        <v>#REF!</v>
      </c>
      <c r="Y83" s="164">
        <f t="shared" si="29"/>
        <v>0</v>
      </c>
      <c r="Z83" s="164" t="e">
        <f t="shared" si="29"/>
        <v>#REF!</v>
      </c>
      <c r="AA83" s="166" t="e">
        <f t="shared" si="29"/>
        <v>#REF!</v>
      </c>
      <c r="AB83" s="164"/>
      <c r="AC83" s="164"/>
      <c r="AD83" s="164"/>
      <c r="AE83" s="164"/>
    </row>
    <row r="84" spans="2:31" s="151" customFormat="1" ht="12" customHeight="1">
      <c r="B84" s="162" t="s">
        <v>176</v>
      </c>
      <c r="C84" s="137" t="s">
        <v>177</v>
      </c>
      <c r="D84" s="163">
        <v>100</v>
      </c>
      <c r="E84" s="163" t="s">
        <v>161</v>
      </c>
      <c r="F84" s="163">
        <v>1</v>
      </c>
      <c r="G84" s="163">
        <v>90</v>
      </c>
      <c r="H84" s="163">
        <v>8</v>
      </c>
      <c r="I84" s="163">
        <f t="shared" ref="I84" si="30">F84*G84*H84</f>
        <v>720</v>
      </c>
      <c r="J84" s="170" t="e">
        <f>'Offroad Tiers LF'!#REF!</f>
        <v>#REF!</v>
      </c>
      <c r="K84" s="163">
        <v>120</v>
      </c>
      <c r="L84" s="139" t="e">
        <f>IF($D84&lt;11,'Offroad Tiers EF'!$Z$5*$D84*$J84,IF($D84&lt;25,'Offroad Tiers EF'!$Z$6*$D84*$J84,IF($D84&lt;50,'Offroad Tiers EF'!$Z$7*$D84*$J84,IF($D84&lt;75,'Offroad Tiers EF'!$Z$8*$D84*$J84,IF($D84&lt;100,'Offroad Tiers EF'!$Z$9*$D84*$J84,IF($D84&lt;175,'Offroad Tiers EF'!$Z$10*$D84*$J84,IF($D84&lt;300,'Offroad Tiers EF'!$Z$11*$D84*$J84,IF($D84&lt;600,'Offroad Tiers EF'!$Z$12*$D84*$J84,"!"))))))))</f>
        <v>#REF!</v>
      </c>
      <c r="M84" s="164">
        <f>'[7]Offroad SCAB EF'!E250</f>
        <v>0</v>
      </c>
      <c r="N84" s="139" t="e">
        <f>IF($D84&lt;11,'Offroad Tiers EF'!$AD$5*$D84*$J84,IF($D84&lt;25,'Offroad Tiers EF'!$AD$6*$D84*$J84,IF($D84&lt;50,'Offroad Tiers EF'!$AD$7*$D84*$J84,IF($D84&lt;75,'Offroad Tiers EF'!$AD$8*$D84*$J84,IF($D84&lt;100,'Offroad Tiers EF'!$AD$9*$D84*$J84,IF($D84&lt;175,'Offroad Tiers EF'!$AD$10*$D84*$J84,IF($D84&lt;300,'Offroad Tiers EF'!$AD$11*$D84*$J84,IF($D84&lt;600,'Offroad Tiers EF'!$AD$12*$D84*$J84,"!"))))))))</f>
        <v>#REF!</v>
      </c>
      <c r="O84" s="165" t="e">
        <f>IF($D84&lt;11,'Offroad Tiers EF'!$AB$5*$D84*$J84,IF($D84&lt;25,'Offroad Tiers EF'!$AB$6*$D84*$J84,IF($D84&lt;50,'Offroad Tiers EF'!$AB$7*$D84*$J84,IF($D84&lt;75,'Offroad Tiers EF'!$AB$8*$D84*$J84,IF($D84&lt;100,'Offroad Tiers EF'!$AB$9*$D84*$J84,IF($D84&lt;175,'Offroad Tiers EF'!$AB$10*$D84*$J84,IF($D84&lt;300,'Offroad Tiers EF'!$AB$11*$D84*$J84,IF($D84&lt;600,'Offroad Tiers EF'!$AB$12*$D84*$J84,"!"))))))))</f>
        <v>#REF!</v>
      </c>
      <c r="P84" s="164"/>
      <c r="Q84" s="164"/>
      <c r="R84" s="164"/>
      <c r="S84" s="164"/>
      <c r="T84" s="167"/>
      <c r="U84" s="168" t="e">
        <f t="shared" si="27"/>
        <v>#REF!</v>
      </c>
      <c r="V84" s="168" t="e">
        <f t="shared" si="28"/>
        <v>#REF!</v>
      </c>
      <c r="W84" s="168" t="e">
        <f t="shared" si="28"/>
        <v>#REF!</v>
      </c>
      <c r="X84" s="169" t="e">
        <f t="shared" si="29"/>
        <v>#REF!</v>
      </c>
      <c r="Y84" s="164">
        <f t="shared" si="29"/>
        <v>0</v>
      </c>
      <c r="Z84" s="164" t="e">
        <f t="shared" si="29"/>
        <v>#REF!</v>
      </c>
      <c r="AA84" s="166" t="e">
        <f t="shared" si="29"/>
        <v>#REF!</v>
      </c>
      <c r="AB84" s="164"/>
      <c r="AC84" s="164"/>
      <c r="AD84" s="164"/>
      <c r="AE84" s="164"/>
    </row>
    <row r="85" spans="2:31" s="151" customFormat="1" ht="12" customHeight="1" thickBot="1">
      <c r="B85" s="182" t="s">
        <v>203</v>
      </c>
      <c r="C85" s="183" t="s">
        <v>204</v>
      </c>
      <c r="D85" s="184">
        <v>30</v>
      </c>
      <c r="E85" s="184" t="s">
        <v>205</v>
      </c>
      <c r="F85" s="184">
        <v>3</v>
      </c>
      <c r="G85" s="184">
        <v>60</v>
      </c>
      <c r="H85" s="184">
        <v>8</v>
      </c>
      <c r="I85" s="184">
        <f>F85*G85*H85</f>
        <v>1440</v>
      </c>
      <c r="J85" s="184">
        <f>'Offroad Tiers LF'!$C$7</f>
        <v>0.74</v>
      </c>
      <c r="K85" s="184">
        <v>50</v>
      </c>
      <c r="L85" s="186">
        <f>IF($D85&lt;11,'Offroad Tiers EF'!$Z$5*$D85*$J85,IF($D85&lt;25,'Offroad Tiers EF'!$Z$6*$D85*$J85,IF($D85&lt;50,'Offroad Tiers EF'!$Z$7*$D85*$J85,IF($D85&lt;75,'Offroad Tiers EF'!$Z$8*$D85*$J85,IF($D85&lt;100,'Offroad Tiers EF'!$Z$9*$D85*$J85,IF($D85&lt;175,'Offroad Tiers EF'!$Z$10*$D85*$J85,IF($D85&lt;300,'Offroad Tiers EF'!$Z$11*$D85*$J85,IF($D85&lt;600,'Offroad Tiers EF'!$Z$12*$D85*$J85,"!"))))))))</f>
        <v>0.26037037037037031</v>
      </c>
      <c r="M85" s="187">
        <f>'[7]Offroad SCAB EF'!E251</f>
        <v>0</v>
      </c>
      <c r="N85" s="186">
        <f>IF($D85&lt;11,'Offroad Tiers EF'!$AD$5*$D85*$J85,IF($D85&lt;25,'Offroad Tiers EF'!$AD$6*$D85*$J85,IF($D85&lt;50,'Offroad Tiers EF'!$AD$7*$D85*$J85,IF($D85&lt;75,'Offroad Tiers EF'!$AD$8*$D85*$J85,IF($D85&lt;100,'Offroad Tiers EF'!$AD$9*$D85*$J85,IF($D85&lt;175,'Offroad Tiers EF'!$AD$10*$D85*$J85,IF($D85&lt;300,'Offroad Tiers EF'!$AD$11*$D85*$J85,IF($D85&lt;600,'Offroad Tiers EF'!$AD$12*$D85*$J85,"!"))))))))</f>
        <v>2.2023809523809522E-2</v>
      </c>
      <c r="O85" s="188">
        <f>IF($D85&lt;11,'Offroad Tiers EF'!$AB$5*$D85*$J85,IF($D85&lt;25,'Offroad Tiers EF'!$AB$6*$D85*$J85,IF($D85&lt;50,'Offroad Tiers EF'!$AB$7*$D85*$J85,IF($D85&lt;75,'Offroad Tiers EF'!$AB$8*$D85*$J85,IF($D85&lt;100,'Offroad Tiers EF'!$AB$9*$D85*$J85,IF($D85&lt;175,'Offroad Tiers EF'!$AB$10*$D85*$J85,IF($D85&lt;300,'Offroad Tiers EF'!$AB$11*$D85*$J85,IF($D85&lt;600,'Offroad Tiers EF'!$AB$12*$D85*$J85,"!"))))))))</f>
        <v>0.20066137566137565</v>
      </c>
      <c r="P85" s="164"/>
      <c r="Q85" s="164"/>
      <c r="R85" s="164"/>
      <c r="S85" s="164"/>
      <c r="T85" s="167"/>
      <c r="U85" s="168">
        <f t="shared" si="27"/>
        <v>6.2488888888888869</v>
      </c>
      <c r="V85" s="168">
        <f t="shared" si="28"/>
        <v>0.52857142857142847</v>
      </c>
      <c r="W85" s="168">
        <f t="shared" si="28"/>
        <v>4.8158730158730156</v>
      </c>
      <c r="X85" s="169">
        <f t="shared" si="29"/>
        <v>0.18746666666666661</v>
      </c>
      <c r="Y85" s="164">
        <f t="shared" si="29"/>
        <v>0</v>
      </c>
      <c r="Z85" s="164">
        <f t="shared" si="29"/>
        <v>1.5857142857142854E-2</v>
      </c>
      <c r="AA85" s="166">
        <f t="shared" si="29"/>
        <v>0.14447619047619048</v>
      </c>
      <c r="AB85" s="164"/>
      <c r="AC85" s="164"/>
      <c r="AD85" s="164"/>
      <c r="AE85" s="164"/>
    </row>
    <row r="86" spans="2:31" s="151" customFormat="1" ht="12" customHeight="1">
      <c r="B86" s="176"/>
      <c r="C86" s="137"/>
      <c r="D86" s="163"/>
      <c r="E86" s="163"/>
      <c r="F86" s="163"/>
      <c r="G86" s="163"/>
      <c r="H86" s="163"/>
      <c r="I86" s="163"/>
      <c r="J86" s="163"/>
      <c r="K86" s="163"/>
      <c r="L86" s="139"/>
      <c r="M86" s="164"/>
      <c r="N86" s="139"/>
      <c r="O86" s="139"/>
      <c r="P86" s="164"/>
      <c r="Q86" s="164"/>
      <c r="R86" s="164"/>
      <c r="S86" s="164"/>
      <c r="T86" s="167"/>
      <c r="U86" s="168"/>
      <c r="V86" s="168"/>
      <c r="W86" s="168"/>
      <c r="X86" s="164"/>
      <c r="Y86" s="164"/>
      <c r="Z86" s="164"/>
      <c r="AA86" s="164"/>
      <c r="AB86" s="164"/>
      <c r="AC86" s="164"/>
      <c r="AD86" s="164"/>
      <c r="AE86" s="164"/>
    </row>
    <row r="87" spans="2:31" s="151" customFormat="1" ht="12" customHeight="1">
      <c r="B87" s="176"/>
      <c r="C87" s="137"/>
      <c r="D87" s="163"/>
      <c r="E87" s="163"/>
      <c r="F87" s="163"/>
      <c r="G87" s="163"/>
      <c r="H87" s="163"/>
      <c r="I87" s="163"/>
      <c r="J87" s="163"/>
      <c r="K87" s="163"/>
      <c r="L87" s="139"/>
      <c r="M87" s="164"/>
      <c r="N87" s="139"/>
      <c r="O87" s="139"/>
      <c r="P87" s="164"/>
      <c r="Q87" s="164"/>
      <c r="R87" s="164"/>
      <c r="S87" s="164"/>
      <c r="T87" s="167"/>
      <c r="U87" s="168"/>
      <c r="V87" s="168"/>
      <c r="W87" s="168"/>
      <c r="X87" s="164"/>
      <c r="Y87" s="164"/>
      <c r="Z87" s="164"/>
      <c r="AA87" s="164"/>
      <c r="AB87" s="164"/>
      <c r="AC87" s="164"/>
      <c r="AD87" s="164"/>
      <c r="AE87" s="164"/>
    </row>
    <row r="88" spans="2:31" s="151" customFormat="1" ht="12" customHeight="1">
      <c r="B88" s="176"/>
      <c r="C88" s="137"/>
      <c r="D88" s="163"/>
      <c r="E88" s="163"/>
      <c r="F88" s="163"/>
      <c r="G88" s="163"/>
      <c r="H88" s="163"/>
      <c r="I88" s="163"/>
      <c r="J88" s="163"/>
      <c r="K88" s="163"/>
      <c r="L88" s="139"/>
      <c r="M88" s="164"/>
      <c r="N88" s="139"/>
      <c r="O88" s="139"/>
      <c r="P88" s="164"/>
      <c r="Q88" s="164"/>
      <c r="R88" s="164"/>
      <c r="S88" s="164"/>
      <c r="T88" s="167"/>
      <c r="U88" s="168"/>
      <c r="V88" s="168"/>
      <c r="W88" s="168"/>
      <c r="X88" s="164"/>
      <c r="Y88" s="164"/>
      <c r="Z88" s="164"/>
      <c r="AA88" s="164"/>
      <c r="AB88" s="164"/>
      <c r="AC88" s="164"/>
      <c r="AD88" s="164"/>
      <c r="AE88" s="164"/>
    </row>
    <row r="89" spans="2:31" s="151" customFormat="1" ht="12" customHeight="1">
      <c r="B89" s="176"/>
      <c r="C89" s="137"/>
      <c r="D89" s="163"/>
      <c r="E89" s="163"/>
      <c r="F89" s="163"/>
      <c r="G89" s="163"/>
      <c r="H89" s="163"/>
      <c r="I89" s="163"/>
      <c r="J89" s="163"/>
      <c r="K89" s="163"/>
      <c r="L89" s="139"/>
      <c r="M89" s="164"/>
      <c r="N89" s="139"/>
      <c r="O89" s="139"/>
      <c r="P89" s="164"/>
      <c r="Q89" s="164"/>
      <c r="R89" s="164"/>
      <c r="S89" s="164"/>
      <c r="T89" s="167"/>
      <c r="U89" s="168"/>
      <c r="V89" s="168"/>
      <c r="W89" s="168"/>
      <c r="X89" s="164"/>
      <c r="Y89" s="164"/>
      <c r="Z89" s="164"/>
      <c r="AA89" s="164"/>
      <c r="AB89" s="164"/>
      <c r="AC89" s="164"/>
      <c r="AD89" s="164"/>
      <c r="AE89" s="164"/>
    </row>
    <row r="90" spans="2:31" s="151" customFormat="1" ht="12" customHeight="1">
      <c r="B90" s="176"/>
      <c r="C90" s="137"/>
      <c r="D90" s="163"/>
      <c r="E90" s="163"/>
      <c r="F90" s="163"/>
      <c r="G90" s="163"/>
      <c r="H90" s="163"/>
      <c r="I90" s="163"/>
      <c r="J90" s="163"/>
      <c r="K90" s="163"/>
      <c r="L90" s="139"/>
      <c r="M90" s="164"/>
      <c r="N90" s="139"/>
      <c r="O90" s="139"/>
      <c r="P90" s="164"/>
      <c r="Q90" s="164"/>
      <c r="R90" s="164"/>
      <c r="S90" s="164"/>
      <c r="T90" s="167"/>
      <c r="U90" s="168"/>
      <c r="V90" s="168"/>
      <c r="W90" s="168"/>
      <c r="X90" s="164"/>
      <c r="Y90" s="164"/>
      <c r="Z90" s="164"/>
      <c r="AA90" s="164"/>
      <c r="AB90" s="164"/>
      <c r="AC90" s="164"/>
      <c r="AD90" s="164"/>
      <c r="AE90" s="164"/>
    </row>
    <row r="91" spans="2:31" s="151" customFormat="1" ht="12" customHeight="1">
      <c r="B91" s="176"/>
      <c r="C91" s="137"/>
      <c r="D91" s="163"/>
      <c r="E91" s="163"/>
      <c r="F91" s="163"/>
      <c r="G91" s="163"/>
      <c r="H91" s="163"/>
      <c r="I91" s="163"/>
      <c r="J91" s="163"/>
      <c r="K91" s="163"/>
      <c r="L91" s="139"/>
      <c r="M91" s="164"/>
      <c r="N91" s="139"/>
      <c r="O91" s="139"/>
      <c r="P91" s="164"/>
      <c r="Q91" s="164"/>
      <c r="R91" s="164"/>
      <c r="S91" s="164"/>
      <c r="T91" s="167"/>
      <c r="U91" s="168"/>
      <c r="V91" s="168"/>
      <c r="W91" s="168"/>
      <c r="X91" s="164"/>
      <c r="Y91" s="164"/>
      <c r="Z91" s="164"/>
      <c r="AA91" s="164"/>
      <c r="AB91" s="164"/>
      <c r="AC91" s="164"/>
      <c r="AD91" s="164"/>
      <c r="AE91" s="164"/>
    </row>
    <row r="92" spans="2:31" s="151" customFormat="1" ht="12" customHeight="1">
      <c r="B92" s="176"/>
      <c r="C92" s="137"/>
      <c r="D92" s="163"/>
      <c r="E92" s="163"/>
      <c r="F92" s="163"/>
      <c r="G92" s="163"/>
      <c r="H92" s="163"/>
      <c r="I92" s="163"/>
      <c r="J92" s="163"/>
      <c r="K92" s="163"/>
      <c r="L92" s="139"/>
      <c r="M92" s="164"/>
      <c r="N92" s="139"/>
      <c r="O92" s="139"/>
      <c r="P92" s="164"/>
      <c r="Q92" s="164"/>
      <c r="R92" s="164"/>
      <c r="S92" s="164"/>
      <c r="T92" s="167"/>
      <c r="U92" s="168"/>
      <c r="V92" s="168"/>
      <c r="W92" s="168"/>
      <c r="X92" s="164"/>
      <c r="Y92" s="164"/>
      <c r="Z92" s="164"/>
      <c r="AA92" s="164"/>
      <c r="AB92" s="164"/>
      <c r="AC92" s="164"/>
      <c r="AD92" s="164"/>
      <c r="AE92" s="164"/>
    </row>
    <row r="93" spans="2:31" s="151" customFormat="1" ht="12" customHeight="1">
      <c r="B93" s="176"/>
      <c r="C93" s="137"/>
      <c r="D93" s="163"/>
      <c r="E93" s="163"/>
      <c r="F93" s="163"/>
      <c r="G93" s="163"/>
      <c r="H93" s="163"/>
      <c r="I93" s="163"/>
      <c r="J93" s="163"/>
      <c r="K93" s="163"/>
      <c r="L93" s="139"/>
      <c r="M93" s="164"/>
      <c r="N93" s="139"/>
      <c r="O93" s="139"/>
      <c r="P93" s="164"/>
      <c r="Q93" s="164"/>
      <c r="R93" s="164"/>
      <c r="S93" s="164"/>
      <c r="T93" s="167"/>
      <c r="U93" s="168"/>
      <c r="V93" s="168"/>
      <c r="W93" s="168"/>
      <c r="X93" s="164"/>
      <c r="Y93" s="164"/>
      <c r="Z93" s="164"/>
      <c r="AA93" s="164"/>
      <c r="AB93" s="164"/>
      <c r="AC93" s="164"/>
      <c r="AD93" s="164"/>
      <c r="AE93" s="164"/>
    </row>
    <row r="94" spans="2:31" s="151" customFormat="1" ht="12" customHeight="1">
      <c r="B94" s="132" t="s">
        <v>219</v>
      </c>
      <c r="C94" s="135"/>
      <c r="D94" s="136"/>
      <c r="E94" s="136"/>
      <c r="F94" s="137"/>
      <c r="G94" s="137"/>
      <c r="H94" s="136"/>
      <c r="I94" s="138"/>
      <c r="J94" s="134"/>
      <c r="K94" s="136"/>
      <c r="L94" s="139"/>
      <c r="M94" s="140"/>
      <c r="N94" s="140"/>
      <c r="O94" s="140"/>
      <c r="P94" s="140"/>
      <c r="Q94" s="140"/>
      <c r="R94" s="140"/>
      <c r="S94" s="140"/>
      <c r="T94" s="134"/>
      <c r="U94" s="134"/>
      <c r="V94" s="134"/>
      <c r="W94" s="134"/>
      <c r="X94" s="134"/>
      <c r="Y94" s="134"/>
      <c r="Z94" s="134"/>
      <c r="AA94" s="134"/>
      <c r="AB94" s="164"/>
      <c r="AC94" s="164"/>
      <c r="AD94" s="164"/>
      <c r="AE94" s="164"/>
    </row>
    <row r="95" spans="2:31" s="151" customFormat="1" ht="12" customHeight="1" thickBot="1">
      <c r="B95" s="134" t="s">
        <v>220</v>
      </c>
      <c r="C95" s="137"/>
      <c r="D95" s="136"/>
      <c r="E95" s="136"/>
      <c r="F95" s="137"/>
      <c r="G95" s="137"/>
      <c r="H95" s="137"/>
      <c r="I95" s="142"/>
      <c r="J95" s="137"/>
      <c r="K95" s="137"/>
      <c r="L95" s="143"/>
      <c r="M95" s="140"/>
      <c r="N95" s="140"/>
      <c r="O95" s="140"/>
      <c r="P95" s="140"/>
      <c r="Q95" s="140"/>
      <c r="R95" s="140"/>
      <c r="S95" s="140"/>
      <c r="T95" s="134"/>
      <c r="U95" s="134"/>
      <c r="V95" s="134"/>
      <c r="W95" s="134"/>
      <c r="X95" s="134"/>
      <c r="Y95" s="134"/>
      <c r="Z95" s="134"/>
      <c r="AA95" s="134"/>
      <c r="AB95" s="164"/>
      <c r="AC95" s="164"/>
      <c r="AD95" s="164"/>
      <c r="AE95" s="164"/>
    </row>
    <row r="96" spans="2:31" s="151" customFormat="1" ht="26.25" customHeight="1">
      <c r="B96" s="739" t="s">
        <v>138</v>
      </c>
      <c r="C96" s="741" t="s">
        <v>139</v>
      </c>
      <c r="D96" s="741" t="s">
        <v>140</v>
      </c>
      <c r="E96" s="741" t="s">
        <v>141</v>
      </c>
      <c r="F96" s="741" t="s">
        <v>142</v>
      </c>
      <c r="G96" s="741" t="s">
        <v>143</v>
      </c>
      <c r="H96" s="741" t="s">
        <v>144</v>
      </c>
      <c r="I96" s="144" t="s">
        <v>145</v>
      </c>
      <c r="J96" s="741" t="s">
        <v>146</v>
      </c>
      <c r="K96" s="741" t="s">
        <v>147</v>
      </c>
      <c r="L96" s="145" t="s">
        <v>148</v>
      </c>
      <c r="M96" s="146" t="s">
        <v>149</v>
      </c>
      <c r="N96" s="145" t="s">
        <v>150</v>
      </c>
      <c r="O96" s="147" t="s">
        <v>151</v>
      </c>
      <c r="P96" s="148" t="s">
        <v>152</v>
      </c>
      <c r="Q96" s="147" t="s">
        <v>153</v>
      </c>
      <c r="R96" s="148" t="s">
        <v>154</v>
      </c>
      <c r="S96" s="147" t="s">
        <v>155</v>
      </c>
      <c r="T96" s="149"/>
      <c r="U96" s="150" t="s">
        <v>156</v>
      </c>
      <c r="V96" s="145" t="s">
        <v>150</v>
      </c>
      <c r="W96" s="147" t="s">
        <v>151</v>
      </c>
      <c r="X96" s="150" t="s">
        <v>156</v>
      </c>
      <c r="Y96" s="146" t="s">
        <v>149</v>
      </c>
      <c r="Z96" s="145" t="s">
        <v>150</v>
      </c>
      <c r="AA96" s="147" t="s">
        <v>151</v>
      </c>
      <c r="AB96" s="164"/>
      <c r="AC96" s="164"/>
      <c r="AD96" s="164"/>
      <c r="AE96" s="164"/>
    </row>
    <row r="97" spans="2:16384" s="151" customFormat="1" ht="46.5" customHeight="1" thickBot="1">
      <c r="B97" s="740"/>
      <c r="C97" s="742"/>
      <c r="D97" s="743"/>
      <c r="E97" s="743"/>
      <c r="F97" s="743"/>
      <c r="G97" s="743"/>
      <c r="H97" s="743"/>
      <c r="I97" s="152">
        <f>SUM(I98:I105)</f>
        <v>5116</v>
      </c>
      <c r="J97" s="742"/>
      <c r="K97" s="742"/>
      <c r="L97" s="153" t="s">
        <v>157</v>
      </c>
      <c r="M97" s="153" t="s">
        <v>157</v>
      </c>
      <c r="N97" s="153" t="s">
        <v>157</v>
      </c>
      <c r="O97" s="154" t="s">
        <v>157</v>
      </c>
      <c r="P97" s="155" t="s">
        <v>157</v>
      </c>
      <c r="Q97" s="156" t="s">
        <v>157</v>
      </c>
      <c r="R97" s="155" t="s">
        <v>157</v>
      </c>
      <c r="S97" s="156" t="s">
        <v>157</v>
      </c>
      <c r="T97" s="149"/>
      <c r="U97" s="157" t="s">
        <v>131</v>
      </c>
      <c r="V97" s="157" t="s">
        <v>131</v>
      </c>
      <c r="W97" s="157" t="s">
        <v>131</v>
      </c>
      <c r="X97" s="157" t="s">
        <v>132</v>
      </c>
      <c r="Y97" s="158" t="s">
        <v>132</v>
      </c>
      <c r="Z97" s="159" t="s">
        <v>132</v>
      </c>
      <c r="AA97" s="160" t="s">
        <v>132</v>
      </c>
      <c r="AB97" s="164"/>
      <c r="AC97" s="164"/>
      <c r="AD97" s="164"/>
      <c r="AE97" s="164"/>
    </row>
    <row r="98" spans="2:16384" s="151" customFormat="1" ht="12" customHeight="1">
      <c r="B98" s="162" t="s">
        <v>221</v>
      </c>
      <c r="C98" s="137" t="s">
        <v>222</v>
      </c>
      <c r="D98" s="163">
        <v>85</v>
      </c>
      <c r="E98" s="163" t="s">
        <v>161</v>
      </c>
      <c r="F98" s="163">
        <v>1</v>
      </c>
      <c r="G98" s="163">
        <v>152</v>
      </c>
      <c r="H98" s="163">
        <v>4</v>
      </c>
      <c r="I98" s="163">
        <f t="shared" ref="I98:I105" si="31">F98*G98*H98</f>
        <v>608</v>
      </c>
      <c r="J98" s="163">
        <f>'[8]Offroad Tiers LF'!$K$281</f>
        <v>0.51</v>
      </c>
      <c r="K98" s="163">
        <v>120</v>
      </c>
      <c r="L98" s="139">
        <f>IF($D98&lt;11,'[8]Offroad Tiers EF'!$Z$4*$D98*$J98,IF($D98&lt;25,'[8]Offroad Tiers EF'!$Z$5*$D98*$J98,IF($D98&lt;50,'[8]Offroad Tiers EF'!$Z$6*$D98*$J98,IF($D98&lt;75,'[8]Offroad Tiers EF'!$Z$7*$D98*$J98,IF($D98&lt;100,'[8]Offroad Tiers EF'!$Z$8*$D98*$J98,IF($D98&lt;175,'[8]Offroad Tiers EF'!$Z$9*$D98*$J98,IF($D98&lt;300,'[8]Offroad Tiers EF'!$Z$10*$D98*$J98,IF($D98&lt;600,'[8]Offroad Tiers EF'!$Z$11*$D98*$J98,"!"))))))))</f>
        <v>0.53518518518518521</v>
      </c>
      <c r="M98" s="164">
        <f>'[8]Offroad SCAB EF'!E116</f>
        <v>3.9050268122506837E-2</v>
      </c>
      <c r="N98" s="139">
        <f>IF($D98&lt;11,'[8]Offroad Tiers EF'!$AD$4*$D98*$J98,IF($D98&lt;25,'[8]Offroad Tiers EF'!$AD$5*$D98*$J98,IF($D98&lt;50,'[8]Offroad Tiers EF'!$AD$6*$D98*$J98,IF($D98&lt;75,'[8]Offroad Tiers EF'!$AD$7*$D98*$J98,IF($D98&lt;100,'[8]Offroad Tiers EF'!$AD$8*$D98*$J98,IF($D98&lt;175,'[8]Offroad Tiers EF'!$AD$9*$D98*$J98,IF($D98&lt;300,'[8]Offroad Tiers EF'!$AD$10*$D98*$J98,IF($D98&lt;600,'[8]Offroad Tiers EF'!$AD$11*$D98*$J98,"!"))))))))</f>
        <v>2.8670634920634919E-2</v>
      </c>
      <c r="O98" s="165">
        <f>IF($D98&lt;11,'[8]Offroad Tiers EF'!$AB$4*$D98*$J98,IF($D98&lt;25,'[8]Offroad Tiers EF'!$AB$5*$D98*$J98,IF($D98&lt;50,'[8]Offroad Tiers EF'!$AB$6*$D98*$J98,IF($D98&lt;75,'[8]Offroad Tiers EF'!$AB$7*$D98*$J98,IF($D98&lt;100,'[8]Offroad Tiers EF'!$AB$8*$D98*$J98,IF($D98&lt;175,'[8]Offroad Tiers EF'!$AB$9*$D98*$J98,IF($D98&lt;300,'[8]Offroad Tiers EF'!$AB$10*$D98*$J98,IF($D98&lt;600,'[8]Offroad Tiers EF'!$AB$11*$D98*$J98,"!"))))))))</f>
        <v>0.35360449735449734</v>
      </c>
      <c r="P98" s="164">
        <f>'[8]Offroad SCAB EF'!H116</f>
        <v>1.8087121467005656E-3</v>
      </c>
      <c r="Q98" s="166">
        <f>'[8]Offroad SCAB EF'!I116</f>
        <v>6.3954651761943806</v>
      </c>
      <c r="R98" s="164">
        <f>'[8]Offroad SCAB EF'!J116</f>
        <v>5.9844111074873366E-4</v>
      </c>
      <c r="S98" s="166">
        <f t="shared" ref="S98:S105" si="32">R98*$O$5</f>
        <v>2.682667048183979E-4</v>
      </c>
      <c r="T98" s="167"/>
      <c r="U98" s="201">
        <f t="shared" ref="U98:U105" si="33">$F98*H98*L98</f>
        <v>2.1407407407407408</v>
      </c>
      <c r="V98" s="168">
        <f t="shared" ref="V98:W105" si="34">$F98*$H98*N98</f>
        <v>0.11468253968253968</v>
      </c>
      <c r="W98" s="202">
        <f t="shared" si="34"/>
        <v>1.4144179894179894</v>
      </c>
      <c r="X98" s="169">
        <f t="shared" ref="X98:AA105" si="35">L98*$I98/2000</f>
        <v>0.16269629629629631</v>
      </c>
      <c r="Y98" s="164">
        <f t="shared" si="35"/>
        <v>1.1871281509242078E-2</v>
      </c>
      <c r="Z98" s="164">
        <f t="shared" si="35"/>
        <v>8.7158730158730154E-3</v>
      </c>
      <c r="AA98" s="166">
        <f t="shared" si="35"/>
        <v>0.10749576719576719</v>
      </c>
      <c r="AB98" s="164"/>
      <c r="AC98" s="164"/>
      <c r="AD98" s="164"/>
      <c r="AE98" s="164"/>
    </row>
    <row r="99" spans="2:16384" s="151" customFormat="1" ht="12" customHeight="1">
      <c r="B99" s="162" t="s">
        <v>223</v>
      </c>
      <c r="C99" s="137" t="s">
        <v>224</v>
      </c>
      <c r="D99" s="163">
        <v>10</v>
      </c>
      <c r="E99" s="163" t="s">
        <v>205</v>
      </c>
      <c r="F99" s="163">
        <v>2</v>
      </c>
      <c r="G99" s="163">
        <v>10</v>
      </c>
      <c r="H99" s="163">
        <v>5</v>
      </c>
      <c r="I99" s="163">
        <f t="shared" si="31"/>
        <v>100</v>
      </c>
      <c r="J99" s="163">
        <f>'[8]Offroad Tiers LF'!$K$55</f>
        <v>0.74</v>
      </c>
      <c r="K99" s="163">
        <v>15</v>
      </c>
      <c r="L99" s="139">
        <f>IF($D99&lt;11,'[8]Offroad Tiers EF'!$Z$4*$D99*$J99,IF($D99&lt;25,'[8]Offroad Tiers EF'!$Z$5*$D99*$J99,IF($D99&lt;50,'[8]Offroad Tiers EF'!$Z$6*$D99*$J99,IF($D99&lt;75,'[8]Offroad Tiers EF'!$Z$7*$D99*$J99,IF($D99&lt;100,'[8]Offroad Tiers EF'!$Z$8*$D99*$J99,IF($D99&lt;175,'[8]Offroad Tiers EF'!$Z$9*$D99*$J99,IF($D99&lt;300,'[8]Offroad Tiers EF'!$Z$10*$D99*$J99,IF($D99&lt;600,'[8]Offroad Tiers EF'!$Z$11*$D99*$J99,"!"))))))))</f>
        <v>9.1358024691358022E-2</v>
      </c>
      <c r="M99" s="164">
        <f>'[8]Offroad SCAB EF'!E241</f>
        <v>0.2854484368641993</v>
      </c>
      <c r="N99" s="139">
        <f>IF($D99&lt;11,'[8]Offroad Tiers EF'!$AD$4*$D99*$J99,IF($D99&lt;25,'[8]Offroad Tiers EF'!$AD$5*$D99*$J99,IF($D99&lt;50,'[8]Offroad Tiers EF'!$AD$6*$D99*$J99,IF($D99&lt;75,'[8]Offroad Tiers EF'!$AD$7*$D99*$J99,IF($D99&lt;100,'[8]Offroad Tiers EF'!$AD$8*$D99*$J99,IF($D99&lt;175,'[8]Offroad Tiers EF'!$AD$9*$D99*$J99,IF($D99&lt;300,'[8]Offroad Tiers EF'!$AD$10*$D99*$J99,IF($D99&lt;600,'[8]Offroad Tiers EF'!$AD$11*$D99*$J99,"!"))))))))</f>
        <v>9.7883597883597871E-3</v>
      </c>
      <c r="O99" s="165">
        <f>IF($D99&lt;11,'[8]Offroad Tiers EF'!$AB$4*$D99*$J99,IF($D99&lt;25,'[8]Offroad Tiers EF'!$AB$5*$D99*$J99,IF($D99&lt;50,'[8]Offroad Tiers EF'!$AB$6*$D99*$J99,IF($D99&lt;75,'[8]Offroad Tiers EF'!$AB$7*$D99*$J99,IF($D99&lt;100,'[8]Offroad Tiers EF'!$AB$8*$D99*$J99,IF($D99&lt;175,'[8]Offroad Tiers EF'!$AB$9*$D99*$J99,IF($D99&lt;300,'[8]Offroad Tiers EF'!$AB$10*$D99*$J99,IF($D99&lt;600,'[8]Offroad Tiers EF'!$AB$11*$D99*$J99,"!"))))))))</f>
        <v>9.7883597883597878E-2</v>
      </c>
      <c r="P99" s="164">
        <f>'[8]Offroad SCAB EF'!H241</f>
        <v>2.5960579154953391E-2</v>
      </c>
      <c r="Q99" s="166">
        <f>'[8]Offroad SCAB EF'!I241</f>
        <v>25.95805763702694</v>
      </c>
      <c r="R99" s="164">
        <f>'[8]Offroad SCAB EF'!J241</f>
        <v>9.6622311883530106E-3</v>
      </c>
      <c r="S99" s="166">
        <f t="shared" si="32"/>
        <v>4.3313450154685912E-3</v>
      </c>
      <c r="T99" s="167"/>
      <c r="U99" s="201">
        <f t="shared" si="33"/>
        <v>0.9135802469135802</v>
      </c>
      <c r="V99" s="168">
        <f t="shared" si="34"/>
        <v>9.7883597883597878E-2</v>
      </c>
      <c r="W99" s="202">
        <f t="shared" si="34"/>
        <v>0.97883597883597884</v>
      </c>
      <c r="X99" s="169">
        <f t="shared" si="35"/>
        <v>4.5679012345679008E-3</v>
      </c>
      <c r="Y99" s="164">
        <f t="shared" si="35"/>
        <v>1.4272421843209966E-2</v>
      </c>
      <c r="Z99" s="164">
        <f t="shared" si="35"/>
        <v>4.894179894179894E-4</v>
      </c>
      <c r="AA99" s="166">
        <f t="shared" si="35"/>
        <v>4.8941798941798936E-3</v>
      </c>
      <c r="AB99" s="164"/>
      <c r="AC99" s="164"/>
      <c r="AD99" s="164"/>
      <c r="AE99" s="164"/>
    </row>
    <row r="100" spans="2:16384" s="151" customFormat="1" ht="12" customHeight="1">
      <c r="B100" s="162" t="s">
        <v>225</v>
      </c>
      <c r="C100" s="137" t="s">
        <v>210</v>
      </c>
      <c r="D100" s="163">
        <v>120</v>
      </c>
      <c r="E100" s="163" t="s">
        <v>161</v>
      </c>
      <c r="F100" s="163">
        <v>1</v>
      </c>
      <c r="G100" s="163">
        <v>152</v>
      </c>
      <c r="H100" s="163">
        <v>2</v>
      </c>
      <c r="I100" s="163">
        <f t="shared" si="31"/>
        <v>304</v>
      </c>
      <c r="J100" s="163">
        <f>'[8]Offroad Tiers LF'!$K$169</f>
        <v>0.55000000000000004</v>
      </c>
      <c r="K100" s="163">
        <v>120</v>
      </c>
      <c r="L100" s="139">
        <f>IF($D100&lt;11,'[8]Offroad Tiers EF'!$Z$4*$D100*$J100,IF($D100&lt;25,'[8]Offroad Tiers EF'!$Z$5*$D100*$J100,IF($D100&lt;50,'[8]Offroad Tiers EF'!$Z$6*$D100*$J100,IF($D100&lt;75,'[8]Offroad Tiers EF'!$Z$7*$D100*$J100,IF($D100&lt;100,'[8]Offroad Tiers EF'!$Z$8*$D100*$J100,IF($D100&lt;175,'[8]Offroad Tiers EF'!$Z$9*$D100*$J100,IF($D100&lt;300,'[8]Offroad Tiers EF'!$Z$10*$D100*$J100,IF($D100&lt;600,'[8]Offroad Tiers EF'!$Z$11*$D100*$J100,"!"))))))))</f>
        <v>0.71296296296296302</v>
      </c>
      <c r="M100" s="164">
        <f>'[8]Offroad SCAB EF'!E312</f>
        <v>0</v>
      </c>
      <c r="N100" s="139">
        <f>IF($D100&lt;11,'[8]Offroad Tiers EF'!$AD$4*$D100*$J100,IF($D100&lt;25,'[8]Offroad Tiers EF'!$AD$5*$D100*$J100,IF($D100&lt;50,'[8]Offroad Tiers EF'!$AD$6*$D100*$J100,IF($D100&lt;75,'[8]Offroad Tiers EF'!$AD$7*$D100*$J100,IF($D100&lt;100,'[8]Offroad Tiers EF'!$AD$8*$D100*$J100,IF($D100&lt;175,'[8]Offroad Tiers EF'!$AD$9*$D100*$J100,IF($D100&lt;300,'[8]Offroad Tiers EF'!$AD$10*$D100*$J100,IF($D100&lt;600,'[8]Offroad Tiers EF'!$AD$11*$D100*$J100,"!"))))))))</f>
        <v>3.201058201058201E-2</v>
      </c>
      <c r="O100" s="165">
        <f>IF($D100&lt;11,'[8]Offroad Tiers EF'!$AB$4*$D100*$J100,IF($D100&lt;25,'[8]Offroad Tiers EF'!$AB$5*$D100*$J100,IF($D100&lt;50,'[8]Offroad Tiers EF'!$AB$6*$D100*$J100,IF($D100&lt;75,'[8]Offroad Tiers EF'!$AB$7*$D100*$J100,IF($D100&lt;100,'[8]Offroad Tiers EF'!$AB$8*$D100*$J100,IF($D100&lt;175,'[8]Offroad Tiers EF'!$AB$9*$D100*$J100,IF($D100&lt;300,'[8]Offroad Tiers EF'!$AB$10*$D100*$J100,IF($D100&lt;600,'[8]Offroad Tiers EF'!$AB$11*$D100*$J100,"!"))))))))</f>
        <v>0.53835978835978837</v>
      </c>
      <c r="P100" s="164">
        <f>'[8]Offroad SCAB EF'!H312</f>
        <v>0</v>
      </c>
      <c r="Q100" s="166">
        <f>'[8]Offroad SCAB EF'!I312</f>
        <v>0</v>
      </c>
      <c r="R100" s="164">
        <f>'[8]Offroad SCAB EF'!J312</f>
        <v>0</v>
      </c>
      <c r="S100" s="166">
        <f t="shared" si="32"/>
        <v>0</v>
      </c>
      <c r="T100" s="167"/>
      <c r="U100" s="201">
        <f t="shared" si="33"/>
        <v>1.425925925925926</v>
      </c>
      <c r="V100" s="168">
        <f t="shared" si="34"/>
        <v>6.402116402116402E-2</v>
      </c>
      <c r="W100" s="202">
        <f t="shared" si="34"/>
        <v>1.0767195767195767</v>
      </c>
      <c r="X100" s="169">
        <f t="shared" si="35"/>
        <v>0.10837037037037038</v>
      </c>
      <c r="Y100" s="164">
        <f t="shared" si="35"/>
        <v>0</v>
      </c>
      <c r="Z100" s="164">
        <f t="shared" si="35"/>
        <v>4.8656084656084654E-3</v>
      </c>
      <c r="AA100" s="166">
        <f t="shared" si="35"/>
        <v>8.1830687830687837E-2</v>
      </c>
      <c r="AB100" s="164"/>
      <c r="AC100" s="164"/>
      <c r="AD100" s="164"/>
      <c r="AE100" s="164"/>
    </row>
    <row r="101" spans="2:16384" s="151" customFormat="1" ht="12" customHeight="1">
      <c r="B101" s="162" t="s">
        <v>226</v>
      </c>
      <c r="C101" s="137" t="s">
        <v>222</v>
      </c>
      <c r="D101" s="163">
        <v>10</v>
      </c>
      <c r="E101" s="163" t="s">
        <v>161</v>
      </c>
      <c r="F101" s="163">
        <v>4</v>
      </c>
      <c r="G101" s="163">
        <v>152</v>
      </c>
      <c r="H101" s="163">
        <v>4</v>
      </c>
      <c r="I101" s="163">
        <f t="shared" si="31"/>
        <v>2432</v>
      </c>
      <c r="J101" s="163">
        <f>'[8]Offroad Tiers LF'!$K$277</f>
        <v>0.51</v>
      </c>
      <c r="K101" s="163">
        <v>15</v>
      </c>
      <c r="L101" s="139">
        <f>IF($D101&lt;11,'[8]Offroad Tiers EF'!$Z$4*$D101*$J101,IF($D101&lt;25,'[8]Offroad Tiers EF'!$Z$5*$D101*$J101,IF($D101&lt;50,'[8]Offroad Tiers EF'!$Z$6*$D101*$J101,IF($D101&lt;75,'[8]Offroad Tiers EF'!$Z$7*$D101*$J101,IF($D101&lt;100,'[8]Offroad Tiers EF'!$Z$8*$D101*$J101,IF($D101&lt;175,'[8]Offroad Tiers EF'!$Z$9*$D101*$J101,IF($D101&lt;300,'[8]Offroad Tiers EF'!$Z$10*$D101*$J101,IF($D101&lt;600,'[8]Offroad Tiers EF'!$Z$11*$D101*$J101,"!"))))))))</f>
        <v>6.2962962962962957E-2</v>
      </c>
      <c r="M101" s="203">
        <f>'[8]Offroad SCAB EF'!E204</f>
        <v>6.3548947219191368E-2</v>
      </c>
      <c r="N101" s="139">
        <f>IF($D101&lt;11,'[8]Offroad Tiers EF'!$AD$4*$D101*$J101,IF($D101&lt;25,'[8]Offroad Tiers EF'!$AD$5*$D101*$J101,IF($D101&lt;50,'[8]Offroad Tiers EF'!$AD$6*$D101*$J101,IF($D101&lt;75,'[8]Offroad Tiers EF'!$AD$7*$D101*$J101,IF($D101&lt;100,'[8]Offroad Tiers EF'!$AD$8*$D101*$J101,IF($D101&lt;175,'[8]Offroad Tiers EF'!$AD$9*$D101*$J101,IF($D101&lt;300,'[8]Offroad Tiers EF'!$AD$10*$D101*$J101,IF($D101&lt;600,'[8]Offroad Tiers EF'!$AD$11*$D101*$J101,"!"))))))))</f>
        <v>6.7460317460317455E-3</v>
      </c>
      <c r="O101" s="165">
        <f>IF($D101&lt;11,'[8]Offroad Tiers EF'!$AB$4*$D101*$J101,IF($D101&lt;25,'[8]Offroad Tiers EF'!$AB$5*$D101*$J101,IF($D101&lt;50,'[8]Offroad Tiers EF'!$AB$6*$D101*$J101,IF($D101&lt;75,'[8]Offroad Tiers EF'!$AB$7*$D101*$J101,IF($D101&lt;100,'[8]Offroad Tiers EF'!$AB$8*$D101*$J101,IF($D101&lt;175,'[8]Offroad Tiers EF'!$AB$9*$D101*$J101,IF($D101&lt;300,'[8]Offroad Tiers EF'!$AB$10*$D101*$J101,IF($D101&lt;600,'[8]Offroad Tiers EF'!$AB$11*$D101*$J101,"!"))))))))</f>
        <v>6.7460317460317457E-2</v>
      </c>
      <c r="P101" s="203">
        <f>'[8]Offroad SCAB EF'!H204</f>
        <v>6.6870163758716572E-3</v>
      </c>
      <c r="Q101" s="204">
        <f>'[8]Offroad SCAB EF'!I204</f>
        <v>13.79413508889731</v>
      </c>
      <c r="R101" s="203">
        <f>'[8]Offroad SCAB EF'!J204</f>
        <v>1.9050032891172093E-3</v>
      </c>
      <c r="S101" s="166">
        <f t="shared" si="32"/>
        <v>8.5396699167323187E-4</v>
      </c>
      <c r="T101" s="167"/>
      <c r="U101" s="201">
        <f t="shared" si="33"/>
        <v>1.0074074074074073</v>
      </c>
      <c r="V101" s="168">
        <f t="shared" si="34"/>
        <v>0.10793650793650793</v>
      </c>
      <c r="W101" s="202">
        <f t="shared" si="34"/>
        <v>1.0793650793650793</v>
      </c>
      <c r="X101" s="169">
        <f t="shared" si="35"/>
        <v>7.6562962962962958E-2</v>
      </c>
      <c r="Y101" s="164">
        <f t="shared" si="35"/>
        <v>7.7275519818536711E-2</v>
      </c>
      <c r="Z101" s="164">
        <f t="shared" si="35"/>
        <v>8.2031746031746029E-3</v>
      </c>
      <c r="AA101" s="166">
        <f t="shared" si="35"/>
        <v>8.2031746031746025E-2</v>
      </c>
      <c r="AB101" s="164"/>
      <c r="AC101" s="164"/>
      <c r="AD101" s="164"/>
      <c r="AE101" s="164"/>
    </row>
    <row r="102" spans="2:16384" s="151" customFormat="1" ht="12" customHeight="1">
      <c r="B102" s="162" t="s">
        <v>227</v>
      </c>
      <c r="C102" s="137" t="s">
        <v>222</v>
      </c>
      <c r="D102" s="163">
        <v>85</v>
      </c>
      <c r="E102" s="163" t="s">
        <v>161</v>
      </c>
      <c r="F102" s="163">
        <v>1</v>
      </c>
      <c r="G102" s="163">
        <v>152</v>
      </c>
      <c r="H102" s="163">
        <v>4</v>
      </c>
      <c r="I102" s="163">
        <f t="shared" si="31"/>
        <v>608</v>
      </c>
      <c r="J102" s="163">
        <f>'[8]Offroad Tiers LF'!$K$281</f>
        <v>0.51</v>
      </c>
      <c r="K102" s="163">
        <v>120</v>
      </c>
      <c r="L102" s="139">
        <f>IF($D102&lt;11,'[8]Offroad Tiers EF'!$Z$4*$D102*$J102,IF($D102&lt;25,'[8]Offroad Tiers EF'!$Z$5*$D102*$J102,IF($D102&lt;50,'[8]Offroad Tiers EF'!$Z$6*$D102*$J102,IF($D102&lt;75,'[8]Offroad Tiers EF'!$Z$7*$D102*$J102,IF($D102&lt;100,'[8]Offroad Tiers EF'!$Z$8*$D102*$J102,IF($D102&lt;175,'[8]Offroad Tiers EF'!$Z$9*$D102*$J102,IF($D102&lt;300,'[8]Offroad Tiers EF'!$Z$10*$D102*$J102,IF($D102&lt;600,'[8]Offroad Tiers EF'!$Z$11*$D102*$J102,"!"))))))))</f>
        <v>0.53518518518518521</v>
      </c>
      <c r="M102" s="164">
        <f>'[8]Offroad SCAB EF'!E210</f>
        <v>0.47451051316120357</v>
      </c>
      <c r="N102" s="139">
        <f>IF($D102&lt;11,'[8]Offroad Tiers EF'!$AD$4*$D102*$J102,IF($D102&lt;25,'[8]Offroad Tiers EF'!$AD$5*$D102*$J102,IF($D102&lt;50,'[8]Offroad Tiers EF'!$AD$6*$D102*$J102,IF($D102&lt;75,'[8]Offroad Tiers EF'!$AD$7*$D102*$J102,IF($D102&lt;100,'[8]Offroad Tiers EF'!$AD$8*$D102*$J102,IF($D102&lt;175,'[8]Offroad Tiers EF'!$AD$9*$D102*$J102,IF($D102&lt;300,'[8]Offroad Tiers EF'!$AD$10*$D102*$J102,IF($D102&lt;600,'[8]Offroad Tiers EF'!$AD$11*$D102*$J102,"!"))))))))</f>
        <v>2.8670634920634919E-2</v>
      </c>
      <c r="O102" s="165">
        <f>IF($D102&lt;11,'[8]Offroad Tiers EF'!$AB$4*$D102*$J102,IF($D102&lt;25,'[8]Offroad Tiers EF'!$AB$5*$D102*$J102,IF($D102&lt;50,'[8]Offroad Tiers EF'!$AB$6*$D102*$J102,IF($D102&lt;75,'[8]Offroad Tiers EF'!$AB$7*$D102*$J102,IF($D102&lt;100,'[8]Offroad Tiers EF'!$AB$8*$D102*$J102,IF($D102&lt;175,'[8]Offroad Tiers EF'!$AB$9*$D102*$J102,IF($D102&lt;300,'[8]Offroad Tiers EF'!$AB$10*$D102*$J102,IF($D102&lt;600,'[8]Offroad Tiers EF'!$AB$11*$D102*$J102,"!"))))))))</f>
        <v>0.35360449735449734</v>
      </c>
      <c r="P102" s="164">
        <f>'[8]Offroad SCAB EF'!H210</f>
        <v>4.2193782343548453E-2</v>
      </c>
      <c r="Q102" s="166">
        <f>'[8]Offroad SCAB EF'!I210</f>
        <v>85.774452474462706</v>
      </c>
      <c r="R102" s="164">
        <f>'[8]Offroad SCAB EF'!J210</f>
        <v>8.5687057033406247E-3</v>
      </c>
      <c r="S102" s="166">
        <f t="shared" si="32"/>
        <v>3.8411439359802807E-3</v>
      </c>
      <c r="T102" s="167"/>
      <c r="U102" s="201">
        <f t="shared" si="33"/>
        <v>2.1407407407407408</v>
      </c>
      <c r="V102" s="168">
        <f t="shared" si="34"/>
        <v>0.11468253968253968</v>
      </c>
      <c r="W102" s="202">
        <f t="shared" si="34"/>
        <v>1.4144179894179894</v>
      </c>
      <c r="X102" s="169">
        <f t="shared" si="35"/>
        <v>0.16269629629629631</v>
      </c>
      <c r="Y102" s="164">
        <f t="shared" si="35"/>
        <v>0.14425119600100589</v>
      </c>
      <c r="Z102" s="164">
        <f t="shared" si="35"/>
        <v>8.7158730158730154E-3</v>
      </c>
      <c r="AA102" s="166">
        <f t="shared" si="35"/>
        <v>0.10749576719576719</v>
      </c>
      <c r="AB102" s="164"/>
      <c r="AC102" s="164"/>
      <c r="AD102" s="164"/>
      <c r="AE102" s="164"/>
    </row>
    <row r="103" spans="2:16384" s="151" customFormat="1" ht="12" customHeight="1">
      <c r="B103" s="162" t="s">
        <v>228</v>
      </c>
      <c r="C103" s="137" t="s">
        <v>222</v>
      </c>
      <c r="D103" s="163">
        <v>250</v>
      </c>
      <c r="E103" s="163" t="s">
        <v>161</v>
      </c>
      <c r="F103" s="163">
        <v>1</v>
      </c>
      <c r="G103" s="163">
        <v>152</v>
      </c>
      <c r="H103" s="163">
        <v>3</v>
      </c>
      <c r="I103" s="163">
        <f t="shared" si="31"/>
        <v>456</v>
      </c>
      <c r="J103" s="163">
        <f>'[8]Offroad Tiers LF'!$K$281</f>
        <v>0.51</v>
      </c>
      <c r="K103" s="163">
        <v>250</v>
      </c>
      <c r="L103" s="139">
        <f>IF($D103&lt;11,'[8]Offroad Tiers EF'!$Z$4*$D103*$J103,IF($D103&lt;25,'[8]Offroad Tiers EF'!$Z$5*$D103*$J103,IF($D103&lt;50,'[8]Offroad Tiers EF'!$Z$6*$D103*$J103,IF($D103&lt;75,'[8]Offroad Tiers EF'!$Z$7*$D103*$J103,IF($D103&lt;100,'[8]Offroad Tiers EF'!$Z$8*$D103*$J103,IF($D103&lt;175,'[8]Offroad Tiers EF'!$Z$9*$D103*$J103,IF($D103&lt;300,'[8]Offroad Tiers EF'!$Z$10*$D103*$J103,IF($D103&lt;600,'[8]Offroad Tiers EF'!$Z$11*$D103*$J103,"!"))))))))</f>
        <v>1.3773148148148147</v>
      </c>
      <c r="M103" s="164">
        <f>'[8]Offroad SCAB EF'!E210</f>
        <v>0.47451051316120357</v>
      </c>
      <c r="N103" s="139">
        <f>IF($D103&lt;11,'[8]Offroad Tiers EF'!$AD$4*$D103*$J103,IF($D103&lt;25,'[8]Offroad Tiers EF'!$AD$5*$D103*$J103,IF($D103&lt;50,'[8]Offroad Tiers EF'!$AD$6*$D103*$J103,IF($D103&lt;75,'[8]Offroad Tiers EF'!$AD$7*$D103*$J103,IF($D103&lt;100,'[8]Offroad Tiers EF'!$AD$8*$D103*$J103,IF($D103&lt;175,'[8]Offroad Tiers EF'!$AD$9*$D103*$J103,IF($D103&lt;300,'[8]Offroad Tiers EF'!$AD$10*$D103*$J103,IF($D103&lt;600,'[8]Offroad Tiers EF'!$AD$11*$D103*$J103,"!"))))))))</f>
        <v>4.2162698412698416E-2</v>
      </c>
      <c r="O103" s="165">
        <f>IF($D103&lt;11,'[8]Offroad Tiers EF'!$AB$4*$D103*$J103,IF($D103&lt;25,'[8]Offroad Tiers EF'!$AB$5*$D103*$J103,IF($D103&lt;50,'[8]Offroad Tiers EF'!$AB$6*$D103*$J103,IF($D103&lt;75,'[8]Offroad Tiers EF'!$AB$7*$D103*$J103,IF($D103&lt;100,'[8]Offroad Tiers EF'!$AB$8*$D103*$J103,IF($D103&lt;175,'[8]Offroad Tiers EF'!$AB$9*$D103*$J103,IF($D103&lt;300,'[8]Offroad Tiers EF'!$AB$10*$D103*$J103,IF($D103&lt;600,'[8]Offroad Tiers EF'!$AB$11*$D103*$J103,"!"))))))))</f>
        <v>0.73082010582010581</v>
      </c>
      <c r="P103" s="164">
        <f>'[8]Offroad SCAB EF'!H210</f>
        <v>4.2193782343548453E-2</v>
      </c>
      <c r="Q103" s="166">
        <f>'[8]Offroad SCAB EF'!I210</f>
        <v>85.774452474462706</v>
      </c>
      <c r="R103" s="164">
        <f>'[8]Offroad SCAB EF'!J210</f>
        <v>8.5687057033406247E-3</v>
      </c>
      <c r="S103" s="166">
        <f t="shared" si="32"/>
        <v>3.8411439359802807E-3</v>
      </c>
      <c r="T103" s="167"/>
      <c r="U103" s="201">
        <f t="shared" si="33"/>
        <v>4.1319444444444438</v>
      </c>
      <c r="V103" s="168">
        <f t="shared" si="34"/>
        <v>0.12648809523809523</v>
      </c>
      <c r="W103" s="202">
        <f t="shared" si="34"/>
        <v>2.1924603174603172</v>
      </c>
      <c r="X103" s="169">
        <f t="shared" si="35"/>
        <v>0.31402777777777774</v>
      </c>
      <c r="Y103" s="164">
        <f t="shared" si="35"/>
        <v>0.10818839700075442</v>
      </c>
      <c r="Z103" s="164">
        <f t="shared" si="35"/>
        <v>9.6130952380952383E-3</v>
      </c>
      <c r="AA103" s="166">
        <f t="shared" si="35"/>
        <v>0.16662698412698412</v>
      </c>
      <c r="AB103" s="164"/>
      <c r="AC103" s="164"/>
      <c r="AD103" s="164"/>
      <c r="AE103" s="164"/>
    </row>
    <row r="104" spans="2:16384" s="151" customFormat="1" ht="12" customHeight="1">
      <c r="B104" s="162" t="s">
        <v>229</v>
      </c>
      <c r="C104" s="137" t="s">
        <v>222</v>
      </c>
      <c r="D104" s="163">
        <v>250</v>
      </c>
      <c r="E104" s="163" t="s">
        <v>161</v>
      </c>
      <c r="F104" s="163">
        <v>1</v>
      </c>
      <c r="G104" s="163">
        <v>152</v>
      </c>
      <c r="H104" s="163">
        <v>2</v>
      </c>
      <c r="I104" s="163">
        <f t="shared" si="31"/>
        <v>304</v>
      </c>
      <c r="J104" s="163">
        <f>'[8]Offroad Tiers LF'!$K$281</f>
        <v>0.51</v>
      </c>
      <c r="K104" s="163">
        <v>250</v>
      </c>
      <c r="L104" s="139">
        <f>IF($D104&lt;11,'[8]Offroad Tiers EF'!$Z$4*$D104*$J104,IF($D104&lt;25,'[8]Offroad Tiers EF'!$Z$5*$D104*$J104,IF($D104&lt;50,'[8]Offroad Tiers EF'!$Z$6*$D104*$J104,IF($D104&lt;75,'[8]Offroad Tiers EF'!$Z$7*$D104*$J104,IF($D104&lt;100,'[8]Offroad Tiers EF'!$Z$8*$D104*$J104,IF($D104&lt;175,'[8]Offroad Tiers EF'!$Z$9*$D104*$J104,IF($D104&lt;300,'[8]Offroad Tiers EF'!$Z$10*$D104*$J104,IF($D104&lt;600,'[8]Offroad Tiers EF'!$Z$11*$D104*$J104,"!"))))))))</f>
        <v>1.3773148148148147</v>
      </c>
      <c r="M104" s="164">
        <f>'[8]Offroad SCAB EF'!E210</f>
        <v>0.47451051316120357</v>
      </c>
      <c r="N104" s="139">
        <f>IF($D104&lt;11,'[8]Offroad Tiers EF'!$AD$4*$D104*$J104,IF($D104&lt;25,'[8]Offroad Tiers EF'!$AD$5*$D104*$J104,IF($D104&lt;50,'[8]Offroad Tiers EF'!$AD$6*$D104*$J104,IF($D104&lt;75,'[8]Offroad Tiers EF'!$AD$7*$D104*$J104,IF($D104&lt;100,'[8]Offroad Tiers EF'!$AD$8*$D104*$J104,IF($D104&lt;175,'[8]Offroad Tiers EF'!$AD$9*$D104*$J104,IF($D104&lt;300,'[8]Offroad Tiers EF'!$AD$10*$D104*$J104,IF($D104&lt;600,'[8]Offroad Tiers EF'!$AD$11*$D104*$J104,"!"))))))))</f>
        <v>4.2162698412698416E-2</v>
      </c>
      <c r="O104" s="165">
        <f>IF($D104&lt;11,'[8]Offroad Tiers EF'!$AB$4*$D104*$J104,IF($D104&lt;25,'[8]Offroad Tiers EF'!$AB$5*$D104*$J104,IF($D104&lt;50,'[8]Offroad Tiers EF'!$AB$6*$D104*$J104,IF($D104&lt;75,'[8]Offroad Tiers EF'!$AB$7*$D104*$J104,IF($D104&lt;100,'[8]Offroad Tiers EF'!$AB$8*$D104*$J104,IF($D104&lt;175,'[8]Offroad Tiers EF'!$AB$9*$D104*$J104,IF($D104&lt;300,'[8]Offroad Tiers EF'!$AB$10*$D104*$J104,IF($D104&lt;600,'[8]Offroad Tiers EF'!$AB$11*$D104*$J104,"!"))))))))</f>
        <v>0.73082010582010581</v>
      </c>
      <c r="P104" s="164">
        <f>'[8]Offroad SCAB EF'!H210</f>
        <v>4.2193782343548453E-2</v>
      </c>
      <c r="Q104" s="166">
        <f>'[8]Offroad SCAB EF'!I210</f>
        <v>85.774452474462706</v>
      </c>
      <c r="R104" s="164">
        <f>'[8]Offroad SCAB EF'!J210</f>
        <v>8.5687057033406247E-3</v>
      </c>
      <c r="S104" s="166">
        <f t="shared" si="32"/>
        <v>3.8411439359802807E-3</v>
      </c>
      <c r="T104" s="167"/>
      <c r="U104" s="201">
        <f t="shared" si="33"/>
        <v>2.7546296296296293</v>
      </c>
      <c r="V104" s="168">
        <f t="shared" si="34"/>
        <v>8.4325396825396831E-2</v>
      </c>
      <c r="W104" s="202">
        <f t="shared" si="34"/>
        <v>1.4616402116402116</v>
      </c>
      <c r="X104" s="169">
        <f t="shared" si="35"/>
        <v>0.20935185185185182</v>
      </c>
      <c r="Y104" s="164">
        <f t="shared" si="35"/>
        <v>7.2125598000502944E-2</v>
      </c>
      <c r="Z104" s="164">
        <f t="shared" si="35"/>
        <v>6.4087301587301589E-3</v>
      </c>
      <c r="AA104" s="166">
        <f t="shared" si="35"/>
        <v>0.11108465608465609</v>
      </c>
      <c r="AB104" s="164"/>
      <c r="AC104" s="164"/>
      <c r="AD104" s="164"/>
      <c r="AE104" s="164"/>
    </row>
    <row r="105" spans="2:16384" s="151" customFormat="1" ht="12" customHeight="1" thickBot="1">
      <c r="B105" s="182" t="s">
        <v>230</v>
      </c>
      <c r="C105" s="183" t="s">
        <v>160</v>
      </c>
      <c r="D105" s="184">
        <v>350</v>
      </c>
      <c r="E105" s="184" t="s">
        <v>161</v>
      </c>
      <c r="F105" s="184">
        <v>1</v>
      </c>
      <c r="G105" s="184">
        <v>152</v>
      </c>
      <c r="H105" s="184">
        <v>2</v>
      </c>
      <c r="I105" s="184">
        <f t="shared" si="31"/>
        <v>304</v>
      </c>
      <c r="J105" s="184">
        <f>'[8]Offroad Tiers LF'!$K$104</f>
        <v>0.61</v>
      </c>
      <c r="K105" s="184">
        <v>500</v>
      </c>
      <c r="L105" s="186">
        <f>IF($D105&lt;11,'[8]Offroad Tiers EF'!$Z$4*$D105*$J105,IF($D105&lt;25,'[8]Offroad Tiers EF'!$Z$5*$D105*$J105,IF($D105&lt;50,'[8]Offroad Tiers EF'!$Z$6*$D105*$J105,IF($D105&lt;75,'[8]Offroad Tiers EF'!$Z$7*$D105*$J105,IF($D105&lt;100,'[8]Offroad Tiers EF'!$Z$8*$D105*$J105,IF($D105&lt;175,'[8]Offroad Tiers EF'!$Z$9*$D105*$J105,IF($D105&lt;300,'[8]Offroad Tiers EF'!$Z$10*$D105*$J105,IF($D105&lt;600,'[8]Offroad Tiers EF'!$Z$11*$D105*$J105,"!"))))))))</f>
        <v>2.2592592592592591</v>
      </c>
      <c r="M105" s="187">
        <f>'[8]Offroad SCAB EF'!E182</f>
        <v>1.2491052602011179</v>
      </c>
      <c r="N105" s="186">
        <f>IF($D105&lt;11,'[8]Offroad Tiers EF'!$AD$4*$D105*$J105,IF($D105&lt;25,'[8]Offroad Tiers EF'!$AD$5*$D105*$J105,IF($D105&lt;50,'[8]Offroad Tiers EF'!$AD$6*$D105*$J105,IF($D105&lt;75,'[8]Offroad Tiers EF'!$AD$7*$D105*$J105,IF($D105&lt;100,'[8]Offroad Tiers EF'!$AD$8*$D105*$J105,IF($D105&lt;175,'[8]Offroad Tiers EF'!$AD$9*$D105*$J105,IF($D105&lt;300,'[8]Offroad Tiers EF'!$AD$10*$D105*$J105,IF($D105&lt;600,'[8]Offroad Tiers EF'!$AD$11*$D105*$J105,"!"))))))))</f>
        <v>7.0601851851851846E-2</v>
      </c>
      <c r="O105" s="188">
        <f>IF($D105&lt;11,'[8]Offroad Tiers EF'!$AB$4*$D105*$J105,IF($D105&lt;25,'[8]Offroad Tiers EF'!$AB$5*$D105*$J105,IF($D105&lt;50,'[8]Offroad Tiers EF'!$AB$6*$D105*$J105,IF($D105&lt;75,'[8]Offroad Tiers EF'!$AB$7*$D105*$J105,IF($D105&lt;100,'[8]Offroad Tiers EF'!$AB$8*$D105*$J105,IF($D105&lt;175,'[8]Offroad Tiers EF'!$AB$9*$D105*$J105,IF($D105&lt;300,'[8]Offroad Tiers EF'!$AB$10*$D105*$J105,IF($D105&lt;600,'[8]Offroad Tiers EF'!$AB$11*$D105*$J105,"!"))))))))</f>
        <v>1.2237654320987654</v>
      </c>
      <c r="P105" s="164">
        <f>'[8]Offroad SCAB EF'!H182</f>
        <v>0.11368620577653102</v>
      </c>
      <c r="Q105" s="166">
        <f>'[8]Offroad SCAB EF'!I182</f>
        <v>239.09755270755471</v>
      </c>
      <c r="R105" s="164">
        <f>'[8]Offroad SCAB EF'!J182</f>
        <v>2.809400049940448E-2</v>
      </c>
      <c r="S105" s="166">
        <f t="shared" si="32"/>
        <v>1.2593862292836494E-2</v>
      </c>
      <c r="T105" s="167"/>
      <c r="U105" s="201">
        <f t="shared" si="33"/>
        <v>4.5185185185185182</v>
      </c>
      <c r="V105" s="168">
        <f t="shared" si="34"/>
        <v>0.14120370370370369</v>
      </c>
      <c r="W105" s="202">
        <f t="shared" si="34"/>
        <v>2.4475308641975309</v>
      </c>
      <c r="X105" s="169">
        <f t="shared" si="35"/>
        <v>0.34340740740740738</v>
      </c>
      <c r="Y105" s="164">
        <f t="shared" si="35"/>
        <v>0.18986399955056993</v>
      </c>
      <c r="Z105" s="164">
        <f t="shared" si="35"/>
        <v>1.0731481481481481E-2</v>
      </c>
      <c r="AA105" s="166">
        <f t="shared" si="35"/>
        <v>0.18601234567901234</v>
      </c>
      <c r="AB105" s="164"/>
      <c r="AC105" s="164"/>
      <c r="AD105" s="164"/>
      <c r="AE105" s="164"/>
    </row>
    <row r="106" spans="2:16384" s="151" customFormat="1" ht="12" customHeight="1">
      <c r="B106" s="176"/>
      <c r="C106" s="137"/>
      <c r="D106" s="163"/>
      <c r="E106" s="163"/>
      <c r="F106" s="163"/>
      <c r="G106" s="163"/>
      <c r="H106" s="163"/>
      <c r="I106" s="163"/>
      <c r="J106" s="163"/>
      <c r="K106" s="163"/>
      <c r="L106" s="139"/>
      <c r="M106" s="164"/>
      <c r="N106" s="139"/>
      <c r="O106" s="139"/>
      <c r="P106" s="164"/>
      <c r="Q106" s="164"/>
      <c r="R106" s="164"/>
      <c r="S106" s="164"/>
      <c r="T106" s="167"/>
      <c r="U106" s="168"/>
      <c r="V106" s="168"/>
      <c r="W106" s="168"/>
      <c r="X106" s="164"/>
      <c r="Y106" s="164"/>
      <c r="Z106" s="164"/>
      <c r="AA106" s="164"/>
      <c r="AB106" s="164"/>
      <c r="AC106" s="164"/>
      <c r="AD106" s="164"/>
      <c r="AE106" s="164"/>
    </row>
    <row r="107" spans="2:16384" s="151" customFormat="1" ht="12" customHeight="1">
      <c r="B107" s="176"/>
      <c r="C107" s="137"/>
      <c r="D107" s="163"/>
      <c r="E107" s="163"/>
      <c r="F107" s="163"/>
      <c r="G107" s="163"/>
      <c r="H107" s="163"/>
      <c r="I107" s="163"/>
      <c r="J107" s="163"/>
      <c r="K107" s="163"/>
      <c r="L107" s="139"/>
      <c r="M107" s="164"/>
      <c r="N107" s="139"/>
      <c r="O107" s="139"/>
      <c r="P107" s="164"/>
      <c r="Q107" s="164"/>
      <c r="R107" s="164"/>
      <c r="S107" s="164"/>
      <c r="T107" s="167"/>
      <c r="U107" s="168"/>
      <c r="V107" s="168"/>
      <c r="W107" s="168"/>
      <c r="X107" s="164"/>
      <c r="Y107" s="164"/>
      <c r="Z107" s="164"/>
      <c r="AA107" s="164"/>
      <c r="AB107" s="164"/>
      <c r="AC107" s="164"/>
      <c r="AD107" s="164"/>
      <c r="AE107" s="164"/>
    </row>
    <row r="108" spans="2:16384" s="151" customFormat="1" ht="12" customHeight="1">
      <c r="B108" s="132" t="s">
        <v>231</v>
      </c>
      <c r="C108" s="135"/>
      <c r="D108" s="136"/>
      <c r="E108" s="136"/>
      <c r="F108" s="137"/>
      <c r="G108" s="137"/>
      <c r="H108" s="136"/>
      <c r="I108" s="138"/>
      <c r="J108" s="136"/>
      <c r="K108" s="139"/>
      <c r="L108" s="140"/>
      <c r="M108" s="140"/>
      <c r="N108" s="140"/>
      <c r="O108" s="140"/>
      <c r="P108" s="140"/>
      <c r="Q108" s="140"/>
      <c r="R108" s="140"/>
      <c r="S108" s="134"/>
      <c r="T108" s="134"/>
      <c r="U108" s="134"/>
      <c r="V108" s="134"/>
      <c r="W108" s="134"/>
      <c r="X108" s="205"/>
      <c r="Y108" s="205"/>
      <c r="Z108" s="205"/>
      <c r="AA108" s="205"/>
      <c r="AB108" s="206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  <c r="EQ108" s="134"/>
      <c r="ER108" s="134"/>
      <c r="ES108" s="134"/>
      <c r="ET108" s="134"/>
      <c r="EU108" s="134"/>
      <c r="EV108" s="134"/>
      <c r="EW108" s="134"/>
      <c r="EX108" s="134"/>
      <c r="EY108" s="134"/>
      <c r="EZ108" s="134"/>
      <c r="FA108" s="134"/>
      <c r="FB108" s="134"/>
      <c r="FC108" s="134"/>
      <c r="FD108" s="134"/>
      <c r="FE108" s="134"/>
      <c r="FF108" s="134"/>
      <c r="FG108" s="134"/>
      <c r="FH108" s="134"/>
      <c r="FI108" s="134"/>
      <c r="FJ108" s="134"/>
      <c r="FK108" s="134"/>
      <c r="FL108" s="134"/>
      <c r="FM108" s="134"/>
      <c r="FN108" s="134"/>
      <c r="FO108" s="134"/>
      <c r="FP108" s="134"/>
      <c r="FQ108" s="134"/>
      <c r="FR108" s="134"/>
      <c r="FS108" s="134"/>
      <c r="FT108" s="134"/>
      <c r="FU108" s="134"/>
      <c r="FV108" s="134"/>
      <c r="FW108" s="134"/>
      <c r="FX108" s="134"/>
      <c r="FY108" s="134"/>
      <c r="FZ108" s="134"/>
      <c r="GA108" s="134"/>
      <c r="GB108" s="134"/>
      <c r="GC108" s="134"/>
      <c r="GD108" s="134"/>
      <c r="GE108" s="134"/>
      <c r="GF108" s="134"/>
      <c r="GG108" s="134"/>
      <c r="GH108" s="134"/>
      <c r="GI108" s="134"/>
      <c r="GJ108" s="134"/>
      <c r="GK108" s="134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  <c r="IV108" s="134"/>
      <c r="IW108" s="134"/>
      <c r="IX108" s="134"/>
      <c r="IY108" s="134"/>
      <c r="IZ108" s="134"/>
      <c r="JA108" s="134"/>
      <c r="JB108" s="134"/>
      <c r="JC108" s="134"/>
      <c r="JD108" s="134"/>
      <c r="JE108" s="134"/>
      <c r="JF108" s="134"/>
      <c r="JG108" s="134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  <c r="AIZ108" s="134"/>
      <c r="AJA108" s="134"/>
      <c r="AJB108" s="134"/>
      <c r="AJC108" s="134"/>
      <c r="AJD108" s="134"/>
      <c r="AJE108" s="134"/>
      <c r="AJF108" s="134"/>
      <c r="AJG108" s="134"/>
      <c r="AJH108" s="134"/>
      <c r="AJI108" s="134"/>
      <c r="AJJ108" s="134"/>
      <c r="AJK108" s="134"/>
      <c r="AJL108" s="134"/>
      <c r="AJM108" s="134"/>
      <c r="AJN108" s="134"/>
      <c r="AJO108" s="134"/>
      <c r="AJP108" s="134"/>
      <c r="AJQ108" s="134"/>
      <c r="AJR108" s="134"/>
      <c r="AJS108" s="134"/>
      <c r="AJT108" s="134"/>
      <c r="AJU108" s="134"/>
      <c r="AJV108" s="134"/>
      <c r="AJW108" s="134"/>
      <c r="AJX108" s="134"/>
      <c r="AJY108" s="134"/>
      <c r="AJZ108" s="134"/>
      <c r="AKA108" s="134"/>
      <c r="AKB108" s="134"/>
      <c r="AKC108" s="134"/>
      <c r="AKD108" s="134"/>
      <c r="AKE108" s="134"/>
      <c r="AKF108" s="134"/>
      <c r="AKG108" s="134"/>
      <c r="AKH108" s="134"/>
      <c r="AKI108" s="134"/>
      <c r="AKJ108" s="134"/>
      <c r="AKK108" s="134"/>
      <c r="AKL108" s="134"/>
      <c r="AKM108" s="134"/>
      <c r="AKN108" s="134"/>
      <c r="AKO108" s="134"/>
      <c r="AKP108" s="134"/>
      <c r="AKQ108" s="134"/>
      <c r="AKR108" s="134"/>
      <c r="AKS108" s="134"/>
      <c r="AKT108" s="134"/>
      <c r="AKU108" s="134"/>
      <c r="AKV108" s="134"/>
      <c r="AKW108" s="134"/>
      <c r="AKX108" s="134"/>
      <c r="AKY108" s="134"/>
      <c r="AKZ108" s="134"/>
      <c r="ALA108" s="134"/>
      <c r="ALB108" s="134"/>
      <c r="ALC108" s="134"/>
      <c r="ALD108" s="134"/>
      <c r="ALE108" s="134"/>
      <c r="ALF108" s="134"/>
      <c r="ALG108" s="134"/>
      <c r="ALH108" s="134"/>
      <c r="ALI108" s="134"/>
      <c r="ALJ108" s="134"/>
      <c r="ALK108" s="134"/>
      <c r="ALL108" s="134"/>
      <c r="ALM108" s="134"/>
      <c r="ALN108" s="134"/>
      <c r="ALO108" s="134"/>
      <c r="ALP108" s="134"/>
      <c r="ALQ108" s="134"/>
      <c r="ALR108" s="134"/>
      <c r="ALS108" s="134"/>
      <c r="ALT108" s="134"/>
      <c r="ALU108" s="134"/>
      <c r="ALV108" s="134"/>
      <c r="ALW108" s="134"/>
      <c r="ALX108" s="134"/>
      <c r="ALY108" s="134"/>
      <c r="ALZ108" s="134"/>
      <c r="AMA108" s="134"/>
      <c r="AMB108" s="134"/>
      <c r="AMC108" s="134"/>
      <c r="AMD108" s="134"/>
      <c r="AME108" s="134"/>
      <c r="AMF108" s="134"/>
      <c r="AMG108" s="134"/>
      <c r="AMH108" s="134"/>
      <c r="AMI108" s="134"/>
      <c r="AMJ108" s="134"/>
      <c r="AMK108" s="134"/>
      <c r="AML108" s="134"/>
      <c r="AMM108" s="134"/>
      <c r="AMN108" s="134"/>
      <c r="AMO108" s="134"/>
      <c r="AMP108" s="134"/>
      <c r="AMQ108" s="134"/>
      <c r="AMR108" s="134"/>
      <c r="AMS108" s="134"/>
      <c r="AMT108" s="134"/>
      <c r="AMU108" s="134"/>
      <c r="AMV108" s="134"/>
      <c r="AMW108" s="134"/>
      <c r="AMX108" s="134"/>
      <c r="AMY108" s="134"/>
      <c r="AMZ108" s="134"/>
      <c r="ANA108" s="134"/>
      <c r="ANB108" s="134"/>
      <c r="ANC108" s="134"/>
      <c r="AND108" s="134"/>
      <c r="ANE108" s="134"/>
      <c r="ANF108" s="134"/>
      <c r="ANG108" s="134"/>
      <c r="ANH108" s="134"/>
      <c r="ANI108" s="134"/>
      <c r="ANJ108" s="134"/>
      <c r="ANK108" s="134"/>
      <c r="ANL108" s="134"/>
      <c r="ANM108" s="134"/>
      <c r="ANN108" s="134"/>
      <c r="ANO108" s="134"/>
      <c r="ANP108" s="134"/>
      <c r="ANQ108" s="134"/>
      <c r="ANR108" s="134"/>
      <c r="ANS108" s="134"/>
      <c r="ANT108" s="134"/>
      <c r="ANU108" s="134"/>
      <c r="ANV108" s="134"/>
      <c r="ANW108" s="134"/>
      <c r="ANX108" s="134"/>
      <c r="ANY108" s="134"/>
      <c r="ANZ108" s="134"/>
      <c r="AOA108" s="134"/>
      <c r="AOB108" s="134"/>
      <c r="AOC108" s="134"/>
      <c r="AOD108" s="134"/>
      <c r="AOE108" s="134"/>
      <c r="AOF108" s="134"/>
      <c r="AOG108" s="134"/>
      <c r="AOH108" s="134"/>
      <c r="AOI108" s="134"/>
      <c r="AOJ108" s="134"/>
      <c r="AOK108" s="134"/>
      <c r="AOL108" s="134"/>
      <c r="AOM108" s="134"/>
      <c r="AON108" s="134"/>
      <c r="AOO108" s="134"/>
      <c r="AOP108" s="134"/>
      <c r="AOQ108" s="134"/>
      <c r="AOR108" s="134"/>
      <c r="AOS108" s="134"/>
      <c r="AOT108" s="134"/>
      <c r="AOU108" s="134"/>
      <c r="AOV108" s="134"/>
      <c r="AOW108" s="134"/>
      <c r="AOX108" s="134"/>
      <c r="AOY108" s="134"/>
      <c r="AOZ108" s="134"/>
      <c r="APA108" s="134"/>
      <c r="APB108" s="134"/>
      <c r="APC108" s="134"/>
      <c r="APD108" s="134"/>
      <c r="APE108" s="134"/>
      <c r="APF108" s="134"/>
      <c r="APG108" s="134"/>
      <c r="APH108" s="134"/>
      <c r="API108" s="134"/>
      <c r="APJ108" s="134"/>
      <c r="APK108" s="134"/>
      <c r="APL108" s="134"/>
      <c r="APM108" s="134"/>
      <c r="APN108" s="134"/>
      <c r="APO108" s="134"/>
      <c r="APP108" s="134"/>
      <c r="APQ108" s="134"/>
      <c r="APR108" s="134"/>
      <c r="APS108" s="134"/>
      <c r="APT108" s="134"/>
      <c r="APU108" s="134"/>
      <c r="APV108" s="134"/>
      <c r="APW108" s="134"/>
      <c r="APX108" s="134"/>
      <c r="APY108" s="134"/>
      <c r="APZ108" s="134"/>
      <c r="AQA108" s="134"/>
      <c r="AQB108" s="134"/>
      <c r="AQC108" s="134"/>
      <c r="AQD108" s="134"/>
      <c r="AQE108" s="134"/>
      <c r="AQF108" s="134"/>
      <c r="AQG108" s="134"/>
      <c r="AQH108" s="134"/>
      <c r="AQI108" s="134"/>
      <c r="AQJ108" s="134"/>
      <c r="AQK108" s="134"/>
      <c r="AQL108" s="134"/>
      <c r="AQM108" s="134"/>
      <c r="AQN108" s="134"/>
      <c r="AQO108" s="134"/>
      <c r="AQP108" s="134"/>
      <c r="AQQ108" s="134"/>
      <c r="AQR108" s="134"/>
      <c r="AQS108" s="134"/>
      <c r="AQT108" s="134"/>
      <c r="AQU108" s="134"/>
      <c r="AQV108" s="134"/>
      <c r="AQW108" s="134"/>
      <c r="AQX108" s="134"/>
      <c r="AQY108" s="134"/>
      <c r="AQZ108" s="134"/>
      <c r="ARA108" s="134"/>
      <c r="ARB108" s="134"/>
      <c r="ARC108" s="134"/>
      <c r="ARD108" s="134"/>
      <c r="ARE108" s="134"/>
      <c r="ARF108" s="134"/>
      <c r="ARG108" s="134"/>
      <c r="ARH108" s="134"/>
      <c r="ARI108" s="134"/>
      <c r="ARJ108" s="134"/>
      <c r="ARK108" s="134"/>
      <c r="ARL108" s="134"/>
      <c r="ARM108" s="134"/>
      <c r="ARN108" s="134"/>
      <c r="ARO108" s="134"/>
      <c r="ARP108" s="134"/>
      <c r="ARQ108" s="134"/>
      <c r="ARR108" s="134"/>
      <c r="ARS108" s="134"/>
      <c r="ART108" s="134"/>
      <c r="ARU108" s="134"/>
      <c r="ARV108" s="134"/>
      <c r="ARW108" s="134"/>
      <c r="ARX108" s="134"/>
      <c r="ARY108" s="134"/>
      <c r="ARZ108" s="134"/>
      <c r="ASA108" s="134"/>
      <c r="ASB108" s="134"/>
      <c r="ASC108" s="134"/>
      <c r="ASD108" s="134"/>
      <c r="ASE108" s="134"/>
      <c r="ASF108" s="134"/>
      <c r="ASG108" s="134"/>
      <c r="ASH108" s="134"/>
      <c r="ASI108" s="134"/>
      <c r="ASJ108" s="134"/>
      <c r="ASK108" s="134"/>
      <c r="ASL108" s="134"/>
      <c r="ASM108" s="134"/>
      <c r="ASN108" s="134"/>
      <c r="ASO108" s="134"/>
      <c r="ASP108" s="134"/>
      <c r="ASQ108" s="134"/>
      <c r="ASR108" s="134"/>
      <c r="ASS108" s="134"/>
      <c r="AST108" s="134"/>
      <c r="ASU108" s="134"/>
      <c r="ASV108" s="134"/>
      <c r="ASW108" s="134"/>
      <c r="ASX108" s="134"/>
      <c r="ASY108" s="134"/>
      <c r="ASZ108" s="134"/>
      <c r="ATA108" s="134"/>
      <c r="ATB108" s="134"/>
      <c r="ATC108" s="134"/>
      <c r="ATD108" s="134"/>
      <c r="ATE108" s="134"/>
      <c r="ATF108" s="134"/>
      <c r="ATG108" s="134"/>
      <c r="ATH108" s="134"/>
      <c r="ATI108" s="134"/>
      <c r="ATJ108" s="134"/>
      <c r="ATK108" s="134"/>
      <c r="ATL108" s="134"/>
      <c r="ATM108" s="134"/>
      <c r="ATN108" s="134"/>
      <c r="ATO108" s="134"/>
      <c r="ATP108" s="134"/>
      <c r="ATQ108" s="134"/>
      <c r="ATR108" s="134"/>
      <c r="ATS108" s="134"/>
      <c r="ATT108" s="134"/>
      <c r="ATU108" s="134"/>
      <c r="ATV108" s="134"/>
      <c r="ATW108" s="134"/>
      <c r="ATX108" s="134"/>
      <c r="ATY108" s="134"/>
      <c r="ATZ108" s="134"/>
      <c r="AUA108" s="134"/>
      <c r="AUB108" s="134"/>
      <c r="AUC108" s="134"/>
      <c r="AUD108" s="134"/>
      <c r="AUE108" s="134"/>
      <c r="AUF108" s="134"/>
      <c r="AUG108" s="134"/>
      <c r="AUH108" s="134"/>
      <c r="AUI108" s="134"/>
      <c r="AUJ108" s="134"/>
      <c r="AUK108" s="134"/>
      <c r="AUL108" s="134"/>
      <c r="AUM108" s="134"/>
      <c r="AUN108" s="134"/>
      <c r="AUO108" s="134"/>
      <c r="AUP108" s="134"/>
      <c r="AUQ108" s="134"/>
      <c r="AUR108" s="134"/>
      <c r="AUS108" s="134"/>
      <c r="AUT108" s="134"/>
      <c r="AUU108" s="134"/>
      <c r="AUV108" s="134"/>
      <c r="AUW108" s="134"/>
      <c r="AUX108" s="134"/>
      <c r="AUY108" s="134"/>
      <c r="AUZ108" s="134"/>
      <c r="AVA108" s="134"/>
      <c r="AVB108" s="134"/>
      <c r="AVC108" s="134"/>
      <c r="AVD108" s="134"/>
      <c r="AVE108" s="134"/>
      <c r="AVF108" s="134"/>
      <c r="AVG108" s="134"/>
      <c r="AVH108" s="134"/>
      <c r="AVI108" s="134"/>
      <c r="AVJ108" s="134"/>
      <c r="AVK108" s="134"/>
      <c r="AVL108" s="134"/>
      <c r="AVM108" s="134"/>
      <c r="AVN108" s="134"/>
      <c r="AVO108" s="134"/>
      <c r="AVP108" s="134"/>
      <c r="AVQ108" s="134"/>
      <c r="AVR108" s="134"/>
      <c r="AVS108" s="134"/>
      <c r="AVT108" s="134"/>
      <c r="AVU108" s="134"/>
      <c r="AVV108" s="134"/>
      <c r="AVW108" s="134"/>
      <c r="AVX108" s="134"/>
      <c r="AVY108" s="134"/>
      <c r="AVZ108" s="134"/>
      <c r="AWA108" s="134"/>
      <c r="AWB108" s="134"/>
      <c r="AWC108" s="134"/>
      <c r="AWD108" s="134"/>
      <c r="AWE108" s="134"/>
      <c r="AWF108" s="134"/>
      <c r="AWG108" s="134"/>
      <c r="AWH108" s="134"/>
      <c r="AWI108" s="134"/>
      <c r="AWJ108" s="134"/>
      <c r="AWK108" s="134"/>
      <c r="AWL108" s="134"/>
      <c r="AWM108" s="134"/>
      <c r="AWN108" s="134"/>
      <c r="AWO108" s="134"/>
      <c r="AWP108" s="134"/>
      <c r="AWQ108" s="134"/>
      <c r="AWR108" s="134"/>
      <c r="AWS108" s="134"/>
      <c r="AWT108" s="134"/>
      <c r="AWU108" s="134"/>
      <c r="AWV108" s="134"/>
      <c r="AWW108" s="134"/>
      <c r="AWX108" s="134"/>
      <c r="AWY108" s="134"/>
      <c r="AWZ108" s="134"/>
      <c r="AXA108" s="134"/>
      <c r="AXB108" s="134"/>
      <c r="AXC108" s="134"/>
      <c r="AXD108" s="134"/>
      <c r="AXE108" s="134"/>
      <c r="AXF108" s="134"/>
      <c r="AXG108" s="134"/>
      <c r="AXH108" s="134"/>
      <c r="AXI108" s="134"/>
      <c r="AXJ108" s="134"/>
      <c r="AXK108" s="134"/>
      <c r="AXL108" s="134"/>
      <c r="AXM108" s="134"/>
      <c r="AXN108" s="134"/>
      <c r="AXO108" s="134"/>
      <c r="AXP108" s="134"/>
      <c r="AXQ108" s="134"/>
      <c r="AXR108" s="134"/>
      <c r="AXS108" s="134"/>
      <c r="AXT108" s="134"/>
      <c r="AXU108" s="134"/>
      <c r="AXV108" s="134"/>
      <c r="AXW108" s="134"/>
      <c r="AXX108" s="134"/>
      <c r="AXY108" s="134"/>
      <c r="AXZ108" s="134"/>
      <c r="AYA108" s="134"/>
      <c r="AYB108" s="134"/>
      <c r="AYC108" s="134"/>
      <c r="AYD108" s="134"/>
      <c r="AYE108" s="134"/>
      <c r="AYF108" s="134"/>
      <c r="AYG108" s="134"/>
      <c r="AYH108" s="134"/>
      <c r="AYI108" s="134"/>
      <c r="AYJ108" s="134"/>
      <c r="AYK108" s="134"/>
      <c r="AYL108" s="134"/>
      <c r="AYM108" s="134"/>
      <c r="AYN108" s="134"/>
      <c r="AYO108" s="134"/>
      <c r="AYP108" s="134"/>
      <c r="AYQ108" s="134"/>
      <c r="AYR108" s="134"/>
      <c r="AYS108" s="134"/>
      <c r="AYT108" s="134"/>
      <c r="AYU108" s="134"/>
      <c r="AYV108" s="134"/>
      <c r="AYW108" s="134"/>
      <c r="AYX108" s="134"/>
      <c r="AYY108" s="134"/>
      <c r="AYZ108" s="134"/>
      <c r="AZA108" s="134"/>
      <c r="AZB108" s="134"/>
      <c r="AZC108" s="134"/>
      <c r="AZD108" s="134"/>
      <c r="AZE108" s="134"/>
      <c r="AZF108" s="134"/>
      <c r="AZG108" s="134"/>
      <c r="AZH108" s="134"/>
      <c r="AZI108" s="134"/>
      <c r="AZJ108" s="134"/>
      <c r="AZK108" s="134"/>
      <c r="AZL108" s="134"/>
      <c r="AZM108" s="134"/>
      <c r="AZN108" s="134"/>
      <c r="AZO108" s="134"/>
      <c r="AZP108" s="134"/>
      <c r="AZQ108" s="134"/>
      <c r="AZR108" s="134"/>
      <c r="AZS108" s="134"/>
      <c r="AZT108" s="134"/>
      <c r="AZU108" s="134"/>
      <c r="AZV108" s="134"/>
      <c r="AZW108" s="134"/>
      <c r="AZX108" s="134"/>
      <c r="AZY108" s="134"/>
      <c r="AZZ108" s="134"/>
      <c r="BAA108" s="134"/>
      <c r="BAB108" s="134"/>
      <c r="BAC108" s="134"/>
      <c r="BAD108" s="134"/>
      <c r="BAE108" s="134"/>
      <c r="BAF108" s="134"/>
      <c r="BAG108" s="134"/>
      <c r="BAH108" s="134"/>
      <c r="BAI108" s="134"/>
      <c r="BAJ108" s="134"/>
      <c r="BAK108" s="134"/>
      <c r="BAL108" s="134"/>
      <c r="BAM108" s="134"/>
      <c r="BAN108" s="134"/>
      <c r="BAO108" s="134"/>
      <c r="BAP108" s="134"/>
      <c r="BAQ108" s="134"/>
      <c r="BAR108" s="134"/>
      <c r="BAS108" s="134"/>
      <c r="BAT108" s="134"/>
      <c r="BAU108" s="134"/>
      <c r="BAV108" s="134"/>
      <c r="BAW108" s="134"/>
      <c r="BAX108" s="134"/>
      <c r="BAY108" s="134"/>
      <c r="BAZ108" s="134"/>
      <c r="BBA108" s="134"/>
      <c r="BBB108" s="134"/>
      <c r="BBC108" s="134"/>
      <c r="BBD108" s="134"/>
      <c r="BBE108" s="134"/>
      <c r="BBF108" s="134"/>
      <c r="BBG108" s="134"/>
      <c r="BBH108" s="134"/>
      <c r="BBI108" s="134"/>
      <c r="BBJ108" s="134"/>
      <c r="BBK108" s="134"/>
      <c r="BBL108" s="134"/>
      <c r="BBM108" s="134"/>
      <c r="BBN108" s="134"/>
      <c r="BBO108" s="134"/>
      <c r="BBP108" s="134"/>
      <c r="BBQ108" s="134"/>
      <c r="BBR108" s="134"/>
      <c r="BBS108" s="134"/>
      <c r="BBT108" s="134"/>
      <c r="BBU108" s="134"/>
      <c r="BBV108" s="134"/>
      <c r="BBW108" s="134"/>
      <c r="BBX108" s="134"/>
      <c r="BBY108" s="134"/>
      <c r="BBZ108" s="134"/>
      <c r="BCA108" s="134"/>
      <c r="BCB108" s="134"/>
      <c r="BCC108" s="134"/>
      <c r="BCD108" s="134"/>
      <c r="BCE108" s="134"/>
      <c r="BCF108" s="134"/>
      <c r="BCG108" s="134"/>
      <c r="BCH108" s="134"/>
      <c r="BCI108" s="134"/>
      <c r="BCJ108" s="134"/>
      <c r="BCK108" s="134"/>
      <c r="BCL108" s="134"/>
      <c r="BCM108" s="134"/>
      <c r="BCN108" s="134"/>
      <c r="BCO108" s="134"/>
      <c r="BCP108" s="134"/>
      <c r="BCQ108" s="134"/>
      <c r="BCR108" s="134"/>
      <c r="BCS108" s="134"/>
      <c r="BCT108" s="134"/>
      <c r="BCU108" s="134"/>
      <c r="BCV108" s="134"/>
      <c r="BCW108" s="134"/>
      <c r="BCX108" s="134"/>
      <c r="BCY108" s="134"/>
      <c r="BCZ108" s="134"/>
      <c r="BDA108" s="134"/>
      <c r="BDB108" s="134"/>
      <c r="BDC108" s="134"/>
      <c r="BDD108" s="134"/>
      <c r="BDE108" s="134"/>
      <c r="BDF108" s="134"/>
      <c r="BDG108" s="134"/>
      <c r="BDH108" s="134"/>
      <c r="BDI108" s="134"/>
      <c r="BDJ108" s="134"/>
      <c r="BDK108" s="134"/>
      <c r="BDL108" s="134"/>
      <c r="BDM108" s="134"/>
      <c r="BDN108" s="134"/>
      <c r="BDO108" s="134"/>
      <c r="BDP108" s="134"/>
      <c r="BDQ108" s="134"/>
      <c r="BDR108" s="134"/>
      <c r="BDS108" s="134"/>
      <c r="BDT108" s="134"/>
      <c r="BDU108" s="134"/>
      <c r="BDV108" s="134"/>
      <c r="BDW108" s="134"/>
      <c r="BDX108" s="134"/>
      <c r="BDY108" s="134"/>
      <c r="BDZ108" s="134"/>
      <c r="BEA108" s="134"/>
      <c r="BEB108" s="134"/>
      <c r="BEC108" s="134"/>
      <c r="BED108" s="134"/>
      <c r="BEE108" s="134"/>
      <c r="BEF108" s="134"/>
      <c r="BEG108" s="134"/>
      <c r="BEH108" s="134"/>
      <c r="BEI108" s="134"/>
      <c r="BEJ108" s="134"/>
      <c r="BEK108" s="134"/>
      <c r="BEL108" s="134"/>
      <c r="BEM108" s="134"/>
      <c r="BEN108" s="134"/>
      <c r="BEO108" s="134"/>
      <c r="BEP108" s="134"/>
      <c r="BEQ108" s="134"/>
      <c r="BER108" s="134"/>
      <c r="BES108" s="134"/>
      <c r="BET108" s="134"/>
      <c r="BEU108" s="134"/>
      <c r="BEV108" s="134"/>
      <c r="BEW108" s="134"/>
      <c r="BEX108" s="134"/>
      <c r="BEY108" s="134"/>
      <c r="BEZ108" s="134"/>
      <c r="BFA108" s="134"/>
      <c r="BFB108" s="134"/>
      <c r="BFC108" s="134"/>
      <c r="BFD108" s="134"/>
      <c r="BFE108" s="134"/>
      <c r="BFF108" s="134"/>
      <c r="BFG108" s="134"/>
      <c r="BFH108" s="134"/>
      <c r="BFI108" s="134"/>
      <c r="BFJ108" s="134"/>
      <c r="BFK108" s="134"/>
      <c r="BFL108" s="134"/>
      <c r="BFM108" s="134"/>
      <c r="BFN108" s="134"/>
      <c r="BFO108" s="134"/>
      <c r="BFP108" s="134"/>
      <c r="BFQ108" s="134"/>
      <c r="BFR108" s="134"/>
      <c r="BFS108" s="134"/>
      <c r="BFT108" s="134"/>
      <c r="BFU108" s="134"/>
      <c r="BFV108" s="134"/>
      <c r="BFW108" s="134"/>
      <c r="BFX108" s="134"/>
      <c r="BFY108" s="134"/>
      <c r="BFZ108" s="134"/>
      <c r="BGA108" s="134"/>
      <c r="BGB108" s="134"/>
      <c r="BGC108" s="134"/>
      <c r="BGD108" s="134"/>
      <c r="BGE108" s="134"/>
      <c r="BGF108" s="134"/>
      <c r="BGG108" s="134"/>
      <c r="BGH108" s="134"/>
      <c r="BGI108" s="134"/>
      <c r="BGJ108" s="134"/>
      <c r="BGK108" s="134"/>
      <c r="BGL108" s="134"/>
      <c r="BGM108" s="134"/>
      <c r="BGN108" s="134"/>
      <c r="BGO108" s="134"/>
      <c r="BGP108" s="134"/>
      <c r="BGQ108" s="134"/>
      <c r="BGR108" s="134"/>
      <c r="BGS108" s="134"/>
      <c r="BGT108" s="134"/>
      <c r="BGU108" s="134"/>
      <c r="BGV108" s="134"/>
      <c r="BGW108" s="134"/>
      <c r="BGX108" s="134"/>
      <c r="BGY108" s="134"/>
      <c r="BGZ108" s="134"/>
      <c r="BHA108" s="134"/>
      <c r="BHB108" s="134"/>
      <c r="BHC108" s="134"/>
      <c r="BHD108" s="134"/>
      <c r="BHE108" s="134"/>
      <c r="BHF108" s="134"/>
      <c r="BHG108" s="134"/>
      <c r="BHH108" s="134"/>
      <c r="BHI108" s="134"/>
      <c r="BHJ108" s="134"/>
      <c r="BHK108" s="134"/>
      <c r="BHL108" s="134"/>
      <c r="BHM108" s="134"/>
      <c r="BHN108" s="134"/>
      <c r="BHO108" s="134"/>
      <c r="BHP108" s="134"/>
      <c r="BHQ108" s="134"/>
      <c r="BHR108" s="134"/>
      <c r="BHS108" s="134"/>
      <c r="BHT108" s="134"/>
      <c r="BHU108" s="134"/>
      <c r="BHV108" s="134"/>
      <c r="BHW108" s="134"/>
      <c r="BHX108" s="134"/>
      <c r="BHY108" s="134"/>
      <c r="BHZ108" s="134"/>
      <c r="BIA108" s="134"/>
      <c r="BIB108" s="134"/>
      <c r="BIC108" s="134"/>
      <c r="BID108" s="134"/>
      <c r="BIE108" s="134"/>
      <c r="BIF108" s="134"/>
      <c r="BIG108" s="134"/>
      <c r="BIH108" s="134"/>
      <c r="BII108" s="134"/>
      <c r="BIJ108" s="134"/>
      <c r="BIK108" s="134"/>
      <c r="BIL108" s="134"/>
      <c r="BIM108" s="134"/>
      <c r="BIN108" s="134"/>
      <c r="BIO108" s="134"/>
      <c r="BIP108" s="134"/>
      <c r="BIQ108" s="134"/>
      <c r="BIR108" s="134"/>
      <c r="BIS108" s="134"/>
      <c r="BIT108" s="134"/>
      <c r="BIU108" s="134"/>
      <c r="BIV108" s="134"/>
      <c r="BIW108" s="134"/>
      <c r="BIX108" s="134"/>
      <c r="BIY108" s="134"/>
      <c r="BIZ108" s="134"/>
      <c r="BJA108" s="134"/>
      <c r="BJB108" s="134"/>
      <c r="BJC108" s="134"/>
      <c r="BJD108" s="134"/>
      <c r="BJE108" s="134"/>
      <c r="BJF108" s="134"/>
      <c r="BJG108" s="134"/>
      <c r="BJH108" s="134"/>
      <c r="BJI108" s="134"/>
      <c r="BJJ108" s="134"/>
      <c r="BJK108" s="134"/>
      <c r="BJL108" s="134"/>
      <c r="BJM108" s="134"/>
      <c r="BJN108" s="134"/>
      <c r="BJO108" s="134"/>
      <c r="BJP108" s="134"/>
      <c r="BJQ108" s="134"/>
      <c r="BJR108" s="134"/>
      <c r="BJS108" s="134"/>
      <c r="BJT108" s="134"/>
      <c r="BJU108" s="134"/>
      <c r="BJV108" s="134"/>
      <c r="BJW108" s="134"/>
      <c r="BJX108" s="134"/>
      <c r="BJY108" s="134"/>
      <c r="BJZ108" s="134"/>
      <c r="BKA108" s="134"/>
      <c r="BKB108" s="134"/>
      <c r="BKC108" s="134"/>
      <c r="BKD108" s="134"/>
      <c r="BKE108" s="134"/>
      <c r="BKF108" s="134"/>
      <c r="BKG108" s="134"/>
      <c r="BKH108" s="134"/>
      <c r="BKI108" s="134"/>
      <c r="BKJ108" s="134"/>
      <c r="BKK108" s="134"/>
      <c r="BKL108" s="134"/>
      <c r="BKM108" s="134"/>
      <c r="BKN108" s="134"/>
      <c r="BKO108" s="134"/>
      <c r="BKP108" s="134"/>
      <c r="BKQ108" s="134"/>
      <c r="BKR108" s="134"/>
      <c r="BKS108" s="134"/>
      <c r="BKT108" s="134"/>
      <c r="BKU108" s="134"/>
      <c r="BKV108" s="134"/>
      <c r="BKW108" s="134"/>
      <c r="BKX108" s="134"/>
      <c r="BKY108" s="134"/>
      <c r="BKZ108" s="134"/>
      <c r="BLA108" s="134"/>
      <c r="BLB108" s="134"/>
      <c r="BLC108" s="134"/>
      <c r="BLD108" s="134"/>
      <c r="BLE108" s="134"/>
      <c r="BLF108" s="134"/>
      <c r="BLG108" s="134"/>
      <c r="BLH108" s="134"/>
      <c r="BLI108" s="134"/>
      <c r="BLJ108" s="134"/>
      <c r="BLK108" s="134"/>
      <c r="BLL108" s="134"/>
      <c r="BLM108" s="134"/>
      <c r="BLN108" s="134"/>
      <c r="BLO108" s="134"/>
      <c r="BLP108" s="134"/>
      <c r="BLQ108" s="134"/>
      <c r="BLR108" s="134"/>
      <c r="BLS108" s="134"/>
      <c r="BLT108" s="134"/>
      <c r="BLU108" s="134"/>
      <c r="BLV108" s="134"/>
      <c r="BLW108" s="134"/>
      <c r="BLX108" s="134"/>
      <c r="BLY108" s="134"/>
      <c r="BLZ108" s="134"/>
      <c r="BMA108" s="134"/>
      <c r="BMB108" s="134"/>
      <c r="BMC108" s="134"/>
      <c r="BMD108" s="134"/>
      <c r="BME108" s="134"/>
      <c r="BMF108" s="134"/>
      <c r="BMG108" s="134"/>
      <c r="BMH108" s="134"/>
      <c r="BMI108" s="134"/>
      <c r="BMJ108" s="134"/>
      <c r="BMK108" s="134"/>
      <c r="BML108" s="134"/>
      <c r="BMM108" s="134"/>
      <c r="BMN108" s="134"/>
      <c r="BMO108" s="134"/>
      <c r="BMP108" s="134"/>
      <c r="BMQ108" s="134"/>
      <c r="BMR108" s="134"/>
      <c r="BMS108" s="134"/>
      <c r="BMT108" s="134"/>
      <c r="BMU108" s="134"/>
      <c r="BMV108" s="134"/>
      <c r="BMW108" s="134"/>
      <c r="BMX108" s="134"/>
      <c r="BMY108" s="134"/>
      <c r="BMZ108" s="134"/>
      <c r="BNA108" s="134"/>
      <c r="BNB108" s="134"/>
      <c r="BNC108" s="134"/>
      <c r="BND108" s="134"/>
      <c r="BNE108" s="134"/>
      <c r="BNF108" s="134"/>
      <c r="BNG108" s="134"/>
      <c r="BNH108" s="134"/>
      <c r="BNI108" s="134"/>
      <c r="BNJ108" s="134"/>
      <c r="BNK108" s="134"/>
      <c r="BNL108" s="134"/>
      <c r="BNM108" s="134"/>
      <c r="BNN108" s="134"/>
      <c r="BNO108" s="134"/>
      <c r="BNP108" s="134"/>
      <c r="BNQ108" s="134"/>
      <c r="BNR108" s="134"/>
      <c r="BNS108" s="134"/>
      <c r="BNT108" s="134"/>
      <c r="BNU108" s="134"/>
      <c r="BNV108" s="134"/>
      <c r="BNW108" s="134"/>
      <c r="BNX108" s="134"/>
      <c r="BNY108" s="134"/>
      <c r="BNZ108" s="134"/>
      <c r="BOA108" s="134"/>
      <c r="BOB108" s="134"/>
      <c r="BOC108" s="134"/>
      <c r="BOD108" s="134"/>
      <c r="BOE108" s="134"/>
      <c r="BOF108" s="134"/>
      <c r="BOG108" s="134"/>
      <c r="BOH108" s="134"/>
      <c r="BOI108" s="134"/>
      <c r="BOJ108" s="134"/>
      <c r="BOK108" s="134"/>
      <c r="BOL108" s="134"/>
      <c r="BOM108" s="134"/>
      <c r="BON108" s="134"/>
      <c r="BOO108" s="134"/>
      <c r="BOP108" s="134"/>
      <c r="BOQ108" s="134"/>
      <c r="BOR108" s="134"/>
      <c r="BOS108" s="134"/>
      <c r="BOT108" s="134"/>
      <c r="BOU108" s="134"/>
      <c r="BOV108" s="134"/>
      <c r="BOW108" s="134"/>
      <c r="BOX108" s="134"/>
      <c r="BOY108" s="134"/>
      <c r="BOZ108" s="134"/>
      <c r="BPA108" s="134"/>
      <c r="BPB108" s="134"/>
      <c r="BPC108" s="134"/>
      <c r="BPD108" s="134"/>
      <c r="BPE108" s="134"/>
      <c r="BPF108" s="134"/>
      <c r="BPG108" s="134"/>
      <c r="BPH108" s="134"/>
      <c r="BPI108" s="134"/>
      <c r="BPJ108" s="134"/>
      <c r="BPK108" s="134"/>
      <c r="BPL108" s="134"/>
      <c r="BPM108" s="134"/>
      <c r="BPN108" s="134"/>
      <c r="BPO108" s="134"/>
      <c r="BPP108" s="134"/>
      <c r="BPQ108" s="134"/>
      <c r="BPR108" s="134"/>
      <c r="BPS108" s="134"/>
      <c r="BPT108" s="134"/>
      <c r="BPU108" s="134"/>
      <c r="BPV108" s="134"/>
      <c r="BPW108" s="134"/>
      <c r="BPX108" s="134"/>
      <c r="BPY108" s="134"/>
      <c r="BPZ108" s="134"/>
      <c r="BQA108" s="134"/>
      <c r="BQB108" s="134"/>
      <c r="BQC108" s="134"/>
      <c r="BQD108" s="134"/>
      <c r="BQE108" s="134"/>
      <c r="BQF108" s="134"/>
      <c r="BQG108" s="134"/>
      <c r="BQH108" s="134"/>
      <c r="BQI108" s="134"/>
      <c r="BQJ108" s="134"/>
      <c r="BQK108" s="134"/>
      <c r="BQL108" s="134"/>
      <c r="BQM108" s="134"/>
      <c r="BQN108" s="134"/>
      <c r="BQO108" s="134"/>
      <c r="BQP108" s="134"/>
      <c r="BQQ108" s="134"/>
      <c r="BQR108" s="134"/>
      <c r="BQS108" s="134"/>
      <c r="BQT108" s="134"/>
      <c r="BQU108" s="134"/>
      <c r="BQV108" s="134"/>
      <c r="BQW108" s="134"/>
      <c r="BQX108" s="134"/>
      <c r="BQY108" s="134"/>
      <c r="BQZ108" s="134"/>
      <c r="BRA108" s="134"/>
      <c r="BRB108" s="134"/>
      <c r="BRC108" s="134"/>
      <c r="BRD108" s="134"/>
      <c r="BRE108" s="134"/>
      <c r="BRF108" s="134"/>
      <c r="BRG108" s="134"/>
      <c r="BRH108" s="134"/>
      <c r="BRI108" s="134"/>
      <c r="BRJ108" s="134"/>
      <c r="BRK108" s="134"/>
      <c r="BRL108" s="134"/>
      <c r="BRM108" s="134"/>
      <c r="BRN108" s="134"/>
      <c r="BRO108" s="134"/>
      <c r="BRP108" s="134"/>
      <c r="BRQ108" s="134"/>
      <c r="BRR108" s="134"/>
      <c r="BRS108" s="134"/>
      <c r="BRT108" s="134"/>
      <c r="BRU108" s="134"/>
      <c r="BRV108" s="134"/>
      <c r="BRW108" s="134"/>
      <c r="BRX108" s="134"/>
      <c r="BRY108" s="134"/>
      <c r="BRZ108" s="134"/>
      <c r="BSA108" s="134"/>
      <c r="BSB108" s="134"/>
      <c r="BSC108" s="134"/>
      <c r="BSD108" s="134"/>
      <c r="BSE108" s="134"/>
      <c r="BSF108" s="134"/>
      <c r="BSG108" s="134"/>
      <c r="BSH108" s="134"/>
      <c r="BSI108" s="134"/>
      <c r="BSJ108" s="134"/>
      <c r="BSK108" s="134"/>
      <c r="BSL108" s="134"/>
      <c r="BSM108" s="134"/>
      <c r="BSN108" s="134"/>
      <c r="BSO108" s="134"/>
      <c r="BSP108" s="134"/>
      <c r="BSQ108" s="134"/>
      <c r="BSR108" s="134"/>
      <c r="BSS108" s="134"/>
      <c r="BST108" s="134"/>
      <c r="BSU108" s="134"/>
      <c r="BSV108" s="134"/>
      <c r="BSW108" s="134"/>
      <c r="BSX108" s="134"/>
      <c r="BSY108" s="134"/>
      <c r="BSZ108" s="134"/>
      <c r="BTA108" s="134"/>
      <c r="BTB108" s="134"/>
      <c r="BTC108" s="134"/>
      <c r="BTD108" s="134"/>
      <c r="BTE108" s="134"/>
      <c r="BTF108" s="134"/>
      <c r="BTG108" s="134"/>
      <c r="BTH108" s="134"/>
      <c r="BTI108" s="134"/>
      <c r="BTJ108" s="134"/>
      <c r="BTK108" s="134"/>
      <c r="BTL108" s="134"/>
      <c r="BTM108" s="134"/>
      <c r="BTN108" s="134"/>
      <c r="BTO108" s="134"/>
      <c r="BTP108" s="134"/>
      <c r="BTQ108" s="134"/>
      <c r="BTR108" s="134"/>
      <c r="BTS108" s="134"/>
      <c r="BTT108" s="134"/>
      <c r="BTU108" s="134"/>
      <c r="BTV108" s="134"/>
      <c r="BTW108" s="134"/>
      <c r="BTX108" s="134"/>
      <c r="BTY108" s="134"/>
      <c r="BTZ108" s="134"/>
      <c r="BUA108" s="134"/>
      <c r="BUB108" s="134"/>
      <c r="BUC108" s="134"/>
      <c r="BUD108" s="134"/>
      <c r="BUE108" s="134"/>
      <c r="BUF108" s="134"/>
      <c r="BUG108" s="134"/>
      <c r="BUH108" s="134"/>
      <c r="BUI108" s="134"/>
      <c r="BUJ108" s="134"/>
      <c r="BUK108" s="134"/>
      <c r="BUL108" s="134"/>
      <c r="BUM108" s="134"/>
      <c r="BUN108" s="134"/>
      <c r="BUO108" s="134"/>
      <c r="BUP108" s="134"/>
      <c r="BUQ108" s="134"/>
      <c r="BUR108" s="134"/>
      <c r="BUS108" s="134"/>
      <c r="BUT108" s="134"/>
      <c r="BUU108" s="134"/>
      <c r="BUV108" s="134"/>
      <c r="BUW108" s="134"/>
      <c r="BUX108" s="134"/>
      <c r="BUY108" s="134"/>
      <c r="BUZ108" s="134"/>
      <c r="BVA108" s="134"/>
      <c r="BVB108" s="134"/>
      <c r="BVC108" s="134"/>
      <c r="BVD108" s="134"/>
      <c r="BVE108" s="134"/>
      <c r="BVF108" s="134"/>
      <c r="BVG108" s="134"/>
      <c r="BVH108" s="134"/>
      <c r="BVI108" s="134"/>
      <c r="BVJ108" s="134"/>
      <c r="BVK108" s="134"/>
      <c r="BVL108" s="134"/>
      <c r="BVM108" s="134"/>
      <c r="BVN108" s="134"/>
      <c r="BVO108" s="134"/>
      <c r="BVP108" s="134"/>
      <c r="BVQ108" s="134"/>
      <c r="BVR108" s="134"/>
      <c r="BVS108" s="134"/>
      <c r="BVT108" s="134"/>
      <c r="BVU108" s="134"/>
      <c r="BVV108" s="134"/>
      <c r="BVW108" s="134"/>
      <c r="BVX108" s="134"/>
      <c r="BVY108" s="134"/>
      <c r="BVZ108" s="134"/>
      <c r="BWA108" s="134"/>
      <c r="BWB108" s="134"/>
      <c r="BWC108" s="134"/>
      <c r="BWD108" s="134"/>
      <c r="BWE108" s="134"/>
      <c r="BWF108" s="134"/>
      <c r="BWG108" s="134"/>
      <c r="BWH108" s="134"/>
      <c r="BWI108" s="134"/>
      <c r="BWJ108" s="134"/>
      <c r="BWK108" s="134"/>
      <c r="BWL108" s="134"/>
      <c r="BWM108" s="134"/>
      <c r="BWN108" s="134"/>
      <c r="BWO108" s="134"/>
      <c r="BWP108" s="134"/>
      <c r="BWQ108" s="134"/>
      <c r="BWR108" s="134"/>
      <c r="BWS108" s="134"/>
      <c r="BWT108" s="134"/>
      <c r="BWU108" s="134"/>
      <c r="BWV108" s="134"/>
      <c r="BWW108" s="134"/>
      <c r="BWX108" s="134"/>
      <c r="BWY108" s="134"/>
      <c r="BWZ108" s="134"/>
      <c r="BXA108" s="134"/>
      <c r="BXB108" s="134"/>
      <c r="BXC108" s="134"/>
      <c r="BXD108" s="134"/>
      <c r="BXE108" s="134"/>
      <c r="BXF108" s="134"/>
      <c r="BXG108" s="134"/>
      <c r="BXH108" s="134"/>
      <c r="BXI108" s="134"/>
      <c r="BXJ108" s="134"/>
      <c r="BXK108" s="134"/>
      <c r="BXL108" s="134"/>
      <c r="BXM108" s="134"/>
      <c r="BXN108" s="134"/>
      <c r="BXO108" s="134"/>
      <c r="BXP108" s="134"/>
      <c r="BXQ108" s="134"/>
      <c r="BXR108" s="134"/>
      <c r="BXS108" s="134"/>
      <c r="BXT108" s="134"/>
      <c r="BXU108" s="134"/>
      <c r="BXV108" s="134"/>
      <c r="BXW108" s="134"/>
      <c r="BXX108" s="134"/>
      <c r="BXY108" s="134"/>
      <c r="BXZ108" s="134"/>
      <c r="BYA108" s="134"/>
      <c r="BYB108" s="134"/>
      <c r="BYC108" s="134"/>
      <c r="BYD108" s="134"/>
      <c r="BYE108" s="134"/>
      <c r="BYF108" s="134"/>
      <c r="BYG108" s="134"/>
      <c r="BYH108" s="134"/>
      <c r="BYI108" s="134"/>
      <c r="BYJ108" s="134"/>
      <c r="BYK108" s="134"/>
      <c r="BYL108" s="134"/>
      <c r="BYM108" s="134"/>
      <c r="BYN108" s="134"/>
      <c r="BYO108" s="134"/>
      <c r="BYP108" s="134"/>
      <c r="BYQ108" s="134"/>
      <c r="BYR108" s="134"/>
      <c r="BYS108" s="134"/>
      <c r="BYT108" s="134"/>
      <c r="BYU108" s="134"/>
      <c r="BYV108" s="134"/>
      <c r="BYW108" s="134"/>
      <c r="BYX108" s="134"/>
      <c r="BYY108" s="134"/>
      <c r="BYZ108" s="134"/>
      <c r="BZA108" s="134"/>
      <c r="BZB108" s="134"/>
      <c r="BZC108" s="134"/>
      <c r="BZD108" s="134"/>
      <c r="BZE108" s="134"/>
      <c r="BZF108" s="134"/>
      <c r="BZG108" s="134"/>
      <c r="BZH108" s="134"/>
      <c r="BZI108" s="134"/>
      <c r="BZJ108" s="134"/>
      <c r="BZK108" s="134"/>
      <c r="BZL108" s="134"/>
      <c r="BZM108" s="134"/>
      <c r="BZN108" s="134"/>
      <c r="BZO108" s="134"/>
      <c r="BZP108" s="134"/>
      <c r="BZQ108" s="134"/>
      <c r="BZR108" s="134"/>
      <c r="BZS108" s="134"/>
      <c r="BZT108" s="134"/>
      <c r="BZU108" s="134"/>
      <c r="BZV108" s="134"/>
      <c r="BZW108" s="134"/>
      <c r="BZX108" s="134"/>
      <c r="BZY108" s="134"/>
      <c r="BZZ108" s="134"/>
      <c r="CAA108" s="134"/>
      <c r="CAB108" s="134"/>
      <c r="CAC108" s="134"/>
      <c r="CAD108" s="134"/>
      <c r="CAE108" s="134"/>
      <c r="CAF108" s="134"/>
      <c r="CAG108" s="134"/>
      <c r="CAH108" s="134"/>
      <c r="CAI108" s="134"/>
      <c r="CAJ108" s="134"/>
      <c r="CAK108" s="134"/>
      <c r="CAL108" s="134"/>
      <c r="CAM108" s="134"/>
      <c r="CAN108" s="134"/>
      <c r="CAO108" s="134"/>
      <c r="CAP108" s="134"/>
      <c r="CAQ108" s="134"/>
      <c r="CAR108" s="134"/>
      <c r="CAS108" s="134"/>
      <c r="CAT108" s="134"/>
      <c r="CAU108" s="134"/>
      <c r="CAV108" s="134"/>
      <c r="CAW108" s="134"/>
      <c r="CAX108" s="134"/>
      <c r="CAY108" s="134"/>
      <c r="CAZ108" s="134"/>
      <c r="CBA108" s="134"/>
      <c r="CBB108" s="134"/>
      <c r="CBC108" s="134"/>
      <c r="CBD108" s="134"/>
      <c r="CBE108" s="134"/>
      <c r="CBF108" s="134"/>
      <c r="CBG108" s="134"/>
      <c r="CBH108" s="134"/>
      <c r="CBI108" s="134"/>
      <c r="CBJ108" s="134"/>
      <c r="CBK108" s="134"/>
      <c r="CBL108" s="134"/>
      <c r="CBM108" s="134"/>
      <c r="CBN108" s="134"/>
      <c r="CBO108" s="134"/>
      <c r="CBP108" s="134"/>
      <c r="CBQ108" s="134"/>
      <c r="CBR108" s="134"/>
      <c r="CBS108" s="134"/>
      <c r="CBT108" s="134"/>
      <c r="CBU108" s="134"/>
      <c r="CBV108" s="134"/>
      <c r="CBW108" s="134"/>
      <c r="CBX108" s="134"/>
      <c r="CBY108" s="134"/>
      <c r="CBZ108" s="134"/>
      <c r="CCA108" s="134"/>
      <c r="CCB108" s="134"/>
      <c r="CCC108" s="134"/>
      <c r="CCD108" s="134"/>
      <c r="CCE108" s="134"/>
      <c r="CCF108" s="134"/>
      <c r="CCG108" s="134"/>
      <c r="CCH108" s="134"/>
      <c r="CCI108" s="134"/>
      <c r="CCJ108" s="134"/>
      <c r="CCK108" s="134"/>
      <c r="CCL108" s="134"/>
      <c r="CCM108" s="134"/>
      <c r="CCN108" s="134"/>
      <c r="CCO108" s="134"/>
      <c r="CCP108" s="134"/>
      <c r="CCQ108" s="134"/>
      <c r="CCR108" s="134"/>
      <c r="CCS108" s="134"/>
      <c r="CCT108" s="134"/>
      <c r="CCU108" s="134"/>
      <c r="CCV108" s="134"/>
      <c r="CCW108" s="134"/>
      <c r="CCX108" s="134"/>
      <c r="CCY108" s="134"/>
      <c r="CCZ108" s="134"/>
      <c r="CDA108" s="134"/>
      <c r="CDB108" s="134"/>
      <c r="CDC108" s="134"/>
      <c r="CDD108" s="134"/>
      <c r="CDE108" s="134"/>
      <c r="CDF108" s="134"/>
      <c r="CDG108" s="134"/>
      <c r="CDH108" s="134"/>
      <c r="CDI108" s="134"/>
      <c r="CDJ108" s="134"/>
      <c r="CDK108" s="134"/>
      <c r="CDL108" s="134"/>
      <c r="CDM108" s="134"/>
      <c r="CDN108" s="134"/>
      <c r="CDO108" s="134"/>
      <c r="CDP108" s="134"/>
      <c r="CDQ108" s="134"/>
      <c r="CDR108" s="134"/>
      <c r="CDS108" s="134"/>
      <c r="CDT108" s="134"/>
      <c r="CDU108" s="134"/>
      <c r="CDV108" s="134"/>
      <c r="CDW108" s="134"/>
      <c r="CDX108" s="134"/>
      <c r="CDY108" s="134"/>
      <c r="CDZ108" s="134"/>
      <c r="CEA108" s="134"/>
      <c r="CEB108" s="134"/>
      <c r="CEC108" s="134"/>
      <c r="CED108" s="134"/>
      <c r="CEE108" s="134"/>
      <c r="CEF108" s="134"/>
      <c r="CEG108" s="134"/>
      <c r="CEH108" s="134"/>
      <c r="CEI108" s="134"/>
      <c r="CEJ108" s="134"/>
      <c r="CEK108" s="134"/>
      <c r="CEL108" s="134"/>
      <c r="CEM108" s="134"/>
      <c r="CEN108" s="134"/>
      <c r="CEO108" s="134"/>
      <c r="CEP108" s="134"/>
      <c r="CEQ108" s="134"/>
      <c r="CER108" s="134"/>
      <c r="CES108" s="134"/>
      <c r="CET108" s="134"/>
      <c r="CEU108" s="134"/>
      <c r="CEV108" s="134"/>
      <c r="CEW108" s="134"/>
      <c r="CEX108" s="134"/>
      <c r="CEY108" s="134"/>
      <c r="CEZ108" s="134"/>
      <c r="CFA108" s="134"/>
      <c r="CFB108" s="134"/>
      <c r="CFC108" s="134"/>
      <c r="CFD108" s="134"/>
      <c r="CFE108" s="134"/>
      <c r="CFF108" s="134"/>
      <c r="CFG108" s="134"/>
      <c r="CFH108" s="134"/>
      <c r="CFI108" s="134"/>
      <c r="CFJ108" s="134"/>
      <c r="CFK108" s="134"/>
      <c r="CFL108" s="134"/>
      <c r="CFM108" s="134"/>
      <c r="CFN108" s="134"/>
      <c r="CFO108" s="134"/>
      <c r="CFP108" s="134"/>
      <c r="CFQ108" s="134"/>
      <c r="CFR108" s="134"/>
      <c r="CFS108" s="134"/>
      <c r="CFT108" s="134"/>
      <c r="CFU108" s="134"/>
      <c r="CFV108" s="134"/>
      <c r="CFW108" s="134"/>
      <c r="CFX108" s="134"/>
      <c r="CFY108" s="134"/>
      <c r="CFZ108" s="134"/>
      <c r="CGA108" s="134"/>
      <c r="CGB108" s="134"/>
      <c r="CGC108" s="134"/>
      <c r="CGD108" s="134"/>
      <c r="CGE108" s="134"/>
      <c r="CGF108" s="134"/>
      <c r="CGG108" s="134"/>
      <c r="CGH108" s="134"/>
      <c r="CGI108" s="134"/>
      <c r="CGJ108" s="134"/>
      <c r="CGK108" s="134"/>
      <c r="CGL108" s="134"/>
      <c r="CGM108" s="134"/>
      <c r="CGN108" s="134"/>
      <c r="CGO108" s="134"/>
      <c r="CGP108" s="134"/>
      <c r="CGQ108" s="134"/>
      <c r="CGR108" s="134"/>
      <c r="CGS108" s="134"/>
      <c r="CGT108" s="134"/>
      <c r="CGU108" s="134"/>
      <c r="CGV108" s="134"/>
      <c r="CGW108" s="134"/>
      <c r="CGX108" s="134"/>
      <c r="CGY108" s="134"/>
      <c r="CGZ108" s="134"/>
      <c r="CHA108" s="134"/>
      <c r="CHB108" s="134"/>
      <c r="CHC108" s="134"/>
      <c r="CHD108" s="134"/>
      <c r="CHE108" s="134"/>
      <c r="CHF108" s="134"/>
      <c r="CHG108" s="134"/>
      <c r="CHH108" s="134"/>
      <c r="CHI108" s="134"/>
      <c r="CHJ108" s="134"/>
      <c r="CHK108" s="134"/>
      <c r="CHL108" s="134"/>
      <c r="CHM108" s="134"/>
      <c r="CHN108" s="134"/>
      <c r="CHO108" s="134"/>
      <c r="CHP108" s="134"/>
      <c r="CHQ108" s="134"/>
      <c r="CHR108" s="134"/>
      <c r="CHS108" s="134"/>
      <c r="CHT108" s="134"/>
      <c r="CHU108" s="134"/>
      <c r="CHV108" s="134"/>
      <c r="CHW108" s="134"/>
      <c r="CHX108" s="134"/>
      <c r="CHY108" s="134"/>
      <c r="CHZ108" s="134"/>
      <c r="CIA108" s="134"/>
      <c r="CIB108" s="134"/>
      <c r="CIC108" s="134"/>
      <c r="CID108" s="134"/>
      <c r="CIE108" s="134"/>
      <c r="CIF108" s="134"/>
      <c r="CIG108" s="134"/>
      <c r="CIH108" s="134"/>
      <c r="CII108" s="134"/>
      <c r="CIJ108" s="134"/>
      <c r="CIK108" s="134"/>
      <c r="CIL108" s="134"/>
      <c r="CIM108" s="134"/>
      <c r="CIN108" s="134"/>
      <c r="CIO108" s="134"/>
      <c r="CIP108" s="134"/>
      <c r="CIQ108" s="134"/>
      <c r="CIR108" s="134"/>
      <c r="CIS108" s="134"/>
      <c r="CIT108" s="134"/>
      <c r="CIU108" s="134"/>
      <c r="CIV108" s="134"/>
      <c r="CIW108" s="134"/>
      <c r="CIX108" s="134"/>
      <c r="CIY108" s="134"/>
      <c r="CIZ108" s="134"/>
      <c r="CJA108" s="134"/>
      <c r="CJB108" s="134"/>
      <c r="CJC108" s="134"/>
      <c r="CJD108" s="134"/>
      <c r="CJE108" s="134"/>
      <c r="CJF108" s="134"/>
      <c r="CJG108" s="134"/>
      <c r="CJH108" s="134"/>
      <c r="CJI108" s="134"/>
      <c r="CJJ108" s="134"/>
      <c r="CJK108" s="134"/>
      <c r="CJL108" s="134"/>
      <c r="CJM108" s="134"/>
      <c r="CJN108" s="134"/>
      <c r="CJO108" s="134"/>
      <c r="CJP108" s="134"/>
      <c r="CJQ108" s="134"/>
      <c r="CJR108" s="134"/>
      <c r="CJS108" s="134"/>
      <c r="CJT108" s="134"/>
      <c r="CJU108" s="134"/>
      <c r="CJV108" s="134"/>
      <c r="CJW108" s="134"/>
      <c r="CJX108" s="134"/>
      <c r="CJY108" s="134"/>
      <c r="CJZ108" s="134"/>
      <c r="CKA108" s="134"/>
      <c r="CKB108" s="134"/>
      <c r="CKC108" s="134"/>
      <c r="CKD108" s="134"/>
      <c r="CKE108" s="134"/>
      <c r="CKF108" s="134"/>
      <c r="CKG108" s="134"/>
      <c r="CKH108" s="134"/>
      <c r="CKI108" s="134"/>
      <c r="CKJ108" s="134"/>
      <c r="CKK108" s="134"/>
      <c r="CKL108" s="134"/>
      <c r="CKM108" s="134"/>
      <c r="CKN108" s="134"/>
      <c r="CKO108" s="134"/>
      <c r="CKP108" s="134"/>
      <c r="CKQ108" s="134"/>
      <c r="CKR108" s="134"/>
      <c r="CKS108" s="134"/>
      <c r="CKT108" s="134"/>
      <c r="CKU108" s="134"/>
      <c r="CKV108" s="134"/>
      <c r="CKW108" s="134"/>
      <c r="CKX108" s="134"/>
      <c r="CKY108" s="134"/>
      <c r="CKZ108" s="134"/>
      <c r="CLA108" s="134"/>
      <c r="CLB108" s="134"/>
      <c r="CLC108" s="134"/>
      <c r="CLD108" s="134"/>
      <c r="CLE108" s="134"/>
      <c r="CLF108" s="134"/>
      <c r="CLG108" s="134"/>
      <c r="CLH108" s="134"/>
      <c r="CLI108" s="134"/>
      <c r="CLJ108" s="134"/>
      <c r="CLK108" s="134"/>
      <c r="CLL108" s="134"/>
      <c r="CLM108" s="134"/>
      <c r="CLN108" s="134"/>
      <c r="CLO108" s="134"/>
      <c r="CLP108" s="134"/>
      <c r="CLQ108" s="134"/>
      <c r="CLR108" s="134"/>
      <c r="CLS108" s="134"/>
      <c r="CLT108" s="134"/>
      <c r="CLU108" s="134"/>
      <c r="CLV108" s="134"/>
      <c r="CLW108" s="134"/>
      <c r="CLX108" s="134"/>
      <c r="CLY108" s="134"/>
      <c r="CLZ108" s="134"/>
      <c r="CMA108" s="134"/>
      <c r="CMB108" s="134"/>
      <c r="CMC108" s="134"/>
      <c r="CMD108" s="134"/>
      <c r="CME108" s="134"/>
      <c r="CMF108" s="134"/>
      <c r="CMG108" s="134"/>
      <c r="CMH108" s="134"/>
      <c r="CMI108" s="134"/>
      <c r="CMJ108" s="134"/>
      <c r="CMK108" s="134"/>
      <c r="CML108" s="134"/>
      <c r="CMM108" s="134"/>
      <c r="CMN108" s="134"/>
      <c r="CMO108" s="134"/>
      <c r="CMP108" s="134"/>
      <c r="CMQ108" s="134"/>
      <c r="CMR108" s="134"/>
      <c r="CMS108" s="134"/>
      <c r="CMT108" s="134"/>
      <c r="CMU108" s="134"/>
      <c r="CMV108" s="134"/>
      <c r="CMW108" s="134"/>
      <c r="CMX108" s="134"/>
      <c r="CMY108" s="134"/>
      <c r="CMZ108" s="134"/>
      <c r="CNA108" s="134"/>
      <c r="CNB108" s="134"/>
      <c r="CNC108" s="134"/>
      <c r="CND108" s="134"/>
      <c r="CNE108" s="134"/>
      <c r="CNF108" s="134"/>
      <c r="CNG108" s="134"/>
      <c r="CNH108" s="134"/>
      <c r="CNI108" s="134"/>
      <c r="CNJ108" s="134"/>
      <c r="CNK108" s="134"/>
      <c r="CNL108" s="134"/>
      <c r="CNM108" s="134"/>
      <c r="CNN108" s="134"/>
      <c r="CNO108" s="134"/>
      <c r="CNP108" s="134"/>
      <c r="CNQ108" s="134"/>
      <c r="CNR108" s="134"/>
      <c r="CNS108" s="134"/>
      <c r="CNT108" s="134"/>
      <c r="CNU108" s="134"/>
      <c r="CNV108" s="134"/>
      <c r="CNW108" s="134"/>
      <c r="CNX108" s="134"/>
      <c r="CNY108" s="134"/>
      <c r="CNZ108" s="134"/>
      <c r="COA108" s="134"/>
      <c r="COB108" s="134"/>
      <c r="COC108" s="134"/>
      <c r="COD108" s="134"/>
      <c r="COE108" s="134"/>
      <c r="COF108" s="134"/>
      <c r="COG108" s="134"/>
      <c r="COH108" s="134"/>
      <c r="COI108" s="134"/>
      <c r="COJ108" s="134"/>
      <c r="COK108" s="134"/>
      <c r="COL108" s="134"/>
      <c r="COM108" s="134"/>
      <c r="CON108" s="134"/>
      <c r="COO108" s="134"/>
      <c r="COP108" s="134"/>
      <c r="COQ108" s="134"/>
      <c r="COR108" s="134"/>
      <c r="COS108" s="134"/>
      <c r="COT108" s="134"/>
      <c r="COU108" s="134"/>
      <c r="COV108" s="134"/>
      <c r="COW108" s="134"/>
      <c r="COX108" s="134"/>
      <c r="COY108" s="134"/>
      <c r="COZ108" s="134"/>
      <c r="CPA108" s="134"/>
      <c r="CPB108" s="134"/>
      <c r="CPC108" s="134"/>
      <c r="CPD108" s="134"/>
      <c r="CPE108" s="134"/>
      <c r="CPF108" s="134"/>
      <c r="CPG108" s="134"/>
      <c r="CPH108" s="134"/>
      <c r="CPI108" s="134"/>
      <c r="CPJ108" s="134"/>
      <c r="CPK108" s="134"/>
      <c r="CPL108" s="134"/>
      <c r="CPM108" s="134"/>
      <c r="CPN108" s="134"/>
      <c r="CPO108" s="134"/>
      <c r="CPP108" s="134"/>
      <c r="CPQ108" s="134"/>
      <c r="CPR108" s="134"/>
      <c r="CPS108" s="134"/>
      <c r="CPT108" s="134"/>
      <c r="CPU108" s="134"/>
      <c r="CPV108" s="134"/>
      <c r="CPW108" s="134"/>
      <c r="CPX108" s="134"/>
      <c r="CPY108" s="134"/>
      <c r="CPZ108" s="134"/>
      <c r="CQA108" s="134"/>
      <c r="CQB108" s="134"/>
      <c r="CQC108" s="134"/>
      <c r="CQD108" s="134"/>
      <c r="CQE108" s="134"/>
      <c r="CQF108" s="134"/>
      <c r="CQG108" s="134"/>
      <c r="CQH108" s="134"/>
      <c r="CQI108" s="134"/>
      <c r="CQJ108" s="134"/>
      <c r="CQK108" s="134"/>
      <c r="CQL108" s="134"/>
      <c r="CQM108" s="134"/>
      <c r="CQN108" s="134"/>
      <c r="CQO108" s="134"/>
      <c r="CQP108" s="134"/>
      <c r="CQQ108" s="134"/>
      <c r="CQR108" s="134"/>
      <c r="CQS108" s="134"/>
      <c r="CQT108" s="134"/>
      <c r="CQU108" s="134"/>
      <c r="CQV108" s="134"/>
      <c r="CQW108" s="134"/>
      <c r="CQX108" s="134"/>
      <c r="CQY108" s="134"/>
      <c r="CQZ108" s="134"/>
      <c r="CRA108" s="134"/>
      <c r="CRB108" s="134"/>
      <c r="CRC108" s="134"/>
      <c r="CRD108" s="134"/>
      <c r="CRE108" s="134"/>
      <c r="CRF108" s="134"/>
      <c r="CRG108" s="134"/>
      <c r="CRH108" s="134"/>
      <c r="CRI108" s="134"/>
      <c r="CRJ108" s="134"/>
      <c r="CRK108" s="134"/>
      <c r="CRL108" s="134"/>
      <c r="CRM108" s="134"/>
      <c r="CRN108" s="134"/>
      <c r="CRO108" s="134"/>
      <c r="CRP108" s="134"/>
      <c r="CRQ108" s="134"/>
      <c r="CRR108" s="134"/>
      <c r="CRS108" s="134"/>
      <c r="CRT108" s="134"/>
      <c r="CRU108" s="134"/>
      <c r="CRV108" s="134"/>
      <c r="CRW108" s="134"/>
      <c r="CRX108" s="134"/>
      <c r="CRY108" s="134"/>
      <c r="CRZ108" s="134"/>
      <c r="CSA108" s="134"/>
      <c r="CSB108" s="134"/>
      <c r="CSC108" s="134"/>
      <c r="CSD108" s="134"/>
      <c r="CSE108" s="134"/>
      <c r="CSF108" s="134"/>
      <c r="CSG108" s="134"/>
      <c r="CSH108" s="134"/>
      <c r="CSI108" s="134"/>
      <c r="CSJ108" s="134"/>
      <c r="CSK108" s="134"/>
      <c r="CSL108" s="134"/>
      <c r="CSM108" s="134"/>
      <c r="CSN108" s="134"/>
      <c r="CSO108" s="134"/>
      <c r="CSP108" s="134"/>
      <c r="CSQ108" s="134"/>
      <c r="CSR108" s="134"/>
      <c r="CSS108" s="134"/>
      <c r="CST108" s="134"/>
      <c r="CSU108" s="134"/>
      <c r="CSV108" s="134"/>
      <c r="CSW108" s="134"/>
      <c r="CSX108" s="134"/>
      <c r="CSY108" s="134"/>
      <c r="CSZ108" s="134"/>
      <c r="CTA108" s="134"/>
      <c r="CTB108" s="134"/>
      <c r="CTC108" s="134"/>
      <c r="CTD108" s="134"/>
      <c r="CTE108" s="134"/>
      <c r="CTF108" s="134"/>
      <c r="CTG108" s="134"/>
      <c r="CTH108" s="134"/>
      <c r="CTI108" s="134"/>
      <c r="CTJ108" s="134"/>
      <c r="CTK108" s="134"/>
      <c r="CTL108" s="134"/>
      <c r="CTM108" s="134"/>
      <c r="CTN108" s="134"/>
      <c r="CTO108" s="134"/>
      <c r="CTP108" s="134"/>
      <c r="CTQ108" s="134"/>
      <c r="CTR108" s="134"/>
      <c r="CTS108" s="134"/>
      <c r="CTT108" s="134"/>
      <c r="CTU108" s="134"/>
      <c r="CTV108" s="134"/>
      <c r="CTW108" s="134"/>
      <c r="CTX108" s="134"/>
      <c r="CTY108" s="134"/>
      <c r="CTZ108" s="134"/>
      <c r="CUA108" s="134"/>
      <c r="CUB108" s="134"/>
      <c r="CUC108" s="134"/>
      <c r="CUD108" s="134"/>
      <c r="CUE108" s="134"/>
      <c r="CUF108" s="134"/>
      <c r="CUG108" s="134"/>
      <c r="CUH108" s="134"/>
      <c r="CUI108" s="134"/>
      <c r="CUJ108" s="134"/>
      <c r="CUK108" s="134"/>
      <c r="CUL108" s="134"/>
      <c r="CUM108" s="134"/>
      <c r="CUN108" s="134"/>
      <c r="CUO108" s="134"/>
      <c r="CUP108" s="134"/>
      <c r="CUQ108" s="134"/>
      <c r="CUR108" s="134"/>
      <c r="CUS108" s="134"/>
      <c r="CUT108" s="134"/>
      <c r="CUU108" s="134"/>
      <c r="CUV108" s="134"/>
      <c r="CUW108" s="134"/>
      <c r="CUX108" s="134"/>
      <c r="CUY108" s="134"/>
      <c r="CUZ108" s="134"/>
      <c r="CVA108" s="134"/>
      <c r="CVB108" s="134"/>
      <c r="CVC108" s="134"/>
      <c r="CVD108" s="134"/>
      <c r="CVE108" s="134"/>
      <c r="CVF108" s="134"/>
      <c r="CVG108" s="134"/>
      <c r="CVH108" s="134"/>
      <c r="CVI108" s="134"/>
      <c r="CVJ108" s="134"/>
      <c r="CVK108" s="134"/>
      <c r="CVL108" s="134"/>
      <c r="CVM108" s="134"/>
      <c r="CVN108" s="134"/>
      <c r="CVO108" s="134"/>
      <c r="CVP108" s="134"/>
      <c r="CVQ108" s="134"/>
      <c r="CVR108" s="134"/>
      <c r="CVS108" s="134"/>
      <c r="CVT108" s="134"/>
      <c r="CVU108" s="134"/>
      <c r="CVV108" s="134"/>
      <c r="CVW108" s="134"/>
      <c r="CVX108" s="134"/>
      <c r="CVY108" s="134"/>
      <c r="CVZ108" s="134"/>
      <c r="CWA108" s="134"/>
      <c r="CWB108" s="134"/>
      <c r="CWC108" s="134"/>
      <c r="CWD108" s="134"/>
      <c r="CWE108" s="134"/>
      <c r="CWF108" s="134"/>
      <c r="CWG108" s="134"/>
      <c r="CWH108" s="134"/>
      <c r="CWI108" s="134"/>
      <c r="CWJ108" s="134"/>
      <c r="CWK108" s="134"/>
      <c r="CWL108" s="134"/>
      <c r="CWM108" s="134"/>
      <c r="CWN108" s="134"/>
      <c r="CWO108" s="134"/>
      <c r="CWP108" s="134"/>
      <c r="CWQ108" s="134"/>
      <c r="CWR108" s="134"/>
      <c r="CWS108" s="134"/>
      <c r="CWT108" s="134"/>
      <c r="CWU108" s="134"/>
      <c r="CWV108" s="134"/>
      <c r="CWW108" s="134"/>
      <c r="CWX108" s="134"/>
      <c r="CWY108" s="134"/>
      <c r="CWZ108" s="134"/>
      <c r="CXA108" s="134"/>
      <c r="CXB108" s="134"/>
      <c r="CXC108" s="134"/>
      <c r="CXD108" s="134"/>
      <c r="CXE108" s="134"/>
      <c r="CXF108" s="134"/>
      <c r="CXG108" s="134"/>
      <c r="CXH108" s="134"/>
      <c r="CXI108" s="134"/>
      <c r="CXJ108" s="134"/>
      <c r="CXK108" s="134"/>
      <c r="CXL108" s="134"/>
      <c r="CXM108" s="134"/>
      <c r="CXN108" s="134"/>
      <c r="CXO108" s="134"/>
      <c r="CXP108" s="134"/>
      <c r="CXQ108" s="134"/>
      <c r="CXR108" s="134"/>
      <c r="CXS108" s="134"/>
      <c r="CXT108" s="134"/>
      <c r="CXU108" s="134"/>
      <c r="CXV108" s="134"/>
      <c r="CXW108" s="134"/>
      <c r="CXX108" s="134"/>
      <c r="CXY108" s="134"/>
      <c r="CXZ108" s="134"/>
      <c r="CYA108" s="134"/>
      <c r="CYB108" s="134"/>
      <c r="CYC108" s="134"/>
      <c r="CYD108" s="134"/>
      <c r="CYE108" s="134"/>
      <c r="CYF108" s="134"/>
      <c r="CYG108" s="134"/>
      <c r="CYH108" s="134"/>
      <c r="CYI108" s="134"/>
      <c r="CYJ108" s="134"/>
      <c r="CYK108" s="134"/>
      <c r="CYL108" s="134"/>
      <c r="CYM108" s="134"/>
      <c r="CYN108" s="134"/>
      <c r="CYO108" s="134"/>
      <c r="CYP108" s="134"/>
      <c r="CYQ108" s="134"/>
      <c r="CYR108" s="134"/>
      <c r="CYS108" s="134"/>
      <c r="CYT108" s="134"/>
      <c r="CYU108" s="134"/>
      <c r="CYV108" s="134"/>
      <c r="CYW108" s="134"/>
      <c r="CYX108" s="134"/>
      <c r="CYY108" s="134"/>
      <c r="CYZ108" s="134"/>
      <c r="CZA108" s="134"/>
      <c r="CZB108" s="134"/>
      <c r="CZC108" s="134"/>
      <c r="CZD108" s="134"/>
      <c r="CZE108" s="134"/>
      <c r="CZF108" s="134"/>
      <c r="CZG108" s="134"/>
      <c r="CZH108" s="134"/>
      <c r="CZI108" s="134"/>
      <c r="CZJ108" s="134"/>
      <c r="CZK108" s="134"/>
      <c r="CZL108" s="134"/>
      <c r="CZM108" s="134"/>
      <c r="CZN108" s="134"/>
      <c r="CZO108" s="134"/>
      <c r="CZP108" s="134"/>
      <c r="CZQ108" s="134"/>
      <c r="CZR108" s="134"/>
      <c r="CZS108" s="134"/>
      <c r="CZT108" s="134"/>
      <c r="CZU108" s="134"/>
      <c r="CZV108" s="134"/>
      <c r="CZW108" s="134"/>
      <c r="CZX108" s="134"/>
      <c r="CZY108" s="134"/>
      <c r="CZZ108" s="134"/>
      <c r="DAA108" s="134"/>
      <c r="DAB108" s="134"/>
      <c r="DAC108" s="134"/>
      <c r="DAD108" s="134"/>
      <c r="DAE108" s="134"/>
      <c r="DAF108" s="134"/>
      <c r="DAG108" s="134"/>
      <c r="DAH108" s="134"/>
      <c r="DAI108" s="134"/>
      <c r="DAJ108" s="134"/>
      <c r="DAK108" s="134"/>
      <c r="DAL108" s="134"/>
      <c r="DAM108" s="134"/>
      <c r="DAN108" s="134"/>
      <c r="DAO108" s="134"/>
      <c r="DAP108" s="134"/>
      <c r="DAQ108" s="134"/>
      <c r="DAR108" s="134"/>
      <c r="DAS108" s="134"/>
      <c r="DAT108" s="134"/>
      <c r="DAU108" s="134"/>
      <c r="DAV108" s="134"/>
      <c r="DAW108" s="134"/>
      <c r="DAX108" s="134"/>
      <c r="DAY108" s="134"/>
      <c r="DAZ108" s="134"/>
      <c r="DBA108" s="134"/>
      <c r="DBB108" s="134"/>
      <c r="DBC108" s="134"/>
      <c r="DBD108" s="134"/>
      <c r="DBE108" s="134"/>
      <c r="DBF108" s="134"/>
      <c r="DBG108" s="134"/>
      <c r="DBH108" s="134"/>
      <c r="DBI108" s="134"/>
      <c r="DBJ108" s="134"/>
      <c r="DBK108" s="134"/>
      <c r="DBL108" s="134"/>
      <c r="DBM108" s="134"/>
      <c r="DBN108" s="134"/>
      <c r="DBO108" s="134"/>
      <c r="DBP108" s="134"/>
      <c r="DBQ108" s="134"/>
      <c r="DBR108" s="134"/>
      <c r="DBS108" s="134"/>
      <c r="DBT108" s="134"/>
      <c r="DBU108" s="134"/>
      <c r="DBV108" s="134"/>
      <c r="DBW108" s="134"/>
      <c r="DBX108" s="134"/>
      <c r="DBY108" s="134"/>
      <c r="DBZ108" s="134"/>
      <c r="DCA108" s="134"/>
      <c r="DCB108" s="134"/>
      <c r="DCC108" s="134"/>
      <c r="DCD108" s="134"/>
      <c r="DCE108" s="134"/>
      <c r="DCF108" s="134"/>
      <c r="DCG108" s="134"/>
      <c r="DCH108" s="134"/>
      <c r="DCI108" s="134"/>
      <c r="DCJ108" s="134"/>
      <c r="DCK108" s="134"/>
      <c r="DCL108" s="134"/>
      <c r="DCM108" s="134"/>
      <c r="DCN108" s="134"/>
      <c r="DCO108" s="134"/>
      <c r="DCP108" s="134"/>
      <c r="DCQ108" s="134"/>
      <c r="DCR108" s="134"/>
      <c r="DCS108" s="134"/>
      <c r="DCT108" s="134"/>
      <c r="DCU108" s="134"/>
      <c r="DCV108" s="134"/>
      <c r="DCW108" s="134"/>
      <c r="DCX108" s="134"/>
      <c r="DCY108" s="134"/>
      <c r="DCZ108" s="134"/>
      <c r="DDA108" s="134"/>
      <c r="DDB108" s="134"/>
      <c r="DDC108" s="134"/>
      <c r="DDD108" s="134"/>
      <c r="DDE108" s="134"/>
      <c r="DDF108" s="134"/>
      <c r="DDG108" s="134"/>
      <c r="DDH108" s="134"/>
      <c r="DDI108" s="134"/>
      <c r="DDJ108" s="134"/>
      <c r="DDK108" s="134"/>
      <c r="DDL108" s="134"/>
      <c r="DDM108" s="134"/>
      <c r="DDN108" s="134"/>
      <c r="DDO108" s="134"/>
      <c r="DDP108" s="134"/>
      <c r="DDQ108" s="134"/>
      <c r="DDR108" s="134"/>
      <c r="DDS108" s="134"/>
      <c r="DDT108" s="134"/>
      <c r="DDU108" s="134"/>
      <c r="DDV108" s="134"/>
      <c r="DDW108" s="134"/>
      <c r="DDX108" s="134"/>
      <c r="DDY108" s="134"/>
      <c r="DDZ108" s="134"/>
      <c r="DEA108" s="134"/>
      <c r="DEB108" s="134"/>
      <c r="DEC108" s="134"/>
      <c r="DED108" s="134"/>
      <c r="DEE108" s="134"/>
      <c r="DEF108" s="134"/>
      <c r="DEG108" s="134"/>
      <c r="DEH108" s="134"/>
      <c r="DEI108" s="134"/>
      <c r="DEJ108" s="134"/>
      <c r="DEK108" s="134"/>
      <c r="DEL108" s="134"/>
      <c r="DEM108" s="134"/>
      <c r="DEN108" s="134"/>
      <c r="DEO108" s="134"/>
      <c r="DEP108" s="134"/>
      <c r="DEQ108" s="134"/>
      <c r="DER108" s="134"/>
      <c r="DES108" s="134"/>
      <c r="DET108" s="134"/>
      <c r="DEU108" s="134"/>
      <c r="DEV108" s="134"/>
      <c r="DEW108" s="134"/>
      <c r="DEX108" s="134"/>
      <c r="DEY108" s="134"/>
      <c r="DEZ108" s="134"/>
      <c r="DFA108" s="134"/>
      <c r="DFB108" s="134"/>
      <c r="DFC108" s="134"/>
      <c r="DFD108" s="134"/>
      <c r="DFE108" s="134"/>
      <c r="DFF108" s="134"/>
      <c r="DFG108" s="134"/>
      <c r="DFH108" s="134"/>
      <c r="DFI108" s="134"/>
      <c r="DFJ108" s="134"/>
      <c r="DFK108" s="134"/>
      <c r="DFL108" s="134"/>
      <c r="DFM108" s="134"/>
      <c r="DFN108" s="134"/>
      <c r="DFO108" s="134"/>
      <c r="DFP108" s="134"/>
      <c r="DFQ108" s="134"/>
      <c r="DFR108" s="134"/>
      <c r="DFS108" s="134"/>
      <c r="DFT108" s="134"/>
      <c r="DFU108" s="134"/>
      <c r="DFV108" s="134"/>
      <c r="DFW108" s="134"/>
      <c r="DFX108" s="134"/>
      <c r="DFY108" s="134"/>
      <c r="DFZ108" s="134"/>
      <c r="DGA108" s="134"/>
      <c r="DGB108" s="134"/>
      <c r="DGC108" s="134"/>
      <c r="DGD108" s="134"/>
      <c r="DGE108" s="134"/>
      <c r="DGF108" s="134"/>
      <c r="DGG108" s="134"/>
      <c r="DGH108" s="134"/>
      <c r="DGI108" s="134"/>
      <c r="DGJ108" s="134"/>
      <c r="DGK108" s="134"/>
      <c r="DGL108" s="134"/>
      <c r="DGM108" s="134"/>
      <c r="DGN108" s="134"/>
      <c r="DGO108" s="134"/>
      <c r="DGP108" s="134"/>
      <c r="DGQ108" s="134"/>
      <c r="DGR108" s="134"/>
      <c r="DGS108" s="134"/>
      <c r="DGT108" s="134"/>
      <c r="DGU108" s="134"/>
      <c r="DGV108" s="134"/>
      <c r="DGW108" s="134"/>
      <c r="DGX108" s="134"/>
      <c r="DGY108" s="134"/>
      <c r="DGZ108" s="134"/>
      <c r="DHA108" s="134"/>
      <c r="DHB108" s="134"/>
      <c r="DHC108" s="134"/>
      <c r="DHD108" s="134"/>
      <c r="DHE108" s="134"/>
      <c r="DHF108" s="134"/>
      <c r="DHG108" s="134"/>
      <c r="DHH108" s="134"/>
      <c r="DHI108" s="134"/>
      <c r="DHJ108" s="134"/>
      <c r="DHK108" s="134"/>
      <c r="DHL108" s="134"/>
      <c r="DHM108" s="134"/>
      <c r="DHN108" s="134"/>
      <c r="DHO108" s="134"/>
      <c r="DHP108" s="134"/>
      <c r="DHQ108" s="134"/>
      <c r="DHR108" s="134"/>
      <c r="DHS108" s="134"/>
      <c r="DHT108" s="134"/>
      <c r="DHU108" s="134"/>
      <c r="DHV108" s="134"/>
      <c r="DHW108" s="134"/>
      <c r="DHX108" s="134"/>
      <c r="DHY108" s="134"/>
      <c r="DHZ108" s="134"/>
      <c r="DIA108" s="134"/>
      <c r="DIB108" s="134"/>
      <c r="DIC108" s="134"/>
      <c r="DID108" s="134"/>
      <c r="DIE108" s="134"/>
      <c r="DIF108" s="134"/>
      <c r="DIG108" s="134"/>
      <c r="DIH108" s="134"/>
      <c r="DII108" s="134"/>
      <c r="DIJ108" s="134"/>
      <c r="DIK108" s="134"/>
      <c r="DIL108" s="134"/>
      <c r="DIM108" s="134"/>
      <c r="DIN108" s="134"/>
      <c r="DIO108" s="134"/>
      <c r="DIP108" s="134"/>
      <c r="DIQ108" s="134"/>
      <c r="DIR108" s="134"/>
      <c r="DIS108" s="134"/>
      <c r="DIT108" s="134"/>
      <c r="DIU108" s="134"/>
      <c r="DIV108" s="134"/>
      <c r="DIW108" s="134"/>
      <c r="DIX108" s="134"/>
      <c r="DIY108" s="134"/>
      <c r="DIZ108" s="134"/>
      <c r="DJA108" s="134"/>
      <c r="DJB108" s="134"/>
      <c r="DJC108" s="134"/>
      <c r="DJD108" s="134"/>
      <c r="DJE108" s="134"/>
      <c r="DJF108" s="134"/>
      <c r="DJG108" s="134"/>
      <c r="DJH108" s="134"/>
      <c r="DJI108" s="134"/>
      <c r="DJJ108" s="134"/>
      <c r="DJK108" s="134"/>
      <c r="DJL108" s="134"/>
      <c r="DJM108" s="134"/>
      <c r="DJN108" s="134"/>
      <c r="DJO108" s="134"/>
      <c r="DJP108" s="134"/>
      <c r="DJQ108" s="134"/>
      <c r="DJR108" s="134"/>
      <c r="DJS108" s="134"/>
      <c r="DJT108" s="134"/>
      <c r="DJU108" s="134"/>
      <c r="DJV108" s="134"/>
      <c r="DJW108" s="134"/>
      <c r="DJX108" s="134"/>
      <c r="DJY108" s="134"/>
      <c r="DJZ108" s="134"/>
      <c r="DKA108" s="134"/>
      <c r="DKB108" s="134"/>
      <c r="DKC108" s="134"/>
      <c r="DKD108" s="134"/>
      <c r="DKE108" s="134"/>
      <c r="DKF108" s="134"/>
      <c r="DKG108" s="134"/>
      <c r="DKH108" s="134"/>
      <c r="DKI108" s="134"/>
      <c r="DKJ108" s="134"/>
      <c r="DKK108" s="134"/>
      <c r="DKL108" s="134"/>
      <c r="DKM108" s="134"/>
      <c r="DKN108" s="134"/>
      <c r="DKO108" s="134"/>
      <c r="DKP108" s="134"/>
      <c r="DKQ108" s="134"/>
      <c r="DKR108" s="134"/>
      <c r="DKS108" s="134"/>
      <c r="DKT108" s="134"/>
      <c r="DKU108" s="134"/>
      <c r="DKV108" s="134"/>
      <c r="DKW108" s="134"/>
      <c r="DKX108" s="134"/>
      <c r="DKY108" s="134"/>
      <c r="DKZ108" s="134"/>
      <c r="DLA108" s="134"/>
      <c r="DLB108" s="134"/>
      <c r="DLC108" s="134"/>
      <c r="DLD108" s="134"/>
      <c r="DLE108" s="134"/>
      <c r="DLF108" s="134"/>
      <c r="DLG108" s="134"/>
      <c r="DLH108" s="134"/>
      <c r="DLI108" s="134"/>
      <c r="DLJ108" s="134"/>
      <c r="DLK108" s="134"/>
      <c r="DLL108" s="134"/>
      <c r="DLM108" s="134"/>
      <c r="DLN108" s="134"/>
      <c r="DLO108" s="134"/>
      <c r="DLP108" s="134"/>
      <c r="DLQ108" s="134"/>
      <c r="DLR108" s="134"/>
      <c r="DLS108" s="134"/>
      <c r="DLT108" s="134"/>
      <c r="DLU108" s="134"/>
      <c r="DLV108" s="134"/>
      <c r="DLW108" s="134"/>
      <c r="DLX108" s="134"/>
      <c r="DLY108" s="134"/>
      <c r="DLZ108" s="134"/>
      <c r="DMA108" s="134"/>
      <c r="DMB108" s="134"/>
      <c r="DMC108" s="134"/>
      <c r="DMD108" s="134"/>
      <c r="DME108" s="134"/>
      <c r="DMF108" s="134"/>
      <c r="DMG108" s="134"/>
      <c r="DMH108" s="134"/>
      <c r="DMI108" s="134"/>
      <c r="DMJ108" s="134"/>
      <c r="DMK108" s="134"/>
      <c r="DML108" s="134"/>
      <c r="DMM108" s="134"/>
      <c r="DMN108" s="134"/>
      <c r="DMO108" s="134"/>
      <c r="DMP108" s="134"/>
      <c r="DMQ108" s="134"/>
      <c r="DMR108" s="134"/>
      <c r="DMS108" s="134"/>
      <c r="DMT108" s="134"/>
      <c r="DMU108" s="134"/>
      <c r="DMV108" s="134"/>
      <c r="DMW108" s="134"/>
      <c r="DMX108" s="134"/>
      <c r="DMY108" s="134"/>
      <c r="DMZ108" s="134"/>
      <c r="DNA108" s="134"/>
      <c r="DNB108" s="134"/>
      <c r="DNC108" s="134"/>
      <c r="DND108" s="134"/>
      <c r="DNE108" s="134"/>
      <c r="DNF108" s="134"/>
      <c r="DNG108" s="134"/>
      <c r="DNH108" s="134"/>
      <c r="DNI108" s="134"/>
      <c r="DNJ108" s="134"/>
      <c r="DNK108" s="134"/>
      <c r="DNL108" s="134"/>
      <c r="DNM108" s="134"/>
      <c r="DNN108" s="134"/>
      <c r="DNO108" s="134"/>
      <c r="DNP108" s="134"/>
      <c r="DNQ108" s="134"/>
      <c r="DNR108" s="134"/>
      <c r="DNS108" s="134"/>
      <c r="DNT108" s="134"/>
      <c r="DNU108" s="134"/>
      <c r="DNV108" s="134"/>
      <c r="DNW108" s="134"/>
      <c r="DNX108" s="134"/>
      <c r="DNY108" s="134"/>
      <c r="DNZ108" s="134"/>
      <c r="DOA108" s="134"/>
      <c r="DOB108" s="134"/>
      <c r="DOC108" s="134"/>
      <c r="DOD108" s="134"/>
      <c r="DOE108" s="134"/>
      <c r="DOF108" s="134"/>
      <c r="DOG108" s="134"/>
      <c r="DOH108" s="134"/>
      <c r="DOI108" s="134"/>
      <c r="DOJ108" s="134"/>
      <c r="DOK108" s="134"/>
      <c r="DOL108" s="134"/>
      <c r="DOM108" s="134"/>
      <c r="DON108" s="134"/>
      <c r="DOO108" s="134"/>
      <c r="DOP108" s="134"/>
      <c r="DOQ108" s="134"/>
      <c r="DOR108" s="134"/>
      <c r="DOS108" s="134"/>
      <c r="DOT108" s="134"/>
      <c r="DOU108" s="134"/>
      <c r="DOV108" s="134"/>
      <c r="DOW108" s="134"/>
      <c r="DOX108" s="134"/>
      <c r="DOY108" s="134"/>
      <c r="DOZ108" s="134"/>
      <c r="DPA108" s="134"/>
      <c r="DPB108" s="134"/>
      <c r="DPC108" s="134"/>
      <c r="DPD108" s="134"/>
      <c r="DPE108" s="134"/>
      <c r="DPF108" s="134"/>
      <c r="DPG108" s="134"/>
      <c r="DPH108" s="134"/>
      <c r="DPI108" s="134"/>
      <c r="DPJ108" s="134"/>
      <c r="DPK108" s="134"/>
      <c r="DPL108" s="134"/>
      <c r="DPM108" s="134"/>
      <c r="DPN108" s="134"/>
      <c r="DPO108" s="134"/>
      <c r="DPP108" s="134"/>
      <c r="DPQ108" s="134"/>
      <c r="DPR108" s="134"/>
      <c r="DPS108" s="134"/>
      <c r="DPT108" s="134"/>
      <c r="DPU108" s="134"/>
      <c r="DPV108" s="134"/>
      <c r="DPW108" s="134"/>
      <c r="DPX108" s="134"/>
      <c r="DPY108" s="134"/>
      <c r="DPZ108" s="134"/>
      <c r="DQA108" s="134"/>
      <c r="DQB108" s="134"/>
      <c r="DQC108" s="134"/>
      <c r="DQD108" s="134"/>
      <c r="DQE108" s="134"/>
      <c r="DQF108" s="134"/>
      <c r="DQG108" s="134"/>
      <c r="DQH108" s="134"/>
      <c r="DQI108" s="134"/>
      <c r="DQJ108" s="134"/>
      <c r="DQK108" s="134"/>
      <c r="DQL108" s="134"/>
      <c r="DQM108" s="134"/>
      <c r="DQN108" s="134"/>
      <c r="DQO108" s="134"/>
      <c r="DQP108" s="134"/>
      <c r="DQQ108" s="134"/>
      <c r="DQR108" s="134"/>
      <c r="DQS108" s="134"/>
      <c r="DQT108" s="134"/>
      <c r="DQU108" s="134"/>
      <c r="DQV108" s="134"/>
      <c r="DQW108" s="134"/>
      <c r="DQX108" s="134"/>
      <c r="DQY108" s="134"/>
      <c r="DQZ108" s="134"/>
      <c r="DRA108" s="134"/>
      <c r="DRB108" s="134"/>
      <c r="DRC108" s="134"/>
      <c r="DRD108" s="134"/>
      <c r="DRE108" s="134"/>
      <c r="DRF108" s="134"/>
      <c r="DRG108" s="134"/>
      <c r="DRH108" s="134"/>
      <c r="DRI108" s="134"/>
      <c r="DRJ108" s="134"/>
      <c r="DRK108" s="134"/>
      <c r="DRL108" s="134"/>
      <c r="DRM108" s="134"/>
      <c r="DRN108" s="134"/>
      <c r="DRO108" s="134"/>
      <c r="DRP108" s="134"/>
      <c r="DRQ108" s="134"/>
      <c r="DRR108" s="134"/>
      <c r="DRS108" s="134"/>
      <c r="DRT108" s="134"/>
      <c r="DRU108" s="134"/>
      <c r="DRV108" s="134"/>
      <c r="DRW108" s="134"/>
      <c r="DRX108" s="134"/>
      <c r="DRY108" s="134"/>
      <c r="DRZ108" s="134"/>
      <c r="DSA108" s="134"/>
      <c r="DSB108" s="134"/>
      <c r="DSC108" s="134"/>
      <c r="DSD108" s="134"/>
      <c r="DSE108" s="134"/>
      <c r="DSF108" s="134"/>
      <c r="DSG108" s="134"/>
      <c r="DSH108" s="134"/>
      <c r="DSI108" s="134"/>
      <c r="DSJ108" s="134"/>
      <c r="DSK108" s="134"/>
      <c r="DSL108" s="134"/>
      <c r="DSM108" s="134"/>
      <c r="DSN108" s="134"/>
      <c r="DSO108" s="134"/>
      <c r="DSP108" s="134"/>
      <c r="DSQ108" s="134"/>
      <c r="DSR108" s="134"/>
      <c r="DSS108" s="134"/>
      <c r="DST108" s="134"/>
      <c r="DSU108" s="134"/>
      <c r="DSV108" s="134"/>
      <c r="DSW108" s="134"/>
      <c r="DSX108" s="134"/>
      <c r="DSY108" s="134"/>
      <c r="DSZ108" s="134"/>
      <c r="DTA108" s="134"/>
      <c r="DTB108" s="134"/>
      <c r="DTC108" s="134"/>
      <c r="DTD108" s="134"/>
      <c r="DTE108" s="134"/>
      <c r="DTF108" s="134"/>
      <c r="DTG108" s="134"/>
      <c r="DTH108" s="134"/>
      <c r="DTI108" s="134"/>
      <c r="DTJ108" s="134"/>
      <c r="DTK108" s="134"/>
      <c r="DTL108" s="134"/>
      <c r="DTM108" s="134"/>
      <c r="DTN108" s="134"/>
      <c r="DTO108" s="134"/>
      <c r="DTP108" s="134"/>
      <c r="DTQ108" s="134"/>
      <c r="DTR108" s="134"/>
      <c r="DTS108" s="134"/>
      <c r="DTT108" s="134"/>
      <c r="DTU108" s="134"/>
      <c r="DTV108" s="134"/>
      <c r="DTW108" s="134"/>
      <c r="DTX108" s="134"/>
      <c r="DTY108" s="134"/>
      <c r="DTZ108" s="134"/>
      <c r="DUA108" s="134"/>
      <c r="DUB108" s="134"/>
      <c r="DUC108" s="134"/>
      <c r="DUD108" s="134"/>
      <c r="DUE108" s="134"/>
      <c r="DUF108" s="134"/>
      <c r="DUG108" s="134"/>
      <c r="DUH108" s="134"/>
      <c r="DUI108" s="134"/>
      <c r="DUJ108" s="134"/>
      <c r="DUK108" s="134"/>
      <c r="DUL108" s="134"/>
      <c r="DUM108" s="134"/>
      <c r="DUN108" s="134"/>
      <c r="DUO108" s="134"/>
      <c r="DUP108" s="134"/>
      <c r="DUQ108" s="134"/>
      <c r="DUR108" s="134"/>
      <c r="DUS108" s="134"/>
      <c r="DUT108" s="134"/>
      <c r="DUU108" s="134"/>
      <c r="DUV108" s="134"/>
      <c r="DUW108" s="134"/>
      <c r="DUX108" s="134"/>
      <c r="DUY108" s="134"/>
      <c r="DUZ108" s="134"/>
      <c r="DVA108" s="134"/>
      <c r="DVB108" s="134"/>
      <c r="DVC108" s="134"/>
      <c r="DVD108" s="134"/>
      <c r="DVE108" s="134"/>
      <c r="DVF108" s="134"/>
      <c r="DVG108" s="134"/>
      <c r="DVH108" s="134"/>
      <c r="DVI108" s="134"/>
      <c r="DVJ108" s="134"/>
      <c r="DVK108" s="134"/>
      <c r="DVL108" s="134"/>
      <c r="DVM108" s="134"/>
      <c r="DVN108" s="134"/>
      <c r="DVO108" s="134"/>
      <c r="DVP108" s="134"/>
      <c r="DVQ108" s="134"/>
      <c r="DVR108" s="134"/>
      <c r="DVS108" s="134"/>
      <c r="DVT108" s="134"/>
      <c r="DVU108" s="134"/>
      <c r="DVV108" s="134"/>
      <c r="DVW108" s="134"/>
      <c r="DVX108" s="134"/>
      <c r="DVY108" s="134"/>
      <c r="DVZ108" s="134"/>
      <c r="DWA108" s="134"/>
      <c r="DWB108" s="134"/>
      <c r="DWC108" s="134"/>
      <c r="DWD108" s="134"/>
      <c r="DWE108" s="134"/>
      <c r="DWF108" s="134"/>
      <c r="DWG108" s="134"/>
      <c r="DWH108" s="134"/>
      <c r="DWI108" s="134"/>
      <c r="DWJ108" s="134"/>
      <c r="DWK108" s="134"/>
      <c r="DWL108" s="134"/>
      <c r="DWM108" s="134"/>
      <c r="DWN108" s="134"/>
      <c r="DWO108" s="134"/>
      <c r="DWP108" s="134"/>
      <c r="DWQ108" s="134"/>
      <c r="DWR108" s="134"/>
      <c r="DWS108" s="134"/>
      <c r="DWT108" s="134"/>
      <c r="DWU108" s="134"/>
      <c r="DWV108" s="134"/>
      <c r="DWW108" s="134"/>
      <c r="DWX108" s="134"/>
      <c r="DWY108" s="134"/>
      <c r="DWZ108" s="134"/>
      <c r="DXA108" s="134"/>
      <c r="DXB108" s="134"/>
      <c r="DXC108" s="134"/>
      <c r="DXD108" s="134"/>
      <c r="DXE108" s="134"/>
      <c r="DXF108" s="134"/>
      <c r="DXG108" s="134"/>
      <c r="DXH108" s="134"/>
      <c r="DXI108" s="134"/>
      <c r="DXJ108" s="134"/>
      <c r="DXK108" s="134"/>
      <c r="DXL108" s="134"/>
      <c r="DXM108" s="134"/>
      <c r="DXN108" s="134"/>
      <c r="DXO108" s="134"/>
      <c r="DXP108" s="134"/>
      <c r="DXQ108" s="134"/>
      <c r="DXR108" s="134"/>
      <c r="DXS108" s="134"/>
      <c r="DXT108" s="134"/>
      <c r="DXU108" s="134"/>
      <c r="DXV108" s="134"/>
      <c r="DXW108" s="134"/>
      <c r="DXX108" s="134"/>
      <c r="DXY108" s="134"/>
      <c r="DXZ108" s="134"/>
      <c r="DYA108" s="134"/>
      <c r="DYB108" s="134"/>
      <c r="DYC108" s="134"/>
      <c r="DYD108" s="134"/>
      <c r="DYE108" s="134"/>
      <c r="DYF108" s="134"/>
      <c r="DYG108" s="134"/>
      <c r="DYH108" s="134"/>
      <c r="DYI108" s="134"/>
      <c r="DYJ108" s="134"/>
      <c r="DYK108" s="134"/>
      <c r="DYL108" s="134"/>
      <c r="DYM108" s="134"/>
      <c r="DYN108" s="134"/>
      <c r="DYO108" s="134"/>
      <c r="DYP108" s="134"/>
      <c r="DYQ108" s="134"/>
      <c r="DYR108" s="134"/>
      <c r="DYS108" s="134"/>
      <c r="DYT108" s="134"/>
      <c r="DYU108" s="134"/>
      <c r="DYV108" s="134"/>
      <c r="DYW108" s="134"/>
      <c r="DYX108" s="134"/>
      <c r="DYY108" s="134"/>
      <c r="DYZ108" s="134"/>
      <c r="DZA108" s="134"/>
      <c r="DZB108" s="134"/>
      <c r="DZC108" s="134"/>
      <c r="DZD108" s="134"/>
      <c r="DZE108" s="134"/>
      <c r="DZF108" s="134"/>
      <c r="DZG108" s="134"/>
      <c r="DZH108" s="134"/>
      <c r="DZI108" s="134"/>
      <c r="DZJ108" s="134"/>
      <c r="DZK108" s="134"/>
      <c r="DZL108" s="134"/>
      <c r="DZM108" s="134"/>
      <c r="DZN108" s="134"/>
      <c r="DZO108" s="134"/>
      <c r="DZP108" s="134"/>
      <c r="DZQ108" s="134"/>
      <c r="DZR108" s="134"/>
      <c r="DZS108" s="134"/>
      <c r="DZT108" s="134"/>
      <c r="DZU108" s="134"/>
      <c r="DZV108" s="134"/>
      <c r="DZW108" s="134"/>
      <c r="DZX108" s="134"/>
      <c r="DZY108" s="134"/>
      <c r="DZZ108" s="134"/>
      <c r="EAA108" s="134"/>
      <c r="EAB108" s="134"/>
      <c r="EAC108" s="134"/>
      <c r="EAD108" s="134"/>
      <c r="EAE108" s="134"/>
      <c r="EAF108" s="134"/>
      <c r="EAG108" s="134"/>
      <c r="EAH108" s="134"/>
      <c r="EAI108" s="134"/>
      <c r="EAJ108" s="134"/>
      <c r="EAK108" s="134"/>
      <c r="EAL108" s="134"/>
      <c r="EAM108" s="134"/>
      <c r="EAN108" s="134"/>
      <c r="EAO108" s="134"/>
      <c r="EAP108" s="134"/>
      <c r="EAQ108" s="134"/>
      <c r="EAR108" s="134"/>
      <c r="EAS108" s="134"/>
      <c r="EAT108" s="134"/>
      <c r="EAU108" s="134"/>
      <c r="EAV108" s="134"/>
      <c r="EAW108" s="134"/>
      <c r="EAX108" s="134"/>
      <c r="EAY108" s="134"/>
      <c r="EAZ108" s="134"/>
      <c r="EBA108" s="134"/>
      <c r="EBB108" s="134"/>
      <c r="EBC108" s="134"/>
      <c r="EBD108" s="134"/>
      <c r="EBE108" s="134"/>
      <c r="EBF108" s="134"/>
      <c r="EBG108" s="134"/>
      <c r="EBH108" s="134"/>
      <c r="EBI108" s="134"/>
      <c r="EBJ108" s="134"/>
      <c r="EBK108" s="134"/>
      <c r="EBL108" s="134"/>
      <c r="EBM108" s="134"/>
      <c r="EBN108" s="134"/>
      <c r="EBO108" s="134"/>
      <c r="EBP108" s="134"/>
      <c r="EBQ108" s="134"/>
      <c r="EBR108" s="134"/>
      <c r="EBS108" s="134"/>
      <c r="EBT108" s="134"/>
      <c r="EBU108" s="134"/>
      <c r="EBV108" s="134"/>
      <c r="EBW108" s="134"/>
      <c r="EBX108" s="134"/>
      <c r="EBY108" s="134"/>
      <c r="EBZ108" s="134"/>
      <c r="ECA108" s="134"/>
      <c r="ECB108" s="134"/>
      <c r="ECC108" s="134"/>
      <c r="ECD108" s="134"/>
      <c r="ECE108" s="134"/>
      <c r="ECF108" s="134"/>
      <c r="ECG108" s="134"/>
      <c r="ECH108" s="134"/>
      <c r="ECI108" s="134"/>
      <c r="ECJ108" s="134"/>
      <c r="ECK108" s="134"/>
      <c r="ECL108" s="134"/>
      <c r="ECM108" s="134"/>
      <c r="ECN108" s="134"/>
      <c r="ECO108" s="134"/>
      <c r="ECP108" s="134"/>
      <c r="ECQ108" s="134"/>
      <c r="ECR108" s="134"/>
      <c r="ECS108" s="134"/>
      <c r="ECT108" s="134"/>
      <c r="ECU108" s="134"/>
      <c r="ECV108" s="134"/>
      <c r="ECW108" s="134"/>
      <c r="ECX108" s="134"/>
      <c r="ECY108" s="134"/>
      <c r="ECZ108" s="134"/>
      <c r="EDA108" s="134"/>
      <c r="EDB108" s="134"/>
      <c r="EDC108" s="134"/>
      <c r="EDD108" s="134"/>
      <c r="EDE108" s="134"/>
      <c r="EDF108" s="134"/>
      <c r="EDG108" s="134"/>
      <c r="EDH108" s="134"/>
      <c r="EDI108" s="134"/>
      <c r="EDJ108" s="134"/>
      <c r="EDK108" s="134"/>
      <c r="EDL108" s="134"/>
      <c r="EDM108" s="134"/>
      <c r="EDN108" s="134"/>
      <c r="EDO108" s="134"/>
      <c r="EDP108" s="134"/>
      <c r="EDQ108" s="134"/>
      <c r="EDR108" s="134"/>
      <c r="EDS108" s="134"/>
      <c r="EDT108" s="134"/>
      <c r="EDU108" s="134"/>
      <c r="EDV108" s="134"/>
      <c r="EDW108" s="134"/>
      <c r="EDX108" s="134"/>
      <c r="EDY108" s="134"/>
      <c r="EDZ108" s="134"/>
      <c r="EEA108" s="134"/>
      <c r="EEB108" s="134"/>
      <c r="EEC108" s="134"/>
      <c r="EED108" s="134"/>
      <c r="EEE108" s="134"/>
      <c r="EEF108" s="134"/>
      <c r="EEG108" s="134"/>
      <c r="EEH108" s="134"/>
      <c r="EEI108" s="134"/>
      <c r="EEJ108" s="134"/>
      <c r="EEK108" s="134"/>
      <c r="EEL108" s="134"/>
      <c r="EEM108" s="134"/>
      <c r="EEN108" s="134"/>
      <c r="EEO108" s="134"/>
      <c r="EEP108" s="134"/>
      <c r="EEQ108" s="134"/>
      <c r="EER108" s="134"/>
      <c r="EES108" s="134"/>
      <c r="EET108" s="134"/>
      <c r="EEU108" s="134"/>
      <c r="EEV108" s="134"/>
      <c r="EEW108" s="134"/>
      <c r="EEX108" s="134"/>
      <c r="EEY108" s="134"/>
      <c r="EEZ108" s="134"/>
      <c r="EFA108" s="134"/>
      <c r="EFB108" s="134"/>
      <c r="EFC108" s="134"/>
      <c r="EFD108" s="134"/>
      <c r="EFE108" s="134"/>
      <c r="EFF108" s="134"/>
      <c r="EFG108" s="134"/>
      <c r="EFH108" s="134"/>
      <c r="EFI108" s="134"/>
      <c r="EFJ108" s="134"/>
      <c r="EFK108" s="134"/>
      <c r="EFL108" s="134"/>
      <c r="EFM108" s="134"/>
      <c r="EFN108" s="134"/>
      <c r="EFO108" s="134"/>
      <c r="EFP108" s="134"/>
      <c r="EFQ108" s="134"/>
      <c r="EFR108" s="134"/>
      <c r="EFS108" s="134"/>
      <c r="EFT108" s="134"/>
      <c r="EFU108" s="134"/>
      <c r="EFV108" s="134"/>
      <c r="EFW108" s="134"/>
      <c r="EFX108" s="134"/>
      <c r="EFY108" s="134"/>
      <c r="EFZ108" s="134"/>
      <c r="EGA108" s="134"/>
      <c r="EGB108" s="134"/>
      <c r="EGC108" s="134"/>
      <c r="EGD108" s="134"/>
      <c r="EGE108" s="134"/>
      <c r="EGF108" s="134"/>
      <c r="EGG108" s="134"/>
      <c r="EGH108" s="134"/>
      <c r="EGI108" s="134"/>
      <c r="EGJ108" s="134"/>
      <c r="EGK108" s="134"/>
      <c r="EGL108" s="134"/>
      <c r="EGM108" s="134"/>
      <c r="EGN108" s="134"/>
      <c r="EGO108" s="134"/>
      <c r="EGP108" s="134"/>
      <c r="EGQ108" s="134"/>
      <c r="EGR108" s="134"/>
      <c r="EGS108" s="134"/>
      <c r="EGT108" s="134"/>
      <c r="EGU108" s="134"/>
      <c r="EGV108" s="134"/>
      <c r="EGW108" s="134"/>
      <c r="EGX108" s="134"/>
      <c r="EGY108" s="134"/>
      <c r="EGZ108" s="134"/>
      <c r="EHA108" s="134"/>
      <c r="EHB108" s="134"/>
      <c r="EHC108" s="134"/>
      <c r="EHD108" s="134"/>
      <c r="EHE108" s="134"/>
      <c r="EHF108" s="134"/>
      <c r="EHG108" s="134"/>
      <c r="EHH108" s="134"/>
      <c r="EHI108" s="134"/>
      <c r="EHJ108" s="134"/>
      <c r="EHK108" s="134"/>
      <c r="EHL108" s="134"/>
      <c r="EHM108" s="134"/>
      <c r="EHN108" s="134"/>
      <c r="EHO108" s="134"/>
      <c r="EHP108" s="134"/>
      <c r="EHQ108" s="134"/>
      <c r="EHR108" s="134"/>
      <c r="EHS108" s="134"/>
      <c r="EHT108" s="134"/>
      <c r="EHU108" s="134"/>
      <c r="EHV108" s="134"/>
      <c r="EHW108" s="134"/>
      <c r="EHX108" s="134"/>
      <c r="EHY108" s="134"/>
      <c r="EHZ108" s="134"/>
      <c r="EIA108" s="134"/>
      <c r="EIB108" s="134"/>
      <c r="EIC108" s="134"/>
      <c r="EID108" s="134"/>
      <c r="EIE108" s="134"/>
      <c r="EIF108" s="134"/>
      <c r="EIG108" s="134"/>
      <c r="EIH108" s="134"/>
      <c r="EII108" s="134"/>
      <c r="EIJ108" s="134"/>
      <c r="EIK108" s="134"/>
      <c r="EIL108" s="134"/>
      <c r="EIM108" s="134"/>
      <c r="EIN108" s="134"/>
      <c r="EIO108" s="134"/>
      <c r="EIP108" s="134"/>
      <c r="EIQ108" s="134"/>
      <c r="EIR108" s="134"/>
      <c r="EIS108" s="134"/>
      <c r="EIT108" s="134"/>
      <c r="EIU108" s="134"/>
      <c r="EIV108" s="134"/>
      <c r="EIW108" s="134"/>
      <c r="EIX108" s="134"/>
      <c r="EIY108" s="134"/>
      <c r="EIZ108" s="134"/>
      <c r="EJA108" s="134"/>
      <c r="EJB108" s="134"/>
      <c r="EJC108" s="134"/>
      <c r="EJD108" s="134"/>
      <c r="EJE108" s="134"/>
      <c r="EJF108" s="134"/>
      <c r="EJG108" s="134"/>
      <c r="EJH108" s="134"/>
      <c r="EJI108" s="134"/>
      <c r="EJJ108" s="134"/>
      <c r="EJK108" s="134"/>
      <c r="EJL108" s="134"/>
      <c r="EJM108" s="134"/>
      <c r="EJN108" s="134"/>
      <c r="EJO108" s="134"/>
      <c r="EJP108" s="134"/>
      <c r="EJQ108" s="134"/>
      <c r="EJR108" s="134"/>
      <c r="EJS108" s="134"/>
      <c r="EJT108" s="134"/>
      <c r="EJU108" s="134"/>
      <c r="EJV108" s="134"/>
      <c r="EJW108" s="134"/>
      <c r="EJX108" s="134"/>
      <c r="EJY108" s="134"/>
      <c r="EJZ108" s="134"/>
      <c r="EKA108" s="134"/>
      <c r="EKB108" s="134"/>
      <c r="EKC108" s="134"/>
      <c r="EKD108" s="134"/>
      <c r="EKE108" s="134"/>
      <c r="EKF108" s="134"/>
      <c r="EKG108" s="134"/>
      <c r="EKH108" s="134"/>
      <c r="EKI108" s="134"/>
      <c r="EKJ108" s="134"/>
      <c r="EKK108" s="134"/>
      <c r="EKL108" s="134"/>
      <c r="EKM108" s="134"/>
      <c r="EKN108" s="134"/>
      <c r="EKO108" s="134"/>
      <c r="EKP108" s="134"/>
      <c r="EKQ108" s="134"/>
      <c r="EKR108" s="134"/>
      <c r="EKS108" s="134"/>
      <c r="EKT108" s="134"/>
      <c r="EKU108" s="134"/>
      <c r="EKV108" s="134"/>
      <c r="EKW108" s="134"/>
      <c r="EKX108" s="134"/>
      <c r="EKY108" s="134"/>
      <c r="EKZ108" s="134"/>
      <c r="ELA108" s="134"/>
      <c r="ELB108" s="134"/>
      <c r="ELC108" s="134"/>
      <c r="ELD108" s="134"/>
      <c r="ELE108" s="134"/>
      <c r="ELF108" s="134"/>
      <c r="ELG108" s="134"/>
      <c r="ELH108" s="134"/>
      <c r="ELI108" s="134"/>
      <c r="ELJ108" s="134"/>
      <c r="ELK108" s="134"/>
      <c r="ELL108" s="134"/>
      <c r="ELM108" s="134"/>
      <c r="ELN108" s="134"/>
      <c r="ELO108" s="134"/>
      <c r="ELP108" s="134"/>
      <c r="ELQ108" s="134"/>
      <c r="ELR108" s="134"/>
      <c r="ELS108" s="134"/>
      <c r="ELT108" s="134"/>
      <c r="ELU108" s="134"/>
      <c r="ELV108" s="134"/>
      <c r="ELW108" s="134"/>
      <c r="ELX108" s="134"/>
      <c r="ELY108" s="134"/>
      <c r="ELZ108" s="134"/>
      <c r="EMA108" s="134"/>
      <c r="EMB108" s="134"/>
      <c r="EMC108" s="134"/>
      <c r="EMD108" s="134"/>
      <c r="EME108" s="134"/>
      <c r="EMF108" s="134"/>
      <c r="EMG108" s="134"/>
      <c r="EMH108" s="134"/>
      <c r="EMI108" s="134"/>
      <c r="EMJ108" s="134"/>
      <c r="EMK108" s="134"/>
      <c r="EML108" s="134"/>
      <c r="EMM108" s="134"/>
      <c r="EMN108" s="134"/>
      <c r="EMO108" s="134"/>
      <c r="EMP108" s="134"/>
      <c r="EMQ108" s="134"/>
      <c r="EMR108" s="134"/>
      <c r="EMS108" s="134"/>
      <c r="EMT108" s="134"/>
      <c r="EMU108" s="134"/>
      <c r="EMV108" s="134"/>
      <c r="EMW108" s="134"/>
      <c r="EMX108" s="134"/>
      <c r="EMY108" s="134"/>
      <c r="EMZ108" s="134"/>
      <c r="ENA108" s="134"/>
      <c r="ENB108" s="134"/>
      <c r="ENC108" s="134"/>
      <c r="END108" s="134"/>
      <c r="ENE108" s="134"/>
      <c r="ENF108" s="134"/>
      <c r="ENG108" s="134"/>
      <c r="ENH108" s="134"/>
      <c r="ENI108" s="134"/>
      <c r="ENJ108" s="134"/>
      <c r="ENK108" s="134"/>
      <c r="ENL108" s="134"/>
      <c r="ENM108" s="134"/>
      <c r="ENN108" s="134"/>
      <c r="ENO108" s="134"/>
      <c r="ENP108" s="134"/>
      <c r="ENQ108" s="134"/>
      <c r="ENR108" s="134"/>
      <c r="ENS108" s="134"/>
      <c r="ENT108" s="134"/>
      <c r="ENU108" s="134"/>
      <c r="ENV108" s="134"/>
      <c r="ENW108" s="134"/>
      <c r="ENX108" s="134"/>
      <c r="ENY108" s="134"/>
      <c r="ENZ108" s="134"/>
      <c r="EOA108" s="134"/>
      <c r="EOB108" s="134"/>
      <c r="EOC108" s="134"/>
      <c r="EOD108" s="134"/>
      <c r="EOE108" s="134"/>
      <c r="EOF108" s="134"/>
      <c r="EOG108" s="134"/>
      <c r="EOH108" s="134"/>
      <c r="EOI108" s="134"/>
      <c r="EOJ108" s="134"/>
      <c r="EOK108" s="134"/>
      <c r="EOL108" s="134"/>
      <c r="EOM108" s="134"/>
      <c r="EON108" s="134"/>
      <c r="EOO108" s="134"/>
      <c r="EOP108" s="134"/>
      <c r="EOQ108" s="134"/>
      <c r="EOR108" s="134"/>
      <c r="EOS108" s="134"/>
      <c r="EOT108" s="134"/>
      <c r="EOU108" s="134"/>
      <c r="EOV108" s="134"/>
      <c r="EOW108" s="134"/>
      <c r="EOX108" s="134"/>
      <c r="EOY108" s="134"/>
      <c r="EOZ108" s="134"/>
      <c r="EPA108" s="134"/>
      <c r="EPB108" s="134"/>
      <c r="EPC108" s="134"/>
      <c r="EPD108" s="134"/>
      <c r="EPE108" s="134"/>
      <c r="EPF108" s="134"/>
      <c r="EPG108" s="134"/>
      <c r="EPH108" s="134"/>
      <c r="EPI108" s="134"/>
      <c r="EPJ108" s="134"/>
      <c r="EPK108" s="134"/>
      <c r="EPL108" s="134"/>
      <c r="EPM108" s="134"/>
      <c r="EPN108" s="134"/>
      <c r="EPO108" s="134"/>
      <c r="EPP108" s="134"/>
      <c r="EPQ108" s="134"/>
      <c r="EPR108" s="134"/>
      <c r="EPS108" s="134"/>
      <c r="EPT108" s="134"/>
      <c r="EPU108" s="134"/>
      <c r="EPV108" s="134"/>
      <c r="EPW108" s="134"/>
      <c r="EPX108" s="134"/>
      <c r="EPY108" s="134"/>
      <c r="EPZ108" s="134"/>
      <c r="EQA108" s="134"/>
      <c r="EQB108" s="134"/>
      <c r="EQC108" s="134"/>
      <c r="EQD108" s="134"/>
      <c r="EQE108" s="134"/>
      <c r="EQF108" s="134"/>
      <c r="EQG108" s="134"/>
      <c r="EQH108" s="134"/>
      <c r="EQI108" s="134"/>
      <c r="EQJ108" s="134"/>
      <c r="EQK108" s="134"/>
      <c r="EQL108" s="134"/>
      <c r="EQM108" s="134"/>
      <c r="EQN108" s="134"/>
      <c r="EQO108" s="134"/>
      <c r="EQP108" s="134"/>
      <c r="EQQ108" s="134"/>
      <c r="EQR108" s="134"/>
      <c r="EQS108" s="134"/>
      <c r="EQT108" s="134"/>
      <c r="EQU108" s="134"/>
      <c r="EQV108" s="134"/>
      <c r="EQW108" s="134"/>
      <c r="EQX108" s="134"/>
      <c r="EQY108" s="134"/>
      <c r="EQZ108" s="134"/>
      <c r="ERA108" s="134"/>
      <c r="ERB108" s="134"/>
      <c r="ERC108" s="134"/>
      <c r="ERD108" s="134"/>
      <c r="ERE108" s="134"/>
      <c r="ERF108" s="134"/>
      <c r="ERG108" s="134"/>
      <c r="ERH108" s="134"/>
      <c r="ERI108" s="134"/>
      <c r="ERJ108" s="134"/>
      <c r="ERK108" s="134"/>
      <c r="ERL108" s="134"/>
      <c r="ERM108" s="134"/>
      <c r="ERN108" s="134"/>
      <c r="ERO108" s="134"/>
      <c r="ERP108" s="134"/>
      <c r="ERQ108" s="134"/>
      <c r="ERR108" s="134"/>
      <c r="ERS108" s="134"/>
      <c r="ERT108" s="134"/>
      <c r="ERU108" s="134"/>
      <c r="ERV108" s="134"/>
      <c r="ERW108" s="134"/>
      <c r="ERX108" s="134"/>
      <c r="ERY108" s="134"/>
      <c r="ERZ108" s="134"/>
      <c r="ESA108" s="134"/>
      <c r="ESB108" s="134"/>
      <c r="ESC108" s="134"/>
      <c r="ESD108" s="134"/>
      <c r="ESE108" s="134"/>
      <c r="ESF108" s="134"/>
      <c r="ESG108" s="134"/>
      <c r="ESH108" s="134"/>
      <c r="ESI108" s="134"/>
      <c r="ESJ108" s="134"/>
      <c r="ESK108" s="134"/>
      <c r="ESL108" s="134"/>
      <c r="ESM108" s="134"/>
      <c r="ESN108" s="134"/>
      <c r="ESO108" s="134"/>
      <c r="ESP108" s="134"/>
      <c r="ESQ108" s="134"/>
      <c r="ESR108" s="134"/>
      <c r="ESS108" s="134"/>
      <c r="EST108" s="134"/>
      <c r="ESU108" s="134"/>
      <c r="ESV108" s="134"/>
      <c r="ESW108" s="134"/>
      <c r="ESX108" s="134"/>
      <c r="ESY108" s="134"/>
      <c r="ESZ108" s="134"/>
      <c r="ETA108" s="134"/>
      <c r="ETB108" s="134"/>
      <c r="ETC108" s="134"/>
      <c r="ETD108" s="134"/>
      <c r="ETE108" s="134"/>
      <c r="ETF108" s="134"/>
      <c r="ETG108" s="134"/>
      <c r="ETH108" s="134"/>
      <c r="ETI108" s="134"/>
      <c r="ETJ108" s="134"/>
      <c r="ETK108" s="134"/>
      <c r="ETL108" s="134"/>
      <c r="ETM108" s="134"/>
      <c r="ETN108" s="134"/>
      <c r="ETO108" s="134"/>
      <c r="ETP108" s="134"/>
      <c r="ETQ108" s="134"/>
      <c r="ETR108" s="134"/>
      <c r="ETS108" s="134"/>
      <c r="ETT108" s="134"/>
      <c r="ETU108" s="134"/>
      <c r="ETV108" s="134"/>
      <c r="ETW108" s="134"/>
      <c r="ETX108" s="134"/>
      <c r="ETY108" s="134"/>
      <c r="ETZ108" s="134"/>
      <c r="EUA108" s="134"/>
      <c r="EUB108" s="134"/>
      <c r="EUC108" s="134"/>
      <c r="EUD108" s="134"/>
      <c r="EUE108" s="134"/>
      <c r="EUF108" s="134"/>
      <c r="EUG108" s="134"/>
      <c r="EUH108" s="134"/>
      <c r="EUI108" s="134"/>
      <c r="EUJ108" s="134"/>
      <c r="EUK108" s="134"/>
      <c r="EUL108" s="134"/>
      <c r="EUM108" s="134"/>
      <c r="EUN108" s="134"/>
      <c r="EUO108" s="134"/>
      <c r="EUP108" s="134"/>
      <c r="EUQ108" s="134"/>
      <c r="EUR108" s="134"/>
      <c r="EUS108" s="134"/>
      <c r="EUT108" s="134"/>
      <c r="EUU108" s="134"/>
      <c r="EUV108" s="134"/>
      <c r="EUW108" s="134"/>
      <c r="EUX108" s="134"/>
      <c r="EUY108" s="134"/>
      <c r="EUZ108" s="134"/>
      <c r="EVA108" s="134"/>
      <c r="EVB108" s="134"/>
      <c r="EVC108" s="134"/>
      <c r="EVD108" s="134"/>
      <c r="EVE108" s="134"/>
      <c r="EVF108" s="134"/>
      <c r="EVG108" s="134"/>
      <c r="EVH108" s="134"/>
      <c r="EVI108" s="134"/>
      <c r="EVJ108" s="134"/>
      <c r="EVK108" s="134"/>
      <c r="EVL108" s="134"/>
      <c r="EVM108" s="134"/>
      <c r="EVN108" s="134"/>
      <c r="EVO108" s="134"/>
      <c r="EVP108" s="134"/>
      <c r="EVQ108" s="134"/>
      <c r="EVR108" s="134"/>
      <c r="EVS108" s="134"/>
      <c r="EVT108" s="134"/>
      <c r="EVU108" s="134"/>
      <c r="EVV108" s="134"/>
      <c r="EVW108" s="134"/>
      <c r="EVX108" s="134"/>
      <c r="EVY108" s="134"/>
      <c r="EVZ108" s="134"/>
      <c r="EWA108" s="134"/>
      <c r="EWB108" s="134"/>
      <c r="EWC108" s="134"/>
      <c r="EWD108" s="134"/>
      <c r="EWE108" s="134"/>
      <c r="EWF108" s="134"/>
      <c r="EWG108" s="134"/>
      <c r="EWH108" s="134"/>
      <c r="EWI108" s="134"/>
      <c r="EWJ108" s="134"/>
      <c r="EWK108" s="134"/>
      <c r="EWL108" s="134"/>
      <c r="EWM108" s="134"/>
      <c r="EWN108" s="134"/>
      <c r="EWO108" s="134"/>
      <c r="EWP108" s="134"/>
      <c r="EWQ108" s="134"/>
      <c r="EWR108" s="134"/>
      <c r="EWS108" s="134"/>
      <c r="EWT108" s="134"/>
      <c r="EWU108" s="134"/>
      <c r="EWV108" s="134"/>
      <c r="EWW108" s="134"/>
      <c r="EWX108" s="134"/>
      <c r="EWY108" s="134"/>
      <c r="EWZ108" s="134"/>
      <c r="EXA108" s="134"/>
      <c r="EXB108" s="134"/>
      <c r="EXC108" s="134"/>
      <c r="EXD108" s="134"/>
      <c r="EXE108" s="134"/>
      <c r="EXF108" s="134"/>
      <c r="EXG108" s="134"/>
      <c r="EXH108" s="134"/>
      <c r="EXI108" s="134"/>
      <c r="EXJ108" s="134"/>
      <c r="EXK108" s="134"/>
      <c r="EXL108" s="134"/>
      <c r="EXM108" s="134"/>
      <c r="EXN108" s="134"/>
      <c r="EXO108" s="134"/>
      <c r="EXP108" s="134"/>
      <c r="EXQ108" s="134"/>
      <c r="EXR108" s="134"/>
      <c r="EXS108" s="134"/>
      <c r="EXT108" s="134"/>
      <c r="EXU108" s="134"/>
      <c r="EXV108" s="134"/>
      <c r="EXW108" s="134"/>
      <c r="EXX108" s="134"/>
      <c r="EXY108" s="134"/>
      <c r="EXZ108" s="134"/>
      <c r="EYA108" s="134"/>
      <c r="EYB108" s="134"/>
      <c r="EYC108" s="134"/>
      <c r="EYD108" s="134"/>
      <c r="EYE108" s="134"/>
      <c r="EYF108" s="134"/>
      <c r="EYG108" s="134"/>
      <c r="EYH108" s="134"/>
      <c r="EYI108" s="134"/>
      <c r="EYJ108" s="134"/>
      <c r="EYK108" s="134"/>
      <c r="EYL108" s="134"/>
      <c r="EYM108" s="134"/>
      <c r="EYN108" s="134"/>
      <c r="EYO108" s="134"/>
      <c r="EYP108" s="134"/>
      <c r="EYQ108" s="134"/>
      <c r="EYR108" s="134"/>
      <c r="EYS108" s="134"/>
      <c r="EYT108" s="134"/>
      <c r="EYU108" s="134"/>
      <c r="EYV108" s="134"/>
      <c r="EYW108" s="134"/>
      <c r="EYX108" s="134"/>
      <c r="EYY108" s="134"/>
      <c r="EYZ108" s="134"/>
      <c r="EZA108" s="134"/>
      <c r="EZB108" s="134"/>
      <c r="EZC108" s="134"/>
      <c r="EZD108" s="134"/>
      <c r="EZE108" s="134"/>
      <c r="EZF108" s="134"/>
      <c r="EZG108" s="134"/>
      <c r="EZH108" s="134"/>
      <c r="EZI108" s="134"/>
      <c r="EZJ108" s="134"/>
      <c r="EZK108" s="134"/>
      <c r="EZL108" s="134"/>
      <c r="EZM108" s="134"/>
      <c r="EZN108" s="134"/>
      <c r="EZO108" s="134"/>
      <c r="EZP108" s="134"/>
      <c r="EZQ108" s="134"/>
      <c r="EZR108" s="134"/>
      <c r="EZS108" s="134"/>
      <c r="EZT108" s="134"/>
      <c r="EZU108" s="134"/>
      <c r="EZV108" s="134"/>
      <c r="EZW108" s="134"/>
      <c r="EZX108" s="134"/>
      <c r="EZY108" s="134"/>
      <c r="EZZ108" s="134"/>
      <c r="FAA108" s="134"/>
      <c r="FAB108" s="134"/>
      <c r="FAC108" s="134"/>
      <c r="FAD108" s="134"/>
      <c r="FAE108" s="134"/>
      <c r="FAF108" s="134"/>
      <c r="FAG108" s="134"/>
      <c r="FAH108" s="134"/>
      <c r="FAI108" s="134"/>
      <c r="FAJ108" s="134"/>
      <c r="FAK108" s="134"/>
      <c r="FAL108" s="134"/>
      <c r="FAM108" s="134"/>
      <c r="FAN108" s="134"/>
      <c r="FAO108" s="134"/>
      <c r="FAP108" s="134"/>
      <c r="FAQ108" s="134"/>
      <c r="FAR108" s="134"/>
      <c r="FAS108" s="134"/>
      <c r="FAT108" s="134"/>
      <c r="FAU108" s="134"/>
      <c r="FAV108" s="134"/>
      <c r="FAW108" s="134"/>
      <c r="FAX108" s="134"/>
      <c r="FAY108" s="134"/>
      <c r="FAZ108" s="134"/>
      <c r="FBA108" s="134"/>
      <c r="FBB108" s="134"/>
      <c r="FBC108" s="134"/>
      <c r="FBD108" s="134"/>
      <c r="FBE108" s="134"/>
      <c r="FBF108" s="134"/>
      <c r="FBG108" s="134"/>
      <c r="FBH108" s="134"/>
      <c r="FBI108" s="134"/>
      <c r="FBJ108" s="134"/>
      <c r="FBK108" s="134"/>
      <c r="FBL108" s="134"/>
      <c r="FBM108" s="134"/>
      <c r="FBN108" s="134"/>
      <c r="FBO108" s="134"/>
      <c r="FBP108" s="134"/>
      <c r="FBQ108" s="134"/>
      <c r="FBR108" s="134"/>
      <c r="FBS108" s="134"/>
      <c r="FBT108" s="134"/>
      <c r="FBU108" s="134"/>
      <c r="FBV108" s="134"/>
      <c r="FBW108" s="134"/>
      <c r="FBX108" s="134"/>
      <c r="FBY108" s="134"/>
      <c r="FBZ108" s="134"/>
      <c r="FCA108" s="134"/>
      <c r="FCB108" s="134"/>
      <c r="FCC108" s="134"/>
      <c r="FCD108" s="134"/>
      <c r="FCE108" s="134"/>
      <c r="FCF108" s="134"/>
      <c r="FCG108" s="134"/>
      <c r="FCH108" s="134"/>
      <c r="FCI108" s="134"/>
      <c r="FCJ108" s="134"/>
      <c r="FCK108" s="134"/>
      <c r="FCL108" s="134"/>
      <c r="FCM108" s="134"/>
      <c r="FCN108" s="134"/>
      <c r="FCO108" s="134"/>
      <c r="FCP108" s="134"/>
      <c r="FCQ108" s="134"/>
      <c r="FCR108" s="134"/>
      <c r="FCS108" s="134"/>
      <c r="FCT108" s="134"/>
      <c r="FCU108" s="134"/>
      <c r="FCV108" s="134"/>
      <c r="FCW108" s="134"/>
      <c r="FCX108" s="134"/>
      <c r="FCY108" s="134"/>
      <c r="FCZ108" s="134"/>
      <c r="FDA108" s="134"/>
      <c r="FDB108" s="134"/>
      <c r="FDC108" s="134"/>
      <c r="FDD108" s="134"/>
      <c r="FDE108" s="134"/>
      <c r="FDF108" s="134"/>
      <c r="FDG108" s="134"/>
      <c r="FDH108" s="134"/>
      <c r="FDI108" s="134"/>
      <c r="FDJ108" s="134"/>
      <c r="FDK108" s="134"/>
      <c r="FDL108" s="134"/>
      <c r="FDM108" s="134"/>
      <c r="FDN108" s="134"/>
      <c r="FDO108" s="134"/>
      <c r="FDP108" s="134"/>
      <c r="FDQ108" s="134"/>
      <c r="FDR108" s="134"/>
      <c r="FDS108" s="134"/>
      <c r="FDT108" s="134"/>
      <c r="FDU108" s="134"/>
      <c r="FDV108" s="134"/>
      <c r="FDW108" s="134"/>
      <c r="FDX108" s="134"/>
      <c r="FDY108" s="134"/>
      <c r="FDZ108" s="134"/>
      <c r="FEA108" s="134"/>
      <c r="FEB108" s="134"/>
      <c r="FEC108" s="134"/>
      <c r="FED108" s="134"/>
      <c r="FEE108" s="134"/>
      <c r="FEF108" s="134"/>
      <c r="FEG108" s="134"/>
      <c r="FEH108" s="134"/>
      <c r="FEI108" s="134"/>
      <c r="FEJ108" s="134"/>
      <c r="FEK108" s="134"/>
      <c r="FEL108" s="134"/>
      <c r="FEM108" s="134"/>
      <c r="FEN108" s="134"/>
      <c r="FEO108" s="134"/>
      <c r="FEP108" s="134"/>
      <c r="FEQ108" s="134"/>
      <c r="FER108" s="134"/>
      <c r="FES108" s="134"/>
      <c r="FET108" s="134"/>
      <c r="FEU108" s="134"/>
      <c r="FEV108" s="134"/>
      <c r="FEW108" s="134"/>
      <c r="FEX108" s="134"/>
      <c r="FEY108" s="134"/>
      <c r="FEZ108" s="134"/>
      <c r="FFA108" s="134"/>
      <c r="FFB108" s="134"/>
      <c r="FFC108" s="134"/>
      <c r="FFD108" s="134"/>
      <c r="FFE108" s="134"/>
      <c r="FFF108" s="134"/>
      <c r="FFG108" s="134"/>
      <c r="FFH108" s="134"/>
      <c r="FFI108" s="134"/>
      <c r="FFJ108" s="134"/>
      <c r="FFK108" s="134"/>
      <c r="FFL108" s="134"/>
      <c r="FFM108" s="134"/>
      <c r="FFN108" s="134"/>
      <c r="FFO108" s="134"/>
      <c r="FFP108" s="134"/>
      <c r="FFQ108" s="134"/>
      <c r="FFR108" s="134"/>
      <c r="FFS108" s="134"/>
      <c r="FFT108" s="134"/>
      <c r="FFU108" s="134"/>
      <c r="FFV108" s="134"/>
      <c r="FFW108" s="134"/>
      <c r="FFX108" s="134"/>
      <c r="FFY108" s="134"/>
      <c r="FFZ108" s="134"/>
      <c r="FGA108" s="134"/>
      <c r="FGB108" s="134"/>
      <c r="FGC108" s="134"/>
      <c r="FGD108" s="134"/>
      <c r="FGE108" s="134"/>
      <c r="FGF108" s="134"/>
      <c r="FGG108" s="134"/>
      <c r="FGH108" s="134"/>
      <c r="FGI108" s="134"/>
      <c r="FGJ108" s="134"/>
      <c r="FGK108" s="134"/>
      <c r="FGL108" s="134"/>
      <c r="FGM108" s="134"/>
      <c r="FGN108" s="134"/>
      <c r="FGO108" s="134"/>
      <c r="FGP108" s="134"/>
      <c r="FGQ108" s="134"/>
      <c r="FGR108" s="134"/>
      <c r="FGS108" s="134"/>
      <c r="FGT108" s="134"/>
      <c r="FGU108" s="134"/>
      <c r="FGV108" s="134"/>
      <c r="FGW108" s="134"/>
      <c r="FGX108" s="134"/>
      <c r="FGY108" s="134"/>
      <c r="FGZ108" s="134"/>
      <c r="FHA108" s="134"/>
      <c r="FHB108" s="134"/>
      <c r="FHC108" s="134"/>
      <c r="FHD108" s="134"/>
      <c r="FHE108" s="134"/>
      <c r="FHF108" s="134"/>
      <c r="FHG108" s="134"/>
      <c r="FHH108" s="134"/>
      <c r="FHI108" s="134"/>
      <c r="FHJ108" s="134"/>
      <c r="FHK108" s="134"/>
      <c r="FHL108" s="134"/>
      <c r="FHM108" s="134"/>
      <c r="FHN108" s="134"/>
      <c r="FHO108" s="134"/>
      <c r="FHP108" s="134"/>
      <c r="FHQ108" s="134"/>
      <c r="FHR108" s="134"/>
      <c r="FHS108" s="134"/>
      <c r="FHT108" s="134"/>
      <c r="FHU108" s="134"/>
      <c r="FHV108" s="134"/>
      <c r="FHW108" s="134"/>
      <c r="FHX108" s="134"/>
      <c r="FHY108" s="134"/>
      <c r="FHZ108" s="134"/>
      <c r="FIA108" s="134"/>
      <c r="FIB108" s="134"/>
      <c r="FIC108" s="134"/>
      <c r="FID108" s="134"/>
      <c r="FIE108" s="134"/>
      <c r="FIF108" s="134"/>
      <c r="FIG108" s="134"/>
      <c r="FIH108" s="134"/>
      <c r="FII108" s="134"/>
      <c r="FIJ108" s="134"/>
      <c r="FIK108" s="134"/>
      <c r="FIL108" s="134"/>
      <c r="FIM108" s="134"/>
      <c r="FIN108" s="134"/>
      <c r="FIO108" s="134"/>
      <c r="FIP108" s="134"/>
      <c r="FIQ108" s="134"/>
      <c r="FIR108" s="134"/>
      <c r="FIS108" s="134"/>
      <c r="FIT108" s="134"/>
      <c r="FIU108" s="134"/>
      <c r="FIV108" s="134"/>
      <c r="FIW108" s="134"/>
      <c r="FIX108" s="134"/>
      <c r="FIY108" s="134"/>
      <c r="FIZ108" s="134"/>
      <c r="FJA108" s="134"/>
      <c r="FJB108" s="134"/>
      <c r="FJC108" s="134"/>
      <c r="FJD108" s="134"/>
      <c r="FJE108" s="134"/>
      <c r="FJF108" s="134"/>
      <c r="FJG108" s="134"/>
      <c r="FJH108" s="134"/>
      <c r="FJI108" s="134"/>
      <c r="FJJ108" s="134"/>
      <c r="FJK108" s="134"/>
      <c r="FJL108" s="134"/>
      <c r="FJM108" s="134"/>
      <c r="FJN108" s="134"/>
      <c r="FJO108" s="134"/>
      <c r="FJP108" s="134"/>
      <c r="FJQ108" s="134"/>
      <c r="FJR108" s="134"/>
      <c r="FJS108" s="134"/>
      <c r="FJT108" s="134"/>
      <c r="FJU108" s="134"/>
      <c r="FJV108" s="134"/>
      <c r="FJW108" s="134"/>
      <c r="FJX108" s="134"/>
      <c r="FJY108" s="134"/>
      <c r="FJZ108" s="134"/>
      <c r="FKA108" s="134"/>
      <c r="FKB108" s="134"/>
      <c r="FKC108" s="134"/>
      <c r="FKD108" s="134"/>
      <c r="FKE108" s="134"/>
      <c r="FKF108" s="134"/>
      <c r="FKG108" s="134"/>
      <c r="FKH108" s="134"/>
      <c r="FKI108" s="134"/>
      <c r="FKJ108" s="134"/>
      <c r="FKK108" s="134"/>
      <c r="FKL108" s="134"/>
      <c r="FKM108" s="134"/>
      <c r="FKN108" s="134"/>
      <c r="FKO108" s="134"/>
      <c r="FKP108" s="134"/>
      <c r="FKQ108" s="134"/>
      <c r="FKR108" s="134"/>
      <c r="FKS108" s="134"/>
      <c r="FKT108" s="134"/>
      <c r="FKU108" s="134"/>
      <c r="FKV108" s="134"/>
      <c r="FKW108" s="134"/>
      <c r="FKX108" s="134"/>
      <c r="FKY108" s="134"/>
      <c r="FKZ108" s="134"/>
      <c r="FLA108" s="134"/>
      <c r="FLB108" s="134"/>
      <c r="FLC108" s="134"/>
      <c r="FLD108" s="134"/>
      <c r="FLE108" s="134"/>
      <c r="FLF108" s="134"/>
      <c r="FLG108" s="134"/>
      <c r="FLH108" s="134"/>
      <c r="FLI108" s="134"/>
      <c r="FLJ108" s="134"/>
      <c r="FLK108" s="134"/>
      <c r="FLL108" s="134"/>
      <c r="FLM108" s="134"/>
      <c r="FLN108" s="134"/>
      <c r="FLO108" s="134"/>
      <c r="FLP108" s="134"/>
      <c r="FLQ108" s="134"/>
      <c r="FLR108" s="134"/>
      <c r="FLS108" s="134"/>
      <c r="FLT108" s="134"/>
      <c r="FLU108" s="134"/>
      <c r="FLV108" s="134"/>
      <c r="FLW108" s="134"/>
      <c r="FLX108" s="134"/>
      <c r="FLY108" s="134"/>
      <c r="FLZ108" s="134"/>
      <c r="FMA108" s="134"/>
      <c r="FMB108" s="134"/>
      <c r="FMC108" s="134"/>
      <c r="FMD108" s="134"/>
      <c r="FME108" s="134"/>
      <c r="FMF108" s="134"/>
      <c r="FMG108" s="134"/>
      <c r="FMH108" s="134"/>
      <c r="FMI108" s="134"/>
      <c r="FMJ108" s="134"/>
      <c r="FMK108" s="134"/>
      <c r="FML108" s="134"/>
      <c r="FMM108" s="134"/>
      <c r="FMN108" s="134"/>
      <c r="FMO108" s="134"/>
      <c r="FMP108" s="134"/>
      <c r="FMQ108" s="134"/>
      <c r="FMR108" s="134"/>
      <c r="FMS108" s="134"/>
      <c r="FMT108" s="134"/>
      <c r="FMU108" s="134"/>
      <c r="FMV108" s="134"/>
      <c r="FMW108" s="134"/>
      <c r="FMX108" s="134"/>
      <c r="FMY108" s="134"/>
      <c r="FMZ108" s="134"/>
      <c r="FNA108" s="134"/>
      <c r="FNB108" s="134"/>
      <c r="FNC108" s="134"/>
      <c r="FND108" s="134"/>
      <c r="FNE108" s="134"/>
      <c r="FNF108" s="134"/>
      <c r="FNG108" s="134"/>
      <c r="FNH108" s="134"/>
      <c r="FNI108" s="134"/>
      <c r="FNJ108" s="134"/>
      <c r="FNK108" s="134"/>
      <c r="FNL108" s="134"/>
      <c r="FNM108" s="134"/>
      <c r="FNN108" s="134"/>
      <c r="FNO108" s="134"/>
      <c r="FNP108" s="134"/>
      <c r="FNQ108" s="134"/>
      <c r="FNR108" s="134"/>
      <c r="FNS108" s="134"/>
      <c r="FNT108" s="134"/>
      <c r="FNU108" s="134"/>
      <c r="FNV108" s="134"/>
      <c r="FNW108" s="134"/>
      <c r="FNX108" s="134"/>
      <c r="FNY108" s="134"/>
      <c r="FNZ108" s="134"/>
      <c r="FOA108" s="134"/>
      <c r="FOB108" s="134"/>
      <c r="FOC108" s="134"/>
      <c r="FOD108" s="134"/>
      <c r="FOE108" s="134"/>
      <c r="FOF108" s="134"/>
      <c r="FOG108" s="134"/>
      <c r="FOH108" s="134"/>
      <c r="FOI108" s="134"/>
      <c r="FOJ108" s="134"/>
      <c r="FOK108" s="134"/>
      <c r="FOL108" s="134"/>
      <c r="FOM108" s="134"/>
      <c r="FON108" s="134"/>
      <c r="FOO108" s="134"/>
      <c r="FOP108" s="134"/>
      <c r="FOQ108" s="134"/>
      <c r="FOR108" s="134"/>
      <c r="FOS108" s="134"/>
      <c r="FOT108" s="134"/>
      <c r="FOU108" s="134"/>
      <c r="FOV108" s="134"/>
      <c r="FOW108" s="134"/>
      <c r="FOX108" s="134"/>
      <c r="FOY108" s="134"/>
      <c r="FOZ108" s="134"/>
      <c r="FPA108" s="134"/>
      <c r="FPB108" s="134"/>
      <c r="FPC108" s="134"/>
      <c r="FPD108" s="134"/>
      <c r="FPE108" s="134"/>
      <c r="FPF108" s="134"/>
      <c r="FPG108" s="134"/>
      <c r="FPH108" s="134"/>
      <c r="FPI108" s="134"/>
      <c r="FPJ108" s="134"/>
      <c r="FPK108" s="134"/>
      <c r="FPL108" s="134"/>
      <c r="FPM108" s="134"/>
      <c r="FPN108" s="134"/>
      <c r="FPO108" s="134"/>
      <c r="FPP108" s="134"/>
      <c r="FPQ108" s="134"/>
      <c r="FPR108" s="134"/>
      <c r="FPS108" s="134"/>
      <c r="FPT108" s="134"/>
      <c r="FPU108" s="134"/>
      <c r="FPV108" s="134"/>
      <c r="FPW108" s="134"/>
      <c r="FPX108" s="134"/>
      <c r="FPY108" s="134"/>
      <c r="FPZ108" s="134"/>
      <c r="FQA108" s="134"/>
      <c r="FQB108" s="134"/>
      <c r="FQC108" s="134"/>
      <c r="FQD108" s="134"/>
      <c r="FQE108" s="134"/>
      <c r="FQF108" s="134"/>
      <c r="FQG108" s="134"/>
      <c r="FQH108" s="134"/>
      <c r="FQI108" s="134"/>
      <c r="FQJ108" s="134"/>
      <c r="FQK108" s="134"/>
      <c r="FQL108" s="134"/>
      <c r="FQM108" s="134"/>
      <c r="FQN108" s="134"/>
      <c r="FQO108" s="134"/>
      <c r="FQP108" s="134"/>
      <c r="FQQ108" s="134"/>
      <c r="FQR108" s="134"/>
      <c r="FQS108" s="134"/>
      <c r="FQT108" s="134"/>
      <c r="FQU108" s="134"/>
      <c r="FQV108" s="134"/>
      <c r="FQW108" s="134"/>
      <c r="FQX108" s="134"/>
      <c r="FQY108" s="134"/>
      <c r="FQZ108" s="134"/>
      <c r="FRA108" s="134"/>
      <c r="FRB108" s="134"/>
      <c r="FRC108" s="134"/>
      <c r="FRD108" s="134"/>
      <c r="FRE108" s="134"/>
      <c r="FRF108" s="134"/>
      <c r="FRG108" s="134"/>
      <c r="FRH108" s="134"/>
      <c r="FRI108" s="134"/>
      <c r="FRJ108" s="134"/>
      <c r="FRK108" s="134"/>
      <c r="FRL108" s="134"/>
      <c r="FRM108" s="134"/>
      <c r="FRN108" s="134"/>
      <c r="FRO108" s="134"/>
      <c r="FRP108" s="134"/>
      <c r="FRQ108" s="134"/>
      <c r="FRR108" s="134"/>
      <c r="FRS108" s="134"/>
      <c r="FRT108" s="134"/>
      <c r="FRU108" s="134"/>
      <c r="FRV108" s="134"/>
      <c r="FRW108" s="134"/>
      <c r="FRX108" s="134"/>
      <c r="FRY108" s="134"/>
      <c r="FRZ108" s="134"/>
      <c r="FSA108" s="134"/>
      <c r="FSB108" s="134"/>
      <c r="FSC108" s="134"/>
      <c r="FSD108" s="134"/>
      <c r="FSE108" s="134"/>
      <c r="FSF108" s="134"/>
      <c r="FSG108" s="134"/>
      <c r="FSH108" s="134"/>
      <c r="FSI108" s="134"/>
      <c r="FSJ108" s="134"/>
      <c r="FSK108" s="134"/>
      <c r="FSL108" s="134"/>
      <c r="FSM108" s="134"/>
      <c r="FSN108" s="134"/>
      <c r="FSO108" s="134"/>
      <c r="FSP108" s="134"/>
      <c r="FSQ108" s="134"/>
      <c r="FSR108" s="134"/>
      <c r="FSS108" s="134"/>
      <c r="FST108" s="134"/>
      <c r="FSU108" s="134"/>
      <c r="FSV108" s="134"/>
      <c r="FSW108" s="134"/>
      <c r="FSX108" s="134"/>
      <c r="FSY108" s="134"/>
      <c r="FSZ108" s="134"/>
      <c r="FTA108" s="134"/>
      <c r="FTB108" s="134"/>
      <c r="FTC108" s="134"/>
      <c r="FTD108" s="134"/>
      <c r="FTE108" s="134"/>
      <c r="FTF108" s="134"/>
      <c r="FTG108" s="134"/>
      <c r="FTH108" s="134"/>
      <c r="FTI108" s="134"/>
      <c r="FTJ108" s="134"/>
      <c r="FTK108" s="134"/>
      <c r="FTL108" s="134"/>
      <c r="FTM108" s="134"/>
      <c r="FTN108" s="134"/>
      <c r="FTO108" s="134"/>
      <c r="FTP108" s="134"/>
      <c r="FTQ108" s="134"/>
      <c r="FTR108" s="134"/>
      <c r="FTS108" s="134"/>
      <c r="FTT108" s="134"/>
      <c r="FTU108" s="134"/>
      <c r="FTV108" s="134"/>
      <c r="FTW108" s="134"/>
      <c r="FTX108" s="134"/>
      <c r="FTY108" s="134"/>
      <c r="FTZ108" s="134"/>
      <c r="FUA108" s="134"/>
      <c r="FUB108" s="134"/>
      <c r="FUC108" s="134"/>
      <c r="FUD108" s="134"/>
      <c r="FUE108" s="134"/>
      <c r="FUF108" s="134"/>
      <c r="FUG108" s="134"/>
      <c r="FUH108" s="134"/>
      <c r="FUI108" s="134"/>
      <c r="FUJ108" s="134"/>
      <c r="FUK108" s="134"/>
      <c r="FUL108" s="134"/>
      <c r="FUM108" s="134"/>
      <c r="FUN108" s="134"/>
      <c r="FUO108" s="134"/>
      <c r="FUP108" s="134"/>
      <c r="FUQ108" s="134"/>
      <c r="FUR108" s="134"/>
      <c r="FUS108" s="134"/>
      <c r="FUT108" s="134"/>
      <c r="FUU108" s="134"/>
      <c r="FUV108" s="134"/>
      <c r="FUW108" s="134"/>
      <c r="FUX108" s="134"/>
      <c r="FUY108" s="134"/>
      <c r="FUZ108" s="134"/>
      <c r="FVA108" s="134"/>
      <c r="FVB108" s="134"/>
      <c r="FVC108" s="134"/>
      <c r="FVD108" s="134"/>
      <c r="FVE108" s="134"/>
      <c r="FVF108" s="134"/>
      <c r="FVG108" s="134"/>
      <c r="FVH108" s="134"/>
      <c r="FVI108" s="134"/>
      <c r="FVJ108" s="134"/>
      <c r="FVK108" s="134"/>
      <c r="FVL108" s="134"/>
      <c r="FVM108" s="134"/>
      <c r="FVN108" s="134"/>
      <c r="FVO108" s="134"/>
      <c r="FVP108" s="134"/>
      <c r="FVQ108" s="134"/>
      <c r="FVR108" s="134"/>
      <c r="FVS108" s="134"/>
      <c r="FVT108" s="134"/>
      <c r="FVU108" s="134"/>
      <c r="FVV108" s="134"/>
      <c r="FVW108" s="134"/>
      <c r="FVX108" s="134"/>
      <c r="FVY108" s="134"/>
      <c r="FVZ108" s="134"/>
      <c r="FWA108" s="134"/>
      <c r="FWB108" s="134"/>
      <c r="FWC108" s="134"/>
      <c r="FWD108" s="134"/>
      <c r="FWE108" s="134"/>
      <c r="FWF108" s="134"/>
      <c r="FWG108" s="134"/>
      <c r="FWH108" s="134"/>
      <c r="FWI108" s="134"/>
      <c r="FWJ108" s="134"/>
      <c r="FWK108" s="134"/>
      <c r="FWL108" s="134"/>
      <c r="FWM108" s="134"/>
      <c r="FWN108" s="134"/>
      <c r="FWO108" s="134"/>
      <c r="FWP108" s="134"/>
      <c r="FWQ108" s="134"/>
      <c r="FWR108" s="134"/>
      <c r="FWS108" s="134"/>
      <c r="FWT108" s="134"/>
      <c r="FWU108" s="134"/>
      <c r="FWV108" s="134"/>
      <c r="FWW108" s="134"/>
      <c r="FWX108" s="134"/>
      <c r="FWY108" s="134"/>
      <c r="FWZ108" s="134"/>
      <c r="FXA108" s="134"/>
      <c r="FXB108" s="134"/>
      <c r="FXC108" s="134"/>
      <c r="FXD108" s="134"/>
      <c r="FXE108" s="134"/>
      <c r="FXF108" s="134"/>
      <c r="FXG108" s="134"/>
      <c r="FXH108" s="134"/>
      <c r="FXI108" s="134"/>
      <c r="FXJ108" s="134"/>
      <c r="FXK108" s="134"/>
      <c r="FXL108" s="134"/>
      <c r="FXM108" s="134"/>
      <c r="FXN108" s="134"/>
      <c r="FXO108" s="134"/>
      <c r="FXP108" s="134"/>
      <c r="FXQ108" s="134"/>
      <c r="FXR108" s="134"/>
      <c r="FXS108" s="134"/>
      <c r="FXT108" s="134"/>
      <c r="FXU108" s="134"/>
      <c r="FXV108" s="134"/>
      <c r="FXW108" s="134"/>
      <c r="FXX108" s="134"/>
      <c r="FXY108" s="134"/>
      <c r="FXZ108" s="134"/>
      <c r="FYA108" s="134"/>
      <c r="FYB108" s="134"/>
      <c r="FYC108" s="134"/>
      <c r="FYD108" s="134"/>
      <c r="FYE108" s="134"/>
      <c r="FYF108" s="134"/>
      <c r="FYG108" s="134"/>
      <c r="FYH108" s="134"/>
      <c r="FYI108" s="134"/>
      <c r="FYJ108" s="134"/>
      <c r="FYK108" s="134"/>
      <c r="FYL108" s="134"/>
      <c r="FYM108" s="134"/>
      <c r="FYN108" s="134"/>
      <c r="FYO108" s="134"/>
      <c r="FYP108" s="134"/>
      <c r="FYQ108" s="134"/>
      <c r="FYR108" s="134"/>
      <c r="FYS108" s="134"/>
      <c r="FYT108" s="134"/>
      <c r="FYU108" s="134"/>
      <c r="FYV108" s="134"/>
      <c r="FYW108" s="134"/>
      <c r="FYX108" s="134"/>
      <c r="FYY108" s="134"/>
      <c r="FYZ108" s="134"/>
      <c r="FZA108" s="134"/>
      <c r="FZB108" s="134"/>
      <c r="FZC108" s="134"/>
      <c r="FZD108" s="134"/>
      <c r="FZE108" s="134"/>
      <c r="FZF108" s="134"/>
      <c r="FZG108" s="134"/>
      <c r="FZH108" s="134"/>
      <c r="FZI108" s="134"/>
      <c r="FZJ108" s="134"/>
      <c r="FZK108" s="134"/>
      <c r="FZL108" s="134"/>
      <c r="FZM108" s="134"/>
      <c r="FZN108" s="134"/>
      <c r="FZO108" s="134"/>
      <c r="FZP108" s="134"/>
      <c r="FZQ108" s="134"/>
      <c r="FZR108" s="134"/>
      <c r="FZS108" s="134"/>
      <c r="FZT108" s="134"/>
      <c r="FZU108" s="134"/>
      <c r="FZV108" s="134"/>
      <c r="FZW108" s="134"/>
      <c r="FZX108" s="134"/>
      <c r="FZY108" s="134"/>
      <c r="FZZ108" s="134"/>
      <c r="GAA108" s="134"/>
      <c r="GAB108" s="134"/>
      <c r="GAC108" s="134"/>
      <c r="GAD108" s="134"/>
      <c r="GAE108" s="134"/>
      <c r="GAF108" s="134"/>
      <c r="GAG108" s="134"/>
      <c r="GAH108" s="134"/>
      <c r="GAI108" s="134"/>
      <c r="GAJ108" s="134"/>
      <c r="GAK108" s="134"/>
      <c r="GAL108" s="134"/>
      <c r="GAM108" s="134"/>
      <c r="GAN108" s="134"/>
      <c r="GAO108" s="134"/>
      <c r="GAP108" s="134"/>
      <c r="GAQ108" s="134"/>
      <c r="GAR108" s="134"/>
      <c r="GAS108" s="134"/>
      <c r="GAT108" s="134"/>
      <c r="GAU108" s="134"/>
      <c r="GAV108" s="134"/>
      <c r="GAW108" s="134"/>
      <c r="GAX108" s="134"/>
      <c r="GAY108" s="134"/>
      <c r="GAZ108" s="134"/>
      <c r="GBA108" s="134"/>
      <c r="GBB108" s="134"/>
      <c r="GBC108" s="134"/>
      <c r="GBD108" s="134"/>
      <c r="GBE108" s="134"/>
      <c r="GBF108" s="134"/>
      <c r="GBG108" s="134"/>
      <c r="GBH108" s="134"/>
      <c r="GBI108" s="134"/>
      <c r="GBJ108" s="134"/>
      <c r="GBK108" s="134"/>
      <c r="GBL108" s="134"/>
      <c r="GBM108" s="134"/>
      <c r="GBN108" s="134"/>
      <c r="GBO108" s="134"/>
      <c r="GBP108" s="134"/>
      <c r="GBQ108" s="134"/>
      <c r="GBR108" s="134"/>
      <c r="GBS108" s="134"/>
      <c r="GBT108" s="134"/>
      <c r="GBU108" s="134"/>
      <c r="GBV108" s="134"/>
      <c r="GBW108" s="134"/>
      <c r="GBX108" s="134"/>
      <c r="GBY108" s="134"/>
      <c r="GBZ108" s="134"/>
      <c r="GCA108" s="134"/>
      <c r="GCB108" s="134"/>
      <c r="GCC108" s="134"/>
      <c r="GCD108" s="134"/>
      <c r="GCE108" s="134"/>
      <c r="GCF108" s="134"/>
      <c r="GCG108" s="134"/>
      <c r="GCH108" s="134"/>
      <c r="GCI108" s="134"/>
      <c r="GCJ108" s="134"/>
      <c r="GCK108" s="134"/>
      <c r="GCL108" s="134"/>
      <c r="GCM108" s="134"/>
      <c r="GCN108" s="134"/>
      <c r="GCO108" s="134"/>
      <c r="GCP108" s="134"/>
      <c r="GCQ108" s="134"/>
      <c r="GCR108" s="134"/>
      <c r="GCS108" s="134"/>
      <c r="GCT108" s="134"/>
      <c r="GCU108" s="134"/>
      <c r="GCV108" s="134"/>
      <c r="GCW108" s="134"/>
      <c r="GCX108" s="134"/>
      <c r="GCY108" s="134"/>
      <c r="GCZ108" s="134"/>
      <c r="GDA108" s="134"/>
      <c r="GDB108" s="134"/>
      <c r="GDC108" s="134"/>
      <c r="GDD108" s="134"/>
      <c r="GDE108" s="134"/>
      <c r="GDF108" s="134"/>
      <c r="GDG108" s="134"/>
      <c r="GDH108" s="134"/>
      <c r="GDI108" s="134"/>
      <c r="GDJ108" s="134"/>
      <c r="GDK108" s="134"/>
      <c r="GDL108" s="134"/>
      <c r="GDM108" s="134"/>
      <c r="GDN108" s="134"/>
      <c r="GDO108" s="134"/>
      <c r="GDP108" s="134"/>
      <c r="GDQ108" s="134"/>
      <c r="GDR108" s="134"/>
      <c r="GDS108" s="134"/>
      <c r="GDT108" s="134"/>
      <c r="GDU108" s="134"/>
      <c r="GDV108" s="134"/>
      <c r="GDW108" s="134"/>
      <c r="GDX108" s="134"/>
      <c r="GDY108" s="134"/>
      <c r="GDZ108" s="134"/>
      <c r="GEA108" s="134"/>
      <c r="GEB108" s="134"/>
      <c r="GEC108" s="134"/>
      <c r="GED108" s="134"/>
      <c r="GEE108" s="134"/>
      <c r="GEF108" s="134"/>
      <c r="GEG108" s="134"/>
      <c r="GEH108" s="134"/>
      <c r="GEI108" s="134"/>
      <c r="GEJ108" s="134"/>
      <c r="GEK108" s="134"/>
      <c r="GEL108" s="134"/>
      <c r="GEM108" s="134"/>
      <c r="GEN108" s="134"/>
      <c r="GEO108" s="134"/>
      <c r="GEP108" s="134"/>
      <c r="GEQ108" s="134"/>
      <c r="GER108" s="134"/>
      <c r="GES108" s="134"/>
      <c r="GET108" s="134"/>
      <c r="GEU108" s="134"/>
      <c r="GEV108" s="134"/>
      <c r="GEW108" s="134"/>
      <c r="GEX108" s="134"/>
      <c r="GEY108" s="134"/>
      <c r="GEZ108" s="134"/>
      <c r="GFA108" s="134"/>
      <c r="GFB108" s="134"/>
      <c r="GFC108" s="134"/>
      <c r="GFD108" s="134"/>
      <c r="GFE108" s="134"/>
      <c r="GFF108" s="134"/>
      <c r="GFG108" s="134"/>
      <c r="GFH108" s="134"/>
      <c r="GFI108" s="134"/>
      <c r="GFJ108" s="134"/>
      <c r="GFK108" s="134"/>
      <c r="GFL108" s="134"/>
      <c r="GFM108" s="134"/>
      <c r="GFN108" s="134"/>
      <c r="GFO108" s="134"/>
      <c r="GFP108" s="134"/>
      <c r="GFQ108" s="134"/>
      <c r="GFR108" s="134"/>
      <c r="GFS108" s="134"/>
      <c r="GFT108" s="134"/>
      <c r="GFU108" s="134"/>
      <c r="GFV108" s="134"/>
      <c r="GFW108" s="134"/>
      <c r="GFX108" s="134"/>
      <c r="GFY108" s="134"/>
      <c r="GFZ108" s="134"/>
      <c r="GGA108" s="134"/>
      <c r="GGB108" s="134"/>
      <c r="GGC108" s="134"/>
      <c r="GGD108" s="134"/>
      <c r="GGE108" s="134"/>
      <c r="GGF108" s="134"/>
      <c r="GGG108" s="134"/>
      <c r="GGH108" s="134"/>
      <c r="GGI108" s="134"/>
      <c r="GGJ108" s="134"/>
      <c r="GGK108" s="134"/>
      <c r="GGL108" s="134"/>
      <c r="GGM108" s="134"/>
      <c r="GGN108" s="134"/>
      <c r="GGO108" s="134"/>
      <c r="GGP108" s="134"/>
      <c r="GGQ108" s="134"/>
      <c r="GGR108" s="134"/>
      <c r="GGS108" s="134"/>
      <c r="GGT108" s="134"/>
      <c r="GGU108" s="134"/>
      <c r="GGV108" s="134"/>
      <c r="GGW108" s="134"/>
      <c r="GGX108" s="134"/>
      <c r="GGY108" s="134"/>
      <c r="GGZ108" s="134"/>
      <c r="GHA108" s="134"/>
      <c r="GHB108" s="134"/>
      <c r="GHC108" s="134"/>
      <c r="GHD108" s="134"/>
      <c r="GHE108" s="134"/>
      <c r="GHF108" s="134"/>
      <c r="GHG108" s="134"/>
      <c r="GHH108" s="134"/>
      <c r="GHI108" s="134"/>
      <c r="GHJ108" s="134"/>
      <c r="GHK108" s="134"/>
      <c r="GHL108" s="134"/>
      <c r="GHM108" s="134"/>
      <c r="GHN108" s="134"/>
      <c r="GHO108" s="134"/>
      <c r="GHP108" s="134"/>
      <c r="GHQ108" s="134"/>
      <c r="GHR108" s="134"/>
      <c r="GHS108" s="134"/>
      <c r="GHT108" s="134"/>
      <c r="GHU108" s="134"/>
      <c r="GHV108" s="134"/>
      <c r="GHW108" s="134"/>
      <c r="GHX108" s="134"/>
      <c r="GHY108" s="134"/>
      <c r="GHZ108" s="134"/>
      <c r="GIA108" s="134"/>
      <c r="GIB108" s="134"/>
      <c r="GIC108" s="134"/>
      <c r="GID108" s="134"/>
      <c r="GIE108" s="134"/>
      <c r="GIF108" s="134"/>
      <c r="GIG108" s="134"/>
      <c r="GIH108" s="134"/>
      <c r="GII108" s="134"/>
      <c r="GIJ108" s="134"/>
      <c r="GIK108" s="134"/>
      <c r="GIL108" s="134"/>
      <c r="GIM108" s="134"/>
      <c r="GIN108" s="134"/>
      <c r="GIO108" s="134"/>
      <c r="GIP108" s="134"/>
      <c r="GIQ108" s="134"/>
      <c r="GIR108" s="134"/>
      <c r="GIS108" s="134"/>
      <c r="GIT108" s="134"/>
      <c r="GIU108" s="134"/>
      <c r="GIV108" s="134"/>
      <c r="GIW108" s="134"/>
      <c r="GIX108" s="134"/>
      <c r="GIY108" s="134"/>
      <c r="GIZ108" s="134"/>
      <c r="GJA108" s="134"/>
      <c r="GJB108" s="134"/>
      <c r="GJC108" s="134"/>
      <c r="GJD108" s="134"/>
      <c r="GJE108" s="134"/>
      <c r="GJF108" s="134"/>
      <c r="GJG108" s="134"/>
      <c r="GJH108" s="134"/>
      <c r="GJI108" s="134"/>
      <c r="GJJ108" s="134"/>
      <c r="GJK108" s="134"/>
      <c r="GJL108" s="134"/>
      <c r="GJM108" s="134"/>
      <c r="GJN108" s="134"/>
      <c r="GJO108" s="134"/>
      <c r="GJP108" s="134"/>
      <c r="GJQ108" s="134"/>
      <c r="GJR108" s="134"/>
      <c r="GJS108" s="134"/>
      <c r="GJT108" s="134"/>
      <c r="GJU108" s="134"/>
      <c r="GJV108" s="134"/>
      <c r="GJW108" s="134"/>
      <c r="GJX108" s="134"/>
      <c r="GJY108" s="134"/>
      <c r="GJZ108" s="134"/>
      <c r="GKA108" s="134"/>
      <c r="GKB108" s="134"/>
      <c r="GKC108" s="134"/>
      <c r="GKD108" s="134"/>
      <c r="GKE108" s="134"/>
      <c r="GKF108" s="134"/>
      <c r="GKG108" s="134"/>
      <c r="GKH108" s="134"/>
      <c r="GKI108" s="134"/>
      <c r="GKJ108" s="134"/>
      <c r="GKK108" s="134"/>
      <c r="GKL108" s="134"/>
      <c r="GKM108" s="134"/>
      <c r="GKN108" s="134"/>
      <c r="GKO108" s="134"/>
      <c r="GKP108" s="134"/>
      <c r="GKQ108" s="134"/>
      <c r="GKR108" s="134"/>
      <c r="GKS108" s="134"/>
      <c r="GKT108" s="134"/>
      <c r="GKU108" s="134"/>
      <c r="GKV108" s="134"/>
      <c r="GKW108" s="134"/>
      <c r="GKX108" s="134"/>
      <c r="GKY108" s="134"/>
      <c r="GKZ108" s="134"/>
      <c r="GLA108" s="134"/>
      <c r="GLB108" s="134"/>
      <c r="GLC108" s="134"/>
      <c r="GLD108" s="134"/>
      <c r="GLE108" s="134"/>
      <c r="GLF108" s="134"/>
      <c r="GLG108" s="134"/>
      <c r="GLH108" s="134"/>
      <c r="GLI108" s="134"/>
      <c r="GLJ108" s="134"/>
      <c r="GLK108" s="134"/>
      <c r="GLL108" s="134"/>
      <c r="GLM108" s="134"/>
      <c r="GLN108" s="134"/>
      <c r="GLO108" s="134"/>
      <c r="GLP108" s="134"/>
      <c r="GLQ108" s="134"/>
      <c r="GLR108" s="134"/>
      <c r="GLS108" s="134"/>
      <c r="GLT108" s="134"/>
      <c r="GLU108" s="134"/>
      <c r="GLV108" s="134"/>
      <c r="GLW108" s="134"/>
      <c r="GLX108" s="134"/>
      <c r="GLY108" s="134"/>
      <c r="GLZ108" s="134"/>
      <c r="GMA108" s="134"/>
      <c r="GMB108" s="134"/>
      <c r="GMC108" s="134"/>
      <c r="GMD108" s="134"/>
      <c r="GME108" s="134"/>
      <c r="GMF108" s="134"/>
      <c r="GMG108" s="134"/>
      <c r="GMH108" s="134"/>
      <c r="GMI108" s="134"/>
      <c r="GMJ108" s="134"/>
      <c r="GMK108" s="134"/>
      <c r="GML108" s="134"/>
      <c r="GMM108" s="134"/>
      <c r="GMN108" s="134"/>
      <c r="GMO108" s="134"/>
      <c r="GMP108" s="134"/>
      <c r="GMQ108" s="134"/>
      <c r="GMR108" s="134"/>
      <c r="GMS108" s="134"/>
      <c r="GMT108" s="134"/>
      <c r="GMU108" s="134"/>
      <c r="GMV108" s="134"/>
      <c r="GMW108" s="134"/>
      <c r="GMX108" s="134"/>
      <c r="GMY108" s="134"/>
      <c r="GMZ108" s="134"/>
      <c r="GNA108" s="134"/>
      <c r="GNB108" s="134"/>
      <c r="GNC108" s="134"/>
      <c r="GND108" s="134"/>
      <c r="GNE108" s="134"/>
      <c r="GNF108" s="134"/>
      <c r="GNG108" s="134"/>
      <c r="GNH108" s="134"/>
      <c r="GNI108" s="134"/>
      <c r="GNJ108" s="134"/>
      <c r="GNK108" s="134"/>
      <c r="GNL108" s="134"/>
      <c r="GNM108" s="134"/>
      <c r="GNN108" s="134"/>
      <c r="GNO108" s="134"/>
      <c r="GNP108" s="134"/>
      <c r="GNQ108" s="134"/>
      <c r="GNR108" s="134"/>
      <c r="GNS108" s="134"/>
      <c r="GNT108" s="134"/>
      <c r="GNU108" s="134"/>
      <c r="GNV108" s="134"/>
      <c r="GNW108" s="134"/>
      <c r="GNX108" s="134"/>
      <c r="GNY108" s="134"/>
      <c r="GNZ108" s="134"/>
      <c r="GOA108" s="134"/>
      <c r="GOB108" s="134"/>
      <c r="GOC108" s="134"/>
      <c r="GOD108" s="134"/>
      <c r="GOE108" s="134"/>
      <c r="GOF108" s="134"/>
      <c r="GOG108" s="134"/>
      <c r="GOH108" s="134"/>
      <c r="GOI108" s="134"/>
      <c r="GOJ108" s="134"/>
      <c r="GOK108" s="134"/>
      <c r="GOL108" s="134"/>
      <c r="GOM108" s="134"/>
      <c r="GON108" s="134"/>
      <c r="GOO108" s="134"/>
      <c r="GOP108" s="134"/>
      <c r="GOQ108" s="134"/>
      <c r="GOR108" s="134"/>
      <c r="GOS108" s="134"/>
      <c r="GOT108" s="134"/>
      <c r="GOU108" s="134"/>
      <c r="GOV108" s="134"/>
      <c r="GOW108" s="134"/>
      <c r="GOX108" s="134"/>
      <c r="GOY108" s="134"/>
      <c r="GOZ108" s="134"/>
      <c r="GPA108" s="134"/>
      <c r="GPB108" s="134"/>
      <c r="GPC108" s="134"/>
      <c r="GPD108" s="134"/>
      <c r="GPE108" s="134"/>
      <c r="GPF108" s="134"/>
      <c r="GPG108" s="134"/>
      <c r="GPH108" s="134"/>
      <c r="GPI108" s="134"/>
      <c r="GPJ108" s="134"/>
      <c r="GPK108" s="134"/>
      <c r="GPL108" s="134"/>
      <c r="GPM108" s="134"/>
      <c r="GPN108" s="134"/>
      <c r="GPO108" s="134"/>
      <c r="GPP108" s="134"/>
      <c r="GPQ108" s="134"/>
      <c r="GPR108" s="134"/>
      <c r="GPS108" s="134"/>
      <c r="GPT108" s="134"/>
      <c r="GPU108" s="134"/>
      <c r="GPV108" s="134"/>
      <c r="GPW108" s="134"/>
      <c r="GPX108" s="134"/>
      <c r="GPY108" s="134"/>
      <c r="GPZ108" s="134"/>
      <c r="GQA108" s="134"/>
      <c r="GQB108" s="134"/>
      <c r="GQC108" s="134"/>
      <c r="GQD108" s="134"/>
      <c r="GQE108" s="134"/>
      <c r="GQF108" s="134"/>
      <c r="GQG108" s="134"/>
      <c r="GQH108" s="134"/>
      <c r="GQI108" s="134"/>
      <c r="GQJ108" s="134"/>
      <c r="GQK108" s="134"/>
      <c r="GQL108" s="134"/>
      <c r="GQM108" s="134"/>
      <c r="GQN108" s="134"/>
      <c r="GQO108" s="134"/>
      <c r="GQP108" s="134"/>
      <c r="GQQ108" s="134"/>
      <c r="GQR108" s="134"/>
      <c r="GQS108" s="134"/>
      <c r="GQT108" s="134"/>
      <c r="GQU108" s="134"/>
      <c r="GQV108" s="134"/>
      <c r="GQW108" s="134"/>
      <c r="GQX108" s="134"/>
      <c r="GQY108" s="134"/>
      <c r="GQZ108" s="134"/>
      <c r="GRA108" s="134"/>
      <c r="GRB108" s="134"/>
      <c r="GRC108" s="134"/>
      <c r="GRD108" s="134"/>
      <c r="GRE108" s="134"/>
      <c r="GRF108" s="134"/>
      <c r="GRG108" s="134"/>
      <c r="GRH108" s="134"/>
      <c r="GRI108" s="134"/>
      <c r="GRJ108" s="134"/>
      <c r="GRK108" s="134"/>
      <c r="GRL108" s="134"/>
      <c r="GRM108" s="134"/>
      <c r="GRN108" s="134"/>
      <c r="GRO108" s="134"/>
      <c r="GRP108" s="134"/>
      <c r="GRQ108" s="134"/>
      <c r="GRR108" s="134"/>
      <c r="GRS108" s="134"/>
      <c r="GRT108" s="134"/>
      <c r="GRU108" s="134"/>
      <c r="GRV108" s="134"/>
      <c r="GRW108" s="134"/>
      <c r="GRX108" s="134"/>
      <c r="GRY108" s="134"/>
      <c r="GRZ108" s="134"/>
      <c r="GSA108" s="134"/>
      <c r="GSB108" s="134"/>
      <c r="GSC108" s="134"/>
      <c r="GSD108" s="134"/>
      <c r="GSE108" s="134"/>
      <c r="GSF108" s="134"/>
      <c r="GSG108" s="134"/>
      <c r="GSH108" s="134"/>
      <c r="GSI108" s="134"/>
      <c r="GSJ108" s="134"/>
      <c r="GSK108" s="134"/>
      <c r="GSL108" s="134"/>
      <c r="GSM108" s="134"/>
      <c r="GSN108" s="134"/>
      <c r="GSO108" s="134"/>
      <c r="GSP108" s="134"/>
      <c r="GSQ108" s="134"/>
      <c r="GSR108" s="134"/>
      <c r="GSS108" s="134"/>
      <c r="GST108" s="134"/>
      <c r="GSU108" s="134"/>
      <c r="GSV108" s="134"/>
      <c r="GSW108" s="134"/>
      <c r="GSX108" s="134"/>
      <c r="GSY108" s="134"/>
      <c r="GSZ108" s="134"/>
      <c r="GTA108" s="134"/>
      <c r="GTB108" s="134"/>
      <c r="GTC108" s="134"/>
      <c r="GTD108" s="134"/>
      <c r="GTE108" s="134"/>
      <c r="GTF108" s="134"/>
      <c r="GTG108" s="134"/>
      <c r="GTH108" s="134"/>
      <c r="GTI108" s="134"/>
      <c r="GTJ108" s="134"/>
      <c r="GTK108" s="134"/>
      <c r="GTL108" s="134"/>
      <c r="GTM108" s="134"/>
      <c r="GTN108" s="134"/>
      <c r="GTO108" s="134"/>
      <c r="GTP108" s="134"/>
      <c r="GTQ108" s="134"/>
      <c r="GTR108" s="134"/>
      <c r="GTS108" s="134"/>
      <c r="GTT108" s="134"/>
      <c r="GTU108" s="134"/>
      <c r="GTV108" s="134"/>
      <c r="GTW108" s="134"/>
      <c r="GTX108" s="134"/>
      <c r="GTY108" s="134"/>
      <c r="GTZ108" s="134"/>
      <c r="GUA108" s="134"/>
      <c r="GUB108" s="134"/>
      <c r="GUC108" s="134"/>
      <c r="GUD108" s="134"/>
      <c r="GUE108" s="134"/>
      <c r="GUF108" s="134"/>
      <c r="GUG108" s="134"/>
      <c r="GUH108" s="134"/>
      <c r="GUI108" s="134"/>
      <c r="GUJ108" s="134"/>
      <c r="GUK108" s="134"/>
      <c r="GUL108" s="134"/>
      <c r="GUM108" s="134"/>
      <c r="GUN108" s="134"/>
      <c r="GUO108" s="134"/>
      <c r="GUP108" s="134"/>
      <c r="GUQ108" s="134"/>
      <c r="GUR108" s="134"/>
      <c r="GUS108" s="134"/>
      <c r="GUT108" s="134"/>
      <c r="GUU108" s="134"/>
      <c r="GUV108" s="134"/>
      <c r="GUW108" s="134"/>
      <c r="GUX108" s="134"/>
      <c r="GUY108" s="134"/>
      <c r="GUZ108" s="134"/>
      <c r="GVA108" s="134"/>
      <c r="GVB108" s="134"/>
      <c r="GVC108" s="134"/>
      <c r="GVD108" s="134"/>
      <c r="GVE108" s="134"/>
      <c r="GVF108" s="134"/>
      <c r="GVG108" s="134"/>
      <c r="GVH108" s="134"/>
      <c r="GVI108" s="134"/>
      <c r="GVJ108" s="134"/>
      <c r="GVK108" s="134"/>
      <c r="GVL108" s="134"/>
      <c r="GVM108" s="134"/>
      <c r="GVN108" s="134"/>
      <c r="GVO108" s="134"/>
      <c r="GVP108" s="134"/>
      <c r="GVQ108" s="134"/>
      <c r="GVR108" s="134"/>
      <c r="GVS108" s="134"/>
      <c r="GVT108" s="134"/>
      <c r="GVU108" s="134"/>
      <c r="GVV108" s="134"/>
      <c r="GVW108" s="134"/>
      <c r="GVX108" s="134"/>
      <c r="GVY108" s="134"/>
      <c r="GVZ108" s="134"/>
      <c r="GWA108" s="134"/>
      <c r="GWB108" s="134"/>
      <c r="GWC108" s="134"/>
      <c r="GWD108" s="134"/>
      <c r="GWE108" s="134"/>
      <c r="GWF108" s="134"/>
      <c r="GWG108" s="134"/>
      <c r="GWH108" s="134"/>
      <c r="GWI108" s="134"/>
      <c r="GWJ108" s="134"/>
      <c r="GWK108" s="134"/>
      <c r="GWL108" s="134"/>
      <c r="GWM108" s="134"/>
      <c r="GWN108" s="134"/>
      <c r="GWO108" s="134"/>
      <c r="GWP108" s="134"/>
      <c r="GWQ108" s="134"/>
      <c r="GWR108" s="134"/>
      <c r="GWS108" s="134"/>
      <c r="GWT108" s="134"/>
      <c r="GWU108" s="134"/>
      <c r="GWV108" s="134"/>
      <c r="GWW108" s="134"/>
      <c r="GWX108" s="134"/>
      <c r="GWY108" s="134"/>
      <c r="GWZ108" s="134"/>
      <c r="GXA108" s="134"/>
      <c r="GXB108" s="134"/>
      <c r="GXC108" s="134"/>
      <c r="GXD108" s="134"/>
      <c r="GXE108" s="134"/>
      <c r="GXF108" s="134"/>
      <c r="GXG108" s="134"/>
      <c r="GXH108" s="134"/>
      <c r="GXI108" s="134"/>
      <c r="GXJ108" s="134"/>
      <c r="GXK108" s="134"/>
      <c r="GXL108" s="134"/>
      <c r="GXM108" s="134"/>
      <c r="GXN108" s="134"/>
      <c r="GXO108" s="134"/>
      <c r="GXP108" s="134"/>
      <c r="GXQ108" s="134"/>
      <c r="GXR108" s="134"/>
      <c r="GXS108" s="134"/>
      <c r="GXT108" s="134"/>
      <c r="GXU108" s="134"/>
      <c r="GXV108" s="134"/>
      <c r="GXW108" s="134"/>
      <c r="GXX108" s="134"/>
      <c r="GXY108" s="134"/>
      <c r="GXZ108" s="134"/>
      <c r="GYA108" s="134"/>
      <c r="GYB108" s="134"/>
      <c r="GYC108" s="134"/>
      <c r="GYD108" s="134"/>
      <c r="GYE108" s="134"/>
      <c r="GYF108" s="134"/>
      <c r="GYG108" s="134"/>
      <c r="GYH108" s="134"/>
      <c r="GYI108" s="134"/>
      <c r="GYJ108" s="134"/>
      <c r="GYK108" s="134"/>
      <c r="GYL108" s="134"/>
      <c r="GYM108" s="134"/>
      <c r="GYN108" s="134"/>
      <c r="GYO108" s="134"/>
      <c r="GYP108" s="134"/>
      <c r="GYQ108" s="134"/>
      <c r="GYR108" s="134"/>
      <c r="GYS108" s="134"/>
      <c r="GYT108" s="134"/>
      <c r="GYU108" s="134"/>
      <c r="GYV108" s="134"/>
      <c r="GYW108" s="134"/>
      <c r="GYX108" s="134"/>
      <c r="GYY108" s="134"/>
      <c r="GYZ108" s="134"/>
      <c r="GZA108" s="134"/>
      <c r="GZB108" s="134"/>
      <c r="GZC108" s="134"/>
      <c r="GZD108" s="134"/>
      <c r="GZE108" s="134"/>
      <c r="GZF108" s="134"/>
      <c r="GZG108" s="134"/>
      <c r="GZH108" s="134"/>
      <c r="GZI108" s="134"/>
      <c r="GZJ108" s="134"/>
      <c r="GZK108" s="134"/>
      <c r="GZL108" s="134"/>
      <c r="GZM108" s="134"/>
      <c r="GZN108" s="134"/>
      <c r="GZO108" s="134"/>
      <c r="GZP108" s="134"/>
      <c r="GZQ108" s="134"/>
      <c r="GZR108" s="134"/>
      <c r="GZS108" s="134"/>
      <c r="GZT108" s="134"/>
      <c r="GZU108" s="134"/>
      <c r="GZV108" s="134"/>
      <c r="GZW108" s="134"/>
      <c r="GZX108" s="134"/>
      <c r="GZY108" s="134"/>
      <c r="GZZ108" s="134"/>
      <c r="HAA108" s="134"/>
      <c r="HAB108" s="134"/>
      <c r="HAC108" s="134"/>
      <c r="HAD108" s="134"/>
      <c r="HAE108" s="134"/>
      <c r="HAF108" s="134"/>
      <c r="HAG108" s="134"/>
      <c r="HAH108" s="134"/>
      <c r="HAI108" s="134"/>
      <c r="HAJ108" s="134"/>
      <c r="HAK108" s="134"/>
      <c r="HAL108" s="134"/>
      <c r="HAM108" s="134"/>
      <c r="HAN108" s="134"/>
      <c r="HAO108" s="134"/>
      <c r="HAP108" s="134"/>
      <c r="HAQ108" s="134"/>
      <c r="HAR108" s="134"/>
      <c r="HAS108" s="134"/>
      <c r="HAT108" s="134"/>
      <c r="HAU108" s="134"/>
      <c r="HAV108" s="134"/>
      <c r="HAW108" s="134"/>
      <c r="HAX108" s="134"/>
      <c r="HAY108" s="134"/>
      <c r="HAZ108" s="134"/>
      <c r="HBA108" s="134"/>
      <c r="HBB108" s="134"/>
      <c r="HBC108" s="134"/>
      <c r="HBD108" s="134"/>
      <c r="HBE108" s="134"/>
      <c r="HBF108" s="134"/>
      <c r="HBG108" s="134"/>
      <c r="HBH108" s="134"/>
      <c r="HBI108" s="134"/>
      <c r="HBJ108" s="134"/>
      <c r="HBK108" s="134"/>
      <c r="HBL108" s="134"/>
      <c r="HBM108" s="134"/>
      <c r="HBN108" s="134"/>
      <c r="HBO108" s="134"/>
      <c r="HBP108" s="134"/>
      <c r="HBQ108" s="134"/>
      <c r="HBR108" s="134"/>
      <c r="HBS108" s="134"/>
      <c r="HBT108" s="134"/>
      <c r="HBU108" s="134"/>
      <c r="HBV108" s="134"/>
      <c r="HBW108" s="134"/>
      <c r="HBX108" s="134"/>
      <c r="HBY108" s="134"/>
      <c r="HBZ108" s="134"/>
      <c r="HCA108" s="134"/>
      <c r="HCB108" s="134"/>
      <c r="HCC108" s="134"/>
      <c r="HCD108" s="134"/>
      <c r="HCE108" s="134"/>
      <c r="HCF108" s="134"/>
      <c r="HCG108" s="134"/>
      <c r="HCH108" s="134"/>
      <c r="HCI108" s="134"/>
      <c r="HCJ108" s="134"/>
      <c r="HCK108" s="134"/>
      <c r="HCL108" s="134"/>
      <c r="HCM108" s="134"/>
      <c r="HCN108" s="134"/>
      <c r="HCO108" s="134"/>
      <c r="HCP108" s="134"/>
      <c r="HCQ108" s="134"/>
      <c r="HCR108" s="134"/>
      <c r="HCS108" s="134"/>
      <c r="HCT108" s="134"/>
      <c r="HCU108" s="134"/>
      <c r="HCV108" s="134"/>
      <c r="HCW108" s="134"/>
      <c r="HCX108" s="134"/>
      <c r="HCY108" s="134"/>
      <c r="HCZ108" s="134"/>
      <c r="HDA108" s="134"/>
      <c r="HDB108" s="134"/>
      <c r="HDC108" s="134"/>
      <c r="HDD108" s="134"/>
      <c r="HDE108" s="134"/>
      <c r="HDF108" s="134"/>
      <c r="HDG108" s="134"/>
      <c r="HDH108" s="134"/>
      <c r="HDI108" s="134"/>
      <c r="HDJ108" s="134"/>
      <c r="HDK108" s="134"/>
      <c r="HDL108" s="134"/>
      <c r="HDM108" s="134"/>
      <c r="HDN108" s="134"/>
      <c r="HDO108" s="134"/>
      <c r="HDP108" s="134"/>
      <c r="HDQ108" s="134"/>
      <c r="HDR108" s="134"/>
      <c r="HDS108" s="134"/>
      <c r="HDT108" s="134"/>
      <c r="HDU108" s="134"/>
      <c r="HDV108" s="134"/>
      <c r="HDW108" s="134"/>
      <c r="HDX108" s="134"/>
      <c r="HDY108" s="134"/>
      <c r="HDZ108" s="134"/>
      <c r="HEA108" s="134"/>
      <c r="HEB108" s="134"/>
      <c r="HEC108" s="134"/>
      <c r="HED108" s="134"/>
      <c r="HEE108" s="134"/>
      <c r="HEF108" s="134"/>
      <c r="HEG108" s="134"/>
      <c r="HEH108" s="134"/>
      <c r="HEI108" s="134"/>
      <c r="HEJ108" s="134"/>
      <c r="HEK108" s="134"/>
      <c r="HEL108" s="134"/>
      <c r="HEM108" s="134"/>
      <c r="HEN108" s="134"/>
      <c r="HEO108" s="134"/>
      <c r="HEP108" s="134"/>
      <c r="HEQ108" s="134"/>
      <c r="HER108" s="134"/>
      <c r="HES108" s="134"/>
      <c r="HET108" s="134"/>
      <c r="HEU108" s="134"/>
      <c r="HEV108" s="134"/>
      <c r="HEW108" s="134"/>
      <c r="HEX108" s="134"/>
      <c r="HEY108" s="134"/>
      <c r="HEZ108" s="134"/>
      <c r="HFA108" s="134"/>
      <c r="HFB108" s="134"/>
      <c r="HFC108" s="134"/>
      <c r="HFD108" s="134"/>
      <c r="HFE108" s="134"/>
      <c r="HFF108" s="134"/>
      <c r="HFG108" s="134"/>
      <c r="HFH108" s="134"/>
      <c r="HFI108" s="134"/>
      <c r="HFJ108" s="134"/>
      <c r="HFK108" s="134"/>
      <c r="HFL108" s="134"/>
      <c r="HFM108" s="134"/>
      <c r="HFN108" s="134"/>
      <c r="HFO108" s="134"/>
      <c r="HFP108" s="134"/>
      <c r="HFQ108" s="134"/>
      <c r="HFR108" s="134"/>
      <c r="HFS108" s="134"/>
      <c r="HFT108" s="134"/>
      <c r="HFU108" s="134"/>
      <c r="HFV108" s="134"/>
      <c r="HFW108" s="134"/>
      <c r="HFX108" s="134"/>
      <c r="HFY108" s="134"/>
      <c r="HFZ108" s="134"/>
      <c r="HGA108" s="134"/>
      <c r="HGB108" s="134"/>
      <c r="HGC108" s="134"/>
      <c r="HGD108" s="134"/>
      <c r="HGE108" s="134"/>
      <c r="HGF108" s="134"/>
      <c r="HGG108" s="134"/>
      <c r="HGH108" s="134"/>
      <c r="HGI108" s="134"/>
      <c r="HGJ108" s="134"/>
      <c r="HGK108" s="134"/>
      <c r="HGL108" s="134"/>
      <c r="HGM108" s="134"/>
      <c r="HGN108" s="134"/>
      <c r="HGO108" s="134"/>
      <c r="HGP108" s="134"/>
      <c r="HGQ108" s="134"/>
      <c r="HGR108" s="134"/>
      <c r="HGS108" s="134"/>
      <c r="HGT108" s="134"/>
      <c r="HGU108" s="134"/>
      <c r="HGV108" s="134"/>
      <c r="HGW108" s="134"/>
      <c r="HGX108" s="134"/>
      <c r="HGY108" s="134"/>
      <c r="HGZ108" s="134"/>
      <c r="HHA108" s="134"/>
      <c r="HHB108" s="134"/>
      <c r="HHC108" s="134"/>
      <c r="HHD108" s="134"/>
      <c r="HHE108" s="134"/>
      <c r="HHF108" s="134"/>
      <c r="HHG108" s="134"/>
      <c r="HHH108" s="134"/>
      <c r="HHI108" s="134"/>
      <c r="HHJ108" s="134"/>
      <c r="HHK108" s="134"/>
      <c r="HHL108" s="134"/>
      <c r="HHM108" s="134"/>
      <c r="HHN108" s="134"/>
      <c r="HHO108" s="134"/>
      <c r="HHP108" s="134"/>
      <c r="HHQ108" s="134"/>
      <c r="HHR108" s="134"/>
      <c r="HHS108" s="134"/>
      <c r="HHT108" s="134"/>
      <c r="HHU108" s="134"/>
      <c r="HHV108" s="134"/>
      <c r="HHW108" s="134"/>
      <c r="HHX108" s="134"/>
      <c r="HHY108" s="134"/>
      <c r="HHZ108" s="134"/>
      <c r="HIA108" s="134"/>
      <c r="HIB108" s="134"/>
      <c r="HIC108" s="134"/>
      <c r="HID108" s="134"/>
      <c r="HIE108" s="134"/>
      <c r="HIF108" s="134"/>
      <c r="HIG108" s="134"/>
      <c r="HIH108" s="134"/>
      <c r="HII108" s="134"/>
      <c r="HIJ108" s="134"/>
      <c r="HIK108" s="134"/>
      <c r="HIL108" s="134"/>
      <c r="HIM108" s="134"/>
      <c r="HIN108" s="134"/>
      <c r="HIO108" s="134"/>
      <c r="HIP108" s="134"/>
      <c r="HIQ108" s="134"/>
      <c r="HIR108" s="134"/>
      <c r="HIS108" s="134"/>
      <c r="HIT108" s="134"/>
      <c r="HIU108" s="134"/>
      <c r="HIV108" s="134"/>
      <c r="HIW108" s="134"/>
      <c r="HIX108" s="134"/>
      <c r="HIY108" s="134"/>
      <c r="HIZ108" s="134"/>
      <c r="HJA108" s="134"/>
      <c r="HJB108" s="134"/>
      <c r="HJC108" s="134"/>
      <c r="HJD108" s="134"/>
      <c r="HJE108" s="134"/>
      <c r="HJF108" s="134"/>
      <c r="HJG108" s="134"/>
      <c r="HJH108" s="134"/>
      <c r="HJI108" s="134"/>
      <c r="HJJ108" s="134"/>
      <c r="HJK108" s="134"/>
      <c r="HJL108" s="134"/>
      <c r="HJM108" s="134"/>
      <c r="HJN108" s="134"/>
      <c r="HJO108" s="134"/>
      <c r="HJP108" s="134"/>
      <c r="HJQ108" s="134"/>
      <c r="HJR108" s="134"/>
      <c r="HJS108" s="134"/>
      <c r="HJT108" s="134"/>
      <c r="HJU108" s="134"/>
      <c r="HJV108" s="134"/>
      <c r="HJW108" s="134"/>
      <c r="HJX108" s="134"/>
      <c r="HJY108" s="134"/>
      <c r="HJZ108" s="134"/>
      <c r="HKA108" s="134"/>
      <c r="HKB108" s="134"/>
      <c r="HKC108" s="134"/>
      <c r="HKD108" s="134"/>
      <c r="HKE108" s="134"/>
      <c r="HKF108" s="134"/>
      <c r="HKG108" s="134"/>
      <c r="HKH108" s="134"/>
      <c r="HKI108" s="134"/>
      <c r="HKJ108" s="134"/>
      <c r="HKK108" s="134"/>
      <c r="HKL108" s="134"/>
      <c r="HKM108" s="134"/>
      <c r="HKN108" s="134"/>
      <c r="HKO108" s="134"/>
      <c r="HKP108" s="134"/>
      <c r="HKQ108" s="134"/>
      <c r="HKR108" s="134"/>
      <c r="HKS108" s="134"/>
      <c r="HKT108" s="134"/>
      <c r="HKU108" s="134"/>
      <c r="HKV108" s="134"/>
      <c r="HKW108" s="134"/>
      <c r="HKX108" s="134"/>
      <c r="HKY108" s="134"/>
      <c r="HKZ108" s="134"/>
      <c r="HLA108" s="134"/>
      <c r="HLB108" s="134"/>
      <c r="HLC108" s="134"/>
      <c r="HLD108" s="134"/>
      <c r="HLE108" s="134"/>
      <c r="HLF108" s="134"/>
      <c r="HLG108" s="134"/>
      <c r="HLH108" s="134"/>
      <c r="HLI108" s="134"/>
      <c r="HLJ108" s="134"/>
      <c r="HLK108" s="134"/>
      <c r="HLL108" s="134"/>
      <c r="HLM108" s="134"/>
      <c r="HLN108" s="134"/>
      <c r="HLO108" s="134"/>
      <c r="HLP108" s="134"/>
      <c r="HLQ108" s="134"/>
      <c r="HLR108" s="134"/>
      <c r="HLS108" s="134"/>
      <c r="HLT108" s="134"/>
      <c r="HLU108" s="134"/>
      <c r="HLV108" s="134"/>
      <c r="HLW108" s="134"/>
      <c r="HLX108" s="134"/>
      <c r="HLY108" s="134"/>
      <c r="HLZ108" s="134"/>
      <c r="HMA108" s="134"/>
      <c r="HMB108" s="134"/>
      <c r="HMC108" s="134"/>
      <c r="HMD108" s="134"/>
      <c r="HME108" s="134"/>
      <c r="HMF108" s="134"/>
      <c r="HMG108" s="134"/>
      <c r="HMH108" s="134"/>
      <c r="HMI108" s="134"/>
      <c r="HMJ108" s="134"/>
      <c r="HMK108" s="134"/>
      <c r="HML108" s="134"/>
      <c r="HMM108" s="134"/>
      <c r="HMN108" s="134"/>
      <c r="HMO108" s="134"/>
      <c r="HMP108" s="134"/>
      <c r="HMQ108" s="134"/>
      <c r="HMR108" s="134"/>
      <c r="HMS108" s="134"/>
      <c r="HMT108" s="134"/>
      <c r="HMU108" s="134"/>
      <c r="HMV108" s="134"/>
      <c r="HMW108" s="134"/>
      <c r="HMX108" s="134"/>
      <c r="HMY108" s="134"/>
      <c r="HMZ108" s="134"/>
      <c r="HNA108" s="134"/>
      <c r="HNB108" s="134"/>
      <c r="HNC108" s="134"/>
      <c r="HND108" s="134"/>
      <c r="HNE108" s="134"/>
      <c r="HNF108" s="134"/>
      <c r="HNG108" s="134"/>
      <c r="HNH108" s="134"/>
      <c r="HNI108" s="134"/>
      <c r="HNJ108" s="134"/>
      <c r="HNK108" s="134"/>
      <c r="HNL108" s="134"/>
      <c r="HNM108" s="134"/>
      <c r="HNN108" s="134"/>
      <c r="HNO108" s="134"/>
      <c r="HNP108" s="134"/>
      <c r="HNQ108" s="134"/>
      <c r="HNR108" s="134"/>
      <c r="HNS108" s="134"/>
      <c r="HNT108" s="134"/>
      <c r="HNU108" s="134"/>
      <c r="HNV108" s="134"/>
      <c r="HNW108" s="134"/>
      <c r="HNX108" s="134"/>
      <c r="HNY108" s="134"/>
      <c r="HNZ108" s="134"/>
      <c r="HOA108" s="134"/>
      <c r="HOB108" s="134"/>
      <c r="HOC108" s="134"/>
      <c r="HOD108" s="134"/>
      <c r="HOE108" s="134"/>
      <c r="HOF108" s="134"/>
      <c r="HOG108" s="134"/>
      <c r="HOH108" s="134"/>
      <c r="HOI108" s="134"/>
      <c r="HOJ108" s="134"/>
      <c r="HOK108" s="134"/>
      <c r="HOL108" s="134"/>
      <c r="HOM108" s="134"/>
      <c r="HON108" s="134"/>
      <c r="HOO108" s="134"/>
      <c r="HOP108" s="134"/>
      <c r="HOQ108" s="134"/>
      <c r="HOR108" s="134"/>
      <c r="HOS108" s="134"/>
      <c r="HOT108" s="134"/>
      <c r="HOU108" s="134"/>
      <c r="HOV108" s="134"/>
      <c r="HOW108" s="134"/>
      <c r="HOX108" s="134"/>
      <c r="HOY108" s="134"/>
      <c r="HOZ108" s="134"/>
      <c r="HPA108" s="134"/>
      <c r="HPB108" s="134"/>
      <c r="HPC108" s="134"/>
      <c r="HPD108" s="134"/>
      <c r="HPE108" s="134"/>
      <c r="HPF108" s="134"/>
      <c r="HPG108" s="134"/>
      <c r="HPH108" s="134"/>
      <c r="HPI108" s="134"/>
      <c r="HPJ108" s="134"/>
      <c r="HPK108" s="134"/>
      <c r="HPL108" s="134"/>
      <c r="HPM108" s="134"/>
      <c r="HPN108" s="134"/>
      <c r="HPO108" s="134"/>
      <c r="HPP108" s="134"/>
      <c r="HPQ108" s="134"/>
      <c r="HPR108" s="134"/>
      <c r="HPS108" s="134"/>
      <c r="HPT108" s="134"/>
      <c r="HPU108" s="134"/>
      <c r="HPV108" s="134"/>
      <c r="HPW108" s="134"/>
      <c r="HPX108" s="134"/>
      <c r="HPY108" s="134"/>
      <c r="HPZ108" s="134"/>
      <c r="HQA108" s="134"/>
      <c r="HQB108" s="134"/>
      <c r="HQC108" s="134"/>
      <c r="HQD108" s="134"/>
      <c r="HQE108" s="134"/>
      <c r="HQF108" s="134"/>
      <c r="HQG108" s="134"/>
      <c r="HQH108" s="134"/>
      <c r="HQI108" s="134"/>
      <c r="HQJ108" s="134"/>
      <c r="HQK108" s="134"/>
      <c r="HQL108" s="134"/>
      <c r="HQM108" s="134"/>
      <c r="HQN108" s="134"/>
      <c r="HQO108" s="134"/>
      <c r="HQP108" s="134"/>
      <c r="HQQ108" s="134"/>
      <c r="HQR108" s="134"/>
      <c r="HQS108" s="134"/>
      <c r="HQT108" s="134"/>
      <c r="HQU108" s="134"/>
      <c r="HQV108" s="134"/>
      <c r="HQW108" s="134"/>
      <c r="HQX108" s="134"/>
      <c r="HQY108" s="134"/>
      <c r="HQZ108" s="134"/>
      <c r="HRA108" s="134"/>
      <c r="HRB108" s="134"/>
      <c r="HRC108" s="134"/>
      <c r="HRD108" s="134"/>
      <c r="HRE108" s="134"/>
      <c r="HRF108" s="134"/>
      <c r="HRG108" s="134"/>
      <c r="HRH108" s="134"/>
      <c r="HRI108" s="134"/>
      <c r="HRJ108" s="134"/>
      <c r="HRK108" s="134"/>
      <c r="HRL108" s="134"/>
      <c r="HRM108" s="134"/>
      <c r="HRN108" s="134"/>
      <c r="HRO108" s="134"/>
      <c r="HRP108" s="134"/>
      <c r="HRQ108" s="134"/>
      <c r="HRR108" s="134"/>
      <c r="HRS108" s="134"/>
      <c r="HRT108" s="134"/>
      <c r="HRU108" s="134"/>
      <c r="HRV108" s="134"/>
      <c r="HRW108" s="134"/>
      <c r="HRX108" s="134"/>
      <c r="HRY108" s="134"/>
      <c r="HRZ108" s="134"/>
      <c r="HSA108" s="134"/>
      <c r="HSB108" s="134"/>
      <c r="HSC108" s="134"/>
      <c r="HSD108" s="134"/>
      <c r="HSE108" s="134"/>
      <c r="HSF108" s="134"/>
      <c r="HSG108" s="134"/>
      <c r="HSH108" s="134"/>
      <c r="HSI108" s="134"/>
      <c r="HSJ108" s="134"/>
      <c r="HSK108" s="134"/>
      <c r="HSL108" s="134"/>
      <c r="HSM108" s="134"/>
      <c r="HSN108" s="134"/>
      <c r="HSO108" s="134"/>
      <c r="HSP108" s="134"/>
      <c r="HSQ108" s="134"/>
      <c r="HSR108" s="134"/>
      <c r="HSS108" s="134"/>
      <c r="HST108" s="134"/>
      <c r="HSU108" s="134"/>
      <c r="HSV108" s="134"/>
      <c r="HSW108" s="134"/>
      <c r="HSX108" s="134"/>
      <c r="HSY108" s="134"/>
      <c r="HSZ108" s="134"/>
      <c r="HTA108" s="134"/>
      <c r="HTB108" s="134"/>
      <c r="HTC108" s="134"/>
      <c r="HTD108" s="134"/>
      <c r="HTE108" s="134"/>
      <c r="HTF108" s="134"/>
      <c r="HTG108" s="134"/>
      <c r="HTH108" s="134"/>
      <c r="HTI108" s="134"/>
      <c r="HTJ108" s="134"/>
      <c r="HTK108" s="134"/>
      <c r="HTL108" s="134"/>
      <c r="HTM108" s="134"/>
      <c r="HTN108" s="134"/>
      <c r="HTO108" s="134"/>
      <c r="HTP108" s="134"/>
      <c r="HTQ108" s="134"/>
      <c r="HTR108" s="134"/>
      <c r="HTS108" s="134"/>
      <c r="HTT108" s="134"/>
      <c r="HTU108" s="134"/>
      <c r="HTV108" s="134"/>
      <c r="HTW108" s="134"/>
      <c r="HTX108" s="134"/>
      <c r="HTY108" s="134"/>
      <c r="HTZ108" s="134"/>
      <c r="HUA108" s="134"/>
      <c r="HUB108" s="134"/>
      <c r="HUC108" s="134"/>
      <c r="HUD108" s="134"/>
      <c r="HUE108" s="134"/>
      <c r="HUF108" s="134"/>
      <c r="HUG108" s="134"/>
      <c r="HUH108" s="134"/>
      <c r="HUI108" s="134"/>
      <c r="HUJ108" s="134"/>
      <c r="HUK108" s="134"/>
      <c r="HUL108" s="134"/>
      <c r="HUM108" s="134"/>
      <c r="HUN108" s="134"/>
      <c r="HUO108" s="134"/>
      <c r="HUP108" s="134"/>
      <c r="HUQ108" s="134"/>
      <c r="HUR108" s="134"/>
      <c r="HUS108" s="134"/>
      <c r="HUT108" s="134"/>
      <c r="HUU108" s="134"/>
      <c r="HUV108" s="134"/>
      <c r="HUW108" s="134"/>
      <c r="HUX108" s="134"/>
      <c r="HUY108" s="134"/>
      <c r="HUZ108" s="134"/>
      <c r="HVA108" s="134"/>
      <c r="HVB108" s="134"/>
      <c r="HVC108" s="134"/>
      <c r="HVD108" s="134"/>
      <c r="HVE108" s="134"/>
      <c r="HVF108" s="134"/>
      <c r="HVG108" s="134"/>
      <c r="HVH108" s="134"/>
      <c r="HVI108" s="134"/>
      <c r="HVJ108" s="134"/>
      <c r="HVK108" s="134"/>
      <c r="HVL108" s="134"/>
      <c r="HVM108" s="134"/>
      <c r="HVN108" s="134"/>
      <c r="HVO108" s="134"/>
      <c r="HVP108" s="134"/>
      <c r="HVQ108" s="134"/>
      <c r="HVR108" s="134"/>
      <c r="HVS108" s="134"/>
      <c r="HVT108" s="134"/>
      <c r="HVU108" s="134"/>
      <c r="HVV108" s="134"/>
      <c r="HVW108" s="134"/>
      <c r="HVX108" s="134"/>
      <c r="HVY108" s="134"/>
      <c r="HVZ108" s="134"/>
      <c r="HWA108" s="134"/>
      <c r="HWB108" s="134"/>
      <c r="HWC108" s="134"/>
      <c r="HWD108" s="134"/>
      <c r="HWE108" s="134"/>
      <c r="HWF108" s="134"/>
      <c r="HWG108" s="134"/>
      <c r="HWH108" s="134"/>
      <c r="HWI108" s="134"/>
      <c r="HWJ108" s="134"/>
      <c r="HWK108" s="134"/>
      <c r="HWL108" s="134"/>
      <c r="HWM108" s="134"/>
      <c r="HWN108" s="134"/>
      <c r="HWO108" s="134"/>
      <c r="HWP108" s="134"/>
      <c r="HWQ108" s="134"/>
      <c r="HWR108" s="134"/>
      <c r="HWS108" s="134"/>
      <c r="HWT108" s="134"/>
      <c r="HWU108" s="134"/>
      <c r="HWV108" s="134"/>
      <c r="HWW108" s="134"/>
      <c r="HWX108" s="134"/>
      <c r="HWY108" s="134"/>
      <c r="HWZ108" s="134"/>
      <c r="HXA108" s="134"/>
      <c r="HXB108" s="134"/>
      <c r="HXC108" s="134"/>
      <c r="HXD108" s="134"/>
      <c r="HXE108" s="134"/>
      <c r="HXF108" s="134"/>
      <c r="HXG108" s="134"/>
      <c r="HXH108" s="134"/>
      <c r="HXI108" s="134"/>
      <c r="HXJ108" s="134"/>
      <c r="HXK108" s="134"/>
      <c r="HXL108" s="134"/>
      <c r="HXM108" s="134"/>
      <c r="HXN108" s="134"/>
      <c r="HXO108" s="134"/>
      <c r="HXP108" s="134"/>
      <c r="HXQ108" s="134"/>
      <c r="HXR108" s="134"/>
      <c r="HXS108" s="134"/>
      <c r="HXT108" s="134"/>
      <c r="HXU108" s="134"/>
      <c r="HXV108" s="134"/>
      <c r="HXW108" s="134"/>
      <c r="HXX108" s="134"/>
      <c r="HXY108" s="134"/>
      <c r="HXZ108" s="134"/>
      <c r="HYA108" s="134"/>
      <c r="HYB108" s="134"/>
      <c r="HYC108" s="134"/>
      <c r="HYD108" s="134"/>
      <c r="HYE108" s="134"/>
      <c r="HYF108" s="134"/>
      <c r="HYG108" s="134"/>
      <c r="HYH108" s="134"/>
      <c r="HYI108" s="134"/>
      <c r="HYJ108" s="134"/>
      <c r="HYK108" s="134"/>
      <c r="HYL108" s="134"/>
      <c r="HYM108" s="134"/>
      <c r="HYN108" s="134"/>
      <c r="HYO108" s="134"/>
      <c r="HYP108" s="134"/>
      <c r="HYQ108" s="134"/>
      <c r="HYR108" s="134"/>
      <c r="HYS108" s="134"/>
      <c r="HYT108" s="134"/>
      <c r="HYU108" s="134"/>
      <c r="HYV108" s="134"/>
      <c r="HYW108" s="134"/>
      <c r="HYX108" s="134"/>
      <c r="HYY108" s="134"/>
      <c r="HYZ108" s="134"/>
      <c r="HZA108" s="134"/>
      <c r="HZB108" s="134"/>
      <c r="HZC108" s="134"/>
      <c r="HZD108" s="134"/>
      <c r="HZE108" s="134"/>
      <c r="HZF108" s="134"/>
      <c r="HZG108" s="134"/>
      <c r="HZH108" s="134"/>
      <c r="HZI108" s="134"/>
      <c r="HZJ108" s="134"/>
      <c r="HZK108" s="134"/>
      <c r="HZL108" s="134"/>
      <c r="HZM108" s="134"/>
      <c r="HZN108" s="134"/>
      <c r="HZO108" s="134"/>
      <c r="HZP108" s="134"/>
      <c r="HZQ108" s="134"/>
      <c r="HZR108" s="134"/>
      <c r="HZS108" s="134"/>
      <c r="HZT108" s="134"/>
      <c r="HZU108" s="134"/>
      <c r="HZV108" s="134"/>
      <c r="HZW108" s="134"/>
      <c r="HZX108" s="134"/>
      <c r="HZY108" s="134"/>
      <c r="HZZ108" s="134"/>
      <c r="IAA108" s="134"/>
      <c r="IAB108" s="134"/>
      <c r="IAC108" s="134"/>
      <c r="IAD108" s="134"/>
      <c r="IAE108" s="134"/>
      <c r="IAF108" s="134"/>
      <c r="IAG108" s="134"/>
      <c r="IAH108" s="134"/>
      <c r="IAI108" s="134"/>
      <c r="IAJ108" s="134"/>
      <c r="IAK108" s="134"/>
      <c r="IAL108" s="134"/>
      <c r="IAM108" s="134"/>
      <c r="IAN108" s="134"/>
      <c r="IAO108" s="134"/>
      <c r="IAP108" s="134"/>
      <c r="IAQ108" s="134"/>
      <c r="IAR108" s="134"/>
      <c r="IAS108" s="134"/>
      <c r="IAT108" s="134"/>
      <c r="IAU108" s="134"/>
      <c r="IAV108" s="134"/>
      <c r="IAW108" s="134"/>
      <c r="IAX108" s="134"/>
      <c r="IAY108" s="134"/>
      <c r="IAZ108" s="134"/>
      <c r="IBA108" s="134"/>
      <c r="IBB108" s="134"/>
      <c r="IBC108" s="134"/>
      <c r="IBD108" s="134"/>
      <c r="IBE108" s="134"/>
      <c r="IBF108" s="134"/>
      <c r="IBG108" s="134"/>
      <c r="IBH108" s="134"/>
      <c r="IBI108" s="134"/>
      <c r="IBJ108" s="134"/>
      <c r="IBK108" s="134"/>
      <c r="IBL108" s="134"/>
      <c r="IBM108" s="134"/>
      <c r="IBN108" s="134"/>
      <c r="IBO108" s="134"/>
      <c r="IBP108" s="134"/>
      <c r="IBQ108" s="134"/>
      <c r="IBR108" s="134"/>
      <c r="IBS108" s="134"/>
      <c r="IBT108" s="134"/>
      <c r="IBU108" s="134"/>
      <c r="IBV108" s="134"/>
      <c r="IBW108" s="134"/>
      <c r="IBX108" s="134"/>
      <c r="IBY108" s="134"/>
      <c r="IBZ108" s="134"/>
      <c r="ICA108" s="134"/>
      <c r="ICB108" s="134"/>
      <c r="ICC108" s="134"/>
      <c r="ICD108" s="134"/>
      <c r="ICE108" s="134"/>
      <c r="ICF108" s="134"/>
      <c r="ICG108" s="134"/>
      <c r="ICH108" s="134"/>
      <c r="ICI108" s="134"/>
      <c r="ICJ108" s="134"/>
      <c r="ICK108" s="134"/>
      <c r="ICL108" s="134"/>
      <c r="ICM108" s="134"/>
      <c r="ICN108" s="134"/>
      <c r="ICO108" s="134"/>
      <c r="ICP108" s="134"/>
      <c r="ICQ108" s="134"/>
      <c r="ICR108" s="134"/>
      <c r="ICS108" s="134"/>
      <c r="ICT108" s="134"/>
      <c r="ICU108" s="134"/>
      <c r="ICV108" s="134"/>
      <c r="ICW108" s="134"/>
      <c r="ICX108" s="134"/>
      <c r="ICY108" s="134"/>
      <c r="ICZ108" s="134"/>
      <c r="IDA108" s="134"/>
      <c r="IDB108" s="134"/>
      <c r="IDC108" s="134"/>
      <c r="IDD108" s="134"/>
      <c r="IDE108" s="134"/>
      <c r="IDF108" s="134"/>
      <c r="IDG108" s="134"/>
      <c r="IDH108" s="134"/>
      <c r="IDI108" s="134"/>
      <c r="IDJ108" s="134"/>
      <c r="IDK108" s="134"/>
      <c r="IDL108" s="134"/>
      <c r="IDM108" s="134"/>
      <c r="IDN108" s="134"/>
      <c r="IDO108" s="134"/>
      <c r="IDP108" s="134"/>
      <c r="IDQ108" s="134"/>
      <c r="IDR108" s="134"/>
      <c r="IDS108" s="134"/>
      <c r="IDT108" s="134"/>
      <c r="IDU108" s="134"/>
      <c r="IDV108" s="134"/>
      <c r="IDW108" s="134"/>
      <c r="IDX108" s="134"/>
      <c r="IDY108" s="134"/>
      <c r="IDZ108" s="134"/>
      <c r="IEA108" s="134"/>
      <c r="IEB108" s="134"/>
      <c r="IEC108" s="134"/>
      <c r="IED108" s="134"/>
      <c r="IEE108" s="134"/>
      <c r="IEF108" s="134"/>
      <c r="IEG108" s="134"/>
      <c r="IEH108" s="134"/>
      <c r="IEI108" s="134"/>
      <c r="IEJ108" s="134"/>
      <c r="IEK108" s="134"/>
      <c r="IEL108" s="134"/>
      <c r="IEM108" s="134"/>
      <c r="IEN108" s="134"/>
      <c r="IEO108" s="134"/>
      <c r="IEP108" s="134"/>
      <c r="IEQ108" s="134"/>
      <c r="IER108" s="134"/>
      <c r="IES108" s="134"/>
      <c r="IET108" s="134"/>
      <c r="IEU108" s="134"/>
      <c r="IEV108" s="134"/>
      <c r="IEW108" s="134"/>
      <c r="IEX108" s="134"/>
      <c r="IEY108" s="134"/>
      <c r="IEZ108" s="134"/>
      <c r="IFA108" s="134"/>
      <c r="IFB108" s="134"/>
      <c r="IFC108" s="134"/>
      <c r="IFD108" s="134"/>
      <c r="IFE108" s="134"/>
      <c r="IFF108" s="134"/>
      <c r="IFG108" s="134"/>
      <c r="IFH108" s="134"/>
      <c r="IFI108" s="134"/>
      <c r="IFJ108" s="134"/>
      <c r="IFK108" s="134"/>
      <c r="IFL108" s="134"/>
      <c r="IFM108" s="134"/>
      <c r="IFN108" s="134"/>
      <c r="IFO108" s="134"/>
      <c r="IFP108" s="134"/>
      <c r="IFQ108" s="134"/>
      <c r="IFR108" s="134"/>
      <c r="IFS108" s="134"/>
      <c r="IFT108" s="134"/>
      <c r="IFU108" s="134"/>
      <c r="IFV108" s="134"/>
      <c r="IFW108" s="134"/>
      <c r="IFX108" s="134"/>
      <c r="IFY108" s="134"/>
      <c r="IFZ108" s="134"/>
      <c r="IGA108" s="134"/>
      <c r="IGB108" s="134"/>
      <c r="IGC108" s="134"/>
      <c r="IGD108" s="134"/>
      <c r="IGE108" s="134"/>
      <c r="IGF108" s="134"/>
      <c r="IGG108" s="134"/>
      <c r="IGH108" s="134"/>
      <c r="IGI108" s="134"/>
      <c r="IGJ108" s="134"/>
      <c r="IGK108" s="134"/>
      <c r="IGL108" s="134"/>
      <c r="IGM108" s="134"/>
      <c r="IGN108" s="134"/>
      <c r="IGO108" s="134"/>
      <c r="IGP108" s="134"/>
      <c r="IGQ108" s="134"/>
      <c r="IGR108" s="134"/>
      <c r="IGS108" s="134"/>
      <c r="IGT108" s="134"/>
      <c r="IGU108" s="134"/>
      <c r="IGV108" s="134"/>
      <c r="IGW108" s="134"/>
      <c r="IGX108" s="134"/>
      <c r="IGY108" s="134"/>
      <c r="IGZ108" s="134"/>
      <c r="IHA108" s="134"/>
      <c r="IHB108" s="134"/>
      <c r="IHC108" s="134"/>
      <c r="IHD108" s="134"/>
      <c r="IHE108" s="134"/>
      <c r="IHF108" s="134"/>
      <c r="IHG108" s="134"/>
      <c r="IHH108" s="134"/>
      <c r="IHI108" s="134"/>
      <c r="IHJ108" s="134"/>
      <c r="IHK108" s="134"/>
      <c r="IHL108" s="134"/>
      <c r="IHM108" s="134"/>
      <c r="IHN108" s="134"/>
      <c r="IHO108" s="134"/>
      <c r="IHP108" s="134"/>
      <c r="IHQ108" s="134"/>
      <c r="IHR108" s="134"/>
      <c r="IHS108" s="134"/>
      <c r="IHT108" s="134"/>
      <c r="IHU108" s="134"/>
      <c r="IHV108" s="134"/>
      <c r="IHW108" s="134"/>
      <c r="IHX108" s="134"/>
      <c r="IHY108" s="134"/>
      <c r="IHZ108" s="134"/>
      <c r="IIA108" s="134"/>
      <c r="IIB108" s="134"/>
      <c r="IIC108" s="134"/>
      <c r="IID108" s="134"/>
      <c r="IIE108" s="134"/>
      <c r="IIF108" s="134"/>
      <c r="IIG108" s="134"/>
      <c r="IIH108" s="134"/>
      <c r="III108" s="134"/>
      <c r="IIJ108" s="134"/>
      <c r="IIK108" s="134"/>
      <c r="IIL108" s="134"/>
      <c r="IIM108" s="134"/>
      <c r="IIN108" s="134"/>
      <c r="IIO108" s="134"/>
      <c r="IIP108" s="134"/>
      <c r="IIQ108" s="134"/>
      <c r="IIR108" s="134"/>
      <c r="IIS108" s="134"/>
      <c r="IIT108" s="134"/>
      <c r="IIU108" s="134"/>
      <c r="IIV108" s="134"/>
      <c r="IIW108" s="134"/>
      <c r="IIX108" s="134"/>
      <c r="IIY108" s="134"/>
      <c r="IIZ108" s="134"/>
      <c r="IJA108" s="134"/>
      <c r="IJB108" s="134"/>
      <c r="IJC108" s="134"/>
      <c r="IJD108" s="134"/>
      <c r="IJE108" s="134"/>
      <c r="IJF108" s="134"/>
      <c r="IJG108" s="134"/>
      <c r="IJH108" s="134"/>
      <c r="IJI108" s="134"/>
      <c r="IJJ108" s="134"/>
      <c r="IJK108" s="134"/>
      <c r="IJL108" s="134"/>
      <c r="IJM108" s="134"/>
      <c r="IJN108" s="134"/>
      <c r="IJO108" s="134"/>
      <c r="IJP108" s="134"/>
      <c r="IJQ108" s="134"/>
      <c r="IJR108" s="134"/>
      <c r="IJS108" s="134"/>
      <c r="IJT108" s="134"/>
      <c r="IJU108" s="134"/>
      <c r="IJV108" s="134"/>
      <c r="IJW108" s="134"/>
      <c r="IJX108" s="134"/>
      <c r="IJY108" s="134"/>
      <c r="IJZ108" s="134"/>
      <c r="IKA108" s="134"/>
      <c r="IKB108" s="134"/>
      <c r="IKC108" s="134"/>
      <c r="IKD108" s="134"/>
      <c r="IKE108" s="134"/>
      <c r="IKF108" s="134"/>
      <c r="IKG108" s="134"/>
      <c r="IKH108" s="134"/>
      <c r="IKI108" s="134"/>
      <c r="IKJ108" s="134"/>
      <c r="IKK108" s="134"/>
      <c r="IKL108" s="134"/>
      <c r="IKM108" s="134"/>
      <c r="IKN108" s="134"/>
      <c r="IKO108" s="134"/>
      <c r="IKP108" s="134"/>
      <c r="IKQ108" s="134"/>
      <c r="IKR108" s="134"/>
      <c r="IKS108" s="134"/>
      <c r="IKT108" s="134"/>
      <c r="IKU108" s="134"/>
      <c r="IKV108" s="134"/>
      <c r="IKW108" s="134"/>
      <c r="IKX108" s="134"/>
      <c r="IKY108" s="134"/>
      <c r="IKZ108" s="134"/>
      <c r="ILA108" s="134"/>
      <c r="ILB108" s="134"/>
      <c r="ILC108" s="134"/>
      <c r="ILD108" s="134"/>
      <c r="ILE108" s="134"/>
      <c r="ILF108" s="134"/>
      <c r="ILG108" s="134"/>
      <c r="ILH108" s="134"/>
      <c r="ILI108" s="134"/>
      <c r="ILJ108" s="134"/>
      <c r="ILK108" s="134"/>
      <c r="ILL108" s="134"/>
      <c r="ILM108" s="134"/>
      <c r="ILN108" s="134"/>
      <c r="ILO108" s="134"/>
      <c r="ILP108" s="134"/>
      <c r="ILQ108" s="134"/>
      <c r="ILR108" s="134"/>
      <c r="ILS108" s="134"/>
      <c r="ILT108" s="134"/>
      <c r="ILU108" s="134"/>
      <c r="ILV108" s="134"/>
      <c r="ILW108" s="134"/>
      <c r="ILX108" s="134"/>
      <c r="ILY108" s="134"/>
      <c r="ILZ108" s="134"/>
      <c r="IMA108" s="134"/>
      <c r="IMB108" s="134"/>
      <c r="IMC108" s="134"/>
      <c r="IMD108" s="134"/>
      <c r="IME108" s="134"/>
      <c r="IMF108" s="134"/>
      <c r="IMG108" s="134"/>
      <c r="IMH108" s="134"/>
      <c r="IMI108" s="134"/>
      <c r="IMJ108" s="134"/>
      <c r="IMK108" s="134"/>
      <c r="IML108" s="134"/>
      <c r="IMM108" s="134"/>
      <c r="IMN108" s="134"/>
      <c r="IMO108" s="134"/>
      <c r="IMP108" s="134"/>
      <c r="IMQ108" s="134"/>
      <c r="IMR108" s="134"/>
      <c r="IMS108" s="134"/>
      <c r="IMT108" s="134"/>
      <c r="IMU108" s="134"/>
      <c r="IMV108" s="134"/>
      <c r="IMW108" s="134"/>
      <c r="IMX108" s="134"/>
      <c r="IMY108" s="134"/>
      <c r="IMZ108" s="134"/>
      <c r="INA108" s="134"/>
      <c r="INB108" s="134"/>
      <c r="INC108" s="134"/>
      <c r="IND108" s="134"/>
      <c r="INE108" s="134"/>
      <c r="INF108" s="134"/>
      <c r="ING108" s="134"/>
      <c r="INH108" s="134"/>
      <c r="INI108" s="134"/>
      <c r="INJ108" s="134"/>
      <c r="INK108" s="134"/>
      <c r="INL108" s="134"/>
      <c r="INM108" s="134"/>
      <c r="INN108" s="134"/>
      <c r="INO108" s="134"/>
      <c r="INP108" s="134"/>
      <c r="INQ108" s="134"/>
      <c r="INR108" s="134"/>
      <c r="INS108" s="134"/>
      <c r="INT108" s="134"/>
      <c r="INU108" s="134"/>
      <c r="INV108" s="134"/>
      <c r="INW108" s="134"/>
      <c r="INX108" s="134"/>
      <c r="INY108" s="134"/>
      <c r="INZ108" s="134"/>
      <c r="IOA108" s="134"/>
      <c r="IOB108" s="134"/>
      <c r="IOC108" s="134"/>
      <c r="IOD108" s="134"/>
      <c r="IOE108" s="134"/>
      <c r="IOF108" s="134"/>
      <c r="IOG108" s="134"/>
      <c r="IOH108" s="134"/>
      <c r="IOI108" s="134"/>
      <c r="IOJ108" s="134"/>
      <c r="IOK108" s="134"/>
      <c r="IOL108" s="134"/>
      <c r="IOM108" s="134"/>
      <c r="ION108" s="134"/>
      <c r="IOO108" s="134"/>
      <c r="IOP108" s="134"/>
      <c r="IOQ108" s="134"/>
      <c r="IOR108" s="134"/>
      <c r="IOS108" s="134"/>
      <c r="IOT108" s="134"/>
      <c r="IOU108" s="134"/>
      <c r="IOV108" s="134"/>
      <c r="IOW108" s="134"/>
      <c r="IOX108" s="134"/>
      <c r="IOY108" s="134"/>
      <c r="IOZ108" s="134"/>
      <c r="IPA108" s="134"/>
      <c r="IPB108" s="134"/>
      <c r="IPC108" s="134"/>
      <c r="IPD108" s="134"/>
      <c r="IPE108" s="134"/>
      <c r="IPF108" s="134"/>
      <c r="IPG108" s="134"/>
      <c r="IPH108" s="134"/>
      <c r="IPI108" s="134"/>
      <c r="IPJ108" s="134"/>
      <c r="IPK108" s="134"/>
      <c r="IPL108" s="134"/>
      <c r="IPM108" s="134"/>
      <c r="IPN108" s="134"/>
      <c r="IPO108" s="134"/>
      <c r="IPP108" s="134"/>
      <c r="IPQ108" s="134"/>
      <c r="IPR108" s="134"/>
      <c r="IPS108" s="134"/>
      <c r="IPT108" s="134"/>
      <c r="IPU108" s="134"/>
      <c r="IPV108" s="134"/>
      <c r="IPW108" s="134"/>
      <c r="IPX108" s="134"/>
      <c r="IPY108" s="134"/>
      <c r="IPZ108" s="134"/>
      <c r="IQA108" s="134"/>
      <c r="IQB108" s="134"/>
      <c r="IQC108" s="134"/>
      <c r="IQD108" s="134"/>
      <c r="IQE108" s="134"/>
      <c r="IQF108" s="134"/>
      <c r="IQG108" s="134"/>
      <c r="IQH108" s="134"/>
      <c r="IQI108" s="134"/>
      <c r="IQJ108" s="134"/>
      <c r="IQK108" s="134"/>
      <c r="IQL108" s="134"/>
      <c r="IQM108" s="134"/>
      <c r="IQN108" s="134"/>
      <c r="IQO108" s="134"/>
      <c r="IQP108" s="134"/>
      <c r="IQQ108" s="134"/>
      <c r="IQR108" s="134"/>
      <c r="IQS108" s="134"/>
      <c r="IQT108" s="134"/>
      <c r="IQU108" s="134"/>
      <c r="IQV108" s="134"/>
      <c r="IQW108" s="134"/>
      <c r="IQX108" s="134"/>
      <c r="IQY108" s="134"/>
      <c r="IQZ108" s="134"/>
      <c r="IRA108" s="134"/>
      <c r="IRB108" s="134"/>
      <c r="IRC108" s="134"/>
      <c r="IRD108" s="134"/>
      <c r="IRE108" s="134"/>
      <c r="IRF108" s="134"/>
      <c r="IRG108" s="134"/>
      <c r="IRH108" s="134"/>
      <c r="IRI108" s="134"/>
      <c r="IRJ108" s="134"/>
      <c r="IRK108" s="134"/>
      <c r="IRL108" s="134"/>
      <c r="IRM108" s="134"/>
      <c r="IRN108" s="134"/>
      <c r="IRO108" s="134"/>
      <c r="IRP108" s="134"/>
      <c r="IRQ108" s="134"/>
      <c r="IRR108" s="134"/>
      <c r="IRS108" s="134"/>
      <c r="IRT108" s="134"/>
      <c r="IRU108" s="134"/>
      <c r="IRV108" s="134"/>
      <c r="IRW108" s="134"/>
      <c r="IRX108" s="134"/>
      <c r="IRY108" s="134"/>
      <c r="IRZ108" s="134"/>
      <c r="ISA108" s="134"/>
      <c r="ISB108" s="134"/>
      <c r="ISC108" s="134"/>
      <c r="ISD108" s="134"/>
      <c r="ISE108" s="134"/>
      <c r="ISF108" s="134"/>
      <c r="ISG108" s="134"/>
      <c r="ISH108" s="134"/>
      <c r="ISI108" s="134"/>
      <c r="ISJ108" s="134"/>
      <c r="ISK108" s="134"/>
      <c r="ISL108" s="134"/>
      <c r="ISM108" s="134"/>
      <c r="ISN108" s="134"/>
      <c r="ISO108" s="134"/>
      <c r="ISP108" s="134"/>
      <c r="ISQ108" s="134"/>
      <c r="ISR108" s="134"/>
      <c r="ISS108" s="134"/>
      <c r="IST108" s="134"/>
      <c r="ISU108" s="134"/>
      <c r="ISV108" s="134"/>
      <c r="ISW108" s="134"/>
      <c r="ISX108" s="134"/>
      <c r="ISY108" s="134"/>
      <c r="ISZ108" s="134"/>
      <c r="ITA108" s="134"/>
      <c r="ITB108" s="134"/>
      <c r="ITC108" s="134"/>
      <c r="ITD108" s="134"/>
      <c r="ITE108" s="134"/>
      <c r="ITF108" s="134"/>
      <c r="ITG108" s="134"/>
      <c r="ITH108" s="134"/>
      <c r="ITI108" s="134"/>
      <c r="ITJ108" s="134"/>
      <c r="ITK108" s="134"/>
      <c r="ITL108" s="134"/>
      <c r="ITM108" s="134"/>
      <c r="ITN108" s="134"/>
      <c r="ITO108" s="134"/>
      <c r="ITP108" s="134"/>
      <c r="ITQ108" s="134"/>
      <c r="ITR108" s="134"/>
      <c r="ITS108" s="134"/>
      <c r="ITT108" s="134"/>
      <c r="ITU108" s="134"/>
      <c r="ITV108" s="134"/>
      <c r="ITW108" s="134"/>
      <c r="ITX108" s="134"/>
      <c r="ITY108" s="134"/>
      <c r="ITZ108" s="134"/>
      <c r="IUA108" s="134"/>
      <c r="IUB108" s="134"/>
      <c r="IUC108" s="134"/>
      <c r="IUD108" s="134"/>
      <c r="IUE108" s="134"/>
      <c r="IUF108" s="134"/>
      <c r="IUG108" s="134"/>
      <c r="IUH108" s="134"/>
      <c r="IUI108" s="134"/>
      <c r="IUJ108" s="134"/>
      <c r="IUK108" s="134"/>
      <c r="IUL108" s="134"/>
      <c r="IUM108" s="134"/>
      <c r="IUN108" s="134"/>
      <c r="IUO108" s="134"/>
      <c r="IUP108" s="134"/>
      <c r="IUQ108" s="134"/>
      <c r="IUR108" s="134"/>
      <c r="IUS108" s="134"/>
      <c r="IUT108" s="134"/>
      <c r="IUU108" s="134"/>
      <c r="IUV108" s="134"/>
      <c r="IUW108" s="134"/>
      <c r="IUX108" s="134"/>
      <c r="IUY108" s="134"/>
      <c r="IUZ108" s="134"/>
      <c r="IVA108" s="134"/>
      <c r="IVB108" s="134"/>
      <c r="IVC108" s="134"/>
      <c r="IVD108" s="134"/>
      <c r="IVE108" s="134"/>
      <c r="IVF108" s="134"/>
      <c r="IVG108" s="134"/>
      <c r="IVH108" s="134"/>
      <c r="IVI108" s="134"/>
      <c r="IVJ108" s="134"/>
      <c r="IVK108" s="134"/>
      <c r="IVL108" s="134"/>
      <c r="IVM108" s="134"/>
      <c r="IVN108" s="134"/>
      <c r="IVO108" s="134"/>
      <c r="IVP108" s="134"/>
      <c r="IVQ108" s="134"/>
      <c r="IVR108" s="134"/>
      <c r="IVS108" s="134"/>
      <c r="IVT108" s="134"/>
      <c r="IVU108" s="134"/>
      <c r="IVV108" s="134"/>
      <c r="IVW108" s="134"/>
      <c r="IVX108" s="134"/>
      <c r="IVY108" s="134"/>
      <c r="IVZ108" s="134"/>
      <c r="IWA108" s="134"/>
      <c r="IWB108" s="134"/>
      <c r="IWC108" s="134"/>
      <c r="IWD108" s="134"/>
      <c r="IWE108" s="134"/>
      <c r="IWF108" s="134"/>
      <c r="IWG108" s="134"/>
      <c r="IWH108" s="134"/>
      <c r="IWI108" s="134"/>
      <c r="IWJ108" s="134"/>
      <c r="IWK108" s="134"/>
      <c r="IWL108" s="134"/>
      <c r="IWM108" s="134"/>
      <c r="IWN108" s="134"/>
      <c r="IWO108" s="134"/>
      <c r="IWP108" s="134"/>
      <c r="IWQ108" s="134"/>
      <c r="IWR108" s="134"/>
      <c r="IWS108" s="134"/>
      <c r="IWT108" s="134"/>
      <c r="IWU108" s="134"/>
      <c r="IWV108" s="134"/>
      <c r="IWW108" s="134"/>
      <c r="IWX108" s="134"/>
      <c r="IWY108" s="134"/>
      <c r="IWZ108" s="134"/>
      <c r="IXA108" s="134"/>
      <c r="IXB108" s="134"/>
      <c r="IXC108" s="134"/>
      <c r="IXD108" s="134"/>
      <c r="IXE108" s="134"/>
      <c r="IXF108" s="134"/>
      <c r="IXG108" s="134"/>
      <c r="IXH108" s="134"/>
      <c r="IXI108" s="134"/>
      <c r="IXJ108" s="134"/>
      <c r="IXK108" s="134"/>
      <c r="IXL108" s="134"/>
      <c r="IXM108" s="134"/>
      <c r="IXN108" s="134"/>
      <c r="IXO108" s="134"/>
      <c r="IXP108" s="134"/>
      <c r="IXQ108" s="134"/>
      <c r="IXR108" s="134"/>
      <c r="IXS108" s="134"/>
      <c r="IXT108" s="134"/>
      <c r="IXU108" s="134"/>
      <c r="IXV108" s="134"/>
      <c r="IXW108" s="134"/>
      <c r="IXX108" s="134"/>
      <c r="IXY108" s="134"/>
      <c r="IXZ108" s="134"/>
      <c r="IYA108" s="134"/>
      <c r="IYB108" s="134"/>
      <c r="IYC108" s="134"/>
      <c r="IYD108" s="134"/>
      <c r="IYE108" s="134"/>
      <c r="IYF108" s="134"/>
      <c r="IYG108" s="134"/>
      <c r="IYH108" s="134"/>
      <c r="IYI108" s="134"/>
      <c r="IYJ108" s="134"/>
      <c r="IYK108" s="134"/>
      <c r="IYL108" s="134"/>
      <c r="IYM108" s="134"/>
      <c r="IYN108" s="134"/>
      <c r="IYO108" s="134"/>
      <c r="IYP108" s="134"/>
      <c r="IYQ108" s="134"/>
      <c r="IYR108" s="134"/>
      <c r="IYS108" s="134"/>
      <c r="IYT108" s="134"/>
      <c r="IYU108" s="134"/>
      <c r="IYV108" s="134"/>
      <c r="IYW108" s="134"/>
      <c r="IYX108" s="134"/>
      <c r="IYY108" s="134"/>
      <c r="IYZ108" s="134"/>
      <c r="IZA108" s="134"/>
      <c r="IZB108" s="134"/>
      <c r="IZC108" s="134"/>
      <c r="IZD108" s="134"/>
      <c r="IZE108" s="134"/>
      <c r="IZF108" s="134"/>
      <c r="IZG108" s="134"/>
      <c r="IZH108" s="134"/>
      <c r="IZI108" s="134"/>
      <c r="IZJ108" s="134"/>
      <c r="IZK108" s="134"/>
      <c r="IZL108" s="134"/>
      <c r="IZM108" s="134"/>
      <c r="IZN108" s="134"/>
      <c r="IZO108" s="134"/>
      <c r="IZP108" s="134"/>
      <c r="IZQ108" s="134"/>
      <c r="IZR108" s="134"/>
      <c r="IZS108" s="134"/>
      <c r="IZT108" s="134"/>
      <c r="IZU108" s="134"/>
      <c r="IZV108" s="134"/>
      <c r="IZW108" s="134"/>
      <c r="IZX108" s="134"/>
      <c r="IZY108" s="134"/>
      <c r="IZZ108" s="134"/>
      <c r="JAA108" s="134"/>
      <c r="JAB108" s="134"/>
      <c r="JAC108" s="134"/>
      <c r="JAD108" s="134"/>
      <c r="JAE108" s="134"/>
      <c r="JAF108" s="134"/>
      <c r="JAG108" s="134"/>
      <c r="JAH108" s="134"/>
      <c r="JAI108" s="134"/>
      <c r="JAJ108" s="134"/>
      <c r="JAK108" s="134"/>
      <c r="JAL108" s="134"/>
      <c r="JAM108" s="134"/>
      <c r="JAN108" s="134"/>
      <c r="JAO108" s="134"/>
      <c r="JAP108" s="134"/>
      <c r="JAQ108" s="134"/>
      <c r="JAR108" s="134"/>
      <c r="JAS108" s="134"/>
      <c r="JAT108" s="134"/>
      <c r="JAU108" s="134"/>
      <c r="JAV108" s="134"/>
      <c r="JAW108" s="134"/>
      <c r="JAX108" s="134"/>
      <c r="JAY108" s="134"/>
      <c r="JAZ108" s="134"/>
      <c r="JBA108" s="134"/>
      <c r="JBB108" s="134"/>
      <c r="JBC108" s="134"/>
      <c r="JBD108" s="134"/>
      <c r="JBE108" s="134"/>
      <c r="JBF108" s="134"/>
      <c r="JBG108" s="134"/>
      <c r="JBH108" s="134"/>
      <c r="JBI108" s="134"/>
      <c r="JBJ108" s="134"/>
      <c r="JBK108" s="134"/>
      <c r="JBL108" s="134"/>
      <c r="JBM108" s="134"/>
      <c r="JBN108" s="134"/>
      <c r="JBO108" s="134"/>
      <c r="JBP108" s="134"/>
      <c r="JBQ108" s="134"/>
      <c r="JBR108" s="134"/>
      <c r="JBS108" s="134"/>
      <c r="JBT108" s="134"/>
      <c r="JBU108" s="134"/>
      <c r="JBV108" s="134"/>
      <c r="JBW108" s="134"/>
      <c r="JBX108" s="134"/>
      <c r="JBY108" s="134"/>
      <c r="JBZ108" s="134"/>
      <c r="JCA108" s="134"/>
      <c r="JCB108" s="134"/>
      <c r="JCC108" s="134"/>
      <c r="JCD108" s="134"/>
      <c r="JCE108" s="134"/>
      <c r="JCF108" s="134"/>
      <c r="JCG108" s="134"/>
      <c r="JCH108" s="134"/>
      <c r="JCI108" s="134"/>
      <c r="JCJ108" s="134"/>
      <c r="JCK108" s="134"/>
      <c r="JCL108" s="134"/>
      <c r="JCM108" s="134"/>
      <c r="JCN108" s="134"/>
      <c r="JCO108" s="134"/>
      <c r="JCP108" s="134"/>
      <c r="JCQ108" s="134"/>
      <c r="JCR108" s="134"/>
      <c r="JCS108" s="134"/>
      <c r="JCT108" s="134"/>
      <c r="JCU108" s="134"/>
      <c r="JCV108" s="134"/>
      <c r="JCW108" s="134"/>
      <c r="JCX108" s="134"/>
      <c r="JCY108" s="134"/>
      <c r="JCZ108" s="134"/>
      <c r="JDA108" s="134"/>
      <c r="JDB108" s="134"/>
      <c r="JDC108" s="134"/>
      <c r="JDD108" s="134"/>
      <c r="JDE108" s="134"/>
      <c r="JDF108" s="134"/>
      <c r="JDG108" s="134"/>
      <c r="JDH108" s="134"/>
      <c r="JDI108" s="134"/>
      <c r="JDJ108" s="134"/>
      <c r="JDK108" s="134"/>
      <c r="JDL108" s="134"/>
      <c r="JDM108" s="134"/>
      <c r="JDN108" s="134"/>
      <c r="JDO108" s="134"/>
      <c r="JDP108" s="134"/>
      <c r="JDQ108" s="134"/>
      <c r="JDR108" s="134"/>
      <c r="JDS108" s="134"/>
      <c r="JDT108" s="134"/>
      <c r="JDU108" s="134"/>
      <c r="JDV108" s="134"/>
      <c r="JDW108" s="134"/>
      <c r="JDX108" s="134"/>
      <c r="JDY108" s="134"/>
      <c r="JDZ108" s="134"/>
      <c r="JEA108" s="134"/>
      <c r="JEB108" s="134"/>
      <c r="JEC108" s="134"/>
      <c r="JED108" s="134"/>
      <c r="JEE108" s="134"/>
      <c r="JEF108" s="134"/>
      <c r="JEG108" s="134"/>
      <c r="JEH108" s="134"/>
      <c r="JEI108" s="134"/>
      <c r="JEJ108" s="134"/>
      <c r="JEK108" s="134"/>
      <c r="JEL108" s="134"/>
      <c r="JEM108" s="134"/>
      <c r="JEN108" s="134"/>
      <c r="JEO108" s="134"/>
      <c r="JEP108" s="134"/>
      <c r="JEQ108" s="134"/>
      <c r="JER108" s="134"/>
      <c r="JES108" s="134"/>
      <c r="JET108" s="134"/>
      <c r="JEU108" s="134"/>
      <c r="JEV108" s="134"/>
      <c r="JEW108" s="134"/>
      <c r="JEX108" s="134"/>
      <c r="JEY108" s="134"/>
      <c r="JEZ108" s="134"/>
      <c r="JFA108" s="134"/>
      <c r="JFB108" s="134"/>
      <c r="JFC108" s="134"/>
      <c r="JFD108" s="134"/>
      <c r="JFE108" s="134"/>
      <c r="JFF108" s="134"/>
      <c r="JFG108" s="134"/>
      <c r="JFH108" s="134"/>
      <c r="JFI108" s="134"/>
      <c r="JFJ108" s="134"/>
      <c r="JFK108" s="134"/>
      <c r="JFL108" s="134"/>
      <c r="JFM108" s="134"/>
      <c r="JFN108" s="134"/>
      <c r="JFO108" s="134"/>
      <c r="JFP108" s="134"/>
      <c r="JFQ108" s="134"/>
      <c r="JFR108" s="134"/>
      <c r="JFS108" s="134"/>
      <c r="JFT108" s="134"/>
      <c r="JFU108" s="134"/>
      <c r="JFV108" s="134"/>
      <c r="JFW108" s="134"/>
      <c r="JFX108" s="134"/>
      <c r="JFY108" s="134"/>
      <c r="JFZ108" s="134"/>
      <c r="JGA108" s="134"/>
      <c r="JGB108" s="134"/>
      <c r="JGC108" s="134"/>
      <c r="JGD108" s="134"/>
      <c r="JGE108" s="134"/>
      <c r="JGF108" s="134"/>
      <c r="JGG108" s="134"/>
      <c r="JGH108" s="134"/>
      <c r="JGI108" s="134"/>
      <c r="JGJ108" s="134"/>
      <c r="JGK108" s="134"/>
      <c r="JGL108" s="134"/>
      <c r="JGM108" s="134"/>
      <c r="JGN108" s="134"/>
      <c r="JGO108" s="134"/>
      <c r="JGP108" s="134"/>
      <c r="JGQ108" s="134"/>
      <c r="JGR108" s="134"/>
      <c r="JGS108" s="134"/>
      <c r="JGT108" s="134"/>
      <c r="JGU108" s="134"/>
      <c r="JGV108" s="134"/>
      <c r="JGW108" s="134"/>
      <c r="JGX108" s="134"/>
      <c r="JGY108" s="134"/>
      <c r="JGZ108" s="134"/>
      <c r="JHA108" s="134"/>
      <c r="JHB108" s="134"/>
      <c r="JHC108" s="134"/>
      <c r="JHD108" s="134"/>
      <c r="JHE108" s="134"/>
      <c r="JHF108" s="134"/>
      <c r="JHG108" s="134"/>
      <c r="JHH108" s="134"/>
      <c r="JHI108" s="134"/>
      <c r="JHJ108" s="134"/>
      <c r="JHK108" s="134"/>
      <c r="JHL108" s="134"/>
      <c r="JHM108" s="134"/>
      <c r="JHN108" s="134"/>
      <c r="JHO108" s="134"/>
      <c r="JHP108" s="134"/>
      <c r="JHQ108" s="134"/>
      <c r="JHR108" s="134"/>
      <c r="JHS108" s="134"/>
      <c r="JHT108" s="134"/>
      <c r="JHU108" s="134"/>
      <c r="JHV108" s="134"/>
      <c r="JHW108" s="134"/>
      <c r="JHX108" s="134"/>
      <c r="JHY108" s="134"/>
      <c r="JHZ108" s="134"/>
      <c r="JIA108" s="134"/>
      <c r="JIB108" s="134"/>
      <c r="JIC108" s="134"/>
      <c r="JID108" s="134"/>
      <c r="JIE108" s="134"/>
      <c r="JIF108" s="134"/>
      <c r="JIG108" s="134"/>
      <c r="JIH108" s="134"/>
      <c r="JII108" s="134"/>
      <c r="JIJ108" s="134"/>
      <c r="JIK108" s="134"/>
      <c r="JIL108" s="134"/>
      <c r="JIM108" s="134"/>
      <c r="JIN108" s="134"/>
      <c r="JIO108" s="134"/>
      <c r="JIP108" s="134"/>
      <c r="JIQ108" s="134"/>
      <c r="JIR108" s="134"/>
      <c r="JIS108" s="134"/>
      <c r="JIT108" s="134"/>
      <c r="JIU108" s="134"/>
      <c r="JIV108" s="134"/>
      <c r="JIW108" s="134"/>
      <c r="JIX108" s="134"/>
      <c r="JIY108" s="134"/>
      <c r="JIZ108" s="134"/>
      <c r="JJA108" s="134"/>
      <c r="JJB108" s="134"/>
      <c r="JJC108" s="134"/>
      <c r="JJD108" s="134"/>
      <c r="JJE108" s="134"/>
      <c r="JJF108" s="134"/>
      <c r="JJG108" s="134"/>
      <c r="JJH108" s="134"/>
      <c r="JJI108" s="134"/>
      <c r="JJJ108" s="134"/>
      <c r="JJK108" s="134"/>
      <c r="JJL108" s="134"/>
      <c r="JJM108" s="134"/>
      <c r="JJN108" s="134"/>
      <c r="JJO108" s="134"/>
      <c r="JJP108" s="134"/>
      <c r="JJQ108" s="134"/>
      <c r="JJR108" s="134"/>
      <c r="JJS108" s="134"/>
      <c r="JJT108" s="134"/>
      <c r="JJU108" s="134"/>
      <c r="JJV108" s="134"/>
      <c r="JJW108" s="134"/>
      <c r="JJX108" s="134"/>
      <c r="JJY108" s="134"/>
      <c r="JJZ108" s="134"/>
      <c r="JKA108" s="134"/>
      <c r="JKB108" s="134"/>
      <c r="JKC108" s="134"/>
      <c r="JKD108" s="134"/>
      <c r="JKE108" s="134"/>
      <c r="JKF108" s="134"/>
      <c r="JKG108" s="134"/>
      <c r="JKH108" s="134"/>
      <c r="JKI108" s="134"/>
      <c r="JKJ108" s="134"/>
      <c r="JKK108" s="134"/>
      <c r="JKL108" s="134"/>
      <c r="JKM108" s="134"/>
      <c r="JKN108" s="134"/>
      <c r="JKO108" s="134"/>
      <c r="JKP108" s="134"/>
      <c r="JKQ108" s="134"/>
      <c r="JKR108" s="134"/>
      <c r="JKS108" s="134"/>
      <c r="JKT108" s="134"/>
      <c r="JKU108" s="134"/>
      <c r="JKV108" s="134"/>
      <c r="JKW108" s="134"/>
      <c r="JKX108" s="134"/>
      <c r="JKY108" s="134"/>
      <c r="JKZ108" s="134"/>
      <c r="JLA108" s="134"/>
      <c r="JLB108" s="134"/>
      <c r="JLC108" s="134"/>
      <c r="JLD108" s="134"/>
      <c r="JLE108" s="134"/>
      <c r="JLF108" s="134"/>
      <c r="JLG108" s="134"/>
      <c r="JLH108" s="134"/>
      <c r="JLI108" s="134"/>
      <c r="JLJ108" s="134"/>
      <c r="JLK108" s="134"/>
      <c r="JLL108" s="134"/>
      <c r="JLM108" s="134"/>
      <c r="JLN108" s="134"/>
      <c r="JLO108" s="134"/>
      <c r="JLP108" s="134"/>
      <c r="JLQ108" s="134"/>
      <c r="JLR108" s="134"/>
      <c r="JLS108" s="134"/>
      <c r="JLT108" s="134"/>
      <c r="JLU108" s="134"/>
      <c r="JLV108" s="134"/>
      <c r="JLW108" s="134"/>
      <c r="JLX108" s="134"/>
      <c r="JLY108" s="134"/>
      <c r="JLZ108" s="134"/>
      <c r="JMA108" s="134"/>
      <c r="JMB108" s="134"/>
      <c r="JMC108" s="134"/>
      <c r="JMD108" s="134"/>
      <c r="JME108" s="134"/>
      <c r="JMF108" s="134"/>
      <c r="JMG108" s="134"/>
      <c r="JMH108" s="134"/>
      <c r="JMI108" s="134"/>
      <c r="JMJ108" s="134"/>
      <c r="JMK108" s="134"/>
      <c r="JML108" s="134"/>
      <c r="JMM108" s="134"/>
      <c r="JMN108" s="134"/>
      <c r="JMO108" s="134"/>
      <c r="JMP108" s="134"/>
      <c r="JMQ108" s="134"/>
      <c r="JMR108" s="134"/>
      <c r="JMS108" s="134"/>
      <c r="JMT108" s="134"/>
      <c r="JMU108" s="134"/>
      <c r="JMV108" s="134"/>
      <c r="JMW108" s="134"/>
      <c r="JMX108" s="134"/>
      <c r="JMY108" s="134"/>
      <c r="JMZ108" s="134"/>
      <c r="JNA108" s="134"/>
      <c r="JNB108" s="134"/>
      <c r="JNC108" s="134"/>
      <c r="JND108" s="134"/>
      <c r="JNE108" s="134"/>
      <c r="JNF108" s="134"/>
      <c r="JNG108" s="134"/>
      <c r="JNH108" s="134"/>
      <c r="JNI108" s="134"/>
      <c r="JNJ108" s="134"/>
      <c r="JNK108" s="134"/>
      <c r="JNL108" s="134"/>
      <c r="JNM108" s="134"/>
      <c r="JNN108" s="134"/>
      <c r="JNO108" s="134"/>
      <c r="JNP108" s="134"/>
      <c r="JNQ108" s="134"/>
      <c r="JNR108" s="134"/>
      <c r="JNS108" s="134"/>
      <c r="JNT108" s="134"/>
      <c r="JNU108" s="134"/>
      <c r="JNV108" s="134"/>
      <c r="JNW108" s="134"/>
      <c r="JNX108" s="134"/>
      <c r="JNY108" s="134"/>
      <c r="JNZ108" s="134"/>
      <c r="JOA108" s="134"/>
      <c r="JOB108" s="134"/>
      <c r="JOC108" s="134"/>
      <c r="JOD108" s="134"/>
      <c r="JOE108" s="134"/>
      <c r="JOF108" s="134"/>
      <c r="JOG108" s="134"/>
      <c r="JOH108" s="134"/>
      <c r="JOI108" s="134"/>
      <c r="JOJ108" s="134"/>
      <c r="JOK108" s="134"/>
      <c r="JOL108" s="134"/>
      <c r="JOM108" s="134"/>
      <c r="JON108" s="134"/>
      <c r="JOO108" s="134"/>
      <c r="JOP108" s="134"/>
      <c r="JOQ108" s="134"/>
      <c r="JOR108" s="134"/>
      <c r="JOS108" s="134"/>
      <c r="JOT108" s="134"/>
      <c r="JOU108" s="134"/>
      <c r="JOV108" s="134"/>
      <c r="JOW108" s="134"/>
      <c r="JOX108" s="134"/>
      <c r="JOY108" s="134"/>
      <c r="JOZ108" s="134"/>
      <c r="JPA108" s="134"/>
      <c r="JPB108" s="134"/>
      <c r="JPC108" s="134"/>
      <c r="JPD108" s="134"/>
      <c r="JPE108" s="134"/>
      <c r="JPF108" s="134"/>
      <c r="JPG108" s="134"/>
      <c r="JPH108" s="134"/>
      <c r="JPI108" s="134"/>
      <c r="JPJ108" s="134"/>
      <c r="JPK108" s="134"/>
      <c r="JPL108" s="134"/>
      <c r="JPM108" s="134"/>
      <c r="JPN108" s="134"/>
      <c r="JPO108" s="134"/>
      <c r="JPP108" s="134"/>
      <c r="JPQ108" s="134"/>
      <c r="JPR108" s="134"/>
      <c r="JPS108" s="134"/>
      <c r="JPT108" s="134"/>
      <c r="JPU108" s="134"/>
      <c r="JPV108" s="134"/>
      <c r="JPW108" s="134"/>
      <c r="JPX108" s="134"/>
      <c r="JPY108" s="134"/>
      <c r="JPZ108" s="134"/>
      <c r="JQA108" s="134"/>
      <c r="JQB108" s="134"/>
      <c r="JQC108" s="134"/>
      <c r="JQD108" s="134"/>
      <c r="JQE108" s="134"/>
      <c r="JQF108" s="134"/>
      <c r="JQG108" s="134"/>
      <c r="JQH108" s="134"/>
      <c r="JQI108" s="134"/>
      <c r="JQJ108" s="134"/>
      <c r="JQK108" s="134"/>
      <c r="JQL108" s="134"/>
      <c r="JQM108" s="134"/>
      <c r="JQN108" s="134"/>
      <c r="JQO108" s="134"/>
      <c r="JQP108" s="134"/>
      <c r="JQQ108" s="134"/>
      <c r="JQR108" s="134"/>
      <c r="JQS108" s="134"/>
      <c r="JQT108" s="134"/>
      <c r="JQU108" s="134"/>
      <c r="JQV108" s="134"/>
      <c r="JQW108" s="134"/>
      <c r="JQX108" s="134"/>
      <c r="JQY108" s="134"/>
      <c r="JQZ108" s="134"/>
      <c r="JRA108" s="134"/>
      <c r="JRB108" s="134"/>
      <c r="JRC108" s="134"/>
      <c r="JRD108" s="134"/>
      <c r="JRE108" s="134"/>
      <c r="JRF108" s="134"/>
      <c r="JRG108" s="134"/>
      <c r="JRH108" s="134"/>
      <c r="JRI108" s="134"/>
      <c r="JRJ108" s="134"/>
      <c r="JRK108" s="134"/>
      <c r="JRL108" s="134"/>
      <c r="JRM108" s="134"/>
      <c r="JRN108" s="134"/>
      <c r="JRO108" s="134"/>
      <c r="JRP108" s="134"/>
      <c r="JRQ108" s="134"/>
      <c r="JRR108" s="134"/>
      <c r="JRS108" s="134"/>
      <c r="JRT108" s="134"/>
      <c r="JRU108" s="134"/>
      <c r="JRV108" s="134"/>
      <c r="JRW108" s="134"/>
      <c r="JRX108" s="134"/>
      <c r="JRY108" s="134"/>
      <c r="JRZ108" s="134"/>
      <c r="JSA108" s="134"/>
      <c r="JSB108" s="134"/>
      <c r="JSC108" s="134"/>
      <c r="JSD108" s="134"/>
      <c r="JSE108" s="134"/>
      <c r="JSF108" s="134"/>
      <c r="JSG108" s="134"/>
      <c r="JSH108" s="134"/>
      <c r="JSI108" s="134"/>
      <c r="JSJ108" s="134"/>
      <c r="JSK108" s="134"/>
      <c r="JSL108" s="134"/>
      <c r="JSM108" s="134"/>
      <c r="JSN108" s="134"/>
      <c r="JSO108" s="134"/>
      <c r="JSP108" s="134"/>
      <c r="JSQ108" s="134"/>
      <c r="JSR108" s="134"/>
      <c r="JSS108" s="134"/>
      <c r="JST108" s="134"/>
      <c r="JSU108" s="134"/>
      <c r="JSV108" s="134"/>
      <c r="JSW108" s="134"/>
      <c r="JSX108" s="134"/>
      <c r="JSY108" s="134"/>
      <c r="JSZ108" s="134"/>
      <c r="JTA108" s="134"/>
      <c r="JTB108" s="134"/>
      <c r="JTC108" s="134"/>
      <c r="JTD108" s="134"/>
      <c r="JTE108" s="134"/>
      <c r="JTF108" s="134"/>
      <c r="JTG108" s="134"/>
      <c r="JTH108" s="134"/>
      <c r="JTI108" s="134"/>
      <c r="JTJ108" s="134"/>
      <c r="JTK108" s="134"/>
      <c r="JTL108" s="134"/>
      <c r="JTM108" s="134"/>
      <c r="JTN108" s="134"/>
      <c r="JTO108" s="134"/>
      <c r="JTP108" s="134"/>
      <c r="JTQ108" s="134"/>
      <c r="JTR108" s="134"/>
      <c r="JTS108" s="134"/>
      <c r="JTT108" s="134"/>
      <c r="JTU108" s="134"/>
      <c r="JTV108" s="134"/>
      <c r="JTW108" s="134"/>
      <c r="JTX108" s="134"/>
      <c r="JTY108" s="134"/>
      <c r="JTZ108" s="134"/>
      <c r="JUA108" s="134"/>
      <c r="JUB108" s="134"/>
      <c r="JUC108" s="134"/>
      <c r="JUD108" s="134"/>
      <c r="JUE108" s="134"/>
      <c r="JUF108" s="134"/>
      <c r="JUG108" s="134"/>
      <c r="JUH108" s="134"/>
      <c r="JUI108" s="134"/>
      <c r="JUJ108" s="134"/>
      <c r="JUK108" s="134"/>
      <c r="JUL108" s="134"/>
      <c r="JUM108" s="134"/>
      <c r="JUN108" s="134"/>
      <c r="JUO108" s="134"/>
      <c r="JUP108" s="134"/>
      <c r="JUQ108" s="134"/>
      <c r="JUR108" s="134"/>
      <c r="JUS108" s="134"/>
      <c r="JUT108" s="134"/>
      <c r="JUU108" s="134"/>
      <c r="JUV108" s="134"/>
      <c r="JUW108" s="134"/>
      <c r="JUX108" s="134"/>
      <c r="JUY108" s="134"/>
      <c r="JUZ108" s="134"/>
      <c r="JVA108" s="134"/>
      <c r="JVB108" s="134"/>
      <c r="JVC108" s="134"/>
      <c r="JVD108" s="134"/>
      <c r="JVE108" s="134"/>
      <c r="JVF108" s="134"/>
      <c r="JVG108" s="134"/>
      <c r="JVH108" s="134"/>
      <c r="JVI108" s="134"/>
      <c r="JVJ108" s="134"/>
      <c r="JVK108" s="134"/>
      <c r="JVL108" s="134"/>
      <c r="JVM108" s="134"/>
      <c r="JVN108" s="134"/>
      <c r="JVO108" s="134"/>
      <c r="JVP108" s="134"/>
      <c r="JVQ108" s="134"/>
      <c r="JVR108" s="134"/>
      <c r="JVS108" s="134"/>
      <c r="JVT108" s="134"/>
      <c r="JVU108" s="134"/>
      <c r="JVV108" s="134"/>
      <c r="JVW108" s="134"/>
      <c r="JVX108" s="134"/>
      <c r="JVY108" s="134"/>
      <c r="JVZ108" s="134"/>
      <c r="JWA108" s="134"/>
      <c r="JWB108" s="134"/>
      <c r="JWC108" s="134"/>
      <c r="JWD108" s="134"/>
      <c r="JWE108" s="134"/>
      <c r="JWF108" s="134"/>
      <c r="JWG108" s="134"/>
      <c r="JWH108" s="134"/>
      <c r="JWI108" s="134"/>
      <c r="JWJ108" s="134"/>
      <c r="JWK108" s="134"/>
      <c r="JWL108" s="134"/>
      <c r="JWM108" s="134"/>
      <c r="JWN108" s="134"/>
      <c r="JWO108" s="134"/>
      <c r="JWP108" s="134"/>
      <c r="JWQ108" s="134"/>
      <c r="JWR108" s="134"/>
      <c r="JWS108" s="134"/>
      <c r="JWT108" s="134"/>
      <c r="JWU108" s="134"/>
      <c r="JWV108" s="134"/>
      <c r="JWW108" s="134"/>
      <c r="JWX108" s="134"/>
      <c r="JWY108" s="134"/>
      <c r="JWZ108" s="134"/>
      <c r="JXA108" s="134"/>
      <c r="JXB108" s="134"/>
      <c r="JXC108" s="134"/>
      <c r="JXD108" s="134"/>
      <c r="JXE108" s="134"/>
      <c r="JXF108" s="134"/>
      <c r="JXG108" s="134"/>
      <c r="JXH108" s="134"/>
      <c r="JXI108" s="134"/>
      <c r="JXJ108" s="134"/>
      <c r="JXK108" s="134"/>
      <c r="JXL108" s="134"/>
      <c r="JXM108" s="134"/>
      <c r="JXN108" s="134"/>
      <c r="JXO108" s="134"/>
      <c r="JXP108" s="134"/>
      <c r="JXQ108" s="134"/>
      <c r="JXR108" s="134"/>
      <c r="JXS108" s="134"/>
      <c r="JXT108" s="134"/>
      <c r="JXU108" s="134"/>
      <c r="JXV108" s="134"/>
      <c r="JXW108" s="134"/>
      <c r="JXX108" s="134"/>
      <c r="JXY108" s="134"/>
      <c r="JXZ108" s="134"/>
      <c r="JYA108" s="134"/>
      <c r="JYB108" s="134"/>
      <c r="JYC108" s="134"/>
      <c r="JYD108" s="134"/>
      <c r="JYE108" s="134"/>
      <c r="JYF108" s="134"/>
      <c r="JYG108" s="134"/>
      <c r="JYH108" s="134"/>
      <c r="JYI108" s="134"/>
      <c r="JYJ108" s="134"/>
      <c r="JYK108" s="134"/>
      <c r="JYL108" s="134"/>
      <c r="JYM108" s="134"/>
      <c r="JYN108" s="134"/>
      <c r="JYO108" s="134"/>
      <c r="JYP108" s="134"/>
      <c r="JYQ108" s="134"/>
      <c r="JYR108" s="134"/>
      <c r="JYS108" s="134"/>
      <c r="JYT108" s="134"/>
      <c r="JYU108" s="134"/>
      <c r="JYV108" s="134"/>
      <c r="JYW108" s="134"/>
      <c r="JYX108" s="134"/>
      <c r="JYY108" s="134"/>
      <c r="JYZ108" s="134"/>
      <c r="JZA108" s="134"/>
      <c r="JZB108" s="134"/>
      <c r="JZC108" s="134"/>
      <c r="JZD108" s="134"/>
      <c r="JZE108" s="134"/>
      <c r="JZF108" s="134"/>
      <c r="JZG108" s="134"/>
      <c r="JZH108" s="134"/>
      <c r="JZI108" s="134"/>
      <c r="JZJ108" s="134"/>
      <c r="JZK108" s="134"/>
      <c r="JZL108" s="134"/>
      <c r="JZM108" s="134"/>
      <c r="JZN108" s="134"/>
      <c r="JZO108" s="134"/>
      <c r="JZP108" s="134"/>
      <c r="JZQ108" s="134"/>
      <c r="JZR108" s="134"/>
      <c r="JZS108" s="134"/>
      <c r="JZT108" s="134"/>
      <c r="JZU108" s="134"/>
      <c r="JZV108" s="134"/>
      <c r="JZW108" s="134"/>
      <c r="JZX108" s="134"/>
      <c r="JZY108" s="134"/>
      <c r="JZZ108" s="134"/>
      <c r="KAA108" s="134"/>
      <c r="KAB108" s="134"/>
      <c r="KAC108" s="134"/>
      <c r="KAD108" s="134"/>
      <c r="KAE108" s="134"/>
      <c r="KAF108" s="134"/>
      <c r="KAG108" s="134"/>
      <c r="KAH108" s="134"/>
      <c r="KAI108" s="134"/>
      <c r="KAJ108" s="134"/>
      <c r="KAK108" s="134"/>
      <c r="KAL108" s="134"/>
      <c r="KAM108" s="134"/>
      <c r="KAN108" s="134"/>
      <c r="KAO108" s="134"/>
      <c r="KAP108" s="134"/>
      <c r="KAQ108" s="134"/>
      <c r="KAR108" s="134"/>
      <c r="KAS108" s="134"/>
      <c r="KAT108" s="134"/>
      <c r="KAU108" s="134"/>
      <c r="KAV108" s="134"/>
      <c r="KAW108" s="134"/>
      <c r="KAX108" s="134"/>
      <c r="KAY108" s="134"/>
      <c r="KAZ108" s="134"/>
      <c r="KBA108" s="134"/>
      <c r="KBB108" s="134"/>
      <c r="KBC108" s="134"/>
      <c r="KBD108" s="134"/>
      <c r="KBE108" s="134"/>
      <c r="KBF108" s="134"/>
      <c r="KBG108" s="134"/>
      <c r="KBH108" s="134"/>
      <c r="KBI108" s="134"/>
      <c r="KBJ108" s="134"/>
      <c r="KBK108" s="134"/>
      <c r="KBL108" s="134"/>
      <c r="KBM108" s="134"/>
      <c r="KBN108" s="134"/>
      <c r="KBO108" s="134"/>
      <c r="KBP108" s="134"/>
      <c r="KBQ108" s="134"/>
      <c r="KBR108" s="134"/>
      <c r="KBS108" s="134"/>
      <c r="KBT108" s="134"/>
      <c r="KBU108" s="134"/>
      <c r="KBV108" s="134"/>
      <c r="KBW108" s="134"/>
      <c r="KBX108" s="134"/>
      <c r="KBY108" s="134"/>
      <c r="KBZ108" s="134"/>
      <c r="KCA108" s="134"/>
      <c r="KCB108" s="134"/>
      <c r="KCC108" s="134"/>
      <c r="KCD108" s="134"/>
      <c r="KCE108" s="134"/>
      <c r="KCF108" s="134"/>
      <c r="KCG108" s="134"/>
      <c r="KCH108" s="134"/>
      <c r="KCI108" s="134"/>
      <c r="KCJ108" s="134"/>
      <c r="KCK108" s="134"/>
      <c r="KCL108" s="134"/>
      <c r="KCM108" s="134"/>
      <c r="KCN108" s="134"/>
      <c r="KCO108" s="134"/>
      <c r="KCP108" s="134"/>
      <c r="KCQ108" s="134"/>
      <c r="KCR108" s="134"/>
      <c r="KCS108" s="134"/>
      <c r="KCT108" s="134"/>
      <c r="KCU108" s="134"/>
      <c r="KCV108" s="134"/>
      <c r="KCW108" s="134"/>
      <c r="KCX108" s="134"/>
      <c r="KCY108" s="134"/>
      <c r="KCZ108" s="134"/>
      <c r="KDA108" s="134"/>
      <c r="KDB108" s="134"/>
      <c r="KDC108" s="134"/>
      <c r="KDD108" s="134"/>
      <c r="KDE108" s="134"/>
      <c r="KDF108" s="134"/>
      <c r="KDG108" s="134"/>
      <c r="KDH108" s="134"/>
      <c r="KDI108" s="134"/>
      <c r="KDJ108" s="134"/>
      <c r="KDK108" s="134"/>
      <c r="KDL108" s="134"/>
      <c r="KDM108" s="134"/>
      <c r="KDN108" s="134"/>
      <c r="KDO108" s="134"/>
      <c r="KDP108" s="134"/>
      <c r="KDQ108" s="134"/>
      <c r="KDR108" s="134"/>
      <c r="KDS108" s="134"/>
      <c r="KDT108" s="134"/>
      <c r="KDU108" s="134"/>
      <c r="KDV108" s="134"/>
      <c r="KDW108" s="134"/>
      <c r="KDX108" s="134"/>
      <c r="KDY108" s="134"/>
      <c r="KDZ108" s="134"/>
      <c r="KEA108" s="134"/>
      <c r="KEB108" s="134"/>
      <c r="KEC108" s="134"/>
      <c r="KED108" s="134"/>
      <c r="KEE108" s="134"/>
      <c r="KEF108" s="134"/>
      <c r="KEG108" s="134"/>
      <c r="KEH108" s="134"/>
      <c r="KEI108" s="134"/>
      <c r="KEJ108" s="134"/>
      <c r="KEK108" s="134"/>
      <c r="KEL108" s="134"/>
      <c r="KEM108" s="134"/>
      <c r="KEN108" s="134"/>
      <c r="KEO108" s="134"/>
      <c r="KEP108" s="134"/>
      <c r="KEQ108" s="134"/>
      <c r="KER108" s="134"/>
      <c r="KES108" s="134"/>
      <c r="KET108" s="134"/>
      <c r="KEU108" s="134"/>
      <c r="KEV108" s="134"/>
      <c r="KEW108" s="134"/>
      <c r="KEX108" s="134"/>
      <c r="KEY108" s="134"/>
      <c r="KEZ108" s="134"/>
      <c r="KFA108" s="134"/>
      <c r="KFB108" s="134"/>
      <c r="KFC108" s="134"/>
      <c r="KFD108" s="134"/>
      <c r="KFE108" s="134"/>
      <c r="KFF108" s="134"/>
      <c r="KFG108" s="134"/>
      <c r="KFH108" s="134"/>
      <c r="KFI108" s="134"/>
      <c r="KFJ108" s="134"/>
      <c r="KFK108" s="134"/>
      <c r="KFL108" s="134"/>
      <c r="KFM108" s="134"/>
      <c r="KFN108" s="134"/>
      <c r="KFO108" s="134"/>
      <c r="KFP108" s="134"/>
      <c r="KFQ108" s="134"/>
      <c r="KFR108" s="134"/>
      <c r="KFS108" s="134"/>
      <c r="KFT108" s="134"/>
      <c r="KFU108" s="134"/>
      <c r="KFV108" s="134"/>
      <c r="KFW108" s="134"/>
      <c r="KFX108" s="134"/>
      <c r="KFY108" s="134"/>
      <c r="KFZ108" s="134"/>
      <c r="KGA108" s="134"/>
      <c r="KGB108" s="134"/>
      <c r="KGC108" s="134"/>
      <c r="KGD108" s="134"/>
      <c r="KGE108" s="134"/>
      <c r="KGF108" s="134"/>
      <c r="KGG108" s="134"/>
      <c r="KGH108" s="134"/>
      <c r="KGI108" s="134"/>
      <c r="KGJ108" s="134"/>
      <c r="KGK108" s="134"/>
      <c r="KGL108" s="134"/>
      <c r="KGM108" s="134"/>
      <c r="KGN108" s="134"/>
      <c r="KGO108" s="134"/>
      <c r="KGP108" s="134"/>
      <c r="KGQ108" s="134"/>
      <c r="KGR108" s="134"/>
      <c r="KGS108" s="134"/>
      <c r="KGT108" s="134"/>
      <c r="KGU108" s="134"/>
      <c r="KGV108" s="134"/>
      <c r="KGW108" s="134"/>
      <c r="KGX108" s="134"/>
      <c r="KGY108" s="134"/>
      <c r="KGZ108" s="134"/>
      <c r="KHA108" s="134"/>
      <c r="KHB108" s="134"/>
      <c r="KHC108" s="134"/>
      <c r="KHD108" s="134"/>
      <c r="KHE108" s="134"/>
      <c r="KHF108" s="134"/>
      <c r="KHG108" s="134"/>
      <c r="KHH108" s="134"/>
      <c r="KHI108" s="134"/>
      <c r="KHJ108" s="134"/>
      <c r="KHK108" s="134"/>
      <c r="KHL108" s="134"/>
      <c r="KHM108" s="134"/>
      <c r="KHN108" s="134"/>
      <c r="KHO108" s="134"/>
      <c r="KHP108" s="134"/>
      <c r="KHQ108" s="134"/>
      <c r="KHR108" s="134"/>
      <c r="KHS108" s="134"/>
      <c r="KHT108" s="134"/>
      <c r="KHU108" s="134"/>
      <c r="KHV108" s="134"/>
      <c r="KHW108" s="134"/>
      <c r="KHX108" s="134"/>
      <c r="KHY108" s="134"/>
      <c r="KHZ108" s="134"/>
      <c r="KIA108" s="134"/>
      <c r="KIB108" s="134"/>
      <c r="KIC108" s="134"/>
      <c r="KID108" s="134"/>
      <c r="KIE108" s="134"/>
      <c r="KIF108" s="134"/>
      <c r="KIG108" s="134"/>
      <c r="KIH108" s="134"/>
      <c r="KII108" s="134"/>
      <c r="KIJ108" s="134"/>
      <c r="KIK108" s="134"/>
      <c r="KIL108" s="134"/>
      <c r="KIM108" s="134"/>
      <c r="KIN108" s="134"/>
      <c r="KIO108" s="134"/>
      <c r="KIP108" s="134"/>
      <c r="KIQ108" s="134"/>
      <c r="KIR108" s="134"/>
      <c r="KIS108" s="134"/>
      <c r="KIT108" s="134"/>
      <c r="KIU108" s="134"/>
      <c r="KIV108" s="134"/>
      <c r="KIW108" s="134"/>
      <c r="KIX108" s="134"/>
      <c r="KIY108" s="134"/>
      <c r="KIZ108" s="134"/>
      <c r="KJA108" s="134"/>
      <c r="KJB108" s="134"/>
      <c r="KJC108" s="134"/>
      <c r="KJD108" s="134"/>
      <c r="KJE108" s="134"/>
      <c r="KJF108" s="134"/>
      <c r="KJG108" s="134"/>
      <c r="KJH108" s="134"/>
      <c r="KJI108" s="134"/>
      <c r="KJJ108" s="134"/>
      <c r="KJK108" s="134"/>
      <c r="KJL108" s="134"/>
      <c r="KJM108" s="134"/>
      <c r="KJN108" s="134"/>
      <c r="KJO108" s="134"/>
      <c r="KJP108" s="134"/>
      <c r="KJQ108" s="134"/>
      <c r="KJR108" s="134"/>
      <c r="KJS108" s="134"/>
      <c r="KJT108" s="134"/>
      <c r="KJU108" s="134"/>
      <c r="KJV108" s="134"/>
      <c r="KJW108" s="134"/>
      <c r="KJX108" s="134"/>
      <c r="KJY108" s="134"/>
      <c r="KJZ108" s="134"/>
      <c r="KKA108" s="134"/>
      <c r="KKB108" s="134"/>
      <c r="KKC108" s="134"/>
      <c r="KKD108" s="134"/>
      <c r="KKE108" s="134"/>
      <c r="KKF108" s="134"/>
      <c r="KKG108" s="134"/>
      <c r="KKH108" s="134"/>
      <c r="KKI108" s="134"/>
      <c r="KKJ108" s="134"/>
      <c r="KKK108" s="134"/>
      <c r="KKL108" s="134"/>
      <c r="KKM108" s="134"/>
      <c r="KKN108" s="134"/>
      <c r="KKO108" s="134"/>
      <c r="KKP108" s="134"/>
      <c r="KKQ108" s="134"/>
      <c r="KKR108" s="134"/>
      <c r="KKS108" s="134"/>
      <c r="KKT108" s="134"/>
      <c r="KKU108" s="134"/>
      <c r="KKV108" s="134"/>
      <c r="KKW108" s="134"/>
      <c r="KKX108" s="134"/>
      <c r="KKY108" s="134"/>
      <c r="KKZ108" s="134"/>
      <c r="KLA108" s="134"/>
      <c r="KLB108" s="134"/>
      <c r="KLC108" s="134"/>
      <c r="KLD108" s="134"/>
      <c r="KLE108" s="134"/>
      <c r="KLF108" s="134"/>
      <c r="KLG108" s="134"/>
      <c r="KLH108" s="134"/>
      <c r="KLI108" s="134"/>
      <c r="KLJ108" s="134"/>
      <c r="KLK108" s="134"/>
      <c r="KLL108" s="134"/>
      <c r="KLM108" s="134"/>
      <c r="KLN108" s="134"/>
      <c r="KLO108" s="134"/>
      <c r="KLP108" s="134"/>
      <c r="KLQ108" s="134"/>
      <c r="KLR108" s="134"/>
      <c r="KLS108" s="134"/>
      <c r="KLT108" s="134"/>
      <c r="KLU108" s="134"/>
      <c r="KLV108" s="134"/>
      <c r="KLW108" s="134"/>
      <c r="KLX108" s="134"/>
      <c r="KLY108" s="134"/>
      <c r="KLZ108" s="134"/>
      <c r="KMA108" s="134"/>
      <c r="KMB108" s="134"/>
      <c r="KMC108" s="134"/>
      <c r="KMD108" s="134"/>
      <c r="KME108" s="134"/>
      <c r="KMF108" s="134"/>
      <c r="KMG108" s="134"/>
      <c r="KMH108" s="134"/>
      <c r="KMI108" s="134"/>
      <c r="KMJ108" s="134"/>
      <c r="KMK108" s="134"/>
      <c r="KML108" s="134"/>
      <c r="KMM108" s="134"/>
      <c r="KMN108" s="134"/>
      <c r="KMO108" s="134"/>
      <c r="KMP108" s="134"/>
      <c r="KMQ108" s="134"/>
      <c r="KMR108" s="134"/>
      <c r="KMS108" s="134"/>
      <c r="KMT108" s="134"/>
      <c r="KMU108" s="134"/>
      <c r="KMV108" s="134"/>
      <c r="KMW108" s="134"/>
      <c r="KMX108" s="134"/>
      <c r="KMY108" s="134"/>
      <c r="KMZ108" s="134"/>
      <c r="KNA108" s="134"/>
      <c r="KNB108" s="134"/>
      <c r="KNC108" s="134"/>
      <c r="KND108" s="134"/>
      <c r="KNE108" s="134"/>
      <c r="KNF108" s="134"/>
      <c r="KNG108" s="134"/>
      <c r="KNH108" s="134"/>
      <c r="KNI108" s="134"/>
      <c r="KNJ108" s="134"/>
      <c r="KNK108" s="134"/>
      <c r="KNL108" s="134"/>
      <c r="KNM108" s="134"/>
      <c r="KNN108" s="134"/>
      <c r="KNO108" s="134"/>
      <c r="KNP108" s="134"/>
      <c r="KNQ108" s="134"/>
      <c r="KNR108" s="134"/>
      <c r="KNS108" s="134"/>
      <c r="KNT108" s="134"/>
      <c r="KNU108" s="134"/>
      <c r="KNV108" s="134"/>
      <c r="KNW108" s="134"/>
      <c r="KNX108" s="134"/>
      <c r="KNY108" s="134"/>
      <c r="KNZ108" s="134"/>
      <c r="KOA108" s="134"/>
      <c r="KOB108" s="134"/>
      <c r="KOC108" s="134"/>
      <c r="KOD108" s="134"/>
      <c r="KOE108" s="134"/>
      <c r="KOF108" s="134"/>
      <c r="KOG108" s="134"/>
      <c r="KOH108" s="134"/>
      <c r="KOI108" s="134"/>
      <c r="KOJ108" s="134"/>
      <c r="KOK108" s="134"/>
      <c r="KOL108" s="134"/>
      <c r="KOM108" s="134"/>
      <c r="KON108" s="134"/>
      <c r="KOO108" s="134"/>
      <c r="KOP108" s="134"/>
      <c r="KOQ108" s="134"/>
      <c r="KOR108" s="134"/>
      <c r="KOS108" s="134"/>
      <c r="KOT108" s="134"/>
      <c r="KOU108" s="134"/>
      <c r="KOV108" s="134"/>
      <c r="KOW108" s="134"/>
      <c r="KOX108" s="134"/>
      <c r="KOY108" s="134"/>
      <c r="KOZ108" s="134"/>
      <c r="KPA108" s="134"/>
      <c r="KPB108" s="134"/>
      <c r="KPC108" s="134"/>
      <c r="KPD108" s="134"/>
      <c r="KPE108" s="134"/>
      <c r="KPF108" s="134"/>
      <c r="KPG108" s="134"/>
      <c r="KPH108" s="134"/>
      <c r="KPI108" s="134"/>
      <c r="KPJ108" s="134"/>
      <c r="KPK108" s="134"/>
      <c r="KPL108" s="134"/>
      <c r="KPM108" s="134"/>
      <c r="KPN108" s="134"/>
      <c r="KPO108" s="134"/>
      <c r="KPP108" s="134"/>
      <c r="KPQ108" s="134"/>
      <c r="KPR108" s="134"/>
      <c r="KPS108" s="134"/>
      <c r="KPT108" s="134"/>
      <c r="KPU108" s="134"/>
      <c r="KPV108" s="134"/>
      <c r="KPW108" s="134"/>
      <c r="KPX108" s="134"/>
      <c r="KPY108" s="134"/>
      <c r="KPZ108" s="134"/>
      <c r="KQA108" s="134"/>
      <c r="KQB108" s="134"/>
      <c r="KQC108" s="134"/>
      <c r="KQD108" s="134"/>
      <c r="KQE108" s="134"/>
      <c r="KQF108" s="134"/>
      <c r="KQG108" s="134"/>
      <c r="KQH108" s="134"/>
      <c r="KQI108" s="134"/>
      <c r="KQJ108" s="134"/>
      <c r="KQK108" s="134"/>
      <c r="KQL108" s="134"/>
      <c r="KQM108" s="134"/>
      <c r="KQN108" s="134"/>
      <c r="KQO108" s="134"/>
      <c r="KQP108" s="134"/>
      <c r="KQQ108" s="134"/>
      <c r="KQR108" s="134"/>
      <c r="KQS108" s="134"/>
      <c r="KQT108" s="134"/>
      <c r="KQU108" s="134"/>
      <c r="KQV108" s="134"/>
      <c r="KQW108" s="134"/>
      <c r="KQX108" s="134"/>
      <c r="KQY108" s="134"/>
      <c r="KQZ108" s="134"/>
      <c r="KRA108" s="134"/>
      <c r="KRB108" s="134"/>
      <c r="KRC108" s="134"/>
      <c r="KRD108" s="134"/>
      <c r="KRE108" s="134"/>
      <c r="KRF108" s="134"/>
      <c r="KRG108" s="134"/>
      <c r="KRH108" s="134"/>
      <c r="KRI108" s="134"/>
      <c r="KRJ108" s="134"/>
      <c r="KRK108" s="134"/>
      <c r="KRL108" s="134"/>
      <c r="KRM108" s="134"/>
      <c r="KRN108" s="134"/>
      <c r="KRO108" s="134"/>
      <c r="KRP108" s="134"/>
      <c r="KRQ108" s="134"/>
      <c r="KRR108" s="134"/>
      <c r="KRS108" s="134"/>
      <c r="KRT108" s="134"/>
      <c r="KRU108" s="134"/>
      <c r="KRV108" s="134"/>
      <c r="KRW108" s="134"/>
      <c r="KRX108" s="134"/>
      <c r="KRY108" s="134"/>
      <c r="KRZ108" s="134"/>
      <c r="KSA108" s="134"/>
      <c r="KSB108" s="134"/>
      <c r="KSC108" s="134"/>
      <c r="KSD108" s="134"/>
      <c r="KSE108" s="134"/>
      <c r="KSF108" s="134"/>
      <c r="KSG108" s="134"/>
      <c r="KSH108" s="134"/>
      <c r="KSI108" s="134"/>
      <c r="KSJ108" s="134"/>
      <c r="KSK108" s="134"/>
      <c r="KSL108" s="134"/>
      <c r="KSM108" s="134"/>
      <c r="KSN108" s="134"/>
      <c r="KSO108" s="134"/>
      <c r="KSP108" s="134"/>
      <c r="KSQ108" s="134"/>
      <c r="KSR108" s="134"/>
      <c r="KSS108" s="134"/>
      <c r="KST108" s="134"/>
      <c r="KSU108" s="134"/>
      <c r="KSV108" s="134"/>
      <c r="KSW108" s="134"/>
      <c r="KSX108" s="134"/>
      <c r="KSY108" s="134"/>
      <c r="KSZ108" s="134"/>
      <c r="KTA108" s="134"/>
      <c r="KTB108" s="134"/>
      <c r="KTC108" s="134"/>
      <c r="KTD108" s="134"/>
      <c r="KTE108" s="134"/>
      <c r="KTF108" s="134"/>
      <c r="KTG108" s="134"/>
      <c r="KTH108" s="134"/>
      <c r="KTI108" s="134"/>
      <c r="KTJ108" s="134"/>
      <c r="KTK108" s="134"/>
      <c r="KTL108" s="134"/>
      <c r="KTM108" s="134"/>
      <c r="KTN108" s="134"/>
      <c r="KTO108" s="134"/>
      <c r="KTP108" s="134"/>
      <c r="KTQ108" s="134"/>
      <c r="KTR108" s="134"/>
      <c r="KTS108" s="134"/>
      <c r="KTT108" s="134"/>
      <c r="KTU108" s="134"/>
      <c r="KTV108" s="134"/>
      <c r="KTW108" s="134"/>
      <c r="KTX108" s="134"/>
      <c r="KTY108" s="134"/>
      <c r="KTZ108" s="134"/>
      <c r="KUA108" s="134"/>
      <c r="KUB108" s="134"/>
      <c r="KUC108" s="134"/>
      <c r="KUD108" s="134"/>
      <c r="KUE108" s="134"/>
      <c r="KUF108" s="134"/>
      <c r="KUG108" s="134"/>
      <c r="KUH108" s="134"/>
      <c r="KUI108" s="134"/>
      <c r="KUJ108" s="134"/>
      <c r="KUK108" s="134"/>
      <c r="KUL108" s="134"/>
      <c r="KUM108" s="134"/>
      <c r="KUN108" s="134"/>
      <c r="KUO108" s="134"/>
      <c r="KUP108" s="134"/>
      <c r="KUQ108" s="134"/>
      <c r="KUR108" s="134"/>
      <c r="KUS108" s="134"/>
      <c r="KUT108" s="134"/>
      <c r="KUU108" s="134"/>
      <c r="KUV108" s="134"/>
      <c r="KUW108" s="134"/>
      <c r="KUX108" s="134"/>
      <c r="KUY108" s="134"/>
      <c r="KUZ108" s="134"/>
      <c r="KVA108" s="134"/>
      <c r="KVB108" s="134"/>
      <c r="KVC108" s="134"/>
      <c r="KVD108" s="134"/>
      <c r="KVE108" s="134"/>
      <c r="KVF108" s="134"/>
      <c r="KVG108" s="134"/>
      <c r="KVH108" s="134"/>
      <c r="KVI108" s="134"/>
      <c r="KVJ108" s="134"/>
      <c r="KVK108" s="134"/>
      <c r="KVL108" s="134"/>
      <c r="KVM108" s="134"/>
      <c r="KVN108" s="134"/>
      <c r="KVO108" s="134"/>
      <c r="KVP108" s="134"/>
      <c r="KVQ108" s="134"/>
      <c r="KVR108" s="134"/>
      <c r="KVS108" s="134"/>
      <c r="KVT108" s="134"/>
      <c r="KVU108" s="134"/>
      <c r="KVV108" s="134"/>
      <c r="KVW108" s="134"/>
      <c r="KVX108" s="134"/>
      <c r="KVY108" s="134"/>
      <c r="KVZ108" s="134"/>
      <c r="KWA108" s="134"/>
      <c r="KWB108" s="134"/>
      <c r="KWC108" s="134"/>
      <c r="KWD108" s="134"/>
      <c r="KWE108" s="134"/>
      <c r="KWF108" s="134"/>
      <c r="KWG108" s="134"/>
      <c r="KWH108" s="134"/>
      <c r="KWI108" s="134"/>
      <c r="KWJ108" s="134"/>
      <c r="KWK108" s="134"/>
      <c r="KWL108" s="134"/>
      <c r="KWM108" s="134"/>
      <c r="KWN108" s="134"/>
      <c r="KWO108" s="134"/>
      <c r="KWP108" s="134"/>
      <c r="KWQ108" s="134"/>
      <c r="KWR108" s="134"/>
      <c r="KWS108" s="134"/>
      <c r="KWT108" s="134"/>
      <c r="KWU108" s="134"/>
      <c r="KWV108" s="134"/>
      <c r="KWW108" s="134"/>
      <c r="KWX108" s="134"/>
      <c r="KWY108" s="134"/>
      <c r="KWZ108" s="134"/>
      <c r="KXA108" s="134"/>
      <c r="KXB108" s="134"/>
      <c r="KXC108" s="134"/>
      <c r="KXD108" s="134"/>
      <c r="KXE108" s="134"/>
      <c r="KXF108" s="134"/>
      <c r="KXG108" s="134"/>
      <c r="KXH108" s="134"/>
      <c r="KXI108" s="134"/>
      <c r="KXJ108" s="134"/>
      <c r="KXK108" s="134"/>
      <c r="KXL108" s="134"/>
      <c r="KXM108" s="134"/>
      <c r="KXN108" s="134"/>
      <c r="KXO108" s="134"/>
      <c r="KXP108" s="134"/>
      <c r="KXQ108" s="134"/>
      <c r="KXR108" s="134"/>
      <c r="KXS108" s="134"/>
      <c r="KXT108" s="134"/>
      <c r="KXU108" s="134"/>
      <c r="KXV108" s="134"/>
      <c r="KXW108" s="134"/>
      <c r="KXX108" s="134"/>
      <c r="KXY108" s="134"/>
      <c r="KXZ108" s="134"/>
      <c r="KYA108" s="134"/>
      <c r="KYB108" s="134"/>
      <c r="KYC108" s="134"/>
      <c r="KYD108" s="134"/>
      <c r="KYE108" s="134"/>
      <c r="KYF108" s="134"/>
      <c r="KYG108" s="134"/>
      <c r="KYH108" s="134"/>
      <c r="KYI108" s="134"/>
      <c r="KYJ108" s="134"/>
      <c r="KYK108" s="134"/>
      <c r="KYL108" s="134"/>
      <c r="KYM108" s="134"/>
      <c r="KYN108" s="134"/>
      <c r="KYO108" s="134"/>
      <c r="KYP108" s="134"/>
      <c r="KYQ108" s="134"/>
      <c r="KYR108" s="134"/>
      <c r="KYS108" s="134"/>
      <c r="KYT108" s="134"/>
      <c r="KYU108" s="134"/>
      <c r="KYV108" s="134"/>
      <c r="KYW108" s="134"/>
      <c r="KYX108" s="134"/>
      <c r="KYY108" s="134"/>
      <c r="KYZ108" s="134"/>
      <c r="KZA108" s="134"/>
      <c r="KZB108" s="134"/>
      <c r="KZC108" s="134"/>
      <c r="KZD108" s="134"/>
      <c r="KZE108" s="134"/>
      <c r="KZF108" s="134"/>
      <c r="KZG108" s="134"/>
      <c r="KZH108" s="134"/>
      <c r="KZI108" s="134"/>
      <c r="KZJ108" s="134"/>
      <c r="KZK108" s="134"/>
      <c r="KZL108" s="134"/>
      <c r="KZM108" s="134"/>
      <c r="KZN108" s="134"/>
      <c r="KZO108" s="134"/>
      <c r="KZP108" s="134"/>
      <c r="KZQ108" s="134"/>
      <c r="KZR108" s="134"/>
      <c r="KZS108" s="134"/>
      <c r="KZT108" s="134"/>
      <c r="KZU108" s="134"/>
      <c r="KZV108" s="134"/>
      <c r="KZW108" s="134"/>
      <c r="KZX108" s="134"/>
      <c r="KZY108" s="134"/>
      <c r="KZZ108" s="134"/>
      <c r="LAA108" s="134"/>
      <c r="LAB108" s="134"/>
      <c r="LAC108" s="134"/>
      <c r="LAD108" s="134"/>
      <c r="LAE108" s="134"/>
      <c r="LAF108" s="134"/>
      <c r="LAG108" s="134"/>
      <c r="LAH108" s="134"/>
      <c r="LAI108" s="134"/>
      <c r="LAJ108" s="134"/>
      <c r="LAK108" s="134"/>
      <c r="LAL108" s="134"/>
      <c r="LAM108" s="134"/>
      <c r="LAN108" s="134"/>
      <c r="LAO108" s="134"/>
      <c r="LAP108" s="134"/>
      <c r="LAQ108" s="134"/>
      <c r="LAR108" s="134"/>
      <c r="LAS108" s="134"/>
      <c r="LAT108" s="134"/>
      <c r="LAU108" s="134"/>
      <c r="LAV108" s="134"/>
      <c r="LAW108" s="134"/>
      <c r="LAX108" s="134"/>
      <c r="LAY108" s="134"/>
      <c r="LAZ108" s="134"/>
      <c r="LBA108" s="134"/>
      <c r="LBB108" s="134"/>
      <c r="LBC108" s="134"/>
      <c r="LBD108" s="134"/>
      <c r="LBE108" s="134"/>
      <c r="LBF108" s="134"/>
      <c r="LBG108" s="134"/>
      <c r="LBH108" s="134"/>
      <c r="LBI108" s="134"/>
      <c r="LBJ108" s="134"/>
      <c r="LBK108" s="134"/>
      <c r="LBL108" s="134"/>
      <c r="LBM108" s="134"/>
      <c r="LBN108" s="134"/>
      <c r="LBO108" s="134"/>
      <c r="LBP108" s="134"/>
      <c r="LBQ108" s="134"/>
      <c r="LBR108" s="134"/>
      <c r="LBS108" s="134"/>
      <c r="LBT108" s="134"/>
      <c r="LBU108" s="134"/>
      <c r="LBV108" s="134"/>
      <c r="LBW108" s="134"/>
      <c r="LBX108" s="134"/>
      <c r="LBY108" s="134"/>
      <c r="LBZ108" s="134"/>
      <c r="LCA108" s="134"/>
      <c r="LCB108" s="134"/>
      <c r="LCC108" s="134"/>
      <c r="LCD108" s="134"/>
      <c r="LCE108" s="134"/>
      <c r="LCF108" s="134"/>
      <c r="LCG108" s="134"/>
      <c r="LCH108" s="134"/>
      <c r="LCI108" s="134"/>
      <c r="LCJ108" s="134"/>
      <c r="LCK108" s="134"/>
      <c r="LCL108" s="134"/>
      <c r="LCM108" s="134"/>
      <c r="LCN108" s="134"/>
      <c r="LCO108" s="134"/>
      <c r="LCP108" s="134"/>
      <c r="LCQ108" s="134"/>
      <c r="LCR108" s="134"/>
      <c r="LCS108" s="134"/>
      <c r="LCT108" s="134"/>
      <c r="LCU108" s="134"/>
      <c r="LCV108" s="134"/>
      <c r="LCW108" s="134"/>
      <c r="LCX108" s="134"/>
      <c r="LCY108" s="134"/>
      <c r="LCZ108" s="134"/>
      <c r="LDA108" s="134"/>
      <c r="LDB108" s="134"/>
      <c r="LDC108" s="134"/>
      <c r="LDD108" s="134"/>
      <c r="LDE108" s="134"/>
      <c r="LDF108" s="134"/>
      <c r="LDG108" s="134"/>
      <c r="LDH108" s="134"/>
      <c r="LDI108" s="134"/>
      <c r="LDJ108" s="134"/>
      <c r="LDK108" s="134"/>
      <c r="LDL108" s="134"/>
      <c r="LDM108" s="134"/>
      <c r="LDN108" s="134"/>
      <c r="LDO108" s="134"/>
      <c r="LDP108" s="134"/>
      <c r="LDQ108" s="134"/>
      <c r="LDR108" s="134"/>
      <c r="LDS108" s="134"/>
      <c r="LDT108" s="134"/>
      <c r="LDU108" s="134"/>
      <c r="LDV108" s="134"/>
      <c r="LDW108" s="134"/>
      <c r="LDX108" s="134"/>
      <c r="LDY108" s="134"/>
      <c r="LDZ108" s="134"/>
      <c r="LEA108" s="134"/>
      <c r="LEB108" s="134"/>
      <c r="LEC108" s="134"/>
      <c r="LED108" s="134"/>
      <c r="LEE108" s="134"/>
      <c r="LEF108" s="134"/>
      <c r="LEG108" s="134"/>
      <c r="LEH108" s="134"/>
      <c r="LEI108" s="134"/>
      <c r="LEJ108" s="134"/>
      <c r="LEK108" s="134"/>
      <c r="LEL108" s="134"/>
      <c r="LEM108" s="134"/>
      <c r="LEN108" s="134"/>
      <c r="LEO108" s="134"/>
      <c r="LEP108" s="134"/>
      <c r="LEQ108" s="134"/>
      <c r="LER108" s="134"/>
      <c r="LES108" s="134"/>
      <c r="LET108" s="134"/>
      <c r="LEU108" s="134"/>
      <c r="LEV108" s="134"/>
      <c r="LEW108" s="134"/>
      <c r="LEX108" s="134"/>
      <c r="LEY108" s="134"/>
      <c r="LEZ108" s="134"/>
      <c r="LFA108" s="134"/>
      <c r="LFB108" s="134"/>
      <c r="LFC108" s="134"/>
      <c r="LFD108" s="134"/>
      <c r="LFE108" s="134"/>
      <c r="LFF108" s="134"/>
      <c r="LFG108" s="134"/>
      <c r="LFH108" s="134"/>
      <c r="LFI108" s="134"/>
      <c r="LFJ108" s="134"/>
      <c r="LFK108" s="134"/>
      <c r="LFL108" s="134"/>
      <c r="LFM108" s="134"/>
      <c r="LFN108" s="134"/>
      <c r="LFO108" s="134"/>
      <c r="LFP108" s="134"/>
      <c r="LFQ108" s="134"/>
      <c r="LFR108" s="134"/>
      <c r="LFS108" s="134"/>
      <c r="LFT108" s="134"/>
      <c r="LFU108" s="134"/>
      <c r="LFV108" s="134"/>
      <c r="LFW108" s="134"/>
      <c r="LFX108" s="134"/>
      <c r="LFY108" s="134"/>
      <c r="LFZ108" s="134"/>
      <c r="LGA108" s="134"/>
      <c r="LGB108" s="134"/>
      <c r="LGC108" s="134"/>
      <c r="LGD108" s="134"/>
      <c r="LGE108" s="134"/>
      <c r="LGF108" s="134"/>
      <c r="LGG108" s="134"/>
      <c r="LGH108" s="134"/>
      <c r="LGI108" s="134"/>
      <c r="LGJ108" s="134"/>
      <c r="LGK108" s="134"/>
      <c r="LGL108" s="134"/>
      <c r="LGM108" s="134"/>
      <c r="LGN108" s="134"/>
      <c r="LGO108" s="134"/>
      <c r="LGP108" s="134"/>
      <c r="LGQ108" s="134"/>
      <c r="LGR108" s="134"/>
      <c r="LGS108" s="134"/>
      <c r="LGT108" s="134"/>
      <c r="LGU108" s="134"/>
      <c r="LGV108" s="134"/>
      <c r="LGW108" s="134"/>
      <c r="LGX108" s="134"/>
      <c r="LGY108" s="134"/>
      <c r="LGZ108" s="134"/>
      <c r="LHA108" s="134"/>
      <c r="LHB108" s="134"/>
      <c r="LHC108" s="134"/>
      <c r="LHD108" s="134"/>
      <c r="LHE108" s="134"/>
      <c r="LHF108" s="134"/>
      <c r="LHG108" s="134"/>
      <c r="LHH108" s="134"/>
      <c r="LHI108" s="134"/>
      <c r="LHJ108" s="134"/>
      <c r="LHK108" s="134"/>
      <c r="LHL108" s="134"/>
      <c r="LHM108" s="134"/>
      <c r="LHN108" s="134"/>
      <c r="LHO108" s="134"/>
      <c r="LHP108" s="134"/>
      <c r="LHQ108" s="134"/>
      <c r="LHR108" s="134"/>
      <c r="LHS108" s="134"/>
      <c r="LHT108" s="134"/>
      <c r="LHU108" s="134"/>
      <c r="LHV108" s="134"/>
      <c r="LHW108" s="134"/>
      <c r="LHX108" s="134"/>
      <c r="LHY108" s="134"/>
      <c r="LHZ108" s="134"/>
      <c r="LIA108" s="134"/>
      <c r="LIB108" s="134"/>
      <c r="LIC108" s="134"/>
      <c r="LID108" s="134"/>
      <c r="LIE108" s="134"/>
      <c r="LIF108" s="134"/>
      <c r="LIG108" s="134"/>
      <c r="LIH108" s="134"/>
      <c r="LII108" s="134"/>
      <c r="LIJ108" s="134"/>
      <c r="LIK108" s="134"/>
      <c r="LIL108" s="134"/>
      <c r="LIM108" s="134"/>
      <c r="LIN108" s="134"/>
      <c r="LIO108" s="134"/>
      <c r="LIP108" s="134"/>
      <c r="LIQ108" s="134"/>
      <c r="LIR108" s="134"/>
      <c r="LIS108" s="134"/>
      <c r="LIT108" s="134"/>
      <c r="LIU108" s="134"/>
      <c r="LIV108" s="134"/>
      <c r="LIW108" s="134"/>
      <c r="LIX108" s="134"/>
      <c r="LIY108" s="134"/>
      <c r="LIZ108" s="134"/>
      <c r="LJA108" s="134"/>
      <c r="LJB108" s="134"/>
      <c r="LJC108" s="134"/>
      <c r="LJD108" s="134"/>
      <c r="LJE108" s="134"/>
      <c r="LJF108" s="134"/>
      <c r="LJG108" s="134"/>
      <c r="LJH108" s="134"/>
      <c r="LJI108" s="134"/>
      <c r="LJJ108" s="134"/>
      <c r="LJK108" s="134"/>
      <c r="LJL108" s="134"/>
      <c r="LJM108" s="134"/>
      <c r="LJN108" s="134"/>
      <c r="LJO108" s="134"/>
      <c r="LJP108" s="134"/>
      <c r="LJQ108" s="134"/>
      <c r="LJR108" s="134"/>
      <c r="LJS108" s="134"/>
      <c r="LJT108" s="134"/>
      <c r="LJU108" s="134"/>
      <c r="LJV108" s="134"/>
      <c r="LJW108" s="134"/>
      <c r="LJX108" s="134"/>
      <c r="LJY108" s="134"/>
      <c r="LJZ108" s="134"/>
      <c r="LKA108" s="134"/>
      <c r="LKB108" s="134"/>
      <c r="LKC108" s="134"/>
      <c r="LKD108" s="134"/>
      <c r="LKE108" s="134"/>
      <c r="LKF108" s="134"/>
      <c r="LKG108" s="134"/>
      <c r="LKH108" s="134"/>
      <c r="LKI108" s="134"/>
      <c r="LKJ108" s="134"/>
      <c r="LKK108" s="134"/>
      <c r="LKL108" s="134"/>
      <c r="LKM108" s="134"/>
      <c r="LKN108" s="134"/>
      <c r="LKO108" s="134"/>
      <c r="LKP108" s="134"/>
      <c r="LKQ108" s="134"/>
      <c r="LKR108" s="134"/>
      <c r="LKS108" s="134"/>
      <c r="LKT108" s="134"/>
      <c r="LKU108" s="134"/>
      <c r="LKV108" s="134"/>
      <c r="LKW108" s="134"/>
      <c r="LKX108" s="134"/>
      <c r="LKY108" s="134"/>
      <c r="LKZ108" s="134"/>
      <c r="LLA108" s="134"/>
      <c r="LLB108" s="134"/>
      <c r="LLC108" s="134"/>
      <c r="LLD108" s="134"/>
      <c r="LLE108" s="134"/>
      <c r="LLF108" s="134"/>
      <c r="LLG108" s="134"/>
      <c r="LLH108" s="134"/>
      <c r="LLI108" s="134"/>
      <c r="LLJ108" s="134"/>
      <c r="LLK108" s="134"/>
      <c r="LLL108" s="134"/>
      <c r="LLM108" s="134"/>
      <c r="LLN108" s="134"/>
      <c r="LLO108" s="134"/>
      <c r="LLP108" s="134"/>
      <c r="LLQ108" s="134"/>
      <c r="LLR108" s="134"/>
      <c r="LLS108" s="134"/>
      <c r="LLT108" s="134"/>
      <c r="LLU108" s="134"/>
      <c r="LLV108" s="134"/>
      <c r="LLW108" s="134"/>
      <c r="LLX108" s="134"/>
      <c r="LLY108" s="134"/>
      <c r="LLZ108" s="134"/>
      <c r="LMA108" s="134"/>
      <c r="LMB108" s="134"/>
      <c r="LMC108" s="134"/>
      <c r="LMD108" s="134"/>
      <c r="LME108" s="134"/>
      <c r="LMF108" s="134"/>
      <c r="LMG108" s="134"/>
      <c r="LMH108" s="134"/>
      <c r="LMI108" s="134"/>
      <c r="LMJ108" s="134"/>
      <c r="LMK108" s="134"/>
      <c r="LML108" s="134"/>
      <c r="LMM108" s="134"/>
      <c r="LMN108" s="134"/>
      <c r="LMO108" s="134"/>
      <c r="LMP108" s="134"/>
      <c r="LMQ108" s="134"/>
      <c r="LMR108" s="134"/>
      <c r="LMS108" s="134"/>
      <c r="LMT108" s="134"/>
      <c r="LMU108" s="134"/>
      <c r="LMV108" s="134"/>
      <c r="LMW108" s="134"/>
      <c r="LMX108" s="134"/>
      <c r="LMY108" s="134"/>
      <c r="LMZ108" s="134"/>
      <c r="LNA108" s="134"/>
      <c r="LNB108" s="134"/>
      <c r="LNC108" s="134"/>
      <c r="LND108" s="134"/>
      <c r="LNE108" s="134"/>
      <c r="LNF108" s="134"/>
      <c r="LNG108" s="134"/>
      <c r="LNH108" s="134"/>
      <c r="LNI108" s="134"/>
      <c r="LNJ108" s="134"/>
      <c r="LNK108" s="134"/>
      <c r="LNL108" s="134"/>
      <c r="LNM108" s="134"/>
      <c r="LNN108" s="134"/>
      <c r="LNO108" s="134"/>
      <c r="LNP108" s="134"/>
      <c r="LNQ108" s="134"/>
      <c r="LNR108" s="134"/>
      <c r="LNS108" s="134"/>
      <c r="LNT108" s="134"/>
      <c r="LNU108" s="134"/>
      <c r="LNV108" s="134"/>
      <c r="LNW108" s="134"/>
      <c r="LNX108" s="134"/>
      <c r="LNY108" s="134"/>
      <c r="LNZ108" s="134"/>
      <c r="LOA108" s="134"/>
      <c r="LOB108" s="134"/>
      <c r="LOC108" s="134"/>
      <c r="LOD108" s="134"/>
      <c r="LOE108" s="134"/>
      <c r="LOF108" s="134"/>
      <c r="LOG108" s="134"/>
      <c r="LOH108" s="134"/>
      <c r="LOI108" s="134"/>
      <c r="LOJ108" s="134"/>
      <c r="LOK108" s="134"/>
      <c r="LOL108" s="134"/>
      <c r="LOM108" s="134"/>
      <c r="LON108" s="134"/>
      <c r="LOO108" s="134"/>
      <c r="LOP108" s="134"/>
      <c r="LOQ108" s="134"/>
      <c r="LOR108" s="134"/>
      <c r="LOS108" s="134"/>
      <c r="LOT108" s="134"/>
      <c r="LOU108" s="134"/>
      <c r="LOV108" s="134"/>
      <c r="LOW108" s="134"/>
      <c r="LOX108" s="134"/>
      <c r="LOY108" s="134"/>
      <c r="LOZ108" s="134"/>
      <c r="LPA108" s="134"/>
      <c r="LPB108" s="134"/>
      <c r="LPC108" s="134"/>
      <c r="LPD108" s="134"/>
      <c r="LPE108" s="134"/>
      <c r="LPF108" s="134"/>
      <c r="LPG108" s="134"/>
      <c r="LPH108" s="134"/>
      <c r="LPI108" s="134"/>
      <c r="LPJ108" s="134"/>
      <c r="LPK108" s="134"/>
      <c r="LPL108" s="134"/>
      <c r="LPM108" s="134"/>
      <c r="LPN108" s="134"/>
      <c r="LPO108" s="134"/>
      <c r="LPP108" s="134"/>
      <c r="LPQ108" s="134"/>
      <c r="LPR108" s="134"/>
      <c r="LPS108" s="134"/>
      <c r="LPT108" s="134"/>
      <c r="LPU108" s="134"/>
      <c r="LPV108" s="134"/>
      <c r="LPW108" s="134"/>
      <c r="LPX108" s="134"/>
      <c r="LPY108" s="134"/>
      <c r="LPZ108" s="134"/>
      <c r="LQA108" s="134"/>
      <c r="LQB108" s="134"/>
      <c r="LQC108" s="134"/>
      <c r="LQD108" s="134"/>
      <c r="LQE108" s="134"/>
      <c r="LQF108" s="134"/>
      <c r="LQG108" s="134"/>
      <c r="LQH108" s="134"/>
      <c r="LQI108" s="134"/>
      <c r="LQJ108" s="134"/>
      <c r="LQK108" s="134"/>
      <c r="LQL108" s="134"/>
      <c r="LQM108" s="134"/>
      <c r="LQN108" s="134"/>
      <c r="LQO108" s="134"/>
      <c r="LQP108" s="134"/>
      <c r="LQQ108" s="134"/>
      <c r="LQR108" s="134"/>
      <c r="LQS108" s="134"/>
      <c r="LQT108" s="134"/>
      <c r="LQU108" s="134"/>
      <c r="LQV108" s="134"/>
      <c r="LQW108" s="134"/>
      <c r="LQX108" s="134"/>
      <c r="LQY108" s="134"/>
      <c r="LQZ108" s="134"/>
      <c r="LRA108" s="134"/>
      <c r="LRB108" s="134"/>
      <c r="LRC108" s="134"/>
      <c r="LRD108" s="134"/>
      <c r="LRE108" s="134"/>
      <c r="LRF108" s="134"/>
      <c r="LRG108" s="134"/>
      <c r="LRH108" s="134"/>
      <c r="LRI108" s="134"/>
      <c r="LRJ108" s="134"/>
      <c r="LRK108" s="134"/>
      <c r="LRL108" s="134"/>
      <c r="LRM108" s="134"/>
      <c r="LRN108" s="134"/>
      <c r="LRO108" s="134"/>
      <c r="LRP108" s="134"/>
      <c r="LRQ108" s="134"/>
      <c r="LRR108" s="134"/>
      <c r="LRS108" s="134"/>
      <c r="LRT108" s="134"/>
      <c r="LRU108" s="134"/>
      <c r="LRV108" s="134"/>
      <c r="LRW108" s="134"/>
      <c r="LRX108" s="134"/>
      <c r="LRY108" s="134"/>
      <c r="LRZ108" s="134"/>
      <c r="LSA108" s="134"/>
      <c r="LSB108" s="134"/>
      <c r="LSC108" s="134"/>
      <c r="LSD108" s="134"/>
      <c r="LSE108" s="134"/>
      <c r="LSF108" s="134"/>
      <c r="LSG108" s="134"/>
      <c r="LSH108" s="134"/>
      <c r="LSI108" s="134"/>
      <c r="LSJ108" s="134"/>
      <c r="LSK108" s="134"/>
      <c r="LSL108" s="134"/>
      <c r="LSM108" s="134"/>
      <c r="LSN108" s="134"/>
      <c r="LSO108" s="134"/>
      <c r="LSP108" s="134"/>
      <c r="LSQ108" s="134"/>
      <c r="LSR108" s="134"/>
      <c r="LSS108" s="134"/>
      <c r="LST108" s="134"/>
      <c r="LSU108" s="134"/>
      <c r="LSV108" s="134"/>
      <c r="LSW108" s="134"/>
      <c r="LSX108" s="134"/>
      <c r="LSY108" s="134"/>
      <c r="LSZ108" s="134"/>
      <c r="LTA108" s="134"/>
      <c r="LTB108" s="134"/>
      <c r="LTC108" s="134"/>
      <c r="LTD108" s="134"/>
      <c r="LTE108" s="134"/>
      <c r="LTF108" s="134"/>
      <c r="LTG108" s="134"/>
      <c r="LTH108" s="134"/>
      <c r="LTI108" s="134"/>
      <c r="LTJ108" s="134"/>
      <c r="LTK108" s="134"/>
      <c r="LTL108" s="134"/>
      <c r="LTM108" s="134"/>
      <c r="LTN108" s="134"/>
      <c r="LTO108" s="134"/>
      <c r="LTP108" s="134"/>
      <c r="LTQ108" s="134"/>
      <c r="LTR108" s="134"/>
      <c r="LTS108" s="134"/>
      <c r="LTT108" s="134"/>
      <c r="LTU108" s="134"/>
      <c r="LTV108" s="134"/>
      <c r="LTW108" s="134"/>
      <c r="LTX108" s="134"/>
      <c r="LTY108" s="134"/>
      <c r="LTZ108" s="134"/>
      <c r="LUA108" s="134"/>
      <c r="LUB108" s="134"/>
      <c r="LUC108" s="134"/>
      <c r="LUD108" s="134"/>
      <c r="LUE108" s="134"/>
      <c r="LUF108" s="134"/>
      <c r="LUG108" s="134"/>
      <c r="LUH108" s="134"/>
      <c r="LUI108" s="134"/>
      <c r="LUJ108" s="134"/>
      <c r="LUK108" s="134"/>
      <c r="LUL108" s="134"/>
      <c r="LUM108" s="134"/>
      <c r="LUN108" s="134"/>
      <c r="LUO108" s="134"/>
      <c r="LUP108" s="134"/>
      <c r="LUQ108" s="134"/>
      <c r="LUR108" s="134"/>
      <c r="LUS108" s="134"/>
      <c r="LUT108" s="134"/>
      <c r="LUU108" s="134"/>
      <c r="LUV108" s="134"/>
      <c r="LUW108" s="134"/>
      <c r="LUX108" s="134"/>
      <c r="LUY108" s="134"/>
      <c r="LUZ108" s="134"/>
      <c r="LVA108" s="134"/>
      <c r="LVB108" s="134"/>
      <c r="LVC108" s="134"/>
      <c r="LVD108" s="134"/>
      <c r="LVE108" s="134"/>
      <c r="LVF108" s="134"/>
      <c r="LVG108" s="134"/>
      <c r="LVH108" s="134"/>
      <c r="LVI108" s="134"/>
      <c r="LVJ108" s="134"/>
      <c r="LVK108" s="134"/>
      <c r="LVL108" s="134"/>
      <c r="LVM108" s="134"/>
      <c r="LVN108" s="134"/>
      <c r="LVO108" s="134"/>
      <c r="LVP108" s="134"/>
      <c r="LVQ108" s="134"/>
      <c r="LVR108" s="134"/>
      <c r="LVS108" s="134"/>
      <c r="LVT108" s="134"/>
      <c r="LVU108" s="134"/>
      <c r="LVV108" s="134"/>
      <c r="LVW108" s="134"/>
      <c r="LVX108" s="134"/>
      <c r="LVY108" s="134"/>
      <c r="LVZ108" s="134"/>
      <c r="LWA108" s="134"/>
      <c r="LWB108" s="134"/>
      <c r="LWC108" s="134"/>
      <c r="LWD108" s="134"/>
      <c r="LWE108" s="134"/>
      <c r="LWF108" s="134"/>
      <c r="LWG108" s="134"/>
      <c r="LWH108" s="134"/>
      <c r="LWI108" s="134"/>
      <c r="LWJ108" s="134"/>
      <c r="LWK108" s="134"/>
      <c r="LWL108" s="134"/>
      <c r="LWM108" s="134"/>
      <c r="LWN108" s="134"/>
      <c r="LWO108" s="134"/>
      <c r="LWP108" s="134"/>
      <c r="LWQ108" s="134"/>
      <c r="LWR108" s="134"/>
      <c r="LWS108" s="134"/>
      <c r="LWT108" s="134"/>
      <c r="LWU108" s="134"/>
      <c r="LWV108" s="134"/>
      <c r="LWW108" s="134"/>
      <c r="LWX108" s="134"/>
      <c r="LWY108" s="134"/>
      <c r="LWZ108" s="134"/>
      <c r="LXA108" s="134"/>
      <c r="LXB108" s="134"/>
      <c r="LXC108" s="134"/>
      <c r="LXD108" s="134"/>
      <c r="LXE108" s="134"/>
      <c r="LXF108" s="134"/>
      <c r="LXG108" s="134"/>
      <c r="LXH108" s="134"/>
      <c r="LXI108" s="134"/>
      <c r="LXJ108" s="134"/>
      <c r="LXK108" s="134"/>
      <c r="LXL108" s="134"/>
      <c r="LXM108" s="134"/>
      <c r="LXN108" s="134"/>
      <c r="LXO108" s="134"/>
      <c r="LXP108" s="134"/>
      <c r="LXQ108" s="134"/>
      <c r="LXR108" s="134"/>
      <c r="LXS108" s="134"/>
      <c r="LXT108" s="134"/>
      <c r="LXU108" s="134"/>
      <c r="LXV108" s="134"/>
      <c r="LXW108" s="134"/>
      <c r="LXX108" s="134"/>
      <c r="LXY108" s="134"/>
      <c r="LXZ108" s="134"/>
      <c r="LYA108" s="134"/>
      <c r="LYB108" s="134"/>
      <c r="LYC108" s="134"/>
      <c r="LYD108" s="134"/>
      <c r="LYE108" s="134"/>
      <c r="LYF108" s="134"/>
      <c r="LYG108" s="134"/>
      <c r="LYH108" s="134"/>
      <c r="LYI108" s="134"/>
      <c r="LYJ108" s="134"/>
      <c r="LYK108" s="134"/>
      <c r="LYL108" s="134"/>
      <c r="LYM108" s="134"/>
      <c r="LYN108" s="134"/>
      <c r="LYO108" s="134"/>
      <c r="LYP108" s="134"/>
      <c r="LYQ108" s="134"/>
      <c r="LYR108" s="134"/>
      <c r="LYS108" s="134"/>
      <c r="LYT108" s="134"/>
      <c r="LYU108" s="134"/>
      <c r="LYV108" s="134"/>
      <c r="LYW108" s="134"/>
      <c r="LYX108" s="134"/>
      <c r="LYY108" s="134"/>
      <c r="LYZ108" s="134"/>
      <c r="LZA108" s="134"/>
      <c r="LZB108" s="134"/>
      <c r="LZC108" s="134"/>
      <c r="LZD108" s="134"/>
      <c r="LZE108" s="134"/>
      <c r="LZF108" s="134"/>
      <c r="LZG108" s="134"/>
      <c r="LZH108" s="134"/>
      <c r="LZI108" s="134"/>
      <c r="LZJ108" s="134"/>
      <c r="LZK108" s="134"/>
      <c r="LZL108" s="134"/>
      <c r="LZM108" s="134"/>
      <c r="LZN108" s="134"/>
      <c r="LZO108" s="134"/>
      <c r="LZP108" s="134"/>
      <c r="LZQ108" s="134"/>
      <c r="LZR108" s="134"/>
      <c r="LZS108" s="134"/>
      <c r="LZT108" s="134"/>
      <c r="LZU108" s="134"/>
      <c r="LZV108" s="134"/>
      <c r="LZW108" s="134"/>
      <c r="LZX108" s="134"/>
      <c r="LZY108" s="134"/>
      <c r="LZZ108" s="134"/>
      <c r="MAA108" s="134"/>
      <c r="MAB108" s="134"/>
      <c r="MAC108" s="134"/>
      <c r="MAD108" s="134"/>
      <c r="MAE108" s="134"/>
      <c r="MAF108" s="134"/>
      <c r="MAG108" s="134"/>
      <c r="MAH108" s="134"/>
      <c r="MAI108" s="134"/>
      <c r="MAJ108" s="134"/>
      <c r="MAK108" s="134"/>
      <c r="MAL108" s="134"/>
      <c r="MAM108" s="134"/>
      <c r="MAN108" s="134"/>
      <c r="MAO108" s="134"/>
      <c r="MAP108" s="134"/>
      <c r="MAQ108" s="134"/>
      <c r="MAR108" s="134"/>
      <c r="MAS108" s="134"/>
      <c r="MAT108" s="134"/>
      <c r="MAU108" s="134"/>
      <c r="MAV108" s="134"/>
      <c r="MAW108" s="134"/>
      <c r="MAX108" s="134"/>
      <c r="MAY108" s="134"/>
      <c r="MAZ108" s="134"/>
      <c r="MBA108" s="134"/>
      <c r="MBB108" s="134"/>
      <c r="MBC108" s="134"/>
      <c r="MBD108" s="134"/>
      <c r="MBE108" s="134"/>
      <c r="MBF108" s="134"/>
      <c r="MBG108" s="134"/>
      <c r="MBH108" s="134"/>
      <c r="MBI108" s="134"/>
      <c r="MBJ108" s="134"/>
      <c r="MBK108" s="134"/>
      <c r="MBL108" s="134"/>
      <c r="MBM108" s="134"/>
      <c r="MBN108" s="134"/>
      <c r="MBO108" s="134"/>
      <c r="MBP108" s="134"/>
      <c r="MBQ108" s="134"/>
      <c r="MBR108" s="134"/>
      <c r="MBS108" s="134"/>
      <c r="MBT108" s="134"/>
      <c r="MBU108" s="134"/>
      <c r="MBV108" s="134"/>
      <c r="MBW108" s="134"/>
      <c r="MBX108" s="134"/>
      <c r="MBY108" s="134"/>
      <c r="MBZ108" s="134"/>
      <c r="MCA108" s="134"/>
      <c r="MCB108" s="134"/>
      <c r="MCC108" s="134"/>
      <c r="MCD108" s="134"/>
      <c r="MCE108" s="134"/>
      <c r="MCF108" s="134"/>
      <c r="MCG108" s="134"/>
      <c r="MCH108" s="134"/>
      <c r="MCI108" s="134"/>
      <c r="MCJ108" s="134"/>
      <c r="MCK108" s="134"/>
      <c r="MCL108" s="134"/>
      <c r="MCM108" s="134"/>
      <c r="MCN108" s="134"/>
      <c r="MCO108" s="134"/>
      <c r="MCP108" s="134"/>
      <c r="MCQ108" s="134"/>
      <c r="MCR108" s="134"/>
      <c r="MCS108" s="134"/>
      <c r="MCT108" s="134"/>
      <c r="MCU108" s="134"/>
      <c r="MCV108" s="134"/>
      <c r="MCW108" s="134"/>
      <c r="MCX108" s="134"/>
      <c r="MCY108" s="134"/>
      <c r="MCZ108" s="134"/>
      <c r="MDA108" s="134"/>
      <c r="MDB108" s="134"/>
      <c r="MDC108" s="134"/>
      <c r="MDD108" s="134"/>
      <c r="MDE108" s="134"/>
      <c r="MDF108" s="134"/>
      <c r="MDG108" s="134"/>
      <c r="MDH108" s="134"/>
      <c r="MDI108" s="134"/>
      <c r="MDJ108" s="134"/>
      <c r="MDK108" s="134"/>
      <c r="MDL108" s="134"/>
      <c r="MDM108" s="134"/>
      <c r="MDN108" s="134"/>
      <c r="MDO108" s="134"/>
      <c r="MDP108" s="134"/>
      <c r="MDQ108" s="134"/>
      <c r="MDR108" s="134"/>
      <c r="MDS108" s="134"/>
      <c r="MDT108" s="134"/>
      <c r="MDU108" s="134"/>
      <c r="MDV108" s="134"/>
      <c r="MDW108" s="134"/>
      <c r="MDX108" s="134"/>
      <c r="MDY108" s="134"/>
      <c r="MDZ108" s="134"/>
      <c r="MEA108" s="134"/>
      <c r="MEB108" s="134"/>
      <c r="MEC108" s="134"/>
      <c r="MED108" s="134"/>
      <c r="MEE108" s="134"/>
      <c r="MEF108" s="134"/>
      <c r="MEG108" s="134"/>
      <c r="MEH108" s="134"/>
      <c r="MEI108" s="134"/>
      <c r="MEJ108" s="134"/>
      <c r="MEK108" s="134"/>
      <c r="MEL108" s="134"/>
      <c r="MEM108" s="134"/>
      <c r="MEN108" s="134"/>
      <c r="MEO108" s="134"/>
      <c r="MEP108" s="134"/>
      <c r="MEQ108" s="134"/>
      <c r="MER108" s="134"/>
      <c r="MES108" s="134"/>
      <c r="MET108" s="134"/>
      <c r="MEU108" s="134"/>
      <c r="MEV108" s="134"/>
      <c r="MEW108" s="134"/>
      <c r="MEX108" s="134"/>
      <c r="MEY108" s="134"/>
      <c r="MEZ108" s="134"/>
      <c r="MFA108" s="134"/>
      <c r="MFB108" s="134"/>
      <c r="MFC108" s="134"/>
      <c r="MFD108" s="134"/>
      <c r="MFE108" s="134"/>
      <c r="MFF108" s="134"/>
      <c r="MFG108" s="134"/>
      <c r="MFH108" s="134"/>
      <c r="MFI108" s="134"/>
      <c r="MFJ108" s="134"/>
      <c r="MFK108" s="134"/>
      <c r="MFL108" s="134"/>
      <c r="MFM108" s="134"/>
      <c r="MFN108" s="134"/>
      <c r="MFO108" s="134"/>
      <c r="MFP108" s="134"/>
      <c r="MFQ108" s="134"/>
      <c r="MFR108" s="134"/>
      <c r="MFS108" s="134"/>
      <c r="MFT108" s="134"/>
      <c r="MFU108" s="134"/>
      <c r="MFV108" s="134"/>
      <c r="MFW108" s="134"/>
      <c r="MFX108" s="134"/>
      <c r="MFY108" s="134"/>
      <c r="MFZ108" s="134"/>
      <c r="MGA108" s="134"/>
      <c r="MGB108" s="134"/>
      <c r="MGC108" s="134"/>
      <c r="MGD108" s="134"/>
      <c r="MGE108" s="134"/>
      <c r="MGF108" s="134"/>
      <c r="MGG108" s="134"/>
      <c r="MGH108" s="134"/>
      <c r="MGI108" s="134"/>
      <c r="MGJ108" s="134"/>
      <c r="MGK108" s="134"/>
      <c r="MGL108" s="134"/>
      <c r="MGM108" s="134"/>
      <c r="MGN108" s="134"/>
      <c r="MGO108" s="134"/>
      <c r="MGP108" s="134"/>
      <c r="MGQ108" s="134"/>
      <c r="MGR108" s="134"/>
      <c r="MGS108" s="134"/>
      <c r="MGT108" s="134"/>
      <c r="MGU108" s="134"/>
      <c r="MGV108" s="134"/>
      <c r="MGW108" s="134"/>
      <c r="MGX108" s="134"/>
      <c r="MGY108" s="134"/>
      <c r="MGZ108" s="134"/>
      <c r="MHA108" s="134"/>
      <c r="MHB108" s="134"/>
      <c r="MHC108" s="134"/>
      <c r="MHD108" s="134"/>
      <c r="MHE108" s="134"/>
      <c r="MHF108" s="134"/>
      <c r="MHG108" s="134"/>
      <c r="MHH108" s="134"/>
      <c r="MHI108" s="134"/>
      <c r="MHJ108" s="134"/>
      <c r="MHK108" s="134"/>
      <c r="MHL108" s="134"/>
      <c r="MHM108" s="134"/>
      <c r="MHN108" s="134"/>
      <c r="MHO108" s="134"/>
      <c r="MHP108" s="134"/>
      <c r="MHQ108" s="134"/>
      <c r="MHR108" s="134"/>
      <c r="MHS108" s="134"/>
      <c r="MHT108" s="134"/>
      <c r="MHU108" s="134"/>
      <c r="MHV108" s="134"/>
      <c r="MHW108" s="134"/>
      <c r="MHX108" s="134"/>
      <c r="MHY108" s="134"/>
      <c r="MHZ108" s="134"/>
      <c r="MIA108" s="134"/>
      <c r="MIB108" s="134"/>
      <c r="MIC108" s="134"/>
      <c r="MID108" s="134"/>
      <c r="MIE108" s="134"/>
      <c r="MIF108" s="134"/>
      <c r="MIG108" s="134"/>
      <c r="MIH108" s="134"/>
      <c r="MII108" s="134"/>
      <c r="MIJ108" s="134"/>
      <c r="MIK108" s="134"/>
      <c r="MIL108" s="134"/>
      <c r="MIM108" s="134"/>
      <c r="MIN108" s="134"/>
      <c r="MIO108" s="134"/>
      <c r="MIP108" s="134"/>
      <c r="MIQ108" s="134"/>
      <c r="MIR108" s="134"/>
      <c r="MIS108" s="134"/>
      <c r="MIT108" s="134"/>
      <c r="MIU108" s="134"/>
      <c r="MIV108" s="134"/>
      <c r="MIW108" s="134"/>
      <c r="MIX108" s="134"/>
      <c r="MIY108" s="134"/>
      <c r="MIZ108" s="134"/>
      <c r="MJA108" s="134"/>
      <c r="MJB108" s="134"/>
      <c r="MJC108" s="134"/>
      <c r="MJD108" s="134"/>
      <c r="MJE108" s="134"/>
      <c r="MJF108" s="134"/>
      <c r="MJG108" s="134"/>
      <c r="MJH108" s="134"/>
      <c r="MJI108" s="134"/>
      <c r="MJJ108" s="134"/>
      <c r="MJK108" s="134"/>
      <c r="MJL108" s="134"/>
      <c r="MJM108" s="134"/>
      <c r="MJN108" s="134"/>
      <c r="MJO108" s="134"/>
      <c r="MJP108" s="134"/>
      <c r="MJQ108" s="134"/>
      <c r="MJR108" s="134"/>
      <c r="MJS108" s="134"/>
      <c r="MJT108" s="134"/>
      <c r="MJU108" s="134"/>
      <c r="MJV108" s="134"/>
      <c r="MJW108" s="134"/>
      <c r="MJX108" s="134"/>
      <c r="MJY108" s="134"/>
      <c r="MJZ108" s="134"/>
      <c r="MKA108" s="134"/>
      <c r="MKB108" s="134"/>
      <c r="MKC108" s="134"/>
      <c r="MKD108" s="134"/>
      <c r="MKE108" s="134"/>
      <c r="MKF108" s="134"/>
      <c r="MKG108" s="134"/>
      <c r="MKH108" s="134"/>
      <c r="MKI108" s="134"/>
      <c r="MKJ108" s="134"/>
      <c r="MKK108" s="134"/>
      <c r="MKL108" s="134"/>
      <c r="MKM108" s="134"/>
      <c r="MKN108" s="134"/>
      <c r="MKO108" s="134"/>
      <c r="MKP108" s="134"/>
      <c r="MKQ108" s="134"/>
      <c r="MKR108" s="134"/>
      <c r="MKS108" s="134"/>
      <c r="MKT108" s="134"/>
      <c r="MKU108" s="134"/>
      <c r="MKV108" s="134"/>
      <c r="MKW108" s="134"/>
      <c r="MKX108" s="134"/>
      <c r="MKY108" s="134"/>
      <c r="MKZ108" s="134"/>
      <c r="MLA108" s="134"/>
      <c r="MLB108" s="134"/>
      <c r="MLC108" s="134"/>
      <c r="MLD108" s="134"/>
      <c r="MLE108" s="134"/>
      <c r="MLF108" s="134"/>
      <c r="MLG108" s="134"/>
      <c r="MLH108" s="134"/>
      <c r="MLI108" s="134"/>
      <c r="MLJ108" s="134"/>
      <c r="MLK108" s="134"/>
      <c r="MLL108" s="134"/>
      <c r="MLM108" s="134"/>
      <c r="MLN108" s="134"/>
      <c r="MLO108" s="134"/>
      <c r="MLP108" s="134"/>
      <c r="MLQ108" s="134"/>
      <c r="MLR108" s="134"/>
      <c r="MLS108" s="134"/>
      <c r="MLT108" s="134"/>
      <c r="MLU108" s="134"/>
      <c r="MLV108" s="134"/>
      <c r="MLW108" s="134"/>
      <c r="MLX108" s="134"/>
      <c r="MLY108" s="134"/>
      <c r="MLZ108" s="134"/>
      <c r="MMA108" s="134"/>
      <c r="MMB108" s="134"/>
      <c r="MMC108" s="134"/>
      <c r="MMD108" s="134"/>
      <c r="MME108" s="134"/>
      <c r="MMF108" s="134"/>
      <c r="MMG108" s="134"/>
      <c r="MMH108" s="134"/>
      <c r="MMI108" s="134"/>
      <c r="MMJ108" s="134"/>
      <c r="MMK108" s="134"/>
      <c r="MML108" s="134"/>
      <c r="MMM108" s="134"/>
      <c r="MMN108" s="134"/>
      <c r="MMO108" s="134"/>
      <c r="MMP108" s="134"/>
      <c r="MMQ108" s="134"/>
      <c r="MMR108" s="134"/>
      <c r="MMS108" s="134"/>
      <c r="MMT108" s="134"/>
      <c r="MMU108" s="134"/>
      <c r="MMV108" s="134"/>
      <c r="MMW108" s="134"/>
      <c r="MMX108" s="134"/>
      <c r="MMY108" s="134"/>
      <c r="MMZ108" s="134"/>
      <c r="MNA108" s="134"/>
      <c r="MNB108" s="134"/>
      <c r="MNC108" s="134"/>
      <c r="MND108" s="134"/>
      <c r="MNE108" s="134"/>
      <c r="MNF108" s="134"/>
      <c r="MNG108" s="134"/>
      <c r="MNH108" s="134"/>
      <c r="MNI108" s="134"/>
      <c r="MNJ108" s="134"/>
      <c r="MNK108" s="134"/>
      <c r="MNL108" s="134"/>
      <c r="MNM108" s="134"/>
      <c r="MNN108" s="134"/>
      <c r="MNO108" s="134"/>
      <c r="MNP108" s="134"/>
      <c r="MNQ108" s="134"/>
      <c r="MNR108" s="134"/>
      <c r="MNS108" s="134"/>
      <c r="MNT108" s="134"/>
      <c r="MNU108" s="134"/>
      <c r="MNV108" s="134"/>
      <c r="MNW108" s="134"/>
      <c r="MNX108" s="134"/>
      <c r="MNY108" s="134"/>
      <c r="MNZ108" s="134"/>
      <c r="MOA108" s="134"/>
      <c r="MOB108" s="134"/>
      <c r="MOC108" s="134"/>
      <c r="MOD108" s="134"/>
      <c r="MOE108" s="134"/>
      <c r="MOF108" s="134"/>
      <c r="MOG108" s="134"/>
      <c r="MOH108" s="134"/>
      <c r="MOI108" s="134"/>
      <c r="MOJ108" s="134"/>
      <c r="MOK108" s="134"/>
      <c r="MOL108" s="134"/>
      <c r="MOM108" s="134"/>
      <c r="MON108" s="134"/>
      <c r="MOO108" s="134"/>
      <c r="MOP108" s="134"/>
      <c r="MOQ108" s="134"/>
      <c r="MOR108" s="134"/>
      <c r="MOS108" s="134"/>
      <c r="MOT108" s="134"/>
      <c r="MOU108" s="134"/>
      <c r="MOV108" s="134"/>
      <c r="MOW108" s="134"/>
      <c r="MOX108" s="134"/>
      <c r="MOY108" s="134"/>
      <c r="MOZ108" s="134"/>
      <c r="MPA108" s="134"/>
      <c r="MPB108" s="134"/>
      <c r="MPC108" s="134"/>
      <c r="MPD108" s="134"/>
      <c r="MPE108" s="134"/>
      <c r="MPF108" s="134"/>
      <c r="MPG108" s="134"/>
      <c r="MPH108" s="134"/>
      <c r="MPI108" s="134"/>
      <c r="MPJ108" s="134"/>
      <c r="MPK108" s="134"/>
      <c r="MPL108" s="134"/>
      <c r="MPM108" s="134"/>
      <c r="MPN108" s="134"/>
      <c r="MPO108" s="134"/>
      <c r="MPP108" s="134"/>
      <c r="MPQ108" s="134"/>
      <c r="MPR108" s="134"/>
      <c r="MPS108" s="134"/>
      <c r="MPT108" s="134"/>
      <c r="MPU108" s="134"/>
      <c r="MPV108" s="134"/>
      <c r="MPW108" s="134"/>
      <c r="MPX108" s="134"/>
      <c r="MPY108" s="134"/>
      <c r="MPZ108" s="134"/>
      <c r="MQA108" s="134"/>
      <c r="MQB108" s="134"/>
      <c r="MQC108" s="134"/>
      <c r="MQD108" s="134"/>
      <c r="MQE108" s="134"/>
      <c r="MQF108" s="134"/>
      <c r="MQG108" s="134"/>
      <c r="MQH108" s="134"/>
      <c r="MQI108" s="134"/>
      <c r="MQJ108" s="134"/>
      <c r="MQK108" s="134"/>
      <c r="MQL108" s="134"/>
      <c r="MQM108" s="134"/>
      <c r="MQN108" s="134"/>
      <c r="MQO108" s="134"/>
      <c r="MQP108" s="134"/>
      <c r="MQQ108" s="134"/>
      <c r="MQR108" s="134"/>
      <c r="MQS108" s="134"/>
      <c r="MQT108" s="134"/>
      <c r="MQU108" s="134"/>
      <c r="MQV108" s="134"/>
      <c r="MQW108" s="134"/>
      <c r="MQX108" s="134"/>
      <c r="MQY108" s="134"/>
      <c r="MQZ108" s="134"/>
      <c r="MRA108" s="134"/>
      <c r="MRB108" s="134"/>
      <c r="MRC108" s="134"/>
      <c r="MRD108" s="134"/>
      <c r="MRE108" s="134"/>
      <c r="MRF108" s="134"/>
      <c r="MRG108" s="134"/>
      <c r="MRH108" s="134"/>
      <c r="MRI108" s="134"/>
      <c r="MRJ108" s="134"/>
      <c r="MRK108" s="134"/>
      <c r="MRL108" s="134"/>
      <c r="MRM108" s="134"/>
      <c r="MRN108" s="134"/>
      <c r="MRO108" s="134"/>
      <c r="MRP108" s="134"/>
      <c r="MRQ108" s="134"/>
      <c r="MRR108" s="134"/>
      <c r="MRS108" s="134"/>
      <c r="MRT108" s="134"/>
      <c r="MRU108" s="134"/>
      <c r="MRV108" s="134"/>
      <c r="MRW108" s="134"/>
      <c r="MRX108" s="134"/>
      <c r="MRY108" s="134"/>
      <c r="MRZ108" s="134"/>
      <c r="MSA108" s="134"/>
      <c r="MSB108" s="134"/>
      <c r="MSC108" s="134"/>
      <c r="MSD108" s="134"/>
      <c r="MSE108" s="134"/>
      <c r="MSF108" s="134"/>
      <c r="MSG108" s="134"/>
      <c r="MSH108" s="134"/>
      <c r="MSI108" s="134"/>
      <c r="MSJ108" s="134"/>
      <c r="MSK108" s="134"/>
      <c r="MSL108" s="134"/>
      <c r="MSM108" s="134"/>
      <c r="MSN108" s="134"/>
      <c r="MSO108" s="134"/>
      <c r="MSP108" s="134"/>
      <c r="MSQ108" s="134"/>
      <c r="MSR108" s="134"/>
      <c r="MSS108" s="134"/>
      <c r="MST108" s="134"/>
      <c r="MSU108" s="134"/>
      <c r="MSV108" s="134"/>
      <c r="MSW108" s="134"/>
      <c r="MSX108" s="134"/>
      <c r="MSY108" s="134"/>
      <c r="MSZ108" s="134"/>
      <c r="MTA108" s="134"/>
      <c r="MTB108" s="134"/>
      <c r="MTC108" s="134"/>
      <c r="MTD108" s="134"/>
      <c r="MTE108" s="134"/>
      <c r="MTF108" s="134"/>
      <c r="MTG108" s="134"/>
      <c r="MTH108" s="134"/>
      <c r="MTI108" s="134"/>
      <c r="MTJ108" s="134"/>
      <c r="MTK108" s="134"/>
      <c r="MTL108" s="134"/>
      <c r="MTM108" s="134"/>
      <c r="MTN108" s="134"/>
      <c r="MTO108" s="134"/>
      <c r="MTP108" s="134"/>
      <c r="MTQ108" s="134"/>
      <c r="MTR108" s="134"/>
      <c r="MTS108" s="134"/>
      <c r="MTT108" s="134"/>
      <c r="MTU108" s="134"/>
      <c r="MTV108" s="134"/>
      <c r="MTW108" s="134"/>
      <c r="MTX108" s="134"/>
      <c r="MTY108" s="134"/>
      <c r="MTZ108" s="134"/>
      <c r="MUA108" s="134"/>
      <c r="MUB108" s="134"/>
      <c r="MUC108" s="134"/>
      <c r="MUD108" s="134"/>
      <c r="MUE108" s="134"/>
      <c r="MUF108" s="134"/>
      <c r="MUG108" s="134"/>
      <c r="MUH108" s="134"/>
      <c r="MUI108" s="134"/>
      <c r="MUJ108" s="134"/>
      <c r="MUK108" s="134"/>
      <c r="MUL108" s="134"/>
      <c r="MUM108" s="134"/>
      <c r="MUN108" s="134"/>
      <c r="MUO108" s="134"/>
      <c r="MUP108" s="134"/>
      <c r="MUQ108" s="134"/>
      <c r="MUR108" s="134"/>
      <c r="MUS108" s="134"/>
      <c r="MUT108" s="134"/>
      <c r="MUU108" s="134"/>
      <c r="MUV108" s="134"/>
      <c r="MUW108" s="134"/>
      <c r="MUX108" s="134"/>
      <c r="MUY108" s="134"/>
      <c r="MUZ108" s="134"/>
      <c r="MVA108" s="134"/>
      <c r="MVB108" s="134"/>
      <c r="MVC108" s="134"/>
      <c r="MVD108" s="134"/>
      <c r="MVE108" s="134"/>
      <c r="MVF108" s="134"/>
      <c r="MVG108" s="134"/>
      <c r="MVH108" s="134"/>
      <c r="MVI108" s="134"/>
      <c r="MVJ108" s="134"/>
      <c r="MVK108" s="134"/>
      <c r="MVL108" s="134"/>
      <c r="MVM108" s="134"/>
      <c r="MVN108" s="134"/>
      <c r="MVO108" s="134"/>
      <c r="MVP108" s="134"/>
      <c r="MVQ108" s="134"/>
      <c r="MVR108" s="134"/>
      <c r="MVS108" s="134"/>
      <c r="MVT108" s="134"/>
      <c r="MVU108" s="134"/>
      <c r="MVV108" s="134"/>
      <c r="MVW108" s="134"/>
      <c r="MVX108" s="134"/>
      <c r="MVY108" s="134"/>
      <c r="MVZ108" s="134"/>
      <c r="MWA108" s="134"/>
      <c r="MWB108" s="134"/>
      <c r="MWC108" s="134"/>
      <c r="MWD108" s="134"/>
      <c r="MWE108" s="134"/>
      <c r="MWF108" s="134"/>
      <c r="MWG108" s="134"/>
      <c r="MWH108" s="134"/>
      <c r="MWI108" s="134"/>
      <c r="MWJ108" s="134"/>
      <c r="MWK108" s="134"/>
      <c r="MWL108" s="134"/>
      <c r="MWM108" s="134"/>
      <c r="MWN108" s="134"/>
      <c r="MWO108" s="134"/>
      <c r="MWP108" s="134"/>
      <c r="MWQ108" s="134"/>
      <c r="MWR108" s="134"/>
      <c r="MWS108" s="134"/>
      <c r="MWT108" s="134"/>
      <c r="MWU108" s="134"/>
      <c r="MWV108" s="134"/>
      <c r="MWW108" s="134"/>
      <c r="MWX108" s="134"/>
      <c r="MWY108" s="134"/>
      <c r="MWZ108" s="134"/>
      <c r="MXA108" s="134"/>
      <c r="MXB108" s="134"/>
      <c r="MXC108" s="134"/>
      <c r="MXD108" s="134"/>
      <c r="MXE108" s="134"/>
      <c r="MXF108" s="134"/>
      <c r="MXG108" s="134"/>
      <c r="MXH108" s="134"/>
      <c r="MXI108" s="134"/>
      <c r="MXJ108" s="134"/>
      <c r="MXK108" s="134"/>
      <c r="MXL108" s="134"/>
      <c r="MXM108" s="134"/>
      <c r="MXN108" s="134"/>
      <c r="MXO108" s="134"/>
      <c r="MXP108" s="134"/>
      <c r="MXQ108" s="134"/>
      <c r="MXR108" s="134"/>
      <c r="MXS108" s="134"/>
      <c r="MXT108" s="134"/>
      <c r="MXU108" s="134"/>
      <c r="MXV108" s="134"/>
      <c r="MXW108" s="134"/>
      <c r="MXX108" s="134"/>
      <c r="MXY108" s="134"/>
      <c r="MXZ108" s="134"/>
      <c r="MYA108" s="134"/>
      <c r="MYB108" s="134"/>
      <c r="MYC108" s="134"/>
      <c r="MYD108" s="134"/>
      <c r="MYE108" s="134"/>
      <c r="MYF108" s="134"/>
      <c r="MYG108" s="134"/>
      <c r="MYH108" s="134"/>
      <c r="MYI108" s="134"/>
      <c r="MYJ108" s="134"/>
      <c r="MYK108" s="134"/>
      <c r="MYL108" s="134"/>
      <c r="MYM108" s="134"/>
      <c r="MYN108" s="134"/>
      <c r="MYO108" s="134"/>
      <c r="MYP108" s="134"/>
      <c r="MYQ108" s="134"/>
      <c r="MYR108" s="134"/>
      <c r="MYS108" s="134"/>
      <c r="MYT108" s="134"/>
      <c r="MYU108" s="134"/>
      <c r="MYV108" s="134"/>
      <c r="MYW108" s="134"/>
      <c r="MYX108" s="134"/>
      <c r="MYY108" s="134"/>
      <c r="MYZ108" s="134"/>
      <c r="MZA108" s="134"/>
      <c r="MZB108" s="134"/>
      <c r="MZC108" s="134"/>
      <c r="MZD108" s="134"/>
      <c r="MZE108" s="134"/>
      <c r="MZF108" s="134"/>
      <c r="MZG108" s="134"/>
      <c r="MZH108" s="134"/>
      <c r="MZI108" s="134"/>
      <c r="MZJ108" s="134"/>
      <c r="MZK108" s="134"/>
      <c r="MZL108" s="134"/>
      <c r="MZM108" s="134"/>
      <c r="MZN108" s="134"/>
      <c r="MZO108" s="134"/>
      <c r="MZP108" s="134"/>
      <c r="MZQ108" s="134"/>
      <c r="MZR108" s="134"/>
      <c r="MZS108" s="134"/>
      <c r="MZT108" s="134"/>
      <c r="MZU108" s="134"/>
      <c r="MZV108" s="134"/>
      <c r="MZW108" s="134"/>
      <c r="MZX108" s="134"/>
      <c r="MZY108" s="134"/>
      <c r="MZZ108" s="134"/>
      <c r="NAA108" s="134"/>
      <c r="NAB108" s="134"/>
      <c r="NAC108" s="134"/>
      <c r="NAD108" s="134"/>
      <c r="NAE108" s="134"/>
      <c r="NAF108" s="134"/>
      <c r="NAG108" s="134"/>
      <c r="NAH108" s="134"/>
      <c r="NAI108" s="134"/>
      <c r="NAJ108" s="134"/>
      <c r="NAK108" s="134"/>
      <c r="NAL108" s="134"/>
      <c r="NAM108" s="134"/>
      <c r="NAN108" s="134"/>
      <c r="NAO108" s="134"/>
      <c r="NAP108" s="134"/>
      <c r="NAQ108" s="134"/>
      <c r="NAR108" s="134"/>
      <c r="NAS108" s="134"/>
      <c r="NAT108" s="134"/>
      <c r="NAU108" s="134"/>
      <c r="NAV108" s="134"/>
      <c r="NAW108" s="134"/>
      <c r="NAX108" s="134"/>
      <c r="NAY108" s="134"/>
      <c r="NAZ108" s="134"/>
      <c r="NBA108" s="134"/>
      <c r="NBB108" s="134"/>
      <c r="NBC108" s="134"/>
      <c r="NBD108" s="134"/>
      <c r="NBE108" s="134"/>
      <c r="NBF108" s="134"/>
      <c r="NBG108" s="134"/>
      <c r="NBH108" s="134"/>
      <c r="NBI108" s="134"/>
      <c r="NBJ108" s="134"/>
      <c r="NBK108" s="134"/>
      <c r="NBL108" s="134"/>
      <c r="NBM108" s="134"/>
      <c r="NBN108" s="134"/>
      <c r="NBO108" s="134"/>
      <c r="NBP108" s="134"/>
      <c r="NBQ108" s="134"/>
      <c r="NBR108" s="134"/>
      <c r="NBS108" s="134"/>
      <c r="NBT108" s="134"/>
      <c r="NBU108" s="134"/>
      <c r="NBV108" s="134"/>
      <c r="NBW108" s="134"/>
      <c r="NBX108" s="134"/>
      <c r="NBY108" s="134"/>
      <c r="NBZ108" s="134"/>
      <c r="NCA108" s="134"/>
      <c r="NCB108" s="134"/>
      <c r="NCC108" s="134"/>
      <c r="NCD108" s="134"/>
      <c r="NCE108" s="134"/>
      <c r="NCF108" s="134"/>
      <c r="NCG108" s="134"/>
      <c r="NCH108" s="134"/>
      <c r="NCI108" s="134"/>
      <c r="NCJ108" s="134"/>
      <c r="NCK108" s="134"/>
      <c r="NCL108" s="134"/>
      <c r="NCM108" s="134"/>
      <c r="NCN108" s="134"/>
      <c r="NCO108" s="134"/>
      <c r="NCP108" s="134"/>
      <c r="NCQ108" s="134"/>
      <c r="NCR108" s="134"/>
      <c r="NCS108" s="134"/>
      <c r="NCT108" s="134"/>
      <c r="NCU108" s="134"/>
      <c r="NCV108" s="134"/>
      <c r="NCW108" s="134"/>
      <c r="NCX108" s="134"/>
      <c r="NCY108" s="134"/>
      <c r="NCZ108" s="134"/>
      <c r="NDA108" s="134"/>
      <c r="NDB108" s="134"/>
      <c r="NDC108" s="134"/>
      <c r="NDD108" s="134"/>
      <c r="NDE108" s="134"/>
      <c r="NDF108" s="134"/>
      <c r="NDG108" s="134"/>
      <c r="NDH108" s="134"/>
      <c r="NDI108" s="134"/>
      <c r="NDJ108" s="134"/>
      <c r="NDK108" s="134"/>
      <c r="NDL108" s="134"/>
      <c r="NDM108" s="134"/>
      <c r="NDN108" s="134"/>
      <c r="NDO108" s="134"/>
      <c r="NDP108" s="134"/>
      <c r="NDQ108" s="134"/>
      <c r="NDR108" s="134"/>
      <c r="NDS108" s="134"/>
      <c r="NDT108" s="134"/>
      <c r="NDU108" s="134"/>
      <c r="NDV108" s="134"/>
      <c r="NDW108" s="134"/>
      <c r="NDX108" s="134"/>
      <c r="NDY108" s="134"/>
      <c r="NDZ108" s="134"/>
      <c r="NEA108" s="134"/>
      <c r="NEB108" s="134"/>
      <c r="NEC108" s="134"/>
      <c r="NED108" s="134"/>
      <c r="NEE108" s="134"/>
      <c r="NEF108" s="134"/>
      <c r="NEG108" s="134"/>
      <c r="NEH108" s="134"/>
      <c r="NEI108" s="134"/>
      <c r="NEJ108" s="134"/>
      <c r="NEK108" s="134"/>
      <c r="NEL108" s="134"/>
      <c r="NEM108" s="134"/>
      <c r="NEN108" s="134"/>
      <c r="NEO108" s="134"/>
      <c r="NEP108" s="134"/>
      <c r="NEQ108" s="134"/>
      <c r="NER108" s="134"/>
      <c r="NES108" s="134"/>
      <c r="NET108" s="134"/>
      <c r="NEU108" s="134"/>
      <c r="NEV108" s="134"/>
      <c r="NEW108" s="134"/>
      <c r="NEX108" s="134"/>
      <c r="NEY108" s="134"/>
      <c r="NEZ108" s="134"/>
      <c r="NFA108" s="134"/>
      <c r="NFB108" s="134"/>
      <c r="NFC108" s="134"/>
      <c r="NFD108" s="134"/>
      <c r="NFE108" s="134"/>
      <c r="NFF108" s="134"/>
      <c r="NFG108" s="134"/>
      <c r="NFH108" s="134"/>
      <c r="NFI108" s="134"/>
      <c r="NFJ108" s="134"/>
      <c r="NFK108" s="134"/>
      <c r="NFL108" s="134"/>
      <c r="NFM108" s="134"/>
      <c r="NFN108" s="134"/>
      <c r="NFO108" s="134"/>
      <c r="NFP108" s="134"/>
      <c r="NFQ108" s="134"/>
      <c r="NFR108" s="134"/>
      <c r="NFS108" s="134"/>
      <c r="NFT108" s="134"/>
      <c r="NFU108" s="134"/>
      <c r="NFV108" s="134"/>
      <c r="NFW108" s="134"/>
      <c r="NFX108" s="134"/>
      <c r="NFY108" s="134"/>
      <c r="NFZ108" s="134"/>
      <c r="NGA108" s="134"/>
      <c r="NGB108" s="134"/>
      <c r="NGC108" s="134"/>
      <c r="NGD108" s="134"/>
      <c r="NGE108" s="134"/>
      <c r="NGF108" s="134"/>
      <c r="NGG108" s="134"/>
      <c r="NGH108" s="134"/>
      <c r="NGI108" s="134"/>
      <c r="NGJ108" s="134"/>
      <c r="NGK108" s="134"/>
      <c r="NGL108" s="134"/>
      <c r="NGM108" s="134"/>
      <c r="NGN108" s="134"/>
      <c r="NGO108" s="134"/>
      <c r="NGP108" s="134"/>
      <c r="NGQ108" s="134"/>
      <c r="NGR108" s="134"/>
      <c r="NGS108" s="134"/>
      <c r="NGT108" s="134"/>
      <c r="NGU108" s="134"/>
      <c r="NGV108" s="134"/>
      <c r="NGW108" s="134"/>
      <c r="NGX108" s="134"/>
      <c r="NGY108" s="134"/>
      <c r="NGZ108" s="134"/>
      <c r="NHA108" s="134"/>
      <c r="NHB108" s="134"/>
      <c r="NHC108" s="134"/>
      <c r="NHD108" s="134"/>
      <c r="NHE108" s="134"/>
      <c r="NHF108" s="134"/>
      <c r="NHG108" s="134"/>
      <c r="NHH108" s="134"/>
      <c r="NHI108" s="134"/>
      <c r="NHJ108" s="134"/>
      <c r="NHK108" s="134"/>
      <c r="NHL108" s="134"/>
      <c r="NHM108" s="134"/>
      <c r="NHN108" s="134"/>
      <c r="NHO108" s="134"/>
      <c r="NHP108" s="134"/>
      <c r="NHQ108" s="134"/>
      <c r="NHR108" s="134"/>
      <c r="NHS108" s="134"/>
      <c r="NHT108" s="134"/>
      <c r="NHU108" s="134"/>
      <c r="NHV108" s="134"/>
      <c r="NHW108" s="134"/>
      <c r="NHX108" s="134"/>
      <c r="NHY108" s="134"/>
      <c r="NHZ108" s="134"/>
      <c r="NIA108" s="134"/>
      <c r="NIB108" s="134"/>
      <c r="NIC108" s="134"/>
      <c r="NID108" s="134"/>
      <c r="NIE108" s="134"/>
      <c r="NIF108" s="134"/>
      <c r="NIG108" s="134"/>
      <c r="NIH108" s="134"/>
      <c r="NII108" s="134"/>
      <c r="NIJ108" s="134"/>
      <c r="NIK108" s="134"/>
      <c r="NIL108" s="134"/>
      <c r="NIM108" s="134"/>
      <c r="NIN108" s="134"/>
      <c r="NIO108" s="134"/>
      <c r="NIP108" s="134"/>
      <c r="NIQ108" s="134"/>
      <c r="NIR108" s="134"/>
      <c r="NIS108" s="134"/>
      <c r="NIT108" s="134"/>
      <c r="NIU108" s="134"/>
      <c r="NIV108" s="134"/>
      <c r="NIW108" s="134"/>
      <c r="NIX108" s="134"/>
      <c r="NIY108" s="134"/>
      <c r="NIZ108" s="134"/>
      <c r="NJA108" s="134"/>
      <c r="NJB108" s="134"/>
      <c r="NJC108" s="134"/>
      <c r="NJD108" s="134"/>
      <c r="NJE108" s="134"/>
      <c r="NJF108" s="134"/>
      <c r="NJG108" s="134"/>
      <c r="NJH108" s="134"/>
      <c r="NJI108" s="134"/>
      <c r="NJJ108" s="134"/>
      <c r="NJK108" s="134"/>
      <c r="NJL108" s="134"/>
      <c r="NJM108" s="134"/>
      <c r="NJN108" s="134"/>
      <c r="NJO108" s="134"/>
      <c r="NJP108" s="134"/>
      <c r="NJQ108" s="134"/>
      <c r="NJR108" s="134"/>
      <c r="NJS108" s="134"/>
      <c r="NJT108" s="134"/>
      <c r="NJU108" s="134"/>
      <c r="NJV108" s="134"/>
      <c r="NJW108" s="134"/>
      <c r="NJX108" s="134"/>
      <c r="NJY108" s="134"/>
      <c r="NJZ108" s="134"/>
      <c r="NKA108" s="134"/>
      <c r="NKB108" s="134"/>
      <c r="NKC108" s="134"/>
      <c r="NKD108" s="134"/>
      <c r="NKE108" s="134"/>
      <c r="NKF108" s="134"/>
      <c r="NKG108" s="134"/>
      <c r="NKH108" s="134"/>
      <c r="NKI108" s="134"/>
      <c r="NKJ108" s="134"/>
      <c r="NKK108" s="134"/>
      <c r="NKL108" s="134"/>
      <c r="NKM108" s="134"/>
      <c r="NKN108" s="134"/>
      <c r="NKO108" s="134"/>
      <c r="NKP108" s="134"/>
      <c r="NKQ108" s="134"/>
      <c r="NKR108" s="134"/>
      <c r="NKS108" s="134"/>
      <c r="NKT108" s="134"/>
      <c r="NKU108" s="134"/>
      <c r="NKV108" s="134"/>
      <c r="NKW108" s="134"/>
      <c r="NKX108" s="134"/>
      <c r="NKY108" s="134"/>
      <c r="NKZ108" s="134"/>
      <c r="NLA108" s="134"/>
      <c r="NLB108" s="134"/>
      <c r="NLC108" s="134"/>
      <c r="NLD108" s="134"/>
      <c r="NLE108" s="134"/>
      <c r="NLF108" s="134"/>
      <c r="NLG108" s="134"/>
      <c r="NLH108" s="134"/>
      <c r="NLI108" s="134"/>
      <c r="NLJ108" s="134"/>
      <c r="NLK108" s="134"/>
      <c r="NLL108" s="134"/>
      <c r="NLM108" s="134"/>
      <c r="NLN108" s="134"/>
      <c r="NLO108" s="134"/>
      <c r="NLP108" s="134"/>
      <c r="NLQ108" s="134"/>
      <c r="NLR108" s="134"/>
      <c r="NLS108" s="134"/>
      <c r="NLT108" s="134"/>
      <c r="NLU108" s="134"/>
      <c r="NLV108" s="134"/>
      <c r="NLW108" s="134"/>
      <c r="NLX108" s="134"/>
      <c r="NLY108" s="134"/>
      <c r="NLZ108" s="134"/>
      <c r="NMA108" s="134"/>
      <c r="NMB108" s="134"/>
      <c r="NMC108" s="134"/>
      <c r="NMD108" s="134"/>
      <c r="NME108" s="134"/>
      <c r="NMF108" s="134"/>
      <c r="NMG108" s="134"/>
      <c r="NMH108" s="134"/>
      <c r="NMI108" s="134"/>
      <c r="NMJ108" s="134"/>
      <c r="NMK108" s="134"/>
      <c r="NML108" s="134"/>
      <c r="NMM108" s="134"/>
      <c r="NMN108" s="134"/>
      <c r="NMO108" s="134"/>
      <c r="NMP108" s="134"/>
      <c r="NMQ108" s="134"/>
      <c r="NMR108" s="134"/>
      <c r="NMS108" s="134"/>
      <c r="NMT108" s="134"/>
      <c r="NMU108" s="134"/>
      <c r="NMV108" s="134"/>
      <c r="NMW108" s="134"/>
      <c r="NMX108" s="134"/>
      <c r="NMY108" s="134"/>
      <c r="NMZ108" s="134"/>
      <c r="NNA108" s="134"/>
      <c r="NNB108" s="134"/>
      <c r="NNC108" s="134"/>
      <c r="NND108" s="134"/>
      <c r="NNE108" s="134"/>
      <c r="NNF108" s="134"/>
      <c r="NNG108" s="134"/>
      <c r="NNH108" s="134"/>
      <c r="NNI108" s="134"/>
      <c r="NNJ108" s="134"/>
      <c r="NNK108" s="134"/>
      <c r="NNL108" s="134"/>
      <c r="NNM108" s="134"/>
      <c r="NNN108" s="134"/>
      <c r="NNO108" s="134"/>
      <c r="NNP108" s="134"/>
      <c r="NNQ108" s="134"/>
      <c r="NNR108" s="134"/>
      <c r="NNS108" s="134"/>
      <c r="NNT108" s="134"/>
      <c r="NNU108" s="134"/>
      <c r="NNV108" s="134"/>
      <c r="NNW108" s="134"/>
      <c r="NNX108" s="134"/>
      <c r="NNY108" s="134"/>
      <c r="NNZ108" s="134"/>
      <c r="NOA108" s="134"/>
      <c r="NOB108" s="134"/>
      <c r="NOC108" s="134"/>
      <c r="NOD108" s="134"/>
      <c r="NOE108" s="134"/>
      <c r="NOF108" s="134"/>
      <c r="NOG108" s="134"/>
      <c r="NOH108" s="134"/>
      <c r="NOI108" s="134"/>
      <c r="NOJ108" s="134"/>
      <c r="NOK108" s="134"/>
      <c r="NOL108" s="134"/>
      <c r="NOM108" s="134"/>
      <c r="NON108" s="134"/>
      <c r="NOO108" s="134"/>
      <c r="NOP108" s="134"/>
      <c r="NOQ108" s="134"/>
      <c r="NOR108" s="134"/>
      <c r="NOS108" s="134"/>
      <c r="NOT108" s="134"/>
      <c r="NOU108" s="134"/>
      <c r="NOV108" s="134"/>
      <c r="NOW108" s="134"/>
      <c r="NOX108" s="134"/>
      <c r="NOY108" s="134"/>
      <c r="NOZ108" s="134"/>
      <c r="NPA108" s="134"/>
      <c r="NPB108" s="134"/>
      <c r="NPC108" s="134"/>
      <c r="NPD108" s="134"/>
      <c r="NPE108" s="134"/>
      <c r="NPF108" s="134"/>
      <c r="NPG108" s="134"/>
      <c r="NPH108" s="134"/>
      <c r="NPI108" s="134"/>
      <c r="NPJ108" s="134"/>
      <c r="NPK108" s="134"/>
      <c r="NPL108" s="134"/>
      <c r="NPM108" s="134"/>
      <c r="NPN108" s="134"/>
      <c r="NPO108" s="134"/>
      <c r="NPP108" s="134"/>
      <c r="NPQ108" s="134"/>
      <c r="NPR108" s="134"/>
      <c r="NPS108" s="134"/>
      <c r="NPT108" s="134"/>
      <c r="NPU108" s="134"/>
      <c r="NPV108" s="134"/>
      <c r="NPW108" s="134"/>
      <c r="NPX108" s="134"/>
      <c r="NPY108" s="134"/>
      <c r="NPZ108" s="134"/>
      <c r="NQA108" s="134"/>
      <c r="NQB108" s="134"/>
      <c r="NQC108" s="134"/>
      <c r="NQD108" s="134"/>
      <c r="NQE108" s="134"/>
      <c r="NQF108" s="134"/>
      <c r="NQG108" s="134"/>
      <c r="NQH108" s="134"/>
      <c r="NQI108" s="134"/>
      <c r="NQJ108" s="134"/>
      <c r="NQK108" s="134"/>
      <c r="NQL108" s="134"/>
      <c r="NQM108" s="134"/>
      <c r="NQN108" s="134"/>
      <c r="NQO108" s="134"/>
      <c r="NQP108" s="134"/>
      <c r="NQQ108" s="134"/>
      <c r="NQR108" s="134"/>
      <c r="NQS108" s="134"/>
      <c r="NQT108" s="134"/>
      <c r="NQU108" s="134"/>
      <c r="NQV108" s="134"/>
      <c r="NQW108" s="134"/>
      <c r="NQX108" s="134"/>
      <c r="NQY108" s="134"/>
      <c r="NQZ108" s="134"/>
      <c r="NRA108" s="134"/>
      <c r="NRB108" s="134"/>
      <c r="NRC108" s="134"/>
      <c r="NRD108" s="134"/>
      <c r="NRE108" s="134"/>
      <c r="NRF108" s="134"/>
      <c r="NRG108" s="134"/>
      <c r="NRH108" s="134"/>
      <c r="NRI108" s="134"/>
      <c r="NRJ108" s="134"/>
      <c r="NRK108" s="134"/>
      <c r="NRL108" s="134"/>
      <c r="NRM108" s="134"/>
      <c r="NRN108" s="134"/>
      <c r="NRO108" s="134"/>
      <c r="NRP108" s="134"/>
      <c r="NRQ108" s="134"/>
      <c r="NRR108" s="134"/>
      <c r="NRS108" s="134"/>
      <c r="NRT108" s="134"/>
      <c r="NRU108" s="134"/>
      <c r="NRV108" s="134"/>
      <c r="NRW108" s="134"/>
      <c r="NRX108" s="134"/>
      <c r="NRY108" s="134"/>
      <c r="NRZ108" s="134"/>
      <c r="NSA108" s="134"/>
      <c r="NSB108" s="134"/>
      <c r="NSC108" s="134"/>
      <c r="NSD108" s="134"/>
      <c r="NSE108" s="134"/>
      <c r="NSF108" s="134"/>
      <c r="NSG108" s="134"/>
      <c r="NSH108" s="134"/>
      <c r="NSI108" s="134"/>
      <c r="NSJ108" s="134"/>
      <c r="NSK108" s="134"/>
      <c r="NSL108" s="134"/>
      <c r="NSM108" s="134"/>
      <c r="NSN108" s="134"/>
      <c r="NSO108" s="134"/>
      <c r="NSP108" s="134"/>
      <c r="NSQ108" s="134"/>
      <c r="NSR108" s="134"/>
      <c r="NSS108" s="134"/>
      <c r="NST108" s="134"/>
      <c r="NSU108" s="134"/>
      <c r="NSV108" s="134"/>
      <c r="NSW108" s="134"/>
      <c r="NSX108" s="134"/>
      <c r="NSY108" s="134"/>
      <c r="NSZ108" s="134"/>
      <c r="NTA108" s="134"/>
      <c r="NTB108" s="134"/>
      <c r="NTC108" s="134"/>
      <c r="NTD108" s="134"/>
      <c r="NTE108" s="134"/>
      <c r="NTF108" s="134"/>
      <c r="NTG108" s="134"/>
      <c r="NTH108" s="134"/>
      <c r="NTI108" s="134"/>
      <c r="NTJ108" s="134"/>
      <c r="NTK108" s="134"/>
      <c r="NTL108" s="134"/>
      <c r="NTM108" s="134"/>
      <c r="NTN108" s="134"/>
      <c r="NTO108" s="134"/>
      <c r="NTP108" s="134"/>
      <c r="NTQ108" s="134"/>
      <c r="NTR108" s="134"/>
      <c r="NTS108" s="134"/>
      <c r="NTT108" s="134"/>
      <c r="NTU108" s="134"/>
      <c r="NTV108" s="134"/>
      <c r="NTW108" s="134"/>
      <c r="NTX108" s="134"/>
      <c r="NTY108" s="134"/>
      <c r="NTZ108" s="134"/>
      <c r="NUA108" s="134"/>
      <c r="NUB108" s="134"/>
      <c r="NUC108" s="134"/>
      <c r="NUD108" s="134"/>
      <c r="NUE108" s="134"/>
      <c r="NUF108" s="134"/>
      <c r="NUG108" s="134"/>
      <c r="NUH108" s="134"/>
      <c r="NUI108" s="134"/>
      <c r="NUJ108" s="134"/>
      <c r="NUK108" s="134"/>
      <c r="NUL108" s="134"/>
      <c r="NUM108" s="134"/>
      <c r="NUN108" s="134"/>
      <c r="NUO108" s="134"/>
      <c r="NUP108" s="134"/>
      <c r="NUQ108" s="134"/>
      <c r="NUR108" s="134"/>
      <c r="NUS108" s="134"/>
      <c r="NUT108" s="134"/>
      <c r="NUU108" s="134"/>
      <c r="NUV108" s="134"/>
      <c r="NUW108" s="134"/>
      <c r="NUX108" s="134"/>
      <c r="NUY108" s="134"/>
      <c r="NUZ108" s="134"/>
      <c r="NVA108" s="134"/>
      <c r="NVB108" s="134"/>
      <c r="NVC108" s="134"/>
      <c r="NVD108" s="134"/>
      <c r="NVE108" s="134"/>
      <c r="NVF108" s="134"/>
      <c r="NVG108" s="134"/>
      <c r="NVH108" s="134"/>
      <c r="NVI108" s="134"/>
      <c r="NVJ108" s="134"/>
      <c r="NVK108" s="134"/>
      <c r="NVL108" s="134"/>
      <c r="NVM108" s="134"/>
      <c r="NVN108" s="134"/>
      <c r="NVO108" s="134"/>
      <c r="NVP108" s="134"/>
      <c r="NVQ108" s="134"/>
      <c r="NVR108" s="134"/>
      <c r="NVS108" s="134"/>
      <c r="NVT108" s="134"/>
      <c r="NVU108" s="134"/>
      <c r="NVV108" s="134"/>
      <c r="NVW108" s="134"/>
      <c r="NVX108" s="134"/>
      <c r="NVY108" s="134"/>
      <c r="NVZ108" s="134"/>
      <c r="NWA108" s="134"/>
      <c r="NWB108" s="134"/>
      <c r="NWC108" s="134"/>
      <c r="NWD108" s="134"/>
      <c r="NWE108" s="134"/>
      <c r="NWF108" s="134"/>
      <c r="NWG108" s="134"/>
      <c r="NWH108" s="134"/>
      <c r="NWI108" s="134"/>
      <c r="NWJ108" s="134"/>
      <c r="NWK108" s="134"/>
      <c r="NWL108" s="134"/>
      <c r="NWM108" s="134"/>
      <c r="NWN108" s="134"/>
      <c r="NWO108" s="134"/>
      <c r="NWP108" s="134"/>
      <c r="NWQ108" s="134"/>
      <c r="NWR108" s="134"/>
      <c r="NWS108" s="134"/>
      <c r="NWT108" s="134"/>
      <c r="NWU108" s="134"/>
      <c r="NWV108" s="134"/>
      <c r="NWW108" s="134"/>
      <c r="NWX108" s="134"/>
      <c r="NWY108" s="134"/>
      <c r="NWZ108" s="134"/>
      <c r="NXA108" s="134"/>
      <c r="NXB108" s="134"/>
      <c r="NXC108" s="134"/>
      <c r="NXD108" s="134"/>
      <c r="NXE108" s="134"/>
      <c r="NXF108" s="134"/>
      <c r="NXG108" s="134"/>
      <c r="NXH108" s="134"/>
      <c r="NXI108" s="134"/>
      <c r="NXJ108" s="134"/>
      <c r="NXK108" s="134"/>
      <c r="NXL108" s="134"/>
      <c r="NXM108" s="134"/>
      <c r="NXN108" s="134"/>
      <c r="NXO108" s="134"/>
      <c r="NXP108" s="134"/>
      <c r="NXQ108" s="134"/>
      <c r="NXR108" s="134"/>
      <c r="NXS108" s="134"/>
      <c r="NXT108" s="134"/>
      <c r="NXU108" s="134"/>
      <c r="NXV108" s="134"/>
      <c r="NXW108" s="134"/>
      <c r="NXX108" s="134"/>
      <c r="NXY108" s="134"/>
      <c r="NXZ108" s="134"/>
      <c r="NYA108" s="134"/>
      <c r="NYB108" s="134"/>
      <c r="NYC108" s="134"/>
      <c r="NYD108" s="134"/>
      <c r="NYE108" s="134"/>
      <c r="NYF108" s="134"/>
      <c r="NYG108" s="134"/>
      <c r="NYH108" s="134"/>
      <c r="NYI108" s="134"/>
      <c r="NYJ108" s="134"/>
      <c r="NYK108" s="134"/>
      <c r="NYL108" s="134"/>
      <c r="NYM108" s="134"/>
      <c r="NYN108" s="134"/>
      <c r="NYO108" s="134"/>
      <c r="NYP108" s="134"/>
      <c r="NYQ108" s="134"/>
      <c r="NYR108" s="134"/>
      <c r="NYS108" s="134"/>
      <c r="NYT108" s="134"/>
      <c r="NYU108" s="134"/>
      <c r="NYV108" s="134"/>
      <c r="NYW108" s="134"/>
      <c r="NYX108" s="134"/>
      <c r="NYY108" s="134"/>
      <c r="NYZ108" s="134"/>
      <c r="NZA108" s="134"/>
      <c r="NZB108" s="134"/>
      <c r="NZC108" s="134"/>
      <c r="NZD108" s="134"/>
      <c r="NZE108" s="134"/>
      <c r="NZF108" s="134"/>
      <c r="NZG108" s="134"/>
      <c r="NZH108" s="134"/>
      <c r="NZI108" s="134"/>
      <c r="NZJ108" s="134"/>
      <c r="NZK108" s="134"/>
      <c r="NZL108" s="134"/>
      <c r="NZM108" s="134"/>
      <c r="NZN108" s="134"/>
      <c r="NZO108" s="134"/>
      <c r="NZP108" s="134"/>
      <c r="NZQ108" s="134"/>
      <c r="NZR108" s="134"/>
      <c r="NZS108" s="134"/>
      <c r="NZT108" s="134"/>
      <c r="NZU108" s="134"/>
      <c r="NZV108" s="134"/>
      <c r="NZW108" s="134"/>
      <c r="NZX108" s="134"/>
      <c r="NZY108" s="134"/>
      <c r="NZZ108" s="134"/>
      <c r="OAA108" s="134"/>
      <c r="OAB108" s="134"/>
      <c r="OAC108" s="134"/>
      <c r="OAD108" s="134"/>
      <c r="OAE108" s="134"/>
      <c r="OAF108" s="134"/>
      <c r="OAG108" s="134"/>
      <c r="OAH108" s="134"/>
      <c r="OAI108" s="134"/>
      <c r="OAJ108" s="134"/>
      <c r="OAK108" s="134"/>
      <c r="OAL108" s="134"/>
      <c r="OAM108" s="134"/>
      <c r="OAN108" s="134"/>
      <c r="OAO108" s="134"/>
      <c r="OAP108" s="134"/>
      <c r="OAQ108" s="134"/>
      <c r="OAR108" s="134"/>
      <c r="OAS108" s="134"/>
      <c r="OAT108" s="134"/>
      <c r="OAU108" s="134"/>
      <c r="OAV108" s="134"/>
      <c r="OAW108" s="134"/>
      <c r="OAX108" s="134"/>
      <c r="OAY108" s="134"/>
      <c r="OAZ108" s="134"/>
      <c r="OBA108" s="134"/>
      <c r="OBB108" s="134"/>
      <c r="OBC108" s="134"/>
      <c r="OBD108" s="134"/>
      <c r="OBE108" s="134"/>
      <c r="OBF108" s="134"/>
      <c r="OBG108" s="134"/>
      <c r="OBH108" s="134"/>
      <c r="OBI108" s="134"/>
      <c r="OBJ108" s="134"/>
      <c r="OBK108" s="134"/>
      <c r="OBL108" s="134"/>
      <c r="OBM108" s="134"/>
      <c r="OBN108" s="134"/>
      <c r="OBO108" s="134"/>
      <c r="OBP108" s="134"/>
      <c r="OBQ108" s="134"/>
      <c r="OBR108" s="134"/>
      <c r="OBS108" s="134"/>
      <c r="OBT108" s="134"/>
      <c r="OBU108" s="134"/>
      <c r="OBV108" s="134"/>
      <c r="OBW108" s="134"/>
      <c r="OBX108" s="134"/>
      <c r="OBY108" s="134"/>
      <c r="OBZ108" s="134"/>
      <c r="OCA108" s="134"/>
      <c r="OCB108" s="134"/>
      <c r="OCC108" s="134"/>
      <c r="OCD108" s="134"/>
      <c r="OCE108" s="134"/>
      <c r="OCF108" s="134"/>
      <c r="OCG108" s="134"/>
      <c r="OCH108" s="134"/>
      <c r="OCI108" s="134"/>
      <c r="OCJ108" s="134"/>
      <c r="OCK108" s="134"/>
      <c r="OCL108" s="134"/>
      <c r="OCM108" s="134"/>
      <c r="OCN108" s="134"/>
      <c r="OCO108" s="134"/>
      <c r="OCP108" s="134"/>
      <c r="OCQ108" s="134"/>
      <c r="OCR108" s="134"/>
      <c r="OCS108" s="134"/>
      <c r="OCT108" s="134"/>
      <c r="OCU108" s="134"/>
      <c r="OCV108" s="134"/>
      <c r="OCW108" s="134"/>
      <c r="OCX108" s="134"/>
      <c r="OCY108" s="134"/>
      <c r="OCZ108" s="134"/>
      <c r="ODA108" s="134"/>
      <c r="ODB108" s="134"/>
      <c r="ODC108" s="134"/>
      <c r="ODD108" s="134"/>
      <c r="ODE108" s="134"/>
      <c r="ODF108" s="134"/>
      <c r="ODG108" s="134"/>
      <c r="ODH108" s="134"/>
      <c r="ODI108" s="134"/>
      <c r="ODJ108" s="134"/>
      <c r="ODK108" s="134"/>
      <c r="ODL108" s="134"/>
      <c r="ODM108" s="134"/>
      <c r="ODN108" s="134"/>
      <c r="ODO108" s="134"/>
      <c r="ODP108" s="134"/>
      <c r="ODQ108" s="134"/>
      <c r="ODR108" s="134"/>
      <c r="ODS108" s="134"/>
      <c r="ODT108" s="134"/>
      <c r="ODU108" s="134"/>
      <c r="ODV108" s="134"/>
      <c r="ODW108" s="134"/>
      <c r="ODX108" s="134"/>
      <c r="ODY108" s="134"/>
      <c r="ODZ108" s="134"/>
      <c r="OEA108" s="134"/>
      <c r="OEB108" s="134"/>
      <c r="OEC108" s="134"/>
      <c r="OED108" s="134"/>
      <c r="OEE108" s="134"/>
      <c r="OEF108" s="134"/>
      <c r="OEG108" s="134"/>
      <c r="OEH108" s="134"/>
      <c r="OEI108" s="134"/>
      <c r="OEJ108" s="134"/>
      <c r="OEK108" s="134"/>
      <c r="OEL108" s="134"/>
      <c r="OEM108" s="134"/>
      <c r="OEN108" s="134"/>
      <c r="OEO108" s="134"/>
      <c r="OEP108" s="134"/>
      <c r="OEQ108" s="134"/>
      <c r="OER108" s="134"/>
      <c r="OES108" s="134"/>
      <c r="OET108" s="134"/>
      <c r="OEU108" s="134"/>
      <c r="OEV108" s="134"/>
      <c r="OEW108" s="134"/>
      <c r="OEX108" s="134"/>
      <c r="OEY108" s="134"/>
      <c r="OEZ108" s="134"/>
      <c r="OFA108" s="134"/>
      <c r="OFB108" s="134"/>
      <c r="OFC108" s="134"/>
      <c r="OFD108" s="134"/>
      <c r="OFE108" s="134"/>
      <c r="OFF108" s="134"/>
      <c r="OFG108" s="134"/>
      <c r="OFH108" s="134"/>
      <c r="OFI108" s="134"/>
      <c r="OFJ108" s="134"/>
      <c r="OFK108" s="134"/>
      <c r="OFL108" s="134"/>
      <c r="OFM108" s="134"/>
      <c r="OFN108" s="134"/>
      <c r="OFO108" s="134"/>
      <c r="OFP108" s="134"/>
      <c r="OFQ108" s="134"/>
      <c r="OFR108" s="134"/>
      <c r="OFS108" s="134"/>
      <c r="OFT108" s="134"/>
      <c r="OFU108" s="134"/>
      <c r="OFV108" s="134"/>
      <c r="OFW108" s="134"/>
      <c r="OFX108" s="134"/>
      <c r="OFY108" s="134"/>
      <c r="OFZ108" s="134"/>
      <c r="OGA108" s="134"/>
      <c r="OGB108" s="134"/>
      <c r="OGC108" s="134"/>
      <c r="OGD108" s="134"/>
      <c r="OGE108" s="134"/>
      <c r="OGF108" s="134"/>
      <c r="OGG108" s="134"/>
      <c r="OGH108" s="134"/>
      <c r="OGI108" s="134"/>
      <c r="OGJ108" s="134"/>
      <c r="OGK108" s="134"/>
      <c r="OGL108" s="134"/>
      <c r="OGM108" s="134"/>
      <c r="OGN108" s="134"/>
      <c r="OGO108" s="134"/>
      <c r="OGP108" s="134"/>
      <c r="OGQ108" s="134"/>
      <c r="OGR108" s="134"/>
      <c r="OGS108" s="134"/>
      <c r="OGT108" s="134"/>
      <c r="OGU108" s="134"/>
      <c r="OGV108" s="134"/>
      <c r="OGW108" s="134"/>
      <c r="OGX108" s="134"/>
      <c r="OGY108" s="134"/>
      <c r="OGZ108" s="134"/>
      <c r="OHA108" s="134"/>
      <c r="OHB108" s="134"/>
      <c r="OHC108" s="134"/>
      <c r="OHD108" s="134"/>
      <c r="OHE108" s="134"/>
      <c r="OHF108" s="134"/>
      <c r="OHG108" s="134"/>
      <c r="OHH108" s="134"/>
      <c r="OHI108" s="134"/>
      <c r="OHJ108" s="134"/>
      <c r="OHK108" s="134"/>
      <c r="OHL108" s="134"/>
      <c r="OHM108" s="134"/>
      <c r="OHN108" s="134"/>
      <c r="OHO108" s="134"/>
      <c r="OHP108" s="134"/>
      <c r="OHQ108" s="134"/>
      <c r="OHR108" s="134"/>
      <c r="OHS108" s="134"/>
      <c r="OHT108" s="134"/>
      <c r="OHU108" s="134"/>
      <c r="OHV108" s="134"/>
      <c r="OHW108" s="134"/>
      <c r="OHX108" s="134"/>
      <c r="OHY108" s="134"/>
      <c r="OHZ108" s="134"/>
      <c r="OIA108" s="134"/>
      <c r="OIB108" s="134"/>
      <c r="OIC108" s="134"/>
      <c r="OID108" s="134"/>
      <c r="OIE108" s="134"/>
      <c r="OIF108" s="134"/>
      <c r="OIG108" s="134"/>
      <c r="OIH108" s="134"/>
      <c r="OII108" s="134"/>
      <c r="OIJ108" s="134"/>
      <c r="OIK108" s="134"/>
      <c r="OIL108" s="134"/>
      <c r="OIM108" s="134"/>
      <c r="OIN108" s="134"/>
      <c r="OIO108" s="134"/>
      <c r="OIP108" s="134"/>
      <c r="OIQ108" s="134"/>
      <c r="OIR108" s="134"/>
      <c r="OIS108" s="134"/>
      <c r="OIT108" s="134"/>
      <c r="OIU108" s="134"/>
      <c r="OIV108" s="134"/>
      <c r="OIW108" s="134"/>
      <c r="OIX108" s="134"/>
      <c r="OIY108" s="134"/>
      <c r="OIZ108" s="134"/>
      <c r="OJA108" s="134"/>
      <c r="OJB108" s="134"/>
      <c r="OJC108" s="134"/>
      <c r="OJD108" s="134"/>
      <c r="OJE108" s="134"/>
      <c r="OJF108" s="134"/>
      <c r="OJG108" s="134"/>
      <c r="OJH108" s="134"/>
      <c r="OJI108" s="134"/>
      <c r="OJJ108" s="134"/>
      <c r="OJK108" s="134"/>
      <c r="OJL108" s="134"/>
      <c r="OJM108" s="134"/>
      <c r="OJN108" s="134"/>
      <c r="OJO108" s="134"/>
      <c r="OJP108" s="134"/>
      <c r="OJQ108" s="134"/>
      <c r="OJR108" s="134"/>
      <c r="OJS108" s="134"/>
      <c r="OJT108" s="134"/>
      <c r="OJU108" s="134"/>
      <c r="OJV108" s="134"/>
      <c r="OJW108" s="134"/>
      <c r="OJX108" s="134"/>
      <c r="OJY108" s="134"/>
      <c r="OJZ108" s="134"/>
      <c r="OKA108" s="134"/>
      <c r="OKB108" s="134"/>
      <c r="OKC108" s="134"/>
      <c r="OKD108" s="134"/>
      <c r="OKE108" s="134"/>
      <c r="OKF108" s="134"/>
      <c r="OKG108" s="134"/>
      <c r="OKH108" s="134"/>
      <c r="OKI108" s="134"/>
      <c r="OKJ108" s="134"/>
      <c r="OKK108" s="134"/>
      <c r="OKL108" s="134"/>
      <c r="OKM108" s="134"/>
      <c r="OKN108" s="134"/>
      <c r="OKO108" s="134"/>
      <c r="OKP108" s="134"/>
      <c r="OKQ108" s="134"/>
      <c r="OKR108" s="134"/>
      <c r="OKS108" s="134"/>
      <c r="OKT108" s="134"/>
      <c r="OKU108" s="134"/>
      <c r="OKV108" s="134"/>
      <c r="OKW108" s="134"/>
      <c r="OKX108" s="134"/>
      <c r="OKY108" s="134"/>
      <c r="OKZ108" s="134"/>
      <c r="OLA108" s="134"/>
      <c r="OLB108" s="134"/>
      <c r="OLC108" s="134"/>
      <c r="OLD108" s="134"/>
      <c r="OLE108" s="134"/>
      <c r="OLF108" s="134"/>
      <c r="OLG108" s="134"/>
      <c r="OLH108" s="134"/>
      <c r="OLI108" s="134"/>
      <c r="OLJ108" s="134"/>
      <c r="OLK108" s="134"/>
      <c r="OLL108" s="134"/>
      <c r="OLM108" s="134"/>
      <c r="OLN108" s="134"/>
      <c r="OLO108" s="134"/>
      <c r="OLP108" s="134"/>
      <c r="OLQ108" s="134"/>
      <c r="OLR108" s="134"/>
      <c r="OLS108" s="134"/>
      <c r="OLT108" s="134"/>
      <c r="OLU108" s="134"/>
      <c r="OLV108" s="134"/>
      <c r="OLW108" s="134"/>
      <c r="OLX108" s="134"/>
      <c r="OLY108" s="134"/>
      <c r="OLZ108" s="134"/>
      <c r="OMA108" s="134"/>
      <c r="OMB108" s="134"/>
      <c r="OMC108" s="134"/>
      <c r="OMD108" s="134"/>
      <c r="OME108" s="134"/>
      <c r="OMF108" s="134"/>
      <c r="OMG108" s="134"/>
      <c r="OMH108" s="134"/>
      <c r="OMI108" s="134"/>
      <c r="OMJ108" s="134"/>
      <c r="OMK108" s="134"/>
      <c r="OML108" s="134"/>
      <c r="OMM108" s="134"/>
      <c r="OMN108" s="134"/>
      <c r="OMO108" s="134"/>
      <c r="OMP108" s="134"/>
      <c r="OMQ108" s="134"/>
      <c r="OMR108" s="134"/>
      <c r="OMS108" s="134"/>
      <c r="OMT108" s="134"/>
      <c r="OMU108" s="134"/>
      <c r="OMV108" s="134"/>
      <c r="OMW108" s="134"/>
      <c r="OMX108" s="134"/>
      <c r="OMY108" s="134"/>
      <c r="OMZ108" s="134"/>
      <c r="ONA108" s="134"/>
      <c r="ONB108" s="134"/>
      <c r="ONC108" s="134"/>
      <c r="OND108" s="134"/>
      <c r="ONE108" s="134"/>
      <c r="ONF108" s="134"/>
      <c r="ONG108" s="134"/>
      <c r="ONH108" s="134"/>
      <c r="ONI108" s="134"/>
      <c r="ONJ108" s="134"/>
      <c r="ONK108" s="134"/>
      <c r="ONL108" s="134"/>
      <c r="ONM108" s="134"/>
      <c r="ONN108" s="134"/>
      <c r="ONO108" s="134"/>
      <c r="ONP108" s="134"/>
      <c r="ONQ108" s="134"/>
      <c r="ONR108" s="134"/>
      <c r="ONS108" s="134"/>
      <c r="ONT108" s="134"/>
      <c r="ONU108" s="134"/>
      <c r="ONV108" s="134"/>
      <c r="ONW108" s="134"/>
      <c r="ONX108" s="134"/>
      <c r="ONY108" s="134"/>
      <c r="ONZ108" s="134"/>
      <c r="OOA108" s="134"/>
      <c r="OOB108" s="134"/>
      <c r="OOC108" s="134"/>
      <c r="OOD108" s="134"/>
      <c r="OOE108" s="134"/>
      <c r="OOF108" s="134"/>
      <c r="OOG108" s="134"/>
      <c r="OOH108" s="134"/>
      <c r="OOI108" s="134"/>
      <c r="OOJ108" s="134"/>
      <c r="OOK108" s="134"/>
      <c r="OOL108" s="134"/>
      <c r="OOM108" s="134"/>
      <c r="OON108" s="134"/>
      <c r="OOO108" s="134"/>
      <c r="OOP108" s="134"/>
      <c r="OOQ108" s="134"/>
      <c r="OOR108" s="134"/>
      <c r="OOS108" s="134"/>
      <c r="OOT108" s="134"/>
      <c r="OOU108" s="134"/>
      <c r="OOV108" s="134"/>
      <c r="OOW108" s="134"/>
      <c r="OOX108" s="134"/>
      <c r="OOY108" s="134"/>
      <c r="OOZ108" s="134"/>
      <c r="OPA108" s="134"/>
      <c r="OPB108" s="134"/>
      <c r="OPC108" s="134"/>
      <c r="OPD108" s="134"/>
      <c r="OPE108" s="134"/>
      <c r="OPF108" s="134"/>
      <c r="OPG108" s="134"/>
      <c r="OPH108" s="134"/>
      <c r="OPI108" s="134"/>
      <c r="OPJ108" s="134"/>
      <c r="OPK108" s="134"/>
      <c r="OPL108" s="134"/>
      <c r="OPM108" s="134"/>
      <c r="OPN108" s="134"/>
      <c r="OPO108" s="134"/>
      <c r="OPP108" s="134"/>
      <c r="OPQ108" s="134"/>
      <c r="OPR108" s="134"/>
      <c r="OPS108" s="134"/>
      <c r="OPT108" s="134"/>
      <c r="OPU108" s="134"/>
      <c r="OPV108" s="134"/>
      <c r="OPW108" s="134"/>
      <c r="OPX108" s="134"/>
      <c r="OPY108" s="134"/>
      <c r="OPZ108" s="134"/>
      <c r="OQA108" s="134"/>
      <c r="OQB108" s="134"/>
      <c r="OQC108" s="134"/>
      <c r="OQD108" s="134"/>
      <c r="OQE108" s="134"/>
      <c r="OQF108" s="134"/>
      <c r="OQG108" s="134"/>
      <c r="OQH108" s="134"/>
      <c r="OQI108" s="134"/>
      <c r="OQJ108" s="134"/>
      <c r="OQK108" s="134"/>
      <c r="OQL108" s="134"/>
      <c r="OQM108" s="134"/>
      <c r="OQN108" s="134"/>
      <c r="OQO108" s="134"/>
      <c r="OQP108" s="134"/>
      <c r="OQQ108" s="134"/>
      <c r="OQR108" s="134"/>
      <c r="OQS108" s="134"/>
      <c r="OQT108" s="134"/>
      <c r="OQU108" s="134"/>
      <c r="OQV108" s="134"/>
      <c r="OQW108" s="134"/>
      <c r="OQX108" s="134"/>
      <c r="OQY108" s="134"/>
      <c r="OQZ108" s="134"/>
      <c r="ORA108" s="134"/>
      <c r="ORB108" s="134"/>
      <c r="ORC108" s="134"/>
      <c r="ORD108" s="134"/>
      <c r="ORE108" s="134"/>
      <c r="ORF108" s="134"/>
      <c r="ORG108" s="134"/>
      <c r="ORH108" s="134"/>
      <c r="ORI108" s="134"/>
      <c r="ORJ108" s="134"/>
      <c r="ORK108" s="134"/>
      <c r="ORL108" s="134"/>
      <c r="ORM108" s="134"/>
      <c r="ORN108" s="134"/>
      <c r="ORO108" s="134"/>
      <c r="ORP108" s="134"/>
      <c r="ORQ108" s="134"/>
      <c r="ORR108" s="134"/>
      <c r="ORS108" s="134"/>
      <c r="ORT108" s="134"/>
      <c r="ORU108" s="134"/>
      <c r="ORV108" s="134"/>
      <c r="ORW108" s="134"/>
      <c r="ORX108" s="134"/>
      <c r="ORY108" s="134"/>
      <c r="ORZ108" s="134"/>
      <c r="OSA108" s="134"/>
      <c r="OSB108" s="134"/>
      <c r="OSC108" s="134"/>
      <c r="OSD108" s="134"/>
      <c r="OSE108" s="134"/>
      <c r="OSF108" s="134"/>
      <c r="OSG108" s="134"/>
      <c r="OSH108" s="134"/>
      <c r="OSI108" s="134"/>
      <c r="OSJ108" s="134"/>
      <c r="OSK108" s="134"/>
      <c r="OSL108" s="134"/>
      <c r="OSM108" s="134"/>
      <c r="OSN108" s="134"/>
      <c r="OSO108" s="134"/>
      <c r="OSP108" s="134"/>
      <c r="OSQ108" s="134"/>
      <c r="OSR108" s="134"/>
      <c r="OSS108" s="134"/>
      <c r="OST108" s="134"/>
      <c r="OSU108" s="134"/>
      <c r="OSV108" s="134"/>
      <c r="OSW108" s="134"/>
      <c r="OSX108" s="134"/>
      <c r="OSY108" s="134"/>
      <c r="OSZ108" s="134"/>
      <c r="OTA108" s="134"/>
      <c r="OTB108" s="134"/>
      <c r="OTC108" s="134"/>
      <c r="OTD108" s="134"/>
      <c r="OTE108" s="134"/>
      <c r="OTF108" s="134"/>
      <c r="OTG108" s="134"/>
      <c r="OTH108" s="134"/>
      <c r="OTI108" s="134"/>
      <c r="OTJ108" s="134"/>
      <c r="OTK108" s="134"/>
      <c r="OTL108" s="134"/>
      <c r="OTM108" s="134"/>
      <c r="OTN108" s="134"/>
      <c r="OTO108" s="134"/>
      <c r="OTP108" s="134"/>
      <c r="OTQ108" s="134"/>
      <c r="OTR108" s="134"/>
      <c r="OTS108" s="134"/>
      <c r="OTT108" s="134"/>
      <c r="OTU108" s="134"/>
      <c r="OTV108" s="134"/>
      <c r="OTW108" s="134"/>
      <c r="OTX108" s="134"/>
      <c r="OTY108" s="134"/>
      <c r="OTZ108" s="134"/>
      <c r="OUA108" s="134"/>
      <c r="OUB108" s="134"/>
      <c r="OUC108" s="134"/>
      <c r="OUD108" s="134"/>
      <c r="OUE108" s="134"/>
      <c r="OUF108" s="134"/>
      <c r="OUG108" s="134"/>
      <c r="OUH108" s="134"/>
      <c r="OUI108" s="134"/>
      <c r="OUJ108" s="134"/>
      <c r="OUK108" s="134"/>
      <c r="OUL108" s="134"/>
      <c r="OUM108" s="134"/>
      <c r="OUN108" s="134"/>
      <c r="OUO108" s="134"/>
      <c r="OUP108" s="134"/>
      <c r="OUQ108" s="134"/>
      <c r="OUR108" s="134"/>
      <c r="OUS108" s="134"/>
      <c r="OUT108" s="134"/>
      <c r="OUU108" s="134"/>
      <c r="OUV108" s="134"/>
      <c r="OUW108" s="134"/>
      <c r="OUX108" s="134"/>
      <c r="OUY108" s="134"/>
      <c r="OUZ108" s="134"/>
      <c r="OVA108" s="134"/>
      <c r="OVB108" s="134"/>
      <c r="OVC108" s="134"/>
      <c r="OVD108" s="134"/>
      <c r="OVE108" s="134"/>
      <c r="OVF108" s="134"/>
      <c r="OVG108" s="134"/>
      <c r="OVH108" s="134"/>
      <c r="OVI108" s="134"/>
      <c r="OVJ108" s="134"/>
      <c r="OVK108" s="134"/>
      <c r="OVL108" s="134"/>
      <c r="OVM108" s="134"/>
      <c r="OVN108" s="134"/>
      <c r="OVO108" s="134"/>
      <c r="OVP108" s="134"/>
      <c r="OVQ108" s="134"/>
      <c r="OVR108" s="134"/>
      <c r="OVS108" s="134"/>
      <c r="OVT108" s="134"/>
      <c r="OVU108" s="134"/>
      <c r="OVV108" s="134"/>
      <c r="OVW108" s="134"/>
      <c r="OVX108" s="134"/>
      <c r="OVY108" s="134"/>
      <c r="OVZ108" s="134"/>
      <c r="OWA108" s="134"/>
      <c r="OWB108" s="134"/>
      <c r="OWC108" s="134"/>
      <c r="OWD108" s="134"/>
      <c r="OWE108" s="134"/>
      <c r="OWF108" s="134"/>
      <c r="OWG108" s="134"/>
      <c r="OWH108" s="134"/>
      <c r="OWI108" s="134"/>
      <c r="OWJ108" s="134"/>
      <c r="OWK108" s="134"/>
      <c r="OWL108" s="134"/>
      <c r="OWM108" s="134"/>
      <c r="OWN108" s="134"/>
      <c r="OWO108" s="134"/>
      <c r="OWP108" s="134"/>
      <c r="OWQ108" s="134"/>
      <c r="OWR108" s="134"/>
      <c r="OWS108" s="134"/>
      <c r="OWT108" s="134"/>
      <c r="OWU108" s="134"/>
      <c r="OWV108" s="134"/>
      <c r="OWW108" s="134"/>
      <c r="OWX108" s="134"/>
      <c r="OWY108" s="134"/>
      <c r="OWZ108" s="134"/>
      <c r="OXA108" s="134"/>
      <c r="OXB108" s="134"/>
      <c r="OXC108" s="134"/>
      <c r="OXD108" s="134"/>
      <c r="OXE108" s="134"/>
      <c r="OXF108" s="134"/>
      <c r="OXG108" s="134"/>
      <c r="OXH108" s="134"/>
      <c r="OXI108" s="134"/>
      <c r="OXJ108" s="134"/>
      <c r="OXK108" s="134"/>
      <c r="OXL108" s="134"/>
      <c r="OXM108" s="134"/>
      <c r="OXN108" s="134"/>
      <c r="OXO108" s="134"/>
      <c r="OXP108" s="134"/>
      <c r="OXQ108" s="134"/>
      <c r="OXR108" s="134"/>
      <c r="OXS108" s="134"/>
      <c r="OXT108" s="134"/>
      <c r="OXU108" s="134"/>
      <c r="OXV108" s="134"/>
      <c r="OXW108" s="134"/>
      <c r="OXX108" s="134"/>
      <c r="OXY108" s="134"/>
      <c r="OXZ108" s="134"/>
      <c r="OYA108" s="134"/>
      <c r="OYB108" s="134"/>
      <c r="OYC108" s="134"/>
      <c r="OYD108" s="134"/>
      <c r="OYE108" s="134"/>
      <c r="OYF108" s="134"/>
      <c r="OYG108" s="134"/>
      <c r="OYH108" s="134"/>
      <c r="OYI108" s="134"/>
      <c r="OYJ108" s="134"/>
      <c r="OYK108" s="134"/>
      <c r="OYL108" s="134"/>
      <c r="OYM108" s="134"/>
      <c r="OYN108" s="134"/>
      <c r="OYO108" s="134"/>
      <c r="OYP108" s="134"/>
      <c r="OYQ108" s="134"/>
      <c r="OYR108" s="134"/>
      <c r="OYS108" s="134"/>
      <c r="OYT108" s="134"/>
      <c r="OYU108" s="134"/>
      <c r="OYV108" s="134"/>
      <c r="OYW108" s="134"/>
      <c r="OYX108" s="134"/>
      <c r="OYY108" s="134"/>
      <c r="OYZ108" s="134"/>
      <c r="OZA108" s="134"/>
      <c r="OZB108" s="134"/>
      <c r="OZC108" s="134"/>
      <c r="OZD108" s="134"/>
      <c r="OZE108" s="134"/>
      <c r="OZF108" s="134"/>
      <c r="OZG108" s="134"/>
      <c r="OZH108" s="134"/>
      <c r="OZI108" s="134"/>
      <c r="OZJ108" s="134"/>
      <c r="OZK108" s="134"/>
      <c r="OZL108" s="134"/>
      <c r="OZM108" s="134"/>
      <c r="OZN108" s="134"/>
      <c r="OZO108" s="134"/>
      <c r="OZP108" s="134"/>
      <c r="OZQ108" s="134"/>
      <c r="OZR108" s="134"/>
      <c r="OZS108" s="134"/>
      <c r="OZT108" s="134"/>
      <c r="OZU108" s="134"/>
      <c r="OZV108" s="134"/>
      <c r="OZW108" s="134"/>
      <c r="OZX108" s="134"/>
      <c r="OZY108" s="134"/>
      <c r="OZZ108" s="134"/>
      <c r="PAA108" s="134"/>
      <c r="PAB108" s="134"/>
      <c r="PAC108" s="134"/>
      <c r="PAD108" s="134"/>
      <c r="PAE108" s="134"/>
      <c r="PAF108" s="134"/>
      <c r="PAG108" s="134"/>
      <c r="PAH108" s="134"/>
      <c r="PAI108" s="134"/>
      <c r="PAJ108" s="134"/>
      <c r="PAK108" s="134"/>
      <c r="PAL108" s="134"/>
      <c r="PAM108" s="134"/>
      <c r="PAN108" s="134"/>
      <c r="PAO108" s="134"/>
      <c r="PAP108" s="134"/>
      <c r="PAQ108" s="134"/>
      <c r="PAR108" s="134"/>
      <c r="PAS108" s="134"/>
      <c r="PAT108" s="134"/>
      <c r="PAU108" s="134"/>
      <c r="PAV108" s="134"/>
      <c r="PAW108" s="134"/>
      <c r="PAX108" s="134"/>
      <c r="PAY108" s="134"/>
      <c r="PAZ108" s="134"/>
      <c r="PBA108" s="134"/>
      <c r="PBB108" s="134"/>
      <c r="PBC108" s="134"/>
      <c r="PBD108" s="134"/>
      <c r="PBE108" s="134"/>
      <c r="PBF108" s="134"/>
      <c r="PBG108" s="134"/>
      <c r="PBH108" s="134"/>
      <c r="PBI108" s="134"/>
      <c r="PBJ108" s="134"/>
      <c r="PBK108" s="134"/>
      <c r="PBL108" s="134"/>
      <c r="PBM108" s="134"/>
      <c r="PBN108" s="134"/>
      <c r="PBO108" s="134"/>
      <c r="PBP108" s="134"/>
      <c r="PBQ108" s="134"/>
      <c r="PBR108" s="134"/>
      <c r="PBS108" s="134"/>
      <c r="PBT108" s="134"/>
      <c r="PBU108" s="134"/>
      <c r="PBV108" s="134"/>
      <c r="PBW108" s="134"/>
      <c r="PBX108" s="134"/>
      <c r="PBY108" s="134"/>
      <c r="PBZ108" s="134"/>
      <c r="PCA108" s="134"/>
      <c r="PCB108" s="134"/>
      <c r="PCC108" s="134"/>
      <c r="PCD108" s="134"/>
      <c r="PCE108" s="134"/>
      <c r="PCF108" s="134"/>
      <c r="PCG108" s="134"/>
      <c r="PCH108" s="134"/>
      <c r="PCI108" s="134"/>
      <c r="PCJ108" s="134"/>
      <c r="PCK108" s="134"/>
      <c r="PCL108" s="134"/>
      <c r="PCM108" s="134"/>
      <c r="PCN108" s="134"/>
      <c r="PCO108" s="134"/>
      <c r="PCP108" s="134"/>
      <c r="PCQ108" s="134"/>
      <c r="PCR108" s="134"/>
      <c r="PCS108" s="134"/>
      <c r="PCT108" s="134"/>
      <c r="PCU108" s="134"/>
      <c r="PCV108" s="134"/>
      <c r="PCW108" s="134"/>
      <c r="PCX108" s="134"/>
      <c r="PCY108" s="134"/>
      <c r="PCZ108" s="134"/>
      <c r="PDA108" s="134"/>
      <c r="PDB108" s="134"/>
      <c r="PDC108" s="134"/>
      <c r="PDD108" s="134"/>
      <c r="PDE108" s="134"/>
      <c r="PDF108" s="134"/>
      <c r="PDG108" s="134"/>
      <c r="PDH108" s="134"/>
      <c r="PDI108" s="134"/>
      <c r="PDJ108" s="134"/>
      <c r="PDK108" s="134"/>
      <c r="PDL108" s="134"/>
      <c r="PDM108" s="134"/>
      <c r="PDN108" s="134"/>
      <c r="PDO108" s="134"/>
      <c r="PDP108" s="134"/>
      <c r="PDQ108" s="134"/>
      <c r="PDR108" s="134"/>
      <c r="PDS108" s="134"/>
      <c r="PDT108" s="134"/>
      <c r="PDU108" s="134"/>
      <c r="PDV108" s="134"/>
      <c r="PDW108" s="134"/>
      <c r="PDX108" s="134"/>
      <c r="PDY108" s="134"/>
      <c r="PDZ108" s="134"/>
      <c r="PEA108" s="134"/>
      <c r="PEB108" s="134"/>
      <c r="PEC108" s="134"/>
      <c r="PED108" s="134"/>
      <c r="PEE108" s="134"/>
      <c r="PEF108" s="134"/>
      <c r="PEG108" s="134"/>
      <c r="PEH108" s="134"/>
      <c r="PEI108" s="134"/>
      <c r="PEJ108" s="134"/>
      <c r="PEK108" s="134"/>
      <c r="PEL108" s="134"/>
      <c r="PEM108" s="134"/>
      <c r="PEN108" s="134"/>
      <c r="PEO108" s="134"/>
      <c r="PEP108" s="134"/>
      <c r="PEQ108" s="134"/>
      <c r="PER108" s="134"/>
      <c r="PES108" s="134"/>
      <c r="PET108" s="134"/>
      <c r="PEU108" s="134"/>
      <c r="PEV108" s="134"/>
      <c r="PEW108" s="134"/>
      <c r="PEX108" s="134"/>
      <c r="PEY108" s="134"/>
      <c r="PEZ108" s="134"/>
      <c r="PFA108" s="134"/>
      <c r="PFB108" s="134"/>
      <c r="PFC108" s="134"/>
      <c r="PFD108" s="134"/>
      <c r="PFE108" s="134"/>
      <c r="PFF108" s="134"/>
      <c r="PFG108" s="134"/>
      <c r="PFH108" s="134"/>
      <c r="PFI108" s="134"/>
      <c r="PFJ108" s="134"/>
      <c r="PFK108" s="134"/>
      <c r="PFL108" s="134"/>
      <c r="PFM108" s="134"/>
      <c r="PFN108" s="134"/>
      <c r="PFO108" s="134"/>
      <c r="PFP108" s="134"/>
      <c r="PFQ108" s="134"/>
      <c r="PFR108" s="134"/>
      <c r="PFS108" s="134"/>
      <c r="PFT108" s="134"/>
      <c r="PFU108" s="134"/>
      <c r="PFV108" s="134"/>
      <c r="PFW108" s="134"/>
      <c r="PFX108" s="134"/>
      <c r="PFY108" s="134"/>
      <c r="PFZ108" s="134"/>
      <c r="PGA108" s="134"/>
      <c r="PGB108" s="134"/>
      <c r="PGC108" s="134"/>
      <c r="PGD108" s="134"/>
      <c r="PGE108" s="134"/>
      <c r="PGF108" s="134"/>
      <c r="PGG108" s="134"/>
      <c r="PGH108" s="134"/>
      <c r="PGI108" s="134"/>
      <c r="PGJ108" s="134"/>
      <c r="PGK108" s="134"/>
      <c r="PGL108" s="134"/>
      <c r="PGM108" s="134"/>
      <c r="PGN108" s="134"/>
      <c r="PGO108" s="134"/>
      <c r="PGP108" s="134"/>
      <c r="PGQ108" s="134"/>
      <c r="PGR108" s="134"/>
      <c r="PGS108" s="134"/>
      <c r="PGT108" s="134"/>
      <c r="PGU108" s="134"/>
      <c r="PGV108" s="134"/>
      <c r="PGW108" s="134"/>
      <c r="PGX108" s="134"/>
      <c r="PGY108" s="134"/>
      <c r="PGZ108" s="134"/>
      <c r="PHA108" s="134"/>
      <c r="PHB108" s="134"/>
      <c r="PHC108" s="134"/>
      <c r="PHD108" s="134"/>
      <c r="PHE108" s="134"/>
      <c r="PHF108" s="134"/>
      <c r="PHG108" s="134"/>
      <c r="PHH108" s="134"/>
      <c r="PHI108" s="134"/>
      <c r="PHJ108" s="134"/>
      <c r="PHK108" s="134"/>
      <c r="PHL108" s="134"/>
      <c r="PHM108" s="134"/>
      <c r="PHN108" s="134"/>
      <c r="PHO108" s="134"/>
      <c r="PHP108" s="134"/>
      <c r="PHQ108" s="134"/>
      <c r="PHR108" s="134"/>
      <c r="PHS108" s="134"/>
      <c r="PHT108" s="134"/>
      <c r="PHU108" s="134"/>
      <c r="PHV108" s="134"/>
      <c r="PHW108" s="134"/>
      <c r="PHX108" s="134"/>
      <c r="PHY108" s="134"/>
      <c r="PHZ108" s="134"/>
      <c r="PIA108" s="134"/>
      <c r="PIB108" s="134"/>
      <c r="PIC108" s="134"/>
      <c r="PID108" s="134"/>
      <c r="PIE108" s="134"/>
      <c r="PIF108" s="134"/>
      <c r="PIG108" s="134"/>
      <c r="PIH108" s="134"/>
      <c r="PII108" s="134"/>
      <c r="PIJ108" s="134"/>
      <c r="PIK108" s="134"/>
      <c r="PIL108" s="134"/>
      <c r="PIM108" s="134"/>
      <c r="PIN108" s="134"/>
      <c r="PIO108" s="134"/>
      <c r="PIP108" s="134"/>
      <c r="PIQ108" s="134"/>
      <c r="PIR108" s="134"/>
      <c r="PIS108" s="134"/>
      <c r="PIT108" s="134"/>
      <c r="PIU108" s="134"/>
      <c r="PIV108" s="134"/>
      <c r="PIW108" s="134"/>
      <c r="PIX108" s="134"/>
      <c r="PIY108" s="134"/>
      <c r="PIZ108" s="134"/>
      <c r="PJA108" s="134"/>
      <c r="PJB108" s="134"/>
      <c r="PJC108" s="134"/>
      <c r="PJD108" s="134"/>
      <c r="PJE108" s="134"/>
      <c r="PJF108" s="134"/>
      <c r="PJG108" s="134"/>
      <c r="PJH108" s="134"/>
      <c r="PJI108" s="134"/>
      <c r="PJJ108" s="134"/>
      <c r="PJK108" s="134"/>
      <c r="PJL108" s="134"/>
      <c r="PJM108" s="134"/>
      <c r="PJN108" s="134"/>
      <c r="PJO108" s="134"/>
      <c r="PJP108" s="134"/>
      <c r="PJQ108" s="134"/>
      <c r="PJR108" s="134"/>
      <c r="PJS108" s="134"/>
      <c r="PJT108" s="134"/>
      <c r="PJU108" s="134"/>
      <c r="PJV108" s="134"/>
      <c r="PJW108" s="134"/>
      <c r="PJX108" s="134"/>
      <c r="PJY108" s="134"/>
      <c r="PJZ108" s="134"/>
      <c r="PKA108" s="134"/>
      <c r="PKB108" s="134"/>
      <c r="PKC108" s="134"/>
      <c r="PKD108" s="134"/>
      <c r="PKE108" s="134"/>
      <c r="PKF108" s="134"/>
      <c r="PKG108" s="134"/>
      <c r="PKH108" s="134"/>
      <c r="PKI108" s="134"/>
      <c r="PKJ108" s="134"/>
      <c r="PKK108" s="134"/>
      <c r="PKL108" s="134"/>
      <c r="PKM108" s="134"/>
      <c r="PKN108" s="134"/>
      <c r="PKO108" s="134"/>
      <c r="PKP108" s="134"/>
      <c r="PKQ108" s="134"/>
      <c r="PKR108" s="134"/>
      <c r="PKS108" s="134"/>
      <c r="PKT108" s="134"/>
      <c r="PKU108" s="134"/>
      <c r="PKV108" s="134"/>
      <c r="PKW108" s="134"/>
      <c r="PKX108" s="134"/>
      <c r="PKY108" s="134"/>
      <c r="PKZ108" s="134"/>
      <c r="PLA108" s="134"/>
      <c r="PLB108" s="134"/>
      <c r="PLC108" s="134"/>
      <c r="PLD108" s="134"/>
      <c r="PLE108" s="134"/>
      <c r="PLF108" s="134"/>
      <c r="PLG108" s="134"/>
      <c r="PLH108" s="134"/>
      <c r="PLI108" s="134"/>
      <c r="PLJ108" s="134"/>
      <c r="PLK108" s="134"/>
      <c r="PLL108" s="134"/>
      <c r="PLM108" s="134"/>
      <c r="PLN108" s="134"/>
      <c r="PLO108" s="134"/>
      <c r="PLP108" s="134"/>
      <c r="PLQ108" s="134"/>
      <c r="PLR108" s="134"/>
      <c r="PLS108" s="134"/>
      <c r="PLT108" s="134"/>
      <c r="PLU108" s="134"/>
      <c r="PLV108" s="134"/>
      <c r="PLW108" s="134"/>
      <c r="PLX108" s="134"/>
      <c r="PLY108" s="134"/>
      <c r="PLZ108" s="134"/>
      <c r="PMA108" s="134"/>
      <c r="PMB108" s="134"/>
      <c r="PMC108" s="134"/>
      <c r="PMD108" s="134"/>
      <c r="PME108" s="134"/>
      <c r="PMF108" s="134"/>
      <c r="PMG108" s="134"/>
      <c r="PMH108" s="134"/>
      <c r="PMI108" s="134"/>
      <c r="PMJ108" s="134"/>
      <c r="PMK108" s="134"/>
      <c r="PML108" s="134"/>
      <c r="PMM108" s="134"/>
      <c r="PMN108" s="134"/>
      <c r="PMO108" s="134"/>
      <c r="PMP108" s="134"/>
      <c r="PMQ108" s="134"/>
      <c r="PMR108" s="134"/>
      <c r="PMS108" s="134"/>
      <c r="PMT108" s="134"/>
      <c r="PMU108" s="134"/>
      <c r="PMV108" s="134"/>
      <c r="PMW108" s="134"/>
      <c r="PMX108" s="134"/>
      <c r="PMY108" s="134"/>
      <c r="PMZ108" s="134"/>
      <c r="PNA108" s="134"/>
      <c r="PNB108" s="134"/>
      <c r="PNC108" s="134"/>
      <c r="PND108" s="134"/>
      <c r="PNE108" s="134"/>
      <c r="PNF108" s="134"/>
      <c r="PNG108" s="134"/>
      <c r="PNH108" s="134"/>
      <c r="PNI108" s="134"/>
      <c r="PNJ108" s="134"/>
      <c r="PNK108" s="134"/>
      <c r="PNL108" s="134"/>
      <c r="PNM108" s="134"/>
      <c r="PNN108" s="134"/>
      <c r="PNO108" s="134"/>
      <c r="PNP108" s="134"/>
      <c r="PNQ108" s="134"/>
      <c r="PNR108" s="134"/>
      <c r="PNS108" s="134"/>
      <c r="PNT108" s="134"/>
      <c r="PNU108" s="134"/>
      <c r="PNV108" s="134"/>
      <c r="PNW108" s="134"/>
      <c r="PNX108" s="134"/>
      <c r="PNY108" s="134"/>
      <c r="PNZ108" s="134"/>
      <c r="POA108" s="134"/>
      <c r="POB108" s="134"/>
      <c r="POC108" s="134"/>
      <c r="POD108" s="134"/>
      <c r="POE108" s="134"/>
      <c r="POF108" s="134"/>
      <c r="POG108" s="134"/>
      <c r="POH108" s="134"/>
      <c r="POI108" s="134"/>
      <c r="POJ108" s="134"/>
      <c r="POK108" s="134"/>
      <c r="POL108" s="134"/>
      <c r="POM108" s="134"/>
      <c r="PON108" s="134"/>
      <c r="POO108" s="134"/>
      <c r="POP108" s="134"/>
      <c r="POQ108" s="134"/>
      <c r="POR108" s="134"/>
      <c r="POS108" s="134"/>
      <c r="POT108" s="134"/>
      <c r="POU108" s="134"/>
      <c r="POV108" s="134"/>
      <c r="POW108" s="134"/>
      <c r="POX108" s="134"/>
      <c r="POY108" s="134"/>
      <c r="POZ108" s="134"/>
      <c r="PPA108" s="134"/>
      <c r="PPB108" s="134"/>
      <c r="PPC108" s="134"/>
      <c r="PPD108" s="134"/>
      <c r="PPE108" s="134"/>
      <c r="PPF108" s="134"/>
      <c r="PPG108" s="134"/>
      <c r="PPH108" s="134"/>
      <c r="PPI108" s="134"/>
      <c r="PPJ108" s="134"/>
      <c r="PPK108" s="134"/>
      <c r="PPL108" s="134"/>
      <c r="PPM108" s="134"/>
      <c r="PPN108" s="134"/>
      <c r="PPO108" s="134"/>
      <c r="PPP108" s="134"/>
      <c r="PPQ108" s="134"/>
      <c r="PPR108" s="134"/>
      <c r="PPS108" s="134"/>
      <c r="PPT108" s="134"/>
      <c r="PPU108" s="134"/>
      <c r="PPV108" s="134"/>
      <c r="PPW108" s="134"/>
      <c r="PPX108" s="134"/>
      <c r="PPY108" s="134"/>
      <c r="PPZ108" s="134"/>
      <c r="PQA108" s="134"/>
      <c r="PQB108" s="134"/>
      <c r="PQC108" s="134"/>
      <c r="PQD108" s="134"/>
      <c r="PQE108" s="134"/>
      <c r="PQF108" s="134"/>
      <c r="PQG108" s="134"/>
      <c r="PQH108" s="134"/>
      <c r="PQI108" s="134"/>
      <c r="PQJ108" s="134"/>
      <c r="PQK108" s="134"/>
      <c r="PQL108" s="134"/>
      <c r="PQM108" s="134"/>
      <c r="PQN108" s="134"/>
      <c r="PQO108" s="134"/>
      <c r="PQP108" s="134"/>
      <c r="PQQ108" s="134"/>
      <c r="PQR108" s="134"/>
      <c r="PQS108" s="134"/>
      <c r="PQT108" s="134"/>
      <c r="PQU108" s="134"/>
      <c r="PQV108" s="134"/>
      <c r="PQW108" s="134"/>
      <c r="PQX108" s="134"/>
      <c r="PQY108" s="134"/>
      <c r="PQZ108" s="134"/>
      <c r="PRA108" s="134"/>
      <c r="PRB108" s="134"/>
      <c r="PRC108" s="134"/>
      <c r="PRD108" s="134"/>
      <c r="PRE108" s="134"/>
      <c r="PRF108" s="134"/>
      <c r="PRG108" s="134"/>
      <c r="PRH108" s="134"/>
      <c r="PRI108" s="134"/>
      <c r="PRJ108" s="134"/>
      <c r="PRK108" s="134"/>
      <c r="PRL108" s="134"/>
      <c r="PRM108" s="134"/>
      <c r="PRN108" s="134"/>
      <c r="PRO108" s="134"/>
      <c r="PRP108" s="134"/>
      <c r="PRQ108" s="134"/>
      <c r="PRR108" s="134"/>
      <c r="PRS108" s="134"/>
      <c r="PRT108" s="134"/>
      <c r="PRU108" s="134"/>
      <c r="PRV108" s="134"/>
      <c r="PRW108" s="134"/>
      <c r="PRX108" s="134"/>
      <c r="PRY108" s="134"/>
      <c r="PRZ108" s="134"/>
      <c r="PSA108" s="134"/>
      <c r="PSB108" s="134"/>
      <c r="PSC108" s="134"/>
      <c r="PSD108" s="134"/>
      <c r="PSE108" s="134"/>
      <c r="PSF108" s="134"/>
      <c r="PSG108" s="134"/>
      <c r="PSH108" s="134"/>
      <c r="PSI108" s="134"/>
      <c r="PSJ108" s="134"/>
      <c r="PSK108" s="134"/>
      <c r="PSL108" s="134"/>
      <c r="PSM108" s="134"/>
      <c r="PSN108" s="134"/>
      <c r="PSO108" s="134"/>
      <c r="PSP108" s="134"/>
      <c r="PSQ108" s="134"/>
      <c r="PSR108" s="134"/>
      <c r="PSS108" s="134"/>
      <c r="PST108" s="134"/>
      <c r="PSU108" s="134"/>
      <c r="PSV108" s="134"/>
      <c r="PSW108" s="134"/>
      <c r="PSX108" s="134"/>
      <c r="PSY108" s="134"/>
      <c r="PSZ108" s="134"/>
      <c r="PTA108" s="134"/>
      <c r="PTB108" s="134"/>
      <c r="PTC108" s="134"/>
      <c r="PTD108" s="134"/>
      <c r="PTE108" s="134"/>
      <c r="PTF108" s="134"/>
      <c r="PTG108" s="134"/>
      <c r="PTH108" s="134"/>
      <c r="PTI108" s="134"/>
      <c r="PTJ108" s="134"/>
      <c r="PTK108" s="134"/>
      <c r="PTL108" s="134"/>
      <c r="PTM108" s="134"/>
      <c r="PTN108" s="134"/>
      <c r="PTO108" s="134"/>
      <c r="PTP108" s="134"/>
      <c r="PTQ108" s="134"/>
      <c r="PTR108" s="134"/>
      <c r="PTS108" s="134"/>
      <c r="PTT108" s="134"/>
      <c r="PTU108" s="134"/>
      <c r="PTV108" s="134"/>
      <c r="PTW108" s="134"/>
      <c r="PTX108" s="134"/>
      <c r="PTY108" s="134"/>
      <c r="PTZ108" s="134"/>
      <c r="PUA108" s="134"/>
      <c r="PUB108" s="134"/>
      <c r="PUC108" s="134"/>
      <c r="PUD108" s="134"/>
      <c r="PUE108" s="134"/>
      <c r="PUF108" s="134"/>
      <c r="PUG108" s="134"/>
      <c r="PUH108" s="134"/>
      <c r="PUI108" s="134"/>
      <c r="PUJ108" s="134"/>
      <c r="PUK108" s="134"/>
      <c r="PUL108" s="134"/>
      <c r="PUM108" s="134"/>
      <c r="PUN108" s="134"/>
      <c r="PUO108" s="134"/>
      <c r="PUP108" s="134"/>
      <c r="PUQ108" s="134"/>
      <c r="PUR108" s="134"/>
      <c r="PUS108" s="134"/>
      <c r="PUT108" s="134"/>
      <c r="PUU108" s="134"/>
      <c r="PUV108" s="134"/>
      <c r="PUW108" s="134"/>
      <c r="PUX108" s="134"/>
      <c r="PUY108" s="134"/>
      <c r="PUZ108" s="134"/>
      <c r="PVA108" s="134"/>
      <c r="PVB108" s="134"/>
      <c r="PVC108" s="134"/>
      <c r="PVD108" s="134"/>
      <c r="PVE108" s="134"/>
      <c r="PVF108" s="134"/>
      <c r="PVG108" s="134"/>
      <c r="PVH108" s="134"/>
      <c r="PVI108" s="134"/>
      <c r="PVJ108" s="134"/>
      <c r="PVK108" s="134"/>
      <c r="PVL108" s="134"/>
      <c r="PVM108" s="134"/>
      <c r="PVN108" s="134"/>
      <c r="PVO108" s="134"/>
      <c r="PVP108" s="134"/>
      <c r="PVQ108" s="134"/>
      <c r="PVR108" s="134"/>
      <c r="PVS108" s="134"/>
      <c r="PVT108" s="134"/>
      <c r="PVU108" s="134"/>
      <c r="PVV108" s="134"/>
      <c r="PVW108" s="134"/>
      <c r="PVX108" s="134"/>
      <c r="PVY108" s="134"/>
      <c r="PVZ108" s="134"/>
      <c r="PWA108" s="134"/>
      <c r="PWB108" s="134"/>
      <c r="PWC108" s="134"/>
      <c r="PWD108" s="134"/>
      <c r="PWE108" s="134"/>
      <c r="PWF108" s="134"/>
      <c r="PWG108" s="134"/>
      <c r="PWH108" s="134"/>
      <c r="PWI108" s="134"/>
      <c r="PWJ108" s="134"/>
      <c r="PWK108" s="134"/>
      <c r="PWL108" s="134"/>
      <c r="PWM108" s="134"/>
      <c r="PWN108" s="134"/>
      <c r="PWO108" s="134"/>
      <c r="PWP108" s="134"/>
      <c r="PWQ108" s="134"/>
      <c r="PWR108" s="134"/>
      <c r="PWS108" s="134"/>
      <c r="PWT108" s="134"/>
      <c r="PWU108" s="134"/>
      <c r="PWV108" s="134"/>
      <c r="PWW108" s="134"/>
      <c r="PWX108" s="134"/>
      <c r="PWY108" s="134"/>
      <c r="PWZ108" s="134"/>
      <c r="PXA108" s="134"/>
      <c r="PXB108" s="134"/>
      <c r="PXC108" s="134"/>
      <c r="PXD108" s="134"/>
      <c r="PXE108" s="134"/>
      <c r="PXF108" s="134"/>
      <c r="PXG108" s="134"/>
      <c r="PXH108" s="134"/>
      <c r="PXI108" s="134"/>
      <c r="PXJ108" s="134"/>
      <c r="PXK108" s="134"/>
      <c r="PXL108" s="134"/>
      <c r="PXM108" s="134"/>
      <c r="PXN108" s="134"/>
      <c r="PXO108" s="134"/>
      <c r="PXP108" s="134"/>
      <c r="PXQ108" s="134"/>
      <c r="PXR108" s="134"/>
      <c r="PXS108" s="134"/>
      <c r="PXT108" s="134"/>
      <c r="PXU108" s="134"/>
      <c r="PXV108" s="134"/>
      <c r="PXW108" s="134"/>
      <c r="PXX108" s="134"/>
      <c r="PXY108" s="134"/>
      <c r="PXZ108" s="134"/>
      <c r="PYA108" s="134"/>
      <c r="PYB108" s="134"/>
      <c r="PYC108" s="134"/>
      <c r="PYD108" s="134"/>
      <c r="PYE108" s="134"/>
      <c r="PYF108" s="134"/>
      <c r="PYG108" s="134"/>
      <c r="PYH108" s="134"/>
      <c r="PYI108" s="134"/>
      <c r="PYJ108" s="134"/>
      <c r="PYK108" s="134"/>
      <c r="PYL108" s="134"/>
      <c r="PYM108" s="134"/>
      <c r="PYN108" s="134"/>
      <c r="PYO108" s="134"/>
      <c r="PYP108" s="134"/>
      <c r="PYQ108" s="134"/>
      <c r="PYR108" s="134"/>
      <c r="PYS108" s="134"/>
      <c r="PYT108" s="134"/>
      <c r="PYU108" s="134"/>
      <c r="PYV108" s="134"/>
      <c r="PYW108" s="134"/>
      <c r="PYX108" s="134"/>
      <c r="PYY108" s="134"/>
      <c r="PYZ108" s="134"/>
      <c r="PZA108" s="134"/>
      <c r="PZB108" s="134"/>
      <c r="PZC108" s="134"/>
      <c r="PZD108" s="134"/>
      <c r="PZE108" s="134"/>
      <c r="PZF108" s="134"/>
      <c r="PZG108" s="134"/>
      <c r="PZH108" s="134"/>
      <c r="PZI108" s="134"/>
      <c r="PZJ108" s="134"/>
      <c r="PZK108" s="134"/>
      <c r="PZL108" s="134"/>
      <c r="PZM108" s="134"/>
      <c r="PZN108" s="134"/>
      <c r="PZO108" s="134"/>
      <c r="PZP108" s="134"/>
      <c r="PZQ108" s="134"/>
      <c r="PZR108" s="134"/>
      <c r="PZS108" s="134"/>
      <c r="PZT108" s="134"/>
      <c r="PZU108" s="134"/>
      <c r="PZV108" s="134"/>
      <c r="PZW108" s="134"/>
      <c r="PZX108" s="134"/>
      <c r="PZY108" s="134"/>
      <c r="PZZ108" s="134"/>
      <c r="QAA108" s="134"/>
      <c r="QAB108" s="134"/>
      <c r="QAC108" s="134"/>
      <c r="QAD108" s="134"/>
      <c r="QAE108" s="134"/>
      <c r="QAF108" s="134"/>
      <c r="QAG108" s="134"/>
      <c r="QAH108" s="134"/>
      <c r="QAI108" s="134"/>
      <c r="QAJ108" s="134"/>
      <c r="QAK108" s="134"/>
      <c r="QAL108" s="134"/>
      <c r="QAM108" s="134"/>
      <c r="QAN108" s="134"/>
      <c r="QAO108" s="134"/>
      <c r="QAP108" s="134"/>
      <c r="QAQ108" s="134"/>
      <c r="QAR108" s="134"/>
      <c r="QAS108" s="134"/>
      <c r="QAT108" s="134"/>
      <c r="QAU108" s="134"/>
      <c r="QAV108" s="134"/>
      <c r="QAW108" s="134"/>
      <c r="QAX108" s="134"/>
      <c r="QAY108" s="134"/>
      <c r="QAZ108" s="134"/>
      <c r="QBA108" s="134"/>
      <c r="QBB108" s="134"/>
      <c r="QBC108" s="134"/>
      <c r="QBD108" s="134"/>
      <c r="QBE108" s="134"/>
      <c r="QBF108" s="134"/>
      <c r="QBG108" s="134"/>
      <c r="QBH108" s="134"/>
      <c r="QBI108" s="134"/>
      <c r="QBJ108" s="134"/>
      <c r="QBK108" s="134"/>
      <c r="QBL108" s="134"/>
      <c r="QBM108" s="134"/>
      <c r="QBN108" s="134"/>
      <c r="QBO108" s="134"/>
      <c r="QBP108" s="134"/>
      <c r="QBQ108" s="134"/>
      <c r="QBR108" s="134"/>
      <c r="QBS108" s="134"/>
      <c r="QBT108" s="134"/>
      <c r="QBU108" s="134"/>
      <c r="QBV108" s="134"/>
      <c r="QBW108" s="134"/>
      <c r="QBX108" s="134"/>
      <c r="QBY108" s="134"/>
      <c r="QBZ108" s="134"/>
      <c r="QCA108" s="134"/>
      <c r="QCB108" s="134"/>
      <c r="QCC108" s="134"/>
      <c r="QCD108" s="134"/>
      <c r="QCE108" s="134"/>
      <c r="QCF108" s="134"/>
      <c r="QCG108" s="134"/>
      <c r="QCH108" s="134"/>
      <c r="QCI108" s="134"/>
      <c r="QCJ108" s="134"/>
      <c r="QCK108" s="134"/>
      <c r="QCL108" s="134"/>
      <c r="QCM108" s="134"/>
      <c r="QCN108" s="134"/>
      <c r="QCO108" s="134"/>
      <c r="QCP108" s="134"/>
      <c r="QCQ108" s="134"/>
      <c r="QCR108" s="134"/>
      <c r="QCS108" s="134"/>
      <c r="QCT108" s="134"/>
      <c r="QCU108" s="134"/>
      <c r="QCV108" s="134"/>
      <c r="QCW108" s="134"/>
      <c r="QCX108" s="134"/>
      <c r="QCY108" s="134"/>
      <c r="QCZ108" s="134"/>
      <c r="QDA108" s="134"/>
      <c r="QDB108" s="134"/>
      <c r="QDC108" s="134"/>
      <c r="QDD108" s="134"/>
      <c r="QDE108" s="134"/>
      <c r="QDF108" s="134"/>
      <c r="QDG108" s="134"/>
      <c r="QDH108" s="134"/>
      <c r="QDI108" s="134"/>
      <c r="QDJ108" s="134"/>
      <c r="QDK108" s="134"/>
      <c r="QDL108" s="134"/>
      <c r="QDM108" s="134"/>
      <c r="QDN108" s="134"/>
      <c r="QDO108" s="134"/>
      <c r="QDP108" s="134"/>
      <c r="QDQ108" s="134"/>
      <c r="QDR108" s="134"/>
      <c r="QDS108" s="134"/>
      <c r="QDT108" s="134"/>
      <c r="QDU108" s="134"/>
      <c r="QDV108" s="134"/>
      <c r="QDW108" s="134"/>
      <c r="QDX108" s="134"/>
      <c r="QDY108" s="134"/>
      <c r="QDZ108" s="134"/>
      <c r="QEA108" s="134"/>
      <c r="QEB108" s="134"/>
      <c r="QEC108" s="134"/>
      <c r="QED108" s="134"/>
      <c r="QEE108" s="134"/>
      <c r="QEF108" s="134"/>
      <c r="QEG108" s="134"/>
      <c r="QEH108" s="134"/>
      <c r="QEI108" s="134"/>
      <c r="QEJ108" s="134"/>
      <c r="QEK108" s="134"/>
      <c r="QEL108" s="134"/>
      <c r="QEM108" s="134"/>
      <c r="QEN108" s="134"/>
      <c r="QEO108" s="134"/>
      <c r="QEP108" s="134"/>
      <c r="QEQ108" s="134"/>
      <c r="QER108" s="134"/>
      <c r="QES108" s="134"/>
      <c r="QET108" s="134"/>
      <c r="QEU108" s="134"/>
      <c r="QEV108" s="134"/>
      <c r="QEW108" s="134"/>
      <c r="QEX108" s="134"/>
      <c r="QEY108" s="134"/>
      <c r="QEZ108" s="134"/>
      <c r="QFA108" s="134"/>
      <c r="QFB108" s="134"/>
      <c r="QFC108" s="134"/>
      <c r="QFD108" s="134"/>
      <c r="QFE108" s="134"/>
      <c r="QFF108" s="134"/>
      <c r="QFG108" s="134"/>
      <c r="QFH108" s="134"/>
      <c r="QFI108" s="134"/>
      <c r="QFJ108" s="134"/>
      <c r="QFK108" s="134"/>
      <c r="QFL108" s="134"/>
      <c r="QFM108" s="134"/>
      <c r="QFN108" s="134"/>
      <c r="QFO108" s="134"/>
      <c r="QFP108" s="134"/>
      <c r="QFQ108" s="134"/>
      <c r="QFR108" s="134"/>
      <c r="QFS108" s="134"/>
      <c r="QFT108" s="134"/>
      <c r="QFU108" s="134"/>
      <c r="QFV108" s="134"/>
      <c r="QFW108" s="134"/>
      <c r="QFX108" s="134"/>
      <c r="QFY108" s="134"/>
      <c r="QFZ108" s="134"/>
      <c r="QGA108" s="134"/>
      <c r="QGB108" s="134"/>
      <c r="QGC108" s="134"/>
      <c r="QGD108" s="134"/>
      <c r="QGE108" s="134"/>
      <c r="QGF108" s="134"/>
      <c r="QGG108" s="134"/>
      <c r="QGH108" s="134"/>
      <c r="QGI108" s="134"/>
      <c r="QGJ108" s="134"/>
      <c r="QGK108" s="134"/>
      <c r="QGL108" s="134"/>
      <c r="QGM108" s="134"/>
      <c r="QGN108" s="134"/>
      <c r="QGO108" s="134"/>
      <c r="QGP108" s="134"/>
      <c r="QGQ108" s="134"/>
      <c r="QGR108" s="134"/>
      <c r="QGS108" s="134"/>
      <c r="QGT108" s="134"/>
      <c r="QGU108" s="134"/>
      <c r="QGV108" s="134"/>
      <c r="QGW108" s="134"/>
      <c r="QGX108" s="134"/>
      <c r="QGY108" s="134"/>
      <c r="QGZ108" s="134"/>
      <c r="QHA108" s="134"/>
      <c r="QHB108" s="134"/>
      <c r="QHC108" s="134"/>
      <c r="QHD108" s="134"/>
      <c r="QHE108" s="134"/>
      <c r="QHF108" s="134"/>
      <c r="QHG108" s="134"/>
      <c r="QHH108" s="134"/>
      <c r="QHI108" s="134"/>
      <c r="QHJ108" s="134"/>
      <c r="QHK108" s="134"/>
      <c r="QHL108" s="134"/>
      <c r="QHM108" s="134"/>
      <c r="QHN108" s="134"/>
      <c r="QHO108" s="134"/>
      <c r="QHP108" s="134"/>
      <c r="QHQ108" s="134"/>
      <c r="QHR108" s="134"/>
      <c r="QHS108" s="134"/>
      <c r="QHT108" s="134"/>
      <c r="QHU108" s="134"/>
      <c r="QHV108" s="134"/>
      <c r="QHW108" s="134"/>
      <c r="QHX108" s="134"/>
      <c r="QHY108" s="134"/>
      <c r="QHZ108" s="134"/>
      <c r="QIA108" s="134"/>
      <c r="QIB108" s="134"/>
      <c r="QIC108" s="134"/>
      <c r="QID108" s="134"/>
      <c r="QIE108" s="134"/>
      <c r="QIF108" s="134"/>
      <c r="QIG108" s="134"/>
      <c r="QIH108" s="134"/>
      <c r="QII108" s="134"/>
      <c r="QIJ108" s="134"/>
      <c r="QIK108" s="134"/>
      <c r="QIL108" s="134"/>
      <c r="QIM108" s="134"/>
      <c r="QIN108" s="134"/>
      <c r="QIO108" s="134"/>
      <c r="QIP108" s="134"/>
      <c r="QIQ108" s="134"/>
      <c r="QIR108" s="134"/>
      <c r="QIS108" s="134"/>
      <c r="QIT108" s="134"/>
      <c r="QIU108" s="134"/>
      <c r="QIV108" s="134"/>
      <c r="QIW108" s="134"/>
      <c r="QIX108" s="134"/>
      <c r="QIY108" s="134"/>
      <c r="QIZ108" s="134"/>
      <c r="QJA108" s="134"/>
      <c r="QJB108" s="134"/>
      <c r="QJC108" s="134"/>
      <c r="QJD108" s="134"/>
      <c r="QJE108" s="134"/>
      <c r="QJF108" s="134"/>
      <c r="QJG108" s="134"/>
      <c r="QJH108" s="134"/>
      <c r="QJI108" s="134"/>
      <c r="QJJ108" s="134"/>
      <c r="QJK108" s="134"/>
      <c r="QJL108" s="134"/>
      <c r="QJM108" s="134"/>
      <c r="QJN108" s="134"/>
      <c r="QJO108" s="134"/>
      <c r="QJP108" s="134"/>
      <c r="QJQ108" s="134"/>
      <c r="QJR108" s="134"/>
      <c r="QJS108" s="134"/>
      <c r="QJT108" s="134"/>
      <c r="QJU108" s="134"/>
      <c r="QJV108" s="134"/>
      <c r="QJW108" s="134"/>
      <c r="QJX108" s="134"/>
      <c r="QJY108" s="134"/>
      <c r="QJZ108" s="134"/>
      <c r="QKA108" s="134"/>
      <c r="QKB108" s="134"/>
      <c r="QKC108" s="134"/>
      <c r="QKD108" s="134"/>
      <c r="QKE108" s="134"/>
      <c r="QKF108" s="134"/>
      <c r="QKG108" s="134"/>
      <c r="QKH108" s="134"/>
      <c r="QKI108" s="134"/>
      <c r="QKJ108" s="134"/>
      <c r="QKK108" s="134"/>
      <c r="QKL108" s="134"/>
      <c r="QKM108" s="134"/>
      <c r="QKN108" s="134"/>
      <c r="QKO108" s="134"/>
      <c r="QKP108" s="134"/>
      <c r="QKQ108" s="134"/>
      <c r="QKR108" s="134"/>
      <c r="QKS108" s="134"/>
      <c r="QKT108" s="134"/>
      <c r="QKU108" s="134"/>
      <c r="QKV108" s="134"/>
      <c r="QKW108" s="134"/>
      <c r="QKX108" s="134"/>
      <c r="QKY108" s="134"/>
      <c r="QKZ108" s="134"/>
      <c r="QLA108" s="134"/>
      <c r="QLB108" s="134"/>
      <c r="QLC108" s="134"/>
      <c r="QLD108" s="134"/>
      <c r="QLE108" s="134"/>
      <c r="QLF108" s="134"/>
      <c r="QLG108" s="134"/>
      <c r="QLH108" s="134"/>
      <c r="QLI108" s="134"/>
      <c r="QLJ108" s="134"/>
      <c r="QLK108" s="134"/>
      <c r="QLL108" s="134"/>
      <c r="QLM108" s="134"/>
      <c r="QLN108" s="134"/>
      <c r="QLO108" s="134"/>
      <c r="QLP108" s="134"/>
      <c r="QLQ108" s="134"/>
      <c r="QLR108" s="134"/>
      <c r="QLS108" s="134"/>
      <c r="QLT108" s="134"/>
      <c r="QLU108" s="134"/>
      <c r="QLV108" s="134"/>
      <c r="QLW108" s="134"/>
      <c r="QLX108" s="134"/>
      <c r="QLY108" s="134"/>
      <c r="QLZ108" s="134"/>
      <c r="QMA108" s="134"/>
      <c r="QMB108" s="134"/>
      <c r="QMC108" s="134"/>
      <c r="QMD108" s="134"/>
      <c r="QME108" s="134"/>
      <c r="QMF108" s="134"/>
      <c r="QMG108" s="134"/>
      <c r="QMH108" s="134"/>
      <c r="QMI108" s="134"/>
      <c r="QMJ108" s="134"/>
      <c r="QMK108" s="134"/>
      <c r="QML108" s="134"/>
      <c r="QMM108" s="134"/>
      <c r="QMN108" s="134"/>
      <c r="QMO108" s="134"/>
      <c r="QMP108" s="134"/>
      <c r="QMQ108" s="134"/>
      <c r="QMR108" s="134"/>
      <c r="QMS108" s="134"/>
      <c r="QMT108" s="134"/>
      <c r="QMU108" s="134"/>
      <c r="QMV108" s="134"/>
      <c r="QMW108" s="134"/>
      <c r="QMX108" s="134"/>
      <c r="QMY108" s="134"/>
      <c r="QMZ108" s="134"/>
      <c r="QNA108" s="134"/>
      <c r="QNB108" s="134"/>
      <c r="QNC108" s="134"/>
      <c r="QND108" s="134"/>
      <c r="QNE108" s="134"/>
      <c r="QNF108" s="134"/>
      <c r="QNG108" s="134"/>
      <c r="QNH108" s="134"/>
      <c r="QNI108" s="134"/>
      <c r="QNJ108" s="134"/>
      <c r="QNK108" s="134"/>
      <c r="QNL108" s="134"/>
      <c r="QNM108" s="134"/>
      <c r="QNN108" s="134"/>
      <c r="QNO108" s="134"/>
      <c r="QNP108" s="134"/>
      <c r="QNQ108" s="134"/>
      <c r="QNR108" s="134"/>
      <c r="QNS108" s="134"/>
      <c r="QNT108" s="134"/>
      <c r="QNU108" s="134"/>
      <c r="QNV108" s="134"/>
      <c r="QNW108" s="134"/>
      <c r="QNX108" s="134"/>
      <c r="QNY108" s="134"/>
      <c r="QNZ108" s="134"/>
      <c r="QOA108" s="134"/>
      <c r="QOB108" s="134"/>
      <c r="QOC108" s="134"/>
      <c r="QOD108" s="134"/>
      <c r="QOE108" s="134"/>
      <c r="QOF108" s="134"/>
      <c r="QOG108" s="134"/>
      <c r="QOH108" s="134"/>
      <c r="QOI108" s="134"/>
      <c r="QOJ108" s="134"/>
      <c r="QOK108" s="134"/>
      <c r="QOL108" s="134"/>
      <c r="QOM108" s="134"/>
      <c r="QON108" s="134"/>
      <c r="QOO108" s="134"/>
      <c r="QOP108" s="134"/>
      <c r="QOQ108" s="134"/>
      <c r="QOR108" s="134"/>
      <c r="QOS108" s="134"/>
      <c r="QOT108" s="134"/>
      <c r="QOU108" s="134"/>
      <c r="QOV108" s="134"/>
      <c r="QOW108" s="134"/>
      <c r="QOX108" s="134"/>
      <c r="QOY108" s="134"/>
      <c r="QOZ108" s="134"/>
      <c r="QPA108" s="134"/>
      <c r="QPB108" s="134"/>
      <c r="QPC108" s="134"/>
      <c r="QPD108" s="134"/>
      <c r="QPE108" s="134"/>
      <c r="QPF108" s="134"/>
      <c r="QPG108" s="134"/>
      <c r="QPH108" s="134"/>
      <c r="QPI108" s="134"/>
      <c r="QPJ108" s="134"/>
      <c r="QPK108" s="134"/>
      <c r="QPL108" s="134"/>
      <c r="QPM108" s="134"/>
      <c r="QPN108" s="134"/>
      <c r="QPO108" s="134"/>
      <c r="QPP108" s="134"/>
      <c r="QPQ108" s="134"/>
      <c r="QPR108" s="134"/>
      <c r="QPS108" s="134"/>
      <c r="QPT108" s="134"/>
      <c r="QPU108" s="134"/>
      <c r="QPV108" s="134"/>
      <c r="QPW108" s="134"/>
      <c r="QPX108" s="134"/>
      <c r="QPY108" s="134"/>
      <c r="QPZ108" s="134"/>
      <c r="QQA108" s="134"/>
      <c r="QQB108" s="134"/>
      <c r="QQC108" s="134"/>
      <c r="QQD108" s="134"/>
      <c r="QQE108" s="134"/>
      <c r="QQF108" s="134"/>
      <c r="QQG108" s="134"/>
      <c r="QQH108" s="134"/>
      <c r="QQI108" s="134"/>
      <c r="QQJ108" s="134"/>
      <c r="QQK108" s="134"/>
      <c r="QQL108" s="134"/>
      <c r="QQM108" s="134"/>
      <c r="QQN108" s="134"/>
      <c r="QQO108" s="134"/>
      <c r="QQP108" s="134"/>
      <c r="QQQ108" s="134"/>
      <c r="QQR108" s="134"/>
      <c r="QQS108" s="134"/>
      <c r="QQT108" s="134"/>
      <c r="QQU108" s="134"/>
      <c r="QQV108" s="134"/>
      <c r="QQW108" s="134"/>
      <c r="QQX108" s="134"/>
      <c r="QQY108" s="134"/>
      <c r="QQZ108" s="134"/>
      <c r="QRA108" s="134"/>
      <c r="QRB108" s="134"/>
      <c r="QRC108" s="134"/>
      <c r="QRD108" s="134"/>
      <c r="QRE108" s="134"/>
      <c r="QRF108" s="134"/>
      <c r="QRG108" s="134"/>
      <c r="QRH108" s="134"/>
      <c r="QRI108" s="134"/>
      <c r="QRJ108" s="134"/>
      <c r="QRK108" s="134"/>
      <c r="QRL108" s="134"/>
      <c r="QRM108" s="134"/>
      <c r="QRN108" s="134"/>
      <c r="QRO108" s="134"/>
      <c r="QRP108" s="134"/>
      <c r="QRQ108" s="134"/>
      <c r="QRR108" s="134"/>
      <c r="QRS108" s="134"/>
      <c r="QRT108" s="134"/>
      <c r="QRU108" s="134"/>
      <c r="QRV108" s="134"/>
      <c r="QRW108" s="134"/>
      <c r="QRX108" s="134"/>
      <c r="QRY108" s="134"/>
      <c r="QRZ108" s="134"/>
      <c r="QSA108" s="134"/>
      <c r="QSB108" s="134"/>
      <c r="QSC108" s="134"/>
      <c r="QSD108" s="134"/>
      <c r="QSE108" s="134"/>
      <c r="QSF108" s="134"/>
      <c r="QSG108" s="134"/>
      <c r="QSH108" s="134"/>
      <c r="QSI108" s="134"/>
      <c r="QSJ108" s="134"/>
      <c r="QSK108" s="134"/>
      <c r="QSL108" s="134"/>
      <c r="QSM108" s="134"/>
      <c r="QSN108" s="134"/>
      <c r="QSO108" s="134"/>
      <c r="QSP108" s="134"/>
      <c r="QSQ108" s="134"/>
      <c r="QSR108" s="134"/>
      <c r="QSS108" s="134"/>
      <c r="QST108" s="134"/>
      <c r="QSU108" s="134"/>
      <c r="QSV108" s="134"/>
      <c r="QSW108" s="134"/>
      <c r="QSX108" s="134"/>
      <c r="QSY108" s="134"/>
      <c r="QSZ108" s="134"/>
      <c r="QTA108" s="134"/>
      <c r="QTB108" s="134"/>
      <c r="QTC108" s="134"/>
      <c r="QTD108" s="134"/>
      <c r="QTE108" s="134"/>
      <c r="QTF108" s="134"/>
      <c r="QTG108" s="134"/>
      <c r="QTH108" s="134"/>
      <c r="QTI108" s="134"/>
      <c r="QTJ108" s="134"/>
      <c r="QTK108" s="134"/>
      <c r="QTL108" s="134"/>
      <c r="QTM108" s="134"/>
      <c r="QTN108" s="134"/>
      <c r="QTO108" s="134"/>
      <c r="QTP108" s="134"/>
      <c r="QTQ108" s="134"/>
      <c r="QTR108" s="134"/>
      <c r="QTS108" s="134"/>
      <c r="QTT108" s="134"/>
      <c r="QTU108" s="134"/>
      <c r="QTV108" s="134"/>
      <c r="QTW108" s="134"/>
      <c r="QTX108" s="134"/>
      <c r="QTY108" s="134"/>
      <c r="QTZ108" s="134"/>
      <c r="QUA108" s="134"/>
      <c r="QUB108" s="134"/>
      <c r="QUC108" s="134"/>
      <c r="QUD108" s="134"/>
      <c r="QUE108" s="134"/>
      <c r="QUF108" s="134"/>
      <c r="QUG108" s="134"/>
      <c r="QUH108" s="134"/>
      <c r="QUI108" s="134"/>
      <c r="QUJ108" s="134"/>
      <c r="QUK108" s="134"/>
      <c r="QUL108" s="134"/>
      <c r="QUM108" s="134"/>
      <c r="QUN108" s="134"/>
      <c r="QUO108" s="134"/>
      <c r="QUP108" s="134"/>
      <c r="QUQ108" s="134"/>
      <c r="QUR108" s="134"/>
      <c r="QUS108" s="134"/>
      <c r="QUT108" s="134"/>
      <c r="QUU108" s="134"/>
      <c r="QUV108" s="134"/>
      <c r="QUW108" s="134"/>
      <c r="QUX108" s="134"/>
      <c r="QUY108" s="134"/>
      <c r="QUZ108" s="134"/>
      <c r="QVA108" s="134"/>
      <c r="QVB108" s="134"/>
      <c r="QVC108" s="134"/>
      <c r="QVD108" s="134"/>
      <c r="QVE108" s="134"/>
      <c r="QVF108" s="134"/>
      <c r="QVG108" s="134"/>
      <c r="QVH108" s="134"/>
      <c r="QVI108" s="134"/>
      <c r="QVJ108" s="134"/>
      <c r="QVK108" s="134"/>
      <c r="QVL108" s="134"/>
      <c r="QVM108" s="134"/>
      <c r="QVN108" s="134"/>
      <c r="QVO108" s="134"/>
      <c r="QVP108" s="134"/>
      <c r="QVQ108" s="134"/>
      <c r="QVR108" s="134"/>
      <c r="QVS108" s="134"/>
      <c r="QVT108" s="134"/>
      <c r="QVU108" s="134"/>
      <c r="QVV108" s="134"/>
      <c r="QVW108" s="134"/>
      <c r="QVX108" s="134"/>
      <c r="QVY108" s="134"/>
      <c r="QVZ108" s="134"/>
      <c r="QWA108" s="134"/>
      <c r="QWB108" s="134"/>
      <c r="QWC108" s="134"/>
      <c r="QWD108" s="134"/>
      <c r="QWE108" s="134"/>
      <c r="QWF108" s="134"/>
      <c r="QWG108" s="134"/>
      <c r="QWH108" s="134"/>
      <c r="QWI108" s="134"/>
      <c r="QWJ108" s="134"/>
      <c r="QWK108" s="134"/>
      <c r="QWL108" s="134"/>
      <c r="QWM108" s="134"/>
      <c r="QWN108" s="134"/>
      <c r="QWO108" s="134"/>
      <c r="QWP108" s="134"/>
      <c r="QWQ108" s="134"/>
      <c r="QWR108" s="134"/>
      <c r="QWS108" s="134"/>
      <c r="QWT108" s="134"/>
      <c r="QWU108" s="134"/>
      <c r="QWV108" s="134"/>
      <c r="QWW108" s="134"/>
      <c r="QWX108" s="134"/>
      <c r="QWY108" s="134"/>
      <c r="QWZ108" s="134"/>
      <c r="QXA108" s="134"/>
      <c r="QXB108" s="134"/>
      <c r="QXC108" s="134"/>
      <c r="QXD108" s="134"/>
      <c r="QXE108" s="134"/>
      <c r="QXF108" s="134"/>
      <c r="QXG108" s="134"/>
      <c r="QXH108" s="134"/>
      <c r="QXI108" s="134"/>
      <c r="QXJ108" s="134"/>
      <c r="QXK108" s="134"/>
      <c r="QXL108" s="134"/>
      <c r="QXM108" s="134"/>
      <c r="QXN108" s="134"/>
      <c r="QXO108" s="134"/>
      <c r="QXP108" s="134"/>
      <c r="QXQ108" s="134"/>
      <c r="QXR108" s="134"/>
      <c r="QXS108" s="134"/>
      <c r="QXT108" s="134"/>
      <c r="QXU108" s="134"/>
      <c r="QXV108" s="134"/>
      <c r="QXW108" s="134"/>
      <c r="QXX108" s="134"/>
      <c r="QXY108" s="134"/>
      <c r="QXZ108" s="134"/>
      <c r="QYA108" s="134"/>
      <c r="QYB108" s="134"/>
      <c r="QYC108" s="134"/>
      <c r="QYD108" s="134"/>
      <c r="QYE108" s="134"/>
      <c r="QYF108" s="134"/>
      <c r="QYG108" s="134"/>
      <c r="QYH108" s="134"/>
      <c r="QYI108" s="134"/>
      <c r="QYJ108" s="134"/>
      <c r="QYK108" s="134"/>
      <c r="QYL108" s="134"/>
      <c r="QYM108" s="134"/>
      <c r="QYN108" s="134"/>
      <c r="QYO108" s="134"/>
      <c r="QYP108" s="134"/>
      <c r="QYQ108" s="134"/>
      <c r="QYR108" s="134"/>
      <c r="QYS108" s="134"/>
      <c r="QYT108" s="134"/>
      <c r="QYU108" s="134"/>
      <c r="QYV108" s="134"/>
      <c r="QYW108" s="134"/>
      <c r="QYX108" s="134"/>
      <c r="QYY108" s="134"/>
      <c r="QYZ108" s="134"/>
      <c r="QZA108" s="134"/>
      <c r="QZB108" s="134"/>
      <c r="QZC108" s="134"/>
      <c r="QZD108" s="134"/>
      <c r="QZE108" s="134"/>
      <c r="QZF108" s="134"/>
      <c r="QZG108" s="134"/>
      <c r="QZH108" s="134"/>
      <c r="QZI108" s="134"/>
      <c r="QZJ108" s="134"/>
      <c r="QZK108" s="134"/>
      <c r="QZL108" s="134"/>
      <c r="QZM108" s="134"/>
      <c r="QZN108" s="134"/>
      <c r="QZO108" s="134"/>
      <c r="QZP108" s="134"/>
      <c r="QZQ108" s="134"/>
      <c r="QZR108" s="134"/>
      <c r="QZS108" s="134"/>
      <c r="QZT108" s="134"/>
      <c r="QZU108" s="134"/>
      <c r="QZV108" s="134"/>
      <c r="QZW108" s="134"/>
      <c r="QZX108" s="134"/>
      <c r="QZY108" s="134"/>
      <c r="QZZ108" s="134"/>
      <c r="RAA108" s="134"/>
      <c r="RAB108" s="134"/>
      <c r="RAC108" s="134"/>
      <c r="RAD108" s="134"/>
      <c r="RAE108" s="134"/>
      <c r="RAF108" s="134"/>
      <c r="RAG108" s="134"/>
      <c r="RAH108" s="134"/>
      <c r="RAI108" s="134"/>
      <c r="RAJ108" s="134"/>
      <c r="RAK108" s="134"/>
      <c r="RAL108" s="134"/>
      <c r="RAM108" s="134"/>
      <c r="RAN108" s="134"/>
      <c r="RAO108" s="134"/>
      <c r="RAP108" s="134"/>
      <c r="RAQ108" s="134"/>
      <c r="RAR108" s="134"/>
      <c r="RAS108" s="134"/>
      <c r="RAT108" s="134"/>
      <c r="RAU108" s="134"/>
      <c r="RAV108" s="134"/>
      <c r="RAW108" s="134"/>
      <c r="RAX108" s="134"/>
      <c r="RAY108" s="134"/>
      <c r="RAZ108" s="134"/>
      <c r="RBA108" s="134"/>
      <c r="RBB108" s="134"/>
      <c r="RBC108" s="134"/>
      <c r="RBD108" s="134"/>
      <c r="RBE108" s="134"/>
      <c r="RBF108" s="134"/>
      <c r="RBG108" s="134"/>
      <c r="RBH108" s="134"/>
      <c r="RBI108" s="134"/>
      <c r="RBJ108" s="134"/>
      <c r="RBK108" s="134"/>
      <c r="RBL108" s="134"/>
      <c r="RBM108" s="134"/>
      <c r="RBN108" s="134"/>
      <c r="RBO108" s="134"/>
      <c r="RBP108" s="134"/>
      <c r="RBQ108" s="134"/>
      <c r="RBR108" s="134"/>
      <c r="RBS108" s="134"/>
      <c r="RBT108" s="134"/>
      <c r="RBU108" s="134"/>
      <c r="RBV108" s="134"/>
      <c r="RBW108" s="134"/>
      <c r="RBX108" s="134"/>
      <c r="RBY108" s="134"/>
      <c r="RBZ108" s="134"/>
      <c r="RCA108" s="134"/>
      <c r="RCB108" s="134"/>
      <c r="RCC108" s="134"/>
      <c r="RCD108" s="134"/>
      <c r="RCE108" s="134"/>
      <c r="RCF108" s="134"/>
      <c r="RCG108" s="134"/>
      <c r="RCH108" s="134"/>
      <c r="RCI108" s="134"/>
      <c r="RCJ108" s="134"/>
      <c r="RCK108" s="134"/>
      <c r="RCL108" s="134"/>
      <c r="RCM108" s="134"/>
      <c r="RCN108" s="134"/>
      <c r="RCO108" s="134"/>
      <c r="RCP108" s="134"/>
      <c r="RCQ108" s="134"/>
      <c r="RCR108" s="134"/>
      <c r="RCS108" s="134"/>
      <c r="RCT108" s="134"/>
      <c r="RCU108" s="134"/>
      <c r="RCV108" s="134"/>
      <c r="RCW108" s="134"/>
      <c r="RCX108" s="134"/>
      <c r="RCY108" s="134"/>
      <c r="RCZ108" s="134"/>
      <c r="RDA108" s="134"/>
      <c r="RDB108" s="134"/>
      <c r="RDC108" s="134"/>
      <c r="RDD108" s="134"/>
      <c r="RDE108" s="134"/>
      <c r="RDF108" s="134"/>
      <c r="RDG108" s="134"/>
      <c r="RDH108" s="134"/>
      <c r="RDI108" s="134"/>
      <c r="RDJ108" s="134"/>
      <c r="RDK108" s="134"/>
      <c r="RDL108" s="134"/>
      <c r="RDM108" s="134"/>
      <c r="RDN108" s="134"/>
      <c r="RDO108" s="134"/>
      <c r="RDP108" s="134"/>
      <c r="RDQ108" s="134"/>
      <c r="RDR108" s="134"/>
      <c r="RDS108" s="134"/>
      <c r="RDT108" s="134"/>
      <c r="RDU108" s="134"/>
      <c r="RDV108" s="134"/>
      <c r="RDW108" s="134"/>
      <c r="RDX108" s="134"/>
      <c r="RDY108" s="134"/>
      <c r="RDZ108" s="134"/>
      <c r="REA108" s="134"/>
      <c r="REB108" s="134"/>
      <c r="REC108" s="134"/>
      <c r="RED108" s="134"/>
      <c r="REE108" s="134"/>
      <c r="REF108" s="134"/>
      <c r="REG108" s="134"/>
      <c r="REH108" s="134"/>
      <c r="REI108" s="134"/>
      <c r="REJ108" s="134"/>
      <c r="REK108" s="134"/>
      <c r="REL108" s="134"/>
      <c r="REM108" s="134"/>
      <c r="REN108" s="134"/>
      <c r="REO108" s="134"/>
      <c r="REP108" s="134"/>
      <c r="REQ108" s="134"/>
      <c r="RER108" s="134"/>
      <c r="RES108" s="134"/>
      <c r="RET108" s="134"/>
      <c r="REU108" s="134"/>
      <c r="REV108" s="134"/>
      <c r="REW108" s="134"/>
      <c r="REX108" s="134"/>
      <c r="REY108" s="134"/>
      <c r="REZ108" s="134"/>
      <c r="RFA108" s="134"/>
      <c r="RFB108" s="134"/>
      <c r="RFC108" s="134"/>
      <c r="RFD108" s="134"/>
      <c r="RFE108" s="134"/>
      <c r="RFF108" s="134"/>
      <c r="RFG108" s="134"/>
      <c r="RFH108" s="134"/>
      <c r="RFI108" s="134"/>
      <c r="RFJ108" s="134"/>
      <c r="RFK108" s="134"/>
      <c r="RFL108" s="134"/>
      <c r="RFM108" s="134"/>
      <c r="RFN108" s="134"/>
      <c r="RFO108" s="134"/>
      <c r="RFP108" s="134"/>
      <c r="RFQ108" s="134"/>
      <c r="RFR108" s="134"/>
      <c r="RFS108" s="134"/>
      <c r="RFT108" s="134"/>
      <c r="RFU108" s="134"/>
      <c r="RFV108" s="134"/>
      <c r="RFW108" s="134"/>
      <c r="RFX108" s="134"/>
      <c r="RFY108" s="134"/>
      <c r="RFZ108" s="134"/>
      <c r="RGA108" s="134"/>
      <c r="RGB108" s="134"/>
      <c r="RGC108" s="134"/>
      <c r="RGD108" s="134"/>
      <c r="RGE108" s="134"/>
      <c r="RGF108" s="134"/>
      <c r="RGG108" s="134"/>
      <c r="RGH108" s="134"/>
      <c r="RGI108" s="134"/>
      <c r="RGJ108" s="134"/>
      <c r="RGK108" s="134"/>
      <c r="RGL108" s="134"/>
      <c r="RGM108" s="134"/>
      <c r="RGN108" s="134"/>
      <c r="RGO108" s="134"/>
      <c r="RGP108" s="134"/>
      <c r="RGQ108" s="134"/>
      <c r="RGR108" s="134"/>
      <c r="RGS108" s="134"/>
      <c r="RGT108" s="134"/>
      <c r="RGU108" s="134"/>
      <c r="RGV108" s="134"/>
      <c r="RGW108" s="134"/>
      <c r="RGX108" s="134"/>
      <c r="RGY108" s="134"/>
      <c r="RGZ108" s="134"/>
      <c r="RHA108" s="134"/>
      <c r="RHB108" s="134"/>
      <c r="RHC108" s="134"/>
      <c r="RHD108" s="134"/>
      <c r="RHE108" s="134"/>
      <c r="RHF108" s="134"/>
      <c r="RHG108" s="134"/>
      <c r="RHH108" s="134"/>
      <c r="RHI108" s="134"/>
      <c r="RHJ108" s="134"/>
      <c r="RHK108" s="134"/>
      <c r="RHL108" s="134"/>
      <c r="RHM108" s="134"/>
      <c r="RHN108" s="134"/>
      <c r="RHO108" s="134"/>
      <c r="RHP108" s="134"/>
      <c r="RHQ108" s="134"/>
      <c r="RHR108" s="134"/>
      <c r="RHS108" s="134"/>
      <c r="RHT108" s="134"/>
      <c r="RHU108" s="134"/>
      <c r="RHV108" s="134"/>
      <c r="RHW108" s="134"/>
      <c r="RHX108" s="134"/>
      <c r="RHY108" s="134"/>
      <c r="RHZ108" s="134"/>
      <c r="RIA108" s="134"/>
      <c r="RIB108" s="134"/>
      <c r="RIC108" s="134"/>
      <c r="RID108" s="134"/>
      <c r="RIE108" s="134"/>
      <c r="RIF108" s="134"/>
      <c r="RIG108" s="134"/>
      <c r="RIH108" s="134"/>
      <c r="RII108" s="134"/>
      <c r="RIJ108" s="134"/>
      <c r="RIK108" s="134"/>
      <c r="RIL108" s="134"/>
      <c r="RIM108" s="134"/>
      <c r="RIN108" s="134"/>
      <c r="RIO108" s="134"/>
      <c r="RIP108" s="134"/>
      <c r="RIQ108" s="134"/>
      <c r="RIR108" s="134"/>
      <c r="RIS108" s="134"/>
      <c r="RIT108" s="134"/>
      <c r="RIU108" s="134"/>
      <c r="RIV108" s="134"/>
      <c r="RIW108" s="134"/>
      <c r="RIX108" s="134"/>
      <c r="RIY108" s="134"/>
      <c r="RIZ108" s="134"/>
      <c r="RJA108" s="134"/>
      <c r="RJB108" s="134"/>
      <c r="RJC108" s="134"/>
      <c r="RJD108" s="134"/>
      <c r="RJE108" s="134"/>
      <c r="RJF108" s="134"/>
      <c r="RJG108" s="134"/>
      <c r="RJH108" s="134"/>
      <c r="RJI108" s="134"/>
      <c r="RJJ108" s="134"/>
      <c r="RJK108" s="134"/>
      <c r="RJL108" s="134"/>
      <c r="RJM108" s="134"/>
      <c r="RJN108" s="134"/>
      <c r="RJO108" s="134"/>
      <c r="RJP108" s="134"/>
      <c r="RJQ108" s="134"/>
      <c r="RJR108" s="134"/>
      <c r="RJS108" s="134"/>
      <c r="RJT108" s="134"/>
      <c r="RJU108" s="134"/>
      <c r="RJV108" s="134"/>
      <c r="RJW108" s="134"/>
      <c r="RJX108" s="134"/>
      <c r="RJY108" s="134"/>
      <c r="RJZ108" s="134"/>
      <c r="RKA108" s="134"/>
      <c r="RKB108" s="134"/>
      <c r="RKC108" s="134"/>
      <c r="RKD108" s="134"/>
      <c r="RKE108" s="134"/>
      <c r="RKF108" s="134"/>
      <c r="RKG108" s="134"/>
      <c r="RKH108" s="134"/>
      <c r="RKI108" s="134"/>
      <c r="RKJ108" s="134"/>
      <c r="RKK108" s="134"/>
      <c r="RKL108" s="134"/>
      <c r="RKM108" s="134"/>
      <c r="RKN108" s="134"/>
      <c r="RKO108" s="134"/>
      <c r="RKP108" s="134"/>
      <c r="RKQ108" s="134"/>
      <c r="RKR108" s="134"/>
      <c r="RKS108" s="134"/>
      <c r="RKT108" s="134"/>
      <c r="RKU108" s="134"/>
      <c r="RKV108" s="134"/>
      <c r="RKW108" s="134"/>
      <c r="RKX108" s="134"/>
      <c r="RKY108" s="134"/>
      <c r="RKZ108" s="134"/>
      <c r="RLA108" s="134"/>
      <c r="RLB108" s="134"/>
      <c r="RLC108" s="134"/>
      <c r="RLD108" s="134"/>
      <c r="RLE108" s="134"/>
      <c r="RLF108" s="134"/>
      <c r="RLG108" s="134"/>
      <c r="RLH108" s="134"/>
      <c r="RLI108" s="134"/>
      <c r="RLJ108" s="134"/>
      <c r="RLK108" s="134"/>
      <c r="RLL108" s="134"/>
      <c r="RLM108" s="134"/>
      <c r="RLN108" s="134"/>
      <c r="RLO108" s="134"/>
      <c r="RLP108" s="134"/>
      <c r="RLQ108" s="134"/>
      <c r="RLR108" s="134"/>
      <c r="RLS108" s="134"/>
      <c r="RLT108" s="134"/>
      <c r="RLU108" s="134"/>
      <c r="RLV108" s="134"/>
      <c r="RLW108" s="134"/>
      <c r="RLX108" s="134"/>
      <c r="RLY108" s="134"/>
      <c r="RLZ108" s="134"/>
      <c r="RMA108" s="134"/>
      <c r="RMB108" s="134"/>
      <c r="RMC108" s="134"/>
      <c r="RMD108" s="134"/>
      <c r="RME108" s="134"/>
      <c r="RMF108" s="134"/>
      <c r="RMG108" s="134"/>
      <c r="RMH108" s="134"/>
      <c r="RMI108" s="134"/>
      <c r="RMJ108" s="134"/>
      <c r="RMK108" s="134"/>
      <c r="RML108" s="134"/>
      <c r="RMM108" s="134"/>
      <c r="RMN108" s="134"/>
      <c r="RMO108" s="134"/>
      <c r="RMP108" s="134"/>
      <c r="RMQ108" s="134"/>
      <c r="RMR108" s="134"/>
      <c r="RMS108" s="134"/>
      <c r="RMT108" s="134"/>
      <c r="RMU108" s="134"/>
      <c r="RMV108" s="134"/>
      <c r="RMW108" s="134"/>
      <c r="RMX108" s="134"/>
      <c r="RMY108" s="134"/>
      <c r="RMZ108" s="134"/>
      <c r="RNA108" s="134"/>
      <c r="RNB108" s="134"/>
      <c r="RNC108" s="134"/>
      <c r="RND108" s="134"/>
      <c r="RNE108" s="134"/>
      <c r="RNF108" s="134"/>
      <c r="RNG108" s="134"/>
      <c r="RNH108" s="134"/>
      <c r="RNI108" s="134"/>
      <c r="RNJ108" s="134"/>
      <c r="RNK108" s="134"/>
      <c r="RNL108" s="134"/>
      <c r="RNM108" s="134"/>
      <c r="RNN108" s="134"/>
      <c r="RNO108" s="134"/>
      <c r="RNP108" s="134"/>
      <c r="RNQ108" s="134"/>
      <c r="RNR108" s="134"/>
      <c r="RNS108" s="134"/>
      <c r="RNT108" s="134"/>
      <c r="RNU108" s="134"/>
      <c r="RNV108" s="134"/>
      <c r="RNW108" s="134"/>
      <c r="RNX108" s="134"/>
      <c r="RNY108" s="134"/>
      <c r="RNZ108" s="134"/>
      <c r="ROA108" s="134"/>
      <c r="ROB108" s="134"/>
      <c r="ROC108" s="134"/>
      <c r="ROD108" s="134"/>
      <c r="ROE108" s="134"/>
      <c r="ROF108" s="134"/>
      <c r="ROG108" s="134"/>
      <c r="ROH108" s="134"/>
      <c r="ROI108" s="134"/>
      <c r="ROJ108" s="134"/>
      <c r="ROK108" s="134"/>
      <c r="ROL108" s="134"/>
      <c r="ROM108" s="134"/>
      <c r="RON108" s="134"/>
      <c r="ROO108" s="134"/>
      <c r="ROP108" s="134"/>
      <c r="ROQ108" s="134"/>
      <c r="ROR108" s="134"/>
      <c r="ROS108" s="134"/>
      <c r="ROT108" s="134"/>
      <c r="ROU108" s="134"/>
      <c r="ROV108" s="134"/>
      <c r="ROW108" s="134"/>
      <c r="ROX108" s="134"/>
      <c r="ROY108" s="134"/>
      <c r="ROZ108" s="134"/>
      <c r="RPA108" s="134"/>
      <c r="RPB108" s="134"/>
      <c r="RPC108" s="134"/>
      <c r="RPD108" s="134"/>
      <c r="RPE108" s="134"/>
      <c r="RPF108" s="134"/>
      <c r="RPG108" s="134"/>
      <c r="RPH108" s="134"/>
      <c r="RPI108" s="134"/>
      <c r="RPJ108" s="134"/>
      <c r="RPK108" s="134"/>
      <c r="RPL108" s="134"/>
      <c r="RPM108" s="134"/>
      <c r="RPN108" s="134"/>
      <c r="RPO108" s="134"/>
      <c r="RPP108" s="134"/>
      <c r="RPQ108" s="134"/>
      <c r="RPR108" s="134"/>
      <c r="RPS108" s="134"/>
      <c r="RPT108" s="134"/>
      <c r="RPU108" s="134"/>
      <c r="RPV108" s="134"/>
      <c r="RPW108" s="134"/>
      <c r="RPX108" s="134"/>
      <c r="RPY108" s="134"/>
      <c r="RPZ108" s="134"/>
      <c r="RQA108" s="134"/>
      <c r="RQB108" s="134"/>
      <c r="RQC108" s="134"/>
      <c r="RQD108" s="134"/>
      <c r="RQE108" s="134"/>
      <c r="RQF108" s="134"/>
      <c r="RQG108" s="134"/>
      <c r="RQH108" s="134"/>
      <c r="RQI108" s="134"/>
      <c r="RQJ108" s="134"/>
      <c r="RQK108" s="134"/>
      <c r="RQL108" s="134"/>
      <c r="RQM108" s="134"/>
      <c r="RQN108" s="134"/>
      <c r="RQO108" s="134"/>
      <c r="RQP108" s="134"/>
      <c r="RQQ108" s="134"/>
      <c r="RQR108" s="134"/>
      <c r="RQS108" s="134"/>
      <c r="RQT108" s="134"/>
      <c r="RQU108" s="134"/>
      <c r="RQV108" s="134"/>
      <c r="RQW108" s="134"/>
      <c r="RQX108" s="134"/>
      <c r="RQY108" s="134"/>
      <c r="RQZ108" s="134"/>
      <c r="RRA108" s="134"/>
      <c r="RRB108" s="134"/>
      <c r="RRC108" s="134"/>
      <c r="RRD108" s="134"/>
      <c r="RRE108" s="134"/>
      <c r="RRF108" s="134"/>
      <c r="RRG108" s="134"/>
      <c r="RRH108" s="134"/>
      <c r="RRI108" s="134"/>
      <c r="RRJ108" s="134"/>
      <c r="RRK108" s="134"/>
      <c r="RRL108" s="134"/>
      <c r="RRM108" s="134"/>
      <c r="RRN108" s="134"/>
      <c r="RRO108" s="134"/>
      <c r="RRP108" s="134"/>
      <c r="RRQ108" s="134"/>
      <c r="RRR108" s="134"/>
      <c r="RRS108" s="134"/>
      <c r="RRT108" s="134"/>
      <c r="RRU108" s="134"/>
      <c r="RRV108" s="134"/>
      <c r="RRW108" s="134"/>
      <c r="RRX108" s="134"/>
      <c r="RRY108" s="134"/>
      <c r="RRZ108" s="134"/>
      <c r="RSA108" s="134"/>
      <c r="RSB108" s="134"/>
      <c r="RSC108" s="134"/>
      <c r="RSD108" s="134"/>
      <c r="RSE108" s="134"/>
      <c r="RSF108" s="134"/>
      <c r="RSG108" s="134"/>
      <c r="RSH108" s="134"/>
      <c r="RSI108" s="134"/>
      <c r="RSJ108" s="134"/>
      <c r="RSK108" s="134"/>
      <c r="RSL108" s="134"/>
      <c r="RSM108" s="134"/>
      <c r="RSN108" s="134"/>
      <c r="RSO108" s="134"/>
      <c r="RSP108" s="134"/>
      <c r="RSQ108" s="134"/>
      <c r="RSR108" s="134"/>
      <c r="RSS108" s="134"/>
      <c r="RST108" s="134"/>
      <c r="RSU108" s="134"/>
      <c r="RSV108" s="134"/>
      <c r="RSW108" s="134"/>
      <c r="RSX108" s="134"/>
      <c r="RSY108" s="134"/>
      <c r="RSZ108" s="134"/>
      <c r="RTA108" s="134"/>
      <c r="RTB108" s="134"/>
      <c r="RTC108" s="134"/>
      <c r="RTD108" s="134"/>
      <c r="RTE108" s="134"/>
      <c r="RTF108" s="134"/>
      <c r="RTG108" s="134"/>
      <c r="RTH108" s="134"/>
      <c r="RTI108" s="134"/>
      <c r="RTJ108" s="134"/>
      <c r="RTK108" s="134"/>
      <c r="RTL108" s="134"/>
      <c r="RTM108" s="134"/>
      <c r="RTN108" s="134"/>
      <c r="RTO108" s="134"/>
      <c r="RTP108" s="134"/>
      <c r="RTQ108" s="134"/>
      <c r="RTR108" s="134"/>
      <c r="RTS108" s="134"/>
      <c r="RTT108" s="134"/>
      <c r="RTU108" s="134"/>
      <c r="RTV108" s="134"/>
      <c r="RTW108" s="134"/>
      <c r="RTX108" s="134"/>
      <c r="RTY108" s="134"/>
      <c r="RTZ108" s="134"/>
      <c r="RUA108" s="134"/>
      <c r="RUB108" s="134"/>
      <c r="RUC108" s="134"/>
      <c r="RUD108" s="134"/>
      <c r="RUE108" s="134"/>
      <c r="RUF108" s="134"/>
      <c r="RUG108" s="134"/>
      <c r="RUH108" s="134"/>
      <c r="RUI108" s="134"/>
      <c r="RUJ108" s="134"/>
      <c r="RUK108" s="134"/>
      <c r="RUL108" s="134"/>
      <c r="RUM108" s="134"/>
      <c r="RUN108" s="134"/>
      <c r="RUO108" s="134"/>
      <c r="RUP108" s="134"/>
      <c r="RUQ108" s="134"/>
      <c r="RUR108" s="134"/>
      <c r="RUS108" s="134"/>
      <c r="RUT108" s="134"/>
      <c r="RUU108" s="134"/>
      <c r="RUV108" s="134"/>
      <c r="RUW108" s="134"/>
      <c r="RUX108" s="134"/>
      <c r="RUY108" s="134"/>
      <c r="RUZ108" s="134"/>
      <c r="RVA108" s="134"/>
      <c r="RVB108" s="134"/>
      <c r="RVC108" s="134"/>
      <c r="RVD108" s="134"/>
      <c r="RVE108" s="134"/>
      <c r="RVF108" s="134"/>
      <c r="RVG108" s="134"/>
      <c r="RVH108" s="134"/>
      <c r="RVI108" s="134"/>
      <c r="RVJ108" s="134"/>
      <c r="RVK108" s="134"/>
      <c r="RVL108" s="134"/>
      <c r="RVM108" s="134"/>
      <c r="RVN108" s="134"/>
      <c r="RVO108" s="134"/>
      <c r="RVP108" s="134"/>
      <c r="RVQ108" s="134"/>
      <c r="RVR108" s="134"/>
      <c r="RVS108" s="134"/>
      <c r="RVT108" s="134"/>
      <c r="RVU108" s="134"/>
      <c r="RVV108" s="134"/>
      <c r="RVW108" s="134"/>
      <c r="RVX108" s="134"/>
      <c r="RVY108" s="134"/>
      <c r="RVZ108" s="134"/>
      <c r="RWA108" s="134"/>
      <c r="RWB108" s="134"/>
      <c r="RWC108" s="134"/>
      <c r="RWD108" s="134"/>
      <c r="RWE108" s="134"/>
      <c r="RWF108" s="134"/>
      <c r="RWG108" s="134"/>
      <c r="RWH108" s="134"/>
      <c r="RWI108" s="134"/>
      <c r="RWJ108" s="134"/>
      <c r="RWK108" s="134"/>
      <c r="RWL108" s="134"/>
      <c r="RWM108" s="134"/>
      <c r="RWN108" s="134"/>
      <c r="RWO108" s="134"/>
      <c r="RWP108" s="134"/>
      <c r="RWQ108" s="134"/>
      <c r="RWR108" s="134"/>
      <c r="RWS108" s="134"/>
      <c r="RWT108" s="134"/>
      <c r="RWU108" s="134"/>
      <c r="RWV108" s="134"/>
      <c r="RWW108" s="134"/>
      <c r="RWX108" s="134"/>
      <c r="RWY108" s="134"/>
      <c r="RWZ108" s="134"/>
      <c r="RXA108" s="134"/>
      <c r="RXB108" s="134"/>
      <c r="RXC108" s="134"/>
      <c r="RXD108" s="134"/>
      <c r="RXE108" s="134"/>
      <c r="RXF108" s="134"/>
      <c r="RXG108" s="134"/>
      <c r="RXH108" s="134"/>
      <c r="RXI108" s="134"/>
      <c r="RXJ108" s="134"/>
      <c r="RXK108" s="134"/>
      <c r="RXL108" s="134"/>
      <c r="RXM108" s="134"/>
      <c r="RXN108" s="134"/>
      <c r="RXO108" s="134"/>
      <c r="RXP108" s="134"/>
      <c r="RXQ108" s="134"/>
      <c r="RXR108" s="134"/>
      <c r="RXS108" s="134"/>
      <c r="RXT108" s="134"/>
      <c r="RXU108" s="134"/>
      <c r="RXV108" s="134"/>
      <c r="RXW108" s="134"/>
      <c r="RXX108" s="134"/>
      <c r="RXY108" s="134"/>
      <c r="RXZ108" s="134"/>
      <c r="RYA108" s="134"/>
      <c r="RYB108" s="134"/>
      <c r="RYC108" s="134"/>
      <c r="RYD108" s="134"/>
      <c r="RYE108" s="134"/>
      <c r="RYF108" s="134"/>
      <c r="RYG108" s="134"/>
      <c r="RYH108" s="134"/>
      <c r="RYI108" s="134"/>
      <c r="RYJ108" s="134"/>
      <c r="RYK108" s="134"/>
      <c r="RYL108" s="134"/>
      <c r="RYM108" s="134"/>
      <c r="RYN108" s="134"/>
      <c r="RYO108" s="134"/>
      <c r="RYP108" s="134"/>
      <c r="RYQ108" s="134"/>
      <c r="RYR108" s="134"/>
      <c r="RYS108" s="134"/>
      <c r="RYT108" s="134"/>
      <c r="RYU108" s="134"/>
      <c r="RYV108" s="134"/>
      <c r="RYW108" s="134"/>
      <c r="RYX108" s="134"/>
      <c r="RYY108" s="134"/>
      <c r="RYZ108" s="134"/>
      <c r="RZA108" s="134"/>
      <c r="RZB108" s="134"/>
      <c r="RZC108" s="134"/>
      <c r="RZD108" s="134"/>
      <c r="RZE108" s="134"/>
      <c r="RZF108" s="134"/>
      <c r="RZG108" s="134"/>
      <c r="RZH108" s="134"/>
      <c r="RZI108" s="134"/>
      <c r="RZJ108" s="134"/>
      <c r="RZK108" s="134"/>
      <c r="RZL108" s="134"/>
      <c r="RZM108" s="134"/>
      <c r="RZN108" s="134"/>
      <c r="RZO108" s="134"/>
      <c r="RZP108" s="134"/>
      <c r="RZQ108" s="134"/>
      <c r="RZR108" s="134"/>
      <c r="RZS108" s="134"/>
      <c r="RZT108" s="134"/>
      <c r="RZU108" s="134"/>
      <c r="RZV108" s="134"/>
      <c r="RZW108" s="134"/>
      <c r="RZX108" s="134"/>
      <c r="RZY108" s="134"/>
      <c r="RZZ108" s="134"/>
      <c r="SAA108" s="134"/>
      <c r="SAB108" s="134"/>
      <c r="SAC108" s="134"/>
      <c r="SAD108" s="134"/>
      <c r="SAE108" s="134"/>
      <c r="SAF108" s="134"/>
      <c r="SAG108" s="134"/>
      <c r="SAH108" s="134"/>
      <c r="SAI108" s="134"/>
      <c r="SAJ108" s="134"/>
      <c r="SAK108" s="134"/>
      <c r="SAL108" s="134"/>
      <c r="SAM108" s="134"/>
      <c r="SAN108" s="134"/>
      <c r="SAO108" s="134"/>
      <c r="SAP108" s="134"/>
      <c r="SAQ108" s="134"/>
      <c r="SAR108" s="134"/>
      <c r="SAS108" s="134"/>
      <c r="SAT108" s="134"/>
      <c r="SAU108" s="134"/>
      <c r="SAV108" s="134"/>
      <c r="SAW108" s="134"/>
      <c r="SAX108" s="134"/>
      <c r="SAY108" s="134"/>
      <c r="SAZ108" s="134"/>
      <c r="SBA108" s="134"/>
      <c r="SBB108" s="134"/>
      <c r="SBC108" s="134"/>
      <c r="SBD108" s="134"/>
      <c r="SBE108" s="134"/>
      <c r="SBF108" s="134"/>
      <c r="SBG108" s="134"/>
      <c r="SBH108" s="134"/>
      <c r="SBI108" s="134"/>
      <c r="SBJ108" s="134"/>
      <c r="SBK108" s="134"/>
      <c r="SBL108" s="134"/>
      <c r="SBM108" s="134"/>
      <c r="SBN108" s="134"/>
      <c r="SBO108" s="134"/>
      <c r="SBP108" s="134"/>
      <c r="SBQ108" s="134"/>
      <c r="SBR108" s="134"/>
      <c r="SBS108" s="134"/>
      <c r="SBT108" s="134"/>
      <c r="SBU108" s="134"/>
      <c r="SBV108" s="134"/>
      <c r="SBW108" s="134"/>
      <c r="SBX108" s="134"/>
      <c r="SBY108" s="134"/>
      <c r="SBZ108" s="134"/>
      <c r="SCA108" s="134"/>
      <c r="SCB108" s="134"/>
      <c r="SCC108" s="134"/>
      <c r="SCD108" s="134"/>
      <c r="SCE108" s="134"/>
      <c r="SCF108" s="134"/>
      <c r="SCG108" s="134"/>
      <c r="SCH108" s="134"/>
      <c r="SCI108" s="134"/>
      <c r="SCJ108" s="134"/>
      <c r="SCK108" s="134"/>
      <c r="SCL108" s="134"/>
      <c r="SCM108" s="134"/>
      <c r="SCN108" s="134"/>
      <c r="SCO108" s="134"/>
      <c r="SCP108" s="134"/>
      <c r="SCQ108" s="134"/>
      <c r="SCR108" s="134"/>
      <c r="SCS108" s="134"/>
      <c r="SCT108" s="134"/>
      <c r="SCU108" s="134"/>
      <c r="SCV108" s="134"/>
      <c r="SCW108" s="134"/>
      <c r="SCX108" s="134"/>
      <c r="SCY108" s="134"/>
      <c r="SCZ108" s="134"/>
      <c r="SDA108" s="134"/>
      <c r="SDB108" s="134"/>
      <c r="SDC108" s="134"/>
      <c r="SDD108" s="134"/>
      <c r="SDE108" s="134"/>
      <c r="SDF108" s="134"/>
      <c r="SDG108" s="134"/>
      <c r="SDH108" s="134"/>
      <c r="SDI108" s="134"/>
      <c r="SDJ108" s="134"/>
      <c r="SDK108" s="134"/>
      <c r="SDL108" s="134"/>
      <c r="SDM108" s="134"/>
      <c r="SDN108" s="134"/>
      <c r="SDO108" s="134"/>
      <c r="SDP108" s="134"/>
      <c r="SDQ108" s="134"/>
      <c r="SDR108" s="134"/>
      <c r="SDS108" s="134"/>
      <c r="SDT108" s="134"/>
      <c r="SDU108" s="134"/>
      <c r="SDV108" s="134"/>
      <c r="SDW108" s="134"/>
      <c r="SDX108" s="134"/>
      <c r="SDY108" s="134"/>
      <c r="SDZ108" s="134"/>
      <c r="SEA108" s="134"/>
      <c r="SEB108" s="134"/>
      <c r="SEC108" s="134"/>
      <c r="SED108" s="134"/>
      <c r="SEE108" s="134"/>
      <c r="SEF108" s="134"/>
      <c r="SEG108" s="134"/>
      <c r="SEH108" s="134"/>
      <c r="SEI108" s="134"/>
      <c r="SEJ108" s="134"/>
      <c r="SEK108" s="134"/>
      <c r="SEL108" s="134"/>
      <c r="SEM108" s="134"/>
      <c r="SEN108" s="134"/>
      <c r="SEO108" s="134"/>
      <c r="SEP108" s="134"/>
      <c r="SEQ108" s="134"/>
      <c r="SER108" s="134"/>
      <c r="SES108" s="134"/>
      <c r="SET108" s="134"/>
      <c r="SEU108" s="134"/>
      <c r="SEV108" s="134"/>
      <c r="SEW108" s="134"/>
      <c r="SEX108" s="134"/>
      <c r="SEY108" s="134"/>
      <c r="SEZ108" s="134"/>
      <c r="SFA108" s="134"/>
      <c r="SFB108" s="134"/>
      <c r="SFC108" s="134"/>
      <c r="SFD108" s="134"/>
      <c r="SFE108" s="134"/>
      <c r="SFF108" s="134"/>
      <c r="SFG108" s="134"/>
      <c r="SFH108" s="134"/>
      <c r="SFI108" s="134"/>
      <c r="SFJ108" s="134"/>
      <c r="SFK108" s="134"/>
      <c r="SFL108" s="134"/>
      <c r="SFM108" s="134"/>
      <c r="SFN108" s="134"/>
      <c r="SFO108" s="134"/>
      <c r="SFP108" s="134"/>
      <c r="SFQ108" s="134"/>
      <c r="SFR108" s="134"/>
      <c r="SFS108" s="134"/>
      <c r="SFT108" s="134"/>
      <c r="SFU108" s="134"/>
      <c r="SFV108" s="134"/>
      <c r="SFW108" s="134"/>
      <c r="SFX108" s="134"/>
      <c r="SFY108" s="134"/>
      <c r="SFZ108" s="134"/>
      <c r="SGA108" s="134"/>
      <c r="SGB108" s="134"/>
      <c r="SGC108" s="134"/>
      <c r="SGD108" s="134"/>
      <c r="SGE108" s="134"/>
      <c r="SGF108" s="134"/>
      <c r="SGG108" s="134"/>
      <c r="SGH108" s="134"/>
      <c r="SGI108" s="134"/>
      <c r="SGJ108" s="134"/>
      <c r="SGK108" s="134"/>
      <c r="SGL108" s="134"/>
      <c r="SGM108" s="134"/>
      <c r="SGN108" s="134"/>
      <c r="SGO108" s="134"/>
      <c r="SGP108" s="134"/>
      <c r="SGQ108" s="134"/>
      <c r="SGR108" s="134"/>
      <c r="SGS108" s="134"/>
      <c r="SGT108" s="134"/>
      <c r="SGU108" s="134"/>
      <c r="SGV108" s="134"/>
      <c r="SGW108" s="134"/>
      <c r="SGX108" s="134"/>
      <c r="SGY108" s="134"/>
      <c r="SGZ108" s="134"/>
      <c r="SHA108" s="134"/>
      <c r="SHB108" s="134"/>
      <c r="SHC108" s="134"/>
      <c r="SHD108" s="134"/>
      <c r="SHE108" s="134"/>
      <c r="SHF108" s="134"/>
      <c r="SHG108" s="134"/>
      <c r="SHH108" s="134"/>
      <c r="SHI108" s="134"/>
      <c r="SHJ108" s="134"/>
      <c r="SHK108" s="134"/>
      <c r="SHL108" s="134"/>
      <c r="SHM108" s="134"/>
      <c r="SHN108" s="134"/>
      <c r="SHO108" s="134"/>
      <c r="SHP108" s="134"/>
      <c r="SHQ108" s="134"/>
      <c r="SHR108" s="134"/>
      <c r="SHS108" s="134"/>
      <c r="SHT108" s="134"/>
      <c r="SHU108" s="134"/>
      <c r="SHV108" s="134"/>
      <c r="SHW108" s="134"/>
      <c r="SHX108" s="134"/>
      <c r="SHY108" s="134"/>
      <c r="SHZ108" s="134"/>
      <c r="SIA108" s="134"/>
      <c r="SIB108" s="134"/>
      <c r="SIC108" s="134"/>
      <c r="SID108" s="134"/>
      <c r="SIE108" s="134"/>
      <c r="SIF108" s="134"/>
      <c r="SIG108" s="134"/>
      <c r="SIH108" s="134"/>
      <c r="SII108" s="134"/>
      <c r="SIJ108" s="134"/>
      <c r="SIK108" s="134"/>
      <c r="SIL108" s="134"/>
      <c r="SIM108" s="134"/>
      <c r="SIN108" s="134"/>
      <c r="SIO108" s="134"/>
      <c r="SIP108" s="134"/>
      <c r="SIQ108" s="134"/>
      <c r="SIR108" s="134"/>
      <c r="SIS108" s="134"/>
      <c r="SIT108" s="134"/>
      <c r="SIU108" s="134"/>
      <c r="SIV108" s="134"/>
      <c r="SIW108" s="134"/>
      <c r="SIX108" s="134"/>
      <c r="SIY108" s="134"/>
      <c r="SIZ108" s="134"/>
      <c r="SJA108" s="134"/>
      <c r="SJB108" s="134"/>
      <c r="SJC108" s="134"/>
      <c r="SJD108" s="134"/>
      <c r="SJE108" s="134"/>
      <c r="SJF108" s="134"/>
      <c r="SJG108" s="134"/>
      <c r="SJH108" s="134"/>
      <c r="SJI108" s="134"/>
      <c r="SJJ108" s="134"/>
      <c r="SJK108" s="134"/>
      <c r="SJL108" s="134"/>
      <c r="SJM108" s="134"/>
      <c r="SJN108" s="134"/>
      <c r="SJO108" s="134"/>
      <c r="SJP108" s="134"/>
      <c r="SJQ108" s="134"/>
      <c r="SJR108" s="134"/>
      <c r="SJS108" s="134"/>
      <c r="SJT108" s="134"/>
      <c r="SJU108" s="134"/>
      <c r="SJV108" s="134"/>
      <c r="SJW108" s="134"/>
      <c r="SJX108" s="134"/>
      <c r="SJY108" s="134"/>
      <c r="SJZ108" s="134"/>
      <c r="SKA108" s="134"/>
      <c r="SKB108" s="134"/>
      <c r="SKC108" s="134"/>
      <c r="SKD108" s="134"/>
      <c r="SKE108" s="134"/>
      <c r="SKF108" s="134"/>
      <c r="SKG108" s="134"/>
      <c r="SKH108" s="134"/>
      <c r="SKI108" s="134"/>
      <c r="SKJ108" s="134"/>
      <c r="SKK108" s="134"/>
      <c r="SKL108" s="134"/>
      <c r="SKM108" s="134"/>
      <c r="SKN108" s="134"/>
      <c r="SKO108" s="134"/>
      <c r="SKP108" s="134"/>
      <c r="SKQ108" s="134"/>
      <c r="SKR108" s="134"/>
      <c r="SKS108" s="134"/>
      <c r="SKT108" s="134"/>
      <c r="SKU108" s="134"/>
      <c r="SKV108" s="134"/>
      <c r="SKW108" s="134"/>
      <c r="SKX108" s="134"/>
      <c r="SKY108" s="134"/>
      <c r="SKZ108" s="134"/>
      <c r="SLA108" s="134"/>
      <c r="SLB108" s="134"/>
      <c r="SLC108" s="134"/>
      <c r="SLD108" s="134"/>
      <c r="SLE108" s="134"/>
      <c r="SLF108" s="134"/>
      <c r="SLG108" s="134"/>
      <c r="SLH108" s="134"/>
      <c r="SLI108" s="134"/>
      <c r="SLJ108" s="134"/>
      <c r="SLK108" s="134"/>
      <c r="SLL108" s="134"/>
      <c r="SLM108" s="134"/>
      <c r="SLN108" s="134"/>
      <c r="SLO108" s="134"/>
      <c r="SLP108" s="134"/>
      <c r="SLQ108" s="134"/>
      <c r="SLR108" s="134"/>
      <c r="SLS108" s="134"/>
      <c r="SLT108" s="134"/>
      <c r="SLU108" s="134"/>
      <c r="SLV108" s="134"/>
      <c r="SLW108" s="134"/>
      <c r="SLX108" s="134"/>
      <c r="SLY108" s="134"/>
      <c r="SLZ108" s="134"/>
      <c r="SMA108" s="134"/>
      <c r="SMB108" s="134"/>
      <c r="SMC108" s="134"/>
      <c r="SMD108" s="134"/>
      <c r="SME108" s="134"/>
      <c r="SMF108" s="134"/>
      <c r="SMG108" s="134"/>
      <c r="SMH108" s="134"/>
      <c r="SMI108" s="134"/>
      <c r="SMJ108" s="134"/>
      <c r="SMK108" s="134"/>
      <c r="SML108" s="134"/>
      <c r="SMM108" s="134"/>
      <c r="SMN108" s="134"/>
      <c r="SMO108" s="134"/>
      <c r="SMP108" s="134"/>
      <c r="SMQ108" s="134"/>
      <c r="SMR108" s="134"/>
      <c r="SMS108" s="134"/>
      <c r="SMT108" s="134"/>
      <c r="SMU108" s="134"/>
      <c r="SMV108" s="134"/>
      <c r="SMW108" s="134"/>
      <c r="SMX108" s="134"/>
      <c r="SMY108" s="134"/>
      <c r="SMZ108" s="134"/>
      <c r="SNA108" s="134"/>
      <c r="SNB108" s="134"/>
      <c r="SNC108" s="134"/>
      <c r="SND108" s="134"/>
      <c r="SNE108" s="134"/>
      <c r="SNF108" s="134"/>
      <c r="SNG108" s="134"/>
      <c r="SNH108" s="134"/>
      <c r="SNI108" s="134"/>
      <c r="SNJ108" s="134"/>
      <c r="SNK108" s="134"/>
      <c r="SNL108" s="134"/>
      <c r="SNM108" s="134"/>
      <c r="SNN108" s="134"/>
      <c r="SNO108" s="134"/>
      <c r="SNP108" s="134"/>
      <c r="SNQ108" s="134"/>
      <c r="SNR108" s="134"/>
      <c r="SNS108" s="134"/>
      <c r="SNT108" s="134"/>
      <c r="SNU108" s="134"/>
      <c r="SNV108" s="134"/>
      <c r="SNW108" s="134"/>
      <c r="SNX108" s="134"/>
      <c r="SNY108" s="134"/>
      <c r="SNZ108" s="134"/>
      <c r="SOA108" s="134"/>
      <c r="SOB108" s="134"/>
      <c r="SOC108" s="134"/>
      <c r="SOD108" s="134"/>
      <c r="SOE108" s="134"/>
      <c r="SOF108" s="134"/>
      <c r="SOG108" s="134"/>
      <c r="SOH108" s="134"/>
      <c r="SOI108" s="134"/>
      <c r="SOJ108" s="134"/>
      <c r="SOK108" s="134"/>
      <c r="SOL108" s="134"/>
      <c r="SOM108" s="134"/>
      <c r="SON108" s="134"/>
      <c r="SOO108" s="134"/>
      <c r="SOP108" s="134"/>
      <c r="SOQ108" s="134"/>
      <c r="SOR108" s="134"/>
      <c r="SOS108" s="134"/>
      <c r="SOT108" s="134"/>
      <c r="SOU108" s="134"/>
      <c r="SOV108" s="134"/>
      <c r="SOW108" s="134"/>
      <c r="SOX108" s="134"/>
      <c r="SOY108" s="134"/>
      <c r="SOZ108" s="134"/>
      <c r="SPA108" s="134"/>
      <c r="SPB108" s="134"/>
      <c r="SPC108" s="134"/>
      <c r="SPD108" s="134"/>
      <c r="SPE108" s="134"/>
      <c r="SPF108" s="134"/>
      <c r="SPG108" s="134"/>
      <c r="SPH108" s="134"/>
      <c r="SPI108" s="134"/>
      <c r="SPJ108" s="134"/>
      <c r="SPK108" s="134"/>
      <c r="SPL108" s="134"/>
      <c r="SPM108" s="134"/>
      <c r="SPN108" s="134"/>
      <c r="SPO108" s="134"/>
      <c r="SPP108" s="134"/>
      <c r="SPQ108" s="134"/>
      <c r="SPR108" s="134"/>
      <c r="SPS108" s="134"/>
      <c r="SPT108" s="134"/>
      <c r="SPU108" s="134"/>
      <c r="SPV108" s="134"/>
      <c r="SPW108" s="134"/>
      <c r="SPX108" s="134"/>
      <c r="SPY108" s="134"/>
      <c r="SPZ108" s="134"/>
      <c r="SQA108" s="134"/>
      <c r="SQB108" s="134"/>
      <c r="SQC108" s="134"/>
      <c r="SQD108" s="134"/>
      <c r="SQE108" s="134"/>
      <c r="SQF108" s="134"/>
      <c r="SQG108" s="134"/>
      <c r="SQH108" s="134"/>
      <c r="SQI108" s="134"/>
      <c r="SQJ108" s="134"/>
      <c r="SQK108" s="134"/>
      <c r="SQL108" s="134"/>
      <c r="SQM108" s="134"/>
      <c r="SQN108" s="134"/>
      <c r="SQO108" s="134"/>
      <c r="SQP108" s="134"/>
      <c r="SQQ108" s="134"/>
      <c r="SQR108" s="134"/>
      <c r="SQS108" s="134"/>
      <c r="SQT108" s="134"/>
      <c r="SQU108" s="134"/>
      <c r="SQV108" s="134"/>
      <c r="SQW108" s="134"/>
      <c r="SQX108" s="134"/>
      <c r="SQY108" s="134"/>
      <c r="SQZ108" s="134"/>
      <c r="SRA108" s="134"/>
      <c r="SRB108" s="134"/>
      <c r="SRC108" s="134"/>
      <c r="SRD108" s="134"/>
      <c r="SRE108" s="134"/>
      <c r="SRF108" s="134"/>
      <c r="SRG108" s="134"/>
      <c r="SRH108" s="134"/>
      <c r="SRI108" s="134"/>
      <c r="SRJ108" s="134"/>
      <c r="SRK108" s="134"/>
      <c r="SRL108" s="134"/>
      <c r="SRM108" s="134"/>
      <c r="SRN108" s="134"/>
      <c r="SRO108" s="134"/>
      <c r="SRP108" s="134"/>
      <c r="SRQ108" s="134"/>
      <c r="SRR108" s="134"/>
      <c r="SRS108" s="134"/>
      <c r="SRT108" s="134"/>
      <c r="SRU108" s="134"/>
      <c r="SRV108" s="134"/>
      <c r="SRW108" s="134"/>
      <c r="SRX108" s="134"/>
      <c r="SRY108" s="134"/>
      <c r="SRZ108" s="134"/>
      <c r="SSA108" s="134"/>
      <c r="SSB108" s="134"/>
      <c r="SSC108" s="134"/>
      <c r="SSD108" s="134"/>
      <c r="SSE108" s="134"/>
      <c r="SSF108" s="134"/>
      <c r="SSG108" s="134"/>
      <c r="SSH108" s="134"/>
      <c r="SSI108" s="134"/>
      <c r="SSJ108" s="134"/>
      <c r="SSK108" s="134"/>
      <c r="SSL108" s="134"/>
      <c r="SSM108" s="134"/>
      <c r="SSN108" s="134"/>
      <c r="SSO108" s="134"/>
      <c r="SSP108" s="134"/>
      <c r="SSQ108" s="134"/>
      <c r="SSR108" s="134"/>
      <c r="SSS108" s="134"/>
      <c r="SST108" s="134"/>
      <c r="SSU108" s="134"/>
      <c r="SSV108" s="134"/>
      <c r="SSW108" s="134"/>
      <c r="SSX108" s="134"/>
      <c r="SSY108" s="134"/>
      <c r="SSZ108" s="134"/>
      <c r="STA108" s="134"/>
      <c r="STB108" s="134"/>
      <c r="STC108" s="134"/>
      <c r="STD108" s="134"/>
      <c r="STE108" s="134"/>
      <c r="STF108" s="134"/>
      <c r="STG108" s="134"/>
      <c r="STH108" s="134"/>
      <c r="STI108" s="134"/>
      <c r="STJ108" s="134"/>
      <c r="STK108" s="134"/>
      <c r="STL108" s="134"/>
      <c r="STM108" s="134"/>
      <c r="STN108" s="134"/>
      <c r="STO108" s="134"/>
      <c r="STP108" s="134"/>
      <c r="STQ108" s="134"/>
      <c r="STR108" s="134"/>
      <c r="STS108" s="134"/>
      <c r="STT108" s="134"/>
      <c r="STU108" s="134"/>
      <c r="STV108" s="134"/>
      <c r="STW108" s="134"/>
      <c r="STX108" s="134"/>
      <c r="STY108" s="134"/>
      <c r="STZ108" s="134"/>
      <c r="SUA108" s="134"/>
      <c r="SUB108" s="134"/>
      <c r="SUC108" s="134"/>
      <c r="SUD108" s="134"/>
      <c r="SUE108" s="134"/>
      <c r="SUF108" s="134"/>
      <c r="SUG108" s="134"/>
      <c r="SUH108" s="134"/>
      <c r="SUI108" s="134"/>
      <c r="SUJ108" s="134"/>
      <c r="SUK108" s="134"/>
      <c r="SUL108" s="134"/>
      <c r="SUM108" s="134"/>
      <c r="SUN108" s="134"/>
      <c r="SUO108" s="134"/>
      <c r="SUP108" s="134"/>
      <c r="SUQ108" s="134"/>
      <c r="SUR108" s="134"/>
      <c r="SUS108" s="134"/>
      <c r="SUT108" s="134"/>
      <c r="SUU108" s="134"/>
      <c r="SUV108" s="134"/>
      <c r="SUW108" s="134"/>
      <c r="SUX108" s="134"/>
      <c r="SUY108" s="134"/>
      <c r="SUZ108" s="134"/>
      <c r="SVA108" s="134"/>
      <c r="SVB108" s="134"/>
      <c r="SVC108" s="134"/>
      <c r="SVD108" s="134"/>
      <c r="SVE108" s="134"/>
      <c r="SVF108" s="134"/>
      <c r="SVG108" s="134"/>
      <c r="SVH108" s="134"/>
      <c r="SVI108" s="134"/>
      <c r="SVJ108" s="134"/>
      <c r="SVK108" s="134"/>
      <c r="SVL108" s="134"/>
      <c r="SVM108" s="134"/>
      <c r="SVN108" s="134"/>
      <c r="SVO108" s="134"/>
      <c r="SVP108" s="134"/>
      <c r="SVQ108" s="134"/>
      <c r="SVR108" s="134"/>
      <c r="SVS108" s="134"/>
      <c r="SVT108" s="134"/>
      <c r="SVU108" s="134"/>
      <c r="SVV108" s="134"/>
      <c r="SVW108" s="134"/>
      <c r="SVX108" s="134"/>
      <c r="SVY108" s="134"/>
      <c r="SVZ108" s="134"/>
      <c r="SWA108" s="134"/>
      <c r="SWB108" s="134"/>
      <c r="SWC108" s="134"/>
      <c r="SWD108" s="134"/>
      <c r="SWE108" s="134"/>
      <c r="SWF108" s="134"/>
      <c r="SWG108" s="134"/>
      <c r="SWH108" s="134"/>
      <c r="SWI108" s="134"/>
      <c r="SWJ108" s="134"/>
      <c r="SWK108" s="134"/>
      <c r="SWL108" s="134"/>
      <c r="SWM108" s="134"/>
      <c r="SWN108" s="134"/>
      <c r="SWO108" s="134"/>
      <c r="SWP108" s="134"/>
      <c r="SWQ108" s="134"/>
      <c r="SWR108" s="134"/>
      <c r="SWS108" s="134"/>
      <c r="SWT108" s="134"/>
      <c r="SWU108" s="134"/>
      <c r="SWV108" s="134"/>
      <c r="SWW108" s="134"/>
      <c r="SWX108" s="134"/>
      <c r="SWY108" s="134"/>
      <c r="SWZ108" s="134"/>
      <c r="SXA108" s="134"/>
      <c r="SXB108" s="134"/>
      <c r="SXC108" s="134"/>
      <c r="SXD108" s="134"/>
      <c r="SXE108" s="134"/>
      <c r="SXF108" s="134"/>
      <c r="SXG108" s="134"/>
      <c r="SXH108" s="134"/>
      <c r="SXI108" s="134"/>
      <c r="SXJ108" s="134"/>
      <c r="SXK108" s="134"/>
      <c r="SXL108" s="134"/>
      <c r="SXM108" s="134"/>
      <c r="SXN108" s="134"/>
      <c r="SXO108" s="134"/>
      <c r="SXP108" s="134"/>
      <c r="SXQ108" s="134"/>
      <c r="SXR108" s="134"/>
      <c r="SXS108" s="134"/>
      <c r="SXT108" s="134"/>
      <c r="SXU108" s="134"/>
      <c r="SXV108" s="134"/>
      <c r="SXW108" s="134"/>
      <c r="SXX108" s="134"/>
      <c r="SXY108" s="134"/>
      <c r="SXZ108" s="134"/>
      <c r="SYA108" s="134"/>
      <c r="SYB108" s="134"/>
      <c r="SYC108" s="134"/>
      <c r="SYD108" s="134"/>
      <c r="SYE108" s="134"/>
      <c r="SYF108" s="134"/>
      <c r="SYG108" s="134"/>
      <c r="SYH108" s="134"/>
      <c r="SYI108" s="134"/>
      <c r="SYJ108" s="134"/>
      <c r="SYK108" s="134"/>
      <c r="SYL108" s="134"/>
      <c r="SYM108" s="134"/>
      <c r="SYN108" s="134"/>
      <c r="SYO108" s="134"/>
      <c r="SYP108" s="134"/>
      <c r="SYQ108" s="134"/>
      <c r="SYR108" s="134"/>
      <c r="SYS108" s="134"/>
      <c r="SYT108" s="134"/>
      <c r="SYU108" s="134"/>
      <c r="SYV108" s="134"/>
      <c r="SYW108" s="134"/>
      <c r="SYX108" s="134"/>
      <c r="SYY108" s="134"/>
      <c r="SYZ108" s="134"/>
      <c r="SZA108" s="134"/>
      <c r="SZB108" s="134"/>
      <c r="SZC108" s="134"/>
      <c r="SZD108" s="134"/>
      <c r="SZE108" s="134"/>
      <c r="SZF108" s="134"/>
      <c r="SZG108" s="134"/>
      <c r="SZH108" s="134"/>
      <c r="SZI108" s="134"/>
      <c r="SZJ108" s="134"/>
      <c r="SZK108" s="134"/>
      <c r="SZL108" s="134"/>
      <c r="SZM108" s="134"/>
      <c r="SZN108" s="134"/>
      <c r="SZO108" s="134"/>
      <c r="SZP108" s="134"/>
      <c r="SZQ108" s="134"/>
      <c r="SZR108" s="134"/>
      <c r="SZS108" s="134"/>
      <c r="SZT108" s="134"/>
      <c r="SZU108" s="134"/>
      <c r="SZV108" s="134"/>
      <c r="SZW108" s="134"/>
      <c r="SZX108" s="134"/>
      <c r="SZY108" s="134"/>
      <c r="SZZ108" s="134"/>
      <c r="TAA108" s="134"/>
      <c r="TAB108" s="134"/>
      <c r="TAC108" s="134"/>
      <c r="TAD108" s="134"/>
      <c r="TAE108" s="134"/>
      <c r="TAF108" s="134"/>
      <c r="TAG108" s="134"/>
      <c r="TAH108" s="134"/>
      <c r="TAI108" s="134"/>
      <c r="TAJ108" s="134"/>
      <c r="TAK108" s="134"/>
      <c r="TAL108" s="134"/>
      <c r="TAM108" s="134"/>
      <c r="TAN108" s="134"/>
      <c r="TAO108" s="134"/>
      <c r="TAP108" s="134"/>
      <c r="TAQ108" s="134"/>
      <c r="TAR108" s="134"/>
      <c r="TAS108" s="134"/>
      <c r="TAT108" s="134"/>
      <c r="TAU108" s="134"/>
      <c r="TAV108" s="134"/>
      <c r="TAW108" s="134"/>
      <c r="TAX108" s="134"/>
      <c r="TAY108" s="134"/>
      <c r="TAZ108" s="134"/>
      <c r="TBA108" s="134"/>
      <c r="TBB108" s="134"/>
      <c r="TBC108" s="134"/>
      <c r="TBD108" s="134"/>
      <c r="TBE108" s="134"/>
      <c r="TBF108" s="134"/>
      <c r="TBG108" s="134"/>
      <c r="TBH108" s="134"/>
      <c r="TBI108" s="134"/>
      <c r="TBJ108" s="134"/>
      <c r="TBK108" s="134"/>
      <c r="TBL108" s="134"/>
      <c r="TBM108" s="134"/>
      <c r="TBN108" s="134"/>
      <c r="TBO108" s="134"/>
      <c r="TBP108" s="134"/>
      <c r="TBQ108" s="134"/>
      <c r="TBR108" s="134"/>
      <c r="TBS108" s="134"/>
      <c r="TBT108" s="134"/>
      <c r="TBU108" s="134"/>
      <c r="TBV108" s="134"/>
      <c r="TBW108" s="134"/>
      <c r="TBX108" s="134"/>
      <c r="TBY108" s="134"/>
      <c r="TBZ108" s="134"/>
      <c r="TCA108" s="134"/>
      <c r="TCB108" s="134"/>
      <c r="TCC108" s="134"/>
      <c r="TCD108" s="134"/>
      <c r="TCE108" s="134"/>
      <c r="TCF108" s="134"/>
      <c r="TCG108" s="134"/>
      <c r="TCH108" s="134"/>
      <c r="TCI108" s="134"/>
      <c r="TCJ108" s="134"/>
      <c r="TCK108" s="134"/>
      <c r="TCL108" s="134"/>
      <c r="TCM108" s="134"/>
      <c r="TCN108" s="134"/>
      <c r="TCO108" s="134"/>
      <c r="TCP108" s="134"/>
      <c r="TCQ108" s="134"/>
      <c r="TCR108" s="134"/>
      <c r="TCS108" s="134"/>
      <c r="TCT108" s="134"/>
      <c r="TCU108" s="134"/>
      <c r="TCV108" s="134"/>
      <c r="TCW108" s="134"/>
      <c r="TCX108" s="134"/>
      <c r="TCY108" s="134"/>
      <c r="TCZ108" s="134"/>
      <c r="TDA108" s="134"/>
      <c r="TDB108" s="134"/>
      <c r="TDC108" s="134"/>
      <c r="TDD108" s="134"/>
      <c r="TDE108" s="134"/>
      <c r="TDF108" s="134"/>
      <c r="TDG108" s="134"/>
      <c r="TDH108" s="134"/>
      <c r="TDI108" s="134"/>
      <c r="TDJ108" s="134"/>
      <c r="TDK108" s="134"/>
      <c r="TDL108" s="134"/>
      <c r="TDM108" s="134"/>
      <c r="TDN108" s="134"/>
      <c r="TDO108" s="134"/>
      <c r="TDP108" s="134"/>
      <c r="TDQ108" s="134"/>
      <c r="TDR108" s="134"/>
      <c r="TDS108" s="134"/>
      <c r="TDT108" s="134"/>
      <c r="TDU108" s="134"/>
      <c r="TDV108" s="134"/>
      <c r="TDW108" s="134"/>
      <c r="TDX108" s="134"/>
      <c r="TDY108" s="134"/>
      <c r="TDZ108" s="134"/>
      <c r="TEA108" s="134"/>
      <c r="TEB108" s="134"/>
      <c r="TEC108" s="134"/>
      <c r="TED108" s="134"/>
      <c r="TEE108" s="134"/>
      <c r="TEF108" s="134"/>
      <c r="TEG108" s="134"/>
      <c r="TEH108" s="134"/>
      <c r="TEI108" s="134"/>
      <c r="TEJ108" s="134"/>
      <c r="TEK108" s="134"/>
      <c r="TEL108" s="134"/>
      <c r="TEM108" s="134"/>
      <c r="TEN108" s="134"/>
      <c r="TEO108" s="134"/>
      <c r="TEP108" s="134"/>
      <c r="TEQ108" s="134"/>
      <c r="TER108" s="134"/>
      <c r="TES108" s="134"/>
      <c r="TET108" s="134"/>
      <c r="TEU108" s="134"/>
      <c r="TEV108" s="134"/>
      <c r="TEW108" s="134"/>
      <c r="TEX108" s="134"/>
      <c r="TEY108" s="134"/>
      <c r="TEZ108" s="134"/>
      <c r="TFA108" s="134"/>
      <c r="TFB108" s="134"/>
      <c r="TFC108" s="134"/>
      <c r="TFD108" s="134"/>
      <c r="TFE108" s="134"/>
      <c r="TFF108" s="134"/>
      <c r="TFG108" s="134"/>
      <c r="TFH108" s="134"/>
      <c r="TFI108" s="134"/>
      <c r="TFJ108" s="134"/>
      <c r="TFK108" s="134"/>
      <c r="TFL108" s="134"/>
      <c r="TFM108" s="134"/>
      <c r="TFN108" s="134"/>
      <c r="TFO108" s="134"/>
      <c r="TFP108" s="134"/>
      <c r="TFQ108" s="134"/>
      <c r="TFR108" s="134"/>
      <c r="TFS108" s="134"/>
      <c r="TFT108" s="134"/>
      <c r="TFU108" s="134"/>
      <c r="TFV108" s="134"/>
      <c r="TFW108" s="134"/>
      <c r="TFX108" s="134"/>
      <c r="TFY108" s="134"/>
      <c r="TFZ108" s="134"/>
      <c r="TGA108" s="134"/>
      <c r="TGB108" s="134"/>
      <c r="TGC108" s="134"/>
      <c r="TGD108" s="134"/>
      <c r="TGE108" s="134"/>
      <c r="TGF108" s="134"/>
      <c r="TGG108" s="134"/>
      <c r="TGH108" s="134"/>
      <c r="TGI108" s="134"/>
      <c r="TGJ108" s="134"/>
      <c r="TGK108" s="134"/>
      <c r="TGL108" s="134"/>
      <c r="TGM108" s="134"/>
      <c r="TGN108" s="134"/>
      <c r="TGO108" s="134"/>
      <c r="TGP108" s="134"/>
      <c r="TGQ108" s="134"/>
      <c r="TGR108" s="134"/>
      <c r="TGS108" s="134"/>
      <c r="TGT108" s="134"/>
      <c r="TGU108" s="134"/>
      <c r="TGV108" s="134"/>
      <c r="TGW108" s="134"/>
      <c r="TGX108" s="134"/>
      <c r="TGY108" s="134"/>
      <c r="TGZ108" s="134"/>
      <c r="THA108" s="134"/>
      <c r="THB108" s="134"/>
      <c r="THC108" s="134"/>
      <c r="THD108" s="134"/>
      <c r="THE108" s="134"/>
      <c r="THF108" s="134"/>
      <c r="THG108" s="134"/>
      <c r="THH108" s="134"/>
      <c r="THI108" s="134"/>
      <c r="THJ108" s="134"/>
      <c r="THK108" s="134"/>
      <c r="THL108" s="134"/>
      <c r="THM108" s="134"/>
      <c r="THN108" s="134"/>
      <c r="THO108" s="134"/>
      <c r="THP108" s="134"/>
      <c r="THQ108" s="134"/>
      <c r="THR108" s="134"/>
      <c r="THS108" s="134"/>
      <c r="THT108" s="134"/>
      <c r="THU108" s="134"/>
      <c r="THV108" s="134"/>
      <c r="THW108" s="134"/>
      <c r="THX108" s="134"/>
      <c r="THY108" s="134"/>
      <c r="THZ108" s="134"/>
      <c r="TIA108" s="134"/>
      <c r="TIB108" s="134"/>
      <c r="TIC108" s="134"/>
      <c r="TID108" s="134"/>
      <c r="TIE108" s="134"/>
      <c r="TIF108" s="134"/>
      <c r="TIG108" s="134"/>
      <c r="TIH108" s="134"/>
      <c r="TII108" s="134"/>
      <c r="TIJ108" s="134"/>
      <c r="TIK108" s="134"/>
      <c r="TIL108" s="134"/>
      <c r="TIM108" s="134"/>
      <c r="TIN108" s="134"/>
      <c r="TIO108" s="134"/>
      <c r="TIP108" s="134"/>
      <c r="TIQ108" s="134"/>
      <c r="TIR108" s="134"/>
      <c r="TIS108" s="134"/>
      <c r="TIT108" s="134"/>
      <c r="TIU108" s="134"/>
      <c r="TIV108" s="134"/>
      <c r="TIW108" s="134"/>
      <c r="TIX108" s="134"/>
      <c r="TIY108" s="134"/>
      <c r="TIZ108" s="134"/>
      <c r="TJA108" s="134"/>
      <c r="TJB108" s="134"/>
      <c r="TJC108" s="134"/>
      <c r="TJD108" s="134"/>
      <c r="TJE108" s="134"/>
      <c r="TJF108" s="134"/>
      <c r="TJG108" s="134"/>
      <c r="TJH108" s="134"/>
      <c r="TJI108" s="134"/>
      <c r="TJJ108" s="134"/>
      <c r="TJK108" s="134"/>
      <c r="TJL108" s="134"/>
      <c r="TJM108" s="134"/>
      <c r="TJN108" s="134"/>
      <c r="TJO108" s="134"/>
      <c r="TJP108" s="134"/>
      <c r="TJQ108" s="134"/>
      <c r="TJR108" s="134"/>
      <c r="TJS108" s="134"/>
      <c r="TJT108" s="134"/>
      <c r="TJU108" s="134"/>
      <c r="TJV108" s="134"/>
      <c r="TJW108" s="134"/>
      <c r="TJX108" s="134"/>
      <c r="TJY108" s="134"/>
      <c r="TJZ108" s="134"/>
      <c r="TKA108" s="134"/>
      <c r="TKB108" s="134"/>
      <c r="TKC108" s="134"/>
      <c r="TKD108" s="134"/>
      <c r="TKE108" s="134"/>
      <c r="TKF108" s="134"/>
      <c r="TKG108" s="134"/>
      <c r="TKH108" s="134"/>
      <c r="TKI108" s="134"/>
      <c r="TKJ108" s="134"/>
      <c r="TKK108" s="134"/>
      <c r="TKL108" s="134"/>
      <c r="TKM108" s="134"/>
      <c r="TKN108" s="134"/>
      <c r="TKO108" s="134"/>
      <c r="TKP108" s="134"/>
      <c r="TKQ108" s="134"/>
      <c r="TKR108" s="134"/>
      <c r="TKS108" s="134"/>
      <c r="TKT108" s="134"/>
      <c r="TKU108" s="134"/>
      <c r="TKV108" s="134"/>
      <c r="TKW108" s="134"/>
      <c r="TKX108" s="134"/>
      <c r="TKY108" s="134"/>
      <c r="TKZ108" s="134"/>
      <c r="TLA108" s="134"/>
      <c r="TLB108" s="134"/>
      <c r="TLC108" s="134"/>
      <c r="TLD108" s="134"/>
      <c r="TLE108" s="134"/>
      <c r="TLF108" s="134"/>
      <c r="TLG108" s="134"/>
      <c r="TLH108" s="134"/>
      <c r="TLI108" s="134"/>
      <c r="TLJ108" s="134"/>
      <c r="TLK108" s="134"/>
      <c r="TLL108" s="134"/>
      <c r="TLM108" s="134"/>
      <c r="TLN108" s="134"/>
      <c r="TLO108" s="134"/>
      <c r="TLP108" s="134"/>
      <c r="TLQ108" s="134"/>
      <c r="TLR108" s="134"/>
      <c r="TLS108" s="134"/>
      <c r="TLT108" s="134"/>
      <c r="TLU108" s="134"/>
      <c r="TLV108" s="134"/>
      <c r="TLW108" s="134"/>
      <c r="TLX108" s="134"/>
      <c r="TLY108" s="134"/>
      <c r="TLZ108" s="134"/>
      <c r="TMA108" s="134"/>
      <c r="TMB108" s="134"/>
      <c r="TMC108" s="134"/>
      <c r="TMD108" s="134"/>
      <c r="TME108" s="134"/>
      <c r="TMF108" s="134"/>
      <c r="TMG108" s="134"/>
      <c r="TMH108" s="134"/>
      <c r="TMI108" s="134"/>
      <c r="TMJ108" s="134"/>
      <c r="TMK108" s="134"/>
      <c r="TML108" s="134"/>
      <c r="TMM108" s="134"/>
      <c r="TMN108" s="134"/>
      <c r="TMO108" s="134"/>
      <c r="TMP108" s="134"/>
      <c r="TMQ108" s="134"/>
      <c r="TMR108" s="134"/>
      <c r="TMS108" s="134"/>
      <c r="TMT108" s="134"/>
      <c r="TMU108" s="134"/>
      <c r="TMV108" s="134"/>
      <c r="TMW108" s="134"/>
      <c r="TMX108" s="134"/>
      <c r="TMY108" s="134"/>
      <c r="TMZ108" s="134"/>
      <c r="TNA108" s="134"/>
      <c r="TNB108" s="134"/>
      <c r="TNC108" s="134"/>
      <c r="TND108" s="134"/>
      <c r="TNE108" s="134"/>
      <c r="TNF108" s="134"/>
      <c r="TNG108" s="134"/>
      <c r="TNH108" s="134"/>
      <c r="TNI108" s="134"/>
      <c r="TNJ108" s="134"/>
      <c r="TNK108" s="134"/>
      <c r="TNL108" s="134"/>
      <c r="TNM108" s="134"/>
      <c r="TNN108" s="134"/>
      <c r="TNO108" s="134"/>
      <c r="TNP108" s="134"/>
      <c r="TNQ108" s="134"/>
      <c r="TNR108" s="134"/>
      <c r="TNS108" s="134"/>
      <c r="TNT108" s="134"/>
      <c r="TNU108" s="134"/>
      <c r="TNV108" s="134"/>
      <c r="TNW108" s="134"/>
      <c r="TNX108" s="134"/>
      <c r="TNY108" s="134"/>
      <c r="TNZ108" s="134"/>
      <c r="TOA108" s="134"/>
      <c r="TOB108" s="134"/>
      <c r="TOC108" s="134"/>
      <c r="TOD108" s="134"/>
      <c r="TOE108" s="134"/>
      <c r="TOF108" s="134"/>
      <c r="TOG108" s="134"/>
      <c r="TOH108" s="134"/>
      <c r="TOI108" s="134"/>
      <c r="TOJ108" s="134"/>
      <c r="TOK108" s="134"/>
      <c r="TOL108" s="134"/>
      <c r="TOM108" s="134"/>
      <c r="TON108" s="134"/>
      <c r="TOO108" s="134"/>
      <c r="TOP108" s="134"/>
      <c r="TOQ108" s="134"/>
      <c r="TOR108" s="134"/>
      <c r="TOS108" s="134"/>
      <c r="TOT108" s="134"/>
      <c r="TOU108" s="134"/>
      <c r="TOV108" s="134"/>
      <c r="TOW108" s="134"/>
      <c r="TOX108" s="134"/>
      <c r="TOY108" s="134"/>
      <c r="TOZ108" s="134"/>
      <c r="TPA108" s="134"/>
      <c r="TPB108" s="134"/>
      <c r="TPC108" s="134"/>
      <c r="TPD108" s="134"/>
      <c r="TPE108" s="134"/>
      <c r="TPF108" s="134"/>
      <c r="TPG108" s="134"/>
      <c r="TPH108" s="134"/>
      <c r="TPI108" s="134"/>
      <c r="TPJ108" s="134"/>
      <c r="TPK108" s="134"/>
      <c r="TPL108" s="134"/>
      <c r="TPM108" s="134"/>
      <c r="TPN108" s="134"/>
      <c r="TPO108" s="134"/>
      <c r="TPP108" s="134"/>
      <c r="TPQ108" s="134"/>
      <c r="TPR108" s="134"/>
      <c r="TPS108" s="134"/>
      <c r="TPT108" s="134"/>
      <c r="TPU108" s="134"/>
      <c r="TPV108" s="134"/>
      <c r="TPW108" s="134"/>
      <c r="TPX108" s="134"/>
      <c r="TPY108" s="134"/>
      <c r="TPZ108" s="134"/>
      <c r="TQA108" s="134"/>
      <c r="TQB108" s="134"/>
      <c r="TQC108" s="134"/>
      <c r="TQD108" s="134"/>
      <c r="TQE108" s="134"/>
      <c r="TQF108" s="134"/>
      <c r="TQG108" s="134"/>
      <c r="TQH108" s="134"/>
      <c r="TQI108" s="134"/>
      <c r="TQJ108" s="134"/>
      <c r="TQK108" s="134"/>
      <c r="TQL108" s="134"/>
      <c r="TQM108" s="134"/>
      <c r="TQN108" s="134"/>
      <c r="TQO108" s="134"/>
      <c r="TQP108" s="134"/>
      <c r="TQQ108" s="134"/>
      <c r="TQR108" s="134"/>
      <c r="TQS108" s="134"/>
      <c r="TQT108" s="134"/>
      <c r="TQU108" s="134"/>
      <c r="TQV108" s="134"/>
      <c r="TQW108" s="134"/>
      <c r="TQX108" s="134"/>
      <c r="TQY108" s="134"/>
      <c r="TQZ108" s="134"/>
      <c r="TRA108" s="134"/>
      <c r="TRB108" s="134"/>
      <c r="TRC108" s="134"/>
      <c r="TRD108" s="134"/>
      <c r="TRE108" s="134"/>
      <c r="TRF108" s="134"/>
      <c r="TRG108" s="134"/>
      <c r="TRH108" s="134"/>
      <c r="TRI108" s="134"/>
      <c r="TRJ108" s="134"/>
      <c r="TRK108" s="134"/>
      <c r="TRL108" s="134"/>
      <c r="TRM108" s="134"/>
      <c r="TRN108" s="134"/>
      <c r="TRO108" s="134"/>
      <c r="TRP108" s="134"/>
      <c r="TRQ108" s="134"/>
      <c r="TRR108" s="134"/>
      <c r="TRS108" s="134"/>
      <c r="TRT108" s="134"/>
      <c r="TRU108" s="134"/>
      <c r="TRV108" s="134"/>
      <c r="TRW108" s="134"/>
      <c r="TRX108" s="134"/>
      <c r="TRY108" s="134"/>
      <c r="TRZ108" s="134"/>
      <c r="TSA108" s="134"/>
      <c r="TSB108" s="134"/>
      <c r="TSC108" s="134"/>
      <c r="TSD108" s="134"/>
      <c r="TSE108" s="134"/>
      <c r="TSF108" s="134"/>
      <c r="TSG108" s="134"/>
      <c r="TSH108" s="134"/>
      <c r="TSI108" s="134"/>
      <c r="TSJ108" s="134"/>
      <c r="TSK108" s="134"/>
      <c r="TSL108" s="134"/>
      <c r="TSM108" s="134"/>
      <c r="TSN108" s="134"/>
      <c r="TSO108" s="134"/>
      <c r="TSP108" s="134"/>
      <c r="TSQ108" s="134"/>
      <c r="TSR108" s="134"/>
      <c r="TSS108" s="134"/>
      <c r="TST108" s="134"/>
      <c r="TSU108" s="134"/>
      <c r="TSV108" s="134"/>
      <c r="TSW108" s="134"/>
      <c r="TSX108" s="134"/>
      <c r="TSY108" s="134"/>
      <c r="TSZ108" s="134"/>
      <c r="TTA108" s="134"/>
      <c r="TTB108" s="134"/>
      <c r="TTC108" s="134"/>
      <c r="TTD108" s="134"/>
      <c r="TTE108" s="134"/>
      <c r="TTF108" s="134"/>
      <c r="TTG108" s="134"/>
      <c r="TTH108" s="134"/>
      <c r="TTI108" s="134"/>
      <c r="TTJ108" s="134"/>
      <c r="TTK108" s="134"/>
      <c r="TTL108" s="134"/>
      <c r="TTM108" s="134"/>
      <c r="TTN108" s="134"/>
      <c r="TTO108" s="134"/>
      <c r="TTP108" s="134"/>
      <c r="TTQ108" s="134"/>
      <c r="TTR108" s="134"/>
      <c r="TTS108" s="134"/>
      <c r="TTT108" s="134"/>
      <c r="TTU108" s="134"/>
      <c r="TTV108" s="134"/>
      <c r="TTW108" s="134"/>
      <c r="TTX108" s="134"/>
      <c r="TTY108" s="134"/>
      <c r="TTZ108" s="134"/>
      <c r="TUA108" s="134"/>
      <c r="TUB108" s="134"/>
      <c r="TUC108" s="134"/>
      <c r="TUD108" s="134"/>
      <c r="TUE108" s="134"/>
      <c r="TUF108" s="134"/>
      <c r="TUG108" s="134"/>
      <c r="TUH108" s="134"/>
      <c r="TUI108" s="134"/>
      <c r="TUJ108" s="134"/>
      <c r="TUK108" s="134"/>
      <c r="TUL108" s="134"/>
      <c r="TUM108" s="134"/>
      <c r="TUN108" s="134"/>
      <c r="TUO108" s="134"/>
      <c r="TUP108" s="134"/>
      <c r="TUQ108" s="134"/>
      <c r="TUR108" s="134"/>
      <c r="TUS108" s="134"/>
      <c r="TUT108" s="134"/>
      <c r="TUU108" s="134"/>
      <c r="TUV108" s="134"/>
      <c r="TUW108" s="134"/>
      <c r="TUX108" s="134"/>
      <c r="TUY108" s="134"/>
      <c r="TUZ108" s="134"/>
      <c r="TVA108" s="134"/>
      <c r="TVB108" s="134"/>
      <c r="TVC108" s="134"/>
      <c r="TVD108" s="134"/>
      <c r="TVE108" s="134"/>
      <c r="TVF108" s="134"/>
      <c r="TVG108" s="134"/>
      <c r="TVH108" s="134"/>
      <c r="TVI108" s="134"/>
      <c r="TVJ108" s="134"/>
      <c r="TVK108" s="134"/>
      <c r="TVL108" s="134"/>
      <c r="TVM108" s="134"/>
      <c r="TVN108" s="134"/>
      <c r="TVO108" s="134"/>
      <c r="TVP108" s="134"/>
      <c r="TVQ108" s="134"/>
      <c r="TVR108" s="134"/>
      <c r="TVS108" s="134"/>
      <c r="TVT108" s="134"/>
      <c r="TVU108" s="134"/>
      <c r="TVV108" s="134"/>
      <c r="TVW108" s="134"/>
      <c r="TVX108" s="134"/>
      <c r="TVY108" s="134"/>
      <c r="TVZ108" s="134"/>
      <c r="TWA108" s="134"/>
      <c r="TWB108" s="134"/>
      <c r="TWC108" s="134"/>
      <c r="TWD108" s="134"/>
      <c r="TWE108" s="134"/>
      <c r="TWF108" s="134"/>
      <c r="TWG108" s="134"/>
      <c r="TWH108" s="134"/>
      <c r="TWI108" s="134"/>
      <c r="TWJ108" s="134"/>
      <c r="TWK108" s="134"/>
      <c r="TWL108" s="134"/>
      <c r="TWM108" s="134"/>
      <c r="TWN108" s="134"/>
      <c r="TWO108" s="134"/>
      <c r="TWP108" s="134"/>
      <c r="TWQ108" s="134"/>
      <c r="TWR108" s="134"/>
      <c r="TWS108" s="134"/>
      <c r="TWT108" s="134"/>
      <c r="TWU108" s="134"/>
      <c r="TWV108" s="134"/>
      <c r="TWW108" s="134"/>
      <c r="TWX108" s="134"/>
      <c r="TWY108" s="134"/>
      <c r="TWZ108" s="134"/>
      <c r="TXA108" s="134"/>
      <c r="TXB108" s="134"/>
      <c r="TXC108" s="134"/>
      <c r="TXD108" s="134"/>
      <c r="TXE108" s="134"/>
      <c r="TXF108" s="134"/>
      <c r="TXG108" s="134"/>
      <c r="TXH108" s="134"/>
      <c r="TXI108" s="134"/>
      <c r="TXJ108" s="134"/>
      <c r="TXK108" s="134"/>
      <c r="TXL108" s="134"/>
      <c r="TXM108" s="134"/>
      <c r="TXN108" s="134"/>
      <c r="TXO108" s="134"/>
      <c r="TXP108" s="134"/>
      <c r="TXQ108" s="134"/>
      <c r="TXR108" s="134"/>
      <c r="TXS108" s="134"/>
      <c r="TXT108" s="134"/>
      <c r="TXU108" s="134"/>
      <c r="TXV108" s="134"/>
      <c r="TXW108" s="134"/>
      <c r="TXX108" s="134"/>
      <c r="TXY108" s="134"/>
      <c r="TXZ108" s="134"/>
      <c r="TYA108" s="134"/>
      <c r="TYB108" s="134"/>
      <c r="TYC108" s="134"/>
      <c r="TYD108" s="134"/>
      <c r="TYE108" s="134"/>
      <c r="TYF108" s="134"/>
      <c r="TYG108" s="134"/>
      <c r="TYH108" s="134"/>
      <c r="TYI108" s="134"/>
      <c r="TYJ108" s="134"/>
      <c r="TYK108" s="134"/>
      <c r="TYL108" s="134"/>
      <c r="TYM108" s="134"/>
      <c r="TYN108" s="134"/>
      <c r="TYO108" s="134"/>
      <c r="TYP108" s="134"/>
      <c r="TYQ108" s="134"/>
      <c r="TYR108" s="134"/>
      <c r="TYS108" s="134"/>
      <c r="TYT108" s="134"/>
      <c r="TYU108" s="134"/>
      <c r="TYV108" s="134"/>
      <c r="TYW108" s="134"/>
      <c r="TYX108" s="134"/>
      <c r="TYY108" s="134"/>
      <c r="TYZ108" s="134"/>
      <c r="TZA108" s="134"/>
      <c r="TZB108" s="134"/>
      <c r="TZC108" s="134"/>
      <c r="TZD108" s="134"/>
      <c r="TZE108" s="134"/>
      <c r="TZF108" s="134"/>
      <c r="TZG108" s="134"/>
      <c r="TZH108" s="134"/>
      <c r="TZI108" s="134"/>
      <c r="TZJ108" s="134"/>
      <c r="TZK108" s="134"/>
      <c r="TZL108" s="134"/>
      <c r="TZM108" s="134"/>
      <c r="TZN108" s="134"/>
      <c r="TZO108" s="134"/>
      <c r="TZP108" s="134"/>
      <c r="TZQ108" s="134"/>
      <c r="TZR108" s="134"/>
      <c r="TZS108" s="134"/>
      <c r="TZT108" s="134"/>
      <c r="TZU108" s="134"/>
      <c r="TZV108" s="134"/>
      <c r="TZW108" s="134"/>
      <c r="TZX108" s="134"/>
      <c r="TZY108" s="134"/>
      <c r="TZZ108" s="134"/>
      <c r="UAA108" s="134"/>
      <c r="UAB108" s="134"/>
      <c r="UAC108" s="134"/>
      <c r="UAD108" s="134"/>
      <c r="UAE108" s="134"/>
      <c r="UAF108" s="134"/>
      <c r="UAG108" s="134"/>
      <c r="UAH108" s="134"/>
      <c r="UAI108" s="134"/>
      <c r="UAJ108" s="134"/>
      <c r="UAK108" s="134"/>
      <c r="UAL108" s="134"/>
      <c r="UAM108" s="134"/>
      <c r="UAN108" s="134"/>
      <c r="UAO108" s="134"/>
      <c r="UAP108" s="134"/>
      <c r="UAQ108" s="134"/>
      <c r="UAR108" s="134"/>
      <c r="UAS108" s="134"/>
      <c r="UAT108" s="134"/>
      <c r="UAU108" s="134"/>
      <c r="UAV108" s="134"/>
      <c r="UAW108" s="134"/>
      <c r="UAX108" s="134"/>
      <c r="UAY108" s="134"/>
      <c r="UAZ108" s="134"/>
      <c r="UBA108" s="134"/>
      <c r="UBB108" s="134"/>
      <c r="UBC108" s="134"/>
      <c r="UBD108" s="134"/>
      <c r="UBE108" s="134"/>
      <c r="UBF108" s="134"/>
      <c r="UBG108" s="134"/>
      <c r="UBH108" s="134"/>
      <c r="UBI108" s="134"/>
      <c r="UBJ108" s="134"/>
      <c r="UBK108" s="134"/>
      <c r="UBL108" s="134"/>
      <c r="UBM108" s="134"/>
      <c r="UBN108" s="134"/>
      <c r="UBO108" s="134"/>
      <c r="UBP108" s="134"/>
      <c r="UBQ108" s="134"/>
      <c r="UBR108" s="134"/>
      <c r="UBS108" s="134"/>
      <c r="UBT108" s="134"/>
      <c r="UBU108" s="134"/>
      <c r="UBV108" s="134"/>
      <c r="UBW108" s="134"/>
      <c r="UBX108" s="134"/>
      <c r="UBY108" s="134"/>
      <c r="UBZ108" s="134"/>
      <c r="UCA108" s="134"/>
      <c r="UCB108" s="134"/>
      <c r="UCC108" s="134"/>
      <c r="UCD108" s="134"/>
      <c r="UCE108" s="134"/>
      <c r="UCF108" s="134"/>
      <c r="UCG108" s="134"/>
      <c r="UCH108" s="134"/>
      <c r="UCI108" s="134"/>
      <c r="UCJ108" s="134"/>
      <c r="UCK108" s="134"/>
      <c r="UCL108" s="134"/>
      <c r="UCM108" s="134"/>
      <c r="UCN108" s="134"/>
      <c r="UCO108" s="134"/>
      <c r="UCP108" s="134"/>
      <c r="UCQ108" s="134"/>
      <c r="UCR108" s="134"/>
      <c r="UCS108" s="134"/>
      <c r="UCT108" s="134"/>
      <c r="UCU108" s="134"/>
      <c r="UCV108" s="134"/>
      <c r="UCW108" s="134"/>
      <c r="UCX108" s="134"/>
      <c r="UCY108" s="134"/>
      <c r="UCZ108" s="134"/>
      <c r="UDA108" s="134"/>
      <c r="UDB108" s="134"/>
      <c r="UDC108" s="134"/>
      <c r="UDD108" s="134"/>
      <c r="UDE108" s="134"/>
      <c r="UDF108" s="134"/>
      <c r="UDG108" s="134"/>
      <c r="UDH108" s="134"/>
      <c r="UDI108" s="134"/>
      <c r="UDJ108" s="134"/>
      <c r="UDK108" s="134"/>
      <c r="UDL108" s="134"/>
      <c r="UDM108" s="134"/>
      <c r="UDN108" s="134"/>
      <c r="UDO108" s="134"/>
      <c r="UDP108" s="134"/>
      <c r="UDQ108" s="134"/>
      <c r="UDR108" s="134"/>
      <c r="UDS108" s="134"/>
      <c r="UDT108" s="134"/>
      <c r="UDU108" s="134"/>
      <c r="UDV108" s="134"/>
      <c r="UDW108" s="134"/>
      <c r="UDX108" s="134"/>
      <c r="UDY108" s="134"/>
      <c r="UDZ108" s="134"/>
      <c r="UEA108" s="134"/>
      <c r="UEB108" s="134"/>
      <c r="UEC108" s="134"/>
      <c r="UED108" s="134"/>
      <c r="UEE108" s="134"/>
      <c r="UEF108" s="134"/>
      <c r="UEG108" s="134"/>
      <c r="UEH108" s="134"/>
      <c r="UEI108" s="134"/>
      <c r="UEJ108" s="134"/>
      <c r="UEK108" s="134"/>
      <c r="UEL108" s="134"/>
      <c r="UEM108" s="134"/>
      <c r="UEN108" s="134"/>
      <c r="UEO108" s="134"/>
      <c r="UEP108" s="134"/>
      <c r="UEQ108" s="134"/>
      <c r="UER108" s="134"/>
      <c r="UES108" s="134"/>
      <c r="UET108" s="134"/>
      <c r="UEU108" s="134"/>
      <c r="UEV108" s="134"/>
      <c r="UEW108" s="134"/>
      <c r="UEX108" s="134"/>
      <c r="UEY108" s="134"/>
      <c r="UEZ108" s="134"/>
      <c r="UFA108" s="134"/>
      <c r="UFB108" s="134"/>
      <c r="UFC108" s="134"/>
      <c r="UFD108" s="134"/>
      <c r="UFE108" s="134"/>
      <c r="UFF108" s="134"/>
      <c r="UFG108" s="134"/>
      <c r="UFH108" s="134"/>
      <c r="UFI108" s="134"/>
      <c r="UFJ108" s="134"/>
      <c r="UFK108" s="134"/>
      <c r="UFL108" s="134"/>
      <c r="UFM108" s="134"/>
      <c r="UFN108" s="134"/>
      <c r="UFO108" s="134"/>
      <c r="UFP108" s="134"/>
      <c r="UFQ108" s="134"/>
      <c r="UFR108" s="134"/>
      <c r="UFS108" s="134"/>
      <c r="UFT108" s="134"/>
      <c r="UFU108" s="134"/>
      <c r="UFV108" s="134"/>
      <c r="UFW108" s="134"/>
      <c r="UFX108" s="134"/>
      <c r="UFY108" s="134"/>
      <c r="UFZ108" s="134"/>
      <c r="UGA108" s="134"/>
      <c r="UGB108" s="134"/>
      <c r="UGC108" s="134"/>
      <c r="UGD108" s="134"/>
      <c r="UGE108" s="134"/>
      <c r="UGF108" s="134"/>
      <c r="UGG108" s="134"/>
      <c r="UGH108" s="134"/>
      <c r="UGI108" s="134"/>
      <c r="UGJ108" s="134"/>
      <c r="UGK108" s="134"/>
      <c r="UGL108" s="134"/>
      <c r="UGM108" s="134"/>
      <c r="UGN108" s="134"/>
      <c r="UGO108" s="134"/>
      <c r="UGP108" s="134"/>
      <c r="UGQ108" s="134"/>
      <c r="UGR108" s="134"/>
      <c r="UGS108" s="134"/>
      <c r="UGT108" s="134"/>
      <c r="UGU108" s="134"/>
      <c r="UGV108" s="134"/>
      <c r="UGW108" s="134"/>
      <c r="UGX108" s="134"/>
      <c r="UGY108" s="134"/>
      <c r="UGZ108" s="134"/>
      <c r="UHA108" s="134"/>
      <c r="UHB108" s="134"/>
      <c r="UHC108" s="134"/>
      <c r="UHD108" s="134"/>
      <c r="UHE108" s="134"/>
      <c r="UHF108" s="134"/>
      <c r="UHG108" s="134"/>
      <c r="UHH108" s="134"/>
      <c r="UHI108" s="134"/>
      <c r="UHJ108" s="134"/>
      <c r="UHK108" s="134"/>
      <c r="UHL108" s="134"/>
      <c r="UHM108" s="134"/>
      <c r="UHN108" s="134"/>
      <c r="UHO108" s="134"/>
      <c r="UHP108" s="134"/>
      <c r="UHQ108" s="134"/>
      <c r="UHR108" s="134"/>
      <c r="UHS108" s="134"/>
      <c r="UHT108" s="134"/>
      <c r="UHU108" s="134"/>
      <c r="UHV108" s="134"/>
      <c r="UHW108" s="134"/>
      <c r="UHX108" s="134"/>
      <c r="UHY108" s="134"/>
      <c r="UHZ108" s="134"/>
      <c r="UIA108" s="134"/>
      <c r="UIB108" s="134"/>
      <c r="UIC108" s="134"/>
      <c r="UID108" s="134"/>
      <c r="UIE108" s="134"/>
      <c r="UIF108" s="134"/>
      <c r="UIG108" s="134"/>
      <c r="UIH108" s="134"/>
      <c r="UII108" s="134"/>
      <c r="UIJ108" s="134"/>
      <c r="UIK108" s="134"/>
      <c r="UIL108" s="134"/>
      <c r="UIM108" s="134"/>
      <c r="UIN108" s="134"/>
      <c r="UIO108" s="134"/>
      <c r="UIP108" s="134"/>
      <c r="UIQ108" s="134"/>
      <c r="UIR108" s="134"/>
      <c r="UIS108" s="134"/>
      <c r="UIT108" s="134"/>
      <c r="UIU108" s="134"/>
      <c r="UIV108" s="134"/>
      <c r="UIW108" s="134"/>
      <c r="UIX108" s="134"/>
      <c r="UIY108" s="134"/>
      <c r="UIZ108" s="134"/>
      <c r="UJA108" s="134"/>
      <c r="UJB108" s="134"/>
      <c r="UJC108" s="134"/>
      <c r="UJD108" s="134"/>
      <c r="UJE108" s="134"/>
      <c r="UJF108" s="134"/>
      <c r="UJG108" s="134"/>
      <c r="UJH108" s="134"/>
      <c r="UJI108" s="134"/>
      <c r="UJJ108" s="134"/>
      <c r="UJK108" s="134"/>
      <c r="UJL108" s="134"/>
      <c r="UJM108" s="134"/>
      <c r="UJN108" s="134"/>
      <c r="UJO108" s="134"/>
      <c r="UJP108" s="134"/>
      <c r="UJQ108" s="134"/>
      <c r="UJR108" s="134"/>
      <c r="UJS108" s="134"/>
      <c r="UJT108" s="134"/>
      <c r="UJU108" s="134"/>
      <c r="UJV108" s="134"/>
      <c r="UJW108" s="134"/>
      <c r="UJX108" s="134"/>
      <c r="UJY108" s="134"/>
      <c r="UJZ108" s="134"/>
      <c r="UKA108" s="134"/>
      <c r="UKB108" s="134"/>
      <c r="UKC108" s="134"/>
      <c r="UKD108" s="134"/>
      <c r="UKE108" s="134"/>
      <c r="UKF108" s="134"/>
      <c r="UKG108" s="134"/>
      <c r="UKH108" s="134"/>
      <c r="UKI108" s="134"/>
      <c r="UKJ108" s="134"/>
      <c r="UKK108" s="134"/>
      <c r="UKL108" s="134"/>
      <c r="UKM108" s="134"/>
      <c r="UKN108" s="134"/>
      <c r="UKO108" s="134"/>
      <c r="UKP108" s="134"/>
      <c r="UKQ108" s="134"/>
      <c r="UKR108" s="134"/>
      <c r="UKS108" s="134"/>
      <c r="UKT108" s="134"/>
      <c r="UKU108" s="134"/>
      <c r="UKV108" s="134"/>
      <c r="UKW108" s="134"/>
      <c r="UKX108" s="134"/>
      <c r="UKY108" s="134"/>
      <c r="UKZ108" s="134"/>
      <c r="ULA108" s="134"/>
      <c r="ULB108" s="134"/>
      <c r="ULC108" s="134"/>
      <c r="ULD108" s="134"/>
      <c r="ULE108" s="134"/>
      <c r="ULF108" s="134"/>
      <c r="ULG108" s="134"/>
      <c r="ULH108" s="134"/>
      <c r="ULI108" s="134"/>
      <c r="ULJ108" s="134"/>
      <c r="ULK108" s="134"/>
      <c r="ULL108" s="134"/>
      <c r="ULM108" s="134"/>
      <c r="ULN108" s="134"/>
      <c r="ULO108" s="134"/>
      <c r="ULP108" s="134"/>
      <c r="ULQ108" s="134"/>
      <c r="ULR108" s="134"/>
      <c r="ULS108" s="134"/>
      <c r="ULT108" s="134"/>
      <c r="ULU108" s="134"/>
      <c r="ULV108" s="134"/>
      <c r="ULW108" s="134"/>
      <c r="ULX108" s="134"/>
      <c r="ULY108" s="134"/>
      <c r="ULZ108" s="134"/>
      <c r="UMA108" s="134"/>
      <c r="UMB108" s="134"/>
      <c r="UMC108" s="134"/>
      <c r="UMD108" s="134"/>
      <c r="UME108" s="134"/>
      <c r="UMF108" s="134"/>
      <c r="UMG108" s="134"/>
      <c r="UMH108" s="134"/>
      <c r="UMI108" s="134"/>
      <c r="UMJ108" s="134"/>
      <c r="UMK108" s="134"/>
      <c r="UML108" s="134"/>
      <c r="UMM108" s="134"/>
      <c r="UMN108" s="134"/>
      <c r="UMO108" s="134"/>
      <c r="UMP108" s="134"/>
      <c r="UMQ108" s="134"/>
      <c r="UMR108" s="134"/>
      <c r="UMS108" s="134"/>
      <c r="UMT108" s="134"/>
      <c r="UMU108" s="134"/>
      <c r="UMV108" s="134"/>
      <c r="UMW108" s="134"/>
      <c r="UMX108" s="134"/>
      <c r="UMY108" s="134"/>
      <c r="UMZ108" s="134"/>
      <c r="UNA108" s="134"/>
      <c r="UNB108" s="134"/>
      <c r="UNC108" s="134"/>
      <c r="UND108" s="134"/>
      <c r="UNE108" s="134"/>
      <c r="UNF108" s="134"/>
      <c r="UNG108" s="134"/>
      <c r="UNH108" s="134"/>
      <c r="UNI108" s="134"/>
      <c r="UNJ108" s="134"/>
      <c r="UNK108" s="134"/>
      <c r="UNL108" s="134"/>
      <c r="UNM108" s="134"/>
      <c r="UNN108" s="134"/>
      <c r="UNO108" s="134"/>
      <c r="UNP108" s="134"/>
      <c r="UNQ108" s="134"/>
      <c r="UNR108" s="134"/>
      <c r="UNS108" s="134"/>
      <c r="UNT108" s="134"/>
      <c r="UNU108" s="134"/>
      <c r="UNV108" s="134"/>
      <c r="UNW108" s="134"/>
      <c r="UNX108" s="134"/>
      <c r="UNY108" s="134"/>
      <c r="UNZ108" s="134"/>
      <c r="UOA108" s="134"/>
      <c r="UOB108" s="134"/>
      <c r="UOC108" s="134"/>
      <c r="UOD108" s="134"/>
      <c r="UOE108" s="134"/>
      <c r="UOF108" s="134"/>
      <c r="UOG108" s="134"/>
      <c r="UOH108" s="134"/>
      <c r="UOI108" s="134"/>
      <c r="UOJ108" s="134"/>
      <c r="UOK108" s="134"/>
      <c r="UOL108" s="134"/>
      <c r="UOM108" s="134"/>
      <c r="UON108" s="134"/>
      <c r="UOO108" s="134"/>
      <c r="UOP108" s="134"/>
      <c r="UOQ108" s="134"/>
      <c r="UOR108" s="134"/>
      <c r="UOS108" s="134"/>
      <c r="UOT108" s="134"/>
      <c r="UOU108" s="134"/>
      <c r="UOV108" s="134"/>
      <c r="UOW108" s="134"/>
      <c r="UOX108" s="134"/>
      <c r="UOY108" s="134"/>
      <c r="UOZ108" s="134"/>
      <c r="UPA108" s="134"/>
      <c r="UPB108" s="134"/>
      <c r="UPC108" s="134"/>
      <c r="UPD108" s="134"/>
      <c r="UPE108" s="134"/>
      <c r="UPF108" s="134"/>
      <c r="UPG108" s="134"/>
      <c r="UPH108" s="134"/>
      <c r="UPI108" s="134"/>
      <c r="UPJ108" s="134"/>
      <c r="UPK108" s="134"/>
      <c r="UPL108" s="134"/>
      <c r="UPM108" s="134"/>
      <c r="UPN108" s="134"/>
      <c r="UPO108" s="134"/>
      <c r="UPP108" s="134"/>
      <c r="UPQ108" s="134"/>
      <c r="UPR108" s="134"/>
      <c r="UPS108" s="134"/>
      <c r="UPT108" s="134"/>
      <c r="UPU108" s="134"/>
      <c r="UPV108" s="134"/>
      <c r="UPW108" s="134"/>
      <c r="UPX108" s="134"/>
      <c r="UPY108" s="134"/>
      <c r="UPZ108" s="134"/>
      <c r="UQA108" s="134"/>
      <c r="UQB108" s="134"/>
      <c r="UQC108" s="134"/>
      <c r="UQD108" s="134"/>
      <c r="UQE108" s="134"/>
      <c r="UQF108" s="134"/>
      <c r="UQG108" s="134"/>
      <c r="UQH108" s="134"/>
      <c r="UQI108" s="134"/>
      <c r="UQJ108" s="134"/>
      <c r="UQK108" s="134"/>
      <c r="UQL108" s="134"/>
      <c r="UQM108" s="134"/>
      <c r="UQN108" s="134"/>
      <c r="UQO108" s="134"/>
      <c r="UQP108" s="134"/>
      <c r="UQQ108" s="134"/>
      <c r="UQR108" s="134"/>
      <c r="UQS108" s="134"/>
      <c r="UQT108" s="134"/>
      <c r="UQU108" s="134"/>
      <c r="UQV108" s="134"/>
      <c r="UQW108" s="134"/>
      <c r="UQX108" s="134"/>
      <c r="UQY108" s="134"/>
      <c r="UQZ108" s="134"/>
      <c r="URA108" s="134"/>
      <c r="URB108" s="134"/>
      <c r="URC108" s="134"/>
      <c r="URD108" s="134"/>
      <c r="URE108" s="134"/>
      <c r="URF108" s="134"/>
      <c r="URG108" s="134"/>
      <c r="URH108" s="134"/>
      <c r="URI108" s="134"/>
      <c r="URJ108" s="134"/>
      <c r="URK108" s="134"/>
      <c r="URL108" s="134"/>
      <c r="URM108" s="134"/>
      <c r="URN108" s="134"/>
      <c r="URO108" s="134"/>
      <c r="URP108" s="134"/>
      <c r="URQ108" s="134"/>
      <c r="URR108" s="134"/>
      <c r="URS108" s="134"/>
      <c r="URT108" s="134"/>
      <c r="URU108" s="134"/>
      <c r="URV108" s="134"/>
      <c r="URW108" s="134"/>
      <c r="URX108" s="134"/>
      <c r="URY108" s="134"/>
      <c r="URZ108" s="134"/>
      <c r="USA108" s="134"/>
      <c r="USB108" s="134"/>
      <c r="USC108" s="134"/>
      <c r="USD108" s="134"/>
      <c r="USE108" s="134"/>
      <c r="USF108" s="134"/>
      <c r="USG108" s="134"/>
      <c r="USH108" s="134"/>
      <c r="USI108" s="134"/>
      <c r="USJ108" s="134"/>
      <c r="USK108" s="134"/>
      <c r="USL108" s="134"/>
      <c r="USM108" s="134"/>
      <c r="USN108" s="134"/>
      <c r="USO108" s="134"/>
      <c r="USP108" s="134"/>
      <c r="USQ108" s="134"/>
      <c r="USR108" s="134"/>
      <c r="USS108" s="134"/>
      <c r="UST108" s="134"/>
      <c r="USU108" s="134"/>
      <c r="USV108" s="134"/>
      <c r="USW108" s="134"/>
      <c r="USX108" s="134"/>
      <c r="USY108" s="134"/>
      <c r="USZ108" s="134"/>
      <c r="UTA108" s="134"/>
      <c r="UTB108" s="134"/>
      <c r="UTC108" s="134"/>
      <c r="UTD108" s="134"/>
      <c r="UTE108" s="134"/>
      <c r="UTF108" s="134"/>
      <c r="UTG108" s="134"/>
      <c r="UTH108" s="134"/>
      <c r="UTI108" s="134"/>
      <c r="UTJ108" s="134"/>
      <c r="UTK108" s="134"/>
      <c r="UTL108" s="134"/>
      <c r="UTM108" s="134"/>
      <c r="UTN108" s="134"/>
      <c r="UTO108" s="134"/>
      <c r="UTP108" s="134"/>
      <c r="UTQ108" s="134"/>
      <c r="UTR108" s="134"/>
      <c r="UTS108" s="134"/>
      <c r="UTT108" s="134"/>
      <c r="UTU108" s="134"/>
      <c r="UTV108" s="134"/>
      <c r="UTW108" s="134"/>
      <c r="UTX108" s="134"/>
      <c r="UTY108" s="134"/>
      <c r="UTZ108" s="134"/>
      <c r="UUA108" s="134"/>
      <c r="UUB108" s="134"/>
      <c r="UUC108" s="134"/>
      <c r="UUD108" s="134"/>
      <c r="UUE108" s="134"/>
      <c r="UUF108" s="134"/>
      <c r="UUG108" s="134"/>
      <c r="UUH108" s="134"/>
      <c r="UUI108" s="134"/>
      <c r="UUJ108" s="134"/>
      <c r="UUK108" s="134"/>
      <c r="UUL108" s="134"/>
      <c r="UUM108" s="134"/>
      <c r="UUN108" s="134"/>
      <c r="UUO108" s="134"/>
      <c r="UUP108" s="134"/>
      <c r="UUQ108" s="134"/>
      <c r="UUR108" s="134"/>
      <c r="UUS108" s="134"/>
      <c r="UUT108" s="134"/>
      <c r="UUU108" s="134"/>
      <c r="UUV108" s="134"/>
      <c r="UUW108" s="134"/>
      <c r="UUX108" s="134"/>
      <c r="UUY108" s="134"/>
      <c r="UUZ108" s="134"/>
      <c r="UVA108" s="134"/>
      <c r="UVB108" s="134"/>
      <c r="UVC108" s="134"/>
      <c r="UVD108" s="134"/>
      <c r="UVE108" s="134"/>
      <c r="UVF108" s="134"/>
      <c r="UVG108" s="134"/>
      <c r="UVH108" s="134"/>
      <c r="UVI108" s="134"/>
      <c r="UVJ108" s="134"/>
      <c r="UVK108" s="134"/>
      <c r="UVL108" s="134"/>
      <c r="UVM108" s="134"/>
      <c r="UVN108" s="134"/>
      <c r="UVO108" s="134"/>
      <c r="UVP108" s="134"/>
      <c r="UVQ108" s="134"/>
      <c r="UVR108" s="134"/>
      <c r="UVS108" s="134"/>
      <c r="UVT108" s="134"/>
      <c r="UVU108" s="134"/>
      <c r="UVV108" s="134"/>
      <c r="UVW108" s="134"/>
      <c r="UVX108" s="134"/>
      <c r="UVY108" s="134"/>
      <c r="UVZ108" s="134"/>
      <c r="UWA108" s="134"/>
      <c r="UWB108" s="134"/>
      <c r="UWC108" s="134"/>
      <c r="UWD108" s="134"/>
      <c r="UWE108" s="134"/>
      <c r="UWF108" s="134"/>
      <c r="UWG108" s="134"/>
      <c r="UWH108" s="134"/>
      <c r="UWI108" s="134"/>
      <c r="UWJ108" s="134"/>
      <c r="UWK108" s="134"/>
      <c r="UWL108" s="134"/>
      <c r="UWM108" s="134"/>
      <c r="UWN108" s="134"/>
      <c r="UWO108" s="134"/>
      <c r="UWP108" s="134"/>
      <c r="UWQ108" s="134"/>
      <c r="UWR108" s="134"/>
      <c r="UWS108" s="134"/>
      <c r="UWT108" s="134"/>
      <c r="UWU108" s="134"/>
      <c r="UWV108" s="134"/>
      <c r="UWW108" s="134"/>
      <c r="UWX108" s="134"/>
      <c r="UWY108" s="134"/>
      <c r="UWZ108" s="134"/>
      <c r="UXA108" s="134"/>
      <c r="UXB108" s="134"/>
      <c r="UXC108" s="134"/>
      <c r="UXD108" s="134"/>
      <c r="UXE108" s="134"/>
      <c r="UXF108" s="134"/>
      <c r="UXG108" s="134"/>
      <c r="UXH108" s="134"/>
      <c r="UXI108" s="134"/>
      <c r="UXJ108" s="134"/>
      <c r="UXK108" s="134"/>
      <c r="UXL108" s="134"/>
      <c r="UXM108" s="134"/>
      <c r="UXN108" s="134"/>
      <c r="UXO108" s="134"/>
      <c r="UXP108" s="134"/>
      <c r="UXQ108" s="134"/>
      <c r="UXR108" s="134"/>
      <c r="UXS108" s="134"/>
      <c r="UXT108" s="134"/>
      <c r="UXU108" s="134"/>
      <c r="UXV108" s="134"/>
      <c r="UXW108" s="134"/>
      <c r="UXX108" s="134"/>
      <c r="UXY108" s="134"/>
      <c r="UXZ108" s="134"/>
      <c r="UYA108" s="134"/>
      <c r="UYB108" s="134"/>
      <c r="UYC108" s="134"/>
      <c r="UYD108" s="134"/>
      <c r="UYE108" s="134"/>
      <c r="UYF108" s="134"/>
      <c r="UYG108" s="134"/>
      <c r="UYH108" s="134"/>
      <c r="UYI108" s="134"/>
      <c r="UYJ108" s="134"/>
      <c r="UYK108" s="134"/>
      <c r="UYL108" s="134"/>
      <c r="UYM108" s="134"/>
      <c r="UYN108" s="134"/>
      <c r="UYO108" s="134"/>
      <c r="UYP108" s="134"/>
      <c r="UYQ108" s="134"/>
      <c r="UYR108" s="134"/>
      <c r="UYS108" s="134"/>
      <c r="UYT108" s="134"/>
      <c r="UYU108" s="134"/>
      <c r="UYV108" s="134"/>
      <c r="UYW108" s="134"/>
      <c r="UYX108" s="134"/>
      <c r="UYY108" s="134"/>
      <c r="UYZ108" s="134"/>
      <c r="UZA108" s="134"/>
      <c r="UZB108" s="134"/>
      <c r="UZC108" s="134"/>
      <c r="UZD108" s="134"/>
      <c r="UZE108" s="134"/>
      <c r="UZF108" s="134"/>
      <c r="UZG108" s="134"/>
      <c r="UZH108" s="134"/>
      <c r="UZI108" s="134"/>
      <c r="UZJ108" s="134"/>
      <c r="UZK108" s="134"/>
      <c r="UZL108" s="134"/>
      <c r="UZM108" s="134"/>
      <c r="UZN108" s="134"/>
      <c r="UZO108" s="134"/>
      <c r="UZP108" s="134"/>
      <c r="UZQ108" s="134"/>
      <c r="UZR108" s="134"/>
      <c r="UZS108" s="134"/>
      <c r="UZT108" s="134"/>
      <c r="UZU108" s="134"/>
      <c r="UZV108" s="134"/>
      <c r="UZW108" s="134"/>
      <c r="UZX108" s="134"/>
      <c r="UZY108" s="134"/>
      <c r="UZZ108" s="134"/>
      <c r="VAA108" s="134"/>
      <c r="VAB108" s="134"/>
      <c r="VAC108" s="134"/>
      <c r="VAD108" s="134"/>
      <c r="VAE108" s="134"/>
      <c r="VAF108" s="134"/>
      <c r="VAG108" s="134"/>
      <c r="VAH108" s="134"/>
      <c r="VAI108" s="134"/>
      <c r="VAJ108" s="134"/>
      <c r="VAK108" s="134"/>
      <c r="VAL108" s="134"/>
      <c r="VAM108" s="134"/>
      <c r="VAN108" s="134"/>
      <c r="VAO108" s="134"/>
      <c r="VAP108" s="134"/>
      <c r="VAQ108" s="134"/>
      <c r="VAR108" s="134"/>
      <c r="VAS108" s="134"/>
      <c r="VAT108" s="134"/>
      <c r="VAU108" s="134"/>
      <c r="VAV108" s="134"/>
      <c r="VAW108" s="134"/>
      <c r="VAX108" s="134"/>
      <c r="VAY108" s="134"/>
      <c r="VAZ108" s="134"/>
      <c r="VBA108" s="134"/>
      <c r="VBB108" s="134"/>
      <c r="VBC108" s="134"/>
      <c r="VBD108" s="134"/>
      <c r="VBE108" s="134"/>
      <c r="VBF108" s="134"/>
      <c r="VBG108" s="134"/>
      <c r="VBH108" s="134"/>
      <c r="VBI108" s="134"/>
      <c r="VBJ108" s="134"/>
      <c r="VBK108" s="134"/>
      <c r="VBL108" s="134"/>
      <c r="VBM108" s="134"/>
      <c r="VBN108" s="134"/>
      <c r="VBO108" s="134"/>
      <c r="VBP108" s="134"/>
      <c r="VBQ108" s="134"/>
      <c r="VBR108" s="134"/>
      <c r="VBS108" s="134"/>
      <c r="VBT108" s="134"/>
      <c r="VBU108" s="134"/>
      <c r="VBV108" s="134"/>
      <c r="VBW108" s="134"/>
      <c r="VBX108" s="134"/>
      <c r="VBY108" s="134"/>
      <c r="VBZ108" s="134"/>
      <c r="VCA108" s="134"/>
      <c r="VCB108" s="134"/>
      <c r="VCC108" s="134"/>
      <c r="VCD108" s="134"/>
      <c r="VCE108" s="134"/>
      <c r="VCF108" s="134"/>
      <c r="VCG108" s="134"/>
      <c r="VCH108" s="134"/>
      <c r="VCI108" s="134"/>
      <c r="VCJ108" s="134"/>
      <c r="VCK108" s="134"/>
      <c r="VCL108" s="134"/>
      <c r="VCM108" s="134"/>
      <c r="VCN108" s="134"/>
      <c r="VCO108" s="134"/>
      <c r="VCP108" s="134"/>
      <c r="VCQ108" s="134"/>
      <c r="VCR108" s="134"/>
      <c r="VCS108" s="134"/>
      <c r="VCT108" s="134"/>
      <c r="VCU108" s="134"/>
      <c r="VCV108" s="134"/>
      <c r="VCW108" s="134"/>
      <c r="VCX108" s="134"/>
      <c r="VCY108" s="134"/>
      <c r="VCZ108" s="134"/>
      <c r="VDA108" s="134"/>
      <c r="VDB108" s="134"/>
      <c r="VDC108" s="134"/>
      <c r="VDD108" s="134"/>
      <c r="VDE108" s="134"/>
      <c r="VDF108" s="134"/>
      <c r="VDG108" s="134"/>
      <c r="VDH108" s="134"/>
      <c r="VDI108" s="134"/>
      <c r="VDJ108" s="134"/>
      <c r="VDK108" s="134"/>
      <c r="VDL108" s="134"/>
      <c r="VDM108" s="134"/>
      <c r="VDN108" s="134"/>
      <c r="VDO108" s="134"/>
      <c r="VDP108" s="134"/>
      <c r="VDQ108" s="134"/>
      <c r="VDR108" s="134"/>
      <c r="VDS108" s="134"/>
      <c r="VDT108" s="134"/>
      <c r="VDU108" s="134"/>
      <c r="VDV108" s="134"/>
      <c r="VDW108" s="134"/>
      <c r="VDX108" s="134"/>
      <c r="VDY108" s="134"/>
      <c r="VDZ108" s="134"/>
      <c r="VEA108" s="134"/>
      <c r="VEB108" s="134"/>
      <c r="VEC108" s="134"/>
      <c r="VED108" s="134"/>
      <c r="VEE108" s="134"/>
      <c r="VEF108" s="134"/>
      <c r="VEG108" s="134"/>
      <c r="VEH108" s="134"/>
      <c r="VEI108" s="134"/>
      <c r="VEJ108" s="134"/>
      <c r="VEK108" s="134"/>
      <c r="VEL108" s="134"/>
      <c r="VEM108" s="134"/>
      <c r="VEN108" s="134"/>
      <c r="VEO108" s="134"/>
      <c r="VEP108" s="134"/>
      <c r="VEQ108" s="134"/>
      <c r="VER108" s="134"/>
      <c r="VES108" s="134"/>
      <c r="VET108" s="134"/>
      <c r="VEU108" s="134"/>
      <c r="VEV108" s="134"/>
      <c r="VEW108" s="134"/>
      <c r="VEX108" s="134"/>
      <c r="VEY108" s="134"/>
      <c r="VEZ108" s="134"/>
      <c r="VFA108" s="134"/>
      <c r="VFB108" s="134"/>
      <c r="VFC108" s="134"/>
      <c r="VFD108" s="134"/>
      <c r="VFE108" s="134"/>
      <c r="VFF108" s="134"/>
      <c r="VFG108" s="134"/>
      <c r="VFH108" s="134"/>
      <c r="VFI108" s="134"/>
      <c r="VFJ108" s="134"/>
      <c r="VFK108" s="134"/>
      <c r="VFL108" s="134"/>
      <c r="VFM108" s="134"/>
      <c r="VFN108" s="134"/>
      <c r="VFO108" s="134"/>
      <c r="VFP108" s="134"/>
      <c r="VFQ108" s="134"/>
      <c r="VFR108" s="134"/>
      <c r="VFS108" s="134"/>
      <c r="VFT108" s="134"/>
      <c r="VFU108" s="134"/>
      <c r="VFV108" s="134"/>
      <c r="VFW108" s="134"/>
      <c r="VFX108" s="134"/>
      <c r="VFY108" s="134"/>
      <c r="VFZ108" s="134"/>
      <c r="VGA108" s="134"/>
      <c r="VGB108" s="134"/>
      <c r="VGC108" s="134"/>
      <c r="VGD108" s="134"/>
      <c r="VGE108" s="134"/>
      <c r="VGF108" s="134"/>
      <c r="VGG108" s="134"/>
      <c r="VGH108" s="134"/>
      <c r="VGI108" s="134"/>
      <c r="VGJ108" s="134"/>
      <c r="VGK108" s="134"/>
      <c r="VGL108" s="134"/>
      <c r="VGM108" s="134"/>
      <c r="VGN108" s="134"/>
      <c r="VGO108" s="134"/>
      <c r="VGP108" s="134"/>
      <c r="VGQ108" s="134"/>
      <c r="VGR108" s="134"/>
      <c r="VGS108" s="134"/>
      <c r="VGT108" s="134"/>
      <c r="VGU108" s="134"/>
      <c r="VGV108" s="134"/>
      <c r="VGW108" s="134"/>
      <c r="VGX108" s="134"/>
      <c r="VGY108" s="134"/>
      <c r="VGZ108" s="134"/>
      <c r="VHA108" s="134"/>
      <c r="VHB108" s="134"/>
      <c r="VHC108" s="134"/>
      <c r="VHD108" s="134"/>
      <c r="VHE108" s="134"/>
      <c r="VHF108" s="134"/>
      <c r="VHG108" s="134"/>
      <c r="VHH108" s="134"/>
      <c r="VHI108" s="134"/>
      <c r="VHJ108" s="134"/>
      <c r="VHK108" s="134"/>
      <c r="VHL108" s="134"/>
      <c r="VHM108" s="134"/>
      <c r="VHN108" s="134"/>
      <c r="VHO108" s="134"/>
      <c r="VHP108" s="134"/>
      <c r="VHQ108" s="134"/>
      <c r="VHR108" s="134"/>
      <c r="VHS108" s="134"/>
      <c r="VHT108" s="134"/>
      <c r="VHU108" s="134"/>
      <c r="VHV108" s="134"/>
      <c r="VHW108" s="134"/>
      <c r="VHX108" s="134"/>
      <c r="VHY108" s="134"/>
      <c r="VHZ108" s="134"/>
      <c r="VIA108" s="134"/>
      <c r="VIB108" s="134"/>
      <c r="VIC108" s="134"/>
      <c r="VID108" s="134"/>
      <c r="VIE108" s="134"/>
      <c r="VIF108" s="134"/>
      <c r="VIG108" s="134"/>
      <c r="VIH108" s="134"/>
      <c r="VII108" s="134"/>
      <c r="VIJ108" s="134"/>
      <c r="VIK108" s="134"/>
      <c r="VIL108" s="134"/>
      <c r="VIM108" s="134"/>
      <c r="VIN108" s="134"/>
      <c r="VIO108" s="134"/>
      <c r="VIP108" s="134"/>
      <c r="VIQ108" s="134"/>
      <c r="VIR108" s="134"/>
      <c r="VIS108" s="134"/>
      <c r="VIT108" s="134"/>
      <c r="VIU108" s="134"/>
      <c r="VIV108" s="134"/>
      <c r="VIW108" s="134"/>
      <c r="VIX108" s="134"/>
      <c r="VIY108" s="134"/>
      <c r="VIZ108" s="134"/>
      <c r="VJA108" s="134"/>
      <c r="VJB108" s="134"/>
      <c r="VJC108" s="134"/>
      <c r="VJD108" s="134"/>
      <c r="VJE108" s="134"/>
      <c r="VJF108" s="134"/>
      <c r="VJG108" s="134"/>
      <c r="VJH108" s="134"/>
      <c r="VJI108" s="134"/>
      <c r="VJJ108" s="134"/>
      <c r="VJK108" s="134"/>
      <c r="VJL108" s="134"/>
      <c r="VJM108" s="134"/>
      <c r="VJN108" s="134"/>
      <c r="VJO108" s="134"/>
      <c r="VJP108" s="134"/>
      <c r="VJQ108" s="134"/>
      <c r="VJR108" s="134"/>
      <c r="VJS108" s="134"/>
      <c r="VJT108" s="134"/>
      <c r="VJU108" s="134"/>
      <c r="VJV108" s="134"/>
      <c r="VJW108" s="134"/>
      <c r="VJX108" s="134"/>
      <c r="VJY108" s="134"/>
      <c r="VJZ108" s="134"/>
      <c r="VKA108" s="134"/>
      <c r="VKB108" s="134"/>
      <c r="VKC108" s="134"/>
      <c r="VKD108" s="134"/>
      <c r="VKE108" s="134"/>
      <c r="VKF108" s="134"/>
      <c r="VKG108" s="134"/>
      <c r="VKH108" s="134"/>
      <c r="VKI108" s="134"/>
      <c r="VKJ108" s="134"/>
      <c r="VKK108" s="134"/>
      <c r="VKL108" s="134"/>
      <c r="VKM108" s="134"/>
      <c r="VKN108" s="134"/>
      <c r="VKO108" s="134"/>
      <c r="VKP108" s="134"/>
      <c r="VKQ108" s="134"/>
      <c r="VKR108" s="134"/>
      <c r="VKS108" s="134"/>
      <c r="VKT108" s="134"/>
      <c r="VKU108" s="134"/>
      <c r="VKV108" s="134"/>
      <c r="VKW108" s="134"/>
      <c r="VKX108" s="134"/>
      <c r="VKY108" s="134"/>
      <c r="VKZ108" s="134"/>
      <c r="VLA108" s="134"/>
      <c r="VLB108" s="134"/>
      <c r="VLC108" s="134"/>
      <c r="VLD108" s="134"/>
      <c r="VLE108" s="134"/>
      <c r="VLF108" s="134"/>
      <c r="VLG108" s="134"/>
      <c r="VLH108" s="134"/>
      <c r="VLI108" s="134"/>
      <c r="VLJ108" s="134"/>
      <c r="VLK108" s="134"/>
      <c r="VLL108" s="134"/>
      <c r="VLM108" s="134"/>
      <c r="VLN108" s="134"/>
      <c r="VLO108" s="134"/>
      <c r="VLP108" s="134"/>
      <c r="VLQ108" s="134"/>
      <c r="VLR108" s="134"/>
      <c r="VLS108" s="134"/>
      <c r="VLT108" s="134"/>
      <c r="VLU108" s="134"/>
      <c r="VLV108" s="134"/>
      <c r="VLW108" s="134"/>
      <c r="VLX108" s="134"/>
      <c r="VLY108" s="134"/>
      <c r="VLZ108" s="134"/>
      <c r="VMA108" s="134"/>
      <c r="VMB108" s="134"/>
      <c r="VMC108" s="134"/>
      <c r="VMD108" s="134"/>
      <c r="VME108" s="134"/>
      <c r="VMF108" s="134"/>
      <c r="VMG108" s="134"/>
      <c r="VMH108" s="134"/>
      <c r="VMI108" s="134"/>
      <c r="VMJ108" s="134"/>
      <c r="VMK108" s="134"/>
      <c r="VML108" s="134"/>
      <c r="VMM108" s="134"/>
      <c r="VMN108" s="134"/>
      <c r="VMO108" s="134"/>
      <c r="VMP108" s="134"/>
      <c r="VMQ108" s="134"/>
      <c r="VMR108" s="134"/>
      <c r="VMS108" s="134"/>
      <c r="VMT108" s="134"/>
      <c r="VMU108" s="134"/>
      <c r="VMV108" s="134"/>
      <c r="VMW108" s="134"/>
      <c r="VMX108" s="134"/>
      <c r="VMY108" s="134"/>
      <c r="VMZ108" s="134"/>
      <c r="VNA108" s="134"/>
      <c r="VNB108" s="134"/>
      <c r="VNC108" s="134"/>
      <c r="VND108" s="134"/>
      <c r="VNE108" s="134"/>
      <c r="VNF108" s="134"/>
      <c r="VNG108" s="134"/>
      <c r="VNH108" s="134"/>
      <c r="VNI108" s="134"/>
      <c r="VNJ108" s="134"/>
      <c r="VNK108" s="134"/>
      <c r="VNL108" s="134"/>
      <c r="VNM108" s="134"/>
      <c r="VNN108" s="134"/>
      <c r="VNO108" s="134"/>
      <c r="VNP108" s="134"/>
      <c r="VNQ108" s="134"/>
      <c r="VNR108" s="134"/>
      <c r="VNS108" s="134"/>
      <c r="VNT108" s="134"/>
      <c r="VNU108" s="134"/>
      <c r="VNV108" s="134"/>
      <c r="VNW108" s="134"/>
      <c r="VNX108" s="134"/>
      <c r="VNY108" s="134"/>
      <c r="VNZ108" s="134"/>
      <c r="VOA108" s="134"/>
      <c r="VOB108" s="134"/>
      <c r="VOC108" s="134"/>
      <c r="VOD108" s="134"/>
      <c r="VOE108" s="134"/>
      <c r="VOF108" s="134"/>
      <c r="VOG108" s="134"/>
      <c r="VOH108" s="134"/>
      <c r="VOI108" s="134"/>
      <c r="VOJ108" s="134"/>
      <c r="VOK108" s="134"/>
      <c r="VOL108" s="134"/>
      <c r="VOM108" s="134"/>
      <c r="VON108" s="134"/>
      <c r="VOO108" s="134"/>
      <c r="VOP108" s="134"/>
      <c r="VOQ108" s="134"/>
      <c r="VOR108" s="134"/>
      <c r="VOS108" s="134"/>
      <c r="VOT108" s="134"/>
      <c r="VOU108" s="134"/>
      <c r="VOV108" s="134"/>
      <c r="VOW108" s="134"/>
      <c r="VOX108" s="134"/>
      <c r="VOY108" s="134"/>
      <c r="VOZ108" s="134"/>
      <c r="VPA108" s="134"/>
      <c r="VPB108" s="134"/>
      <c r="VPC108" s="134"/>
      <c r="VPD108" s="134"/>
      <c r="VPE108" s="134"/>
      <c r="VPF108" s="134"/>
      <c r="VPG108" s="134"/>
      <c r="VPH108" s="134"/>
      <c r="VPI108" s="134"/>
      <c r="VPJ108" s="134"/>
      <c r="VPK108" s="134"/>
      <c r="VPL108" s="134"/>
      <c r="VPM108" s="134"/>
      <c r="VPN108" s="134"/>
      <c r="VPO108" s="134"/>
      <c r="VPP108" s="134"/>
      <c r="VPQ108" s="134"/>
      <c r="VPR108" s="134"/>
      <c r="VPS108" s="134"/>
      <c r="VPT108" s="134"/>
      <c r="VPU108" s="134"/>
      <c r="VPV108" s="134"/>
      <c r="VPW108" s="134"/>
      <c r="VPX108" s="134"/>
      <c r="VPY108" s="134"/>
      <c r="VPZ108" s="134"/>
      <c r="VQA108" s="134"/>
      <c r="VQB108" s="134"/>
      <c r="VQC108" s="134"/>
      <c r="VQD108" s="134"/>
      <c r="VQE108" s="134"/>
      <c r="VQF108" s="134"/>
      <c r="VQG108" s="134"/>
      <c r="VQH108" s="134"/>
      <c r="VQI108" s="134"/>
      <c r="VQJ108" s="134"/>
      <c r="VQK108" s="134"/>
      <c r="VQL108" s="134"/>
      <c r="VQM108" s="134"/>
      <c r="VQN108" s="134"/>
      <c r="VQO108" s="134"/>
      <c r="VQP108" s="134"/>
      <c r="VQQ108" s="134"/>
      <c r="VQR108" s="134"/>
      <c r="VQS108" s="134"/>
      <c r="VQT108" s="134"/>
      <c r="VQU108" s="134"/>
      <c r="VQV108" s="134"/>
      <c r="VQW108" s="134"/>
      <c r="VQX108" s="134"/>
      <c r="VQY108" s="134"/>
      <c r="VQZ108" s="134"/>
      <c r="VRA108" s="134"/>
      <c r="VRB108" s="134"/>
      <c r="VRC108" s="134"/>
      <c r="VRD108" s="134"/>
      <c r="VRE108" s="134"/>
      <c r="VRF108" s="134"/>
      <c r="VRG108" s="134"/>
      <c r="VRH108" s="134"/>
      <c r="VRI108" s="134"/>
      <c r="VRJ108" s="134"/>
      <c r="VRK108" s="134"/>
      <c r="VRL108" s="134"/>
      <c r="VRM108" s="134"/>
      <c r="VRN108" s="134"/>
      <c r="VRO108" s="134"/>
      <c r="VRP108" s="134"/>
      <c r="VRQ108" s="134"/>
      <c r="VRR108" s="134"/>
      <c r="VRS108" s="134"/>
      <c r="VRT108" s="134"/>
      <c r="VRU108" s="134"/>
      <c r="VRV108" s="134"/>
      <c r="VRW108" s="134"/>
      <c r="VRX108" s="134"/>
      <c r="VRY108" s="134"/>
      <c r="VRZ108" s="134"/>
      <c r="VSA108" s="134"/>
      <c r="VSB108" s="134"/>
      <c r="VSC108" s="134"/>
      <c r="VSD108" s="134"/>
      <c r="VSE108" s="134"/>
      <c r="VSF108" s="134"/>
      <c r="VSG108" s="134"/>
      <c r="VSH108" s="134"/>
      <c r="VSI108" s="134"/>
      <c r="VSJ108" s="134"/>
      <c r="VSK108" s="134"/>
      <c r="VSL108" s="134"/>
      <c r="VSM108" s="134"/>
      <c r="VSN108" s="134"/>
      <c r="VSO108" s="134"/>
      <c r="VSP108" s="134"/>
      <c r="VSQ108" s="134"/>
      <c r="VSR108" s="134"/>
      <c r="VSS108" s="134"/>
      <c r="VST108" s="134"/>
      <c r="VSU108" s="134"/>
      <c r="VSV108" s="134"/>
      <c r="VSW108" s="134"/>
      <c r="VSX108" s="134"/>
      <c r="VSY108" s="134"/>
      <c r="VSZ108" s="134"/>
      <c r="VTA108" s="134"/>
      <c r="VTB108" s="134"/>
      <c r="VTC108" s="134"/>
      <c r="VTD108" s="134"/>
      <c r="VTE108" s="134"/>
      <c r="VTF108" s="134"/>
      <c r="VTG108" s="134"/>
      <c r="VTH108" s="134"/>
      <c r="VTI108" s="134"/>
      <c r="VTJ108" s="134"/>
      <c r="VTK108" s="134"/>
      <c r="VTL108" s="134"/>
      <c r="VTM108" s="134"/>
      <c r="VTN108" s="134"/>
      <c r="VTO108" s="134"/>
      <c r="VTP108" s="134"/>
      <c r="VTQ108" s="134"/>
      <c r="VTR108" s="134"/>
      <c r="VTS108" s="134"/>
      <c r="VTT108" s="134"/>
      <c r="VTU108" s="134"/>
      <c r="VTV108" s="134"/>
      <c r="VTW108" s="134"/>
      <c r="VTX108" s="134"/>
      <c r="VTY108" s="134"/>
      <c r="VTZ108" s="134"/>
      <c r="VUA108" s="134"/>
      <c r="VUB108" s="134"/>
      <c r="VUC108" s="134"/>
      <c r="VUD108" s="134"/>
      <c r="VUE108" s="134"/>
      <c r="VUF108" s="134"/>
      <c r="VUG108" s="134"/>
      <c r="VUH108" s="134"/>
      <c r="VUI108" s="134"/>
      <c r="VUJ108" s="134"/>
      <c r="VUK108" s="134"/>
      <c r="VUL108" s="134"/>
      <c r="VUM108" s="134"/>
      <c r="VUN108" s="134"/>
      <c r="VUO108" s="134"/>
      <c r="VUP108" s="134"/>
      <c r="VUQ108" s="134"/>
      <c r="VUR108" s="134"/>
      <c r="VUS108" s="134"/>
      <c r="VUT108" s="134"/>
      <c r="VUU108" s="134"/>
      <c r="VUV108" s="134"/>
      <c r="VUW108" s="134"/>
      <c r="VUX108" s="134"/>
      <c r="VUY108" s="134"/>
      <c r="VUZ108" s="134"/>
      <c r="VVA108" s="134"/>
      <c r="VVB108" s="134"/>
      <c r="VVC108" s="134"/>
      <c r="VVD108" s="134"/>
      <c r="VVE108" s="134"/>
      <c r="VVF108" s="134"/>
      <c r="VVG108" s="134"/>
      <c r="VVH108" s="134"/>
      <c r="VVI108" s="134"/>
      <c r="VVJ108" s="134"/>
      <c r="VVK108" s="134"/>
      <c r="VVL108" s="134"/>
      <c r="VVM108" s="134"/>
      <c r="VVN108" s="134"/>
      <c r="VVO108" s="134"/>
      <c r="VVP108" s="134"/>
      <c r="VVQ108" s="134"/>
      <c r="VVR108" s="134"/>
      <c r="VVS108" s="134"/>
      <c r="VVT108" s="134"/>
      <c r="VVU108" s="134"/>
      <c r="VVV108" s="134"/>
      <c r="VVW108" s="134"/>
      <c r="VVX108" s="134"/>
      <c r="VVY108" s="134"/>
      <c r="VVZ108" s="134"/>
      <c r="VWA108" s="134"/>
      <c r="VWB108" s="134"/>
      <c r="VWC108" s="134"/>
      <c r="VWD108" s="134"/>
      <c r="VWE108" s="134"/>
      <c r="VWF108" s="134"/>
      <c r="VWG108" s="134"/>
      <c r="VWH108" s="134"/>
      <c r="VWI108" s="134"/>
      <c r="VWJ108" s="134"/>
      <c r="VWK108" s="134"/>
      <c r="VWL108" s="134"/>
      <c r="VWM108" s="134"/>
      <c r="VWN108" s="134"/>
      <c r="VWO108" s="134"/>
      <c r="VWP108" s="134"/>
      <c r="VWQ108" s="134"/>
      <c r="VWR108" s="134"/>
      <c r="VWS108" s="134"/>
      <c r="VWT108" s="134"/>
      <c r="VWU108" s="134"/>
      <c r="VWV108" s="134"/>
      <c r="VWW108" s="134"/>
      <c r="VWX108" s="134"/>
      <c r="VWY108" s="134"/>
      <c r="VWZ108" s="134"/>
      <c r="VXA108" s="134"/>
      <c r="VXB108" s="134"/>
      <c r="VXC108" s="134"/>
      <c r="VXD108" s="134"/>
      <c r="VXE108" s="134"/>
      <c r="VXF108" s="134"/>
      <c r="VXG108" s="134"/>
      <c r="VXH108" s="134"/>
      <c r="VXI108" s="134"/>
      <c r="VXJ108" s="134"/>
      <c r="VXK108" s="134"/>
      <c r="VXL108" s="134"/>
      <c r="VXM108" s="134"/>
      <c r="VXN108" s="134"/>
      <c r="VXO108" s="134"/>
      <c r="VXP108" s="134"/>
      <c r="VXQ108" s="134"/>
      <c r="VXR108" s="134"/>
      <c r="VXS108" s="134"/>
      <c r="VXT108" s="134"/>
      <c r="VXU108" s="134"/>
      <c r="VXV108" s="134"/>
      <c r="VXW108" s="134"/>
      <c r="VXX108" s="134"/>
      <c r="VXY108" s="134"/>
      <c r="VXZ108" s="134"/>
      <c r="VYA108" s="134"/>
      <c r="VYB108" s="134"/>
      <c r="VYC108" s="134"/>
      <c r="VYD108" s="134"/>
      <c r="VYE108" s="134"/>
      <c r="VYF108" s="134"/>
      <c r="VYG108" s="134"/>
      <c r="VYH108" s="134"/>
      <c r="VYI108" s="134"/>
      <c r="VYJ108" s="134"/>
      <c r="VYK108" s="134"/>
      <c r="VYL108" s="134"/>
      <c r="VYM108" s="134"/>
      <c r="VYN108" s="134"/>
      <c r="VYO108" s="134"/>
      <c r="VYP108" s="134"/>
      <c r="VYQ108" s="134"/>
      <c r="VYR108" s="134"/>
      <c r="VYS108" s="134"/>
      <c r="VYT108" s="134"/>
      <c r="VYU108" s="134"/>
      <c r="VYV108" s="134"/>
      <c r="VYW108" s="134"/>
      <c r="VYX108" s="134"/>
      <c r="VYY108" s="134"/>
      <c r="VYZ108" s="134"/>
      <c r="VZA108" s="134"/>
      <c r="VZB108" s="134"/>
      <c r="VZC108" s="134"/>
      <c r="VZD108" s="134"/>
      <c r="VZE108" s="134"/>
      <c r="VZF108" s="134"/>
      <c r="VZG108" s="134"/>
      <c r="VZH108" s="134"/>
      <c r="VZI108" s="134"/>
      <c r="VZJ108" s="134"/>
      <c r="VZK108" s="134"/>
      <c r="VZL108" s="134"/>
      <c r="VZM108" s="134"/>
      <c r="VZN108" s="134"/>
      <c r="VZO108" s="134"/>
      <c r="VZP108" s="134"/>
      <c r="VZQ108" s="134"/>
      <c r="VZR108" s="134"/>
      <c r="VZS108" s="134"/>
      <c r="VZT108" s="134"/>
      <c r="VZU108" s="134"/>
      <c r="VZV108" s="134"/>
      <c r="VZW108" s="134"/>
      <c r="VZX108" s="134"/>
      <c r="VZY108" s="134"/>
      <c r="VZZ108" s="134"/>
      <c r="WAA108" s="134"/>
      <c r="WAB108" s="134"/>
      <c r="WAC108" s="134"/>
      <c r="WAD108" s="134"/>
      <c r="WAE108" s="134"/>
      <c r="WAF108" s="134"/>
      <c r="WAG108" s="134"/>
      <c r="WAH108" s="134"/>
      <c r="WAI108" s="134"/>
      <c r="WAJ108" s="134"/>
      <c r="WAK108" s="134"/>
      <c r="WAL108" s="134"/>
      <c r="WAM108" s="134"/>
      <c r="WAN108" s="134"/>
      <c r="WAO108" s="134"/>
      <c r="WAP108" s="134"/>
      <c r="WAQ108" s="134"/>
      <c r="WAR108" s="134"/>
      <c r="WAS108" s="134"/>
      <c r="WAT108" s="134"/>
      <c r="WAU108" s="134"/>
      <c r="WAV108" s="134"/>
      <c r="WAW108" s="134"/>
      <c r="WAX108" s="134"/>
      <c r="WAY108" s="134"/>
      <c r="WAZ108" s="134"/>
      <c r="WBA108" s="134"/>
      <c r="WBB108" s="134"/>
      <c r="WBC108" s="134"/>
      <c r="WBD108" s="134"/>
      <c r="WBE108" s="134"/>
      <c r="WBF108" s="134"/>
      <c r="WBG108" s="134"/>
      <c r="WBH108" s="134"/>
      <c r="WBI108" s="134"/>
      <c r="WBJ108" s="134"/>
      <c r="WBK108" s="134"/>
      <c r="WBL108" s="134"/>
      <c r="WBM108" s="134"/>
      <c r="WBN108" s="134"/>
      <c r="WBO108" s="134"/>
      <c r="WBP108" s="134"/>
      <c r="WBQ108" s="134"/>
      <c r="WBR108" s="134"/>
      <c r="WBS108" s="134"/>
      <c r="WBT108" s="134"/>
      <c r="WBU108" s="134"/>
      <c r="WBV108" s="134"/>
      <c r="WBW108" s="134"/>
      <c r="WBX108" s="134"/>
      <c r="WBY108" s="134"/>
      <c r="WBZ108" s="134"/>
      <c r="WCA108" s="134"/>
      <c r="WCB108" s="134"/>
      <c r="WCC108" s="134"/>
      <c r="WCD108" s="134"/>
      <c r="WCE108" s="134"/>
      <c r="WCF108" s="134"/>
      <c r="WCG108" s="134"/>
      <c r="WCH108" s="134"/>
      <c r="WCI108" s="134"/>
      <c r="WCJ108" s="134"/>
      <c r="WCK108" s="134"/>
      <c r="WCL108" s="134"/>
      <c r="WCM108" s="134"/>
      <c r="WCN108" s="134"/>
      <c r="WCO108" s="134"/>
      <c r="WCP108" s="134"/>
      <c r="WCQ108" s="134"/>
      <c r="WCR108" s="134"/>
      <c r="WCS108" s="134"/>
      <c r="WCT108" s="134"/>
      <c r="WCU108" s="134"/>
      <c r="WCV108" s="134"/>
      <c r="WCW108" s="134"/>
      <c r="WCX108" s="134"/>
      <c r="WCY108" s="134"/>
      <c r="WCZ108" s="134"/>
      <c r="WDA108" s="134"/>
      <c r="WDB108" s="134"/>
      <c r="WDC108" s="134"/>
      <c r="WDD108" s="134"/>
      <c r="WDE108" s="134"/>
      <c r="WDF108" s="134"/>
      <c r="WDG108" s="134"/>
      <c r="WDH108" s="134"/>
      <c r="WDI108" s="134"/>
      <c r="WDJ108" s="134"/>
      <c r="WDK108" s="134"/>
      <c r="WDL108" s="134"/>
      <c r="WDM108" s="134"/>
      <c r="WDN108" s="134"/>
      <c r="WDO108" s="134"/>
      <c r="WDP108" s="134"/>
      <c r="WDQ108" s="134"/>
      <c r="WDR108" s="134"/>
      <c r="WDS108" s="134"/>
      <c r="WDT108" s="134"/>
      <c r="WDU108" s="134"/>
      <c r="WDV108" s="134"/>
      <c r="WDW108" s="134"/>
      <c r="WDX108" s="134"/>
      <c r="WDY108" s="134"/>
      <c r="WDZ108" s="134"/>
      <c r="WEA108" s="134"/>
      <c r="WEB108" s="134"/>
      <c r="WEC108" s="134"/>
      <c r="WED108" s="134"/>
      <c r="WEE108" s="134"/>
      <c r="WEF108" s="134"/>
      <c r="WEG108" s="134"/>
      <c r="WEH108" s="134"/>
      <c r="WEI108" s="134"/>
      <c r="WEJ108" s="134"/>
      <c r="WEK108" s="134"/>
      <c r="WEL108" s="134"/>
      <c r="WEM108" s="134"/>
      <c r="WEN108" s="134"/>
      <c r="WEO108" s="134"/>
      <c r="WEP108" s="134"/>
      <c r="WEQ108" s="134"/>
      <c r="WER108" s="134"/>
      <c r="WES108" s="134"/>
      <c r="WET108" s="134"/>
      <c r="WEU108" s="134"/>
      <c r="WEV108" s="134"/>
      <c r="WEW108" s="134"/>
      <c r="WEX108" s="134"/>
      <c r="WEY108" s="134"/>
      <c r="WEZ108" s="134"/>
      <c r="WFA108" s="134"/>
      <c r="WFB108" s="134"/>
      <c r="WFC108" s="134"/>
      <c r="WFD108" s="134"/>
      <c r="WFE108" s="134"/>
      <c r="WFF108" s="134"/>
      <c r="WFG108" s="134"/>
      <c r="WFH108" s="134"/>
      <c r="WFI108" s="134"/>
      <c r="WFJ108" s="134"/>
      <c r="WFK108" s="134"/>
      <c r="WFL108" s="134"/>
      <c r="WFM108" s="134"/>
      <c r="WFN108" s="134"/>
      <c r="WFO108" s="134"/>
      <c r="WFP108" s="134"/>
      <c r="WFQ108" s="134"/>
      <c r="WFR108" s="134"/>
      <c r="WFS108" s="134"/>
      <c r="WFT108" s="134"/>
      <c r="WFU108" s="134"/>
      <c r="WFV108" s="134"/>
      <c r="WFW108" s="134"/>
      <c r="WFX108" s="134"/>
      <c r="WFY108" s="134"/>
      <c r="WFZ108" s="134"/>
      <c r="WGA108" s="134"/>
      <c r="WGB108" s="134"/>
      <c r="WGC108" s="134"/>
      <c r="WGD108" s="134"/>
      <c r="WGE108" s="134"/>
      <c r="WGF108" s="134"/>
      <c r="WGG108" s="134"/>
      <c r="WGH108" s="134"/>
      <c r="WGI108" s="134"/>
      <c r="WGJ108" s="134"/>
      <c r="WGK108" s="134"/>
      <c r="WGL108" s="134"/>
      <c r="WGM108" s="134"/>
      <c r="WGN108" s="134"/>
      <c r="WGO108" s="134"/>
      <c r="WGP108" s="134"/>
      <c r="WGQ108" s="134"/>
      <c r="WGR108" s="134"/>
      <c r="WGS108" s="134"/>
      <c r="WGT108" s="134"/>
      <c r="WGU108" s="134"/>
      <c r="WGV108" s="134"/>
      <c r="WGW108" s="134"/>
      <c r="WGX108" s="134"/>
      <c r="WGY108" s="134"/>
      <c r="WGZ108" s="134"/>
      <c r="WHA108" s="134"/>
      <c r="WHB108" s="134"/>
      <c r="WHC108" s="134"/>
      <c r="WHD108" s="134"/>
      <c r="WHE108" s="134"/>
      <c r="WHF108" s="134"/>
      <c r="WHG108" s="134"/>
      <c r="WHH108" s="134"/>
      <c r="WHI108" s="134"/>
      <c r="WHJ108" s="134"/>
      <c r="WHK108" s="134"/>
      <c r="WHL108" s="134"/>
      <c r="WHM108" s="134"/>
      <c r="WHN108" s="134"/>
      <c r="WHO108" s="134"/>
      <c r="WHP108" s="134"/>
      <c r="WHQ108" s="134"/>
      <c r="WHR108" s="134"/>
      <c r="WHS108" s="134"/>
      <c r="WHT108" s="134"/>
      <c r="WHU108" s="134"/>
      <c r="WHV108" s="134"/>
      <c r="WHW108" s="134"/>
      <c r="WHX108" s="134"/>
      <c r="WHY108" s="134"/>
      <c r="WHZ108" s="134"/>
      <c r="WIA108" s="134"/>
      <c r="WIB108" s="134"/>
      <c r="WIC108" s="134"/>
      <c r="WID108" s="134"/>
      <c r="WIE108" s="134"/>
      <c r="WIF108" s="134"/>
      <c r="WIG108" s="134"/>
      <c r="WIH108" s="134"/>
      <c r="WII108" s="134"/>
      <c r="WIJ108" s="134"/>
      <c r="WIK108" s="134"/>
      <c r="WIL108" s="134"/>
      <c r="WIM108" s="134"/>
      <c r="WIN108" s="134"/>
      <c r="WIO108" s="134"/>
      <c r="WIP108" s="134"/>
      <c r="WIQ108" s="134"/>
      <c r="WIR108" s="134"/>
      <c r="WIS108" s="134"/>
      <c r="WIT108" s="134"/>
      <c r="WIU108" s="134"/>
      <c r="WIV108" s="134"/>
      <c r="WIW108" s="134"/>
      <c r="WIX108" s="134"/>
      <c r="WIY108" s="134"/>
      <c r="WIZ108" s="134"/>
      <c r="WJA108" s="134"/>
      <c r="WJB108" s="134"/>
      <c r="WJC108" s="134"/>
      <c r="WJD108" s="134"/>
      <c r="WJE108" s="134"/>
      <c r="WJF108" s="134"/>
      <c r="WJG108" s="134"/>
      <c r="WJH108" s="134"/>
      <c r="WJI108" s="134"/>
      <c r="WJJ108" s="134"/>
      <c r="WJK108" s="134"/>
      <c r="WJL108" s="134"/>
      <c r="WJM108" s="134"/>
      <c r="WJN108" s="134"/>
      <c r="WJO108" s="134"/>
      <c r="WJP108" s="134"/>
      <c r="WJQ108" s="134"/>
      <c r="WJR108" s="134"/>
      <c r="WJS108" s="134"/>
      <c r="WJT108" s="134"/>
      <c r="WJU108" s="134"/>
      <c r="WJV108" s="134"/>
      <c r="WJW108" s="134"/>
      <c r="WJX108" s="134"/>
      <c r="WJY108" s="134"/>
      <c r="WJZ108" s="134"/>
      <c r="WKA108" s="134"/>
      <c r="WKB108" s="134"/>
      <c r="WKC108" s="134"/>
      <c r="WKD108" s="134"/>
      <c r="WKE108" s="134"/>
      <c r="WKF108" s="134"/>
      <c r="WKG108" s="134"/>
      <c r="WKH108" s="134"/>
      <c r="WKI108" s="134"/>
      <c r="WKJ108" s="134"/>
      <c r="WKK108" s="134"/>
      <c r="WKL108" s="134"/>
      <c r="WKM108" s="134"/>
      <c r="WKN108" s="134"/>
      <c r="WKO108" s="134"/>
      <c r="WKP108" s="134"/>
      <c r="WKQ108" s="134"/>
      <c r="WKR108" s="134"/>
      <c r="WKS108" s="134"/>
      <c r="WKT108" s="134"/>
      <c r="WKU108" s="134"/>
      <c r="WKV108" s="134"/>
      <c r="WKW108" s="134"/>
      <c r="WKX108" s="134"/>
      <c r="WKY108" s="134"/>
      <c r="WKZ108" s="134"/>
      <c r="WLA108" s="134"/>
      <c r="WLB108" s="134"/>
      <c r="WLC108" s="134"/>
      <c r="WLD108" s="134"/>
      <c r="WLE108" s="134"/>
      <c r="WLF108" s="134"/>
      <c r="WLG108" s="134"/>
      <c r="WLH108" s="134"/>
      <c r="WLI108" s="134"/>
      <c r="WLJ108" s="134"/>
      <c r="WLK108" s="134"/>
      <c r="WLL108" s="134"/>
      <c r="WLM108" s="134"/>
      <c r="WLN108" s="134"/>
      <c r="WLO108" s="134"/>
      <c r="WLP108" s="134"/>
      <c r="WLQ108" s="134"/>
      <c r="WLR108" s="134"/>
      <c r="WLS108" s="134"/>
      <c r="WLT108" s="134"/>
      <c r="WLU108" s="134"/>
      <c r="WLV108" s="134"/>
      <c r="WLW108" s="134"/>
      <c r="WLX108" s="134"/>
      <c r="WLY108" s="134"/>
      <c r="WLZ108" s="134"/>
      <c r="WMA108" s="134"/>
      <c r="WMB108" s="134"/>
      <c r="WMC108" s="134"/>
      <c r="WMD108" s="134"/>
      <c r="WME108" s="134"/>
      <c r="WMF108" s="134"/>
      <c r="WMG108" s="134"/>
      <c r="WMH108" s="134"/>
      <c r="WMI108" s="134"/>
      <c r="WMJ108" s="134"/>
      <c r="WMK108" s="134"/>
      <c r="WML108" s="134"/>
      <c r="WMM108" s="134"/>
      <c r="WMN108" s="134"/>
      <c r="WMO108" s="134"/>
      <c r="WMP108" s="134"/>
      <c r="WMQ108" s="134"/>
      <c r="WMR108" s="134"/>
      <c r="WMS108" s="134"/>
      <c r="WMT108" s="134"/>
      <c r="WMU108" s="134"/>
      <c r="WMV108" s="134"/>
      <c r="WMW108" s="134"/>
      <c r="WMX108" s="134"/>
      <c r="WMY108" s="134"/>
      <c r="WMZ108" s="134"/>
      <c r="WNA108" s="134"/>
      <c r="WNB108" s="134"/>
      <c r="WNC108" s="134"/>
      <c r="WND108" s="134"/>
      <c r="WNE108" s="134"/>
      <c r="WNF108" s="134"/>
      <c r="WNG108" s="134"/>
      <c r="WNH108" s="134"/>
      <c r="WNI108" s="134"/>
      <c r="WNJ108" s="134"/>
      <c r="WNK108" s="134"/>
      <c r="WNL108" s="134"/>
      <c r="WNM108" s="134"/>
      <c r="WNN108" s="134"/>
      <c r="WNO108" s="134"/>
      <c r="WNP108" s="134"/>
      <c r="WNQ108" s="134"/>
      <c r="WNR108" s="134"/>
      <c r="WNS108" s="134"/>
      <c r="WNT108" s="134"/>
      <c r="WNU108" s="134"/>
      <c r="WNV108" s="134"/>
      <c r="WNW108" s="134"/>
      <c r="WNX108" s="134"/>
      <c r="WNY108" s="134"/>
      <c r="WNZ108" s="134"/>
      <c r="WOA108" s="134"/>
      <c r="WOB108" s="134"/>
      <c r="WOC108" s="134"/>
      <c r="WOD108" s="134"/>
      <c r="WOE108" s="134"/>
      <c r="WOF108" s="134"/>
      <c r="WOG108" s="134"/>
      <c r="WOH108" s="134"/>
      <c r="WOI108" s="134"/>
      <c r="WOJ108" s="134"/>
      <c r="WOK108" s="134"/>
      <c r="WOL108" s="134"/>
      <c r="WOM108" s="134"/>
      <c r="WON108" s="134"/>
      <c r="WOO108" s="134"/>
      <c r="WOP108" s="134"/>
      <c r="WOQ108" s="134"/>
      <c r="WOR108" s="134"/>
      <c r="WOS108" s="134"/>
      <c r="WOT108" s="134"/>
      <c r="WOU108" s="134"/>
      <c r="WOV108" s="134"/>
      <c r="WOW108" s="134"/>
      <c r="WOX108" s="134"/>
      <c r="WOY108" s="134"/>
      <c r="WOZ108" s="134"/>
      <c r="WPA108" s="134"/>
      <c r="WPB108" s="134"/>
      <c r="WPC108" s="134"/>
      <c r="WPD108" s="134"/>
      <c r="WPE108" s="134"/>
      <c r="WPF108" s="134"/>
      <c r="WPG108" s="134"/>
      <c r="WPH108" s="134"/>
      <c r="WPI108" s="134"/>
      <c r="WPJ108" s="134"/>
      <c r="WPK108" s="134"/>
      <c r="WPL108" s="134"/>
      <c r="WPM108" s="134"/>
      <c r="WPN108" s="134"/>
      <c r="WPO108" s="134"/>
      <c r="WPP108" s="134"/>
      <c r="WPQ108" s="134"/>
      <c r="WPR108" s="134"/>
      <c r="WPS108" s="134"/>
      <c r="WPT108" s="134"/>
      <c r="WPU108" s="134"/>
      <c r="WPV108" s="134"/>
      <c r="WPW108" s="134"/>
      <c r="WPX108" s="134"/>
      <c r="WPY108" s="134"/>
      <c r="WPZ108" s="134"/>
      <c r="WQA108" s="134"/>
      <c r="WQB108" s="134"/>
      <c r="WQC108" s="134"/>
      <c r="WQD108" s="134"/>
      <c r="WQE108" s="134"/>
      <c r="WQF108" s="134"/>
      <c r="WQG108" s="134"/>
      <c r="WQH108" s="134"/>
      <c r="WQI108" s="134"/>
      <c r="WQJ108" s="134"/>
      <c r="WQK108" s="134"/>
      <c r="WQL108" s="134"/>
      <c r="WQM108" s="134"/>
      <c r="WQN108" s="134"/>
      <c r="WQO108" s="134"/>
      <c r="WQP108" s="134"/>
      <c r="WQQ108" s="134"/>
      <c r="WQR108" s="134"/>
      <c r="WQS108" s="134"/>
      <c r="WQT108" s="134"/>
      <c r="WQU108" s="134"/>
      <c r="WQV108" s="134"/>
      <c r="WQW108" s="134"/>
      <c r="WQX108" s="134"/>
      <c r="WQY108" s="134"/>
      <c r="WQZ108" s="134"/>
      <c r="WRA108" s="134"/>
      <c r="WRB108" s="134"/>
      <c r="WRC108" s="134"/>
      <c r="WRD108" s="134"/>
      <c r="WRE108" s="134"/>
      <c r="WRF108" s="134"/>
      <c r="WRG108" s="134"/>
      <c r="WRH108" s="134"/>
      <c r="WRI108" s="134"/>
      <c r="WRJ108" s="134"/>
      <c r="WRK108" s="134"/>
      <c r="WRL108" s="134"/>
      <c r="WRM108" s="134"/>
      <c r="WRN108" s="134"/>
      <c r="WRO108" s="134"/>
      <c r="WRP108" s="134"/>
      <c r="WRQ108" s="134"/>
      <c r="WRR108" s="134"/>
      <c r="WRS108" s="134"/>
      <c r="WRT108" s="134"/>
      <c r="WRU108" s="134"/>
      <c r="WRV108" s="134"/>
      <c r="WRW108" s="134"/>
      <c r="WRX108" s="134"/>
      <c r="WRY108" s="134"/>
      <c r="WRZ108" s="134"/>
      <c r="WSA108" s="134"/>
      <c r="WSB108" s="134"/>
      <c r="WSC108" s="134"/>
      <c r="WSD108" s="134"/>
      <c r="WSE108" s="134"/>
      <c r="WSF108" s="134"/>
      <c r="WSG108" s="134"/>
      <c r="WSH108" s="134"/>
      <c r="WSI108" s="134"/>
      <c r="WSJ108" s="134"/>
      <c r="WSK108" s="134"/>
      <c r="WSL108" s="134"/>
      <c r="WSM108" s="134"/>
      <c r="WSN108" s="134"/>
      <c r="WSO108" s="134"/>
      <c r="WSP108" s="134"/>
      <c r="WSQ108" s="134"/>
      <c r="WSR108" s="134"/>
      <c r="WSS108" s="134"/>
      <c r="WST108" s="134"/>
      <c r="WSU108" s="134"/>
      <c r="WSV108" s="134"/>
      <c r="WSW108" s="134"/>
      <c r="WSX108" s="134"/>
      <c r="WSY108" s="134"/>
      <c r="WSZ108" s="134"/>
      <c r="WTA108" s="134"/>
      <c r="WTB108" s="134"/>
      <c r="WTC108" s="134"/>
      <c r="WTD108" s="134"/>
      <c r="WTE108" s="134"/>
      <c r="WTF108" s="134"/>
      <c r="WTG108" s="134"/>
      <c r="WTH108" s="134"/>
      <c r="WTI108" s="134"/>
      <c r="WTJ108" s="134"/>
      <c r="WTK108" s="134"/>
      <c r="WTL108" s="134"/>
      <c r="WTM108" s="134"/>
      <c r="WTN108" s="134"/>
      <c r="WTO108" s="134"/>
      <c r="WTP108" s="134"/>
      <c r="WTQ108" s="134"/>
      <c r="WTR108" s="134"/>
      <c r="WTS108" s="134"/>
      <c r="WTT108" s="134"/>
      <c r="WTU108" s="134"/>
      <c r="WTV108" s="134"/>
      <c r="WTW108" s="134"/>
      <c r="WTX108" s="134"/>
      <c r="WTY108" s="134"/>
      <c r="WTZ108" s="134"/>
      <c r="WUA108" s="134"/>
      <c r="WUB108" s="134"/>
      <c r="WUC108" s="134"/>
      <c r="WUD108" s="134"/>
      <c r="WUE108" s="134"/>
      <c r="WUF108" s="134"/>
      <c r="WUG108" s="134"/>
      <c r="WUH108" s="134"/>
      <c r="WUI108" s="134"/>
      <c r="WUJ108" s="134"/>
      <c r="WUK108" s="134"/>
      <c r="WUL108" s="134"/>
      <c r="WUM108" s="134"/>
      <c r="WUN108" s="134"/>
      <c r="WUO108" s="134"/>
      <c r="WUP108" s="134"/>
      <c r="WUQ108" s="134"/>
      <c r="WUR108" s="134"/>
      <c r="WUS108" s="134"/>
      <c r="WUT108" s="134"/>
      <c r="WUU108" s="134"/>
      <c r="WUV108" s="134"/>
      <c r="WUW108" s="134"/>
      <c r="WUX108" s="134"/>
      <c r="WUY108" s="134"/>
      <c r="WUZ108" s="134"/>
      <c r="WVA108" s="134"/>
      <c r="WVB108" s="134"/>
      <c r="WVC108" s="134"/>
      <c r="WVD108" s="134"/>
      <c r="WVE108" s="134"/>
      <c r="WVF108" s="134"/>
      <c r="WVG108" s="134"/>
      <c r="WVH108" s="134"/>
      <c r="WVI108" s="134"/>
      <c r="WVJ108" s="134"/>
      <c r="WVK108" s="134"/>
      <c r="WVL108" s="134"/>
      <c r="WVM108" s="134"/>
      <c r="WVN108" s="134"/>
      <c r="WVO108" s="134"/>
      <c r="WVP108" s="134"/>
      <c r="WVQ108" s="134"/>
      <c r="WVR108" s="134"/>
      <c r="WVS108" s="134"/>
      <c r="WVT108" s="134"/>
      <c r="WVU108" s="134"/>
      <c r="WVV108" s="134"/>
      <c r="WVW108" s="134"/>
      <c r="WVX108" s="134"/>
      <c r="WVY108" s="134"/>
      <c r="WVZ108" s="134"/>
      <c r="WWA108" s="134"/>
      <c r="WWB108" s="134"/>
      <c r="WWC108" s="134"/>
      <c r="WWD108" s="134"/>
      <c r="WWE108" s="134"/>
      <c r="WWF108" s="134"/>
      <c r="WWG108" s="134"/>
      <c r="WWH108" s="134"/>
      <c r="WWI108" s="134"/>
      <c r="WWJ108" s="134"/>
      <c r="WWK108" s="134"/>
      <c r="WWL108" s="134"/>
      <c r="WWM108" s="134"/>
      <c r="WWN108" s="134"/>
      <c r="WWO108" s="134"/>
      <c r="WWP108" s="134"/>
      <c r="WWQ108" s="134"/>
      <c r="WWR108" s="134"/>
      <c r="WWS108" s="134"/>
      <c r="WWT108" s="134"/>
      <c r="WWU108" s="134"/>
      <c r="WWV108" s="134"/>
      <c r="WWW108" s="134"/>
      <c r="WWX108" s="134"/>
      <c r="WWY108" s="134"/>
      <c r="WWZ108" s="134"/>
      <c r="WXA108" s="134"/>
      <c r="WXB108" s="134"/>
      <c r="WXC108" s="134"/>
      <c r="WXD108" s="134"/>
      <c r="WXE108" s="134"/>
      <c r="WXF108" s="134"/>
      <c r="WXG108" s="134"/>
      <c r="WXH108" s="134"/>
      <c r="WXI108" s="134"/>
      <c r="WXJ108" s="134"/>
      <c r="WXK108" s="134"/>
      <c r="WXL108" s="134"/>
      <c r="WXM108" s="134"/>
      <c r="WXN108" s="134"/>
      <c r="WXO108" s="134"/>
      <c r="WXP108" s="134"/>
      <c r="WXQ108" s="134"/>
      <c r="WXR108" s="134"/>
      <c r="WXS108" s="134"/>
      <c r="WXT108" s="134"/>
      <c r="WXU108" s="134"/>
      <c r="WXV108" s="134"/>
      <c r="WXW108" s="134"/>
      <c r="WXX108" s="134"/>
      <c r="WXY108" s="134"/>
      <c r="WXZ108" s="134"/>
      <c r="WYA108" s="134"/>
      <c r="WYB108" s="134"/>
      <c r="WYC108" s="134"/>
      <c r="WYD108" s="134"/>
      <c r="WYE108" s="134"/>
      <c r="WYF108" s="134"/>
      <c r="WYG108" s="134"/>
      <c r="WYH108" s="134"/>
      <c r="WYI108" s="134"/>
      <c r="WYJ108" s="134"/>
      <c r="WYK108" s="134"/>
      <c r="WYL108" s="134"/>
      <c r="WYM108" s="134"/>
      <c r="WYN108" s="134"/>
      <c r="WYO108" s="134"/>
      <c r="WYP108" s="134"/>
      <c r="WYQ108" s="134"/>
      <c r="WYR108" s="134"/>
      <c r="WYS108" s="134"/>
      <c r="WYT108" s="134"/>
      <c r="WYU108" s="134"/>
      <c r="WYV108" s="134"/>
      <c r="WYW108" s="134"/>
      <c r="WYX108" s="134"/>
      <c r="WYY108" s="134"/>
      <c r="WYZ108" s="134"/>
      <c r="WZA108" s="134"/>
      <c r="WZB108" s="134"/>
      <c r="WZC108" s="134"/>
      <c r="WZD108" s="134"/>
      <c r="WZE108" s="134"/>
      <c r="WZF108" s="134"/>
      <c r="WZG108" s="134"/>
      <c r="WZH108" s="134"/>
      <c r="WZI108" s="134"/>
      <c r="WZJ108" s="134"/>
      <c r="WZK108" s="134"/>
      <c r="WZL108" s="134"/>
      <c r="WZM108" s="134"/>
      <c r="WZN108" s="134"/>
      <c r="WZO108" s="134"/>
      <c r="WZP108" s="134"/>
      <c r="WZQ108" s="134"/>
      <c r="WZR108" s="134"/>
      <c r="WZS108" s="134"/>
      <c r="WZT108" s="134"/>
      <c r="WZU108" s="134"/>
      <c r="WZV108" s="134"/>
      <c r="WZW108" s="134"/>
      <c r="WZX108" s="134"/>
      <c r="WZY108" s="134"/>
      <c r="WZZ108" s="134"/>
      <c r="XAA108" s="134"/>
      <c r="XAB108" s="134"/>
      <c r="XAC108" s="134"/>
      <c r="XAD108" s="134"/>
      <c r="XAE108" s="134"/>
      <c r="XAF108" s="134"/>
      <c r="XAG108" s="134"/>
      <c r="XAH108" s="134"/>
      <c r="XAI108" s="134"/>
      <c r="XAJ108" s="134"/>
      <c r="XAK108" s="134"/>
      <c r="XAL108" s="134"/>
      <c r="XAM108" s="134"/>
      <c r="XAN108" s="134"/>
      <c r="XAO108" s="134"/>
      <c r="XAP108" s="134"/>
      <c r="XAQ108" s="134"/>
      <c r="XAR108" s="134"/>
      <c r="XAS108" s="134"/>
      <c r="XAT108" s="134"/>
      <c r="XAU108" s="134"/>
      <c r="XAV108" s="134"/>
      <c r="XAW108" s="134"/>
      <c r="XAX108" s="134"/>
      <c r="XAY108" s="134"/>
      <c r="XAZ108" s="134"/>
      <c r="XBA108" s="134"/>
      <c r="XBB108" s="134"/>
      <c r="XBC108" s="134"/>
      <c r="XBD108" s="134"/>
      <c r="XBE108" s="134"/>
      <c r="XBF108" s="134"/>
      <c r="XBG108" s="134"/>
      <c r="XBH108" s="134"/>
      <c r="XBI108" s="134"/>
      <c r="XBJ108" s="134"/>
      <c r="XBK108" s="134"/>
      <c r="XBL108" s="134"/>
      <c r="XBM108" s="134"/>
      <c r="XBN108" s="134"/>
      <c r="XBO108" s="134"/>
      <c r="XBP108" s="134"/>
      <c r="XBQ108" s="134"/>
      <c r="XBR108" s="134"/>
      <c r="XBS108" s="134"/>
      <c r="XBT108" s="134"/>
      <c r="XBU108" s="134"/>
      <c r="XBV108" s="134"/>
      <c r="XBW108" s="134"/>
      <c r="XBX108" s="134"/>
      <c r="XBY108" s="134"/>
      <c r="XBZ108" s="134"/>
      <c r="XCA108" s="134"/>
      <c r="XCB108" s="134"/>
      <c r="XCC108" s="134"/>
      <c r="XCD108" s="134"/>
      <c r="XCE108" s="134"/>
      <c r="XCF108" s="134"/>
      <c r="XCG108" s="134"/>
      <c r="XCH108" s="134"/>
      <c r="XCI108" s="134"/>
      <c r="XCJ108" s="134"/>
      <c r="XCK108" s="134"/>
      <c r="XCL108" s="134"/>
      <c r="XCM108" s="134"/>
      <c r="XCN108" s="134"/>
      <c r="XCO108" s="134"/>
      <c r="XCP108" s="134"/>
      <c r="XCQ108" s="134"/>
      <c r="XCR108" s="134"/>
      <c r="XCS108" s="134"/>
      <c r="XCT108" s="134"/>
      <c r="XCU108" s="134"/>
      <c r="XCV108" s="134"/>
      <c r="XCW108" s="134"/>
      <c r="XCX108" s="134"/>
      <c r="XCY108" s="134"/>
      <c r="XCZ108" s="134"/>
      <c r="XDA108" s="134"/>
      <c r="XDB108" s="134"/>
      <c r="XDC108" s="134"/>
      <c r="XDD108" s="134"/>
      <c r="XDE108" s="134"/>
      <c r="XDF108" s="134"/>
      <c r="XDG108" s="134"/>
      <c r="XDH108" s="134"/>
      <c r="XDI108" s="134"/>
      <c r="XDJ108" s="134"/>
      <c r="XDK108" s="134"/>
      <c r="XDL108" s="134"/>
      <c r="XDM108" s="134"/>
      <c r="XDN108" s="134"/>
      <c r="XDO108" s="134"/>
      <c r="XDP108" s="134"/>
      <c r="XDQ108" s="134"/>
      <c r="XDR108" s="134"/>
      <c r="XDS108" s="134"/>
      <c r="XDT108" s="134"/>
      <c r="XDU108" s="134"/>
      <c r="XDV108" s="134"/>
      <c r="XDW108" s="134"/>
      <c r="XDX108" s="134"/>
      <c r="XDY108" s="134"/>
      <c r="XDZ108" s="134"/>
      <c r="XEA108" s="134"/>
      <c r="XEB108" s="134"/>
      <c r="XEC108" s="134"/>
      <c r="XED108" s="134"/>
      <c r="XEE108" s="134"/>
      <c r="XEF108" s="134"/>
      <c r="XEG108" s="134"/>
      <c r="XEH108" s="134"/>
      <c r="XEI108" s="134"/>
      <c r="XEJ108" s="134"/>
      <c r="XEK108" s="134"/>
      <c r="XEL108" s="134"/>
      <c r="XEM108" s="134"/>
      <c r="XEN108" s="134"/>
      <c r="XEO108" s="134"/>
      <c r="XEP108" s="134"/>
      <c r="XEQ108" s="134"/>
      <c r="XER108" s="134"/>
      <c r="XES108" s="134"/>
      <c r="XET108" s="134"/>
      <c r="XEU108" s="134"/>
      <c r="XEV108" s="134"/>
      <c r="XEW108" s="134"/>
      <c r="XEX108" s="134"/>
      <c r="XEY108" s="134"/>
      <c r="XEZ108" s="134"/>
      <c r="XFA108" s="134"/>
      <c r="XFB108" s="134"/>
      <c r="XFC108" s="134"/>
      <c r="XFD108" s="134"/>
    </row>
    <row r="109" spans="2:16384" s="151" customFormat="1" ht="12" customHeight="1" thickBot="1">
      <c r="B109" s="134" t="s">
        <v>232</v>
      </c>
      <c r="C109" s="137"/>
      <c r="D109" s="136"/>
      <c r="E109" s="136"/>
      <c r="F109" s="137"/>
      <c r="G109" s="137"/>
      <c r="H109" s="137"/>
      <c r="I109" s="142"/>
      <c r="J109" s="137"/>
      <c r="K109" s="143"/>
      <c r="L109" s="140"/>
      <c r="M109" s="140"/>
      <c r="N109" s="140"/>
      <c r="O109" s="140"/>
      <c r="P109" s="140"/>
      <c r="Q109" s="140"/>
      <c r="R109" s="140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  <c r="EQ109" s="134"/>
      <c r="ER109" s="134"/>
      <c r="ES109" s="134"/>
      <c r="ET109" s="134"/>
      <c r="EU109" s="134"/>
      <c r="EV109" s="134"/>
      <c r="EW109" s="134"/>
      <c r="EX109" s="134"/>
      <c r="EY109" s="134"/>
      <c r="EZ109" s="134"/>
      <c r="FA109" s="134"/>
      <c r="FB109" s="134"/>
      <c r="FC109" s="134"/>
      <c r="FD109" s="134"/>
      <c r="FE109" s="134"/>
      <c r="FF109" s="134"/>
      <c r="FG109" s="134"/>
      <c r="FH109" s="134"/>
      <c r="FI109" s="134"/>
      <c r="FJ109" s="134"/>
      <c r="FK109" s="134"/>
      <c r="FL109" s="134"/>
      <c r="FM109" s="134"/>
      <c r="FN109" s="134"/>
      <c r="FO109" s="134"/>
      <c r="FP109" s="134"/>
      <c r="FQ109" s="134"/>
      <c r="FR109" s="134"/>
      <c r="FS109" s="134"/>
      <c r="FT109" s="134"/>
      <c r="FU109" s="134"/>
      <c r="FV109" s="134"/>
      <c r="FW109" s="134"/>
      <c r="FX109" s="134"/>
      <c r="FY109" s="134"/>
      <c r="FZ109" s="134"/>
      <c r="GA109" s="134"/>
      <c r="GB109" s="134"/>
      <c r="GC109" s="134"/>
      <c r="GD109" s="134"/>
      <c r="GE109" s="134"/>
      <c r="GF109" s="134"/>
      <c r="GG109" s="134"/>
      <c r="GH109" s="134"/>
      <c r="GI109" s="134"/>
      <c r="GJ109" s="134"/>
      <c r="GK109" s="134"/>
      <c r="GL109" s="134"/>
      <c r="GM109" s="134"/>
      <c r="GN109" s="134"/>
      <c r="GO109" s="134"/>
      <c r="GP109" s="134"/>
      <c r="GQ109" s="134"/>
      <c r="GR109" s="134"/>
      <c r="GS109" s="134"/>
      <c r="GT109" s="134"/>
      <c r="GU109" s="134"/>
      <c r="GV109" s="134"/>
      <c r="GW109" s="134"/>
      <c r="GX109" s="134"/>
      <c r="GY109" s="134"/>
      <c r="GZ109" s="134"/>
      <c r="HA109" s="134"/>
      <c r="HB109" s="134"/>
      <c r="HC109" s="134"/>
      <c r="HD109" s="134"/>
      <c r="HE109" s="134"/>
      <c r="HF109" s="134"/>
      <c r="HG109" s="134"/>
      <c r="HH109" s="134"/>
      <c r="HI109" s="134"/>
      <c r="HJ109" s="134"/>
      <c r="HK109" s="134"/>
      <c r="HL109" s="134"/>
      <c r="HM109" s="134"/>
      <c r="HN109" s="134"/>
      <c r="HO109" s="134"/>
      <c r="HP109" s="134"/>
      <c r="HQ109" s="134"/>
      <c r="HR109" s="134"/>
      <c r="HS109" s="134"/>
      <c r="HT109" s="134"/>
      <c r="HU109" s="134"/>
      <c r="HV109" s="134"/>
      <c r="HW109" s="134"/>
      <c r="HX109" s="134"/>
      <c r="HY109" s="134"/>
      <c r="HZ109" s="134"/>
      <c r="IA109" s="134"/>
      <c r="IB109" s="134"/>
      <c r="IC109" s="134"/>
      <c r="ID109" s="134"/>
      <c r="IE109" s="134"/>
      <c r="IF109" s="134"/>
      <c r="IG109" s="134"/>
      <c r="IH109" s="134"/>
      <c r="II109" s="134"/>
      <c r="IJ109" s="134"/>
      <c r="IK109" s="134"/>
      <c r="IL109" s="134"/>
      <c r="IM109" s="134"/>
      <c r="IN109" s="134"/>
      <c r="IO109" s="134"/>
      <c r="IP109" s="134"/>
      <c r="IQ109" s="134"/>
      <c r="IR109" s="134"/>
      <c r="IS109" s="134"/>
      <c r="IT109" s="134"/>
      <c r="IU109" s="134"/>
      <c r="IV109" s="134"/>
      <c r="IW109" s="134"/>
      <c r="IX109" s="134"/>
      <c r="IY109" s="134"/>
      <c r="IZ109" s="134"/>
      <c r="JA109" s="134"/>
      <c r="JB109" s="134"/>
      <c r="JC109" s="134"/>
      <c r="JD109" s="134"/>
      <c r="JE109" s="134"/>
      <c r="JF109" s="134"/>
      <c r="JG109" s="134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  <c r="AIZ109" s="134"/>
      <c r="AJA109" s="134"/>
      <c r="AJB109" s="134"/>
      <c r="AJC109" s="134"/>
      <c r="AJD109" s="134"/>
      <c r="AJE109" s="134"/>
      <c r="AJF109" s="134"/>
      <c r="AJG109" s="134"/>
      <c r="AJH109" s="134"/>
      <c r="AJI109" s="134"/>
      <c r="AJJ109" s="134"/>
      <c r="AJK109" s="134"/>
      <c r="AJL109" s="134"/>
      <c r="AJM109" s="134"/>
      <c r="AJN109" s="134"/>
      <c r="AJO109" s="134"/>
      <c r="AJP109" s="134"/>
      <c r="AJQ109" s="134"/>
      <c r="AJR109" s="134"/>
      <c r="AJS109" s="134"/>
      <c r="AJT109" s="134"/>
      <c r="AJU109" s="134"/>
      <c r="AJV109" s="134"/>
      <c r="AJW109" s="134"/>
      <c r="AJX109" s="134"/>
      <c r="AJY109" s="134"/>
      <c r="AJZ109" s="134"/>
      <c r="AKA109" s="134"/>
      <c r="AKB109" s="134"/>
      <c r="AKC109" s="134"/>
      <c r="AKD109" s="134"/>
      <c r="AKE109" s="134"/>
      <c r="AKF109" s="134"/>
      <c r="AKG109" s="134"/>
      <c r="AKH109" s="134"/>
      <c r="AKI109" s="134"/>
      <c r="AKJ109" s="134"/>
      <c r="AKK109" s="134"/>
      <c r="AKL109" s="134"/>
      <c r="AKM109" s="134"/>
      <c r="AKN109" s="134"/>
      <c r="AKO109" s="134"/>
      <c r="AKP109" s="134"/>
      <c r="AKQ109" s="134"/>
      <c r="AKR109" s="134"/>
      <c r="AKS109" s="134"/>
      <c r="AKT109" s="134"/>
      <c r="AKU109" s="134"/>
      <c r="AKV109" s="134"/>
      <c r="AKW109" s="134"/>
      <c r="AKX109" s="134"/>
      <c r="AKY109" s="134"/>
      <c r="AKZ109" s="134"/>
      <c r="ALA109" s="134"/>
      <c r="ALB109" s="134"/>
      <c r="ALC109" s="134"/>
      <c r="ALD109" s="134"/>
      <c r="ALE109" s="134"/>
      <c r="ALF109" s="134"/>
      <c r="ALG109" s="134"/>
      <c r="ALH109" s="134"/>
      <c r="ALI109" s="134"/>
      <c r="ALJ109" s="134"/>
      <c r="ALK109" s="134"/>
      <c r="ALL109" s="134"/>
      <c r="ALM109" s="134"/>
      <c r="ALN109" s="134"/>
      <c r="ALO109" s="134"/>
      <c r="ALP109" s="134"/>
      <c r="ALQ109" s="134"/>
      <c r="ALR109" s="134"/>
      <c r="ALS109" s="134"/>
      <c r="ALT109" s="134"/>
      <c r="ALU109" s="134"/>
      <c r="ALV109" s="134"/>
      <c r="ALW109" s="134"/>
      <c r="ALX109" s="134"/>
      <c r="ALY109" s="134"/>
      <c r="ALZ109" s="134"/>
      <c r="AMA109" s="134"/>
      <c r="AMB109" s="134"/>
      <c r="AMC109" s="134"/>
      <c r="AMD109" s="134"/>
      <c r="AME109" s="134"/>
      <c r="AMF109" s="134"/>
      <c r="AMG109" s="134"/>
      <c r="AMH109" s="134"/>
      <c r="AMI109" s="134"/>
      <c r="AMJ109" s="134"/>
      <c r="AMK109" s="134"/>
      <c r="AML109" s="134"/>
      <c r="AMM109" s="134"/>
      <c r="AMN109" s="134"/>
      <c r="AMO109" s="134"/>
      <c r="AMP109" s="134"/>
      <c r="AMQ109" s="134"/>
      <c r="AMR109" s="134"/>
      <c r="AMS109" s="134"/>
      <c r="AMT109" s="134"/>
      <c r="AMU109" s="134"/>
      <c r="AMV109" s="134"/>
      <c r="AMW109" s="134"/>
      <c r="AMX109" s="134"/>
      <c r="AMY109" s="134"/>
      <c r="AMZ109" s="134"/>
      <c r="ANA109" s="134"/>
      <c r="ANB109" s="134"/>
      <c r="ANC109" s="134"/>
      <c r="AND109" s="134"/>
      <c r="ANE109" s="134"/>
      <c r="ANF109" s="134"/>
      <c r="ANG109" s="134"/>
      <c r="ANH109" s="134"/>
      <c r="ANI109" s="134"/>
      <c r="ANJ109" s="134"/>
      <c r="ANK109" s="134"/>
      <c r="ANL109" s="134"/>
      <c r="ANM109" s="134"/>
      <c r="ANN109" s="134"/>
      <c r="ANO109" s="134"/>
      <c r="ANP109" s="134"/>
      <c r="ANQ109" s="134"/>
      <c r="ANR109" s="134"/>
      <c r="ANS109" s="134"/>
      <c r="ANT109" s="134"/>
      <c r="ANU109" s="134"/>
      <c r="ANV109" s="134"/>
      <c r="ANW109" s="134"/>
      <c r="ANX109" s="134"/>
      <c r="ANY109" s="134"/>
      <c r="ANZ109" s="134"/>
      <c r="AOA109" s="134"/>
      <c r="AOB109" s="134"/>
      <c r="AOC109" s="134"/>
      <c r="AOD109" s="134"/>
      <c r="AOE109" s="134"/>
      <c r="AOF109" s="134"/>
      <c r="AOG109" s="134"/>
      <c r="AOH109" s="134"/>
      <c r="AOI109" s="134"/>
      <c r="AOJ109" s="134"/>
      <c r="AOK109" s="134"/>
      <c r="AOL109" s="134"/>
      <c r="AOM109" s="134"/>
      <c r="AON109" s="134"/>
      <c r="AOO109" s="134"/>
      <c r="AOP109" s="134"/>
      <c r="AOQ109" s="134"/>
      <c r="AOR109" s="134"/>
      <c r="AOS109" s="134"/>
      <c r="AOT109" s="134"/>
      <c r="AOU109" s="134"/>
      <c r="AOV109" s="134"/>
      <c r="AOW109" s="134"/>
      <c r="AOX109" s="134"/>
      <c r="AOY109" s="134"/>
      <c r="AOZ109" s="134"/>
      <c r="APA109" s="134"/>
      <c r="APB109" s="134"/>
      <c r="APC109" s="134"/>
      <c r="APD109" s="134"/>
      <c r="APE109" s="134"/>
      <c r="APF109" s="134"/>
      <c r="APG109" s="134"/>
      <c r="APH109" s="134"/>
      <c r="API109" s="134"/>
      <c r="APJ109" s="134"/>
      <c r="APK109" s="134"/>
      <c r="APL109" s="134"/>
      <c r="APM109" s="134"/>
      <c r="APN109" s="134"/>
      <c r="APO109" s="134"/>
      <c r="APP109" s="134"/>
      <c r="APQ109" s="134"/>
      <c r="APR109" s="134"/>
      <c r="APS109" s="134"/>
      <c r="APT109" s="134"/>
      <c r="APU109" s="134"/>
      <c r="APV109" s="134"/>
      <c r="APW109" s="134"/>
      <c r="APX109" s="134"/>
      <c r="APY109" s="134"/>
      <c r="APZ109" s="134"/>
      <c r="AQA109" s="134"/>
      <c r="AQB109" s="134"/>
      <c r="AQC109" s="134"/>
      <c r="AQD109" s="134"/>
      <c r="AQE109" s="134"/>
      <c r="AQF109" s="134"/>
      <c r="AQG109" s="134"/>
      <c r="AQH109" s="134"/>
      <c r="AQI109" s="134"/>
      <c r="AQJ109" s="134"/>
      <c r="AQK109" s="134"/>
      <c r="AQL109" s="134"/>
      <c r="AQM109" s="134"/>
      <c r="AQN109" s="134"/>
      <c r="AQO109" s="134"/>
      <c r="AQP109" s="134"/>
      <c r="AQQ109" s="134"/>
      <c r="AQR109" s="134"/>
      <c r="AQS109" s="134"/>
      <c r="AQT109" s="134"/>
      <c r="AQU109" s="134"/>
      <c r="AQV109" s="134"/>
      <c r="AQW109" s="134"/>
      <c r="AQX109" s="134"/>
      <c r="AQY109" s="134"/>
      <c r="AQZ109" s="134"/>
      <c r="ARA109" s="134"/>
      <c r="ARB109" s="134"/>
      <c r="ARC109" s="134"/>
      <c r="ARD109" s="134"/>
      <c r="ARE109" s="134"/>
      <c r="ARF109" s="134"/>
      <c r="ARG109" s="134"/>
      <c r="ARH109" s="134"/>
      <c r="ARI109" s="134"/>
      <c r="ARJ109" s="134"/>
      <c r="ARK109" s="134"/>
      <c r="ARL109" s="134"/>
      <c r="ARM109" s="134"/>
      <c r="ARN109" s="134"/>
      <c r="ARO109" s="134"/>
      <c r="ARP109" s="134"/>
      <c r="ARQ109" s="134"/>
      <c r="ARR109" s="134"/>
      <c r="ARS109" s="134"/>
      <c r="ART109" s="134"/>
      <c r="ARU109" s="134"/>
      <c r="ARV109" s="134"/>
      <c r="ARW109" s="134"/>
      <c r="ARX109" s="134"/>
      <c r="ARY109" s="134"/>
      <c r="ARZ109" s="134"/>
      <c r="ASA109" s="134"/>
      <c r="ASB109" s="134"/>
      <c r="ASC109" s="134"/>
      <c r="ASD109" s="134"/>
      <c r="ASE109" s="134"/>
      <c r="ASF109" s="134"/>
      <c r="ASG109" s="134"/>
      <c r="ASH109" s="134"/>
      <c r="ASI109" s="134"/>
      <c r="ASJ109" s="134"/>
      <c r="ASK109" s="134"/>
      <c r="ASL109" s="134"/>
      <c r="ASM109" s="134"/>
      <c r="ASN109" s="134"/>
      <c r="ASO109" s="134"/>
      <c r="ASP109" s="134"/>
      <c r="ASQ109" s="134"/>
      <c r="ASR109" s="134"/>
      <c r="ASS109" s="134"/>
      <c r="AST109" s="134"/>
      <c r="ASU109" s="134"/>
      <c r="ASV109" s="134"/>
      <c r="ASW109" s="134"/>
      <c r="ASX109" s="134"/>
      <c r="ASY109" s="134"/>
      <c r="ASZ109" s="134"/>
      <c r="ATA109" s="134"/>
      <c r="ATB109" s="134"/>
      <c r="ATC109" s="134"/>
      <c r="ATD109" s="134"/>
      <c r="ATE109" s="134"/>
      <c r="ATF109" s="134"/>
      <c r="ATG109" s="134"/>
      <c r="ATH109" s="134"/>
      <c r="ATI109" s="134"/>
      <c r="ATJ109" s="134"/>
      <c r="ATK109" s="134"/>
      <c r="ATL109" s="134"/>
      <c r="ATM109" s="134"/>
      <c r="ATN109" s="134"/>
      <c r="ATO109" s="134"/>
      <c r="ATP109" s="134"/>
      <c r="ATQ109" s="134"/>
      <c r="ATR109" s="134"/>
      <c r="ATS109" s="134"/>
      <c r="ATT109" s="134"/>
      <c r="ATU109" s="134"/>
      <c r="ATV109" s="134"/>
      <c r="ATW109" s="134"/>
      <c r="ATX109" s="134"/>
      <c r="ATY109" s="134"/>
      <c r="ATZ109" s="134"/>
      <c r="AUA109" s="134"/>
      <c r="AUB109" s="134"/>
      <c r="AUC109" s="134"/>
      <c r="AUD109" s="134"/>
      <c r="AUE109" s="134"/>
      <c r="AUF109" s="134"/>
      <c r="AUG109" s="134"/>
      <c r="AUH109" s="134"/>
      <c r="AUI109" s="134"/>
      <c r="AUJ109" s="134"/>
      <c r="AUK109" s="134"/>
      <c r="AUL109" s="134"/>
      <c r="AUM109" s="134"/>
      <c r="AUN109" s="134"/>
      <c r="AUO109" s="134"/>
      <c r="AUP109" s="134"/>
      <c r="AUQ109" s="134"/>
      <c r="AUR109" s="134"/>
      <c r="AUS109" s="134"/>
      <c r="AUT109" s="134"/>
      <c r="AUU109" s="134"/>
      <c r="AUV109" s="134"/>
      <c r="AUW109" s="134"/>
      <c r="AUX109" s="134"/>
      <c r="AUY109" s="134"/>
      <c r="AUZ109" s="134"/>
      <c r="AVA109" s="134"/>
      <c r="AVB109" s="134"/>
      <c r="AVC109" s="134"/>
      <c r="AVD109" s="134"/>
      <c r="AVE109" s="134"/>
      <c r="AVF109" s="134"/>
      <c r="AVG109" s="134"/>
      <c r="AVH109" s="134"/>
      <c r="AVI109" s="134"/>
      <c r="AVJ109" s="134"/>
      <c r="AVK109" s="134"/>
      <c r="AVL109" s="134"/>
      <c r="AVM109" s="134"/>
      <c r="AVN109" s="134"/>
      <c r="AVO109" s="134"/>
      <c r="AVP109" s="134"/>
      <c r="AVQ109" s="134"/>
      <c r="AVR109" s="134"/>
      <c r="AVS109" s="134"/>
      <c r="AVT109" s="134"/>
      <c r="AVU109" s="134"/>
      <c r="AVV109" s="134"/>
      <c r="AVW109" s="134"/>
      <c r="AVX109" s="134"/>
      <c r="AVY109" s="134"/>
      <c r="AVZ109" s="134"/>
      <c r="AWA109" s="134"/>
      <c r="AWB109" s="134"/>
      <c r="AWC109" s="134"/>
      <c r="AWD109" s="134"/>
      <c r="AWE109" s="134"/>
      <c r="AWF109" s="134"/>
      <c r="AWG109" s="134"/>
      <c r="AWH109" s="134"/>
      <c r="AWI109" s="134"/>
      <c r="AWJ109" s="134"/>
      <c r="AWK109" s="134"/>
      <c r="AWL109" s="134"/>
      <c r="AWM109" s="134"/>
      <c r="AWN109" s="134"/>
      <c r="AWO109" s="134"/>
      <c r="AWP109" s="134"/>
      <c r="AWQ109" s="134"/>
      <c r="AWR109" s="134"/>
      <c r="AWS109" s="134"/>
      <c r="AWT109" s="134"/>
      <c r="AWU109" s="134"/>
      <c r="AWV109" s="134"/>
      <c r="AWW109" s="134"/>
      <c r="AWX109" s="134"/>
      <c r="AWY109" s="134"/>
      <c r="AWZ109" s="134"/>
      <c r="AXA109" s="134"/>
      <c r="AXB109" s="134"/>
      <c r="AXC109" s="134"/>
      <c r="AXD109" s="134"/>
      <c r="AXE109" s="134"/>
      <c r="AXF109" s="134"/>
      <c r="AXG109" s="134"/>
      <c r="AXH109" s="134"/>
      <c r="AXI109" s="134"/>
      <c r="AXJ109" s="134"/>
      <c r="AXK109" s="134"/>
      <c r="AXL109" s="134"/>
      <c r="AXM109" s="134"/>
      <c r="AXN109" s="134"/>
      <c r="AXO109" s="134"/>
      <c r="AXP109" s="134"/>
      <c r="AXQ109" s="134"/>
      <c r="AXR109" s="134"/>
      <c r="AXS109" s="134"/>
      <c r="AXT109" s="134"/>
      <c r="AXU109" s="134"/>
      <c r="AXV109" s="134"/>
      <c r="AXW109" s="134"/>
      <c r="AXX109" s="134"/>
      <c r="AXY109" s="134"/>
      <c r="AXZ109" s="134"/>
      <c r="AYA109" s="134"/>
      <c r="AYB109" s="134"/>
      <c r="AYC109" s="134"/>
      <c r="AYD109" s="134"/>
      <c r="AYE109" s="134"/>
      <c r="AYF109" s="134"/>
      <c r="AYG109" s="134"/>
      <c r="AYH109" s="134"/>
      <c r="AYI109" s="134"/>
      <c r="AYJ109" s="134"/>
      <c r="AYK109" s="134"/>
      <c r="AYL109" s="134"/>
      <c r="AYM109" s="134"/>
      <c r="AYN109" s="134"/>
      <c r="AYO109" s="134"/>
      <c r="AYP109" s="134"/>
      <c r="AYQ109" s="134"/>
      <c r="AYR109" s="134"/>
      <c r="AYS109" s="134"/>
      <c r="AYT109" s="134"/>
      <c r="AYU109" s="134"/>
      <c r="AYV109" s="134"/>
      <c r="AYW109" s="134"/>
      <c r="AYX109" s="134"/>
      <c r="AYY109" s="134"/>
      <c r="AYZ109" s="134"/>
      <c r="AZA109" s="134"/>
      <c r="AZB109" s="134"/>
      <c r="AZC109" s="134"/>
      <c r="AZD109" s="134"/>
      <c r="AZE109" s="134"/>
      <c r="AZF109" s="134"/>
      <c r="AZG109" s="134"/>
      <c r="AZH109" s="134"/>
      <c r="AZI109" s="134"/>
      <c r="AZJ109" s="134"/>
      <c r="AZK109" s="134"/>
      <c r="AZL109" s="134"/>
      <c r="AZM109" s="134"/>
      <c r="AZN109" s="134"/>
      <c r="AZO109" s="134"/>
      <c r="AZP109" s="134"/>
      <c r="AZQ109" s="134"/>
      <c r="AZR109" s="134"/>
      <c r="AZS109" s="134"/>
      <c r="AZT109" s="134"/>
      <c r="AZU109" s="134"/>
      <c r="AZV109" s="134"/>
      <c r="AZW109" s="134"/>
      <c r="AZX109" s="134"/>
      <c r="AZY109" s="134"/>
      <c r="AZZ109" s="134"/>
      <c r="BAA109" s="134"/>
      <c r="BAB109" s="134"/>
      <c r="BAC109" s="134"/>
      <c r="BAD109" s="134"/>
      <c r="BAE109" s="134"/>
      <c r="BAF109" s="134"/>
      <c r="BAG109" s="134"/>
      <c r="BAH109" s="134"/>
      <c r="BAI109" s="134"/>
      <c r="BAJ109" s="134"/>
      <c r="BAK109" s="134"/>
      <c r="BAL109" s="134"/>
      <c r="BAM109" s="134"/>
      <c r="BAN109" s="134"/>
      <c r="BAO109" s="134"/>
      <c r="BAP109" s="134"/>
      <c r="BAQ109" s="134"/>
      <c r="BAR109" s="134"/>
      <c r="BAS109" s="134"/>
      <c r="BAT109" s="134"/>
      <c r="BAU109" s="134"/>
      <c r="BAV109" s="134"/>
      <c r="BAW109" s="134"/>
      <c r="BAX109" s="134"/>
      <c r="BAY109" s="134"/>
      <c r="BAZ109" s="134"/>
      <c r="BBA109" s="134"/>
      <c r="BBB109" s="134"/>
      <c r="BBC109" s="134"/>
      <c r="BBD109" s="134"/>
      <c r="BBE109" s="134"/>
      <c r="BBF109" s="134"/>
      <c r="BBG109" s="134"/>
      <c r="BBH109" s="134"/>
      <c r="BBI109" s="134"/>
      <c r="BBJ109" s="134"/>
      <c r="BBK109" s="134"/>
      <c r="BBL109" s="134"/>
      <c r="BBM109" s="134"/>
      <c r="BBN109" s="134"/>
      <c r="BBO109" s="134"/>
      <c r="BBP109" s="134"/>
      <c r="BBQ109" s="134"/>
      <c r="BBR109" s="134"/>
      <c r="BBS109" s="134"/>
      <c r="BBT109" s="134"/>
      <c r="BBU109" s="134"/>
      <c r="BBV109" s="134"/>
      <c r="BBW109" s="134"/>
      <c r="BBX109" s="134"/>
      <c r="BBY109" s="134"/>
      <c r="BBZ109" s="134"/>
      <c r="BCA109" s="134"/>
      <c r="BCB109" s="134"/>
      <c r="BCC109" s="134"/>
      <c r="BCD109" s="134"/>
      <c r="BCE109" s="134"/>
      <c r="BCF109" s="134"/>
      <c r="BCG109" s="134"/>
      <c r="BCH109" s="134"/>
      <c r="BCI109" s="134"/>
      <c r="BCJ109" s="134"/>
      <c r="BCK109" s="134"/>
      <c r="BCL109" s="134"/>
      <c r="BCM109" s="134"/>
      <c r="BCN109" s="134"/>
      <c r="BCO109" s="134"/>
      <c r="BCP109" s="134"/>
      <c r="BCQ109" s="134"/>
      <c r="BCR109" s="134"/>
      <c r="BCS109" s="134"/>
      <c r="BCT109" s="134"/>
      <c r="BCU109" s="134"/>
      <c r="BCV109" s="134"/>
      <c r="BCW109" s="134"/>
      <c r="BCX109" s="134"/>
      <c r="BCY109" s="134"/>
      <c r="BCZ109" s="134"/>
      <c r="BDA109" s="134"/>
      <c r="BDB109" s="134"/>
      <c r="BDC109" s="134"/>
      <c r="BDD109" s="134"/>
      <c r="BDE109" s="134"/>
      <c r="BDF109" s="134"/>
      <c r="BDG109" s="134"/>
      <c r="BDH109" s="134"/>
      <c r="BDI109" s="134"/>
      <c r="BDJ109" s="134"/>
      <c r="BDK109" s="134"/>
      <c r="BDL109" s="134"/>
      <c r="BDM109" s="134"/>
      <c r="BDN109" s="134"/>
      <c r="BDO109" s="134"/>
      <c r="BDP109" s="134"/>
      <c r="BDQ109" s="134"/>
      <c r="BDR109" s="134"/>
      <c r="BDS109" s="134"/>
      <c r="BDT109" s="134"/>
      <c r="BDU109" s="134"/>
      <c r="BDV109" s="134"/>
      <c r="BDW109" s="134"/>
      <c r="BDX109" s="134"/>
      <c r="BDY109" s="134"/>
      <c r="BDZ109" s="134"/>
      <c r="BEA109" s="134"/>
      <c r="BEB109" s="134"/>
      <c r="BEC109" s="134"/>
      <c r="BED109" s="134"/>
      <c r="BEE109" s="134"/>
      <c r="BEF109" s="134"/>
      <c r="BEG109" s="134"/>
      <c r="BEH109" s="134"/>
      <c r="BEI109" s="134"/>
      <c r="BEJ109" s="134"/>
      <c r="BEK109" s="134"/>
      <c r="BEL109" s="134"/>
      <c r="BEM109" s="134"/>
      <c r="BEN109" s="134"/>
      <c r="BEO109" s="134"/>
      <c r="BEP109" s="134"/>
      <c r="BEQ109" s="134"/>
      <c r="BER109" s="134"/>
      <c r="BES109" s="134"/>
      <c r="BET109" s="134"/>
      <c r="BEU109" s="134"/>
      <c r="BEV109" s="134"/>
      <c r="BEW109" s="134"/>
      <c r="BEX109" s="134"/>
      <c r="BEY109" s="134"/>
      <c r="BEZ109" s="134"/>
      <c r="BFA109" s="134"/>
      <c r="BFB109" s="134"/>
      <c r="BFC109" s="134"/>
      <c r="BFD109" s="134"/>
      <c r="BFE109" s="134"/>
      <c r="BFF109" s="134"/>
      <c r="BFG109" s="134"/>
      <c r="BFH109" s="134"/>
      <c r="BFI109" s="134"/>
      <c r="BFJ109" s="134"/>
      <c r="BFK109" s="134"/>
      <c r="BFL109" s="134"/>
      <c r="BFM109" s="134"/>
      <c r="BFN109" s="134"/>
      <c r="BFO109" s="134"/>
      <c r="BFP109" s="134"/>
      <c r="BFQ109" s="134"/>
      <c r="BFR109" s="134"/>
      <c r="BFS109" s="134"/>
      <c r="BFT109" s="134"/>
      <c r="BFU109" s="134"/>
      <c r="BFV109" s="134"/>
      <c r="BFW109" s="134"/>
      <c r="BFX109" s="134"/>
      <c r="BFY109" s="134"/>
      <c r="BFZ109" s="134"/>
      <c r="BGA109" s="134"/>
      <c r="BGB109" s="134"/>
      <c r="BGC109" s="134"/>
      <c r="BGD109" s="134"/>
      <c r="BGE109" s="134"/>
      <c r="BGF109" s="134"/>
      <c r="BGG109" s="134"/>
      <c r="BGH109" s="134"/>
      <c r="BGI109" s="134"/>
      <c r="BGJ109" s="134"/>
      <c r="BGK109" s="134"/>
      <c r="BGL109" s="134"/>
      <c r="BGM109" s="134"/>
      <c r="BGN109" s="134"/>
      <c r="BGO109" s="134"/>
      <c r="BGP109" s="134"/>
      <c r="BGQ109" s="134"/>
      <c r="BGR109" s="134"/>
      <c r="BGS109" s="134"/>
      <c r="BGT109" s="134"/>
      <c r="BGU109" s="134"/>
      <c r="BGV109" s="134"/>
      <c r="BGW109" s="134"/>
      <c r="BGX109" s="134"/>
      <c r="BGY109" s="134"/>
      <c r="BGZ109" s="134"/>
      <c r="BHA109" s="134"/>
      <c r="BHB109" s="134"/>
      <c r="BHC109" s="134"/>
      <c r="BHD109" s="134"/>
      <c r="BHE109" s="134"/>
      <c r="BHF109" s="134"/>
      <c r="BHG109" s="134"/>
      <c r="BHH109" s="134"/>
      <c r="BHI109" s="134"/>
      <c r="BHJ109" s="134"/>
      <c r="BHK109" s="134"/>
      <c r="BHL109" s="134"/>
      <c r="BHM109" s="134"/>
      <c r="BHN109" s="134"/>
      <c r="BHO109" s="134"/>
      <c r="BHP109" s="134"/>
      <c r="BHQ109" s="134"/>
      <c r="BHR109" s="134"/>
      <c r="BHS109" s="134"/>
      <c r="BHT109" s="134"/>
      <c r="BHU109" s="134"/>
      <c r="BHV109" s="134"/>
      <c r="BHW109" s="134"/>
      <c r="BHX109" s="134"/>
      <c r="BHY109" s="134"/>
      <c r="BHZ109" s="134"/>
      <c r="BIA109" s="134"/>
      <c r="BIB109" s="134"/>
      <c r="BIC109" s="134"/>
      <c r="BID109" s="134"/>
      <c r="BIE109" s="134"/>
      <c r="BIF109" s="134"/>
      <c r="BIG109" s="134"/>
      <c r="BIH109" s="134"/>
      <c r="BII109" s="134"/>
      <c r="BIJ109" s="134"/>
      <c r="BIK109" s="134"/>
      <c r="BIL109" s="134"/>
      <c r="BIM109" s="134"/>
      <c r="BIN109" s="134"/>
      <c r="BIO109" s="134"/>
      <c r="BIP109" s="134"/>
      <c r="BIQ109" s="134"/>
      <c r="BIR109" s="134"/>
      <c r="BIS109" s="134"/>
      <c r="BIT109" s="134"/>
      <c r="BIU109" s="134"/>
      <c r="BIV109" s="134"/>
      <c r="BIW109" s="134"/>
      <c r="BIX109" s="134"/>
      <c r="BIY109" s="134"/>
      <c r="BIZ109" s="134"/>
      <c r="BJA109" s="134"/>
      <c r="BJB109" s="134"/>
      <c r="BJC109" s="134"/>
      <c r="BJD109" s="134"/>
      <c r="BJE109" s="134"/>
      <c r="BJF109" s="134"/>
      <c r="BJG109" s="134"/>
      <c r="BJH109" s="134"/>
      <c r="BJI109" s="134"/>
      <c r="BJJ109" s="134"/>
      <c r="BJK109" s="134"/>
      <c r="BJL109" s="134"/>
      <c r="BJM109" s="134"/>
      <c r="BJN109" s="134"/>
      <c r="BJO109" s="134"/>
      <c r="BJP109" s="134"/>
      <c r="BJQ109" s="134"/>
      <c r="BJR109" s="134"/>
      <c r="BJS109" s="134"/>
      <c r="BJT109" s="134"/>
      <c r="BJU109" s="134"/>
      <c r="BJV109" s="134"/>
      <c r="BJW109" s="134"/>
      <c r="BJX109" s="134"/>
      <c r="BJY109" s="134"/>
      <c r="BJZ109" s="134"/>
      <c r="BKA109" s="134"/>
      <c r="BKB109" s="134"/>
      <c r="BKC109" s="134"/>
      <c r="BKD109" s="134"/>
      <c r="BKE109" s="134"/>
      <c r="BKF109" s="134"/>
      <c r="BKG109" s="134"/>
      <c r="BKH109" s="134"/>
      <c r="BKI109" s="134"/>
      <c r="BKJ109" s="134"/>
      <c r="BKK109" s="134"/>
      <c r="BKL109" s="134"/>
      <c r="BKM109" s="134"/>
      <c r="BKN109" s="134"/>
      <c r="BKO109" s="134"/>
      <c r="BKP109" s="134"/>
      <c r="BKQ109" s="134"/>
      <c r="BKR109" s="134"/>
      <c r="BKS109" s="134"/>
      <c r="BKT109" s="134"/>
      <c r="BKU109" s="134"/>
      <c r="BKV109" s="134"/>
      <c r="BKW109" s="134"/>
      <c r="BKX109" s="134"/>
      <c r="BKY109" s="134"/>
      <c r="BKZ109" s="134"/>
      <c r="BLA109" s="134"/>
      <c r="BLB109" s="134"/>
      <c r="BLC109" s="134"/>
      <c r="BLD109" s="134"/>
      <c r="BLE109" s="134"/>
      <c r="BLF109" s="134"/>
      <c r="BLG109" s="134"/>
      <c r="BLH109" s="134"/>
      <c r="BLI109" s="134"/>
      <c r="BLJ109" s="134"/>
      <c r="BLK109" s="134"/>
      <c r="BLL109" s="134"/>
      <c r="BLM109" s="134"/>
      <c r="BLN109" s="134"/>
      <c r="BLO109" s="134"/>
      <c r="BLP109" s="134"/>
      <c r="BLQ109" s="134"/>
      <c r="BLR109" s="134"/>
      <c r="BLS109" s="134"/>
      <c r="BLT109" s="134"/>
      <c r="BLU109" s="134"/>
      <c r="BLV109" s="134"/>
      <c r="BLW109" s="134"/>
      <c r="BLX109" s="134"/>
      <c r="BLY109" s="134"/>
      <c r="BLZ109" s="134"/>
      <c r="BMA109" s="134"/>
      <c r="BMB109" s="134"/>
      <c r="BMC109" s="134"/>
      <c r="BMD109" s="134"/>
      <c r="BME109" s="134"/>
      <c r="BMF109" s="134"/>
      <c r="BMG109" s="134"/>
      <c r="BMH109" s="134"/>
      <c r="BMI109" s="134"/>
      <c r="BMJ109" s="134"/>
      <c r="BMK109" s="134"/>
      <c r="BML109" s="134"/>
      <c r="BMM109" s="134"/>
      <c r="BMN109" s="134"/>
      <c r="BMO109" s="134"/>
      <c r="BMP109" s="134"/>
      <c r="BMQ109" s="134"/>
      <c r="BMR109" s="134"/>
      <c r="BMS109" s="134"/>
      <c r="BMT109" s="134"/>
      <c r="BMU109" s="134"/>
      <c r="BMV109" s="134"/>
      <c r="BMW109" s="134"/>
      <c r="BMX109" s="134"/>
      <c r="BMY109" s="134"/>
      <c r="BMZ109" s="134"/>
      <c r="BNA109" s="134"/>
      <c r="BNB109" s="134"/>
      <c r="BNC109" s="134"/>
      <c r="BND109" s="134"/>
      <c r="BNE109" s="134"/>
      <c r="BNF109" s="134"/>
      <c r="BNG109" s="134"/>
      <c r="BNH109" s="134"/>
      <c r="BNI109" s="134"/>
      <c r="BNJ109" s="134"/>
      <c r="BNK109" s="134"/>
      <c r="BNL109" s="134"/>
      <c r="BNM109" s="134"/>
      <c r="BNN109" s="134"/>
      <c r="BNO109" s="134"/>
      <c r="BNP109" s="134"/>
      <c r="BNQ109" s="134"/>
      <c r="BNR109" s="134"/>
      <c r="BNS109" s="134"/>
      <c r="BNT109" s="134"/>
      <c r="BNU109" s="134"/>
      <c r="BNV109" s="134"/>
      <c r="BNW109" s="134"/>
      <c r="BNX109" s="134"/>
      <c r="BNY109" s="134"/>
      <c r="BNZ109" s="134"/>
      <c r="BOA109" s="134"/>
      <c r="BOB109" s="134"/>
      <c r="BOC109" s="134"/>
      <c r="BOD109" s="134"/>
      <c r="BOE109" s="134"/>
      <c r="BOF109" s="134"/>
      <c r="BOG109" s="134"/>
      <c r="BOH109" s="134"/>
      <c r="BOI109" s="134"/>
      <c r="BOJ109" s="134"/>
      <c r="BOK109" s="134"/>
      <c r="BOL109" s="134"/>
      <c r="BOM109" s="134"/>
      <c r="BON109" s="134"/>
      <c r="BOO109" s="134"/>
      <c r="BOP109" s="134"/>
      <c r="BOQ109" s="134"/>
      <c r="BOR109" s="134"/>
      <c r="BOS109" s="134"/>
      <c r="BOT109" s="134"/>
      <c r="BOU109" s="134"/>
      <c r="BOV109" s="134"/>
      <c r="BOW109" s="134"/>
      <c r="BOX109" s="134"/>
      <c r="BOY109" s="134"/>
      <c r="BOZ109" s="134"/>
      <c r="BPA109" s="134"/>
      <c r="BPB109" s="134"/>
      <c r="BPC109" s="134"/>
      <c r="BPD109" s="134"/>
      <c r="BPE109" s="134"/>
      <c r="BPF109" s="134"/>
      <c r="BPG109" s="134"/>
      <c r="BPH109" s="134"/>
      <c r="BPI109" s="134"/>
      <c r="BPJ109" s="134"/>
      <c r="BPK109" s="134"/>
      <c r="BPL109" s="134"/>
      <c r="BPM109" s="134"/>
      <c r="BPN109" s="134"/>
      <c r="BPO109" s="134"/>
      <c r="BPP109" s="134"/>
      <c r="BPQ109" s="134"/>
      <c r="BPR109" s="134"/>
      <c r="BPS109" s="134"/>
      <c r="BPT109" s="134"/>
      <c r="BPU109" s="134"/>
      <c r="BPV109" s="134"/>
      <c r="BPW109" s="134"/>
      <c r="BPX109" s="134"/>
      <c r="BPY109" s="134"/>
      <c r="BPZ109" s="134"/>
      <c r="BQA109" s="134"/>
      <c r="BQB109" s="134"/>
      <c r="BQC109" s="134"/>
      <c r="BQD109" s="134"/>
      <c r="BQE109" s="134"/>
      <c r="BQF109" s="134"/>
      <c r="BQG109" s="134"/>
      <c r="BQH109" s="134"/>
      <c r="BQI109" s="134"/>
      <c r="BQJ109" s="134"/>
      <c r="BQK109" s="134"/>
      <c r="BQL109" s="134"/>
      <c r="BQM109" s="134"/>
      <c r="BQN109" s="134"/>
      <c r="BQO109" s="134"/>
      <c r="BQP109" s="134"/>
      <c r="BQQ109" s="134"/>
      <c r="BQR109" s="134"/>
      <c r="BQS109" s="134"/>
      <c r="BQT109" s="134"/>
      <c r="BQU109" s="134"/>
      <c r="BQV109" s="134"/>
      <c r="BQW109" s="134"/>
      <c r="BQX109" s="134"/>
      <c r="BQY109" s="134"/>
      <c r="BQZ109" s="134"/>
      <c r="BRA109" s="134"/>
      <c r="BRB109" s="134"/>
      <c r="BRC109" s="134"/>
      <c r="BRD109" s="134"/>
      <c r="BRE109" s="134"/>
      <c r="BRF109" s="134"/>
      <c r="BRG109" s="134"/>
      <c r="BRH109" s="134"/>
      <c r="BRI109" s="134"/>
      <c r="BRJ109" s="134"/>
      <c r="BRK109" s="134"/>
      <c r="BRL109" s="134"/>
      <c r="BRM109" s="134"/>
      <c r="BRN109" s="134"/>
      <c r="BRO109" s="134"/>
      <c r="BRP109" s="134"/>
      <c r="BRQ109" s="134"/>
      <c r="BRR109" s="134"/>
      <c r="BRS109" s="134"/>
      <c r="BRT109" s="134"/>
      <c r="BRU109" s="134"/>
      <c r="BRV109" s="134"/>
      <c r="BRW109" s="134"/>
      <c r="BRX109" s="134"/>
      <c r="BRY109" s="134"/>
      <c r="BRZ109" s="134"/>
      <c r="BSA109" s="134"/>
      <c r="BSB109" s="134"/>
      <c r="BSC109" s="134"/>
      <c r="BSD109" s="134"/>
      <c r="BSE109" s="134"/>
      <c r="BSF109" s="134"/>
      <c r="BSG109" s="134"/>
      <c r="BSH109" s="134"/>
      <c r="BSI109" s="134"/>
      <c r="BSJ109" s="134"/>
      <c r="BSK109" s="134"/>
      <c r="BSL109" s="134"/>
      <c r="BSM109" s="134"/>
      <c r="BSN109" s="134"/>
      <c r="BSO109" s="134"/>
      <c r="BSP109" s="134"/>
      <c r="BSQ109" s="134"/>
      <c r="BSR109" s="134"/>
      <c r="BSS109" s="134"/>
      <c r="BST109" s="134"/>
      <c r="BSU109" s="134"/>
      <c r="BSV109" s="134"/>
      <c r="BSW109" s="134"/>
      <c r="BSX109" s="134"/>
      <c r="BSY109" s="134"/>
      <c r="BSZ109" s="134"/>
      <c r="BTA109" s="134"/>
      <c r="BTB109" s="134"/>
      <c r="BTC109" s="134"/>
      <c r="BTD109" s="134"/>
      <c r="BTE109" s="134"/>
      <c r="BTF109" s="134"/>
      <c r="BTG109" s="134"/>
      <c r="BTH109" s="134"/>
      <c r="BTI109" s="134"/>
      <c r="BTJ109" s="134"/>
      <c r="BTK109" s="134"/>
      <c r="BTL109" s="134"/>
      <c r="BTM109" s="134"/>
      <c r="BTN109" s="134"/>
      <c r="BTO109" s="134"/>
      <c r="BTP109" s="134"/>
      <c r="BTQ109" s="134"/>
      <c r="BTR109" s="134"/>
      <c r="BTS109" s="134"/>
      <c r="BTT109" s="134"/>
      <c r="BTU109" s="134"/>
      <c r="BTV109" s="134"/>
      <c r="BTW109" s="134"/>
      <c r="BTX109" s="134"/>
      <c r="BTY109" s="134"/>
      <c r="BTZ109" s="134"/>
      <c r="BUA109" s="134"/>
      <c r="BUB109" s="134"/>
      <c r="BUC109" s="134"/>
      <c r="BUD109" s="134"/>
      <c r="BUE109" s="134"/>
      <c r="BUF109" s="134"/>
      <c r="BUG109" s="134"/>
      <c r="BUH109" s="134"/>
      <c r="BUI109" s="134"/>
      <c r="BUJ109" s="134"/>
      <c r="BUK109" s="134"/>
      <c r="BUL109" s="134"/>
      <c r="BUM109" s="134"/>
      <c r="BUN109" s="134"/>
      <c r="BUO109" s="134"/>
      <c r="BUP109" s="134"/>
      <c r="BUQ109" s="134"/>
      <c r="BUR109" s="134"/>
      <c r="BUS109" s="134"/>
      <c r="BUT109" s="134"/>
      <c r="BUU109" s="134"/>
      <c r="BUV109" s="134"/>
      <c r="BUW109" s="134"/>
      <c r="BUX109" s="134"/>
      <c r="BUY109" s="134"/>
      <c r="BUZ109" s="134"/>
      <c r="BVA109" s="134"/>
      <c r="BVB109" s="134"/>
      <c r="BVC109" s="134"/>
      <c r="BVD109" s="134"/>
      <c r="BVE109" s="134"/>
      <c r="BVF109" s="134"/>
      <c r="BVG109" s="134"/>
      <c r="BVH109" s="134"/>
      <c r="BVI109" s="134"/>
      <c r="BVJ109" s="134"/>
      <c r="BVK109" s="134"/>
      <c r="BVL109" s="134"/>
      <c r="BVM109" s="134"/>
      <c r="BVN109" s="134"/>
      <c r="BVO109" s="134"/>
      <c r="BVP109" s="134"/>
      <c r="BVQ109" s="134"/>
      <c r="BVR109" s="134"/>
      <c r="BVS109" s="134"/>
      <c r="BVT109" s="134"/>
      <c r="BVU109" s="134"/>
      <c r="BVV109" s="134"/>
      <c r="BVW109" s="134"/>
      <c r="BVX109" s="134"/>
      <c r="BVY109" s="134"/>
      <c r="BVZ109" s="134"/>
      <c r="BWA109" s="134"/>
      <c r="BWB109" s="134"/>
      <c r="BWC109" s="134"/>
      <c r="BWD109" s="134"/>
      <c r="BWE109" s="134"/>
      <c r="BWF109" s="134"/>
      <c r="BWG109" s="134"/>
      <c r="BWH109" s="134"/>
      <c r="BWI109" s="134"/>
      <c r="BWJ109" s="134"/>
      <c r="BWK109" s="134"/>
      <c r="BWL109" s="134"/>
      <c r="BWM109" s="134"/>
      <c r="BWN109" s="134"/>
      <c r="BWO109" s="134"/>
      <c r="BWP109" s="134"/>
      <c r="BWQ109" s="134"/>
      <c r="BWR109" s="134"/>
      <c r="BWS109" s="134"/>
      <c r="BWT109" s="134"/>
      <c r="BWU109" s="134"/>
      <c r="BWV109" s="134"/>
      <c r="BWW109" s="134"/>
      <c r="BWX109" s="134"/>
      <c r="BWY109" s="134"/>
      <c r="BWZ109" s="134"/>
      <c r="BXA109" s="134"/>
      <c r="BXB109" s="134"/>
      <c r="BXC109" s="134"/>
      <c r="BXD109" s="134"/>
      <c r="BXE109" s="134"/>
      <c r="BXF109" s="134"/>
      <c r="BXG109" s="134"/>
      <c r="BXH109" s="134"/>
      <c r="BXI109" s="134"/>
      <c r="BXJ109" s="134"/>
      <c r="BXK109" s="134"/>
      <c r="BXL109" s="134"/>
      <c r="BXM109" s="134"/>
      <c r="BXN109" s="134"/>
      <c r="BXO109" s="134"/>
      <c r="BXP109" s="134"/>
      <c r="BXQ109" s="134"/>
      <c r="BXR109" s="134"/>
      <c r="BXS109" s="134"/>
      <c r="BXT109" s="134"/>
      <c r="BXU109" s="134"/>
      <c r="BXV109" s="134"/>
      <c r="BXW109" s="134"/>
      <c r="BXX109" s="134"/>
      <c r="BXY109" s="134"/>
      <c r="BXZ109" s="134"/>
      <c r="BYA109" s="134"/>
      <c r="BYB109" s="134"/>
      <c r="BYC109" s="134"/>
      <c r="BYD109" s="134"/>
      <c r="BYE109" s="134"/>
      <c r="BYF109" s="134"/>
      <c r="BYG109" s="134"/>
      <c r="BYH109" s="134"/>
      <c r="BYI109" s="134"/>
      <c r="BYJ109" s="134"/>
      <c r="BYK109" s="134"/>
      <c r="BYL109" s="134"/>
      <c r="BYM109" s="134"/>
      <c r="BYN109" s="134"/>
      <c r="BYO109" s="134"/>
      <c r="BYP109" s="134"/>
      <c r="BYQ109" s="134"/>
      <c r="BYR109" s="134"/>
      <c r="BYS109" s="134"/>
      <c r="BYT109" s="134"/>
      <c r="BYU109" s="134"/>
      <c r="BYV109" s="134"/>
      <c r="BYW109" s="134"/>
      <c r="BYX109" s="134"/>
      <c r="BYY109" s="134"/>
      <c r="BYZ109" s="134"/>
      <c r="BZA109" s="134"/>
      <c r="BZB109" s="134"/>
      <c r="BZC109" s="134"/>
      <c r="BZD109" s="134"/>
      <c r="BZE109" s="134"/>
      <c r="BZF109" s="134"/>
      <c r="BZG109" s="134"/>
      <c r="BZH109" s="134"/>
      <c r="BZI109" s="134"/>
      <c r="BZJ109" s="134"/>
      <c r="BZK109" s="134"/>
      <c r="BZL109" s="134"/>
      <c r="BZM109" s="134"/>
      <c r="BZN109" s="134"/>
      <c r="BZO109" s="134"/>
      <c r="BZP109" s="134"/>
      <c r="BZQ109" s="134"/>
      <c r="BZR109" s="134"/>
      <c r="BZS109" s="134"/>
      <c r="BZT109" s="134"/>
      <c r="BZU109" s="134"/>
      <c r="BZV109" s="134"/>
      <c r="BZW109" s="134"/>
      <c r="BZX109" s="134"/>
      <c r="BZY109" s="134"/>
      <c r="BZZ109" s="134"/>
      <c r="CAA109" s="134"/>
      <c r="CAB109" s="134"/>
      <c r="CAC109" s="134"/>
      <c r="CAD109" s="134"/>
      <c r="CAE109" s="134"/>
      <c r="CAF109" s="134"/>
      <c r="CAG109" s="134"/>
      <c r="CAH109" s="134"/>
      <c r="CAI109" s="134"/>
      <c r="CAJ109" s="134"/>
      <c r="CAK109" s="134"/>
      <c r="CAL109" s="134"/>
      <c r="CAM109" s="134"/>
      <c r="CAN109" s="134"/>
      <c r="CAO109" s="134"/>
      <c r="CAP109" s="134"/>
      <c r="CAQ109" s="134"/>
      <c r="CAR109" s="134"/>
      <c r="CAS109" s="134"/>
      <c r="CAT109" s="134"/>
      <c r="CAU109" s="134"/>
      <c r="CAV109" s="134"/>
      <c r="CAW109" s="134"/>
      <c r="CAX109" s="134"/>
      <c r="CAY109" s="134"/>
      <c r="CAZ109" s="134"/>
      <c r="CBA109" s="134"/>
      <c r="CBB109" s="134"/>
      <c r="CBC109" s="134"/>
      <c r="CBD109" s="134"/>
      <c r="CBE109" s="134"/>
      <c r="CBF109" s="134"/>
      <c r="CBG109" s="134"/>
      <c r="CBH109" s="134"/>
      <c r="CBI109" s="134"/>
      <c r="CBJ109" s="134"/>
      <c r="CBK109" s="134"/>
      <c r="CBL109" s="134"/>
      <c r="CBM109" s="134"/>
      <c r="CBN109" s="134"/>
      <c r="CBO109" s="134"/>
      <c r="CBP109" s="134"/>
      <c r="CBQ109" s="134"/>
      <c r="CBR109" s="134"/>
      <c r="CBS109" s="134"/>
      <c r="CBT109" s="134"/>
      <c r="CBU109" s="134"/>
      <c r="CBV109" s="134"/>
      <c r="CBW109" s="134"/>
      <c r="CBX109" s="134"/>
      <c r="CBY109" s="134"/>
      <c r="CBZ109" s="134"/>
      <c r="CCA109" s="134"/>
      <c r="CCB109" s="134"/>
      <c r="CCC109" s="134"/>
      <c r="CCD109" s="134"/>
      <c r="CCE109" s="134"/>
      <c r="CCF109" s="134"/>
      <c r="CCG109" s="134"/>
      <c r="CCH109" s="134"/>
      <c r="CCI109" s="134"/>
      <c r="CCJ109" s="134"/>
      <c r="CCK109" s="134"/>
      <c r="CCL109" s="134"/>
      <c r="CCM109" s="134"/>
      <c r="CCN109" s="134"/>
      <c r="CCO109" s="134"/>
      <c r="CCP109" s="134"/>
      <c r="CCQ109" s="134"/>
      <c r="CCR109" s="134"/>
      <c r="CCS109" s="134"/>
      <c r="CCT109" s="134"/>
      <c r="CCU109" s="134"/>
      <c r="CCV109" s="134"/>
      <c r="CCW109" s="134"/>
      <c r="CCX109" s="134"/>
      <c r="CCY109" s="134"/>
      <c r="CCZ109" s="134"/>
      <c r="CDA109" s="134"/>
      <c r="CDB109" s="134"/>
      <c r="CDC109" s="134"/>
      <c r="CDD109" s="134"/>
      <c r="CDE109" s="134"/>
      <c r="CDF109" s="134"/>
      <c r="CDG109" s="134"/>
      <c r="CDH109" s="134"/>
      <c r="CDI109" s="134"/>
      <c r="CDJ109" s="134"/>
      <c r="CDK109" s="134"/>
      <c r="CDL109" s="134"/>
      <c r="CDM109" s="134"/>
      <c r="CDN109" s="134"/>
      <c r="CDO109" s="134"/>
      <c r="CDP109" s="134"/>
      <c r="CDQ109" s="134"/>
      <c r="CDR109" s="134"/>
      <c r="CDS109" s="134"/>
      <c r="CDT109" s="134"/>
      <c r="CDU109" s="134"/>
      <c r="CDV109" s="134"/>
      <c r="CDW109" s="134"/>
      <c r="CDX109" s="134"/>
      <c r="CDY109" s="134"/>
      <c r="CDZ109" s="134"/>
      <c r="CEA109" s="134"/>
      <c r="CEB109" s="134"/>
      <c r="CEC109" s="134"/>
      <c r="CED109" s="134"/>
      <c r="CEE109" s="134"/>
      <c r="CEF109" s="134"/>
      <c r="CEG109" s="134"/>
      <c r="CEH109" s="134"/>
      <c r="CEI109" s="134"/>
      <c r="CEJ109" s="134"/>
      <c r="CEK109" s="134"/>
      <c r="CEL109" s="134"/>
      <c r="CEM109" s="134"/>
      <c r="CEN109" s="134"/>
      <c r="CEO109" s="134"/>
      <c r="CEP109" s="134"/>
      <c r="CEQ109" s="134"/>
      <c r="CER109" s="134"/>
      <c r="CES109" s="134"/>
      <c r="CET109" s="134"/>
      <c r="CEU109" s="134"/>
      <c r="CEV109" s="134"/>
      <c r="CEW109" s="134"/>
      <c r="CEX109" s="134"/>
      <c r="CEY109" s="134"/>
      <c r="CEZ109" s="134"/>
      <c r="CFA109" s="134"/>
      <c r="CFB109" s="134"/>
      <c r="CFC109" s="134"/>
      <c r="CFD109" s="134"/>
      <c r="CFE109" s="134"/>
      <c r="CFF109" s="134"/>
      <c r="CFG109" s="134"/>
      <c r="CFH109" s="134"/>
      <c r="CFI109" s="134"/>
      <c r="CFJ109" s="134"/>
      <c r="CFK109" s="134"/>
      <c r="CFL109" s="134"/>
      <c r="CFM109" s="134"/>
      <c r="CFN109" s="134"/>
      <c r="CFO109" s="134"/>
      <c r="CFP109" s="134"/>
      <c r="CFQ109" s="134"/>
      <c r="CFR109" s="134"/>
      <c r="CFS109" s="134"/>
      <c r="CFT109" s="134"/>
      <c r="CFU109" s="134"/>
      <c r="CFV109" s="134"/>
      <c r="CFW109" s="134"/>
      <c r="CFX109" s="134"/>
      <c r="CFY109" s="134"/>
      <c r="CFZ109" s="134"/>
      <c r="CGA109" s="134"/>
      <c r="CGB109" s="134"/>
      <c r="CGC109" s="134"/>
      <c r="CGD109" s="134"/>
      <c r="CGE109" s="134"/>
      <c r="CGF109" s="134"/>
      <c r="CGG109" s="134"/>
      <c r="CGH109" s="134"/>
      <c r="CGI109" s="134"/>
      <c r="CGJ109" s="134"/>
      <c r="CGK109" s="134"/>
      <c r="CGL109" s="134"/>
      <c r="CGM109" s="134"/>
      <c r="CGN109" s="134"/>
      <c r="CGO109" s="134"/>
      <c r="CGP109" s="134"/>
      <c r="CGQ109" s="134"/>
      <c r="CGR109" s="134"/>
      <c r="CGS109" s="134"/>
      <c r="CGT109" s="134"/>
      <c r="CGU109" s="134"/>
      <c r="CGV109" s="134"/>
      <c r="CGW109" s="134"/>
      <c r="CGX109" s="134"/>
      <c r="CGY109" s="134"/>
      <c r="CGZ109" s="134"/>
      <c r="CHA109" s="134"/>
      <c r="CHB109" s="134"/>
      <c r="CHC109" s="134"/>
      <c r="CHD109" s="134"/>
      <c r="CHE109" s="134"/>
      <c r="CHF109" s="134"/>
      <c r="CHG109" s="134"/>
      <c r="CHH109" s="134"/>
      <c r="CHI109" s="134"/>
      <c r="CHJ109" s="134"/>
      <c r="CHK109" s="134"/>
      <c r="CHL109" s="134"/>
      <c r="CHM109" s="134"/>
      <c r="CHN109" s="134"/>
      <c r="CHO109" s="134"/>
      <c r="CHP109" s="134"/>
      <c r="CHQ109" s="134"/>
      <c r="CHR109" s="134"/>
      <c r="CHS109" s="134"/>
      <c r="CHT109" s="134"/>
      <c r="CHU109" s="134"/>
      <c r="CHV109" s="134"/>
      <c r="CHW109" s="134"/>
      <c r="CHX109" s="134"/>
      <c r="CHY109" s="134"/>
      <c r="CHZ109" s="134"/>
      <c r="CIA109" s="134"/>
      <c r="CIB109" s="134"/>
      <c r="CIC109" s="134"/>
      <c r="CID109" s="134"/>
      <c r="CIE109" s="134"/>
      <c r="CIF109" s="134"/>
      <c r="CIG109" s="134"/>
      <c r="CIH109" s="134"/>
      <c r="CII109" s="134"/>
      <c r="CIJ109" s="134"/>
      <c r="CIK109" s="134"/>
      <c r="CIL109" s="134"/>
      <c r="CIM109" s="134"/>
      <c r="CIN109" s="134"/>
      <c r="CIO109" s="134"/>
      <c r="CIP109" s="134"/>
      <c r="CIQ109" s="134"/>
      <c r="CIR109" s="134"/>
      <c r="CIS109" s="134"/>
      <c r="CIT109" s="134"/>
      <c r="CIU109" s="134"/>
      <c r="CIV109" s="134"/>
      <c r="CIW109" s="134"/>
      <c r="CIX109" s="134"/>
      <c r="CIY109" s="134"/>
      <c r="CIZ109" s="134"/>
      <c r="CJA109" s="134"/>
      <c r="CJB109" s="134"/>
      <c r="CJC109" s="134"/>
      <c r="CJD109" s="134"/>
      <c r="CJE109" s="134"/>
      <c r="CJF109" s="134"/>
      <c r="CJG109" s="134"/>
      <c r="CJH109" s="134"/>
      <c r="CJI109" s="134"/>
      <c r="CJJ109" s="134"/>
      <c r="CJK109" s="134"/>
      <c r="CJL109" s="134"/>
      <c r="CJM109" s="134"/>
      <c r="CJN109" s="134"/>
      <c r="CJO109" s="134"/>
      <c r="CJP109" s="134"/>
      <c r="CJQ109" s="134"/>
      <c r="CJR109" s="134"/>
      <c r="CJS109" s="134"/>
      <c r="CJT109" s="134"/>
      <c r="CJU109" s="134"/>
      <c r="CJV109" s="134"/>
      <c r="CJW109" s="134"/>
      <c r="CJX109" s="134"/>
      <c r="CJY109" s="134"/>
      <c r="CJZ109" s="134"/>
      <c r="CKA109" s="134"/>
      <c r="CKB109" s="134"/>
      <c r="CKC109" s="134"/>
      <c r="CKD109" s="134"/>
      <c r="CKE109" s="134"/>
      <c r="CKF109" s="134"/>
      <c r="CKG109" s="134"/>
      <c r="CKH109" s="134"/>
      <c r="CKI109" s="134"/>
      <c r="CKJ109" s="134"/>
      <c r="CKK109" s="134"/>
      <c r="CKL109" s="134"/>
      <c r="CKM109" s="134"/>
      <c r="CKN109" s="134"/>
      <c r="CKO109" s="134"/>
      <c r="CKP109" s="134"/>
      <c r="CKQ109" s="134"/>
      <c r="CKR109" s="134"/>
      <c r="CKS109" s="134"/>
      <c r="CKT109" s="134"/>
      <c r="CKU109" s="134"/>
      <c r="CKV109" s="134"/>
      <c r="CKW109" s="134"/>
      <c r="CKX109" s="134"/>
      <c r="CKY109" s="134"/>
      <c r="CKZ109" s="134"/>
      <c r="CLA109" s="134"/>
      <c r="CLB109" s="134"/>
      <c r="CLC109" s="134"/>
      <c r="CLD109" s="134"/>
      <c r="CLE109" s="134"/>
      <c r="CLF109" s="134"/>
      <c r="CLG109" s="134"/>
      <c r="CLH109" s="134"/>
      <c r="CLI109" s="134"/>
      <c r="CLJ109" s="134"/>
      <c r="CLK109" s="134"/>
      <c r="CLL109" s="134"/>
      <c r="CLM109" s="134"/>
      <c r="CLN109" s="134"/>
      <c r="CLO109" s="134"/>
      <c r="CLP109" s="134"/>
      <c r="CLQ109" s="134"/>
      <c r="CLR109" s="134"/>
      <c r="CLS109" s="134"/>
      <c r="CLT109" s="134"/>
      <c r="CLU109" s="134"/>
      <c r="CLV109" s="134"/>
      <c r="CLW109" s="134"/>
      <c r="CLX109" s="134"/>
      <c r="CLY109" s="134"/>
      <c r="CLZ109" s="134"/>
      <c r="CMA109" s="134"/>
      <c r="CMB109" s="134"/>
      <c r="CMC109" s="134"/>
      <c r="CMD109" s="134"/>
      <c r="CME109" s="134"/>
      <c r="CMF109" s="134"/>
      <c r="CMG109" s="134"/>
      <c r="CMH109" s="134"/>
      <c r="CMI109" s="134"/>
      <c r="CMJ109" s="134"/>
      <c r="CMK109" s="134"/>
      <c r="CML109" s="134"/>
      <c r="CMM109" s="134"/>
      <c r="CMN109" s="134"/>
      <c r="CMO109" s="134"/>
      <c r="CMP109" s="134"/>
      <c r="CMQ109" s="134"/>
      <c r="CMR109" s="134"/>
      <c r="CMS109" s="134"/>
      <c r="CMT109" s="134"/>
      <c r="CMU109" s="134"/>
      <c r="CMV109" s="134"/>
      <c r="CMW109" s="134"/>
      <c r="CMX109" s="134"/>
      <c r="CMY109" s="134"/>
      <c r="CMZ109" s="134"/>
      <c r="CNA109" s="134"/>
      <c r="CNB109" s="134"/>
      <c r="CNC109" s="134"/>
      <c r="CND109" s="134"/>
      <c r="CNE109" s="134"/>
      <c r="CNF109" s="134"/>
      <c r="CNG109" s="134"/>
      <c r="CNH109" s="134"/>
      <c r="CNI109" s="134"/>
      <c r="CNJ109" s="134"/>
      <c r="CNK109" s="134"/>
      <c r="CNL109" s="134"/>
      <c r="CNM109" s="134"/>
      <c r="CNN109" s="134"/>
      <c r="CNO109" s="134"/>
      <c r="CNP109" s="134"/>
      <c r="CNQ109" s="134"/>
      <c r="CNR109" s="134"/>
      <c r="CNS109" s="134"/>
      <c r="CNT109" s="134"/>
      <c r="CNU109" s="134"/>
      <c r="CNV109" s="134"/>
      <c r="CNW109" s="134"/>
      <c r="CNX109" s="134"/>
      <c r="CNY109" s="134"/>
      <c r="CNZ109" s="134"/>
      <c r="COA109" s="134"/>
      <c r="COB109" s="134"/>
      <c r="COC109" s="134"/>
      <c r="COD109" s="134"/>
      <c r="COE109" s="134"/>
      <c r="COF109" s="134"/>
      <c r="COG109" s="134"/>
      <c r="COH109" s="134"/>
      <c r="COI109" s="134"/>
      <c r="COJ109" s="134"/>
      <c r="COK109" s="134"/>
      <c r="COL109" s="134"/>
      <c r="COM109" s="134"/>
      <c r="CON109" s="134"/>
      <c r="COO109" s="134"/>
      <c r="COP109" s="134"/>
      <c r="COQ109" s="134"/>
      <c r="COR109" s="134"/>
      <c r="COS109" s="134"/>
      <c r="COT109" s="134"/>
      <c r="COU109" s="134"/>
      <c r="COV109" s="134"/>
      <c r="COW109" s="134"/>
      <c r="COX109" s="134"/>
      <c r="COY109" s="134"/>
      <c r="COZ109" s="134"/>
      <c r="CPA109" s="134"/>
      <c r="CPB109" s="134"/>
      <c r="CPC109" s="134"/>
      <c r="CPD109" s="134"/>
      <c r="CPE109" s="134"/>
      <c r="CPF109" s="134"/>
      <c r="CPG109" s="134"/>
      <c r="CPH109" s="134"/>
      <c r="CPI109" s="134"/>
      <c r="CPJ109" s="134"/>
      <c r="CPK109" s="134"/>
      <c r="CPL109" s="134"/>
      <c r="CPM109" s="134"/>
      <c r="CPN109" s="134"/>
      <c r="CPO109" s="134"/>
      <c r="CPP109" s="134"/>
      <c r="CPQ109" s="134"/>
      <c r="CPR109" s="134"/>
      <c r="CPS109" s="134"/>
      <c r="CPT109" s="134"/>
      <c r="CPU109" s="134"/>
      <c r="CPV109" s="134"/>
      <c r="CPW109" s="134"/>
      <c r="CPX109" s="134"/>
      <c r="CPY109" s="134"/>
      <c r="CPZ109" s="134"/>
      <c r="CQA109" s="134"/>
      <c r="CQB109" s="134"/>
      <c r="CQC109" s="134"/>
      <c r="CQD109" s="134"/>
      <c r="CQE109" s="134"/>
      <c r="CQF109" s="134"/>
      <c r="CQG109" s="134"/>
      <c r="CQH109" s="134"/>
      <c r="CQI109" s="134"/>
      <c r="CQJ109" s="134"/>
      <c r="CQK109" s="134"/>
      <c r="CQL109" s="134"/>
      <c r="CQM109" s="134"/>
      <c r="CQN109" s="134"/>
      <c r="CQO109" s="134"/>
      <c r="CQP109" s="134"/>
      <c r="CQQ109" s="134"/>
      <c r="CQR109" s="134"/>
      <c r="CQS109" s="134"/>
      <c r="CQT109" s="134"/>
      <c r="CQU109" s="134"/>
      <c r="CQV109" s="134"/>
      <c r="CQW109" s="134"/>
      <c r="CQX109" s="134"/>
      <c r="CQY109" s="134"/>
      <c r="CQZ109" s="134"/>
      <c r="CRA109" s="134"/>
      <c r="CRB109" s="134"/>
      <c r="CRC109" s="134"/>
      <c r="CRD109" s="134"/>
      <c r="CRE109" s="134"/>
      <c r="CRF109" s="134"/>
      <c r="CRG109" s="134"/>
      <c r="CRH109" s="134"/>
      <c r="CRI109" s="134"/>
      <c r="CRJ109" s="134"/>
      <c r="CRK109" s="134"/>
      <c r="CRL109" s="134"/>
      <c r="CRM109" s="134"/>
      <c r="CRN109" s="134"/>
      <c r="CRO109" s="134"/>
      <c r="CRP109" s="134"/>
      <c r="CRQ109" s="134"/>
      <c r="CRR109" s="134"/>
      <c r="CRS109" s="134"/>
      <c r="CRT109" s="134"/>
      <c r="CRU109" s="134"/>
      <c r="CRV109" s="134"/>
      <c r="CRW109" s="134"/>
      <c r="CRX109" s="134"/>
      <c r="CRY109" s="134"/>
      <c r="CRZ109" s="134"/>
      <c r="CSA109" s="134"/>
      <c r="CSB109" s="134"/>
      <c r="CSC109" s="134"/>
      <c r="CSD109" s="134"/>
      <c r="CSE109" s="134"/>
      <c r="CSF109" s="134"/>
      <c r="CSG109" s="134"/>
      <c r="CSH109" s="134"/>
      <c r="CSI109" s="134"/>
      <c r="CSJ109" s="134"/>
      <c r="CSK109" s="134"/>
      <c r="CSL109" s="134"/>
      <c r="CSM109" s="134"/>
      <c r="CSN109" s="134"/>
      <c r="CSO109" s="134"/>
      <c r="CSP109" s="134"/>
      <c r="CSQ109" s="134"/>
      <c r="CSR109" s="134"/>
      <c r="CSS109" s="134"/>
      <c r="CST109" s="134"/>
      <c r="CSU109" s="134"/>
      <c r="CSV109" s="134"/>
      <c r="CSW109" s="134"/>
      <c r="CSX109" s="134"/>
      <c r="CSY109" s="134"/>
      <c r="CSZ109" s="134"/>
      <c r="CTA109" s="134"/>
      <c r="CTB109" s="134"/>
      <c r="CTC109" s="134"/>
      <c r="CTD109" s="134"/>
      <c r="CTE109" s="134"/>
      <c r="CTF109" s="134"/>
      <c r="CTG109" s="134"/>
      <c r="CTH109" s="134"/>
      <c r="CTI109" s="134"/>
      <c r="CTJ109" s="134"/>
      <c r="CTK109" s="134"/>
      <c r="CTL109" s="134"/>
      <c r="CTM109" s="134"/>
      <c r="CTN109" s="134"/>
      <c r="CTO109" s="134"/>
      <c r="CTP109" s="134"/>
      <c r="CTQ109" s="134"/>
      <c r="CTR109" s="134"/>
      <c r="CTS109" s="134"/>
      <c r="CTT109" s="134"/>
      <c r="CTU109" s="134"/>
      <c r="CTV109" s="134"/>
      <c r="CTW109" s="134"/>
      <c r="CTX109" s="134"/>
      <c r="CTY109" s="134"/>
      <c r="CTZ109" s="134"/>
      <c r="CUA109" s="134"/>
      <c r="CUB109" s="134"/>
      <c r="CUC109" s="134"/>
      <c r="CUD109" s="134"/>
      <c r="CUE109" s="134"/>
      <c r="CUF109" s="134"/>
      <c r="CUG109" s="134"/>
      <c r="CUH109" s="134"/>
      <c r="CUI109" s="134"/>
      <c r="CUJ109" s="134"/>
      <c r="CUK109" s="134"/>
      <c r="CUL109" s="134"/>
      <c r="CUM109" s="134"/>
      <c r="CUN109" s="134"/>
      <c r="CUO109" s="134"/>
      <c r="CUP109" s="134"/>
      <c r="CUQ109" s="134"/>
      <c r="CUR109" s="134"/>
      <c r="CUS109" s="134"/>
      <c r="CUT109" s="134"/>
      <c r="CUU109" s="134"/>
      <c r="CUV109" s="134"/>
      <c r="CUW109" s="134"/>
      <c r="CUX109" s="134"/>
      <c r="CUY109" s="134"/>
      <c r="CUZ109" s="134"/>
      <c r="CVA109" s="134"/>
      <c r="CVB109" s="134"/>
      <c r="CVC109" s="134"/>
      <c r="CVD109" s="134"/>
      <c r="CVE109" s="134"/>
      <c r="CVF109" s="134"/>
      <c r="CVG109" s="134"/>
      <c r="CVH109" s="134"/>
      <c r="CVI109" s="134"/>
      <c r="CVJ109" s="134"/>
      <c r="CVK109" s="134"/>
      <c r="CVL109" s="134"/>
      <c r="CVM109" s="134"/>
      <c r="CVN109" s="134"/>
      <c r="CVO109" s="134"/>
      <c r="CVP109" s="134"/>
      <c r="CVQ109" s="134"/>
      <c r="CVR109" s="134"/>
      <c r="CVS109" s="134"/>
      <c r="CVT109" s="134"/>
      <c r="CVU109" s="134"/>
      <c r="CVV109" s="134"/>
      <c r="CVW109" s="134"/>
      <c r="CVX109" s="134"/>
      <c r="CVY109" s="134"/>
      <c r="CVZ109" s="134"/>
      <c r="CWA109" s="134"/>
      <c r="CWB109" s="134"/>
      <c r="CWC109" s="134"/>
      <c r="CWD109" s="134"/>
      <c r="CWE109" s="134"/>
      <c r="CWF109" s="134"/>
      <c r="CWG109" s="134"/>
      <c r="CWH109" s="134"/>
      <c r="CWI109" s="134"/>
      <c r="CWJ109" s="134"/>
      <c r="CWK109" s="134"/>
      <c r="CWL109" s="134"/>
      <c r="CWM109" s="134"/>
      <c r="CWN109" s="134"/>
      <c r="CWO109" s="134"/>
      <c r="CWP109" s="134"/>
      <c r="CWQ109" s="134"/>
      <c r="CWR109" s="134"/>
      <c r="CWS109" s="134"/>
      <c r="CWT109" s="134"/>
      <c r="CWU109" s="134"/>
      <c r="CWV109" s="134"/>
      <c r="CWW109" s="134"/>
      <c r="CWX109" s="134"/>
      <c r="CWY109" s="134"/>
      <c r="CWZ109" s="134"/>
      <c r="CXA109" s="134"/>
      <c r="CXB109" s="134"/>
      <c r="CXC109" s="134"/>
      <c r="CXD109" s="134"/>
      <c r="CXE109" s="134"/>
      <c r="CXF109" s="134"/>
      <c r="CXG109" s="134"/>
      <c r="CXH109" s="134"/>
      <c r="CXI109" s="134"/>
      <c r="CXJ109" s="134"/>
      <c r="CXK109" s="134"/>
      <c r="CXL109" s="134"/>
      <c r="CXM109" s="134"/>
      <c r="CXN109" s="134"/>
      <c r="CXO109" s="134"/>
      <c r="CXP109" s="134"/>
      <c r="CXQ109" s="134"/>
      <c r="CXR109" s="134"/>
      <c r="CXS109" s="134"/>
      <c r="CXT109" s="134"/>
      <c r="CXU109" s="134"/>
      <c r="CXV109" s="134"/>
      <c r="CXW109" s="134"/>
      <c r="CXX109" s="134"/>
      <c r="CXY109" s="134"/>
      <c r="CXZ109" s="134"/>
      <c r="CYA109" s="134"/>
      <c r="CYB109" s="134"/>
      <c r="CYC109" s="134"/>
      <c r="CYD109" s="134"/>
      <c r="CYE109" s="134"/>
      <c r="CYF109" s="134"/>
      <c r="CYG109" s="134"/>
      <c r="CYH109" s="134"/>
      <c r="CYI109" s="134"/>
      <c r="CYJ109" s="134"/>
      <c r="CYK109" s="134"/>
      <c r="CYL109" s="134"/>
      <c r="CYM109" s="134"/>
      <c r="CYN109" s="134"/>
      <c r="CYO109" s="134"/>
      <c r="CYP109" s="134"/>
      <c r="CYQ109" s="134"/>
      <c r="CYR109" s="134"/>
      <c r="CYS109" s="134"/>
      <c r="CYT109" s="134"/>
      <c r="CYU109" s="134"/>
      <c r="CYV109" s="134"/>
      <c r="CYW109" s="134"/>
      <c r="CYX109" s="134"/>
      <c r="CYY109" s="134"/>
      <c r="CYZ109" s="134"/>
      <c r="CZA109" s="134"/>
      <c r="CZB109" s="134"/>
      <c r="CZC109" s="134"/>
      <c r="CZD109" s="134"/>
      <c r="CZE109" s="134"/>
      <c r="CZF109" s="134"/>
      <c r="CZG109" s="134"/>
      <c r="CZH109" s="134"/>
      <c r="CZI109" s="134"/>
      <c r="CZJ109" s="134"/>
      <c r="CZK109" s="134"/>
      <c r="CZL109" s="134"/>
      <c r="CZM109" s="134"/>
      <c r="CZN109" s="134"/>
      <c r="CZO109" s="134"/>
      <c r="CZP109" s="134"/>
      <c r="CZQ109" s="134"/>
      <c r="CZR109" s="134"/>
      <c r="CZS109" s="134"/>
      <c r="CZT109" s="134"/>
      <c r="CZU109" s="134"/>
      <c r="CZV109" s="134"/>
      <c r="CZW109" s="134"/>
      <c r="CZX109" s="134"/>
      <c r="CZY109" s="134"/>
      <c r="CZZ109" s="134"/>
      <c r="DAA109" s="134"/>
      <c r="DAB109" s="134"/>
      <c r="DAC109" s="134"/>
      <c r="DAD109" s="134"/>
      <c r="DAE109" s="134"/>
      <c r="DAF109" s="134"/>
      <c r="DAG109" s="134"/>
      <c r="DAH109" s="134"/>
      <c r="DAI109" s="134"/>
      <c r="DAJ109" s="134"/>
      <c r="DAK109" s="134"/>
      <c r="DAL109" s="134"/>
      <c r="DAM109" s="134"/>
      <c r="DAN109" s="134"/>
      <c r="DAO109" s="134"/>
      <c r="DAP109" s="134"/>
      <c r="DAQ109" s="134"/>
      <c r="DAR109" s="134"/>
      <c r="DAS109" s="134"/>
      <c r="DAT109" s="134"/>
      <c r="DAU109" s="134"/>
      <c r="DAV109" s="134"/>
      <c r="DAW109" s="134"/>
      <c r="DAX109" s="134"/>
      <c r="DAY109" s="134"/>
      <c r="DAZ109" s="134"/>
      <c r="DBA109" s="134"/>
      <c r="DBB109" s="134"/>
      <c r="DBC109" s="134"/>
      <c r="DBD109" s="134"/>
      <c r="DBE109" s="134"/>
      <c r="DBF109" s="134"/>
      <c r="DBG109" s="134"/>
      <c r="DBH109" s="134"/>
      <c r="DBI109" s="134"/>
      <c r="DBJ109" s="134"/>
      <c r="DBK109" s="134"/>
      <c r="DBL109" s="134"/>
      <c r="DBM109" s="134"/>
      <c r="DBN109" s="134"/>
      <c r="DBO109" s="134"/>
      <c r="DBP109" s="134"/>
      <c r="DBQ109" s="134"/>
      <c r="DBR109" s="134"/>
      <c r="DBS109" s="134"/>
      <c r="DBT109" s="134"/>
      <c r="DBU109" s="134"/>
      <c r="DBV109" s="134"/>
      <c r="DBW109" s="134"/>
      <c r="DBX109" s="134"/>
      <c r="DBY109" s="134"/>
      <c r="DBZ109" s="134"/>
      <c r="DCA109" s="134"/>
      <c r="DCB109" s="134"/>
      <c r="DCC109" s="134"/>
      <c r="DCD109" s="134"/>
      <c r="DCE109" s="134"/>
      <c r="DCF109" s="134"/>
      <c r="DCG109" s="134"/>
      <c r="DCH109" s="134"/>
      <c r="DCI109" s="134"/>
      <c r="DCJ109" s="134"/>
      <c r="DCK109" s="134"/>
      <c r="DCL109" s="134"/>
      <c r="DCM109" s="134"/>
      <c r="DCN109" s="134"/>
      <c r="DCO109" s="134"/>
      <c r="DCP109" s="134"/>
      <c r="DCQ109" s="134"/>
      <c r="DCR109" s="134"/>
      <c r="DCS109" s="134"/>
      <c r="DCT109" s="134"/>
      <c r="DCU109" s="134"/>
      <c r="DCV109" s="134"/>
      <c r="DCW109" s="134"/>
      <c r="DCX109" s="134"/>
      <c r="DCY109" s="134"/>
      <c r="DCZ109" s="134"/>
      <c r="DDA109" s="134"/>
      <c r="DDB109" s="134"/>
      <c r="DDC109" s="134"/>
      <c r="DDD109" s="134"/>
      <c r="DDE109" s="134"/>
      <c r="DDF109" s="134"/>
      <c r="DDG109" s="134"/>
      <c r="DDH109" s="134"/>
      <c r="DDI109" s="134"/>
      <c r="DDJ109" s="134"/>
      <c r="DDK109" s="134"/>
      <c r="DDL109" s="134"/>
      <c r="DDM109" s="134"/>
      <c r="DDN109" s="134"/>
      <c r="DDO109" s="134"/>
      <c r="DDP109" s="134"/>
      <c r="DDQ109" s="134"/>
      <c r="DDR109" s="134"/>
      <c r="DDS109" s="134"/>
      <c r="DDT109" s="134"/>
      <c r="DDU109" s="134"/>
      <c r="DDV109" s="134"/>
      <c r="DDW109" s="134"/>
      <c r="DDX109" s="134"/>
      <c r="DDY109" s="134"/>
      <c r="DDZ109" s="134"/>
      <c r="DEA109" s="134"/>
      <c r="DEB109" s="134"/>
      <c r="DEC109" s="134"/>
      <c r="DED109" s="134"/>
      <c r="DEE109" s="134"/>
      <c r="DEF109" s="134"/>
      <c r="DEG109" s="134"/>
      <c r="DEH109" s="134"/>
      <c r="DEI109" s="134"/>
      <c r="DEJ109" s="134"/>
      <c r="DEK109" s="134"/>
      <c r="DEL109" s="134"/>
      <c r="DEM109" s="134"/>
      <c r="DEN109" s="134"/>
      <c r="DEO109" s="134"/>
      <c r="DEP109" s="134"/>
      <c r="DEQ109" s="134"/>
      <c r="DER109" s="134"/>
      <c r="DES109" s="134"/>
      <c r="DET109" s="134"/>
      <c r="DEU109" s="134"/>
      <c r="DEV109" s="134"/>
      <c r="DEW109" s="134"/>
      <c r="DEX109" s="134"/>
      <c r="DEY109" s="134"/>
      <c r="DEZ109" s="134"/>
      <c r="DFA109" s="134"/>
      <c r="DFB109" s="134"/>
      <c r="DFC109" s="134"/>
      <c r="DFD109" s="134"/>
      <c r="DFE109" s="134"/>
      <c r="DFF109" s="134"/>
      <c r="DFG109" s="134"/>
      <c r="DFH109" s="134"/>
      <c r="DFI109" s="134"/>
      <c r="DFJ109" s="134"/>
      <c r="DFK109" s="134"/>
      <c r="DFL109" s="134"/>
      <c r="DFM109" s="134"/>
      <c r="DFN109" s="134"/>
      <c r="DFO109" s="134"/>
      <c r="DFP109" s="134"/>
      <c r="DFQ109" s="134"/>
      <c r="DFR109" s="134"/>
      <c r="DFS109" s="134"/>
      <c r="DFT109" s="134"/>
      <c r="DFU109" s="134"/>
      <c r="DFV109" s="134"/>
      <c r="DFW109" s="134"/>
      <c r="DFX109" s="134"/>
      <c r="DFY109" s="134"/>
      <c r="DFZ109" s="134"/>
      <c r="DGA109" s="134"/>
      <c r="DGB109" s="134"/>
      <c r="DGC109" s="134"/>
      <c r="DGD109" s="134"/>
      <c r="DGE109" s="134"/>
      <c r="DGF109" s="134"/>
      <c r="DGG109" s="134"/>
      <c r="DGH109" s="134"/>
      <c r="DGI109" s="134"/>
      <c r="DGJ109" s="134"/>
      <c r="DGK109" s="134"/>
      <c r="DGL109" s="134"/>
      <c r="DGM109" s="134"/>
      <c r="DGN109" s="134"/>
      <c r="DGO109" s="134"/>
      <c r="DGP109" s="134"/>
      <c r="DGQ109" s="134"/>
      <c r="DGR109" s="134"/>
      <c r="DGS109" s="134"/>
      <c r="DGT109" s="134"/>
      <c r="DGU109" s="134"/>
      <c r="DGV109" s="134"/>
      <c r="DGW109" s="134"/>
      <c r="DGX109" s="134"/>
      <c r="DGY109" s="134"/>
      <c r="DGZ109" s="134"/>
      <c r="DHA109" s="134"/>
      <c r="DHB109" s="134"/>
      <c r="DHC109" s="134"/>
      <c r="DHD109" s="134"/>
      <c r="DHE109" s="134"/>
      <c r="DHF109" s="134"/>
      <c r="DHG109" s="134"/>
      <c r="DHH109" s="134"/>
      <c r="DHI109" s="134"/>
      <c r="DHJ109" s="134"/>
      <c r="DHK109" s="134"/>
      <c r="DHL109" s="134"/>
      <c r="DHM109" s="134"/>
      <c r="DHN109" s="134"/>
      <c r="DHO109" s="134"/>
      <c r="DHP109" s="134"/>
      <c r="DHQ109" s="134"/>
      <c r="DHR109" s="134"/>
      <c r="DHS109" s="134"/>
      <c r="DHT109" s="134"/>
      <c r="DHU109" s="134"/>
      <c r="DHV109" s="134"/>
      <c r="DHW109" s="134"/>
      <c r="DHX109" s="134"/>
      <c r="DHY109" s="134"/>
      <c r="DHZ109" s="134"/>
      <c r="DIA109" s="134"/>
      <c r="DIB109" s="134"/>
      <c r="DIC109" s="134"/>
      <c r="DID109" s="134"/>
      <c r="DIE109" s="134"/>
      <c r="DIF109" s="134"/>
      <c r="DIG109" s="134"/>
      <c r="DIH109" s="134"/>
      <c r="DII109" s="134"/>
      <c r="DIJ109" s="134"/>
      <c r="DIK109" s="134"/>
      <c r="DIL109" s="134"/>
      <c r="DIM109" s="134"/>
      <c r="DIN109" s="134"/>
      <c r="DIO109" s="134"/>
      <c r="DIP109" s="134"/>
      <c r="DIQ109" s="134"/>
      <c r="DIR109" s="134"/>
      <c r="DIS109" s="134"/>
      <c r="DIT109" s="134"/>
      <c r="DIU109" s="134"/>
      <c r="DIV109" s="134"/>
      <c r="DIW109" s="134"/>
      <c r="DIX109" s="134"/>
      <c r="DIY109" s="134"/>
      <c r="DIZ109" s="134"/>
      <c r="DJA109" s="134"/>
      <c r="DJB109" s="134"/>
      <c r="DJC109" s="134"/>
      <c r="DJD109" s="134"/>
      <c r="DJE109" s="134"/>
      <c r="DJF109" s="134"/>
      <c r="DJG109" s="134"/>
      <c r="DJH109" s="134"/>
      <c r="DJI109" s="134"/>
      <c r="DJJ109" s="134"/>
      <c r="DJK109" s="134"/>
      <c r="DJL109" s="134"/>
      <c r="DJM109" s="134"/>
      <c r="DJN109" s="134"/>
      <c r="DJO109" s="134"/>
      <c r="DJP109" s="134"/>
      <c r="DJQ109" s="134"/>
      <c r="DJR109" s="134"/>
      <c r="DJS109" s="134"/>
      <c r="DJT109" s="134"/>
      <c r="DJU109" s="134"/>
      <c r="DJV109" s="134"/>
      <c r="DJW109" s="134"/>
      <c r="DJX109" s="134"/>
      <c r="DJY109" s="134"/>
      <c r="DJZ109" s="134"/>
      <c r="DKA109" s="134"/>
      <c r="DKB109" s="134"/>
      <c r="DKC109" s="134"/>
      <c r="DKD109" s="134"/>
      <c r="DKE109" s="134"/>
      <c r="DKF109" s="134"/>
      <c r="DKG109" s="134"/>
      <c r="DKH109" s="134"/>
      <c r="DKI109" s="134"/>
      <c r="DKJ109" s="134"/>
      <c r="DKK109" s="134"/>
      <c r="DKL109" s="134"/>
      <c r="DKM109" s="134"/>
      <c r="DKN109" s="134"/>
      <c r="DKO109" s="134"/>
      <c r="DKP109" s="134"/>
      <c r="DKQ109" s="134"/>
      <c r="DKR109" s="134"/>
      <c r="DKS109" s="134"/>
      <c r="DKT109" s="134"/>
      <c r="DKU109" s="134"/>
      <c r="DKV109" s="134"/>
      <c r="DKW109" s="134"/>
      <c r="DKX109" s="134"/>
      <c r="DKY109" s="134"/>
      <c r="DKZ109" s="134"/>
      <c r="DLA109" s="134"/>
      <c r="DLB109" s="134"/>
      <c r="DLC109" s="134"/>
      <c r="DLD109" s="134"/>
      <c r="DLE109" s="134"/>
      <c r="DLF109" s="134"/>
      <c r="DLG109" s="134"/>
      <c r="DLH109" s="134"/>
      <c r="DLI109" s="134"/>
      <c r="DLJ109" s="134"/>
      <c r="DLK109" s="134"/>
      <c r="DLL109" s="134"/>
      <c r="DLM109" s="134"/>
      <c r="DLN109" s="134"/>
      <c r="DLO109" s="134"/>
      <c r="DLP109" s="134"/>
      <c r="DLQ109" s="134"/>
      <c r="DLR109" s="134"/>
      <c r="DLS109" s="134"/>
      <c r="DLT109" s="134"/>
      <c r="DLU109" s="134"/>
      <c r="DLV109" s="134"/>
      <c r="DLW109" s="134"/>
      <c r="DLX109" s="134"/>
      <c r="DLY109" s="134"/>
      <c r="DLZ109" s="134"/>
      <c r="DMA109" s="134"/>
      <c r="DMB109" s="134"/>
      <c r="DMC109" s="134"/>
      <c r="DMD109" s="134"/>
      <c r="DME109" s="134"/>
      <c r="DMF109" s="134"/>
      <c r="DMG109" s="134"/>
      <c r="DMH109" s="134"/>
      <c r="DMI109" s="134"/>
      <c r="DMJ109" s="134"/>
      <c r="DMK109" s="134"/>
      <c r="DML109" s="134"/>
      <c r="DMM109" s="134"/>
      <c r="DMN109" s="134"/>
      <c r="DMO109" s="134"/>
      <c r="DMP109" s="134"/>
      <c r="DMQ109" s="134"/>
      <c r="DMR109" s="134"/>
      <c r="DMS109" s="134"/>
      <c r="DMT109" s="134"/>
      <c r="DMU109" s="134"/>
      <c r="DMV109" s="134"/>
      <c r="DMW109" s="134"/>
      <c r="DMX109" s="134"/>
      <c r="DMY109" s="134"/>
      <c r="DMZ109" s="134"/>
      <c r="DNA109" s="134"/>
      <c r="DNB109" s="134"/>
      <c r="DNC109" s="134"/>
      <c r="DND109" s="134"/>
      <c r="DNE109" s="134"/>
      <c r="DNF109" s="134"/>
      <c r="DNG109" s="134"/>
      <c r="DNH109" s="134"/>
      <c r="DNI109" s="134"/>
      <c r="DNJ109" s="134"/>
      <c r="DNK109" s="134"/>
      <c r="DNL109" s="134"/>
      <c r="DNM109" s="134"/>
      <c r="DNN109" s="134"/>
      <c r="DNO109" s="134"/>
      <c r="DNP109" s="134"/>
      <c r="DNQ109" s="134"/>
      <c r="DNR109" s="134"/>
      <c r="DNS109" s="134"/>
      <c r="DNT109" s="134"/>
      <c r="DNU109" s="134"/>
      <c r="DNV109" s="134"/>
      <c r="DNW109" s="134"/>
      <c r="DNX109" s="134"/>
      <c r="DNY109" s="134"/>
      <c r="DNZ109" s="134"/>
      <c r="DOA109" s="134"/>
      <c r="DOB109" s="134"/>
      <c r="DOC109" s="134"/>
      <c r="DOD109" s="134"/>
      <c r="DOE109" s="134"/>
      <c r="DOF109" s="134"/>
      <c r="DOG109" s="134"/>
      <c r="DOH109" s="134"/>
      <c r="DOI109" s="134"/>
      <c r="DOJ109" s="134"/>
      <c r="DOK109" s="134"/>
      <c r="DOL109" s="134"/>
      <c r="DOM109" s="134"/>
      <c r="DON109" s="134"/>
      <c r="DOO109" s="134"/>
      <c r="DOP109" s="134"/>
      <c r="DOQ109" s="134"/>
      <c r="DOR109" s="134"/>
      <c r="DOS109" s="134"/>
      <c r="DOT109" s="134"/>
      <c r="DOU109" s="134"/>
      <c r="DOV109" s="134"/>
      <c r="DOW109" s="134"/>
      <c r="DOX109" s="134"/>
      <c r="DOY109" s="134"/>
      <c r="DOZ109" s="134"/>
      <c r="DPA109" s="134"/>
      <c r="DPB109" s="134"/>
      <c r="DPC109" s="134"/>
      <c r="DPD109" s="134"/>
      <c r="DPE109" s="134"/>
      <c r="DPF109" s="134"/>
      <c r="DPG109" s="134"/>
      <c r="DPH109" s="134"/>
      <c r="DPI109" s="134"/>
      <c r="DPJ109" s="134"/>
      <c r="DPK109" s="134"/>
      <c r="DPL109" s="134"/>
      <c r="DPM109" s="134"/>
      <c r="DPN109" s="134"/>
      <c r="DPO109" s="134"/>
      <c r="DPP109" s="134"/>
      <c r="DPQ109" s="134"/>
      <c r="DPR109" s="134"/>
      <c r="DPS109" s="134"/>
      <c r="DPT109" s="134"/>
      <c r="DPU109" s="134"/>
      <c r="DPV109" s="134"/>
      <c r="DPW109" s="134"/>
      <c r="DPX109" s="134"/>
      <c r="DPY109" s="134"/>
      <c r="DPZ109" s="134"/>
      <c r="DQA109" s="134"/>
      <c r="DQB109" s="134"/>
      <c r="DQC109" s="134"/>
      <c r="DQD109" s="134"/>
      <c r="DQE109" s="134"/>
      <c r="DQF109" s="134"/>
      <c r="DQG109" s="134"/>
      <c r="DQH109" s="134"/>
      <c r="DQI109" s="134"/>
      <c r="DQJ109" s="134"/>
      <c r="DQK109" s="134"/>
      <c r="DQL109" s="134"/>
      <c r="DQM109" s="134"/>
      <c r="DQN109" s="134"/>
      <c r="DQO109" s="134"/>
      <c r="DQP109" s="134"/>
      <c r="DQQ109" s="134"/>
      <c r="DQR109" s="134"/>
      <c r="DQS109" s="134"/>
      <c r="DQT109" s="134"/>
      <c r="DQU109" s="134"/>
      <c r="DQV109" s="134"/>
      <c r="DQW109" s="134"/>
      <c r="DQX109" s="134"/>
      <c r="DQY109" s="134"/>
      <c r="DQZ109" s="134"/>
      <c r="DRA109" s="134"/>
      <c r="DRB109" s="134"/>
      <c r="DRC109" s="134"/>
      <c r="DRD109" s="134"/>
      <c r="DRE109" s="134"/>
      <c r="DRF109" s="134"/>
      <c r="DRG109" s="134"/>
      <c r="DRH109" s="134"/>
      <c r="DRI109" s="134"/>
      <c r="DRJ109" s="134"/>
      <c r="DRK109" s="134"/>
      <c r="DRL109" s="134"/>
      <c r="DRM109" s="134"/>
      <c r="DRN109" s="134"/>
      <c r="DRO109" s="134"/>
      <c r="DRP109" s="134"/>
      <c r="DRQ109" s="134"/>
      <c r="DRR109" s="134"/>
      <c r="DRS109" s="134"/>
      <c r="DRT109" s="134"/>
      <c r="DRU109" s="134"/>
      <c r="DRV109" s="134"/>
      <c r="DRW109" s="134"/>
      <c r="DRX109" s="134"/>
      <c r="DRY109" s="134"/>
      <c r="DRZ109" s="134"/>
      <c r="DSA109" s="134"/>
      <c r="DSB109" s="134"/>
      <c r="DSC109" s="134"/>
      <c r="DSD109" s="134"/>
      <c r="DSE109" s="134"/>
      <c r="DSF109" s="134"/>
      <c r="DSG109" s="134"/>
      <c r="DSH109" s="134"/>
      <c r="DSI109" s="134"/>
      <c r="DSJ109" s="134"/>
      <c r="DSK109" s="134"/>
      <c r="DSL109" s="134"/>
      <c r="DSM109" s="134"/>
      <c r="DSN109" s="134"/>
      <c r="DSO109" s="134"/>
      <c r="DSP109" s="134"/>
      <c r="DSQ109" s="134"/>
      <c r="DSR109" s="134"/>
      <c r="DSS109" s="134"/>
      <c r="DST109" s="134"/>
      <c r="DSU109" s="134"/>
      <c r="DSV109" s="134"/>
      <c r="DSW109" s="134"/>
      <c r="DSX109" s="134"/>
      <c r="DSY109" s="134"/>
      <c r="DSZ109" s="134"/>
      <c r="DTA109" s="134"/>
      <c r="DTB109" s="134"/>
      <c r="DTC109" s="134"/>
      <c r="DTD109" s="134"/>
      <c r="DTE109" s="134"/>
      <c r="DTF109" s="134"/>
      <c r="DTG109" s="134"/>
      <c r="DTH109" s="134"/>
      <c r="DTI109" s="134"/>
      <c r="DTJ109" s="134"/>
      <c r="DTK109" s="134"/>
      <c r="DTL109" s="134"/>
      <c r="DTM109" s="134"/>
      <c r="DTN109" s="134"/>
      <c r="DTO109" s="134"/>
      <c r="DTP109" s="134"/>
      <c r="DTQ109" s="134"/>
      <c r="DTR109" s="134"/>
      <c r="DTS109" s="134"/>
      <c r="DTT109" s="134"/>
      <c r="DTU109" s="134"/>
      <c r="DTV109" s="134"/>
      <c r="DTW109" s="134"/>
      <c r="DTX109" s="134"/>
      <c r="DTY109" s="134"/>
      <c r="DTZ109" s="134"/>
      <c r="DUA109" s="134"/>
      <c r="DUB109" s="134"/>
      <c r="DUC109" s="134"/>
      <c r="DUD109" s="134"/>
      <c r="DUE109" s="134"/>
      <c r="DUF109" s="134"/>
      <c r="DUG109" s="134"/>
      <c r="DUH109" s="134"/>
      <c r="DUI109" s="134"/>
      <c r="DUJ109" s="134"/>
      <c r="DUK109" s="134"/>
      <c r="DUL109" s="134"/>
      <c r="DUM109" s="134"/>
      <c r="DUN109" s="134"/>
      <c r="DUO109" s="134"/>
      <c r="DUP109" s="134"/>
      <c r="DUQ109" s="134"/>
      <c r="DUR109" s="134"/>
      <c r="DUS109" s="134"/>
      <c r="DUT109" s="134"/>
      <c r="DUU109" s="134"/>
      <c r="DUV109" s="134"/>
      <c r="DUW109" s="134"/>
      <c r="DUX109" s="134"/>
      <c r="DUY109" s="134"/>
      <c r="DUZ109" s="134"/>
      <c r="DVA109" s="134"/>
      <c r="DVB109" s="134"/>
      <c r="DVC109" s="134"/>
      <c r="DVD109" s="134"/>
      <c r="DVE109" s="134"/>
      <c r="DVF109" s="134"/>
      <c r="DVG109" s="134"/>
      <c r="DVH109" s="134"/>
      <c r="DVI109" s="134"/>
      <c r="DVJ109" s="134"/>
      <c r="DVK109" s="134"/>
      <c r="DVL109" s="134"/>
      <c r="DVM109" s="134"/>
      <c r="DVN109" s="134"/>
      <c r="DVO109" s="134"/>
      <c r="DVP109" s="134"/>
      <c r="DVQ109" s="134"/>
      <c r="DVR109" s="134"/>
      <c r="DVS109" s="134"/>
      <c r="DVT109" s="134"/>
      <c r="DVU109" s="134"/>
      <c r="DVV109" s="134"/>
      <c r="DVW109" s="134"/>
      <c r="DVX109" s="134"/>
      <c r="DVY109" s="134"/>
      <c r="DVZ109" s="134"/>
      <c r="DWA109" s="134"/>
      <c r="DWB109" s="134"/>
      <c r="DWC109" s="134"/>
      <c r="DWD109" s="134"/>
      <c r="DWE109" s="134"/>
      <c r="DWF109" s="134"/>
      <c r="DWG109" s="134"/>
      <c r="DWH109" s="134"/>
      <c r="DWI109" s="134"/>
      <c r="DWJ109" s="134"/>
      <c r="DWK109" s="134"/>
      <c r="DWL109" s="134"/>
      <c r="DWM109" s="134"/>
      <c r="DWN109" s="134"/>
      <c r="DWO109" s="134"/>
      <c r="DWP109" s="134"/>
      <c r="DWQ109" s="134"/>
      <c r="DWR109" s="134"/>
      <c r="DWS109" s="134"/>
      <c r="DWT109" s="134"/>
      <c r="DWU109" s="134"/>
      <c r="DWV109" s="134"/>
      <c r="DWW109" s="134"/>
      <c r="DWX109" s="134"/>
      <c r="DWY109" s="134"/>
      <c r="DWZ109" s="134"/>
      <c r="DXA109" s="134"/>
      <c r="DXB109" s="134"/>
      <c r="DXC109" s="134"/>
      <c r="DXD109" s="134"/>
      <c r="DXE109" s="134"/>
      <c r="DXF109" s="134"/>
      <c r="DXG109" s="134"/>
      <c r="DXH109" s="134"/>
      <c r="DXI109" s="134"/>
      <c r="DXJ109" s="134"/>
      <c r="DXK109" s="134"/>
      <c r="DXL109" s="134"/>
      <c r="DXM109" s="134"/>
      <c r="DXN109" s="134"/>
      <c r="DXO109" s="134"/>
      <c r="DXP109" s="134"/>
      <c r="DXQ109" s="134"/>
      <c r="DXR109" s="134"/>
      <c r="DXS109" s="134"/>
      <c r="DXT109" s="134"/>
      <c r="DXU109" s="134"/>
      <c r="DXV109" s="134"/>
      <c r="DXW109" s="134"/>
      <c r="DXX109" s="134"/>
      <c r="DXY109" s="134"/>
      <c r="DXZ109" s="134"/>
      <c r="DYA109" s="134"/>
      <c r="DYB109" s="134"/>
      <c r="DYC109" s="134"/>
      <c r="DYD109" s="134"/>
      <c r="DYE109" s="134"/>
      <c r="DYF109" s="134"/>
      <c r="DYG109" s="134"/>
      <c r="DYH109" s="134"/>
      <c r="DYI109" s="134"/>
      <c r="DYJ109" s="134"/>
      <c r="DYK109" s="134"/>
      <c r="DYL109" s="134"/>
      <c r="DYM109" s="134"/>
      <c r="DYN109" s="134"/>
      <c r="DYO109" s="134"/>
      <c r="DYP109" s="134"/>
      <c r="DYQ109" s="134"/>
      <c r="DYR109" s="134"/>
      <c r="DYS109" s="134"/>
      <c r="DYT109" s="134"/>
      <c r="DYU109" s="134"/>
      <c r="DYV109" s="134"/>
      <c r="DYW109" s="134"/>
      <c r="DYX109" s="134"/>
      <c r="DYY109" s="134"/>
      <c r="DYZ109" s="134"/>
      <c r="DZA109" s="134"/>
      <c r="DZB109" s="134"/>
      <c r="DZC109" s="134"/>
      <c r="DZD109" s="134"/>
      <c r="DZE109" s="134"/>
      <c r="DZF109" s="134"/>
      <c r="DZG109" s="134"/>
      <c r="DZH109" s="134"/>
      <c r="DZI109" s="134"/>
      <c r="DZJ109" s="134"/>
      <c r="DZK109" s="134"/>
      <c r="DZL109" s="134"/>
      <c r="DZM109" s="134"/>
      <c r="DZN109" s="134"/>
      <c r="DZO109" s="134"/>
      <c r="DZP109" s="134"/>
      <c r="DZQ109" s="134"/>
      <c r="DZR109" s="134"/>
      <c r="DZS109" s="134"/>
      <c r="DZT109" s="134"/>
      <c r="DZU109" s="134"/>
      <c r="DZV109" s="134"/>
      <c r="DZW109" s="134"/>
      <c r="DZX109" s="134"/>
      <c r="DZY109" s="134"/>
      <c r="DZZ109" s="134"/>
      <c r="EAA109" s="134"/>
      <c r="EAB109" s="134"/>
      <c r="EAC109" s="134"/>
      <c r="EAD109" s="134"/>
      <c r="EAE109" s="134"/>
      <c r="EAF109" s="134"/>
      <c r="EAG109" s="134"/>
      <c r="EAH109" s="134"/>
      <c r="EAI109" s="134"/>
      <c r="EAJ109" s="134"/>
      <c r="EAK109" s="134"/>
      <c r="EAL109" s="134"/>
      <c r="EAM109" s="134"/>
      <c r="EAN109" s="134"/>
      <c r="EAO109" s="134"/>
      <c r="EAP109" s="134"/>
      <c r="EAQ109" s="134"/>
      <c r="EAR109" s="134"/>
      <c r="EAS109" s="134"/>
      <c r="EAT109" s="134"/>
      <c r="EAU109" s="134"/>
      <c r="EAV109" s="134"/>
      <c r="EAW109" s="134"/>
      <c r="EAX109" s="134"/>
      <c r="EAY109" s="134"/>
      <c r="EAZ109" s="134"/>
      <c r="EBA109" s="134"/>
      <c r="EBB109" s="134"/>
      <c r="EBC109" s="134"/>
      <c r="EBD109" s="134"/>
      <c r="EBE109" s="134"/>
      <c r="EBF109" s="134"/>
      <c r="EBG109" s="134"/>
      <c r="EBH109" s="134"/>
      <c r="EBI109" s="134"/>
      <c r="EBJ109" s="134"/>
      <c r="EBK109" s="134"/>
      <c r="EBL109" s="134"/>
      <c r="EBM109" s="134"/>
      <c r="EBN109" s="134"/>
      <c r="EBO109" s="134"/>
      <c r="EBP109" s="134"/>
      <c r="EBQ109" s="134"/>
      <c r="EBR109" s="134"/>
      <c r="EBS109" s="134"/>
      <c r="EBT109" s="134"/>
      <c r="EBU109" s="134"/>
      <c r="EBV109" s="134"/>
      <c r="EBW109" s="134"/>
      <c r="EBX109" s="134"/>
      <c r="EBY109" s="134"/>
      <c r="EBZ109" s="134"/>
      <c r="ECA109" s="134"/>
      <c r="ECB109" s="134"/>
      <c r="ECC109" s="134"/>
      <c r="ECD109" s="134"/>
      <c r="ECE109" s="134"/>
      <c r="ECF109" s="134"/>
      <c r="ECG109" s="134"/>
      <c r="ECH109" s="134"/>
      <c r="ECI109" s="134"/>
      <c r="ECJ109" s="134"/>
      <c r="ECK109" s="134"/>
      <c r="ECL109" s="134"/>
      <c r="ECM109" s="134"/>
      <c r="ECN109" s="134"/>
      <c r="ECO109" s="134"/>
      <c r="ECP109" s="134"/>
      <c r="ECQ109" s="134"/>
      <c r="ECR109" s="134"/>
      <c r="ECS109" s="134"/>
      <c r="ECT109" s="134"/>
      <c r="ECU109" s="134"/>
      <c r="ECV109" s="134"/>
      <c r="ECW109" s="134"/>
      <c r="ECX109" s="134"/>
      <c r="ECY109" s="134"/>
      <c r="ECZ109" s="134"/>
      <c r="EDA109" s="134"/>
      <c r="EDB109" s="134"/>
      <c r="EDC109" s="134"/>
      <c r="EDD109" s="134"/>
      <c r="EDE109" s="134"/>
      <c r="EDF109" s="134"/>
      <c r="EDG109" s="134"/>
      <c r="EDH109" s="134"/>
      <c r="EDI109" s="134"/>
      <c r="EDJ109" s="134"/>
      <c r="EDK109" s="134"/>
      <c r="EDL109" s="134"/>
      <c r="EDM109" s="134"/>
      <c r="EDN109" s="134"/>
      <c r="EDO109" s="134"/>
      <c r="EDP109" s="134"/>
      <c r="EDQ109" s="134"/>
      <c r="EDR109" s="134"/>
      <c r="EDS109" s="134"/>
      <c r="EDT109" s="134"/>
      <c r="EDU109" s="134"/>
      <c r="EDV109" s="134"/>
      <c r="EDW109" s="134"/>
      <c r="EDX109" s="134"/>
      <c r="EDY109" s="134"/>
      <c r="EDZ109" s="134"/>
      <c r="EEA109" s="134"/>
      <c r="EEB109" s="134"/>
      <c r="EEC109" s="134"/>
      <c r="EED109" s="134"/>
      <c r="EEE109" s="134"/>
      <c r="EEF109" s="134"/>
      <c r="EEG109" s="134"/>
      <c r="EEH109" s="134"/>
      <c r="EEI109" s="134"/>
      <c r="EEJ109" s="134"/>
      <c r="EEK109" s="134"/>
      <c r="EEL109" s="134"/>
      <c r="EEM109" s="134"/>
      <c r="EEN109" s="134"/>
      <c r="EEO109" s="134"/>
      <c r="EEP109" s="134"/>
      <c r="EEQ109" s="134"/>
      <c r="EER109" s="134"/>
      <c r="EES109" s="134"/>
      <c r="EET109" s="134"/>
      <c r="EEU109" s="134"/>
      <c r="EEV109" s="134"/>
      <c r="EEW109" s="134"/>
      <c r="EEX109" s="134"/>
      <c r="EEY109" s="134"/>
      <c r="EEZ109" s="134"/>
      <c r="EFA109" s="134"/>
      <c r="EFB109" s="134"/>
      <c r="EFC109" s="134"/>
      <c r="EFD109" s="134"/>
      <c r="EFE109" s="134"/>
      <c r="EFF109" s="134"/>
      <c r="EFG109" s="134"/>
      <c r="EFH109" s="134"/>
      <c r="EFI109" s="134"/>
      <c r="EFJ109" s="134"/>
      <c r="EFK109" s="134"/>
      <c r="EFL109" s="134"/>
      <c r="EFM109" s="134"/>
      <c r="EFN109" s="134"/>
      <c r="EFO109" s="134"/>
      <c r="EFP109" s="134"/>
      <c r="EFQ109" s="134"/>
      <c r="EFR109" s="134"/>
      <c r="EFS109" s="134"/>
      <c r="EFT109" s="134"/>
      <c r="EFU109" s="134"/>
      <c r="EFV109" s="134"/>
      <c r="EFW109" s="134"/>
      <c r="EFX109" s="134"/>
      <c r="EFY109" s="134"/>
      <c r="EFZ109" s="134"/>
      <c r="EGA109" s="134"/>
      <c r="EGB109" s="134"/>
      <c r="EGC109" s="134"/>
      <c r="EGD109" s="134"/>
      <c r="EGE109" s="134"/>
      <c r="EGF109" s="134"/>
      <c r="EGG109" s="134"/>
      <c r="EGH109" s="134"/>
      <c r="EGI109" s="134"/>
      <c r="EGJ109" s="134"/>
      <c r="EGK109" s="134"/>
      <c r="EGL109" s="134"/>
      <c r="EGM109" s="134"/>
      <c r="EGN109" s="134"/>
      <c r="EGO109" s="134"/>
      <c r="EGP109" s="134"/>
      <c r="EGQ109" s="134"/>
      <c r="EGR109" s="134"/>
      <c r="EGS109" s="134"/>
      <c r="EGT109" s="134"/>
      <c r="EGU109" s="134"/>
      <c r="EGV109" s="134"/>
      <c r="EGW109" s="134"/>
      <c r="EGX109" s="134"/>
      <c r="EGY109" s="134"/>
      <c r="EGZ109" s="134"/>
      <c r="EHA109" s="134"/>
      <c r="EHB109" s="134"/>
      <c r="EHC109" s="134"/>
      <c r="EHD109" s="134"/>
      <c r="EHE109" s="134"/>
      <c r="EHF109" s="134"/>
      <c r="EHG109" s="134"/>
      <c r="EHH109" s="134"/>
      <c r="EHI109" s="134"/>
      <c r="EHJ109" s="134"/>
      <c r="EHK109" s="134"/>
      <c r="EHL109" s="134"/>
      <c r="EHM109" s="134"/>
      <c r="EHN109" s="134"/>
      <c r="EHO109" s="134"/>
      <c r="EHP109" s="134"/>
      <c r="EHQ109" s="134"/>
      <c r="EHR109" s="134"/>
      <c r="EHS109" s="134"/>
      <c r="EHT109" s="134"/>
      <c r="EHU109" s="134"/>
      <c r="EHV109" s="134"/>
      <c r="EHW109" s="134"/>
      <c r="EHX109" s="134"/>
      <c r="EHY109" s="134"/>
      <c r="EHZ109" s="134"/>
      <c r="EIA109" s="134"/>
      <c r="EIB109" s="134"/>
      <c r="EIC109" s="134"/>
      <c r="EID109" s="134"/>
      <c r="EIE109" s="134"/>
      <c r="EIF109" s="134"/>
      <c r="EIG109" s="134"/>
      <c r="EIH109" s="134"/>
      <c r="EII109" s="134"/>
      <c r="EIJ109" s="134"/>
      <c r="EIK109" s="134"/>
      <c r="EIL109" s="134"/>
      <c r="EIM109" s="134"/>
      <c r="EIN109" s="134"/>
      <c r="EIO109" s="134"/>
      <c r="EIP109" s="134"/>
      <c r="EIQ109" s="134"/>
      <c r="EIR109" s="134"/>
      <c r="EIS109" s="134"/>
      <c r="EIT109" s="134"/>
      <c r="EIU109" s="134"/>
      <c r="EIV109" s="134"/>
      <c r="EIW109" s="134"/>
      <c r="EIX109" s="134"/>
      <c r="EIY109" s="134"/>
      <c r="EIZ109" s="134"/>
      <c r="EJA109" s="134"/>
      <c r="EJB109" s="134"/>
      <c r="EJC109" s="134"/>
      <c r="EJD109" s="134"/>
      <c r="EJE109" s="134"/>
      <c r="EJF109" s="134"/>
      <c r="EJG109" s="134"/>
      <c r="EJH109" s="134"/>
      <c r="EJI109" s="134"/>
      <c r="EJJ109" s="134"/>
      <c r="EJK109" s="134"/>
      <c r="EJL109" s="134"/>
      <c r="EJM109" s="134"/>
      <c r="EJN109" s="134"/>
      <c r="EJO109" s="134"/>
      <c r="EJP109" s="134"/>
      <c r="EJQ109" s="134"/>
      <c r="EJR109" s="134"/>
      <c r="EJS109" s="134"/>
      <c r="EJT109" s="134"/>
      <c r="EJU109" s="134"/>
      <c r="EJV109" s="134"/>
      <c r="EJW109" s="134"/>
      <c r="EJX109" s="134"/>
      <c r="EJY109" s="134"/>
      <c r="EJZ109" s="134"/>
      <c r="EKA109" s="134"/>
      <c r="EKB109" s="134"/>
      <c r="EKC109" s="134"/>
      <c r="EKD109" s="134"/>
      <c r="EKE109" s="134"/>
      <c r="EKF109" s="134"/>
      <c r="EKG109" s="134"/>
      <c r="EKH109" s="134"/>
      <c r="EKI109" s="134"/>
      <c r="EKJ109" s="134"/>
      <c r="EKK109" s="134"/>
      <c r="EKL109" s="134"/>
      <c r="EKM109" s="134"/>
      <c r="EKN109" s="134"/>
      <c r="EKO109" s="134"/>
      <c r="EKP109" s="134"/>
      <c r="EKQ109" s="134"/>
      <c r="EKR109" s="134"/>
      <c r="EKS109" s="134"/>
      <c r="EKT109" s="134"/>
      <c r="EKU109" s="134"/>
      <c r="EKV109" s="134"/>
      <c r="EKW109" s="134"/>
      <c r="EKX109" s="134"/>
      <c r="EKY109" s="134"/>
      <c r="EKZ109" s="134"/>
      <c r="ELA109" s="134"/>
      <c r="ELB109" s="134"/>
      <c r="ELC109" s="134"/>
      <c r="ELD109" s="134"/>
      <c r="ELE109" s="134"/>
      <c r="ELF109" s="134"/>
      <c r="ELG109" s="134"/>
      <c r="ELH109" s="134"/>
      <c r="ELI109" s="134"/>
      <c r="ELJ109" s="134"/>
      <c r="ELK109" s="134"/>
      <c r="ELL109" s="134"/>
      <c r="ELM109" s="134"/>
      <c r="ELN109" s="134"/>
      <c r="ELO109" s="134"/>
      <c r="ELP109" s="134"/>
      <c r="ELQ109" s="134"/>
      <c r="ELR109" s="134"/>
      <c r="ELS109" s="134"/>
      <c r="ELT109" s="134"/>
      <c r="ELU109" s="134"/>
      <c r="ELV109" s="134"/>
      <c r="ELW109" s="134"/>
      <c r="ELX109" s="134"/>
      <c r="ELY109" s="134"/>
      <c r="ELZ109" s="134"/>
      <c r="EMA109" s="134"/>
      <c r="EMB109" s="134"/>
      <c r="EMC109" s="134"/>
      <c r="EMD109" s="134"/>
      <c r="EME109" s="134"/>
      <c r="EMF109" s="134"/>
      <c r="EMG109" s="134"/>
      <c r="EMH109" s="134"/>
      <c r="EMI109" s="134"/>
      <c r="EMJ109" s="134"/>
      <c r="EMK109" s="134"/>
      <c r="EML109" s="134"/>
      <c r="EMM109" s="134"/>
      <c r="EMN109" s="134"/>
      <c r="EMO109" s="134"/>
      <c r="EMP109" s="134"/>
      <c r="EMQ109" s="134"/>
      <c r="EMR109" s="134"/>
      <c r="EMS109" s="134"/>
      <c r="EMT109" s="134"/>
      <c r="EMU109" s="134"/>
      <c r="EMV109" s="134"/>
      <c r="EMW109" s="134"/>
      <c r="EMX109" s="134"/>
      <c r="EMY109" s="134"/>
      <c r="EMZ109" s="134"/>
      <c r="ENA109" s="134"/>
      <c r="ENB109" s="134"/>
      <c r="ENC109" s="134"/>
      <c r="END109" s="134"/>
      <c r="ENE109" s="134"/>
      <c r="ENF109" s="134"/>
      <c r="ENG109" s="134"/>
      <c r="ENH109" s="134"/>
      <c r="ENI109" s="134"/>
      <c r="ENJ109" s="134"/>
      <c r="ENK109" s="134"/>
      <c r="ENL109" s="134"/>
      <c r="ENM109" s="134"/>
      <c r="ENN109" s="134"/>
      <c r="ENO109" s="134"/>
      <c r="ENP109" s="134"/>
      <c r="ENQ109" s="134"/>
      <c r="ENR109" s="134"/>
      <c r="ENS109" s="134"/>
      <c r="ENT109" s="134"/>
      <c r="ENU109" s="134"/>
      <c r="ENV109" s="134"/>
      <c r="ENW109" s="134"/>
      <c r="ENX109" s="134"/>
      <c r="ENY109" s="134"/>
      <c r="ENZ109" s="134"/>
      <c r="EOA109" s="134"/>
      <c r="EOB109" s="134"/>
      <c r="EOC109" s="134"/>
      <c r="EOD109" s="134"/>
      <c r="EOE109" s="134"/>
      <c r="EOF109" s="134"/>
      <c r="EOG109" s="134"/>
      <c r="EOH109" s="134"/>
      <c r="EOI109" s="134"/>
      <c r="EOJ109" s="134"/>
      <c r="EOK109" s="134"/>
      <c r="EOL109" s="134"/>
      <c r="EOM109" s="134"/>
      <c r="EON109" s="134"/>
      <c r="EOO109" s="134"/>
      <c r="EOP109" s="134"/>
      <c r="EOQ109" s="134"/>
      <c r="EOR109" s="134"/>
      <c r="EOS109" s="134"/>
      <c r="EOT109" s="134"/>
      <c r="EOU109" s="134"/>
      <c r="EOV109" s="134"/>
      <c r="EOW109" s="134"/>
      <c r="EOX109" s="134"/>
      <c r="EOY109" s="134"/>
      <c r="EOZ109" s="134"/>
      <c r="EPA109" s="134"/>
      <c r="EPB109" s="134"/>
      <c r="EPC109" s="134"/>
      <c r="EPD109" s="134"/>
      <c r="EPE109" s="134"/>
      <c r="EPF109" s="134"/>
      <c r="EPG109" s="134"/>
      <c r="EPH109" s="134"/>
      <c r="EPI109" s="134"/>
      <c r="EPJ109" s="134"/>
      <c r="EPK109" s="134"/>
      <c r="EPL109" s="134"/>
      <c r="EPM109" s="134"/>
      <c r="EPN109" s="134"/>
      <c r="EPO109" s="134"/>
      <c r="EPP109" s="134"/>
      <c r="EPQ109" s="134"/>
      <c r="EPR109" s="134"/>
      <c r="EPS109" s="134"/>
      <c r="EPT109" s="134"/>
      <c r="EPU109" s="134"/>
      <c r="EPV109" s="134"/>
      <c r="EPW109" s="134"/>
      <c r="EPX109" s="134"/>
      <c r="EPY109" s="134"/>
      <c r="EPZ109" s="134"/>
      <c r="EQA109" s="134"/>
      <c r="EQB109" s="134"/>
      <c r="EQC109" s="134"/>
      <c r="EQD109" s="134"/>
      <c r="EQE109" s="134"/>
      <c r="EQF109" s="134"/>
      <c r="EQG109" s="134"/>
      <c r="EQH109" s="134"/>
      <c r="EQI109" s="134"/>
      <c r="EQJ109" s="134"/>
      <c r="EQK109" s="134"/>
      <c r="EQL109" s="134"/>
      <c r="EQM109" s="134"/>
      <c r="EQN109" s="134"/>
      <c r="EQO109" s="134"/>
      <c r="EQP109" s="134"/>
      <c r="EQQ109" s="134"/>
      <c r="EQR109" s="134"/>
      <c r="EQS109" s="134"/>
      <c r="EQT109" s="134"/>
      <c r="EQU109" s="134"/>
      <c r="EQV109" s="134"/>
      <c r="EQW109" s="134"/>
      <c r="EQX109" s="134"/>
      <c r="EQY109" s="134"/>
      <c r="EQZ109" s="134"/>
      <c r="ERA109" s="134"/>
      <c r="ERB109" s="134"/>
      <c r="ERC109" s="134"/>
      <c r="ERD109" s="134"/>
      <c r="ERE109" s="134"/>
      <c r="ERF109" s="134"/>
      <c r="ERG109" s="134"/>
      <c r="ERH109" s="134"/>
      <c r="ERI109" s="134"/>
      <c r="ERJ109" s="134"/>
      <c r="ERK109" s="134"/>
      <c r="ERL109" s="134"/>
      <c r="ERM109" s="134"/>
      <c r="ERN109" s="134"/>
      <c r="ERO109" s="134"/>
      <c r="ERP109" s="134"/>
      <c r="ERQ109" s="134"/>
      <c r="ERR109" s="134"/>
      <c r="ERS109" s="134"/>
      <c r="ERT109" s="134"/>
      <c r="ERU109" s="134"/>
      <c r="ERV109" s="134"/>
      <c r="ERW109" s="134"/>
      <c r="ERX109" s="134"/>
      <c r="ERY109" s="134"/>
      <c r="ERZ109" s="134"/>
      <c r="ESA109" s="134"/>
      <c r="ESB109" s="134"/>
      <c r="ESC109" s="134"/>
      <c r="ESD109" s="134"/>
      <c r="ESE109" s="134"/>
      <c r="ESF109" s="134"/>
      <c r="ESG109" s="134"/>
      <c r="ESH109" s="134"/>
      <c r="ESI109" s="134"/>
      <c r="ESJ109" s="134"/>
      <c r="ESK109" s="134"/>
      <c r="ESL109" s="134"/>
      <c r="ESM109" s="134"/>
      <c r="ESN109" s="134"/>
      <c r="ESO109" s="134"/>
      <c r="ESP109" s="134"/>
      <c r="ESQ109" s="134"/>
      <c r="ESR109" s="134"/>
      <c r="ESS109" s="134"/>
      <c r="EST109" s="134"/>
      <c r="ESU109" s="134"/>
      <c r="ESV109" s="134"/>
      <c r="ESW109" s="134"/>
      <c r="ESX109" s="134"/>
      <c r="ESY109" s="134"/>
      <c r="ESZ109" s="134"/>
      <c r="ETA109" s="134"/>
      <c r="ETB109" s="134"/>
      <c r="ETC109" s="134"/>
      <c r="ETD109" s="134"/>
      <c r="ETE109" s="134"/>
      <c r="ETF109" s="134"/>
      <c r="ETG109" s="134"/>
      <c r="ETH109" s="134"/>
      <c r="ETI109" s="134"/>
      <c r="ETJ109" s="134"/>
      <c r="ETK109" s="134"/>
      <c r="ETL109" s="134"/>
      <c r="ETM109" s="134"/>
      <c r="ETN109" s="134"/>
      <c r="ETO109" s="134"/>
      <c r="ETP109" s="134"/>
      <c r="ETQ109" s="134"/>
      <c r="ETR109" s="134"/>
      <c r="ETS109" s="134"/>
      <c r="ETT109" s="134"/>
      <c r="ETU109" s="134"/>
      <c r="ETV109" s="134"/>
      <c r="ETW109" s="134"/>
      <c r="ETX109" s="134"/>
      <c r="ETY109" s="134"/>
      <c r="ETZ109" s="134"/>
      <c r="EUA109" s="134"/>
      <c r="EUB109" s="134"/>
      <c r="EUC109" s="134"/>
      <c r="EUD109" s="134"/>
      <c r="EUE109" s="134"/>
      <c r="EUF109" s="134"/>
      <c r="EUG109" s="134"/>
      <c r="EUH109" s="134"/>
      <c r="EUI109" s="134"/>
      <c r="EUJ109" s="134"/>
      <c r="EUK109" s="134"/>
      <c r="EUL109" s="134"/>
      <c r="EUM109" s="134"/>
      <c r="EUN109" s="134"/>
      <c r="EUO109" s="134"/>
      <c r="EUP109" s="134"/>
      <c r="EUQ109" s="134"/>
      <c r="EUR109" s="134"/>
      <c r="EUS109" s="134"/>
      <c r="EUT109" s="134"/>
      <c r="EUU109" s="134"/>
      <c r="EUV109" s="134"/>
      <c r="EUW109" s="134"/>
      <c r="EUX109" s="134"/>
      <c r="EUY109" s="134"/>
      <c r="EUZ109" s="134"/>
      <c r="EVA109" s="134"/>
      <c r="EVB109" s="134"/>
      <c r="EVC109" s="134"/>
      <c r="EVD109" s="134"/>
      <c r="EVE109" s="134"/>
      <c r="EVF109" s="134"/>
      <c r="EVG109" s="134"/>
      <c r="EVH109" s="134"/>
      <c r="EVI109" s="134"/>
      <c r="EVJ109" s="134"/>
      <c r="EVK109" s="134"/>
      <c r="EVL109" s="134"/>
      <c r="EVM109" s="134"/>
      <c r="EVN109" s="134"/>
      <c r="EVO109" s="134"/>
      <c r="EVP109" s="134"/>
      <c r="EVQ109" s="134"/>
      <c r="EVR109" s="134"/>
      <c r="EVS109" s="134"/>
      <c r="EVT109" s="134"/>
      <c r="EVU109" s="134"/>
      <c r="EVV109" s="134"/>
      <c r="EVW109" s="134"/>
      <c r="EVX109" s="134"/>
      <c r="EVY109" s="134"/>
      <c r="EVZ109" s="134"/>
      <c r="EWA109" s="134"/>
      <c r="EWB109" s="134"/>
      <c r="EWC109" s="134"/>
      <c r="EWD109" s="134"/>
      <c r="EWE109" s="134"/>
      <c r="EWF109" s="134"/>
      <c r="EWG109" s="134"/>
      <c r="EWH109" s="134"/>
      <c r="EWI109" s="134"/>
      <c r="EWJ109" s="134"/>
      <c r="EWK109" s="134"/>
      <c r="EWL109" s="134"/>
      <c r="EWM109" s="134"/>
      <c r="EWN109" s="134"/>
      <c r="EWO109" s="134"/>
      <c r="EWP109" s="134"/>
      <c r="EWQ109" s="134"/>
      <c r="EWR109" s="134"/>
      <c r="EWS109" s="134"/>
      <c r="EWT109" s="134"/>
      <c r="EWU109" s="134"/>
      <c r="EWV109" s="134"/>
      <c r="EWW109" s="134"/>
      <c r="EWX109" s="134"/>
      <c r="EWY109" s="134"/>
      <c r="EWZ109" s="134"/>
      <c r="EXA109" s="134"/>
      <c r="EXB109" s="134"/>
      <c r="EXC109" s="134"/>
      <c r="EXD109" s="134"/>
      <c r="EXE109" s="134"/>
      <c r="EXF109" s="134"/>
      <c r="EXG109" s="134"/>
      <c r="EXH109" s="134"/>
      <c r="EXI109" s="134"/>
      <c r="EXJ109" s="134"/>
      <c r="EXK109" s="134"/>
      <c r="EXL109" s="134"/>
      <c r="EXM109" s="134"/>
      <c r="EXN109" s="134"/>
      <c r="EXO109" s="134"/>
      <c r="EXP109" s="134"/>
      <c r="EXQ109" s="134"/>
      <c r="EXR109" s="134"/>
      <c r="EXS109" s="134"/>
      <c r="EXT109" s="134"/>
      <c r="EXU109" s="134"/>
      <c r="EXV109" s="134"/>
      <c r="EXW109" s="134"/>
      <c r="EXX109" s="134"/>
      <c r="EXY109" s="134"/>
      <c r="EXZ109" s="134"/>
      <c r="EYA109" s="134"/>
      <c r="EYB109" s="134"/>
      <c r="EYC109" s="134"/>
      <c r="EYD109" s="134"/>
      <c r="EYE109" s="134"/>
      <c r="EYF109" s="134"/>
      <c r="EYG109" s="134"/>
      <c r="EYH109" s="134"/>
      <c r="EYI109" s="134"/>
      <c r="EYJ109" s="134"/>
      <c r="EYK109" s="134"/>
      <c r="EYL109" s="134"/>
      <c r="EYM109" s="134"/>
      <c r="EYN109" s="134"/>
      <c r="EYO109" s="134"/>
      <c r="EYP109" s="134"/>
      <c r="EYQ109" s="134"/>
      <c r="EYR109" s="134"/>
      <c r="EYS109" s="134"/>
      <c r="EYT109" s="134"/>
      <c r="EYU109" s="134"/>
      <c r="EYV109" s="134"/>
      <c r="EYW109" s="134"/>
      <c r="EYX109" s="134"/>
      <c r="EYY109" s="134"/>
      <c r="EYZ109" s="134"/>
      <c r="EZA109" s="134"/>
      <c r="EZB109" s="134"/>
      <c r="EZC109" s="134"/>
      <c r="EZD109" s="134"/>
      <c r="EZE109" s="134"/>
      <c r="EZF109" s="134"/>
      <c r="EZG109" s="134"/>
      <c r="EZH109" s="134"/>
      <c r="EZI109" s="134"/>
      <c r="EZJ109" s="134"/>
      <c r="EZK109" s="134"/>
      <c r="EZL109" s="134"/>
      <c r="EZM109" s="134"/>
      <c r="EZN109" s="134"/>
      <c r="EZO109" s="134"/>
      <c r="EZP109" s="134"/>
      <c r="EZQ109" s="134"/>
      <c r="EZR109" s="134"/>
      <c r="EZS109" s="134"/>
      <c r="EZT109" s="134"/>
      <c r="EZU109" s="134"/>
      <c r="EZV109" s="134"/>
      <c r="EZW109" s="134"/>
      <c r="EZX109" s="134"/>
      <c r="EZY109" s="134"/>
      <c r="EZZ109" s="134"/>
      <c r="FAA109" s="134"/>
      <c r="FAB109" s="134"/>
      <c r="FAC109" s="134"/>
      <c r="FAD109" s="134"/>
      <c r="FAE109" s="134"/>
      <c r="FAF109" s="134"/>
      <c r="FAG109" s="134"/>
      <c r="FAH109" s="134"/>
      <c r="FAI109" s="134"/>
      <c r="FAJ109" s="134"/>
      <c r="FAK109" s="134"/>
      <c r="FAL109" s="134"/>
      <c r="FAM109" s="134"/>
      <c r="FAN109" s="134"/>
      <c r="FAO109" s="134"/>
      <c r="FAP109" s="134"/>
      <c r="FAQ109" s="134"/>
      <c r="FAR109" s="134"/>
      <c r="FAS109" s="134"/>
      <c r="FAT109" s="134"/>
      <c r="FAU109" s="134"/>
      <c r="FAV109" s="134"/>
      <c r="FAW109" s="134"/>
      <c r="FAX109" s="134"/>
      <c r="FAY109" s="134"/>
      <c r="FAZ109" s="134"/>
      <c r="FBA109" s="134"/>
      <c r="FBB109" s="134"/>
      <c r="FBC109" s="134"/>
      <c r="FBD109" s="134"/>
      <c r="FBE109" s="134"/>
      <c r="FBF109" s="134"/>
      <c r="FBG109" s="134"/>
      <c r="FBH109" s="134"/>
      <c r="FBI109" s="134"/>
      <c r="FBJ109" s="134"/>
      <c r="FBK109" s="134"/>
      <c r="FBL109" s="134"/>
      <c r="FBM109" s="134"/>
      <c r="FBN109" s="134"/>
      <c r="FBO109" s="134"/>
      <c r="FBP109" s="134"/>
      <c r="FBQ109" s="134"/>
      <c r="FBR109" s="134"/>
      <c r="FBS109" s="134"/>
      <c r="FBT109" s="134"/>
      <c r="FBU109" s="134"/>
      <c r="FBV109" s="134"/>
      <c r="FBW109" s="134"/>
      <c r="FBX109" s="134"/>
      <c r="FBY109" s="134"/>
      <c r="FBZ109" s="134"/>
      <c r="FCA109" s="134"/>
      <c r="FCB109" s="134"/>
      <c r="FCC109" s="134"/>
      <c r="FCD109" s="134"/>
      <c r="FCE109" s="134"/>
      <c r="FCF109" s="134"/>
      <c r="FCG109" s="134"/>
      <c r="FCH109" s="134"/>
      <c r="FCI109" s="134"/>
      <c r="FCJ109" s="134"/>
      <c r="FCK109" s="134"/>
      <c r="FCL109" s="134"/>
      <c r="FCM109" s="134"/>
      <c r="FCN109" s="134"/>
      <c r="FCO109" s="134"/>
      <c r="FCP109" s="134"/>
      <c r="FCQ109" s="134"/>
      <c r="FCR109" s="134"/>
      <c r="FCS109" s="134"/>
      <c r="FCT109" s="134"/>
      <c r="FCU109" s="134"/>
      <c r="FCV109" s="134"/>
      <c r="FCW109" s="134"/>
      <c r="FCX109" s="134"/>
      <c r="FCY109" s="134"/>
      <c r="FCZ109" s="134"/>
      <c r="FDA109" s="134"/>
      <c r="FDB109" s="134"/>
      <c r="FDC109" s="134"/>
      <c r="FDD109" s="134"/>
      <c r="FDE109" s="134"/>
      <c r="FDF109" s="134"/>
      <c r="FDG109" s="134"/>
      <c r="FDH109" s="134"/>
      <c r="FDI109" s="134"/>
      <c r="FDJ109" s="134"/>
      <c r="FDK109" s="134"/>
      <c r="FDL109" s="134"/>
      <c r="FDM109" s="134"/>
      <c r="FDN109" s="134"/>
      <c r="FDO109" s="134"/>
      <c r="FDP109" s="134"/>
      <c r="FDQ109" s="134"/>
      <c r="FDR109" s="134"/>
      <c r="FDS109" s="134"/>
      <c r="FDT109" s="134"/>
      <c r="FDU109" s="134"/>
      <c r="FDV109" s="134"/>
      <c r="FDW109" s="134"/>
      <c r="FDX109" s="134"/>
      <c r="FDY109" s="134"/>
      <c r="FDZ109" s="134"/>
      <c r="FEA109" s="134"/>
      <c r="FEB109" s="134"/>
      <c r="FEC109" s="134"/>
      <c r="FED109" s="134"/>
      <c r="FEE109" s="134"/>
      <c r="FEF109" s="134"/>
      <c r="FEG109" s="134"/>
      <c r="FEH109" s="134"/>
      <c r="FEI109" s="134"/>
      <c r="FEJ109" s="134"/>
      <c r="FEK109" s="134"/>
      <c r="FEL109" s="134"/>
      <c r="FEM109" s="134"/>
      <c r="FEN109" s="134"/>
      <c r="FEO109" s="134"/>
      <c r="FEP109" s="134"/>
      <c r="FEQ109" s="134"/>
      <c r="FER109" s="134"/>
      <c r="FES109" s="134"/>
      <c r="FET109" s="134"/>
      <c r="FEU109" s="134"/>
      <c r="FEV109" s="134"/>
      <c r="FEW109" s="134"/>
      <c r="FEX109" s="134"/>
      <c r="FEY109" s="134"/>
      <c r="FEZ109" s="134"/>
      <c r="FFA109" s="134"/>
      <c r="FFB109" s="134"/>
      <c r="FFC109" s="134"/>
      <c r="FFD109" s="134"/>
      <c r="FFE109" s="134"/>
      <c r="FFF109" s="134"/>
      <c r="FFG109" s="134"/>
      <c r="FFH109" s="134"/>
      <c r="FFI109" s="134"/>
      <c r="FFJ109" s="134"/>
      <c r="FFK109" s="134"/>
      <c r="FFL109" s="134"/>
      <c r="FFM109" s="134"/>
      <c r="FFN109" s="134"/>
      <c r="FFO109" s="134"/>
      <c r="FFP109" s="134"/>
      <c r="FFQ109" s="134"/>
      <c r="FFR109" s="134"/>
      <c r="FFS109" s="134"/>
      <c r="FFT109" s="134"/>
      <c r="FFU109" s="134"/>
      <c r="FFV109" s="134"/>
      <c r="FFW109" s="134"/>
      <c r="FFX109" s="134"/>
      <c r="FFY109" s="134"/>
      <c r="FFZ109" s="134"/>
      <c r="FGA109" s="134"/>
      <c r="FGB109" s="134"/>
      <c r="FGC109" s="134"/>
      <c r="FGD109" s="134"/>
      <c r="FGE109" s="134"/>
      <c r="FGF109" s="134"/>
      <c r="FGG109" s="134"/>
      <c r="FGH109" s="134"/>
      <c r="FGI109" s="134"/>
      <c r="FGJ109" s="134"/>
      <c r="FGK109" s="134"/>
      <c r="FGL109" s="134"/>
      <c r="FGM109" s="134"/>
      <c r="FGN109" s="134"/>
      <c r="FGO109" s="134"/>
      <c r="FGP109" s="134"/>
      <c r="FGQ109" s="134"/>
      <c r="FGR109" s="134"/>
      <c r="FGS109" s="134"/>
      <c r="FGT109" s="134"/>
      <c r="FGU109" s="134"/>
      <c r="FGV109" s="134"/>
      <c r="FGW109" s="134"/>
      <c r="FGX109" s="134"/>
      <c r="FGY109" s="134"/>
      <c r="FGZ109" s="134"/>
      <c r="FHA109" s="134"/>
      <c r="FHB109" s="134"/>
      <c r="FHC109" s="134"/>
      <c r="FHD109" s="134"/>
      <c r="FHE109" s="134"/>
      <c r="FHF109" s="134"/>
      <c r="FHG109" s="134"/>
      <c r="FHH109" s="134"/>
      <c r="FHI109" s="134"/>
      <c r="FHJ109" s="134"/>
      <c r="FHK109" s="134"/>
      <c r="FHL109" s="134"/>
      <c r="FHM109" s="134"/>
      <c r="FHN109" s="134"/>
      <c r="FHO109" s="134"/>
      <c r="FHP109" s="134"/>
      <c r="FHQ109" s="134"/>
      <c r="FHR109" s="134"/>
      <c r="FHS109" s="134"/>
      <c r="FHT109" s="134"/>
      <c r="FHU109" s="134"/>
      <c r="FHV109" s="134"/>
      <c r="FHW109" s="134"/>
      <c r="FHX109" s="134"/>
      <c r="FHY109" s="134"/>
      <c r="FHZ109" s="134"/>
      <c r="FIA109" s="134"/>
      <c r="FIB109" s="134"/>
      <c r="FIC109" s="134"/>
      <c r="FID109" s="134"/>
      <c r="FIE109" s="134"/>
      <c r="FIF109" s="134"/>
      <c r="FIG109" s="134"/>
      <c r="FIH109" s="134"/>
      <c r="FII109" s="134"/>
      <c r="FIJ109" s="134"/>
      <c r="FIK109" s="134"/>
      <c r="FIL109" s="134"/>
      <c r="FIM109" s="134"/>
      <c r="FIN109" s="134"/>
      <c r="FIO109" s="134"/>
      <c r="FIP109" s="134"/>
      <c r="FIQ109" s="134"/>
      <c r="FIR109" s="134"/>
      <c r="FIS109" s="134"/>
      <c r="FIT109" s="134"/>
      <c r="FIU109" s="134"/>
      <c r="FIV109" s="134"/>
      <c r="FIW109" s="134"/>
      <c r="FIX109" s="134"/>
      <c r="FIY109" s="134"/>
      <c r="FIZ109" s="134"/>
      <c r="FJA109" s="134"/>
      <c r="FJB109" s="134"/>
      <c r="FJC109" s="134"/>
      <c r="FJD109" s="134"/>
      <c r="FJE109" s="134"/>
      <c r="FJF109" s="134"/>
      <c r="FJG109" s="134"/>
      <c r="FJH109" s="134"/>
      <c r="FJI109" s="134"/>
      <c r="FJJ109" s="134"/>
      <c r="FJK109" s="134"/>
      <c r="FJL109" s="134"/>
      <c r="FJM109" s="134"/>
      <c r="FJN109" s="134"/>
      <c r="FJO109" s="134"/>
      <c r="FJP109" s="134"/>
      <c r="FJQ109" s="134"/>
      <c r="FJR109" s="134"/>
      <c r="FJS109" s="134"/>
      <c r="FJT109" s="134"/>
      <c r="FJU109" s="134"/>
      <c r="FJV109" s="134"/>
      <c r="FJW109" s="134"/>
      <c r="FJX109" s="134"/>
      <c r="FJY109" s="134"/>
      <c r="FJZ109" s="134"/>
      <c r="FKA109" s="134"/>
      <c r="FKB109" s="134"/>
      <c r="FKC109" s="134"/>
      <c r="FKD109" s="134"/>
      <c r="FKE109" s="134"/>
      <c r="FKF109" s="134"/>
      <c r="FKG109" s="134"/>
      <c r="FKH109" s="134"/>
      <c r="FKI109" s="134"/>
      <c r="FKJ109" s="134"/>
      <c r="FKK109" s="134"/>
      <c r="FKL109" s="134"/>
      <c r="FKM109" s="134"/>
      <c r="FKN109" s="134"/>
      <c r="FKO109" s="134"/>
      <c r="FKP109" s="134"/>
      <c r="FKQ109" s="134"/>
      <c r="FKR109" s="134"/>
      <c r="FKS109" s="134"/>
      <c r="FKT109" s="134"/>
      <c r="FKU109" s="134"/>
      <c r="FKV109" s="134"/>
      <c r="FKW109" s="134"/>
      <c r="FKX109" s="134"/>
      <c r="FKY109" s="134"/>
      <c r="FKZ109" s="134"/>
      <c r="FLA109" s="134"/>
      <c r="FLB109" s="134"/>
      <c r="FLC109" s="134"/>
      <c r="FLD109" s="134"/>
      <c r="FLE109" s="134"/>
      <c r="FLF109" s="134"/>
      <c r="FLG109" s="134"/>
      <c r="FLH109" s="134"/>
      <c r="FLI109" s="134"/>
      <c r="FLJ109" s="134"/>
      <c r="FLK109" s="134"/>
      <c r="FLL109" s="134"/>
      <c r="FLM109" s="134"/>
      <c r="FLN109" s="134"/>
      <c r="FLO109" s="134"/>
      <c r="FLP109" s="134"/>
      <c r="FLQ109" s="134"/>
      <c r="FLR109" s="134"/>
      <c r="FLS109" s="134"/>
      <c r="FLT109" s="134"/>
      <c r="FLU109" s="134"/>
      <c r="FLV109" s="134"/>
      <c r="FLW109" s="134"/>
      <c r="FLX109" s="134"/>
      <c r="FLY109" s="134"/>
      <c r="FLZ109" s="134"/>
      <c r="FMA109" s="134"/>
      <c r="FMB109" s="134"/>
      <c r="FMC109" s="134"/>
      <c r="FMD109" s="134"/>
      <c r="FME109" s="134"/>
      <c r="FMF109" s="134"/>
      <c r="FMG109" s="134"/>
      <c r="FMH109" s="134"/>
      <c r="FMI109" s="134"/>
      <c r="FMJ109" s="134"/>
      <c r="FMK109" s="134"/>
      <c r="FML109" s="134"/>
      <c r="FMM109" s="134"/>
      <c r="FMN109" s="134"/>
      <c r="FMO109" s="134"/>
      <c r="FMP109" s="134"/>
      <c r="FMQ109" s="134"/>
      <c r="FMR109" s="134"/>
      <c r="FMS109" s="134"/>
      <c r="FMT109" s="134"/>
      <c r="FMU109" s="134"/>
      <c r="FMV109" s="134"/>
      <c r="FMW109" s="134"/>
      <c r="FMX109" s="134"/>
      <c r="FMY109" s="134"/>
      <c r="FMZ109" s="134"/>
      <c r="FNA109" s="134"/>
      <c r="FNB109" s="134"/>
      <c r="FNC109" s="134"/>
      <c r="FND109" s="134"/>
      <c r="FNE109" s="134"/>
      <c r="FNF109" s="134"/>
      <c r="FNG109" s="134"/>
      <c r="FNH109" s="134"/>
      <c r="FNI109" s="134"/>
      <c r="FNJ109" s="134"/>
      <c r="FNK109" s="134"/>
      <c r="FNL109" s="134"/>
      <c r="FNM109" s="134"/>
      <c r="FNN109" s="134"/>
      <c r="FNO109" s="134"/>
      <c r="FNP109" s="134"/>
      <c r="FNQ109" s="134"/>
      <c r="FNR109" s="134"/>
      <c r="FNS109" s="134"/>
      <c r="FNT109" s="134"/>
      <c r="FNU109" s="134"/>
      <c r="FNV109" s="134"/>
      <c r="FNW109" s="134"/>
      <c r="FNX109" s="134"/>
      <c r="FNY109" s="134"/>
      <c r="FNZ109" s="134"/>
      <c r="FOA109" s="134"/>
      <c r="FOB109" s="134"/>
      <c r="FOC109" s="134"/>
      <c r="FOD109" s="134"/>
      <c r="FOE109" s="134"/>
      <c r="FOF109" s="134"/>
      <c r="FOG109" s="134"/>
      <c r="FOH109" s="134"/>
      <c r="FOI109" s="134"/>
      <c r="FOJ109" s="134"/>
      <c r="FOK109" s="134"/>
      <c r="FOL109" s="134"/>
      <c r="FOM109" s="134"/>
      <c r="FON109" s="134"/>
      <c r="FOO109" s="134"/>
      <c r="FOP109" s="134"/>
      <c r="FOQ109" s="134"/>
      <c r="FOR109" s="134"/>
      <c r="FOS109" s="134"/>
      <c r="FOT109" s="134"/>
      <c r="FOU109" s="134"/>
      <c r="FOV109" s="134"/>
      <c r="FOW109" s="134"/>
      <c r="FOX109" s="134"/>
      <c r="FOY109" s="134"/>
      <c r="FOZ109" s="134"/>
      <c r="FPA109" s="134"/>
      <c r="FPB109" s="134"/>
      <c r="FPC109" s="134"/>
      <c r="FPD109" s="134"/>
      <c r="FPE109" s="134"/>
      <c r="FPF109" s="134"/>
      <c r="FPG109" s="134"/>
      <c r="FPH109" s="134"/>
      <c r="FPI109" s="134"/>
      <c r="FPJ109" s="134"/>
      <c r="FPK109" s="134"/>
      <c r="FPL109" s="134"/>
      <c r="FPM109" s="134"/>
      <c r="FPN109" s="134"/>
      <c r="FPO109" s="134"/>
      <c r="FPP109" s="134"/>
      <c r="FPQ109" s="134"/>
      <c r="FPR109" s="134"/>
      <c r="FPS109" s="134"/>
      <c r="FPT109" s="134"/>
      <c r="FPU109" s="134"/>
      <c r="FPV109" s="134"/>
      <c r="FPW109" s="134"/>
      <c r="FPX109" s="134"/>
      <c r="FPY109" s="134"/>
      <c r="FPZ109" s="134"/>
      <c r="FQA109" s="134"/>
      <c r="FQB109" s="134"/>
      <c r="FQC109" s="134"/>
      <c r="FQD109" s="134"/>
      <c r="FQE109" s="134"/>
      <c r="FQF109" s="134"/>
      <c r="FQG109" s="134"/>
      <c r="FQH109" s="134"/>
      <c r="FQI109" s="134"/>
      <c r="FQJ109" s="134"/>
      <c r="FQK109" s="134"/>
      <c r="FQL109" s="134"/>
      <c r="FQM109" s="134"/>
      <c r="FQN109" s="134"/>
      <c r="FQO109" s="134"/>
      <c r="FQP109" s="134"/>
      <c r="FQQ109" s="134"/>
      <c r="FQR109" s="134"/>
      <c r="FQS109" s="134"/>
      <c r="FQT109" s="134"/>
      <c r="FQU109" s="134"/>
      <c r="FQV109" s="134"/>
      <c r="FQW109" s="134"/>
      <c r="FQX109" s="134"/>
      <c r="FQY109" s="134"/>
      <c r="FQZ109" s="134"/>
      <c r="FRA109" s="134"/>
      <c r="FRB109" s="134"/>
      <c r="FRC109" s="134"/>
      <c r="FRD109" s="134"/>
      <c r="FRE109" s="134"/>
      <c r="FRF109" s="134"/>
      <c r="FRG109" s="134"/>
      <c r="FRH109" s="134"/>
      <c r="FRI109" s="134"/>
      <c r="FRJ109" s="134"/>
      <c r="FRK109" s="134"/>
      <c r="FRL109" s="134"/>
      <c r="FRM109" s="134"/>
      <c r="FRN109" s="134"/>
      <c r="FRO109" s="134"/>
      <c r="FRP109" s="134"/>
      <c r="FRQ109" s="134"/>
      <c r="FRR109" s="134"/>
      <c r="FRS109" s="134"/>
      <c r="FRT109" s="134"/>
      <c r="FRU109" s="134"/>
      <c r="FRV109" s="134"/>
      <c r="FRW109" s="134"/>
      <c r="FRX109" s="134"/>
      <c r="FRY109" s="134"/>
      <c r="FRZ109" s="134"/>
      <c r="FSA109" s="134"/>
      <c r="FSB109" s="134"/>
      <c r="FSC109" s="134"/>
      <c r="FSD109" s="134"/>
      <c r="FSE109" s="134"/>
      <c r="FSF109" s="134"/>
      <c r="FSG109" s="134"/>
      <c r="FSH109" s="134"/>
      <c r="FSI109" s="134"/>
      <c r="FSJ109" s="134"/>
      <c r="FSK109" s="134"/>
      <c r="FSL109" s="134"/>
      <c r="FSM109" s="134"/>
      <c r="FSN109" s="134"/>
      <c r="FSO109" s="134"/>
      <c r="FSP109" s="134"/>
      <c r="FSQ109" s="134"/>
      <c r="FSR109" s="134"/>
      <c r="FSS109" s="134"/>
      <c r="FST109" s="134"/>
      <c r="FSU109" s="134"/>
      <c r="FSV109" s="134"/>
      <c r="FSW109" s="134"/>
      <c r="FSX109" s="134"/>
      <c r="FSY109" s="134"/>
      <c r="FSZ109" s="134"/>
      <c r="FTA109" s="134"/>
      <c r="FTB109" s="134"/>
      <c r="FTC109" s="134"/>
      <c r="FTD109" s="134"/>
      <c r="FTE109" s="134"/>
      <c r="FTF109" s="134"/>
      <c r="FTG109" s="134"/>
      <c r="FTH109" s="134"/>
      <c r="FTI109" s="134"/>
      <c r="FTJ109" s="134"/>
      <c r="FTK109" s="134"/>
      <c r="FTL109" s="134"/>
      <c r="FTM109" s="134"/>
      <c r="FTN109" s="134"/>
      <c r="FTO109" s="134"/>
      <c r="FTP109" s="134"/>
      <c r="FTQ109" s="134"/>
      <c r="FTR109" s="134"/>
      <c r="FTS109" s="134"/>
      <c r="FTT109" s="134"/>
      <c r="FTU109" s="134"/>
      <c r="FTV109" s="134"/>
      <c r="FTW109" s="134"/>
      <c r="FTX109" s="134"/>
      <c r="FTY109" s="134"/>
      <c r="FTZ109" s="134"/>
      <c r="FUA109" s="134"/>
      <c r="FUB109" s="134"/>
      <c r="FUC109" s="134"/>
      <c r="FUD109" s="134"/>
      <c r="FUE109" s="134"/>
      <c r="FUF109" s="134"/>
      <c r="FUG109" s="134"/>
      <c r="FUH109" s="134"/>
      <c r="FUI109" s="134"/>
      <c r="FUJ109" s="134"/>
      <c r="FUK109" s="134"/>
      <c r="FUL109" s="134"/>
      <c r="FUM109" s="134"/>
      <c r="FUN109" s="134"/>
      <c r="FUO109" s="134"/>
      <c r="FUP109" s="134"/>
      <c r="FUQ109" s="134"/>
      <c r="FUR109" s="134"/>
      <c r="FUS109" s="134"/>
      <c r="FUT109" s="134"/>
      <c r="FUU109" s="134"/>
      <c r="FUV109" s="134"/>
      <c r="FUW109" s="134"/>
      <c r="FUX109" s="134"/>
      <c r="FUY109" s="134"/>
      <c r="FUZ109" s="134"/>
      <c r="FVA109" s="134"/>
      <c r="FVB109" s="134"/>
      <c r="FVC109" s="134"/>
      <c r="FVD109" s="134"/>
      <c r="FVE109" s="134"/>
      <c r="FVF109" s="134"/>
      <c r="FVG109" s="134"/>
      <c r="FVH109" s="134"/>
      <c r="FVI109" s="134"/>
      <c r="FVJ109" s="134"/>
      <c r="FVK109" s="134"/>
      <c r="FVL109" s="134"/>
      <c r="FVM109" s="134"/>
      <c r="FVN109" s="134"/>
      <c r="FVO109" s="134"/>
      <c r="FVP109" s="134"/>
      <c r="FVQ109" s="134"/>
      <c r="FVR109" s="134"/>
      <c r="FVS109" s="134"/>
      <c r="FVT109" s="134"/>
      <c r="FVU109" s="134"/>
      <c r="FVV109" s="134"/>
      <c r="FVW109" s="134"/>
      <c r="FVX109" s="134"/>
      <c r="FVY109" s="134"/>
      <c r="FVZ109" s="134"/>
      <c r="FWA109" s="134"/>
      <c r="FWB109" s="134"/>
      <c r="FWC109" s="134"/>
      <c r="FWD109" s="134"/>
      <c r="FWE109" s="134"/>
      <c r="FWF109" s="134"/>
      <c r="FWG109" s="134"/>
      <c r="FWH109" s="134"/>
      <c r="FWI109" s="134"/>
      <c r="FWJ109" s="134"/>
      <c r="FWK109" s="134"/>
      <c r="FWL109" s="134"/>
      <c r="FWM109" s="134"/>
      <c r="FWN109" s="134"/>
      <c r="FWO109" s="134"/>
      <c r="FWP109" s="134"/>
      <c r="FWQ109" s="134"/>
      <c r="FWR109" s="134"/>
      <c r="FWS109" s="134"/>
      <c r="FWT109" s="134"/>
      <c r="FWU109" s="134"/>
      <c r="FWV109" s="134"/>
      <c r="FWW109" s="134"/>
      <c r="FWX109" s="134"/>
      <c r="FWY109" s="134"/>
      <c r="FWZ109" s="134"/>
      <c r="FXA109" s="134"/>
      <c r="FXB109" s="134"/>
      <c r="FXC109" s="134"/>
      <c r="FXD109" s="134"/>
      <c r="FXE109" s="134"/>
      <c r="FXF109" s="134"/>
      <c r="FXG109" s="134"/>
      <c r="FXH109" s="134"/>
      <c r="FXI109" s="134"/>
      <c r="FXJ109" s="134"/>
      <c r="FXK109" s="134"/>
      <c r="FXL109" s="134"/>
      <c r="FXM109" s="134"/>
      <c r="FXN109" s="134"/>
      <c r="FXO109" s="134"/>
      <c r="FXP109" s="134"/>
      <c r="FXQ109" s="134"/>
      <c r="FXR109" s="134"/>
      <c r="FXS109" s="134"/>
      <c r="FXT109" s="134"/>
      <c r="FXU109" s="134"/>
      <c r="FXV109" s="134"/>
      <c r="FXW109" s="134"/>
      <c r="FXX109" s="134"/>
      <c r="FXY109" s="134"/>
      <c r="FXZ109" s="134"/>
      <c r="FYA109" s="134"/>
      <c r="FYB109" s="134"/>
      <c r="FYC109" s="134"/>
      <c r="FYD109" s="134"/>
      <c r="FYE109" s="134"/>
      <c r="FYF109" s="134"/>
      <c r="FYG109" s="134"/>
      <c r="FYH109" s="134"/>
      <c r="FYI109" s="134"/>
      <c r="FYJ109" s="134"/>
      <c r="FYK109" s="134"/>
      <c r="FYL109" s="134"/>
      <c r="FYM109" s="134"/>
      <c r="FYN109" s="134"/>
      <c r="FYO109" s="134"/>
      <c r="FYP109" s="134"/>
      <c r="FYQ109" s="134"/>
      <c r="FYR109" s="134"/>
      <c r="FYS109" s="134"/>
      <c r="FYT109" s="134"/>
      <c r="FYU109" s="134"/>
      <c r="FYV109" s="134"/>
      <c r="FYW109" s="134"/>
      <c r="FYX109" s="134"/>
      <c r="FYY109" s="134"/>
      <c r="FYZ109" s="134"/>
      <c r="FZA109" s="134"/>
      <c r="FZB109" s="134"/>
      <c r="FZC109" s="134"/>
      <c r="FZD109" s="134"/>
      <c r="FZE109" s="134"/>
      <c r="FZF109" s="134"/>
      <c r="FZG109" s="134"/>
      <c r="FZH109" s="134"/>
      <c r="FZI109" s="134"/>
      <c r="FZJ109" s="134"/>
      <c r="FZK109" s="134"/>
      <c r="FZL109" s="134"/>
      <c r="FZM109" s="134"/>
      <c r="FZN109" s="134"/>
      <c r="FZO109" s="134"/>
      <c r="FZP109" s="134"/>
      <c r="FZQ109" s="134"/>
      <c r="FZR109" s="134"/>
      <c r="FZS109" s="134"/>
      <c r="FZT109" s="134"/>
      <c r="FZU109" s="134"/>
      <c r="FZV109" s="134"/>
      <c r="FZW109" s="134"/>
      <c r="FZX109" s="134"/>
      <c r="FZY109" s="134"/>
      <c r="FZZ109" s="134"/>
      <c r="GAA109" s="134"/>
      <c r="GAB109" s="134"/>
      <c r="GAC109" s="134"/>
      <c r="GAD109" s="134"/>
      <c r="GAE109" s="134"/>
      <c r="GAF109" s="134"/>
      <c r="GAG109" s="134"/>
      <c r="GAH109" s="134"/>
      <c r="GAI109" s="134"/>
      <c r="GAJ109" s="134"/>
      <c r="GAK109" s="134"/>
      <c r="GAL109" s="134"/>
      <c r="GAM109" s="134"/>
      <c r="GAN109" s="134"/>
      <c r="GAO109" s="134"/>
      <c r="GAP109" s="134"/>
      <c r="GAQ109" s="134"/>
      <c r="GAR109" s="134"/>
      <c r="GAS109" s="134"/>
      <c r="GAT109" s="134"/>
      <c r="GAU109" s="134"/>
      <c r="GAV109" s="134"/>
      <c r="GAW109" s="134"/>
      <c r="GAX109" s="134"/>
      <c r="GAY109" s="134"/>
      <c r="GAZ109" s="134"/>
      <c r="GBA109" s="134"/>
      <c r="GBB109" s="134"/>
      <c r="GBC109" s="134"/>
      <c r="GBD109" s="134"/>
      <c r="GBE109" s="134"/>
      <c r="GBF109" s="134"/>
      <c r="GBG109" s="134"/>
      <c r="GBH109" s="134"/>
      <c r="GBI109" s="134"/>
      <c r="GBJ109" s="134"/>
      <c r="GBK109" s="134"/>
      <c r="GBL109" s="134"/>
      <c r="GBM109" s="134"/>
      <c r="GBN109" s="134"/>
      <c r="GBO109" s="134"/>
      <c r="GBP109" s="134"/>
      <c r="GBQ109" s="134"/>
      <c r="GBR109" s="134"/>
      <c r="GBS109" s="134"/>
      <c r="GBT109" s="134"/>
      <c r="GBU109" s="134"/>
      <c r="GBV109" s="134"/>
      <c r="GBW109" s="134"/>
      <c r="GBX109" s="134"/>
      <c r="GBY109" s="134"/>
      <c r="GBZ109" s="134"/>
      <c r="GCA109" s="134"/>
      <c r="GCB109" s="134"/>
      <c r="GCC109" s="134"/>
      <c r="GCD109" s="134"/>
      <c r="GCE109" s="134"/>
      <c r="GCF109" s="134"/>
      <c r="GCG109" s="134"/>
      <c r="GCH109" s="134"/>
      <c r="GCI109" s="134"/>
      <c r="GCJ109" s="134"/>
      <c r="GCK109" s="134"/>
      <c r="GCL109" s="134"/>
      <c r="GCM109" s="134"/>
      <c r="GCN109" s="134"/>
      <c r="GCO109" s="134"/>
      <c r="GCP109" s="134"/>
      <c r="GCQ109" s="134"/>
      <c r="GCR109" s="134"/>
      <c r="GCS109" s="134"/>
      <c r="GCT109" s="134"/>
      <c r="GCU109" s="134"/>
      <c r="GCV109" s="134"/>
      <c r="GCW109" s="134"/>
      <c r="GCX109" s="134"/>
      <c r="GCY109" s="134"/>
      <c r="GCZ109" s="134"/>
      <c r="GDA109" s="134"/>
      <c r="GDB109" s="134"/>
      <c r="GDC109" s="134"/>
      <c r="GDD109" s="134"/>
      <c r="GDE109" s="134"/>
      <c r="GDF109" s="134"/>
      <c r="GDG109" s="134"/>
      <c r="GDH109" s="134"/>
      <c r="GDI109" s="134"/>
      <c r="GDJ109" s="134"/>
      <c r="GDK109" s="134"/>
      <c r="GDL109" s="134"/>
      <c r="GDM109" s="134"/>
      <c r="GDN109" s="134"/>
      <c r="GDO109" s="134"/>
      <c r="GDP109" s="134"/>
      <c r="GDQ109" s="134"/>
      <c r="GDR109" s="134"/>
      <c r="GDS109" s="134"/>
      <c r="GDT109" s="134"/>
      <c r="GDU109" s="134"/>
      <c r="GDV109" s="134"/>
      <c r="GDW109" s="134"/>
      <c r="GDX109" s="134"/>
      <c r="GDY109" s="134"/>
      <c r="GDZ109" s="134"/>
      <c r="GEA109" s="134"/>
      <c r="GEB109" s="134"/>
      <c r="GEC109" s="134"/>
      <c r="GED109" s="134"/>
      <c r="GEE109" s="134"/>
      <c r="GEF109" s="134"/>
      <c r="GEG109" s="134"/>
      <c r="GEH109" s="134"/>
      <c r="GEI109" s="134"/>
      <c r="GEJ109" s="134"/>
      <c r="GEK109" s="134"/>
      <c r="GEL109" s="134"/>
      <c r="GEM109" s="134"/>
      <c r="GEN109" s="134"/>
      <c r="GEO109" s="134"/>
      <c r="GEP109" s="134"/>
      <c r="GEQ109" s="134"/>
      <c r="GER109" s="134"/>
      <c r="GES109" s="134"/>
      <c r="GET109" s="134"/>
      <c r="GEU109" s="134"/>
      <c r="GEV109" s="134"/>
      <c r="GEW109" s="134"/>
      <c r="GEX109" s="134"/>
      <c r="GEY109" s="134"/>
      <c r="GEZ109" s="134"/>
      <c r="GFA109" s="134"/>
      <c r="GFB109" s="134"/>
      <c r="GFC109" s="134"/>
      <c r="GFD109" s="134"/>
      <c r="GFE109" s="134"/>
      <c r="GFF109" s="134"/>
      <c r="GFG109" s="134"/>
      <c r="GFH109" s="134"/>
      <c r="GFI109" s="134"/>
      <c r="GFJ109" s="134"/>
      <c r="GFK109" s="134"/>
      <c r="GFL109" s="134"/>
      <c r="GFM109" s="134"/>
      <c r="GFN109" s="134"/>
      <c r="GFO109" s="134"/>
      <c r="GFP109" s="134"/>
      <c r="GFQ109" s="134"/>
      <c r="GFR109" s="134"/>
      <c r="GFS109" s="134"/>
      <c r="GFT109" s="134"/>
      <c r="GFU109" s="134"/>
      <c r="GFV109" s="134"/>
      <c r="GFW109" s="134"/>
      <c r="GFX109" s="134"/>
      <c r="GFY109" s="134"/>
      <c r="GFZ109" s="134"/>
      <c r="GGA109" s="134"/>
      <c r="GGB109" s="134"/>
      <c r="GGC109" s="134"/>
      <c r="GGD109" s="134"/>
      <c r="GGE109" s="134"/>
      <c r="GGF109" s="134"/>
      <c r="GGG109" s="134"/>
      <c r="GGH109" s="134"/>
      <c r="GGI109" s="134"/>
      <c r="GGJ109" s="134"/>
      <c r="GGK109" s="134"/>
      <c r="GGL109" s="134"/>
      <c r="GGM109" s="134"/>
      <c r="GGN109" s="134"/>
      <c r="GGO109" s="134"/>
      <c r="GGP109" s="134"/>
      <c r="GGQ109" s="134"/>
      <c r="GGR109" s="134"/>
      <c r="GGS109" s="134"/>
      <c r="GGT109" s="134"/>
      <c r="GGU109" s="134"/>
      <c r="GGV109" s="134"/>
      <c r="GGW109" s="134"/>
      <c r="GGX109" s="134"/>
      <c r="GGY109" s="134"/>
      <c r="GGZ109" s="134"/>
      <c r="GHA109" s="134"/>
      <c r="GHB109" s="134"/>
      <c r="GHC109" s="134"/>
      <c r="GHD109" s="134"/>
      <c r="GHE109" s="134"/>
      <c r="GHF109" s="134"/>
      <c r="GHG109" s="134"/>
      <c r="GHH109" s="134"/>
      <c r="GHI109" s="134"/>
      <c r="GHJ109" s="134"/>
      <c r="GHK109" s="134"/>
      <c r="GHL109" s="134"/>
      <c r="GHM109" s="134"/>
      <c r="GHN109" s="134"/>
      <c r="GHO109" s="134"/>
      <c r="GHP109" s="134"/>
      <c r="GHQ109" s="134"/>
      <c r="GHR109" s="134"/>
      <c r="GHS109" s="134"/>
      <c r="GHT109" s="134"/>
      <c r="GHU109" s="134"/>
      <c r="GHV109" s="134"/>
      <c r="GHW109" s="134"/>
      <c r="GHX109" s="134"/>
      <c r="GHY109" s="134"/>
      <c r="GHZ109" s="134"/>
      <c r="GIA109" s="134"/>
      <c r="GIB109" s="134"/>
      <c r="GIC109" s="134"/>
      <c r="GID109" s="134"/>
      <c r="GIE109" s="134"/>
      <c r="GIF109" s="134"/>
      <c r="GIG109" s="134"/>
      <c r="GIH109" s="134"/>
      <c r="GII109" s="134"/>
      <c r="GIJ109" s="134"/>
      <c r="GIK109" s="134"/>
      <c r="GIL109" s="134"/>
      <c r="GIM109" s="134"/>
      <c r="GIN109" s="134"/>
      <c r="GIO109" s="134"/>
      <c r="GIP109" s="134"/>
      <c r="GIQ109" s="134"/>
      <c r="GIR109" s="134"/>
      <c r="GIS109" s="134"/>
      <c r="GIT109" s="134"/>
      <c r="GIU109" s="134"/>
      <c r="GIV109" s="134"/>
      <c r="GIW109" s="134"/>
      <c r="GIX109" s="134"/>
      <c r="GIY109" s="134"/>
      <c r="GIZ109" s="134"/>
      <c r="GJA109" s="134"/>
      <c r="GJB109" s="134"/>
      <c r="GJC109" s="134"/>
      <c r="GJD109" s="134"/>
      <c r="GJE109" s="134"/>
      <c r="GJF109" s="134"/>
      <c r="GJG109" s="134"/>
      <c r="GJH109" s="134"/>
      <c r="GJI109" s="134"/>
      <c r="GJJ109" s="134"/>
      <c r="GJK109" s="134"/>
      <c r="GJL109" s="134"/>
      <c r="GJM109" s="134"/>
      <c r="GJN109" s="134"/>
      <c r="GJO109" s="134"/>
      <c r="GJP109" s="134"/>
      <c r="GJQ109" s="134"/>
      <c r="GJR109" s="134"/>
      <c r="GJS109" s="134"/>
      <c r="GJT109" s="134"/>
      <c r="GJU109" s="134"/>
      <c r="GJV109" s="134"/>
      <c r="GJW109" s="134"/>
      <c r="GJX109" s="134"/>
      <c r="GJY109" s="134"/>
      <c r="GJZ109" s="134"/>
      <c r="GKA109" s="134"/>
      <c r="GKB109" s="134"/>
      <c r="GKC109" s="134"/>
      <c r="GKD109" s="134"/>
      <c r="GKE109" s="134"/>
      <c r="GKF109" s="134"/>
      <c r="GKG109" s="134"/>
      <c r="GKH109" s="134"/>
      <c r="GKI109" s="134"/>
      <c r="GKJ109" s="134"/>
      <c r="GKK109" s="134"/>
      <c r="GKL109" s="134"/>
      <c r="GKM109" s="134"/>
      <c r="GKN109" s="134"/>
      <c r="GKO109" s="134"/>
      <c r="GKP109" s="134"/>
      <c r="GKQ109" s="134"/>
      <c r="GKR109" s="134"/>
      <c r="GKS109" s="134"/>
      <c r="GKT109" s="134"/>
      <c r="GKU109" s="134"/>
      <c r="GKV109" s="134"/>
      <c r="GKW109" s="134"/>
      <c r="GKX109" s="134"/>
      <c r="GKY109" s="134"/>
      <c r="GKZ109" s="134"/>
      <c r="GLA109" s="134"/>
      <c r="GLB109" s="134"/>
      <c r="GLC109" s="134"/>
      <c r="GLD109" s="134"/>
      <c r="GLE109" s="134"/>
      <c r="GLF109" s="134"/>
      <c r="GLG109" s="134"/>
      <c r="GLH109" s="134"/>
      <c r="GLI109" s="134"/>
      <c r="GLJ109" s="134"/>
      <c r="GLK109" s="134"/>
      <c r="GLL109" s="134"/>
      <c r="GLM109" s="134"/>
      <c r="GLN109" s="134"/>
      <c r="GLO109" s="134"/>
      <c r="GLP109" s="134"/>
      <c r="GLQ109" s="134"/>
      <c r="GLR109" s="134"/>
      <c r="GLS109" s="134"/>
      <c r="GLT109" s="134"/>
      <c r="GLU109" s="134"/>
      <c r="GLV109" s="134"/>
      <c r="GLW109" s="134"/>
      <c r="GLX109" s="134"/>
      <c r="GLY109" s="134"/>
      <c r="GLZ109" s="134"/>
      <c r="GMA109" s="134"/>
      <c r="GMB109" s="134"/>
      <c r="GMC109" s="134"/>
      <c r="GMD109" s="134"/>
      <c r="GME109" s="134"/>
      <c r="GMF109" s="134"/>
      <c r="GMG109" s="134"/>
      <c r="GMH109" s="134"/>
      <c r="GMI109" s="134"/>
      <c r="GMJ109" s="134"/>
      <c r="GMK109" s="134"/>
      <c r="GML109" s="134"/>
      <c r="GMM109" s="134"/>
      <c r="GMN109" s="134"/>
      <c r="GMO109" s="134"/>
      <c r="GMP109" s="134"/>
      <c r="GMQ109" s="134"/>
      <c r="GMR109" s="134"/>
      <c r="GMS109" s="134"/>
      <c r="GMT109" s="134"/>
      <c r="GMU109" s="134"/>
      <c r="GMV109" s="134"/>
      <c r="GMW109" s="134"/>
      <c r="GMX109" s="134"/>
      <c r="GMY109" s="134"/>
      <c r="GMZ109" s="134"/>
      <c r="GNA109" s="134"/>
      <c r="GNB109" s="134"/>
      <c r="GNC109" s="134"/>
      <c r="GND109" s="134"/>
      <c r="GNE109" s="134"/>
      <c r="GNF109" s="134"/>
      <c r="GNG109" s="134"/>
      <c r="GNH109" s="134"/>
      <c r="GNI109" s="134"/>
      <c r="GNJ109" s="134"/>
      <c r="GNK109" s="134"/>
      <c r="GNL109" s="134"/>
      <c r="GNM109" s="134"/>
      <c r="GNN109" s="134"/>
      <c r="GNO109" s="134"/>
      <c r="GNP109" s="134"/>
      <c r="GNQ109" s="134"/>
      <c r="GNR109" s="134"/>
      <c r="GNS109" s="134"/>
      <c r="GNT109" s="134"/>
      <c r="GNU109" s="134"/>
      <c r="GNV109" s="134"/>
      <c r="GNW109" s="134"/>
      <c r="GNX109" s="134"/>
      <c r="GNY109" s="134"/>
      <c r="GNZ109" s="134"/>
      <c r="GOA109" s="134"/>
      <c r="GOB109" s="134"/>
      <c r="GOC109" s="134"/>
      <c r="GOD109" s="134"/>
      <c r="GOE109" s="134"/>
      <c r="GOF109" s="134"/>
      <c r="GOG109" s="134"/>
      <c r="GOH109" s="134"/>
      <c r="GOI109" s="134"/>
      <c r="GOJ109" s="134"/>
      <c r="GOK109" s="134"/>
      <c r="GOL109" s="134"/>
      <c r="GOM109" s="134"/>
      <c r="GON109" s="134"/>
      <c r="GOO109" s="134"/>
      <c r="GOP109" s="134"/>
      <c r="GOQ109" s="134"/>
      <c r="GOR109" s="134"/>
      <c r="GOS109" s="134"/>
      <c r="GOT109" s="134"/>
      <c r="GOU109" s="134"/>
      <c r="GOV109" s="134"/>
      <c r="GOW109" s="134"/>
      <c r="GOX109" s="134"/>
      <c r="GOY109" s="134"/>
      <c r="GOZ109" s="134"/>
      <c r="GPA109" s="134"/>
      <c r="GPB109" s="134"/>
      <c r="GPC109" s="134"/>
      <c r="GPD109" s="134"/>
      <c r="GPE109" s="134"/>
      <c r="GPF109" s="134"/>
      <c r="GPG109" s="134"/>
      <c r="GPH109" s="134"/>
      <c r="GPI109" s="134"/>
      <c r="GPJ109" s="134"/>
      <c r="GPK109" s="134"/>
      <c r="GPL109" s="134"/>
      <c r="GPM109" s="134"/>
      <c r="GPN109" s="134"/>
      <c r="GPO109" s="134"/>
      <c r="GPP109" s="134"/>
      <c r="GPQ109" s="134"/>
      <c r="GPR109" s="134"/>
      <c r="GPS109" s="134"/>
      <c r="GPT109" s="134"/>
      <c r="GPU109" s="134"/>
      <c r="GPV109" s="134"/>
      <c r="GPW109" s="134"/>
      <c r="GPX109" s="134"/>
      <c r="GPY109" s="134"/>
      <c r="GPZ109" s="134"/>
      <c r="GQA109" s="134"/>
      <c r="GQB109" s="134"/>
      <c r="GQC109" s="134"/>
      <c r="GQD109" s="134"/>
      <c r="GQE109" s="134"/>
      <c r="GQF109" s="134"/>
      <c r="GQG109" s="134"/>
      <c r="GQH109" s="134"/>
      <c r="GQI109" s="134"/>
      <c r="GQJ109" s="134"/>
      <c r="GQK109" s="134"/>
      <c r="GQL109" s="134"/>
      <c r="GQM109" s="134"/>
      <c r="GQN109" s="134"/>
      <c r="GQO109" s="134"/>
      <c r="GQP109" s="134"/>
      <c r="GQQ109" s="134"/>
      <c r="GQR109" s="134"/>
      <c r="GQS109" s="134"/>
      <c r="GQT109" s="134"/>
      <c r="GQU109" s="134"/>
      <c r="GQV109" s="134"/>
      <c r="GQW109" s="134"/>
      <c r="GQX109" s="134"/>
      <c r="GQY109" s="134"/>
      <c r="GQZ109" s="134"/>
      <c r="GRA109" s="134"/>
      <c r="GRB109" s="134"/>
      <c r="GRC109" s="134"/>
      <c r="GRD109" s="134"/>
      <c r="GRE109" s="134"/>
      <c r="GRF109" s="134"/>
      <c r="GRG109" s="134"/>
      <c r="GRH109" s="134"/>
      <c r="GRI109" s="134"/>
      <c r="GRJ109" s="134"/>
      <c r="GRK109" s="134"/>
      <c r="GRL109" s="134"/>
      <c r="GRM109" s="134"/>
      <c r="GRN109" s="134"/>
      <c r="GRO109" s="134"/>
      <c r="GRP109" s="134"/>
      <c r="GRQ109" s="134"/>
      <c r="GRR109" s="134"/>
      <c r="GRS109" s="134"/>
      <c r="GRT109" s="134"/>
      <c r="GRU109" s="134"/>
      <c r="GRV109" s="134"/>
      <c r="GRW109" s="134"/>
      <c r="GRX109" s="134"/>
      <c r="GRY109" s="134"/>
      <c r="GRZ109" s="134"/>
      <c r="GSA109" s="134"/>
      <c r="GSB109" s="134"/>
      <c r="GSC109" s="134"/>
      <c r="GSD109" s="134"/>
      <c r="GSE109" s="134"/>
      <c r="GSF109" s="134"/>
      <c r="GSG109" s="134"/>
      <c r="GSH109" s="134"/>
      <c r="GSI109" s="134"/>
      <c r="GSJ109" s="134"/>
      <c r="GSK109" s="134"/>
      <c r="GSL109" s="134"/>
      <c r="GSM109" s="134"/>
      <c r="GSN109" s="134"/>
      <c r="GSO109" s="134"/>
      <c r="GSP109" s="134"/>
      <c r="GSQ109" s="134"/>
      <c r="GSR109" s="134"/>
      <c r="GSS109" s="134"/>
      <c r="GST109" s="134"/>
      <c r="GSU109" s="134"/>
      <c r="GSV109" s="134"/>
      <c r="GSW109" s="134"/>
      <c r="GSX109" s="134"/>
      <c r="GSY109" s="134"/>
      <c r="GSZ109" s="134"/>
      <c r="GTA109" s="134"/>
      <c r="GTB109" s="134"/>
      <c r="GTC109" s="134"/>
      <c r="GTD109" s="134"/>
      <c r="GTE109" s="134"/>
      <c r="GTF109" s="134"/>
      <c r="GTG109" s="134"/>
      <c r="GTH109" s="134"/>
      <c r="GTI109" s="134"/>
      <c r="GTJ109" s="134"/>
      <c r="GTK109" s="134"/>
      <c r="GTL109" s="134"/>
      <c r="GTM109" s="134"/>
      <c r="GTN109" s="134"/>
      <c r="GTO109" s="134"/>
      <c r="GTP109" s="134"/>
      <c r="GTQ109" s="134"/>
      <c r="GTR109" s="134"/>
      <c r="GTS109" s="134"/>
      <c r="GTT109" s="134"/>
      <c r="GTU109" s="134"/>
      <c r="GTV109" s="134"/>
      <c r="GTW109" s="134"/>
      <c r="GTX109" s="134"/>
      <c r="GTY109" s="134"/>
      <c r="GTZ109" s="134"/>
      <c r="GUA109" s="134"/>
      <c r="GUB109" s="134"/>
      <c r="GUC109" s="134"/>
      <c r="GUD109" s="134"/>
      <c r="GUE109" s="134"/>
      <c r="GUF109" s="134"/>
      <c r="GUG109" s="134"/>
      <c r="GUH109" s="134"/>
      <c r="GUI109" s="134"/>
      <c r="GUJ109" s="134"/>
      <c r="GUK109" s="134"/>
      <c r="GUL109" s="134"/>
      <c r="GUM109" s="134"/>
      <c r="GUN109" s="134"/>
      <c r="GUO109" s="134"/>
      <c r="GUP109" s="134"/>
      <c r="GUQ109" s="134"/>
      <c r="GUR109" s="134"/>
      <c r="GUS109" s="134"/>
      <c r="GUT109" s="134"/>
      <c r="GUU109" s="134"/>
      <c r="GUV109" s="134"/>
      <c r="GUW109" s="134"/>
      <c r="GUX109" s="134"/>
      <c r="GUY109" s="134"/>
      <c r="GUZ109" s="134"/>
      <c r="GVA109" s="134"/>
      <c r="GVB109" s="134"/>
      <c r="GVC109" s="134"/>
      <c r="GVD109" s="134"/>
      <c r="GVE109" s="134"/>
      <c r="GVF109" s="134"/>
      <c r="GVG109" s="134"/>
      <c r="GVH109" s="134"/>
      <c r="GVI109" s="134"/>
      <c r="GVJ109" s="134"/>
      <c r="GVK109" s="134"/>
      <c r="GVL109" s="134"/>
      <c r="GVM109" s="134"/>
      <c r="GVN109" s="134"/>
      <c r="GVO109" s="134"/>
      <c r="GVP109" s="134"/>
      <c r="GVQ109" s="134"/>
      <c r="GVR109" s="134"/>
      <c r="GVS109" s="134"/>
      <c r="GVT109" s="134"/>
      <c r="GVU109" s="134"/>
      <c r="GVV109" s="134"/>
      <c r="GVW109" s="134"/>
      <c r="GVX109" s="134"/>
      <c r="GVY109" s="134"/>
      <c r="GVZ109" s="134"/>
      <c r="GWA109" s="134"/>
      <c r="GWB109" s="134"/>
      <c r="GWC109" s="134"/>
      <c r="GWD109" s="134"/>
      <c r="GWE109" s="134"/>
      <c r="GWF109" s="134"/>
      <c r="GWG109" s="134"/>
      <c r="GWH109" s="134"/>
      <c r="GWI109" s="134"/>
      <c r="GWJ109" s="134"/>
      <c r="GWK109" s="134"/>
      <c r="GWL109" s="134"/>
      <c r="GWM109" s="134"/>
      <c r="GWN109" s="134"/>
      <c r="GWO109" s="134"/>
      <c r="GWP109" s="134"/>
      <c r="GWQ109" s="134"/>
      <c r="GWR109" s="134"/>
      <c r="GWS109" s="134"/>
      <c r="GWT109" s="134"/>
      <c r="GWU109" s="134"/>
      <c r="GWV109" s="134"/>
      <c r="GWW109" s="134"/>
      <c r="GWX109" s="134"/>
      <c r="GWY109" s="134"/>
      <c r="GWZ109" s="134"/>
      <c r="GXA109" s="134"/>
      <c r="GXB109" s="134"/>
      <c r="GXC109" s="134"/>
      <c r="GXD109" s="134"/>
      <c r="GXE109" s="134"/>
      <c r="GXF109" s="134"/>
      <c r="GXG109" s="134"/>
      <c r="GXH109" s="134"/>
      <c r="GXI109" s="134"/>
      <c r="GXJ109" s="134"/>
      <c r="GXK109" s="134"/>
      <c r="GXL109" s="134"/>
      <c r="GXM109" s="134"/>
      <c r="GXN109" s="134"/>
      <c r="GXO109" s="134"/>
      <c r="GXP109" s="134"/>
      <c r="GXQ109" s="134"/>
      <c r="GXR109" s="134"/>
      <c r="GXS109" s="134"/>
      <c r="GXT109" s="134"/>
      <c r="GXU109" s="134"/>
      <c r="GXV109" s="134"/>
      <c r="GXW109" s="134"/>
      <c r="GXX109" s="134"/>
      <c r="GXY109" s="134"/>
      <c r="GXZ109" s="134"/>
      <c r="GYA109" s="134"/>
      <c r="GYB109" s="134"/>
      <c r="GYC109" s="134"/>
      <c r="GYD109" s="134"/>
      <c r="GYE109" s="134"/>
      <c r="GYF109" s="134"/>
      <c r="GYG109" s="134"/>
      <c r="GYH109" s="134"/>
      <c r="GYI109" s="134"/>
      <c r="GYJ109" s="134"/>
      <c r="GYK109" s="134"/>
      <c r="GYL109" s="134"/>
      <c r="GYM109" s="134"/>
      <c r="GYN109" s="134"/>
      <c r="GYO109" s="134"/>
      <c r="GYP109" s="134"/>
      <c r="GYQ109" s="134"/>
      <c r="GYR109" s="134"/>
      <c r="GYS109" s="134"/>
      <c r="GYT109" s="134"/>
      <c r="GYU109" s="134"/>
      <c r="GYV109" s="134"/>
      <c r="GYW109" s="134"/>
      <c r="GYX109" s="134"/>
      <c r="GYY109" s="134"/>
      <c r="GYZ109" s="134"/>
      <c r="GZA109" s="134"/>
      <c r="GZB109" s="134"/>
      <c r="GZC109" s="134"/>
      <c r="GZD109" s="134"/>
      <c r="GZE109" s="134"/>
      <c r="GZF109" s="134"/>
      <c r="GZG109" s="134"/>
      <c r="GZH109" s="134"/>
      <c r="GZI109" s="134"/>
      <c r="GZJ109" s="134"/>
      <c r="GZK109" s="134"/>
      <c r="GZL109" s="134"/>
      <c r="GZM109" s="134"/>
      <c r="GZN109" s="134"/>
      <c r="GZO109" s="134"/>
      <c r="GZP109" s="134"/>
      <c r="GZQ109" s="134"/>
      <c r="GZR109" s="134"/>
      <c r="GZS109" s="134"/>
      <c r="GZT109" s="134"/>
      <c r="GZU109" s="134"/>
      <c r="GZV109" s="134"/>
      <c r="GZW109" s="134"/>
      <c r="GZX109" s="134"/>
      <c r="GZY109" s="134"/>
      <c r="GZZ109" s="134"/>
      <c r="HAA109" s="134"/>
      <c r="HAB109" s="134"/>
      <c r="HAC109" s="134"/>
      <c r="HAD109" s="134"/>
      <c r="HAE109" s="134"/>
      <c r="HAF109" s="134"/>
      <c r="HAG109" s="134"/>
      <c r="HAH109" s="134"/>
      <c r="HAI109" s="134"/>
      <c r="HAJ109" s="134"/>
      <c r="HAK109" s="134"/>
      <c r="HAL109" s="134"/>
      <c r="HAM109" s="134"/>
      <c r="HAN109" s="134"/>
      <c r="HAO109" s="134"/>
      <c r="HAP109" s="134"/>
      <c r="HAQ109" s="134"/>
      <c r="HAR109" s="134"/>
      <c r="HAS109" s="134"/>
      <c r="HAT109" s="134"/>
      <c r="HAU109" s="134"/>
      <c r="HAV109" s="134"/>
      <c r="HAW109" s="134"/>
      <c r="HAX109" s="134"/>
      <c r="HAY109" s="134"/>
      <c r="HAZ109" s="134"/>
      <c r="HBA109" s="134"/>
      <c r="HBB109" s="134"/>
      <c r="HBC109" s="134"/>
      <c r="HBD109" s="134"/>
      <c r="HBE109" s="134"/>
      <c r="HBF109" s="134"/>
      <c r="HBG109" s="134"/>
      <c r="HBH109" s="134"/>
      <c r="HBI109" s="134"/>
      <c r="HBJ109" s="134"/>
      <c r="HBK109" s="134"/>
      <c r="HBL109" s="134"/>
      <c r="HBM109" s="134"/>
      <c r="HBN109" s="134"/>
      <c r="HBO109" s="134"/>
      <c r="HBP109" s="134"/>
      <c r="HBQ109" s="134"/>
      <c r="HBR109" s="134"/>
      <c r="HBS109" s="134"/>
      <c r="HBT109" s="134"/>
      <c r="HBU109" s="134"/>
      <c r="HBV109" s="134"/>
      <c r="HBW109" s="134"/>
      <c r="HBX109" s="134"/>
      <c r="HBY109" s="134"/>
      <c r="HBZ109" s="134"/>
      <c r="HCA109" s="134"/>
      <c r="HCB109" s="134"/>
      <c r="HCC109" s="134"/>
      <c r="HCD109" s="134"/>
      <c r="HCE109" s="134"/>
      <c r="HCF109" s="134"/>
      <c r="HCG109" s="134"/>
      <c r="HCH109" s="134"/>
      <c r="HCI109" s="134"/>
      <c r="HCJ109" s="134"/>
      <c r="HCK109" s="134"/>
      <c r="HCL109" s="134"/>
      <c r="HCM109" s="134"/>
      <c r="HCN109" s="134"/>
      <c r="HCO109" s="134"/>
      <c r="HCP109" s="134"/>
      <c r="HCQ109" s="134"/>
      <c r="HCR109" s="134"/>
      <c r="HCS109" s="134"/>
      <c r="HCT109" s="134"/>
      <c r="HCU109" s="134"/>
      <c r="HCV109" s="134"/>
      <c r="HCW109" s="134"/>
      <c r="HCX109" s="134"/>
      <c r="HCY109" s="134"/>
      <c r="HCZ109" s="134"/>
      <c r="HDA109" s="134"/>
      <c r="HDB109" s="134"/>
      <c r="HDC109" s="134"/>
      <c r="HDD109" s="134"/>
      <c r="HDE109" s="134"/>
      <c r="HDF109" s="134"/>
      <c r="HDG109" s="134"/>
      <c r="HDH109" s="134"/>
      <c r="HDI109" s="134"/>
      <c r="HDJ109" s="134"/>
      <c r="HDK109" s="134"/>
      <c r="HDL109" s="134"/>
      <c r="HDM109" s="134"/>
      <c r="HDN109" s="134"/>
      <c r="HDO109" s="134"/>
      <c r="HDP109" s="134"/>
      <c r="HDQ109" s="134"/>
      <c r="HDR109" s="134"/>
      <c r="HDS109" s="134"/>
      <c r="HDT109" s="134"/>
      <c r="HDU109" s="134"/>
      <c r="HDV109" s="134"/>
      <c r="HDW109" s="134"/>
      <c r="HDX109" s="134"/>
      <c r="HDY109" s="134"/>
      <c r="HDZ109" s="134"/>
      <c r="HEA109" s="134"/>
      <c r="HEB109" s="134"/>
      <c r="HEC109" s="134"/>
      <c r="HED109" s="134"/>
      <c r="HEE109" s="134"/>
      <c r="HEF109" s="134"/>
      <c r="HEG109" s="134"/>
      <c r="HEH109" s="134"/>
      <c r="HEI109" s="134"/>
      <c r="HEJ109" s="134"/>
      <c r="HEK109" s="134"/>
      <c r="HEL109" s="134"/>
      <c r="HEM109" s="134"/>
      <c r="HEN109" s="134"/>
      <c r="HEO109" s="134"/>
      <c r="HEP109" s="134"/>
      <c r="HEQ109" s="134"/>
      <c r="HER109" s="134"/>
      <c r="HES109" s="134"/>
      <c r="HET109" s="134"/>
      <c r="HEU109" s="134"/>
      <c r="HEV109" s="134"/>
      <c r="HEW109" s="134"/>
      <c r="HEX109" s="134"/>
      <c r="HEY109" s="134"/>
      <c r="HEZ109" s="134"/>
      <c r="HFA109" s="134"/>
      <c r="HFB109" s="134"/>
      <c r="HFC109" s="134"/>
      <c r="HFD109" s="134"/>
      <c r="HFE109" s="134"/>
      <c r="HFF109" s="134"/>
      <c r="HFG109" s="134"/>
      <c r="HFH109" s="134"/>
      <c r="HFI109" s="134"/>
      <c r="HFJ109" s="134"/>
      <c r="HFK109" s="134"/>
      <c r="HFL109" s="134"/>
      <c r="HFM109" s="134"/>
      <c r="HFN109" s="134"/>
      <c r="HFO109" s="134"/>
      <c r="HFP109" s="134"/>
      <c r="HFQ109" s="134"/>
      <c r="HFR109" s="134"/>
      <c r="HFS109" s="134"/>
      <c r="HFT109" s="134"/>
      <c r="HFU109" s="134"/>
      <c r="HFV109" s="134"/>
      <c r="HFW109" s="134"/>
      <c r="HFX109" s="134"/>
      <c r="HFY109" s="134"/>
      <c r="HFZ109" s="134"/>
      <c r="HGA109" s="134"/>
      <c r="HGB109" s="134"/>
      <c r="HGC109" s="134"/>
      <c r="HGD109" s="134"/>
      <c r="HGE109" s="134"/>
      <c r="HGF109" s="134"/>
      <c r="HGG109" s="134"/>
      <c r="HGH109" s="134"/>
      <c r="HGI109" s="134"/>
      <c r="HGJ109" s="134"/>
      <c r="HGK109" s="134"/>
      <c r="HGL109" s="134"/>
      <c r="HGM109" s="134"/>
      <c r="HGN109" s="134"/>
      <c r="HGO109" s="134"/>
      <c r="HGP109" s="134"/>
      <c r="HGQ109" s="134"/>
      <c r="HGR109" s="134"/>
      <c r="HGS109" s="134"/>
      <c r="HGT109" s="134"/>
      <c r="HGU109" s="134"/>
      <c r="HGV109" s="134"/>
      <c r="HGW109" s="134"/>
      <c r="HGX109" s="134"/>
      <c r="HGY109" s="134"/>
      <c r="HGZ109" s="134"/>
      <c r="HHA109" s="134"/>
      <c r="HHB109" s="134"/>
      <c r="HHC109" s="134"/>
      <c r="HHD109" s="134"/>
      <c r="HHE109" s="134"/>
      <c r="HHF109" s="134"/>
      <c r="HHG109" s="134"/>
      <c r="HHH109" s="134"/>
      <c r="HHI109" s="134"/>
      <c r="HHJ109" s="134"/>
      <c r="HHK109" s="134"/>
      <c r="HHL109" s="134"/>
      <c r="HHM109" s="134"/>
      <c r="HHN109" s="134"/>
      <c r="HHO109" s="134"/>
      <c r="HHP109" s="134"/>
      <c r="HHQ109" s="134"/>
      <c r="HHR109" s="134"/>
      <c r="HHS109" s="134"/>
      <c r="HHT109" s="134"/>
      <c r="HHU109" s="134"/>
      <c r="HHV109" s="134"/>
      <c r="HHW109" s="134"/>
      <c r="HHX109" s="134"/>
      <c r="HHY109" s="134"/>
      <c r="HHZ109" s="134"/>
      <c r="HIA109" s="134"/>
      <c r="HIB109" s="134"/>
      <c r="HIC109" s="134"/>
      <c r="HID109" s="134"/>
      <c r="HIE109" s="134"/>
      <c r="HIF109" s="134"/>
      <c r="HIG109" s="134"/>
      <c r="HIH109" s="134"/>
      <c r="HII109" s="134"/>
      <c r="HIJ109" s="134"/>
      <c r="HIK109" s="134"/>
      <c r="HIL109" s="134"/>
      <c r="HIM109" s="134"/>
      <c r="HIN109" s="134"/>
      <c r="HIO109" s="134"/>
      <c r="HIP109" s="134"/>
      <c r="HIQ109" s="134"/>
      <c r="HIR109" s="134"/>
      <c r="HIS109" s="134"/>
      <c r="HIT109" s="134"/>
      <c r="HIU109" s="134"/>
      <c r="HIV109" s="134"/>
      <c r="HIW109" s="134"/>
      <c r="HIX109" s="134"/>
      <c r="HIY109" s="134"/>
      <c r="HIZ109" s="134"/>
      <c r="HJA109" s="134"/>
      <c r="HJB109" s="134"/>
      <c r="HJC109" s="134"/>
      <c r="HJD109" s="134"/>
      <c r="HJE109" s="134"/>
      <c r="HJF109" s="134"/>
      <c r="HJG109" s="134"/>
      <c r="HJH109" s="134"/>
      <c r="HJI109" s="134"/>
      <c r="HJJ109" s="134"/>
      <c r="HJK109" s="134"/>
      <c r="HJL109" s="134"/>
      <c r="HJM109" s="134"/>
      <c r="HJN109" s="134"/>
      <c r="HJO109" s="134"/>
      <c r="HJP109" s="134"/>
      <c r="HJQ109" s="134"/>
      <c r="HJR109" s="134"/>
      <c r="HJS109" s="134"/>
      <c r="HJT109" s="134"/>
      <c r="HJU109" s="134"/>
      <c r="HJV109" s="134"/>
      <c r="HJW109" s="134"/>
      <c r="HJX109" s="134"/>
      <c r="HJY109" s="134"/>
      <c r="HJZ109" s="134"/>
      <c r="HKA109" s="134"/>
      <c r="HKB109" s="134"/>
      <c r="HKC109" s="134"/>
      <c r="HKD109" s="134"/>
      <c r="HKE109" s="134"/>
      <c r="HKF109" s="134"/>
      <c r="HKG109" s="134"/>
      <c r="HKH109" s="134"/>
      <c r="HKI109" s="134"/>
      <c r="HKJ109" s="134"/>
      <c r="HKK109" s="134"/>
      <c r="HKL109" s="134"/>
      <c r="HKM109" s="134"/>
      <c r="HKN109" s="134"/>
      <c r="HKO109" s="134"/>
      <c r="HKP109" s="134"/>
      <c r="HKQ109" s="134"/>
      <c r="HKR109" s="134"/>
      <c r="HKS109" s="134"/>
      <c r="HKT109" s="134"/>
      <c r="HKU109" s="134"/>
      <c r="HKV109" s="134"/>
      <c r="HKW109" s="134"/>
      <c r="HKX109" s="134"/>
      <c r="HKY109" s="134"/>
      <c r="HKZ109" s="134"/>
      <c r="HLA109" s="134"/>
      <c r="HLB109" s="134"/>
      <c r="HLC109" s="134"/>
      <c r="HLD109" s="134"/>
      <c r="HLE109" s="134"/>
      <c r="HLF109" s="134"/>
      <c r="HLG109" s="134"/>
      <c r="HLH109" s="134"/>
      <c r="HLI109" s="134"/>
      <c r="HLJ109" s="134"/>
      <c r="HLK109" s="134"/>
      <c r="HLL109" s="134"/>
      <c r="HLM109" s="134"/>
      <c r="HLN109" s="134"/>
      <c r="HLO109" s="134"/>
      <c r="HLP109" s="134"/>
      <c r="HLQ109" s="134"/>
      <c r="HLR109" s="134"/>
      <c r="HLS109" s="134"/>
      <c r="HLT109" s="134"/>
      <c r="HLU109" s="134"/>
      <c r="HLV109" s="134"/>
      <c r="HLW109" s="134"/>
      <c r="HLX109" s="134"/>
      <c r="HLY109" s="134"/>
      <c r="HLZ109" s="134"/>
      <c r="HMA109" s="134"/>
      <c r="HMB109" s="134"/>
      <c r="HMC109" s="134"/>
      <c r="HMD109" s="134"/>
      <c r="HME109" s="134"/>
      <c r="HMF109" s="134"/>
      <c r="HMG109" s="134"/>
      <c r="HMH109" s="134"/>
      <c r="HMI109" s="134"/>
      <c r="HMJ109" s="134"/>
      <c r="HMK109" s="134"/>
      <c r="HML109" s="134"/>
      <c r="HMM109" s="134"/>
      <c r="HMN109" s="134"/>
      <c r="HMO109" s="134"/>
      <c r="HMP109" s="134"/>
      <c r="HMQ109" s="134"/>
      <c r="HMR109" s="134"/>
      <c r="HMS109" s="134"/>
      <c r="HMT109" s="134"/>
      <c r="HMU109" s="134"/>
      <c r="HMV109" s="134"/>
      <c r="HMW109" s="134"/>
      <c r="HMX109" s="134"/>
      <c r="HMY109" s="134"/>
      <c r="HMZ109" s="134"/>
      <c r="HNA109" s="134"/>
      <c r="HNB109" s="134"/>
      <c r="HNC109" s="134"/>
      <c r="HND109" s="134"/>
      <c r="HNE109" s="134"/>
      <c r="HNF109" s="134"/>
      <c r="HNG109" s="134"/>
      <c r="HNH109" s="134"/>
      <c r="HNI109" s="134"/>
      <c r="HNJ109" s="134"/>
      <c r="HNK109" s="134"/>
      <c r="HNL109" s="134"/>
      <c r="HNM109" s="134"/>
      <c r="HNN109" s="134"/>
      <c r="HNO109" s="134"/>
      <c r="HNP109" s="134"/>
      <c r="HNQ109" s="134"/>
      <c r="HNR109" s="134"/>
      <c r="HNS109" s="134"/>
      <c r="HNT109" s="134"/>
      <c r="HNU109" s="134"/>
      <c r="HNV109" s="134"/>
      <c r="HNW109" s="134"/>
      <c r="HNX109" s="134"/>
      <c r="HNY109" s="134"/>
      <c r="HNZ109" s="134"/>
      <c r="HOA109" s="134"/>
      <c r="HOB109" s="134"/>
      <c r="HOC109" s="134"/>
      <c r="HOD109" s="134"/>
      <c r="HOE109" s="134"/>
      <c r="HOF109" s="134"/>
      <c r="HOG109" s="134"/>
      <c r="HOH109" s="134"/>
      <c r="HOI109" s="134"/>
      <c r="HOJ109" s="134"/>
      <c r="HOK109" s="134"/>
      <c r="HOL109" s="134"/>
      <c r="HOM109" s="134"/>
      <c r="HON109" s="134"/>
      <c r="HOO109" s="134"/>
      <c r="HOP109" s="134"/>
      <c r="HOQ109" s="134"/>
      <c r="HOR109" s="134"/>
      <c r="HOS109" s="134"/>
      <c r="HOT109" s="134"/>
      <c r="HOU109" s="134"/>
      <c r="HOV109" s="134"/>
      <c r="HOW109" s="134"/>
      <c r="HOX109" s="134"/>
      <c r="HOY109" s="134"/>
      <c r="HOZ109" s="134"/>
      <c r="HPA109" s="134"/>
      <c r="HPB109" s="134"/>
      <c r="HPC109" s="134"/>
      <c r="HPD109" s="134"/>
      <c r="HPE109" s="134"/>
      <c r="HPF109" s="134"/>
      <c r="HPG109" s="134"/>
      <c r="HPH109" s="134"/>
      <c r="HPI109" s="134"/>
      <c r="HPJ109" s="134"/>
      <c r="HPK109" s="134"/>
      <c r="HPL109" s="134"/>
      <c r="HPM109" s="134"/>
      <c r="HPN109" s="134"/>
      <c r="HPO109" s="134"/>
      <c r="HPP109" s="134"/>
      <c r="HPQ109" s="134"/>
      <c r="HPR109" s="134"/>
      <c r="HPS109" s="134"/>
      <c r="HPT109" s="134"/>
      <c r="HPU109" s="134"/>
      <c r="HPV109" s="134"/>
      <c r="HPW109" s="134"/>
      <c r="HPX109" s="134"/>
      <c r="HPY109" s="134"/>
      <c r="HPZ109" s="134"/>
      <c r="HQA109" s="134"/>
      <c r="HQB109" s="134"/>
      <c r="HQC109" s="134"/>
      <c r="HQD109" s="134"/>
      <c r="HQE109" s="134"/>
      <c r="HQF109" s="134"/>
      <c r="HQG109" s="134"/>
      <c r="HQH109" s="134"/>
      <c r="HQI109" s="134"/>
      <c r="HQJ109" s="134"/>
      <c r="HQK109" s="134"/>
      <c r="HQL109" s="134"/>
      <c r="HQM109" s="134"/>
      <c r="HQN109" s="134"/>
      <c r="HQO109" s="134"/>
      <c r="HQP109" s="134"/>
      <c r="HQQ109" s="134"/>
      <c r="HQR109" s="134"/>
      <c r="HQS109" s="134"/>
      <c r="HQT109" s="134"/>
      <c r="HQU109" s="134"/>
      <c r="HQV109" s="134"/>
      <c r="HQW109" s="134"/>
      <c r="HQX109" s="134"/>
      <c r="HQY109" s="134"/>
      <c r="HQZ109" s="134"/>
      <c r="HRA109" s="134"/>
      <c r="HRB109" s="134"/>
      <c r="HRC109" s="134"/>
      <c r="HRD109" s="134"/>
      <c r="HRE109" s="134"/>
      <c r="HRF109" s="134"/>
      <c r="HRG109" s="134"/>
      <c r="HRH109" s="134"/>
      <c r="HRI109" s="134"/>
      <c r="HRJ109" s="134"/>
      <c r="HRK109" s="134"/>
      <c r="HRL109" s="134"/>
      <c r="HRM109" s="134"/>
      <c r="HRN109" s="134"/>
      <c r="HRO109" s="134"/>
      <c r="HRP109" s="134"/>
      <c r="HRQ109" s="134"/>
      <c r="HRR109" s="134"/>
      <c r="HRS109" s="134"/>
      <c r="HRT109" s="134"/>
      <c r="HRU109" s="134"/>
      <c r="HRV109" s="134"/>
      <c r="HRW109" s="134"/>
      <c r="HRX109" s="134"/>
      <c r="HRY109" s="134"/>
      <c r="HRZ109" s="134"/>
      <c r="HSA109" s="134"/>
      <c r="HSB109" s="134"/>
      <c r="HSC109" s="134"/>
      <c r="HSD109" s="134"/>
      <c r="HSE109" s="134"/>
      <c r="HSF109" s="134"/>
      <c r="HSG109" s="134"/>
      <c r="HSH109" s="134"/>
      <c r="HSI109" s="134"/>
      <c r="HSJ109" s="134"/>
      <c r="HSK109" s="134"/>
      <c r="HSL109" s="134"/>
      <c r="HSM109" s="134"/>
      <c r="HSN109" s="134"/>
      <c r="HSO109" s="134"/>
      <c r="HSP109" s="134"/>
      <c r="HSQ109" s="134"/>
      <c r="HSR109" s="134"/>
      <c r="HSS109" s="134"/>
      <c r="HST109" s="134"/>
      <c r="HSU109" s="134"/>
      <c r="HSV109" s="134"/>
      <c r="HSW109" s="134"/>
      <c r="HSX109" s="134"/>
      <c r="HSY109" s="134"/>
      <c r="HSZ109" s="134"/>
      <c r="HTA109" s="134"/>
      <c r="HTB109" s="134"/>
      <c r="HTC109" s="134"/>
      <c r="HTD109" s="134"/>
      <c r="HTE109" s="134"/>
      <c r="HTF109" s="134"/>
      <c r="HTG109" s="134"/>
      <c r="HTH109" s="134"/>
      <c r="HTI109" s="134"/>
      <c r="HTJ109" s="134"/>
      <c r="HTK109" s="134"/>
      <c r="HTL109" s="134"/>
      <c r="HTM109" s="134"/>
      <c r="HTN109" s="134"/>
      <c r="HTO109" s="134"/>
      <c r="HTP109" s="134"/>
      <c r="HTQ109" s="134"/>
      <c r="HTR109" s="134"/>
      <c r="HTS109" s="134"/>
      <c r="HTT109" s="134"/>
      <c r="HTU109" s="134"/>
      <c r="HTV109" s="134"/>
      <c r="HTW109" s="134"/>
      <c r="HTX109" s="134"/>
      <c r="HTY109" s="134"/>
      <c r="HTZ109" s="134"/>
      <c r="HUA109" s="134"/>
      <c r="HUB109" s="134"/>
      <c r="HUC109" s="134"/>
      <c r="HUD109" s="134"/>
      <c r="HUE109" s="134"/>
      <c r="HUF109" s="134"/>
      <c r="HUG109" s="134"/>
      <c r="HUH109" s="134"/>
      <c r="HUI109" s="134"/>
      <c r="HUJ109" s="134"/>
      <c r="HUK109" s="134"/>
      <c r="HUL109" s="134"/>
      <c r="HUM109" s="134"/>
      <c r="HUN109" s="134"/>
      <c r="HUO109" s="134"/>
      <c r="HUP109" s="134"/>
      <c r="HUQ109" s="134"/>
      <c r="HUR109" s="134"/>
      <c r="HUS109" s="134"/>
      <c r="HUT109" s="134"/>
      <c r="HUU109" s="134"/>
      <c r="HUV109" s="134"/>
      <c r="HUW109" s="134"/>
      <c r="HUX109" s="134"/>
      <c r="HUY109" s="134"/>
      <c r="HUZ109" s="134"/>
      <c r="HVA109" s="134"/>
      <c r="HVB109" s="134"/>
      <c r="HVC109" s="134"/>
      <c r="HVD109" s="134"/>
      <c r="HVE109" s="134"/>
      <c r="HVF109" s="134"/>
      <c r="HVG109" s="134"/>
      <c r="HVH109" s="134"/>
      <c r="HVI109" s="134"/>
      <c r="HVJ109" s="134"/>
      <c r="HVK109" s="134"/>
      <c r="HVL109" s="134"/>
      <c r="HVM109" s="134"/>
      <c r="HVN109" s="134"/>
      <c r="HVO109" s="134"/>
      <c r="HVP109" s="134"/>
      <c r="HVQ109" s="134"/>
      <c r="HVR109" s="134"/>
      <c r="HVS109" s="134"/>
      <c r="HVT109" s="134"/>
      <c r="HVU109" s="134"/>
      <c r="HVV109" s="134"/>
      <c r="HVW109" s="134"/>
      <c r="HVX109" s="134"/>
      <c r="HVY109" s="134"/>
      <c r="HVZ109" s="134"/>
      <c r="HWA109" s="134"/>
      <c r="HWB109" s="134"/>
      <c r="HWC109" s="134"/>
      <c r="HWD109" s="134"/>
      <c r="HWE109" s="134"/>
      <c r="HWF109" s="134"/>
      <c r="HWG109" s="134"/>
      <c r="HWH109" s="134"/>
      <c r="HWI109" s="134"/>
      <c r="HWJ109" s="134"/>
      <c r="HWK109" s="134"/>
      <c r="HWL109" s="134"/>
      <c r="HWM109" s="134"/>
      <c r="HWN109" s="134"/>
      <c r="HWO109" s="134"/>
      <c r="HWP109" s="134"/>
      <c r="HWQ109" s="134"/>
      <c r="HWR109" s="134"/>
      <c r="HWS109" s="134"/>
      <c r="HWT109" s="134"/>
      <c r="HWU109" s="134"/>
      <c r="HWV109" s="134"/>
      <c r="HWW109" s="134"/>
      <c r="HWX109" s="134"/>
      <c r="HWY109" s="134"/>
      <c r="HWZ109" s="134"/>
      <c r="HXA109" s="134"/>
      <c r="HXB109" s="134"/>
      <c r="HXC109" s="134"/>
      <c r="HXD109" s="134"/>
      <c r="HXE109" s="134"/>
      <c r="HXF109" s="134"/>
      <c r="HXG109" s="134"/>
      <c r="HXH109" s="134"/>
      <c r="HXI109" s="134"/>
      <c r="HXJ109" s="134"/>
      <c r="HXK109" s="134"/>
      <c r="HXL109" s="134"/>
      <c r="HXM109" s="134"/>
      <c r="HXN109" s="134"/>
      <c r="HXO109" s="134"/>
      <c r="HXP109" s="134"/>
      <c r="HXQ109" s="134"/>
      <c r="HXR109" s="134"/>
      <c r="HXS109" s="134"/>
      <c r="HXT109" s="134"/>
      <c r="HXU109" s="134"/>
      <c r="HXV109" s="134"/>
      <c r="HXW109" s="134"/>
      <c r="HXX109" s="134"/>
      <c r="HXY109" s="134"/>
      <c r="HXZ109" s="134"/>
      <c r="HYA109" s="134"/>
      <c r="HYB109" s="134"/>
      <c r="HYC109" s="134"/>
      <c r="HYD109" s="134"/>
      <c r="HYE109" s="134"/>
      <c r="HYF109" s="134"/>
      <c r="HYG109" s="134"/>
      <c r="HYH109" s="134"/>
      <c r="HYI109" s="134"/>
      <c r="HYJ109" s="134"/>
      <c r="HYK109" s="134"/>
      <c r="HYL109" s="134"/>
      <c r="HYM109" s="134"/>
      <c r="HYN109" s="134"/>
      <c r="HYO109" s="134"/>
      <c r="HYP109" s="134"/>
      <c r="HYQ109" s="134"/>
      <c r="HYR109" s="134"/>
      <c r="HYS109" s="134"/>
      <c r="HYT109" s="134"/>
      <c r="HYU109" s="134"/>
      <c r="HYV109" s="134"/>
      <c r="HYW109" s="134"/>
      <c r="HYX109" s="134"/>
      <c r="HYY109" s="134"/>
      <c r="HYZ109" s="134"/>
      <c r="HZA109" s="134"/>
      <c r="HZB109" s="134"/>
      <c r="HZC109" s="134"/>
      <c r="HZD109" s="134"/>
      <c r="HZE109" s="134"/>
      <c r="HZF109" s="134"/>
      <c r="HZG109" s="134"/>
      <c r="HZH109" s="134"/>
      <c r="HZI109" s="134"/>
      <c r="HZJ109" s="134"/>
      <c r="HZK109" s="134"/>
      <c r="HZL109" s="134"/>
      <c r="HZM109" s="134"/>
      <c r="HZN109" s="134"/>
      <c r="HZO109" s="134"/>
      <c r="HZP109" s="134"/>
      <c r="HZQ109" s="134"/>
      <c r="HZR109" s="134"/>
      <c r="HZS109" s="134"/>
      <c r="HZT109" s="134"/>
      <c r="HZU109" s="134"/>
      <c r="HZV109" s="134"/>
      <c r="HZW109" s="134"/>
      <c r="HZX109" s="134"/>
      <c r="HZY109" s="134"/>
      <c r="HZZ109" s="134"/>
      <c r="IAA109" s="134"/>
      <c r="IAB109" s="134"/>
      <c r="IAC109" s="134"/>
      <c r="IAD109" s="134"/>
      <c r="IAE109" s="134"/>
      <c r="IAF109" s="134"/>
      <c r="IAG109" s="134"/>
      <c r="IAH109" s="134"/>
      <c r="IAI109" s="134"/>
      <c r="IAJ109" s="134"/>
      <c r="IAK109" s="134"/>
      <c r="IAL109" s="134"/>
      <c r="IAM109" s="134"/>
      <c r="IAN109" s="134"/>
      <c r="IAO109" s="134"/>
      <c r="IAP109" s="134"/>
      <c r="IAQ109" s="134"/>
      <c r="IAR109" s="134"/>
      <c r="IAS109" s="134"/>
      <c r="IAT109" s="134"/>
      <c r="IAU109" s="134"/>
      <c r="IAV109" s="134"/>
      <c r="IAW109" s="134"/>
      <c r="IAX109" s="134"/>
      <c r="IAY109" s="134"/>
      <c r="IAZ109" s="134"/>
      <c r="IBA109" s="134"/>
      <c r="IBB109" s="134"/>
      <c r="IBC109" s="134"/>
      <c r="IBD109" s="134"/>
      <c r="IBE109" s="134"/>
      <c r="IBF109" s="134"/>
      <c r="IBG109" s="134"/>
      <c r="IBH109" s="134"/>
      <c r="IBI109" s="134"/>
      <c r="IBJ109" s="134"/>
      <c r="IBK109" s="134"/>
      <c r="IBL109" s="134"/>
      <c r="IBM109" s="134"/>
      <c r="IBN109" s="134"/>
      <c r="IBO109" s="134"/>
      <c r="IBP109" s="134"/>
      <c r="IBQ109" s="134"/>
      <c r="IBR109" s="134"/>
      <c r="IBS109" s="134"/>
      <c r="IBT109" s="134"/>
      <c r="IBU109" s="134"/>
      <c r="IBV109" s="134"/>
      <c r="IBW109" s="134"/>
      <c r="IBX109" s="134"/>
      <c r="IBY109" s="134"/>
      <c r="IBZ109" s="134"/>
      <c r="ICA109" s="134"/>
      <c r="ICB109" s="134"/>
      <c r="ICC109" s="134"/>
      <c r="ICD109" s="134"/>
      <c r="ICE109" s="134"/>
      <c r="ICF109" s="134"/>
      <c r="ICG109" s="134"/>
      <c r="ICH109" s="134"/>
      <c r="ICI109" s="134"/>
      <c r="ICJ109" s="134"/>
      <c r="ICK109" s="134"/>
      <c r="ICL109" s="134"/>
      <c r="ICM109" s="134"/>
      <c r="ICN109" s="134"/>
      <c r="ICO109" s="134"/>
      <c r="ICP109" s="134"/>
      <c r="ICQ109" s="134"/>
      <c r="ICR109" s="134"/>
      <c r="ICS109" s="134"/>
      <c r="ICT109" s="134"/>
      <c r="ICU109" s="134"/>
      <c r="ICV109" s="134"/>
      <c r="ICW109" s="134"/>
      <c r="ICX109" s="134"/>
      <c r="ICY109" s="134"/>
      <c r="ICZ109" s="134"/>
      <c r="IDA109" s="134"/>
      <c r="IDB109" s="134"/>
      <c r="IDC109" s="134"/>
      <c r="IDD109" s="134"/>
      <c r="IDE109" s="134"/>
      <c r="IDF109" s="134"/>
      <c r="IDG109" s="134"/>
      <c r="IDH109" s="134"/>
      <c r="IDI109" s="134"/>
      <c r="IDJ109" s="134"/>
      <c r="IDK109" s="134"/>
      <c r="IDL109" s="134"/>
      <c r="IDM109" s="134"/>
      <c r="IDN109" s="134"/>
      <c r="IDO109" s="134"/>
      <c r="IDP109" s="134"/>
      <c r="IDQ109" s="134"/>
      <c r="IDR109" s="134"/>
      <c r="IDS109" s="134"/>
      <c r="IDT109" s="134"/>
      <c r="IDU109" s="134"/>
      <c r="IDV109" s="134"/>
      <c r="IDW109" s="134"/>
      <c r="IDX109" s="134"/>
      <c r="IDY109" s="134"/>
      <c r="IDZ109" s="134"/>
      <c r="IEA109" s="134"/>
      <c r="IEB109" s="134"/>
      <c r="IEC109" s="134"/>
      <c r="IED109" s="134"/>
      <c r="IEE109" s="134"/>
      <c r="IEF109" s="134"/>
      <c r="IEG109" s="134"/>
      <c r="IEH109" s="134"/>
      <c r="IEI109" s="134"/>
      <c r="IEJ109" s="134"/>
      <c r="IEK109" s="134"/>
      <c r="IEL109" s="134"/>
      <c r="IEM109" s="134"/>
      <c r="IEN109" s="134"/>
      <c r="IEO109" s="134"/>
      <c r="IEP109" s="134"/>
      <c r="IEQ109" s="134"/>
      <c r="IER109" s="134"/>
      <c r="IES109" s="134"/>
      <c r="IET109" s="134"/>
      <c r="IEU109" s="134"/>
      <c r="IEV109" s="134"/>
      <c r="IEW109" s="134"/>
      <c r="IEX109" s="134"/>
      <c r="IEY109" s="134"/>
      <c r="IEZ109" s="134"/>
      <c r="IFA109" s="134"/>
      <c r="IFB109" s="134"/>
      <c r="IFC109" s="134"/>
      <c r="IFD109" s="134"/>
      <c r="IFE109" s="134"/>
      <c r="IFF109" s="134"/>
      <c r="IFG109" s="134"/>
      <c r="IFH109" s="134"/>
      <c r="IFI109" s="134"/>
      <c r="IFJ109" s="134"/>
      <c r="IFK109" s="134"/>
      <c r="IFL109" s="134"/>
      <c r="IFM109" s="134"/>
      <c r="IFN109" s="134"/>
      <c r="IFO109" s="134"/>
      <c r="IFP109" s="134"/>
      <c r="IFQ109" s="134"/>
      <c r="IFR109" s="134"/>
      <c r="IFS109" s="134"/>
      <c r="IFT109" s="134"/>
      <c r="IFU109" s="134"/>
      <c r="IFV109" s="134"/>
      <c r="IFW109" s="134"/>
      <c r="IFX109" s="134"/>
      <c r="IFY109" s="134"/>
      <c r="IFZ109" s="134"/>
      <c r="IGA109" s="134"/>
      <c r="IGB109" s="134"/>
      <c r="IGC109" s="134"/>
      <c r="IGD109" s="134"/>
      <c r="IGE109" s="134"/>
      <c r="IGF109" s="134"/>
      <c r="IGG109" s="134"/>
      <c r="IGH109" s="134"/>
      <c r="IGI109" s="134"/>
      <c r="IGJ109" s="134"/>
      <c r="IGK109" s="134"/>
      <c r="IGL109" s="134"/>
      <c r="IGM109" s="134"/>
      <c r="IGN109" s="134"/>
      <c r="IGO109" s="134"/>
      <c r="IGP109" s="134"/>
      <c r="IGQ109" s="134"/>
      <c r="IGR109" s="134"/>
      <c r="IGS109" s="134"/>
      <c r="IGT109" s="134"/>
      <c r="IGU109" s="134"/>
      <c r="IGV109" s="134"/>
      <c r="IGW109" s="134"/>
      <c r="IGX109" s="134"/>
      <c r="IGY109" s="134"/>
      <c r="IGZ109" s="134"/>
      <c r="IHA109" s="134"/>
      <c r="IHB109" s="134"/>
      <c r="IHC109" s="134"/>
      <c r="IHD109" s="134"/>
      <c r="IHE109" s="134"/>
      <c r="IHF109" s="134"/>
      <c r="IHG109" s="134"/>
      <c r="IHH109" s="134"/>
      <c r="IHI109" s="134"/>
      <c r="IHJ109" s="134"/>
      <c r="IHK109" s="134"/>
      <c r="IHL109" s="134"/>
      <c r="IHM109" s="134"/>
      <c r="IHN109" s="134"/>
      <c r="IHO109" s="134"/>
      <c r="IHP109" s="134"/>
      <c r="IHQ109" s="134"/>
      <c r="IHR109" s="134"/>
      <c r="IHS109" s="134"/>
      <c r="IHT109" s="134"/>
      <c r="IHU109" s="134"/>
      <c r="IHV109" s="134"/>
      <c r="IHW109" s="134"/>
      <c r="IHX109" s="134"/>
      <c r="IHY109" s="134"/>
      <c r="IHZ109" s="134"/>
      <c r="IIA109" s="134"/>
      <c r="IIB109" s="134"/>
      <c r="IIC109" s="134"/>
      <c r="IID109" s="134"/>
      <c r="IIE109" s="134"/>
      <c r="IIF109" s="134"/>
      <c r="IIG109" s="134"/>
      <c r="IIH109" s="134"/>
      <c r="III109" s="134"/>
      <c r="IIJ109" s="134"/>
      <c r="IIK109" s="134"/>
      <c r="IIL109" s="134"/>
      <c r="IIM109" s="134"/>
      <c r="IIN109" s="134"/>
      <c r="IIO109" s="134"/>
      <c r="IIP109" s="134"/>
      <c r="IIQ109" s="134"/>
      <c r="IIR109" s="134"/>
      <c r="IIS109" s="134"/>
      <c r="IIT109" s="134"/>
      <c r="IIU109" s="134"/>
      <c r="IIV109" s="134"/>
      <c r="IIW109" s="134"/>
      <c r="IIX109" s="134"/>
      <c r="IIY109" s="134"/>
      <c r="IIZ109" s="134"/>
      <c r="IJA109" s="134"/>
      <c r="IJB109" s="134"/>
      <c r="IJC109" s="134"/>
      <c r="IJD109" s="134"/>
      <c r="IJE109" s="134"/>
      <c r="IJF109" s="134"/>
      <c r="IJG109" s="134"/>
      <c r="IJH109" s="134"/>
      <c r="IJI109" s="134"/>
      <c r="IJJ109" s="134"/>
      <c r="IJK109" s="134"/>
      <c r="IJL109" s="134"/>
      <c r="IJM109" s="134"/>
      <c r="IJN109" s="134"/>
      <c r="IJO109" s="134"/>
      <c r="IJP109" s="134"/>
      <c r="IJQ109" s="134"/>
      <c r="IJR109" s="134"/>
      <c r="IJS109" s="134"/>
      <c r="IJT109" s="134"/>
      <c r="IJU109" s="134"/>
      <c r="IJV109" s="134"/>
      <c r="IJW109" s="134"/>
      <c r="IJX109" s="134"/>
      <c r="IJY109" s="134"/>
      <c r="IJZ109" s="134"/>
      <c r="IKA109" s="134"/>
      <c r="IKB109" s="134"/>
      <c r="IKC109" s="134"/>
      <c r="IKD109" s="134"/>
      <c r="IKE109" s="134"/>
      <c r="IKF109" s="134"/>
      <c r="IKG109" s="134"/>
      <c r="IKH109" s="134"/>
      <c r="IKI109" s="134"/>
      <c r="IKJ109" s="134"/>
      <c r="IKK109" s="134"/>
      <c r="IKL109" s="134"/>
      <c r="IKM109" s="134"/>
      <c r="IKN109" s="134"/>
      <c r="IKO109" s="134"/>
      <c r="IKP109" s="134"/>
      <c r="IKQ109" s="134"/>
      <c r="IKR109" s="134"/>
      <c r="IKS109" s="134"/>
      <c r="IKT109" s="134"/>
      <c r="IKU109" s="134"/>
      <c r="IKV109" s="134"/>
      <c r="IKW109" s="134"/>
      <c r="IKX109" s="134"/>
      <c r="IKY109" s="134"/>
      <c r="IKZ109" s="134"/>
      <c r="ILA109" s="134"/>
      <c r="ILB109" s="134"/>
      <c r="ILC109" s="134"/>
      <c r="ILD109" s="134"/>
      <c r="ILE109" s="134"/>
      <c r="ILF109" s="134"/>
      <c r="ILG109" s="134"/>
      <c r="ILH109" s="134"/>
      <c r="ILI109" s="134"/>
      <c r="ILJ109" s="134"/>
      <c r="ILK109" s="134"/>
      <c r="ILL109" s="134"/>
      <c r="ILM109" s="134"/>
      <c r="ILN109" s="134"/>
      <c r="ILO109" s="134"/>
      <c r="ILP109" s="134"/>
      <c r="ILQ109" s="134"/>
      <c r="ILR109" s="134"/>
      <c r="ILS109" s="134"/>
      <c r="ILT109" s="134"/>
      <c r="ILU109" s="134"/>
      <c r="ILV109" s="134"/>
      <c r="ILW109" s="134"/>
      <c r="ILX109" s="134"/>
      <c r="ILY109" s="134"/>
      <c r="ILZ109" s="134"/>
      <c r="IMA109" s="134"/>
      <c r="IMB109" s="134"/>
      <c r="IMC109" s="134"/>
      <c r="IMD109" s="134"/>
      <c r="IME109" s="134"/>
      <c r="IMF109" s="134"/>
      <c r="IMG109" s="134"/>
      <c r="IMH109" s="134"/>
      <c r="IMI109" s="134"/>
      <c r="IMJ109" s="134"/>
      <c r="IMK109" s="134"/>
      <c r="IML109" s="134"/>
      <c r="IMM109" s="134"/>
      <c r="IMN109" s="134"/>
      <c r="IMO109" s="134"/>
      <c r="IMP109" s="134"/>
      <c r="IMQ109" s="134"/>
      <c r="IMR109" s="134"/>
      <c r="IMS109" s="134"/>
      <c r="IMT109" s="134"/>
      <c r="IMU109" s="134"/>
      <c r="IMV109" s="134"/>
      <c r="IMW109" s="134"/>
      <c r="IMX109" s="134"/>
      <c r="IMY109" s="134"/>
      <c r="IMZ109" s="134"/>
      <c r="INA109" s="134"/>
      <c r="INB109" s="134"/>
      <c r="INC109" s="134"/>
      <c r="IND109" s="134"/>
      <c r="INE109" s="134"/>
      <c r="INF109" s="134"/>
      <c r="ING109" s="134"/>
      <c r="INH109" s="134"/>
      <c r="INI109" s="134"/>
      <c r="INJ109" s="134"/>
      <c r="INK109" s="134"/>
      <c r="INL109" s="134"/>
      <c r="INM109" s="134"/>
      <c r="INN109" s="134"/>
      <c r="INO109" s="134"/>
      <c r="INP109" s="134"/>
      <c r="INQ109" s="134"/>
      <c r="INR109" s="134"/>
      <c r="INS109" s="134"/>
      <c r="INT109" s="134"/>
      <c r="INU109" s="134"/>
      <c r="INV109" s="134"/>
      <c r="INW109" s="134"/>
      <c r="INX109" s="134"/>
      <c r="INY109" s="134"/>
      <c r="INZ109" s="134"/>
      <c r="IOA109" s="134"/>
      <c r="IOB109" s="134"/>
      <c r="IOC109" s="134"/>
      <c r="IOD109" s="134"/>
      <c r="IOE109" s="134"/>
      <c r="IOF109" s="134"/>
      <c r="IOG109" s="134"/>
      <c r="IOH109" s="134"/>
      <c r="IOI109" s="134"/>
      <c r="IOJ109" s="134"/>
      <c r="IOK109" s="134"/>
      <c r="IOL109" s="134"/>
      <c r="IOM109" s="134"/>
      <c r="ION109" s="134"/>
      <c r="IOO109" s="134"/>
      <c r="IOP109" s="134"/>
      <c r="IOQ109" s="134"/>
      <c r="IOR109" s="134"/>
      <c r="IOS109" s="134"/>
      <c r="IOT109" s="134"/>
      <c r="IOU109" s="134"/>
      <c r="IOV109" s="134"/>
      <c r="IOW109" s="134"/>
      <c r="IOX109" s="134"/>
      <c r="IOY109" s="134"/>
      <c r="IOZ109" s="134"/>
      <c r="IPA109" s="134"/>
      <c r="IPB109" s="134"/>
      <c r="IPC109" s="134"/>
      <c r="IPD109" s="134"/>
      <c r="IPE109" s="134"/>
      <c r="IPF109" s="134"/>
      <c r="IPG109" s="134"/>
      <c r="IPH109" s="134"/>
      <c r="IPI109" s="134"/>
      <c r="IPJ109" s="134"/>
      <c r="IPK109" s="134"/>
      <c r="IPL109" s="134"/>
      <c r="IPM109" s="134"/>
      <c r="IPN109" s="134"/>
      <c r="IPO109" s="134"/>
      <c r="IPP109" s="134"/>
      <c r="IPQ109" s="134"/>
      <c r="IPR109" s="134"/>
      <c r="IPS109" s="134"/>
      <c r="IPT109" s="134"/>
      <c r="IPU109" s="134"/>
      <c r="IPV109" s="134"/>
      <c r="IPW109" s="134"/>
      <c r="IPX109" s="134"/>
      <c r="IPY109" s="134"/>
      <c r="IPZ109" s="134"/>
      <c r="IQA109" s="134"/>
      <c r="IQB109" s="134"/>
      <c r="IQC109" s="134"/>
      <c r="IQD109" s="134"/>
      <c r="IQE109" s="134"/>
      <c r="IQF109" s="134"/>
      <c r="IQG109" s="134"/>
      <c r="IQH109" s="134"/>
      <c r="IQI109" s="134"/>
      <c r="IQJ109" s="134"/>
      <c r="IQK109" s="134"/>
      <c r="IQL109" s="134"/>
      <c r="IQM109" s="134"/>
      <c r="IQN109" s="134"/>
      <c r="IQO109" s="134"/>
      <c r="IQP109" s="134"/>
      <c r="IQQ109" s="134"/>
      <c r="IQR109" s="134"/>
      <c r="IQS109" s="134"/>
      <c r="IQT109" s="134"/>
      <c r="IQU109" s="134"/>
      <c r="IQV109" s="134"/>
      <c r="IQW109" s="134"/>
      <c r="IQX109" s="134"/>
      <c r="IQY109" s="134"/>
      <c r="IQZ109" s="134"/>
      <c r="IRA109" s="134"/>
      <c r="IRB109" s="134"/>
      <c r="IRC109" s="134"/>
      <c r="IRD109" s="134"/>
      <c r="IRE109" s="134"/>
      <c r="IRF109" s="134"/>
      <c r="IRG109" s="134"/>
      <c r="IRH109" s="134"/>
      <c r="IRI109" s="134"/>
      <c r="IRJ109" s="134"/>
      <c r="IRK109" s="134"/>
      <c r="IRL109" s="134"/>
      <c r="IRM109" s="134"/>
      <c r="IRN109" s="134"/>
      <c r="IRO109" s="134"/>
      <c r="IRP109" s="134"/>
      <c r="IRQ109" s="134"/>
      <c r="IRR109" s="134"/>
      <c r="IRS109" s="134"/>
      <c r="IRT109" s="134"/>
      <c r="IRU109" s="134"/>
      <c r="IRV109" s="134"/>
      <c r="IRW109" s="134"/>
      <c r="IRX109" s="134"/>
      <c r="IRY109" s="134"/>
      <c r="IRZ109" s="134"/>
      <c r="ISA109" s="134"/>
      <c r="ISB109" s="134"/>
      <c r="ISC109" s="134"/>
      <c r="ISD109" s="134"/>
      <c r="ISE109" s="134"/>
      <c r="ISF109" s="134"/>
      <c r="ISG109" s="134"/>
      <c r="ISH109" s="134"/>
      <c r="ISI109" s="134"/>
      <c r="ISJ109" s="134"/>
      <c r="ISK109" s="134"/>
      <c r="ISL109" s="134"/>
      <c r="ISM109" s="134"/>
      <c r="ISN109" s="134"/>
      <c r="ISO109" s="134"/>
      <c r="ISP109" s="134"/>
      <c r="ISQ109" s="134"/>
      <c r="ISR109" s="134"/>
      <c r="ISS109" s="134"/>
      <c r="IST109" s="134"/>
      <c r="ISU109" s="134"/>
      <c r="ISV109" s="134"/>
      <c r="ISW109" s="134"/>
      <c r="ISX109" s="134"/>
      <c r="ISY109" s="134"/>
      <c r="ISZ109" s="134"/>
      <c r="ITA109" s="134"/>
      <c r="ITB109" s="134"/>
      <c r="ITC109" s="134"/>
      <c r="ITD109" s="134"/>
      <c r="ITE109" s="134"/>
      <c r="ITF109" s="134"/>
      <c r="ITG109" s="134"/>
      <c r="ITH109" s="134"/>
      <c r="ITI109" s="134"/>
      <c r="ITJ109" s="134"/>
      <c r="ITK109" s="134"/>
      <c r="ITL109" s="134"/>
      <c r="ITM109" s="134"/>
      <c r="ITN109" s="134"/>
      <c r="ITO109" s="134"/>
      <c r="ITP109" s="134"/>
      <c r="ITQ109" s="134"/>
      <c r="ITR109" s="134"/>
      <c r="ITS109" s="134"/>
      <c r="ITT109" s="134"/>
      <c r="ITU109" s="134"/>
      <c r="ITV109" s="134"/>
      <c r="ITW109" s="134"/>
      <c r="ITX109" s="134"/>
      <c r="ITY109" s="134"/>
      <c r="ITZ109" s="134"/>
      <c r="IUA109" s="134"/>
      <c r="IUB109" s="134"/>
      <c r="IUC109" s="134"/>
      <c r="IUD109" s="134"/>
      <c r="IUE109" s="134"/>
      <c r="IUF109" s="134"/>
      <c r="IUG109" s="134"/>
      <c r="IUH109" s="134"/>
      <c r="IUI109" s="134"/>
      <c r="IUJ109" s="134"/>
      <c r="IUK109" s="134"/>
      <c r="IUL109" s="134"/>
      <c r="IUM109" s="134"/>
      <c r="IUN109" s="134"/>
      <c r="IUO109" s="134"/>
      <c r="IUP109" s="134"/>
      <c r="IUQ109" s="134"/>
      <c r="IUR109" s="134"/>
      <c r="IUS109" s="134"/>
      <c r="IUT109" s="134"/>
      <c r="IUU109" s="134"/>
      <c r="IUV109" s="134"/>
      <c r="IUW109" s="134"/>
      <c r="IUX109" s="134"/>
      <c r="IUY109" s="134"/>
      <c r="IUZ109" s="134"/>
      <c r="IVA109" s="134"/>
      <c r="IVB109" s="134"/>
      <c r="IVC109" s="134"/>
      <c r="IVD109" s="134"/>
      <c r="IVE109" s="134"/>
      <c r="IVF109" s="134"/>
      <c r="IVG109" s="134"/>
      <c r="IVH109" s="134"/>
      <c r="IVI109" s="134"/>
      <c r="IVJ109" s="134"/>
      <c r="IVK109" s="134"/>
      <c r="IVL109" s="134"/>
      <c r="IVM109" s="134"/>
      <c r="IVN109" s="134"/>
      <c r="IVO109" s="134"/>
      <c r="IVP109" s="134"/>
      <c r="IVQ109" s="134"/>
      <c r="IVR109" s="134"/>
      <c r="IVS109" s="134"/>
      <c r="IVT109" s="134"/>
      <c r="IVU109" s="134"/>
      <c r="IVV109" s="134"/>
      <c r="IVW109" s="134"/>
      <c r="IVX109" s="134"/>
      <c r="IVY109" s="134"/>
      <c r="IVZ109" s="134"/>
      <c r="IWA109" s="134"/>
      <c r="IWB109" s="134"/>
      <c r="IWC109" s="134"/>
      <c r="IWD109" s="134"/>
      <c r="IWE109" s="134"/>
      <c r="IWF109" s="134"/>
      <c r="IWG109" s="134"/>
      <c r="IWH109" s="134"/>
      <c r="IWI109" s="134"/>
      <c r="IWJ109" s="134"/>
      <c r="IWK109" s="134"/>
      <c r="IWL109" s="134"/>
      <c r="IWM109" s="134"/>
      <c r="IWN109" s="134"/>
      <c r="IWO109" s="134"/>
      <c r="IWP109" s="134"/>
      <c r="IWQ109" s="134"/>
      <c r="IWR109" s="134"/>
      <c r="IWS109" s="134"/>
      <c r="IWT109" s="134"/>
      <c r="IWU109" s="134"/>
      <c r="IWV109" s="134"/>
      <c r="IWW109" s="134"/>
      <c r="IWX109" s="134"/>
      <c r="IWY109" s="134"/>
      <c r="IWZ109" s="134"/>
      <c r="IXA109" s="134"/>
      <c r="IXB109" s="134"/>
      <c r="IXC109" s="134"/>
      <c r="IXD109" s="134"/>
      <c r="IXE109" s="134"/>
      <c r="IXF109" s="134"/>
      <c r="IXG109" s="134"/>
      <c r="IXH109" s="134"/>
      <c r="IXI109" s="134"/>
      <c r="IXJ109" s="134"/>
      <c r="IXK109" s="134"/>
      <c r="IXL109" s="134"/>
      <c r="IXM109" s="134"/>
      <c r="IXN109" s="134"/>
      <c r="IXO109" s="134"/>
      <c r="IXP109" s="134"/>
      <c r="IXQ109" s="134"/>
      <c r="IXR109" s="134"/>
      <c r="IXS109" s="134"/>
      <c r="IXT109" s="134"/>
      <c r="IXU109" s="134"/>
      <c r="IXV109" s="134"/>
      <c r="IXW109" s="134"/>
      <c r="IXX109" s="134"/>
      <c r="IXY109" s="134"/>
      <c r="IXZ109" s="134"/>
      <c r="IYA109" s="134"/>
      <c r="IYB109" s="134"/>
      <c r="IYC109" s="134"/>
      <c r="IYD109" s="134"/>
      <c r="IYE109" s="134"/>
      <c r="IYF109" s="134"/>
      <c r="IYG109" s="134"/>
      <c r="IYH109" s="134"/>
      <c r="IYI109" s="134"/>
      <c r="IYJ109" s="134"/>
      <c r="IYK109" s="134"/>
      <c r="IYL109" s="134"/>
      <c r="IYM109" s="134"/>
      <c r="IYN109" s="134"/>
      <c r="IYO109" s="134"/>
      <c r="IYP109" s="134"/>
      <c r="IYQ109" s="134"/>
      <c r="IYR109" s="134"/>
      <c r="IYS109" s="134"/>
      <c r="IYT109" s="134"/>
      <c r="IYU109" s="134"/>
      <c r="IYV109" s="134"/>
      <c r="IYW109" s="134"/>
      <c r="IYX109" s="134"/>
      <c r="IYY109" s="134"/>
      <c r="IYZ109" s="134"/>
      <c r="IZA109" s="134"/>
      <c r="IZB109" s="134"/>
      <c r="IZC109" s="134"/>
      <c r="IZD109" s="134"/>
      <c r="IZE109" s="134"/>
      <c r="IZF109" s="134"/>
      <c r="IZG109" s="134"/>
      <c r="IZH109" s="134"/>
      <c r="IZI109" s="134"/>
      <c r="IZJ109" s="134"/>
      <c r="IZK109" s="134"/>
      <c r="IZL109" s="134"/>
      <c r="IZM109" s="134"/>
      <c r="IZN109" s="134"/>
      <c r="IZO109" s="134"/>
      <c r="IZP109" s="134"/>
      <c r="IZQ109" s="134"/>
      <c r="IZR109" s="134"/>
      <c r="IZS109" s="134"/>
      <c r="IZT109" s="134"/>
      <c r="IZU109" s="134"/>
      <c r="IZV109" s="134"/>
      <c r="IZW109" s="134"/>
      <c r="IZX109" s="134"/>
      <c r="IZY109" s="134"/>
      <c r="IZZ109" s="134"/>
      <c r="JAA109" s="134"/>
      <c r="JAB109" s="134"/>
      <c r="JAC109" s="134"/>
      <c r="JAD109" s="134"/>
      <c r="JAE109" s="134"/>
      <c r="JAF109" s="134"/>
      <c r="JAG109" s="134"/>
      <c r="JAH109" s="134"/>
      <c r="JAI109" s="134"/>
      <c r="JAJ109" s="134"/>
      <c r="JAK109" s="134"/>
      <c r="JAL109" s="134"/>
      <c r="JAM109" s="134"/>
      <c r="JAN109" s="134"/>
      <c r="JAO109" s="134"/>
      <c r="JAP109" s="134"/>
      <c r="JAQ109" s="134"/>
      <c r="JAR109" s="134"/>
      <c r="JAS109" s="134"/>
      <c r="JAT109" s="134"/>
      <c r="JAU109" s="134"/>
      <c r="JAV109" s="134"/>
      <c r="JAW109" s="134"/>
      <c r="JAX109" s="134"/>
      <c r="JAY109" s="134"/>
      <c r="JAZ109" s="134"/>
      <c r="JBA109" s="134"/>
      <c r="JBB109" s="134"/>
      <c r="JBC109" s="134"/>
      <c r="JBD109" s="134"/>
      <c r="JBE109" s="134"/>
      <c r="JBF109" s="134"/>
      <c r="JBG109" s="134"/>
      <c r="JBH109" s="134"/>
      <c r="JBI109" s="134"/>
      <c r="JBJ109" s="134"/>
      <c r="JBK109" s="134"/>
      <c r="JBL109" s="134"/>
      <c r="JBM109" s="134"/>
      <c r="JBN109" s="134"/>
      <c r="JBO109" s="134"/>
      <c r="JBP109" s="134"/>
      <c r="JBQ109" s="134"/>
      <c r="JBR109" s="134"/>
      <c r="JBS109" s="134"/>
      <c r="JBT109" s="134"/>
      <c r="JBU109" s="134"/>
      <c r="JBV109" s="134"/>
      <c r="JBW109" s="134"/>
      <c r="JBX109" s="134"/>
      <c r="JBY109" s="134"/>
      <c r="JBZ109" s="134"/>
      <c r="JCA109" s="134"/>
      <c r="JCB109" s="134"/>
      <c r="JCC109" s="134"/>
      <c r="JCD109" s="134"/>
      <c r="JCE109" s="134"/>
      <c r="JCF109" s="134"/>
      <c r="JCG109" s="134"/>
      <c r="JCH109" s="134"/>
      <c r="JCI109" s="134"/>
      <c r="JCJ109" s="134"/>
      <c r="JCK109" s="134"/>
      <c r="JCL109" s="134"/>
      <c r="JCM109" s="134"/>
      <c r="JCN109" s="134"/>
      <c r="JCO109" s="134"/>
      <c r="JCP109" s="134"/>
      <c r="JCQ109" s="134"/>
      <c r="JCR109" s="134"/>
      <c r="JCS109" s="134"/>
      <c r="JCT109" s="134"/>
      <c r="JCU109" s="134"/>
      <c r="JCV109" s="134"/>
      <c r="JCW109" s="134"/>
      <c r="JCX109" s="134"/>
      <c r="JCY109" s="134"/>
      <c r="JCZ109" s="134"/>
      <c r="JDA109" s="134"/>
      <c r="JDB109" s="134"/>
      <c r="JDC109" s="134"/>
      <c r="JDD109" s="134"/>
      <c r="JDE109" s="134"/>
      <c r="JDF109" s="134"/>
      <c r="JDG109" s="134"/>
      <c r="JDH109" s="134"/>
      <c r="JDI109" s="134"/>
      <c r="JDJ109" s="134"/>
      <c r="JDK109" s="134"/>
      <c r="JDL109" s="134"/>
      <c r="JDM109" s="134"/>
      <c r="JDN109" s="134"/>
      <c r="JDO109" s="134"/>
      <c r="JDP109" s="134"/>
      <c r="JDQ109" s="134"/>
      <c r="JDR109" s="134"/>
      <c r="JDS109" s="134"/>
      <c r="JDT109" s="134"/>
      <c r="JDU109" s="134"/>
      <c r="JDV109" s="134"/>
      <c r="JDW109" s="134"/>
      <c r="JDX109" s="134"/>
      <c r="JDY109" s="134"/>
      <c r="JDZ109" s="134"/>
      <c r="JEA109" s="134"/>
      <c r="JEB109" s="134"/>
      <c r="JEC109" s="134"/>
      <c r="JED109" s="134"/>
      <c r="JEE109" s="134"/>
      <c r="JEF109" s="134"/>
      <c r="JEG109" s="134"/>
      <c r="JEH109" s="134"/>
      <c r="JEI109" s="134"/>
      <c r="JEJ109" s="134"/>
      <c r="JEK109" s="134"/>
      <c r="JEL109" s="134"/>
      <c r="JEM109" s="134"/>
      <c r="JEN109" s="134"/>
      <c r="JEO109" s="134"/>
      <c r="JEP109" s="134"/>
      <c r="JEQ109" s="134"/>
      <c r="JER109" s="134"/>
      <c r="JES109" s="134"/>
      <c r="JET109" s="134"/>
      <c r="JEU109" s="134"/>
      <c r="JEV109" s="134"/>
      <c r="JEW109" s="134"/>
      <c r="JEX109" s="134"/>
      <c r="JEY109" s="134"/>
      <c r="JEZ109" s="134"/>
      <c r="JFA109" s="134"/>
      <c r="JFB109" s="134"/>
      <c r="JFC109" s="134"/>
      <c r="JFD109" s="134"/>
      <c r="JFE109" s="134"/>
      <c r="JFF109" s="134"/>
      <c r="JFG109" s="134"/>
      <c r="JFH109" s="134"/>
      <c r="JFI109" s="134"/>
      <c r="JFJ109" s="134"/>
      <c r="JFK109" s="134"/>
      <c r="JFL109" s="134"/>
      <c r="JFM109" s="134"/>
      <c r="JFN109" s="134"/>
      <c r="JFO109" s="134"/>
      <c r="JFP109" s="134"/>
      <c r="JFQ109" s="134"/>
      <c r="JFR109" s="134"/>
      <c r="JFS109" s="134"/>
      <c r="JFT109" s="134"/>
      <c r="JFU109" s="134"/>
      <c r="JFV109" s="134"/>
      <c r="JFW109" s="134"/>
      <c r="JFX109" s="134"/>
      <c r="JFY109" s="134"/>
      <c r="JFZ109" s="134"/>
      <c r="JGA109" s="134"/>
      <c r="JGB109" s="134"/>
      <c r="JGC109" s="134"/>
      <c r="JGD109" s="134"/>
      <c r="JGE109" s="134"/>
      <c r="JGF109" s="134"/>
      <c r="JGG109" s="134"/>
      <c r="JGH109" s="134"/>
      <c r="JGI109" s="134"/>
      <c r="JGJ109" s="134"/>
      <c r="JGK109" s="134"/>
      <c r="JGL109" s="134"/>
      <c r="JGM109" s="134"/>
      <c r="JGN109" s="134"/>
      <c r="JGO109" s="134"/>
      <c r="JGP109" s="134"/>
      <c r="JGQ109" s="134"/>
      <c r="JGR109" s="134"/>
      <c r="JGS109" s="134"/>
      <c r="JGT109" s="134"/>
      <c r="JGU109" s="134"/>
      <c r="JGV109" s="134"/>
      <c r="JGW109" s="134"/>
      <c r="JGX109" s="134"/>
      <c r="JGY109" s="134"/>
      <c r="JGZ109" s="134"/>
      <c r="JHA109" s="134"/>
      <c r="JHB109" s="134"/>
      <c r="JHC109" s="134"/>
      <c r="JHD109" s="134"/>
      <c r="JHE109" s="134"/>
      <c r="JHF109" s="134"/>
      <c r="JHG109" s="134"/>
      <c r="JHH109" s="134"/>
      <c r="JHI109" s="134"/>
      <c r="JHJ109" s="134"/>
      <c r="JHK109" s="134"/>
      <c r="JHL109" s="134"/>
      <c r="JHM109" s="134"/>
      <c r="JHN109" s="134"/>
      <c r="JHO109" s="134"/>
      <c r="JHP109" s="134"/>
      <c r="JHQ109" s="134"/>
      <c r="JHR109" s="134"/>
      <c r="JHS109" s="134"/>
      <c r="JHT109" s="134"/>
      <c r="JHU109" s="134"/>
      <c r="JHV109" s="134"/>
      <c r="JHW109" s="134"/>
      <c r="JHX109" s="134"/>
      <c r="JHY109" s="134"/>
      <c r="JHZ109" s="134"/>
      <c r="JIA109" s="134"/>
      <c r="JIB109" s="134"/>
      <c r="JIC109" s="134"/>
      <c r="JID109" s="134"/>
      <c r="JIE109" s="134"/>
      <c r="JIF109" s="134"/>
      <c r="JIG109" s="134"/>
      <c r="JIH109" s="134"/>
      <c r="JII109" s="134"/>
      <c r="JIJ109" s="134"/>
      <c r="JIK109" s="134"/>
      <c r="JIL109" s="134"/>
      <c r="JIM109" s="134"/>
      <c r="JIN109" s="134"/>
      <c r="JIO109" s="134"/>
      <c r="JIP109" s="134"/>
      <c r="JIQ109" s="134"/>
      <c r="JIR109" s="134"/>
      <c r="JIS109" s="134"/>
      <c r="JIT109" s="134"/>
      <c r="JIU109" s="134"/>
      <c r="JIV109" s="134"/>
      <c r="JIW109" s="134"/>
      <c r="JIX109" s="134"/>
      <c r="JIY109" s="134"/>
      <c r="JIZ109" s="134"/>
      <c r="JJA109" s="134"/>
      <c r="JJB109" s="134"/>
      <c r="JJC109" s="134"/>
      <c r="JJD109" s="134"/>
      <c r="JJE109" s="134"/>
      <c r="JJF109" s="134"/>
      <c r="JJG109" s="134"/>
      <c r="JJH109" s="134"/>
      <c r="JJI109" s="134"/>
      <c r="JJJ109" s="134"/>
      <c r="JJK109" s="134"/>
      <c r="JJL109" s="134"/>
      <c r="JJM109" s="134"/>
      <c r="JJN109" s="134"/>
      <c r="JJO109" s="134"/>
      <c r="JJP109" s="134"/>
      <c r="JJQ109" s="134"/>
      <c r="JJR109" s="134"/>
      <c r="JJS109" s="134"/>
      <c r="JJT109" s="134"/>
      <c r="JJU109" s="134"/>
      <c r="JJV109" s="134"/>
      <c r="JJW109" s="134"/>
      <c r="JJX109" s="134"/>
      <c r="JJY109" s="134"/>
      <c r="JJZ109" s="134"/>
      <c r="JKA109" s="134"/>
      <c r="JKB109" s="134"/>
      <c r="JKC109" s="134"/>
      <c r="JKD109" s="134"/>
      <c r="JKE109" s="134"/>
      <c r="JKF109" s="134"/>
      <c r="JKG109" s="134"/>
      <c r="JKH109" s="134"/>
      <c r="JKI109" s="134"/>
      <c r="JKJ109" s="134"/>
      <c r="JKK109" s="134"/>
      <c r="JKL109" s="134"/>
      <c r="JKM109" s="134"/>
      <c r="JKN109" s="134"/>
      <c r="JKO109" s="134"/>
      <c r="JKP109" s="134"/>
      <c r="JKQ109" s="134"/>
      <c r="JKR109" s="134"/>
      <c r="JKS109" s="134"/>
      <c r="JKT109" s="134"/>
      <c r="JKU109" s="134"/>
      <c r="JKV109" s="134"/>
      <c r="JKW109" s="134"/>
      <c r="JKX109" s="134"/>
      <c r="JKY109" s="134"/>
      <c r="JKZ109" s="134"/>
      <c r="JLA109" s="134"/>
      <c r="JLB109" s="134"/>
      <c r="JLC109" s="134"/>
      <c r="JLD109" s="134"/>
      <c r="JLE109" s="134"/>
      <c r="JLF109" s="134"/>
      <c r="JLG109" s="134"/>
      <c r="JLH109" s="134"/>
      <c r="JLI109" s="134"/>
      <c r="JLJ109" s="134"/>
      <c r="JLK109" s="134"/>
      <c r="JLL109" s="134"/>
      <c r="JLM109" s="134"/>
      <c r="JLN109" s="134"/>
      <c r="JLO109" s="134"/>
      <c r="JLP109" s="134"/>
      <c r="JLQ109" s="134"/>
      <c r="JLR109" s="134"/>
      <c r="JLS109" s="134"/>
      <c r="JLT109" s="134"/>
      <c r="JLU109" s="134"/>
      <c r="JLV109" s="134"/>
      <c r="JLW109" s="134"/>
      <c r="JLX109" s="134"/>
      <c r="JLY109" s="134"/>
      <c r="JLZ109" s="134"/>
      <c r="JMA109" s="134"/>
      <c r="JMB109" s="134"/>
      <c r="JMC109" s="134"/>
      <c r="JMD109" s="134"/>
      <c r="JME109" s="134"/>
      <c r="JMF109" s="134"/>
      <c r="JMG109" s="134"/>
      <c r="JMH109" s="134"/>
      <c r="JMI109" s="134"/>
      <c r="JMJ109" s="134"/>
      <c r="JMK109" s="134"/>
      <c r="JML109" s="134"/>
      <c r="JMM109" s="134"/>
      <c r="JMN109" s="134"/>
      <c r="JMO109" s="134"/>
      <c r="JMP109" s="134"/>
      <c r="JMQ109" s="134"/>
      <c r="JMR109" s="134"/>
      <c r="JMS109" s="134"/>
      <c r="JMT109" s="134"/>
      <c r="JMU109" s="134"/>
      <c r="JMV109" s="134"/>
      <c r="JMW109" s="134"/>
      <c r="JMX109" s="134"/>
      <c r="JMY109" s="134"/>
      <c r="JMZ109" s="134"/>
      <c r="JNA109" s="134"/>
      <c r="JNB109" s="134"/>
      <c r="JNC109" s="134"/>
      <c r="JND109" s="134"/>
      <c r="JNE109" s="134"/>
      <c r="JNF109" s="134"/>
      <c r="JNG109" s="134"/>
      <c r="JNH109" s="134"/>
      <c r="JNI109" s="134"/>
      <c r="JNJ109" s="134"/>
      <c r="JNK109" s="134"/>
      <c r="JNL109" s="134"/>
      <c r="JNM109" s="134"/>
      <c r="JNN109" s="134"/>
      <c r="JNO109" s="134"/>
      <c r="JNP109" s="134"/>
      <c r="JNQ109" s="134"/>
      <c r="JNR109" s="134"/>
      <c r="JNS109" s="134"/>
      <c r="JNT109" s="134"/>
      <c r="JNU109" s="134"/>
      <c r="JNV109" s="134"/>
      <c r="JNW109" s="134"/>
      <c r="JNX109" s="134"/>
      <c r="JNY109" s="134"/>
      <c r="JNZ109" s="134"/>
      <c r="JOA109" s="134"/>
      <c r="JOB109" s="134"/>
      <c r="JOC109" s="134"/>
      <c r="JOD109" s="134"/>
      <c r="JOE109" s="134"/>
      <c r="JOF109" s="134"/>
      <c r="JOG109" s="134"/>
      <c r="JOH109" s="134"/>
      <c r="JOI109" s="134"/>
      <c r="JOJ109" s="134"/>
      <c r="JOK109" s="134"/>
      <c r="JOL109" s="134"/>
      <c r="JOM109" s="134"/>
      <c r="JON109" s="134"/>
      <c r="JOO109" s="134"/>
      <c r="JOP109" s="134"/>
      <c r="JOQ109" s="134"/>
      <c r="JOR109" s="134"/>
      <c r="JOS109" s="134"/>
      <c r="JOT109" s="134"/>
      <c r="JOU109" s="134"/>
      <c r="JOV109" s="134"/>
      <c r="JOW109" s="134"/>
      <c r="JOX109" s="134"/>
      <c r="JOY109" s="134"/>
      <c r="JOZ109" s="134"/>
      <c r="JPA109" s="134"/>
      <c r="JPB109" s="134"/>
      <c r="JPC109" s="134"/>
      <c r="JPD109" s="134"/>
      <c r="JPE109" s="134"/>
      <c r="JPF109" s="134"/>
      <c r="JPG109" s="134"/>
      <c r="JPH109" s="134"/>
      <c r="JPI109" s="134"/>
      <c r="JPJ109" s="134"/>
      <c r="JPK109" s="134"/>
      <c r="JPL109" s="134"/>
      <c r="JPM109" s="134"/>
      <c r="JPN109" s="134"/>
      <c r="JPO109" s="134"/>
      <c r="JPP109" s="134"/>
      <c r="JPQ109" s="134"/>
      <c r="JPR109" s="134"/>
      <c r="JPS109" s="134"/>
      <c r="JPT109" s="134"/>
      <c r="JPU109" s="134"/>
      <c r="JPV109" s="134"/>
      <c r="JPW109" s="134"/>
      <c r="JPX109" s="134"/>
      <c r="JPY109" s="134"/>
      <c r="JPZ109" s="134"/>
      <c r="JQA109" s="134"/>
      <c r="JQB109" s="134"/>
      <c r="JQC109" s="134"/>
      <c r="JQD109" s="134"/>
      <c r="JQE109" s="134"/>
      <c r="JQF109" s="134"/>
      <c r="JQG109" s="134"/>
      <c r="JQH109" s="134"/>
      <c r="JQI109" s="134"/>
      <c r="JQJ109" s="134"/>
      <c r="JQK109" s="134"/>
      <c r="JQL109" s="134"/>
      <c r="JQM109" s="134"/>
      <c r="JQN109" s="134"/>
      <c r="JQO109" s="134"/>
      <c r="JQP109" s="134"/>
      <c r="JQQ109" s="134"/>
      <c r="JQR109" s="134"/>
      <c r="JQS109" s="134"/>
      <c r="JQT109" s="134"/>
      <c r="JQU109" s="134"/>
      <c r="JQV109" s="134"/>
      <c r="JQW109" s="134"/>
      <c r="JQX109" s="134"/>
      <c r="JQY109" s="134"/>
      <c r="JQZ109" s="134"/>
      <c r="JRA109" s="134"/>
      <c r="JRB109" s="134"/>
      <c r="JRC109" s="134"/>
      <c r="JRD109" s="134"/>
      <c r="JRE109" s="134"/>
      <c r="JRF109" s="134"/>
      <c r="JRG109" s="134"/>
      <c r="JRH109" s="134"/>
      <c r="JRI109" s="134"/>
      <c r="JRJ109" s="134"/>
      <c r="JRK109" s="134"/>
      <c r="JRL109" s="134"/>
      <c r="JRM109" s="134"/>
      <c r="JRN109" s="134"/>
      <c r="JRO109" s="134"/>
      <c r="JRP109" s="134"/>
      <c r="JRQ109" s="134"/>
      <c r="JRR109" s="134"/>
      <c r="JRS109" s="134"/>
      <c r="JRT109" s="134"/>
      <c r="JRU109" s="134"/>
      <c r="JRV109" s="134"/>
      <c r="JRW109" s="134"/>
      <c r="JRX109" s="134"/>
      <c r="JRY109" s="134"/>
      <c r="JRZ109" s="134"/>
      <c r="JSA109" s="134"/>
      <c r="JSB109" s="134"/>
      <c r="JSC109" s="134"/>
      <c r="JSD109" s="134"/>
      <c r="JSE109" s="134"/>
      <c r="JSF109" s="134"/>
      <c r="JSG109" s="134"/>
      <c r="JSH109" s="134"/>
      <c r="JSI109" s="134"/>
      <c r="JSJ109" s="134"/>
      <c r="JSK109" s="134"/>
      <c r="JSL109" s="134"/>
      <c r="JSM109" s="134"/>
      <c r="JSN109" s="134"/>
      <c r="JSO109" s="134"/>
      <c r="JSP109" s="134"/>
      <c r="JSQ109" s="134"/>
      <c r="JSR109" s="134"/>
      <c r="JSS109" s="134"/>
      <c r="JST109" s="134"/>
      <c r="JSU109" s="134"/>
      <c r="JSV109" s="134"/>
      <c r="JSW109" s="134"/>
      <c r="JSX109" s="134"/>
      <c r="JSY109" s="134"/>
      <c r="JSZ109" s="134"/>
      <c r="JTA109" s="134"/>
      <c r="JTB109" s="134"/>
      <c r="JTC109" s="134"/>
      <c r="JTD109" s="134"/>
      <c r="JTE109" s="134"/>
      <c r="JTF109" s="134"/>
      <c r="JTG109" s="134"/>
      <c r="JTH109" s="134"/>
      <c r="JTI109" s="134"/>
      <c r="JTJ109" s="134"/>
      <c r="JTK109" s="134"/>
      <c r="JTL109" s="134"/>
      <c r="JTM109" s="134"/>
      <c r="JTN109" s="134"/>
      <c r="JTO109" s="134"/>
      <c r="JTP109" s="134"/>
      <c r="JTQ109" s="134"/>
      <c r="JTR109" s="134"/>
      <c r="JTS109" s="134"/>
      <c r="JTT109" s="134"/>
      <c r="JTU109" s="134"/>
      <c r="JTV109" s="134"/>
      <c r="JTW109" s="134"/>
      <c r="JTX109" s="134"/>
      <c r="JTY109" s="134"/>
      <c r="JTZ109" s="134"/>
      <c r="JUA109" s="134"/>
      <c r="JUB109" s="134"/>
      <c r="JUC109" s="134"/>
      <c r="JUD109" s="134"/>
      <c r="JUE109" s="134"/>
      <c r="JUF109" s="134"/>
      <c r="JUG109" s="134"/>
      <c r="JUH109" s="134"/>
      <c r="JUI109" s="134"/>
      <c r="JUJ109" s="134"/>
      <c r="JUK109" s="134"/>
      <c r="JUL109" s="134"/>
      <c r="JUM109" s="134"/>
      <c r="JUN109" s="134"/>
      <c r="JUO109" s="134"/>
      <c r="JUP109" s="134"/>
      <c r="JUQ109" s="134"/>
      <c r="JUR109" s="134"/>
      <c r="JUS109" s="134"/>
      <c r="JUT109" s="134"/>
      <c r="JUU109" s="134"/>
      <c r="JUV109" s="134"/>
      <c r="JUW109" s="134"/>
      <c r="JUX109" s="134"/>
      <c r="JUY109" s="134"/>
      <c r="JUZ109" s="134"/>
      <c r="JVA109" s="134"/>
      <c r="JVB109" s="134"/>
      <c r="JVC109" s="134"/>
      <c r="JVD109" s="134"/>
      <c r="JVE109" s="134"/>
      <c r="JVF109" s="134"/>
      <c r="JVG109" s="134"/>
      <c r="JVH109" s="134"/>
      <c r="JVI109" s="134"/>
      <c r="JVJ109" s="134"/>
      <c r="JVK109" s="134"/>
      <c r="JVL109" s="134"/>
      <c r="JVM109" s="134"/>
      <c r="JVN109" s="134"/>
      <c r="JVO109" s="134"/>
      <c r="JVP109" s="134"/>
      <c r="JVQ109" s="134"/>
      <c r="JVR109" s="134"/>
      <c r="JVS109" s="134"/>
      <c r="JVT109" s="134"/>
      <c r="JVU109" s="134"/>
      <c r="JVV109" s="134"/>
      <c r="JVW109" s="134"/>
      <c r="JVX109" s="134"/>
      <c r="JVY109" s="134"/>
      <c r="JVZ109" s="134"/>
      <c r="JWA109" s="134"/>
      <c r="JWB109" s="134"/>
      <c r="JWC109" s="134"/>
      <c r="JWD109" s="134"/>
      <c r="JWE109" s="134"/>
      <c r="JWF109" s="134"/>
      <c r="JWG109" s="134"/>
      <c r="JWH109" s="134"/>
      <c r="JWI109" s="134"/>
      <c r="JWJ109" s="134"/>
      <c r="JWK109" s="134"/>
      <c r="JWL109" s="134"/>
      <c r="JWM109" s="134"/>
      <c r="JWN109" s="134"/>
      <c r="JWO109" s="134"/>
      <c r="JWP109" s="134"/>
      <c r="JWQ109" s="134"/>
      <c r="JWR109" s="134"/>
      <c r="JWS109" s="134"/>
      <c r="JWT109" s="134"/>
      <c r="JWU109" s="134"/>
      <c r="JWV109" s="134"/>
      <c r="JWW109" s="134"/>
      <c r="JWX109" s="134"/>
      <c r="JWY109" s="134"/>
      <c r="JWZ109" s="134"/>
      <c r="JXA109" s="134"/>
      <c r="JXB109" s="134"/>
      <c r="JXC109" s="134"/>
      <c r="JXD109" s="134"/>
      <c r="JXE109" s="134"/>
      <c r="JXF109" s="134"/>
      <c r="JXG109" s="134"/>
      <c r="JXH109" s="134"/>
      <c r="JXI109" s="134"/>
      <c r="JXJ109" s="134"/>
      <c r="JXK109" s="134"/>
      <c r="JXL109" s="134"/>
      <c r="JXM109" s="134"/>
      <c r="JXN109" s="134"/>
      <c r="JXO109" s="134"/>
      <c r="JXP109" s="134"/>
      <c r="JXQ109" s="134"/>
      <c r="JXR109" s="134"/>
      <c r="JXS109" s="134"/>
      <c r="JXT109" s="134"/>
      <c r="JXU109" s="134"/>
      <c r="JXV109" s="134"/>
      <c r="JXW109" s="134"/>
      <c r="JXX109" s="134"/>
      <c r="JXY109" s="134"/>
      <c r="JXZ109" s="134"/>
      <c r="JYA109" s="134"/>
      <c r="JYB109" s="134"/>
      <c r="JYC109" s="134"/>
      <c r="JYD109" s="134"/>
      <c r="JYE109" s="134"/>
      <c r="JYF109" s="134"/>
      <c r="JYG109" s="134"/>
      <c r="JYH109" s="134"/>
      <c r="JYI109" s="134"/>
      <c r="JYJ109" s="134"/>
      <c r="JYK109" s="134"/>
      <c r="JYL109" s="134"/>
      <c r="JYM109" s="134"/>
      <c r="JYN109" s="134"/>
      <c r="JYO109" s="134"/>
      <c r="JYP109" s="134"/>
      <c r="JYQ109" s="134"/>
      <c r="JYR109" s="134"/>
      <c r="JYS109" s="134"/>
      <c r="JYT109" s="134"/>
      <c r="JYU109" s="134"/>
      <c r="JYV109" s="134"/>
      <c r="JYW109" s="134"/>
      <c r="JYX109" s="134"/>
      <c r="JYY109" s="134"/>
      <c r="JYZ109" s="134"/>
      <c r="JZA109" s="134"/>
      <c r="JZB109" s="134"/>
      <c r="JZC109" s="134"/>
      <c r="JZD109" s="134"/>
      <c r="JZE109" s="134"/>
      <c r="JZF109" s="134"/>
      <c r="JZG109" s="134"/>
      <c r="JZH109" s="134"/>
      <c r="JZI109" s="134"/>
      <c r="JZJ109" s="134"/>
      <c r="JZK109" s="134"/>
      <c r="JZL109" s="134"/>
      <c r="JZM109" s="134"/>
      <c r="JZN109" s="134"/>
      <c r="JZO109" s="134"/>
      <c r="JZP109" s="134"/>
      <c r="JZQ109" s="134"/>
      <c r="JZR109" s="134"/>
      <c r="JZS109" s="134"/>
      <c r="JZT109" s="134"/>
      <c r="JZU109" s="134"/>
      <c r="JZV109" s="134"/>
      <c r="JZW109" s="134"/>
      <c r="JZX109" s="134"/>
      <c r="JZY109" s="134"/>
      <c r="JZZ109" s="134"/>
      <c r="KAA109" s="134"/>
      <c r="KAB109" s="134"/>
      <c r="KAC109" s="134"/>
      <c r="KAD109" s="134"/>
      <c r="KAE109" s="134"/>
      <c r="KAF109" s="134"/>
      <c r="KAG109" s="134"/>
      <c r="KAH109" s="134"/>
      <c r="KAI109" s="134"/>
      <c r="KAJ109" s="134"/>
      <c r="KAK109" s="134"/>
      <c r="KAL109" s="134"/>
      <c r="KAM109" s="134"/>
      <c r="KAN109" s="134"/>
      <c r="KAO109" s="134"/>
      <c r="KAP109" s="134"/>
      <c r="KAQ109" s="134"/>
      <c r="KAR109" s="134"/>
      <c r="KAS109" s="134"/>
      <c r="KAT109" s="134"/>
      <c r="KAU109" s="134"/>
      <c r="KAV109" s="134"/>
      <c r="KAW109" s="134"/>
      <c r="KAX109" s="134"/>
      <c r="KAY109" s="134"/>
      <c r="KAZ109" s="134"/>
      <c r="KBA109" s="134"/>
      <c r="KBB109" s="134"/>
      <c r="KBC109" s="134"/>
      <c r="KBD109" s="134"/>
      <c r="KBE109" s="134"/>
      <c r="KBF109" s="134"/>
      <c r="KBG109" s="134"/>
      <c r="KBH109" s="134"/>
      <c r="KBI109" s="134"/>
      <c r="KBJ109" s="134"/>
      <c r="KBK109" s="134"/>
      <c r="KBL109" s="134"/>
      <c r="KBM109" s="134"/>
      <c r="KBN109" s="134"/>
      <c r="KBO109" s="134"/>
      <c r="KBP109" s="134"/>
      <c r="KBQ109" s="134"/>
      <c r="KBR109" s="134"/>
      <c r="KBS109" s="134"/>
      <c r="KBT109" s="134"/>
      <c r="KBU109" s="134"/>
      <c r="KBV109" s="134"/>
      <c r="KBW109" s="134"/>
      <c r="KBX109" s="134"/>
      <c r="KBY109" s="134"/>
      <c r="KBZ109" s="134"/>
      <c r="KCA109" s="134"/>
      <c r="KCB109" s="134"/>
      <c r="KCC109" s="134"/>
      <c r="KCD109" s="134"/>
      <c r="KCE109" s="134"/>
      <c r="KCF109" s="134"/>
      <c r="KCG109" s="134"/>
      <c r="KCH109" s="134"/>
      <c r="KCI109" s="134"/>
      <c r="KCJ109" s="134"/>
      <c r="KCK109" s="134"/>
      <c r="KCL109" s="134"/>
      <c r="KCM109" s="134"/>
      <c r="KCN109" s="134"/>
      <c r="KCO109" s="134"/>
      <c r="KCP109" s="134"/>
      <c r="KCQ109" s="134"/>
      <c r="KCR109" s="134"/>
      <c r="KCS109" s="134"/>
      <c r="KCT109" s="134"/>
      <c r="KCU109" s="134"/>
      <c r="KCV109" s="134"/>
      <c r="KCW109" s="134"/>
      <c r="KCX109" s="134"/>
      <c r="KCY109" s="134"/>
      <c r="KCZ109" s="134"/>
      <c r="KDA109" s="134"/>
      <c r="KDB109" s="134"/>
      <c r="KDC109" s="134"/>
      <c r="KDD109" s="134"/>
      <c r="KDE109" s="134"/>
      <c r="KDF109" s="134"/>
      <c r="KDG109" s="134"/>
      <c r="KDH109" s="134"/>
      <c r="KDI109" s="134"/>
      <c r="KDJ109" s="134"/>
      <c r="KDK109" s="134"/>
      <c r="KDL109" s="134"/>
      <c r="KDM109" s="134"/>
      <c r="KDN109" s="134"/>
      <c r="KDO109" s="134"/>
      <c r="KDP109" s="134"/>
      <c r="KDQ109" s="134"/>
      <c r="KDR109" s="134"/>
      <c r="KDS109" s="134"/>
      <c r="KDT109" s="134"/>
      <c r="KDU109" s="134"/>
      <c r="KDV109" s="134"/>
      <c r="KDW109" s="134"/>
      <c r="KDX109" s="134"/>
      <c r="KDY109" s="134"/>
      <c r="KDZ109" s="134"/>
      <c r="KEA109" s="134"/>
      <c r="KEB109" s="134"/>
      <c r="KEC109" s="134"/>
      <c r="KED109" s="134"/>
      <c r="KEE109" s="134"/>
      <c r="KEF109" s="134"/>
      <c r="KEG109" s="134"/>
      <c r="KEH109" s="134"/>
      <c r="KEI109" s="134"/>
      <c r="KEJ109" s="134"/>
      <c r="KEK109" s="134"/>
      <c r="KEL109" s="134"/>
      <c r="KEM109" s="134"/>
      <c r="KEN109" s="134"/>
      <c r="KEO109" s="134"/>
      <c r="KEP109" s="134"/>
      <c r="KEQ109" s="134"/>
      <c r="KER109" s="134"/>
      <c r="KES109" s="134"/>
      <c r="KET109" s="134"/>
      <c r="KEU109" s="134"/>
      <c r="KEV109" s="134"/>
      <c r="KEW109" s="134"/>
      <c r="KEX109" s="134"/>
      <c r="KEY109" s="134"/>
      <c r="KEZ109" s="134"/>
      <c r="KFA109" s="134"/>
      <c r="KFB109" s="134"/>
      <c r="KFC109" s="134"/>
      <c r="KFD109" s="134"/>
      <c r="KFE109" s="134"/>
      <c r="KFF109" s="134"/>
      <c r="KFG109" s="134"/>
      <c r="KFH109" s="134"/>
      <c r="KFI109" s="134"/>
      <c r="KFJ109" s="134"/>
      <c r="KFK109" s="134"/>
      <c r="KFL109" s="134"/>
      <c r="KFM109" s="134"/>
      <c r="KFN109" s="134"/>
      <c r="KFO109" s="134"/>
      <c r="KFP109" s="134"/>
      <c r="KFQ109" s="134"/>
      <c r="KFR109" s="134"/>
      <c r="KFS109" s="134"/>
      <c r="KFT109" s="134"/>
      <c r="KFU109" s="134"/>
      <c r="KFV109" s="134"/>
      <c r="KFW109" s="134"/>
      <c r="KFX109" s="134"/>
      <c r="KFY109" s="134"/>
      <c r="KFZ109" s="134"/>
      <c r="KGA109" s="134"/>
      <c r="KGB109" s="134"/>
      <c r="KGC109" s="134"/>
      <c r="KGD109" s="134"/>
      <c r="KGE109" s="134"/>
      <c r="KGF109" s="134"/>
      <c r="KGG109" s="134"/>
      <c r="KGH109" s="134"/>
      <c r="KGI109" s="134"/>
      <c r="KGJ109" s="134"/>
      <c r="KGK109" s="134"/>
      <c r="KGL109" s="134"/>
      <c r="KGM109" s="134"/>
      <c r="KGN109" s="134"/>
      <c r="KGO109" s="134"/>
      <c r="KGP109" s="134"/>
      <c r="KGQ109" s="134"/>
      <c r="KGR109" s="134"/>
      <c r="KGS109" s="134"/>
      <c r="KGT109" s="134"/>
      <c r="KGU109" s="134"/>
      <c r="KGV109" s="134"/>
      <c r="KGW109" s="134"/>
      <c r="KGX109" s="134"/>
      <c r="KGY109" s="134"/>
      <c r="KGZ109" s="134"/>
      <c r="KHA109" s="134"/>
      <c r="KHB109" s="134"/>
      <c r="KHC109" s="134"/>
      <c r="KHD109" s="134"/>
      <c r="KHE109" s="134"/>
      <c r="KHF109" s="134"/>
      <c r="KHG109" s="134"/>
      <c r="KHH109" s="134"/>
      <c r="KHI109" s="134"/>
      <c r="KHJ109" s="134"/>
      <c r="KHK109" s="134"/>
      <c r="KHL109" s="134"/>
      <c r="KHM109" s="134"/>
      <c r="KHN109" s="134"/>
      <c r="KHO109" s="134"/>
      <c r="KHP109" s="134"/>
      <c r="KHQ109" s="134"/>
      <c r="KHR109" s="134"/>
      <c r="KHS109" s="134"/>
      <c r="KHT109" s="134"/>
      <c r="KHU109" s="134"/>
      <c r="KHV109" s="134"/>
      <c r="KHW109" s="134"/>
      <c r="KHX109" s="134"/>
      <c r="KHY109" s="134"/>
      <c r="KHZ109" s="134"/>
      <c r="KIA109" s="134"/>
      <c r="KIB109" s="134"/>
      <c r="KIC109" s="134"/>
      <c r="KID109" s="134"/>
      <c r="KIE109" s="134"/>
      <c r="KIF109" s="134"/>
      <c r="KIG109" s="134"/>
      <c r="KIH109" s="134"/>
      <c r="KII109" s="134"/>
      <c r="KIJ109" s="134"/>
      <c r="KIK109" s="134"/>
      <c r="KIL109" s="134"/>
      <c r="KIM109" s="134"/>
      <c r="KIN109" s="134"/>
      <c r="KIO109" s="134"/>
      <c r="KIP109" s="134"/>
      <c r="KIQ109" s="134"/>
      <c r="KIR109" s="134"/>
      <c r="KIS109" s="134"/>
      <c r="KIT109" s="134"/>
      <c r="KIU109" s="134"/>
      <c r="KIV109" s="134"/>
      <c r="KIW109" s="134"/>
      <c r="KIX109" s="134"/>
      <c r="KIY109" s="134"/>
      <c r="KIZ109" s="134"/>
      <c r="KJA109" s="134"/>
      <c r="KJB109" s="134"/>
      <c r="KJC109" s="134"/>
      <c r="KJD109" s="134"/>
      <c r="KJE109" s="134"/>
      <c r="KJF109" s="134"/>
      <c r="KJG109" s="134"/>
      <c r="KJH109" s="134"/>
      <c r="KJI109" s="134"/>
      <c r="KJJ109" s="134"/>
      <c r="KJK109" s="134"/>
      <c r="KJL109" s="134"/>
      <c r="KJM109" s="134"/>
      <c r="KJN109" s="134"/>
      <c r="KJO109" s="134"/>
      <c r="KJP109" s="134"/>
      <c r="KJQ109" s="134"/>
      <c r="KJR109" s="134"/>
      <c r="KJS109" s="134"/>
      <c r="KJT109" s="134"/>
      <c r="KJU109" s="134"/>
      <c r="KJV109" s="134"/>
      <c r="KJW109" s="134"/>
      <c r="KJX109" s="134"/>
      <c r="KJY109" s="134"/>
      <c r="KJZ109" s="134"/>
      <c r="KKA109" s="134"/>
      <c r="KKB109" s="134"/>
      <c r="KKC109" s="134"/>
      <c r="KKD109" s="134"/>
      <c r="KKE109" s="134"/>
      <c r="KKF109" s="134"/>
      <c r="KKG109" s="134"/>
      <c r="KKH109" s="134"/>
      <c r="KKI109" s="134"/>
      <c r="KKJ109" s="134"/>
      <c r="KKK109" s="134"/>
      <c r="KKL109" s="134"/>
      <c r="KKM109" s="134"/>
      <c r="KKN109" s="134"/>
      <c r="KKO109" s="134"/>
      <c r="KKP109" s="134"/>
      <c r="KKQ109" s="134"/>
      <c r="KKR109" s="134"/>
      <c r="KKS109" s="134"/>
      <c r="KKT109" s="134"/>
      <c r="KKU109" s="134"/>
      <c r="KKV109" s="134"/>
      <c r="KKW109" s="134"/>
      <c r="KKX109" s="134"/>
      <c r="KKY109" s="134"/>
      <c r="KKZ109" s="134"/>
      <c r="KLA109" s="134"/>
      <c r="KLB109" s="134"/>
      <c r="KLC109" s="134"/>
      <c r="KLD109" s="134"/>
      <c r="KLE109" s="134"/>
      <c r="KLF109" s="134"/>
      <c r="KLG109" s="134"/>
      <c r="KLH109" s="134"/>
      <c r="KLI109" s="134"/>
      <c r="KLJ109" s="134"/>
      <c r="KLK109" s="134"/>
      <c r="KLL109" s="134"/>
      <c r="KLM109" s="134"/>
      <c r="KLN109" s="134"/>
      <c r="KLO109" s="134"/>
      <c r="KLP109" s="134"/>
      <c r="KLQ109" s="134"/>
      <c r="KLR109" s="134"/>
      <c r="KLS109" s="134"/>
      <c r="KLT109" s="134"/>
      <c r="KLU109" s="134"/>
      <c r="KLV109" s="134"/>
      <c r="KLW109" s="134"/>
      <c r="KLX109" s="134"/>
      <c r="KLY109" s="134"/>
      <c r="KLZ109" s="134"/>
      <c r="KMA109" s="134"/>
      <c r="KMB109" s="134"/>
      <c r="KMC109" s="134"/>
      <c r="KMD109" s="134"/>
      <c r="KME109" s="134"/>
      <c r="KMF109" s="134"/>
      <c r="KMG109" s="134"/>
      <c r="KMH109" s="134"/>
      <c r="KMI109" s="134"/>
      <c r="KMJ109" s="134"/>
      <c r="KMK109" s="134"/>
      <c r="KML109" s="134"/>
      <c r="KMM109" s="134"/>
      <c r="KMN109" s="134"/>
      <c r="KMO109" s="134"/>
      <c r="KMP109" s="134"/>
      <c r="KMQ109" s="134"/>
      <c r="KMR109" s="134"/>
      <c r="KMS109" s="134"/>
      <c r="KMT109" s="134"/>
      <c r="KMU109" s="134"/>
      <c r="KMV109" s="134"/>
      <c r="KMW109" s="134"/>
      <c r="KMX109" s="134"/>
      <c r="KMY109" s="134"/>
      <c r="KMZ109" s="134"/>
      <c r="KNA109" s="134"/>
      <c r="KNB109" s="134"/>
      <c r="KNC109" s="134"/>
      <c r="KND109" s="134"/>
      <c r="KNE109" s="134"/>
      <c r="KNF109" s="134"/>
      <c r="KNG109" s="134"/>
      <c r="KNH109" s="134"/>
      <c r="KNI109" s="134"/>
      <c r="KNJ109" s="134"/>
      <c r="KNK109" s="134"/>
      <c r="KNL109" s="134"/>
      <c r="KNM109" s="134"/>
      <c r="KNN109" s="134"/>
      <c r="KNO109" s="134"/>
      <c r="KNP109" s="134"/>
      <c r="KNQ109" s="134"/>
      <c r="KNR109" s="134"/>
      <c r="KNS109" s="134"/>
      <c r="KNT109" s="134"/>
      <c r="KNU109" s="134"/>
      <c r="KNV109" s="134"/>
      <c r="KNW109" s="134"/>
      <c r="KNX109" s="134"/>
      <c r="KNY109" s="134"/>
      <c r="KNZ109" s="134"/>
      <c r="KOA109" s="134"/>
      <c r="KOB109" s="134"/>
      <c r="KOC109" s="134"/>
      <c r="KOD109" s="134"/>
      <c r="KOE109" s="134"/>
      <c r="KOF109" s="134"/>
      <c r="KOG109" s="134"/>
      <c r="KOH109" s="134"/>
      <c r="KOI109" s="134"/>
      <c r="KOJ109" s="134"/>
      <c r="KOK109" s="134"/>
      <c r="KOL109" s="134"/>
      <c r="KOM109" s="134"/>
      <c r="KON109" s="134"/>
      <c r="KOO109" s="134"/>
      <c r="KOP109" s="134"/>
      <c r="KOQ109" s="134"/>
      <c r="KOR109" s="134"/>
      <c r="KOS109" s="134"/>
      <c r="KOT109" s="134"/>
      <c r="KOU109" s="134"/>
      <c r="KOV109" s="134"/>
      <c r="KOW109" s="134"/>
      <c r="KOX109" s="134"/>
      <c r="KOY109" s="134"/>
      <c r="KOZ109" s="134"/>
      <c r="KPA109" s="134"/>
      <c r="KPB109" s="134"/>
      <c r="KPC109" s="134"/>
      <c r="KPD109" s="134"/>
      <c r="KPE109" s="134"/>
      <c r="KPF109" s="134"/>
      <c r="KPG109" s="134"/>
      <c r="KPH109" s="134"/>
      <c r="KPI109" s="134"/>
      <c r="KPJ109" s="134"/>
      <c r="KPK109" s="134"/>
      <c r="KPL109" s="134"/>
      <c r="KPM109" s="134"/>
      <c r="KPN109" s="134"/>
      <c r="KPO109" s="134"/>
      <c r="KPP109" s="134"/>
      <c r="KPQ109" s="134"/>
      <c r="KPR109" s="134"/>
      <c r="KPS109" s="134"/>
      <c r="KPT109" s="134"/>
      <c r="KPU109" s="134"/>
      <c r="KPV109" s="134"/>
      <c r="KPW109" s="134"/>
      <c r="KPX109" s="134"/>
      <c r="KPY109" s="134"/>
      <c r="KPZ109" s="134"/>
      <c r="KQA109" s="134"/>
      <c r="KQB109" s="134"/>
      <c r="KQC109" s="134"/>
      <c r="KQD109" s="134"/>
      <c r="KQE109" s="134"/>
      <c r="KQF109" s="134"/>
      <c r="KQG109" s="134"/>
      <c r="KQH109" s="134"/>
      <c r="KQI109" s="134"/>
      <c r="KQJ109" s="134"/>
      <c r="KQK109" s="134"/>
      <c r="KQL109" s="134"/>
      <c r="KQM109" s="134"/>
      <c r="KQN109" s="134"/>
      <c r="KQO109" s="134"/>
      <c r="KQP109" s="134"/>
      <c r="KQQ109" s="134"/>
      <c r="KQR109" s="134"/>
      <c r="KQS109" s="134"/>
      <c r="KQT109" s="134"/>
      <c r="KQU109" s="134"/>
      <c r="KQV109" s="134"/>
      <c r="KQW109" s="134"/>
      <c r="KQX109" s="134"/>
      <c r="KQY109" s="134"/>
      <c r="KQZ109" s="134"/>
      <c r="KRA109" s="134"/>
      <c r="KRB109" s="134"/>
      <c r="KRC109" s="134"/>
      <c r="KRD109" s="134"/>
      <c r="KRE109" s="134"/>
      <c r="KRF109" s="134"/>
      <c r="KRG109" s="134"/>
      <c r="KRH109" s="134"/>
      <c r="KRI109" s="134"/>
      <c r="KRJ109" s="134"/>
      <c r="KRK109" s="134"/>
      <c r="KRL109" s="134"/>
      <c r="KRM109" s="134"/>
      <c r="KRN109" s="134"/>
      <c r="KRO109" s="134"/>
      <c r="KRP109" s="134"/>
      <c r="KRQ109" s="134"/>
      <c r="KRR109" s="134"/>
      <c r="KRS109" s="134"/>
      <c r="KRT109" s="134"/>
      <c r="KRU109" s="134"/>
      <c r="KRV109" s="134"/>
      <c r="KRW109" s="134"/>
      <c r="KRX109" s="134"/>
      <c r="KRY109" s="134"/>
      <c r="KRZ109" s="134"/>
      <c r="KSA109" s="134"/>
      <c r="KSB109" s="134"/>
      <c r="KSC109" s="134"/>
      <c r="KSD109" s="134"/>
      <c r="KSE109" s="134"/>
      <c r="KSF109" s="134"/>
      <c r="KSG109" s="134"/>
      <c r="KSH109" s="134"/>
      <c r="KSI109" s="134"/>
      <c r="KSJ109" s="134"/>
      <c r="KSK109" s="134"/>
      <c r="KSL109" s="134"/>
      <c r="KSM109" s="134"/>
      <c r="KSN109" s="134"/>
      <c r="KSO109" s="134"/>
      <c r="KSP109" s="134"/>
      <c r="KSQ109" s="134"/>
      <c r="KSR109" s="134"/>
      <c r="KSS109" s="134"/>
      <c r="KST109" s="134"/>
      <c r="KSU109" s="134"/>
      <c r="KSV109" s="134"/>
      <c r="KSW109" s="134"/>
      <c r="KSX109" s="134"/>
      <c r="KSY109" s="134"/>
      <c r="KSZ109" s="134"/>
      <c r="KTA109" s="134"/>
      <c r="KTB109" s="134"/>
      <c r="KTC109" s="134"/>
      <c r="KTD109" s="134"/>
      <c r="KTE109" s="134"/>
      <c r="KTF109" s="134"/>
      <c r="KTG109" s="134"/>
      <c r="KTH109" s="134"/>
      <c r="KTI109" s="134"/>
      <c r="KTJ109" s="134"/>
      <c r="KTK109" s="134"/>
      <c r="KTL109" s="134"/>
      <c r="KTM109" s="134"/>
      <c r="KTN109" s="134"/>
      <c r="KTO109" s="134"/>
      <c r="KTP109" s="134"/>
      <c r="KTQ109" s="134"/>
      <c r="KTR109" s="134"/>
      <c r="KTS109" s="134"/>
      <c r="KTT109" s="134"/>
      <c r="KTU109" s="134"/>
      <c r="KTV109" s="134"/>
      <c r="KTW109" s="134"/>
      <c r="KTX109" s="134"/>
      <c r="KTY109" s="134"/>
      <c r="KTZ109" s="134"/>
      <c r="KUA109" s="134"/>
      <c r="KUB109" s="134"/>
      <c r="KUC109" s="134"/>
      <c r="KUD109" s="134"/>
      <c r="KUE109" s="134"/>
      <c r="KUF109" s="134"/>
      <c r="KUG109" s="134"/>
      <c r="KUH109" s="134"/>
      <c r="KUI109" s="134"/>
      <c r="KUJ109" s="134"/>
      <c r="KUK109" s="134"/>
      <c r="KUL109" s="134"/>
      <c r="KUM109" s="134"/>
      <c r="KUN109" s="134"/>
      <c r="KUO109" s="134"/>
      <c r="KUP109" s="134"/>
      <c r="KUQ109" s="134"/>
      <c r="KUR109" s="134"/>
      <c r="KUS109" s="134"/>
      <c r="KUT109" s="134"/>
      <c r="KUU109" s="134"/>
      <c r="KUV109" s="134"/>
      <c r="KUW109" s="134"/>
      <c r="KUX109" s="134"/>
      <c r="KUY109" s="134"/>
      <c r="KUZ109" s="134"/>
      <c r="KVA109" s="134"/>
      <c r="KVB109" s="134"/>
      <c r="KVC109" s="134"/>
      <c r="KVD109" s="134"/>
      <c r="KVE109" s="134"/>
      <c r="KVF109" s="134"/>
      <c r="KVG109" s="134"/>
      <c r="KVH109" s="134"/>
      <c r="KVI109" s="134"/>
      <c r="KVJ109" s="134"/>
      <c r="KVK109" s="134"/>
      <c r="KVL109" s="134"/>
      <c r="KVM109" s="134"/>
      <c r="KVN109" s="134"/>
      <c r="KVO109" s="134"/>
      <c r="KVP109" s="134"/>
      <c r="KVQ109" s="134"/>
      <c r="KVR109" s="134"/>
      <c r="KVS109" s="134"/>
      <c r="KVT109" s="134"/>
      <c r="KVU109" s="134"/>
      <c r="KVV109" s="134"/>
      <c r="KVW109" s="134"/>
      <c r="KVX109" s="134"/>
      <c r="KVY109" s="134"/>
      <c r="KVZ109" s="134"/>
      <c r="KWA109" s="134"/>
      <c r="KWB109" s="134"/>
      <c r="KWC109" s="134"/>
      <c r="KWD109" s="134"/>
      <c r="KWE109" s="134"/>
      <c r="KWF109" s="134"/>
      <c r="KWG109" s="134"/>
      <c r="KWH109" s="134"/>
      <c r="KWI109" s="134"/>
      <c r="KWJ109" s="134"/>
      <c r="KWK109" s="134"/>
      <c r="KWL109" s="134"/>
      <c r="KWM109" s="134"/>
      <c r="KWN109" s="134"/>
      <c r="KWO109" s="134"/>
      <c r="KWP109" s="134"/>
      <c r="KWQ109" s="134"/>
      <c r="KWR109" s="134"/>
      <c r="KWS109" s="134"/>
      <c r="KWT109" s="134"/>
      <c r="KWU109" s="134"/>
      <c r="KWV109" s="134"/>
      <c r="KWW109" s="134"/>
      <c r="KWX109" s="134"/>
      <c r="KWY109" s="134"/>
      <c r="KWZ109" s="134"/>
      <c r="KXA109" s="134"/>
      <c r="KXB109" s="134"/>
      <c r="KXC109" s="134"/>
      <c r="KXD109" s="134"/>
      <c r="KXE109" s="134"/>
      <c r="KXF109" s="134"/>
      <c r="KXG109" s="134"/>
      <c r="KXH109" s="134"/>
      <c r="KXI109" s="134"/>
      <c r="KXJ109" s="134"/>
      <c r="KXK109" s="134"/>
      <c r="KXL109" s="134"/>
      <c r="KXM109" s="134"/>
      <c r="KXN109" s="134"/>
      <c r="KXO109" s="134"/>
      <c r="KXP109" s="134"/>
      <c r="KXQ109" s="134"/>
      <c r="KXR109" s="134"/>
      <c r="KXS109" s="134"/>
      <c r="KXT109" s="134"/>
      <c r="KXU109" s="134"/>
      <c r="KXV109" s="134"/>
      <c r="KXW109" s="134"/>
      <c r="KXX109" s="134"/>
      <c r="KXY109" s="134"/>
      <c r="KXZ109" s="134"/>
      <c r="KYA109" s="134"/>
      <c r="KYB109" s="134"/>
      <c r="KYC109" s="134"/>
      <c r="KYD109" s="134"/>
      <c r="KYE109" s="134"/>
      <c r="KYF109" s="134"/>
      <c r="KYG109" s="134"/>
      <c r="KYH109" s="134"/>
      <c r="KYI109" s="134"/>
      <c r="KYJ109" s="134"/>
      <c r="KYK109" s="134"/>
      <c r="KYL109" s="134"/>
      <c r="KYM109" s="134"/>
      <c r="KYN109" s="134"/>
      <c r="KYO109" s="134"/>
      <c r="KYP109" s="134"/>
      <c r="KYQ109" s="134"/>
      <c r="KYR109" s="134"/>
      <c r="KYS109" s="134"/>
      <c r="KYT109" s="134"/>
      <c r="KYU109" s="134"/>
      <c r="KYV109" s="134"/>
      <c r="KYW109" s="134"/>
      <c r="KYX109" s="134"/>
      <c r="KYY109" s="134"/>
      <c r="KYZ109" s="134"/>
      <c r="KZA109" s="134"/>
      <c r="KZB109" s="134"/>
      <c r="KZC109" s="134"/>
      <c r="KZD109" s="134"/>
      <c r="KZE109" s="134"/>
      <c r="KZF109" s="134"/>
      <c r="KZG109" s="134"/>
      <c r="KZH109" s="134"/>
      <c r="KZI109" s="134"/>
      <c r="KZJ109" s="134"/>
      <c r="KZK109" s="134"/>
      <c r="KZL109" s="134"/>
      <c r="KZM109" s="134"/>
      <c r="KZN109" s="134"/>
      <c r="KZO109" s="134"/>
      <c r="KZP109" s="134"/>
      <c r="KZQ109" s="134"/>
      <c r="KZR109" s="134"/>
      <c r="KZS109" s="134"/>
      <c r="KZT109" s="134"/>
      <c r="KZU109" s="134"/>
      <c r="KZV109" s="134"/>
      <c r="KZW109" s="134"/>
      <c r="KZX109" s="134"/>
      <c r="KZY109" s="134"/>
      <c r="KZZ109" s="134"/>
      <c r="LAA109" s="134"/>
      <c r="LAB109" s="134"/>
      <c r="LAC109" s="134"/>
      <c r="LAD109" s="134"/>
      <c r="LAE109" s="134"/>
      <c r="LAF109" s="134"/>
      <c r="LAG109" s="134"/>
      <c r="LAH109" s="134"/>
      <c r="LAI109" s="134"/>
      <c r="LAJ109" s="134"/>
      <c r="LAK109" s="134"/>
      <c r="LAL109" s="134"/>
      <c r="LAM109" s="134"/>
      <c r="LAN109" s="134"/>
      <c r="LAO109" s="134"/>
      <c r="LAP109" s="134"/>
      <c r="LAQ109" s="134"/>
      <c r="LAR109" s="134"/>
      <c r="LAS109" s="134"/>
      <c r="LAT109" s="134"/>
      <c r="LAU109" s="134"/>
      <c r="LAV109" s="134"/>
      <c r="LAW109" s="134"/>
      <c r="LAX109" s="134"/>
      <c r="LAY109" s="134"/>
      <c r="LAZ109" s="134"/>
      <c r="LBA109" s="134"/>
      <c r="LBB109" s="134"/>
      <c r="LBC109" s="134"/>
      <c r="LBD109" s="134"/>
      <c r="LBE109" s="134"/>
      <c r="LBF109" s="134"/>
      <c r="LBG109" s="134"/>
      <c r="LBH109" s="134"/>
      <c r="LBI109" s="134"/>
      <c r="LBJ109" s="134"/>
      <c r="LBK109" s="134"/>
      <c r="LBL109" s="134"/>
      <c r="LBM109" s="134"/>
      <c r="LBN109" s="134"/>
      <c r="LBO109" s="134"/>
      <c r="LBP109" s="134"/>
      <c r="LBQ109" s="134"/>
      <c r="LBR109" s="134"/>
      <c r="LBS109" s="134"/>
      <c r="LBT109" s="134"/>
      <c r="LBU109" s="134"/>
      <c r="LBV109" s="134"/>
      <c r="LBW109" s="134"/>
      <c r="LBX109" s="134"/>
      <c r="LBY109" s="134"/>
      <c r="LBZ109" s="134"/>
      <c r="LCA109" s="134"/>
      <c r="LCB109" s="134"/>
      <c r="LCC109" s="134"/>
      <c r="LCD109" s="134"/>
      <c r="LCE109" s="134"/>
      <c r="LCF109" s="134"/>
      <c r="LCG109" s="134"/>
      <c r="LCH109" s="134"/>
      <c r="LCI109" s="134"/>
      <c r="LCJ109" s="134"/>
      <c r="LCK109" s="134"/>
      <c r="LCL109" s="134"/>
      <c r="LCM109" s="134"/>
      <c r="LCN109" s="134"/>
      <c r="LCO109" s="134"/>
      <c r="LCP109" s="134"/>
      <c r="LCQ109" s="134"/>
      <c r="LCR109" s="134"/>
      <c r="LCS109" s="134"/>
      <c r="LCT109" s="134"/>
      <c r="LCU109" s="134"/>
      <c r="LCV109" s="134"/>
      <c r="LCW109" s="134"/>
      <c r="LCX109" s="134"/>
      <c r="LCY109" s="134"/>
      <c r="LCZ109" s="134"/>
      <c r="LDA109" s="134"/>
      <c r="LDB109" s="134"/>
      <c r="LDC109" s="134"/>
      <c r="LDD109" s="134"/>
      <c r="LDE109" s="134"/>
      <c r="LDF109" s="134"/>
      <c r="LDG109" s="134"/>
      <c r="LDH109" s="134"/>
      <c r="LDI109" s="134"/>
      <c r="LDJ109" s="134"/>
      <c r="LDK109" s="134"/>
      <c r="LDL109" s="134"/>
      <c r="LDM109" s="134"/>
      <c r="LDN109" s="134"/>
      <c r="LDO109" s="134"/>
      <c r="LDP109" s="134"/>
      <c r="LDQ109" s="134"/>
      <c r="LDR109" s="134"/>
      <c r="LDS109" s="134"/>
      <c r="LDT109" s="134"/>
      <c r="LDU109" s="134"/>
      <c r="LDV109" s="134"/>
      <c r="LDW109" s="134"/>
      <c r="LDX109" s="134"/>
      <c r="LDY109" s="134"/>
      <c r="LDZ109" s="134"/>
      <c r="LEA109" s="134"/>
      <c r="LEB109" s="134"/>
      <c r="LEC109" s="134"/>
      <c r="LED109" s="134"/>
      <c r="LEE109" s="134"/>
      <c r="LEF109" s="134"/>
      <c r="LEG109" s="134"/>
      <c r="LEH109" s="134"/>
      <c r="LEI109" s="134"/>
      <c r="LEJ109" s="134"/>
      <c r="LEK109" s="134"/>
      <c r="LEL109" s="134"/>
      <c r="LEM109" s="134"/>
      <c r="LEN109" s="134"/>
      <c r="LEO109" s="134"/>
      <c r="LEP109" s="134"/>
      <c r="LEQ109" s="134"/>
      <c r="LER109" s="134"/>
      <c r="LES109" s="134"/>
      <c r="LET109" s="134"/>
      <c r="LEU109" s="134"/>
      <c r="LEV109" s="134"/>
      <c r="LEW109" s="134"/>
      <c r="LEX109" s="134"/>
      <c r="LEY109" s="134"/>
      <c r="LEZ109" s="134"/>
      <c r="LFA109" s="134"/>
      <c r="LFB109" s="134"/>
      <c r="LFC109" s="134"/>
      <c r="LFD109" s="134"/>
      <c r="LFE109" s="134"/>
      <c r="LFF109" s="134"/>
      <c r="LFG109" s="134"/>
      <c r="LFH109" s="134"/>
      <c r="LFI109" s="134"/>
      <c r="LFJ109" s="134"/>
      <c r="LFK109" s="134"/>
      <c r="LFL109" s="134"/>
      <c r="LFM109" s="134"/>
      <c r="LFN109" s="134"/>
      <c r="LFO109" s="134"/>
      <c r="LFP109" s="134"/>
      <c r="LFQ109" s="134"/>
      <c r="LFR109" s="134"/>
      <c r="LFS109" s="134"/>
      <c r="LFT109" s="134"/>
      <c r="LFU109" s="134"/>
      <c r="LFV109" s="134"/>
      <c r="LFW109" s="134"/>
      <c r="LFX109" s="134"/>
      <c r="LFY109" s="134"/>
      <c r="LFZ109" s="134"/>
      <c r="LGA109" s="134"/>
      <c r="LGB109" s="134"/>
      <c r="LGC109" s="134"/>
      <c r="LGD109" s="134"/>
      <c r="LGE109" s="134"/>
      <c r="LGF109" s="134"/>
      <c r="LGG109" s="134"/>
      <c r="LGH109" s="134"/>
      <c r="LGI109" s="134"/>
      <c r="LGJ109" s="134"/>
      <c r="LGK109" s="134"/>
      <c r="LGL109" s="134"/>
      <c r="LGM109" s="134"/>
      <c r="LGN109" s="134"/>
      <c r="LGO109" s="134"/>
      <c r="LGP109" s="134"/>
      <c r="LGQ109" s="134"/>
      <c r="LGR109" s="134"/>
      <c r="LGS109" s="134"/>
      <c r="LGT109" s="134"/>
      <c r="LGU109" s="134"/>
      <c r="LGV109" s="134"/>
      <c r="LGW109" s="134"/>
      <c r="LGX109" s="134"/>
      <c r="LGY109" s="134"/>
      <c r="LGZ109" s="134"/>
      <c r="LHA109" s="134"/>
      <c r="LHB109" s="134"/>
      <c r="LHC109" s="134"/>
      <c r="LHD109" s="134"/>
      <c r="LHE109" s="134"/>
      <c r="LHF109" s="134"/>
      <c r="LHG109" s="134"/>
      <c r="LHH109" s="134"/>
      <c r="LHI109" s="134"/>
      <c r="LHJ109" s="134"/>
      <c r="LHK109" s="134"/>
      <c r="LHL109" s="134"/>
      <c r="LHM109" s="134"/>
      <c r="LHN109" s="134"/>
      <c r="LHO109" s="134"/>
      <c r="LHP109" s="134"/>
      <c r="LHQ109" s="134"/>
      <c r="LHR109" s="134"/>
      <c r="LHS109" s="134"/>
      <c r="LHT109" s="134"/>
      <c r="LHU109" s="134"/>
      <c r="LHV109" s="134"/>
      <c r="LHW109" s="134"/>
      <c r="LHX109" s="134"/>
      <c r="LHY109" s="134"/>
      <c r="LHZ109" s="134"/>
      <c r="LIA109" s="134"/>
      <c r="LIB109" s="134"/>
      <c r="LIC109" s="134"/>
      <c r="LID109" s="134"/>
      <c r="LIE109" s="134"/>
      <c r="LIF109" s="134"/>
      <c r="LIG109" s="134"/>
      <c r="LIH109" s="134"/>
      <c r="LII109" s="134"/>
      <c r="LIJ109" s="134"/>
      <c r="LIK109" s="134"/>
      <c r="LIL109" s="134"/>
      <c r="LIM109" s="134"/>
      <c r="LIN109" s="134"/>
      <c r="LIO109" s="134"/>
      <c r="LIP109" s="134"/>
      <c r="LIQ109" s="134"/>
      <c r="LIR109" s="134"/>
      <c r="LIS109" s="134"/>
      <c r="LIT109" s="134"/>
      <c r="LIU109" s="134"/>
      <c r="LIV109" s="134"/>
      <c r="LIW109" s="134"/>
      <c r="LIX109" s="134"/>
      <c r="LIY109" s="134"/>
      <c r="LIZ109" s="134"/>
      <c r="LJA109" s="134"/>
      <c r="LJB109" s="134"/>
      <c r="LJC109" s="134"/>
      <c r="LJD109" s="134"/>
      <c r="LJE109" s="134"/>
      <c r="LJF109" s="134"/>
      <c r="LJG109" s="134"/>
      <c r="LJH109" s="134"/>
      <c r="LJI109" s="134"/>
      <c r="LJJ109" s="134"/>
      <c r="LJK109" s="134"/>
      <c r="LJL109" s="134"/>
      <c r="LJM109" s="134"/>
      <c r="LJN109" s="134"/>
      <c r="LJO109" s="134"/>
      <c r="LJP109" s="134"/>
      <c r="LJQ109" s="134"/>
      <c r="LJR109" s="134"/>
      <c r="LJS109" s="134"/>
      <c r="LJT109" s="134"/>
      <c r="LJU109" s="134"/>
      <c r="LJV109" s="134"/>
      <c r="LJW109" s="134"/>
      <c r="LJX109" s="134"/>
      <c r="LJY109" s="134"/>
      <c r="LJZ109" s="134"/>
      <c r="LKA109" s="134"/>
      <c r="LKB109" s="134"/>
      <c r="LKC109" s="134"/>
      <c r="LKD109" s="134"/>
      <c r="LKE109" s="134"/>
      <c r="LKF109" s="134"/>
      <c r="LKG109" s="134"/>
      <c r="LKH109" s="134"/>
      <c r="LKI109" s="134"/>
      <c r="LKJ109" s="134"/>
      <c r="LKK109" s="134"/>
      <c r="LKL109" s="134"/>
      <c r="LKM109" s="134"/>
      <c r="LKN109" s="134"/>
      <c r="LKO109" s="134"/>
      <c r="LKP109" s="134"/>
      <c r="LKQ109" s="134"/>
      <c r="LKR109" s="134"/>
      <c r="LKS109" s="134"/>
      <c r="LKT109" s="134"/>
      <c r="LKU109" s="134"/>
      <c r="LKV109" s="134"/>
      <c r="LKW109" s="134"/>
      <c r="LKX109" s="134"/>
      <c r="LKY109" s="134"/>
      <c r="LKZ109" s="134"/>
      <c r="LLA109" s="134"/>
      <c r="LLB109" s="134"/>
      <c r="LLC109" s="134"/>
      <c r="LLD109" s="134"/>
      <c r="LLE109" s="134"/>
      <c r="LLF109" s="134"/>
      <c r="LLG109" s="134"/>
      <c r="LLH109" s="134"/>
      <c r="LLI109" s="134"/>
      <c r="LLJ109" s="134"/>
      <c r="LLK109" s="134"/>
      <c r="LLL109" s="134"/>
      <c r="LLM109" s="134"/>
      <c r="LLN109" s="134"/>
      <c r="LLO109" s="134"/>
      <c r="LLP109" s="134"/>
      <c r="LLQ109" s="134"/>
      <c r="LLR109" s="134"/>
      <c r="LLS109" s="134"/>
      <c r="LLT109" s="134"/>
      <c r="LLU109" s="134"/>
      <c r="LLV109" s="134"/>
      <c r="LLW109" s="134"/>
      <c r="LLX109" s="134"/>
      <c r="LLY109" s="134"/>
      <c r="LLZ109" s="134"/>
      <c r="LMA109" s="134"/>
      <c r="LMB109" s="134"/>
      <c r="LMC109" s="134"/>
      <c r="LMD109" s="134"/>
      <c r="LME109" s="134"/>
      <c r="LMF109" s="134"/>
      <c r="LMG109" s="134"/>
      <c r="LMH109" s="134"/>
      <c r="LMI109" s="134"/>
      <c r="LMJ109" s="134"/>
      <c r="LMK109" s="134"/>
      <c r="LML109" s="134"/>
      <c r="LMM109" s="134"/>
      <c r="LMN109" s="134"/>
      <c r="LMO109" s="134"/>
      <c r="LMP109" s="134"/>
      <c r="LMQ109" s="134"/>
      <c r="LMR109" s="134"/>
      <c r="LMS109" s="134"/>
      <c r="LMT109" s="134"/>
      <c r="LMU109" s="134"/>
      <c r="LMV109" s="134"/>
      <c r="LMW109" s="134"/>
      <c r="LMX109" s="134"/>
      <c r="LMY109" s="134"/>
      <c r="LMZ109" s="134"/>
      <c r="LNA109" s="134"/>
      <c r="LNB109" s="134"/>
      <c r="LNC109" s="134"/>
      <c r="LND109" s="134"/>
      <c r="LNE109" s="134"/>
      <c r="LNF109" s="134"/>
      <c r="LNG109" s="134"/>
      <c r="LNH109" s="134"/>
      <c r="LNI109" s="134"/>
      <c r="LNJ109" s="134"/>
      <c r="LNK109" s="134"/>
      <c r="LNL109" s="134"/>
      <c r="LNM109" s="134"/>
      <c r="LNN109" s="134"/>
      <c r="LNO109" s="134"/>
      <c r="LNP109" s="134"/>
      <c r="LNQ109" s="134"/>
      <c r="LNR109" s="134"/>
      <c r="LNS109" s="134"/>
      <c r="LNT109" s="134"/>
      <c r="LNU109" s="134"/>
      <c r="LNV109" s="134"/>
      <c r="LNW109" s="134"/>
      <c r="LNX109" s="134"/>
      <c r="LNY109" s="134"/>
      <c r="LNZ109" s="134"/>
      <c r="LOA109" s="134"/>
      <c r="LOB109" s="134"/>
      <c r="LOC109" s="134"/>
      <c r="LOD109" s="134"/>
      <c r="LOE109" s="134"/>
      <c r="LOF109" s="134"/>
      <c r="LOG109" s="134"/>
      <c r="LOH109" s="134"/>
      <c r="LOI109" s="134"/>
      <c r="LOJ109" s="134"/>
      <c r="LOK109" s="134"/>
      <c r="LOL109" s="134"/>
      <c r="LOM109" s="134"/>
      <c r="LON109" s="134"/>
      <c r="LOO109" s="134"/>
      <c r="LOP109" s="134"/>
      <c r="LOQ109" s="134"/>
      <c r="LOR109" s="134"/>
      <c r="LOS109" s="134"/>
      <c r="LOT109" s="134"/>
      <c r="LOU109" s="134"/>
      <c r="LOV109" s="134"/>
      <c r="LOW109" s="134"/>
      <c r="LOX109" s="134"/>
      <c r="LOY109" s="134"/>
      <c r="LOZ109" s="134"/>
      <c r="LPA109" s="134"/>
      <c r="LPB109" s="134"/>
      <c r="LPC109" s="134"/>
      <c r="LPD109" s="134"/>
      <c r="LPE109" s="134"/>
      <c r="LPF109" s="134"/>
      <c r="LPG109" s="134"/>
      <c r="LPH109" s="134"/>
      <c r="LPI109" s="134"/>
      <c r="LPJ109" s="134"/>
      <c r="LPK109" s="134"/>
      <c r="LPL109" s="134"/>
      <c r="LPM109" s="134"/>
      <c r="LPN109" s="134"/>
      <c r="LPO109" s="134"/>
      <c r="LPP109" s="134"/>
      <c r="LPQ109" s="134"/>
      <c r="LPR109" s="134"/>
      <c r="LPS109" s="134"/>
      <c r="LPT109" s="134"/>
      <c r="LPU109" s="134"/>
      <c r="LPV109" s="134"/>
      <c r="LPW109" s="134"/>
      <c r="LPX109" s="134"/>
      <c r="LPY109" s="134"/>
      <c r="LPZ109" s="134"/>
      <c r="LQA109" s="134"/>
      <c r="LQB109" s="134"/>
      <c r="LQC109" s="134"/>
      <c r="LQD109" s="134"/>
      <c r="LQE109" s="134"/>
      <c r="LQF109" s="134"/>
      <c r="LQG109" s="134"/>
      <c r="LQH109" s="134"/>
      <c r="LQI109" s="134"/>
      <c r="LQJ109" s="134"/>
      <c r="LQK109" s="134"/>
      <c r="LQL109" s="134"/>
      <c r="LQM109" s="134"/>
      <c r="LQN109" s="134"/>
      <c r="LQO109" s="134"/>
      <c r="LQP109" s="134"/>
      <c r="LQQ109" s="134"/>
      <c r="LQR109" s="134"/>
      <c r="LQS109" s="134"/>
      <c r="LQT109" s="134"/>
      <c r="LQU109" s="134"/>
      <c r="LQV109" s="134"/>
      <c r="LQW109" s="134"/>
      <c r="LQX109" s="134"/>
      <c r="LQY109" s="134"/>
      <c r="LQZ109" s="134"/>
      <c r="LRA109" s="134"/>
      <c r="LRB109" s="134"/>
      <c r="LRC109" s="134"/>
      <c r="LRD109" s="134"/>
      <c r="LRE109" s="134"/>
      <c r="LRF109" s="134"/>
      <c r="LRG109" s="134"/>
      <c r="LRH109" s="134"/>
      <c r="LRI109" s="134"/>
      <c r="LRJ109" s="134"/>
      <c r="LRK109" s="134"/>
      <c r="LRL109" s="134"/>
      <c r="LRM109" s="134"/>
      <c r="LRN109" s="134"/>
      <c r="LRO109" s="134"/>
      <c r="LRP109" s="134"/>
      <c r="LRQ109" s="134"/>
      <c r="LRR109" s="134"/>
      <c r="LRS109" s="134"/>
      <c r="LRT109" s="134"/>
      <c r="LRU109" s="134"/>
      <c r="LRV109" s="134"/>
      <c r="LRW109" s="134"/>
      <c r="LRX109" s="134"/>
      <c r="LRY109" s="134"/>
      <c r="LRZ109" s="134"/>
      <c r="LSA109" s="134"/>
      <c r="LSB109" s="134"/>
      <c r="LSC109" s="134"/>
      <c r="LSD109" s="134"/>
      <c r="LSE109" s="134"/>
      <c r="LSF109" s="134"/>
      <c r="LSG109" s="134"/>
      <c r="LSH109" s="134"/>
      <c r="LSI109" s="134"/>
      <c r="LSJ109" s="134"/>
      <c r="LSK109" s="134"/>
      <c r="LSL109" s="134"/>
      <c r="LSM109" s="134"/>
      <c r="LSN109" s="134"/>
      <c r="LSO109" s="134"/>
      <c r="LSP109" s="134"/>
      <c r="LSQ109" s="134"/>
      <c r="LSR109" s="134"/>
      <c r="LSS109" s="134"/>
      <c r="LST109" s="134"/>
      <c r="LSU109" s="134"/>
      <c r="LSV109" s="134"/>
      <c r="LSW109" s="134"/>
      <c r="LSX109" s="134"/>
      <c r="LSY109" s="134"/>
      <c r="LSZ109" s="134"/>
      <c r="LTA109" s="134"/>
      <c r="LTB109" s="134"/>
      <c r="LTC109" s="134"/>
      <c r="LTD109" s="134"/>
      <c r="LTE109" s="134"/>
      <c r="LTF109" s="134"/>
      <c r="LTG109" s="134"/>
      <c r="LTH109" s="134"/>
      <c r="LTI109" s="134"/>
      <c r="LTJ109" s="134"/>
      <c r="LTK109" s="134"/>
      <c r="LTL109" s="134"/>
      <c r="LTM109" s="134"/>
      <c r="LTN109" s="134"/>
      <c r="LTO109" s="134"/>
      <c r="LTP109" s="134"/>
      <c r="LTQ109" s="134"/>
      <c r="LTR109" s="134"/>
      <c r="LTS109" s="134"/>
      <c r="LTT109" s="134"/>
      <c r="LTU109" s="134"/>
      <c r="LTV109" s="134"/>
      <c r="LTW109" s="134"/>
      <c r="LTX109" s="134"/>
      <c r="LTY109" s="134"/>
      <c r="LTZ109" s="134"/>
      <c r="LUA109" s="134"/>
      <c r="LUB109" s="134"/>
      <c r="LUC109" s="134"/>
      <c r="LUD109" s="134"/>
      <c r="LUE109" s="134"/>
      <c r="LUF109" s="134"/>
      <c r="LUG109" s="134"/>
      <c r="LUH109" s="134"/>
      <c r="LUI109" s="134"/>
      <c r="LUJ109" s="134"/>
      <c r="LUK109" s="134"/>
      <c r="LUL109" s="134"/>
      <c r="LUM109" s="134"/>
      <c r="LUN109" s="134"/>
      <c r="LUO109" s="134"/>
      <c r="LUP109" s="134"/>
      <c r="LUQ109" s="134"/>
      <c r="LUR109" s="134"/>
      <c r="LUS109" s="134"/>
      <c r="LUT109" s="134"/>
      <c r="LUU109" s="134"/>
      <c r="LUV109" s="134"/>
      <c r="LUW109" s="134"/>
      <c r="LUX109" s="134"/>
      <c r="LUY109" s="134"/>
      <c r="LUZ109" s="134"/>
      <c r="LVA109" s="134"/>
      <c r="LVB109" s="134"/>
      <c r="LVC109" s="134"/>
      <c r="LVD109" s="134"/>
      <c r="LVE109" s="134"/>
      <c r="LVF109" s="134"/>
      <c r="LVG109" s="134"/>
      <c r="LVH109" s="134"/>
      <c r="LVI109" s="134"/>
      <c r="LVJ109" s="134"/>
      <c r="LVK109" s="134"/>
      <c r="LVL109" s="134"/>
      <c r="LVM109" s="134"/>
      <c r="LVN109" s="134"/>
      <c r="LVO109" s="134"/>
      <c r="LVP109" s="134"/>
      <c r="LVQ109" s="134"/>
      <c r="LVR109" s="134"/>
      <c r="LVS109" s="134"/>
      <c r="LVT109" s="134"/>
      <c r="LVU109" s="134"/>
      <c r="LVV109" s="134"/>
      <c r="LVW109" s="134"/>
      <c r="LVX109" s="134"/>
      <c r="LVY109" s="134"/>
      <c r="LVZ109" s="134"/>
      <c r="LWA109" s="134"/>
      <c r="LWB109" s="134"/>
      <c r="LWC109" s="134"/>
      <c r="LWD109" s="134"/>
      <c r="LWE109" s="134"/>
      <c r="LWF109" s="134"/>
      <c r="LWG109" s="134"/>
      <c r="LWH109" s="134"/>
      <c r="LWI109" s="134"/>
      <c r="LWJ109" s="134"/>
      <c r="LWK109" s="134"/>
      <c r="LWL109" s="134"/>
      <c r="LWM109" s="134"/>
      <c r="LWN109" s="134"/>
      <c r="LWO109" s="134"/>
      <c r="LWP109" s="134"/>
      <c r="LWQ109" s="134"/>
      <c r="LWR109" s="134"/>
      <c r="LWS109" s="134"/>
      <c r="LWT109" s="134"/>
      <c r="LWU109" s="134"/>
      <c r="LWV109" s="134"/>
      <c r="LWW109" s="134"/>
      <c r="LWX109" s="134"/>
      <c r="LWY109" s="134"/>
      <c r="LWZ109" s="134"/>
      <c r="LXA109" s="134"/>
      <c r="LXB109" s="134"/>
      <c r="LXC109" s="134"/>
      <c r="LXD109" s="134"/>
      <c r="LXE109" s="134"/>
      <c r="LXF109" s="134"/>
      <c r="LXG109" s="134"/>
      <c r="LXH109" s="134"/>
      <c r="LXI109" s="134"/>
      <c r="LXJ109" s="134"/>
      <c r="LXK109" s="134"/>
      <c r="LXL109" s="134"/>
      <c r="LXM109" s="134"/>
      <c r="LXN109" s="134"/>
      <c r="LXO109" s="134"/>
      <c r="LXP109" s="134"/>
      <c r="LXQ109" s="134"/>
      <c r="LXR109" s="134"/>
      <c r="LXS109" s="134"/>
      <c r="LXT109" s="134"/>
      <c r="LXU109" s="134"/>
      <c r="LXV109" s="134"/>
      <c r="LXW109" s="134"/>
      <c r="LXX109" s="134"/>
      <c r="LXY109" s="134"/>
      <c r="LXZ109" s="134"/>
      <c r="LYA109" s="134"/>
      <c r="LYB109" s="134"/>
      <c r="LYC109" s="134"/>
      <c r="LYD109" s="134"/>
      <c r="LYE109" s="134"/>
      <c r="LYF109" s="134"/>
      <c r="LYG109" s="134"/>
      <c r="LYH109" s="134"/>
      <c r="LYI109" s="134"/>
      <c r="LYJ109" s="134"/>
      <c r="LYK109" s="134"/>
      <c r="LYL109" s="134"/>
      <c r="LYM109" s="134"/>
      <c r="LYN109" s="134"/>
      <c r="LYO109" s="134"/>
      <c r="LYP109" s="134"/>
      <c r="LYQ109" s="134"/>
      <c r="LYR109" s="134"/>
      <c r="LYS109" s="134"/>
      <c r="LYT109" s="134"/>
      <c r="LYU109" s="134"/>
      <c r="LYV109" s="134"/>
      <c r="LYW109" s="134"/>
      <c r="LYX109" s="134"/>
      <c r="LYY109" s="134"/>
      <c r="LYZ109" s="134"/>
      <c r="LZA109" s="134"/>
      <c r="LZB109" s="134"/>
      <c r="LZC109" s="134"/>
      <c r="LZD109" s="134"/>
      <c r="LZE109" s="134"/>
      <c r="LZF109" s="134"/>
      <c r="LZG109" s="134"/>
      <c r="LZH109" s="134"/>
      <c r="LZI109" s="134"/>
      <c r="LZJ109" s="134"/>
      <c r="LZK109" s="134"/>
      <c r="LZL109" s="134"/>
      <c r="LZM109" s="134"/>
      <c r="LZN109" s="134"/>
      <c r="LZO109" s="134"/>
      <c r="LZP109" s="134"/>
      <c r="LZQ109" s="134"/>
      <c r="LZR109" s="134"/>
      <c r="LZS109" s="134"/>
      <c r="LZT109" s="134"/>
      <c r="LZU109" s="134"/>
      <c r="LZV109" s="134"/>
      <c r="LZW109" s="134"/>
      <c r="LZX109" s="134"/>
      <c r="LZY109" s="134"/>
      <c r="LZZ109" s="134"/>
      <c r="MAA109" s="134"/>
      <c r="MAB109" s="134"/>
      <c r="MAC109" s="134"/>
      <c r="MAD109" s="134"/>
      <c r="MAE109" s="134"/>
      <c r="MAF109" s="134"/>
      <c r="MAG109" s="134"/>
      <c r="MAH109" s="134"/>
      <c r="MAI109" s="134"/>
      <c r="MAJ109" s="134"/>
      <c r="MAK109" s="134"/>
      <c r="MAL109" s="134"/>
      <c r="MAM109" s="134"/>
      <c r="MAN109" s="134"/>
      <c r="MAO109" s="134"/>
      <c r="MAP109" s="134"/>
      <c r="MAQ109" s="134"/>
      <c r="MAR109" s="134"/>
      <c r="MAS109" s="134"/>
      <c r="MAT109" s="134"/>
      <c r="MAU109" s="134"/>
      <c r="MAV109" s="134"/>
      <c r="MAW109" s="134"/>
      <c r="MAX109" s="134"/>
      <c r="MAY109" s="134"/>
      <c r="MAZ109" s="134"/>
      <c r="MBA109" s="134"/>
      <c r="MBB109" s="134"/>
      <c r="MBC109" s="134"/>
      <c r="MBD109" s="134"/>
      <c r="MBE109" s="134"/>
      <c r="MBF109" s="134"/>
      <c r="MBG109" s="134"/>
      <c r="MBH109" s="134"/>
      <c r="MBI109" s="134"/>
      <c r="MBJ109" s="134"/>
      <c r="MBK109" s="134"/>
      <c r="MBL109" s="134"/>
      <c r="MBM109" s="134"/>
      <c r="MBN109" s="134"/>
      <c r="MBO109" s="134"/>
      <c r="MBP109" s="134"/>
      <c r="MBQ109" s="134"/>
      <c r="MBR109" s="134"/>
      <c r="MBS109" s="134"/>
      <c r="MBT109" s="134"/>
      <c r="MBU109" s="134"/>
      <c r="MBV109" s="134"/>
      <c r="MBW109" s="134"/>
      <c r="MBX109" s="134"/>
      <c r="MBY109" s="134"/>
      <c r="MBZ109" s="134"/>
      <c r="MCA109" s="134"/>
      <c r="MCB109" s="134"/>
      <c r="MCC109" s="134"/>
      <c r="MCD109" s="134"/>
      <c r="MCE109" s="134"/>
      <c r="MCF109" s="134"/>
      <c r="MCG109" s="134"/>
      <c r="MCH109" s="134"/>
      <c r="MCI109" s="134"/>
      <c r="MCJ109" s="134"/>
      <c r="MCK109" s="134"/>
      <c r="MCL109" s="134"/>
      <c r="MCM109" s="134"/>
      <c r="MCN109" s="134"/>
      <c r="MCO109" s="134"/>
      <c r="MCP109" s="134"/>
      <c r="MCQ109" s="134"/>
      <c r="MCR109" s="134"/>
      <c r="MCS109" s="134"/>
      <c r="MCT109" s="134"/>
      <c r="MCU109" s="134"/>
      <c r="MCV109" s="134"/>
      <c r="MCW109" s="134"/>
      <c r="MCX109" s="134"/>
      <c r="MCY109" s="134"/>
      <c r="MCZ109" s="134"/>
      <c r="MDA109" s="134"/>
      <c r="MDB109" s="134"/>
      <c r="MDC109" s="134"/>
      <c r="MDD109" s="134"/>
      <c r="MDE109" s="134"/>
      <c r="MDF109" s="134"/>
      <c r="MDG109" s="134"/>
      <c r="MDH109" s="134"/>
      <c r="MDI109" s="134"/>
      <c r="MDJ109" s="134"/>
      <c r="MDK109" s="134"/>
      <c r="MDL109" s="134"/>
      <c r="MDM109" s="134"/>
      <c r="MDN109" s="134"/>
      <c r="MDO109" s="134"/>
      <c r="MDP109" s="134"/>
      <c r="MDQ109" s="134"/>
      <c r="MDR109" s="134"/>
      <c r="MDS109" s="134"/>
      <c r="MDT109" s="134"/>
      <c r="MDU109" s="134"/>
      <c r="MDV109" s="134"/>
      <c r="MDW109" s="134"/>
      <c r="MDX109" s="134"/>
      <c r="MDY109" s="134"/>
      <c r="MDZ109" s="134"/>
      <c r="MEA109" s="134"/>
      <c r="MEB109" s="134"/>
      <c r="MEC109" s="134"/>
      <c r="MED109" s="134"/>
      <c r="MEE109" s="134"/>
      <c r="MEF109" s="134"/>
      <c r="MEG109" s="134"/>
      <c r="MEH109" s="134"/>
      <c r="MEI109" s="134"/>
      <c r="MEJ109" s="134"/>
      <c r="MEK109" s="134"/>
      <c r="MEL109" s="134"/>
      <c r="MEM109" s="134"/>
      <c r="MEN109" s="134"/>
      <c r="MEO109" s="134"/>
      <c r="MEP109" s="134"/>
      <c r="MEQ109" s="134"/>
      <c r="MER109" s="134"/>
      <c r="MES109" s="134"/>
      <c r="MET109" s="134"/>
      <c r="MEU109" s="134"/>
      <c r="MEV109" s="134"/>
      <c r="MEW109" s="134"/>
      <c r="MEX109" s="134"/>
      <c r="MEY109" s="134"/>
      <c r="MEZ109" s="134"/>
      <c r="MFA109" s="134"/>
      <c r="MFB109" s="134"/>
      <c r="MFC109" s="134"/>
      <c r="MFD109" s="134"/>
      <c r="MFE109" s="134"/>
      <c r="MFF109" s="134"/>
      <c r="MFG109" s="134"/>
      <c r="MFH109" s="134"/>
      <c r="MFI109" s="134"/>
      <c r="MFJ109" s="134"/>
      <c r="MFK109" s="134"/>
      <c r="MFL109" s="134"/>
      <c r="MFM109" s="134"/>
      <c r="MFN109" s="134"/>
      <c r="MFO109" s="134"/>
      <c r="MFP109" s="134"/>
      <c r="MFQ109" s="134"/>
      <c r="MFR109" s="134"/>
      <c r="MFS109" s="134"/>
      <c r="MFT109" s="134"/>
      <c r="MFU109" s="134"/>
      <c r="MFV109" s="134"/>
      <c r="MFW109" s="134"/>
      <c r="MFX109" s="134"/>
      <c r="MFY109" s="134"/>
      <c r="MFZ109" s="134"/>
      <c r="MGA109" s="134"/>
      <c r="MGB109" s="134"/>
      <c r="MGC109" s="134"/>
      <c r="MGD109" s="134"/>
      <c r="MGE109" s="134"/>
      <c r="MGF109" s="134"/>
      <c r="MGG109" s="134"/>
      <c r="MGH109" s="134"/>
      <c r="MGI109" s="134"/>
      <c r="MGJ109" s="134"/>
      <c r="MGK109" s="134"/>
      <c r="MGL109" s="134"/>
      <c r="MGM109" s="134"/>
      <c r="MGN109" s="134"/>
      <c r="MGO109" s="134"/>
      <c r="MGP109" s="134"/>
      <c r="MGQ109" s="134"/>
      <c r="MGR109" s="134"/>
      <c r="MGS109" s="134"/>
      <c r="MGT109" s="134"/>
      <c r="MGU109" s="134"/>
      <c r="MGV109" s="134"/>
      <c r="MGW109" s="134"/>
      <c r="MGX109" s="134"/>
      <c r="MGY109" s="134"/>
      <c r="MGZ109" s="134"/>
      <c r="MHA109" s="134"/>
      <c r="MHB109" s="134"/>
      <c r="MHC109" s="134"/>
      <c r="MHD109" s="134"/>
      <c r="MHE109" s="134"/>
      <c r="MHF109" s="134"/>
      <c r="MHG109" s="134"/>
      <c r="MHH109" s="134"/>
      <c r="MHI109" s="134"/>
      <c r="MHJ109" s="134"/>
      <c r="MHK109" s="134"/>
      <c r="MHL109" s="134"/>
      <c r="MHM109" s="134"/>
      <c r="MHN109" s="134"/>
      <c r="MHO109" s="134"/>
      <c r="MHP109" s="134"/>
      <c r="MHQ109" s="134"/>
      <c r="MHR109" s="134"/>
      <c r="MHS109" s="134"/>
      <c r="MHT109" s="134"/>
      <c r="MHU109" s="134"/>
      <c r="MHV109" s="134"/>
      <c r="MHW109" s="134"/>
      <c r="MHX109" s="134"/>
      <c r="MHY109" s="134"/>
      <c r="MHZ109" s="134"/>
      <c r="MIA109" s="134"/>
      <c r="MIB109" s="134"/>
      <c r="MIC109" s="134"/>
      <c r="MID109" s="134"/>
      <c r="MIE109" s="134"/>
      <c r="MIF109" s="134"/>
      <c r="MIG109" s="134"/>
      <c r="MIH109" s="134"/>
      <c r="MII109" s="134"/>
      <c r="MIJ109" s="134"/>
      <c r="MIK109" s="134"/>
      <c r="MIL109" s="134"/>
      <c r="MIM109" s="134"/>
      <c r="MIN109" s="134"/>
      <c r="MIO109" s="134"/>
      <c r="MIP109" s="134"/>
      <c r="MIQ109" s="134"/>
      <c r="MIR109" s="134"/>
      <c r="MIS109" s="134"/>
      <c r="MIT109" s="134"/>
      <c r="MIU109" s="134"/>
      <c r="MIV109" s="134"/>
      <c r="MIW109" s="134"/>
      <c r="MIX109" s="134"/>
      <c r="MIY109" s="134"/>
      <c r="MIZ109" s="134"/>
      <c r="MJA109" s="134"/>
      <c r="MJB109" s="134"/>
      <c r="MJC109" s="134"/>
      <c r="MJD109" s="134"/>
      <c r="MJE109" s="134"/>
      <c r="MJF109" s="134"/>
      <c r="MJG109" s="134"/>
      <c r="MJH109" s="134"/>
      <c r="MJI109" s="134"/>
      <c r="MJJ109" s="134"/>
      <c r="MJK109" s="134"/>
      <c r="MJL109" s="134"/>
      <c r="MJM109" s="134"/>
      <c r="MJN109" s="134"/>
      <c r="MJO109" s="134"/>
      <c r="MJP109" s="134"/>
      <c r="MJQ109" s="134"/>
      <c r="MJR109" s="134"/>
      <c r="MJS109" s="134"/>
      <c r="MJT109" s="134"/>
      <c r="MJU109" s="134"/>
      <c r="MJV109" s="134"/>
      <c r="MJW109" s="134"/>
      <c r="MJX109" s="134"/>
      <c r="MJY109" s="134"/>
      <c r="MJZ109" s="134"/>
      <c r="MKA109" s="134"/>
      <c r="MKB109" s="134"/>
      <c r="MKC109" s="134"/>
      <c r="MKD109" s="134"/>
      <c r="MKE109" s="134"/>
      <c r="MKF109" s="134"/>
      <c r="MKG109" s="134"/>
      <c r="MKH109" s="134"/>
      <c r="MKI109" s="134"/>
      <c r="MKJ109" s="134"/>
      <c r="MKK109" s="134"/>
      <c r="MKL109" s="134"/>
      <c r="MKM109" s="134"/>
      <c r="MKN109" s="134"/>
      <c r="MKO109" s="134"/>
      <c r="MKP109" s="134"/>
      <c r="MKQ109" s="134"/>
      <c r="MKR109" s="134"/>
      <c r="MKS109" s="134"/>
      <c r="MKT109" s="134"/>
      <c r="MKU109" s="134"/>
      <c r="MKV109" s="134"/>
      <c r="MKW109" s="134"/>
      <c r="MKX109" s="134"/>
      <c r="MKY109" s="134"/>
      <c r="MKZ109" s="134"/>
      <c r="MLA109" s="134"/>
      <c r="MLB109" s="134"/>
      <c r="MLC109" s="134"/>
      <c r="MLD109" s="134"/>
      <c r="MLE109" s="134"/>
      <c r="MLF109" s="134"/>
      <c r="MLG109" s="134"/>
      <c r="MLH109" s="134"/>
      <c r="MLI109" s="134"/>
      <c r="MLJ109" s="134"/>
      <c r="MLK109" s="134"/>
      <c r="MLL109" s="134"/>
      <c r="MLM109" s="134"/>
      <c r="MLN109" s="134"/>
      <c r="MLO109" s="134"/>
      <c r="MLP109" s="134"/>
      <c r="MLQ109" s="134"/>
      <c r="MLR109" s="134"/>
      <c r="MLS109" s="134"/>
      <c r="MLT109" s="134"/>
      <c r="MLU109" s="134"/>
      <c r="MLV109" s="134"/>
      <c r="MLW109" s="134"/>
      <c r="MLX109" s="134"/>
      <c r="MLY109" s="134"/>
      <c r="MLZ109" s="134"/>
      <c r="MMA109" s="134"/>
      <c r="MMB109" s="134"/>
      <c r="MMC109" s="134"/>
      <c r="MMD109" s="134"/>
      <c r="MME109" s="134"/>
      <c r="MMF109" s="134"/>
      <c r="MMG109" s="134"/>
      <c r="MMH109" s="134"/>
      <c r="MMI109" s="134"/>
      <c r="MMJ109" s="134"/>
      <c r="MMK109" s="134"/>
      <c r="MML109" s="134"/>
      <c r="MMM109" s="134"/>
      <c r="MMN109" s="134"/>
      <c r="MMO109" s="134"/>
      <c r="MMP109" s="134"/>
      <c r="MMQ109" s="134"/>
      <c r="MMR109" s="134"/>
      <c r="MMS109" s="134"/>
      <c r="MMT109" s="134"/>
      <c r="MMU109" s="134"/>
      <c r="MMV109" s="134"/>
      <c r="MMW109" s="134"/>
      <c r="MMX109" s="134"/>
      <c r="MMY109" s="134"/>
      <c r="MMZ109" s="134"/>
      <c r="MNA109" s="134"/>
      <c r="MNB109" s="134"/>
      <c r="MNC109" s="134"/>
      <c r="MND109" s="134"/>
      <c r="MNE109" s="134"/>
      <c r="MNF109" s="134"/>
      <c r="MNG109" s="134"/>
      <c r="MNH109" s="134"/>
      <c r="MNI109" s="134"/>
      <c r="MNJ109" s="134"/>
      <c r="MNK109" s="134"/>
      <c r="MNL109" s="134"/>
      <c r="MNM109" s="134"/>
      <c r="MNN109" s="134"/>
      <c r="MNO109" s="134"/>
      <c r="MNP109" s="134"/>
      <c r="MNQ109" s="134"/>
      <c r="MNR109" s="134"/>
      <c r="MNS109" s="134"/>
      <c r="MNT109" s="134"/>
      <c r="MNU109" s="134"/>
      <c r="MNV109" s="134"/>
      <c r="MNW109" s="134"/>
      <c r="MNX109" s="134"/>
      <c r="MNY109" s="134"/>
      <c r="MNZ109" s="134"/>
      <c r="MOA109" s="134"/>
      <c r="MOB109" s="134"/>
      <c r="MOC109" s="134"/>
      <c r="MOD109" s="134"/>
      <c r="MOE109" s="134"/>
      <c r="MOF109" s="134"/>
      <c r="MOG109" s="134"/>
      <c r="MOH109" s="134"/>
      <c r="MOI109" s="134"/>
      <c r="MOJ109" s="134"/>
      <c r="MOK109" s="134"/>
      <c r="MOL109" s="134"/>
      <c r="MOM109" s="134"/>
      <c r="MON109" s="134"/>
      <c r="MOO109" s="134"/>
      <c r="MOP109" s="134"/>
      <c r="MOQ109" s="134"/>
      <c r="MOR109" s="134"/>
      <c r="MOS109" s="134"/>
      <c r="MOT109" s="134"/>
      <c r="MOU109" s="134"/>
      <c r="MOV109" s="134"/>
      <c r="MOW109" s="134"/>
      <c r="MOX109" s="134"/>
      <c r="MOY109" s="134"/>
      <c r="MOZ109" s="134"/>
      <c r="MPA109" s="134"/>
      <c r="MPB109" s="134"/>
      <c r="MPC109" s="134"/>
      <c r="MPD109" s="134"/>
      <c r="MPE109" s="134"/>
      <c r="MPF109" s="134"/>
      <c r="MPG109" s="134"/>
      <c r="MPH109" s="134"/>
      <c r="MPI109" s="134"/>
      <c r="MPJ109" s="134"/>
      <c r="MPK109" s="134"/>
      <c r="MPL109" s="134"/>
      <c r="MPM109" s="134"/>
      <c r="MPN109" s="134"/>
      <c r="MPO109" s="134"/>
      <c r="MPP109" s="134"/>
      <c r="MPQ109" s="134"/>
      <c r="MPR109" s="134"/>
      <c r="MPS109" s="134"/>
      <c r="MPT109" s="134"/>
      <c r="MPU109" s="134"/>
      <c r="MPV109" s="134"/>
      <c r="MPW109" s="134"/>
      <c r="MPX109" s="134"/>
      <c r="MPY109" s="134"/>
      <c r="MPZ109" s="134"/>
      <c r="MQA109" s="134"/>
      <c r="MQB109" s="134"/>
      <c r="MQC109" s="134"/>
      <c r="MQD109" s="134"/>
      <c r="MQE109" s="134"/>
      <c r="MQF109" s="134"/>
      <c r="MQG109" s="134"/>
      <c r="MQH109" s="134"/>
      <c r="MQI109" s="134"/>
      <c r="MQJ109" s="134"/>
      <c r="MQK109" s="134"/>
      <c r="MQL109" s="134"/>
      <c r="MQM109" s="134"/>
      <c r="MQN109" s="134"/>
      <c r="MQO109" s="134"/>
      <c r="MQP109" s="134"/>
      <c r="MQQ109" s="134"/>
      <c r="MQR109" s="134"/>
      <c r="MQS109" s="134"/>
      <c r="MQT109" s="134"/>
      <c r="MQU109" s="134"/>
      <c r="MQV109" s="134"/>
      <c r="MQW109" s="134"/>
      <c r="MQX109" s="134"/>
      <c r="MQY109" s="134"/>
      <c r="MQZ109" s="134"/>
      <c r="MRA109" s="134"/>
      <c r="MRB109" s="134"/>
      <c r="MRC109" s="134"/>
      <c r="MRD109" s="134"/>
      <c r="MRE109" s="134"/>
      <c r="MRF109" s="134"/>
      <c r="MRG109" s="134"/>
      <c r="MRH109" s="134"/>
      <c r="MRI109" s="134"/>
      <c r="MRJ109" s="134"/>
      <c r="MRK109" s="134"/>
      <c r="MRL109" s="134"/>
      <c r="MRM109" s="134"/>
      <c r="MRN109" s="134"/>
      <c r="MRO109" s="134"/>
      <c r="MRP109" s="134"/>
      <c r="MRQ109" s="134"/>
      <c r="MRR109" s="134"/>
      <c r="MRS109" s="134"/>
      <c r="MRT109" s="134"/>
      <c r="MRU109" s="134"/>
      <c r="MRV109" s="134"/>
      <c r="MRW109" s="134"/>
      <c r="MRX109" s="134"/>
      <c r="MRY109" s="134"/>
      <c r="MRZ109" s="134"/>
      <c r="MSA109" s="134"/>
      <c r="MSB109" s="134"/>
      <c r="MSC109" s="134"/>
      <c r="MSD109" s="134"/>
      <c r="MSE109" s="134"/>
      <c r="MSF109" s="134"/>
      <c r="MSG109" s="134"/>
      <c r="MSH109" s="134"/>
      <c r="MSI109" s="134"/>
      <c r="MSJ109" s="134"/>
      <c r="MSK109" s="134"/>
      <c r="MSL109" s="134"/>
      <c r="MSM109" s="134"/>
      <c r="MSN109" s="134"/>
      <c r="MSO109" s="134"/>
      <c r="MSP109" s="134"/>
      <c r="MSQ109" s="134"/>
      <c r="MSR109" s="134"/>
      <c r="MSS109" s="134"/>
      <c r="MST109" s="134"/>
      <c r="MSU109" s="134"/>
      <c r="MSV109" s="134"/>
      <c r="MSW109" s="134"/>
      <c r="MSX109" s="134"/>
      <c r="MSY109" s="134"/>
      <c r="MSZ109" s="134"/>
      <c r="MTA109" s="134"/>
      <c r="MTB109" s="134"/>
      <c r="MTC109" s="134"/>
      <c r="MTD109" s="134"/>
      <c r="MTE109" s="134"/>
      <c r="MTF109" s="134"/>
      <c r="MTG109" s="134"/>
      <c r="MTH109" s="134"/>
      <c r="MTI109" s="134"/>
      <c r="MTJ109" s="134"/>
      <c r="MTK109" s="134"/>
      <c r="MTL109" s="134"/>
      <c r="MTM109" s="134"/>
      <c r="MTN109" s="134"/>
      <c r="MTO109" s="134"/>
      <c r="MTP109" s="134"/>
      <c r="MTQ109" s="134"/>
      <c r="MTR109" s="134"/>
      <c r="MTS109" s="134"/>
      <c r="MTT109" s="134"/>
      <c r="MTU109" s="134"/>
      <c r="MTV109" s="134"/>
      <c r="MTW109" s="134"/>
      <c r="MTX109" s="134"/>
      <c r="MTY109" s="134"/>
      <c r="MTZ109" s="134"/>
      <c r="MUA109" s="134"/>
      <c r="MUB109" s="134"/>
      <c r="MUC109" s="134"/>
      <c r="MUD109" s="134"/>
      <c r="MUE109" s="134"/>
      <c r="MUF109" s="134"/>
      <c r="MUG109" s="134"/>
      <c r="MUH109" s="134"/>
      <c r="MUI109" s="134"/>
      <c r="MUJ109" s="134"/>
      <c r="MUK109" s="134"/>
      <c r="MUL109" s="134"/>
      <c r="MUM109" s="134"/>
      <c r="MUN109" s="134"/>
      <c r="MUO109" s="134"/>
      <c r="MUP109" s="134"/>
      <c r="MUQ109" s="134"/>
      <c r="MUR109" s="134"/>
      <c r="MUS109" s="134"/>
      <c r="MUT109" s="134"/>
      <c r="MUU109" s="134"/>
      <c r="MUV109" s="134"/>
      <c r="MUW109" s="134"/>
      <c r="MUX109" s="134"/>
      <c r="MUY109" s="134"/>
      <c r="MUZ109" s="134"/>
      <c r="MVA109" s="134"/>
      <c r="MVB109" s="134"/>
      <c r="MVC109" s="134"/>
      <c r="MVD109" s="134"/>
      <c r="MVE109" s="134"/>
      <c r="MVF109" s="134"/>
      <c r="MVG109" s="134"/>
      <c r="MVH109" s="134"/>
      <c r="MVI109" s="134"/>
      <c r="MVJ109" s="134"/>
      <c r="MVK109" s="134"/>
      <c r="MVL109" s="134"/>
      <c r="MVM109" s="134"/>
      <c r="MVN109" s="134"/>
      <c r="MVO109" s="134"/>
      <c r="MVP109" s="134"/>
      <c r="MVQ109" s="134"/>
      <c r="MVR109" s="134"/>
      <c r="MVS109" s="134"/>
      <c r="MVT109" s="134"/>
      <c r="MVU109" s="134"/>
      <c r="MVV109" s="134"/>
      <c r="MVW109" s="134"/>
      <c r="MVX109" s="134"/>
      <c r="MVY109" s="134"/>
      <c r="MVZ109" s="134"/>
      <c r="MWA109" s="134"/>
      <c r="MWB109" s="134"/>
      <c r="MWC109" s="134"/>
      <c r="MWD109" s="134"/>
      <c r="MWE109" s="134"/>
      <c r="MWF109" s="134"/>
      <c r="MWG109" s="134"/>
      <c r="MWH109" s="134"/>
      <c r="MWI109" s="134"/>
      <c r="MWJ109" s="134"/>
      <c r="MWK109" s="134"/>
      <c r="MWL109" s="134"/>
      <c r="MWM109" s="134"/>
      <c r="MWN109" s="134"/>
      <c r="MWO109" s="134"/>
      <c r="MWP109" s="134"/>
      <c r="MWQ109" s="134"/>
      <c r="MWR109" s="134"/>
      <c r="MWS109" s="134"/>
      <c r="MWT109" s="134"/>
      <c r="MWU109" s="134"/>
      <c r="MWV109" s="134"/>
      <c r="MWW109" s="134"/>
      <c r="MWX109" s="134"/>
      <c r="MWY109" s="134"/>
      <c r="MWZ109" s="134"/>
      <c r="MXA109" s="134"/>
      <c r="MXB109" s="134"/>
      <c r="MXC109" s="134"/>
      <c r="MXD109" s="134"/>
      <c r="MXE109" s="134"/>
      <c r="MXF109" s="134"/>
      <c r="MXG109" s="134"/>
      <c r="MXH109" s="134"/>
      <c r="MXI109" s="134"/>
      <c r="MXJ109" s="134"/>
      <c r="MXK109" s="134"/>
      <c r="MXL109" s="134"/>
      <c r="MXM109" s="134"/>
      <c r="MXN109" s="134"/>
      <c r="MXO109" s="134"/>
      <c r="MXP109" s="134"/>
      <c r="MXQ109" s="134"/>
      <c r="MXR109" s="134"/>
      <c r="MXS109" s="134"/>
      <c r="MXT109" s="134"/>
      <c r="MXU109" s="134"/>
      <c r="MXV109" s="134"/>
      <c r="MXW109" s="134"/>
      <c r="MXX109" s="134"/>
      <c r="MXY109" s="134"/>
      <c r="MXZ109" s="134"/>
      <c r="MYA109" s="134"/>
      <c r="MYB109" s="134"/>
      <c r="MYC109" s="134"/>
      <c r="MYD109" s="134"/>
      <c r="MYE109" s="134"/>
      <c r="MYF109" s="134"/>
      <c r="MYG109" s="134"/>
      <c r="MYH109" s="134"/>
      <c r="MYI109" s="134"/>
      <c r="MYJ109" s="134"/>
      <c r="MYK109" s="134"/>
      <c r="MYL109" s="134"/>
      <c r="MYM109" s="134"/>
      <c r="MYN109" s="134"/>
      <c r="MYO109" s="134"/>
      <c r="MYP109" s="134"/>
      <c r="MYQ109" s="134"/>
      <c r="MYR109" s="134"/>
      <c r="MYS109" s="134"/>
      <c r="MYT109" s="134"/>
      <c r="MYU109" s="134"/>
      <c r="MYV109" s="134"/>
      <c r="MYW109" s="134"/>
      <c r="MYX109" s="134"/>
      <c r="MYY109" s="134"/>
      <c r="MYZ109" s="134"/>
      <c r="MZA109" s="134"/>
      <c r="MZB109" s="134"/>
      <c r="MZC109" s="134"/>
      <c r="MZD109" s="134"/>
      <c r="MZE109" s="134"/>
      <c r="MZF109" s="134"/>
      <c r="MZG109" s="134"/>
      <c r="MZH109" s="134"/>
      <c r="MZI109" s="134"/>
      <c r="MZJ109" s="134"/>
      <c r="MZK109" s="134"/>
      <c r="MZL109" s="134"/>
      <c r="MZM109" s="134"/>
      <c r="MZN109" s="134"/>
      <c r="MZO109" s="134"/>
      <c r="MZP109" s="134"/>
      <c r="MZQ109" s="134"/>
      <c r="MZR109" s="134"/>
      <c r="MZS109" s="134"/>
      <c r="MZT109" s="134"/>
      <c r="MZU109" s="134"/>
      <c r="MZV109" s="134"/>
      <c r="MZW109" s="134"/>
      <c r="MZX109" s="134"/>
      <c r="MZY109" s="134"/>
      <c r="MZZ109" s="134"/>
      <c r="NAA109" s="134"/>
      <c r="NAB109" s="134"/>
      <c r="NAC109" s="134"/>
      <c r="NAD109" s="134"/>
      <c r="NAE109" s="134"/>
      <c r="NAF109" s="134"/>
      <c r="NAG109" s="134"/>
      <c r="NAH109" s="134"/>
      <c r="NAI109" s="134"/>
      <c r="NAJ109" s="134"/>
      <c r="NAK109" s="134"/>
      <c r="NAL109" s="134"/>
      <c r="NAM109" s="134"/>
      <c r="NAN109" s="134"/>
      <c r="NAO109" s="134"/>
      <c r="NAP109" s="134"/>
      <c r="NAQ109" s="134"/>
      <c r="NAR109" s="134"/>
      <c r="NAS109" s="134"/>
      <c r="NAT109" s="134"/>
      <c r="NAU109" s="134"/>
      <c r="NAV109" s="134"/>
      <c r="NAW109" s="134"/>
      <c r="NAX109" s="134"/>
      <c r="NAY109" s="134"/>
      <c r="NAZ109" s="134"/>
      <c r="NBA109" s="134"/>
      <c r="NBB109" s="134"/>
      <c r="NBC109" s="134"/>
      <c r="NBD109" s="134"/>
      <c r="NBE109" s="134"/>
      <c r="NBF109" s="134"/>
      <c r="NBG109" s="134"/>
      <c r="NBH109" s="134"/>
      <c r="NBI109" s="134"/>
      <c r="NBJ109" s="134"/>
      <c r="NBK109" s="134"/>
      <c r="NBL109" s="134"/>
      <c r="NBM109" s="134"/>
      <c r="NBN109" s="134"/>
      <c r="NBO109" s="134"/>
      <c r="NBP109" s="134"/>
      <c r="NBQ109" s="134"/>
      <c r="NBR109" s="134"/>
      <c r="NBS109" s="134"/>
      <c r="NBT109" s="134"/>
      <c r="NBU109" s="134"/>
      <c r="NBV109" s="134"/>
      <c r="NBW109" s="134"/>
      <c r="NBX109" s="134"/>
      <c r="NBY109" s="134"/>
      <c r="NBZ109" s="134"/>
      <c r="NCA109" s="134"/>
      <c r="NCB109" s="134"/>
      <c r="NCC109" s="134"/>
      <c r="NCD109" s="134"/>
      <c r="NCE109" s="134"/>
      <c r="NCF109" s="134"/>
      <c r="NCG109" s="134"/>
      <c r="NCH109" s="134"/>
      <c r="NCI109" s="134"/>
      <c r="NCJ109" s="134"/>
      <c r="NCK109" s="134"/>
      <c r="NCL109" s="134"/>
      <c r="NCM109" s="134"/>
      <c r="NCN109" s="134"/>
      <c r="NCO109" s="134"/>
      <c r="NCP109" s="134"/>
      <c r="NCQ109" s="134"/>
      <c r="NCR109" s="134"/>
      <c r="NCS109" s="134"/>
      <c r="NCT109" s="134"/>
      <c r="NCU109" s="134"/>
      <c r="NCV109" s="134"/>
      <c r="NCW109" s="134"/>
      <c r="NCX109" s="134"/>
      <c r="NCY109" s="134"/>
      <c r="NCZ109" s="134"/>
      <c r="NDA109" s="134"/>
      <c r="NDB109" s="134"/>
      <c r="NDC109" s="134"/>
      <c r="NDD109" s="134"/>
      <c r="NDE109" s="134"/>
      <c r="NDF109" s="134"/>
      <c r="NDG109" s="134"/>
      <c r="NDH109" s="134"/>
      <c r="NDI109" s="134"/>
      <c r="NDJ109" s="134"/>
      <c r="NDK109" s="134"/>
      <c r="NDL109" s="134"/>
      <c r="NDM109" s="134"/>
      <c r="NDN109" s="134"/>
      <c r="NDO109" s="134"/>
      <c r="NDP109" s="134"/>
      <c r="NDQ109" s="134"/>
      <c r="NDR109" s="134"/>
      <c r="NDS109" s="134"/>
      <c r="NDT109" s="134"/>
      <c r="NDU109" s="134"/>
      <c r="NDV109" s="134"/>
      <c r="NDW109" s="134"/>
      <c r="NDX109" s="134"/>
      <c r="NDY109" s="134"/>
      <c r="NDZ109" s="134"/>
      <c r="NEA109" s="134"/>
      <c r="NEB109" s="134"/>
      <c r="NEC109" s="134"/>
      <c r="NED109" s="134"/>
      <c r="NEE109" s="134"/>
      <c r="NEF109" s="134"/>
      <c r="NEG109" s="134"/>
      <c r="NEH109" s="134"/>
      <c r="NEI109" s="134"/>
      <c r="NEJ109" s="134"/>
      <c r="NEK109" s="134"/>
      <c r="NEL109" s="134"/>
      <c r="NEM109" s="134"/>
      <c r="NEN109" s="134"/>
      <c r="NEO109" s="134"/>
      <c r="NEP109" s="134"/>
      <c r="NEQ109" s="134"/>
      <c r="NER109" s="134"/>
      <c r="NES109" s="134"/>
      <c r="NET109" s="134"/>
      <c r="NEU109" s="134"/>
      <c r="NEV109" s="134"/>
      <c r="NEW109" s="134"/>
      <c r="NEX109" s="134"/>
      <c r="NEY109" s="134"/>
      <c r="NEZ109" s="134"/>
      <c r="NFA109" s="134"/>
      <c r="NFB109" s="134"/>
      <c r="NFC109" s="134"/>
      <c r="NFD109" s="134"/>
      <c r="NFE109" s="134"/>
      <c r="NFF109" s="134"/>
      <c r="NFG109" s="134"/>
      <c r="NFH109" s="134"/>
      <c r="NFI109" s="134"/>
      <c r="NFJ109" s="134"/>
      <c r="NFK109" s="134"/>
      <c r="NFL109" s="134"/>
      <c r="NFM109" s="134"/>
      <c r="NFN109" s="134"/>
      <c r="NFO109" s="134"/>
      <c r="NFP109" s="134"/>
      <c r="NFQ109" s="134"/>
      <c r="NFR109" s="134"/>
      <c r="NFS109" s="134"/>
      <c r="NFT109" s="134"/>
      <c r="NFU109" s="134"/>
      <c r="NFV109" s="134"/>
      <c r="NFW109" s="134"/>
      <c r="NFX109" s="134"/>
      <c r="NFY109" s="134"/>
      <c r="NFZ109" s="134"/>
      <c r="NGA109" s="134"/>
      <c r="NGB109" s="134"/>
      <c r="NGC109" s="134"/>
      <c r="NGD109" s="134"/>
      <c r="NGE109" s="134"/>
      <c r="NGF109" s="134"/>
      <c r="NGG109" s="134"/>
      <c r="NGH109" s="134"/>
      <c r="NGI109" s="134"/>
      <c r="NGJ109" s="134"/>
      <c r="NGK109" s="134"/>
      <c r="NGL109" s="134"/>
      <c r="NGM109" s="134"/>
      <c r="NGN109" s="134"/>
      <c r="NGO109" s="134"/>
      <c r="NGP109" s="134"/>
      <c r="NGQ109" s="134"/>
      <c r="NGR109" s="134"/>
      <c r="NGS109" s="134"/>
      <c r="NGT109" s="134"/>
      <c r="NGU109" s="134"/>
      <c r="NGV109" s="134"/>
      <c r="NGW109" s="134"/>
      <c r="NGX109" s="134"/>
      <c r="NGY109" s="134"/>
      <c r="NGZ109" s="134"/>
      <c r="NHA109" s="134"/>
      <c r="NHB109" s="134"/>
      <c r="NHC109" s="134"/>
      <c r="NHD109" s="134"/>
      <c r="NHE109" s="134"/>
      <c r="NHF109" s="134"/>
      <c r="NHG109" s="134"/>
      <c r="NHH109" s="134"/>
      <c r="NHI109" s="134"/>
      <c r="NHJ109" s="134"/>
      <c r="NHK109" s="134"/>
      <c r="NHL109" s="134"/>
      <c r="NHM109" s="134"/>
      <c r="NHN109" s="134"/>
      <c r="NHO109" s="134"/>
      <c r="NHP109" s="134"/>
      <c r="NHQ109" s="134"/>
      <c r="NHR109" s="134"/>
      <c r="NHS109" s="134"/>
      <c r="NHT109" s="134"/>
      <c r="NHU109" s="134"/>
      <c r="NHV109" s="134"/>
      <c r="NHW109" s="134"/>
      <c r="NHX109" s="134"/>
      <c r="NHY109" s="134"/>
      <c r="NHZ109" s="134"/>
      <c r="NIA109" s="134"/>
      <c r="NIB109" s="134"/>
      <c r="NIC109" s="134"/>
      <c r="NID109" s="134"/>
      <c r="NIE109" s="134"/>
      <c r="NIF109" s="134"/>
      <c r="NIG109" s="134"/>
      <c r="NIH109" s="134"/>
      <c r="NII109" s="134"/>
      <c r="NIJ109" s="134"/>
      <c r="NIK109" s="134"/>
      <c r="NIL109" s="134"/>
      <c r="NIM109" s="134"/>
      <c r="NIN109" s="134"/>
      <c r="NIO109" s="134"/>
      <c r="NIP109" s="134"/>
      <c r="NIQ109" s="134"/>
      <c r="NIR109" s="134"/>
      <c r="NIS109" s="134"/>
      <c r="NIT109" s="134"/>
      <c r="NIU109" s="134"/>
      <c r="NIV109" s="134"/>
      <c r="NIW109" s="134"/>
      <c r="NIX109" s="134"/>
      <c r="NIY109" s="134"/>
      <c r="NIZ109" s="134"/>
      <c r="NJA109" s="134"/>
      <c r="NJB109" s="134"/>
      <c r="NJC109" s="134"/>
      <c r="NJD109" s="134"/>
      <c r="NJE109" s="134"/>
      <c r="NJF109" s="134"/>
      <c r="NJG109" s="134"/>
      <c r="NJH109" s="134"/>
      <c r="NJI109" s="134"/>
      <c r="NJJ109" s="134"/>
      <c r="NJK109" s="134"/>
      <c r="NJL109" s="134"/>
      <c r="NJM109" s="134"/>
      <c r="NJN109" s="134"/>
      <c r="NJO109" s="134"/>
      <c r="NJP109" s="134"/>
      <c r="NJQ109" s="134"/>
      <c r="NJR109" s="134"/>
      <c r="NJS109" s="134"/>
      <c r="NJT109" s="134"/>
      <c r="NJU109" s="134"/>
      <c r="NJV109" s="134"/>
      <c r="NJW109" s="134"/>
      <c r="NJX109" s="134"/>
      <c r="NJY109" s="134"/>
      <c r="NJZ109" s="134"/>
      <c r="NKA109" s="134"/>
      <c r="NKB109" s="134"/>
      <c r="NKC109" s="134"/>
      <c r="NKD109" s="134"/>
      <c r="NKE109" s="134"/>
      <c r="NKF109" s="134"/>
      <c r="NKG109" s="134"/>
      <c r="NKH109" s="134"/>
      <c r="NKI109" s="134"/>
      <c r="NKJ109" s="134"/>
      <c r="NKK109" s="134"/>
      <c r="NKL109" s="134"/>
      <c r="NKM109" s="134"/>
      <c r="NKN109" s="134"/>
      <c r="NKO109" s="134"/>
      <c r="NKP109" s="134"/>
      <c r="NKQ109" s="134"/>
      <c r="NKR109" s="134"/>
      <c r="NKS109" s="134"/>
      <c r="NKT109" s="134"/>
      <c r="NKU109" s="134"/>
      <c r="NKV109" s="134"/>
      <c r="NKW109" s="134"/>
      <c r="NKX109" s="134"/>
      <c r="NKY109" s="134"/>
      <c r="NKZ109" s="134"/>
      <c r="NLA109" s="134"/>
      <c r="NLB109" s="134"/>
      <c r="NLC109" s="134"/>
      <c r="NLD109" s="134"/>
      <c r="NLE109" s="134"/>
      <c r="NLF109" s="134"/>
      <c r="NLG109" s="134"/>
      <c r="NLH109" s="134"/>
      <c r="NLI109" s="134"/>
      <c r="NLJ109" s="134"/>
      <c r="NLK109" s="134"/>
      <c r="NLL109" s="134"/>
      <c r="NLM109" s="134"/>
      <c r="NLN109" s="134"/>
      <c r="NLO109" s="134"/>
      <c r="NLP109" s="134"/>
      <c r="NLQ109" s="134"/>
      <c r="NLR109" s="134"/>
      <c r="NLS109" s="134"/>
      <c r="NLT109" s="134"/>
      <c r="NLU109" s="134"/>
      <c r="NLV109" s="134"/>
      <c r="NLW109" s="134"/>
      <c r="NLX109" s="134"/>
      <c r="NLY109" s="134"/>
      <c r="NLZ109" s="134"/>
      <c r="NMA109" s="134"/>
      <c r="NMB109" s="134"/>
      <c r="NMC109" s="134"/>
      <c r="NMD109" s="134"/>
      <c r="NME109" s="134"/>
      <c r="NMF109" s="134"/>
      <c r="NMG109" s="134"/>
      <c r="NMH109" s="134"/>
      <c r="NMI109" s="134"/>
      <c r="NMJ109" s="134"/>
      <c r="NMK109" s="134"/>
      <c r="NML109" s="134"/>
      <c r="NMM109" s="134"/>
      <c r="NMN109" s="134"/>
      <c r="NMO109" s="134"/>
      <c r="NMP109" s="134"/>
      <c r="NMQ109" s="134"/>
      <c r="NMR109" s="134"/>
      <c r="NMS109" s="134"/>
      <c r="NMT109" s="134"/>
      <c r="NMU109" s="134"/>
      <c r="NMV109" s="134"/>
      <c r="NMW109" s="134"/>
      <c r="NMX109" s="134"/>
      <c r="NMY109" s="134"/>
      <c r="NMZ109" s="134"/>
      <c r="NNA109" s="134"/>
      <c r="NNB109" s="134"/>
      <c r="NNC109" s="134"/>
      <c r="NND109" s="134"/>
      <c r="NNE109" s="134"/>
      <c r="NNF109" s="134"/>
      <c r="NNG109" s="134"/>
      <c r="NNH109" s="134"/>
      <c r="NNI109" s="134"/>
      <c r="NNJ109" s="134"/>
      <c r="NNK109" s="134"/>
      <c r="NNL109" s="134"/>
      <c r="NNM109" s="134"/>
      <c r="NNN109" s="134"/>
      <c r="NNO109" s="134"/>
      <c r="NNP109" s="134"/>
      <c r="NNQ109" s="134"/>
      <c r="NNR109" s="134"/>
      <c r="NNS109" s="134"/>
      <c r="NNT109" s="134"/>
      <c r="NNU109" s="134"/>
      <c r="NNV109" s="134"/>
      <c r="NNW109" s="134"/>
      <c r="NNX109" s="134"/>
      <c r="NNY109" s="134"/>
      <c r="NNZ109" s="134"/>
      <c r="NOA109" s="134"/>
      <c r="NOB109" s="134"/>
      <c r="NOC109" s="134"/>
      <c r="NOD109" s="134"/>
      <c r="NOE109" s="134"/>
      <c r="NOF109" s="134"/>
      <c r="NOG109" s="134"/>
      <c r="NOH109" s="134"/>
      <c r="NOI109" s="134"/>
      <c r="NOJ109" s="134"/>
      <c r="NOK109" s="134"/>
      <c r="NOL109" s="134"/>
      <c r="NOM109" s="134"/>
      <c r="NON109" s="134"/>
      <c r="NOO109" s="134"/>
      <c r="NOP109" s="134"/>
      <c r="NOQ109" s="134"/>
      <c r="NOR109" s="134"/>
      <c r="NOS109" s="134"/>
      <c r="NOT109" s="134"/>
      <c r="NOU109" s="134"/>
      <c r="NOV109" s="134"/>
      <c r="NOW109" s="134"/>
      <c r="NOX109" s="134"/>
      <c r="NOY109" s="134"/>
      <c r="NOZ109" s="134"/>
      <c r="NPA109" s="134"/>
      <c r="NPB109" s="134"/>
      <c r="NPC109" s="134"/>
      <c r="NPD109" s="134"/>
      <c r="NPE109" s="134"/>
      <c r="NPF109" s="134"/>
      <c r="NPG109" s="134"/>
      <c r="NPH109" s="134"/>
      <c r="NPI109" s="134"/>
      <c r="NPJ109" s="134"/>
      <c r="NPK109" s="134"/>
      <c r="NPL109" s="134"/>
      <c r="NPM109" s="134"/>
      <c r="NPN109" s="134"/>
      <c r="NPO109" s="134"/>
      <c r="NPP109" s="134"/>
      <c r="NPQ109" s="134"/>
      <c r="NPR109" s="134"/>
      <c r="NPS109" s="134"/>
      <c r="NPT109" s="134"/>
      <c r="NPU109" s="134"/>
      <c r="NPV109" s="134"/>
      <c r="NPW109" s="134"/>
      <c r="NPX109" s="134"/>
      <c r="NPY109" s="134"/>
      <c r="NPZ109" s="134"/>
      <c r="NQA109" s="134"/>
      <c r="NQB109" s="134"/>
      <c r="NQC109" s="134"/>
      <c r="NQD109" s="134"/>
      <c r="NQE109" s="134"/>
      <c r="NQF109" s="134"/>
      <c r="NQG109" s="134"/>
      <c r="NQH109" s="134"/>
      <c r="NQI109" s="134"/>
      <c r="NQJ109" s="134"/>
      <c r="NQK109" s="134"/>
      <c r="NQL109" s="134"/>
      <c r="NQM109" s="134"/>
      <c r="NQN109" s="134"/>
      <c r="NQO109" s="134"/>
      <c r="NQP109" s="134"/>
      <c r="NQQ109" s="134"/>
      <c r="NQR109" s="134"/>
      <c r="NQS109" s="134"/>
      <c r="NQT109" s="134"/>
      <c r="NQU109" s="134"/>
      <c r="NQV109" s="134"/>
      <c r="NQW109" s="134"/>
      <c r="NQX109" s="134"/>
      <c r="NQY109" s="134"/>
      <c r="NQZ109" s="134"/>
      <c r="NRA109" s="134"/>
      <c r="NRB109" s="134"/>
      <c r="NRC109" s="134"/>
      <c r="NRD109" s="134"/>
      <c r="NRE109" s="134"/>
      <c r="NRF109" s="134"/>
      <c r="NRG109" s="134"/>
      <c r="NRH109" s="134"/>
      <c r="NRI109" s="134"/>
      <c r="NRJ109" s="134"/>
      <c r="NRK109" s="134"/>
      <c r="NRL109" s="134"/>
      <c r="NRM109" s="134"/>
      <c r="NRN109" s="134"/>
      <c r="NRO109" s="134"/>
      <c r="NRP109" s="134"/>
      <c r="NRQ109" s="134"/>
      <c r="NRR109" s="134"/>
      <c r="NRS109" s="134"/>
      <c r="NRT109" s="134"/>
      <c r="NRU109" s="134"/>
      <c r="NRV109" s="134"/>
      <c r="NRW109" s="134"/>
      <c r="NRX109" s="134"/>
      <c r="NRY109" s="134"/>
      <c r="NRZ109" s="134"/>
      <c r="NSA109" s="134"/>
      <c r="NSB109" s="134"/>
      <c r="NSC109" s="134"/>
      <c r="NSD109" s="134"/>
      <c r="NSE109" s="134"/>
      <c r="NSF109" s="134"/>
      <c r="NSG109" s="134"/>
      <c r="NSH109" s="134"/>
      <c r="NSI109" s="134"/>
      <c r="NSJ109" s="134"/>
      <c r="NSK109" s="134"/>
      <c r="NSL109" s="134"/>
      <c r="NSM109" s="134"/>
      <c r="NSN109" s="134"/>
      <c r="NSO109" s="134"/>
      <c r="NSP109" s="134"/>
      <c r="NSQ109" s="134"/>
      <c r="NSR109" s="134"/>
      <c r="NSS109" s="134"/>
      <c r="NST109" s="134"/>
      <c r="NSU109" s="134"/>
      <c r="NSV109" s="134"/>
      <c r="NSW109" s="134"/>
      <c r="NSX109" s="134"/>
      <c r="NSY109" s="134"/>
      <c r="NSZ109" s="134"/>
      <c r="NTA109" s="134"/>
      <c r="NTB109" s="134"/>
      <c r="NTC109" s="134"/>
      <c r="NTD109" s="134"/>
      <c r="NTE109" s="134"/>
      <c r="NTF109" s="134"/>
      <c r="NTG109" s="134"/>
      <c r="NTH109" s="134"/>
      <c r="NTI109" s="134"/>
      <c r="NTJ109" s="134"/>
      <c r="NTK109" s="134"/>
      <c r="NTL109" s="134"/>
      <c r="NTM109" s="134"/>
      <c r="NTN109" s="134"/>
      <c r="NTO109" s="134"/>
      <c r="NTP109" s="134"/>
      <c r="NTQ109" s="134"/>
      <c r="NTR109" s="134"/>
      <c r="NTS109" s="134"/>
      <c r="NTT109" s="134"/>
      <c r="NTU109" s="134"/>
      <c r="NTV109" s="134"/>
      <c r="NTW109" s="134"/>
      <c r="NTX109" s="134"/>
      <c r="NTY109" s="134"/>
      <c r="NTZ109" s="134"/>
      <c r="NUA109" s="134"/>
      <c r="NUB109" s="134"/>
      <c r="NUC109" s="134"/>
      <c r="NUD109" s="134"/>
      <c r="NUE109" s="134"/>
      <c r="NUF109" s="134"/>
      <c r="NUG109" s="134"/>
      <c r="NUH109" s="134"/>
      <c r="NUI109" s="134"/>
      <c r="NUJ109" s="134"/>
      <c r="NUK109" s="134"/>
      <c r="NUL109" s="134"/>
      <c r="NUM109" s="134"/>
      <c r="NUN109" s="134"/>
      <c r="NUO109" s="134"/>
      <c r="NUP109" s="134"/>
      <c r="NUQ109" s="134"/>
      <c r="NUR109" s="134"/>
      <c r="NUS109" s="134"/>
      <c r="NUT109" s="134"/>
      <c r="NUU109" s="134"/>
      <c r="NUV109" s="134"/>
      <c r="NUW109" s="134"/>
      <c r="NUX109" s="134"/>
      <c r="NUY109" s="134"/>
      <c r="NUZ109" s="134"/>
      <c r="NVA109" s="134"/>
      <c r="NVB109" s="134"/>
      <c r="NVC109" s="134"/>
      <c r="NVD109" s="134"/>
      <c r="NVE109" s="134"/>
      <c r="NVF109" s="134"/>
      <c r="NVG109" s="134"/>
      <c r="NVH109" s="134"/>
      <c r="NVI109" s="134"/>
      <c r="NVJ109" s="134"/>
      <c r="NVK109" s="134"/>
      <c r="NVL109" s="134"/>
      <c r="NVM109" s="134"/>
      <c r="NVN109" s="134"/>
      <c r="NVO109" s="134"/>
      <c r="NVP109" s="134"/>
      <c r="NVQ109" s="134"/>
      <c r="NVR109" s="134"/>
      <c r="NVS109" s="134"/>
      <c r="NVT109" s="134"/>
      <c r="NVU109" s="134"/>
      <c r="NVV109" s="134"/>
      <c r="NVW109" s="134"/>
      <c r="NVX109" s="134"/>
      <c r="NVY109" s="134"/>
      <c r="NVZ109" s="134"/>
      <c r="NWA109" s="134"/>
      <c r="NWB109" s="134"/>
      <c r="NWC109" s="134"/>
      <c r="NWD109" s="134"/>
      <c r="NWE109" s="134"/>
      <c r="NWF109" s="134"/>
      <c r="NWG109" s="134"/>
      <c r="NWH109" s="134"/>
      <c r="NWI109" s="134"/>
      <c r="NWJ109" s="134"/>
      <c r="NWK109" s="134"/>
      <c r="NWL109" s="134"/>
      <c r="NWM109" s="134"/>
      <c r="NWN109" s="134"/>
      <c r="NWO109" s="134"/>
      <c r="NWP109" s="134"/>
      <c r="NWQ109" s="134"/>
      <c r="NWR109" s="134"/>
      <c r="NWS109" s="134"/>
      <c r="NWT109" s="134"/>
      <c r="NWU109" s="134"/>
      <c r="NWV109" s="134"/>
      <c r="NWW109" s="134"/>
      <c r="NWX109" s="134"/>
      <c r="NWY109" s="134"/>
      <c r="NWZ109" s="134"/>
      <c r="NXA109" s="134"/>
      <c r="NXB109" s="134"/>
      <c r="NXC109" s="134"/>
      <c r="NXD109" s="134"/>
      <c r="NXE109" s="134"/>
      <c r="NXF109" s="134"/>
      <c r="NXG109" s="134"/>
      <c r="NXH109" s="134"/>
      <c r="NXI109" s="134"/>
      <c r="NXJ109" s="134"/>
      <c r="NXK109" s="134"/>
      <c r="NXL109" s="134"/>
      <c r="NXM109" s="134"/>
      <c r="NXN109" s="134"/>
      <c r="NXO109" s="134"/>
      <c r="NXP109" s="134"/>
      <c r="NXQ109" s="134"/>
      <c r="NXR109" s="134"/>
      <c r="NXS109" s="134"/>
      <c r="NXT109" s="134"/>
      <c r="NXU109" s="134"/>
      <c r="NXV109" s="134"/>
      <c r="NXW109" s="134"/>
      <c r="NXX109" s="134"/>
      <c r="NXY109" s="134"/>
      <c r="NXZ109" s="134"/>
      <c r="NYA109" s="134"/>
      <c r="NYB109" s="134"/>
      <c r="NYC109" s="134"/>
      <c r="NYD109" s="134"/>
      <c r="NYE109" s="134"/>
      <c r="NYF109" s="134"/>
      <c r="NYG109" s="134"/>
      <c r="NYH109" s="134"/>
      <c r="NYI109" s="134"/>
      <c r="NYJ109" s="134"/>
      <c r="NYK109" s="134"/>
      <c r="NYL109" s="134"/>
      <c r="NYM109" s="134"/>
      <c r="NYN109" s="134"/>
      <c r="NYO109" s="134"/>
      <c r="NYP109" s="134"/>
      <c r="NYQ109" s="134"/>
      <c r="NYR109" s="134"/>
      <c r="NYS109" s="134"/>
      <c r="NYT109" s="134"/>
      <c r="NYU109" s="134"/>
      <c r="NYV109" s="134"/>
      <c r="NYW109" s="134"/>
      <c r="NYX109" s="134"/>
      <c r="NYY109" s="134"/>
      <c r="NYZ109" s="134"/>
      <c r="NZA109" s="134"/>
      <c r="NZB109" s="134"/>
      <c r="NZC109" s="134"/>
      <c r="NZD109" s="134"/>
      <c r="NZE109" s="134"/>
      <c r="NZF109" s="134"/>
      <c r="NZG109" s="134"/>
      <c r="NZH109" s="134"/>
      <c r="NZI109" s="134"/>
      <c r="NZJ109" s="134"/>
      <c r="NZK109" s="134"/>
      <c r="NZL109" s="134"/>
      <c r="NZM109" s="134"/>
      <c r="NZN109" s="134"/>
      <c r="NZO109" s="134"/>
      <c r="NZP109" s="134"/>
      <c r="NZQ109" s="134"/>
      <c r="NZR109" s="134"/>
      <c r="NZS109" s="134"/>
      <c r="NZT109" s="134"/>
      <c r="NZU109" s="134"/>
      <c r="NZV109" s="134"/>
      <c r="NZW109" s="134"/>
      <c r="NZX109" s="134"/>
      <c r="NZY109" s="134"/>
      <c r="NZZ109" s="134"/>
      <c r="OAA109" s="134"/>
      <c r="OAB109" s="134"/>
      <c r="OAC109" s="134"/>
      <c r="OAD109" s="134"/>
      <c r="OAE109" s="134"/>
      <c r="OAF109" s="134"/>
      <c r="OAG109" s="134"/>
      <c r="OAH109" s="134"/>
      <c r="OAI109" s="134"/>
      <c r="OAJ109" s="134"/>
      <c r="OAK109" s="134"/>
      <c r="OAL109" s="134"/>
      <c r="OAM109" s="134"/>
      <c r="OAN109" s="134"/>
      <c r="OAO109" s="134"/>
      <c r="OAP109" s="134"/>
      <c r="OAQ109" s="134"/>
      <c r="OAR109" s="134"/>
      <c r="OAS109" s="134"/>
      <c r="OAT109" s="134"/>
      <c r="OAU109" s="134"/>
      <c r="OAV109" s="134"/>
      <c r="OAW109" s="134"/>
      <c r="OAX109" s="134"/>
      <c r="OAY109" s="134"/>
      <c r="OAZ109" s="134"/>
      <c r="OBA109" s="134"/>
      <c r="OBB109" s="134"/>
      <c r="OBC109" s="134"/>
      <c r="OBD109" s="134"/>
      <c r="OBE109" s="134"/>
      <c r="OBF109" s="134"/>
      <c r="OBG109" s="134"/>
      <c r="OBH109" s="134"/>
      <c r="OBI109" s="134"/>
      <c r="OBJ109" s="134"/>
      <c r="OBK109" s="134"/>
      <c r="OBL109" s="134"/>
      <c r="OBM109" s="134"/>
      <c r="OBN109" s="134"/>
      <c r="OBO109" s="134"/>
      <c r="OBP109" s="134"/>
      <c r="OBQ109" s="134"/>
      <c r="OBR109" s="134"/>
      <c r="OBS109" s="134"/>
      <c r="OBT109" s="134"/>
      <c r="OBU109" s="134"/>
      <c r="OBV109" s="134"/>
      <c r="OBW109" s="134"/>
      <c r="OBX109" s="134"/>
      <c r="OBY109" s="134"/>
      <c r="OBZ109" s="134"/>
      <c r="OCA109" s="134"/>
      <c r="OCB109" s="134"/>
      <c r="OCC109" s="134"/>
      <c r="OCD109" s="134"/>
      <c r="OCE109" s="134"/>
      <c r="OCF109" s="134"/>
      <c r="OCG109" s="134"/>
      <c r="OCH109" s="134"/>
      <c r="OCI109" s="134"/>
      <c r="OCJ109" s="134"/>
      <c r="OCK109" s="134"/>
      <c r="OCL109" s="134"/>
      <c r="OCM109" s="134"/>
      <c r="OCN109" s="134"/>
      <c r="OCO109" s="134"/>
      <c r="OCP109" s="134"/>
      <c r="OCQ109" s="134"/>
      <c r="OCR109" s="134"/>
      <c r="OCS109" s="134"/>
      <c r="OCT109" s="134"/>
      <c r="OCU109" s="134"/>
      <c r="OCV109" s="134"/>
      <c r="OCW109" s="134"/>
      <c r="OCX109" s="134"/>
      <c r="OCY109" s="134"/>
      <c r="OCZ109" s="134"/>
      <c r="ODA109" s="134"/>
      <c r="ODB109" s="134"/>
      <c r="ODC109" s="134"/>
      <c r="ODD109" s="134"/>
      <c r="ODE109" s="134"/>
      <c r="ODF109" s="134"/>
      <c r="ODG109" s="134"/>
      <c r="ODH109" s="134"/>
      <c r="ODI109" s="134"/>
      <c r="ODJ109" s="134"/>
      <c r="ODK109" s="134"/>
      <c r="ODL109" s="134"/>
      <c r="ODM109" s="134"/>
      <c r="ODN109" s="134"/>
      <c r="ODO109" s="134"/>
      <c r="ODP109" s="134"/>
      <c r="ODQ109" s="134"/>
      <c r="ODR109" s="134"/>
      <c r="ODS109" s="134"/>
      <c r="ODT109" s="134"/>
      <c r="ODU109" s="134"/>
      <c r="ODV109" s="134"/>
      <c r="ODW109" s="134"/>
      <c r="ODX109" s="134"/>
      <c r="ODY109" s="134"/>
      <c r="ODZ109" s="134"/>
      <c r="OEA109" s="134"/>
      <c r="OEB109" s="134"/>
      <c r="OEC109" s="134"/>
      <c r="OED109" s="134"/>
      <c r="OEE109" s="134"/>
      <c r="OEF109" s="134"/>
      <c r="OEG109" s="134"/>
      <c r="OEH109" s="134"/>
      <c r="OEI109" s="134"/>
      <c r="OEJ109" s="134"/>
      <c r="OEK109" s="134"/>
      <c r="OEL109" s="134"/>
      <c r="OEM109" s="134"/>
      <c r="OEN109" s="134"/>
      <c r="OEO109" s="134"/>
      <c r="OEP109" s="134"/>
      <c r="OEQ109" s="134"/>
      <c r="OER109" s="134"/>
      <c r="OES109" s="134"/>
      <c r="OET109" s="134"/>
      <c r="OEU109" s="134"/>
      <c r="OEV109" s="134"/>
      <c r="OEW109" s="134"/>
      <c r="OEX109" s="134"/>
      <c r="OEY109" s="134"/>
      <c r="OEZ109" s="134"/>
      <c r="OFA109" s="134"/>
      <c r="OFB109" s="134"/>
      <c r="OFC109" s="134"/>
      <c r="OFD109" s="134"/>
      <c r="OFE109" s="134"/>
      <c r="OFF109" s="134"/>
      <c r="OFG109" s="134"/>
      <c r="OFH109" s="134"/>
      <c r="OFI109" s="134"/>
      <c r="OFJ109" s="134"/>
      <c r="OFK109" s="134"/>
      <c r="OFL109" s="134"/>
      <c r="OFM109" s="134"/>
      <c r="OFN109" s="134"/>
      <c r="OFO109" s="134"/>
      <c r="OFP109" s="134"/>
      <c r="OFQ109" s="134"/>
      <c r="OFR109" s="134"/>
      <c r="OFS109" s="134"/>
      <c r="OFT109" s="134"/>
      <c r="OFU109" s="134"/>
      <c r="OFV109" s="134"/>
      <c r="OFW109" s="134"/>
      <c r="OFX109" s="134"/>
      <c r="OFY109" s="134"/>
      <c r="OFZ109" s="134"/>
      <c r="OGA109" s="134"/>
      <c r="OGB109" s="134"/>
      <c r="OGC109" s="134"/>
      <c r="OGD109" s="134"/>
      <c r="OGE109" s="134"/>
      <c r="OGF109" s="134"/>
      <c r="OGG109" s="134"/>
      <c r="OGH109" s="134"/>
      <c r="OGI109" s="134"/>
      <c r="OGJ109" s="134"/>
      <c r="OGK109" s="134"/>
      <c r="OGL109" s="134"/>
      <c r="OGM109" s="134"/>
      <c r="OGN109" s="134"/>
      <c r="OGO109" s="134"/>
      <c r="OGP109" s="134"/>
      <c r="OGQ109" s="134"/>
      <c r="OGR109" s="134"/>
      <c r="OGS109" s="134"/>
      <c r="OGT109" s="134"/>
      <c r="OGU109" s="134"/>
      <c r="OGV109" s="134"/>
      <c r="OGW109" s="134"/>
      <c r="OGX109" s="134"/>
      <c r="OGY109" s="134"/>
      <c r="OGZ109" s="134"/>
      <c r="OHA109" s="134"/>
      <c r="OHB109" s="134"/>
      <c r="OHC109" s="134"/>
      <c r="OHD109" s="134"/>
      <c r="OHE109" s="134"/>
      <c r="OHF109" s="134"/>
      <c r="OHG109" s="134"/>
      <c r="OHH109" s="134"/>
      <c r="OHI109" s="134"/>
      <c r="OHJ109" s="134"/>
      <c r="OHK109" s="134"/>
      <c r="OHL109" s="134"/>
      <c r="OHM109" s="134"/>
      <c r="OHN109" s="134"/>
      <c r="OHO109" s="134"/>
      <c r="OHP109" s="134"/>
      <c r="OHQ109" s="134"/>
      <c r="OHR109" s="134"/>
      <c r="OHS109" s="134"/>
      <c r="OHT109" s="134"/>
      <c r="OHU109" s="134"/>
      <c r="OHV109" s="134"/>
      <c r="OHW109" s="134"/>
      <c r="OHX109" s="134"/>
      <c r="OHY109" s="134"/>
      <c r="OHZ109" s="134"/>
      <c r="OIA109" s="134"/>
      <c r="OIB109" s="134"/>
      <c r="OIC109" s="134"/>
      <c r="OID109" s="134"/>
      <c r="OIE109" s="134"/>
      <c r="OIF109" s="134"/>
      <c r="OIG109" s="134"/>
      <c r="OIH109" s="134"/>
      <c r="OII109" s="134"/>
      <c r="OIJ109" s="134"/>
      <c r="OIK109" s="134"/>
      <c r="OIL109" s="134"/>
      <c r="OIM109" s="134"/>
      <c r="OIN109" s="134"/>
      <c r="OIO109" s="134"/>
      <c r="OIP109" s="134"/>
      <c r="OIQ109" s="134"/>
      <c r="OIR109" s="134"/>
      <c r="OIS109" s="134"/>
      <c r="OIT109" s="134"/>
      <c r="OIU109" s="134"/>
      <c r="OIV109" s="134"/>
      <c r="OIW109" s="134"/>
      <c r="OIX109" s="134"/>
      <c r="OIY109" s="134"/>
      <c r="OIZ109" s="134"/>
      <c r="OJA109" s="134"/>
      <c r="OJB109" s="134"/>
      <c r="OJC109" s="134"/>
      <c r="OJD109" s="134"/>
      <c r="OJE109" s="134"/>
      <c r="OJF109" s="134"/>
      <c r="OJG109" s="134"/>
      <c r="OJH109" s="134"/>
      <c r="OJI109" s="134"/>
      <c r="OJJ109" s="134"/>
      <c r="OJK109" s="134"/>
      <c r="OJL109" s="134"/>
      <c r="OJM109" s="134"/>
      <c r="OJN109" s="134"/>
      <c r="OJO109" s="134"/>
      <c r="OJP109" s="134"/>
      <c r="OJQ109" s="134"/>
      <c r="OJR109" s="134"/>
      <c r="OJS109" s="134"/>
      <c r="OJT109" s="134"/>
      <c r="OJU109" s="134"/>
      <c r="OJV109" s="134"/>
      <c r="OJW109" s="134"/>
      <c r="OJX109" s="134"/>
      <c r="OJY109" s="134"/>
      <c r="OJZ109" s="134"/>
      <c r="OKA109" s="134"/>
      <c r="OKB109" s="134"/>
      <c r="OKC109" s="134"/>
      <c r="OKD109" s="134"/>
      <c r="OKE109" s="134"/>
      <c r="OKF109" s="134"/>
      <c r="OKG109" s="134"/>
      <c r="OKH109" s="134"/>
      <c r="OKI109" s="134"/>
      <c r="OKJ109" s="134"/>
      <c r="OKK109" s="134"/>
      <c r="OKL109" s="134"/>
      <c r="OKM109" s="134"/>
      <c r="OKN109" s="134"/>
      <c r="OKO109" s="134"/>
      <c r="OKP109" s="134"/>
      <c r="OKQ109" s="134"/>
      <c r="OKR109" s="134"/>
      <c r="OKS109" s="134"/>
      <c r="OKT109" s="134"/>
      <c r="OKU109" s="134"/>
      <c r="OKV109" s="134"/>
      <c r="OKW109" s="134"/>
      <c r="OKX109" s="134"/>
      <c r="OKY109" s="134"/>
      <c r="OKZ109" s="134"/>
      <c r="OLA109" s="134"/>
      <c r="OLB109" s="134"/>
      <c r="OLC109" s="134"/>
      <c r="OLD109" s="134"/>
      <c r="OLE109" s="134"/>
      <c r="OLF109" s="134"/>
      <c r="OLG109" s="134"/>
      <c r="OLH109" s="134"/>
      <c r="OLI109" s="134"/>
      <c r="OLJ109" s="134"/>
      <c r="OLK109" s="134"/>
      <c r="OLL109" s="134"/>
      <c r="OLM109" s="134"/>
      <c r="OLN109" s="134"/>
      <c r="OLO109" s="134"/>
      <c r="OLP109" s="134"/>
      <c r="OLQ109" s="134"/>
      <c r="OLR109" s="134"/>
      <c r="OLS109" s="134"/>
      <c r="OLT109" s="134"/>
      <c r="OLU109" s="134"/>
      <c r="OLV109" s="134"/>
      <c r="OLW109" s="134"/>
      <c r="OLX109" s="134"/>
      <c r="OLY109" s="134"/>
      <c r="OLZ109" s="134"/>
      <c r="OMA109" s="134"/>
      <c r="OMB109" s="134"/>
      <c r="OMC109" s="134"/>
      <c r="OMD109" s="134"/>
      <c r="OME109" s="134"/>
      <c r="OMF109" s="134"/>
      <c r="OMG109" s="134"/>
      <c r="OMH109" s="134"/>
      <c r="OMI109" s="134"/>
      <c r="OMJ109" s="134"/>
      <c r="OMK109" s="134"/>
      <c r="OML109" s="134"/>
      <c r="OMM109" s="134"/>
      <c r="OMN109" s="134"/>
      <c r="OMO109" s="134"/>
      <c r="OMP109" s="134"/>
      <c r="OMQ109" s="134"/>
      <c r="OMR109" s="134"/>
      <c r="OMS109" s="134"/>
      <c r="OMT109" s="134"/>
      <c r="OMU109" s="134"/>
      <c r="OMV109" s="134"/>
      <c r="OMW109" s="134"/>
      <c r="OMX109" s="134"/>
      <c r="OMY109" s="134"/>
      <c r="OMZ109" s="134"/>
      <c r="ONA109" s="134"/>
      <c r="ONB109" s="134"/>
      <c r="ONC109" s="134"/>
      <c r="OND109" s="134"/>
      <c r="ONE109" s="134"/>
      <c r="ONF109" s="134"/>
      <c r="ONG109" s="134"/>
      <c r="ONH109" s="134"/>
      <c r="ONI109" s="134"/>
      <c r="ONJ109" s="134"/>
      <c r="ONK109" s="134"/>
      <c r="ONL109" s="134"/>
      <c r="ONM109" s="134"/>
      <c r="ONN109" s="134"/>
      <c r="ONO109" s="134"/>
      <c r="ONP109" s="134"/>
      <c r="ONQ109" s="134"/>
      <c r="ONR109" s="134"/>
      <c r="ONS109" s="134"/>
      <c r="ONT109" s="134"/>
      <c r="ONU109" s="134"/>
      <c r="ONV109" s="134"/>
      <c r="ONW109" s="134"/>
      <c r="ONX109" s="134"/>
      <c r="ONY109" s="134"/>
      <c r="ONZ109" s="134"/>
      <c r="OOA109" s="134"/>
      <c r="OOB109" s="134"/>
      <c r="OOC109" s="134"/>
      <c r="OOD109" s="134"/>
      <c r="OOE109" s="134"/>
      <c r="OOF109" s="134"/>
      <c r="OOG109" s="134"/>
      <c r="OOH109" s="134"/>
      <c r="OOI109" s="134"/>
      <c r="OOJ109" s="134"/>
      <c r="OOK109" s="134"/>
      <c r="OOL109" s="134"/>
      <c r="OOM109" s="134"/>
      <c r="OON109" s="134"/>
      <c r="OOO109" s="134"/>
      <c r="OOP109" s="134"/>
      <c r="OOQ109" s="134"/>
      <c r="OOR109" s="134"/>
      <c r="OOS109" s="134"/>
      <c r="OOT109" s="134"/>
      <c r="OOU109" s="134"/>
      <c r="OOV109" s="134"/>
      <c r="OOW109" s="134"/>
      <c r="OOX109" s="134"/>
      <c r="OOY109" s="134"/>
      <c r="OOZ109" s="134"/>
      <c r="OPA109" s="134"/>
      <c r="OPB109" s="134"/>
      <c r="OPC109" s="134"/>
      <c r="OPD109" s="134"/>
      <c r="OPE109" s="134"/>
      <c r="OPF109" s="134"/>
      <c r="OPG109" s="134"/>
      <c r="OPH109" s="134"/>
      <c r="OPI109" s="134"/>
      <c r="OPJ109" s="134"/>
      <c r="OPK109" s="134"/>
      <c r="OPL109" s="134"/>
      <c r="OPM109" s="134"/>
      <c r="OPN109" s="134"/>
      <c r="OPO109" s="134"/>
      <c r="OPP109" s="134"/>
      <c r="OPQ109" s="134"/>
      <c r="OPR109" s="134"/>
      <c r="OPS109" s="134"/>
      <c r="OPT109" s="134"/>
      <c r="OPU109" s="134"/>
      <c r="OPV109" s="134"/>
      <c r="OPW109" s="134"/>
      <c r="OPX109" s="134"/>
      <c r="OPY109" s="134"/>
      <c r="OPZ109" s="134"/>
      <c r="OQA109" s="134"/>
      <c r="OQB109" s="134"/>
      <c r="OQC109" s="134"/>
      <c r="OQD109" s="134"/>
      <c r="OQE109" s="134"/>
      <c r="OQF109" s="134"/>
      <c r="OQG109" s="134"/>
      <c r="OQH109" s="134"/>
      <c r="OQI109" s="134"/>
      <c r="OQJ109" s="134"/>
      <c r="OQK109" s="134"/>
      <c r="OQL109" s="134"/>
      <c r="OQM109" s="134"/>
      <c r="OQN109" s="134"/>
      <c r="OQO109" s="134"/>
      <c r="OQP109" s="134"/>
      <c r="OQQ109" s="134"/>
      <c r="OQR109" s="134"/>
      <c r="OQS109" s="134"/>
      <c r="OQT109" s="134"/>
      <c r="OQU109" s="134"/>
      <c r="OQV109" s="134"/>
      <c r="OQW109" s="134"/>
      <c r="OQX109" s="134"/>
      <c r="OQY109" s="134"/>
      <c r="OQZ109" s="134"/>
      <c r="ORA109" s="134"/>
      <c r="ORB109" s="134"/>
      <c r="ORC109" s="134"/>
      <c r="ORD109" s="134"/>
      <c r="ORE109" s="134"/>
      <c r="ORF109" s="134"/>
      <c r="ORG109" s="134"/>
      <c r="ORH109" s="134"/>
      <c r="ORI109" s="134"/>
      <c r="ORJ109" s="134"/>
      <c r="ORK109" s="134"/>
      <c r="ORL109" s="134"/>
      <c r="ORM109" s="134"/>
      <c r="ORN109" s="134"/>
      <c r="ORO109" s="134"/>
      <c r="ORP109" s="134"/>
      <c r="ORQ109" s="134"/>
      <c r="ORR109" s="134"/>
      <c r="ORS109" s="134"/>
      <c r="ORT109" s="134"/>
      <c r="ORU109" s="134"/>
      <c r="ORV109" s="134"/>
      <c r="ORW109" s="134"/>
      <c r="ORX109" s="134"/>
      <c r="ORY109" s="134"/>
      <c r="ORZ109" s="134"/>
      <c r="OSA109" s="134"/>
      <c r="OSB109" s="134"/>
      <c r="OSC109" s="134"/>
      <c r="OSD109" s="134"/>
      <c r="OSE109" s="134"/>
      <c r="OSF109" s="134"/>
      <c r="OSG109" s="134"/>
      <c r="OSH109" s="134"/>
      <c r="OSI109" s="134"/>
      <c r="OSJ109" s="134"/>
      <c r="OSK109" s="134"/>
      <c r="OSL109" s="134"/>
      <c r="OSM109" s="134"/>
      <c r="OSN109" s="134"/>
      <c r="OSO109" s="134"/>
      <c r="OSP109" s="134"/>
      <c r="OSQ109" s="134"/>
      <c r="OSR109" s="134"/>
      <c r="OSS109" s="134"/>
      <c r="OST109" s="134"/>
      <c r="OSU109" s="134"/>
      <c r="OSV109" s="134"/>
      <c r="OSW109" s="134"/>
      <c r="OSX109" s="134"/>
      <c r="OSY109" s="134"/>
      <c r="OSZ109" s="134"/>
      <c r="OTA109" s="134"/>
      <c r="OTB109" s="134"/>
      <c r="OTC109" s="134"/>
      <c r="OTD109" s="134"/>
      <c r="OTE109" s="134"/>
      <c r="OTF109" s="134"/>
      <c r="OTG109" s="134"/>
      <c r="OTH109" s="134"/>
      <c r="OTI109" s="134"/>
      <c r="OTJ109" s="134"/>
      <c r="OTK109" s="134"/>
      <c r="OTL109" s="134"/>
      <c r="OTM109" s="134"/>
      <c r="OTN109" s="134"/>
      <c r="OTO109" s="134"/>
      <c r="OTP109" s="134"/>
      <c r="OTQ109" s="134"/>
      <c r="OTR109" s="134"/>
      <c r="OTS109" s="134"/>
      <c r="OTT109" s="134"/>
      <c r="OTU109" s="134"/>
      <c r="OTV109" s="134"/>
      <c r="OTW109" s="134"/>
      <c r="OTX109" s="134"/>
      <c r="OTY109" s="134"/>
      <c r="OTZ109" s="134"/>
      <c r="OUA109" s="134"/>
      <c r="OUB109" s="134"/>
      <c r="OUC109" s="134"/>
      <c r="OUD109" s="134"/>
      <c r="OUE109" s="134"/>
      <c r="OUF109" s="134"/>
      <c r="OUG109" s="134"/>
      <c r="OUH109" s="134"/>
      <c r="OUI109" s="134"/>
      <c r="OUJ109" s="134"/>
      <c r="OUK109" s="134"/>
      <c r="OUL109" s="134"/>
      <c r="OUM109" s="134"/>
      <c r="OUN109" s="134"/>
      <c r="OUO109" s="134"/>
      <c r="OUP109" s="134"/>
      <c r="OUQ109" s="134"/>
      <c r="OUR109" s="134"/>
      <c r="OUS109" s="134"/>
      <c r="OUT109" s="134"/>
      <c r="OUU109" s="134"/>
      <c r="OUV109" s="134"/>
      <c r="OUW109" s="134"/>
      <c r="OUX109" s="134"/>
      <c r="OUY109" s="134"/>
      <c r="OUZ109" s="134"/>
      <c r="OVA109" s="134"/>
      <c r="OVB109" s="134"/>
      <c r="OVC109" s="134"/>
      <c r="OVD109" s="134"/>
      <c r="OVE109" s="134"/>
      <c r="OVF109" s="134"/>
      <c r="OVG109" s="134"/>
      <c r="OVH109" s="134"/>
      <c r="OVI109" s="134"/>
      <c r="OVJ109" s="134"/>
      <c r="OVK109" s="134"/>
      <c r="OVL109" s="134"/>
      <c r="OVM109" s="134"/>
      <c r="OVN109" s="134"/>
      <c r="OVO109" s="134"/>
      <c r="OVP109" s="134"/>
      <c r="OVQ109" s="134"/>
      <c r="OVR109" s="134"/>
      <c r="OVS109" s="134"/>
      <c r="OVT109" s="134"/>
      <c r="OVU109" s="134"/>
      <c r="OVV109" s="134"/>
      <c r="OVW109" s="134"/>
      <c r="OVX109" s="134"/>
      <c r="OVY109" s="134"/>
      <c r="OVZ109" s="134"/>
      <c r="OWA109" s="134"/>
      <c r="OWB109" s="134"/>
      <c r="OWC109" s="134"/>
      <c r="OWD109" s="134"/>
      <c r="OWE109" s="134"/>
      <c r="OWF109" s="134"/>
      <c r="OWG109" s="134"/>
      <c r="OWH109" s="134"/>
      <c r="OWI109" s="134"/>
      <c r="OWJ109" s="134"/>
      <c r="OWK109" s="134"/>
      <c r="OWL109" s="134"/>
      <c r="OWM109" s="134"/>
      <c r="OWN109" s="134"/>
      <c r="OWO109" s="134"/>
      <c r="OWP109" s="134"/>
      <c r="OWQ109" s="134"/>
      <c r="OWR109" s="134"/>
      <c r="OWS109" s="134"/>
      <c r="OWT109" s="134"/>
      <c r="OWU109" s="134"/>
      <c r="OWV109" s="134"/>
      <c r="OWW109" s="134"/>
      <c r="OWX109" s="134"/>
      <c r="OWY109" s="134"/>
      <c r="OWZ109" s="134"/>
      <c r="OXA109" s="134"/>
      <c r="OXB109" s="134"/>
      <c r="OXC109" s="134"/>
      <c r="OXD109" s="134"/>
      <c r="OXE109" s="134"/>
      <c r="OXF109" s="134"/>
      <c r="OXG109" s="134"/>
      <c r="OXH109" s="134"/>
      <c r="OXI109" s="134"/>
      <c r="OXJ109" s="134"/>
      <c r="OXK109" s="134"/>
      <c r="OXL109" s="134"/>
      <c r="OXM109" s="134"/>
      <c r="OXN109" s="134"/>
      <c r="OXO109" s="134"/>
      <c r="OXP109" s="134"/>
      <c r="OXQ109" s="134"/>
      <c r="OXR109" s="134"/>
      <c r="OXS109" s="134"/>
      <c r="OXT109" s="134"/>
      <c r="OXU109" s="134"/>
      <c r="OXV109" s="134"/>
      <c r="OXW109" s="134"/>
      <c r="OXX109" s="134"/>
      <c r="OXY109" s="134"/>
      <c r="OXZ109" s="134"/>
      <c r="OYA109" s="134"/>
      <c r="OYB109" s="134"/>
      <c r="OYC109" s="134"/>
      <c r="OYD109" s="134"/>
      <c r="OYE109" s="134"/>
      <c r="OYF109" s="134"/>
      <c r="OYG109" s="134"/>
      <c r="OYH109" s="134"/>
      <c r="OYI109" s="134"/>
      <c r="OYJ109" s="134"/>
      <c r="OYK109" s="134"/>
      <c r="OYL109" s="134"/>
      <c r="OYM109" s="134"/>
      <c r="OYN109" s="134"/>
      <c r="OYO109" s="134"/>
      <c r="OYP109" s="134"/>
      <c r="OYQ109" s="134"/>
      <c r="OYR109" s="134"/>
      <c r="OYS109" s="134"/>
      <c r="OYT109" s="134"/>
      <c r="OYU109" s="134"/>
      <c r="OYV109" s="134"/>
      <c r="OYW109" s="134"/>
      <c r="OYX109" s="134"/>
      <c r="OYY109" s="134"/>
      <c r="OYZ109" s="134"/>
      <c r="OZA109" s="134"/>
      <c r="OZB109" s="134"/>
      <c r="OZC109" s="134"/>
      <c r="OZD109" s="134"/>
      <c r="OZE109" s="134"/>
      <c r="OZF109" s="134"/>
      <c r="OZG109" s="134"/>
      <c r="OZH109" s="134"/>
      <c r="OZI109" s="134"/>
      <c r="OZJ109" s="134"/>
      <c r="OZK109" s="134"/>
      <c r="OZL109" s="134"/>
      <c r="OZM109" s="134"/>
      <c r="OZN109" s="134"/>
      <c r="OZO109" s="134"/>
      <c r="OZP109" s="134"/>
      <c r="OZQ109" s="134"/>
      <c r="OZR109" s="134"/>
      <c r="OZS109" s="134"/>
      <c r="OZT109" s="134"/>
      <c r="OZU109" s="134"/>
      <c r="OZV109" s="134"/>
      <c r="OZW109" s="134"/>
      <c r="OZX109" s="134"/>
      <c r="OZY109" s="134"/>
      <c r="OZZ109" s="134"/>
      <c r="PAA109" s="134"/>
      <c r="PAB109" s="134"/>
      <c r="PAC109" s="134"/>
      <c r="PAD109" s="134"/>
      <c r="PAE109" s="134"/>
      <c r="PAF109" s="134"/>
      <c r="PAG109" s="134"/>
      <c r="PAH109" s="134"/>
      <c r="PAI109" s="134"/>
      <c r="PAJ109" s="134"/>
      <c r="PAK109" s="134"/>
      <c r="PAL109" s="134"/>
      <c r="PAM109" s="134"/>
      <c r="PAN109" s="134"/>
      <c r="PAO109" s="134"/>
      <c r="PAP109" s="134"/>
      <c r="PAQ109" s="134"/>
      <c r="PAR109" s="134"/>
      <c r="PAS109" s="134"/>
      <c r="PAT109" s="134"/>
      <c r="PAU109" s="134"/>
      <c r="PAV109" s="134"/>
      <c r="PAW109" s="134"/>
      <c r="PAX109" s="134"/>
      <c r="PAY109" s="134"/>
      <c r="PAZ109" s="134"/>
      <c r="PBA109" s="134"/>
      <c r="PBB109" s="134"/>
      <c r="PBC109" s="134"/>
      <c r="PBD109" s="134"/>
      <c r="PBE109" s="134"/>
      <c r="PBF109" s="134"/>
      <c r="PBG109" s="134"/>
      <c r="PBH109" s="134"/>
      <c r="PBI109" s="134"/>
      <c r="PBJ109" s="134"/>
      <c r="PBK109" s="134"/>
      <c r="PBL109" s="134"/>
      <c r="PBM109" s="134"/>
      <c r="PBN109" s="134"/>
      <c r="PBO109" s="134"/>
      <c r="PBP109" s="134"/>
      <c r="PBQ109" s="134"/>
      <c r="PBR109" s="134"/>
      <c r="PBS109" s="134"/>
      <c r="PBT109" s="134"/>
      <c r="PBU109" s="134"/>
      <c r="PBV109" s="134"/>
      <c r="PBW109" s="134"/>
      <c r="PBX109" s="134"/>
      <c r="PBY109" s="134"/>
      <c r="PBZ109" s="134"/>
      <c r="PCA109" s="134"/>
      <c r="PCB109" s="134"/>
      <c r="PCC109" s="134"/>
      <c r="PCD109" s="134"/>
      <c r="PCE109" s="134"/>
      <c r="PCF109" s="134"/>
      <c r="PCG109" s="134"/>
      <c r="PCH109" s="134"/>
      <c r="PCI109" s="134"/>
      <c r="PCJ109" s="134"/>
      <c r="PCK109" s="134"/>
      <c r="PCL109" s="134"/>
      <c r="PCM109" s="134"/>
      <c r="PCN109" s="134"/>
      <c r="PCO109" s="134"/>
      <c r="PCP109" s="134"/>
      <c r="PCQ109" s="134"/>
      <c r="PCR109" s="134"/>
      <c r="PCS109" s="134"/>
      <c r="PCT109" s="134"/>
      <c r="PCU109" s="134"/>
      <c r="PCV109" s="134"/>
      <c r="PCW109" s="134"/>
      <c r="PCX109" s="134"/>
      <c r="PCY109" s="134"/>
      <c r="PCZ109" s="134"/>
      <c r="PDA109" s="134"/>
      <c r="PDB109" s="134"/>
      <c r="PDC109" s="134"/>
      <c r="PDD109" s="134"/>
      <c r="PDE109" s="134"/>
      <c r="PDF109" s="134"/>
      <c r="PDG109" s="134"/>
      <c r="PDH109" s="134"/>
      <c r="PDI109" s="134"/>
      <c r="PDJ109" s="134"/>
      <c r="PDK109" s="134"/>
      <c r="PDL109" s="134"/>
      <c r="PDM109" s="134"/>
      <c r="PDN109" s="134"/>
      <c r="PDO109" s="134"/>
      <c r="PDP109" s="134"/>
      <c r="PDQ109" s="134"/>
      <c r="PDR109" s="134"/>
      <c r="PDS109" s="134"/>
      <c r="PDT109" s="134"/>
      <c r="PDU109" s="134"/>
      <c r="PDV109" s="134"/>
      <c r="PDW109" s="134"/>
      <c r="PDX109" s="134"/>
      <c r="PDY109" s="134"/>
      <c r="PDZ109" s="134"/>
      <c r="PEA109" s="134"/>
      <c r="PEB109" s="134"/>
      <c r="PEC109" s="134"/>
      <c r="PED109" s="134"/>
      <c r="PEE109" s="134"/>
      <c r="PEF109" s="134"/>
      <c r="PEG109" s="134"/>
      <c r="PEH109" s="134"/>
      <c r="PEI109" s="134"/>
      <c r="PEJ109" s="134"/>
      <c r="PEK109" s="134"/>
      <c r="PEL109" s="134"/>
      <c r="PEM109" s="134"/>
      <c r="PEN109" s="134"/>
      <c r="PEO109" s="134"/>
      <c r="PEP109" s="134"/>
      <c r="PEQ109" s="134"/>
      <c r="PER109" s="134"/>
      <c r="PES109" s="134"/>
      <c r="PET109" s="134"/>
      <c r="PEU109" s="134"/>
      <c r="PEV109" s="134"/>
      <c r="PEW109" s="134"/>
      <c r="PEX109" s="134"/>
      <c r="PEY109" s="134"/>
      <c r="PEZ109" s="134"/>
      <c r="PFA109" s="134"/>
      <c r="PFB109" s="134"/>
      <c r="PFC109" s="134"/>
      <c r="PFD109" s="134"/>
      <c r="PFE109" s="134"/>
      <c r="PFF109" s="134"/>
      <c r="PFG109" s="134"/>
      <c r="PFH109" s="134"/>
      <c r="PFI109" s="134"/>
      <c r="PFJ109" s="134"/>
      <c r="PFK109" s="134"/>
      <c r="PFL109" s="134"/>
      <c r="PFM109" s="134"/>
      <c r="PFN109" s="134"/>
      <c r="PFO109" s="134"/>
      <c r="PFP109" s="134"/>
      <c r="PFQ109" s="134"/>
      <c r="PFR109" s="134"/>
      <c r="PFS109" s="134"/>
      <c r="PFT109" s="134"/>
      <c r="PFU109" s="134"/>
      <c r="PFV109" s="134"/>
      <c r="PFW109" s="134"/>
      <c r="PFX109" s="134"/>
      <c r="PFY109" s="134"/>
      <c r="PFZ109" s="134"/>
      <c r="PGA109" s="134"/>
      <c r="PGB109" s="134"/>
      <c r="PGC109" s="134"/>
      <c r="PGD109" s="134"/>
      <c r="PGE109" s="134"/>
      <c r="PGF109" s="134"/>
      <c r="PGG109" s="134"/>
      <c r="PGH109" s="134"/>
      <c r="PGI109" s="134"/>
      <c r="PGJ109" s="134"/>
      <c r="PGK109" s="134"/>
      <c r="PGL109" s="134"/>
      <c r="PGM109" s="134"/>
      <c r="PGN109" s="134"/>
      <c r="PGO109" s="134"/>
      <c r="PGP109" s="134"/>
      <c r="PGQ109" s="134"/>
      <c r="PGR109" s="134"/>
      <c r="PGS109" s="134"/>
      <c r="PGT109" s="134"/>
      <c r="PGU109" s="134"/>
      <c r="PGV109" s="134"/>
      <c r="PGW109" s="134"/>
      <c r="PGX109" s="134"/>
      <c r="PGY109" s="134"/>
      <c r="PGZ109" s="134"/>
      <c r="PHA109" s="134"/>
      <c r="PHB109" s="134"/>
      <c r="PHC109" s="134"/>
      <c r="PHD109" s="134"/>
      <c r="PHE109" s="134"/>
      <c r="PHF109" s="134"/>
      <c r="PHG109" s="134"/>
      <c r="PHH109" s="134"/>
      <c r="PHI109" s="134"/>
      <c r="PHJ109" s="134"/>
      <c r="PHK109" s="134"/>
      <c r="PHL109" s="134"/>
      <c r="PHM109" s="134"/>
      <c r="PHN109" s="134"/>
      <c r="PHO109" s="134"/>
      <c r="PHP109" s="134"/>
      <c r="PHQ109" s="134"/>
      <c r="PHR109" s="134"/>
      <c r="PHS109" s="134"/>
      <c r="PHT109" s="134"/>
      <c r="PHU109" s="134"/>
      <c r="PHV109" s="134"/>
      <c r="PHW109" s="134"/>
      <c r="PHX109" s="134"/>
      <c r="PHY109" s="134"/>
      <c r="PHZ109" s="134"/>
      <c r="PIA109" s="134"/>
      <c r="PIB109" s="134"/>
      <c r="PIC109" s="134"/>
      <c r="PID109" s="134"/>
      <c r="PIE109" s="134"/>
      <c r="PIF109" s="134"/>
      <c r="PIG109" s="134"/>
      <c r="PIH109" s="134"/>
      <c r="PII109" s="134"/>
      <c r="PIJ109" s="134"/>
      <c r="PIK109" s="134"/>
      <c r="PIL109" s="134"/>
      <c r="PIM109" s="134"/>
      <c r="PIN109" s="134"/>
      <c r="PIO109" s="134"/>
      <c r="PIP109" s="134"/>
      <c r="PIQ109" s="134"/>
      <c r="PIR109" s="134"/>
      <c r="PIS109" s="134"/>
      <c r="PIT109" s="134"/>
      <c r="PIU109" s="134"/>
      <c r="PIV109" s="134"/>
      <c r="PIW109" s="134"/>
      <c r="PIX109" s="134"/>
      <c r="PIY109" s="134"/>
      <c r="PIZ109" s="134"/>
      <c r="PJA109" s="134"/>
      <c r="PJB109" s="134"/>
      <c r="PJC109" s="134"/>
      <c r="PJD109" s="134"/>
      <c r="PJE109" s="134"/>
      <c r="PJF109" s="134"/>
      <c r="PJG109" s="134"/>
      <c r="PJH109" s="134"/>
      <c r="PJI109" s="134"/>
      <c r="PJJ109" s="134"/>
      <c r="PJK109" s="134"/>
      <c r="PJL109" s="134"/>
      <c r="PJM109" s="134"/>
      <c r="PJN109" s="134"/>
      <c r="PJO109" s="134"/>
      <c r="PJP109" s="134"/>
      <c r="PJQ109" s="134"/>
      <c r="PJR109" s="134"/>
      <c r="PJS109" s="134"/>
      <c r="PJT109" s="134"/>
      <c r="PJU109" s="134"/>
      <c r="PJV109" s="134"/>
      <c r="PJW109" s="134"/>
      <c r="PJX109" s="134"/>
      <c r="PJY109" s="134"/>
      <c r="PJZ109" s="134"/>
      <c r="PKA109" s="134"/>
      <c r="PKB109" s="134"/>
      <c r="PKC109" s="134"/>
      <c r="PKD109" s="134"/>
      <c r="PKE109" s="134"/>
      <c r="PKF109" s="134"/>
      <c r="PKG109" s="134"/>
      <c r="PKH109" s="134"/>
      <c r="PKI109" s="134"/>
      <c r="PKJ109" s="134"/>
      <c r="PKK109" s="134"/>
      <c r="PKL109" s="134"/>
      <c r="PKM109" s="134"/>
      <c r="PKN109" s="134"/>
      <c r="PKO109" s="134"/>
      <c r="PKP109" s="134"/>
      <c r="PKQ109" s="134"/>
      <c r="PKR109" s="134"/>
      <c r="PKS109" s="134"/>
      <c r="PKT109" s="134"/>
      <c r="PKU109" s="134"/>
      <c r="PKV109" s="134"/>
      <c r="PKW109" s="134"/>
      <c r="PKX109" s="134"/>
      <c r="PKY109" s="134"/>
      <c r="PKZ109" s="134"/>
      <c r="PLA109" s="134"/>
      <c r="PLB109" s="134"/>
      <c r="PLC109" s="134"/>
      <c r="PLD109" s="134"/>
      <c r="PLE109" s="134"/>
      <c r="PLF109" s="134"/>
      <c r="PLG109" s="134"/>
      <c r="PLH109" s="134"/>
      <c r="PLI109" s="134"/>
      <c r="PLJ109" s="134"/>
      <c r="PLK109" s="134"/>
      <c r="PLL109" s="134"/>
      <c r="PLM109" s="134"/>
      <c r="PLN109" s="134"/>
      <c r="PLO109" s="134"/>
      <c r="PLP109" s="134"/>
      <c r="PLQ109" s="134"/>
      <c r="PLR109" s="134"/>
      <c r="PLS109" s="134"/>
      <c r="PLT109" s="134"/>
      <c r="PLU109" s="134"/>
      <c r="PLV109" s="134"/>
      <c r="PLW109" s="134"/>
      <c r="PLX109" s="134"/>
      <c r="PLY109" s="134"/>
      <c r="PLZ109" s="134"/>
      <c r="PMA109" s="134"/>
      <c r="PMB109" s="134"/>
      <c r="PMC109" s="134"/>
      <c r="PMD109" s="134"/>
      <c r="PME109" s="134"/>
      <c r="PMF109" s="134"/>
      <c r="PMG109" s="134"/>
      <c r="PMH109" s="134"/>
      <c r="PMI109" s="134"/>
      <c r="PMJ109" s="134"/>
      <c r="PMK109" s="134"/>
      <c r="PML109" s="134"/>
      <c r="PMM109" s="134"/>
      <c r="PMN109" s="134"/>
      <c r="PMO109" s="134"/>
      <c r="PMP109" s="134"/>
      <c r="PMQ109" s="134"/>
      <c r="PMR109" s="134"/>
      <c r="PMS109" s="134"/>
      <c r="PMT109" s="134"/>
      <c r="PMU109" s="134"/>
      <c r="PMV109" s="134"/>
      <c r="PMW109" s="134"/>
      <c r="PMX109" s="134"/>
      <c r="PMY109" s="134"/>
      <c r="PMZ109" s="134"/>
      <c r="PNA109" s="134"/>
      <c r="PNB109" s="134"/>
      <c r="PNC109" s="134"/>
      <c r="PND109" s="134"/>
      <c r="PNE109" s="134"/>
      <c r="PNF109" s="134"/>
      <c r="PNG109" s="134"/>
      <c r="PNH109" s="134"/>
      <c r="PNI109" s="134"/>
      <c r="PNJ109" s="134"/>
      <c r="PNK109" s="134"/>
      <c r="PNL109" s="134"/>
      <c r="PNM109" s="134"/>
      <c r="PNN109" s="134"/>
      <c r="PNO109" s="134"/>
      <c r="PNP109" s="134"/>
      <c r="PNQ109" s="134"/>
      <c r="PNR109" s="134"/>
      <c r="PNS109" s="134"/>
      <c r="PNT109" s="134"/>
      <c r="PNU109" s="134"/>
      <c r="PNV109" s="134"/>
      <c r="PNW109" s="134"/>
      <c r="PNX109" s="134"/>
      <c r="PNY109" s="134"/>
      <c r="PNZ109" s="134"/>
      <c r="POA109" s="134"/>
      <c r="POB109" s="134"/>
      <c r="POC109" s="134"/>
      <c r="POD109" s="134"/>
      <c r="POE109" s="134"/>
      <c r="POF109" s="134"/>
      <c r="POG109" s="134"/>
      <c r="POH109" s="134"/>
      <c r="POI109" s="134"/>
      <c r="POJ109" s="134"/>
      <c r="POK109" s="134"/>
      <c r="POL109" s="134"/>
      <c r="POM109" s="134"/>
      <c r="PON109" s="134"/>
      <c r="POO109" s="134"/>
      <c r="POP109" s="134"/>
      <c r="POQ109" s="134"/>
      <c r="POR109" s="134"/>
      <c r="POS109" s="134"/>
      <c r="POT109" s="134"/>
      <c r="POU109" s="134"/>
      <c r="POV109" s="134"/>
      <c r="POW109" s="134"/>
      <c r="POX109" s="134"/>
      <c r="POY109" s="134"/>
      <c r="POZ109" s="134"/>
      <c r="PPA109" s="134"/>
      <c r="PPB109" s="134"/>
      <c r="PPC109" s="134"/>
      <c r="PPD109" s="134"/>
      <c r="PPE109" s="134"/>
      <c r="PPF109" s="134"/>
      <c r="PPG109" s="134"/>
      <c r="PPH109" s="134"/>
      <c r="PPI109" s="134"/>
      <c r="PPJ109" s="134"/>
      <c r="PPK109" s="134"/>
      <c r="PPL109" s="134"/>
      <c r="PPM109" s="134"/>
      <c r="PPN109" s="134"/>
      <c r="PPO109" s="134"/>
      <c r="PPP109" s="134"/>
      <c r="PPQ109" s="134"/>
      <c r="PPR109" s="134"/>
      <c r="PPS109" s="134"/>
      <c r="PPT109" s="134"/>
      <c r="PPU109" s="134"/>
      <c r="PPV109" s="134"/>
      <c r="PPW109" s="134"/>
      <c r="PPX109" s="134"/>
      <c r="PPY109" s="134"/>
      <c r="PPZ109" s="134"/>
      <c r="PQA109" s="134"/>
      <c r="PQB109" s="134"/>
      <c r="PQC109" s="134"/>
      <c r="PQD109" s="134"/>
      <c r="PQE109" s="134"/>
      <c r="PQF109" s="134"/>
      <c r="PQG109" s="134"/>
      <c r="PQH109" s="134"/>
      <c r="PQI109" s="134"/>
      <c r="PQJ109" s="134"/>
      <c r="PQK109" s="134"/>
      <c r="PQL109" s="134"/>
      <c r="PQM109" s="134"/>
      <c r="PQN109" s="134"/>
      <c r="PQO109" s="134"/>
      <c r="PQP109" s="134"/>
      <c r="PQQ109" s="134"/>
      <c r="PQR109" s="134"/>
      <c r="PQS109" s="134"/>
      <c r="PQT109" s="134"/>
      <c r="PQU109" s="134"/>
      <c r="PQV109" s="134"/>
      <c r="PQW109" s="134"/>
      <c r="PQX109" s="134"/>
      <c r="PQY109" s="134"/>
      <c r="PQZ109" s="134"/>
      <c r="PRA109" s="134"/>
      <c r="PRB109" s="134"/>
      <c r="PRC109" s="134"/>
      <c r="PRD109" s="134"/>
      <c r="PRE109" s="134"/>
      <c r="PRF109" s="134"/>
      <c r="PRG109" s="134"/>
      <c r="PRH109" s="134"/>
      <c r="PRI109" s="134"/>
      <c r="PRJ109" s="134"/>
      <c r="PRK109" s="134"/>
      <c r="PRL109" s="134"/>
      <c r="PRM109" s="134"/>
      <c r="PRN109" s="134"/>
      <c r="PRO109" s="134"/>
      <c r="PRP109" s="134"/>
      <c r="PRQ109" s="134"/>
      <c r="PRR109" s="134"/>
      <c r="PRS109" s="134"/>
      <c r="PRT109" s="134"/>
      <c r="PRU109" s="134"/>
      <c r="PRV109" s="134"/>
      <c r="PRW109" s="134"/>
      <c r="PRX109" s="134"/>
      <c r="PRY109" s="134"/>
      <c r="PRZ109" s="134"/>
      <c r="PSA109" s="134"/>
      <c r="PSB109" s="134"/>
      <c r="PSC109" s="134"/>
      <c r="PSD109" s="134"/>
      <c r="PSE109" s="134"/>
      <c r="PSF109" s="134"/>
      <c r="PSG109" s="134"/>
      <c r="PSH109" s="134"/>
      <c r="PSI109" s="134"/>
      <c r="PSJ109" s="134"/>
      <c r="PSK109" s="134"/>
      <c r="PSL109" s="134"/>
      <c r="PSM109" s="134"/>
      <c r="PSN109" s="134"/>
      <c r="PSO109" s="134"/>
      <c r="PSP109" s="134"/>
      <c r="PSQ109" s="134"/>
      <c r="PSR109" s="134"/>
      <c r="PSS109" s="134"/>
      <c r="PST109" s="134"/>
      <c r="PSU109" s="134"/>
      <c r="PSV109" s="134"/>
      <c r="PSW109" s="134"/>
      <c r="PSX109" s="134"/>
      <c r="PSY109" s="134"/>
      <c r="PSZ109" s="134"/>
      <c r="PTA109" s="134"/>
      <c r="PTB109" s="134"/>
      <c r="PTC109" s="134"/>
      <c r="PTD109" s="134"/>
      <c r="PTE109" s="134"/>
      <c r="PTF109" s="134"/>
      <c r="PTG109" s="134"/>
      <c r="PTH109" s="134"/>
      <c r="PTI109" s="134"/>
      <c r="PTJ109" s="134"/>
      <c r="PTK109" s="134"/>
      <c r="PTL109" s="134"/>
      <c r="PTM109" s="134"/>
      <c r="PTN109" s="134"/>
      <c r="PTO109" s="134"/>
      <c r="PTP109" s="134"/>
      <c r="PTQ109" s="134"/>
      <c r="PTR109" s="134"/>
      <c r="PTS109" s="134"/>
      <c r="PTT109" s="134"/>
      <c r="PTU109" s="134"/>
      <c r="PTV109" s="134"/>
      <c r="PTW109" s="134"/>
      <c r="PTX109" s="134"/>
      <c r="PTY109" s="134"/>
      <c r="PTZ109" s="134"/>
      <c r="PUA109" s="134"/>
      <c r="PUB109" s="134"/>
      <c r="PUC109" s="134"/>
      <c r="PUD109" s="134"/>
      <c r="PUE109" s="134"/>
      <c r="PUF109" s="134"/>
      <c r="PUG109" s="134"/>
      <c r="PUH109" s="134"/>
      <c r="PUI109" s="134"/>
      <c r="PUJ109" s="134"/>
      <c r="PUK109" s="134"/>
      <c r="PUL109" s="134"/>
      <c r="PUM109" s="134"/>
      <c r="PUN109" s="134"/>
      <c r="PUO109" s="134"/>
      <c r="PUP109" s="134"/>
      <c r="PUQ109" s="134"/>
      <c r="PUR109" s="134"/>
      <c r="PUS109" s="134"/>
      <c r="PUT109" s="134"/>
      <c r="PUU109" s="134"/>
      <c r="PUV109" s="134"/>
      <c r="PUW109" s="134"/>
      <c r="PUX109" s="134"/>
      <c r="PUY109" s="134"/>
      <c r="PUZ109" s="134"/>
      <c r="PVA109" s="134"/>
      <c r="PVB109" s="134"/>
      <c r="PVC109" s="134"/>
      <c r="PVD109" s="134"/>
      <c r="PVE109" s="134"/>
      <c r="PVF109" s="134"/>
      <c r="PVG109" s="134"/>
      <c r="PVH109" s="134"/>
      <c r="PVI109" s="134"/>
      <c r="PVJ109" s="134"/>
      <c r="PVK109" s="134"/>
      <c r="PVL109" s="134"/>
      <c r="PVM109" s="134"/>
      <c r="PVN109" s="134"/>
      <c r="PVO109" s="134"/>
      <c r="PVP109" s="134"/>
      <c r="PVQ109" s="134"/>
      <c r="PVR109" s="134"/>
      <c r="PVS109" s="134"/>
      <c r="PVT109" s="134"/>
      <c r="PVU109" s="134"/>
      <c r="PVV109" s="134"/>
      <c r="PVW109" s="134"/>
      <c r="PVX109" s="134"/>
      <c r="PVY109" s="134"/>
      <c r="PVZ109" s="134"/>
      <c r="PWA109" s="134"/>
      <c r="PWB109" s="134"/>
      <c r="PWC109" s="134"/>
      <c r="PWD109" s="134"/>
      <c r="PWE109" s="134"/>
      <c r="PWF109" s="134"/>
      <c r="PWG109" s="134"/>
      <c r="PWH109" s="134"/>
      <c r="PWI109" s="134"/>
      <c r="PWJ109" s="134"/>
      <c r="PWK109" s="134"/>
      <c r="PWL109" s="134"/>
      <c r="PWM109" s="134"/>
      <c r="PWN109" s="134"/>
      <c r="PWO109" s="134"/>
      <c r="PWP109" s="134"/>
      <c r="PWQ109" s="134"/>
      <c r="PWR109" s="134"/>
      <c r="PWS109" s="134"/>
      <c r="PWT109" s="134"/>
      <c r="PWU109" s="134"/>
      <c r="PWV109" s="134"/>
      <c r="PWW109" s="134"/>
      <c r="PWX109" s="134"/>
      <c r="PWY109" s="134"/>
      <c r="PWZ109" s="134"/>
      <c r="PXA109" s="134"/>
      <c r="PXB109" s="134"/>
      <c r="PXC109" s="134"/>
      <c r="PXD109" s="134"/>
      <c r="PXE109" s="134"/>
      <c r="PXF109" s="134"/>
      <c r="PXG109" s="134"/>
      <c r="PXH109" s="134"/>
      <c r="PXI109" s="134"/>
      <c r="PXJ109" s="134"/>
      <c r="PXK109" s="134"/>
      <c r="PXL109" s="134"/>
      <c r="PXM109" s="134"/>
      <c r="PXN109" s="134"/>
      <c r="PXO109" s="134"/>
      <c r="PXP109" s="134"/>
      <c r="PXQ109" s="134"/>
      <c r="PXR109" s="134"/>
      <c r="PXS109" s="134"/>
      <c r="PXT109" s="134"/>
      <c r="PXU109" s="134"/>
      <c r="PXV109" s="134"/>
      <c r="PXW109" s="134"/>
      <c r="PXX109" s="134"/>
      <c r="PXY109" s="134"/>
      <c r="PXZ109" s="134"/>
      <c r="PYA109" s="134"/>
      <c r="PYB109" s="134"/>
      <c r="PYC109" s="134"/>
      <c r="PYD109" s="134"/>
      <c r="PYE109" s="134"/>
      <c r="PYF109" s="134"/>
      <c r="PYG109" s="134"/>
      <c r="PYH109" s="134"/>
      <c r="PYI109" s="134"/>
      <c r="PYJ109" s="134"/>
      <c r="PYK109" s="134"/>
      <c r="PYL109" s="134"/>
      <c r="PYM109" s="134"/>
      <c r="PYN109" s="134"/>
      <c r="PYO109" s="134"/>
      <c r="PYP109" s="134"/>
      <c r="PYQ109" s="134"/>
      <c r="PYR109" s="134"/>
      <c r="PYS109" s="134"/>
      <c r="PYT109" s="134"/>
      <c r="PYU109" s="134"/>
      <c r="PYV109" s="134"/>
      <c r="PYW109" s="134"/>
      <c r="PYX109" s="134"/>
      <c r="PYY109" s="134"/>
      <c r="PYZ109" s="134"/>
      <c r="PZA109" s="134"/>
      <c r="PZB109" s="134"/>
      <c r="PZC109" s="134"/>
      <c r="PZD109" s="134"/>
      <c r="PZE109" s="134"/>
      <c r="PZF109" s="134"/>
      <c r="PZG109" s="134"/>
      <c r="PZH109" s="134"/>
      <c r="PZI109" s="134"/>
      <c r="PZJ109" s="134"/>
      <c r="PZK109" s="134"/>
      <c r="PZL109" s="134"/>
      <c r="PZM109" s="134"/>
      <c r="PZN109" s="134"/>
      <c r="PZO109" s="134"/>
      <c r="PZP109" s="134"/>
      <c r="PZQ109" s="134"/>
      <c r="PZR109" s="134"/>
      <c r="PZS109" s="134"/>
      <c r="PZT109" s="134"/>
      <c r="PZU109" s="134"/>
      <c r="PZV109" s="134"/>
      <c r="PZW109" s="134"/>
      <c r="PZX109" s="134"/>
      <c r="PZY109" s="134"/>
      <c r="PZZ109" s="134"/>
      <c r="QAA109" s="134"/>
      <c r="QAB109" s="134"/>
      <c r="QAC109" s="134"/>
      <c r="QAD109" s="134"/>
      <c r="QAE109" s="134"/>
      <c r="QAF109" s="134"/>
      <c r="QAG109" s="134"/>
      <c r="QAH109" s="134"/>
      <c r="QAI109" s="134"/>
      <c r="QAJ109" s="134"/>
      <c r="QAK109" s="134"/>
      <c r="QAL109" s="134"/>
      <c r="QAM109" s="134"/>
      <c r="QAN109" s="134"/>
      <c r="QAO109" s="134"/>
      <c r="QAP109" s="134"/>
      <c r="QAQ109" s="134"/>
      <c r="QAR109" s="134"/>
      <c r="QAS109" s="134"/>
      <c r="QAT109" s="134"/>
      <c r="QAU109" s="134"/>
      <c r="QAV109" s="134"/>
      <c r="QAW109" s="134"/>
      <c r="QAX109" s="134"/>
      <c r="QAY109" s="134"/>
      <c r="QAZ109" s="134"/>
      <c r="QBA109" s="134"/>
      <c r="QBB109" s="134"/>
      <c r="QBC109" s="134"/>
      <c r="QBD109" s="134"/>
      <c r="QBE109" s="134"/>
      <c r="QBF109" s="134"/>
      <c r="QBG109" s="134"/>
      <c r="QBH109" s="134"/>
      <c r="QBI109" s="134"/>
      <c r="QBJ109" s="134"/>
      <c r="QBK109" s="134"/>
      <c r="QBL109" s="134"/>
      <c r="QBM109" s="134"/>
      <c r="QBN109" s="134"/>
      <c r="QBO109" s="134"/>
      <c r="QBP109" s="134"/>
      <c r="QBQ109" s="134"/>
      <c r="QBR109" s="134"/>
      <c r="QBS109" s="134"/>
      <c r="QBT109" s="134"/>
      <c r="QBU109" s="134"/>
      <c r="QBV109" s="134"/>
      <c r="QBW109" s="134"/>
      <c r="QBX109" s="134"/>
      <c r="QBY109" s="134"/>
      <c r="QBZ109" s="134"/>
      <c r="QCA109" s="134"/>
      <c r="QCB109" s="134"/>
      <c r="QCC109" s="134"/>
      <c r="QCD109" s="134"/>
      <c r="QCE109" s="134"/>
      <c r="QCF109" s="134"/>
      <c r="QCG109" s="134"/>
      <c r="QCH109" s="134"/>
      <c r="QCI109" s="134"/>
      <c r="QCJ109" s="134"/>
      <c r="QCK109" s="134"/>
      <c r="QCL109" s="134"/>
      <c r="QCM109" s="134"/>
      <c r="QCN109" s="134"/>
      <c r="QCO109" s="134"/>
      <c r="QCP109" s="134"/>
      <c r="QCQ109" s="134"/>
      <c r="QCR109" s="134"/>
      <c r="QCS109" s="134"/>
      <c r="QCT109" s="134"/>
      <c r="QCU109" s="134"/>
      <c r="QCV109" s="134"/>
      <c r="QCW109" s="134"/>
      <c r="QCX109" s="134"/>
      <c r="QCY109" s="134"/>
      <c r="QCZ109" s="134"/>
      <c r="QDA109" s="134"/>
      <c r="QDB109" s="134"/>
      <c r="QDC109" s="134"/>
      <c r="QDD109" s="134"/>
      <c r="QDE109" s="134"/>
      <c r="QDF109" s="134"/>
      <c r="QDG109" s="134"/>
      <c r="QDH109" s="134"/>
      <c r="QDI109" s="134"/>
      <c r="QDJ109" s="134"/>
      <c r="QDK109" s="134"/>
      <c r="QDL109" s="134"/>
      <c r="QDM109" s="134"/>
      <c r="QDN109" s="134"/>
      <c r="QDO109" s="134"/>
      <c r="QDP109" s="134"/>
      <c r="QDQ109" s="134"/>
      <c r="QDR109" s="134"/>
      <c r="QDS109" s="134"/>
      <c r="QDT109" s="134"/>
      <c r="QDU109" s="134"/>
      <c r="QDV109" s="134"/>
      <c r="QDW109" s="134"/>
      <c r="QDX109" s="134"/>
      <c r="QDY109" s="134"/>
      <c r="QDZ109" s="134"/>
      <c r="QEA109" s="134"/>
      <c r="QEB109" s="134"/>
      <c r="QEC109" s="134"/>
      <c r="QED109" s="134"/>
      <c r="QEE109" s="134"/>
      <c r="QEF109" s="134"/>
      <c r="QEG109" s="134"/>
      <c r="QEH109" s="134"/>
      <c r="QEI109" s="134"/>
      <c r="QEJ109" s="134"/>
      <c r="QEK109" s="134"/>
      <c r="QEL109" s="134"/>
      <c r="QEM109" s="134"/>
      <c r="QEN109" s="134"/>
      <c r="QEO109" s="134"/>
      <c r="QEP109" s="134"/>
      <c r="QEQ109" s="134"/>
      <c r="QER109" s="134"/>
      <c r="QES109" s="134"/>
      <c r="QET109" s="134"/>
      <c r="QEU109" s="134"/>
      <c r="QEV109" s="134"/>
      <c r="QEW109" s="134"/>
      <c r="QEX109" s="134"/>
      <c r="QEY109" s="134"/>
      <c r="QEZ109" s="134"/>
      <c r="QFA109" s="134"/>
      <c r="QFB109" s="134"/>
      <c r="QFC109" s="134"/>
      <c r="QFD109" s="134"/>
      <c r="QFE109" s="134"/>
      <c r="QFF109" s="134"/>
      <c r="QFG109" s="134"/>
      <c r="QFH109" s="134"/>
      <c r="QFI109" s="134"/>
      <c r="QFJ109" s="134"/>
      <c r="QFK109" s="134"/>
      <c r="QFL109" s="134"/>
      <c r="QFM109" s="134"/>
      <c r="QFN109" s="134"/>
      <c r="QFO109" s="134"/>
      <c r="QFP109" s="134"/>
      <c r="QFQ109" s="134"/>
      <c r="QFR109" s="134"/>
      <c r="QFS109" s="134"/>
      <c r="QFT109" s="134"/>
      <c r="QFU109" s="134"/>
      <c r="QFV109" s="134"/>
      <c r="QFW109" s="134"/>
      <c r="QFX109" s="134"/>
      <c r="QFY109" s="134"/>
      <c r="QFZ109" s="134"/>
      <c r="QGA109" s="134"/>
      <c r="QGB109" s="134"/>
      <c r="QGC109" s="134"/>
      <c r="QGD109" s="134"/>
      <c r="QGE109" s="134"/>
      <c r="QGF109" s="134"/>
      <c r="QGG109" s="134"/>
      <c r="QGH109" s="134"/>
      <c r="QGI109" s="134"/>
      <c r="QGJ109" s="134"/>
      <c r="QGK109" s="134"/>
      <c r="QGL109" s="134"/>
      <c r="QGM109" s="134"/>
      <c r="QGN109" s="134"/>
      <c r="QGO109" s="134"/>
      <c r="QGP109" s="134"/>
      <c r="QGQ109" s="134"/>
      <c r="QGR109" s="134"/>
      <c r="QGS109" s="134"/>
      <c r="QGT109" s="134"/>
      <c r="QGU109" s="134"/>
      <c r="QGV109" s="134"/>
      <c r="QGW109" s="134"/>
      <c r="QGX109" s="134"/>
      <c r="QGY109" s="134"/>
      <c r="QGZ109" s="134"/>
      <c r="QHA109" s="134"/>
      <c r="QHB109" s="134"/>
      <c r="QHC109" s="134"/>
      <c r="QHD109" s="134"/>
      <c r="QHE109" s="134"/>
      <c r="QHF109" s="134"/>
      <c r="QHG109" s="134"/>
      <c r="QHH109" s="134"/>
      <c r="QHI109" s="134"/>
      <c r="QHJ109" s="134"/>
      <c r="QHK109" s="134"/>
      <c r="QHL109" s="134"/>
      <c r="QHM109" s="134"/>
      <c r="QHN109" s="134"/>
      <c r="QHO109" s="134"/>
      <c r="QHP109" s="134"/>
      <c r="QHQ109" s="134"/>
      <c r="QHR109" s="134"/>
      <c r="QHS109" s="134"/>
      <c r="QHT109" s="134"/>
      <c r="QHU109" s="134"/>
      <c r="QHV109" s="134"/>
      <c r="QHW109" s="134"/>
      <c r="QHX109" s="134"/>
      <c r="QHY109" s="134"/>
      <c r="QHZ109" s="134"/>
      <c r="QIA109" s="134"/>
      <c r="QIB109" s="134"/>
      <c r="QIC109" s="134"/>
      <c r="QID109" s="134"/>
      <c r="QIE109" s="134"/>
      <c r="QIF109" s="134"/>
      <c r="QIG109" s="134"/>
      <c r="QIH109" s="134"/>
      <c r="QII109" s="134"/>
      <c r="QIJ109" s="134"/>
      <c r="QIK109" s="134"/>
      <c r="QIL109" s="134"/>
      <c r="QIM109" s="134"/>
      <c r="QIN109" s="134"/>
      <c r="QIO109" s="134"/>
      <c r="QIP109" s="134"/>
      <c r="QIQ109" s="134"/>
      <c r="QIR109" s="134"/>
      <c r="QIS109" s="134"/>
      <c r="QIT109" s="134"/>
      <c r="QIU109" s="134"/>
      <c r="QIV109" s="134"/>
      <c r="QIW109" s="134"/>
      <c r="QIX109" s="134"/>
      <c r="QIY109" s="134"/>
      <c r="QIZ109" s="134"/>
      <c r="QJA109" s="134"/>
      <c r="QJB109" s="134"/>
      <c r="QJC109" s="134"/>
      <c r="QJD109" s="134"/>
      <c r="QJE109" s="134"/>
      <c r="QJF109" s="134"/>
      <c r="QJG109" s="134"/>
      <c r="QJH109" s="134"/>
      <c r="QJI109" s="134"/>
      <c r="QJJ109" s="134"/>
      <c r="QJK109" s="134"/>
      <c r="QJL109" s="134"/>
      <c r="QJM109" s="134"/>
      <c r="QJN109" s="134"/>
      <c r="QJO109" s="134"/>
      <c r="QJP109" s="134"/>
      <c r="QJQ109" s="134"/>
      <c r="QJR109" s="134"/>
      <c r="QJS109" s="134"/>
      <c r="QJT109" s="134"/>
      <c r="QJU109" s="134"/>
      <c r="QJV109" s="134"/>
      <c r="QJW109" s="134"/>
      <c r="QJX109" s="134"/>
      <c r="QJY109" s="134"/>
      <c r="QJZ109" s="134"/>
      <c r="QKA109" s="134"/>
      <c r="QKB109" s="134"/>
      <c r="QKC109" s="134"/>
      <c r="QKD109" s="134"/>
      <c r="QKE109" s="134"/>
      <c r="QKF109" s="134"/>
      <c r="QKG109" s="134"/>
      <c r="QKH109" s="134"/>
      <c r="QKI109" s="134"/>
      <c r="QKJ109" s="134"/>
      <c r="QKK109" s="134"/>
      <c r="QKL109" s="134"/>
      <c r="QKM109" s="134"/>
      <c r="QKN109" s="134"/>
      <c r="QKO109" s="134"/>
      <c r="QKP109" s="134"/>
      <c r="QKQ109" s="134"/>
      <c r="QKR109" s="134"/>
      <c r="QKS109" s="134"/>
      <c r="QKT109" s="134"/>
      <c r="QKU109" s="134"/>
      <c r="QKV109" s="134"/>
      <c r="QKW109" s="134"/>
      <c r="QKX109" s="134"/>
      <c r="QKY109" s="134"/>
      <c r="QKZ109" s="134"/>
      <c r="QLA109" s="134"/>
      <c r="QLB109" s="134"/>
      <c r="QLC109" s="134"/>
      <c r="QLD109" s="134"/>
      <c r="QLE109" s="134"/>
      <c r="QLF109" s="134"/>
      <c r="QLG109" s="134"/>
      <c r="QLH109" s="134"/>
      <c r="QLI109" s="134"/>
      <c r="QLJ109" s="134"/>
      <c r="QLK109" s="134"/>
      <c r="QLL109" s="134"/>
      <c r="QLM109" s="134"/>
      <c r="QLN109" s="134"/>
      <c r="QLO109" s="134"/>
      <c r="QLP109" s="134"/>
      <c r="QLQ109" s="134"/>
      <c r="QLR109" s="134"/>
      <c r="QLS109" s="134"/>
      <c r="QLT109" s="134"/>
      <c r="QLU109" s="134"/>
      <c r="QLV109" s="134"/>
      <c r="QLW109" s="134"/>
      <c r="QLX109" s="134"/>
      <c r="QLY109" s="134"/>
      <c r="QLZ109" s="134"/>
      <c r="QMA109" s="134"/>
      <c r="QMB109" s="134"/>
      <c r="QMC109" s="134"/>
      <c r="QMD109" s="134"/>
      <c r="QME109" s="134"/>
      <c r="QMF109" s="134"/>
      <c r="QMG109" s="134"/>
      <c r="QMH109" s="134"/>
      <c r="QMI109" s="134"/>
      <c r="QMJ109" s="134"/>
      <c r="QMK109" s="134"/>
      <c r="QML109" s="134"/>
      <c r="QMM109" s="134"/>
      <c r="QMN109" s="134"/>
      <c r="QMO109" s="134"/>
      <c r="QMP109" s="134"/>
      <c r="QMQ109" s="134"/>
      <c r="QMR109" s="134"/>
      <c r="QMS109" s="134"/>
      <c r="QMT109" s="134"/>
      <c r="QMU109" s="134"/>
      <c r="QMV109" s="134"/>
      <c r="QMW109" s="134"/>
      <c r="QMX109" s="134"/>
      <c r="QMY109" s="134"/>
      <c r="QMZ109" s="134"/>
      <c r="QNA109" s="134"/>
      <c r="QNB109" s="134"/>
      <c r="QNC109" s="134"/>
      <c r="QND109" s="134"/>
      <c r="QNE109" s="134"/>
      <c r="QNF109" s="134"/>
      <c r="QNG109" s="134"/>
      <c r="QNH109" s="134"/>
      <c r="QNI109" s="134"/>
      <c r="QNJ109" s="134"/>
      <c r="QNK109" s="134"/>
      <c r="QNL109" s="134"/>
      <c r="QNM109" s="134"/>
      <c r="QNN109" s="134"/>
      <c r="QNO109" s="134"/>
      <c r="QNP109" s="134"/>
      <c r="QNQ109" s="134"/>
      <c r="QNR109" s="134"/>
      <c r="QNS109" s="134"/>
      <c r="QNT109" s="134"/>
      <c r="QNU109" s="134"/>
      <c r="QNV109" s="134"/>
      <c r="QNW109" s="134"/>
      <c r="QNX109" s="134"/>
      <c r="QNY109" s="134"/>
      <c r="QNZ109" s="134"/>
      <c r="QOA109" s="134"/>
      <c r="QOB109" s="134"/>
      <c r="QOC109" s="134"/>
      <c r="QOD109" s="134"/>
      <c r="QOE109" s="134"/>
      <c r="QOF109" s="134"/>
      <c r="QOG109" s="134"/>
      <c r="QOH109" s="134"/>
      <c r="QOI109" s="134"/>
      <c r="QOJ109" s="134"/>
      <c r="QOK109" s="134"/>
      <c r="QOL109" s="134"/>
      <c r="QOM109" s="134"/>
      <c r="QON109" s="134"/>
      <c r="QOO109" s="134"/>
      <c r="QOP109" s="134"/>
      <c r="QOQ109" s="134"/>
      <c r="QOR109" s="134"/>
      <c r="QOS109" s="134"/>
      <c r="QOT109" s="134"/>
      <c r="QOU109" s="134"/>
      <c r="QOV109" s="134"/>
      <c r="QOW109" s="134"/>
      <c r="QOX109" s="134"/>
      <c r="QOY109" s="134"/>
      <c r="QOZ109" s="134"/>
      <c r="QPA109" s="134"/>
      <c r="QPB109" s="134"/>
      <c r="QPC109" s="134"/>
      <c r="QPD109" s="134"/>
      <c r="QPE109" s="134"/>
      <c r="QPF109" s="134"/>
      <c r="QPG109" s="134"/>
      <c r="QPH109" s="134"/>
      <c r="QPI109" s="134"/>
      <c r="QPJ109" s="134"/>
      <c r="QPK109" s="134"/>
      <c r="QPL109" s="134"/>
      <c r="QPM109" s="134"/>
      <c r="QPN109" s="134"/>
      <c r="QPO109" s="134"/>
      <c r="QPP109" s="134"/>
      <c r="QPQ109" s="134"/>
      <c r="QPR109" s="134"/>
      <c r="QPS109" s="134"/>
      <c r="QPT109" s="134"/>
      <c r="QPU109" s="134"/>
      <c r="QPV109" s="134"/>
      <c r="QPW109" s="134"/>
      <c r="QPX109" s="134"/>
      <c r="QPY109" s="134"/>
      <c r="QPZ109" s="134"/>
      <c r="QQA109" s="134"/>
      <c r="QQB109" s="134"/>
      <c r="QQC109" s="134"/>
      <c r="QQD109" s="134"/>
      <c r="QQE109" s="134"/>
      <c r="QQF109" s="134"/>
      <c r="QQG109" s="134"/>
      <c r="QQH109" s="134"/>
      <c r="QQI109" s="134"/>
      <c r="QQJ109" s="134"/>
      <c r="QQK109" s="134"/>
      <c r="QQL109" s="134"/>
      <c r="QQM109" s="134"/>
      <c r="QQN109" s="134"/>
      <c r="QQO109" s="134"/>
      <c r="QQP109" s="134"/>
      <c r="QQQ109" s="134"/>
      <c r="QQR109" s="134"/>
      <c r="QQS109" s="134"/>
      <c r="QQT109" s="134"/>
      <c r="QQU109" s="134"/>
      <c r="QQV109" s="134"/>
      <c r="QQW109" s="134"/>
      <c r="QQX109" s="134"/>
      <c r="QQY109" s="134"/>
      <c r="QQZ109" s="134"/>
      <c r="QRA109" s="134"/>
      <c r="QRB109" s="134"/>
      <c r="QRC109" s="134"/>
      <c r="QRD109" s="134"/>
      <c r="QRE109" s="134"/>
      <c r="QRF109" s="134"/>
      <c r="QRG109" s="134"/>
      <c r="QRH109" s="134"/>
      <c r="QRI109" s="134"/>
      <c r="QRJ109" s="134"/>
      <c r="QRK109" s="134"/>
      <c r="QRL109" s="134"/>
      <c r="QRM109" s="134"/>
      <c r="QRN109" s="134"/>
      <c r="QRO109" s="134"/>
      <c r="QRP109" s="134"/>
      <c r="QRQ109" s="134"/>
      <c r="QRR109" s="134"/>
      <c r="QRS109" s="134"/>
      <c r="QRT109" s="134"/>
      <c r="QRU109" s="134"/>
      <c r="QRV109" s="134"/>
      <c r="QRW109" s="134"/>
      <c r="QRX109" s="134"/>
      <c r="QRY109" s="134"/>
      <c r="QRZ109" s="134"/>
      <c r="QSA109" s="134"/>
      <c r="QSB109" s="134"/>
      <c r="QSC109" s="134"/>
      <c r="QSD109" s="134"/>
      <c r="QSE109" s="134"/>
      <c r="QSF109" s="134"/>
      <c r="QSG109" s="134"/>
      <c r="QSH109" s="134"/>
      <c r="QSI109" s="134"/>
      <c r="QSJ109" s="134"/>
      <c r="QSK109" s="134"/>
      <c r="QSL109" s="134"/>
      <c r="QSM109" s="134"/>
      <c r="QSN109" s="134"/>
      <c r="QSO109" s="134"/>
      <c r="QSP109" s="134"/>
      <c r="QSQ109" s="134"/>
      <c r="QSR109" s="134"/>
      <c r="QSS109" s="134"/>
      <c r="QST109" s="134"/>
      <c r="QSU109" s="134"/>
      <c r="QSV109" s="134"/>
      <c r="QSW109" s="134"/>
      <c r="QSX109" s="134"/>
      <c r="QSY109" s="134"/>
      <c r="QSZ109" s="134"/>
      <c r="QTA109" s="134"/>
      <c r="QTB109" s="134"/>
      <c r="QTC109" s="134"/>
      <c r="QTD109" s="134"/>
      <c r="QTE109" s="134"/>
      <c r="QTF109" s="134"/>
      <c r="QTG109" s="134"/>
      <c r="QTH109" s="134"/>
      <c r="QTI109" s="134"/>
      <c r="QTJ109" s="134"/>
      <c r="QTK109" s="134"/>
      <c r="QTL109" s="134"/>
      <c r="QTM109" s="134"/>
      <c r="QTN109" s="134"/>
      <c r="QTO109" s="134"/>
      <c r="QTP109" s="134"/>
      <c r="QTQ109" s="134"/>
      <c r="QTR109" s="134"/>
      <c r="QTS109" s="134"/>
      <c r="QTT109" s="134"/>
      <c r="QTU109" s="134"/>
      <c r="QTV109" s="134"/>
      <c r="QTW109" s="134"/>
      <c r="QTX109" s="134"/>
      <c r="QTY109" s="134"/>
      <c r="QTZ109" s="134"/>
      <c r="QUA109" s="134"/>
      <c r="QUB109" s="134"/>
      <c r="QUC109" s="134"/>
      <c r="QUD109" s="134"/>
      <c r="QUE109" s="134"/>
      <c r="QUF109" s="134"/>
      <c r="QUG109" s="134"/>
      <c r="QUH109" s="134"/>
      <c r="QUI109" s="134"/>
      <c r="QUJ109" s="134"/>
      <c r="QUK109" s="134"/>
      <c r="QUL109" s="134"/>
      <c r="QUM109" s="134"/>
      <c r="QUN109" s="134"/>
      <c r="QUO109" s="134"/>
      <c r="QUP109" s="134"/>
      <c r="QUQ109" s="134"/>
      <c r="QUR109" s="134"/>
      <c r="QUS109" s="134"/>
      <c r="QUT109" s="134"/>
      <c r="QUU109" s="134"/>
      <c r="QUV109" s="134"/>
      <c r="QUW109" s="134"/>
      <c r="QUX109" s="134"/>
      <c r="QUY109" s="134"/>
      <c r="QUZ109" s="134"/>
      <c r="QVA109" s="134"/>
      <c r="QVB109" s="134"/>
      <c r="QVC109" s="134"/>
      <c r="QVD109" s="134"/>
      <c r="QVE109" s="134"/>
      <c r="QVF109" s="134"/>
      <c r="QVG109" s="134"/>
      <c r="QVH109" s="134"/>
      <c r="QVI109" s="134"/>
      <c r="QVJ109" s="134"/>
      <c r="QVK109" s="134"/>
      <c r="QVL109" s="134"/>
      <c r="QVM109" s="134"/>
      <c r="QVN109" s="134"/>
      <c r="QVO109" s="134"/>
      <c r="QVP109" s="134"/>
      <c r="QVQ109" s="134"/>
      <c r="QVR109" s="134"/>
      <c r="QVS109" s="134"/>
      <c r="QVT109" s="134"/>
      <c r="QVU109" s="134"/>
      <c r="QVV109" s="134"/>
      <c r="QVW109" s="134"/>
      <c r="QVX109" s="134"/>
      <c r="QVY109" s="134"/>
      <c r="QVZ109" s="134"/>
      <c r="QWA109" s="134"/>
      <c r="QWB109" s="134"/>
      <c r="QWC109" s="134"/>
      <c r="QWD109" s="134"/>
      <c r="QWE109" s="134"/>
      <c r="QWF109" s="134"/>
      <c r="QWG109" s="134"/>
      <c r="QWH109" s="134"/>
      <c r="QWI109" s="134"/>
      <c r="QWJ109" s="134"/>
      <c r="QWK109" s="134"/>
      <c r="QWL109" s="134"/>
      <c r="QWM109" s="134"/>
      <c r="QWN109" s="134"/>
      <c r="QWO109" s="134"/>
      <c r="QWP109" s="134"/>
      <c r="QWQ109" s="134"/>
      <c r="QWR109" s="134"/>
      <c r="QWS109" s="134"/>
      <c r="QWT109" s="134"/>
      <c r="QWU109" s="134"/>
      <c r="QWV109" s="134"/>
      <c r="QWW109" s="134"/>
      <c r="QWX109" s="134"/>
      <c r="QWY109" s="134"/>
      <c r="QWZ109" s="134"/>
      <c r="QXA109" s="134"/>
      <c r="QXB109" s="134"/>
      <c r="QXC109" s="134"/>
      <c r="QXD109" s="134"/>
      <c r="QXE109" s="134"/>
      <c r="QXF109" s="134"/>
      <c r="QXG109" s="134"/>
      <c r="QXH109" s="134"/>
      <c r="QXI109" s="134"/>
      <c r="QXJ109" s="134"/>
      <c r="QXK109" s="134"/>
      <c r="QXL109" s="134"/>
      <c r="QXM109" s="134"/>
      <c r="QXN109" s="134"/>
      <c r="QXO109" s="134"/>
      <c r="QXP109" s="134"/>
      <c r="QXQ109" s="134"/>
      <c r="QXR109" s="134"/>
      <c r="QXS109" s="134"/>
      <c r="QXT109" s="134"/>
      <c r="QXU109" s="134"/>
      <c r="QXV109" s="134"/>
      <c r="QXW109" s="134"/>
      <c r="QXX109" s="134"/>
      <c r="QXY109" s="134"/>
      <c r="QXZ109" s="134"/>
      <c r="QYA109" s="134"/>
      <c r="QYB109" s="134"/>
      <c r="QYC109" s="134"/>
      <c r="QYD109" s="134"/>
      <c r="QYE109" s="134"/>
      <c r="QYF109" s="134"/>
      <c r="QYG109" s="134"/>
      <c r="QYH109" s="134"/>
      <c r="QYI109" s="134"/>
      <c r="QYJ109" s="134"/>
      <c r="QYK109" s="134"/>
      <c r="QYL109" s="134"/>
      <c r="QYM109" s="134"/>
      <c r="QYN109" s="134"/>
      <c r="QYO109" s="134"/>
      <c r="QYP109" s="134"/>
      <c r="QYQ109" s="134"/>
      <c r="QYR109" s="134"/>
      <c r="QYS109" s="134"/>
      <c r="QYT109" s="134"/>
      <c r="QYU109" s="134"/>
      <c r="QYV109" s="134"/>
      <c r="QYW109" s="134"/>
      <c r="QYX109" s="134"/>
      <c r="QYY109" s="134"/>
      <c r="QYZ109" s="134"/>
      <c r="QZA109" s="134"/>
      <c r="QZB109" s="134"/>
      <c r="QZC109" s="134"/>
      <c r="QZD109" s="134"/>
      <c r="QZE109" s="134"/>
      <c r="QZF109" s="134"/>
      <c r="QZG109" s="134"/>
      <c r="QZH109" s="134"/>
      <c r="QZI109" s="134"/>
      <c r="QZJ109" s="134"/>
      <c r="QZK109" s="134"/>
      <c r="QZL109" s="134"/>
      <c r="QZM109" s="134"/>
      <c r="QZN109" s="134"/>
      <c r="QZO109" s="134"/>
      <c r="QZP109" s="134"/>
      <c r="QZQ109" s="134"/>
      <c r="QZR109" s="134"/>
      <c r="QZS109" s="134"/>
      <c r="QZT109" s="134"/>
      <c r="QZU109" s="134"/>
      <c r="QZV109" s="134"/>
      <c r="QZW109" s="134"/>
      <c r="QZX109" s="134"/>
      <c r="QZY109" s="134"/>
      <c r="QZZ109" s="134"/>
      <c r="RAA109" s="134"/>
      <c r="RAB109" s="134"/>
      <c r="RAC109" s="134"/>
      <c r="RAD109" s="134"/>
      <c r="RAE109" s="134"/>
      <c r="RAF109" s="134"/>
      <c r="RAG109" s="134"/>
      <c r="RAH109" s="134"/>
      <c r="RAI109" s="134"/>
      <c r="RAJ109" s="134"/>
      <c r="RAK109" s="134"/>
      <c r="RAL109" s="134"/>
      <c r="RAM109" s="134"/>
      <c r="RAN109" s="134"/>
      <c r="RAO109" s="134"/>
      <c r="RAP109" s="134"/>
      <c r="RAQ109" s="134"/>
      <c r="RAR109" s="134"/>
      <c r="RAS109" s="134"/>
      <c r="RAT109" s="134"/>
      <c r="RAU109" s="134"/>
      <c r="RAV109" s="134"/>
      <c r="RAW109" s="134"/>
      <c r="RAX109" s="134"/>
      <c r="RAY109" s="134"/>
      <c r="RAZ109" s="134"/>
      <c r="RBA109" s="134"/>
      <c r="RBB109" s="134"/>
      <c r="RBC109" s="134"/>
      <c r="RBD109" s="134"/>
      <c r="RBE109" s="134"/>
      <c r="RBF109" s="134"/>
      <c r="RBG109" s="134"/>
      <c r="RBH109" s="134"/>
      <c r="RBI109" s="134"/>
      <c r="RBJ109" s="134"/>
      <c r="RBK109" s="134"/>
      <c r="RBL109" s="134"/>
      <c r="RBM109" s="134"/>
      <c r="RBN109" s="134"/>
      <c r="RBO109" s="134"/>
      <c r="RBP109" s="134"/>
      <c r="RBQ109" s="134"/>
      <c r="RBR109" s="134"/>
      <c r="RBS109" s="134"/>
      <c r="RBT109" s="134"/>
      <c r="RBU109" s="134"/>
      <c r="RBV109" s="134"/>
      <c r="RBW109" s="134"/>
      <c r="RBX109" s="134"/>
      <c r="RBY109" s="134"/>
      <c r="RBZ109" s="134"/>
      <c r="RCA109" s="134"/>
      <c r="RCB109" s="134"/>
      <c r="RCC109" s="134"/>
      <c r="RCD109" s="134"/>
      <c r="RCE109" s="134"/>
      <c r="RCF109" s="134"/>
      <c r="RCG109" s="134"/>
      <c r="RCH109" s="134"/>
      <c r="RCI109" s="134"/>
      <c r="RCJ109" s="134"/>
      <c r="RCK109" s="134"/>
      <c r="RCL109" s="134"/>
      <c r="RCM109" s="134"/>
      <c r="RCN109" s="134"/>
      <c r="RCO109" s="134"/>
      <c r="RCP109" s="134"/>
      <c r="RCQ109" s="134"/>
      <c r="RCR109" s="134"/>
      <c r="RCS109" s="134"/>
      <c r="RCT109" s="134"/>
      <c r="RCU109" s="134"/>
      <c r="RCV109" s="134"/>
      <c r="RCW109" s="134"/>
      <c r="RCX109" s="134"/>
      <c r="RCY109" s="134"/>
      <c r="RCZ109" s="134"/>
      <c r="RDA109" s="134"/>
      <c r="RDB109" s="134"/>
      <c r="RDC109" s="134"/>
      <c r="RDD109" s="134"/>
      <c r="RDE109" s="134"/>
      <c r="RDF109" s="134"/>
      <c r="RDG109" s="134"/>
      <c r="RDH109" s="134"/>
      <c r="RDI109" s="134"/>
      <c r="RDJ109" s="134"/>
      <c r="RDK109" s="134"/>
      <c r="RDL109" s="134"/>
      <c r="RDM109" s="134"/>
      <c r="RDN109" s="134"/>
      <c r="RDO109" s="134"/>
      <c r="RDP109" s="134"/>
      <c r="RDQ109" s="134"/>
      <c r="RDR109" s="134"/>
      <c r="RDS109" s="134"/>
      <c r="RDT109" s="134"/>
      <c r="RDU109" s="134"/>
      <c r="RDV109" s="134"/>
      <c r="RDW109" s="134"/>
      <c r="RDX109" s="134"/>
      <c r="RDY109" s="134"/>
      <c r="RDZ109" s="134"/>
      <c r="REA109" s="134"/>
      <c r="REB109" s="134"/>
      <c r="REC109" s="134"/>
      <c r="RED109" s="134"/>
      <c r="REE109" s="134"/>
      <c r="REF109" s="134"/>
      <c r="REG109" s="134"/>
      <c r="REH109" s="134"/>
      <c r="REI109" s="134"/>
      <c r="REJ109" s="134"/>
      <c r="REK109" s="134"/>
      <c r="REL109" s="134"/>
      <c r="REM109" s="134"/>
      <c r="REN109" s="134"/>
      <c r="REO109" s="134"/>
      <c r="REP109" s="134"/>
      <c r="REQ109" s="134"/>
      <c r="RER109" s="134"/>
      <c r="RES109" s="134"/>
      <c r="RET109" s="134"/>
      <c r="REU109" s="134"/>
      <c r="REV109" s="134"/>
      <c r="REW109" s="134"/>
      <c r="REX109" s="134"/>
      <c r="REY109" s="134"/>
      <c r="REZ109" s="134"/>
      <c r="RFA109" s="134"/>
      <c r="RFB109" s="134"/>
      <c r="RFC109" s="134"/>
      <c r="RFD109" s="134"/>
      <c r="RFE109" s="134"/>
      <c r="RFF109" s="134"/>
      <c r="RFG109" s="134"/>
      <c r="RFH109" s="134"/>
      <c r="RFI109" s="134"/>
      <c r="RFJ109" s="134"/>
      <c r="RFK109" s="134"/>
      <c r="RFL109" s="134"/>
      <c r="RFM109" s="134"/>
      <c r="RFN109" s="134"/>
      <c r="RFO109" s="134"/>
      <c r="RFP109" s="134"/>
      <c r="RFQ109" s="134"/>
      <c r="RFR109" s="134"/>
      <c r="RFS109" s="134"/>
      <c r="RFT109" s="134"/>
      <c r="RFU109" s="134"/>
      <c r="RFV109" s="134"/>
      <c r="RFW109" s="134"/>
      <c r="RFX109" s="134"/>
      <c r="RFY109" s="134"/>
      <c r="RFZ109" s="134"/>
      <c r="RGA109" s="134"/>
      <c r="RGB109" s="134"/>
      <c r="RGC109" s="134"/>
      <c r="RGD109" s="134"/>
      <c r="RGE109" s="134"/>
      <c r="RGF109" s="134"/>
      <c r="RGG109" s="134"/>
      <c r="RGH109" s="134"/>
      <c r="RGI109" s="134"/>
      <c r="RGJ109" s="134"/>
      <c r="RGK109" s="134"/>
      <c r="RGL109" s="134"/>
      <c r="RGM109" s="134"/>
      <c r="RGN109" s="134"/>
      <c r="RGO109" s="134"/>
      <c r="RGP109" s="134"/>
      <c r="RGQ109" s="134"/>
      <c r="RGR109" s="134"/>
      <c r="RGS109" s="134"/>
      <c r="RGT109" s="134"/>
      <c r="RGU109" s="134"/>
      <c r="RGV109" s="134"/>
      <c r="RGW109" s="134"/>
      <c r="RGX109" s="134"/>
      <c r="RGY109" s="134"/>
      <c r="RGZ109" s="134"/>
      <c r="RHA109" s="134"/>
      <c r="RHB109" s="134"/>
      <c r="RHC109" s="134"/>
      <c r="RHD109" s="134"/>
      <c r="RHE109" s="134"/>
      <c r="RHF109" s="134"/>
      <c r="RHG109" s="134"/>
      <c r="RHH109" s="134"/>
      <c r="RHI109" s="134"/>
      <c r="RHJ109" s="134"/>
      <c r="RHK109" s="134"/>
      <c r="RHL109" s="134"/>
      <c r="RHM109" s="134"/>
      <c r="RHN109" s="134"/>
      <c r="RHO109" s="134"/>
      <c r="RHP109" s="134"/>
      <c r="RHQ109" s="134"/>
      <c r="RHR109" s="134"/>
      <c r="RHS109" s="134"/>
      <c r="RHT109" s="134"/>
      <c r="RHU109" s="134"/>
      <c r="RHV109" s="134"/>
      <c r="RHW109" s="134"/>
      <c r="RHX109" s="134"/>
      <c r="RHY109" s="134"/>
      <c r="RHZ109" s="134"/>
      <c r="RIA109" s="134"/>
      <c r="RIB109" s="134"/>
      <c r="RIC109" s="134"/>
      <c r="RID109" s="134"/>
      <c r="RIE109" s="134"/>
      <c r="RIF109" s="134"/>
      <c r="RIG109" s="134"/>
      <c r="RIH109" s="134"/>
      <c r="RII109" s="134"/>
      <c r="RIJ109" s="134"/>
      <c r="RIK109" s="134"/>
      <c r="RIL109" s="134"/>
      <c r="RIM109" s="134"/>
      <c r="RIN109" s="134"/>
      <c r="RIO109" s="134"/>
      <c r="RIP109" s="134"/>
      <c r="RIQ109" s="134"/>
      <c r="RIR109" s="134"/>
      <c r="RIS109" s="134"/>
      <c r="RIT109" s="134"/>
      <c r="RIU109" s="134"/>
      <c r="RIV109" s="134"/>
      <c r="RIW109" s="134"/>
      <c r="RIX109" s="134"/>
      <c r="RIY109" s="134"/>
      <c r="RIZ109" s="134"/>
      <c r="RJA109" s="134"/>
      <c r="RJB109" s="134"/>
      <c r="RJC109" s="134"/>
      <c r="RJD109" s="134"/>
      <c r="RJE109" s="134"/>
      <c r="RJF109" s="134"/>
      <c r="RJG109" s="134"/>
      <c r="RJH109" s="134"/>
      <c r="RJI109" s="134"/>
      <c r="RJJ109" s="134"/>
      <c r="RJK109" s="134"/>
      <c r="RJL109" s="134"/>
      <c r="RJM109" s="134"/>
      <c r="RJN109" s="134"/>
      <c r="RJO109" s="134"/>
      <c r="RJP109" s="134"/>
      <c r="RJQ109" s="134"/>
      <c r="RJR109" s="134"/>
      <c r="RJS109" s="134"/>
      <c r="RJT109" s="134"/>
      <c r="RJU109" s="134"/>
      <c r="RJV109" s="134"/>
      <c r="RJW109" s="134"/>
      <c r="RJX109" s="134"/>
      <c r="RJY109" s="134"/>
      <c r="RJZ109" s="134"/>
      <c r="RKA109" s="134"/>
      <c r="RKB109" s="134"/>
      <c r="RKC109" s="134"/>
      <c r="RKD109" s="134"/>
      <c r="RKE109" s="134"/>
      <c r="RKF109" s="134"/>
      <c r="RKG109" s="134"/>
      <c r="RKH109" s="134"/>
      <c r="RKI109" s="134"/>
      <c r="RKJ109" s="134"/>
      <c r="RKK109" s="134"/>
      <c r="RKL109" s="134"/>
      <c r="RKM109" s="134"/>
      <c r="RKN109" s="134"/>
      <c r="RKO109" s="134"/>
      <c r="RKP109" s="134"/>
      <c r="RKQ109" s="134"/>
      <c r="RKR109" s="134"/>
      <c r="RKS109" s="134"/>
      <c r="RKT109" s="134"/>
      <c r="RKU109" s="134"/>
      <c r="RKV109" s="134"/>
      <c r="RKW109" s="134"/>
      <c r="RKX109" s="134"/>
      <c r="RKY109" s="134"/>
      <c r="RKZ109" s="134"/>
      <c r="RLA109" s="134"/>
      <c r="RLB109" s="134"/>
      <c r="RLC109" s="134"/>
      <c r="RLD109" s="134"/>
      <c r="RLE109" s="134"/>
      <c r="RLF109" s="134"/>
      <c r="RLG109" s="134"/>
      <c r="RLH109" s="134"/>
      <c r="RLI109" s="134"/>
      <c r="RLJ109" s="134"/>
      <c r="RLK109" s="134"/>
      <c r="RLL109" s="134"/>
      <c r="RLM109" s="134"/>
      <c r="RLN109" s="134"/>
      <c r="RLO109" s="134"/>
      <c r="RLP109" s="134"/>
      <c r="RLQ109" s="134"/>
      <c r="RLR109" s="134"/>
      <c r="RLS109" s="134"/>
      <c r="RLT109" s="134"/>
      <c r="RLU109" s="134"/>
      <c r="RLV109" s="134"/>
      <c r="RLW109" s="134"/>
      <c r="RLX109" s="134"/>
      <c r="RLY109" s="134"/>
      <c r="RLZ109" s="134"/>
      <c r="RMA109" s="134"/>
      <c r="RMB109" s="134"/>
      <c r="RMC109" s="134"/>
      <c r="RMD109" s="134"/>
      <c r="RME109" s="134"/>
      <c r="RMF109" s="134"/>
      <c r="RMG109" s="134"/>
      <c r="RMH109" s="134"/>
      <c r="RMI109" s="134"/>
      <c r="RMJ109" s="134"/>
      <c r="RMK109" s="134"/>
      <c r="RML109" s="134"/>
      <c r="RMM109" s="134"/>
      <c r="RMN109" s="134"/>
      <c r="RMO109" s="134"/>
      <c r="RMP109" s="134"/>
      <c r="RMQ109" s="134"/>
      <c r="RMR109" s="134"/>
      <c r="RMS109" s="134"/>
      <c r="RMT109" s="134"/>
      <c r="RMU109" s="134"/>
      <c r="RMV109" s="134"/>
      <c r="RMW109" s="134"/>
      <c r="RMX109" s="134"/>
      <c r="RMY109" s="134"/>
      <c r="RMZ109" s="134"/>
      <c r="RNA109" s="134"/>
      <c r="RNB109" s="134"/>
      <c r="RNC109" s="134"/>
      <c r="RND109" s="134"/>
      <c r="RNE109" s="134"/>
      <c r="RNF109" s="134"/>
      <c r="RNG109" s="134"/>
      <c r="RNH109" s="134"/>
      <c r="RNI109" s="134"/>
      <c r="RNJ109" s="134"/>
      <c r="RNK109" s="134"/>
      <c r="RNL109" s="134"/>
      <c r="RNM109" s="134"/>
      <c r="RNN109" s="134"/>
      <c r="RNO109" s="134"/>
      <c r="RNP109" s="134"/>
      <c r="RNQ109" s="134"/>
      <c r="RNR109" s="134"/>
      <c r="RNS109" s="134"/>
      <c r="RNT109" s="134"/>
      <c r="RNU109" s="134"/>
      <c r="RNV109" s="134"/>
      <c r="RNW109" s="134"/>
      <c r="RNX109" s="134"/>
      <c r="RNY109" s="134"/>
      <c r="RNZ109" s="134"/>
      <c r="ROA109" s="134"/>
      <c r="ROB109" s="134"/>
      <c r="ROC109" s="134"/>
      <c r="ROD109" s="134"/>
      <c r="ROE109" s="134"/>
      <c r="ROF109" s="134"/>
      <c r="ROG109" s="134"/>
      <c r="ROH109" s="134"/>
      <c r="ROI109" s="134"/>
      <c r="ROJ109" s="134"/>
      <c r="ROK109" s="134"/>
      <c r="ROL109" s="134"/>
      <c r="ROM109" s="134"/>
      <c r="RON109" s="134"/>
      <c r="ROO109" s="134"/>
      <c r="ROP109" s="134"/>
      <c r="ROQ109" s="134"/>
      <c r="ROR109" s="134"/>
      <c r="ROS109" s="134"/>
      <c r="ROT109" s="134"/>
      <c r="ROU109" s="134"/>
      <c r="ROV109" s="134"/>
      <c r="ROW109" s="134"/>
      <c r="ROX109" s="134"/>
      <c r="ROY109" s="134"/>
      <c r="ROZ109" s="134"/>
      <c r="RPA109" s="134"/>
      <c r="RPB109" s="134"/>
      <c r="RPC109" s="134"/>
      <c r="RPD109" s="134"/>
      <c r="RPE109" s="134"/>
      <c r="RPF109" s="134"/>
      <c r="RPG109" s="134"/>
      <c r="RPH109" s="134"/>
      <c r="RPI109" s="134"/>
      <c r="RPJ109" s="134"/>
      <c r="RPK109" s="134"/>
      <c r="RPL109" s="134"/>
      <c r="RPM109" s="134"/>
      <c r="RPN109" s="134"/>
      <c r="RPO109" s="134"/>
      <c r="RPP109" s="134"/>
      <c r="RPQ109" s="134"/>
      <c r="RPR109" s="134"/>
      <c r="RPS109" s="134"/>
      <c r="RPT109" s="134"/>
      <c r="RPU109" s="134"/>
      <c r="RPV109" s="134"/>
      <c r="RPW109" s="134"/>
      <c r="RPX109" s="134"/>
      <c r="RPY109" s="134"/>
      <c r="RPZ109" s="134"/>
      <c r="RQA109" s="134"/>
      <c r="RQB109" s="134"/>
      <c r="RQC109" s="134"/>
      <c r="RQD109" s="134"/>
      <c r="RQE109" s="134"/>
      <c r="RQF109" s="134"/>
      <c r="RQG109" s="134"/>
      <c r="RQH109" s="134"/>
      <c r="RQI109" s="134"/>
      <c r="RQJ109" s="134"/>
      <c r="RQK109" s="134"/>
      <c r="RQL109" s="134"/>
      <c r="RQM109" s="134"/>
      <c r="RQN109" s="134"/>
      <c r="RQO109" s="134"/>
      <c r="RQP109" s="134"/>
      <c r="RQQ109" s="134"/>
      <c r="RQR109" s="134"/>
      <c r="RQS109" s="134"/>
      <c r="RQT109" s="134"/>
      <c r="RQU109" s="134"/>
      <c r="RQV109" s="134"/>
      <c r="RQW109" s="134"/>
      <c r="RQX109" s="134"/>
      <c r="RQY109" s="134"/>
      <c r="RQZ109" s="134"/>
      <c r="RRA109" s="134"/>
      <c r="RRB109" s="134"/>
      <c r="RRC109" s="134"/>
      <c r="RRD109" s="134"/>
      <c r="RRE109" s="134"/>
      <c r="RRF109" s="134"/>
      <c r="RRG109" s="134"/>
      <c r="RRH109" s="134"/>
      <c r="RRI109" s="134"/>
      <c r="RRJ109" s="134"/>
      <c r="RRK109" s="134"/>
      <c r="RRL109" s="134"/>
      <c r="RRM109" s="134"/>
      <c r="RRN109" s="134"/>
      <c r="RRO109" s="134"/>
      <c r="RRP109" s="134"/>
      <c r="RRQ109" s="134"/>
      <c r="RRR109" s="134"/>
      <c r="RRS109" s="134"/>
      <c r="RRT109" s="134"/>
      <c r="RRU109" s="134"/>
      <c r="RRV109" s="134"/>
      <c r="RRW109" s="134"/>
      <c r="RRX109" s="134"/>
      <c r="RRY109" s="134"/>
      <c r="RRZ109" s="134"/>
      <c r="RSA109" s="134"/>
      <c r="RSB109" s="134"/>
      <c r="RSC109" s="134"/>
      <c r="RSD109" s="134"/>
      <c r="RSE109" s="134"/>
      <c r="RSF109" s="134"/>
      <c r="RSG109" s="134"/>
      <c r="RSH109" s="134"/>
      <c r="RSI109" s="134"/>
      <c r="RSJ109" s="134"/>
      <c r="RSK109" s="134"/>
      <c r="RSL109" s="134"/>
      <c r="RSM109" s="134"/>
      <c r="RSN109" s="134"/>
      <c r="RSO109" s="134"/>
      <c r="RSP109" s="134"/>
      <c r="RSQ109" s="134"/>
      <c r="RSR109" s="134"/>
      <c r="RSS109" s="134"/>
      <c r="RST109" s="134"/>
      <c r="RSU109" s="134"/>
      <c r="RSV109" s="134"/>
      <c r="RSW109" s="134"/>
      <c r="RSX109" s="134"/>
      <c r="RSY109" s="134"/>
      <c r="RSZ109" s="134"/>
      <c r="RTA109" s="134"/>
      <c r="RTB109" s="134"/>
      <c r="RTC109" s="134"/>
      <c r="RTD109" s="134"/>
      <c r="RTE109" s="134"/>
      <c r="RTF109" s="134"/>
      <c r="RTG109" s="134"/>
      <c r="RTH109" s="134"/>
      <c r="RTI109" s="134"/>
      <c r="RTJ109" s="134"/>
      <c r="RTK109" s="134"/>
      <c r="RTL109" s="134"/>
      <c r="RTM109" s="134"/>
      <c r="RTN109" s="134"/>
      <c r="RTO109" s="134"/>
      <c r="RTP109" s="134"/>
      <c r="RTQ109" s="134"/>
      <c r="RTR109" s="134"/>
      <c r="RTS109" s="134"/>
      <c r="RTT109" s="134"/>
      <c r="RTU109" s="134"/>
      <c r="RTV109" s="134"/>
      <c r="RTW109" s="134"/>
      <c r="RTX109" s="134"/>
      <c r="RTY109" s="134"/>
      <c r="RTZ109" s="134"/>
      <c r="RUA109" s="134"/>
      <c r="RUB109" s="134"/>
      <c r="RUC109" s="134"/>
      <c r="RUD109" s="134"/>
      <c r="RUE109" s="134"/>
      <c r="RUF109" s="134"/>
      <c r="RUG109" s="134"/>
      <c r="RUH109" s="134"/>
      <c r="RUI109" s="134"/>
      <c r="RUJ109" s="134"/>
      <c r="RUK109" s="134"/>
      <c r="RUL109" s="134"/>
      <c r="RUM109" s="134"/>
      <c r="RUN109" s="134"/>
      <c r="RUO109" s="134"/>
      <c r="RUP109" s="134"/>
      <c r="RUQ109" s="134"/>
      <c r="RUR109" s="134"/>
      <c r="RUS109" s="134"/>
      <c r="RUT109" s="134"/>
      <c r="RUU109" s="134"/>
      <c r="RUV109" s="134"/>
      <c r="RUW109" s="134"/>
      <c r="RUX109" s="134"/>
      <c r="RUY109" s="134"/>
      <c r="RUZ109" s="134"/>
      <c r="RVA109" s="134"/>
      <c r="RVB109" s="134"/>
      <c r="RVC109" s="134"/>
      <c r="RVD109" s="134"/>
      <c r="RVE109" s="134"/>
      <c r="RVF109" s="134"/>
      <c r="RVG109" s="134"/>
      <c r="RVH109" s="134"/>
      <c r="RVI109" s="134"/>
      <c r="RVJ109" s="134"/>
      <c r="RVK109" s="134"/>
      <c r="RVL109" s="134"/>
      <c r="RVM109" s="134"/>
      <c r="RVN109" s="134"/>
      <c r="RVO109" s="134"/>
      <c r="RVP109" s="134"/>
      <c r="RVQ109" s="134"/>
      <c r="RVR109" s="134"/>
      <c r="RVS109" s="134"/>
      <c r="RVT109" s="134"/>
      <c r="RVU109" s="134"/>
      <c r="RVV109" s="134"/>
      <c r="RVW109" s="134"/>
      <c r="RVX109" s="134"/>
      <c r="RVY109" s="134"/>
      <c r="RVZ109" s="134"/>
      <c r="RWA109" s="134"/>
      <c r="RWB109" s="134"/>
      <c r="RWC109" s="134"/>
      <c r="RWD109" s="134"/>
      <c r="RWE109" s="134"/>
      <c r="RWF109" s="134"/>
      <c r="RWG109" s="134"/>
      <c r="RWH109" s="134"/>
      <c r="RWI109" s="134"/>
      <c r="RWJ109" s="134"/>
      <c r="RWK109" s="134"/>
      <c r="RWL109" s="134"/>
      <c r="RWM109" s="134"/>
      <c r="RWN109" s="134"/>
      <c r="RWO109" s="134"/>
      <c r="RWP109" s="134"/>
      <c r="RWQ109" s="134"/>
      <c r="RWR109" s="134"/>
      <c r="RWS109" s="134"/>
      <c r="RWT109" s="134"/>
      <c r="RWU109" s="134"/>
      <c r="RWV109" s="134"/>
      <c r="RWW109" s="134"/>
      <c r="RWX109" s="134"/>
      <c r="RWY109" s="134"/>
      <c r="RWZ109" s="134"/>
      <c r="RXA109" s="134"/>
      <c r="RXB109" s="134"/>
      <c r="RXC109" s="134"/>
      <c r="RXD109" s="134"/>
      <c r="RXE109" s="134"/>
      <c r="RXF109" s="134"/>
      <c r="RXG109" s="134"/>
      <c r="RXH109" s="134"/>
      <c r="RXI109" s="134"/>
      <c r="RXJ109" s="134"/>
      <c r="RXK109" s="134"/>
      <c r="RXL109" s="134"/>
      <c r="RXM109" s="134"/>
      <c r="RXN109" s="134"/>
      <c r="RXO109" s="134"/>
      <c r="RXP109" s="134"/>
      <c r="RXQ109" s="134"/>
      <c r="RXR109" s="134"/>
      <c r="RXS109" s="134"/>
      <c r="RXT109" s="134"/>
      <c r="RXU109" s="134"/>
      <c r="RXV109" s="134"/>
      <c r="RXW109" s="134"/>
      <c r="RXX109" s="134"/>
      <c r="RXY109" s="134"/>
      <c r="RXZ109" s="134"/>
      <c r="RYA109" s="134"/>
      <c r="RYB109" s="134"/>
      <c r="RYC109" s="134"/>
      <c r="RYD109" s="134"/>
      <c r="RYE109" s="134"/>
      <c r="RYF109" s="134"/>
      <c r="RYG109" s="134"/>
      <c r="RYH109" s="134"/>
      <c r="RYI109" s="134"/>
      <c r="RYJ109" s="134"/>
      <c r="RYK109" s="134"/>
      <c r="RYL109" s="134"/>
      <c r="RYM109" s="134"/>
      <c r="RYN109" s="134"/>
      <c r="RYO109" s="134"/>
      <c r="RYP109" s="134"/>
      <c r="RYQ109" s="134"/>
      <c r="RYR109" s="134"/>
      <c r="RYS109" s="134"/>
      <c r="RYT109" s="134"/>
      <c r="RYU109" s="134"/>
      <c r="RYV109" s="134"/>
      <c r="RYW109" s="134"/>
      <c r="RYX109" s="134"/>
      <c r="RYY109" s="134"/>
      <c r="RYZ109" s="134"/>
      <c r="RZA109" s="134"/>
      <c r="RZB109" s="134"/>
      <c r="RZC109" s="134"/>
      <c r="RZD109" s="134"/>
      <c r="RZE109" s="134"/>
      <c r="RZF109" s="134"/>
      <c r="RZG109" s="134"/>
      <c r="RZH109" s="134"/>
      <c r="RZI109" s="134"/>
      <c r="RZJ109" s="134"/>
      <c r="RZK109" s="134"/>
      <c r="RZL109" s="134"/>
      <c r="RZM109" s="134"/>
      <c r="RZN109" s="134"/>
      <c r="RZO109" s="134"/>
      <c r="RZP109" s="134"/>
      <c r="RZQ109" s="134"/>
      <c r="RZR109" s="134"/>
      <c r="RZS109" s="134"/>
      <c r="RZT109" s="134"/>
      <c r="RZU109" s="134"/>
      <c r="RZV109" s="134"/>
      <c r="RZW109" s="134"/>
      <c r="RZX109" s="134"/>
      <c r="RZY109" s="134"/>
      <c r="RZZ109" s="134"/>
      <c r="SAA109" s="134"/>
      <c r="SAB109" s="134"/>
      <c r="SAC109" s="134"/>
      <c r="SAD109" s="134"/>
      <c r="SAE109" s="134"/>
      <c r="SAF109" s="134"/>
      <c r="SAG109" s="134"/>
      <c r="SAH109" s="134"/>
      <c r="SAI109" s="134"/>
      <c r="SAJ109" s="134"/>
      <c r="SAK109" s="134"/>
      <c r="SAL109" s="134"/>
      <c r="SAM109" s="134"/>
      <c r="SAN109" s="134"/>
      <c r="SAO109" s="134"/>
      <c r="SAP109" s="134"/>
      <c r="SAQ109" s="134"/>
      <c r="SAR109" s="134"/>
      <c r="SAS109" s="134"/>
      <c r="SAT109" s="134"/>
      <c r="SAU109" s="134"/>
      <c r="SAV109" s="134"/>
      <c r="SAW109" s="134"/>
      <c r="SAX109" s="134"/>
      <c r="SAY109" s="134"/>
      <c r="SAZ109" s="134"/>
      <c r="SBA109" s="134"/>
      <c r="SBB109" s="134"/>
      <c r="SBC109" s="134"/>
      <c r="SBD109" s="134"/>
      <c r="SBE109" s="134"/>
      <c r="SBF109" s="134"/>
      <c r="SBG109" s="134"/>
      <c r="SBH109" s="134"/>
      <c r="SBI109" s="134"/>
      <c r="SBJ109" s="134"/>
      <c r="SBK109" s="134"/>
      <c r="SBL109" s="134"/>
      <c r="SBM109" s="134"/>
      <c r="SBN109" s="134"/>
      <c r="SBO109" s="134"/>
      <c r="SBP109" s="134"/>
      <c r="SBQ109" s="134"/>
      <c r="SBR109" s="134"/>
      <c r="SBS109" s="134"/>
      <c r="SBT109" s="134"/>
      <c r="SBU109" s="134"/>
      <c r="SBV109" s="134"/>
      <c r="SBW109" s="134"/>
      <c r="SBX109" s="134"/>
      <c r="SBY109" s="134"/>
      <c r="SBZ109" s="134"/>
      <c r="SCA109" s="134"/>
      <c r="SCB109" s="134"/>
      <c r="SCC109" s="134"/>
      <c r="SCD109" s="134"/>
      <c r="SCE109" s="134"/>
      <c r="SCF109" s="134"/>
      <c r="SCG109" s="134"/>
      <c r="SCH109" s="134"/>
      <c r="SCI109" s="134"/>
      <c r="SCJ109" s="134"/>
      <c r="SCK109" s="134"/>
      <c r="SCL109" s="134"/>
      <c r="SCM109" s="134"/>
      <c r="SCN109" s="134"/>
      <c r="SCO109" s="134"/>
      <c r="SCP109" s="134"/>
      <c r="SCQ109" s="134"/>
      <c r="SCR109" s="134"/>
      <c r="SCS109" s="134"/>
      <c r="SCT109" s="134"/>
      <c r="SCU109" s="134"/>
      <c r="SCV109" s="134"/>
      <c r="SCW109" s="134"/>
      <c r="SCX109" s="134"/>
      <c r="SCY109" s="134"/>
      <c r="SCZ109" s="134"/>
      <c r="SDA109" s="134"/>
      <c r="SDB109" s="134"/>
      <c r="SDC109" s="134"/>
      <c r="SDD109" s="134"/>
      <c r="SDE109" s="134"/>
      <c r="SDF109" s="134"/>
      <c r="SDG109" s="134"/>
      <c r="SDH109" s="134"/>
      <c r="SDI109" s="134"/>
      <c r="SDJ109" s="134"/>
      <c r="SDK109" s="134"/>
      <c r="SDL109" s="134"/>
      <c r="SDM109" s="134"/>
      <c r="SDN109" s="134"/>
      <c r="SDO109" s="134"/>
      <c r="SDP109" s="134"/>
      <c r="SDQ109" s="134"/>
      <c r="SDR109" s="134"/>
      <c r="SDS109" s="134"/>
      <c r="SDT109" s="134"/>
      <c r="SDU109" s="134"/>
      <c r="SDV109" s="134"/>
      <c r="SDW109" s="134"/>
      <c r="SDX109" s="134"/>
      <c r="SDY109" s="134"/>
      <c r="SDZ109" s="134"/>
      <c r="SEA109" s="134"/>
      <c r="SEB109" s="134"/>
      <c r="SEC109" s="134"/>
      <c r="SED109" s="134"/>
      <c r="SEE109" s="134"/>
      <c r="SEF109" s="134"/>
      <c r="SEG109" s="134"/>
      <c r="SEH109" s="134"/>
      <c r="SEI109" s="134"/>
      <c r="SEJ109" s="134"/>
      <c r="SEK109" s="134"/>
      <c r="SEL109" s="134"/>
      <c r="SEM109" s="134"/>
      <c r="SEN109" s="134"/>
      <c r="SEO109" s="134"/>
      <c r="SEP109" s="134"/>
      <c r="SEQ109" s="134"/>
      <c r="SER109" s="134"/>
      <c r="SES109" s="134"/>
      <c r="SET109" s="134"/>
      <c r="SEU109" s="134"/>
      <c r="SEV109" s="134"/>
      <c r="SEW109" s="134"/>
      <c r="SEX109" s="134"/>
      <c r="SEY109" s="134"/>
      <c r="SEZ109" s="134"/>
      <c r="SFA109" s="134"/>
      <c r="SFB109" s="134"/>
      <c r="SFC109" s="134"/>
      <c r="SFD109" s="134"/>
      <c r="SFE109" s="134"/>
      <c r="SFF109" s="134"/>
      <c r="SFG109" s="134"/>
      <c r="SFH109" s="134"/>
      <c r="SFI109" s="134"/>
      <c r="SFJ109" s="134"/>
      <c r="SFK109" s="134"/>
      <c r="SFL109" s="134"/>
      <c r="SFM109" s="134"/>
      <c r="SFN109" s="134"/>
      <c r="SFO109" s="134"/>
      <c r="SFP109" s="134"/>
      <c r="SFQ109" s="134"/>
      <c r="SFR109" s="134"/>
      <c r="SFS109" s="134"/>
      <c r="SFT109" s="134"/>
      <c r="SFU109" s="134"/>
      <c r="SFV109" s="134"/>
      <c r="SFW109" s="134"/>
      <c r="SFX109" s="134"/>
      <c r="SFY109" s="134"/>
      <c r="SFZ109" s="134"/>
      <c r="SGA109" s="134"/>
      <c r="SGB109" s="134"/>
      <c r="SGC109" s="134"/>
      <c r="SGD109" s="134"/>
      <c r="SGE109" s="134"/>
      <c r="SGF109" s="134"/>
      <c r="SGG109" s="134"/>
      <c r="SGH109" s="134"/>
      <c r="SGI109" s="134"/>
      <c r="SGJ109" s="134"/>
      <c r="SGK109" s="134"/>
      <c r="SGL109" s="134"/>
      <c r="SGM109" s="134"/>
      <c r="SGN109" s="134"/>
      <c r="SGO109" s="134"/>
      <c r="SGP109" s="134"/>
      <c r="SGQ109" s="134"/>
      <c r="SGR109" s="134"/>
      <c r="SGS109" s="134"/>
      <c r="SGT109" s="134"/>
      <c r="SGU109" s="134"/>
      <c r="SGV109" s="134"/>
      <c r="SGW109" s="134"/>
      <c r="SGX109" s="134"/>
      <c r="SGY109" s="134"/>
      <c r="SGZ109" s="134"/>
      <c r="SHA109" s="134"/>
      <c r="SHB109" s="134"/>
      <c r="SHC109" s="134"/>
      <c r="SHD109" s="134"/>
      <c r="SHE109" s="134"/>
      <c r="SHF109" s="134"/>
      <c r="SHG109" s="134"/>
      <c r="SHH109" s="134"/>
      <c r="SHI109" s="134"/>
      <c r="SHJ109" s="134"/>
      <c r="SHK109" s="134"/>
      <c r="SHL109" s="134"/>
      <c r="SHM109" s="134"/>
      <c r="SHN109" s="134"/>
      <c r="SHO109" s="134"/>
      <c r="SHP109" s="134"/>
      <c r="SHQ109" s="134"/>
      <c r="SHR109" s="134"/>
      <c r="SHS109" s="134"/>
      <c r="SHT109" s="134"/>
      <c r="SHU109" s="134"/>
      <c r="SHV109" s="134"/>
      <c r="SHW109" s="134"/>
      <c r="SHX109" s="134"/>
      <c r="SHY109" s="134"/>
      <c r="SHZ109" s="134"/>
      <c r="SIA109" s="134"/>
      <c r="SIB109" s="134"/>
      <c r="SIC109" s="134"/>
      <c r="SID109" s="134"/>
      <c r="SIE109" s="134"/>
      <c r="SIF109" s="134"/>
      <c r="SIG109" s="134"/>
      <c r="SIH109" s="134"/>
      <c r="SII109" s="134"/>
      <c r="SIJ109" s="134"/>
      <c r="SIK109" s="134"/>
      <c r="SIL109" s="134"/>
      <c r="SIM109" s="134"/>
      <c r="SIN109" s="134"/>
      <c r="SIO109" s="134"/>
      <c r="SIP109" s="134"/>
      <c r="SIQ109" s="134"/>
      <c r="SIR109" s="134"/>
      <c r="SIS109" s="134"/>
      <c r="SIT109" s="134"/>
      <c r="SIU109" s="134"/>
      <c r="SIV109" s="134"/>
      <c r="SIW109" s="134"/>
      <c r="SIX109" s="134"/>
      <c r="SIY109" s="134"/>
      <c r="SIZ109" s="134"/>
      <c r="SJA109" s="134"/>
      <c r="SJB109" s="134"/>
      <c r="SJC109" s="134"/>
      <c r="SJD109" s="134"/>
      <c r="SJE109" s="134"/>
      <c r="SJF109" s="134"/>
      <c r="SJG109" s="134"/>
      <c r="SJH109" s="134"/>
      <c r="SJI109" s="134"/>
      <c r="SJJ109" s="134"/>
      <c r="SJK109" s="134"/>
      <c r="SJL109" s="134"/>
      <c r="SJM109" s="134"/>
      <c r="SJN109" s="134"/>
      <c r="SJO109" s="134"/>
      <c r="SJP109" s="134"/>
      <c r="SJQ109" s="134"/>
      <c r="SJR109" s="134"/>
      <c r="SJS109" s="134"/>
      <c r="SJT109" s="134"/>
      <c r="SJU109" s="134"/>
      <c r="SJV109" s="134"/>
      <c r="SJW109" s="134"/>
      <c r="SJX109" s="134"/>
      <c r="SJY109" s="134"/>
      <c r="SJZ109" s="134"/>
      <c r="SKA109" s="134"/>
      <c r="SKB109" s="134"/>
      <c r="SKC109" s="134"/>
      <c r="SKD109" s="134"/>
      <c r="SKE109" s="134"/>
      <c r="SKF109" s="134"/>
      <c r="SKG109" s="134"/>
      <c r="SKH109" s="134"/>
      <c r="SKI109" s="134"/>
      <c r="SKJ109" s="134"/>
      <c r="SKK109" s="134"/>
      <c r="SKL109" s="134"/>
      <c r="SKM109" s="134"/>
      <c r="SKN109" s="134"/>
      <c r="SKO109" s="134"/>
      <c r="SKP109" s="134"/>
      <c r="SKQ109" s="134"/>
      <c r="SKR109" s="134"/>
      <c r="SKS109" s="134"/>
      <c r="SKT109" s="134"/>
      <c r="SKU109" s="134"/>
      <c r="SKV109" s="134"/>
      <c r="SKW109" s="134"/>
      <c r="SKX109" s="134"/>
      <c r="SKY109" s="134"/>
      <c r="SKZ109" s="134"/>
      <c r="SLA109" s="134"/>
      <c r="SLB109" s="134"/>
      <c r="SLC109" s="134"/>
      <c r="SLD109" s="134"/>
      <c r="SLE109" s="134"/>
      <c r="SLF109" s="134"/>
      <c r="SLG109" s="134"/>
      <c r="SLH109" s="134"/>
      <c r="SLI109" s="134"/>
      <c r="SLJ109" s="134"/>
      <c r="SLK109" s="134"/>
      <c r="SLL109" s="134"/>
      <c r="SLM109" s="134"/>
      <c r="SLN109" s="134"/>
      <c r="SLO109" s="134"/>
      <c r="SLP109" s="134"/>
      <c r="SLQ109" s="134"/>
      <c r="SLR109" s="134"/>
      <c r="SLS109" s="134"/>
      <c r="SLT109" s="134"/>
      <c r="SLU109" s="134"/>
      <c r="SLV109" s="134"/>
      <c r="SLW109" s="134"/>
      <c r="SLX109" s="134"/>
      <c r="SLY109" s="134"/>
      <c r="SLZ109" s="134"/>
      <c r="SMA109" s="134"/>
      <c r="SMB109" s="134"/>
      <c r="SMC109" s="134"/>
      <c r="SMD109" s="134"/>
      <c r="SME109" s="134"/>
      <c r="SMF109" s="134"/>
      <c r="SMG109" s="134"/>
      <c r="SMH109" s="134"/>
      <c r="SMI109" s="134"/>
      <c r="SMJ109" s="134"/>
      <c r="SMK109" s="134"/>
      <c r="SML109" s="134"/>
      <c r="SMM109" s="134"/>
      <c r="SMN109" s="134"/>
      <c r="SMO109" s="134"/>
      <c r="SMP109" s="134"/>
      <c r="SMQ109" s="134"/>
      <c r="SMR109" s="134"/>
      <c r="SMS109" s="134"/>
      <c r="SMT109" s="134"/>
      <c r="SMU109" s="134"/>
      <c r="SMV109" s="134"/>
      <c r="SMW109" s="134"/>
      <c r="SMX109" s="134"/>
      <c r="SMY109" s="134"/>
      <c r="SMZ109" s="134"/>
      <c r="SNA109" s="134"/>
      <c r="SNB109" s="134"/>
      <c r="SNC109" s="134"/>
      <c r="SND109" s="134"/>
      <c r="SNE109" s="134"/>
      <c r="SNF109" s="134"/>
      <c r="SNG109" s="134"/>
      <c r="SNH109" s="134"/>
      <c r="SNI109" s="134"/>
      <c r="SNJ109" s="134"/>
      <c r="SNK109" s="134"/>
      <c r="SNL109" s="134"/>
      <c r="SNM109" s="134"/>
      <c r="SNN109" s="134"/>
      <c r="SNO109" s="134"/>
      <c r="SNP109" s="134"/>
      <c r="SNQ109" s="134"/>
      <c r="SNR109" s="134"/>
      <c r="SNS109" s="134"/>
      <c r="SNT109" s="134"/>
      <c r="SNU109" s="134"/>
      <c r="SNV109" s="134"/>
      <c r="SNW109" s="134"/>
      <c r="SNX109" s="134"/>
      <c r="SNY109" s="134"/>
      <c r="SNZ109" s="134"/>
      <c r="SOA109" s="134"/>
      <c r="SOB109" s="134"/>
      <c r="SOC109" s="134"/>
      <c r="SOD109" s="134"/>
      <c r="SOE109" s="134"/>
      <c r="SOF109" s="134"/>
      <c r="SOG109" s="134"/>
      <c r="SOH109" s="134"/>
      <c r="SOI109" s="134"/>
      <c r="SOJ109" s="134"/>
      <c r="SOK109" s="134"/>
      <c r="SOL109" s="134"/>
      <c r="SOM109" s="134"/>
      <c r="SON109" s="134"/>
      <c r="SOO109" s="134"/>
      <c r="SOP109" s="134"/>
      <c r="SOQ109" s="134"/>
      <c r="SOR109" s="134"/>
      <c r="SOS109" s="134"/>
      <c r="SOT109" s="134"/>
      <c r="SOU109" s="134"/>
      <c r="SOV109" s="134"/>
      <c r="SOW109" s="134"/>
      <c r="SOX109" s="134"/>
      <c r="SOY109" s="134"/>
      <c r="SOZ109" s="134"/>
      <c r="SPA109" s="134"/>
      <c r="SPB109" s="134"/>
      <c r="SPC109" s="134"/>
      <c r="SPD109" s="134"/>
      <c r="SPE109" s="134"/>
      <c r="SPF109" s="134"/>
      <c r="SPG109" s="134"/>
      <c r="SPH109" s="134"/>
      <c r="SPI109" s="134"/>
      <c r="SPJ109" s="134"/>
      <c r="SPK109" s="134"/>
      <c r="SPL109" s="134"/>
      <c r="SPM109" s="134"/>
      <c r="SPN109" s="134"/>
      <c r="SPO109" s="134"/>
      <c r="SPP109" s="134"/>
      <c r="SPQ109" s="134"/>
      <c r="SPR109" s="134"/>
      <c r="SPS109" s="134"/>
      <c r="SPT109" s="134"/>
      <c r="SPU109" s="134"/>
      <c r="SPV109" s="134"/>
      <c r="SPW109" s="134"/>
      <c r="SPX109" s="134"/>
      <c r="SPY109" s="134"/>
      <c r="SPZ109" s="134"/>
      <c r="SQA109" s="134"/>
      <c r="SQB109" s="134"/>
      <c r="SQC109" s="134"/>
      <c r="SQD109" s="134"/>
      <c r="SQE109" s="134"/>
      <c r="SQF109" s="134"/>
      <c r="SQG109" s="134"/>
      <c r="SQH109" s="134"/>
      <c r="SQI109" s="134"/>
      <c r="SQJ109" s="134"/>
      <c r="SQK109" s="134"/>
      <c r="SQL109" s="134"/>
      <c r="SQM109" s="134"/>
      <c r="SQN109" s="134"/>
      <c r="SQO109" s="134"/>
      <c r="SQP109" s="134"/>
      <c r="SQQ109" s="134"/>
      <c r="SQR109" s="134"/>
      <c r="SQS109" s="134"/>
      <c r="SQT109" s="134"/>
      <c r="SQU109" s="134"/>
      <c r="SQV109" s="134"/>
      <c r="SQW109" s="134"/>
      <c r="SQX109" s="134"/>
      <c r="SQY109" s="134"/>
      <c r="SQZ109" s="134"/>
      <c r="SRA109" s="134"/>
      <c r="SRB109" s="134"/>
      <c r="SRC109" s="134"/>
      <c r="SRD109" s="134"/>
      <c r="SRE109" s="134"/>
      <c r="SRF109" s="134"/>
      <c r="SRG109" s="134"/>
      <c r="SRH109" s="134"/>
      <c r="SRI109" s="134"/>
      <c r="SRJ109" s="134"/>
      <c r="SRK109" s="134"/>
      <c r="SRL109" s="134"/>
      <c r="SRM109" s="134"/>
      <c r="SRN109" s="134"/>
      <c r="SRO109" s="134"/>
      <c r="SRP109" s="134"/>
      <c r="SRQ109" s="134"/>
      <c r="SRR109" s="134"/>
      <c r="SRS109" s="134"/>
      <c r="SRT109" s="134"/>
      <c r="SRU109" s="134"/>
      <c r="SRV109" s="134"/>
      <c r="SRW109" s="134"/>
      <c r="SRX109" s="134"/>
      <c r="SRY109" s="134"/>
      <c r="SRZ109" s="134"/>
      <c r="SSA109" s="134"/>
      <c r="SSB109" s="134"/>
      <c r="SSC109" s="134"/>
      <c r="SSD109" s="134"/>
      <c r="SSE109" s="134"/>
      <c r="SSF109" s="134"/>
      <c r="SSG109" s="134"/>
      <c r="SSH109" s="134"/>
      <c r="SSI109" s="134"/>
      <c r="SSJ109" s="134"/>
      <c r="SSK109" s="134"/>
      <c r="SSL109" s="134"/>
      <c r="SSM109" s="134"/>
      <c r="SSN109" s="134"/>
      <c r="SSO109" s="134"/>
      <c r="SSP109" s="134"/>
      <c r="SSQ109" s="134"/>
      <c r="SSR109" s="134"/>
      <c r="SSS109" s="134"/>
      <c r="SST109" s="134"/>
      <c r="SSU109" s="134"/>
      <c r="SSV109" s="134"/>
      <c r="SSW109" s="134"/>
      <c r="SSX109" s="134"/>
      <c r="SSY109" s="134"/>
      <c r="SSZ109" s="134"/>
      <c r="STA109" s="134"/>
      <c r="STB109" s="134"/>
      <c r="STC109" s="134"/>
      <c r="STD109" s="134"/>
      <c r="STE109" s="134"/>
      <c r="STF109" s="134"/>
      <c r="STG109" s="134"/>
      <c r="STH109" s="134"/>
      <c r="STI109" s="134"/>
      <c r="STJ109" s="134"/>
      <c r="STK109" s="134"/>
      <c r="STL109" s="134"/>
      <c r="STM109" s="134"/>
      <c r="STN109" s="134"/>
      <c r="STO109" s="134"/>
      <c r="STP109" s="134"/>
      <c r="STQ109" s="134"/>
      <c r="STR109" s="134"/>
      <c r="STS109" s="134"/>
      <c r="STT109" s="134"/>
      <c r="STU109" s="134"/>
      <c r="STV109" s="134"/>
      <c r="STW109" s="134"/>
      <c r="STX109" s="134"/>
      <c r="STY109" s="134"/>
      <c r="STZ109" s="134"/>
      <c r="SUA109" s="134"/>
      <c r="SUB109" s="134"/>
      <c r="SUC109" s="134"/>
      <c r="SUD109" s="134"/>
      <c r="SUE109" s="134"/>
      <c r="SUF109" s="134"/>
      <c r="SUG109" s="134"/>
      <c r="SUH109" s="134"/>
      <c r="SUI109" s="134"/>
      <c r="SUJ109" s="134"/>
      <c r="SUK109" s="134"/>
      <c r="SUL109" s="134"/>
      <c r="SUM109" s="134"/>
      <c r="SUN109" s="134"/>
      <c r="SUO109" s="134"/>
      <c r="SUP109" s="134"/>
      <c r="SUQ109" s="134"/>
      <c r="SUR109" s="134"/>
      <c r="SUS109" s="134"/>
      <c r="SUT109" s="134"/>
      <c r="SUU109" s="134"/>
      <c r="SUV109" s="134"/>
      <c r="SUW109" s="134"/>
      <c r="SUX109" s="134"/>
      <c r="SUY109" s="134"/>
      <c r="SUZ109" s="134"/>
      <c r="SVA109" s="134"/>
      <c r="SVB109" s="134"/>
      <c r="SVC109" s="134"/>
      <c r="SVD109" s="134"/>
      <c r="SVE109" s="134"/>
      <c r="SVF109" s="134"/>
      <c r="SVG109" s="134"/>
      <c r="SVH109" s="134"/>
      <c r="SVI109" s="134"/>
      <c r="SVJ109" s="134"/>
      <c r="SVK109" s="134"/>
      <c r="SVL109" s="134"/>
      <c r="SVM109" s="134"/>
      <c r="SVN109" s="134"/>
      <c r="SVO109" s="134"/>
      <c r="SVP109" s="134"/>
      <c r="SVQ109" s="134"/>
      <c r="SVR109" s="134"/>
      <c r="SVS109" s="134"/>
      <c r="SVT109" s="134"/>
      <c r="SVU109" s="134"/>
      <c r="SVV109" s="134"/>
      <c r="SVW109" s="134"/>
      <c r="SVX109" s="134"/>
      <c r="SVY109" s="134"/>
      <c r="SVZ109" s="134"/>
      <c r="SWA109" s="134"/>
      <c r="SWB109" s="134"/>
      <c r="SWC109" s="134"/>
      <c r="SWD109" s="134"/>
      <c r="SWE109" s="134"/>
      <c r="SWF109" s="134"/>
      <c r="SWG109" s="134"/>
      <c r="SWH109" s="134"/>
      <c r="SWI109" s="134"/>
      <c r="SWJ109" s="134"/>
      <c r="SWK109" s="134"/>
      <c r="SWL109" s="134"/>
      <c r="SWM109" s="134"/>
      <c r="SWN109" s="134"/>
      <c r="SWO109" s="134"/>
      <c r="SWP109" s="134"/>
      <c r="SWQ109" s="134"/>
      <c r="SWR109" s="134"/>
      <c r="SWS109" s="134"/>
      <c r="SWT109" s="134"/>
      <c r="SWU109" s="134"/>
      <c r="SWV109" s="134"/>
      <c r="SWW109" s="134"/>
      <c r="SWX109" s="134"/>
      <c r="SWY109" s="134"/>
      <c r="SWZ109" s="134"/>
      <c r="SXA109" s="134"/>
      <c r="SXB109" s="134"/>
      <c r="SXC109" s="134"/>
      <c r="SXD109" s="134"/>
      <c r="SXE109" s="134"/>
      <c r="SXF109" s="134"/>
      <c r="SXG109" s="134"/>
      <c r="SXH109" s="134"/>
      <c r="SXI109" s="134"/>
      <c r="SXJ109" s="134"/>
      <c r="SXK109" s="134"/>
      <c r="SXL109" s="134"/>
      <c r="SXM109" s="134"/>
      <c r="SXN109" s="134"/>
      <c r="SXO109" s="134"/>
      <c r="SXP109" s="134"/>
      <c r="SXQ109" s="134"/>
      <c r="SXR109" s="134"/>
      <c r="SXS109" s="134"/>
      <c r="SXT109" s="134"/>
      <c r="SXU109" s="134"/>
      <c r="SXV109" s="134"/>
      <c r="SXW109" s="134"/>
      <c r="SXX109" s="134"/>
      <c r="SXY109" s="134"/>
      <c r="SXZ109" s="134"/>
      <c r="SYA109" s="134"/>
      <c r="SYB109" s="134"/>
      <c r="SYC109" s="134"/>
      <c r="SYD109" s="134"/>
      <c r="SYE109" s="134"/>
      <c r="SYF109" s="134"/>
      <c r="SYG109" s="134"/>
      <c r="SYH109" s="134"/>
      <c r="SYI109" s="134"/>
      <c r="SYJ109" s="134"/>
      <c r="SYK109" s="134"/>
      <c r="SYL109" s="134"/>
      <c r="SYM109" s="134"/>
      <c r="SYN109" s="134"/>
      <c r="SYO109" s="134"/>
      <c r="SYP109" s="134"/>
      <c r="SYQ109" s="134"/>
      <c r="SYR109" s="134"/>
      <c r="SYS109" s="134"/>
      <c r="SYT109" s="134"/>
      <c r="SYU109" s="134"/>
      <c r="SYV109" s="134"/>
      <c r="SYW109" s="134"/>
      <c r="SYX109" s="134"/>
      <c r="SYY109" s="134"/>
      <c r="SYZ109" s="134"/>
      <c r="SZA109" s="134"/>
      <c r="SZB109" s="134"/>
      <c r="SZC109" s="134"/>
      <c r="SZD109" s="134"/>
      <c r="SZE109" s="134"/>
      <c r="SZF109" s="134"/>
      <c r="SZG109" s="134"/>
      <c r="SZH109" s="134"/>
      <c r="SZI109" s="134"/>
      <c r="SZJ109" s="134"/>
      <c r="SZK109" s="134"/>
      <c r="SZL109" s="134"/>
      <c r="SZM109" s="134"/>
      <c r="SZN109" s="134"/>
      <c r="SZO109" s="134"/>
      <c r="SZP109" s="134"/>
      <c r="SZQ109" s="134"/>
      <c r="SZR109" s="134"/>
      <c r="SZS109" s="134"/>
      <c r="SZT109" s="134"/>
      <c r="SZU109" s="134"/>
      <c r="SZV109" s="134"/>
      <c r="SZW109" s="134"/>
      <c r="SZX109" s="134"/>
      <c r="SZY109" s="134"/>
      <c r="SZZ109" s="134"/>
      <c r="TAA109" s="134"/>
      <c r="TAB109" s="134"/>
      <c r="TAC109" s="134"/>
      <c r="TAD109" s="134"/>
      <c r="TAE109" s="134"/>
      <c r="TAF109" s="134"/>
      <c r="TAG109" s="134"/>
      <c r="TAH109" s="134"/>
      <c r="TAI109" s="134"/>
      <c r="TAJ109" s="134"/>
      <c r="TAK109" s="134"/>
      <c r="TAL109" s="134"/>
      <c r="TAM109" s="134"/>
      <c r="TAN109" s="134"/>
      <c r="TAO109" s="134"/>
      <c r="TAP109" s="134"/>
      <c r="TAQ109" s="134"/>
      <c r="TAR109" s="134"/>
      <c r="TAS109" s="134"/>
      <c r="TAT109" s="134"/>
      <c r="TAU109" s="134"/>
      <c r="TAV109" s="134"/>
      <c r="TAW109" s="134"/>
      <c r="TAX109" s="134"/>
      <c r="TAY109" s="134"/>
      <c r="TAZ109" s="134"/>
      <c r="TBA109" s="134"/>
      <c r="TBB109" s="134"/>
      <c r="TBC109" s="134"/>
      <c r="TBD109" s="134"/>
      <c r="TBE109" s="134"/>
      <c r="TBF109" s="134"/>
      <c r="TBG109" s="134"/>
      <c r="TBH109" s="134"/>
      <c r="TBI109" s="134"/>
      <c r="TBJ109" s="134"/>
      <c r="TBK109" s="134"/>
      <c r="TBL109" s="134"/>
      <c r="TBM109" s="134"/>
      <c r="TBN109" s="134"/>
      <c r="TBO109" s="134"/>
      <c r="TBP109" s="134"/>
      <c r="TBQ109" s="134"/>
      <c r="TBR109" s="134"/>
      <c r="TBS109" s="134"/>
      <c r="TBT109" s="134"/>
      <c r="TBU109" s="134"/>
      <c r="TBV109" s="134"/>
      <c r="TBW109" s="134"/>
      <c r="TBX109" s="134"/>
      <c r="TBY109" s="134"/>
      <c r="TBZ109" s="134"/>
      <c r="TCA109" s="134"/>
      <c r="TCB109" s="134"/>
      <c r="TCC109" s="134"/>
      <c r="TCD109" s="134"/>
      <c r="TCE109" s="134"/>
      <c r="TCF109" s="134"/>
      <c r="TCG109" s="134"/>
      <c r="TCH109" s="134"/>
      <c r="TCI109" s="134"/>
      <c r="TCJ109" s="134"/>
      <c r="TCK109" s="134"/>
      <c r="TCL109" s="134"/>
      <c r="TCM109" s="134"/>
      <c r="TCN109" s="134"/>
      <c r="TCO109" s="134"/>
      <c r="TCP109" s="134"/>
      <c r="TCQ109" s="134"/>
      <c r="TCR109" s="134"/>
      <c r="TCS109" s="134"/>
      <c r="TCT109" s="134"/>
      <c r="TCU109" s="134"/>
      <c r="TCV109" s="134"/>
      <c r="TCW109" s="134"/>
      <c r="TCX109" s="134"/>
      <c r="TCY109" s="134"/>
      <c r="TCZ109" s="134"/>
      <c r="TDA109" s="134"/>
      <c r="TDB109" s="134"/>
      <c r="TDC109" s="134"/>
      <c r="TDD109" s="134"/>
      <c r="TDE109" s="134"/>
      <c r="TDF109" s="134"/>
      <c r="TDG109" s="134"/>
      <c r="TDH109" s="134"/>
      <c r="TDI109" s="134"/>
      <c r="TDJ109" s="134"/>
      <c r="TDK109" s="134"/>
      <c r="TDL109" s="134"/>
      <c r="TDM109" s="134"/>
      <c r="TDN109" s="134"/>
      <c r="TDO109" s="134"/>
      <c r="TDP109" s="134"/>
      <c r="TDQ109" s="134"/>
      <c r="TDR109" s="134"/>
      <c r="TDS109" s="134"/>
      <c r="TDT109" s="134"/>
      <c r="TDU109" s="134"/>
      <c r="TDV109" s="134"/>
      <c r="TDW109" s="134"/>
      <c r="TDX109" s="134"/>
      <c r="TDY109" s="134"/>
      <c r="TDZ109" s="134"/>
      <c r="TEA109" s="134"/>
      <c r="TEB109" s="134"/>
      <c r="TEC109" s="134"/>
      <c r="TED109" s="134"/>
      <c r="TEE109" s="134"/>
      <c r="TEF109" s="134"/>
      <c r="TEG109" s="134"/>
      <c r="TEH109" s="134"/>
      <c r="TEI109" s="134"/>
      <c r="TEJ109" s="134"/>
      <c r="TEK109" s="134"/>
      <c r="TEL109" s="134"/>
      <c r="TEM109" s="134"/>
      <c r="TEN109" s="134"/>
      <c r="TEO109" s="134"/>
      <c r="TEP109" s="134"/>
      <c r="TEQ109" s="134"/>
      <c r="TER109" s="134"/>
      <c r="TES109" s="134"/>
      <c r="TET109" s="134"/>
      <c r="TEU109" s="134"/>
      <c r="TEV109" s="134"/>
      <c r="TEW109" s="134"/>
      <c r="TEX109" s="134"/>
      <c r="TEY109" s="134"/>
      <c r="TEZ109" s="134"/>
      <c r="TFA109" s="134"/>
      <c r="TFB109" s="134"/>
      <c r="TFC109" s="134"/>
      <c r="TFD109" s="134"/>
      <c r="TFE109" s="134"/>
      <c r="TFF109" s="134"/>
      <c r="TFG109" s="134"/>
      <c r="TFH109" s="134"/>
      <c r="TFI109" s="134"/>
      <c r="TFJ109" s="134"/>
      <c r="TFK109" s="134"/>
      <c r="TFL109" s="134"/>
      <c r="TFM109" s="134"/>
      <c r="TFN109" s="134"/>
      <c r="TFO109" s="134"/>
      <c r="TFP109" s="134"/>
      <c r="TFQ109" s="134"/>
      <c r="TFR109" s="134"/>
      <c r="TFS109" s="134"/>
      <c r="TFT109" s="134"/>
      <c r="TFU109" s="134"/>
      <c r="TFV109" s="134"/>
      <c r="TFW109" s="134"/>
      <c r="TFX109" s="134"/>
      <c r="TFY109" s="134"/>
      <c r="TFZ109" s="134"/>
      <c r="TGA109" s="134"/>
      <c r="TGB109" s="134"/>
      <c r="TGC109" s="134"/>
      <c r="TGD109" s="134"/>
      <c r="TGE109" s="134"/>
      <c r="TGF109" s="134"/>
      <c r="TGG109" s="134"/>
      <c r="TGH109" s="134"/>
      <c r="TGI109" s="134"/>
      <c r="TGJ109" s="134"/>
      <c r="TGK109" s="134"/>
      <c r="TGL109" s="134"/>
      <c r="TGM109" s="134"/>
      <c r="TGN109" s="134"/>
      <c r="TGO109" s="134"/>
      <c r="TGP109" s="134"/>
      <c r="TGQ109" s="134"/>
      <c r="TGR109" s="134"/>
      <c r="TGS109" s="134"/>
      <c r="TGT109" s="134"/>
      <c r="TGU109" s="134"/>
      <c r="TGV109" s="134"/>
      <c r="TGW109" s="134"/>
      <c r="TGX109" s="134"/>
      <c r="TGY109" s="134"/>
      <c r="TGZ109" s="134"/>
      <c r="THA109" s="134"/>
      <c r="THB109" s="134"/>
      <c r="THC109" s="134"/>
      <c r="THD109" s="134"/>
      <c r="THE109" s="134"/>
      <c r="THF109" s="134"/>
      <c r="THG109" s="134"/>
      <c r="THH109" s="134"/>
      <c r="THI109" s="134"/>
      <c r="THJ109" s="134"/>
      <c r="THK109" s="134"/>
      <c r="THL109" s="134"/>
      <c r="THM109" s="134"/>
      <c r="THN109" s="134"/>
      <c r="THO109" s="134"/>
      <c r="THP109" s="134"/>
      <c r="THQ109" s="134"/>
      <c r="THR109" s="134"/>
      <c r="THS109" s="134"/>
      <c r="THT109" s="134"/>
      <c r="THU109" s="134"/>
      <c r="THV109" s="134"/>
      <c r="THW109" s="134"/>
      <c r="THX109" s="134"/>
      <c r="THY109" s="134"/>
      <c r="THZ109" s="134"/>
      <c r="TIA109" s="134"/>
      <c r="TIB109" s="134"/>
      <c r="TIC109" s="134"/>
      <c r="TID109" s="134"/>
      <c r="TIE109" s="134"/>
      <c r="TIF109" s="134"/>
      <c r="TIG109" s="134"/>
      <c r="TIH109" s="134"/>
      <c r="TII109" s="134"/>
      <c r="TIJ109" s="134"/>
      <c r="TIK109" s="134"/>
      <c r="TIL109" s="134"/>
      <c r="TIM109" s="134"/>
      <c r="TIN109" s="134"/>
      <c r="TIO109" s="134"/>
      <c r="TIP109" s="134"/>
      <c r="TIQ109" s="134"/>
      <c r="TIR109" s="134"/>
      <c r="TIS109" s="134"/>
      <c r="TIT109" s="134"/>
      <c r="TIU109" s="134"/>
      <c r="TIV109" s="134"/>
      <c r="TIW109" s="134"/>
      <c r="TIX109" s="134"/>
      <c r="TIY109" s="134"/>
      <c r="TIZ109" s="134"/>
      <c r="TJA109" s="134"/>
      <c r="TJB109" s="134"/>
      <c r="TJC109" s="134"/>
      <c r="TJD109" s="134"/>
      <c r="TJE109" s="134"/>
      <c r="TJF109" s="134"/>
      <c r="TJG109" s="134"/>
      <c r="TJH109" s="134"/>
      <c r="TJI109" s="134"/>
      <c r="TJJ109" s="134"/>
      <c r="TJK109" s="134"/>
      <c r="TJL109" s="134"/>
      <c r="TJM109" s="134"/>
      <c r="TJN109" s="134"/>
      <c r="TJO109" s="134"/>
      <c r="TJP109" s="134"/>
      <c r="TJQ109" s="134"/>
      <c r="TJR109" s="134"/>
      <c r="TJS109" s="134"/>
      <c r="TJT109" s="134"/>
      <c r="TJU109" s="134"/>
      <c r="TJV109" s="134"/>
      <c r="TJW109" s="134"/>
      <c r="TJX109" s="134"/>
      <c r="TJY109" s="134"/>
      <c r="TJZ109" s="134"/>
      <c r="TKA109" s="134"/>
      <c r="TKB109" s="134"/>
      <c r="TKC109" s="134"/>
      <c r="TKD109" s="134"/>
      <c r="TKE109" s="134"/>
      <c r="TKF109" s="134"/>
      <c r="TKG109" s="134"/>
      <c r="TKH109" s="134"/>
      <c r="TKI109" s="134"/>
      <c r="TKJ109" s="134"/>
      <c r="TKK109" s="134"/>
      <c r="TKL109" s="134"/>
      <c r="TKM109" s="134"/>
      <c r="TKN109" s="134"/>
      <c r="TKO109" s="134"/>
      <c r="TKP109" s="134"/>
      <c r="TKQ109" s="134"/>
      <c r="TKR109" s="134"/>
      <c r="TKS109" s="134"/>
      <c r="TKT109" s="134"/>
      <c r="TKU109" s="134"/>
      <c r="TKV109" s="134"/>
      <c r="TKW109" s="134"/>
      <c r="TKX109" s="134"/>
      <c r="TKY109" s="134"/>
      <c r="TKZ109" s="134"/>
      <c r="TLA109" s="134"/>
      <c r="TLB109" s="134"/>
      <c r="TLC109" s="134"/>
      <c r="TLD109" s="134"/>
      <c r="TLE109" s="134"/>
      <c r="TLF109" s="134"/>
      <c r="TLG109" s="134"/>
      <c r="TLH109" s="134"/>
      <c r="TLI109" s="134"/>
      <c r="TLJ109" s="134"/>
      <c r="TLK109" s="134"/>
      <c r="TLL109" s="134"/>
      <c r="TLM109" s="134"/>
      <c r="TLN109" s="134"/>
      <c r="TLO109" s="134"/>
      <c r="TLP109" s="134"/>
      <c r="TLQ109" s="134"/>
      <c r="TLR109" s="134"/>
      <c r="TLS109" s="134"/>
      <c r="TLT109" s="134"/>
      <c r="TLU109" s="134"/>
      <c r="TLV109" s="134"/>
      <c r="TLW109" s="134"/>
      <c r="TLX109" s="134"/>
      <c r="TLY109" s="134"/>
      <c r="TLZ109" s="134"/>
      <c r="TMA109" s="134"/>
      <c r="TMB109" s="134"/>
      <c r="TMC109" s="134"/>
      <c r="TMD109" s="134"/>
      <c r="TME109" s="134"/>
      <c r="TMF109" s="134"/>
      <c r="TMG109" s="134"/>
      <c r="TMH109" s="134"/>
      <c r="TMI109" s="134"/>
      <c r="TMJ109" s="134"/>
      <c r="TMK109" s="134"/>
      <c r="TML109" s="134"/>
      <c r="TMM109" s="134"/>
      <c r="TMN109" s="134"/>
      <c r="TMO109" s="134"/>
      <c r="TMP109" s="134"/>
      <c r="TMQ109" s="134"/>
      <c r="TMR109" s="134"/>
      <c r="TMS109" s="134"/>
      <c r="TMT109" s="134"/>
      <c r="TMU109" s="134"/>
      <c r="TMV109" s="134"/>
      <c r="TMW109" s="134"/>
      <c r="TMX109" s="134"/>
      <c r="TMY109" s="134"/>
      <c r="TMZ109" s="134"/>
      <c r="TNA109" s="134"/>
      <c r="TNB109" s="134"/>
      <c r="TNC109" s="134"/>
      <c r="TND109" s="134"/>
      <c r="TNE109" s="134"/>
      <c r="TNF109" s="134"/>
      <c r="TNG109" s="134"/>
      <c r="TNH109" s="134"/>
      <c r="TNI109" s="134"/>
      <c r="TNJ109" s="134"/>
      <c r="TNK109" s="134"/>
      <c r="TNL109" s="134"/>
      <c r="TNM109" s="134"/>
      <c r="TNN109" s="134"/>
      <c r="TNO109" s="134"/>
      <c r="TNP109" s="134"/>
      <c r="TNQ109" s="134"/>
      <c r="TNR109" s="134"/>
      <c r="TNS109" s="134"/>
      <c r="TNT109" s="134"/>
      <c r="TNU109" s="134"/>
      <c r="TNV109" s="134"/>
      <c r="TNW109" s="134"/>
      <c r="TNX109" s="134"/>
      <c r="TNY109" s="134"/>
      <c r="TNZ109" s="134"/>
      <c r="TOA109" s="134"/>
      <c r="TOB109" s="134"/>
      <c r="TOC109" s="134"/>
      <c r="TOD109" s="134"/>
      <c r="TOE109" s="134"/>
      <c r="TOF109" s="134"/>
      <c r="TOG109" s="134"/>
      <c r="TOH109" s="134"/>
      <c r="TOI109" s="134"/>
      <c r="TOJ109" s="134"/>
      <c r="TOK109" s="134"/>
      <c r="TOL109" s="134"/>
      <c r="TOM109" s="134"/>
      <c r="TON109" s="134"/>
      <c r="TOO109" s="134"/>
      <c r="TOP109" s="134"/>
      <c r="TOQ109" s="134"/>
      <c r="TOR109" s="134"/>
      <c r="TOS109" s="134"/>
      <c r="TOT109" s="134"/>
      <c r="TOU109" s="134"/>
      <c r="TOV109" s="134"/>
      <c r="TOW109" s="134"/>
      <c r="TOX109" s="134"/>
      <c r="TOY109" s="134"/>
      <c r="TOZ109" s="134"/>
      <c r="TPA109" s="134"/>
      <c r="TPB109" s="134"/>
      <c r="TPC109" s="134"/>
      <c r="TPD109" s="134"/>
      <c r="TPE109" s="134"/>
      <c r="TPF109" s="134"/>
      <c r="TPG109" s="134"/>
      <c r="TPH109" s="134"/>
      <c r="TPI109" s="134"/>
      <c r="TPJ109" s="134"/>
      <c r="TPK109" s="134"/>
      <c r="TPL109" s="134"/>
      <c r="TPM109" s="134"/>
      <c r="TPN109" s="134"/>
      <c r="TPO109" s="134"/>
      <c r="TPP109" s="134"/>
      <c r="TPQ109" s="134"/>
      <c r="TPR109" s="134"/>
      <c r="TPS109" s="134"/>
      <c r="TPT109" s="134"/>
      <c r="TPU109" s="134"/>
      <c r="TPV109" s="134"/>
      <c r="TPW109" s="134"/>
      <c r="TPX109" s="134"/>
      <c r="TPY109" s="134"/>
      <c r="TPZ109" s="134"/>
      <c r="TQA109" s="134"/>
      <c r="TQB109" s="134"/>
      <c r="TQC109" s="134"/>
      <c r="TQD109" s="134"/>
      <c r="TQE109" s="134"/>
      <c r="TQF109" s="134"/>
      <c r="TQG109" s="134"/>
      <c r="TQH109" s="134"/>
      <c r="TQI109" s="134"/>
      <c r="TQJ109" s="134"/>
      <c r="TQK109" s="134"/>
      <c r="TQL109" s="134"/>
      <c r="TQM109" s="134"/>
      <c r="TQN109" s="134"/>
      <c r="TQO109" s="134"/>
      <c r="TQP109" s="134"/>
      <c r="TQQ109" s="134"/>
      <c r="TQR109" s="134"/>
      <c r="TQS109" s="134"/>
      <c r="TQT109" s="134"/>
      <c r="TQU109" s="134"/>
      <c r="TQV109" s="134"/>
      <c r="TQW109" s="134"/>
      <c r="TQX109" s="134"/>
      <c r="TQY109" s="134"/>
      <c r="TQZ109" s="134"/>
      <c r="TRA109" s="134"/>
      <c r="TRB109" s="134"/>
      <c r="TRC109" s="134"/>
      <c r="TRD109" s="134"/>
      <c r="TRE109" s="134"/>
      <c r="TRF109" s="134"/>
      <c r="TRG109" s="134"/>
      <c r="TRH109" s="134"/>
      <c r="TRI109" s="134"/>
      <c r="TRJ109" s="134"/>
      <c r="TRK109" s="134"/>
      <c r="TRL109" s="134"/>
      <c r="TRM109" s="134"/>
      <c r="TRN109" s="134"/>
      <c r="TRO109" s="134"/>
      <c r="TRP109" s="134"/>
      <c r="TRQ109" s="134"/>
      <c r="TRR109" s="134"/>
      <c r="TRS109" s="134"/>
      <c r="TRT109" s="134"/>
      <c r="TRU109" s="134"/>
      <c r="TRV109" s="134"/>
      <c r="TRW109" s="134"/>
      <c r="TRX109" s="134"/>
      <c r="TRY109" s="134"/>
      <c r="TRZ109" s="134"/>
      <c r="TSA109" s="134"/>
      <c r="TSB109" s="134"/>
      <c r="TSC109" s="134"/>
      <c r="TSD109" s="134"/>
      <c r="TSE109" s="134"/>
      <c r="TSF109" s="134"/>
      <c r="TSG109" s="134"/>
      <c r="TSH109" s="134"/>
      <c r="TSI109" s="134"/>
      <c r="TSJ109" s="134"/>
      <c r="TSK109" s="134"/>
      <c r="TSL109" s="134"/>
      <c r="TSM109" s="134"/>
      <c r="TSN109" s="134"/>
      <c r="TSO109" s="134"/>
      <c r="TSP109" s="134"/>
      <c r="TSQ109" s="134"/>
      <c r="TSR109" s="134"/>
      <c r="TSS109" s="134"/>
      <c r="TST109" s="134"/>
      <c r="TSU109" s="134"/>
      <c r="TSV109" s="134"/>
      <c r="TSW109" s="134"/>
      <c r="TSX109" s="134"/>
      <c r="TSY109" s="134"/>
      <c r="TSZ109" s="134"/>
      <c r="TTA109" s="134"/>
      <c r="TTB109" s="134"/>
      <c r="TTC109" s="134"/>
      <c r="TTD109" s="134"/>
      <c r="TTE109" s="134"/>
      <c r="TTF109" s="134"/>
      <c r="TTG109" s="134"/>
      <c r="TTH109" s="134"/>
      <c r="TTI109" s="134"/>
      <c r="TTJ109" s="134"/>
      <c r="TTK109" s="134"/>
      <c r="TTL109" s="134"/>
      <c r="TTM109" s="134"/>
      <c r="TTN109" s="134"/>
      <c r="TTO109" s="134"/>
      <c r="TTP109" s="134"/>
      <c r="TTQ109" s="134"/>
      <c r="TTR109" s="134"/>
      <c r="TTS109" s="134"/>
      <c r="TTT109" s="134"/>
      <c r="TTU109" s="134"/>
      <c r="TTV109" s="134"/>
      <c r="TTW109" s="134"/>
      <c r="TTX109" s="134"/>
      <c r="TTY109" s="134"/>
      <c r="TTZ109" s="134"/>
      <c r="TUA109" s="134"/>
      <c r="TUB109" s="134"/>
      <c r="TUC109" s="134"/>
      <c r="TUD109" s="134"/>
      <c r="TUE109" s="134"/>
      <c r="TUF109" s="134"/>
      <c r="TUG109" s="134"/>
      <c r="TUH109" s="134"/>
      <c r="TUI109" s="134"/>
      <c r="TUJ109" s="134"/>
      <c r="TUK109" s="134"/>
      <c r="TUL109" s="134"/>
      <c r="TUM109" s="134"/>
      <c r="TUN109" s="134"/>
      <c r="TUO109" s="134"/>
      <c r="TUP109" s="134"/>
      <c r="TUQ109" s="134"/>
      <c r="TUR109" s="134"/>
      <c r="TUS109" s="134"/>
      <c r="TUT109" s="134"/>
      <c r="TUU109" s="134"/>
      <c r="TUV109" s="134"/>
      <c r="TUW109" s="134"/>
      <c r="TUX109" s="134"/>
      <c r="TUY109" s="134"/>
      <c r="TUZ109" s="134"/>
      <c r="TVA109" s="134"/>
      <c r="TVB109" s="134"/>
      <c r="TVC109" s="134"/>
      <c r="TVD109" s="134"/>
      <c r="TVE109" s="134"/>
      <c r="TVF109" s="134"/>
      <c r="TVG109" s="134"/>
      <c r="TVH109" s="134"/>
      <c r="TVI109" s="134"/>
      <c r="TVJ109" s="134"/>
      <c r="TVK109" s="134"/>
      <c r="TVL109" s="134"/>
      <c r="TVM109" s="134"/>
      <c r="TVN109" s="134"/>
      <c r="TVO109" s="134"/>
      <c r="TVP109" s="134"/>
      <c r="TVQ109" s="134"/>
      <c r="TVR109" s="134"/>
      <c r="TVS109" s="134"/>
      <c r="TVT109" s="134"/>
      <c r="TVU109" s="134"/>
      <c r="TVV109" s="134"/>
      <c r="TVW109" s="134"/>
      <c r="TVX109" s="134"/>
      <c r="TVY109" s="134"/>
      <c r="TVZ109" s="134"/>
      <c r="TWA109" s="134"/>
      <c r="TWB109" s="134"/>
      <c r="TWC109" s="134"/>
      <c r="TWD109" s="134"/>
      <c r="TWE109" s="134"/>
      <c r="TWF109" s="134"/>
      <c r="TWG109" s="134"/>
      <c r="TWH109" s="134"/>
      <c r="TWI109" s="134"/>
      <c r="TWJ109" s="134"/>
      <c r="TWK109" s="134"/>
      <c r="TWL109" s="134"/>
      <c r="TWM109" s="134"/>
      <c r="TWN109" s="134"/>
      <c r="TWO109" s="134"/>
      <c r="TWP109" s="134"/>
      <c r="TWQ109" s="134"/>
      <c r="TWR109" s="134"/>
      <c r="TWS109" s="134"/>
      <c r="TWT109" s="134"/>
      <c r="TWU109" s="134"/>
      <c r="TWV109" s="134"/>
      <c r="TWW109" s="134"/>
      <c r="TWX109" s="134"/>
      <c r="TWY109" s="134"/>
      <c r="TWZ109" s="134"/>
      <c r="TXA109" s="134"/>
      <c r="TXB109" s="134"/>
      <c r="TXC109" s="134"/>
      <c r="TXD109" s="134"/>
      <c r="TXE109" s="134"/>
      <c r="TXF109" s="134"/>
      <c r="TXG109" s="134"/>
      <c r="TXH109" s="134"/>
      <c r="TXI109" s="134"/>
      <c r="TXJ109" s="134"/>
      <c r="TXK109" s="134"/>
      <c r="TXL109" s="134"/>
      <c r="TXM109" s="134"/>
      <c r="TXN109" s="134"/>
      <c r="TXO109" s="134"/>
      <c r="TXP109" s="134"/>
      <c r="TXQ109" s="134"/>
      <c r="TXR109" s="134"/>
      <c r="TXS109" s="134"/>
      <c r="TXT109" s="134"/>
      <c r="TXU109" s="134"/>
      <c r="TXV109" s="134"/>
      <c r="TXW109" s="134"/>
      <c r="TXX109" s="134"/>
      <c r="TXY109" s="134"/>
      <c r="TXZ109" s="134"/>
      <c r="TYA109" s="134"/>
      <c r="TYB109" s="134"/>
      <c r="TYC109" s="134"/>
      <c r="TYD109" s="134"/>
      <c r="TYE109" s="134"/>
      <c r="TYF109" s="134"/>
      <c r="TYG109" s="134"/>
      <c r="TYH109" s="134"/>
      <c r="TYI109" s="134"/>
      <c r="TYJ109" s="134"/>
      <c r="TYK109" s="134"/>
      <c r="TYL109" s="134"/>
      <c r="TYM109" s="134"/>
      <c r="TYN109" s="134"/>
      <c r="TYO109" s="134"/>
      <c r="TYP109" s="134"/>
      <c r="TYQ109" s="134"/>
      <c r="TYR109" s="134"/>
      <c r="TYS109" s="134"/>
      <c r="TYT109" s="134"/>
      <c r="TYU109" s="134"/>
      <c r="TYV109" s="134"/>
      <c r="TYW109" s="134"/>
      <c r="TYX109" s="134"/>
      <c r="TYY109" s="134"/>
      <c r="TYZ109" s="134"/>
      <c r="TZA109" s="134"/>
      <c r="TZB109" s="134"/>
      <c r="TZC109" s="134"/>
      <c r="TZD109" s="134"/>
      <c r="TZE109" s="134"/>
      <c r="TZF109" s="134"/>
      <c r="TZG109" s="134"/>
      <c r="TZH109" s="134"/>
      <c r="TZI109" s="134"/>
      <c r="TZJ109" s="134"/>
      <c r="TZK109" s="134"/>
      <c r="TZL109" s="134"/>
      <c r="TZM109" s="134"/>
      <c r="TZN109" s="134"/>
      <c r="TZO109" s="134"/>
      <c r="TZP109" s="134"/>
      <c r="TZQ109" s="134"/>
      <c r="TZR109" s="134"/>
      <c r="TZS109" s="134"/>
      <c r="TZT109" s="134"/>
      <c r="TZU109" s="134"/>
      <c r="TZV109" s="134"/>
      <c r="TZW109" s="134"/>
      <c r="TZX109" s="134"/>
      <c r="TZY109" s="134"/>
      <c r="TZZ109" s="134"/>
      <c r="UAA109" s="134"/>
      <c r="UAB109" s="134"/>
      <c r="UAC109" s="134"/>
      <c r="UAD109" s="134"/>
      <c r="UAE109" s="134"/>
      <c r="UAF109" s="134"/>
      <c r="UAG109" s="134"/>
      <c r="UAH109" s="134"/>
      <c r="UAI109" s="134"/>
      <c r="UAJ109" s="134"/>
      <c r="UAK109" s="134"/>
      <c r="UAL109" s="134"/>
      <c r="UAM109" s="134"/>
      <c r="UAN109" s="134"/>
      <c r="UAO109" s="134"/>
      <c r="UAP109" s="134"/>
      <c r="UAQ109" s="134"/>
      <c r="UAR109" s="134"/>
      <c r="UAS109" s="134"/>
      <c r="UAT109" s="134"/>
      <c r="UAU109" s="134"/>
      <c r="UAV109" s="134"/>
      <c r="UAW109" s="134"/>
      <c r="UAX109" s="134"/>
      <c r="UAY109" s="134"/>
      <c r="UAZ109" s="134"/>
      <c r="UBA109" s="134"/>
      <c r="UBB109" s="134"/>
      <c r="UBC109" s="134"/>
      <c r="UBD109" s="134"/>
      <c r="UBE109" s="134"/>
      <c r="UBF109" s="134"/>
      <c r="UBG109" s="134"/>
      <c r="UBH109" s="134"/>
      <c r="UBI109" s="134"/>
      <c r="UBJ109" s="134"/>
      <c r="UBK109" s="134"/>
      <c r="UBL109" s="134"/>
      <c r="UBM109" s="134"/>
      <c r="UBN109" s="134"/>
      <c r="UBO109" s="134"/>
      <c r="UBP109" s="134"/>
      <c r="UBQ109" s="134"/>
      <c r="UBR109" s="134"/>
      <c r="UBS109" s="134"/>
      <c r="UBT109" s="134"/>
      <c r="UBU109" s="134"/>
      <c r="UBV109" s="134"/>
      <c r="UBW109" s="134"/>
      <c r="UBX109" s="134"/>
      <c r="UBY109" s="134"/>
      <c r="UBZ109" s="134"/>
      <c r="UCA109" s="134"/>
      <c r="UCB109" s="134"/>
      <c r="UCC109" s="134"/>
      <c r="UCD109" s="134"/>
      <c r="UCE109" s="134"/>
      <c r="UCF109" s="134"/>
      <c r="UCG109" s="134"/>
      <c r="UCH109" s="134"/>
      <c r="UCI109" s="134"/>
      <c r="UCJ109" s="134"/>
      <c r="UCK109" s="134"/>
      <c r="UCL109" s="134"/>
      <c r="UCM109" s="134"/>
      <c r="UCN109" s="134"/>
      <c r="UCO109" s="134"/>
      <c r="UCP109" s="134"/>
      <c r="UCQ109" s="134"/>
      <c r="UCR109" s="134"/>
      <c r="UCS109" s="134"/>
      <c r="UCT109" s="134"/>
      <c r="UCU109" s="134"/>
      <c r="UCV109" s="134"/>
      <c r="UCW109" s="134"/>
      <c r="UCX109" s="134"/>
      <c r="UCY109" s="134"/>
      <c r="UCZ109" s="134"/>
      <c r="UDA109" s="134"/>
      <c r="UDB109" s="134"/>
      <c r="UDC109" s="134"/>
      <c r="UDD109" s="134"/>
      <c r="UDE109" s="134"/>
      <c r="UDF109" s="134"/>
      <c r="UDG109" s="134"/>
      <c r="UDH109" s="134"/>
      <c r="UDI109" s="134"/>
      <c r="UDJ109" s="134"/>
      <c r="UDK109" s="134"/>
      <c r="UDL109" s="134"/>
      <c r="UDM109" s="134"/>
      <c r="UDN109" s="134"/>
      <c r="UDO109" s="134"/>
      <c r="UDP109" s="134"/>
      <c r="UDQ109" s="134"/>
      <c r="UDR109" s="134"/>
      <c r="UDS109" s="134"/>
      <c r="UDT109" s="134"/>
      <c r="UDU109" s="134"/>
      <c r="UDV109" s="134"/>
      <c r="UDW109" s="134"/>
      <c r="UDX109" s="134"/>
      <c r="UDY109" s="134"/>
      <c r="UDZ109" s="134"/>
      <c r="UEA109" s="134"/>
      <c r="UEB109" s="134"/>
      <c r="UEC109" s="134"/>
      <c r="UED109" s="134"/>
      <c r="UEE109" s="134"/>
      <c r="UEF109" s="134"/>
      <c r="UEG109" s="134"/>
      <c r="UEH109" s="134"/>
      <c r="UEI109" s="134"/>
      <c r="UEJ109" s="134"/>
      <c r="UEK109" s="134"/>
      <c r="UEL109" s="134"/>
      <c r="UEM109" s="134"/>
      <c r="UEN109" s="134"/>
      <c r="UEO109" s="134"/>
      <c r="UEP109" s="134"/>
      <c r="UEQ109" s="134"/>
      <c r="UER109" s="134"/>
      <c r="UES109" s="134"/>
      <c r="UET109" s="134"/>
      <c r="UEU109" s="134"/>
      <c r="UEV109" s="134"/>
      <c r="UEW109" s="134"/>
      <c r="UEX109" s="134"/>
      <c r="UEY109" s="134"/>
      <c r="UEZ109" s="134"/>
      <c r="UFA109" s="134"/>
      <c r="UFB109" s="134"/>
      <c r="UFC109" s="134"/>
      <c r="UFD109" s="134"/>
      <c r="UFE109" s="134"/>
      <c r="UFF109" s="134"/>
      <c r="UFG109" s="134"/>
      <c r="UFH109" s="134"/>
      <c r="UFI109" s="134"/>
      <c r="UFJ109" s="134"/>
      <c r="UFK109" s="134"/>
      <c r="UFL109" s="134"/>
      <c r="UFM109" s="134"/>
      <c r="UFN109" s="134"/>
      <c r="UFO109" s="134"/>
      <c r="UFP109" s="134"/>
      <c r="UFQ109" s="134"/>
      <c r="UFR109" s="134"/>
      <c r="UFS109" s="134"/>
      <c r="UFT109" s="134"/>
      <c r="UFU109" s="134"/>
      <c r="UFV109" s="134"/>
      <c r="UFW109" s="134"/>
      <c r="UFX109" s="134"/>
      <c r="UFY109" s="134"/>
      <c r="UFZ109" s="134"/>
      <c r="UGA109" s="134"/>
      <c r="UGB109" s="134"/>
      <c r="UGC109" s="134"/>
      <c r="UGD109" s="134"/>
      <c r="UGE109" s="134"/>
      <c r="UGF109" s="134"/>
      <c r="UGG109" s="134"/>
      <c r="UGH109" s="134"/>
      <c r="UGI109" s="134"/>
      <c r="UGJ109" s="134"/>
      <c r="UGK109" s="134"/>
      <c r="UGL109" s="134"/>
      <c r="UGM109" s="134"/>
      <c r="UGN109" s="134"/>
      <c r="UGO109" s="134"/>
      <c r="UGP109" s="134"/>
      <c r="UGQ109" s="134"/>
      <c r="UGR109" s="134"/>
      <c r="UGS109" s="134"/>
      <c r="UGT109" s="134"/>
      <c r="UGU109" s="134"/>
      <c r="UGV109" s="134"/>
      <c r="UGW109" s="134"/>
      <c r="UGX109" s="134"/>
      <c r="UGY109" s="134"/>
      <c r="UGZ109" s="134"/>
      <c r="UHA109" s="134"/>
      <c r="UHB109" s="134"/>
      <c r="UHC109" s="134"/>
      <c r="UHD109" s="134"/>
      <c r="UHE109" s="134"/>
      <c r="UHF109" s="134"/>
      <c r="UHG109" s="134"/>
      <c r="UHH109" s="134"/>
      <c r="UHI109" s="134"/>
      <c r="UHJ109" s="134"/>
      <c r="UHK109" s="134"/>
      <c r="UHL109" s="134"/>
      <c r="UHM109" s="134"/>
      <c r="UHN109" s="134"/>
      <c r="UHO109" s="134"/>
      <c r="UHP109" s="134"/>
      <c r="UHQ109" s="134"/>
      <c r="UHR109" s="134"/>
      <c r="UHS109" s="134"/>
      <c r="UHT109" s="134"/>
      <c r="UHU109" s="134"/>
      <c r="UHV109" s="134"/>
      <c r="UHW109" s="134"/>
      <c r="UHX109" s="134"/>
      <c r="UHY109" s="134"/>
      <c r="UHZ109" s="134"/>
      <c r="UIA109" s="134"/>
      <c r="UIB109" s="134"/>
      <c r="UIC109" s="134"/>
      <c r="UID109" s="134"/>
      <c r="UIE109" s="134"/>
      <c r="UIF109" s="134"/>
      <c r="UIG109" s="134"/>
      <c r="UIH109" s="134"/>
      <c r="UII109" s="134"/>
      <c r="UIJ109" s="134"/>
      <c r="UIK109" s="134"/>
      <c r="UIL109" s="134"/>
      <c r="UIM109" s="134"/>
      <c r="UIN109" s="134"/>
      <c r="UIO109" s="134"/>
      <c r="UIP109" s="134"/>
      <c r="UIQ109" s="134"/>
      <c r="UIR109" s="134"/>
      <c r="UIS109" s="134"/>
      <c r="UIT109" s="134"/>
      <c r="UIU109" s="134"/>
      <c r="UIV109" s="134"/>
      <c r="UIW109" s="134"/>
      <c r="UIX109" s="134"/>
      <c r="UIY109" s="134"/>
      <c r="UIZ109" s="134"/>
      <c r="UJA109" s="134"/>
      <c r="UJB109" s="134"/>
      <c r="UJC109" s="134"/>
      <c r="UJD109" s="134"/>
      <c r="UJE109" s="134"/>
      <c r="UJF109" s="134"/>
      <c r="UJG109" s="134"/>
      <c r="UJH109" s="134"/>
      <c r="UJI109" s="134"/>
      <c r="UJJ109" s="134"/>
      <c r="UJK109" s="134"/>
      <c r="UJL109" s="134"/>
      <c r="UJM109" s="134"/>
      <c r="UJN109" s="134"/>
      <c r="UJO109" s="134"/>
      <c r="UJP109" s="134"/>
      <c r="UJQ109" s="134"/>
      <c r="UJR109" s="134"/>
      <c r="UJS109" s="134"/>
      <c r="UJT109" s="134"/>
      <c r="UJU109" s="134"/>
      <c r="UJV109" s="134"/>
      <c r="UJW109" s="134"/>
      <c r="UJX109" s="134"/>
      <c r="UJY109" s="134"/>
      <c r="UJZ109" s="134"/>
      <c r="UKA109" s="134"/>
      <c r="UKB109" s="134"/>
      <c r="UKC109" s="134"/>
      <c r="UKD109" s="134"/>
      <c r="UKE109" s="134"/>
      <c r="UKF109" s="134"/>
      <c r="UKG109" s="134"/>
      <c r="UKH109" s="134"/>
      <c r="UKI109" s="134"/>
      <c r="UKJ109" s="134"/>
      <c r="UKK109" s="134"/>
      <c r="UKL109" s="134"/>
      <c r="UKM109" s="134"/>
      <c r="UKN109" s="134"/>
      <c r="UKO109" s="134"/>
      <c r="UKP109" s="134"/>
      <c r="UKQ109" s="134"/>
      <c r="UKR109" s="134"/>
      <c r="UKS109" s="134"/>
      <c r="UKT109" s="134"/>
      <c r="UKU109" s="134"/>
      <c r="UKV109" s="134"/>
      <c r="UKW109" s="134"/>
      <c r="UKX109" s="134"/>
      <c r="UKY109" s="134"/>
      <c r="UKZ109" s="134"/>
      <c r="ULA109" s="134"/>
      <c r="ULB109" s="134"/>
      <c r="ULC109" s="134"/>
      <c r="ULD109" s="134"/>
      <c r="ULE109" s="134"/>
      <c r="ULF109" s="134"/>
      <c r="ULG109" s="134"/>
      <c r="ULH109" s="134"/>
      <c r="ULI109" s="134"/>
      <c r="ULJ109" s="134"/>
      <c r="ULK109" s="134"/>
      <c r="ULL109" s="134"/>
      <c r="ULM109" s="134"/>
      <c r="ULN109" s="134"/>
      <c r="ULO109" s="134"/>
      <c r="ULP109" s="134"/>
      <c r="ULQ109" s="134"/>
      <c r="ULR109" s="134"/>
      <c r="ULS109" s="134"/>
      <c r="ULT109" s="134"/>
      <c r="ULU109" s="134"/>
      <c r="ULV109" s="134"/>
      <c r="ULW109" s="134"/>
      <c r="ULX109" s="134"/>
      <c r="ULY109" s="134"/>
      <c r="ULZ109" s="134"/>
      <c r="UMA109" s="134"/>
      <c r="UMB109" s="134"/>
      <c r="UMC109" s="134"/>
      <c r="UMD109" s="134"/>
      <c r="UME109" s="134"/>
      <c r="UMF109" s="134"/>
      <c r="UMG109" s="134"/>
      <c r="UMH109" s="134"/>
      <c r="UMI109" s="134"/>
      <c r="UMJ109" s="134"/>
      <c r="UMK109" s="134"/>
      <c r="UML109" s="134"/>
      <c r="UMM109" s="134"/>
      <c r="UMN109" s="134"/>
      <c r="UMO109" s="134"/>
      <c r="UMP109" s="134"/>
      <c r="UMQ109" s="134"/>
      <c r="UMR109" s="134"/>
      <c r="UMS109" s="134"/>
      <c r="UMT109" s="134"/>
      <c r="UMU109" s="134"/>
      <c r="UMV109" s="134"/>
      <c r="UMW109" s="134"/>
      <c r="UMX109" s="134"/>
      <c r="UMY109" s="134"/>
      <c r="UMZ109" s="134"/>
      <c r="UNA109" s="134"/>
      <c r="UNB109" s="134"/>
      <c r="UNC109" s="134"/>
      <c r="UND109" s="134"/>
      <c r="UNE109" s="134"/>
      <c r="UNF109" s="134"/>
      <c r="UNG109" s="134"/>
      <c r="UNH109" s="134"/>
      <c r="UNI109" s="134"/>
      <c r="UNJ109" s="134"/>
      <c r="UNK109" s="134"/>
      <c r="UNL109" s="134"/>
      <c r="UNM109" s="134"/>
      <c r="UNN109" s="134"/>
      <c r="UNO109" s="134"/>
      <c r="UNP109" s="134"/>
      <c r="UNQ109" s="134"/>
      <c r="UNR109" s="134"/>
      <c r="UNS109" s="134"/>
      <c r="UNT109" s="134"/>
      <c r="UNU109" s="134"/>
      <c r="UNV109" s="134"/>
      <c r="UNW109" s="134"/>
      <c r="UNX109" s="134"/>
      <c r="UNY109" s="134"/>
      <c r="UNZ109" s="134"/>
      <c r="UOA109" s="134"/>
      <c r="UOB109" s="134"/>
      <c r="UOC109" s="134"/>
      <c r="UOD109" s="134"/>
      <c r="UOE109" s="134"/>
      <c r="UOF109" s="134"/>
      <c r="UOG109" s="134"/>
      <c r="UOH109" s="134"/>
      <c r="UOI109" s="134"/>
      <c r="UOJ109" s="134"/>
      <c r="UOK109" s="134"/>
      <c r="UOL109" s="134"/>
      <c r="UOM109" s="134"/>
      <c r="UON109" s="134"/>
      <c r="UOO109" s="134"/>
      <c r="UOP109" s="134"/>
      <c r="UOQ109" s="134"/>
      <c r="UOR109" s="134"/>
      <c r="UOS109" s="134"/>
      <c r="UOT109" s="134"/>
      <c r="UOU109" s="134"/>
      <c r="UOV109" s="134"/>
      <c r="UOW109" s="134"/>
      <c r="UOX109" s="134"/>
      <c r="UOY109" s="134"/>
      <c r="UOZ109" s="134"/>
      <c r="UPA109" s="134"/>
      <c r="UPB109" s="134"/>
      <c r="UPC109" s="134"/>
      <c r="UPD109" s="134"/>
      <c r="UPE109" s="134"/>
      <c r="UPF109" s="134"/>
      <c r="UPG109" s="134"/>
      <c r="UPH109" s="134"/>
      <c r="UPI109" s="134"/>
      <c r="UPJ109" s="134"/>
      <c r="UPK109" s="134"/>
      <c r="UPL109" s="134"/>
      <c r="UPM109" s="134"/>
      <c r="UPN109" s="134"/>
      <c r="UPO109" s="134"/>
      <c r="UPP109" s="134"/>
      <c r="UPQ109" s="134"/>
      <c r="UPR109" s="134"/>
      <c r="UPS109" s="134"/>
      <c r="UPT109" s="134"/>
      <c r="UPU109" s="134"/>
      <c r="UPV109" s="134"/>
      <c r="UPW109" s="134"/>
      <c r="UPX109" s="134"/>
      <c r="UPY109" s="134"/>
      <c r="UPZ109" s="134"/>
      <c r="UQA109" s="134"/>
      <c r="UQB109" s="134"/>
      <c r="UQC109" s="134"/>
      <c r="UQD109" s="134"/>
      <c r="UQE109" s="134"/>
      <c r="UQF109" s="134"/>
      <c r="UQG109" s="134"/>
      <c r="UQH109" s="134"/>
      <c r="UQI109" s="134"/>
      <c r="UQJ109" s="134"/>
      <c r="UQK109" s="134"/>
      <c r="UQL109" s="134"/>
      <c r="UQM109" s="134"/>
      <c r="UQN109" s="134"/>
      <c r="UQO109" s="134"/>
      <c r="UQP109" s="134"/>
      <c r="UQQ109" s="134"/>
      <c r="UQR109" s="134"/>
      <c r="UQS109" s="134"/>
      <c r="UQT109" s="134"/>
      <c r="UQU109" s="134"/>
      <c r="UQV109" s="134"/>
      <c r="UQW109" s="134"/>
      <c r="UQX109" s="134"/>
      <c r="UQY109" s="134"/>
      <c r="UQZ109" s="134"/>
      <c r="URA109" s="134"/>
      <c r="URB109" s="134"/>
      <c r="URC109" s="134"/>
      <c r="URD109" s="134"/>
      <c r="URE109" s="134"/>
      <c r="URF109" s="134"/>
      <c r="URG109" s="134"/>
      <c r="URH109" s="134"/>
      <c r="URI109" s="134"/>
      <c r="URJ109" s="134"/>
      <c r="URK109" s="134"/>
      <c r="URL109" s="134"/>
      <c r="URM109" s="134"/>
      <c r="URN109" s="134"/>
      <c r="URO109" s="134"/>
      <c r="URP109" s="134"/>
      <c r="URQ109" s="134"/>
      <c r="URR109" s="134"/>
      <c r="URS109" s="134"/>
      <c r="URT109" s="134"/>
      <c r="URU109" s="134"/>
      <c r="URV109" s="134"/>
      <c r="URW109" s="134"/>
      <c r="URX109" s="134"/>
      <c r="URY109" s="134"/>
      <c r="URZ109" s="134"/>
      <c r="USA109" s="134"/>
      <c r="USB109" s="134"/>
      <c r="USC109" s="134"/>
      <c r="USD109" s="134"/>
      <c r="USE109" s="134"/>
      <c r="USF109" s="134"/>
      <c r="USG109" s="134"/>
      <c r="USH109" s="134"/>
      <c r="USI109" s="134"/>
      <c r="USJ109" s="134"/>
      <c r="USK109" s="134"/>
      <c r="USL109" s="134"/>
      <c r="USM109" s="134"/>
      <c r="USN109" s="134"/>
      <c r="USO109" s="134"/>
      <c r="USP109" s="134"/>
      <c r="USQ109" s="134"/>
      <c r="USR109" s="134"/>
      <c r="USS109" s="134"/>
      <c r="UST109" s="134"/>
      <c r="USU109" s="134"/>
      <c r="USV109" s="134"/>
      <c r="USW109" s="134"/>
      <c r="USX109" s="134"/>
      <c r="USY109" s="134"/>
      <c r="USZ109" s="134"/>
      <c r="UTA109" s="134"/>
      <c r="UTB109" s="134"/>
      <c r="UTC109" s="134"/>
      <c r="UTD109" s="134"/>
      <c r="UTE109" s="134"/>
      <c r="UTF109" s="134"/>
      <c r="UTG109" s="134"/>
      <c r="UTH109" s="134"/>
      <c r="UTI109" s="134"/>
      <c r="UTJ109" s="134"/>
      <c r="UTK109" s="134"/>
      <c r="UTL109" s="134"/>
      <c r="UTM109" s="134"/>
      <c r="UTN109" s="134"/>
      <c r="UTO109" s="134"/>
      <c r="UTP109" s="134"/>
      <c r="UTQ109" s="134"/>
      <c r="UTR109" s="134"/>
      <c r="UTS109" s="134"/>
      <c r="UTT109" s="134"/>
      <c r="UTU109" s="134"/>
      <c r="UTV109" s="134"/>
      <c r="UTW109" s="134"/>
      <c r="UTX109" s="134"/>
      <c r="UTY109" s="134"/>
      <c r="UTZ109" s="134"/>
      <c r="UUA109" s="134"/>
      <c r="UUB109" s="134"/>
      <c r="UUC109" s="134"/>
      <c r="UUD109" s="134"/>
      <c r="UUE109" s="134"/>
      <c r="UUF109" s="134"/>
      <c r="UUG109" s="134"/>
      <c r="UUH109" s="134"/>
      <c r="UUI109" s="134"/>
      <c r="UUJ109" s="134"/>
      <c r="UUK109" s="134"/>
      <c r="UUL109" s="134"/>
      <c r="UUM109" s="134"/>
      <c r="UUN109" s="134"/>
      <c r="UUO109" s="134"/>
      <c r="UUP109" s="134"/>
      <c r="UUQ109" s="134"/>
      <c r="UUR109" s="134"/>
      <c r="UUS109" s="134"/>
      <c r="UUT109" s="134"/>
      <c r="UUU109" s="134"/>
      <c r="UUV109" s="134"/>
      <c r="UUW109" s="134"/>
      <c r="UUX109" s="134"/>
      <c r="UUY109" s="134"/>
      <c r="UUZ109" s="134"/>
      <c r="UVA109" s="134"/>
      <c r="UVB109" s="134"/>
      <c r="UVC109" s="134"/>
      <c r="UVD109" s="134"/>
      <c r="UVE109" s="134"/>
      <c r="UVF109" s="134"/>
      <c r="UVG109" s="134"/>
      <c r="UVH109" s="134"/>
      <c r="UVI109" s="134"/>
      <c r="UVJ109" s="134"/>
      <c r="UVK109" s="134"/>
      <c r="UVL109" s="134"/>
      <c r="UVM109" s="134"/>
      <c r="UVN109" s="134"/>
      <c r="UVO109" s="134"/>
      <c r="UVP109" s="134"/>
      <c r="UVQ109" s="134"/>
      <c r="UVR109" s="134"/>
      <c r="UVS109" s="134"/>
      <c r="UVT109" s="134"/>
      <c r="UVU109" s="134"/>
      <c r="UVV109" s="134"/>
      <c r="UVW109" s="134"/>
      <c r="UVX109" s="134"/>
      <c r="UVY109" s="134"/>
      <c r="UVZ109" s="134"/>
      <c r="UWA109" s="134"/>
      <c r="UWB109" s="134"/>
      <c r="UWC109" s="134"/>
      <c r="UWD109" s="134"/>
      <c r="UWE109" s="134"/>
      <c r="UWF109" s="134"/>
      <c r="UWG109" s="134"/>
      <c r="UWH109" s="134"/>
      <c r="UWI109" s="134"/>
      <c r="UWJ109" s="134"/>
      <c r="UWK109" s="134"/>
      <c r="UWL109" s="134"/>
      <c r="UWM109" s="134"/>
      <c r="UWN109" s="134"/>
      <c r="UWO109" s="134"/>
      <c r="UWP109" s="134"/>
      <c r="UWQ109" s="134"/>
      <c r="UWR109" s="134"/>
      <c r="UWS109" s="134"/>
      <c r="UWT109" s="134"/>
      <c r="UWU109" s="134"/>
      <c r="UWV109" s="134"/>
      <c r="UWW109" s="134"/>
      <c r="UWX109" s="134"/>
      <c r="UWY109" s="134"/>
      <c r="UWZ109" s="134"/>
      <c r="UXA109" s="134"/>
      <c r="UXB109" s="134"/>
      <c r="UXC109" s="134"/>
      <c r="UXD109" s="134"/>
      <c r="UXE109" s="134"/>
      <c r="UXF109" s="134"/>
      <c r="UXG109" s="134"/>
      <c r="UXH109" s="134"/>
      <c r="UXI109" s="134"/>
      <c r="UXJ109" s="134"/>
      <c r="UXK109" s="134"/>
      <c r="UXL109" s="134"/>
      <c r="UXM109" s="134"/>
      <c r="UXN109" s="134"/>
      <c r="UXO109" s="134"/>
      <c r="UXP109" s="134"/>
      <c r="UXQ109" s="134"/>
      <c r="UXR109" s="134"/>
      <c r="UXS109" s="134"/>
      <c r="UXT109" s="134"/>
      <c r="UXU109" s="134"/>
      <c r="UXV109" s="134"/>
      <c r="UXW109" s="134"/>
      <c r="UXX109" s="134"/>
      <c r="UXY109" s="134"/>
      <c r="UXZ109" s="134"/>
      <c r="UYA109" s="134"/>
      <c r="UYB109" s="134"/>
      <c r="UYC109" s="134"/>
      <c r="UYD109" s="134"/>
      <c r="UYE109" s="134"/>
      <c r="UYF109" s="134"/>
      <c r="UYG109" s="134"/>
      <c r="UYH109" s="134"/>
      <c r="UYI109" s="134"/>
      <c r="UYJ109" s="134"/>
      <c r="UYK109" s="134"/>
      <c r="UYL109" s="134"/>
      <c r="UYM109" s="134"/>
      <c r="UYN109" s="134"/>
      <c r="UYO109" s="134"/>
      <c r="UYP109" s="134"/>
      <c r="UYQ109" s="134"/>
      <c r="UYR109" s="134"/>
      <c r="UYS109" s="134"/>
      <c r="UYT109" s="134"/>
      <c r="UYU109" s="134"/>
      <c r="UYV109" s="134"/>
      <c r="UYW109" s="134"/>
      <c r="UYX109" s="134"/>
      <c r="UYY109" s="134"/>
      <c r="UYZ109" s="134"/>
      <c r="UZA109" s="134"/>
      <c r="UZB109" s="134"/>
      <c r="UZC109" s="134"/>
      <c r="UZD109" s="134"/>
      <c r="UZE109" s="134"/>
      <c r="UZF109" s="134"/>
      <c r="UZG109" s="134"/>
      <c r="UZH109" s="134"/>
      <c r="UZI109" s="134"/>
      <c r="UZJ109" s="134"/>
      <c r="UZK109" s="134"/>
      <c r="UZL109" s="134"/>
      <c r="UZM109" s="134"/>
      <c r="UZN109" s="134"/>
      <c r="UZO109" s="134"/>
      <c r="UZP109" s="134"/>
      <c r="UZQ109" s="134"/>
      <c r="UZR109" s="134"/>
      <c r="UZS109" s="134"/>
      <c r="UZT109" s="134"/>
      <c r="UZU109" s="134"/>
      <c r="UZV109" s="134"/>
      <c r="UZW109" s="134"/>
      <c r="UZX109" s="134"/>
      <c r="UZY109" s="134"/>
      <c r="UZZ109" s="134"/>
      <c r="VAA109" s="134"/>
      <c r="VAB109" s="134"/>
      <c r="VAC109" s="134"/>
      <c r="VAD109" s="134"/>
      <c r="VAE109" s="134"/>
      <c r="VAF109" s="134"/>
      <c r="VAG109" s="134"/>
      <c r="VAH109" s="134"/>
      <c r="VAI109" s="134"/>
      <c r="VAJ109" s="134"/>
      <c r="VAK109" s="134"/>
      <c r="VAL109" s="134"/>
      <c r="VAM109" s="134"/>
      <c r="VAN109" s="134"/>
      <c r="VAO109" s="134"/>
      <c r="VAP109" s="134"/>
      <c r="VAQ109" s="134"/>
      <c r="VAR109" s="134"/>
      <c r="VAS109" s="134"/>
      <c r="VAT109" s="134"/>
      <c r="VAU109" s="134"/>
      <c r="VAV109" s="134"/>
      <c r="VAW109" s="134"/>
      <c r="VAX109" s="134"/>
      <c r="VAY109" s="134"/>
      <c r="VAZ109" s="134"/>
      <c r="VBA109" s="134"/>
      <c r="VBB109" s="134"/>
      <c r="VBC109" s="134"/>
      <c r="VBD109" s="134"/>
      <c r="VBE109" s="134"/>
      <c r="VBF109" s="134"/>
      <c r="VBG109" s="134"/>
      <c r="VBH109" s="134"/>
      <c r="VBI109" s="134"/>
      <c r="VBJ109" s="134"/>
      <c r="VBK109" s="134"/>
      <c r="VBL109" s="134"/>
      <c r="VBM109" s="134"/>
      <c r="VBN109" s="134"/>
      <c r="VBO109" s="134"/>
      <c r="VBP109" s="134"/>
      <c r="VBQ109" s="134"/>
      <c r="VBR109" s="134"/>
      <c r="VBS109" s="134"/>
      <c r="VBT109" s="134"/>
      <c r="VBU109" s="134"/>
      <c r="VBV109" s="134"/>
      <c r="VBW109" s="134"/>
      <c r="VBX109" s="134"/>
      <c r="VBY109" s="134"/>
      <c r="VBZ109" s="134"/>
      <c r="VCA109" s="134"/>
      <c r="VCB109" s="134"/>
      <c r="VCC109" s="134"/>
      <c r="VCD109" s="134"/>
      <c r="VCE109" s="134"/>
      <c r="VCF109" s="134"/>
      <c r="VCG109" s="134"/>
      <c r="VCH109" s="134"/>
      <c r="VCI109" s="134"/>
      <c r="VCJ109" s="134"/>
      <c r="VCK109" s="134"/>
      <c r="VCL109" s="134"/>
      <c r="VCM109" s="134"/>
      <c r="VCN109" s="134"/>
      <c r="VCO109" s="134"/>
      <c r="VCP109" s="134"/>
      <c r="VCQ109" s="134"/>
      <c r="VCR109" s="134"/>
      <c r="VCS109" s="134"/>
      <c r="VCT109" s="134"/>
      <c r="VCU109" s="134"/>
      <c r="VCV109" s="134"/>
      <c r="VCW109" s="134"/>
      <c r="VCX109" s="134"/>
      <c r="VCY109" s="134"/>
      <c r="VCZ109" s="134"/>
      <c r="VDA109" s="134"/>
      <c r="VDB109" s="134"/>
      <c r="VDC109" s="134"/>
      <c r="VDD109" s="134"/>
      <c r="VDE109" s="134"/>
      <c r="VDF109" s="134"/>
      <c r="VDG109" s="134"/>
      <c r="VDH109" s="134"/>
      <c r="VDI109" s="134"/>
      <c r="VDJ109" s="134"/>
      <c r="VDK109" s="134"/>
      <c r="VDL109" s="134"/>
      <c r="VDM109" s="134"/>
      <c r="VDN109" s="134"/>
      <c r="VDO109" s="134"/>
      <c r="VDP109" s="134"/>
      <c r="VDQ109" s="134"/>
      <c r="VDR109" s="134"/>
      <c r="VDS109" s="134"/>
      <c r="VDT109" s="134"/>
      <c r="VDU109" s="134"/>
      <c r="VDV109" s="134"/>
      <c r="VDW109" s="134"/>
      <c r="VDX109" s="134"/>
      <c r="VDY109" s="134"/>
      <c r="VDZ109" s="134"/>
      <c r="VEA109" s="134"/>
      <c r="VEB109" s="134"/>
      <c r="VEC109" s="134"/>
      <c r="VED109" s="134"/>
      <c r="VEE109" s="134"/>
      <c r="VEF109" s="134"/>
      <c r="VEG109" s="134"/>
      <c r="VEH109" s="134"/>
      <c r="VEI109" s="134"/>
      <c r="VEJ109" s="134"/>
      <c r="VEK109" s="134"/>
      <c r="VEL109" s="134"/>
      <c r="VEM109" s="134"/>
      <c r="VEN109" s="134"/>
      <c r="VEO109" s="134"/>
      <c r="VEP109" s="134"/>
      <c r="VEQ109" s="134"/>
      <c r="VER109" s="134"/>
      <c r="VES109" s="134"/>
      <c r="VET109" s="134"/>
      <c r="VEU109" s="134"/>
      <c r="VEV109" s="134"/>
      <c r="VEW109" s="134"/>
      <c r="VEX109" s="134"/>
      <c r="VEY109" s="134"/>
      <c r="VEZ109" s="134"/>
      <c r="VFA109" s="134"/>
      <c r="VFB109" s="134"/>
      <c r="VFC109" s="134"/>
      <c r="VFD109" s="134"/>
      <c r="VFE109" s="134"/>
      <c r="VFF109" s="134"/>
      <c r="VFG109" s="134"/>
      <c r="VFH109" s="134"/>
      <c r="VFI109" s="134"/>
      <c r="VFJ109" s="134"/>
      <c r="VFK109" s="134"/>
      <c r="VFL109" s="134"/>
      <c r="VFM109" s="134"/>
      <c r="VFN109" s="134"/>
      <c r="VFO109" s="134"/>
      <c r="VFP109" s="134"/>
      <c r="VFQ109" s="134"/>
      <c r="VFR109" s="134"/>
      <c r="VFS109" s="134"/>
      <c r="VFT109" s="134"/>
      <c r="VFU109" s="134"/>
      <c r="VFV109" s="134"/>
      <c r="VFW109" s="134"/>
      <c r="VFX109" s="134"/>
      <c r="VFY109" s="134"/>
      <c r="VFZ109" s="134"/>
      <c r="VGA109" s="134"/>
      <c r="VGB109" s="134"/>
      <c r="VGC109" s="134"/>
      <c r="VGD109" s="134"/>
      <c r="VGE109" s="134"/>
      <c r="VGF109" s="134"/>
      <c r="VGG109" s="134"/>
      <c r="VGH109" s="134"/>
      <c r="VGI109" s="134"/>
      <c r="VGJ109" s="134"/>
      <c r="VGK109" s="134"/>
      <c r="VGL109" s="134"/>
      <c r="VGM109" s="134"/>
      <c r="VGN109" s="134"/>
      <c r="VGO109" s="134"/>
      <c r="VGP109" s="134"/>
      <c r="VGQ109" s="134"/>
      <c r="VGR109" s="134"/>
      <c r="VGS109" s="134"/>
      <c r="VGT109" s="134"/>
      <c r="VGU109" s="134"/>
      <c r="VGV109" s="134"/>
      <c r="VGW109" s="134"/>
      <c r="VGX109" s="134"/>
      <c r="VGY109" s="134"/>
      <c r="VGZ109" s="134"/>
      <c r="VHA109" s="134"/>
      <c r="VHB109" s="134"/>
      <c r="VHC109" s="134"/>
      <c r="VHD109" s="134"/>
      <c r="VHE109" s="134"/>
      <c r="VHF109" s="134"/>
      <c r="VHG109" s="134"/>
      <c r="VHH109" s="134"/>
      <c r="VHI109" s="134"/>
      <c r="VHJ109" s="134"/>
      <c r="VHK109" s="134"/>
      <c r="VHL109" s="134"/>
      <c r="VHM109" s="134"/>
      <c r="VHN109" s="134"/>
      <c r="VHO109" s="134"/>
      <c r="VHP109" s="134"/>
      <c r="VHQ109" s="134"/>
      <c r="VHR109" s="134"/>
      <c r="VHS109" s="134"/>
      <c r="VHT109" s="134"/>
      <c r="VHU109" s="134"/>
      <c r="VHV109" s="134"/>
      <c r="VHW109" s="134"/>
      <c r="VHX109" s="134"/>
      <c r="VHY109" s="134"/>
      <c r="VHZ109" s="134"/>
      <c r="VIA109" s="134"/>
      <c r="VIB109" s="134"/>
      <c r="VIC109" s="134"/>
      <c r="VID109" s="134"/>
      <c r="VIE109" s="134"/>
      <c r="VIF109" s="134"/>
      <c r="VIG109" s="134"/>
      <c r="VIH109" s="134"/>
      <c r="VII109" s="134"/>
      <c r="VIJ109" s="134"/>
      <c r="VIK109" s="134"/>
      <c r="VIL109" s="134"/>
      <c r="VIM109" s="134"/>
      <c r="VIN109" s="134"/>
      <c r="VIO109" s="134"/>
      <c r="VIP109" s="134"/>
      <c r="VIQ109" s="134"/>
      <c r="VIR109" s="134"/>
      <c r="VIS109" s="134"/>
      <c r="VIT109" s="134"/>
      <c r="VIU109" s="134"/>
      <c r="VIV109" s="134"/>
      <c r="VIW109" s="134"/>
      <c r="VIX109" s="134"/>
      <c r="VIY109" s="134"/>
      <c r="VIZ109" s="134"/>
      <c r="VJA109" s="134"/>
      <c r="VJB109" s="134"/>
      <c r="VJC109" s="134"/>
      <c r="VJD109" s="134"/>
      <c r="VJE109" s="134"/>
      <c r="VJF109" s="134"/>
      <c r="VJG109" s="134"/>
      <c r="VJH109" s="134"/>
      <c r="VJI109" s="134"/>
      <c r="VJJ109" s="134"/>
      <c r="VJK109" s="134"/>
      <c r="VJL109" s="134"/>
      <c r="VJM109" s="134"/>
      <c r="VJN109" s="134"/>
      <c r="VJO109" s="134"/>
      <c r="VJP109" s="134"/>
      <c r="VJQ109" s="134"/>
      <c r="VJR109" s="134"/>
      <c r="VJS109" s="134"/>
      <c r="VJT109" s="134"/>
      <c r="VJU109" s="134"/>
      <c r="VJV109" s="134"/>
      <c r="VJW109" s="134"/>
      <c r="VJX109" s="134"/>
      <c r="VJY109" s="134"/>
      <c r="VJZ109" s="134"/>
      <c r="VKA109" s="134"/>
      <c r="VKB109" s="134"/>
      <c r="VKC109" s="134"/>
      <c r="VKD109" s="134"/>
      <c r="VKE109" s="134"/>
      <c r="VKF109" s="134"/>
      <c r="VKG109" s="134"/>
      <c r="VKH109" s="134"/>
      <c r="VKI109" s="134"/>
      <c r="VKJ109" s="134"/>
      <c r="VKK109" s="134"/>
      <c r="VKL109" s="134"/>
      <c r="VKM109" s="134"/>
      <c r="VKN109" s="134"/>
      <c r="VKO109" s="134"/>
      <c r="VKP109" s="134"/>
      <c r="VKQ109" s="134"/>
      <c r="VKR109" s="134"/>
      <c r="VKS109" s="134"/>
      <c r="VKT109" s="134"/>
      <c r="VKU109" s="134"/>
      <c r="VKV109" s="134"/>
      <c r="VKW109" s="134"/>
      <c r="VKX109" s="134"/>
      <c r="VKY109" s="134"/>
      <c r="VKZ109" s="134"/>
      <c r="VLA109" s="134"/>
      <c r="VLB109" s="134"/>
      <c r="VLC109" s="134"/>
      <c r="VLD109" s="134"/>
      <c r="VLE109" s="134"/>
      <c r="VLF109" s="134"/>
      <c r="VLG109" s="134"/>
      <c r="VLH109" s="134"/>
      <c r="VLI109" s="134"/>
      <c r="VLJ109" s="134"/>
      <c r="VLK109" s="134"/>
      <c r="VLL109" s="134"/>
      <c r="VLM109" s="134"/>
      <c r="VLN109" s="134"/>
      <c r="VLO109" s="134"/>
      <c r="VLP109" s="134"/>
      <c r="VLQ109" s="134"/>
      <c r="VLR109" s="134"/>
      <c r="VLS109" s="134"/>
      <c r="VLT109" s="134"/>
      <c r="VLU109" s="134"/>
      <c r="VLV109" s="134"/>
      <c r="VLW109" s="134"/>
      <c r="VLX109" s="134"/>
      <c r="VLY109" s="134"/>
      <c r="VLZ109" s="134"/>
      <c r="VMA109" s="134"/>
      <c r="VMB109" s="134"/>
      <c r="VMC109" s="134"/>
      <c r="VMD109" s="134"/>
      <c r="VME109" s="134"/>
      <c r="VMF109" s="134"/>
      <c r="VMG109" s="134"/>
      <c r="VMH109" s="134"/>
      <c r="VMI109" s="134"/>
      <c r="VMJ109" s="134"/>
      <c r="VMK109" s="134"/>
      <c r="VML109" s="134"/>
      <c r="VMM109" s="134"/>
      <c r="VMN109" s="134"/>
      <c r="VMO109" s="134"/>
      <c r="VMP109" s="134"/>
      <c r="VMQ109" s="134"/>
      <c r="VMR109" s="134"/>
      <c r="VMS109" s="134"/>
      <c r="VMT109" s="134"/>
      <c r="VMU109" s="134"/>
      <c r="VMV109" s="134"/>
      <c r="VMW109" s="134"/>
      <c r="VMX109" s="134"/>
      <c r="VMY109" s="134"/>
      <c r="VMZ109" s="134"/>
      <c r="VNA109" s="134"/>
      <c r="VNB109" s="134"/>
      <c r="VNC109" s="134"/>
      <c r="VND109" s="134"/>
      <c r="VNE109" s="134"/>
      <c r="VNF109" s="134"/>
      <c r="VNG109" s="134"/>
      <c r="VNH109" s="134"/>
      <c r="VNI109" s="134"/>
      <c r="VNJ109" s="134"/>
      <c r="VNK109" s="134"/>
      <c r="VNL109" s="134"/>
      <c r="VNM109" s="134"/>
      <c r="VNN109" s="134"/>
      <c r="VNO109" s="134"/>
      <c r="VNP109" s="134"/>
      <c r="VNQ109" s="134"/>
      <c r="VNR109" s="134"/>
      <c r="VNS109" s="134"/>
      <c r="VNT109" s="134"/>
      <c r="VNU109" s="134"/>
      <c r="VNV109" s="134"/>
      <c r="VNW109" s="134"/>
      <c r="VNX109" s="134"/>
      <c r="VNY109" s="134"/>
      <c r="VNZ109" s="134"/>
      <c r="VOA109" s="134"/>
      <c r="VOB109" s="134"/>
      <c r="VOC109" s="134"/>
      <c r="VOD109" s="134"/>
      <c r="VOE109" s="134"/>
      <c r="VOF109" s="134"/>
      <c r="VOG109" s="134"/>
      <c r="VOH109" s="134"/>
      <c r="VOI109" s="134"/>
      <c r="VOJ109" s="134"/>
      <c r="VOK109" s="134"/>
      <c r="VOL109" s="134"/>
      <c r="VOM109" s="134"/>
      <c r="VON109" s="134"/>
      <c r="VOO109" s="134"/>
      <c r="VOP109" s="134"/>
      <c r="VOQ109" s="134"/>
      <c r="VOR109" s="134"/>
      <c r="VOS109" s="134"/>
      <c r="VOT109" s="134"/>
      <c r="VOU109" s="134"/>
      <c r="VOV109" s="134"/>
      <c r="VOW109" s="134"/>
      <c r="VOX109" s="134"/>
      <c r="VOY109" s="134"/>
      <c r="VOZ109" s="134"/>
      <c r="VPA109" s="134"/>
      <c r="VPB109" s="134"/>
      <c r="VPC109" s="134"/>
      <c r="VPD109" s="134"/>
      <c r="VPE109" s="134"/>
      <c r="VPF109" s="134"/>
      <c r="VPG109" s="134"/>
      <c r="VPH109" s="134"/>
      <c r="VPI109" s="134"/>
      <c r="VPJ109" s="134"/>
      <c r="VPK109" s="134"/>
      <c r="VPL109" s="134"/>
      <c r="VPM109" s="134"/>
      <c r="VPN109" s="134"/>
      <c r="VPO109" s="134"/>
      <c r="VPP109" s="134"/>
      <c r="VPQ109" s="134"/>
      <c r="VPR109" s="134"/>
      <c r="VPS109" s="134"/>
      <c r="VPT109" s="134"/>
      <c r="VPU109" s="134"/>
      <c r="VPV109" s="134"/>
      <c r="VPW109" s="134"/>
      <c r="VPX109" s="134"/>
      <c r="VPY109" s="134"/>
      <c r="VPZ109" s="134"/>
      <c r="VQA109" s="134"/>
      <c r="VQB109" s="134"/>
      <c r="VQC109" s="134"/>
      <c r="VQD109" s="134"/>
      <c r="VQE109" s="134"/>
      <c r="VQF109" s="134"/>
      <c r="VQG109" s="134"/>
      <c r="VQH109" s="134"/>
      <c r="VQI109" s="134"/>
      <c r="VQJ109" s="134"/>
      <c r="VQK109" s="134"/>
      <c r="VQL109" s="134"/>
      <c r="VQM109" s="134"/>
      <c r="VQN109" s="134"/>
      <c r="VQO109" s="134"/>
      <c r="VQP109" s="134"/>
      <c r="VQQ109" s="134"/>
      <c r="VQR109" s="134"/>
      <c r="VQS109" s="134"/>
      <c r="VQT109" s="134"/>
      <c r="VQU109" s="134"/>
      <c r="VQV109" s="134"/>
      <c r="VQW109" s="134"/>
      <c r="VQX109" s="134"/>
      <c r="VQY109" s="134"/>
      <c r="VQZ109" s="134"/>
      <c r="VRA109" s="134"/>
      <c r="VRB109" s="134"/>
      <c r="VRC109" s="134"/>
      <c r="VRD109" s="134"/>
      <c r="VRE109" s="134"/>
      <c r="VRF109" s="134"/>
      <c r="VRG109" s="134"/>
      <c r="VRH109" s="134"/>
      <c r="VRI109" s="134"/>
      <c r="VRJ109" s="134"/>
      <c r="VRK109" s="134"/>
      <c r="VRL109" s="134"/>
      <c r="VRM109" s="134"/>
      <c r="VRN109" s="134"/>
      <c r="VRO109" s="134"/>
      <c r="VRP109" s="134"/>
      <c r="VRQ109" s="134"/>
      <c r="VRR109" s="134"/>
      <c r="VRS109" s="134"/>
      <c r="VRT109" s="134"/>
      <c r="VRU109" s="134"/>
      <c r="VRV109" s="134"/>
      <c r="VRW109" s="134"/>
      <c r="VRX109" s="134"/>
      <c r="VRY109" s="134"/>
      <c r="VRZ109" s="134"/>
      <c r="VSA109" s="134"/>
      <c r="VSB109" s="134"/>
      <c r="VSC109" s="134"/>
      <c r="VSD109" s="134"/>
      <c r="VSE109" s="134"/>
      <c r="VSF109" s="134"/>
      <c r="VSG109" s="134"/>
      <c r="VSH109" s="134"/>
      <c r="VSI109" s="134"/>
      <c r="VSJ109" s="134"/>
      <c r="VSK109" s="134"/>
      <c r="VSL109" s="134"/>
      <c r="VSM109" s="134"/>
      <c r="VSN109" s="134"/>
      <c r="VSO109" s="134"/>
      <c r="VSP109" s="134"/>
      <c r="VSQ109" s="134"/>
      <c r="VSR109" s="134"/>
      <c r="VSS109" s="134"/>
      <c r="VST109" s="134"/>
      <c r="VSU109" s="134"/>
      <c r="VSV109" s="134"/>
      <c r="VSW109" s="134"/>
      <c r="VSX109" s="134"/>
      <c r="VSY109" s="134"/>
      <c r="VSZ109" s="134"/>
      <c r="VTA109" s="134"/>
      <c r="VTB109" s="134"/>
      <c r="VTC109" s="134"/>
      <c r="VTD109" s="134"/>
      <c r="VTE109" s="134"/>
      <c r="VTF109" s="134"/>
      <c r="VTG109" s="134"/>
      <c r="VTH109" s="134"/>
      <c r="VTI109" s="134"/>
      <c r="VTJ109" s="134"/>
      <c r="VTK109" s="134"/>
      <c r="VTL109" s="134"/>
      <c r="VTM109" s="134"/>
      <c r="VTN109" s="134"/>
      <c r="VTO109" s="134"/>
      <c r="VTP109" s="134"/>
      <c r="VTQ109" s="134"/>
      <c r="VTR109" s="134"/>
      <c r="VTS109" s="134"/>
      <c r="VTT109" s="134"/>
      <c r="VTU109" s="134"/>
      <c r="VTV109" s="134"/>
      <c r="VTW109" s="134"/>
      <c r="VTX109" s="134"/>
      <c r="VTY109" s="134"/>
      <c r="VTZ109" s="134"/>
      <c r="VUA109" s="134"/>
      <c r="VUB109" s="134"/>
      <c r="VUC109" s="134"/>
      <c r="VUD109" s="134"/>
      <c r="VUE109" s="134"/>
      <c r="VUF109" s="134"/>
      <c r="VUG109" s="134"/>
      <c r="VUH109" s="134"/>
      <c r="VUI109" s="134"/>
      <c r="VUJ109" s="134"/>
      <c r="VUK109" s="134"/>
      <c r="VUL109" s="134"/>
      <c r="VUM109" s="134"/>
      <c r="VUN109" s="134"/>
      <c r="VUO109" s="134"/>
      <c r="VUP109" s="134"/>
      <c r="VUQ109" s="134"/>
      <c r="VUR109" s="134"/>
      <c r="VUS109" s="134"/>
      <c r="VUT109" s="134"/>
      <c r="VUU109" s="134"/>
      <c r="VUV109" s="134"/>
      <c r="VUW109" s="134"/>
      <c r="VUX109" s="134"/>
      <c r="VUY109" s="134"/>
      <c r="VUZ109" s="134"/>
      <c r="VVA109" s="134"/>
      <c r="VVB109" s="134"/>
      <c r="VVC109" s="134"/>
      <c r="VVD109" s="134"/>
      <c r="VVE109" s="134"/>
      <c r="VVF109" s="134"/>
      <c r="VVG109" s="134"/>
      <c r="VVH109" s="134"/>
      <c r="VVI109" s="134"/>
      <c r="VVJ109" s="134"/>
      <c r="VVK109" s="134"/>
      <c r="VVL109" s="134"/>
      <c r="VVM109" s="134"/>
      <c r="VVN109" s="134"/>
      <c r="VVO109" s="134"/>
      <c r="VVP109" s="134"/>
      <c r="VVQ109" s="134"/>
      <c r="VVR109" s="134"/>
      <c r="VVS109" s="134"/>
      <c r="VVT109" s="134"/>
      <c r="VVU109" s="134"/>
      <c r="VVV109" s="134"/>
      <c r="VVW109" s="134"/>
      <c r="VVX109" s="134"/>
      <c r="VVY109" s="134"/>
      <c r="VVZ109" s="134"/>
      <c r="VWA109" s="134"/>
      <c r="VWB109" s="134"/>
      <c r="VWC109" s="134"/>
      <c r="VWD109" s="134"/>
      <c r="VWE109" s="134"/>
      <c r="VWF109" s="134"/>
      <c r="VWG109" s="134"/>
      <c r="VWH109" s="134"/>
      <c r="VWI109" s="134"/>
      <c r="VWJ109" s="134"/>
      <c r="VWK109" s="134"/>
      <c r="VWL109" s="134"/>
      <c r="VWM109" s="134"/>
      <c r="VWN109" s="134"/>
      <c r="VWO109" s="134"/>
      <c r="VWP109" s="134"/>
      <c r="VWQ109" s="134"/>
      <c r="VWR109" s="134"/>
      <c r="VWS109" s="134"/>
      <c r="VWT109" s="134"/>
      <c r="VWU109" s="134"/>
      <c r="VWV109" s="134"/>
      <c r="VWW109" s="134"/>
      <c r="VWX109" s="134"/>
      <c r="VWY109" s="134"/>
      <c r="VWZ109" s="134"/>
      <c r="VXA109" s="134"/>
      <c r="VXB109" s="134"/>
      <c r="VXC109" s="134"/>
      <c r="VXD109" s="134"/>
      <c r="VXE109" s="134"/>
      <c r="VXF109" s="134"/>
      <c r="VXG109" s="134"/>
      <c r="VXH109" s="134"/>
      <c r="VXI109" s="134"/>
      <c r="VXJ109" s="134"/>
      <c r="VXK109" s="134"/>
      <c r="VXL109" s="134"/>
      <c r="VXM109" s="134"/>
      <c r="VXN109" s="134"/>
      <c r="VXO109" s="134"/>
      <c r="VXP109" s="134"/>
      <c r="VXQ109" s="134"/>
      <c r="VXR109" s="134"/>
      <c r="VXS109" s="134"/>
      <c r="VXT109" s="134"/>
      <c r="VXU109" s="134"/>
      <c r="VXV109" s="134"/>
      <c r="VXW109" s="134"/>
      <c r="VXX109" s="134"/>
      <c r="VXY109" s="134"/>
      <c r="VXZ109" s="134"/>
      <c r="VYA109" s="134"/>
      <c r="VYB109" s="134"/>
      <c r="VYC109" s="134"/>
      <c r="VYD109" s="134"/>
      <c r="VYE109" s="134"/>
      <c r="VYF109" s="134"/>
      <c r="VYG109" s="134"/>
      <c r="VYH109" s="134"/>
      <c r="VYI109" s="134"/>
      <c r="VYJ109" s="134"/>
      <c r="VYK109" s="134"/>
      <c r="VYL109" s="134"/>
      <c r="VYM109" s="134"/>
      <c r="VYN109" s="134"/>
      <c r="VYO109" s="134"/>
      <c r="VYP109" s="134"/>
      <c r="VYQ109" s="134"/>
      <c r="VYR109" s="134"/>
      <c r="VYS109" s="134"/>
      <c r="VYT109" s="134"/>
      <c r="VYU109" s="134"/>
      <c r="VYV109" s="134"/>
      <c r="VYW109" s="134"/>
      <c r="VYX109" s="134"/>
      <c r="VYY109" s="134"/>
      <c r="VYZ109" s="134"/>
      <c r="VZA109" s="134"/>
      <c r="VZB109" s="134"/>
      <c r="VZC109" s="134"/>
      <c r="VZD109" s="134"/>
      <c r="VZE109" s="134"/>
      <c r="VZF109" s="134"/>
      <c r="VZG109" s="134"/>
      <c r="VZH109" s="134"/>
      <c r="VZI109" s="134"/>
      <c r="VZJ109" s="134"/>
      <c r="VZK109" s="134"/>
      <c r="VZL109" s="134"/>
      <c r="VZM109" s="134"/>
      <c r="VZN109" s="134"/>
      <c r="VZO109" s="134"/>
      <c r="VZP109" s="134"/>
      <c r="VZQ109" s="134"/>
      <c r="VZR109" s="134"/>
      <c r="VZS109" s="134"/>
      <c r="VZT109" s="134"/>
      <c r="VZU109" s="134"/>
      <c r="VZV109" s="134"/>
      <c r="VZW109" s="134"/>
      <c r="VZX109" s="134"/>
      <c r="VZY109" s="134"/>
      <c r="VZZ109" s="134"/>
      <c r="WAA109" s="134"/>
      <c r="WAB109" s="134"/>
      <c r="WAC109" s="134"/>
      <c r="WAD109" s="134"/>
      <c r="WAE109" s="134"/>
      <c r="WAF109" s="134"/>
      <c r="WAG109" s="134"/>
      <c r="WAH109" s="134"/>
      <c r="WAI109" s="134"/>
      <c r="WAJ109" s="134"/>
      <c r="WAK109" s="134"/>
      <c r="WAL109" s="134"/>
      <c r="WAM109" s="134"/>
      <c r="WAN109" s="134"/>
      <c r="WAO109" s="134"/>
      <c r="WAP109" s="134"/>
      <c r="WAQ109" s="134"/>
      <c r="WAR109" s="134"/>
      <c r="WAS109" s="134"/>
      <c r="WAT109" s="134"/>
      <c r="WAU109" s="134"/>
      <c r="WAV109" s="134"/>
      <c r="WAW109" s="134"/>
      <c r="WAX109" s="134"/>
      <c r="WAY109" s="134"/>
      <c r="WAZ109" s="134"/>
      <c r="WBA109" s="134"/>
      <c r="WBB109" s="134"/>
      <c r="WBC109" s="134"/>
      <c r="WBD109" s="134"/>
      <c r="WBE109" s="134"/>
      <c r="WBF109" s="134"/>
      <c r="WBG109" s="134"/>
      <c r="WBH109" s="134"/>
      <c r="WBI109" s="134"/>
      <c r="WBJ109" s="134"/>
      <c r="WBK109" s="134"/>
      <c r="WBL109" s="134"/>
      <c r="WBM109" s="134"/>
      <c r="WBN109" s="134"/>
      <c r="WBO109" s="134"/>
      <c r="WBP109" s="134"/>
      <c r="WBQ109" s="134"/>
      <c r="WBR109" s="134"/>
      <c r="WBS109" s="134"/>
      <c r="WBT109" s="134"/>
      <c r="WBU109" s="134"/>
      <c r="WBV109" s="134"/>
      <c r="WBW109" s="134"/>
      <c r="WBX109" s="134"/>
      <c r="WBY109" s="134"/>
      <c r="WBZ109" s="134"/>
      <c r="WCA109" s="134"/>
      <c r="WCB109" s="134"/>
      <c r="WCC109" s="134"/>
      <c r="WCD109" s="134"/>
      <c r="WCE109" s="134"/>
      <c r="WCF109" s="134"/>
      <c r="WCG109" s="134"/>
      <c r="WCH109" s="134"/>
      <c r="WCI109" s="134"/>
      <c r="WCJ109" s="134"/>
      <c r="WCK109" s="134"/>
      <c r="WCL109" s="134"/>
      <c r="WCM109" s="134"/>
      <c r="WCN109" s="134"/>
      <c r="WCO109" s="134"/>
      <c r="WCP109" s="134"/>
      <c r="WCQ109" s="134"/>
      <c r="WCR109" s="134"/>
      <c r="WCS109" s="134"/>
      <c r="WCT109" s="134"/>
      <c r="WCU109" s="134"/>
      <c r="WCV109" s="134"/>
      <c r="WCW109" s="134"/>
      <c r="WCX109" s="134"/>
      <c r="WCY109" s="134"/>
      <c r="WCZ109" s="134"/>
      <c r="WDA109" s="134"/>
      <c r="WDB109" s="134"/>
      <c r="WDC109" s="134"/>
      <c r="WDD109" s="134"/>
      <c r="WDE109" s="134"/>
      <c r="WDF109" s="134"/>
      <c r="WDG109" s="134"/>
      <c r="WDH109" s="134"/>
      <c r="WDI109" s="134"/>
      <c r="WDJ109" s="134"/>
      <c r="WDK109" s="134"/>
      <c r="WDL109" s="134"/>
      <c r="WDM109" s="134"/>
      <c r="WDN109" s="134"/>
      <c r="WDO109" s="134"/>
      <c r="WDP109" s="134"/>
      <c r="WDQ109" s="134"/>
      <c r="WDR109" s="134"/>
      <c r="WDS109" s="134"/>
      <c r="WDT109" s="134"/>
      <c r="WDU109" s="134"/>
      <c r="WDV109" s="134"/>
      <c r="WDW109" s="134"/>
      <c r="WDX109" s="134"/>
      <c r="WDY109" s="134"/>
      <c r="WDZ109" s="134"/>
      <c r="WEA109" s="134"/>
      <c r="WEB109" s="134"/>
      <c r="WEC109" s="134"/>
      <c r="WED109" s="134"/>
      <c r="WEE109" s="134"/>
      <c r="WEF109" s="134"/>
      <c r="WEG109" s="134"/>
      <c r="WEH109" s="134"/>
      <c r="WEI109" s="134"/>
      <c r="WEJ109" s="134"/>
      <c r="WEK109" s="134"/>
      <c r="WEL109" s="134"/>
      <c r="WEM109" s="134"/>
      <c r="WEN109" s="134"/>
      <c r="WEO109" s="134"/>
      <c r="WEP109" s="134"/>
      <c r="WEQ109" s="134"/>
      <c r="WER109" s="134"/>
      <c r="WES109" s="134"/>
      <c r="WET109" s="134"/>
      <c r="WEU109" s="134"/>
      <c r="WEV109" s="134"/>
      <c r="WEW109" s="134"/>
      <c r="WEX109" s="134"/>
      <c r="WEY109" s="134"/>
      <c r="WEZ109" s="134"/>
      <c r="WFA109" s="134"/>
      <c r="WFB109" s="134"/>
      <c r="WFC109" s="134"/>
      <c r="WFD109" s="134"/>
      <c r="WFE109" s="134"/>
      <c r="WFF109" s="134"/>
      <c r="WFG109" s="134"/>
      <c r="WFH109" s="134"/>
      <c r="WFI109" s="134"/>
      <c r="WFJ109" s="134"/>
      <c r="WFK109" s="134"/>
      <c r="WFL109" s="134"/>
      <c r="WFM109" s="134"/>
      <c r="WFN109" s="134"/>
      <c r="WFO109" s="134"/>
      <c r="WFP109" s="134"/>
      <c r="WFQ109" s="134"/>
      <c r="WFR109" s="134"/>
      <c r="WFS109" s="134"/>
      <c r="WFT109" s="134"/>
      <c r="WFU109" s="134"/>
      <c r="WFV109" s="134"/>
      <c r="WFW109" s="134"/>
      <c r="WFX109" s="134"/>
      <c r="WFY109" s="134"/>
      <c r="WFZ109" s="134"/>
      <c r="WGA109" s="134"/>
      <c r="WGB109" s="134"/>
      <c r="WGC109" s="134"/>
      <c r="WGD109" s="134"/>
      <c r="WGE109" s="134"/>
      <c r="WGF109" s="134"/>
      <c r="WGG109" s="134"/>
      <c r="WGH109" s="134"/>
      <c r="WGI109" s="134"/>
      <c r="WGJ109" s="134"/>
      <c r="WGK109" s="134"/>
      <c r="WGL109" s="134"/>
      <c r="WGM109" s="134"/>
      <c r="WGN109" s="134"/>
      <c r="WGO109" s="134"/>
      <c r="WGP109" s="134"/>
      <c r="WGQ109" s="134"/>
      <c r="WGR109" s="134"/>
      <c r="WGS109" s="134"/>
      <c r="WGT109" s="134"/>
      <c r="WGU109" s="134"/>
      <c r="WGV109" s="134"/>
      <c r="WGW109" s="134"/>
      <c r="WGX109" s="134"/>
      <c r="WGY109" s="134"/>
      <c r="WGZ109" s="134"/>
      <c r="WHA109" s="134"/>
      <c r="WHB109" s="134"/>
      <c r="WHC109" s="134"/>
      <c r="WHD109" s="134"/>
      <c r="WHE109" s="134"/>
      <c r="WHF109" s="134"/>
      <c r="WHG109" s="134"/>
      <c r="WHH109" s="134"/>
      <c r="WHI109" s="134"/>
      <c r="WHJ109" s="134"/>
      <c r="WHK109" s="134"/>
      <c r="WHL109" s="134"/>
      <c r="WHM109" s="134"/>
      <c r="WHN109" s="134"/>
      <c r="WHO109" s="134"/>
      <c r="WHP109" s="134"/>
      <c r="WHQ109" s="134"/>
      <c r="WHR109" s="134"/>
      <c r="WHS109" s="134"/>
      <c r="WHT109" s="134"/>
      <c r="WHU109" s="134"/>
      <c r="WHV109" s="134"/>
      <c r="WHW109" s="134"/>
      <c r="WHX109" s="134"/>
      <c r="WHY109" s="134"/>
      <c r="WHZ109" s="134"/>
      <c r="WIA109" s="134"/>
      <c r="WIB109" s="134"/>
      <c r="WIC109" s="134"/>
      <c r="WID109" s="134"/>
      <c r="WIE109" s="134"/>
      <c r="WIF109" s="134"/>
      <c r="WIG109" s="134"/>
      <c r="WIH109" s="134"/>
      <c r="WII109" s="134"/>
      <c r="WIJ109" s="134"/>
      <c r="WIK109" s="134"/>
      <c r="WIL109" s="134"/>
      <c r="WIM109" s="134"/>
      <c r="WIN109" s="134"/>
      <c r="WIO109" s="134"/>
      <c r="WIP109" s="134"/>
      <c r="WIQ109" s="134"/>
      <c r="WIR109" s="134"/>
      <c r="WIS109" s="134"/>
      <c r="WIT109" s="134"/>
      <c r="WIU109" s="134"/>
      <c r="WIV109" s="134"/>
      <c r="WIW109" s="134"/>
      <c r="WIX109" s="134"/>
      <c r="WIY109" s="134"/>
      <c r="WIZ109" s="134"/>
      <c r="WJA109" s="134"/>
      <c r="WJB109" s="134"/>
      <c r="WJC109" s="134"/>
      <c r="WJD109" s="134"/>
      <c r="WJE109" s="134"/>
      <c r="WJF109" s="134"/>
      <c r="WJG109" s="134"/>
      <c r="WJH109" s="134"/>
      <c r="WJI109" s="134"/>
      <c r="WJJ109" s="134"/>
      <c r="WJK109" s="134"/>
      <c r="WJL109" s="134"/>
      <c r="WJM109" s="134"/>
      <c r="WJN109" s="134"/>
      <c r="WJO109" s="134"/>
      <c r="WJP109" s="134"/>
      <c r="WJQ109" s="134"/>
      <c r="WJR109" s="134"/>
      <c r="WJS109" s="134"/>
      <c r="WJT109" s="134"/>
      <c r="WJU109" s="134"/>
      <c r="WJV109" s="134"/>
      <c r="WJW109" s="134"/>
      <c r="WJX109" s="134"/>
      <c r="WJY109" s="134"/>
      <c r="WJZ109" s="134"/>
      <c r="WKA109" s="134"/>
      <c r="WKB109" s="134"/>
      <c r="WKC109" s="134"/>
      <c r="WKD109" s="134"/>
      <c r="WKE109" s="134"/>
      <c r="WKF109" s="134"/>
      <c r="WKG109" s="134"/>
      <c r="WKH109" s="134"/>
      <c r="WKI109" s="134"/>
      <c r="WKJ109" s="134"/>
      <c r="WKK109" s="134"/>
      <c r="WKL109" s="134"/>
      <c r="WKM109" s="134"/>
      <c r="WKN109" s="134"/>
      <c r="WKO109" s="134"/>
      <c r="WKP109" s="134"/>
      <c r="WKQ109" s="134"/>
      <c r="WKR109" s="134"/>
      <c r="WKS109" s="134"/>
      <c r="WKT109" s="134"/>
      <c r="WKU109" s="134"/>
      <c r="WKV109" s="134"/>
      <c r="WKW109" s="134"/>
      <c r="WKX109" s="134"/>
      <c r="WKY109" s="134"/>
      <c r="WKZ109" s="134"/>
      <c r="WLA109" s="134"/>
      <c r="WLB109" s="134"/>
      <c r="WLC109" s="134"/>
      <c r="WLD109" s="134"/>
      <c r="WLE109" s="134"/>
      <c r="WLF109" s="134"/>
      <c r="WLG109" s="134"/>
      <c r="WLH109" s="134"/>
      <c r="WLI109" s="134"/>
      <c r="WLJ109" s="134"/>
      <c r="WLK109" s="134"/>
      <c r="WLL109" s="134"/>
      <c r="WLM109" s="134"/>
      <c r="WLN109" s="134"/>
      <c r="WLO109" s="134"/>
      <c r="WLP109" s="134"/>
      <c r="WLQ109" s="134"/>
      <c r="WLR109" s="134"/>
      <c r="WLS109" s="134"/>
      <c r="WLT109" s="134"/>
      <c r="WLU109" s="134"/>
      <c r="WLV109" s="134"/>
      <c r="WLW109" s="134"/>
      <c r="WLX109" s="134"/>
      <c r="WLY109" s="134"/>
      <c r="WLZ109" s="134"/>
      <c r="WMA109" s="134"/>
      <c r="WMB109" s="134"/>
      <c r="WMC109" s="134"/>
      <c r="WMD109" s="134"/>
      <c r="WME109" s="134"/>
      <c r="WMF109" s="134"/>
      <c r="WMG109" s="134"/>
      <c r="WMH109" s="134"/>
      <c r="WMI109" s="134"/>
      <c r="WMJ109" s="134"/>
      <c r="WMK109" s="134"/>
      <c r="WML109" s="134"/>
      <c r="WMM109" s="134"/>
      <c r="WMN109" s="134"/>
      <c r="WMO109" s="134"/>
      <c r="WMP109" s="134"/>
      <c r="WMQ109" s="134"/>
      <c r="WMR109" s="134"/>
      <c r="WMS109" s="134"/>
      <c r="WMT109" s="134"/>
      <c r="WMU109" s="134"/>
      <c r="WMV109" s="134"/>
      <c r="WMW109" s="134"/>
      <c r="WMX109" s="134"/>
      <c r="WMY109" s="134"/>
      <c r="WMZ109" s="134"/>
      <c r="WNA109" s="134"/>
      <c r="WNB109" s="134"/>
      <c r="WNC109" s="134"/>
      <c r="WND109" s="134"/>
      <c r="WNE109" s="134"/>
      <c r="WNF109" s="134"/>
      <c r="WNG109" s="134"/>
      <c r="WNH109" s="134"/>
      <c r="WNI109" s="134"/>
      <c r="WNJ109" s="134"/>
      <c r="WNK109" s="134"/>
      <c r="WNL109" s="134"/>
      <c r="WNM109" s="134"/>
      <c r="WNN109" s="134"/>
      <c r="WNO109" s="134"/>
      <c r="WNP109" s="134"/>
      <c r="WNQ109" s="134"/>
      <c r="WNR109" s="134"/>
      <c r="WNS109" s="134"/>
      <c r="WNT109" s="134"/>
      <c r="WNU109" s="134"/>
      <c r="WNV109" s="134"/>
      <c r="WNW109" s="134"/>
      <c r="WNX109" s="134"/>
      <c r="WNY109" s="134"/>
      <c r="WNZ109" s="134"/>
      <c r="WOA109" s="134"/>
      <c r="WOB109" s="134"/>
      <c r="WOC109" s="134"/>
      <c r="WOD109" s="134"/>
      <c r="WOE109" s="134"/>
      <c r="WOF109" s="134"/>
      <c r="WOG109" s="134"/>
      <c r="WOH109" s="134"/>
      <c r="WOI109" s="134"/>
      <c r="WOJ109" s="134"/>
      <c r="WOK109" s="134"/>
      <c r="WOL109" s="134"/>
      <c r="WOM109" s="134"/>
      <c r="WON109" s="134"/>
      <c r="WOO109" s="134"/>
      <c r="WOP109" s="134"/>
      <c r="WOQ109" s="134"/>
      <c r="WOR109" s="134"/>
      <c r="WOS109" s="134"/>
      <c r="WOT109" s="134"/>
      <c r="WOU109" s="134"/>
      <c r="WOV109" s="134"/>
      <c r="WOW109" s="134"/>
      <c r="WOX109" s="134"/>
      <c r="WOY109" s="134"/>
      <c r="WOZ109" s="134"/>
      <c r="WPA109" s="134"/>
      <c r="WPB109" s="134"/>
      <c r="WPC109" s="134"/>
      <c r="WPD109" s="134"/>
      <c r="WPE109" s="134"/>
      <c r="WPF109" s="134"/>
      <c r="WPG109" s="134"/>
      <c r="WPH109" s="134"/>
      <c r="WPI109" s="134"/>
      <c r="WPJ109" s="134"/>
      <c r="WPK109" s="134"/>
      <c r="WPL109" s="134"/>
      <c r="WPM109" s="134"/>
      <c r="WPN109" s="134"/>
      <c r="WPO109" s="134"/>
      <c r="WPP109" s="134"/>
      <c r="WPQ109" s="134"/>
      <c r="WPR109" s="134"/>
      <c r="WPS109" s="134"/>
      <c r="WPT109" s="134"/>
      <c r="WPU109" s="134"/>
      <c r="WPV109" s="134"/>
      <c r="WPW109" s="134"/>
      <c r="WPX109" s="134"/>
      <c r="WPY109" s="134"/>
      <c r="WPZ109" s="134"/>
      <c r="WQA109" s="134"/>
      <c r="WQB109" s="134"/>
      <c r="WQC109" s="134"/>
      <c r="WQD109" s="134"/>
      <c r="WQE109" s="134"/>
      <c r="WQF109" s="134"/>
      <c r="WQG109" s="134"/>
      <c r="WQH109" s="134"/>
      <c r="WQI109" s="134"/>
      <c r="WQJ109" s="134"/>
      <c r="WQK109" s="134"/>
      <c r="WQL109" s="134"/>
      <c r="WQM109" s="134"/>
      <c r="WQN109" s="134"/>
      <c r="WQO109" s="134"/>
      <c r="WQP109" s="134"/>
      <c r="WQQ109" s="134"/>
      <c r="WQR109" s="134"/>
      <c r="WQS109" s="134"/>
      <c r="WQT109" s="134"/>
      <c r="WQU109" s="134"/>
      <c r="WQV109" s="134"/>
      <c r="WQW109" s="134"/>
      <c r="WQX109" s="134"/>
      <c r="WQY109" s="134"/>
      <c r="WQZ109" s="134"/>
      <c r="WRA109" s="134"/>
      <c r="WRB109" s="134"/>
      <c r="WRC109" s="134"/>
      <c r="WRD109" s="134"/>
      <c r="WRE109" s="134"/>
      <c r="WRF109" s="134"/>
      <c r="WRG109" s="134"/>
      <c r="WRH109" s="134"/>
      <c r="WRI109" s="134"/>
      <c r="WRJ109" s="134"/>
      <c r="WRK109" s="134"/>
      <c r="WRL109" s="134"/>
      <c r="WRM109" s="134"/>
      <c r="WRN109" s="134"/>
      <c r="WRO109" s="134"/>
      <c r="WRP109" s="134"/>
      <c r="WRQ109" s="134"/>
      <c r="WRR109" s="134"/>
      <c r="WRS109" s="134"/>
      <c r="WRT109" s="134"/>
      <c r="WRU109" s="134"/>
      <c r="WRV109" s="134"/>
      <c r="WRW109" s="134"/>
      <c r="WRX109" s="134"/>
      <c r="WRY109" s="134"/>
      <c r="WRZ109" s="134"/>
      <c r="WSA109" s="134"/>
      <c r="WSB109" s="134"/>
      <c r="WSC109" s="134"/>
      <c r="WSD109" s="134"/>
      <c r="WSE109" s="134"/>
      <c r="WSF109" s="134"/>
      <c r="WSG109" s="134"/>
      <c r="WSH109" s="134"/>
      <c r="WSI109" s="134"/>
      <c r="WSJ109" s="134"/>
      <c r="WSK109" s="134"/>
      <c r="WSL109" s="134"/>
      <c r="WSM109" s="134"/>
      <c r="WSN109" s="134"/>
      <c r="WSO109" s="134"/>
      <c r="WSP109" s="134"/>
      <c r="WSQ109" s="134"/>
      <c r="WSR109" s="134"/>
      <c r="WSS109" s="134"/>
      <c r="WST109" s="134"/>
      <c r="WSU109" s="134"/>
      <c r="WSV109" s="134"/>
      <c r="WSW109" s="134"/>
      <c r="WSX109" s="134"/>
      <c r="WSY109" s="134"/>
      <c r="WSZ109" s="134"/>
      <c r="WTA109" s="134"/>
      <c r="WTB109" s="134"/>
      <c r="WTC109" s="134"/>
      <c r="WTD109" s="134"/>
      <c r="WTE109" s="134"/>
      <c r="WTF109" s="134"/>
      <c r="WTG109" s="134"/>
      <c r="WTH109" s="134"/>
      <c r="WTI109" s="134"/>
      <c r="WTJ109" s="134"/>
      <c r="WTK109" s="134"/>
      <c r="WTL109" s="134"/>
      <c r="WTM109" s="134"/>
      <c r="WTN109" s="134"/>
      <c r="WTO109" s="134"/>
      <c r="WTP109" s="134"/>
      <c r="WTQ109" s="134"/>
      <c r="WTR109" s="134"/>
      <c r="WTS109" s="134"/>
      <c r="WTT109" s="134"/>
      <c r="WTU109" s="134"/>
      <c r="WTV109" s="134"/>
      <c r="WTW109" s="134"/>
      <c r="WTX109" s="134"/>
      <c r="WTY109" s="134"/>
      <c r="WTZ109" s="134"/>
      <c r="WUA109" s="134"/>
      <c r="WUB109" s="134"/>
      <c r="WUC109" s="134"/>
      <c r="WUD109" s="134"/>
      <c r="WUE109" s="134"/>
      <c r="WUF109" s="134"/>
      <c r="WUG109" s="134"/>
      <c r="WUH109" s="134"/>
      <c r="WUI109" s="134"/>
      <c r="WUJ109" s="134"/>
      <c r="WUK109" s="134"/>
      <c r="WUL109" s="134"/>
      <c r="WUM109" s="134"/>
      <c r="WUN109" s="134"/>
      <c r="WUO109" s="134"/>
      <c r="WUP109" s="134"/>
      <c r="WUQ109" s="134"/>
      <c r="WUR109" s="134"/>
      <c r="WUS109" s="134"/>
      <c r="WUT109" s="134"/>
      <c r="WUU109" s="134"/>
      <c r="WUV109" s="134"/>
      <c r="WUW109" s="134"/>
      <c r="WUX109" s="134"/>
      <c r="WUY109" s="134"/>
      <c r="WUZ109" s="134"/>
      <c r="WVA109" s="134"/>
      <c r="WVB109" s="134"/>
      <c r="WVC109" s="134"/>
      <c r="WVD109" s="134"/>
      <c r="WVE109" s="134"/>
      <c r="WVF109" s="134"/>
      <c r="WVG109" s="134"/>
      <c r="WVH109" s="134"/>
      <c r="WVI109" s="134"/>
      <c r="WVJ109" s="134"/>
      <c r="WVK109" s="134"/>
      <c r="WVL109" s="134"/>
      <c r="WVM109" s="134"/>
      <c r="WVN109" s="134"/>
      <c r="WVO109" s="134"/>
      <c r="WVP109" s="134"/>
      <c r="WVQ109" s="134"/>
      <c r="WVR109" s="134"/>
      <c r="WVS109" s="134"/>
      <c r="WVT109" s="134"/>
      <c r="WVU109" s="134"/>
      <c r="WVV109" s="134"/>
      <c r="WVW109" s="134"/>
      <c r="WVX109" s="134"/>
      <c r="WVY109" s="134"/>
      <c r="WVZ109" s="134"/>
      <c r="WWA109" s="134"/>
      <c r="WWB109" s="134"/>
      <c r="WWC109" s="134"/>
      <c r="WWD109" s="134"/>
      <c r="WWE109" s="134"/>
      <c r="WWF109" s="134"/>
      <c r="WWG109" s="134"/>
      <c r="WWH109" s="134"/>
      <c r="WWI109" s="134"/>
      <c r="WWJ109" s="134"/>
      <c r="WWK109" s="134"/>
      <c r="WWL109" s="134"/>
      <c r="WWM109" s="134"/>
      <c r="WWN109" s="134"/>
      <c r="WWO109" s="134"/>
      <c r="WWP109" s="134"/>
      <c r="WWQ109" s="134"/>
      <c r="WWR109" s="134"/>
      <c r="WWS109" s="134"/>
      <c r="WWT109" s="134"/>
      <c r="WWU109" s="134"/>
      <c r="WWV109" s="134"/>
      <c r="WWW109" s="134"/>
      <c r="WWX109" s="134"/>
      <c r="WWY109" s="134"/>
      <c r="WWZ109" s="134"/>
      <c r="WXA109" s="134"/>
      <c r="WXB109" s="134"/>
      <c r="WXC109" s="134"/>
      <c r="WXD109" s="134"/>
      <c r="WXE109" s="134"/>
      <c r="WXF109" s="134"/>
      <c r="WXG109" s="134"/>
      <c r="WXH109" s="134"/>
      <c r="WXI109" s="134"/>
      <c r="WXJ109" s="134"/>
      <c r="WXK109" s="134"/>
      <c r="WXL109" s="134"/>
      <c r="WXM109" s="134"/>
      <c r="WXN109" s="134"/>
      <c r="WXO109" s="134"/>
      <c r="WXP109" s="134"/>
      <c r="WXQ109" s="134"/>
      <c r="WXR109" s="134"/>
      <c r="WXS109" s="134"/>
      <c r="WXT109" s="134"/>
      <c r="WXU109" s="134"/>
      <c r="WXV109" s="134"/>
      <c r="WXW109" s="134"/>
      <c r="WXX109" s="134"/>
      <c r="WXY109" s="134"/>
      <c r="WXZ109" s="134"/>
      <c r="WYA109" s="134"/>
      <c r="WYB109" s="134"/>
      <c r="WYC109" s="134"/>
      <c r="WYD109" s="134"/>
      <c r="WYE109" s="134"/>
      <c r="WYF109" s="134"/>
      <c r="WYG109" s="134"/>
      <c r="WYH109" s="134"/>
      <c r="WYI109" s="134"/>
      <c r="WYJ109" s="134"/>
      <c r="WYK109" s="134"/>
      <c r="WYL109" s="134"/>
      <c r="WYM109" s="134"/>
      <c r="WYN109" s="134"/>
      <c r="WYO109" s="134"/>
      <c r="WYP109" s="134"/>
      <c r="WYQ109" s="134"/>
      <c r="WYR109" s="134"/>
      <c r="WYS109" s="134"/>
      <c r="WYT109" s="134"/>
      <c r="WYU109" s="134"/>
      <c r="WYV109" s="134"/>
      <c r="WYW109" s="134"/>
      <c r="WYX109" s="134"/>
      <c r="WYY109" s="134"/>
      <c r="WYZ109" s="134"/>
      <c r="WZA109" s="134"/>
      <c r="WZB109" s="134"/>
      <c r="WZC109" s="134"/>
      <c r="WZD109" s="134"/>
      <c r="WZE109" s="134"/>
      <c r="WZF109" s="134"/>
      <c r="WZG109" s="134"/>
      <c r="WZH109" s="134"/>
      <c r="WZI109" s="134"/>
      <c r="WZJ109" s="134"/>
      <c r="WZK109" s="134"/>
      <c r="WZL109" s="134"/>
      <c r="WZM109" s="134"/>
      <c r="WZN109" s="134"/>
      <c r="WZO109" s="134"/>
      <c r="WZP109" s="134"/>
      <c r="WZQ109" s="134"/>
      <c r="WZR109" s="134"/>
      <c r="WZS109" s="134"/>
      <c r="WZT109" s="134"/>
      <c r="WZU109" s="134"/>
      <c r="WZV109" s="134"/>
      <c r="WZW109" s="134"/>
      <c r="WZX109" s="134"/>
      <c r="WZY109" s="134"/>
      <c r="WZZ109" s="134"/>
      <c r="XAA109" s="134"/>
      <c r="XAB109" s="134"/>
      <c r="XAC109" s="134"/>
      <c r="XAD109" s="134"/>
      <c r="XAE109" s="134"/>
      <c r="XAF109" s="134"/>
      <c r="XAG109" s="134"/>
      <c r="XAH109" s="134"/>
      <c r="XAI109" s="134"/>
      <c r="XAJ109" s="134"/>
      <c r="XAK109" s="134"/>
      <c r="XAL109" s="134"/>
      <c r="XAM109" s="134"/>
      <c r="XAN109" s="134"/>
      <c r="XAO109" s="134"/>
      <c r="XAP109" s="134"/>
      <c r="XAQ109" s="134"/>
      <c r="XAR109" s="134"/>
      <c r="XAS109" s="134"/>
      <c r="XAT109" s="134"/>
      <c r="XAU109" s="134"/>
      <c r="XAV109" s="134"/>
      <c r="XAW109" s="134"/>
      <c r="XAX109" s="134"/>
      <c r="XAY109" s="134"/>
      <c r="XAZ109" s="134"/>
      <c r="XBA109" s="134"/>
      <c r="XBB109" s="134"/>
      <c r="XBC109" s="134"/>
      <c r="XBD109" s="134"/>
      <c r="XBE109" s="134"/>
      <c r="XBF109" s="134"/>
      <c r="XBG109" s="134"/>
      <c r="XBH109" s="134"/>
      <c r="XBI109" s="134"/>
      <c r="XBJ109" s="134"/>
      <c r="XBK109" s="134"/>
      <c r="XBL109" s="134"/>
      <c r="XBM109" s="134"/>
      <c r="XBN109" s="134"/>
      <c r="XBO109" s="134"/>
      <c r="XBP109" s="134"/>
      <c r="XBQ109" s="134"/>
      <c r="XBR109" s="134"/>
      <c r="XBS109" s="134"/>
      <c r="XBT109" s="134"/>
      <c r="XBU109" s="134"/>
      <c r="XBV109" s="134"/>
      <c r="XBW109" s="134"/>
      <c r="XBX109" s="134"/>
      <c r="XBY109" s="134"/>
      <c r="XBZ109" s="134"/>
      <c r="XCA109" s="134"/>
      <c r="XCB109" s="134"/>
      <c r="XCC109" s="134"/>
      <c r="XCD109" s="134"/>
      <c r="XCE109" s="134"/>
      <c r="XCF109" s="134"/>
      <c r="XCG109" s="134"/>
      <c r="XCH109" s="134"/>
      <c r="XCI109" s="134"/>
      <c r="XCJ109" s="134"/>
      <c r="XCK109" s="134"/>
      <c r="XCL109" s="134"/>
      <c r="XCM109" s="134"/>
      <c r="XCN109" s="134"/>
      <c r="XCO109" s="134"/>
      <c r="XCP109" s="134"/>
      <c r="XCQ109" s="134"/>
      <c r="XCR109" s="134"/>
      <c r="XCS109" s="134"/>
      <c r="XCT109" s="134"/>
      <c r="XCU109" s="134"/>
      <c r="XCV109" s="134"/>
      <c r="XCW109" s="134"/>
      <c r="XCX109" s="134"/>
      <c r="XCY109" s="134"/>
      <c r="XCZ109" s="134"/>
      <c r="XDA109" s="134"/>
      <c r="XDB109" s="134"/>
      <c r="XDC109" s="134"/>
      <c r="XDD109" s="134"/>
      <c r="XDE109" s="134"/>
      <c r="XDF109" s="134"/>
      <c r="XDG109" s="134"/>
      <c r="XDH109" s="134"/>
      <c r="XDI109" s="134"/>
      <c r="XDJ109" s="134"/>
      <c r="XDK109" s="134"/>
      <c r="XDL109" s="134"/>
      <c r="XDM109" s="134"/>
      <c r="XDN109" s="134"/>
      <c r="XDO109" s="134"/>
      <c r="XDP109" s="134"/>
      <c r="XDQ109" s="134"/>
      <c r="XDR109" s="134"/>
      <c r="XDS109" s="134"/>
      <c r="XDT109" s="134"/>
      <c r="XDU109" s="134"/>
      <c r="XDV109" s="134"/>
      <c r="XDW109" s="134"/>
      <c r="XDX109" s="134"/>
      <c r="XDY109" s="134"/>
      <c r="XDZ109" s="134"/>
      <c r="XEA109" s="134"/>
      <c r="XEB109" s="134"/>
      <c r="XEC109" s="134"/>
      <c r="XED109" s="134"/>
      <c r="XEE109" s="134"/>
      <c r="XEF109" s="134"/>
      <c r="XEG109" s="134"/>
      <c r="XEH109" s="134"/>
      <c r="XEI109" s="134"/>
      <c r="XEJ109" s="134"/>
      <c r="XEK109" s="134"/>
      <c r="XEL109" s="134"/>
      <c r="XEM109" s="134"/>
      <c r="XEN109" s="134"/>
      <c r="XEO109" s="134"/>
      <c r="XEP109" s="134"/>
      <c r="XEQ109" s="134"/>
      <c r="XER109" s="134"/>
      <c r="XES109" s="134"/>
      <c r="XET109" s="134"/>
      <c r="XEU109" s="134"/>
      <c r="XEV109" s="134"/>
      <c r="XEW109" s="134"/>
      <c r="XEX109" s="134"/>
      <c r="XEY109" s="134"/>
      <c r="XEZ109" s="134"/>
      <c r="XFA109" s="134"/>
      <c r="XFB109" s="134"/>
      <c r="XFC109" s="134"/>
      <c r="XFD109" s="134"/>
    </row>
    <row r="110" spans="2:16384" s="151" customFormat="1" ht="29.25" customHeight="1">
      <c r="B110" s="739" t="s">
        <v>138</v>
      </c>
      <c r="C110" s="741" t="s">
        <v>139</v>
      </c>
      <c r="D110" s="741" t="s">
        <v>140</v>
      </c>
      <c r="E110" s="741" t="s">
        <v>141</v>
      </c>
      <c r="F110" s="741" t="s">
        <v>142</v>
      </c>
      <c r="G110" s="741" t="s">
        <v>143</v>
      </c>
      <c r="H110" s="741" t="s">
        <v>144</v>
      </c>
      <c r="I110" s="144" t="s">
        <v>145</v>
      </c>
      <c r="J110" s="741" t="s">
        <v>146</v>
      </c>
      <c r="K110" s="741" t="s">
        <v>147</v>
      </c>
      <c r="L110" s="145" t="s">
        <v>148</v>
      </c>
      <c r="M110" s="146" t="s">
        <v>149</v>
      </c>
      <c r="N110" s="145" t="s">
        <v>150</v>
      </c>
      <c r="O110" s="147" t="s">
        <v>151</v>
      </c>
      <c r="P110" s="147" t="s">
        <v>233</v>
      </c>
      <c r="Q110" s="148" t="s">
        <v>234</v>
      </c>
      <c r="R110" s="147" t="s">
        <v>235</v>
      </c>
      <c r="S110" s="149"/>
      <c r="T110" s="207"/>
      <c r="U110" s="150" t="s">
        <v>156</v>
      </c>
      <c r="V110" s="145" t="s">
        <v>150</v>
      </c>
      <c r="W110" s="147" t="s">
        <v>151</v>
      </c>
      <c r="X110" s="150" t="s">
        <v>156</v>
      </c>
      <c r="Y110" s="146" t="s">
        <v>149</v>
      </c>
      <c r="Z110" s="145" t="s">
        <v>150</v>
      </c>
      <c r="AA110" s="147" t="s">
        <v>151</v>
      </c>
      <c r="AB110" s="208" t="s">
        <v>233</v>
      </c>
      <c r="AC110" s="146" t="s">
        <v>154</v>
      </c>
      <c r="AD110" s="208" t="s">
        <v>155</v>
      </c>
    </row>
    <row r="111" spans="2:16384" s="151" customFormat="1" ht="63.75" customHeight="1" thickBot="1">
      <c r="B111" s="740"/>
      <c r="C111" s="742"/>
      <c r="D111" s="743"/>
      <c r="E111" s="743"/>
      <c r="F111" s="743"/>
      <c r="G111" s="743"/>
      <c r="H111" s="743"/>
      <c r="I111" s="200">
        <f>SUM(I112:I119)</f>
        <v>9720</v>
      </c>
      <c r="J111" s="742"/>
      <c r="K111" s="742"/>
      <c r="L111" s="153" t="s">
        <v>157</v>
      </c>
      <c r="M111" s="153" t="s">
        <v>157</v>
      </c>
      <c r="N111" s="153" t="s">
        <v>157</v>
      </c>
      <c r="O111" s="154" t="s">
        <v>157</v>
      </c>
      <c r="P111" s="156" t="s">
        <v>157</v>
      </c>
      <c r="Q111" s="155" t="s">
        <v>157</v>
      </c>
      <c r="R111" s="156" t="s">
        <v>157</v>
      </c>
      <c r="S111" s="149"/>
      <c r="T111" s="209"/>
      <c r="U111" s="157" t="s">
        <v>131</v>
      </c>
      <c r="V111" s="210" t="s">
        <v>131</v>
      </c>
      <c r="W111" s="157" t="s">
        <v>131</v>
      </c>
      <c r="X111" s="157" t="s">
        <v>132</v>
      </c>
      <c r="Y111" s="158" t="s">
        <v>132</v>
      </c>
      <c r="Z111" s="159" t="s">
        <v>132</v>
      </c>
      <c r="AA111" s="160" t="s">
        <v>132</v>
      </c>
      <c r="AB111" s="211" t="s">
        <v>132</v>
      </c>
      <c r="AC111" s="158" t="s">
        <v>132</v>
      </c>
      <c r="AD111" s="211" t="s">
        <v>132</v>
      </c>
    </row>
    <row r="112" spans="2:16384" s="214" customFormat="1" ht="12.75">
      <c r="B112" s="162" t="s">
        <v>160</v>
      </c>
      <c r="C112" s="137" t="s">
        <v>160</v>
      </c>
      <c r="D112" s="163">
        <v>185</v>
      </c>
      <c r="E112" s="163" t="s">
        <v>161</v>
      </c>
      <c r="F112" s="163">
        <v>1</v>
      </c>
      <c r="G112" s="163">
        <v>180</v>
      </c>
      <c r="H112" s="163">
        <v>6</v>
      </c>
      <c r="I112" s="163">
        <f t="shared" ref="I112:I119" si="36">F112*G112*H112</f>
        <v>1080</v>
      </c>
      <c r="J112" s="163" t="e">
        <f>'Offroad Tiers LF'!#REF!</f>
        <v>#REF!</v>
      </c>
      <c r="K112" s="163">
        <v>250</v>
      </c>
      <c r="L112" s="139" t="e">
        <f>IF($D112&lt;11,'Offroad Tiers EF'!$Z$5*$D112*$J112,IF($D112&lt;25,'Offroad Tiers EF'!$Z$6*$D112*$J112,IF($D112&lt;50,'Offroad Tiers EF'!$Z$7*$D112*$J112,IF($D112&lt;75,'Offroad Tiers EF'!$Z$8*$D112*$J112,IF($D112&lt;100,'Offroad Tiers EF'!$Z$9*$D112*$J112,IF($D112&lt;175,'Offroad Tiers EF'!$Z$10*$D112*$J112,IF($D112&lt;300,'Offroad Tiers EF'!$Z$11*$D112*$J112,IF($D112&lt;600,'Offroad Tiers EF'!$Z$12*$D112*$J112,"!"))))))))</f>
        <v>#REF!</v>
      </c>
      <c r="M112" s="164">
        <f>'[7]Offroad SCAB EF'!E277</f>
        <v>0</v>
      </c>
      <c r="N112" s="139" t="e">
        <f>IF($D112&lt;11,'Offroad Tiers EF'!$AD$5*$D112*$J112,IF($D112&lt;25,'Offroad Tiers EF'!$AD$6*$D112*$J112,IF($D112&lt;50,'Offroad Tiers EF'!$AD$7*$D112*$J112,IF($D112&lt;75,'Offroad Tiers EF'!$AD$8*$D112*$J112,IF($D112&lt;100,'Offroad Tiers EF'!$AD$9*$D112*$J112,IF($D112&lt;175,'Offroad Tiers EF'!$AD$10*$D112*$J112,IF($D112&lt;300,'Offroad Tiers EF'!$AD$11*$D112*$J112,IF($D112&lt;600,'Offroad Tiers EF'!$AD$12*$D112*$J112,"!"))))))))</f>
        <v>#REF!</v>
      </c>
      <c r="O112" s="165" t="e">
        <f>IF($D112&lt;11,'Offroad Tiers EF'!$AB$5*$D112*$J112,IF($D112&lt;25,'Offroad Tiers EF'!$AB$6*$D112*$J112,IF($D112&lt;50,'Offroad Tiers EF'!$AB$7*$D112*$J112,IF($D112&lt;75,'Offroad Tiers EF'!$AB$8*$D112*$J112,IF($D112&lt;100,'Offroad Tiers EF'!$AB$9*$D112*$J112,IF($D112&lt;175,'Offroad Tiers EF'!$AB$10*$D112*$J112,IF($D112&lt;300,'Offroad Tiers EF'!$AB$11*$D112*$J112,IF($D112&lt;600,'Offroad Tiers EF'!$AB$12*$D112*$J112,"!"))))))))</f>
        <v>#REF!</v>
      </c>
      <c r="P112" s="166">
        <f>'[7]Offroad SCAB EF'!I192</f>
        <v>93.900475080368778</v>
      </c>
      <c r="Q112" s="164">
        <f>'[7]Offroad SCAB EF'!J193</f>
        <v>1.7805359657133975E-2</v>
      </c>
      <c r="R112" s="166">
        <f t="shared" ref="R112" si="37">Q112*$O$5</f>
        <v>7.9817129497497148E-3</v>
      </c>
      <c r="S112" s="167"/>
      <c r="T112" s="169"/>
      <c r="U112" s="212" t="e">
        <f t="shared" ref="U112:U119" si="38">$F112*L112*$H112</f>
        <v>#REF!</v>
      </c>
      <c r="V112" s="164" t="e">
        <f>$F112*N112*$H112</f>
        <v>#REF!</v>
      </c>
      <c r="W112" s="213" t="e">
        <f>$F112*O112*$H112</f>
        <v>#REF!</v>
      </c>
      <c r="X112" s="169" t="e">
        <f t="shared" ref="X112:AD119" si="39">L112*$I112/2000</f>
        <v>#REF!</v>
      </c>
      <c r="Y112" s="164">
        <f t="shared" si="39"/>
        <v>0</v>
      </c>
      <c r="Z112" s="164" t="e">
        <f t="shared" si="39"/>
        <v>#REF!</v>
      </c>
      <c r="AA112" s="164" t="e">
        <f t="shared" si="39"/>
        <v>#REF!</v>
      </c>
      <c r="AB112" s="166">
        <f t="shared" si="39"/>
        <v>50.706256543399142</v>
      </c>
      <c r="AC112" s="164">
        <f t="shared" si="39"/>
        <v>9.6148942148523465E-3</v>
      </c>
      <c r="AD112" s="166">
        <f t="shared" si="39"/>
        <v>4.3101249928648461E-3</v>
      </c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1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1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  <c r="HQ112" s="151"/>
      <c r="HR112" s="151"/>
      <c r="HS112" s="151"/>
      <c r="HT112" s="151"/>
      <c r="HU112" s="151"/>
      <c r="HV112" s="151"/>
      <c r="HW112" s="151"/>
      <c r="HX112" s="151"/>
      <c r="HY112" s="151"/>
      <c r="HZ112" s="151"/>
      <c r="IA112" s="151"/>
      <c r="IB112" s="151"/>
      <c r="IC112" s="151"/>
      <c r="ID112" s="151"/>
      <c r="IE112" s="151"/>
      <c r="IF112" s="151"/>
      <c r="IG112" s="151"/>
      <c r="IH112" s="151"/>
      <c r="II112" s="151"/>
      <c r="IJ112" s="151"/>
      <c r="IK112" s="151"/>
      <c r="IL112" s="151"/>
      <c r="IM112" s="151"/>
      <c r="IN112" s="151"/>
      <c r="IO112" s="151"/>
      <c r="IP112" s="151"/>
      <c r="IQ112" s="151"/>
      <c r="IR112" s="151"/>
      <c r="IS112" s="151"/>
      <c r="IT112" s="151"/>
      <c r="IU112" s="151"/>
      <c r="IV112" s="151"/>
      <c r="IW112" s="151"/>
      <c r="IX112" s="151"/>
      <c r="IY112" s="151"/>
      <c r="IZ112" s="151"/>
      <c r="JA112" s="151"/>
      <c r="JB112" s="151"/>
      <c r="JC112" s="151"/>
      <c r="JD112" s="151"/>
      <c r="JE112" s="151"/>
      <c r="JF112" s="151"/>
      <c r="JG112" s="151"/>
      <c r="JH112" s="151"/>
      <c r="JI112" s="151"/>
      <c r="JJ112" s="151"/>
      <c r="JK112" s="151"/>
      <c r="JL112" s="151"/>
      <c r="JM112" s="151"/>
      <c r="JN112" s="151"/>
      <c r="JO112" s="151"/>
      <c r="JP112" s="151"/>
      <c r="JQ112" s="151"/>
      <c r="JR112" s="151"/>
      <c r="JS112" s="151"/>
      <c r="JT112" s="151"/>
      <c r="JU112" s="151"/>
      <c r="JV112" s="151"/>
      <c r="JW112" s="151"/>
      <c r="JX112" s="151"/>
      <c r="JY112" s="151"/>
      <c r="JZ112" s="151"/>
      <c r="KA112" s="151"/>
      <c r="KB112" s="151"/>
      <c r="KC112" s="151"/>
      <c r="KD112" s="151"/>
      <c r="KE112" s="151"/>
      <c r="KF112" s="151"/>
      <c r="KG112" s="151"/>
      <c r="KH112" s="151"/>
      <c r="KI112" s="151"/>
      <c r="KJ112" s="151"/>
      <c r="KK112" s="151"/>
      <c r="KL112" s="151"/>
      <c r="KM112" s="151"/>
      <c r="KN112" s="151"/>
      <c r="KO112" s="151"/>
      <c r="KP112" s="151"/>
      <c r="KQ112" s="151"/>
      <c r="KR112" s="151"/>
      <c r="KS112" s="151"/>
      <c r="KT112" s="151"/>
      <c r="KU112" s="151"/>
      <c r="KV112" s="151"/>
      <c r="KW112" s="151"/>
      <c r="KX112" s="151"/>
      <c r="KY112" s="151"/>
      <c r="KZ112" s="151"/>
      <c r="LA112" s="151"/>
      <c r="LB112" s="151"/>
      <c r="LC112" s="151"/>
      <c r="LD112" s="151"/>
      <c r="LE112" s="151"/>
      <c r="LF112" s="151"/>
      <c r="LG112" s="151"/>
      <c r="LH112" s="151"/>
      <c r="LI112" s="151"/>
      <c r="LJ112" s="151"/>
      <c r="LK112" s="151"/>
      <c r="LL112" s="151"/>
      <c r="LM112" s="151"/>
      <c r="LN112" s="151"/>
      <c r="LO112" s="151"/>
      <c r="LP112" s="151"/>
      <c r="LQ112" s="151"/>
      <c r="LR112" s="151"/>
      <c r="LS112" s="151"/>
      <c r="LT112" s="151"/>
      <c r="LU112" s="151"/>
      <c r="LV112" s="151"/>
      <c r="LW112" s="151"/>
      <c r="LX112" s="151"/>
      <c r="LY112" s="151"/>
      <c r="LZ112" s="151"/>
      <c r="MA112" s="151"/>
      <c r="MB112" s="151"/>
      <c r="MC112" s="151"/>
      <c r="MD112" s="151"/>
      <c r="ME112" s="151"/>
      <c r="MF112" s="151"/>
      <c r="MG112" s="151"/>
      <c r="MH112" s="151"/>
      <c r="MI112" s="151"/>
      <c r="MJ112" s="151"/>
      <c r="MK112" s="151"/>
      <c r="ML112" s="151"/>
      <c r="MM112" s="151"/>
      <c r="MN112" s="151"/>
      <c r="MO112" s="151"/>
      <c r="MP112" s="151"/>
      <c r="MQ112" s="151"/>
      <c r="MR112" s="151"/>
      <c r="MS112" s="151"/>
      <c r="MT112" s="151"/>
      <c r="MU112" s="151"/>
      <c r="MV112" s="151"/>
      <c r="MW112" s="151"/>
      <c r="MX112" s="151"/>
      <c r="MY112" s="151"/>
      <c r="MZ112" s="151"/>
      <c r="NA112" s="151"/>
      <c r="NB112" s="151"/>
      <c r="NC112" s="151"/>
      <c r="ND112" s="151"/>
      <c r="NE112" s="151"/>
      <c r="NF112" s="151"/>
      <c r="NG112" s="151"/>
      <c r="NH112" s="151"/>
      <c r="NI112" s="151"/>
      <c r="NJ112" s="151"/>
      <c r="NK112" s="151"/>
      <c r="NL112" s="151"/>
      <c r="NM112" s="151"/>
      <c r="NN112" s="151"/>
      <c r="NO112" s="151"/>
      <c r="NP112" s="151"/>
      <c r="NQ112" s="151"/>
      <c r="NR112" s="151"/>
      <c r="NS112" s="151"/>
      <c r="NT112" s="151"/>
      <c r="NU112" s="151"/>
      <c r="NV112" s="151"/>
      <c r="NW112" s="151"/>
      <c r="NX112" s="151"/>
      <c r="NY112" s="151"/>
      <c r="NZ112" s="151"/>
      <c r="OA112" s="151"/>
      <c r="OB112" s="151"/>
      <c r="OC112" s="151"/>
      <c r="OD112" s="151"/>
      <c r="OE112" s="151"/>
      <c r="OF112" s="151"/>
      <c r="OG112" s="151"/>
      <c r="OH112" s="151"/>
      <c r="OI112" s="151"/>
      <c r="OJ112" s="151"/>
      <c r="OK112" s="151"/>
      <c r="OL112" s="151"/>
      <c r="OM112" s="151"/>
      <c r="ON112" s="151"/>
      <c r="OO112" s="151"/>
      <c r="OP112" s="151"/>
      <c r="OQ112" s="151"/>
      <c r="OR112" s="151"/>
      <c r="OS112" s="151"/>
      <c r="OT112" s="151"/>
      <c r="OU112" s="151"/>
      <c r="OV112" s="151"/>
      <c r="OW112" s="151"/>
      <c r="OX112" s="151"/>
      <c r="OY112" s="151"/>
      <c r="OZ112" s="151"/>
      <c r="PA112" s="151"/>
      <c r="PB112" s="151"/>
      <c r="PC112" s="151"/>
      <c r="PD112" s="151"/>
      <c r="PE112" s="151"/>
      <c r="PF112" s="151"/>
      <c r="PG112" s="151"/>
      <c r="PH112" s="151"/>
      <c r="PI112" s="151"/>
      <c r="PJ112" s="151"/>
      <c r="PK112" s="151"/>
      <c r="PL112" s="151"/>
      <c r="PM112" s="151"/>
      <c r="PN112" s="151"/>
      <c r="PO112" s="151"/>
      <c r="PP112" s="151"/>
      <c r="PQ112" s="151"/>
      <c r="PR112" s="151"/>
      <c r="PS112" s="151"/>
      <c r="PT112" s="151"/>
      <c r="PU112" s="151"/>
      <c r="PV112" s="151"/>
      <c r="PW112" s="151"/>
      <c r="PX112" s="151"/>
      <c r="PY112" s="151"/>
      <c r="PZ112" s="151"/>
      <c r="QA112" s="151"/>
      <c r="QB112" s="151"/>
      <c r="QC112" s="151"/>
      <c r="QD112" s="151"/>
      <c r="QE112" s="151"/>
      <c r="QF112" s="151"/>
      <c r="QG112" s="151"/>
      <c r="QH112" s="151"/>
      <c r="QI112" s="151"/>
      <c r="QJ112" s="151"/>
      <c r="QK112" s="151"/>
      <c r="QL112" s="151"/>
      <c r="QM112" s="151"/>
      <c r="QN112" s="151"/>
      <c r="QO112" s="151"/>
      <c r="QP112" s="151"/>
      <c r="QQ112" s="151"/>
      <c r="QR112" s="151"/>
      <c r="QS112" s="151"/>
      <c r="QT112" s="151"/>
      <c r="QU112" s="151"/>
      <c r="QV112" s="151"/>
      <c r="QW112" s="151"/>
      <c r="QX112" s="151"/>
      <c r="QY112" s="151"/>
      <c r="QZ112" s="151"/>
      <c r="RA112" s="151"/>
      <c r="RB112" s="151"/>
      <c r="RC112" s="151"/>
      <c r="RD112" s="151"/>
      <c r="RE112" s="151"/>
      <c r="RF112" s="151"/>
      <c r="RG112" s="151"/>
      <c r="RH112" s="151"/>
      <c r="RI112" s="151"/>
      <c r="RJ112" s="151"/>
      <c r="RK112" s="151"/>
      <c r="RL112" s="151"/>
      <c r="RM112" s="151"/>
      <c r="RN112" s="151"/>
      <c r="RO112" s="151"/>
      <c r="RP112" s="151"/>
      <c r="RQ112" s="151"/>
      <c r="RR112" s="151"/>
      <c r="RS112" s="151"/>
      <c r="RT112" s="151"/>
      <c r="RU112" s="151"/>
      <c r="RV112" s="151"/>
      <c r="RW112" s="151"/>
      <c r="RX112" s="151"/>
      <c r="RY112" s="151"/>
      <c r="RZ112" s="151"/>
      <c r="SA112" s="151"/>
      <c r="SB112" s="151"/>
      <c r="SC112" s="151"/>
      <c r="SD112" s="151"/>
      <c r="SE112" s="151"/>
      <c r="SF112" s="151"/>
      <c r="SG112" s="151"/>
      <c r="SH112" s="151"/>
      <c r="SI112" s="151"/>
      <c r="SJ112" s="151"/>
      <c r="SK112" s="151"/>
      <c r="SL112" s="151"/>
      <c r="SM112" s="151"/>
      <c r="SN112" s="151"/>
      <c r="SO112" s="151"/>
      <c r="SP112" s="151"/>
      <c r="SQ112" s="151"/>
      <c r="SR112" s="151"/>
      <c r="SS112" s="151"/>
      <c r="ST112" s="151"/>
      <c r="SU112" s="151"/>
      <c r="SV112" s="151"/>
      <c r="SW112" s="151"/>
      <c r="SX112" s="151"/>
      <c r="SY112" s="151"/>
      <c r="SZ112" s="151"/>
      <c r="TA112" s="151"/>
      <c r="TB112" s="151"/>
      <c r="TC112" s="151"/>
      <c r="TD112" s="151"/>
      <c r="TE112" s="151"/>
      <c r="TF112" s="151"/>
      <c r="TG112" s="151"/>
      <c r="TH112" s="151"/>
      <c r="TI112" s="151"/>
      <c r="TJ112" s="151"/>
      <c r="TK112" s="151"/>
      <c r="TL112" s="151"/>
      <c r="TM112" s="151"/>
      <c r="TN112" s="151"/>
      <c r="TO112" s="151"/>
      <c r="TP112" s="151"/>
      <c r="TQ112" s="151"/>
      <c r="TR112" s="151"/>
      <c r="TS112" s="151"/>
      <c r="TT112" s="151"/>
      <c r="TU112" s="151"/>
      <c r="TV112" s="151"/>
      <c r="TW112" s="151"/>
      <c r="TX112" s="151"/>
      <c r="TY112" s="151"/>
      <c r="TZ112" s="151"/>
      <c r="UA112" s="151"/>
      <c r="UB112" s="151"/>
      <c r="UC112" s="151"/>
      <c r="UD112" s="151"/>
      <c r="UE112" s="151"/>
      <c r="UF112" s="151"/>
      <c r="UG112" s="151"/>
      <c r="UH112" s="151"/>
      <c r="UI112" s="151"/>
      <c r="UJ112" s="151"/>
      <c r="UK112" s="151"/>
      <c r="UL112" s="151"/>
      <c r="UM112" s="151"/>
      <c r="UN112" s="151"/>
      <c r="UO112" s="151"/>
      <c r="UP112" s="151"/>
      <c r="UQ112" s="151"/>
      <c r="UR112" s="151"/>
      <c r="US112" s="151"/>
      <c r="UT112" s="151"/>
      <c r="UU112" s="151"/>
      <c r="UV112" s="151"/>
      <c r="UW112" s="151"/>
      <c r="UX112" s="151"/>
      <c r="UY112" s="151"/>
      <c r="UZ112" s="151"/>
      <c r="VA112" s="151"/>
      <c r="VB112" s="151"/>
      <c r="VC112" s="151"/>
      <c r="VD112" s="151"/>
      <c r="VE112" s="151"/>
      <c r="VF112" s="151"/>
      <c r="VG112" s="151"/>
      <c r="VH112" s="151"/>
      <c r="VI112" s="151"/>
      <c r="VJ112" s="151"/>
      <c r="VK112" s="151"/>
      <c r="VL112" s="151"/>
      <c r="VM112" s="151"/>
      <c r="VN112" s="151"/>
      <c r="VO112" s="151"/>
      <c r="VP112" s="151"/>
      <c r="VQ112" s="151"/>
      <c r="VR112" s="151"/>
      <c r="VS112" s="151"/>
      <c r="VT112" s="151"/>
      <c r="VU112" s="151"/>
      <c r="VV112" s="151"/>
      <c r="VW112" s="151"/>
      <c r="VX112" s="151"/>
      <c r="VY112" s="151"/>
      <c r="VZ112" s="151"/>
      <c r="WA112" s="151"/>
      <c r="WB112" s="151"/>
      <c r="WC112" s="151"/>
      <c r="WD112" s="151"/>
      <c r="WE112" s="151"/>
      <c r="WF112" s="151"/>
      <c r="WG112" s="151"/>
      <c r="WH112" s="151"/>
      <c r="WI112" s="151"/>
      <c r="WJ112" s="151"/>
      <c r="WK112" s="151"/>
      <c r="WL112" s="151"/>
      <c r="WM112" s="151"/>
      <c r="WN112" s="151"/>
      <c r="WO112" s="151"/>
      <c r="WP112" s="151"/>
      <c r="WQ112" s="151"/>
      <c r="WR112" s="151"/>
      <c r="WS112" s="151"/>
      <c r="WT112" s="151"/>
      <c r="WU112" s="151"/>
      <c r="WV112" s="151"/>
      <c r="WW112" s="151"/>
      <c r="WX112" s="151"/>
      <c r="WY112" s="151"/>
      <c r="WZ112" s="151"/>
      <c r="XA112" s="151"/>
      <c r="XB112" s="151"/>
      <c r="XC112" s="151"/>
      <c r="XD112" s="151"/>
      <c r="XE112" s="151"/>
      <c r="XF112" s="151"/>
      <c r="XG112" s="151"/>
      <c r="XH112" s="151"/>
      <c r="XI112" s="151"/>
      <c r="XJ112" s="151"/>
      <c r="XK112" s="151"/>
      <c r="XL112" s="151"/>
      <c r="XM112" s="151"/>
      <c r="XN112" s="151"/>
      <c r="XO112" s="151"/>
      <c r="XP112" s="151"/>
      <c r="XQ112" s="151"/>
      <c r="XR112" s="151"/>
      <c r="XS112" s="151"/>
      <c r="XT112" s="151"/>
      <c r="XU112" s="151"/>
      <c r="XV112" s="151"/>
      <c r="XW112" s="151"/>
      <c r="XX112" s="151"/>
      <c r="XY112" s="151"/>
      <c r="XZ112" s="151"/>
      <c r="YA112" s="151"/>
      <c r="YB112" s="151"/>
      <c r="YC112" s="151"/>
      <c r="YD112" s="151"/>
      <c r="YE112" s="151"/>
      <c r="YF112" s="151"/>
      <c r="YG112" s="151"/>
      <c r="YH112" s="151"/>
      <c r="YI112" s="151"/>
      <c r="YJ112" s="151"/>
      <c r="YK112" s="151"/>
      <c r="YL112" s="151"/>
      <c r="YM112" s="151"/>
      <c r="YN112" s="151"/>
      <c r="YO112" s="151"/>
      <c r="YP112" s="151"/>
      <c r="YQ112" s="151"/>
      <c r="YR112" s="151"/>
      <c r="YS112" s="151"/>
      <c r="YT112" s="151"/>
      <c r="YU112" s="151"/>
      <c r="YV112" s="151"/>
      <c r="YW112" s="151"/>
      <c r="YX112" s="151"/>
      <c r="YY112" s="151"/>
      <c r="YZ112" s="151"/>
      <c r="ZA112" s="151"/>
      <c r="ZB112" s="151"/>
      <c r="ZC112" s="151"/>
      <c r="ZD112" s="151"/>
      <c r="ZE112" s="151"/>
      <c r="ZF112" s="151"/>
      <c r="ZG112" s="151"/>
      <c r="ZH112" s="151"/>
      <c r="ZI112" s="151"/>
      <c r="ZJ112" s="151"/>
      <c r="ZK112" s="151"/>
      <c r="ZL112" s="151"/>
      <c r="ZM112" s="151"/>
      <c r="ZN112" s="151"/>
      <c r="ZO112" s="151"/>
      <c r="ZP112" s="151"/>
      <c r="ZQ112" s="151"/>
      <c r="ZR112" s="151"/>
      <c r="ZS112" s="151"/>
      <c r="ZT112" s="151"/>
      <c r="ZU112" s="151"/>
      <c r="ZV112" s="151"/>
      <c r="ZW112" s="151"/>
      <c r="ZX112" s="151"/>
      <c r="ZY112" s="151"/>
      <c r="ZZ112" s="151"/>
      <c r="AAA112" s="151"/>
      <c r="AAB112" s="151"/>
      <c r="AAC112" s="151"/>
      <c r="AAD112" s="151"/>
      <c r="AAE112" s="151"/>
      <c r="AAF112" s="151"/>
      <c r="AAG112" s="151"/>
      <c r="AAH112" s="151"/>
      <c r="AAI112" s="151"/>
      <c r="AAJ112" s="151"/>
      <c r="AAK112" s="151"/>
      <c r="AAL112" s="151"/>
      <c r="AAM112" s="151"/>
      <c r="AAN112" s="151"/>
      <c r="AAO112" s="151"/>
      <c r="AAP112" s="151"/>
      <c r="AAQ112" s="151"/>
      <c r="AAR112" s="151"/>
      <c r="AAS112" s="151"/>
      <c r="AAT112" s="151"/>
      <c r="AAU112" s="151"/>
      <c r="AAV112" s="151"/>
      <c r="AAW112" s="151"/>
      <c r="AAX112" s="151"/>
      <c r="AAY112" s="151"/>
      <c r="AAZ112" s="151"/>
      <c r="ABA112" s="151"/>
      <c r="ABB112" s="151"/>
      <c r="ABC112" s="151"/>
      <c r="ABD112" s="151"/>
      <c r="ABE112" s="151"/>
      <c r="ABF112" s="151"/>
      <c r="ABG112" s="151"/>
      <c r="ABH112" s="151"/>
      <c r="ABI112" s="151"/>
      <c r="ABJ112" s="151"/>
      <c r="ABK112" s="151"/>
      <c r="ABL112" s="151"/>
      <c r="ABM112" s="151"/>
      <c r="ABN112" s="151"/>
      <c r="ABO112" s="151"/>
      <c r="ABP112" s="151"/>
      <c r="ABQ112" s="151"/>
      <c r="ABR112" s="151"/>
      <c r="ABS112" s="151"/>
      <c r="ABT112" s="151"/>
      <c r="ABU112" s="151"/>
      <c r="ABV112" s="151"/>
      <c r="ABW112" s="151"/>
      <c r="ABX112" s="151"/>
      <c r="ABY112" s="151"/>
      <c r="ABZ112" s="151"/>
      <c r="ACA112" s="151"/>
      <c r="ACB112" s="151"/>
      <c r="ACC112" s="151"/>
      <c r="ACD112" s="151"/>
      <c r="ACE112" s="151"/>
      <c r="ACF112" s="151"/>
      <c r="ACG112" s="151"/>
      <c r="ACH112" s="151"/>
      <c r="ACI112" s="151"/>
      <c r="ACJ112" s="151"/>
      <c r="ACK112" s="151"/>
      <c r="ACL112" s="151"/>
      <c r="ACM112" s="151"/>
      <c r="ACN112" s="151"/>
      <c r="ACO112" s="151"/>
      <c r="ACP112" s="151"/>
      <c r="ACQ112" s="151"/>
      <c r="ACR112" s="151"/>
      <c r="ACS112" s="151"/>
      <c r="ACT112" s="151"/>
      <c r="ACU112" s="151"/>
      <c r="ACV112" s="151"/>
      <c r="ACW112" s="151"/>
      <c r="ACX112" s="151"/>
      <c r="ACY112" s="151"/>
      <c r="ACZ112" s="151"/>
      <c r="ADA112" s="151"/>
      <c r="ADB112" s="151"/>
      <c r="ADC112" s="151"/>
      <c r="ADD112" s="151"/>
      <c r="ADE112" s="151"/>
      <c r="ADF112" s="151"/>
      <c r="ADG112" s="151"/>
      <c r="ADH112" s="151"/>
      <c r="ADI112" s="151"/>
      <c r="ADJ112" s="151"/>
      <c r="ADK112" s="151"/>
      <c r="ADL112" s="151"/>
      <c r="ADM112" s="151"/>
      <c r="ADN112" s="151"/>
      <c r="ADO112" s="151"/>
      <c r="ADP112" s="151"/>
      <c r="ADQ112" s="151"/>
      <c r="ADR112" s="151"/>
      <c r="ADS112" s="151"/>
      <c r="ADT112" s="151"/>
      <c r="ADU112" s="151"/>
      <c r="ADV112" s="151"/>
      <c r="ADW112" s="151"/>
      <c r="ADX112" s="151"/>
      <c r="ADY112" s="151"/>
      <c r="ADZ112" s="151"/>
      <c r="AEA112" s="151"/>
      <c r="AEB112" s="151"/>
      <c r="AEC112" s="151"/>
      <c r="AED112" s="151"/>
      <c r="AEE112" s="151"/>
      <c r="AEF112" s="151"/>
      <c r="AEG112" s="151"/>
      <c r="AEH112" s="151"/>
      <c r="AEI112" s="151"/>
      <c r="AEJ112" s="151"/>
      <c r="AEK112" s="151"/>
      <c r="AEL112" s="151"/>
      <c r="AEM112" s="151"/>
      <c r="AEN112" s="151"/>
      <c r="AEO112" s="151"/>
      <c r="AEP112" s="151"/>
      <c r="AEQ112" s="151"/>
      <c r="AER112" s="151"/>
      <c r="AES112" s="151"/>
      <c r="AET112" s="151"/>
      <c r="AEU112" s="151"/>
      <c r="AEV112" s="151"/>
      <c r="AEW112" s="151"/>
      <c r="AEX112" s="151"/>
      <c r="AEY112" s="151"/>
      <c r="AEZ112" s="151"/>
      <c r="AFA112" s="151"/>
      <c r="AFB112" s="151"/>
      <c r="AFC112" s="151"/>
      <c r="AFD112" s="151"/>
      <c r="AFE112" s="151"/>
      <c r="AFF112" s="151"/>
      <c r="AFG112" s="151"/>
      <c r="AFH112" s="151"/>
      <c r="AFI112" s="151"/>
      <c r="AFJ112" s="151"/>
      <c r="AFK112" s="151"/>
      <c r="AFL112" s="151"/>
      <c r="AFM112" s="151"/>
      <c r="AFN112" s="151"/>
      <c r="AFO112" s="151"/>
      <c r="AFP112" s="151"/>
      <c r="AFQ112" s="151"/>
      <c r="AFR112" s="151"/>
      <c r="AFS112" s="151"/>
      <c r="AFT112" s="151"/>
      <c r="AFU112" s="151"/>
      <c r="AFV112" s="151"/>
      <c r="AFW112" s="151"/>
      <c r="AFX112" s="151"/>
      <c r="AFY112" s="151"/>
      <c r="AFZ112" s="151"/>
      <c r="AGA112" s="151"/>
      <c r="AGB112" s="151"/>
      <c r="AGC112" s="151"/>
      <c r="AGD112" s="151"/>
      <c r="AGE112" s="151"/>
      <c r="AGF112" s="151"/>
      <c r="AGG112" s="151"/>
      <c r="AGH112" s="151"/>
      <c r="AGI112" s="151"/>
      <c r="AGJ112" s="151"/>
      <c r="AGK112" s="151"/>
      <c r="AGL112" s="151"/>
      <c r="AGM112" s="151"/>
      <c r="AGN112" s="151"/>
      <c r="AGO112" s="151"/>
      <c r="AGP112" s="151"/>
      <c r="AGQ112" s="151"/>
      <c r="AGR112" s="151"/>
      <c r="AGS112" s="151"/>
      <c r="AGT112" s="151"/>
      <c r="AGU112" s="151"/>
      <c r="AGV112" s="151"/>
      <c r="AGW112" s="151"/>
      <c r="AGX112" s="151"/>
      <c r="AGY112" s="151"/>
      <c r="AGZ112" s="151"/>
      <c r="AHA112" s="151"/>
      <c r="AHB112" s="151"/>
      <c r="AHC112" s="151"/>
      <c r="AHD112" s="151"/>
      <c r="AHE112" s="151"/>
      <c r="AHF112" s="151"/>
      <c r="AHG112" s="151"/>
      <c r="AHH112" s="151"/>
      <c r="AHI112" s="151"/>
      <c r="AHJ112" s="151"/>
      <c r="AHK112" s="151"/>
      <c r="AHL112" s="151"/>
      <c r="AHM112" s="151"/>
      <c r="AHN112" s="151"/>
      <c r="AHO112" s="151"/>
      <c r="AHP112" s="151"/>
      <c r="AHQ112" s="151"/>
      <c r="AHR112" s="151"/>
      <c r="AHS112" s="151"/>
      <c r="AHT112" s="151"/>
      <c r="AHU112" s="151"/>
      <c r="AHV112" s="151"/>
      <c r="AHW112" s="151"/>
      <c r="AHX112" s="151"/>
      <c r="AHY112" s="151"/>
      <c r="AHZ112" s="151"/>
      <c r="AIA112" s="151"/>
      <c r="AIB112" s="151"/>
      <c r="AIC112" s="151"/>
      <c r="AID112" s="151"/>
      <c r="AIE112" s="151"/>
      <c r="AIF112" s="151"/>
      <c r="AIG112" s="151"/>
      <c r="AIH112" s="151"/>
      <c r="AII112" s="151"/>
      <c r="AIJ112" s="151"/>
      <c r="AIK112" s="151"/>
      <c r="AIL112" s="151"/>
      <c r="AIM112" s="151"/>
      <c r="AIN112" s="151"/>
      <c r="AIO112" s="151"/>
      <c r="AIP112" s="151"/>
      <c r="AIQ112" s="151"/>
      <c r="AIR112" s="151"/>
      <c r="AIS112" s="151"/>
      <c r="AIT112" s="151"/>
      <c r="AIU112" s="151"/>
      <c r="AIV112" s="151"/>
      <c r="AIW112" s="151"/>
      <c r="AIX112" s="151"/>
      <c r="AIY112" s="151"/>
      <c r="AIZ112" s="151"/>
      <c r="AJA112" s="151"/>
      <c r="AJB112" s="151"/>
      <c r="AJC112" s="151"/>
      <c r="AJD112" s="151"/>
      <c r="AJE112" s="151"/>
      <c r="AJF112" s="151"/>
      <c r="AJG112" s="151"/>
      <c r="AJH112" s="151"/>
      <c r="AJI112" s="151"/>
      <c r="AJJ112" s="151"/>
      <c r="AJK112" s="151"/>
      <c r="AJL112" s="151"/>
      <c r="AJM112" s="151"/>
      <c r="AJN112" s="151"/>
      <c r="AJO112" s="151"/>
      <c r="AJP112" s="151"/>
      <c r="AJQ112" s="151"/>
      <c r="AJR112" s="151"/>
      <c r="AJS112" s="151"/>
      <c r="AJT112" s="151"/>
      <c r="AJU112" s="151"/>
      <c r="AJV112" s="151"/>
      <c r="AJW112" s="151"/>
      <c r="AJX112" s="151"/>
      <c r="AJY112" s="151"/>
      <c r="AJZ112" s="151"/>
      <c r="AKA112" s="151"/>
      <c r="AKB112" s="151"/>
      <c r="AKC112" s="151"/>
      <c r="AKD112" s="151"/>
      <c r="AKE112" s="151"/>
      <c r="AKF112" s="151"/>
      <c r="AKG112" s="151"/>
      <c r="AKH112" s="151"/>
      <c r="AKI112" s="151"/>
      <c r="AKJ112" s="151"/>
      <c r="AKK112" s="151"/>
      <c r="AKL112" s="151"/>
      <c r="AKM112" s="151"/>
      <c r="AKN112" s="151"/>
      <c r="AKO112" s="151"/>
      <c r="AKP112" s="151"/>
      <c r="AKQ112" s="151"/>
      <c r="AKR112" s="151"/>
      <c r="AKS112" s="151"/>
      <c r="AKT112" s="151"/>
      <c r="AKU112" s="151"/>
      <c r="AKV112" s="151"/>
      <c r="AKW112" s="151"/>
      <c r="AKX112" s="151"/>
      <c r="AKY112" s="151"/>
      <c r="AKZ112" s="151"/>
      <c r="ALA112" s="151"/>
      <c r="ALB112" s="151"/>
      <c r="ALC112" s="151"/>
      <c r="ALD112" s="151"/>
      <c r="ALE112" s="151"/>
      <c r="ALF112" s="151"/>
      <c r="ALG112" s="151"/>
      <c r="ALH112" s="151"/>
      <c r="ALI112" s="151"/>
      <c r="ALJ112" s="151"/>
      <c r="ALK112" s="151"/>
      <c r="ALL112" s="151"/>
      <c r="ALM112" s="151"/>
      <c r="ALN112" s="151"/>
      <c r="ALO112" s="151"/>
      <c r="ALP112" s="151"/>
      <c r="ALQ112" s="151"/>
      <c r="ALR112" s="151"/>
      <c r="ALS112" s="151"/>
      <c r="ALT112" s="151"/>
      <c r="ALU112" s="151"/>
      <c r="ALV112" s="151"/>
      <c r="ALW112" s="151"/>
      <c r="ALX112" s="151"/>
      <c r="ALY112" s="151"/>
      <c r="ALZ112" s="151"/>
      <c r="AMA112" s="151"/>
      <c r="AMB112" s="151"/>
      <c r="AMC112" s="151"/>
      <c r="AMD112" s="151"/>
      <c r="AME112" s="151"/>
      <c r="AMF112" s="151"/>
      <c r="AMG112" s="151"/>
      <c r="AMH112" s="151"/>
      <c r="AMI112" s="151"/>
      <c r="AMJ112" s="151"/>
      <c r="AMK112" s="151"/>
      <c r="AML112" s="151"/>
      <c r="AMM112" s="151"/>
      <c r="AMN112" s="151"/>
      <c r="AMO112" s="151"/>
      <c r="AMP112" s="151"/>
      <c r="AMQ112" s="151"/>
      <c r="AMR112" s="151"/>
      <c r="AMS112" s="151"/>
      <c r="AMT112" s="151"/>
      <c r="AMU112" s="151"/>
      <c r="AMV112" s="151"/>
      <c r="AMW112" s="151"/>
      <c r="AMX112" s="151"/>
      <c r="AMY112" s="151"/>
      <c r="AMZ112" s="151"/>
      <c r="ANA112" s="151"/>
      <c r="ANB112" s="151"/>
      <c r="ANC112" s="151"/>
      <c r="AND112" s="151"/>
      <c r="ANE112" s="151"/>
      <c r="ANF112" s="151"/>
      <c r="ANG112" s="151"/>
      <c r="ANH112" s="151"/>
      <c r="ANI112" s="151"/>
      <c r="ANJ112" s="151"/>
      <c r="ANK112" s="151"/>
      <c r="ANL112" s="151"/>
      <c r="ANM112" s="151"/>
      <c r="ANN112" s="151"/>
      <c r="ANO112" s="151"/>
      <c r="ANP112" s="151"/>
      <c r="ANQ112" s="151"/>
      <c r="ANR112" s="151"/>
      <c r="ANS112" s="151"/>
      <c r="ANT112" s="151"/>
      <c r="ANU112" s="151"/>
      <c r="ANV112" s="151"/>
      <c r="ANW112" s="151"/>
      <c r="ANX112" s="151"/>
      <c r="ANY112" s="151"/>
      <c r="ANZ112" s="151"/>
      <c r="AOA112" s="151"/>
      <c r="AOB112" s="151"/>
      <c r="AOC112" s="151"/>
      <c r="AOD112" s="151"/>
      <c r="AOE112" s="151"/>
      <c r="AOF112" s="151"/>
      <c r="AOG112" s="151"/>
      <c r="AOH112" s="151"/>
      <c r="AOI112" s="151"/>
      <c r="AOJ112" s="151"/>
      <c r="AOK112" s="151"/>
      <c r="AOL112" s="151"/>
      <c r="AOM112" s="151"/>
      <c r="AON112" s="151"/>
      <c r="AOO112" s="151"/>
      <c r="AOP112" s="151"/>
      <c r="AOQ112" s="151"/>
      <c r="AOR112" s="151"/>
      <c r="AOS112" s="151"/>
      <c r="AOT112" s="151"/>
      <c r="AOU112" s="151"/>
      <c r="AOV112" s="151"/>
      <c r="AOW112" s="151"/>
      <c r="AOX112" s="151"/>
      <c r="AOY112" s="151"/>
      <c r="AOZ112" s="151"/>
      <c r="APA112" s="151"/>
      <c r="APB112" s="151"/>
      <c r="APC112" s="151"/>
      <c r="APD112" s="151"/>
      <c r="APE112" s="151"/>
      <c r="APF112" s="151"/>
      <c r="APG112" s="151"/>
      <c r="APH112" s="151"/>
      <c r="API112" s="151"/>
      <c r="APJ112" s="151"/>
      <c r="APK112" s="151"/>
      <c r="APL112" s="151"/>
      <c r="APM112" s="151"/>
      <c r="APN112" s="151"/>
      <c r="APO112" s="151"/>
      <c r="APP112" s="151"/>
      <c r="APQ112" s="151"/>
      <c r="APR112" s="151"/>
      <c r="APS112" s="151"/>
      <c r="APT112" s="151"/>
      <c r="APU112" s="151"/>
      <c r="APV112" s="151"/>
      <c r="APW112" s="151"/>
      <c r="APX112" s="151"/>
      <c r="APY112" s="151"/>
      <c r="APZ112" s="151"/>
      <c r="AQA112" s="151"/>
      <c r="AQB112" s="151"/>
      <c r="AQC112" s="151"/>
      <c r="AQD112" s="151"/>
      <c r="AQE112" s="151"/>
      <c r="AQF112" s="151"/>
      <c r="AQG112" s="151"/>
      <c r="AQH112" s="151"/>
      <c r="AQI112" s="151"/>
      <c r="AQJ112" s="151"/>
      <c r="AQK112" s="151"/>
      <c r="AQL112" s="151"/>
      <c r="AQM112" s="151"/>
      <c r="AQN112" s="151"/>
      <c r="AQO112" s="151"/>
      <c r="AQP112" s="151"/>
      <c r="AQQ112" s="151"/>
      <c r="AQR112" s="151"/>
      <c r="AQS112" s="151"/>
      <c r="AQT112" s="151"/>
      <c r="AQU112" s="151"/>
      <c r="AQV112" s="151"/>
      <c r="AQW112" s="151"/>
      <c r="AQX112" s="151"/>
      <c r="AQY112" s="151"/>
      <c r="AQZ112" s="151"/>
      <c r="ARA112" s="151"/>
      <c r="ARB112" s="151"/>
      <c r="ARC112" s="151"/>
      <c r="ARD112" s="151"/>
      <c r="ARE112" s="151"/>
      <c r="ARF112" s="151"/>
      <c r="ARG112" s="151"/>
      <c r="ARH112" s="151"/>
      <c r="ARI112" s="151"/>
      <c r="ARJ112" s="151"/>
      <c r="ARK112" s="151"/>
      <c r="ARL112" s="151"/>
      <c r="ARM112" s="151"/>
      <c r="ARN112" s="151"/>
      <c r="ARO112" s="151"/>
      <c r="ARP112" s="151"/>
      <c r="ARQ112" s="151"/>
      <c r="ARR112" s="151"/>
      <c r="ARS112" s="151"/>
      <c r="ART112" s="151"/>
      <c r="ARU112" s="151"/>
      <c r="ARV112" s="151"/>
      <c r="ARW112" s="151"/>
      <c r="ARX112" s="151"/>
      <c r="ARY112" s="151"/>
      <c r="ARZ112" s="151"/>
      <c r="ASA112" s="151"/>
      <c r="ASB112" s="151"/>
      <c r="ASC112" s="151"/>
      <c r="ASD112" s="151"/>
      <c r="ASE112" s="151"/>
      <c r="ASF112" s="151"/>
      <c r="ASG112" s="151"/>
      <c r="ASH112" s="151"/>
      <c r="ASI112" s="151"/>
      <c r="ASJ112" s="151"/>
      <c r="ASK112" s="151"/>
      <c r="ASL112" s="151"/>
      <c r="ASM112" s="151"/>
      <c r="ASN112" s="151"/>
      <c r="ASO112" s="151"/>
      <c r="ASP112" s="151"/>
      <c r="ASQ112" s="151"/>
      <c r="ASR112" s="151"/>
      <c r="ASS112" s="151"/>
      <c r="AST112" s="151"/>
      <c r="ASU112" s="151"/>
      <c r="ASV112" s="151"/>
      <c r="ASW112" s="151"/>
      <c r="ASX112" s="151"/>
      <c r="ASY112" s="151"/>
      <c r="ASZ112" s="151"/>
      <c r="ATA112" s="151"/>
      <c r="ATB112" s="151"/>
      <c r="ATC112" s="151"/>
      <c r="ATD112" s="151"/>
      <c r="ATE112" s="151"/>
      <c r="ATF112" s="151"/>
      <c r="ATG112" s="151"/>
      <c r="ATH112" s="151"/>
      <c r="ATI112" s="151"/>
      <c r="ATJ112" s="151"/>
      <c r="ATK112" s="151"/>
      <c r="ATL112" s="151"/>
      <c r="ATM112" s="151"/>
      <c r="ATN112" s="151"/>
      <c r="ATO112" s="151"/>
      <c r="ATP112" s="151"/>
      <c r="ATQ112" s="151"/>
      <c r="ATR112" s="151"/>
      <c r="ATS112" s="151"/>
      <c r="ATT112" s="151"/>
      <c r="ATU112" s="151"/>
      <c r="ATV112" s="151"/>
      <c r="ATW112" s="151"/>
      <c r="ATX112" s="151"/>
      <c r="ATY112" s="151"/>
      <c r="ATZ112" s="151"/>
      <c r="AUA112" s="151"/>
      <c r="AUB112" s="151"/>
      <c r="AUC112" s="151"/>
      <c r="AUD112" s="151"/>
      <c r="AUE112" s="151"/>
      <c r="AUF112" s="151"/>
      <c r="AUG112" s="151"/>
      <c r="AUH112" s="151"/>
      <c r="AUI112" s="151"/>
      <c r="AUJ112" s="151"/>
      <c r="AUK112" s="151"/>
      <c r="AUL112" s="151"/>
      <c r="AUM112" s="151"/>
      <c r="AUN112" s="151"/>
      <c r="AUO112" s="151"/>
      <c r="AUP112" s="151"/>
      <c r="AUQ112" s="151"/>
      <c r="AUR112" s="151"/>
      <c r="AUS112" s="151"/>
      <c r="AUT112" s="151"/>
      <c r="AUU112" s="151"/>
      <c r="AUV112" s="151"/>
      <c r="AUW112" s="151"/>
      <c r="AUX112" s="151"/>
      <c r="AUY112" s="151"/>
      <c r="AUZ112" s="151"/>
      <c r="AVA112" s="151"/>
      <c r="AVB112" s="151"/>
      <c r="AVC112" s="151"/>
      <c r="AVD112" s="151"/>
      <c r="AVE112" s="151"/>
      <c r="AVF112" s="151"/>
      <c r="AVG112" s="151"/>
      <c r="AVH112" s="151"/>
      <c r="AVI112" s="151"/>
      <c r="AVJ112" s="151"/>
      <c r="AVK112" s="151"/>
      <c r="AVL112" s="151"/>
      <c r="AVM112" s="151"/>
      <c r="AVN112" s="151"/>
      <c r="AVO112" s="151"/>
      <c r="AVP112" s="151"/>
      <c r="AVQ112" s="151"/>
      <c r="AVR112" s="151"/>
      <c r="AVS112" s="151"/>
      <c r="AVT112" s="151"/>
      <c r="AVU112" s="151"/>
      <c r="AVV112" s="151"/>
      <c r="AVW112" s="151"/>
      <c r="AVX112" s="151"/>
      <c r="AVY112" s="151"/>
      <c r="AVZ112" s="151"/>
      <c r="AWA112" s="151"/>
      <c r="AWB112" s="151"/>
      <c r="AWC112" s="151"/>
      <c r="AWD112" s="151"/>
      <c r="AWE112" s="151"/>
      <c r="AWF112" s="151"/>
      <c r="AWG112" s="151"/>
      <c r="AWH112" s="151"/>
      <c r="AWI112" s="151"/>
      <c r="AWJ112" s="151"/>
      <c r="AWK112" s="151"/>
      <c r="AWL112" s="151"/>
      <c r="AWM112" s="151"/>
      <c r="AWN112" s="151"/>
      <c r="AWO112" s="151"/>
      <c r="AWP112" s="151"/>
      <c r="AWQ112" s="151"/>
      <c r="AWR112" s="151"/>
      <c r="AWS112" s="151"/>
      <c r="AWT112" s="151"/>
      <c r="AWU112" s="151"/>
      <c r="AWV112" s="151"/>
      <c r="AWW112" s="151"/>
      <c r="AWX112" s="151"/>
      <c r="AWY112" s="151"/>
      <c r="AWZ112" s="151"/>
      <c r="AXA112" s="151"/>
      <c r="AXB112" s="151"/>
      <c r="AXC112" s="151"/>
      <c r="AXD112" s="151"/>
      <c r="AXE112" s="151"/>
      <c r="AXF112" s="151"/>
      <c r="AXG112" s="151"/>
      <c r="AXH112" s="151"/>
      <c r="AXI112" s="151"/>
      <c r="AXJ112" s="151"/>
      <c r="AXK112" s="151"/>
      <c r="AXL112" s="151"/>
      <c r="AXM112" s="151"/>
      <c r="AXN112" s="151"/>
      <c r="AXO112" s="151"/>
      <c r="AXP112" s="151"/>
      <c r="AXQ112" s="151"/>
      <c r="AXR112" s="151"/>
      <c r="AXS112" s="151"/>
      <c r="AXT112" s="151"/>
      <c r="AXU112" s="151"/>
      <c r="AXV112" s="151"/>
      <c r="AXW112" s="151"/>
      <c r="AXX112" s="151"/>
      <c r="AXY112" s="151"/>
      <c r="AXZ112" s="151"/>
      <c r="AYA112" s="151"/>
      <c r="AYB112" s="151"/>
      <c r="AYC112" s="151"/>
      <c r="AYD112" s="151"/>
      <c r="AYE112" s="151"/>
      <c r="AYF112" s="151"/>
      <c r="AYG112" s="151"/>
      <c r="AYH112" s="151"/>
      <c r="AYI112" s="151"/>
      <c r="AYJ112" s="151"/>
      <c r="AYK112" s="151"/>
      <c r="AYL112" s="151"/>
      <c r="AYM112" s="151"/>
      <c r="AYN112" s="151"/>
      <c r="AYO112" s="151"/>
      <c r="AYP112" s="151"/>
      <c r="AYQ112" s="151"/>
      <c r="AYR112" s="151"/>
      <c r="AYS112" s="151"/>
      <c r="AYT112" s="151"/>
      <c r="AYU112" s="151"/>
      <c r="AYV112" s="151"/>
      <c r="AYW112" s="151"/>
      <c r="AYX112" s="151"/>
      <c r="AYY112" s="151"/>
      <c r="AYZ112" s="151"/>
      <c r="AZA112" s="151"/>
      <c r="AZB112" s="151"/>
      <c r="AZC112" s="151"/>
      <c r="AZD112" s="151"/>
      <c r="AZE112" s="151"/>
      <c r="AZF112" s="151"/>
      <c r="AZG112" s="151"/>
      <c r="AZH112" s="151"/>
      <c r="AZI112" s="151"/>
      <c r="AZJ112" s="151"/>
      <c r="AZK112" s="151"/>
      <c r="AZL112" s="151"/>
      <c r="AZM112" s="151"/>
      <c r="AZN112" s="151"/>
      <c r="AZO112" s="151"/>
      <c r="AZP112" s="151"/>
      <c r="AZQ112" s="151"/>
      <c r="AZR112" s="151"/>
      <c r="AZS112" s="151"/>
      <c r="AZT112" s="151"/>
      <c r="AZU112" s="151"/>
      <c r="AZV112" s="151"/>
      <c r="AZW112" s="151"/>
      <c r="AZX112" s="151"/>
      <c r="AZY112" s="151"/>
      <c r="AZZ112" s="151"/>
      <c r="BAA112" s="151"/>
      <c r="BAB112" s="151"/>
      <c r="BAC112" s="151"/>
      <c r="BAD112" s="151"/>
      <c r="BAE112" s="151"/>
      <c r="BAF112" s="151"/>
      <c r="BAG112" s="151"/>
      <c r="BAH112" s="151"/>
      <c r="BAI112" s="151"/>
      <c r="BAJ112" s="151"/>
      <c r="BAK112" s="151"/>
      <c r="BAL112" s="151"/>
      <c r="BAM112" s="151"/>
      <c r="BAN112" s="151"/>
      <c r="BAO112" s="151"/>
      <c r="BAP112" s="151"/>
      <c r="BAQ112" s="151"/>
      <c r="BAR112" s="151"/>
      <c r="BAS112" s="151"/>
      <c r="BAT112" s="151"/>
      <c r="BAU112" s="151"/>
      <c r="BAV112" s="151"/>
      <c r="BAW112" s="151"/>
      <c r="BAX112" s="151"/>
      <c r="BAY112" s="151"/>
      <c r="BAZ112" s="151"/>
      <c r="BBA112" s="151"/>
      <c r="BBB112" s="151"/>
      <c r="BBC112" s="151"/>
      <c r="BBD112" s="151"/>
      <c r="BBE112" s="151"/>
      <c r="BBF112" s="151"/>
      <c r="BBG112" s="151"/>
      <c r="BBH112" s="151"/>
      <c r="BBI112" s="151"/>
      <c r="BBJ112" s="151"/>
      <c r="BBK112" s="151"/>
      <c r="BBL112" s="151"/>
      <c r="BBM112" s="151"/>
      <c r="BBN112" s="151"/>
      <c r="BBO112" s="151"/>
      <c r="BBP112" s="151"/>
      <c r="BBQ112" s="151"/>
      <c r="BBR112" s="151"/>
      <c r="BBS112" s="151"/>
      <c r="BBT112" s="151"/>
      <c r="BBU112" s="151"/>
      <c r="BBV112" s="151"/>
      <c r="BBW112" s="151"/>
      <c r="BBX112" s="151"/>
      <c r="BBY112" s="151"/>
      <c r="BBZ112" s="151"/>
      <c r="BCA112" s="151"/>
      <c r="BCB112" s="151"/>
      <c r="BCC112" s="151"/>
      <c r="BCD112" s="151"/>
      <c r="BCE112" s="151"/>
      <c r="BCF112" s="151"/>
      <c r="BCG112" s="151"/>
      <c r="BCH112" s="151"/>
      <c r="BCI112" s="151"/>
      <c r="BCJ112" s="151"/>
      <c r="BCK112" s="151"/>
      <c r="BCL112" s="151"/>
      <c r="BCM112" s="151"/>
      <c r="BCN112" s="151"/>
      <c r="BCO112" s="151"/>
      <c r="BCP112" s="151"/>
      <c r="BCQ112" s="151"/>
      <c r="BCR112" s="151"/>
      <c r="BCS112" s="151"/>
      <c r="BCT112" s="151"/>
      <c r="BCU112" s="151"/>
      <c r="BCV112" s="151"/>
      <c r="BCW112" s="151"/>
      <c r="BCX112" s="151"/>
      <c r="BCY112" s="151"/>
      <c r="BCZ112" s="151"/>
      <c r="BDA112" s="151"/>
      <c r="BDB112" s="151"/>
      <c r="BDC112" s="151"/>
      <c r="BDD112" s="151"/>
      <c r="BDE112" s="151"/>
      <c r="BDF112" s="151"/>
      <c r="BDG112" s="151"/>
      <c r="BDH112" s="151"/>
      <c r="BDI112" s="151"/>
      <c r="BDJ112" s="151"/>
      <c r="BDK112" s="151"/>
      <c r="BDL112" s="151"/>
      <c r="BDM112" s="151"/>
      <c r="BDN112" s="151"/>
      <c r="BDO112" s="151"/>
      <c r="BDP112" s="151"/>
      <c r="BDQ112" s="151"/>
      <c r="BDR112" s="151"/>
      <c r="BDS112" s="151"/>
      <c r="BDT112" s="151"/>
      <c r="BDU112" s="151"/>
      <c r="BDV112" s="151"/>
      <c r="BDW112" s="151"/>
      <c r="BDX112" s="151"/>
      <c r="BDY112" s="151"/>
      <c r="BDZ112" s="151"/>
      <c r="BEA112" s="151"/>
      <c r="BEB112" s="151"/>
      <c r="BEC112" s="151"/>
      <c r="BED112" s="151"/>
      <c r="BEE112" s="151"/>
      <c r="BEF112" s="151"/>
      <c r="BEG112" s="151"/>
      <c r="BEH112" s="151"/>
      <c r="BEI112" s="151"/>
      <c r="BEJ112" s="151"/>
      <c r="BEK112" s="151"/>
      <c r="BEL112" s="151"/>
      <c r="BEM112" s="151"/>
      <c r="BEN112" s="151"/>
      <c r="BEO112" s="151"/>
      <c r="BEP112" s="151"/>
      <c r="BEQ112" s="151"/>
      <c r="BER112" s="151"/>
      <c r="BES112" s="151"/>
      <c r="BET112" s="151"/>
      <c r="BEU112" s="151"/>
      <c r="BEV112" s="151"/>
      <c r="BEW112" s="151"/>
      <c r="BEX112" s="151"/>
      <c r="BEY112" s="151"/>
      <c r="BEZ112" s="151"/>
      <c r="BFA112" s="151"/>
      <c r="BFB112" s="151"/>
      <c r="BFC112" s="151"/>
      <c r="BFD112" s="151"/>
      <c r="BFE112" s="151"/>
      <c r="BFF112" s="151"/>
      <c r="BFG112" s="151"/>
      <c r="BFH112" s="151"/>
      <c r="BFI112" s="151"/>
      <c r="BFJ112" s="151"/>
      <c r="BFK112" s="151"/>
      <c r="BFL112" s="151"/>
      <c r="BFM112" s="151"/>
      <c r="BFN112" s="151"/>
      <c r="BFO112" s="151"/>
      <c r="BFP112" s="151"/>
      <c r="BFQ112" s="151"/>
      <c r="BFR112" s="151"/>
      <c r="BFS112" s="151"/>
      <c r="BFT112" s="151"/>
      <c r="BFU112" s="151"/>
      <c r="BFV112" s="151"/>
      <c r="BFW112" s="151"/>
      <c r="BFX112" s="151"/>
      <c r="BFY112" s="151"/>
      <c r="BFZ112" s="151"/>
      <c r="BGA112" s="151"/>
      <c r="BGB112" s="151"/>
      <c r="BGC112" s="151"/>
      <c r="BGD112" s="151"/>
      <c r="BGE112" s="151"/>
      <c r="BGF112" s="151"/>
      <c r="BGG112" s="151"/>
      <c r="BGH112" s="151"/>
      <c r="BGI112" s="151"/>
      <c r="BGJ112" s="151"/>
      <c r="BGK112" s="151"/>
      <c r="BGL112" s="151"/>
      <c r="BGM112" s="151"/>
      <c r="BGN112" s="151"/>
      <c r="BGO112" s="151"/>
      <c r="BGP112" s="151"/>
      <c r="BGQ112" s="151"/>
      <c r="BGR112" s="151"/>
      <c r="BGS112" s="151"/>
      <c r="BGT112" s="151"/>
      <c r="BGU112" s="151"/>
      <c r="BGV112" s="151"/>
      <c r="BGW112" s="151"/>
      <c r="BGX112" s="151"/>
      <c r="BGY112" s="151"/>
      <c r="BGZ112" s="151"/>
      <c r="BHA112" s="151"/>
      <c r="BHB112" s="151"/>
      <c r="BHC112" s="151"/>
      <c r="BHD112" s="151"/>
      <c r="BHE112" s="151"/>
      <c r="BHF112" s="151"/>
      <c r="BHG112" s="151"/>
      <c r="BHH112" s="151"/>
      <c r="BHI112" s="151"/>
      <c r="BHJ112" s="151"/>
      <c r="BHK112" s="151"/>
      <c r="BHL112" s="151"/>
      <c r="BHM112" s="151"/>
      <c r="BHN112" s="151"/>
      <c r="BHO112" s="151"/>
      <c r="BHP112" s="151"/>
      <c r="BHQ112" s="151"/>
      <c r="BHR112" s="151"/>
      <c r="BHS112" s="151"/>
      <c r="BHT112" s="151"/>
      <c r="BHU112" s="151"/>
      <c r="BHV112" s="151"/>
      <c r="BHW112" s="151"/>
      <c r="BHX112" s="151"/>
      <c r="BHY112" s="151"/>
      <c r="BHZ112" s="151"/>
      <c r="BIA112" s="151"/>
      <c r="BIB112" s="151"/>
      <c r="BIC112" s="151"/>
      <c r="BID112" s="151"/>
      <c r="BIE112" s="151"/>
      <c r="BIF112" s="151"/>
      <c r="BIG112" s="151"/>
      <c r="BIH112" s="151"/>
      <c r="BII112" s="151"/>
      <c r="BIJ112" s="151"/>
      <c r="BIK112" s="151"/>
      <c r="BIL112" s="151"/>
      <c r="BIM112" s="151"/>
      <c r="BIN112" s="151"/>
      <c r="BIO112" s="151"/>
      <c r="BIP112" s="151"/>
      <c r="BIQ112" s="151"/>
      <c r="BIR112" s="151"/>
      <c r="BIS112" s="151"/>
      <c r="BIT112" s="151"/>
      <c r="BIU112" s="151"/>
      <c r="BIV112" s="151"/>
      <c r="BIW112" s="151"/>
      <c r="BIX112" s="151"/>
      <c r="BIY112" s="151"/>
      <c r="BIZ112" s="151"/>
      <c r="BJA112" s="151"/>
      <c r="BJB112" s="151"/>
      <c r="BJC112" s="151"/>
      <c r="BJD112" s="151"/>
      <c r="BJE112" s="151"/>
      <c r="BJF112" s="151"/>
      <c r="BJG112" s="151"/>
      <c r="BJH112" s="151"/>
      <c r="BJI112" s="151"/>
      <c r="BJJ112" s="151"/>
      <c r="BJK112" s="151"/>
      <c r="BJL112" s="151"/>
      <c r="BJM112" s="151"/>
      <c r="BJN112" s="151"/>
      <c r="BJO112" s="151"/>
      <c r="BJP112" s="151"/>
      <c r="BJQ112" s="151"/>
      <c r="BJR112" s="151"/>
      <c r="BJS112" s="151"/>
      <c r="BJT112" s="151"/>
      <c r="BJU112" s="151"/>
      <c r="BJV112" s="151"/>
      <c r="BJW112" s="151"/>
      <c r="BJX112" s="151"/>
      <c r="BJY112" s="151"/>
      <c r="BJZ112" s="151"/>
      <c r="BKA112" s="151"/>
      <c r="BKB112" s="151"/>
      <c r="BKC112" s="151"/>
      <c r="BKD112" s="151"/>
      <c r="BKE112" s="151"/>
      <c r="BKF112" s="151"/>
      <c r="BKG112" s="151"/>
      <c r="BKH112" s="151"/>
      <c r="BKI112" s="151"/>
      <c r="BKJ112" s="151"/>
      <c r="BKK112" s="151"/>
      <c r="BKL112" s="151"/>
      <c r="BKM112" s="151"/>
      <c r="BKN112" s="151"/>
      <c r="BKO112" s="151"/>
      <c r="BKP112" s="151"/>
      <c r="BKQ112" s="151"/>
      <c r="BKR112" s="151"/>
      <c r="BKS112" s="151"/>
      <c r="BKT112" s="151"/>
      <c r="BKU112" s="151"/>
      <c r="BKV112" s="151"/>
      <c r="BKW112" s="151"/>
      <c r="BKX112" s="151"/>
      <c r="BKY112" s="151"/>
      <c r="BKZ112" s="151"/>
      <c r="BLA112" s="151"/>
      <c r="BLB112" s="151"/>
      <c r="BLC112" s="151"/>
      <c r="BLD112" s="151"/>
      <c r="BLE112" s="151"/>
      <c r="BLF112" s="151"/>
      <c r="BLG112" s="151"/>
      <c r="BLH112" s="151"/>
      <c r="BLI112" s="151"/>
      <c r="BLJ112" s="151"/>
      <c r="BLK112" s="151"/>
      <c r="BLL112" s="151"/>
      <c r="BLM112" s="151"/>
      <c r="BLN112" s="151"/>
      <c r="BLO112" s="151"/>
      <c r="BLP112" s="151"/>
      <c r="BLQ112" s="151"/>
      <c r="BLR112" s="151"/>
      <c r="BLS112" s="151"/>
      <c r="BLT112" s="151"/>
      <c r="BLU112" s="151"/>
      <c r="BLV112" s="151"/>
      <c r="BLW112" s="151"/>
      <c r="BLX112" s="151"/>
      <c r="BLY112" s="151"/>
      <c r="BLZ112" s="151"/>
      <c r="BMA112" s="151"/>
      <c r="BMB112" s="151"/>
      <c r="BMC112" s="151"/>
      <c r="BMD112" s="151"/>
      <c r="BME112" s="151"/>
      <c r="BMF112" s="151"/>
      <c r="BMG112" s="151"/>
      <c r="BMH112" s="151"/>
      <c r="BMI112" s="151"/>
      <c r="BMJ112" s="151"/>
      <c r="BMK112" s="151"/>
      <c r="BML112" s="151"/>
      <c r="BMM112" s="151"/>
      <c r="BMN112" s="151"/>
      <c r="BMO112" s="151"/>
      <c r="BMP112" s="151"/>
      <c r="BMQ112" s="151"/>
      <c r="BMR112" s="151"/>
      <c r="BMS112" s="151"/>
      <c r="BMT112" s="151"/>
      <c r="BMU112" s="151"/>
      <c r="BMV112" s="151"/>
      <c r="BMW112" s="151"/>
      <c r="BMX112" s="151"/>
      <c r="BMY112" s="151"/>
      <c r="BMZ112" s="151"/>
      <c r="BNA112" s="151"/>
      <c r="BNB112" s="151"/>
      <c r="BNC112" s="151"/>
      <c r="BND112" s="151"/>
      <c r="BNE112" s="151"/>
      <c r="BNF112" s="151"/>
      <c r="BNG112" s="151"/>
      <c r="BNH112" s="151"/>
      <c r="BNI112" s="151"/>
      <c r="BNJ112" s="151"/>
      <c r="BNK112" s="151"/>
      <c r="BNL112" s="151"/>
      <c r="BNM112" s="151"/>
      <c r="BNN112" s="151"/>
      <c r="BNO112" s="151"/>
      <c r="BNP112" s="151"/>
      <c r="BNQ112" s="151"/>
      <c r="BNR112" s="151"/>
      <c r="BNS112" s="151"/>
      <c r="BNT112" s="151"/>
      <c r="BNU112" s="151"/>
      <c r="BNV112" s="151"/>
      <c r="BNW112" s="151"/>
      <c r="BNX112" s="151"/>
      <c r="BNY112" s="151"/>
      <c r="BNZ112" s="151"/>
      <c r="BOA112" s="151"/>
      <c r="BOB112" s="151"/>
      <c r="BOC112" s="151"/>
      <c r="BOD112" s="151"/>
      <c r="BOE112" s="151"/>
      <c r="BOF112" s="151"/>
      <c r="BOG112" s="151"/>
      <c r="BOH112" s="151"/>
      <c r="BOI112" s="151"/>
      <c r="BOJ112" s="151"/>
      <c r="BOK112" s="151"/>
      <c r="BOL112" s="151"/>
      <c r="BOM112" s="151"/>
      <c r="BON112" s="151"/>
      <c r="BOO112" s="151"/>
      <c r="BOP112" s="151"/>
      <c r="BOQ112" s="151"/>
      <c r="BOR112" s="151"/>
      <c r="BOS112" s="151"/>
      <c r="BOT112" s="151"/>
      <c r="BOU112" s="151"/>
      <c r="BOV112" s="151"/>
      <c r="BOW112" s="151"/>
      <c r="BOX112" s="151"/>
      <c r="BOY112" s="151"/>
      <c r="BOZ112" s="151"/>
      <c r="BPA112" s="151"/>
      <c r="BPB112" s="151"/>
      <c r="BPC112" s="151"/>
      <c r="BPD112" s="151"/>
      <c r="BPE112" s="151"/>
      <c r="BPF112" s="151"/>
      <c r="BPG112" s="151"/>
      <c r="BPH112" s="151"/>
      <c r="BPI112" s="151"/>
      <c r="BPJ112" s="151"/>
      <c r="BPK112" s="151"/>
      <c r="BPL112" s="151"/>
      <c r="BPM112" s="151"/>
      <c r="BPN112" s="151"/>
      <c r="BPO112" s="151"/>
      <c r="BPP112" s="151"/>
      <c r="BPQ112" s="151"/>
      <c r="BPR112" s="151"/>
      <c r="BPS112" s="151"/>
      <c r="BPT112" s="151"/>
      <c r="BPU112" s="151"/>
      <c r="BPV112" s="151"/>
      <c r="BPW112" s="151"/>
      <c r="BPX112" s="151"/>
      <c r="BPY112" s="151"/>
      <c r="BPZ112" s="151"/>
      <c r="BQA112" s="151"/>
      <c r="BQB112" s="151"/>
      <c r="BQC112" s="151"/>
      <c r="BQD112" s="151"/>
      <c r="BQE112" s="151"/>
      <c r="BQF112" s="151"/>
      <c r="BQG112" s="151"/>
      <c r="BQH112" s="151"/>
      <c r="BQI112" s="151"/>
      <c r="BQJ112" s="151"/>
      <c r="BQK112" s="151"/>
      <c r="BQL112" s="151"/>
      <c r="BQM112" s="151"/>
      <c r="BQN112" s="151"/>
      <c r="BQO112" s="151"/>
      <c r="BQP112" s="151"/>
      <c r="BQQ112" s="151"/>
      <c r="BQR112" s="151"/>
      <c r="BQS112" s="151"/>
      <c r="BQT112" s="151"/>
      <c r="BQU112" s="151"/>
      <c r="BQV112" s="151"/>
      <c r="BQW112" s="151"/>
      <c r="BQX112" s="151"/>
      <c r="BQY112" s="151"/>
      <c r="BQZ112" s="151"/>
      <c r="BRA112" s="151"/>
      <c r="BRB112" s="151"/>
      <c r="BRC112" s="151"/>
      <c r="BRD112" s="151"/>
      <c r="BRE112" s="151"/>
      <c r="BRF112" s="151"/>
      <c r="BRG112" s="151"/>
      <c r="BRH112" s="151"/>
      <c r="BRI112" s="151"/>
      <c r="BRJ112" s="151"/>
      <c r="BRK112" s="151"/>
      <c r="BRL112" s="151"/>
      <c r="BRM112" s="151"/>
      <c r="BRN112" s="151"/>
      <c r="BRO112" s="151"/>
      <c r="BRP112" s="151"/>
      <c r="BRQ112" s="151"/>
      <c r="BRR112" s="151"/>
      <c r="BRS112" s="151"/>
      <c r="BRT112" s="151"/>
      <c r="BRU112" s="151"/>
      <c r="BRV112" s="151"/>
      <c r="BRW112" s="151"/>
      <c r="BRX112" s="151"/>
      <c r="BRY112" s="151"/>
      <c r="BRZ112" s="151"/>
      <c r="BSA112" s="151"/>
      <c r="BSB112" s="151"/>
      <c r="BSC112" s="151"/>
      <c r="BSD112" s="151"/>
      <c r="BSE112" s="151"/>
      <c r="BSF112" s="151"/>
      <c r="BSG112" s="151"/>
      <c r="BSH112" s="151"/>
      <c r="BSI112" s="151"/>
      <c r="BSJ112" s="151"/>
      <c r="BSK112" s="151"/>
      <c r="BSL112" s="151"/>
      <c r="BSM112" s="151"/>
      <c r="BSN112" s="151"/>
      <c r="BSO112" s="151"/>
      <c r="BSP112" s="151"/>
      <c r="BSQ112" s="151"/>
      <c r="BSR112" s="151"/>
      <c r="BSS112" s="151"/>
      <c r="BST112" s="151"/>
      <c r="BSU112" s="151"/>
      <c r="BSV112" s="151"/>
      <c r="BSW112" s="151"/>
      <c r="BSX112" s="151"/>
      <c r="BSY112" s="151"/>
      <c r="BSZ112" s="151"/>
      <c r="BTA112" s="151"/>
      <c r="BTB112" s="151"/>
      <c r="BTC112" s="151"/>
      <c r="BTD112" s="151"/>
      <c r="BTE112" s="151"/>
      <c r="BTF112" s="151"/>
      <c r="BTG112" s="151"/>
      <c r="BTH112" s="151"/>
      <c r="BTI112" s="151"/>
      <c r="BTJ112" s="151"/>
      <c r="BTK112" s="151"/>
      <c r="BTL112" s="151"/>
      <c r="BTM112" s="151"/>
      <c r="BTN112" s="151"/>
      <c r="BTO112" s="151"/>
      <c r="BTP112" s="151"/>
      <c r="BTQ112" s="151"/>
      <c r="BTR112" s="151"/>
      <c r="BTS112" s="151"/>
      <c r="BTT112" s="151"/>
      <c r="BTU112" s="151"/>
      <c r="BTV112" s="151"/>
      <c r="BTW112" s="151"/>
      <c r="BTX112" s="151"/>
      <c r="BTY112" s="151"/>
      <c r="BTZ112" s="151"/>
      <c r="BUA112" s="151"/>
      <c r="BUB112" s="151"/>
      <c r="BUC112" s="151"/>
      <c r="BUD112" s="151"/>
      <c r="BUE112" s="151"/>
      <c r="BUF112" s="151"/>
      <c r="BUG112" s="151"/>
      <c r="BUH112" s="151"/>
      <c r="BUI112" s="151"/>
      <c r="BUJ112" s="151"/>
      <c r="BUK112" s="151"/>
      <c r="BUL112" s="151"/>
      <c r="BUM112" s="151"/>
      <c r="BUN112" s="151"/>
      <c r="BUO112" s="151"/>
      <c r="BUP112" s="151"/>
      <c r="BUQ112" s="151"/>
      <c r="BUR112" s="151"/>
      <c r="BUS112" s="151"/>
      <c r="BUT112" s="151"/>
      <c r="BUU112" s="151"/>
      <c r="BUV112" s="151"/>
      <c r="BUW112" s="151"/>
      <c r="BUX112" s="151"/>
      <c r="BUY112" s="151"/>
      <c r="BUZ112" s="151"/>
      <c r="BVA112" s="151"/>
      <c r="BVB112" s="151"/>
      <c r="BVC112" s="151"/>
      <c r="BVD112" s="151"/>
      <c r="BVE112" s="151"/>
      <c r="BVF112" s="151"/>
      <c r="BVG112" s="151"/>
      <c r="BVH112" s="151"/>
      <c r="BVI112" s="151"/>
      <c r="BVJ112" s="151"/>
      <c r="BVK112" s="151"/>
      <c r="BVL112" s="151"/>
      <c r="BVM112" s="151"/>
      <c r="BVN112" s="151"/>
      <c r="BVO112" s="151"/>
      <c r="BVP112" s="151"/>
      <c r="BVQ112" s="151"/>
      <c r="BVR112" s="151"/>
      <c r="BVS112" s="151"/>
      <c r="BVT112" s="151"/>
      <c r="BVU112" s="151"/>
      <c r="BVV112" s="151"/>
      <c r="BVW112" s="151"/>
      <c r="BVX112" s="151"/>
      <c r="BVY112" s="151"/>
      <c r="BVZ112" s="151"/>
      <c r="BWA112" s="151"/>
      <c r="BWB112" s="151"/>
      <c r="BWC112" s="151"/>
      <c r="BWD112" s="151"/>
      <c r="BWE112" s="151"/>
      <c r="BWF112" s="151"/>
      <c r="BWG112" s="151"/>
      <c r="BWH112" s="151"/>
      <c r="BWI112" s="151"/>
      <c r="BWJ112" s="151"/>
      <c r="BWK112" s="151"/>
      <c r="BWL112" s="151"/>
      <c r="BWM112" s="151"/>
      <c r="BWN112" s="151"/>
      <c r="BWO112" s="151"/>
      <c r="BWP112" s="151"/>
      <c r="BWQ112" s="151"/>
      <c r="BWR112" s="151"/>
      <c r="BWS112" s="151"/>
      <c r="BWT112" s="151"/>
      <c r="BWU112" s="151"/>
      <c r="BWV112" s="151"/>
      <c r="BWW112" s="151"/>
      <c r="BWX112" s="151"/>
      <c r="BWY112" s="151"/>
      <c r="BWZ112" s="151"/>
      <c r="BXA112" s="151"/>
      <c r="BXB112" s="151"/>
      <c r="BXC112" s="151"/>
      <c r="BXD112" s="151"/>
      <c r="BXE112" s="151"/>
      <c r="BXF112" s="151"/>
      <c r="BXG112" s="151"/>
      <c r="BXH112" s="151"/>
      <c r="BXI112" s="151"/>
      <c r="BXJ112" s="151"/>
      <c r="BXK112" s="151"/>
      <c r="BXL112" s="151"/>
      <c r="BXM112" s="151"/>
      <c r="BXN112" s="151"/>
      <c r="BXO112" s="151"/>
      <c r="BXP112" s="151"/>
      <c r="BXQ112" s="151"/>
      <c r="BXR112" s="151"/>
      <c r="BXS112" s="151"/>
      <c r="BXT112" s="151"/>
      <c r="BXU112" s="151"/>
      <c r="BXV112" s="151"/>
      <c r="BXW112" s="151"/>
      <c r="BXX112" s="151"/>
      <c r="BXY112" s="151"/>
      <c r="BXZ112" s="151"/>
      <c r="BYA112" s="151"/>
      <c r="BYB112" s="151"/>
      <c r="BYC112" s="151"/>
      <c r="BYD112" s="151"/>
      <c r="BYE112" s="151"/>
      <c r="BYF112" s="151"/>
      <c r="BYG112" s="151"/>
      <c r="BYH112" s="151"/>
      <c r="BYI112" s="151"/>
      <c r="BYJ112" s="151"/>
      <c r="BYK112" s="151"/>
      <c r="BYL112" s="151"/>
      <c r="BYM112" s="151"/>
      <c r="BYN112" s="151"/>
      <c r="BYO112" s="151"/>
      <c r="BYP112" s="151"/>
      <c r="BYQ112" s="151"/>
      <c r="BYR112" s="151"/>
      <c r="BYS112" s="151"/>
      <c r="BYT112" s="151"/>
      <c r="BYU112" s="151"/>
      <c r="BYV112" s="151"/>
      <c r="BYW112" s="151"/>
      <c r="BYX112" s="151"/>
      <c r="BYY112" s="151"/>
      <c r="BYZ112" s="151"/>
      <c r="BZA112" s="151"/>
      <c r="BZB112" s="151"/>
      <c r="BZC112" s="151"/>
      <c r="BZD112" s="151"/>
      <c r="BZE112" s="151"/>
      <c r="BZF112" s="151"/>
      <c r="BZG112" s="151"/>
      <c r="BZH112" s="151"/>
      <c r="BZI112" s="151"/>
      <c r="BZJ112" s="151"/>
      <c r="BZK112" s="151"/>
      <c r="BZL112" s="151"/>
      <c r="BZM112" s="151"/>
      <c r="BZN112" s="151"/>
      <c r="BZO112" s="151"/>
      <c r="BZP112" s="151"/>
      <c r="BZQ112" s="151"/>
      <c r="BZR112" s="151"/>
      <c r="BZS112" s="151"/>
      <c r="BZT112" s="151"/>
      <c r="BZU112" s="151"/>
      <c r="BZV112" s="151"/>
      <c r="BZW112" s="151"/>
      <c r="BZX112" s="151"/>
      <c r="BZY112" s="151"/>
      <c r="BZZ112" s="151"/>
      <c r="CAA112" s="151"/>
      <c r="CAB112" s="151"/>
      <c r="CAC112" s="151"/>
      <c r="CAD112" s="151"/>
      <c r="CAE112" s="151"/>
      <c r="CAF112" s="151"/>
      <c r="CAG112" s="151"/>
      <c r="CAH112" s="151"/>
      <c r="CAI112" s="151"/>
      <c r="CAJ112" s="151"/>
      <c r="CAK112" s="151"/>
      <c r="CAL112" s="151"/>
      <c r="CAM112" s="151"/>
      <c r="CAN112" s="151"/>
      <c r="CAO112" s="151"/>
      <c r="CAP112" s="151"/>
      <c r="CAQ112" s="151"/>
      <c r="CAR112" s="151"/>
      <c r="CAS112" s="151"/>
      <c r="CAT112" s="151"/>
      <c r="CAU112" s="151"/>
      <c r="CAV112" s="151"/>
      <c r="CAW112" s="151"/>
      <c r="CAX112" s="151"/>
      <c r="CAY112" s="151"/>
      <c r="CAZ112" s="151"/>
      <c r="CBA112" s="151"/>
      <c r="CBB112" s="151"/>
      <c r="CBC112" s="151"/>
      <c r="CBD112" s="151"/>
      <c r="CBE112" s="151"/>
      <c r="CBF112" s="151"/>
      <c r="CBG112" s="151"/>
      <c r="CBH112" s="151"/>
      <c r="CBI112" s="151"/>
      <c r="CBJ112" s="151"/>
      <c r="CBK112" s="151"/>
      <c r="CBL112" s="151"/>
      <c r="CBM112" s="151"/>
      <c r="CBN112" s="151"/>
      <c r="CBO112" s="151"/>
      <c r="CBP112" s="151"/>
      <c r="CBQ112" s="151"/>
      <c r="CBR112" s="151"/>
      <c r="CBS112" s="151"/>
      <c r="CBT112" s="151"/>
      <c r="CBU112" s="151"/>
      <c r="CBV112" s="151"/>
      <c r="CBW112" s="151"/>
      <c r="CBX112" s="151"/>
      <c r="CBY112" s="151"/>
      <c r="CBZ112" s="151"/>
      <c r="CCA112" s="151"/>
      <c r="CCB112" s="151"/>
      <c r="CCC112" s="151"/>
      <c r="CCD112" s="151"/>
      <c r="CCE112" s="151"/>
      <c r="CCF112" s="151"/>
      <c r="CCG112" s="151"/>
      <c r="CCH112" s="151"/>
      <c r="CCI112" s="151"/>
      <c r="CCJ112" s="151"/>
      <c r="CCK112" s="151"/>
      <c r="CCL112" s="151"/>
      <c r="CCM112" s="151"/>
      <c r="CCN112" s="151"/>
      <c r="CCO112" s="151"/>
      <c r="CCP112" s="151"/>
      <c r="CCQ112" s="151"/>
      <c r="CCR112" s="151"/>
      <c r="CCS112" s="151"/>
      <c r="CCT112" s="151"/>
      <c r="CCU112" s="151"/>
      <c r="CCV112" s="151"/>
      <c r="CCW112" s="151"/>
      <c r="CCX112" s="151"/>
      <c r="CCY112" s="151"/>
      <c r="CCZ112" s="151"/>
      <c r="CDA112" s="151"/>
      <c r="CDB112" s="151"/>
      <c r="CDC112" s="151"/>
      <c r="CDD112" s="151"/>
      <c r="CDE112" s="151"/>
      <c r="CDF112" s="151"/>
      <c r="CDG112" s="151"/>
      <c r="CDH112" s="151"/>
      <c r="CDI112" s="151"/>
      <c r="CDJ112" s="151"/>
      <c r="CDK112" s="151"/>
      <c r="CDL112" s="151"/>
      <c r="CDM112" s="151"/>
      <c r="CDN112" s="151"/>
      <c r="CDO112" s="151"/>
      <c r="CDP112" s="151"/>
      <c r="CDQ112" s="151"/>
      <c r="CDR112" s="151"/>
      <c r="CDS112" s="151"/>
      <c r="CDT112" s="151"/>
      <c r="CDU112" s="151"/>
      <c r="CDV112" s="151"/>
      <c r="CDW112" s="151"/>
      <c r="CDX112" s="151"/>
      <c r="CDY112" s="151"/>
      <c r="CDZ112" s="151"/>
      <c r="CEA112" s="151"/>
      <c r="CEB112" s="151"/>
      <c r="CEC112" s="151"/>
      <c r="CED112" s="151"/>
      <c r="CEE112" s="151"/>
      <c r="CEF112" s="151"/>
      <c r="CEG112" s="151"/>
      <c r="CEH112" s="151"/>
      <c r="CEI112" s="151"/>
      <c r="CEJ112" s="151"/>
      <c r="CEK112" s="151"/>
      <c r="CEL112" s="151"/>
      <c r="CEM112" s="151"/>
      <c r="CEN112" s="151"/>
      <c r="CEO112" s="151"/>
      <c r="CEP112" s="151"/>
      <c r="CEQ112" s="151"/>
      <c r="CER112" s="151"/>
      <c r="CES112" s="151"/>
      <c r="CET112" s="151"/>
      <c r="CEU112" s="151"/>
      <c r="CEV112" s="151"/>
      <c r="CEW112" s="151"/>
      <c r="CEX112" s="151"/>
      <c r="CEY112" s="151"/>
      <c r="CEZ112" s="151"/>
      <c r="CFA112" s="151"/>
      <c r="CFB112" s="151"/>
      <c r="CFC112" s="151"/>
      <c r="CFD112" s="151"/>
      <c r="CFE112" s="151"/>
      <c r="CFF112" s="151"/>
      <c r="CFG112" s="151"/>
      <c r="CFH112" s="151"/>
      <c r="CFI112" s="151"/>
      <c r="CFJ112" s="151"/>
      <c r="CFK112" s="151"/>
      <c r="CFL112" s="151"/>
      <c r="CFM112" s="151"/>
      <c r="CFN112" s="151"/>
      <c r="CFO112" s="151"/>
      <c r="CFP112" s="151"/>
      <c r="CFQ112" s="151"/>
      <c r="CFR112" s="151"/>
      <c r="CFS112" s="151"/>
      <c r="CFT112" s="151"/>
      <c r="CFU112" s="151"/>
      <c r="CFV112" s="151"/>
      <c r="CFW112" s="151"/>
      <c r="CFX112" s="151"/>
      <c r="CFY112" s="151"/>
      <c r="CFZ112" s="151"/>
      <c r="CGA112" s="151"/>
      <c r="CGB112" s="151"/>
      <c r="CGC112" s="151"/>
      <c r="CGD112" s="151"/>
      <c r="CGE112" s="151"/>
      <c r="CGF112" s="151"/>
      <c r="CGG112" s="151"/>
      <c r="CGH112" s="151"/>
      <c r="CGI112" s="151"/>
      <c r="CGJ112" s="151"/>
      <c r="CGK112" s="151"/>
      <c r="CGL112" s="151"/>
      <c r="CGM112" s="151"/>
      <c r="CGN112" s="151"/>
      <c r="CGO112" s="151"/>
      <c r="CGP112" s="151"/>
      <c r="CGQ112" s="151"/>
      <c r="CGR112" s="151"/>
      <c r="CGS112" s="151"/>
      <c r="CGT112" s="151"/>
      <c r="CGU112" s="151"/>
      <c r="CGV112" s="151"/>
      <c r="CGW112" s="151"/>
      <c r="CGX112" s="151"/>
      <c r="CGY112" s="151"/>
      <c r="CGZ112" s="151"/>
      <c r="CHA112" s="151"/>
      <c r="CHB112" s="151"/>
      <c r="CHC112" s="151"/>
      <c r="CHD112" s="151"/>
      <c r="CHE112" s="151"/>
      <c r="CHF112" s="151"/>
      <c r="CHG112" s="151"/>
      <c r="CHH112" s="151"/>
      <c r="CHI112" s="151"/>
      <c r="CHJ112" s="151"/>
      <c r="CHK112" s="151"/>
      <c r="CHL112" s="151"/>
      <c r="CHM112" s="151"/>
      <c r="CHN112" s="151"/>
      <c r="CHO112" s="151"/>
      <c r="CHP112" s="151"/>
      <c r="CHQ112" s="151"/>
      <c r="CHR112" s="151"/>
      <c r="CHS112" s="151"/>
      <c r="CHT112" s="151"/>
      <c r="CHU112" s="151"/>
      <c r="CHV112" s="151"/>
      <c r="CHW112" s="151"/>
      <c r="CHX112" s="151"/>
      <c r="CHY112" s="151"/>
      <c r="CHZ112" s="151"/>
      <c r="CIA112" s="151"/>
      <c r="CIB112" s="151"/>
      <c r="CIC112" s="151"/>
      <c r="CID112" s="151"/>
      <c r="CIE112" s="151"/>
      <c r="CIF112" s="151"/>
      <c r="CIG112" s="151"/>
      <c r="CIH112" s="151"/>
      <c r="CII112" s="151"/>
      <c r="CIJ112" s="151"/>
      <c r="CIK112" s="151"/>
      <c r="CIL112" s="151"/>
      <c r="CIM112" s="151"/>
      <c r="CIN112" s="151"/>
      <c r="CIO112" s="151"/>
      <c r="CIP112" s="151"/>
      <c r="CIQ112" s="151"/>
      <c r="CIR112" s="151"/>
      <c r="CIS112" s="151"/>
      <c r="CIT112" s="151"/>
      <c r="CIU112" s="151"/>
      <c r="CIV112" s="151"/>
      <c r="CIW112" s="151"/>
      <c r="CIX112" s="151"/>
      <c r="CIY112" s="151"/>
      <c r="CIZ112" s="151"/>
      <c r="CJA112" s="151"/>
      <c r="CJB112" s="151"/>
      <c r="CJC112" s="151"/>
      <c r="CJD112" s="151"/>
      <c r="CJE112" s="151"/>
      <c r="CJF112" s="151"/>
      <c r="CJG112" s="151"/>
      <c r="CJH112" s="151"/>
      <c r="CJI112" s="151"/>
      <c r="CJJ112" s="151"/>
      <c r="CJK112" s="151"/>
      <c r="CJL112" s="151"/>
      <c r="CJM112" s="151"/>
      <c r="CJN112" s="151"/>
      <c r="CJO112" s="151"/>
      <c r="CJP112" s="151"/>
      <c r="CJQ112" s="151"/>
      <c r="CJR112" s="151"/>
      <c r="CJS112" s="151"/>
      <c r="CJT112" s="151"/>
      <c r="CJU112" s="151"/>
      <c r="CJV112" s="151"/>
      <c r="CJW112" s="151"/>
      <c r="CJX112" s="151"/>
      <c r="CJY112" s="151"/>
      <c r="CJZ112" s="151"/>
      <c r="CKA112" s="151"/>
      <c r="CKB112" s="151"/>
      <c r="CKC112" s="151"/>
      <c r="CKD112" s="151"/>
      <c r="CKE112" s="151"/>
      <c r="CKF112" s="151"/>
      <c r="CKG112" s="151"/>
      <c r="CKH112" s="151"/>
      <c r="CKI112" s="151"/>
      <c r="CKJ112" s="151"/>
      <c r="CKK112" s="151"/>
      <c r="CKL112" s="151"/>
      <c r="CKM112" s="151"/>
      <c r="CKN112" s="151"/>
      <c r="CKO112" s="151"/>
      <c r="CKP112" s="151"/>
      <c r="CKQ112" s="151"/>
      <c r="CKR112" s="151"/>
      <c r="CKS112" s="151"/>
      <c r="CKT112" s="151"/>
      <c r="CKU112" s="151"/>
      <c r="CKV112" s="151"/>
      <c r="CKW112" s="151"/>
      <c r="CKX112" s="151"/>
      <c r="CKY112" s="151"/>
      <c r="CKZ112" s="151"/>
      <c r="CLA112" s="151"/>
      <c r="CLB112" s="151"/>
      <c r="CLC112" s="151"/>
      <c r="CLD112" s="151"/>
      <c r="CLE112" s="151"/>
      <c r="CLF112" s="151"/>
      <c r="CLG112" s="151"/>
      <c r="CLH112" s="151"/>
      <c r="CLI112" s="151"/>
      <c r="CLJ112" s="151"/>
      <c r="CLK112" s="151"/>
      <c r="CLL112" s="151"/>
      <c r="CLM112" s="151"/>
      <c r="CLN112" s="151"/>
      <c r="CLO112" s="151"/>
      <c r="CLP112" s="151"/>
      <c r="CLQ112" s="151"/>
      <c r="CLR112" s="151"/>
      <c r="CLS112" s="151"/>
      <c r="CLT112" s="151"/>
      <c r="CLU112" s="151"/>
      <c r="CLV112" s="151"/>
      <c r="CLW112" s="151"/>
      <c r="CLX112" s="151"/>
      <c r="CLY112" s="151"/>
      <c r="CLZ112" s="151"/>
      <c r="CMA112" s="151"/>
      <c r="CMB112" s="151"/>
      <c r="CMC112" s="151"/>
      <c r="CMD112" s="151"/>
      <c r="CME112" s="151"/>
      <c r="CMF112" s="151"/>
      <c r="CMG112" s="151"/>
      <c r="CMH112" s="151"/>
      <c r="CMI112" s="151"/>
      <c r="CMJ112" s="151"/>
      <c r="CMK112" s="151"/>
      <c r="CML112" s="151"/>
      <c r="CMM112" s="151"/>
      <c r="CMN112" s="151"/>
      <c r="CMO112" s="151"/>
      <c r="CMP112" s="151"/>
      <c r="CMQ112" s="151"/>
      <c r="CMR112" s="151"/>
      <c r="CMS112" s="151"/>
      <c r="CMT112" s="151"/>
      <c r="CMU112" s="151"/>
      <c r="CMV112" s="151"/>
      <c r="CMW112" s="151"/>
      <c r="CMX112" s="151"/>
      <c r="CMY112" s="151"/>
      <c r="CMZ112" s="151"/>
      <c r="CNA112" s="151"/>
      <c r="CNB112" s="151"/>
      <c r="CNC112" s="151"/>
      <c r="CND112" s="151"/>
      <c r="CNE112" s="151"/>
      <c r="CNF112" s="151"/>
      <c r="CNG112" s="151"/>
      <c r="CNH112" s="151"/>
      <c r="CNI112" s="151"/>
      <c r="CNJ112" s="151"/>
      <c r="CNK112" s="151"/>
      <c r="CNL112" s="151"/>
      <c r="CNM112" s="151"/>
      <c r="CNN112" s="151"/>
      <c r="CNO112" s="151"/>
      <c r="CNP112" s="151"/>
      <c r="CNQ112" s="151"/>
      <c r="CNR112" s="151"/>
      <c r="CNS112" s="151"/>
      <c r="CNT112" s="151"/>
      <c r="CNU112" s="151"/>
      <c r="CNV112" s="151"/>
      <c r="CNW112" s="151"/>
      <c r="CNX112" s="151"/>
      <c r="CNY112" s="151"/>
      <c r="CNZ112" s="151"/>
      <c r="COA112" s="151"/>
      <c r="COB112" s="151"/>
      <c r="COC112" s="151"/>
      <c r="COD112" s="151"/>
      <c r="COE112" s="151"/>
      <c r="COF112" s="151"/>
      <c r="COG112" s="151"/>
      <c r="COH112" s="151"/>
      <c r="COI112" s="151"/>
      <c r="COJ112" s="151"/>
      <c r="COK112" s="151"/>
      <c r="COL112" s="151"/>
      <c r="COM112" s="151"/>
      <c r="CON112" s="151"/>
      <c r="COO112" s="151"/>
      <c r="COP112" s="151"/>
      <c r="COQ112" s="151"/>
      <c r="COR112" s="151"/>
      <c r="COS112" s="151"/>
      <c r="COT112" s="151"/>
      <c r="COU112" s="151"/>
      <c r="COV112" s="151"/>
      <c r="COW112" s="151"/>
      <c r="COX112" s="151"/>
      <c r="COY112" s="151"/>
      <c r="COZ112" s="151"/>
      <c r="CPA112" s="151"/>
      <c r="CPB112" s="151"/>
      <c r="CPC112" s="151"/>
      <c r="CPD112" s="151"/>
      <c r="CPE112" s="151"/>
      <c r="CPF112" s="151"/>
      <c r="CPG112" s="151"/>
      <c r="CPH112" s="151"/>
      <c r="CPI112" s="151"/>
      <c r="CPJ112" s="151"/>
      <c r="CPK112" s="151"/>
      <c r="CPL112" s="151"/>
      <c r="CPM112" s="151"/>
      <c r="CPN112" s="151"/>
      <c r="CPO112" s="151"/>
      <c r="CPP112" s="151"/>
      <c r="CPQ112" s="151"/>
      <c r="CPR112" s="151"/>
      <c r="CPS112" s="151"/>
      <c r="CPT112" s="151"/>
      <c r="CPU112" s="151"/>
      <c r="CPV112" s="151"/>
      <c r="CPW112" s="151"/>
      <c r="CPX112" s="151"/>
      <c r="CPY112" s="151"/>
      <c r="CPZ112" s="151"/>
      <c r="CQA112" s="151"/>
      <c r="CQB112" s="151"/>
      <c r="CQC112" s="151"/>
      <c r="CQD112" s="151"/>
      <c r="CQE112" s="151"/>
      <c r="CQF112" s="151"/>
      <c r="CQG112" s="151"/>
      <c r="CQH112" s="151"/>
      <c r="CQI112" s="151"/>
      <c r="CQJ112" s="151"/>
      <c r="CQK112" s="151"/>
      <c r="CQL112" s="151"/>
      <c r="CQM112" s="151"/>
      <c r="CQN112" s="151"/>
      <c r="CQO112" s="151"/>
      <c r="CQP112" s="151"/>
      <c r="CQQ112" s="151"/>
      <c r="CQR112" s="151"/>
      <c r="CQS112" s="151"/>
      <c r="CQT112" s="151"/>
      <c r="CQU112" s="151"/>
      <c r="CQV112" s="151"/>
      <c r="CQW112" s="151"/>
      <c r="CQX112" s="151"/>
      <c r="CQY112" s="151"/>
      <c r="CQZ112" s="151"/>
      <c r="CRA112" s="151"/>
      <c r="CRB112" s="151"/>
      <c r="CRC112" s="151"/>
      <c r="CRD112" s="151"/>
      <c r="CRE112" s="151"/>
      <c r="CRF112" s="151"/>
      <c r="CRG112" s="151"/>
      <c r="CRH112" s="151"/>
      <c r="CRI112" s="151"/>
      <c r="CRJ112" s="151"/>
      <c r="CRK112" s="151"/>
      <c r="CRL112" s="151"/>
      <c r="CRM112" s="151"/>
      <c r="CRN112" s="151"/>
      <c r="CRO112" s="151"/>
      <c r="CRP112" s="151"/>
      <c r="CRQ112" s="151"/>
      <c r="CRR112" s="151"/>
      <c r="CRS112" s="151"/>
      <c r="CRT112" s="151"/>
      <c r="CRU112" s="151"/>
      <c r="CRV112" s="151"/>
      <c r="CRW112" s="151"/>
      <c r="CRX112" s="151"/>
      <c r="CRY112" s="151"/>
      <c r="CRZ112" s="151"/>
      <c r="CSA112" s="151"/>
      <c r="CSB112" s="151"/>
      <c r="CSC112" s="151"/>
      <c r="CSD112" s="151"/>
      <c r="CSE112" s="151"/>
      <c r="CSF112" s="151"/>
      <c r="CSG112" s="151"/>
      <c r="CSH112" s="151"/>
      <c r="CSI112" s="151"/>
      <c r="CSJ112" s="151"/>
      <c r="CSK112" s="151"/>
      <c r="CSL112" s="151"/>
      <c r="CSM112" s="151"/>
      <c r="CSN112" s="151"/>
      <c r="CSO112" s="151"/>
      <c r="CSP112" s="151"/>
      <c r="CSQ112" s="151"/>
      <c r="CSR112" s="151"/>
      <c r="CSS112" s="151"/>
      <c r="CST112" s="151"/>
      <c r="CSU112" s="151"/>
      <c r="CSV112" s="151"/>
      <c r="CSW112" s="151"/>
      <c r="CSX112" s="151"/>
      <c r="CSY112" s="151"/>
      <c r="CSZ112" s="151"/>
      <c r="CTA112" s="151"/>
      <c r="CTB112" s="151"/>
      <c r="CTC112" s="151"/>
      <c r="CTD112" s="151"/>
      <c r="CTE112" s="151"/>
      <c r="CTF112" s="151"/>
      <c r="CTG112" s="151"/>
      <c r="CTH112" s="151"/>
      <c r="CTI112" s="151"/>
      <c r="CTJ112" s="151"/>
      <c r="CTK112" s="151"/>
      <c r="CTL112" s="151"/>
      <c r="CTM112" s="151"/>
      <c r="CTN112" s="151"/>
      <c r="CTO112" s="151"/>
      <c r="CTP112" s="151"/>
      <c r="CTQ112" s="151"/>
      <c r="CTR112" s="151"/>
      <c r="CTS112" s="151"/>
      <c r="CTT112" s="151"/>
      <c r="CTU112" s="151"/>
      <c r="CTV112" s="151"/>
      <c r="CTW112" s="151"/>
      <c r="CTX112" s="151"/>
      <c r="CTY112" s="151"/>
      <c r="CTZ112" s="151"/>
      <c r="CUA112" s="151"/>
      <c r="CUB112" s="151"/>
      <c r="CUC112" s="151"/>
      <c r="CUD112" s="151"/>
      <c r="CUE112" s="151"/>
      <c r="CUF112" s="151"/>
      <c r="CUG112" s="151"/>
      <c r="CUH112" s="151"/>
      <c r="CUI112" s="151"/>
      <c r="CUJ112" s="151"/>
      <c r="CUK112" s="151"/>
      <c r="CUL112" s="151"/>
      <c r="CUM112" s="151"/>
      <c r="CUN112" s="151"/>
      <c r="CUO112" s="151"/>
      <c r="CUP112" s="151"/>
      <c r="CUQ112" s="151"/>
      <c r="CUR112" s="151"/>
      <c r="CUS112" s="151"/>
      <c r="CUT112" s="151"/>
      <c r="CUU112" s="151"/>
      <c r="CUV112" s="151"/>
      <c r="CUW112" s="151"/>
      <c r="CUX112" s="151"/>
      <c r="CUY112" s="151"/>
      <c r="CUZ112" s="151"/>
      <c r="CVA112" s="151"/>
      <c r="CVB112" s="151"/>
      <c r="CVC112" s="151"/>
      <c r="CVD112" s="151"/>
      <c r="CVE112" s="151"/>
      <c r="CVF112" s="151"/>
      <c r="CVG112" s="151"/>
      <c r="CVH112" s="151"/>
      <c r="CVI112" s="151"/>
      <c r="CVJ112" s="151"/>
      <c r="CVK112" s="151"/>
      <c r="CVL112" s="151"/>
      <c r="CVM112" s="151"/>
      <c r="CVN112" s="151"/>
      <c r="CVO112" s="151"/>
      <c r="CVP112" s="151"/>
      <c r="CVQ112" s="151"/>
      <c r="CVR112" s="151"/>
      <c r="CVS112" s="151"/>
      <c r="CVT112" s="151"/>
      <c r="CVU112" s="151"/>
      <c r="CVV112" s="151"/>
      <c r="CVW112" s="151"/>
      <c r="CVX112" s="151"/>
      <c r="CVY112" s="151"/>
      <c r="CVZ112" s="151"/>
      <c r="CWA112" s="151"/>
      <c r="CWB112" s="151"/>
      <c r="CWC112" s="151"/>
      <c r="CWD112" s="151"/>
      <c r="CWE112" s="151"/>
      <c r="CWF112" s="151"/>
      <c r="CWG112" s="151"/>
      <c r="CWH112" s="151"/>
      <c r="CWI112" s="151"/>
      <c r="CWJ112" s="151"/>
      <c r="CWK112" s="151"/>
      <c r="CWL112" s="151"/>
      <c r="CWM112" s="151"/>
      <c r="CWN112" s="151"/>
      <c r="CWO112" s="151"/>
      <c r="CWP112" s="151"/>
      <c r="CWQ112" s="151"/>
      <c r="CWR112" s="151"/>
      <c r="CWS112" s="151"/>
      <c r="CWT112" s="151"/>
      <c r="CWU112" s="151"/>
      <c r="CWV112" s="151"/>
      <c r="CWW112" s="151"/>
      <c r="CWX112" s="151"/>
      <c r="CWY112" s="151"/>
      <c r="CWZ112" s="151"/>
      <c r="CXA112" s="151"/>
      <c r="CXB112" s="151"/>
      <c r="CXC112" s="151"/>
      <c r="CXD112" s="151"/>
      <c r="CXE112" s="151"/>
      <c r="CXF112" s="151"/>
      <c r="CXG112" s="151"/>
      <c r="CXH112" s="151"/>
      <c r="CXI112" s="151"/>
      <c r="CXJ112" s="151"/>
      <c r="CXK112" s="151"/>
      <c r="CXL112" s="151"/>
      <c r="CXM112" s="151"/>
      <c r="CXN112" s="151"/>
      <c r="CXO112" s="151"/>
      <c r="CXP112" s="151"/>
      <c r="CXQ112" s="151"/>
      <c r="CXR112" s="151"/>
      <c r="CXS112" s="151"/>
      <c r="CXT112" s="151"/>
      <c r="CXU112" s="151"/>
      <c r="CXV112" s="151"/>
      <c r="CXW112" s="151"/>
      <c r="CXX112" s="151"/>
      <c r="CXY112" s="151"/>
      <c r="CXZ112" s="151"/>
      <c r="CYA112" s="151"/>
      <c r="CYB112" s="151"/>
      <c r="CYC112" s="151"/>
      <c r="CYD112" s="151"/>
      <c r="CYE112" s="151"/>
      <c r="CYF112" s="151"/>
      <c r="CYG112" s="151"/>
      <c r="CYH112" s="151"/>
      <c r="CYI112" s="151"/>
      <c r="CYJ112" s="151"/>
      <c r="CYK112" s="151"/>
      <c r="CYL112" s="151"/>
      <c r="CYM112" s="151"/>
      <c r="CYN112" s="151"/>
      <c r="CYO112" s="151"/>
      <c r="CYP112" s="151"/>
      <c r="CYQ112" s="151"/>
      <c r="CYR112" s="151"/>
      <c r="CYS112" s="151"/>
      <c r="CYT112" s="151"/>
      <c r="CYU112" s="151"/>
      <c r="CYV112" s="151"/>
      <c r="CYW112" s="151"/>
      <c r="CYX112" s="151"/>
      <c r="CYY112" s="151"/>
      <c r="CYZ112" s="151"/>
      <c r="CZA112" s="151"/>
      <c r="CZB112" s="151"/>
      <c r="CZC112" s="151"/>
      <c r="CZD112" s="151"/>
      <c r="CZE112" s="151"/>
      <c r="CZF112" s="151"/>
      <c r="CZG112" s="151"/>
      <c r="CZH112" s="151"/>
      <c r="CZI112" s="151"/>
      <c r="CZJ112" s="151"/>
      <c r="CZK112" s="151"/>
      <c r="CZL112" s="151"/>
      <c r="CZM112" s="151"/>
      <c r="CZN112" s="151"/>
      <c r="CZO112" s="151"/>
      <c r="CZP112" s="151"/>
      <c r="CZQ112" s="151"/>
      <c r="CZR112" s="151"/>
      <c r="CZS112" s="151"/>
      <c r="CZT112" s="151"/>
      <c r="CZU112" s="151"/>
      <c r="CZV112" s="151"/>
      <c r="CZW112" s="151"/>
      <c r="CZX112" s="151"/>
      <c r="CZY112" s="151"/>
      <c r="CZZ112" s="151"/>
      <c r="DAA112" s="151"/>
      <c r="DAB112" s="151"/>
      <c r="DAC112" s="151"/>
      <c r="DAD112" s="151"/>
      <c r="DAE112" s="151"/>
      <c r="DAF112" s="151"/>
      <c r="DAG112" s="151"/>
      <c r="DAH112" s="151"/>
      <c r="DAI112" s="151"/>
      <c r="DAJ112" s="151"/>
      <c r="DAK112" s="151"/>
      <c r="DAL112" s="151"/>
      <c r="DAM112" s="151"/>
      <c r="DAN112" s="151"/>
      <c r="DAO112" s="151"/>
      <c r="DAP112" s="151"/>
      <c r="DAQ112" s="151"/>
      <c r="DAR112" s="151"/>
      <c r="DAS112" s="151"/>
      <c r="DAT112" s="151"/>
      <c r="DAU112" s="151"/>
      <c r="DAV112" s="151"/>
      <c r="DAW112" s="151"/>
      <c r="DAX112" s="151"/>
      <c r="DAY112" s="151"/>
      <c r="DAZ112" s="151"/>
      <c r="DBA112" s="151"/>
      <c r="DBB112" s="151"/>
      <c r="DBC112" s="151"/>
      <c r="DBD112" s="151"/>
      <c r="DBE112" s="151"/>
      <c r="DBF112" s="151"/>
      <c r="DBG112" s="151"/>
      <c r="DBH112" s="151"/>
      <c r="DBI112" s="151"/>
      <c r="DBJ112" s="151"/>
      <c r="DBK112" s="151"/>
      <c r="DBL112" s="151"/>
      <c r="DBM112" s="151"/>
      <c r="DBN112" s="151"/>
      <c r="DBO112" s="151"/>
      <c r="DBP112" s="151"/>
      <c r="DBQ112" s="151"/>
      <c r="DBR112" s="151"/>
      <c r="DBS112" s="151"/>
      <c r="DBT112" s="151"/>
      <c r="DBU112" s="151"/>
      <c r="DBV112" s="151"/>
      <c r="DBW112" s="151"/>
      <c r="DBX112" s="151"/>
      <c r="DBY112" s="151"/>
      <c r="DBZ112" s="151"/>
      <c r="DCA112" s="151"/>
      <c r="DCB112" s="151"/>
      <c r="DCC112" s="151"/>
      <c r="DCD112" s="151"/>
      <c r="DCE112" s="151"/>
      <c r="DCF112" s="151"/>
      <c r="DCG112" s="151"/>
      <c r="DCH112" s="151"/>
      <c r="DCI112" s="151"/>
      <c r="DCJ112" s="151"/>
      <c r="DCK112" s="151"/>
      <c r="DCL112" s="151"/>
      <c r="DCM112" s="151"/>
      <c r="DCN112" s="151"/>
      <c r="DCO112" s="151"/>
      <c r="DCP112" s="151"/>
      <c r="DCQ112" s="151"/>
      <c r="DCR112" s="151"/>
      <c r="DCS112" s="151"/>
      <c r="DCT112" s="151"/>
      <c r="DCU112" s="151"/>
      <c r="DCV112" s="151"/>
      <c r="DCW112" s="151"/>
      <c r="DCX112" s="151"/>
      <c r="DCY112" s="151"/>
      <c r="DCZ112" s="151"/>
      <c r="DDA112" s="151"/>
      <c r="DDB112" s="151"/>
      <c r="DDC112" s="151"/>
      <c r="DDD112" s="151"/>
      <c r="DDE112" s="151"/>
      <c r="DDF112" s="151"/>
      <c r="DDG112" s="151"/>
      <c r="DDH112" s="151"/>
      <c r="DDI112" s="151"/>
      <c r="DDJ112" s="151"/>
      <c r="DDK112" s="151"/>
      <c r="DDL112" s="151"/>
      <c r="DDM112" s="151"/>
      <c r="DDN112" s="151"/>
      <c r="DDO112" s="151"/>
      <c r="DDP112" s="151"/>
      <c r="DDQ112" s="151"/>
      <c r="DDR112" s="151"/>
      <c r="DDS112" s="151"/>
      <c r="DDT112" s="151"/>
      <c r="DDU112" s="151"/>
      <c r="DDV112" s="151"/>
      <c r="DDW112" s="151"/>
      <c r="DDX112" s="151"/>
      <c r="DDY112" s="151"/>
      <c r="DDZ112" s="151"/>
      <c r="DEA112" s="151"/>
      <c r="DEB112" s="151"/>
      <c r="DEC112" s="151"/>
      <c r="DED112" s="151"/>
      <c r="DEE112" s="151"/>
      <c r="DEF112" s="151"/>
      <c r="DEG112" s="151"/>
      <c r="DEH112" s="151"/>
      <c r="DEI112" s="151"/>
      <c r="DEJ112" s="151"/>
      <c r="DEK112" s="151"/>
      <c r="DEL112" s="151"/>
      <c r="DEM112" s="151"/>
      <c r="DEN112" s="151"/>
      <c r="DEO112" s="151"/>
      <c r="DEP112" s="151"/>
      <c r="DEQ112" s="151"/>
      <c r="DER112" s="151"/>
      <c r="DES112" s="151"/>
      <c r="DET112" s="151"/>
      <c r="DEU112" s="151"/>
      <c r="DEV112" s="151"/>
      <c r="DEW112" s="151"/>
      <c r="DEX112" s="151"/>
      <c r="DEY112" s="151"/>
      <c r="DEZ112" s="151"/>
      <c r="DFA112" s="151"/>
      <c r="DFB112" s="151"/>
      <c r="DFC112" s="151"/>
      <c r="DFD112" s="151"/>
      <c r="DFE112" s="151"/>
      <c r="DFF112" s="151"/>
      <c r="DFG112" s="151"/>
      <c r="DFH112" s="151"/>
      <c r="DFI112" s="151"/>
      <c r="DFJ112" s="151"/>
      <c r="DFK112" s="151"/>
      <c r="DFL112" s="151"/>
      <c r="DFM112" s="151"/>
      <c r="DFN112" s="151"/>
      <c r="DFO112" s="151"/>
      <c r="DFP112" s="151"/>
      <c r="DFQ112" s="151"/>
      <c r="DFR112" s="151"/>
      <c r="DFS112" s="151"/>
      <c r="DFT112" s="151"/>
      <c r="DFU112" s="151"/>
      <c r="DFV112" s="151"/>
      <c r="DFW112" s="151"/>
      <c r="DFX112" s="151"/>
      <c r="DFY112" s="151"/>
      <c r="DFZ112" s="151"/>
      <c r="DGA112" s="151"/>
      <c r="DGB112" s="151"/>
      <c r="DGC112" s="151"/>
      <c r="DGD112" s="151"/>
      <c r="DGE112" s="151"/>
      <c r="DGF112" s="151"/>
      <c r="DGG112" s="151"/>
      <c r="DGH112" s="151"/>
      <c r="DGI112" s="151"/>
      <c r="DGJ112" s="151"/>
      <c r="DGK112" s="151"/>
      <c r="DGL112" s="151"/>
      <c r="DGM112" s="151"/>
      <c r="DGN112" s="151"/>
      <c r="DGO112" s="151"/>
      <c r="DGP112" s="151"/>
      <c r="DGQ112" s="151"/>
      <c r="DGR112" s="151"/>
      <c r="DGS112" s="151"/>
      <c r="DGT112" s="151"/>
      <c r="DGU112" s="151"/>
      <c r="DGV112" s="151"/>
      <c r="DGW112" s="151"/>
      <c r="DGX112" s="151"/>
      <c r="DGY112" s="151"/>
      <c r="DGZ112" s="151"/>
      <c r="DHA112" s="151"/>
      <c r="DHB112" s="151"/>
      <c r="DHC112" s="151"/>
      <c r="DHD112" s="151"/>
      <c r="DHE112" s="151"/>
      <c r="DHF112" s="151"/>
      <c r="DHG112" s="151"/>
      <c r="DHH112" s="151"/>
      <c r="DHI112" s="151"/>
      <c r="DHJ112" s="151"/>
      <c r="DHK112" s="151"/>
      <c r="DHL112" s="151"/>
      <c r="DHM112" s="151"/>
      <c r="DHN112" s="151"/>
      <c r="DHO112" s="151"/>
      <c r="DHP112" s="151"/>
      <c r="DHQ112" s="151"/>
      <c r="DHR112" s="151"/>
      <c r="DHS112" s="151"/>
      <c r="DHT112" s="151"/>
      <c r="DHU112" s="151"/>
      <c r="DHV112" s="151"/>
      <c r="DHW112" s="151"/>
      <c r="DHX112" s="151"/>
      <c r="DHY112" s="151"/>
      <c r="DHZ112" s="151"/>
      <c r="DIA112" s="151"/>
      <c r="DIB112" s="151"/>
      <c r="DIC112" s="151"/>
      <c r="DID112" s="151"/>
      <c r="DIE112" s="151"/>
      <c r="DIF112" s="151"/>
      <c r="DIG112" s="151"/>
      <c r="DIH112" s="151"/>
      <c r="DII112" s="151"/>
      <c r="DIJ112" s="151"/>
      <c r="DIK112" s="151"/>
      <c r="DIL112" s="151"/>
      <c r="DIM112" s="151"/>
      <c r="DIN112" s="151"/>
      <c r="DIO112" s="151"/>
      <c r="DIP112" s="151"/>
      <c r="DIQ112" s="151"/>
      <c r="DIR112" s="151"/>
      <c r="DIS112" s="151"/>
      <c r="DIT112" s="151"/>
      <c r="DIU112" s="151"/>
      <c r="DIV112" s="151"/>
      <c r="DIW112" s="151"/>
      <c r="DIX112" s="151"/>
      <c r="DIY112" s="151"/>
      <c r="DIZ112" s="151"/>
      <c r="DJA112" s="151"/>
      <c r="DJB112" s="151"/>
      <c r="DJC112" s="151"/>
      <c r="DJD112" s="151"/>
      <c r="DJE112" s="151"/>
      <c r="DJF112" s="151"/>
      <c r="DJG112" s="151"/>
      <c r="DJH112" s="151"/>
      <c r="DJI112" s="151"/>
      <c r="DJJ112" s="151"/>
      <c r="DJK112" s="151"/>
      <c r="DJL112" s="151"/>
      <c r="DJM112" s="151"/>
      <c r="DJN112" s="151"/>
      <c r="DJO112" s="151"/>
      <c r="DJP112" s="151"/>
      <c r="DJQ112" s="151"/>
      <c r="DJR112" s="151"/>
      <c r="DJS112" s="151"/>
      <c r="DJT112" s="151"/>
      <c r="DJU112" s="151"/>
      <c r="DJV112" s="151"/>
      <c r="DJW112" s="151"/>
      <c r="DJX112" s="151"/>
      <c r="DJY112" s="151"/>
      <c r="DJZ112" s="151"/>
      <c r="DKA112" s="151"/>
      <c r="DKB112" s="151"/>
      <c r="DKC112" s="151"/>
      <c r="DKD112" s="151"/>
      <c r="DKE112" s="151"/>
      <c r="DKF112" s="151"/>
      <c r="DKG112" s="151"/>
      <c r="DKH112" s="151"/>
      <c r="DKI112" s="151"/>
      <c r="DKJ112" s="151"/>
      <c r="DKK112" s="151"/>
      <c r="DKL112" s="151"/>
      <c r="DKM112" s="151"/>
      <c r="DKN112" s="151"/>
      <c r="DKO112" s="151"/>
      <c r="DKP112" s="151"/>
      <c r="DKQ112" s="151"/>
      <c r="DKR112" s="151"/>
      <c r="DKS112" s="151"/>
      <c r="DKT112" s="151"/>
      <c r="DKU112" s="151"/>
      <c r="DKV112" s="151"/>
      <c r="DKW112" s="151"/>
      <c r="DKX112" s="151"/>
      <c r="DKY112" s="151"/>
      <c r="DKZ112" s="151"/>
      <c r="DLA112" s="151"/>
      <c r="DLB112" s="151"/>
      <c r="DLC112" s="151"/>
      <c r="DLD112" s="151"/>
      <c r="DLE112" s="151"/>
      <c r="DLF112" s="151"/>
      <c r="DLG112" s="151"/>
      <c r="DLH112" s="151"/>
      <c r="DLI112" s="151"/>
      <c r="DLJ112" s="151"/>
      <c r="DLK112" s="151"/>
      <c r="DLL112" s="151"/>
      <c r="DLM112" s="151"/>
      <c r="DLN112" s="151"/>
      <c r="DLO112" s="151"/>
      <c r="DLP112" s="151"/>
      <c r="DLQ112" s="151"/>
      <c r="DLR112" s="151"/>
      <c r="DLS112" s="151"/>
      <c r="DLT112" s="151"/>
      <c r="DLU112" s="151"/>
      <c r="DLV112" s="151"/>
      <c r="DLW112" s="151"/>
      <c r="DLX112" s="151"/>
      <c r="DLY112" s="151"/>
      <c r="DLZ112" s="151"/>
      <c r="DMA112" s="151"/>
      <c r="DMB112" s="151"/>
      <c r="DMC112" s="151"/>
      <c r="DMD112" s="151"/>
      <c r="DME112" s="151"/>
      <c r="DMF112" s="151"/>
      <c r="DMG112" s="151"/>
      <c r="DMH112" s="151"/>
      <c r="DMI112" s="151"/>
      <c r="DMJ112" s="151"/>
      <c r="DMK112" s="151"/>
      <c r="DML112" s="151"/>
      <c r="DMM112" s="151"/>
      <c r="DMN112" s="151"/>
      <c r="DMO112" s="151"/>
      <c r="DMP112" s="151"/>
      <c r="DMQ112" s="151"/>
      <c r="DMR112" s="151"/>
      <c r="DMS112" s="151"/>
      <c r="DMT112" s="151"/>
      <c r="DMU112" s="151"/>
      <c r="DMV112" s="151"/>
      <c r="DMW112" s="151"/>
      <c r="DMX112" s="151"/>
      <c r="DMY112" s="151"/>
      <c r="DMZ112" s="151"/>
      <c r="DNA112" s="151"/>
      <c r="DNB112" s="151"/>
      <c r="DNC112" s="151"/>
      <c r="DND112" s="151"/>
      <c r="DNE112" s="151"/>
      <c r="DNF112" s="151"/>
      <c r="DNG112" s="151"/>
      <c r="DNH112" s="151"/>
      <c r="DNI112" s="151"/>
      <c r="DNJ112" s="151"/>
      <c r="DNK112" s="151"/>
      <c r="DNL112" s="151"/>
      <c r="DNM112" s="151"/>
      <c r="DNN112" s="151"/>
      <c r="DNO112" s="151"/>
      <c r="DNP112" s="151"/>
      <c r="DNQ112" s="151"/>
      <c r="DNR112" s="151"/>
      <c r="DNS112" s="151"/>
      <c r="DNT112" s="151"/>
      <c r="DNU112" s="151"/>
      <c r="DNV112" s="151"/>
      <c r="DNW112" s="151"/>
      <c r="DNX112" s="151"/>
      <c r="DNY112" s="151"/>
      <c r="DNZ112" s="151"/>
      <c r="DOA112" s="151"/>
      <c r="DOB112" s="151"/>
      <c r="DOC112" s="151"/>
      <c r="DOD112" s="151"/>
      <c r="DOE112" s="151"/>
      <c r="DOF112" s="151"/>
      <c r="DOG112" s="151"/>
      <c r="DOH112" s="151"/>
      <c r="DOI112" s="151"/>
      <c r="DOJ112" s="151"/>
      <c r="DOK112" s="151"/>
      <c r="DOL112" s="151"/>
      <c r="DOM112" s="151"/>
      <c r="DON112" s="151"/>
      <c r="DOO112" s="151"/>
      <c r="DOP112" s="151"/>
      <c r="DOQ112" s="151"/>
      <c r="DOR112" s="151"/>
      <c r="DOS112" s="151"/>
      <c r="DOT112" s="151"/>
      <c r="DOU112" s="151"/>
      <c r="DOV112" s="151"/>
      <c r="DOW112" s="151"/>
      <c r="DOX112" s="151"/>
      <c r="DOY112" s="151"/>
      <c r="DOZ112" s="151"/>
      <c r="DPA112" s="151"/>
      <c r="DPB112" s="151"/>
      <c r="DPC112" s="151"/>
      <c r="DPD112" s="151"/>
      <c r="DPE112" s="151"/>
      <c r="DPF112" s="151"/>
      <c r="DPG112" s="151"/>
      <c r="DPH112" s="151"/>
      <c r="DPI112" s="151"/>
      <c r="DPJ112" s="151"/>
      <c r="DPK112" s="151"/>
      <c r="DPL112" s="151"/>
      <c r="DPM112" s="151"/>
      <c r="DPN112" s="151"/>
      <c r="DPO112" s="151"/>
      <c r="DPP112" s="151"/>
      <c r="DPQ112" s="151"/>
      <c r="DPR112" s="151"/>
      <c r="DPS112" s="151"/>
      <c r="DPT112" s="151"/>
      <c r="DPU112" s="151"/>
      <c r="DPV112" s="151"/>
      <c r="DPW112" s="151"/>
      <c r="DPX112" s="151"/>
      <c r="DPY112" s="151"/>
      <c r="DPZ112" s="151"/>
      <c r="DQA112" s="151"/>
      <c r="DQB112" s="151"/>
      <c r="DQC112" s="151"/>
      <c r="DQD112" s="151"/>
      <c r="DQE112" s="151"/>
      <c r="DQF112" s="151"/>
      <c r="DQG112" s="151"/>
      <c r="DQH112" s="151"/>
      <c r="DQI112" s="151"/>
      <c r="DQJ112" s="151"/>
      <c r="DQK112" s="151"/>
      <c r="DQL112" s="151"/>
      <c r="DQM112" s="151"/>
      <c r="DQN112" s="151"/>
      <c r="DQO112" s="151"/>
      <c r="DQP112" s="151"/>
      <c r="DQQ112" s="151"/>
      <c r="DQR112" s="151"/>
      <c r="DQS112" s="151"/>
      <c r="DQT112" s="151"/>
      <c r="DQU112" s="151"/>
      <c r="DQV112" s="151"/>
      <c r="DQW112" s="151"/>
      <c r="DQX112" s="151"/>
      <c r="DQY112" s="151"/>
      <c r="DQZ112" s="151"/>
      <c r="DRA112" s="151"/>
      <c r="DRB112" s="151"/>
      <c r="DRC112" s="151"/>
      <c r="DRD112" s="151"/>
      <c r="DRE112" s="151"/>
      <c r="DRF112" s="151"/>
      <c r="DRG112" s="151"/>
      <c r="DRH112" s="151"/>
      <c r="DRI112" s="151"/>
      <c r="DRJ112" s="151"/>
      <c r="DRK112" s="151"/>
      <c r="DRL112" s="151"/>
      <c r="DRM112" s="151"/>
      <c r="DRN112" s="151"/>
      <c r="DRO112" s="151"/>
      <c r="DRP112" s="151"/>
      <c r="DRQ112" s="151"/>
      <c r="DRR112" s="151"/>
      <c r="DRS112" s="151"/>
      <c r="DRT112" s="151"/>
      <c r="DRU112" s="151"/>
      <c r="DRV112" s="151"/>
      <c r="DRW112" s="151"/>
      <c r="DRX112" s="151"/>
      <c r="DRY112" s="151"/>
      <c r="DRZ112" s="151"/>
      <c r="DSA112" s="151"/>
      <c r="DSB112" s="151"/>
      <c r="DSC112" s="151"/>
      <c r="DSD112" s="151"/>
      <c r="DSE112" s="151"/>
      <c r="DSF112" s="151"/>
      <c r="DSG112" s="151"/>
      <c r="DSH112" s="151"/>
      <c r="DSI112" s="151"/>
      <c r="DSJ112" s="151"/>
      <c r="DSK112" s="151"/>
      <c r="DSL112" s="151"/>
      <c r="DSM112" s="151"/>
      <c r="DSN112" s="151"/>
      <c r="DSO112" s="151"/>
      <c r="DSP112" s="151"/>
      <c r="DSQ112" s="151"/>
      <c r="DSR112" s="151"/>
      <c r="DSS112" s="151"/>
      <c r="DST112" s="151"/>
      <c r="DSU112" s="151"/>
      <c r="DSV112" s="151"/>
      <c r="DSW112" s="151"/>
      <c r="DSX112" s="151"/>
      <c r="DSY112" s="151"/>
      <c r="DSZ112" s="151"/>
      <c r="DTA112" s="151"/>
      <c r="DTB112" s="151"/>
      <c r="DTC112" s="151"/>
      <c r="DTD112" s="151"/>
      <c r="DTE112" s="151"/>
      <c r="DTF112" s="151"/>
      <c r="DTG112" s="151"/>
      <c r="DTH112" s="151"/>
      <c r="DTI112" s="151"/>
      <c r="DTJ112" s="151"/>
      <c r="DTK112" s="151"/>
      <c r="DTL112" s="151"/>
      <c r="DTM112" s="151"/>
      <c r="DTN112" s="151"/>
      <c r="DTO112" s="151"/>
      <c r="DTP112" s="151"/>
      <c r="DTQ112" s="151"/>
      <c r="DTR112" s="151"/>
      <c r="DTS112" s="151"/>
      <c r="DTT112" s="151"/>
      <c r="DTU112" s="151"/>
      <c r="DTV112" s="151"/>
      <c r="DTW112" s="151"/>
      <c r="DTX112" s="151"/>
      <c r="DTY112" s="151"/>
      <c r="DTZ112" s="151"/>
      <c r="DUA112" s="151"/>
      <c r="DUB112" s="151"/>
      <c r="DUC112" s="151"/>
      <c r="DUD112" s="151"/>
      <c r="DUE112" s="151"/>
      <c r="DUF112" s="151"/>
      <c r="DUG112" s="151"/>
      <c r="DUH112" s="151"/>
      <c r="DUI112" s="151"/>
      <c r="DUJ112" s="151"/>
      <c r="DUK112" s="151"/>
      <c r="DUL112" s="151"/>
      <c r="DUM112" s="151"/>
      <c r="DUN112" s="151"/>
      <c r="DUO112" s="151"/>
      <c r="DUP112" s="151"/>
      <c r="DUQ112" s="151"/>
      <c r="DUR112" s="151"/>
      <c r="DUS112" s="151"/>
      <c r="DUT112" s="151"/>
      <c r="DUU112" s="151"/>
      <c r="DUV112" s="151"/>
      <c r="DUW112" s="151"/>
      <c r="DUX112" s="151"/>
      <c r="DUY112" s="151"/>
      <c r="DUZ112" s="151"/>
      <c r="DVA112" s="151"/>
      <c r="DVB112" s="151"/>
      <c r="DVC112" s="151"/>
      <c r="DVD112" s="151"/>
      <c r="DVE112" s="151"/>
      <c r="DVF112" s="151"/>
      <c r="DVG112" s="151"/>
      <c r="DVH112" s="151"/>
      <c r="DVI112" s="151"/>
      <c r="DVJ112" s="151"/>
      <c r="DVK112" s="151"/>
      <c r="DVL112" s="151"/>
      <c r="DVM112" s="151"/>
      <c r="DVN112" s="151"/>
      <c r="DVO112" s="151"/>
      <c r="DVP112" s="151"/>
      <c r="DVQ112" s="151"/>
      <c r="DVR112" s="151"/>
      <c r="DVS112" s="151"/>
      <c r="DVT112" s="151"/>
      <c r="DVU112" s="151"/>
      <c r="DVV112" s="151"/>
      <c r="DVW112" s="151"/>
      <c r="DVX112" s="151"/>
      <c r="DVY112" s="151"/>
      <c r="DVZ112" s="151"/>
      <c r="DWA112" s="151"/>
      <c r="DWB112" s="151"/>
      <c r="DWC112" s="151"/>
      <c r="DWD112" s="151"/>
      <c r="DWE112" s="151"/>
      <c r="DWF112" s="151"/>
      <c r="DWG112" s="151"/>
      <c r="DWH112" s="151"/>
      <c r="DWI112" s="151"/>
      <c r="DWJ112" s="151"/>
      <c r="DWK112" s="151"/>
      <c r="DWL112" s="151"/>
      <c r="DWM112" s="151"/>
      <c r="DWN112" s="151"/>
      <c r="DWO112" s="151"/>
      <c r="DWP112" s="151"/>
      <c r="DWQ112" s="151"/>
      <c r="DWR112" s="151"/>
      <c r="DWS112" s="151"/>
      <c r="DWT112" s="151"/>
      <c r="DWU112" s="151"/>
      <c r="DWV112" s="151"/>
      <c r="DWW112" s="151"/>
      <c r="DWX112" s="151"/>
      <c r="DWY112" s="151"/>
      <c r="DWZ112" s="151"/>
      <c r="DXA112" s="151"/>
      <c r="DXB112" s="151"/>
      <c r="DXC112" s="151"/>
      <c r="DXD112" s="151"/>
      <c r="DXE112" s="151"/>
      <c r="DXF112" s="151"/>
      <c r="DXG112" s="151"/>
      <c r="DXH112" s="151"/>
      <c r="DXI112" s="151"/>
      <c r="DXJ112" s="151"/>
      <c r="DXK112" s="151"/>
      <c r="DXL112" s="151"/>
      <c r="DXM112" s="151"/>
      <c r="DXN112" s="151"/>
      <c r="DXO112" s="151"/>
      <c r="DXP112" s="151"/>
      <c r="DXQ112" s="151"/>
      <c r="DXR112" s="151"/>
      <c r="DXS112" s="151"/>
      <c r="DXT112" s="151"/>
      <c r="DXU112" s="151"/>
      <c r="DXV112" s="151"/>
      <c r="DXW112" s="151"/>
      <c r="DXX112" s="151"/>
      <c r="DXY112" s="151"/>
      <c r="DXZ112" s="151"/>
      <c r="DYA112" s="151"/>
      <c r="DYB112" s="151"/>
      <c r="DYC112" s="151"/>
      <c r="DYD112" s="151"/>
      <c r="DYE112" s="151"/>
      <c r="DYF112" s="151"/>
      <c r="DYG112" s="151"/>
      <c r="DYH112" s="151"/>
      <c r="DYI112" s="151"/>
      <c r="DYJ112" s="151"/>
      <c r="DYK112" s="151"/>
      <c r="DYL112" s="151"/>
      <c r="DYM112" s="151"/>
      <c r="DYN112" s="151"/>
      <c r="DYO112" s="151"/>
      <c r="DYP112" s="151"/>
      <c r="DYQ112" s="151"/>
      <c r="DYR112" s="151"/>
      <c r="DYS112" s="151"/>
      <c r="DYT112" s="151"/>
      <c r="DYU112" s="151"/>
      <c r="DYV112" s="151"/>
      <c r="DYW112" s="151"/>
      <c r="DYX112" s="151"/>
      <c r="DYY112" s="151"/>
      <c r="DYZ112" s="151"/>
      <c r="DZA112" s="151"/>
      <c r="DZB112" s="151"/>
      <c r="DZC112" s="151"/>
      <c r="DZD112" s="151"/>
      <c r="DZE112" s="151"/>
      <c r="DZF112" s="151"/>
      <c r="DZG112" s="151"/>
      <c r="DZH112" s="151"/>
      <c r="DZI112" s="151"/>
      <c r="DZJ112" s="151"/>
      <c r="DZK112" s="151"/>
      <c r="DZL112" s="151"/>
      <c r="DZM112" s="151"/>
      <c r="DZN112" s="151"/>
      <c r="DZO112" s="151"/>
      <c r="DZP112" s="151"/>
      <c r="DZQ112" s="151"/>
      <c r="DZR112" s="151"/>
      <c r="DZS112" s="151"/>
      <c r="DZT112" s="151"/>
      <c r="DZU112" s="151"/>
      <c r="DZV112" s="151"/>
      <c r="DZW112" s="151"/>
      <c r="DZX112" s="151"/>
      <c r="DZY112" s="151"/>
      <c r="DZZ112" s="151"/>
      <c r="EAA112" s="151"/>
      <c r="EAB112" s="151"/>
      <c r="EAC112" s="151"/>
      <c r="EAD112" s="151"/>
      <c r="EAE112" s="151"/>
      <c r="EAF112" s="151"/>
      <c r="EAG112" s="151"/>
      <c r="EAH112" s="151"/>
      <c r="EAI112" s="151"/>
      <c r="EAJ112" s="151"/>
      <c r="EAK112" s="151"/>
      <c r="EAL112" s="151"/>
      <c r="EAM112" s="151"/>
      <c r="EAN112" s="151"/>
      <c r="EAO112" s="151"/>
      <c r="EAP112" s="151"/>
      <c r="EAQ112" s="151"/>
      <c r="EAR112" s="151"/>
      <c r="EAS112" s="151"/>
      <c r="EAT112" s="151"/>
      <c r="EAU112" s="151"/>
      <c r="EAV112" s="151"/>
      <c r="EAW112" s="151"/>
      <c r="EAX112" s="151"/>
      <c r="EAY112" s="151"/>
      <c r="EAZ112" s="151"/>
      <c r="EBA112" s="151"/>
      <c r="EBB112" s="151"/>
      <c r="EBC112" s="151"/>
      <c r="EBD112" s="151"/>
      <c r="EBE112" s="151"/>
      <c r="EBF112" s="151"/>
      <c r="EBG112" s="151"/>
      <c r="EBH112" s="151"/>
      <c r="EBI112" s="151"/>
      <c r="EBJ112" s="151"/>
      <c r="EBK112" s="151"/>
      <c r="EBL112" s="151"/>
      <c r="EBM112" s="151"/>
      <c r="EBN112" s="151"/>
      <c r="EBO112" s="151"/>
      <c r="EBP112" s="151"/>
      <c r="EBQ112" s="151"/>
      <c r="EBR112" s="151"/>
      <c r="EBS112" s="151"/>
      <c r="EBT112" s="151"/>
      <c r="EBU112" s="151"/>
      <c r="EBV112" s="151"/>
      <c r="EBW112" s="151"/>
      <c r="EBX112" s="151"/>
      <c r="EBY112" s="151"/>
      <c r="EBZ112" s="151"/>
      <c r="ECA112" s="151"/>
      <c r="ECB112" s="151"/>
      <c r="ECC112" s="151"/>
      <c r="ECD112" s="151"/>
      <c r="ECE112" s="151"/>
      <c r="ECF112" s="151"/>
      <c r="ECG112" s="151"/>
      <c r="ECH112" s="151"/>
      <c r="ECI112" s="151"/>
      <c r="ECJ112" s="151"/>
      <c r="ECK112" s="151"/>
      <c r="ECL112" s="151"/>
      <c r="ECM112" s="151"/>
      <c r="ECN112" s="151"/>
      <c r="ECO112" s="151"/>
      <c r="ECP112" s="151"/>
      <c r="ECQ112" s="151"/>
      <c r="ECR112" s="151"/>
      <c r="ECS112" s="151"/>
      <c r="ECT112" s="151"/>
      <c r="ECU112" s="151"/>
      <c r="ECV112" s="151"/>
      <c r="ECW112" s="151"/>
      <c r="ECX112" s="151"/>
      <c r="ECY112" s="151"/>
      <c r="ECZ112" s="151"/>
      <c r="EDA112" s="151"/>
      <c r="EDB112" s="151"/>
      <c r="EDC112" s="151"/>
      <c r="EDD112" s="151"/>
      <c r="EDE112" s="151"/>
      <c r="EDF112" s="151"/>
      <c r="EDG112" s="151"/>
      <c r="EDH112" s="151"/>
      <c r="EDI112" s="151"/>
      <c r="EDJ112" s="151"/>
      <c r="EDK112" s="151"/>
      <c r="EDL112" s="151"/>
      <c r="EDM112" s="151"/>
      <c r="EDN112" s="151"/>
      <c r="EDO112" s="151"/>
      <c r="EDP112" s="151"/>
      <c r="EDQ112" s="151"/>
      <c r="EDR112" s="151"/>
      <c r="EDS112" s="151"/>
      <c r="EDT112" s="151"/>
      <c r="EDU112" s="151"/>
      <c r="EDV112" s="151"/>
      <c r="EDW112" s="151"/>
      <c r="EDX112" s="151"/>
      <c r="EDY112" s="151"/>
      <c r="EDZ112" s="151"/>
      <c r="EEA112" s="151"/>
      <c r="EEB112" s="151"/>
      <c r="EEC112" s="151"/>
      <c r="EED112" s="151"/>
      <c r="EEE112" s="151"/>
      <c r="EEF112" s="151"/>
      <c r="EEG112" s="151"/>
      <c r="EEH112" s="151"/>
      <c r="EEI112" s="151"/>
      <c r="EEJ112" s="151"/>
      <c r="EEK112" s="151"/>
      <c r="EEL112" s="151"/>
      <c r="EEM112" s="151"/>
      <c r="EEN112" s="151"/>
      <c r="EEO112" s="151"/>
      <c r="EEP112" s="151"/>
      <c r="EEQ112" s="151"/>
      <c r="EER112" s="151"/>
      <c r="EES112" s="151"/>
      <c r="EET112" s="151"/>
      <c r="EEU112" s="151"/>
      <c r="EEV112" s="151"/>
      <c r="EEW112" s="151"/>
      <c r="EEX112" s="151"/>
      <c r="EEY112" s="151"/>
      <c r="EEZ112" s="151"/>
      <c r="EFA112" s="151"/>
      <c r="EFB112" s="151"/>
      <c r="EFC112" s="151"/>
      <c r="EFD112" s="151"/>
      <c r="EFE112" s="151"/>
      <c r="EFF112" s="151"/>
      <c r="EFG112" s="151"/>
      <c r="EFH112" s="151"/>
      <c r="EFI112" s="151"/>
      <c r="EFJ112" s="151"/>
      <c r="EFK112" s="151"/>
      <c r="EFL112" s="151"/>
      <c r="EFM112" s="151"/>
      <c r="EFN112" s="151"/>
      <c r="EFO112" s="151"/>
      <c r="EFP112" s="151"/>
      <c r="EFQ112" s="151"/>
      <c r="EFR112" s="151"/>
      <c r="EFS112" s="151"/>
      <c r="EFT112" s="151"/>
      <c r="EFU112" s="151"/>
      <c r="EFV112" s="151"/>
      <c r="EFW112" s="151"/>
      <c r="EFX112" s="151"/>
      <c r="EFY112" s="151"/>
      <c r="EFZ112" s="151"/>
      <c r="EGA112" s="151"/>
      <c r="EGB112" s="151"/>
      <c r="EGC112" s="151"/>
      <c r="EGD112" s="151"/>
      <c r="EGE112" s="151"/>
      <c r="EGF112" s="151"/>
      <c r="EGG112" s="151"/>
      <c r="EGH112" s="151"/>
      <c r="EGI112" s="151"/>
      <c r="EGJ112" s="151"/>
      <c r="EGK112" s="151"/>
      <c r="EGL112" s="151"/>
      <c r="EGM112" s="151"/>
      <c r="EGN112" s="151"/>
      <c r="EGO112" s="151"/>
      <c r="EGP112" s="151"/>
      <c r="EGQ112" s="151"/>
      <c r="EGR112" s="151"/>
      <c r="EGS112" s="151"/>
      <c r="EGT112" s="151"/>
      <c r="EGU112" s="151"/>
      <c r="EGV112" s="151"/>
      <c r="EGW112" s="151"/>
      <c r="EGX112" s="151"/>
      <c r="EGY112" s="151"/>
      <c r="EGZ112" s="151"/>
      <c r="EHA112" s="151"/>
      <c r="EHB112" s="151"/>
      <c r="EHC112" s="151"/>
      <c r="EHD112" s="151"/>
      <c r="EHE112" s="151"/>
      <c r="EHF112" s="151"/>
      <c r="EHG112" s="151"/>
      <c r="EHH112" s="151"/>
      <c r="EHI112" s="151"/>
      <c r="EHJ112" s="151"/>
      <c r="EHK112" s="151"/>
      <c r="EHL112" s="151"/>
      <c r="EHM112" s="151"/>
      <c r="EHN112" s="151"/>
      <c r="EHO112" s="151"/>
      <c r="EHP112" s="151"/>
      <c r="EHQ112" s="151"/>
      <c r="EHR112" s="151"/>
      <c r="EHS112" s="151"/>
      <c r="EHT112" s="151"/>
      <c r="EHU112" s="151"/>
      <c r="EHV112" s="151"/>
      <c r="EHW112" s="151"/>
      <c r="EHX112" s="151"/>
      <c r="EHY112" s="151"/>
      <c r="EHZ112" s="151"/>
      <c r="EIA112" s="151"/>
      <c r="EIB112" s="151"/>
      <c r="EIC112" s="151"/>
      <c r="EID112" s="151"/>
      <c r="EIE112" s="151"/>
      <c r="EIF112" s="151"/>
      <c r="EIG112" s="151"/>
      <c r="EIH112" s="151"/>
      <c r="EII112" s="151"/>
      <c r="EIJ112" s="151"/>
      <c r="EIK112" s="151"/>
      <c r="EIL112" s="151"/>
      <c r="EIM112" s="151"/>
      <c r="EIN112" s="151"/>
      <c r="EIO112" s="151"/>
      <c r="EIP112" s="151"/>
      <c r="EIQ112" s="151"/>
      <c r="EIR112" s="151"/>
      <c r="EIS112" s="151"/>
      <c r="EIT112" s="151"/>
      <c r="EIU112" s="151"/>
      <c r="EIV112" s="151"/>
      <c r="EIW112" s="151"/>
      <c r="EIX112" s="151"/>
      <c r="EIY112" s="151"/>
      <c r="EIZ112" s="151"/>
      <c r="EJA112" s="151"/>
      <c r="EJB112" s="151"/>
      <c r="EJC112" s="151"/>
      <c r="EJD112" s="151"/>
      <c r="EJE112" s="151"/>
      <c r="EJF112" s="151"/>
      <c r="EJG112" s="151"/>
      <c r="EJH112" s="151"/>
      <c r="EJI112" s="151"/>
      <c r="EJJ112" s="151"/>
      <c r="EJK112" s="151"/>
      <c r="EJL112" s="151"/>
      <c r="EJM112" s="151"/>
      <c r="EJN112" s="151"/>
      <c r="EJO112" s="151"/>
      <c r="EJP112" s="151"/>
      <c r="EJQ112" s="151"/>
      <c r="EJR112" s="151"/>
      <c r="EJS112" s="151"/>
      <c r="EJT112" s="151"/>
      <c r="EJU112" s="151"/>
      <c r="EJV112" s="151"/>
      <c r="EJW112" s="151"/>
      <c r="EJX112" s="151"/>
      <c r="EJY112" s="151"/>
      <c r="EJZ112" s="151"/>
      <c r="EKA112" s="151"/>
      <c r="EKB112" s="151"/>
      <c r="EKC112" s="151"/>
      <c r="EKD112" s="151"/>
      <c r="EKE112" s="151"/>
      <c r="EKF112" s="151"/>
      <c r="EKG112" s="151"/>
      <c r="EKH112" s="151"/>
      <c r="EKI112" s="151"/>
      <c r="EKJ112" s="151"/>
      <c r="EKK112" s="151"/>
      <c r="EKL112" s="151"/>
      <c r="EKM112" s="151"/>
      <c r="EKN112" s="151"/>
      <c r="EKO112" s="151"/>
      <c r="EKP112" s="151"/>
      <c r="EKQ112" s="151"/>
      <c r="EKR112" s="151"/>
      <c r="EKS112" s="151"/>
      <c r="EKT112" s="151"/>
      <c r="EKU112" s="151"/>
      <c r="EKV112" s="151"/>
      <c r="EKW112" s="151"/>
      <c r="EKX112" s="151"/>
      <c r="EKY112" s="151"/>
      <c r="EKZ112" s="151"/>
      <c r="ELA112" s="151"/>
      <c r="ELB112" s="151"/>
      <c r="ELC112" s="151"/>
      <c r="ELD112" s="151"/>
      <c r="ELE112" s="151"/>
      <c r="ELF112" s="151"/>
      <c r="ELG112" s="151"/>
      <c r="ELH112" s="151"/>
      <c r="ELI112" s="151"/>
      <c r="ELJ112" s="151"/>
      <c r="ELK112" s="151"/>
      <c r="ELL112" s="151"/>
      <c r="ELM112" s="151"/>
      <c r="ELN112" s="151"/>
      <c r="ELO112" s="151"/>
      <c r="ELP112" s="151"/>
      <c r="ELQ112" s="151"/>
      <c r="ELR112" s="151"/>
      <c r="ELS112" s="151"/>
      <c r="ELT112" s="151"/>
      <c r="ELU112" s="151"/>
      <c r="ELV112" s="151"/>
      <c r="ELW112" s="151"/>
      <c r="ELX112" s="151"/>
      <c r="ELY112" s="151"/>
      <c r="ELZ112" s="151"/>
      <c r="EMA112" s="151"/>
      <c r="EMB112" s="151"/>
      <c r="EMC112" s="151"/>
      <c r="EMD112" s="151"/>
      <c r="EME112" s="151"/>
      <c r="EMF112" s="151"/>
      <c r="EMG112" s="151"/>
      <c r="EMH112" s="151"/>
      <c r="EMI112" s="151"/>
      <c r="EMJ112" s="151"/>
      <c r="EMK112" s="151"/>
      <c r="EML112" s="151"/>
      <c r="EMM112" s="151"/>
      <c r="EMN112" s="151"/>
      <c r="EMO112" s="151"/>
      <c r="EMP112" s="151"/>
      <c r="EMQ112" s="151"/>
      <c r="EMR112" s="151"/>
      <c r="EMS112" s="151"/>
      <c r="EMT112" s="151"/>
      <c r="EMU112" s="151"/>
      <c r="EMV112" s="151"/>
      <c r="EMW112" s="151"/>
      <c r="EMX112" s="151"/>
      <c r="EMY112" s="151"/>
      <c r="EMZ112" s="151"/>
      <c r="ENA112" s="151"/>
      <c r="ENB112" s="151"/>
      <c r="ENC112" s="151"/>
      <c r="END112" s="151"/>
      <c r="ENE112" s="151"/>
      <c r="ENF112" s="151"/>
      <c r="ENG112" s="151"/>
      <c r="ENH112" s="151"/>
      <c r="ENI112" s="151"/>
      <c r="ENJ112" s="151"/>
      <c r="ENK112" s="151"/>
      <c r="ENL112" s="151"/>
      <c r="ENM112" s="151"/>
      <c r="ENN112" s="151"/>
      <c r="ENO112" s="151"/>
      <c r="ENP112" s="151"/>
      <c r="ENQ112" s="151"/>
      <c r="ENR112" s="151"/>
      <c r="ENS112" s="151"/>
      <c r="ENT112" s="151"/>
      <c r="ENU112" s="151"/>
      <c r="ENV112" s="151"/>
      <c r="ENW112" s="151"/>
      <c r="ENX112" s="151"/>
      <c r="ENY112" s="151"/>
      <c r="ENZ112" s="151"/>
      <c r="EOA112" s="151"/>
      <c r="EOB112" s="151"/>
      <c r="EOC112" s="151"/>
      <c r="EOD112" s="151"/>
      <c r="EOE112" s="151"/>
      <c r="EOF112" s="151"/>
      <c r="EOG112" s="151"/>
      <c r="EOH112" s="151"/>
      <c r="EOI112" s="151"/>
      <c r="EOJ112" s="151"/>
      <c r="EOK112" s="151"/>
      <c r="EOL112" s="151"/>
      <c r="EOM112" s="151"/>
      <c r="EON112" s="151"/>
      <c r="EOO112" s="151"/>
      <c r="EOP112" s="151"/>
      <c r="EOQ112" s="151"/>
      <c r="EOR112" s="151"/>
      <c r="EOS112" s="151"/>
      <c r="EOT112" s="151"/>
      <c r="EOU112" s="151"/>
      <c r="EOV112" s="151"/>
      <c r="EOW112" s="151"/>
      <c r="EOX112" s="151"/>
      <c r="EOY112" s="151"/>
      <c r="EOZ112" s="151"/>
      <c r="EPA112" s="151"/>
      <c r="EPB112" s="151"/>
      <c r="EPC112" s="151"/>
      <c r="EPD112" s="151"/>
      <c r="EPE112" s="151"/>
      <c r="EPF112" s="151"/>
      <c r="EPG112" s="151"/>
      <c r="EPH112" s="151"/>
      <c r="EPI112" s="151"/>
      <c r="EPJ112" s="151"/>
      <c r="EPK112" s="151"/>
      <c r="EPL112" s="151"/>
      <c r="EPM112" s="151"/>
      <c r="EPN112" s="151"/>
      <c r="EPO112" s="151"/>
      <c r="EPP112" s="151"/>
      <c r="EPQ112" s="151"/>
      <c r="EPR112" s="151"/>
      <c r="EPS112" s="151"/>
      <c r="EPT112" s="151"/>
      <c r="EPU112" s="151"/>
      <c r="EPV112" s="151"/>
      <c r="EPW112" s="151"/>
      <c r="EPX112" s="151"/>
      <c r="EPY112" s="151"/>
      <c r="EPZ112" s="151"/>
      <c r="EQA112" s="151"/>
      <c r="EQB112" s="151"/>
      <c r="EQC112" s="151"/>
      <c r="EQD112" s="151"/>
      <c r="EQE112" s="151"/>
      <c r="EQF112" s="151"/>
      <c r="EQG112" s="151"/>
      <c r="EQH112" s="151"/>
      <c r="EQI112" s="151"/>
      <c r="EQJ112" s="151"/>
      <c r="EQK112" s="151"/>
      <c r="EQL112" s="151"/>
      <c r="EQM112" s="151"/>
      <c r="EQN112" s="151"/>
      <c r="EQO112" s="151"/>
      <c r="EQP112" s="151"/>
      <c r="EQQ112" s="151"/>
      <c r="EQR112" s="151"/>
      <c r="EQS112" s="151"/>
      <c r="EQT112" s="151"/>
      <c r="EQU112" s="151"/>
      <c r="EQV112" s="151"/>
      <c r="EQW112" s="151"/>
      <c r="EQX112" s="151"/>
      <c r="EQY112" s="151"/>
      <c r="EQZ112" s="151"/>
      <c r="ERA112" s="151"/>
      <c r="ERB112" s="151"/>
      <c r="ERC112" s="151"/>
      <c r="ERD112" s="151"/>
      <c r="ERE112" s="151"/>
      <c r="ERF112" s="151"/>
      <c r="ERG112" s="151"/>
      <c r="ERH112" s="151"/>
      <c r="ERI112" s="151"/>
      <c r="ERJ112" s="151"/>
      <c r="ERK112" s="151"/>
      <c r="ERL112" s="151"/>
      <c r="ERM112" s="151"/>
      <c r="ERN112" s="151"/>
      <c r="ERO112" s="151"/>
      <c r="ERP112" s="151"/>
      <c r="ERQ112" s="151"/>
      <c r="ERR112" s="151"/>
      <c r="ERS112" s="151"/>
      <c r="ERT112" s="151"/>
      <c r="ERU112" s="151"/>
      <c r="ERV112" s="151"/>
      <c r="ERW112" s="151"/>
      <c r="ERX112" s="151"/>
      <c r="ERY112" s="151"/>
      <c r="ERZ112" s="151"/>
      <c r="ESA112" s="151"/>
      <c r="ESB112" s="151"/>
      <c r="ESC112" s="151"/>
      <c r="ESD112" s="151"/>
      <c r="ESE112" s="151"/>
      <c r="ESF112" s="151"/>
      <c r="ESG112" s="151"/>
      <c r="ESH112" s="151"/>
      <c r="ESI112" s="151"/>
      <c r="ESJ112" s="151"/>
      <c r="ESK112" s="151"/>
      <c r="ESL112" s="151"/>
      <c r="ESM112" s="151"/>
      <c r="ESN112" s="151"/>
      <c r="ESO112" s="151"/>
      <c r="ESP112" s="151"/>
      <c r="ESQ112" s="151"/>
      <c r="ESR112" s="151"/>
      <c r="ESS112" s="151"/>
      <c r="EST112" s="151"/>
      <c r="ESU112" s="151"/>
      <c r="ESV112" s="151"/>
      <c r="ESW112" s="151"/>
      <c r="ESX112" s="151"/>
      <c r="ESY112" s="151"/>
      <c r="ESZ112" s="151"/>
      <c r="ETA112" s="151"/>
      <c r="ETB112" s="151"/>
      <c r="ETC112" s="151"/>
      <c r="ETD112" s="151"/>
      <c r="ETE112" s="151"/>
      <c r="ETF112" s="151"/>
      <c r="ETG112" s="151"/>
      <c r="ETH112" s="151"/>
      <c r="ETI112" s="151"/>
      <c r="ETJ112" s="151"/>
      <c r="ETK112" s="151"/>
      <c r="ETL112" s="151"/>
      <c r="ETM112" s="151"/>
      <c r="ETN112" s="151"/>
      <c r="ETO112" s="151"/>
      <c r="ETP112" s="151"/>
      <c r="ETQ112" s="151"/>
      <c r="ETR112" s="151"/>
      <c r="ETS112" s="151"/>
      <c r="ETT112" s="151"/>
      <c r="ETU112" s="151"/>
      <c r="ETV112" s="151"/>
      <c r="ETW112" s="151"/>
      <c r="ETX112" s="151"/>
      <c r="ETY112" s="151"/>
      <c r="ETZ112" s="151"/>
      <c r="EUA112" s="151"/>
      <c r="EUB112" s="151"/>
      <c r="EUC112" s="151"/>
      <c r="EUD112" s="151"/>
      <c r="EUE112" s="151"/>
      <c r="EUF112" s="151"/>
      <c r="EUG112" s="151"/>
      <c r="EUH112" s="151"/>
      <c r="EUI112" s="151"/>
      <c r="EUJ112" s="151"/>
      <c r="EUK112" s="151"/>
      <c r="EUL112" s="151"/>
      <c r="EUM112" s="151"/>
      <c r="EUN112" s="151"/>
      <c r="EUO112" s="151"/>
      <c r="EUP112" s="151"/>
      <c r="EUQ112" s="151"/>
      <c r="EUR112" s="151"/>
      <c r="EUS112" s="151"/>
      <c r="EUT112" s="151"/>
      <c r="EUU112" s="151"/>
      <c r="EUV112" s="151"/>
      <c r="EUW112" s="151"/>
      <c r="EUX112" s="151"/>
      <c r="EUY112" s="151"/>
      <c r="EUZ112" s="151"/>
      <c r="EVA112" s="151"/>
      <c r="EVB112" s="151"/>
      <c r="EVC112" s="151"/>
      <c r="EVD112" s="151"/>
      <c r="EVE112" s="151"/>
      <c r="EVF112" s="151"/>
      <c r="EVG112" s="151"/>
      <c r="EVH112" s="151"/>
      <c r="EVI112" s="151"/>
      <c r="EVJ112" s="151"/>
      <c r="EVK112" s="151"/>
      <c r="EVL112" s="151"/>
      <c r="EVM112" s="151"/>
      <c r="EVN112" s="151"/>
      <c r="EVO112" s="151"/>
      <c r="EVP112" s="151"/>
      <c r="EVQ112" s="151"/>
      <c r="EVR112" s="151"/>
      <c r="EVS112" s="151"/>
      <c r="EVT112" s="151"/>
      <c r="EVU112" s="151"/>
      <c r="EVV112" s="151"/>
      <c r="EVW112" s="151"/>
      <c r="EVX112" s="151"/>
      <c r="EVY112" s="151"/>
      <c r="EVZ112" s="151"/>
      <c r="EWA112" s="151"/>
      <c r="EWB112" s="151"/>
      <c r="EWC112" s="151"/>
      <c r="EWD112" s="151"/>
      <c r="EWE112" s="151"/>
      <c r="EWF112" s="151"/>
      <c r="EWG112" s="151"/>
      <c r="EWH112" s="151"/>
      <c r="EWI112" s="151"/>
      <c r="EWJ112" s="151"/>
      <c r="EWK112" s="151"/>
      <c r="EWL112" s="151"/>
      <c r="EWM112" s="151"/>
      <c r="EWN112" s="151"/>
      <c r="EWO112" s="151"/>
      <c r="EWP112" s="151"/>
      <c r="EWQ112" s="151"/>
      <c r="EWR112" s="151"/>
      <c r="EWS112" s="151"/>
      <c r="EWT112" s="151"/>
      <c r="EWU112" s="151"/>
      <c r="EWV112" s="151"/>
      <c r="EWW112" s="151"/>
      <c r="EWX112" s="151"/>
      <c r="EWY112" s="151"/>
      <c r="EWZ112" s="151"/>
      <c r="EXA112" s="151"/>
      <c r="EXB112" s="151"/>
      <c r="EXC112" s="151"/>
      <c r="EXD112" s="151"/>
      <c r="EXE112" s="151"/>
      <c r="EXF112" s="151"/>
      <c r="EXG112" s="151"/>
      <c r="EXH112" s="151"/>
      <c r="EXI112" s="151"/>
      <c r="EXJ112" s="151"/>
      <c r="EXK112" s="151"/>
      <c r="EXL112" s="151"/>
      <c r="EXM112" s="151"/>
      <c r="EXN112" s="151"/>
      <c r="EXO112" s="151"/>
      <c r="EXP112" s="151"/>
      <c r="EXQ112" s="151"/>
      <c r="EXR112" s="151"/>
      <c r="EXS112" s="151"/>
      <c r="EXT112" s="151"/>
      <c r="EXU112" s="151"/>
      <c r="EXV112" s="151"/>
      <c r="EXW112" s="151"/>
      <c r="EXX112" s="151"/>
      <c r="EXY112" s="151"/>
      <c r="EXZ112" s="151"/>
      <c r="EYA112" s="151"/>
      <c r="EYB112" s="151"/>
      <c r="EYC112" s="151"/>
      <c r="EYD112" s="151"/>
      <c r="EYE112" s="151"/>
      <c r="EYF112" s="151"/>
      <c r="EYG112" s="151"/>
      <c r="EYH112" s="151"/>
      <c r="EYI112" s="151"/>
      <c r="EYJ112" s="151"/>
      <c r="EYK112" s="151"/>
      <c r="EYL112" s="151"/>
      <c r="EYM112" s="151"/>
      <c r="EYN112" s="151"/>
      <c r="EYO112" s="151"/>
      <c r="EYP112" s="151"/>
      <c r="EYQ112" s="151"/>
      <c r="EYR112" s="151"/>
      <c r="EYS112" s="151"/>
      <c r="EYT112" s="151"/>
      <c r="EYU112" s="151"/>
      <c r="EYV112" s="151"/>
      <c r="EYW112" s="151"/>
      <c r="EYX112" s="151"/>
      <c r="EYY112" s="151"/>
      <c r="EYZ112" s="151"/>
      <c r="EZA112" s="151"/>
      <c r="EZB112" s="151"/>
      <c r="EZC112" s="151"/>
      <c r="EZD112" s="151"/>
      <c r="EZE112" s="151"/>
      <c r="EZF112" s="151"/>
      <c r="EZG112" s="151"/>
      <c r="EZH112" s="151"/>
      <c r="EZI112" s="151"/>
      <c r="EZJ112" s="151"/>
      <c r="EZK112" s="151"/>
      <c r="EZL112" s="151"/>
      <c r="EZM112" s="151"/>
      <c r="EZN112" s="151"/>
      <c r="EZO112" s="151"/>
      <c r="EZP112" s="151"/>
      <c r="EZQ112" s="151"/>
      <c r="EZR112" s="151"/>
      <c r="EZS112" s="151"/>
      <c r="EZT112" s="151"/>
      <c r="EZU112" s="151"/>
      <c r="EZV112" s="151"/>
      <c r="EZW112" s="151"/>
      <c r="EZX112" s="151"/>
      <c r="EZY112" s="151"/>
      <c r="EZZ112" s="151"/>
      <c r="FAA112" s="151"/>
      <c r="FAB112" s="151"/>
      <c r="FAC112" s="151"/>
      <c r="FAD112" s="151"/>
      <c r="FAE112" s="151"/>
      <c r="FAF112" s="151"/>
      <c r="FAG112" s="151"/>
      <c r="FAH112" s="151"/>
      <c r="FAI112" s="151"/>
      <c r="FAJ112" s="151"/>
      <c r="FAK112" s="151"/>
      <c r="FAL112" s="151"/>
      <c r="FAM112" s="151"/>
      <c r="FAN112" s="151"/>
      <c r="FAO112" s="151"/>
      <c r="FAP112" s="151"/>
      <c r="FAQ112" s="151"/>
      <c r="FAR112" s="151"/>
      <c r="FAS112" s="151"/>
      <c r="FAT112" s="151"/>
      <c r="FAU112" s="151"/>
      <c r="FAV112" s="151"/>
      <c r="FAW112" s="151"/>
      <c r="FAX112" s="151"/>
      <c r="FAY112" s="151"/>
      <c r="FAZ112" s="151"/>
      <c r="FBA112" s="151"/>
      <c r="FBB112" s="151"/>
      <c r="FBC112" s="151"/>
      <c r="FBD112" s="151"/>
      <c r="FBE112" s="151"/>
      <c r="FBF112" s="151"/>
      <c r="FBG112" s="151"/>
      <c r="FBH112" s="151"/>
      <c r="FBI112" s="151"/>
      <c r="FBJ112" s="151"/>
      <c r="FBK112" s="151"/>
      <c r="FBL112" s="151"/>
      <c r="FBM112" s="151"/>
      <c r="FBN112" s="151"/>
      <c r="FBO112" s="151"/>
      <c r="FBP112" s="151"/>
      <c r="FBQ112" s="151"/>
      <c r="FBR112" s="151"/>
      <c r="FBS112" s="151"/>
      <c r="FBT112" s="151"/>
      <c r="FBU112" s="151"/>
      <c r="FBV112" s="151"/>
      <c r="FBW112" s="151"/>
      <c r="FBX112" s="151"/>
      <c r="FBY112" s="151"/>
      <c r="FBZ112" s="151"/>
      <c r="FCA112" s="151"/>
      <c r="FCB112" s="151"/>
      <c r="FCC112" s="151"/>
      <c r="FCD112" s="151"/>
      <c r="FCE112" s="151"/>
      <c r="FCF112" s="151"/>
      <c r="FCG112" s="151"/>
      <c r="FCH112" s="151"/>
      <c r="FCI112" s="151"/>
      <c r="FCJ112" s="151"/>
      <c r="FCK112" s="151"/>
      <c r="FCL112" s="151"/>
      <c r="FCM112" s="151"/>
      <c r="FCN112" s="151"/>
      <c r="FCO112" s="151"/>
      <c r="FCP112" s="151"/>
      <c r="FCQ112" s="151"/>
      <c r="FCR112" s="151"/>
      <c r="FCS112" s="151"/>
      <c r="FCT112" s="151"/>
      <c r="FCU112" s="151"/>
      <c r="FCV112" s="151"/>
      <c r="FCW112" s="151"/>
      <c r="FCX112" s="151"/>
      <c r="FCY112" s="151"/>
      <c r="FCZ112" s="151"/>
      <c r="FDA112" s="151"/>
      <c r="FDB112" s="151"/>
      <c r="FDC112" s="151"/>
      <c r="FDD112" s="151"/>
      <c r="FDE112" s="151"/>
      <c r="FDF112" s="151"/>
      <c r="FDG112" s="151"/>
      <c r="FDH112" s="151"/>
      <c r="FDI112" s="151"/>
      <c r="FDJ112" s="151"/>
      <c r="FDK112" s="151"/>
      <c r="FDL112" s="151"/>
      <c r="FDM112" s="151"/>
      <c r="FDN112" s="151"/>
      <c r="FDO112" s="151"/>
      <c r="FDP112" s="151"/>
      <c r="FDQ112" s="151"/>
      <c r="FDR112" s="151"/>
      <c r="FDS112" s="151"/>
      <c r="FDT112" s="151"/>
      <c r="FDU112" s="151"/>
      <c r="FDV112" s="151"/>
      <c r="FDW112" s="151"/>
      <c r="FDX112" s="151"/>
      <c r="FDY112" s="151"/>
      <c r="FDZ112" s="151"/>
      <c r="FEA112" s="151"/>
      <c r="FEB112" s="151"/>
      <c r="FEC112" s="151"/>
      <c r="FED112" s="151"/>
      <c r="FEE112" s="151"/>
      <c r="FEF112" s="151"/>
      <c r="FEG112" s="151"/>
      <c r="FEH112" s="151"/>
      <c r="FEI112" s="151"/>
      <c r="FEJ112" s="151"/>
      <c r="FEK112" s="151"/>
      <c r="FEL112" s="151"/>
      <c r="FEM112" s="151"/>
      <c r="FEN112" s="151"/>
      <c r="FEO112" s="151"/>
      <c r="FEP112" s="151"/>
      <c r="FEQ112" s="151"/>
      <c r="FER112" s="151"/>
      <c r="FES112" s="151"/>
      <c r="FET112" s="151"/>
      <c r="FEU112" s="151"/>
      <c r="FEV112" s="151"/>
      <c r="FEW112" s="151"/>
      <c r="FEX112" s="151"/>
      <c r="FEY112" s="151"/>
      <c r="FEZ112" s="151"/>
      <c r="FFA112" s="151"/>
      <c r="FFB112" s="151"/>
      <c r="FFC112" s="151"/>
      <c r="FFD112" s="151"/>
      <c r="FFE112" s="151"/>
      <c r="FFF112" s="151"/>
      <c r="FFG112" s="151"/>
      <c r="FFH112" s="151"/>
      <c r="FFI112" s="151"/>
      <c r="FFJ112" s="151"/>
      <c r="FFK112" s="151"/>
      <c r="FFL112" s="151"/>
      <c r="FFM112" s="151"/>
      <c r="FFN112" s="151"/>
      <c r="FFO112" s="151"/>
      <c r="FFP112" s="151"/>
      <c r="FFQ112" s="151"/>
      <c r="FFR112" s="151"/>
      <c r="FFS112" s="151"/>
      <c r="FFT112" s="151"/>
      <c r="FFU112" s="151"/>
      <c r="FFV112" s="151"/>
      <c r="FFW112" s="151"/>
      <c r="FFX112" s="151"/>
      <c r="FFY112" s="151"/>
      <c r="FFZ112" s="151"/>
      <c r="FGA112" s="151"/>
      <c r="FGB112" s="151"/>
      <c r="FGC112" s="151"/>
      <c r="FGD112" s="151"/>
      <c r="FGE112" s="151"/>
      <c r="FGF112" s="151"/>
      <c r="FGG112" s="151"/>
      <c r="FGH112" s="151"/>
      <c r="FGI112" s="151"/>
      <c r="FGJ112" s="151"/>
      <c r="FGK112" s="151"/>
      <c r="FGL112" s="151"/>
      <c r="FGM112" s="151"/>
      <c r="FGN112" s="151"/>
      <c r="FGO112" s="151"/>
      <c r="FGP112" s="151"/>
      <c r="FGQ112" s="151"/>
      <c r="FGR112" s="151"/>
      <c r="FGS112" s="151"/>
      <c r="FGT112" s="151"/>
      <c r="FGU112" s="151"/>
      <c r="FGV112" s="151"/>
      <c r="FGW112" s="151"/>
      <c r="FGX112" s="151"/>
      <c r="FGY112" s="151"/>
      <c r="FGZ112" s="151"/>
      <c r="FHA112" s="151"/>
      <c r="FHB112" s="151"/>
      <c r="FHC112" s="151"/>
      <c r="FHD112" s="151"/>
      <c r="FHE112" s="151"/>
      <c r="FHF112" s="151"/>
      <c r="FHG112" s="151"/>
      <c r="FHH112" s="151"/>
      <c r="FHI112" s="151"/>
      <c r="FHJ112" s="151"/>
      <c r="FHK112" s="151"/>
      <c r="FHL112" s="151"/>
      <c r="FHM112" s="151"/>
      <c r="FHN112" s="151"/>
      <c r="FHO112" s="151"/>
      <c r="FHP112" s="151"/>
      <c r="FHQ112" s="151"/>
      <c r="FHR112" s="151"/>
      <c r="FHS112" s="151"/>
      <c r="FHT112" s="151"/>
      <c r="FHU112" s="151"/>
      <c r="FHV112" s="151"/>
      <c r="FHW112" s="151"/>
      <c r="FHX112" s="151"/>
      <c r="FHY112" s="151"/>
      <c r="FHZ112" s="151"/>
      <c r="FIA112" s="151"/>
      <c r="FIB112" s="151"/>
      <c r="FIC112" s="151"/>
      <c r="FID112" s="151"/>
      <c r="FIE112" s="151"/>
      <c r="FIF112" s="151"/>
      <c r="FIG112" s="151"/>
      <c r="FIH112" s="151"/>
      <c r="FII112" s="151"/>
      <c r="FIJ112" s="151"/>
      <c r="FIK112" s="151"/>
      <c r="FIL112" s="151"/>
      <c r="FIM112" s="151"/>
      <c r="FIN112" s="151"/>
      <c r="FIO112" s="151"/>
      <c r="FIP112" s="151"/>
      <c r="FIQ112" s="151"/>
      <c r="FIR112" s="151"/>
      <c r="FIS112" s="151"/>
      <c r="FIT112" s="151"/>
      <c r="FIU112" s="151"/>
      <c r="FIV112" s="151"/>
      <c r="FIW112" s="151"/>
      <c r="FIX112" s="151"/>
      <c r="FIY112" s="151"/>
      <c r="FIZ112" s="151"/>
      <c r="FJA112" s="151"/>
      <c r="FJB112" s="151"/>
      <c r="FJC112" s="151"/>
      <c r="FJD112" s="151"/>
      <c r="FJE112" s="151"/>
      <c r="FJF112" s="151"/>
      <c r="FJG112" s="151"/>
      <c r="FJH112" s="151"/>
      <c r="FJI112" s="151"/>
      <c r="FJJ112" s="151"/>
      <c r="FJK112" s="151"/>
      <c r="FJL112" s="151"/>
      <c r="FJM112" s="151"/>
      <c r="FJN112" s="151"/>
      <c r="FJO112" s="151"/>
      <c r="FJP112" s="151"/>
      <c r="FJQ112" s="151"/>
      <c r="FJR112" s="151"/>
      <c r="FJS112" s="151"/>
      <c r="FJT112" s="151"/>
      <c r="FJU112" s="151"/>
      <c r="FJV112" s="151"/>
      <c r="FJW112" s="151"/>
      <c r="FJX112" s="151"/>
      <c r="FJY112" s="151"/>
      <c r="FJZ112" s="151"/>
      <c r="FKA112" s="151"/>
      <c r="FKB112" s="151"/>
      <c r="FKC112" s="151"/>
      <c r="FKD112" s="151"/>
      <c r="FKE112" s="151"/>
      <c r="FKF112" s="151"/>
      <c r="FKG112" s="151"/>
      <c r="FKH112" s="151"/>
      <c r="FKI112" s="151"/>
      <c r="FKJ112" s="151"/>
      <c r="FKK112" s="151"/>
      <c r="FKL112" s="151"/>
      <c r="FKM112" s="151"/>
      <c r="FKN112" s="151"/>
      <c r="FKO112" s="151"/>
      <c r="FKP112" s="151"/>
      <c r="FKQ112" s="151"/>
      <c r="FKR112" s="151"/>
      <c r="FKS112" s="151"/>
      <c r="FKT112" s="151"/>
      <c r="FKU112" s="151"/>
      <c r="FKV112" s="151"/>
      <c r="FKW112" s="151"/>
      <c r="FKX112" s="151"/>
      <c r="FKY112" s="151"/>
      <c r="FKZ112" s="151"/>
      <c r="FLA112" s="151"/>
      <c r="FLB112" s="151"/>
      <c r="FLC112" s="151"/>
      <c r="FLD112" s="151"/>
      <c r="FLE112" s="151"/>
      <c r="FLF112" s="151"/>
      <c r="FLG112" s="151"/>
      <c r="FLH112" s="151"/>
      <c r="FLI112" s="151"/>
      <c r="FLJ112" s="151"/>
      <c r="FLK112" s="151"/>
      <c r="FLL112" s="151"/>
      <c r="FLM112" s="151"/>
      <c r="FLN112" s="151"/>
      <c r="FLO112" s="151"/>
      <c r="FLP112" s="151"/>
      <c r="FLQ112" s="151"/>
      <c r="FLR112" s="151"/>
      <c r="FLS112" s="151"/>
      <c r="FLT112" s="151"/>
      <c r="FLU112" s="151"/>
      <c r="FLV112" s="151"/>
      <c r="FLW112" s="151"/>
      <c r="FLX112" s="151"/>
      <c r="FLY112" s="151"/>
      <c r="FLZ112" s="151"/>
      <c r="FMA112" s="151"/>
      <c r="FMB112" s="151"/>
      <c r="FMC112" s="151"/>
      <c r="FMD112" s="151"/>
      <c r="FME112" s="151"/>
      <c r="FMF112" s="151"/>
      <c r="FMG112" s="151"/>
      <c r="FMH112" s="151"/>
      <c r="FMI112" s="151"/>
      <c r="FMJ112" s="151"/>
      <c r="FMK112" s="151"/>
      <c r="FML112" s="151"/>
      <c r="FMM112" s="151"/>
      <c r="FMN112" s="151"/>
      <c r="FMO112" s="151"/>
      <c r="FMP112" s="151"/>
      <c r="FMQ112" s="151"/>
      <c r="FMR112" s="151"/>
      <c r="FMS112" s="151"/>
      <c r="FMT112" s="151"/>
      <c r="FMU112" s="151"/>
      <c r="FMV112" s="151"/>
      <c r="FMW112" s="151"/>
      <c r="FMX112" s="151"/>
      <c r="FMY112" s="151"/>
      <c r="FMZ112" s="151"/>
      <c r="FNA112" s="151"/>
      <c r="FNB112" s="151"/>
      <c r="FNC112" s="151"/>
      <c r="FND112" s="151"/>
      <c r="FNE112" s="151"/>
      <c r="FNF112" s="151"/>
      <c r="FNG112" s="151"/>
      <c r="FNH112" s="151"/>
      <c r="FNI112" s="151"/>
      <c r="FNJ112" s="151"/>
      <c r="FNK112" s="151"/>
      <c r="FNL112" s="151"/>
      <c r="FNM112" s="151"/>
      <c r="FNN112" s="151"/>
      <c r="FNO112" s="151"/>
      <c r="FNP112" s="151"/>
      <c r="FNQ112" s="151"/>
      <c r="FNR112" s="151"/>
      <c r="FNS112" s="151"/>
      <c r="FNT112" s="151"/>
      <c r="FNU112" s="151"/>
      <c r="FNV112" s="151"/>
      <c r="FNW112" s="151"/>
      <c r="FNX112" s="151"/>
      <c r="FNY112" s="151"/>
      <c r="FNZ112" s="151"/>
      <c r="FOA112" s="151"/>
      <c r="FOB112" s="151"/>
      <c r="FOC112" s="151"/>
      <c r="FOD112" s="151"/>
      <c r="FOE112" s="151"/>
      <c r="FOF112" s="151"/>
      <c r="FOG112" s="151"/>
      <c r="FOH112" s="151"/>
      <c r="FOI112" s="151"/>
      <c r="FOJ112" s="151"/>
      <c r="FOK112" s="151"/>
      <c r="FOL112" s="151"/>
      <c r="FOM112" s="151"/>
      <c r="FON112" s="151"/>
      <c r="FOO112" s="151"/>
      <c r="FOP112" s="151"/>
      <c r="FOQ112" s="151"/>
      <c r="FOR112" s="151"/>
      <c r="FOS112" s="151"/>
      <c r="FOT112" s="151"/>
      <c r="FOU112" s="151"/>
      <c r="FOV112" s="151"/>
      <c r="FOW112" s="151"/>
      <c r="FOX112" s="151"/>
      <c r="FOY112" s="151"/>
      <c r="FOZ112" s="151"/>
      <c r="FPA112" s="151"/>
      <c r="FPB112" s="151"/>
      <c r="FPC112" s="151"/>
      <c r="FPD112" s="151"/>
      <c r="FPE112" s="151"/>
      <c r="FPF112" s="151"/>
      <c r="FPG112" s="151"/>
      <c r="FPH112" s="151"/>
      <c r="FPI112" s="151"/>
      <c r="FPJ112" s="151"/>
      <c r="FPK112" s="151"/>
      <c r="FPL112" s="151"/>
      <c r="FPM112" s="151"/>
      <c r="FPN112" s="151"/>
      <c r="FPO112" s="151"/>
      <c r="FPP112" s="151"/>
      <c r="FPQ112" s="151"/>
      <c r="FPR112" s="151"/>
      <c r="FPS112" s="151"/>
      <c r="FPT112" s="151"/>
      <c r="FPU112" s="151"/>
      <c r="FPV112" s="151"/>
      <c r="FPW112" s="151"/>
      <c r="FPX112" s="151"/>
      <c r="FPY112" s="151"/>
      <c r="FPZ112" s="151"/>
      <c r="FQA112" s="151"/>
      <c r="FQB112" s="151"/>
      <c r="FQC112" s="151"/>
      <c r="FQD112" s="151"/>
      <c r="FQE112" s="151"/>
      <c r="FQF112" s="151"/>
      <c r="FQG112" s="151"/>
      <c r="FQH112" s="151"/>
      <c r="FQI112" s="151"/>
      <c r="FQJ112" s="151"/>
      <c r="FQK112" s="151"/>
      <c r="FQL112" s="151"/>
      <c r="FQM112" s="151"/>
      <c r="FQN112" s="151"/>
      <c r="FQO112" s="151"/>
      <c r="FQP112" s="151"/>
      <c r="FQQ112" s="151"/>
      <c r="FQR112" s="151"/>
      <c r="FQS112" s="151"/>
      <c r="FQT112" s="151"/>
      <c r="FQU112" s="151"/>
      <c r="FQV112" s="151"/>
      <c r="FQW112" s="151"/>
      <c r="FQX112" s="151"/>
      <c r="FQY112" s="151"/>
      <c r="FQZ112" s="151"/>
      <c r="FRA112" s="151"/>
      <c r="FRB112" s="151"/>
      <c r="FRC112" s="151"/>
      <c r="FRD112" s="151"/>
      <c r="FRE112" s="151"/>
      <c r="FRF112" s="151"/>
      <c r="FRG112" s="151"/>
      <c r="FRH112" s="151"/>
      <c r="FRI112" s="151"/>
      <c r="FRJ112" s="151"/>
      <c r="FRK112" s="151"/>
      <c r="FRL112" s="151"/>
      <c r="FRM112" s="151"/>
      <c r="FRN112" s="151"/>
      <c r="FRO112" s="151"/>
      <c r="FRP112" s="151"/>
      <c r="FRQ112" s="151"/>
      <c r="FRR112" s="151"/>
      <c r="FRS112" s="151"/>
      <c r="FRT112" s="151"/>
      <c r="FRU112" s="151"/>
      <c r="FRV112" s="151"/>
      <c r="FRW112" s="151"/>
      <c r="FRX112" s="151"/>
      <c r="FRY112" s="151"/>
      <c r="FRZ112" s="151"/>
      <c r="FSA112" s="151"/>
      <c r="FSB112" s="151"/>
      <c r="FSC112" s="151"/>
      <c r="FSD112" s="151"/>
      <c r="FSE112" s="151"/>
      <c r="FSF112" s="151"/>
      <c r="FSG112" s="151"/>
      <c r="FSH112" s="151"/>
      <c r="FSI112" s="151"/>
      <c r="FSJ112" s="151"/>
      <c r="FSK112" s="151"/>
      <c r="FSL112" s="151"/>
      <c r="FSM112" s="151"/>
      <c r="FSN112" s="151"/>
      <c r="FSO112" s="151"/>
      <c r="FSP112" s="151"/>
      <c r="FSQ112" s="151"/>
      <c r="FSR112" s="151"/>
      <c r="FSS112" s="151"/>
      <c r="FST112" s="151"/>
      <c r="FSU112" s="151"/>
      <c r="FSV112" s="151"/>
      <c r="FSW112" s="151"/>
      <c r="FSX112" s="151"/>
      <c r="FSY112" s="151"/>
      <c r="FSZ112" s="151"/>
      <c r="FTA112" s="151"/>
      <c r="FTB112" s="151"/>
      <c r="FTC112" s="151"/>
      <c r="FTD112" s="151"/>
      <c r="FTE112" s="151"/>
      <c r="FTF112" s="151"/>
      <c r="FTG112" s="151"/>
      <c r="FTH112" s="151"/>
      <c r="FTI112" s="151"/>
      <c r="FTJ112" s="151"/>
      <c r="FTK112" s="151"/>
      <c r="FTL112" s="151"/>
      <c r="FTM112" s="151"/>
      <c r="FTN112" s="151"/>
      <c r="FTO112" s="151"/>
      <c r="FTP112" s="151"/>
      <c r="FTQ112" s="151"/>
      <c r="FTR112" s="151"/>
      <c r="FTS112" s="151"/>
      <c r="FTT112" s="151"/>
      <c r="FTU112" s="151"/>
      <c r="FTV112" s="151"/>
      <c r="FTW112" s="151"/>
      <c r="FTX112" s="151"/>
      <c r="FTY112" s="151"/>
      <c r="FTZ112" s="151"/>
      <c r="FUA112" s="151"/>
      <c r="FUB112" s="151"/>
      <c r="FUC112" s="151"/>
      <c r="FUD112" s="151"/>
      <c r="FUE112" s="151"/>
      <c r="FUF112" s="151"/>
      <c r="FUG112" s="151"/>
      <c r="FUH112" s="151"/>
      <c r="FUI112" s="151"/>
      <c r="FUJ112" s="151"/>
      <c r="FUK112" s="151"/>
      <c r="FUL112" s="151"/>
      <c r="FUM112" s="151"/>
      <c r="FUN112" s="151"/>
      <c r="FUO112" s="151"/>
      <c r="FUP112" s="151"/>
      <c r="FUQ112" s="151"/>
      <c r="FUR112" s="151"/>
      <c r="FUS112" s="151"/>
      <c r="FUT112" s="151"/>
      <c r="FUU112" s="151"/>
      <c r="FUV112" s="151"/>
      <c r="FUW112" s="151"/>
      <c r="FUX112" s="151"/>
      <c r="FUY112" s="151"/>
      <c r="FUZ112" s="151"/>
      <c r="FVA112" s="151"/>
      <c r="FVB112" s="151"/>
      <c r="FVC112" s="151"/>
      <c r="FVD112" s="151"/>
      <c r="FVE112" s="151"/>
      <c r="FVF112" s="151"/>
      <c r="FVG112" s="151"/>
      <c r="FVH112" s="151"/>
      <c r="FVI112" s="151"/>
      <c r="FVJ112" s="151"/>
      <c r="FVK112" s="151"/>
      <c r="FVL112" s="151"/>
      <c r="FVM112" s="151"/>
      <c r="FVN112" s="151"/>
      <c r="FVO112" s="151"/>
      <c r="FVP112" s="151"/>
      <c r="FVQ112" s="151"/>
      <c r="FVR112" s="151"/>
      <c r="FVS112" s="151"/>
      <c r="FVT112" s="151"/>
      <c r="FVU112" s="151"/>
      <c r="FVV112" s="151"/>
      <c r="FVW112" s="151"/>
      <c r="FVX112" s="151"/>
      <c r="FVY112" s="151"/>
      <c r="FVZ112" s="151"/>
      <c r="FWA112" s="151"/>
      <c r="FWB112" s="151"/>
      <c r="FWC112" s="151"/>
      <c r="FWD112" s="151"/>
      <c r="FWE112" s="151"/>
      <c r="FWF112" s="151"/>
      <c r="FWG112" s="151"/>
      <c r="FWH112" s="151"/>
      <c r="FWI112" s="151"/>
      <c r="FWJ112" s="151"/>
      <c r="FWK112" s="151"/>
      <c r="FWL112" s="151"/>
      <c r="FWM112" s="151"/>
      <c r="FWN112" s="151"/>
      <c r="FWO112" s="151"/>
      <c r="FWP112" s="151"/>
      <c r="FWQ112" s="151"/>
      <c r="FWR112" s="151"/>
      <c r="FWS112" s="151"/>
      <c r="FWT112" s="151"/>
      <c r="FWU112" s="151"/>
      <c r="FWV112" s="151"/>
      <c r="FWW112" s="151"/>
      <c r="FWX112" s="151"/>
      <c r="FWY112" s="151"/>
      <c r="FWZ112" s="151"/>
      <c r="FXA112" s="151"/>
      <c r="FXB112" s="151"/>
      <c r="FXC112" s="151"/>
      <c r="FXD112" s="151"/>
      <c r="FXE112" s="151"/>
      <c r="FXF112" s="151"/>
      <c r="FXG112" s="151"/>
      <c r="FXH112" s="151"/>
      <c r="FXI112" s="151"/>
      <c r="FXJ112" s="151"/>
      <c r="FXK112" s="151"/>
      <c r="FXL112" s="151"/>
      <c r="FXM112" s="151"/>
      <c r="FXN112" s="151"/>
      <c r="FXO112" s="151"/>
      <c r="FXP112" s="151"/>
      <c r="FXQ112" s="151"/>
      <c r="FXR112" s="151"/>
      <c r="FXS112" s="151"/>
      <c r="FXT112" s="151"/>
      <c r="FXU112" s="151"/>
      <c r="FXV112" s="151"/>
      <c r="FXW112" s="151"/>
      <c r="FXX112" s="151"/>
      <c r="FXY112" s="151"/>
      <c r="FXZ112" s="151"/>
      <c r="FYA112" s="151"/>
      <c r="FYB112" s="151"/>
      <c r="FYC112" s="151"/>
      <c r="FYD112" s="151"/>
      <c r="FYE112" s="151"/>
      <c r="FYF112" s="151"/>
      <c r="FYG112" s="151"/>
      <c r="FYH112" s="151"/>
      <c r="FYI112" s="151"/>
      <c r="FYJ112" s="151"/>
      <c r="FYK112" s="151"/>
      <c r="FYL112" s="151"/>
      <c r="FYM112" s="151"/>
      <c r="FYN112" s="151"/>
      <c r="FYO112" s="151"/>
      <c r="FYP112" s="151"/>
      <c r="FYQ112" s="151"/>
      <c r="FYR112" s="151"/>
      <c r="FYS112" s="151"/>
      <c r="FYT112" s="151"/>
      <c r="FYU112" s="151"/>
      <c r="FYV112" s="151"/>
      <c r="FYW112" s="151"/>
      <c r="FYX112" s="151"/>
      <c r="FYY112" s="151"/>
      <c r="FYZ112" s="151"/>
      <c r="FZA112" s="151"/>
      <c r="FZB112" s="151"/>
      <c r="FZC112" s="151"/>
      <c r="FZD112" s="151"/>
      <c r="FZE112" s="151"/>
      <c r="FZF112" s="151"/>
      <c r="FZG112" s="151"/>
      <c r="FZH112" s="151"/>
      <c r="FZI112" s="151"/>
      <c r="FZJ112" s="151"/>
      <c r="FZK112" s="151"/>
      <c r="FZL112" s="151"/>
      <c r="FZM112" s="151"/>
      <c r="FZN112" s="151"/>
      <c r="FZO112" s="151"/>
      <c r="FZP112" s="151"/>
      <c r="FZQ112" s="151"/>
      <c r="FZR112" s="151"/>
      <c r="FZS112" s="151"/>
      <c r="FZT112" s="151"/>
      <c r="FZU112" s="151"/>
      <c r="FZV112" s="151"/>
      <c r="FZW112" s="151"/>
      <c r="FZX112" s="151"/>
      <c r="FZY112" s="151"/>
      <c r="FZZ112" s="151"/>
      <c r="GAA112" s="151"/>
      <c r="GAB112" s="151"/>
      <c r="GAC112" s="151"/>
      <c r="GAD112" s="151"/>
      <c r="GAE112" s="151"/>
      <c r="GAF112" s="151"/>
      <c r="GAG112" s="151"/>
      <c r="GAH112" s="151"/>
      <c r="GAI112" s="151"/>
      <c r="GAJ112" s="151"/>
      <c r="GAK112" s="151"/>
      <c r="GAL112" s="151"/>
      <c r="GAM112" s="151"/>
      <c r="GAN112" s="151"/>
      <c r="GAO112" s="151"/>
      <c r="GAP112" s="151"/>
      <c r="GAQ112" s="151"/>
      <c r="GAR112" s="151"/>
      <c r="GAS112" s="151"/>
      <c r="GAT112" s="151"/>
      <c r="GAU112" s="151"/>
      <c r="GAV112" s="151"/>
      <c r="GAW112" s="151"/>
      <c r="GAX112" s="151"/>
      <c r="GAY112" s="151"/>
      <c r="GAZ112" s="151"/>
      <c r="GBA112" s="151"/>
      <c r="GBB112" s="151"/>
      <c r="GBC112" s="151"/>
      <c r="GBD112" s="151"/>
      <c r="GBE112" s="151"/>
      <c r="GBF112" s="151"/>
      <c r="GBG112" s="151"/>
      <c r="GBH112" s="151"/>
      <c r="GBI112" s="151"/>
      <c r="GBJ112" s="151"/>
      <c r="GBK112" s="151"/>
      <c r="GBL112" s="151"/>
      <c r="GBM112" s="151"/>
      <c r="GBN112" s="151"/>
      <c r="GBO112" s="151"/>
      <c r="GBP112" s="151"/>
      <c r="GBQ112" s="151"/>
      <c r="GBR112" s="151"/>
      <c r="GBS112" s="151"/>
      <c r="GBT112" s="151"/>
      <c r="GBU112" s="151"/>
      <c r="GBV112" s="151"/>
      <c r="GBW112" s="151"/>
      <c r="GBX112" s="151"/>
      <c r="GBY112" s="151"/>
      <c r="GBZ112" s="151"/>
      <c r="GCA112" s="151"/>
      <c r="GCB112" s="151"/>
      <c r="GCC112" s="151"/>
      <c r="GCD112" s="151"/>
      <c r="GCE112" s="151"/>
      <c r="GCF112" s="151"/>
      <c r="GCG112" s="151"/>
      <c r="GCH112" s="151"/>
      <c r="GCI112" s="151"/>
      <c r="GCJ112" s="151"/>
      <c r="GCK112" s="151"/>
      <c r="GCL112" s="151"/>
      <c r="GCM112" s="151"/>
      <c r="GCN112" s="151"/>
      <c r="GCO112" s="151"/>
      <c r="GCP112" s="151"/>
      <c r="GCQ112" s="151"/>
      <c r="GCR112" s="151"/>
      <c r="GCS112" s="151"/>
      <c r="GCT112" s="151"/>
      <c r="GCU112" s="151"/>
      <c r="GCV112" s="151"/>
      <c r="GCW112" s="151"/>
      <c r="GCX112" s="151"/>
      <c r="GCY112" s="151"/>
      <c r="GCZ112" s="151"/>
      <c r="GDA112" s="151"/>
      <c r="GDB112" s="151"/>
      <c r="GDC112" s="151"/>
      <c r="GDD112" s="151"/>
      <c r="GDE112" s="151"/>
      <c r="GDF112" s="151"/>
      <c r="GDG112" s="151"/>
      <c r="GDH112" s="151"/>
      <c r="GDI112" s="151"/>
      <c r="GDJ112" s="151"/>
      <c r="GDK112" s="151"/>
      <c r="GDL112" s="151"/>
      <c r="GDM112" s="151"/>
      <c r="GDN112" s="151"/>
      <c r="GDO112" s="151"/>
      <c r="GDP112" s="151"/>
      <c r="GDQ112" s="151"/>
      <c r="GDR112" s="151"/>
      <c r="GDS112" s="151"/>
      <c r="GDT112" s="151"/>
      <c r="GDU112" s="151"/>
      <c r="GDV112" s="151"/>
      <c r="GDW112" s="151"/>
      <c r="GDX112" s="151"/>
      <c r="GDY112" s="151"/>
      <c r="GDZ112" s="151"/>
      <c r="GEA112" s="151"/>
      <c r="GEB112" s="151"/>
      <c r="GEC112" s="151"/>
      <c r="GED112" s="151"/>
      <c r="GEE112" s="151"/>
      <c r="GEF112" s="151"/>
      <c r="GEG112" s="151"/>
      <c r="GEH112" s="151"/>
      <c r="GEI112" s="151"/>
      <c r="GEJ112" s="151"/>
      <c r="GEK112" s="151"/>
      <c r="GEL112" s="151"/>
      <c r="GEM112" s="151"/>
      <c r="GEN112" s="151"/>
      <c r="GEO112" s="151"/>
      <c r="GEP112" s="151"/>
      <c r="GEQ112" s="151"/>
      <c r="GER112" s="151"/>
      <c r="GES112" s="151"/>
      <c r="GET112" s="151"/>
      <c r="GEU112" s="151"/>
      <c r="GEV112" s="151"/>
      <c r="GEW112" s="151"/>
      <c r="GEX112" s="151"/>
      <c r="GEY112" s="151"/>
      <c r="GEZ112" s="151"/>
      <c r="GFA112" s="151"/>
      <c r="GFB112" s="151"/>
      <c r="GFC112" s="151"/>
      <c r="GFD112" s="151"/>
      <c r="GFE112" s="151"/>
      <c r="GFF112" s="151"/>
      <c r="GFG112" s="151"/>
      <c r="GFH112" s="151"/>
      <c r="GFI112" s="151"/>
      <c r="GFJ112" s="151"/>
      <c r="GFK112" s="151"/>
      <c r="GFL112" s="151"/>
      <c r="GFM112" s="151"/>
      <c r="GFN112" s="151"/>
      <c r="GFO112" s="151"/>
      <c r="GFP112" s="151"/>
      <c r="GFQ112" s="151"/>
      <c r="GFR112" s="151"/>
      <c r="GFS112" s="151"/>
      <c r="GFT112" s="151"/>
      <c r="GFU112" s="151"/>
      <c r="GFV112" s="151"/>
      <c r="GFW112" s="151"/>
      <c r="GFX112" s="151"/>
      <c r="GFY112" s="151"/>
      <c r="GFZ112" s="151"/>
      <c r="GGA112" s="151"/>
      <c r="GGB112" s="151"/>
      <c r="GGC112" s="151"/>
      <c r="GGD112" s="151"/>
      <c r="GGE112" s="151"/>
      <c r="GGF112" s="151"/>
      <c r="GGG112" s="151"/>
      <c r="GGH112" s="151"/>
      <c r="GGI112" s="151"/>
      <c r="GGJ112" s="151"/>
      <c r="GGK112" s="151"/>
      <c r="GGL112" s="151"/>
      <c r="GGM112" s="151"/>
      <c r="GGN112" s="151"/>
      <c r="GGO112" s="151"/>
      <c r="GGP112" s="151"/>
      <c r="GGQ112" s="151"/>
      <c r="GGR112" s="151"/>
      <c r="GGS112" s="151"/>
      <c r="GGT112" s="151"/>
      <c r="GGU112" s="151"/>
      <c r="GGV112" s="151"/>
      <c r="GGW112" s="151"/>
      <c r="GGX112" s="151"/>
      <c r="GGY112" s="151"/>
      <c r="GGZ112" s="151"/>
      <c r="GHA112" s="151"/>
      <c r="GHB112" s="151"/>
      <c r="GHC112" s="151"/>
      <c r="GHD112" s="151"/>
      <c r="GHE112" s="151"/>
      <c r="GHF112" s="151"/>
      <c r="GHG112" s="151"/>
      <c r="GHH112" s="151"/>
      <c r="GHI112" s="151"/>
      <c r="GHJ112" s="151"/>
      <c r="GHK112" s="151"/>
      <c r="GHL112" s="151"/>
      <c r="GHM112" s="151"/>
      <c r="GHN112" s="151"/>
      <c r="GHO112" s="151"/>
      <c r="GHP112" s="151"/>
      <c r="GHQ112" s="151"/>
      <c r="GHR112" s="151"/>
      <c r="GHS112" s="151"/>
      <c r="GHT112" s="151"/>
      <c r="GHU112" s="151"/>
      <c r="GHV112" s="151"/>
      <c r="GHW112" s="151"/>
      <c r="GHX112" s="151"/>
      <c r="GHY112" s="151"/>
      <c r="GHZ112" s="151"/>
      <c r="GIA112" s="151"/>
      <c r="GIB112" s="151"/>
      <c r="GIC112" s="151"/>
      <c r="GID112" s="151"/>
      <c r="GIE112" s="151"/>
      <c r="GIF112" s="151"/>
      <c r="GIG112" s="151"/>
      <c r="GIH112" s="151"/>
      <c r="GII112" s="151"/>
      <c r="GIJ112" s="151"/>
      <c r="GIK112" s="151"/>
      <c r="GIL112" s="151"/>
      <c r="GIM112" s="151"/>
      <c r="GIN112" s="151"/>
      <c r="GIO112" s="151"/>
      <c r="GIP112" s="151"/>
      <c r="GIQ112" s="151"/>
      <c r="GIR112" s="151"/>
      <c r="GIS112" s="151"/>
      <c r="GIT112" s="151"/>
      <c r="GIU112" s="151"/>
      <c r="GIV112" s="151"/>
      <c r="GIW112" s="151"/>
      <c r="GIX112" s="151"/>
      <c r="GIY112" s="151"/>
      <c r="GIZ112" s="151"/>
      <c r="GJA112" s="151"/>
      <c r="GJB112" s="151"/>
      <c r="GJC112" s="151"/>
      <c r="GJD112" s="151"/>
      <c r="GJE112" s="151"/>
      <c r="GJF112" s="151"/>
      <c r="GJG112" s="151"/>
      <c r="GJH112" s="151"/>
      <c r="GJI112" s="151"/>
      <c r="GJJ112" s="151"/>
      <c r="GJK112" s="151"/>
      <c r="GJL112" s="151"/>
      <c r="GJM112" s="151"/>
      <c r="GJN112" s="151"/>
      <c r="GJO112" s="151"/>
      <c r="GJP112" s="151"/>
      <c r="GJQ112" s="151"/>
      <c r="GJR112" s="151"/>
      <c r="GJS112" s="151"/>
      <c r="GJT112" s="151"/>
      <c r="GJU112" s="151"/>
      <c r="GJV112" s="151"/>
      <c r="GJW112" s="151"/>
      <c r="GJX112" s="151"/>
      <c r="GJY112" s="151"/>
      <c r="GJZ112" s="151"/>
      <c r="GKA112" s="151"/>
      <c r="GKB112" s="151"/>
      <c r="GKC112" s="151"/>
      <c r="GKD112" s="151"/>
      <c r="GKE112" s="151"/>
      <c r="GKF112" s="151"/>
      <c r="GKG112" s="151"/>
      <c r="GKH112" s="151"/>
      <c r="GKI112" s="151"/>
      <c r="GKJ112" s="151"/>
      <c r="GKK112" s="151"/>
      <c r="GKL112" s="151"/>
      <c r="GKM112" s="151"/>
      <c r="GKN112" s="151"/>
      <c r="GKO112" s="151"/>
      <c r="GKP112" s="151"/>
      <c r="GKQ112" s="151"/>
      <c r="GKR112" s="151"/>
      <c r="GKS112" s="151"/>
      <c r="GKT112" s="151"/>
      <c r="GKU112" s="151"/>
      <c r="GKV112" s="151"/>
      <c r="GKW112" s="151"/>
      <c r="GKX112" s="151"/>
      <c r="GKY112" s="151"/>
      <c r="GKZ112" s="151"/>
      <c r="GLA112" s="151"/>
      <c r="GLB112" s="151"/>
      <c r="GLC112" s="151"/>
      <c r="GLD112" s="151"/>
      <c r="GLE112" s="151"/>
      <c r="GLF112" s="151"/>
      <c r="GLG112" s="151"/>
      <c r="GLH112" s="151"/>
      <c r="GLI112" s="151"/>
      <c r="GLJ112" s="151"/>
      <c r="GLK112" s="151"/>
      <c r="GLL112" s="151"/>
      <c r="GLM112" s="151"/>
      <c r="GLN112" s="151"/>
      <c r="GLO112" s="151"/>
      <c r="GLP112" s="151"/>
      <c r="GLQ112" s="151"/>
      <c r="GLR112" s="151"/>
      <c r="GLS112" s="151"/>
      <c r="GLT112" s="151"/>
      <c r="GLU112" s="151"/>
      <c r="GLV112" s="151"/>
      <c r="GLW112" s="151"/>
      <c r="GLX112" s="151"/>
      <c r="GLY112" s="151"/>
      <c r="GLZ112" s="151"/>
      <c r="GMA112" s="151"/>
      <c r="GMB112" s="151"/>
      <c r="GMC112" s="151"/>
      <c r="GMD112" s="151"/>
      <c r="GME112" s="151"/>
      <c r="GMF112" s="151"/>
      <c r="GMG112" s="151"/>
      <c r="GMH112" s="151"/>
      <c r="GMI112" s="151"/>
      <c r="GMJ112" s="151"/>
      <c r="GMK112" s="151"/>
      <c r="GML112" s="151"/>
      <c r="GMM112" s="151"/>
      <c r="GMN112" s="151"/>
      <c r="GMO112" s="151"/>
      <c r="GMP112" s="151"/>
      <c r="GMQ112" s="151"/>
      <c r="GMR112" s="151"/>
      <c r="GMS112" s="151"/>
      <c r="GMT112" s="151"/>
      <c r="GMU112" s="151"/>
      <c r="GMV112" s="151"/>
      <c r="GMW112" s="151"/>
      <c r="GMX112" s="151"/>
      <c r="GMY112" s="151"/>
      <c r="GMZ112" s="151"/>
      <c r="GNA112" s="151"/>
      <c r="GNB112" s="151"/>
      <c r="GNC112" s="151"/>
      <c r="GND112" s="151"/>
      <c r="GNE112" s="151"/>
      <c r="GNF112" s="151"/>
      <c r="GNG112" s="151"/>
      <c r="GNH112" s="151"/>
      <c r="GNI112" s="151"/>
      <c r="GNJ112" s="151"/>
      <c r="GNK112" s="151"/>
      <c r="GNL112" s="151"/>
      <c r="GNM112" s="151"/>
      <c r="GNN112" s="151"/>
      <c r="GNO112" s="151"/>
      <c r="GNP112" s="151"/>
      <c r="GNQ112" s="151"/>
      <c r="GNR112" s="151"/>
      <c r="GNS112" s="151"/>
      <c r="GNT112" s="151"/>
      <c r="GNU112" s="151"/>
      <c r="GNV112" s="151"/>
      <c r="GNW112" s="151"/>
      <c r="GNX112" s="151"/>
      <c r="GNY112" s="151"/>
      <c r="GNZ112" s="151"/>
      <c r="GOA112" s="151"/>
      <c r="GOB112" s="151"/>
      <c r="GOC112" s="151"/>
      <c r="GOD112" s="151"/>
      <c r="GOE112" s="151"/>
      <c r="GOF112" s="151"/>
      <c r="GOG112" s="151"/>
      <c r="GOH112" s="151"/>
      <c r="GOI112" s="151"/>
      <c r="GOJ112" s="151"/>
      <c r="GOK112" s="151"/>
      <c r="GOL112" s="151"/>
      <c r="GOM112" s="151"/>
      <c r="GON112" s="151"/>
      <c r="GOO112" s="151"/>
      <c r="GOP112" s="151"/>
      <c r="GOQ112" s="151"/>
      <c r="GOR112" s="151"/>
      <c r="GOS112" s="151"/>
      <c r="GOT112" s="151"/>
      <c r="GOU112" s="151"/>
      <c r="GOV112" s="151"/>
      <c r="GOW112" s="151"/>
      <c r="GOX112" s="151"/>
      <c r="GOY112" s="151"/>
      <c r="GOZ112" s="151"/>
      <c r="GPA112" s="151"/>
      <c r="GPB112" s="151"/>
      <c r="GPC112" s="151"/>
      <c r="GPD112" s="151"/>
      <c r="GPE112" s="151"/>
      <c r="GPF112" s="151"/>
      <c r="GPG112" s="151"/>
      <c r="GPH112" s="151"/>
      <c r="GPI112" s="151"/>
      <c r="GPJ112" s="151"/>
      <c r="GPK112" s="151"/>
      <c r="GPL112" s="151"/>
      <c r="GPM112" s="151"/>
      <c r="GPN112" s="151"/>
      <c r="GPO112" s="151"/>
      <c r="GPP112" s="151"/>
      <c r="GPQ112" s="151"/>
      <c r="GPR112" s="151"/>
      <c r="GPS112" s="151"/>
      <c r="GPT112" s="151"/>
      <c r="GPU112" s="151"/>
      <c r="GPV112" s="151"/>
      <c r="GPW112" s="151"/>
      <c r="GPX112" s="151"/>
      <c r="GPY112" s="151"/>
      <c r="GPZ112" s="151"/>
      <c r="GQA112" s="151"/>
      <c r="GQB112" s="151"/>
      <c r="GQC112" s="151"/>
      <c r="GQD112" s="151"/>
      <c r="GQE112" s="151"/>
      <c r="GQF112" s="151"/>
      <c r="GQG112" s="151"/>
      <c r="GQH112" s="151"/>
      <c r="GQI112" s="151"/>
      <c r="GQJ112" s="151"/>
      <c r="GQK112" s="151"/>
      <c r="GQL112" s="151"/>
      <c r="GQM112" s="151"/>
      <c r="GQN112" s="151"/>
      <c r="GQO112" s="151"/>
      <c r="GQP112" s="151"/>
      <c r="GQQ112" s="151"/>
      <c r="GQR112" s="151"/>
      <c r="GQS112" s="151"/>
      <c r="GQT112" s="151"/>
      <c r="GQU112" s="151"/>
      <c r="GQV112" s="151"/>
      <c r="GQW112" s="151"/>
      <c r="GQX112" s="151"/>
      <c r="GQY112" s="151"/>
      <c r="GQZ112" s="151"/>
      <c r="GRA112" s="151"/>
      <c r="GRB112" s="151"/>
      <c r="GRC112" s="151"/>
      <c r="GRD112" s="151"/>
      <c r="GRE112" s="151"/>
      <c r="GRF112" s="151"/>
      <c r="GRG112" s="151"/>
      <c r="GRH112" s="151"/>
      <c r="GRI112" s="151"/>
      <c r="GRJ112" s="151"/>
      <c r="GRK112" s="151"/>
      <c r="GRL112" s="151"/>
      <c r="GRM112" s="151"/>
      <c r="GRN112" s="151"/>
      <c r="GRO112" s="151"/>
      <c r="GRP112" s="151"/>
      <c r="GRQ112" s="151"/>
      <c r="GRR112" s="151"/>
      <c r="GRS112" s="151"/>
      <c r="GRT112" s="151"/>
      <c r="GRU112" s="151"/>
      <c r="GRV112" s="151"/>
      <c r="GRW112" s="151"/>
      <c r="GRX112" s="151"/>
      <c r="GRY112" s="151"/>
      <c r="GRZ112" s="151"/>
      <c r="GSA112" s="151"/>
      <c r="GSB112" s="151"/>
      <c r="GSC112" s="151"/>
      <c r="GSD112" s="151"/>
      <c r="GSE112" s="151"/>
      <c r="GSF112" s="151"/>
      <c r="GSG112" s="151"/>
      <c r="GSH112" s="151"/>
      <c r="GSI112" s="151"/>
      <c r="GSJ112" s="151"/>
      <c r="GSK112" s="151"/>
      <c r="GSL112" s="151"/>
      <c r="GSM112" s="151"/>
      <c r="GSN112" s="151"/>
      <c r="GSO112" s="151"/>
      <c r="GSP112" s="151"/>
      <c r="GSQ112" s="151"/>
      <c r="GSR112" s="151"/>
      <c r="GSS112" s="151"/>
      <c r="GST112" s="151"/>
      <c r="GSU112" s="151"/>
      <c r="GSV112" s="151"/>
      <c r="GSW112" s="151"/>
      <c r="GSX112" s="151"/>
      <c r="GSY112" s="151"/>
      <c r="GSZ112" s="151"/>
      <c r="GTA112" s="151"/>
      <c r="GTB112" s="151"/>
      <c r="GTC112" s="151"/>
      <c r="GTD112" s="151"/>
      <c r="GTE112" s="151"/>
      <c r="GTF112" s="151"/>
      <c r="GTG112" s="151"/>
      <c r="GTH112" s="151"/>
      <c r="GTI112" s="151"/>
      <c r="GTJ112" s="151"/>
      <c r="GTK112" s="151"/>
      <c r="GTL112" s="151"/>
      <c r="GTM112" s="151"/>
      <c r="GTN112" s="151"/>
      <c r="GTO112" s="151"/>
      <c r="GTP112" s="151"/>
      <c r="GTQ112" s="151"/>
      <c r="GTR112" s="151"/>
      <c r="GTS112" s="151"/>
      <c r="GTT112" s="151"/>
      <c r="GTU112" s="151"/>
      <c r="GTV112" s="151"/>
      <c r="GTW112" s="151"/>
      <c r="GTX112" s="151"/>
      <c r="GTY112" s="151"/>
      <c r="GTZ112" s="151"/>
      <c r="GUA112" s="151"/>
      <c r="GUB112" s="151"/>
      <c r="GUC112" s="151"/>
      <c r="GUD112" s="151"/>
      <c r="GUE112" s="151"/>
      <c r="GUF112" s="151"/>
      <c r="GUG112" s="151"/>
      <c r="GUH112" s="151"/>
      <c r="GUI112" s="151"/>
      <c r="GUJ112" s="151"/>
      <c r="GUK112" s="151"/>
      <c r="GUL112" s="151"/>
      <c r="GUM112" s="151"/>
      <c r="GUN112" s="151"/>
      <c r="GUO112" s="151"/>
      <c r="GUP112" s="151"/>
      <c r="GUQ112" s="151"/>
      <c r="GUR112" s="151"/>
      <c r="GUS112" s="151"/>
      <c r="GUT112" s="151"/>
      <c r="GUU112" s="151"/>
      <c r="GUV112" s="151"/>
      <c r="GUW112" s="151"/>
      <c r="GUX112" s="151"/>
      <c r="GUY112" s="151"/>
      <c r="GUZ112" s="151"/>
      <c r="GVA112" s="151"/>
      <c r="GVB112" s="151"/>
      <c r="GVC112" s="151"/>
      <c r="GVD112" s="151"/>
      <c r="GVE112" s="151"/>
      <c r="GVF112" s="151"/>
      <c r="GVG112" s="151"/>
      <c r="GVH112" s="151"/>
      <c r="GVI112" s="151"/>
      <c r="GVJ112" s="151"/>
      <c r="GVK112" s="151"/>
      <c r="GVL112" s="151"/>
      <c r="GVM112" s="151"/>
      <c r="GVN112" s="151"/>
      <c r="GVO112" s="151"/>
      <c r="GVP112" s="151"/>
      <c r="GVQ112" s="151"/>
      <c r="GVR112" s="151"/>
      <c r="GVS112" s="151"/>
      <c r="GVT112" s="151"/>
      <c r="GVU112" s="151"/>
      <c r="GVV112" s="151"/>
      <c r="GVW112" s="151"/>
      <c r="GVX112" s="151"/>
      <c r="GVY112" s="151"/>
      <c r="GVZ112" s="151"/>
      <c r="GWA112" s="151"/>
      <c r="GWB112" s="151"/>
      <c r="GWC112" s="151"/>
      <c r="GWD112" s="151"/>
      <c r="GWE112" s="151"/>
      <c r="GWF112" s="151"/>
      <c r="GWG112" s="151"/>
      <c r="GWH112" s="151"/>
      <c r="GWI112" s="151"/>
      <c r="GWJ112" s="151"/>
      <c r="GWK112" s="151"/>
      <c r="GWL112" s="151"/>
      <c r="GWM112" s="151"/>
      <c r="GWN112" s="151"/>
      <c r="GWO112" s="151"/>
      <c r="GWP112" s="151"/>
      <c r="GWQ112" s="151"/>
      <c r="GWR112" s="151"/>
      <c r="GWS112" s="151"/>
      <c r="GWT112" s="151"/>
      <c r="GWU112" s="151"/>
      <c r="GWV112" s="151"/>
      <c r="GWW112" s="151"/>
      <c r="GWX112" s="151"/>
      <c r="GWY112" s="151"/>
      <c r="GWZ112" s="151"/>
      <c r="GXA112" s="151"/>
      <c r="GXB112" s="151"/>
      <c r="GXC112" s="151"/>
      <c r="GXD112" s="151"/>
      <c r="GXE112" s="151"/>
      <c r="GXF112" s="151"/>
      <c r="GXG112" s="151"/>
      <c r="GXH112" s="151"/>
      <c r="GXI112" s="151"/>
      <c r="GXJ112" s="151"/>
      <c r="GXK112" s="151"/>
      <c r="GXL112" s="151"/>
      <c r="GXM112" s="151"/>
      <c r="GXN112" s="151"/>
      <c r="GXO112" s="151"/>
      <c r="GXP112" s="151"/>
      <c r="GXQ112" s="151"/>
      <c r="GXR112" s="151"/>
      <c r="GXS112" s="151"/>
      <c r="GXT112" s="151"/>
      <c r="GXU112" s="151"/>
      <c r="GXV112" s="151"/>
      <c r="GXW112" s="151"/>
      <c r="GXX112" s="151"/>
      <c r="GXY112" s="151"/>
      <c r="GXZ112" s="151"/>
      <c r="GYA112" s="151"/>
      <c r="GYB112" s="151"/>
      <c r="GYC112" s="151"/>
      <c r="GYD112" s="151"/>
      <c r="GYE112" s="151"/>
      <c r="GYF112" s="151"/>
      <c r="GYG112" s="151"/>
      <c r="GYH112" s="151"/>
      <c r="GYI112" s="151"/>
      <c r="GYJ112" s="151"/>
      <c r="GYK112" s="151"/>
      <c r="GYL112" s="151"/>
      <c r="GYM112" s="151"/>
      <c r="GYN112" s="151"/>
      <c r="GYO112" s="151"/>
      <c r="GYP112" s="151"/>
      <c r="GYQ112" s="151"/>
      <c r="GYR112" s="151"/>
      <c r="GYS112" s="151"/>
      <c r="GYT112" s="151"/>
      <c r="GYU112" s="151"/>
      <c r="GYV112" s="151"/>
      <c r="GYW112" s="151"/>
      <c r="GYX112" s="151"/>
      <c r="GYY112" s="151"/>
      <c r="GYZ112" s="151"/>
      <c r="GZA112" s="151"/>
      <c r="GZB112" s="151"/>
      <c r="GZC112" s="151"/>
      <c r="GZD112" s="151"/>
      <c r="GZE112" s="151"/>
      <c r="GZF112" s="151"/>
      <c r="GZG112" s="151"/>
      <c r="GZH112" s="151"/>
      <c r="GZI112" s="151"/>
      <c r="GZJ112" s="151"/>
      <c r="GZK112" s="151"/>
      <c r="GZL112" s="151"/>
      <c r="GZM112" s="151"/>
      <c r="GZN112" s="151"/>
      <c r="GZO112" s="151"/>
      <c r="GZP112" s="151"/>
      <c r="GZQ112" s="151"/>
      <c r="GZR112" s="151"/>
      <c r="GZS112" s="151"/>
      <c r="GZT112" s="151"/>
      <c r="GZU112" s="151"/>
      <c r="GZV112" s="151"/>
      <c r="GZW112" s="151"/>
      <c r="GZX112" s="151"/>
      <c r="GZY112" s="151"/>
      <c r="GZZ112" s="151"/>
      <c r="HAA112" s="151"/>
      <c r="HAB112" s="151"/>
      <c r="HAC112" s="151"/>
      <c r="HAD112" s="151"/>
      <c r="HAE112" s="151"/>
      <c r="HAF112" s="151"/>
      <c r="HAG112" s="151"/>
      <c r="HAH112" s="151"/>
      <c r="HAI112" s="151"/>
      <c r="HAJ112" s="151"/>
      <c r="HAK112" s="151"/>
      <c r="HAL112" s="151"/>
      <c r="HAM112" s="151"/>
      <c r="HAN112" s="151"/>
      <c r="HAO112" s="151"/>
      <c r="HAP112" s="151"/>
      <c r="HAQ112" s="151"/>
      <c r="HAR112" s="151"/>
      <c r="HAS112" s="151"/>
      <c r="HAT112" s="151"/>
      <c r="HAU112" s="151"/>
      <c r="HAV112" s="151"/>
      <c r="HAW112" s="151"/>
      <c r="HAX112" s="151"/>
      <c r="HAY112" s="151"/>
      <c r="HAZ112" s="151"/>
      <c r="HBA112" s="151"/>
      <c r="HBB112" s="151"/>
      <c r="HBC112" s="151"/>
      <c r="HBD112" s="151"/>
      <c r="HBE112" s="151"/>
      <c r="HBF112" s="151"/>
      <c r="HBG112" s="151"/>
      <c r="HBH112" s="151"/>
      <c r="HBI112" s="151"/>
      <c r="HBJ112" s="151"/>
      <c r="HBK112" s="151"/>
      <c r="HBL112" s="151"/>
      <c r="HBM112" s="151"/>
      <c r="HBN112" s="151"/>
      <c r="HBO112" s="151"/>
      <c r="HBP112" s="151"/>
      <c r="HBQ112" s="151"/>
      <c r="HBR112" s="151"/>
      <c r="HBS112" s="151"/>
      <c r="HBT112" s="151"/>
      <c r="HBU112" s="151"/>
      <c r="HBV112" s="151"/>
      <c r="HBW112" s="151"/>
      <c r="HBX112" s="151"/>
      <c r="HBY112" s="151"/>
      <c r="HBZ112" s="151"/>
      <c r="HCA112" s="151"/>
      <c r="HCB112" s="151"/>
      <c r="HCC112" s="151"/>
      <c r="HCD112" s="151"/>
      <c r="HCE112" s="151"/>
      <c r="HCF112" s="151"/>
      <c r="HCG112" s="151"/>
      <c r="HCH112" s="151"/>
      <c r="HCI112" s="151"/>
      <c r="HCJ112" s="151"/>
      <c r="HCK112" s="151"/>
      <c r="HCL112" s="151"/>
      <c r="HCM112" s="151"/>
      <c r="HCN112" s="151"/>
      <c r="HCO112" s="151"/>
      <c r="HCP112" s="151"/>
      <c r="HCQ112" s="151"/>
      <c r="HCR112" s="151"/>
      <c r="HCS112" s="151"/>
      <c r="HCT112" s="151"/>
      <c r="HCU112" s="151"/>
      <c r="HCV112" s="151"/>
      <c r="HCW112" s="151"/>
      <c r="HCX112" s="151"/>
      <c r="HCY112" s="151"/>
      <c r="HCZ112" s="151"/>
      <c r="HDA112" s="151"/>
      <c r="HDB112" s="151"/>
      <c r="HDC112" s="151"/>
      <c r="HDD112" s="151"/>
      <c r="HDE112" s="151"/>
      <c r="HDF112" s="151"/>
      <c r="HDG112" s="151"/>
      <c r="HDH112" s="151"/>
      <c r="HDI112" s="151"/>
      <c r="HDJ112" s="151"/>
      <c r="HDK112" s="151"/>
      <c r="HDL112" s="151"/>
      <c r="HDM112" s="151"/>
      <c r="HDN112" s="151"/>
      <c r="HDO112" s="151"/>
      <c r="HDP112" s="151"/>
      <c r="HDQ112" s="151"/>
      <c r="HDR112" s="151"/>
      <c r="HDS112" s="151"/>
      <c r="HDT112" s="151"/>
      <c r="HDU112" s="151"/>
      <c r="HDV112" s="151"/>
      <c r="HDW112" s="151"/>
      <c r="HDX112" s="151"/>
      <c r="HDY112" s="151"/>
      <c r="HDZ112" s="151"/>
      <c r="HEA112" s="151"/>
      <c r="HEB112" s="151"/>
      <c r="HEC112" s="151"/>
      <c r="HED112" s="151"/>
      <c r="HEE112" s="151"/>
      <c r="HEF112" s="151"/>
      <c r="HEG112" s="151"/>
      <c r="HEH112" s="151"/>
      <c r="HEI112" s="151"/>
      <c r="HEJ112" s="151"/>
      <c r="HEK112" s="151"/>
      <c r="HEL112" s="151"/>
      <c r="HEM112" s="151"/>
      <c r="HEN112" s="151"/>
      <c r="HEO112" s="151"/>
      <c r="HEP112" s="151"/>
      <c r="HEQ112" s="151"/>
      <c r="HER112" s="151"/>
      <c r="HES112" s="151"/>
      <c r="HET112" s="151"/>
      <c r="HEU112" s="151"/>
      <c r="HEV112" s="151"/>
      <c r="HEW112" s="151"/>
      <c r="HEX112" s="151"/>
      <c r="HEY112" s="151"/>
      <c r="HEZ112" s="151"/>
      <c r="HFA112" s="151"/>
      <c r="HFB112" s="151"/>
      <c r="HFC112" s="151"/>
      <c r="HFD112" s="151"/>
      <c r="HFE112" s="151"/>
      <c r="HFF112" s="151"/>
      <c r="HFG112" s="151"/>
      <c r="HFH112" s="151"/>
      <c r="HFI112" s="151"/>
      <c r="HFJ112" s="151"/>
      <c r="HFK112" s="151"/>
      <c r="HFL112" s="151"/>
      <c r="HFM112" s="151"/>
      <c r="HFN112" s="151"/>
      <c r="HFO112" s="151"/>
      <c r="HFP112" s="151"/>
      <c r="HFQ112" s="151"/>
      <c r="HFR112" s="151"/>
      <c r="HFS112" s="151"/>
      <c r="HFT112" s="151"/>
      <c r="HFU112" s="151"/>
      <c r="HFV112" s="151"/>
      <c r="HFW112" s="151"/>
      <c r="HFX112" s="151"/>
      <c r="HFY112" s="151"/>
      <c r="HFZ112" s="151"/>
      <c r="HGA112" s="151"/>
      <c r="HGB112" s="151"/>
      <c r="HGC112" s="151"/>
      <c r="HGD112" s="151"/>
      <c r="HGE112" s="151"/>
      <c r="HGF112" s="151"/>
      <c r="HGG112" s="151"/>
      <c r="HGH112" s="151"/>
      <c r="HGI112" s="151"/>
      <c r="HGJ112" s="151"/>
      <c r="HGK112" s="151"/>
      <c r="HGL112" s="151"/>
      <c r="HGM112" s="151"/>
      <c r="HGN112" s="151"/>
      <c r="HGO112" s="151"/>
      <c r="HGP112" s="151"/>
      <c r="HGQ112" s="151"/>
      <c r="HGR112" s="151"/>
      <c r="HGS112" s="151"/>
      <c r="HGT112" s="151"/>
      <c r="HGU112" s="151"/>
      <c r="HGV112" s="151"/>
      <c r="HGW112" s="151"/>
      <c r="HGX112" s="151"/>
      <c r="HGY112" s="151"/>
      <c r="HGZ112" s="151"/>
      <c r="HHA112" s="151"/>
      <c r="HHB112" s="151"/>
      <c r="HHC112" s="151"/>
      <c r="HHD112" s="151"/>
      <c r="HHE112" s="151"/>
      <c r="HHF112" s="151"/>
      <c r="HHG112" s="151"/>
      <c r="HHH112" s="151"/>
      <c r="HHI112" s="151"/>
      <c r="HHJ112" s="151"/>
      <c r="HHK112" s="151"/>
      <c r="HHL112" s="151"/>
      <c r="HHM112" s="151"/>
      <c r="HHN112" s="151"/>
      <c r="HHO112" s="151"/>
      <c r="HHP112" s="151"/>
      <c r="HHQ112" s="151"/>
      <c r="HHR112" s="151"/>
      <c r="HHS112" s="151"/>
      <c r="HHT112" s="151"/>
      <c r="HHU112" s="151"/>
      <c r="HHV112" s="151"/>
      <c r="HHW112" s="151"/>
      <c r="HHX112" s="151"/>
      <c r="HHY112" s="151"/>
      <c r="HHZ112" s="151"/>
      <c r="HIA112" s="151"/>
      <c r="HIB112" s="151"/>
      <c r="HIC112" s="151"/>
      <c r="HID112" s="151"/>
      <c r="HIE112" s="151"/>
      <c r="HIF112" s="151"/>
      <c r="HIG112" s="151"/>
      <c r="HIH112" s="151"/>
      <c r="HII112" s="151"/>
      <c r="HIJ112" s="151"/>
      <c r="HIK112" s="151"/>
      <c r="HIL112" s="151"/>
      <c r="HIM112" s="151"/>
      <c r="HIN112" s="151"/>
      <c r="HIO112" s="151"/>
      <c r="HIP112" s="151"/>
      <c r="HIQ112" s="151"/>
      <c r="HIR112" s="151"/>
      <c r="HIS112" s="151"/>
      <c r="HIT112" s="151"/>
      <c r="HIU112" s="151"/>
      <c r="HIV112" s="151"/>
      <c r="HIW112" s="151"/>
      <c r="HIX112" s="151"/>
      <c r="HIY112" s="151"/>
      <c r="HIZ112" s="151"/>
      <c r="HJA112" s="151"/>
      <c r="HJB112" s="151"/>
      <c r="HJC112" s="151"/>
      <c r="HJD112" s="151"/>
      <c r="HJE112" s="151"/>
      <c r="HJF112" s="151"/>
      <c r="HJG112" s="151"/>
      <c r="HJH112" s="151"/>
      <c r="HJI112" s="151"/>
      <c r="HJJ112" s="151"/>
      <c r="HJK112" s="151"/>
      <c r="HJL112" s="151"/>
      <c r="HJM112" s="151"/>
      <c r="HJN112" s="151"/>
      <c r="HJO112" s="151"/>
      <c r="HJP112" s="151"/>
      <c r="HJQ112" s="151"/>
      <c r="HJR112" s="151"/>
      <c r="HJS112" s="151"/>
      <c r="HJT112" s="151"/>
      <c r="HJU112" s="151"/>
      <c r="HJV112" s="151"/>
      <c r="HJW112" s="151"/>
      <c r="HJX112" s="151"/>
      <c r="HJY112" s="151"/>
      <c r="HJZ112" s="151"/>
      <c r="HKA112" s="151"/>
      <c r="HKB112" s="151"/>
      <c r="HKC112" s="151"/>
      <c r="HKD112" s="151"/>
      <c r="HKE112" s="151"/>
      <c r="HKF112" s="151"/>
      <c r="HKG112" s="151"/>
      <c r="HKH112" s="151"/>
      <c r="HKI112" s="151"/>
      <c r="HKJ112" s="151"/>
      <c r="HKK112" s="151"/>
      <c r="HKL112" s="151"/>
      <c r="HKM112" s="151"/>
      <c r="HKN112" s="151"/>
      <c r="HKO112" s="151"/>
      <c r="HKP112" s="151"/>
      <c r="HKQ112" s="151"/>
      <c r="HKR112" s="151"/>
      <c r="HKS112" s="151"/>
      <c r="HKT112" s="151"/>
      <c r="HKU112" s="151"/>
      <c r="HKV112" s="151"/>
      <c r="HKW112" s="151"/>
      <c r="HKX112" s="151"/>
      <c r="HKY112" s="151"/>
      <c r="HKZ112" s="151"/>
      <c r="HLA112" s="151"/>
      <c r="HLB112" s="151"/>
      <c r="HLC112" s="151"/>
      <c r="HLD112" s="151"/>
      <c r="HLE112" s="151"/>
      <c r="HLF112" s="151"/>
      <c r="HLG112" s="151"/>
      <c r="HLH112" s="151"/>
      <c r="HLI112" s="151"/>
      <c r="HLJ112" s="151"/>
      <c r="HLK112" s="151"/>
      <c r="HLL112" s="151"/>
      <c r="HLM112" s="151"/>
      <c r="HLN112" s="151"/>
      <c r="HLO112" s="151"/>
      <c r="HLP112" s="151"/>
      <c r="HLQ112" s="151"/>
      <c r="HLR112" s="151"/>
      <c r="HLS112" s="151"/>
      <c r="HLT112" s="151"/>
      <c r="HLU112" s="151"/>
      <c r="HLV112" s="151"/>
      <c r="HLW112" s="151"/>
      <c r="HLX112" s="151"/>
      <c r="HLY112" s="151"/>
      <c r="HLZ112" s="151"/>
      <c r="HMA112" s="151"/>
      <c r="HMB112" s="151"/>
      <c r="HMC112" s="151"/>
      <c r="HMD112" s="151"/>
      <c r="HME112" s="151"/>
      <c r="HMF112" s="151"/>
      <c r="HMG112" s="151"/>
      <c r="HMH112" s="151"/>
      <c r="HMI112" s="151"/>
      <c r="HMJ112" s="151"/>
      <c r="HMK112" s="151"/>
      <c r="HML112" s="151"/>
      <c r="HMM112" s="151"/>
      <c r="HMN112" s="151"/>
      <c r="HMO112" s="151"/>
      <c r="HMP112" s="151"/>
      <c r="HMQ112" s="151"/>
      <c r="HMR112" s="151"/>
      <c r="HMS112" s="151"/>
      <c r="HMT112" s="151"/>
      <c r="HMU112" s="151"/>
      <c r="HMV112" s="151"/>
      <c r="HMW112" s="151"/>
      <c r="HMX112" s="151"/>
      <c r="HMY112" s="151"/>
      <c r="HMZ112" s="151"/>
      <c r="HNA112" s="151"/>
      <c r="HNB112" s="151"/>
      <c r="HNC112" s="151"/>
      <c r="HND112" s="151"/>
      <c r="HNE112" s="151"/>
      <c r="HNF112" s="151"/>
      <c r="HNG112" s="151"/>
      <c r="HNH112" s="151"/>
      <c r="HNI112" s="151"/>
      <c r="HNJ112" s="151"/>
      <c r="HNK112" s="151"/>
      <c r="HNL112" s="151"/>
      <c r="HNM112" s="151"/>
      <c r="HNN112" s="151"/>
      <c r="HNO112" s="151"/>
      <c r="HNP112" s="151"/>
      <c r="HNQ112" s="151"/>
      <c r="HNR112" s="151"/>
      <c r="HNS112" s="151"/>
      <c r="HNT112" s="151"/>
      <c r="HNU112" s="151"/>
      <c r="HNV112" s="151"/>
      <c r="HNW112" s="151"/>
      <c r="HNX112" s="151"/>
      <c r="HNY112" s="151"/>
      <c r="HNZ112" s="151"/>
      <c r="HOA112" s="151"/>
      <c r="HOB112" s="151"/>
      <c r="HOC112" s="151"/>
      <c r="HOD112" s="151"/>
      <c r="HOE112" s="151"/>
      <c r="HOF112" s="151"/>
      <c r="HOG112" s="151"/>
      <c r="HOH112" s="151"/>
      <c r="HOI112" s="151"/>
      <c r="HOJ112" s="151"/>
      <c r="HOK112" s="151"/>
      <c r="HOL112" s="151"/>
      <c r="HOM112" s="151"/>
      <c r="HON112" s="151"/>
      <c r="HOO112" s="151"/>
      <c r="HOP112" s="151"/>
      <c r="HOQ112" s="151"/>
      <c r="HOR112" s="151"/>
      <c r="HOS112" s="151"/>
      <c r="HOT112" s="151"/>
      <c r="HOU112" s="151"/>
      <c r="HOV112" s="151"/>
      <c r="HOW112" s="151"/>
      <c r="HOX112" s="151"/>
      <c r="HOY112" s="151"/>
      <c r="HOZ112" s="151"/>
      <c r="HPA112" s="151"/>
      <c r="HPB112" s="151"/>
      <c r="HPC112" s="151"/>
      <c r="HPD112" s="151"/>
      <c r="HPE112" s="151"/>
      <c r="HPF112" s="151"/>
      <c r="HPG112" s="151"/>
      <c r="HPH112" s="151"/>
      <c r="HPI112" s="151"/>
      <c r="HPJ112" s="151"/>
      <c r="HPK112" s="151"/>
      <c r="HPL112" s="151"/>
      <c r="HPM112" s="151"/>
      <c r="HPN112" s="151"/>
      <c r="HPO112" s="151"/>
      <c r="HPP112" s="151"/>
      <c r="HPQ112" s="151"/>
      <c r="HPR112" s="151"/>
      <c r="HPS112" s="151"/>
      <c r="HPT112" s="151"/>
      <c r="HPU112" s="151"/>
      <c r="HPV112" s="151"/>
      <c r="HPW112" s="151"/>
      <c r="HPX112" s="151"/>
      <c r="HPY112" s="151"/>
      <c r="HPZ112" s="151"/>
      <c r="HQA112" s="151"/>
      <c r="HQB112" s="151"/>
      <c r="HQC112" s="151"/>
      <c r="HQD112" s="151"/>
      <c r="HQE112" s="151"/>
      <c r="HQF112" s="151"/>
      <c r="HQG112" s="151"/>
      <c r="HQH112" s="151"/>
      <c r="HQI112" s="151"/>
      <c r="HQJ112" s="151"/>
      <c r="HQK112" s="151"/>
      <c r="HQL112" s="151"/>
      <c r="HQM112" s="151"/>
      <c r="HQN112" s="151"/>
      <c r="HQO112" s="151"/>
      <c r="HQP112" s="151"/>
      <c r="HQQ112" s="151"/>
      <c r="HQR112" s="151"/>
      <c r="HQS112" s="151"/>
      <c r="HQT112" s="151"/>
      <c r="HQU112" s="151"/>
      <c r="HQV112" s="151"/>
      <c r="HQW112" s="151"/>
      <c r="HQX112" s="151"/>
      <c r="HQY112" s="151"/>
      <c r="HQZ112" s="151"/>
      <c r="HRA112" s="151"/>
      <c r="HRB112" s="151"/>
      <c r="HRC112" s="151"/>
      <c r="HRD112" s="151"/>
      <c r="HRE112" s="151"/>
      <c r="HRF112" s="151"/>
      <c r="HRG112" s="151"/>
      <c r="HRH112" s="151"/>
      <c r="HRI112" s="151"/>
      <c r="HRJ112" s="151"/>
      <c r="HRK112" s="151"/>
      <c r="HRL112" s="151"/>
      <c r="HRM112" s="151"/>
      <c r="HRN112" s="151"/>
      <c r="HRO112" s="151"/>
      <c r="HRP112" s="151"/>
      <c r="HRQ112" s="151"/>
      <c r="HRR112" s="151"/>
      <c r="HRS112" s="151"/>
      <c r="HRT112" s="151"/>
      <c r="HRU112" s="151"/>
      <c r="HRV112" s="151"/>
      <c r="HRW112" s="151"/>
      <c r="HRX112" s="151"/>
      <c r="HRY112" s="151"/>
      <c r="HRZ112" s="151"/>
      <c r="HSA112" s="151"/>
      <c r="HSB112" s="151"/>
      <c r="HSC112" s="151"/>
      <c r="HSD112" s="151"/>
      <c r="HSE112" s="151"/>
      <c r="HSF112" s="151"/>
      <c r="HSG112" s="151"/>
      <c r="HSH112" s="151"/>
      <c r="HSI112" s="151"/>
      <c r="HSJ112" s="151"/>
      <c r="HSK112" s="151"/>
      <c r="HSL112" s="151"/>
      <c r="HSM112" s="151"/>
      <c r="HSN112" s="151"/>
      <c r="HSO112" s="151"/>
      <c r="HSP112" s="151"/>
      <c r="HSQ112" s="151"/>
      <c r="HSR112" s="151"/>
      <c r="HSS112" s="151"/>
      <c r="HST112" s="151"/>
      <c r="HSU112" s="151"/>
      <c r="HSV112" s="151"/>
      <c r="HSW112" s="151"/>
      <c r="HSX112" s="151"/>
      <c r="HSY112" s="151"/>
      <c r="HSZ112" s="151"/>
      <c r="HTA112" s="151"/>
      <c r="HTB112" s="151"/>
      <c r="HTC112" s="151"/>
      <c r="HTD112" s="151"/>
      <c r="HTE112" s="151"/>
      <c r="HTF112" s="151"/>
      <c r="HTG112" s="151"/>
      <c r="HTH112" s="151"/>
      <c r="HTI112" s="151"/>
      <c r="HTJ112" s="151"/>
      <c r="HTK112" s="151"/>
      <c r="HTL112" s="151"/>
      <c r="HTM112" s="151"/>
      <c r="HTN112" s="151"/>
      <c r="HTO112" s="151"/>
      <c r="HTP112" s="151"/>
      <c r="HTQ112" s="151"/>
      <c r="HTR112" s="151"/>
      <c r="HTS112" s="151"/>
      <c r="HTT112" s="151"/>
      <c r="HTU112" s="151"/>
      <c r="HTV112" s="151"/>
      <c r="HTW112" s="151"/>
      <c r="HTX112" s="151"/>
      <c r="HTY112" s="151"/>
      <c r="HTZ112" s="151"/>
      <c r="HUA112" s="151"/>
      <c r="HUB112" s="151"/>
      <c r="HUC112" s="151"/>
      <c r="HUD112" s="151"/>
      <c r="HUE112" s="151"/>
      <c r="HUF112" s="151"/>
      <c r="HUG112" s="151"/>
      <c r="HUH112" s="151"/>
      <c r="HUI112" s="151"/>
      <c r="HUJ112" s="151"/>
      <c r="HUK112" s="151"/>
      <c r="HUL112" s="151"/>
      <c r="HUM112" s="151"/>
      <c r="HUN112" s="151"/>
      <c r="HUO112" s="151"/>
      <c r="HUP112" s="151"/>
      <c r="HUQ112" s="151"/>
      <c r="HUR112" s="151"/>
      <c r="HUS112" s="151"/>
      <c r="HUT112" s="151"/>
      <c r="HUU112" s="151"/>
      <c r="HUV112" s="151"/>
      <c r="HUW112" s="151"/>
      <c r="HUX112" s="151"/>
      <c r="HUY112" s="151"/>
      <c r="HUZ112" s="151"/>
      <c r="HVA112" s="151"/>
      <c r="HVB112" s="151"/>
      <c r="HVC112" s="151"/>
      <c r="HVD112" s="151"/>
      <c r="HVE112" s="151"/>
      <c r="HVF112" s="151"/>
      <c r="HVG112" s="151"/>
      <c r="HVH112" s="151"/>
      <c r="HVI112" s="151"/>
      <c r="HVJ112" s="151"/>
      <c r="HVK112" s="151"/>
      <c r="HVL112" s="151"/>
      <c r="HVM112" s="151"/>
      <c r="HVN112" s="151"/>
      <c r="HVO112" s="151"/>
      <c r="HVP112" s="151"/>
      <c r="HVQ112" s="151"/>
      <c r="HVR112" s="151"/>
      <c r="HVS112" s="151"/>
      <c r="HVT112" s="151"/>
      <c r="HVU112" s="151"/>
      <c r="HVV112" s="151"/>
      <c r="HVW112" s="151"/>
      <c r="HVX112" s="151"/>
      <c r="HVY112" s="151"/>
      <c r="HVZ112" s="151"/>
      <c r="HWA112" s="151"/>
      <c r="HWB112" s="151"/>
      <c r="HWC112" s="151"/>
      <c r="HWD112" s="151"/>
      <c r="HWE112" s="151"/>
      <c r="HWF112" s="151"/>
      <c r="HWG112" s="151"/>
      <c r="HWH112" s="151"/>
      <c r="HWI112" s="151"/>
      <c r="HWJ112" s="151"/>
      <c r="HWK112" s="151"/>
      <c r="HWL112" s="151"/>
      <c r="HWM112" s="151"/>
      <c r="HWN112" s="151"/>
      <c r="HWO112" s="151"/>
      <c r="HWP112" s="151"/>
      <c r="HWQ112" s="151"/>
      <c r="HWR112" s="151"/>
      <c r="HWS112" s="151"/>
      <c r="HWT112" s="151"/>
      <c r="HWU112" s="151"/>
      <c r="HWV112" s="151"/>
      <c r="HWW112" s="151"/>
      <c r="HWX112" s="151"/>
      <c r="HWY112" s="151"/>
      <c r="HWZ112" s="151"/>
      <c r="HXA112" s="151"/>
      <c r="HXB112" s="151"/>
      <c r="HXC112" s="151"/>
      <c r="HXD112" s="151"/>
      <c r="HXE112" s="151"/>
      <c r="HXF112" s="151"/>
      <c r="HXG112" s="151"/>
      <c r="HXH112" s="151"/>
      <c r="HXI112" s="151"/>
      <c r="HXJ112" s="151"/>
      <c r="HXK112" s="151"/>
      <c r="HXL112" s="151"/>
      <c r="HXM112" s="151"/>
      <c r="HXN112" s="151"/>
      <c r="HXO112" s="151"/>
      <c r="HXP112" s="151"/>
      <c r="HXQ112" s="151"/>
      <c r="HXR112" s="151"/>
      <c r="HXS112" s="151"/>
      <c r="HXT112" s="151"/>
      <c r="HXU112" s="151"/>
      <c r="HXV112" s="151"/>
      <c r="HXW112" s="151"/>
      <c r="HXX112" s="151"/>
      <c r="HXY112" s="151"/>
      <c r="HXZ112" s="151"/>
      <c r="HYA112" s="151"/>
      <c r="HYB112" s="151"/>
      <c r="HYC112" s="151"/>
      <c r="HYD112" s="151"/>
      <c r="HYE112" s="151"/>
      <c r="HYF112" s="151"/>
      <c r="HYG112" s="151"/>
      <c r="HYH112" s="151"/>
      <c r="HYI112" s="151"/>
      <c r="HYJ112" s="151"/>
      <c r="HYK112" s="151"/>
      <c r="HYL112" s="151"/>
      <c r="HYM112" s="151"/>
      <c r="HYN112" s="151"/>
      <c r="HYO112" s="151"/>
      <c r="HYP112" s="151"/>
      <c r="HYQ112" s="151"/>
      <c r="HYR112" s="151"/>
      <c r="HYS112" s="151"/>
      <c r="HYT112" s="151"/>
      <c r="HYU112" s="151"/>
      <c r="HYV112" s="151"/>
      <c r="HYW112" s="151"/>
      <c r="HYX112" s="151"/>
      <c r="HYY112" s="151"/>
      <c r="HYZ112" s="151"/>
      <c r="HZA112" s="151"/>
      <c r="HZB112" s="151"/>
      <c r="HZC112" s="151"/>
      <c r="HZD112" s="151"/>
      <c r="HZE112" s="151"/>
      <c r="HZF112" s="151"/>
      <c r="HZG112" s="151"/>
      <c r="HZH112" s="151"/>
      <c r="HZI112" s="151"/>
      <c r="HZJ112" s="151"/>
      <c r="HZK112" s="151"/>
      <c r="HZL112" s="151"/>
      <c r="HZM112" s="151"/>
      <c r="HZN112" s="151"/>
      <c r="HZO112" s="151"/>
      <c r="HZP112" s="151"/>
      <c r="HZQ112" s="151"/>
      <c r="HZR112" s="151"/>
      <c r="HZS112" s="151"/>
      <c r="HZT112" s="151"/>
      <c r="HZU112" s="151"/>
      <c r="HZV112" s="151"/>
      <c r="HZW112" s="151"/>
      <c r="HZX112" s="151"/>
      <c r="HZY112" s="151"/>
      <c r="HZZ112" s="151"/>
      <c r="IAA112" s="151"/>
      <c r="IAB112" s="151"/>
      <c r="IAC112" s="151"/>
      <c r="IAD112" s="151"/>
      <c r="IAE112" s="151"/>
      <c r="IAF112" s="151"/>
      <c r="IAG112" s="151"/>
      <c r="IAH112" s="151"/>
      <c r="IAI112" s="151"/>
      <c r="IAJ112" s="151"/>
      <c r="IAK112" s="151"/>
      <c r="IAL112" s="151"/>
      <c r="IAM112" s="151"/>
      <c r="IAN112" s="151"/>
      <c r="IAO112" s="151"/>
      <c r="IAP112" s="151"/>
      <c r="IAQ112" s="151"/>
      <c r="IAR112" s="151"/>
      <c r="IAS112" s="151"/>
      <c r="IAT112" s="151"/>
      <c r="IAU112" s="151"/>
      <c r="IAV112" s="151"/>
      <c r="IAW112" s="151"/>
      <c r="IAX112" s="151"/>
      <c r="IAY112" s="151"/>
      <c r="IAZ112" s="151"/>
      <c r="IBA112" s="151"/>
      <c r="IBB112" s="151"/>
      <c r="IBC112" s="151"/>
      <c r="IBD112" s="151"/>
      <c r="IBE112" s="151"/>
      <c r="IBF112" s="151"/>
      <c r="IBG112" s="151"/>
      <c r="IBH112" s="151"/>
      <c r="IBI112" s="151"/>
      <c r="IBJ112" s="151"/>
      <c r="IBK112" s="151"/>
      <c r="IBL112" s="151"/>
      <c r="IBM112" s="151"/>
      <c r="IBN112" s="151"/>
      <c r="IBO112" s="151"/>
      <c r="IBP112" s="151"/>
      <c r="IBQ112" s="151"/>
      <c r="IBR112" s="151"/>
      <c r="IBS112" s="151"/>
      <c r="IBT112" s="151"/>
      <c r="IBU112" s="151"/>
      <c r="IBV112" s="151"/>
      <c r="IBW112" s="151"/>
      <c r="IBX112" s="151"/>
      <c r="IBY112" s="151"/>
      <c r="IBZ112" s="151"/>
      <c r="ICA112" s="151"/>
      <c r="ICB112" s="151"/>
      <c r="ICC112" s="151"/>
      <c r="ICD112" s="151"/>
      <c r="ICE112" s="151"/>
      <c r="ICF112" s="151"/>
      <c r="ICG112" s="151"/>
      <c r="ICH112" s="151"/>
      <c r="ICI112" s="151"/>
      <c r="ICJ112" s="151"/>
      <c r="ICK112" s="151"/>
      <c r="ICL112" s="151"/>
      <c r="ICM112" s="151"/>
      <c r="ICN112" s="151"/>
      <c r="ICO112" s="151"/>
      <c r="ICP112" s="151"/>
      <c r="ICQ112" s="151"/>
      <c r="ICR112" s="151"/>
      <c r="ICS112" s="151"/>
      <c r="ICT112" s="151"/>
      <c r="ICU112" s="151"/>
      <c r="ICV112" s="151"/>
      <c r="ICW112" s="151"/>
      <c r="ICX112" s="151"/>
      <c r="ICY112" s="151"/>
      <c r="ICZ112" s="151"/>
      <c r="IDA112" s="151"/>
      <c r="IDB112" s="151"/>
      <c r="IDC112" s="151"/>
      <c r="IDD112" s="151"/>
      <c r="IDE112" s="151"/>
      <c r="IDF112" s="151"/>
      <c r="IDG112" s="151"/>
      <c r="IDH112" s="151"/>
      <c r="IDI112" s="151"/>
      <c r="IDJ112" s="151"/>
      <c r="IDK112" s="151"/>
      <c r="IDL112" s="151"/>
      <c r="IDM112" s="151"/>
      <c r="IDN112" s="151"/>
      <c r="IDO112" s="151"/>
      <c r="IDP112" s="151"/>
      <c r="IDQ112" s="151"/>
      <c r="IDR112" s="151"/>
      <c r="IDS112" s="151"/>
      <c r="IDT112" s="151"/>
      <c r="IDU112" s="151"/>
      <c r="IDV112" s="151"/>
      <c r="IDW112" s="151"/>
      <c r="IDX112" s="151"/>
      <c r="IDY112" s="151"/>
      <c r="IDZ112" s="151"/>
      <c r="IEA112" s="151"/>
      <c r="IEB112" s="151"/>
      <c r="IEC112" s="151"/>
      <c r="IED112" s="151"/>
      <c r="IEE112" s="151"/>
      <c r="IEF112" s="151"/>
      <c r="IEG112" s="151"/>
      <c r="IEH112" s="151"/>
      <c r="IEI112" s="151"/>
      <c r="IEJ112" s="151"/>
      <c r="IEK112" s="151"/>
      <c r="IEL112" s="151"/>
      <c r="IEM112" s="151"/>
      <c r="IEN112" s="151"/>
      <c r="IEO112" s="151"/>
      <c r="IEP112" s="151"/>
      <c r="IEQ112" s="151"/>
      <c r="IER112" s="151"/>
      <c r="IES112" s="151"/>
      <c r="IET112" s="151"/>
      <c r="IEU112" s="151"/>
      <c r="IEV112" s="151"/>
      <c r="IEW112" s="151"/>
      <c r="IEX112" s="151"/>
      <c r="IEY112" s="151"/>
      <c r="IEZ112" s="151"/>
      <c r="IFA112" s="151"/>
      <c r="IFB112" s="151"/>
      <c r="IFC112" s="151"/>
      <c r="IFD112" s="151"/>
      <c r="IFE112" s="151"/>
      <c r="IFF112" s="151"/>
      <c r="IFG112" s="151"/>
      <c r="IFH112" s="151"/>
      <c r="IFI112" s="151"/>
      <c r="IFJ112" s="151"/>
      <c r="IFK112" s="151"/>
      <c r="IFL112" s="151"/>
      <c r="IFM112" s="151"/>
      <c r="IFN112" s="151"/>
      <c r="IFO112" s="151"/>
      <c r="IFP112" s="151"/>
      <c r="IFQ112" s="151"/>
      <c r="IFR112" s="151"/>
      <c r="IFS112" s="151"/>
      <c r="IFT112" s="151"/>
      <c r="IFU112" s="151"/>
      <c r="IFV112" s="151"/>
      <c r="IFW112" s="151"/>
      <c r="IFX112" s="151"/>
      <c r="IFY112" s="151"/>
      <c r="IFZ112" s="151"/>
      <c r="IGA112" s="151"/>
      <c r="IGB112" s="151"/>
      <c r="IGC112" s="151"/>
      <c r="IGD112" s="151"/>
      <c r="IGE112" s="151"/>
      <c r="IGF112" s="151"/>
      <c r="IGG112" s="151"/>
      <c r="IGH112" s="151"/>
      <c r="IGI112" s="151"/>
      <c r="IGJ112" s="151"/>
      <c r="IGK112" s="151"/>
      <c r="IGL112" s="151"/>
      <c r="IGM112" s="151"/>
      <c r="IGN112" s="151"/>
      <c r="IGO112" s="151"/>
      <c r="IGP112" s="151"/>
      <c r="IGQ112" s="151"/>
      <c r="IGR112" s="151"/>
      <c r="IGS112" s="151"/>
      <c r="IGT112" s="151"/>
      <c r="IGU112" s="151"/>
      <c r="IGV112" s="151"/>
      <c r="IGW112" s="151"/>
      <c r="IGX112" s="151"/>
      <c r="IGY112" s="151"/>
      <c r="IGZ112" s="151"/>
      <c r="IHA112" s="151"/>
      <c r="IHB112" s="151"/>
      <c r="IHC112" s="151"/>
      <c r="IHD112" s="151"/>
      <c r="IHE112" s="151"/>
      <c r="IHF112" s="151"/>
      <c r="IHG112" s="151"/>
      <c r="IHH112" s="151"/>
      <c r="IHI112" s="151"/>
      <c r="IHJ112" s="151"/>
      <c r="IHK112" s="151"/>
      <c r="IHL112" s="151"/>
      <c r="IHM112" s="151"/>
      <c r="IHN112" s="151"/>
      <c r="IHO112" s="151"/>
      <c r="IHP112" s="151"/>
      <c r="IHQ112" s="151"/>
      <c r="IHR112" s="151"/>
      <c r="IHS112" s="151"/>
      <c r="IHT112" s="151"/>
      <c r="IHU112" s="151"/>
      <c r="IHV112" s="151"/>
      <c r="IHW112" s="151"/>
      <c r="IHX112" s="151"/>
      <c r="IHY112" s="151"/>
      <c r="IHZ112" s="151"/>
      <c r="IIA112" s="151"/>
      <c r="IIB112" s="151"/>
      <c r="IIC112" s="151"/>
      <c r="IID112" s="151"/>
      <c r="IIE112" s="151"/>
      <c r="IIF112" s="151"/>
      <c r="IIG112" s="151"/>
      <c r="IIH112" s="151"/>
      <c r="III112" s="151"/>
      <c r="IIJ112" s="151"/>
      <c r="IIK112" s="151"/>
      <c r="IIL112" s="151"/>
      <c r="IIM112" s="151"/>
      <c r="IIN112" s="151"/>
      <c r="IIO112" s="151"/>
      <c r="IIP112" s="151"/>
      <c r="IIQ112" s="151"/>
      <c r="IIR112" s="151"/>
      <c r="IIS112" s="151"/>
      <c r="IIT112" s="151"/>
      <c r="IIU112" s="151"/>
      <c r="IIV112" s="151"/>
      <c r="IIW112" s="151"/>
      <c r="IIX112" s="151"/>
      <c r="IIY112" s="151"/>
      <c r="IIZ112" s="151"/>
      <c r="IJA112" s="151"/>
      <c r="IJB112" s="151"/>
      <c r="IJC112" s="151"/>
      <c r="IJD112" s="151"/>
      <c r="IJE112" s="151"/>
      <c r="IJF112" s="151"/>
      <c r="IJG112" s="151"/>
      <c r="IJH112" s="151"/>
      <c r="IJI112" s="151"/>
      <c r="IJJ112" s="151"/>
      <c r="IJK112" s="151"/>
      <c r="IJL112" s="151"/>
      <c r="IJM112" s="151"/>
      <c r="IJN112" s="151"/>
      <c r="IJO112" s="151"/>
      <c r="IJP112" s="151"/>
      <c r="IJQ112" s="151"/>
      <c r="IJR112" s="151"/>
      <c r="IJS112" s="151"/>
      <c r="IJT112" s="151"/>
      <c r="IJU112" s="151"/>
      <c r="IJV112" s="151"/>
      <c r="IJW112" s="151"/>
      <c r="IJX112" s="151"/>
      <c r="IJY112" s="151"/>
      <c r="IJZ112" s="151"/>
      <c r="IKA112" s="151"/>
      <c r="IKB112" s="151"/>
      <c r="IKC112" s="151"/>
      <c r="IKD112" s="151"/>
      <c r="IKE112" s="151"/>
      <c r="IKF112" s="151"/>
      <c r="IKG112" s="151"/>
      <c r="IKH112" s="151"/>
      <c r="IKI112" s="151"/>
      <c r="IKJ112" s="151"/>
      <c r="IKK112" s="151"/>
      <c r="IKL112" s="151"/>
      <c r="IKM112" s="151"/>
      <c r="IKN112" s="151"/>
      <c r="IKO112" s="151"/>
      <c r="IKP112" s="151"/>
      <c r="IKQ112" s="151"/>
      <c r="IKR112" s="151"/>
      <c r="IKS112" s="151"/>
      <c r="IKT112" s="151"/>
      <c r="IKU112" s="151"/>
      <c r="IKV112" s="151"/>
      <c r="IKW112" s="151"/>
      <c r="IKX112" s="151"/>
      <c r="IKY112" s="151"/>
      <c r="IKZ112" s="151"/>
      <c r="ILA112" s="151"/>
      <c r="ILB112" s="151"/>
      <c r="ILC112" s="151"/>
      <c r="ILD112" s="151"/>
      <c r="ILE112" s="151"/>
      <c r="ILF112" s="151"/>
      <c r="ILG112" s="151"/>
      <c r="ILH112" s="151"/>
      <c r="ILI112" s="151"/>
      <c r="ILJ112" s="151"/>
      <c r="ILK112" s="151"/>
      <c r="ILL112" s="151"/>
      <c r="ILM112" s="151"/>
      <c r="ILN112" s="151"/>
      <c r="ILO112" s="151"/>
      <c r="ILP112" s="151"/>
      <c r="ILQ112" s="151"/>
      <c r="ILR112" s="151"/>
      <c r="ILS112" s="151"/>
      <c r="ILT112" s="151"/>
      <c r="ILU112" s="151"/>
      <c r="ILV112" s="151"/>
      <c r="ILW112" s="151"/>
      <c r="ILX112" s="151"/>
      <c r="ILY112" s="151"/>
      <c r="ILZ112" s="151"/>
      <c r="IMA112" s="151"/>
      <c r="IMB112" s="151"/>
      <c r="IMC112" s="151"/>
      <c r="IMD112" s="151"/>
      <c r="IME112" s="151"/>
      <c r="IMF112" s="151"/>
      <c r="IMG112" s="151"/>
      <c r="IMH112" s="151"/>
      <c r="IMI112" s="151"/>
      <c r="IMJ112" s="151"/>
      <c r="IMK112" s="151"/>
      <c r="IML112" s="151"/>
      <c r="IMM112" s="151"/>
      <c r="IMN112" s="151"/>
      <c r="IMO112" s="151"/>
      <c r="IMP112" s="151"/>
      <c r="IMQ112" s="151"/>
      <c r="IMR112" s="151"/>
      <c r="IMS112" s="151"/>
      <c r="IMT112" s="151"/>
      <c r="IMU112" s="151"/>
      <c r="IMV112" s="151"/>
      <c r="IMW112" s="151"/>
      <c r="IMX112" s="151"/>
      <c r="IMY112" s="151"/>
      <c r="IMZ112" s="151"/>
      <c r="INA112" s="151"/>
      <c r="INB112" s="151"/>
      <c r="INC112" s="151"/>
      <c r="IND112" s="151"/>
      <c r="INE112" s="151"/>
      <c r="INF112" s="151"/>
      <c r="ING112" s="151"/>
      <c r="INH112" s="151"/>
      <c r="INI112" s="151"/>
      <c r="INJ112" s="151"/>
      <c r="INK112" s="151"/>
      <c r="INL112" s="151"/>
      <c r="INM112" s="151"/>
      <c r="INN112" s="151"/>
      <c r="INO112" s="151"/>
      <c r="INP112" s="151"/>
      <c r="INQ112" s="151"/>
      <c r="INR112" s="151"/>
      <c r="INS112" s="151"/>
      <c r="INT112" s="151"/>
      <c r="INU112" s="151"/>
      <c r="INV112" s="151"/>
      <c r="INW112" s="151"/>
      <c r="INX112" s="151"/>
      <c r="INY112" s="151"/>
      <c r="INZ112" s="151"/>
      <c r="IOA112" s="151"/>
      <c r="IOB112" s="151"/>
      <c r="IOC112" s="151"/>
      <c r="IOD112" s="151"/>
      <c r="IOE112" s="151"/>
      <c r="IOF112" s="151"/>
      <c r="IOG112" s="151"/>
      <c r="IOH112" s="151"/>
      <c r="IOI112" s="151"/>
      <c r="IOJ112" s="151"/>
      <c r="IOK112" s="151"/>
      <c r="IOL112" s="151"/>
      <c r="IOM112" s="151"/>
      <c r="ION112" s="151"/>
      <c r="IOO112" s="151"/>
      <c r="IOP112" s="151"/>
      <c r="IOQ112" s="151"/>
      <c r="IOR112" s="151"/>
      <c r="IOS112" s="151"/>
      <c r="IOT112" s="151"/>
      <c r="IOU112" s="151"/>
      <c r="IOV112" s="151"/>
      <c r="IOW112" s="151"/>
      <c r="IOX112" s="151"/>
      <c r="IOY112" s="151"/>
      <c r="IOZ112" s="151"/>
      <c r="IPA112" s="151"/>
      <c r="IPB112" s="151"/>
      <c r="IPC112" s="151"/>
      <c r="IPD112" s="151"/>
      <c r="IPE112" s="151"/>
      <c r="IPF112" s="151"/>
      <c r="IPG112" s="151"/>
      <c r="IPH112" s="151"/>
      <c r="IPI112" s="151"/>
      <c r="IPJ112" s="151"/>
      <c r="IPK112" s="151"/>
      <c r="IPL112" s="151"/>
      <c r="IPM112" s="151"/>
      <c r="IPN112" s="151"/>
      <c r="IPO112" s="151"/>
      <c r="IPP112" s="151"/>
      <c r="IPQ112" s="151"/>
      <c r="IPR112" s="151"/>
      <c r="IPS112" s="151"/>
      <c r="IPT112" s="151"/>
      <c r="IPU112" s="151"/>
      <c r="IPV112" s="151"/>
      <c r="IPW112" s="151"/>
      <c r="IPX112" s="151"/>
      <c r="IPY112" s="151"/>
      <c r="IPZ112" s="151"/>
      <c r="IQA112" s="151"/>
      <c r="IQB112" s="151"/>
      <c r="IQC112" s="151"/>
      <c r="IQD112" s="151"/>
      <c r="IQE112" s="151"/>
      <c r="IQF112" s="151"/>
      <c r="IQG112" s="151"/>
      <c r="IQH112" s="151"/>
      <c r="IQI112" s="151"/>
      <c r="IQJ112" s="151"/>
      <c r="IQK112" s="151"/>
      <c r="IQL112" s="151"/>
      <c r="IQM112" s="151"/>
      <c r="IQN112" s="151"/>
      <c r="IQO112" s="151"/>
      <c r="IQP112" s="151"/>
      <c r="IQQ112" s="151"/>
      <c r="IQR112" s="151"/>
      <c r="IQS112" s="151"/>
      <c r="IQT112" s="151"/>
      <c r="IQU112" s="151"/>
      <c r="IQV112" s="151"/>
      <c r="IQW112" s="151"/>
      <c r="IQX112" s="151"/>
      <c r="IQY112" s="151"/>
      <c r="IQZ112" s="151"/>
      <c r="IRA112" s="151"/>
      <c r="IRB112" s="151"/>
      <c r="IRC112" s="151"/>
      <c r="IRD112" s="151"/>
      <c r="IRE112" s="151"/>
      <c r="IRF112" s="151"/>
      <c r="IRG112" s="151"/>
      <c r="IRH112" s="151"/>
      <c r="IRI112" s="151"/>
      <c r="IRJ112" s="151"/>
      <c r="IRK112" s="151"/>
      <c r="IRL112" s="151"/>
      <c r="IRM112" s="151"/>
      <c r="IRN112" s="151"/>
      <c r="IRO112" s="151"/>
      <c r="IRP112" s="151"/>
      <c r="IRQ112" s="151"/>
      <c r="IRR112" s="151"/>
      <c r="IRS112" s="151"/>
      <c r="IRT112" s="151"/>
      <c r="IRU112" s="151"/>
      <c r="IRV112" s="151"/>
      <c r="IRW112" s="151"/>
      <c r="IRX112" s="151"/>
      <c r="IRY112" s="151"/>
      <c r="IRZ112" s="151"/>
      <c r="ISA112" s="151"/>
      <c r="ISB112" s="151"/>
      <c r="ISC112" s="151"/>
      <c r="ISD112" s="151"/>
      <c r="ISE112" s="151"/>
      <c r="ISF112" s="151"/>
      <c r="ISG112" s="151"/>
      <c r="ISH112" s="151"/>
      <c r="ISI112" s="151"/>
      <c r="ISJ112" s="151"/>
      <c r="ISK112" s="151"/>
      <c r="ISL112" s="151"/>
      <c r="ISM112" s="151"/>
      <c r="ISN112" s="151"/>
      <c r="ISO112" s="151"/>
      <c r="ISP112" s="151"/>
      <c r="ISQ112" s="151"/>
      <c r="ISR112" s="151"/>
      <c r="ISS112" s="151"/>
      <c r="IST112" s="151"/>
      <c r="ISU112" s="151"/>
      <c r="ISV112" s="151"/>
      <c r="ISW112" s="151"/>
      <c r="ISX112" s="151"/>
      <c r="ISY112" s="151"/>
      <c r="ISZ112" s="151"/>
      <c r="ITA112" s="151"/>
      <c r="ITB112" s="151"/>
      <c r="ITC112" s="151"/>
      <c r="ITD112" s="151"/>
      <c r="ITE112" s="151"/>
      <c r="ITF112" s="151"/>
      <c r="ITG112" s="151"/>
      <c r="ITH112" s="151"/>
      <c r="ITI112" s="151"/>
      <c r="ITJ112" s="151"/>
      <c r="ITK112" s="151"/>
      <c r="ITL112" s="151"/>
      <c r="ITM112" s="151"/>
      <c r="ITN112" s="151"/>
      <c r="ITO112" s="151"/>
      <c r="ITP112" s="151"/>
      <c r="ITQ112" s="151"/>
      <c r="ITR112" s="151"/>
      <c r="ITS112" s="151"/>
      <c r="ITT112" s="151"/>
      <c r="ITU112" s="151"/>
      <c r="ITV112" s="151"/>
      <c r="ITW112" s="151"/>
      <c r="ITX112" s="151"/>
      <c r="ITY112" s="151"/>
      <c r="ITZ112" s="151"/>
      <c r="IUA112" s="151"/>
      <c r="IUB112" s="151"/>
      <c r="IUC112" s="151"/>
      <c r="IUD112" s="151"/>
      <c r="IUE112" s="151"/>
      <c r="IUF112" s="151"/>
      <c r="IUG112" s="151"/>
      <c r="IUH112" s="151"/>
      <c r="IUI112" s="151"/>
      <c r="IUJ112" s="151"/>
      <c r="IUK112" s="151"/>
      <c r="IUL112" s="151"/>
      <c r="IUM112" s="151"/>
      <c r="IUN112" s="151"/>
      <c r="IUO112" s="151"/>
      <c r="IUP112" s="151"/>
      <c r="IUQ112" s="151"/>
      <c r="IUR112" s="151"/>
      <c r="IUS112" s="151"/>
      <c r="IUT112" s="151"/>
      <c r="IUU112" s="151"/>
      <c r="IUV112" s="151"/>
      <c r="IUW112" s="151"/>
      <c r="IUX112" s="151"/>
      <c r="IUY112" s="151"/>
      <c r="IUZ112" s="151"/>
      <c r="IVA112" s="151"/>
      <c r="IVB112" s="151"/>
      <c r="IVC112" s="151"/>
      <c r="IVD112" s="151"/>
      <c r="IVE112" s="151"/>
      <c r="IVF112" s="151"/>
      <c r="IVG112" s="151"/>
      <c r="IVH112" s="151"/>
      <c r="IVI112" s="151"/>
      <c r="IVJ112" s="151"/>
      <c r="IVK112" s="151"/>
      <c r="IVL112" s="151"/>
      <c r="IVM112" s="151"/>
      <c r="IVN112" s="151"/>
      <c r="IVO112" s="151"/>
      <c r="IVP112" s="151"/>
      <c r="IVQ112" s="151"/>
      <c r="IVR112" s="151"/>
      <c r="IVS112" s="151"/>
      <c r="IVT112" s="151"/>
      <c r="IVU112" s="151"/>
      <c r="IVV112" s="151"/>
      <c r="IVW112" s="151"/>
      <c r="IVX112" s="151"/>
      <c r="IVY112" s="151"/>
      <c r="IVZ112" s="151"/>
      <c r="IWA112" s="151"/>
      <c r="IWB112" s="151"/>
      <c r="IWC112" s="151"/>
      <c r="IWD112" s="151"/>
      <c r="IWE112" s="151"/>
      <c r="IWF112" s="151"/>
      <c r="IWG112" s="151"/>
      <c r="IWH112" s="151"/>
      <c r="IWI112" s="151"/>
      <c r="IWJ112" s="151"/>
      <c r="IWK112" s="151"/>
      <c r="IWL112" s="151"/>
      <c r="IWM112" s="151"/>
      <c r="IWN112" s="151"/>
      <c r="IWO112" s="151"/>
      <c r="IWP112" s="151"/>
      <c r="IWQ112" s="151"/>
      <c r="IWR112" s="151"/>
      <c r="IWS112" s="151"/>
      <c r="IWT112" s="151"/>
      <c r="IWU112" s="151"/>
      <c r="IWV112" s="151"/>
      <c r="IWW112" s="151"/>
      <c r="IWX112" s="151"/>
      <c r="IWY112" s="151"/>
      <c r="IWZ112" s="151"/>
      <c r="IXA112" s="151"/>
      <c r="IXB112" s="151"/>
      <c r="IXC112" s="151"/>
      <c r="IXD112" s="151"/>
      <c r="IXE112" s="151"/>
      <c r="IXF112" s="151"/>
      <c r="IXG112" s="151"/>
      <c r="IXH112" s="151"/>
      <c r="IXI112" s="151"/>
      <c r="IXJ112" s="151"/>
      <c r="IXK112" s="151"/>
      <c r="IXL112" s="151"/>
      <c r="IXM112" s="151"/>
      <c r="IXN112" s="151"/>
      <c r="IXO112" s="151"/>
      <c r="IXP112" s="151"/>
      <c r="IXQ112" s="151"/>
      <c r="IXR112" s="151"/>
      <c r="IXS112" s="151"/>
      <c r="IXT112" s="151"/>
      <c r="IXU112" s="151"/>
      <c r="IXV112" s="151"/>
      <c r="IXW112" s="151"/>
      <c r="IXX112" s="151"/>
      <c r="IXY112" s="151"/>
      <c r="IXZ112" s="151"/>
      <c r="IYA112" s="151"/>
      <c r="IYB112" s="151"/>
      <c r="IYC112" s="151"/>
      <c r="IYD112" s="151"/>
      <c r="IYE112" s="151"/>
      <c r="IYF112" s="151"/>
      <c r="IYG112" s="151"/>
      <c r="IYH112" s="151"/>
      <c r="IYI112" s="151"/>
      <c r="IYJ112" s="151"/>
      <c r="IYK112" s="151"/>
      <c r="IYL112" s="151"/>
      <c r="IYM112" s="151"/>
      <c r="IYN112" s="151"/>
      <c r="IYO112" s="151"/>
      <c r="IYP112" s="151"/>
      <c r="IYQ112" s="151"/>
      <c r="IYR112" s="151"/>
      <c r="IYS112" s="151"/>
      <c r="IYT112" s="151"/>
      <c r="IYU112" s="151"/>
      <c r="IYV112" s="151"/>
      <c r="IYW112" s="151"/>
      <c r="IYX112" s="151"/>
      <c r="IYY112" s="151"/>
      <c r="IYZ112" s="151"/>
      <c r="IZA112" s="151"/>
      <c r="IZB112" s="151"/>
      <c r="IZC112" s="151"/>
      <c r="IZD112" s="151"/>
      <c r="IZE112" s="151"/>
      <c r="IZF112" s="151"/>
      <c r="IZG112" s="151"/>
      <c r="IZH112" s="151"/>
      <c r="IZI112" s="151"/>
      <c r="IZJ112" s="151"/>
      <c r="IZK112" s="151"/>
      <c r="IZL112" s="151"/>
      <c r="IZM112" s="151"/>
      <c r="IZN112" s="151"/>
      <c r="IZO112" s="151"/>
      <c r="IZP112" s="151"/>
      <c r="IZQ112" s="151"/>
      <c r="IZR112" s="151"/>
      <c r="IZS112" s="151"/>
      <c r="IZT112" s="151"/>
      <c r="IZU112" s="151"/>
      <c r="IZV112" s="151"/>
      <c r="IZW112" s="151"/>
      <c r="IZX112" s="151"/>
      <c r="IZY112" s="151"/>
      <c r="IZZ112" s="151"/>
      <c r="JAA112" s="151"/>
      <c r="JAB112" s="151"/>
      <c r="JAC112" s="151"/>
      <c r="JAD112" s="151"/>
      <c r="JAE112" s="151"/>
      <c r="JAF112" s="151"/>
      <c r="JAG112" s="151"/>
      <c r="JAH112" s="151"/>
      <c r="JAI112" s="151"/>
      <c r="JAJ112" s="151"/>
      <c r="JAK112" s="151"/>
      <c r="JAL112" s="151"/>
      <c r="JAM112" s="151"/>
      <c r="JAN112" s="151"/>
      <c r="JAO112" s="151"/>
      <c r="JAP112" s="151"/>
      <c r="JAQ112" s="151"/>
      <c r="JAR112" s="151"/>
      <c r="JAS112" s="151"/>
      <c r="JAT112" s="151"/>
      <c r="JAU112" s="151"/>
      <c r="JAV112" s="151"/>
      <c r="JAW112" s="151"/>
      <c r="JAX112" s="151"/>
      <c r="JAY112" s="151"/>
      <c r="JAZ112" s="151"/>
      <c r="JBA112" s="151"/>
      <c r="JBB112" s="151"/>
      <c r="JBC112" s="151"/>
      <c r="JBD112" s="151"/>
      <c r="JBE112" s="151"/>
      <c r="JBF112" s="151"/>
      <c r="JBG112" s="151"/>
      <c r="JBH112" s="151"/>
      <c r="JBI112" s="151"/>
      <c r="JBJ112" s="151"/>
      <c r="JBK112" s="151"/>
      <c r="JBL112" s="151"/>
      <c r="JBM112" s="151"/>
      <c r="JBN112" s="151"/>
      <c r="JBO112" s="151"/>
      <c r="JBP112" s="151"/>
      <c r="JBQ112" s="151"/>
      <c r="JBR112" s="151"/>
      <c r="JBS112" s="151"/>
      <c r="JBT112" s="151"/>
      <c r="JBU112" s="151"/>
      <c r="JBV112" s="151"/>
      <c r="JBW112" s="151"/>
      <c r="JBX112" s="151"/>
      <c r="JBY112" s="151"/>
      <c r="JBZ112" s="151"/>
      <c r="JCA112" s="151"/>
      <c r="JCB112" s="151"/>
      <c r="JCC112" s="151"/>
      <c r="JCD112" s="151"/>
      <c r="JCE112" s="151"/>
      <c r="JCF112" s="151"/>
      <c r="JCG112" s="151"/>
      <c r="JCH112" s="151"/>
      <c r="JCI112" s="151"/>
      <c r="JCJ112" s="151"/>
      <c r="JCK112" s="151"/>
      <c r="JCL112" s="151"/>
      <c r="JCM112" s="151"/>
      <c r="JCN112" s="151"/>
      <c r="JCO112" s="151"/>
      <c r="JCP112" s="151"/>
      <c r="JCQ112" s="151"/>
      <c r="JCR112" s="151"/>
      <c r="JCS112" s="151"/>
      <c r="JCT112" s="151"/>
      <c r="JCU112" s="151"/>
      <c r="JCV112" s="151"/>
      <c r="JCW112" s="151"/>
      <c r="JCX112" s="151"/>
      <c r="JCY112" s="151"/>
      <c r="JCZ112" s="151"/>
      <c r="JDA112" s="151"/>
      <c r="JDB112" s="151"/>
      <c r="JDC112" s="151"/>
      <c r="JDD112" s="151"/>
      <c r="JDE112" s="151"/>
      <c r="JDF112" s="151"/>
      <c r="JDG112" s="151"/>
      <c r="JDH112" s="151"/>
      <c r="JDI112" s="151"/>
      <c r="JDJ112" s="151"/>
      <c r="JDK112" s="151"/>
      <c r="JDL112" s="151"/>
      <c r="JDM112" s="151"/>
      <c r="JDN112" s="151"/>
      <c r="JDO112" s="151"/>
      <c r="JDP112" s="151"/>
      <c r="JDQ112" s="151"/>
      <c r="JDR112" s="151"/>
      <c r="JDS112" s="151"/>
      <c r="JDT112" s="151"/>
      <c r="JDU112" s="151"/>
      <c r="JDV112" s="151"/>
      <c r="JDW112" s="151"/>
      <c r="JDX112" s="151"/>
      <c r="JDY112" s="151"/>
      <c r="JDZ112" s="151"/>
      <c r="JEA112" s="151"/>
      <c r="JEB112" s="151"/>
      <c r="JEC112" s="151"/>
      <c r="JED112" s="151"/>
      <c r="JEE112" s="151"/>
      <c r="JEF112" s="151"/>
      <c r="JEG112" s="151"/>
      <c r="JEH112" s="151"/>
      <c r="JEI112" s="151"/>
      <c r="JEJ112" s="151"/>
      <c r="JEK112" s="151"/>
      <c r="JEL112" s="151"/>
      <c r="JEM112" s="151"/>
      <c r="JEN112" s="151"/>
      <c r="JEO112" s="151"/>
      <c r="JEP112" s="151"/>
      <c r="JEQ112" s="151"/>
      <c r="JER112" s="151"/>
      <c r="JES112" s="151"/>
      <c r="JET112" s="151"/>
      <c r="JEU112" s="151"/>
      <c r="JEV112" s="151"/>
      <c r="JEW112" s="151"/>
      <c r="JEX112" s="151"/>
      <c r="JEY112" s="151"/>
      <c r="JEZ112" s="151"/>
      <c r="JFA112" s="151"/>
      <c r="JFB112" s="151"/>
      <c r="JFC112" s="151"/>
      <c r="JFD112" s="151"/>
      <c r="JFE112" s="151"/>
      <c r="JFF112" s="151"/>
      <c r="JFG112" s="151"/>
      <c r="JFH112" s="151"/>
      <c r="JFI112" s="151"/>
      <c r="JFJ112" s="151"/>
      <c r="JFK112" s="151"/>
      <c r="JFL112" s="151"/>
      <c r="JFM112" s="151"/>
      <c r="JFN112" s="151"/>
      <c r="JFO112" s="151"/>
      <c r="JFP112" s="151"/>
      <c r="JFQ112" s="151"/>
      <c r="JFR112" s="151"/>
      <c r="JFS112" s="151"/>
      <c r="JFT112" s="151"/>
      <c r="JFU112" s="151"/>
      <c r="JFV112" s="151"/>
      <c r="JFW112" s="151"/>
      <c r="JFX112" s="151"/>
      <c r="JFY112" s="151"/>
      <c r="JFZ112" s="151"/>
      <c r="JGA112" s="151"/>
      <c r="JGB112" s="151"/>
      <c r="JGC112" s="151"/>
      <c r="JGD112" s="151"/>
      <c r="JGE112" s="151"/>
      <c r="JGF112" s="151"/>
      <c r="JGG112" s="151"/>
      <c r="JGH112" s="151"/>
      <c r="JGI112" s="151"/>
      <c r="JGJ112" s="151"/>
      <c r="JGK112" s="151"/>
      <c r="JGL112" s="151"/>
      <c r="JGM112" s="151"/>
      <c r="JGN112" s="151"/>
      <c r="JGO112" s="151"/>
      <c r="JGP112" s="151"/>
      <c r="JGQ112" s="151"/>
      <c r="JGR112" s="151"/>
      <c r="JGS112" s="151"/>
      <c r="JGT112" s="151"/>
      <c r="JGU112" s="151"/>
      <c r="JGV112" s="151"/>
      <c r="JGW112" s="151"/>
      <c r="JGX112" s="151"/>
      <c r="JGY112" s="151"/>
      <c r="JGZ112" s="151"/>
      <c r="JHA112" s="151"/>
      <c r="JHB112" s="151"/>
      <c r="JHC112" s="151"/>
      <c r="JHD112" s="151"/>
      <c r="JHE112" s="151"/>
      <c r="JHF112" s="151"/>
      <c r="JHG112" s="151"/>
      <c r="JHH112" s="151"/>
      <c r="JHI112" s="151"/>
      <c r="JHJ112" s="151"/>
      <c r="JHK112" s="151"/>
      <c r="JHL112" s="151"/>
      <c r="JHM112" s="151"/>
      <c r="JHN112" s="151"/>
      <c r="JHO112" s="151"/>
      <c r="JHP112" s="151"/>
      <c r="JHQ112" s="151"/>
      <c r="JHR112" s="151"/>
      <c r="JHS112" s="151"/>
      <c r="JHT112" s="151"/>
      <c r="JHU112" s="151"/>
      <c r="JHV112" s="151"/>
      <c r="JHW112" s="151"/>
      <c r="JHX112" s="151"/>
      <c r="JHY112" s="151"/>
      <c r="JHZ112" s="151"/>
      <c r="JIA112" s="151"/>
      <c r="JIB112" s="151"/>
      <c r="JIC112" s="151"/>
      <c r="JID112" s="151"/>
      <c r="JIE112" s="151"/>
      <c r="JIF112" s="151"/>
      <c r="JIG112" s="151"/>
      <c r="JIH112" s="151"/>
      <c r="JII112" s="151"/>
      <c r="JIJ112" s="151"/>
      <c r="JIK112" s="151"/>
      <c r="JIL112" s="151"/>
      <c r="JIM112" s="151"/>
      <c r="JIN112" s="151"/>
      <c r="JIO112" s="151"/>
      <c r="JIP112" s="151"/>
      <c r="JIQ112" s="151"/>
      <c r="JIR112" s="151"/>
      <c r="JIS112" s="151"/>
      <c r="JIT112" s="151"/>
      <c r="JIU112" s="151"/>
      <c r="JIV112" s="151"/>
      <c r="JIW112" s="151"/>
      <c r="JIX112" s="151"/>
      <c r="JIY112" s="151"/>
      <c r="JIZ112" s="151"/>
      <c r="JJA112" s="151"/>
      <c r="JJB112" s="151"/>
      <c r="JJC112" s="151"/>
      <c r="JJD112" s="151"/>
      <c r="JJE112" s="151"/>
      <c r="JJF112" s="151"/>
      <c r="JJG112" s="151"/>
      <c r="JJH112" s="151"/>
      <c r="JJI112" s="151"/>
      <c r="JJJ112" s="151"/>
      <c r="JJK112" s="151"/>
      <c r="JJL112" s="151"/>
      <c r="JJM112" s="151"/>
      <c r="JJN112" s="151"/>
      <c r="JJO112" s="151"/>
      <c r="JJP112" s="151"/>
      <c r="JJQ112" s="151"/>
      <c r="JJR112" s="151"/>
      <c r="JJS112" s="151"/>
      <c r="JJT112" s="151"/>
      <c r="JJU112" s="151"/>
      <c r="JJV112" s="151"/>
      <c r="JJW112" s="151"/>
      <c r="JJX112" s="151"/>
      <c r="JJY112" s="151"/>
      <c r="JJZ112" s="151"/>
      <c r="JKA112" s="151"/>
      <c r="JKB112" s="151"/>
      <c r="JKC112" s="151"/>
      <c r="JKD112" s="151"/>
      <c r="JKE112" s="151"/>
      <c r="JKF112" s="151"/>
      <c r="JKG112" s="151"/>
      <c r="JKH112" s="151"/>
      <c r="JKI112" s="151"/>
      <c r="JKJ112" s="151"/>
      <c r="JKK112" s="151"/>
      <c r="JKL112" s="151"/>
      <c r="JKM112" s="151"/>
      <c r="JKN112" s="151"/>
      <c r="JKO112" s="151"/>
      <c r="JKP112" s="151"/>
      <c r="JKQ112" s="151"/>
      <c r="JKR112" s="151"/>
      <c r="JKS112" s="151"/>
      <c r="JKT112" s="151"/>
      <c r="JKU112" s="151"/>
      <c r="JKV112" s="151"/>
      <c r="JKW112" s="151"/>
      <c r="JKX112" s="151"/>
      <c r="JKY112" s="151"/>
      <c r="JKZ112" s="151"/>
      <c r="JLA112" s="151"/>
      <c r="JLB112" s="151"/>
      <c r="JLC112" s="151"/>
      <c r="JLD112" s="151"/>
      <c r="JLE112" s="151"/>
      <c r="JLF112" s="151"/>
      <c r="JLG112" s="151"/>
      <c r="JLH112" s="151"/>
      <c r="JLI112" s="151"/>
      <c r="JLJ112" s="151"/>
      <c r="JLK112" s="151"/>
      <c r="JLL112" s="151"/>
      <c r="JLM112" s="151"/>
      <c r="JLN112" s="151"/>
      <c r="JLO112" s="151"/>
      <c r="JLP112" s="151"/>
      <c r="JLQ112" s="151"/>
      <c r="JLR112" s="151"/>
      <c r="JLS112" s="151"/>
      <c r="JLT112" s="151"/>
      <c r="JLU112" s="151"/>
      <c r="JLV112" s="151"/>
      <c r="JLW112" s="151"/>
      <c r="JLX112" s="151"/>
      <c r="JLY112" s="151"/>
      <c r="JLZ112" s="151"/>
      <c r="JMA112" s="151"/>
      <c r="JMB112" s="151"/>
      <c r="JMC112" s="151"/>
      <c r="JMD112" s="151"/>
      <c r="JME112" s="151"/>
      <c r="JMF112" s="151"/>
      <c r="JMG112" s="151"/>
      <c r="JMH112" s="151"/>
      <c r="JMI112" s="151"/>
      <c r="JMJ112" s="151"/>
      <c r="JMK112" s="151"/>
      <c r="JML112" s="151"/>
      <c r="JMM112" s="151"/>
      <c r="JMN112" s="151"/>
      <c r="JMO112" s="151"/>
      <c r="JMP112" s="151"/>
      <c r="JMQ112" s="151"/>
      <c r="JMR112" s="151"/>
      <c r="JMS112" s="151"/>
      <c r="JMT112" s="151"/>
      <c r="JMU112" s="151"/>
      <c r="JMV112" s="151"/>
      <c r="JMW112" s="151"/>
      <c r="JMX112" s="151"/>
      <c r="JMY112" s="151"/>
      <c r="JMZ112" s="151"/>
      <c r="JNA112" s="151"/>
      <c r="JNB112" s="151"/>
      <c r="JNC112" s="151"/>
      <c r="JND112" s="151"/>
      <c r="JNE112" s="151"/>
      <c r="JNF112" s="151"/>
      <c r="JNG112" s="151"/>
      <c r="JNH112" s="151"/>
      <c r="JNI112" s="151"/>
      <c r="JNJ112" s="151"/>
      <c r="JNK112" s="151"/>
      <c r="JNL112" s="151"/>
      <c r="JNM112" s="151"/>
      <c r="JNN112" s="151"/>
      <c r="JNO112" s="151"/>
      <c r="JNP112" s="151"/>
      <c r="JNQ112" s="151"/>
      <c r="JNR112" s="151"/>
      <c r="JNS112" s="151"/>
      <c r="JNT112" s="151"/>
      <c r="JNU112" s="151"/>
      <c r="JNV112" s="151"/>
      <c r="JNW112" s="151"/>
      <c r="JNX112" s="151"/>
      <c r="JNY112" s="151"/>
      <c r="JNZ112" s="151"/>
      <c r="JOA112" s="151"/>
      <c r="JOB112" s="151"/>
      <c r="JOC112" s="151"/>
      <c r="JOD112" s="151"/>
      <c r="JOE112" s="151"/>
      <c r="JOF112" s="151"/>
      <c r="JOG112" s="151"/>
      <c r="JOH112" s="151"/>
      <c r="JOI112" s="151"/>
      <c r="JOJ112" s="151"/>
      <c r="JOK112" s="151"/>
      <c r="JOL112" s="151"/>
      <c r="JOM112" s="151"/>
      <c r="JON112" s="151"/>
      <c r="JOO112" s="151"/>
      <c r="JOP112" s="151"/>
      <c r="JOQ112" s="151"/>
      <c r="JOR112" s="151"/>
      <c r="JOS112" s="151"/>
      <c r="JOT112" s="151"/>
      <c r="JOU112" s="151"/>
      <c r="JOV112" s="151"/>
      <c r="JOW112" s="151"/>
      <c r="JOX112" s="151"/>
      <c r="JOY112" s="151"/>
      <c r="JOZ112" s="151"/>
      <c r="JPA112" s="151"/>
      <c r="JPB112" s="151"/>
      <c r="JPC112" s="151"/>
      <c r="JPD112" s="151"/>
      <c r="JPE112" s="151"/>
      <c r="JPF112" s="151"/>
      <c r="JPG112" s="151"/>
      <c r="JPH112" s="151"/>
      <c r="JPI112" s="151"/>
      <c r="JPJ112" s="151"/>
      <c r="JPK112" s="151"/>
      <c r="JPL112" s="151"/>
      <c r="JPM112" s="151"/>
      <c r="JPN112" s="151"/>
      <c r="JPO112" s="151"/>
      <c r="JPP112" s="151"/>
      <c r="JPQ112" s="151"/>
      <c r="JPR112" s="151"/>
      <c r="JPS112" s="151"/>
      <c r="JPT112" s="151"/>
      <c r="JPU112" s="151"/>
      <c r="JPV112" s="151"/>
      <c r="JPW112" s="151"/>
      <c r="JPX112" s="151"/>
      <c r="JPY112" s="151"/>
      <c r="JPZ112" s="151"/>
      <c r="JQA112" s="151"/>
      <c r="JQB112" s="151"/>
      <c r="JQC112" s="151"/>
      <c r="JQD112" s="151"/>
      <c r="JQE112" s="151"/>
      <c r="JQF112" s="151"/>
      <c r="JQG112" s="151"/>
      <c r="JQH112" s="151"/>
      <c r="JQI112" s="151"/>
      <c r="JQJ112" s="151"/>
      <c r="JQK112" s="151"/>
      <c r="JQL112" s="151"/>
      <c r="JQM112" s="151"/>
      <c r="JQN112" s="151"/>
      <c r="JQO112" s="151"/>
      <c r="JQP112" s="151"/>
      <c r="JQQ112" s="151"/>
      <c r="JQR112" s="151"/>
      <c r="JQS112" s="151"/>
      <c r="JQT112" s="151"/>
      <c r="JQU112" s="151"/>
      <c r="JQV112" s="151"/>
      <c r="JQW112" s="151"/>
      <c r="JQX112" s="151"/>
      <c r="JQY112" s="151"/>
      <c r="JQZ112" s="151"/>
      <c r="JRA112" s="151"/>
      <c r="JRB112" s="151"/>
      <c r="JRC112" s="151"/>
      <c r="JRD112" s="151"/>
      <c r="JRE112" s="151"/>
      <c r="JRF112" s="151"/>
      <c r="JRG112" s="151"/>
      <c r="JRH112" s="151"/>
      <c r="JRI112" s="151"/>
      <c r="JRJ112" s="151"/>
      <c r="JRK112" s="151"/>
      <c r="JRL112" s="151"/>
      <c r="JRM112" s="151"/>
      <c r="JRN112" s="151"/>
      <c r="JRO112" s="151"/>
      <c r="JRP112" s="151"/>
      <c r="JRQ112" s="151"/>
      <c r="JRR112" s="151"/>
      <c r="JRS112" s="151"/>
      <c r="JRT112" s="151"/>
      <c r="JRU112" s="151"/>
      <c r="JRV112" s="151"/>
      <c r="JRW112" s="151"/>
      <c r="JRX112" s="151"/>
      <c r="JRY112" s="151"/>
      <c r="JRZ112" s="151"/>
      <c r="JSA112" s="151"/>
      <c r="JSB112" s="151"/>
      <c r="JSC112" s="151"/>
      <c r="JSD112" s="151"/>
      <c r="JSE112" s="151"/>
      <c r="JSF112" s="151"/>
      <c r="JSG112" s="151"/>
      <c r="JSH112" s="151"/>
      <c r="JSI112" s="151"/>
      <c r="JSJ112" s="151"/>
      <c r="JSK112" s="151"/>
      <c r="JSL112" s="151"/>
      <c r="JSM112" s="151"/>
      <c r="JSN112" s="151"/>
      <c r="JSO112" s="151"/>
      <c r="JSP112" s="151"/>
      <c r="JSQ112" s="151"/>
      <c r="JSR112" s="151"/>
      <c r="JSS112" s="151"/>
      <c r="JST112" s="151"/>
      <c r="JSU112" s="151"/>
      <c r="JSV112" s="151"/>
      <c r="JSW112" s="151"/>
      <c r="JSX112" s="151"/>
      <c r="JSY112" s="151"/>
      <c r="JSZ112" s="151"/>
      <c r="JTA112" s="151"/>
      <c r="JTB112" s="151"/>
      <c r="JTC112" s="151"/>
      <c r="JTD112" s="151"/>
      <c r="JTE112" s="151"/>
      <c r="JTF112" s="151"/>
      <c r="JTG112" s="151"/>
      <c r="JTH112" s="151"/>
      <c r="JTI112" s="151"/>
      <c r="JTJ112" s="151"/>
      <c r="JTK112" s="151"/>
      <c r="JTL112" s="151"/>
      <c r="JTM112" s="151"/>
      <c r="JTN112" s="151"/>
      <c r="JTO112" s="151"/>
      <c r="JTP112" s="151"/>
      <c r="JTQ112" s="151"/>
      <c r="JTR112" s="151"/>
      <c r="JTS112" s="151"/>
      <c r="JTT112" s="151"/>
      <c r="JTU112" s="151"/>
      <c r="JTV112" s="151"/>
      <c r="JTW112" s="151"/>
      <c r="JTX112" s="151"/>
      <c r="JTY112" s="151"/>
      <c r="JTZ112" s="151"/>
      <c r="JUA112" s="151"/>
      <c r="JUB112" s="151"/>
      <c r="JUC112" s="151"/>
      <c r="JUD112" s="151"/>
      <c r="JUE112" s="151"/>
      <c r="JUF112" s="151"/>
      <c r="JUG112" s="151"/>
      <c r="JUH112" s="151"/>
      <c r="JUI112" s="151"/>
      <c r="JUJ112" s="151"/>
      <c r="JUK112" s="151"/>
      <c r="JUL112" s="151"/>
      <c r="JUM112" s="151"/>
      <c r="JUN112" s="151"/>
      <c r="JUO112" s="151"/>
      <c r="JUP112" s="151"/>
      <c r="JUQ112" s="151"/>
      <c r="JUR112" s="151"/>
      <c r="JUS112" s="151"/>
      <c r="JUT112" s="151"/>
      <c r="JUU112" s="151"/>
      <c r="JUV112" s="151"/>
      <c r="JUW112" s="151"/>
      <c r="JUX112" s="151"/>
      <c r="JUY112" s="151"/>
      <c r="JUZ112" s="151"/>
      <c r="JVA112" s="151"/>
      <c r="JVB112" s="151"/>
      <c r="JVC112" s="151"/>
      <c r="JVD112" s="151"/>
      <c r="JVE112" s="151"/>
      <c r="JVF112" s="151"/>
      <c r="JVG112" s="151"/>
      <c r="JVH112" s="151"/>
      <c r="JVI112" s="151"/>
      <c r="JVJ112" s="151"/>
      <c r="JVK112" s="151"/>
      <c r="JVL112" s="151"/>
      <c r="JVM112" s="151"/>
      <c r="JVN112" s="151"/>
      <c r="JVO112" s="151"/>
      <c r="JVP112" s="151"/>
      <c r="JVQ112" s="151"/>
      <c r="JVR112" s="151"/>
      <c r="JVS112" s="151"/>
      <c r="JVT112" s="151"/>
      <c r="JVU112" s="151"/>
      <c r="JVV112" s="151"/>
      <c r="JVW112" s="151"/>
      <c r="JVX112" s="151"/>
      <c r="JVY112" s="151"/>
      <c r="JVZ112" s="151"/>
      <c r="JWA112" s="151"/>
      <c r="JWB112" s="151"/>
      <c r="JWC112" s="151"/>
      <c r="JWD112" s="151"/>
      <c r="JWE112" s="151"/>
      <c r="JWF112" s="151"/>
      <c r="JWG112" s="151"/>
      <c r="JWH112" s="151"/>
      <c r="JWI112" s="151"/>
      <c r="JWJ112" s="151"/>
      <c r="JWK112" s="151"/>
      <c r="JWL112" s="151"/>
      <c r="JWM112" s="151"/>
      <c r="JWN112" s="151"/>
      <c r="JWO112" s="151"/>
      <c r="JWP112" s="151"/>
      <c r="JWQ112" s="151"/>
      <c r="JWR112" s="151"/>
      <c r="JWS112" s="151"/>
      <c r="JWT112" s="151"/>
      <c r="JWU112" s="151"/>
      <c r="JWV112" s="151"/>
      <c r="JWW112" s="151"/>
      <c r="JWX112" s="151"/>
      <c r="JWY112" s="151"/>
      <c r="JWZ112" s="151"/>
      <c r="JXA112" s="151"/>
      <c r="JXB112" s="151"/>
      <c r="JXC112" s="151"/>
      <c r="JXD112" s="151"/>
      <c r="JXE112" s="151"/>
      <c r="JXF112" s="151"/>
      <c r="JXG112" s="151"/>
      <c r="JXH112" s="151"/>
      <c r="JXI112" s="151"/>
      <c r="JXJ112" s="151"/>
      <c r="JXK112" s="151"/>
      <c r="JXL112" s="151"/>
      <c r="JXM112" s="151"/>
      <c r="JXN112" s="151"/>
      <c r="JXO112" s="151"/>
      <c r="JXP112" s="151"/>
      <c r="JXQ112" s="151"/>
      <c r="JXR112" s="151"/>
      <c r="JXS112" s="151"/>
      <c r="JXT112" s="151"/>
      <c r="JXU112" s="151"/>
      <c r="JXV112" s="151"/>
      <c r="JXW112" s="151"/>
      <c r="JXX112" s="151"/>
      <c r="JXY112" s="151"/>
      <c r="JXZ112" s="151"/>
      <c r="JYA112" s="151"/>
      <c r="JYB112" s="151"/>
      <c r="JYC112" s="151"/>
      <c r="JYD112" s="151"/>
      <c r="JYE112" s="151"/>
      <c r="JYF112" s="151"/>
      <c r="JYG112" s="151"/>
      <c r="JYH112" s="151"/>
      <c r="JYI112" s="151"/>
      <c r="JYJ112" s="151"/>
      <c r="JYK112" s="151"/>
      <c r="JYL112" s="151"/>
      <c r="JYM112" s="151"/>
      <c r="JYN112" s="151"/>
      <c r="JYO112" s="151"/>
      <c r="JYP112" s="151"/>
      <c r="JYQ112" s="151"/>
      <c r="JYR112" s="151"/>
      <c r="JYS112" s="151"/>
      <c r="JYT112" s="151"/>
      <c r="JYU112" s="151"/>
      <c r="JYV112" s="151"/>
      <c r="JYW112" s="151"/>
      <c r="JYX112" s="151"/>
      <c r="JYY112" s="151"/>
      <c r="JYZ112" s="151"/>
      <c r="JZA112" s="151"/>
      <c r="JZB112" s="151"/>
      <c r="JZC112" s="151"/>
      <c r="JZD112" s="151"/>
      <c r="JZE112" s="151"/>
      <c r="JZF112" s="151"/>
      <c r="JZG112" s="151"/>
      <c r="JZH112" s="151"/>
      <c r="JZI112" s="151"/>
      <c r="JZJ112" s="151"/>
      <c r="JZK112" s="151"/>
      <c r="JZL112" s="151"/>
      <c r="JZM112" s="151"/>
      <c r="JZN112" s="151"/>
      <c r="JZO112" s="151"/>
      <c r="JZP112" s="151"/>
      <c r="JZQ112" s="151"/>
      <c r="JZR112" s="151"/>
      <c r="JZS112" s="151"/>
      <c r="JZT112" s="151"/>
      <c r="JZU112" s="151"/>
      <c r="JZV112" s="151"/>
      <c r="JZW112" s="151"/>
      <c r="JZX112" s="151"/>
      <c r="JZY112" s="151"/>
      <c r="JZZ112" s="151"/>
      <c r="KAA112" s="151"/>
      <c r="KAB112" s="151"/>
      <c r="KAC112" s="151"/>
      <c r="KAD112" s="151"/>
      <c r="KAE112" s="151"/>
      <c r="KAF112" s="151"/>
      <c r="KAG112" s="151"/>
      <c r="KAH112" s="151"/>
      <c r="KAI112" s="151"/>
      <c r="KAJ112" s="151"/>
      <c r="KAK112" s="151"/>
      <c r="KAL112" s="151"/>
      <c r="KAM112" s="151"/>
      <c r="KAN112" s="151"/>
      <c r="KAO112" s="151"/>
      <c r="KAP112" s="151"/>
      <c r="KAQ112" s="151"/>
      <c r="KAR112" s="151"/>
      <c r="KAS112" s="151"/>
      <c r="KAT112" s="151"/>
      <c r="KAU112" s="151"/>
      <c r="KAV112" s="151"/>
      <c r="KAW112" s="151"/>
      <c r="KAX112" s="151"/>
      <c r="KAY112" s="151"/>
      <c r="KAZ112" s="151"/>
      <c r="KBA112" s="151"/>
      <c r="KBB112" s="151"/>
      <c r="KBC112" s="151"/>
      <c r="KBD112" s="151"/>
      <c r="KBE112" s="151"/>
      <c r="KBF112" s="151"/>
      <c r="KBG112" s="151"/>
      <c r="KBH112" s="151"/>
      <c r="KBI112" s="151"/>
      <c r="KBJ112" s="151"/>
      <c r="KBK112" s="151"/>
      <c r="KBL112" s="151"/>
      <c r="KBM112" s="151"/>
      <c r="KBN112" s="151"/>
      <c r="KBO112" s="151"/>
      <c r="KBP112" s="151"/>
      <c r="KBQ112" s="151"/>
      <c r="KBR112" s="151"/>
      <c r="KBS112" s="151"/>
      <c r="KBT112" s="151"/>
      <c r="KBU112" s="151"/>
      <c r="KBV112" s="151"/>
      <c r="KBW112" s="151"/>
      <c r="KBX112" s="151"/>
      <c r="KBY112" s="151"/>
      <c r="KBZ112" s="151"/>
      <c r="KCA112" s="151"/>
      <c r="KCB112" s="151"/>
      <c r="KCC112" s="151"/>
      <c r="KCD112" s="151"/>
      <c r="KCE112" s="151"/>
      <c r="KCF112" s="151"/>
      <c r="KCG112" s="151"/>
      <c r="KCH112" s="151"/>
      <c r="KCI112" s="151"/>
      <c r="KCJ112" s="151"/>
      <c r="KCK112" s="151"/>
      <c r="KCL112" s="151"/>
      <c r="KCM112" s="151"/>
      <c r="KCN112" s="151"/>
      <c r="KCO112" s="151"/>
      <c r="KCP112" s="151"/>
      <c r="KCQ112" s="151"/>
      <c r="KCR112" s="151"/>
      <c r="KCS112" s="151"/>
      <c r="KCT112" s="151"/>
      <c r="KCU112" s="151"/>
      <c r="KCV112" s="151"/>
      <c r="KCW112" s="151"/>
      <c r="KCX112" s="151"/>
      <c r="KCY112" s="151"/>
      <c r="KCZ112" s="151"/>
      <c r="KDA112" s="151"/>
      <c r="KDB112" s="151"/>
      <c r="KDC112" s="151"/>
      <c r="KDD112" s="151"/>
      <c r="KDE112" s="151"/>
      <c r="KDF112" s="151"/>
      <c r="KDG112" s="151"/>
      <c r="KDH112" s="151"/>
      <c r="KDI112" s="151"/>
      <c r="KDJ112" s="151"/>
      <c r="KDK112" s="151"/>
      <c r="KDL112" s="151"/>
      <c r="KDM112" s="151"/>
      <c r="KDN112" s="151"/>
      <c r="KDO112" s="151"/>
      <c r="KDP112" s="151"/>
      <c r="KDQ112" s="151"/>
      <c r="KDR112" s="151"/>
      <c r="KDS112" s="151"/>
      <c r="KDT112" s="151"/>
      <c r="KDU112" s="151"/>
      <c r="KDV112" s="151"/>
      <c r="KDW112" s="151"/>
      <c r="KDX112" s="151"/>
      <c r="KDY112" s="151"/>
      <c r="KDZ112" s="151"/>
      <c r="KEA112" s="151"/>
      <c r="KEB112" s="151"/>
      <c r="KEC112" s="151"/>
      <c r="KED112" s="151"/>
      <c r="KEE112" s="151"/>
      <c r="KEF112" s="151"/>
      <c r="KEG112" s="151"/>
      <c r="KEH112" s="151"/>
      <c r="KEI112" s="151"/>
      <c r="KEJ112" s="151"/>
      <c r="KEK112" s="151"/>
      <c r="KEL112" s="151"/>
      <c r="KEM112" s="151"/>
      <c r="KEN112" s="151"/>
      <c r="KEO112" s="151"/>
      <c r="KEP112" s="151"/>
      <c r="KEQ112" s="151"/>
      <c r="KER112" s="151"/>
      <c r="KES112" s="151"/>
      <c r="KET112" s="151"/>
      <c r="KEU112" s="151"/>
      <c r="KEV112" s="151"/>
      <c r="KEW112" s="151"/>
      <c r="KEX112" s="151"/>
      <c r="KEY112" s="151"/>
      <c r="KEZ112" s="151"/>
      <c r="KFA112" s="151"/>
      <c r="KFB112" s="151"/>
      <c r="KFC112" s="151"/>
      <c r="KFD112" s="151"/>
      <c r="KFE112" s="151"/>
      <c r="KFF112" s="151"/>
      <c r="KFG112" s="151"/>
      <c r="KFH112" s="151"/>
      <c r="KFI112" s="151"/>
      <c r="KFJ112" s="151"/>
      <c r="KFK112" s="151"/>
      <c r="KFL112" s="151"/>
      <c r="KFM112" s="151"/>
      <c r="KFN112" s="151"/>
      <c r="KFO112" s="151"/>
      <c r="KFP112" s="151"/>
      <c r="KFQ112" s="151"/>
      <c r="KFR112" s="151"/>
      <c r="KFS112" s="151"/>
      <c r="KFT112" s="151"/>
      <c r="KFU112" s="151"/>
      <c r="KFV112" s="151"/>
      <c r="KFW112" s="151"/>
      <c r="KFX112" s="151"/>
      <c r="KFY112" s="151"/>
      <c r="KFZ112" s="151"/>
      <c r="KGA112" s="151"/>
      <c r="KGB112" s="151"/>
      <c r="KGC112" s="151"/>
      <c r="KGD112" s="151"/>
      <c r="KGE112" s="151"/>
      <c r="KGF112" s="151"/>
      <c r="KGG112" s="151"/>
      <c r="KGH112" s="151"/>
      <c r="KGI112" s="151"/>
      <c r="KGJ112" s="151"/>
      <c r="KGK112" s="151"/>
      <c r="KGL112" s="151"/>
      <c r="KGM112" s="151"/>
      <c r="KGN112" s="151"/>
      <c r="KGO112" s="151"/>
      <c r="KGP112" s="151"/>
      <c r="KGQ112" s="151"/>
      <c r="KGR112" s="151"/>
      <c r="KGS112" s="151"/>
      <c r="KGT112" s="151"/>
      <c r="KGU112" s="151"/>
      <c r="KGV112" s="151"/>
      <c r="KGW112" s="151"/>
      <c r="KGX112" s="151"/>
      <c r="KGY112" s="151"/>
      <c r="KGZ112" s="151"/>
      <c r="KHA112" s="151"/>
      <c r="KHB112" s="151"/>
      <c r="KHC112" s="151"/>
      <c r="KHD112" s="151"/>
      <c r="KHE112" s="151"/>
      <c r="KHF112" s="151"/>
      <c r="KHG112" s="151"/>
      <c r="KHH112" s="151"/>
      <c r="KHI112" s="151"/>
      <c r="KHJ112" s="151"/>
      <c r="KHK112" s="151"/>
      <c r="KHL112" s="151"/>
      <c r="KHM112" s="151"/>
      <c r="KHN112" s="151"/>
      <c r="KHO112" s="151"/>
      <c r="KHP112" s="151"/>
      <c r="KHQ112" s="151"/>
      <c r="KHR112" s="151"/>
      <c r="KHS112" s="151"/>
      <c r="KHT112" s="151"/>
      <c r="KHU112" s="151"/>
      <c r="KHV112" s="151"/>
      <c r="KHW112" s="151"/>
      <c r="KHX112" s="151"/>
      <c r="KHY112" s="151"/>
      <c r="KHZ112" s="151"/>
      <c r="KIA112" s="151"/>
      <c r="KIB112" s="151"/>
      <c r="KIC112" s="151"/>
      <c r="KID112" s="151"/>
      <c r="KIE112" s="151"/>
      <c r="KIF112" s="151"/>
      <c r="KIG112" s="151"/>
      <c r="KIH112" s="151"/>
      <c r="KII112" s="151"/>
      <c r="KIJ112" s="151"/>
      <c r="KIK112" s="151"/>
      <c r="KIL112" s="151"/>
      <c r="KIM112" s="151"/>
      <c r="KIN112" s="151"/>
      <c r="KIO112" s="151"/>
      <c r="KIP112" s="151"/>
      <c r="KIQ112" s="151"/>
      <c r="KIR112" s="151"/>
      <c r="KIS112" s="151"/>
      <c r="KIT112" s="151"/>
      <c r="KIU112" s="151"/>
      <c r="KIV112" s="151"/>
      <c r="KIW112" s="151"/>
      <c r="KIX112" s="151"/>
      <c r="KIY112" s="151"/>
      <c r="KIZ112" s="151"/>
      <c r="KJA112" s="151"/>
      <c r="KJB112" s="151"/>
      <c r="KJC112" s="151"/>
      <c r="KJD112" s="151"/>
      <c r="KJE112" s="151"/>
      <c r="KJF112" s="151"/>
      <c r="KJG112" s="151"/>
      <c r="KJH112" s="151"/>
      <c r="KJI112" s="151"/>
      <c r="KJJ112" s="151"/>
      <c r="KJK112" s="151"/>
      <c r="KJL112" s="151"/>
      <c r="KJM112" s="151"/>
      <c r="KJN112" s="151"/>
      <c r="KJO112" s="151"/>
      <c r="KJP112" s="151"/>
      <c r="KJQ112" s="151"/>
      <c r="KJR112" s="151"/>
      <c r="KJS112" s="151"/>
      <c r="KJT112" s="151"/>
      <c r="KJU112" s="151"/>
      <c r="KJV112" s="151"/>
      <c r="KJW112" s="151"/>
      <c r="KJX112" s="151"/>
      <c r="KJY112" s="151"/>
      <c r="KJZ112" s="151"/>
      <c r="KKA112" s="151"/>
      <c r="KKB112" s="151"/>
      <c r="KKC112" s="151"/>
      <c r="KKD112" s="151"/>
      <c r="KKE112" s="151"/>
      <c r="KKF112" s="151"/>
      <c r="KKG112" s="151"/>
      <c r="KKH112" s="151"/>
      <c r="KKI112" s="151"/>
      <c r="KKJ112" s="151"/>
      <c r="KKK112" s="151"/>
      <c r="KKL112" s="151"/>
      <c r="KKM112" s="151"/>
      <c r="KKN112" s="151"/>
      <c r="KKO112" s="151"/>
      <c r="KKP112" s="151"/>
      <c r="KKQ112" s="151"/>
      <c r="KKR112" s="151"/>
      <c r="KKS112" s="151"/>
      <c r="KKT112" s="151"/>
      <c r="KKU112" s="151"/>
      <c r="KKV112" s="151"/>
      <c r="KKW112" s="151"/>
      <c r="KKX112" s="151"/>
      <c r="KKY112" s="151"/>
      <c r="KKZ112" s="151"/>
      <c r="KLA112" s="151"/>
      <c r="KLB112" s="151"/>
      <c r="KLC112" s="151"/>
      <c r="KLD112" s="151"/>
      <c r="KLE112" s="151"/>
      <c r="KLF112" s="151"/>
      <c r="KLG112" s="151"/>
      <c r="KLH112" s="151"/>
      <c r="KLI112" s="151"/>
      <c r="KLJ112" s="151"/>
      <c r="KLK112" s="151"/>
      <c r="KLL112" s="151"/>
      <c r="KLM112" s="151"/>
      <c r="KLN112" s="151"/>
      <c r="KLO112" s="151"/>
      <c r="KLP112" s="151"/>
      <c r="KLQ112" s="151"/>
      <c r="KLR112" s="151"/>
      <c r="KLS112" s="151"/>
      <c r="KLT112" s="151"/>
      <c r="KLU112" s="151"/>
      <c r="KLV112" s="151"/>
      <c r="KLW112" s="151"/>
      <c r="KLX112" s="151"/>
      <c r="KLY112" s="151"/>
      <c r="KLZ112" s="151"/>
      <c r="KMA112" s="151"/>
      <c r="KMB112" s="151"/>
      <c r="KMC112" s="151"/>
      <c r="KMD112" s="151"/>
      <c r="KME112" s="151"/>
      <c r="KMF112" s="151"/>
      <c r="KMG112" s="151"/>
      <c r="KMH112" s="151"/>
      <c r="KMI112" s="151"/>
      <c r="KMJ112" s="151"/>
      <c r="KMK112" s="151"/>
      <c r="KML112" s="151"/>
      <c r="KMM112" s="151"/>
      <c r="KMN112" s="151"/>
      <c r="KMO112" s="151"/>
      <c r="KMP112" s="151"/>
      <c r="KMQ112" s="151"/>
      <c r="KMR112" s="151"/>
      <c r="KMS112" s="151"/>
      <c r="KMT112" s="151"/>
      <c r="KMU112" s="151"/>
      <c r="KMV112" s="151"/>
      <c r="KMW112" s="151"/>
      <c r="KMX112" s="151"/>
      <c r="KMY112" s="151"/>
      <c r="KMZ112" s="151"/>
      <c r="KNA112" s="151"/>
      <c r="KNB112" s="151"/>
      <c r="KNC112" s="151"/>
      <c r="KND112" s="151"/>
      <c r="KNE112" s="151"/>
      <c r="KNF112" s="151"/>
      <c r="KNG112" s="151"/>
      <c r="KNH112" s="151"/>
      <c r="KNI112" s="151"/>
      <c r="KNJ112" s="151"/>
      <c r="KNK112" s="151"/>
      <c r="KNL112" s="151"/>
      <c r="KNM112" s="151"/>
      <c r="KNN112" s="151"/>
      <c r="KNO112" s="151"/>
      <c r="KNP112" s="151"/>
      <c r="KNQ112" s="151"/>
      <c r="KNR112" s="151"/>
      <c r="KNS112" s="151"/>
      <c r="KNT112" s="151"/>
      <c r="KNU112" s="151"/>
      <c r="KNV112" s="151"/>
      <c r="KNW112" s="151"/>
      <c r="KNX112" s="151"/>
      <c r="KNY112" s="151"/>
      <c r="KNZ112" s="151"/>
      <c r="KOA112" s="151"/>
      <c r="KOB112" s="151"/>
      <c r="KOC112" s="151"/>
      <c r="KOD112" s="151"/>
      <c r="KOE112" s="151"/>
      <c r="KOF112" s="151"/>
      <c r="KOG112" s="151"/>
      <c r="KOH112" s="151"/>
      <c r="KOI112" s="151"/>
      <c r="KOJ112" s="151"/>
      <c r="KOK112" s="151"/>
      <c r="KOL112" s="151"/>
      <c r="KOM112" s="151"/>
      <c r="KON112" s="151"/>
      <c r="KOO112" s="151"/>
      <c r="KOP112" s="151"/>
      <c r="KOQ112" s="151"/>
      <c r="KOR112" s="151"/>
      <c r="KOS112" s="151"/>
      <c r="KOT112" s="151"/>
      <c r="KOU112" s="151"/>
      <c r="KOV112" s="151"/>
      <c r="KOW112" s="151"/>
      <c r="KOX112" s="151"/>
      <c r="KOY112" s="151"/>
      <c r="KOZ112" s="151"/>
      <c r="KPA112" s="151"/>
      <c r="KPB112" s="151"/>
      <c r="KPC112" s="151"/>
      <c r="KPD112" s="151"/>
      <c r="KPE112" s="151"/>
      <c r="KPF112" s="151"/>
      <c r="KPG112" s="151"/>
      <c r="KPH112" s="151"/>
      <c r="KPI112" s="151"/>
      <c r="KPJ112" s="151"/>
      <c r="KPK112" s="151"/>
      <c r="KPL112" s="151"/>
      <c r="KPM112" s="151"/>
      <c r="KPN112" s="151"/>
      <c r="KPO112" s="151"/>
      <c r="KPP112" s="151"/>
      <c r="KPQ112" s="151"/>
      <c r="KPR112" s="151"/>
      <c r="KPS112" s="151"/>
      <c r="KPT112" s="151"/>
      <c r="KPU112" s="151"/>
      <c r="KPV112" s="151"/>
      <c r="KPW112" s="151"/>
      <c r="KPX112" s="151"/>
      <c r="KPY112" s="151"/>
      <c r="KPZ112" s="151"/>
      <c r="KQA112" s="151"/>
      <c r="KQB112" s="151"/>
      <c r="KQC112" s="151"/>
      <c r="KQD112" s="151"/>
      <c r="KQE112" s="151"/>
      <c r="KQF112" s="151"/>
      <c r="KQG112" s="151"/>
      <c r="KQH112" s="151"/>
      <c r="KQI112" s="151"/>
      <c r="KQJ112" s="151"/>
      <c r="KQK112" s="151"/>
      <c r="KQL112" s="151"/>
      <c r="KQM112" s="151"/>
      <c r="KQN112" s="151"/>
      <c r="KQO112" s="151"/>
      <c r="KQP112" s="151"/>
      <c r="KQQ112" s="151"/>
      <c r="KQR112" s="151"/>
      <c r="KQS112" s="151"/>
      <c r="KQT112" s="151"/>
      <c r="KQU112" s="151"/>
      <c r="KQV112" s="151"/>
      <c r="KQW112" s="151"/>
      <c r="KQX112" s="151"/>
      <c r="KQY112" s="151"/>
      <c r="KQZ112" s="151"/>
      <c r="KRA112" s="151"/>
      <c r="KRB112" s="151"/>
      <c r="KRC112" s="151"/>
      <c r="KRD112" s="151"/>
      <c r="KRE112" s="151"/>
      <c r="KRF112" s="151"/>
      <c r="KRG112" s="151"/>
      <c r="KRH112" s="151"/>
      <c r="KRI112" s="151"/>
      <c r="KRJ112" s="151"/>
      <c r="KRK112" s="151"/>
      <c r="KRL112" s="151"/>
      <c r="KRM112" s="151"/>
      <c r="KRN112" s="151"/>
      <c r="KRO112" s="151"/>
      <c r="KRP112" s="151"/>
      <c r="KRQ112" s="151"/>
      <c r="KRR112" s="151"/>
      <c r="KRS112" s="151"/>
      <c r="KRT112" s="151"/>
      <c r="KRU112" s="151"/>
      <c r="KRV112" s="151"/>
      <c r="KRW112" s="151"/>
      <c r="KRX112" s="151"/>
      <c r="KRY112" s="151"/>
      <c r="KRZ112" s="151"/>
      <c r="KSA112" s="151"/>
      <c r="KSB112" s="151"/>
      <c r="KSC112" s="151"/>
      <c r="KSD112" s="151"/>
      <c r="KSE112" s="151"/>
      <c r="KSF112" s="151"/>
      <c r="KSG112" s="151"/>
      <c r="KSH112" s="151"/>
      <c r="KSI112" s="151"/>
      <c r="KSJ112" s="151"/>
      <c r="KSK112" s="151"/>
      <c r="KSL112" s="151"/>
      <c r="KSM112" s="151"/>
      <c r="KSN112" s="151"/>
      <c r="KSO112" s="151"/>
      <c r="KSP112" s="151"/>
      <c r="KSQ112" s="151"/>
      <c r="KSR112" s="151"/>
      <c r="KSS112" s="151"/>
      <c r="KST112" s="151"/>
      <c r="KSU112" s="151"/>
      <c r="KSV112" s="151"/>
      <c r="KSW112" s="151"/>
      <c r="KSX112" s="151"/>
      <c r="KSY112" s="151"/>
      <c r="KSZ112" s="151"/>
      <c r="KTA112" s="151"/>
      <c r="KTB112" s="151"/>
      <c r="KTC112" s="151"/>
      <c r="KTD112" s="151"/>
      <c r="KTE112" s="151"/>
      <c r="KTF112" s="151"/>
      <c r="KTG112" s="151"/>
      <c r="KTH112" s="151"/>
      <c r="KTI112" s="151"/>
      <c r="KTJ112" s="151"/>
      <c r="KTK112" s="151"/>
      <c r="KTL112" s="151"/>
      <c r="KTM112" s="151"/>
      <c r="KTN112" s="151"/>
      <c r="KTO112" s="151"/>
      <c r="KTP112" s="151"/>
      <c r="KTQ112" s="151"/>
      <c r="KTR112" s="151"/>
      <c r="KTS112" s="151"/>
      <c r="KTT112" s="151"/>
      <c r="KTU112" s="151"/>
      <c r="KTV112" s="151"/>
      <c r="KTW112" s="151"/>
      <c r="KTX112" s="151"/>
      <c r="KTY112" s="151"/>
      <c r="KTZ112" s="151"/>
      <c r="KUA112" s="151"/>
      <c r="KUB112" s="151"/>
      <c r="KUC112" s="151"/>
      <c r="KUD112" s="151"/>
      <c r="KUE112" s="151"/>
      <c r="KUF112" s="151"/>
      <c r="KUG112" s="151"/>
      <c r="KUH112" s="151"/>
      <c r="KUI112" s="151"/>
      <c r="KUJ112" s="151"/>
      <c r="KUK112" s="151"/>
      <c r="KUL112" s="151"/>
      <c r="KUM112" s="151"/>
      <c r="KUN112" s="151"/>
      <c r="KUO112" s="151"/>
      <c r="KUP112" s="151"/>
      <c r="KUQ112" s="151"/>
      <c r="KUR112" s="151"/>
      <c r="KUS112" s="151"/>
      <c r="KUT112" s="151"/>
      <c r="KUU112" s="151"/>
      <c r="KUV112" s="151"/>
      <c r="KUW112" s="151"/>
      <c r="KUX112" s="151"/>
      <c r="KUY112" s="151"/>
      <c r="KUZ112" s="151"/>
      <c r="KVA112" s="151"/>
      <c r="KVB112" s="151"/>
      <c r="KVC112" s="151"/>
      <c r="KVD112" s="151"/>
      <c r="KVE112" s="151"/>
      <c r="KVF112" s="151"/>
      <c r="KVG112" s="151"/>
      <c r="KVH112" s="151"/>
      <c r="KVI112" s="151"/>
      <c r="KVJ112" s="151"/>
      <c r="KVK112" s="151"/>
      <c r="KVL112" s="151"/>
      <c r="KVM112" s="151"/>
      <c r="KVN112" s="151"/>
      <c r="KVO112" s="151"/>
      <c r="KVP112" s="151"/>
      <c r="KVQ112" s="151"/>
      <c r="KVR112" s="151"/>
      <c r="KVS112" s="151"/>
      <c r="KVT112" s="151"/>
      <c r="KVU112" s="151"/>
      <c r="KVV112" s="151"/>
      <c r="KVW112" s="151"/>
      <c r="KVX112" s="151"/>
      <c r="KVY112" s="151"/>
      <c r="KVZ112" s="151"/>
      <c r="KWA112" s="151"/>
      <c r="KWB112" s="151"/>
      <c r="KWC112" s="151"/>
      <c r="KWD112" s="151"/>
      <c r="KWE112" s="151"/>
      <c r="KWF112" s="151"/>
      <c r="KWG112" s="151"/>
      <c r="KWH112" s="151"/>
      <c r="KWI112" s="151"/>
      <c r="KWJ112" s="151"/>
      <c r="KWK112" s="151"/>
      <c r="KWL112" s="151"/>
      <c r="KWM112" s="151"/>
      <c r="KWN112" s="151"/>
      <c r="KWO112" s="151"/>
      <c r="KWP112" s="151"/>
      <c r="KWQ112" s="151"/>
      <c r="KWR112" s="151"/>
      <c r="KWS112" s="151"/>
      <c r="KWT112" s="151"/>
      <c r="KWU112" s="151"/>
      <c r="KWV112" s="151"/>
      <c r="KWW112" s="151"/>
      <c r="KWX112" s="151"/>
      <c r="KWY112" s="151"/>
      <c r="KWZ112" s="151"/>
      <c r="KXA112" s="151"/>
      <c r="KXB112" s="151"/>
      <c r="KXC112" s="151"/>
      <c r="KXD112" s="151"/>
      <c r="KXE112" s="151"/>
      <c r="KXF112" s="151"/>
      <c r="KXG112" s="151"/>
      <c r="KXH112" s="151"/>
      <c r="KXI112" s="151"/>
      <c r="KXJ112" s="151"/>
      <c r="KXK112" s="151"/>
      <c r="KXL112" s="151"/>
      <c r="KXM112" s="151"/>
      <c r="KXN112" s="151"/>
      <c r="KXO112" s="151"/>
      <c r="KXP112" s="151"/>
      <c r="KXQ112" s="151"/>
      <c r="KXR112" s="151"/>
      <c r="KXS112" s="151"/>
      <c r="KXT112" s="151"/>
      <c r="KXU112" s="151"/>
      <c r="KXV112" s="151"/>
      <c r="KXW112" s="151"/>
      <c r="KXX112" s="151"/>
      <c r="KXY112" s="151"/>
      <c r="KXZ112" s="151"/>
      <c r="KYA112" s="151"/>
      <c r="KYB112" s="151"/>
      <c r="KYC112" s="151"/>
      <c r="KYD112" s="151"/>
      <c r="KYE112" s="151"/>
      <c r="KYF112" s="151"/>
      <c r="KYG112" s="151"/>
      <c r="KYH112" s="151"/>
      <c r="KYI112" s="151"/>
      <c r="KYJ112" s="151"/>
      <c r="KYK112" s="151"/>
      <c r="KYL112" s="151"/>
      <c r="KYM112" s="151"/>
      <c r="KYN112" s="151"/>
      <c r="KYO112" s="151"/>
      <c r="KYP112" s="151"/>
      <c r="KYQ112" s="151"/>
      <c r="KYR112" s="151"/>
      <c r="KYS112" s="151"/>
      <c r="KYT112" s="151"/>
      <c r="KYU112" s="151"/>
      <c r="KYV112" s="151"/>
      <c r="KYW112" s="151"/>
      <c r="KYX112" s="151"/>
      <c r="KYY112" s="151"/>
      <c r="KYZ112" s="151"/>
      <c r="KZA112" s="151"/>
      <c r="KZB112" s="151"/>
      <c r="KZC112" s="151"/>
      <c r="KZD112" s="151"/>
      <c r="KZE112" s="151"/>
      <c r="KZF112" s="151"/>
      <c r="KZG112" s="151"/>
      <c r="KZH112" s="151"/>
      <c r="KZI112" s="151"/>
      <c r="KZJ112" s="151"/>
      <c r="KZK112" s="151"/>
      <c r="KZL112" s="151"/>
      <c r="KZM112" s="151"/>
      <c r="KZN112" s="151"/>
      <c r="KZO112" s="151"/>
      <c r="KZP112" s="151"/>
      <c r="KZQ112" s="151"/>
      <c r="KZR112" s="151"/>
      <c r="KZS112" s="151"/>
      <c r="KZT112" s="151"/>
      <c r="KZU112" s="151"/>
      <c r="KZV112" s="151"/>
      <c r="KZW112" s="151"/>
      <c r="KZX112" s="151"/>
      <c r="KZY112" s="151"/>
      <c r="KZZ112" s="151"/>
      <c r="LAA112" s="151"/>
      <c r="LAB112" s="151"/>
      <c r="LAC112" s="151"/>
      <c r="LAD112" s="151"/>
      <c r="LAE112" s="151"/>
      <c r="LAF112" s="151"/>
      <c r="LAG112" s="151"/>
      <c r="LAH112" s="151"/>
      <c r="LAI112" s="151"/>
      <c r="LAJ112" s="151"/>
      <c r="LAK112" s="151"/>
      <c r="LAL112" s="151"/>
      <c r="LAM112" s="151"/>
      <c r="LAN112" s="151"/>
      <c r="LAO112" s="151"/>
      <c r="LAP112" s="151"/>
      <c r="LAQ112" s="151"/>
      <c r="LAR112" s="151"/>
      <c r="LAS112" s="151"/>
      <c r="LAT112" s="151"/>
      <c r="LAU112" s="151"/>
      <c r="LAV112" s="151"/>
      <c r="LAW112" s="151"/>
      <c r="LAX112" s="151"/>
      <c r="LAY112" s="151"/>
      <c r="LAZ112" s="151"/>
      <c r="LBA112" s="151"/>
      <c r="LBB112" s="151"/>
      <c r="LBC112" s="151"/>
      <c r="LBD112" s="151"/>
      <c r="LBE112" s="151"/>
      <c r="LBF112" s="151"/>
      <c r="LBG112" s="151"/>
      <c r="LBH112" s="151"/>
      <c r="LBI112" s="151"/>
      <c r="LBJ112" s="151"/>
      <c r="LBK112" s="151"/>
      <c r="LBL112" s="151"/>
      <c r="LBM112" s="151"/>
      <c r="LBN112" s="151"/>
      <c r="LBO112" s="151"/>
      <c r="LBP112" s="151"/>
      <c r="LBQ112" s="151"/>
      <c r="LBR112" s="151"/>
      <c r="LBS112" s="151"/>
      <c r="LBT112" s="151"/>
      <c r="LBU112" s="151"/>
      <c r="LBV112" s="151"/>
      <c r="LBW112" s="151"/>
      <c r="LBX112" s="151"/>
      <c r="LBY112" s="151"/>
      <c r="LBZ112" s="151"/>
      <c r="LCA112" s="151"/>
      <c r="LCB112" s="151"/>
      <c r="LCC112" s="151"/>
      <c r="LCD112" s="151"/>
      <c r="LCE112" s="151"/>
      <c r="LCF112" s="151"/>
      <c r="LCG112" s="151"/>
      <c r="LCH112" s="151"/>
      <c r="LCI112" s="151"/>
      <c r="LCJ112" s="151"/>
      <c r="LCK112" s="151"/>
      <c r="LCL112" s="151"/>
      <c r="LCM112" s="151"/>
      <c r="LCN112" s="151"/>
      <c r="LCO112" s="151"/>
      <c r="LCP112" s="151"/>
      <c r="LCQ112" s="151"/>
      <c r="LCR112" s="151"/>
      <c r="LCS112" s="151"/>
      <c r="LCT112" s="151"/>
      <c r="LCU112" s="151"/>
      <c r="LCV112" s="151"/>
      <c r="LCW112" s="151"/>
      <c r="LCX112" s="151"/>
      <c r="LCY112" s="151"/>
      <c r="LCZ112" s="151"/>
      <c r="LDA112" s="151"/>
      <c r="LDB112" s="151"/>
      <c r="LDC112" s="151"/>
      <c r="LDD112" s="151"/>
      <c r="LDE112" s="151"/>
      <c r="LDF112" s="151"/>
      <c r="LDG112" s="151"/>
      <c r="LDH112" s="151"/>
      <c r="LDI112" s="151"/>
      <c r="LDJ112" s="151"/>
      <c r="LDK112" s="151"/>
      <c r="LDL112" s="151"/>
      <c r="LDM112" s="151"/>
      <c r="LDN112" s="151"/>
      <c r="LDO112" s="151"/>
      <c r="LDP112" s="151"/>
      <c r="LDQ112" s="151"/>
      <c r="LDR112" s="151"/>
      <c r="LDS112" s="151"/>
      <c r="LDT112" s="151"/>
      <c r="LDU112" s="151"/>
      <c r="LDV112" s="151"/>
      <c r="LDW112" s="151"/>
      <c r="LDX112" s="151"/>
      <c r="LDY112" s="151"/>
      <c r="LDZ112" s="151"/>
      <c r="LEA112" s="151"/>
      <c r="LEB112" s="151"/>
      <c r="LEC112" s="151"/>
      <c r="LED112" s="151"/>
      <c r="LEE112" s="151"/>
      <c r="LEF112" s="151"/>
      <c r="LEG112" s="151"/>
      <c r="LEH112" s="151"/>
      <c r="LEI112" s="151"/>
      <c r="LEJ112" s="151"/>
      <c r="LEK112" s="151"/>
      <c r="LEL112" s="151"/>
      <c r="LEM112" s="151"/>
      <c r="LEN112" s="151"/>
      <c r="LEO112" s="151"/>
      <c r="LEP112" s="151"/>
      <c r="LEQ112" s="151"/>
      <c r="LER112" s="151"/>
      <c r="LES112" s="151"/>
      <c r="LET112" s="151"/>
      <c r="LEU112" s="151"/>
      <c r="LEV112" s="151"/>
      <c r="LEW112" s="151"/>
      <c r="LEX112" s="151"/>
      <c r="LEY112" s="151"/>
      <c r="LEZ112" s="151"/>
      <c r="LFA112" s="151"/>
      <c r="LFB112" s="151"/>
      <c r="LFC112" s="151"/>
      <c r="LFD112" s="151"/>
      <c r="LFE112" s="151"/>
      <c r="LFF112" s="151"/>
      <c r="LFG112" s="151"/>
      <c r="LFH112" s="151"/>
      <c r="LFI112" s="151"/>
      <c r="LFJ112" s="151"/>
      <c r="LFK112" s="151"/>
      <c r="LFL112" s="151"/>
      <c r="LFM112" s="151"/>
      <c r="LFN112" s="151"/>
      <c r="LFO112" s="151"/>
      <c r="LFP112" s="151"/>
      <c r="LFQ112" s="151"/>
      <c r="LFR112" s="151"/>
      <c r="LFS112" s="151"/>
      <c r="LFT112" s="151"/>
      <c r="LFU112" s="151"/>
      <c r="LFV112" s="151"/>
      <c r="LFW112" s="151"/>
      <c r="LFX112" s="151"/>
      <c r="LFY112" s="151"/>
      <c r="LFZ112" s="151"/>
      <c r="LGA112" s="151"/>
      <c r="LGB112" s="151"/>
      <c r="LGC112" s="151"/>
      <c r="LGD112" s="151"/>
      <c r="LGE112" s="151"/>
      <c r="LGF112" s="151"/>
      <c r="LGG112" s="151"/>
      <c r="LGH112" s="151"/>
      <c r="LGI112" s="151"/>
      <c r="LGJ112" s="151"/>
      <c r="LGK112" s="151"/>
      <c r="LGL112" s="151"/>
      <c r="LGM112" s="151"/>
      <c r="LGN112" s="151"/>
      <c r="LGO112" s="151"/>
      <c r="LGP112" s="151"/>
      <c r="LGQ112" s="151"/>
      <c r="LGR112" s="151"/>
      <c r="LGS112" s="151"/>
      <c r="LGT112" s="151"/>
      <c r="LGU112" s="151"/>
      <c r="LGV112" s="151"/>
      <c r="LGW112" s="151"/>
      <c r="LGX112" s="151"/>
      <c r="LGY112" s="151"/>
      <c r="LGZ112" s="151"/>
      <c r="LHA112" s="151"/>
      <c r="LHB112" s="151"/>
      <c r="LHC112" s="151"/>
      <c r="LHD112" s="151"/>
      <c r="LHE112" s="151"/>
      <c r="LHF112" s="151"/>
      <c r="LHG112" s="151"/>
      <c r="LHH112" s="151"/>
      <c r="LHI112" s="151"/>
      <c r="LHJ112" s="151"/>
      <c r="LHK112" s="151"/>
      <c r="LHL112" s="151"/>
      <c r="LHM112" s="151"/>
      <c r="LHN112" s="151"/>
      <c r="LHO112" s="151"/>
      <c r="LHP112" s="151"/>
      <c r="LHQ112" s="151"/>
      <c r="LHR112" s="151"/>
      <c r="LHS112" s="151"/>
      <c r="LHT112" s="151"/>
      <c r="LHU112" s="151"/>
      <c r="LHV112" s="151"/>
      <c r="LHW112" s="151"/>
      <c r="LHX112" s="151"/>
      <c r="LHY112" s="151"/>
      <c r="LHZ112" s="151"/>
      <c r="LIA112" s="151"/>
      <c r="LIB112" s="151"/>
      <c r="LIC112" s="151"/>
      <c r="LID112" s="151"/>
      <c r="LIE112" s="151"/>
      <c r="LIF112" s="151"/>
      <c r="LIG112" s="151"/>
      <c r="LIH112" s="151"/>
      <c r="LII112" s="151"/>
      <c r="LIJ112" s="151"/>
      <c r="LIK112" s="151"/>
      <c r="LIL112" s="151"/>
      <c r="LIM112" s="151"/>
      <c r="LIN112" s="151"/>
      <c r="LIO112" s="151"/>
      <c r="LIP112" s="151"/>
      <c r="LIQ112" s="151"/>
      <c r="LIR112" s="151"/>
      <c r="LIS112" s="151"/>
      <c r="LIT112" s="151"/>
      <c r="LIU112" s="151"/>
      <c r="LIV112" s="151"/>
      <c r="LIW112" s="151"/>
      <c r="LIX112" s="151"/>
      <c r="LIY112" s="151"/>
      <c r="LIZ112" s="151"/>
      <c r="LJA112" s="151"/>
      <c r="LJB112" s="151"/>
      <c r="LJC112" s="151"/>
      <c r="LJD112" s="151"/>
      <c r="LJE112" s="151"/>
      <c r="LJF112" s="151"/>
      <c r="LJG112" s="151"/>
      <c r="LJH112" s="151"/>
      <c r="LJI112" s="151"/>
      <c r="LJJ112" s="151"/>
      <c r="LJK112" s="151"/>
      <c r="LJL112" s="151"/>
      <c r="LJM112" s="151"/>
      <c r="LJN112" s="151"/>
      <c r="LJO112" s="151"/>
      <c r="LJP112" s="151"/>
      <c r="LJQ112" s="151"/>
      <c r="LJR112" s="151"/>
      <c r="LJS112" s="151"/>
      <c r="LJT112" s="151"/>
      <c r="LJU112" s="151"/>
      <c r="LJV112" s="151"/>
      <c r="LJW112" s="151"/>
      <c r="LJX112" s="151"/>
      <c r="LJY112" s="151"/>
      <c r="LJZ112" s="151"/>
      <c r="LKA112" s="151"/>
      <c r="LKB112" s="151"/>
      <c r="LKC112" s="151"/>
      <c r="LKD112" s="151"/>
      <c r="LKE112" s="151"/>
      <c r="LKF112" s="151"/>
      <c r="LKG112" s="151"/>
      <c r="LKH112" s="151"/>
      <c r="LKI112" s="151"/>
      <c r="LKJ112" s="151"/>
      <c r="LKK112" s="151"/>
      <c r="LKL112" s="151"/>
      <c r="LKM112" s="151"/>
      <c r="LKN112" s="151"/>
      <c r="LKO112" s="151"/>
      <c r="LKP112" s="151"/>
      <c r="LKQ112" s="151"/>
      <c r="LKR112" s="151"/>
      <c r="LKS112" s="151"/>
      <c r="LKT112" s="151"/>
      <c r="LKU112" s="151"/>
      <c r="LKV112" s="151"/>
      <c r="LKW112" s="151"/>
      <c r="LKX112" s="151"/>
      <c r="LKY112" s="151"/>
      <c r="LKZ112" s="151"/>
      <c r="LLA112" s="151"/>
      <c r="LLB112" s="151"/>
      <c r="LLC112" s="151"/>
      <c r="LLD112" s="151"/>
      <c r="LLE112" s="151"/>
      <c r="LLF112" s="151"/>
      <c r="LLG112" s="151"/>
      <c r="LLH112" s="151"/>
      <c r="LLI112" s="151"/>
      <c r="LLJ112" s="151"/>
      <c r="LLK112" s="151"/>
      <c r="LLL112" s="151"/>
      <c r="LLM112" s="151"/>
      <c r="LLN112" s="151"/>
      <c r="LLO112" s="151"/>
      <c r="LLP112" s="151"/>
      <c r="LLQ112" s="151"/>
      <c r="LLR112" s="151"/>
      <c r="LLS112" s="151"/>
      <c r="LLT112" s="151"/>
      <c r="LLU112" s="151"/>
      <c r="LLV112" s="151"/>
      <c r="LLW112" s="151"/>
      <c r="LLX112" s="151"/>
      <c r="LLY112" s="151"/>
      <c r="LLZ112" s="151"/>
      <c r="LMA112" s="151"/>
      <c r="LMB112" s="151"/>
      <c r="LMC112" s="151"/>
      <c r="LMD112" s="151"/>
      <c r="LME112" s="151"/>
      <c r="LMF112" s="151"/>
      <c r="LMG112" s="151"/>
      <c r="LMH112" s="151"/>
      <c r="LMI112" s="151"/>
      <c r="LMJ112" s="151"/>
      <c r="LMK112" s="151"/>
      <c r="LML112" s="151"/>
      <c r="LMM112" s="151"/>
      <c r="LMN112" s="151"/>
      <c r="LMO112" s="151"/>
      <c r="LMP112" s="151"/>
      <c r="LMQ112" s="151"/>
      <c r="LMR112" s="151"/>
      <c r="LMS112" s="151"/>
      <c r="LMT112" s="151"/>
      <c r="LMU112" s="151"/>
      <c r="LMV112" s="151"/>
      <c r="LMW112" s="151"/>
      <c r="LMX112" s="151"/>
      <c r="LMY112" s="151"/>
      <c r="LMZ112" s="151"/>
      <c r="LNA112" s="151"/>
      <c r="LNB112" s="151"/>
      <c r="LNC112" s="151"/>
      <c r="LND112" s="151"/>
      <c r="LNE112" s="151"/>
      <c r="LNF112" s="151"/>
      <c r="LNG112" s="151"/>
      <c r="LNH112" s="151"/>
      <c r="LNI112" s="151"/>
      <c r="LNJ112" s="151"/>
      <c r="LNK112" s="151"/>
      <c r="LNL112" s="151"/>
      <c r="LNM112" s="151"/>
      <c r="LNN112" s="151"/>
      <c r="LNO112" s="151"/>
      <c r="LNP112" s="151"/>
      <c r="LNQ112" s="151"/>
      <c r="LNR112" s="151"/>
      <c r="LNS112" s="151"/>
      <c r="LNT112" s="151"/>
      <c r="LNU112" s="151"/>
      <c r="LNV112" s="151"/>
      <c r="LNW112" s="151"/>
      <c r="LNX112" s="151"/>
      <c r="LNY112" s="151"/>
      <c r="LNZ112" s="151"/>
      <c r="LOA112" s="151"/>
      <c r="LOB112" s="151"/>
      <c r="LOC112" s="151"/>
      <c r="LOD112" s="151"/>
      <c r="LOE112" s="151"/>
      <c r="LOF112" s="151"/>
      <c r="LOG112" s="151"/>
      <c r="LOH112" s="151"/>
      <c r="LOI112" s="151"/>
      <c r="LOJ112" s="151"/>
      <c r="LOK112" s="151"/>
      <c r="LOL112" s="151"/>
      <c r="LOM112" s="151"/>
      <c r="LON112" s="151"/>
      <c r="LOO112" s="151"/>
      <c r="LOP112" s="151"/>
      <c r="LOQ112" s="151"/>
      <c r="LOR112" s="151"/>
      <c r="LOS112" s="151"/>
      <c r="LOT112" s="151"/>
      <c r="LOU112" s="151"/>
      <c r="LOV112" s="151"/>
      <c r="LOW112" s="151"/>
      <c r="LOX112" s="151"/>
      <c r="LOY112" s="151"/>
      <c r="LOZ112" s="151"/>
      <c r="LPA112" s="151"/>
      <c r="LPB112" s="151"/>
      <c r="LPC112" s="151"/>
      <c r="LPD112" s="151"/>
      <c r="LPE112" s="151"/>
      <c r="LPF112" s="151"/>
      <c r="LPG112" s="151"/>
      <c r="LPH112" s="151"/>
      <c r="LPI112" s="151"/>
      <c r="LPJ112" s="151"/>
      <c r="LPK112" s="151"/>
      <c r="LPL112" s="151"/>
      <c r="LPM112" s="151"/>
      <c r="LPN112" s="151"/>
      <c r="LPO112" s="151"/>
      <c r="LPP112" s="151"/>
      <c r="LPQ112" s="151"/>
      <c r="LPR112" s="151"/>
      <c r="LPS112" s="151"/>
      <c r="LPT112" s="151"/>
      <c r="LPU112" s="151"/>
      <c r="LPV112" s="151"/>
      <c r="LPW112" s="151"/>
      <c r="LPX112" s="151"/>
      <c r="LPY112" s="151"/>
      <c r="LPZ112" s="151"/>
      <c r="LQA112" s="151"/>
      <c r="LQB112" s="151"/>
      <c r="LQC112" s="151"/>
      <c r="LQD112" s="151"/>
      <c r="LQE112" s="151"/>
      <c r="LQF112" s="151"/>
      <c r="LQG112" s="151"/>
      <c r="LQH112" s="151"/>
      <c r="LQI112" s="151"/>
      <c r="LQJ112" s="151"/>
      <c r="LQK112" s="151"/>
      <c r="LQL112" s="151"/>
      <c r="LQM112" s="151"/>
      <c r="LQN112" s="151"/>
      <c r="LQO112" s="151"/>
      <c r="LQP112" s="151"/>
      <c r="LQQ112" s="151"/>
      <c r="LQR112" s="151"/>
      <c r="LQS112" s="151"/>
      <c r="LQT112" s="151"/>
      <c r="LQU112" s="151"/>
      <c r="LQV112" s="151"/>
      <c r="LQW112" s="151"/>
      <c r="LQX112" s="151"/>
      <c r="LQY112" s="151"/>
      <c r="LQZ112" s="151"/>
      <c r="LRA112" s="151"/>
      <c r="LRB112" s="151"/>
      <c r="LRC112" s="151"/>
      <c r="LRD112" s="151"/>
      <c r="LRE112" s="151"/>
      <c r="LRF112" s="151"/>
      <c r="LRG112" s="151"/>
      <c r="LRH112" s="151"/>
      <c r="LRI112" s="151"/>
      <c r="LRJ112" s="151"/>
      <c r="LRK112" s="151"/>
      <c r="LRL112" s="151"/>
      <c r="LRM112" s="151"/>
      <c r="LRN112" s="151"/>
      <c r="LRO112" s="151"/>
      <c r="LRP112" s="151"/>
      <c r="LRQ112" s="151"/>
      <c r="LRR112" s="151"/>
      <c r="LRS112" s="151"/>
      <c r="LRT112" s="151"/>
      <c r="LRU112" s="151"/>
      <c r="LRV112" s="151"/>
      <c r="LRW112" s="151"/>
      <c r="LRX112" s="151"/>
      <c r="LRY112" s="151"/>
      <c r="LRZ112" s="151"/>
      <c r="LSA112" s="151"/>
      <c r="LSB112" s="151"/>
      <c r="LSC112" s="151"/>
      <c r="LSD112" s="151"/>
      <c r="LSE112" s="151"/>
      <c r="LSF112" s="151"/>
      <c r="LSG112" s="151"/>
      <c r="LSH112" s="151"/>
      <c r="LSI112" s="151"/>
      <c r="LSJ112" s="151"/>
      <c r="LSK112" s="151"/>
      <c r="LSL112" s="151"/>
      <c r="LSM112" s="151"/>
      <c r="LSN112" s="151"/>
      <c r="LSO112" s="151"/>
      <c r="LSP112" s="151"/>
      <c r="LSQ112" s="151"/>
      <c r="LSR112" s="151"/>
      <c r="LSS112" s="151"/>
      <c r="LST112" s="151"/>
      <c r="LSU112" s="151"/>
      <c r="LSV112" s="151"/>
      <c r="LSW112" s="151"/>
      <c r="LSX112" s="151"/>
      <c r="LSY112" s="151"/>
      <c r="LSZ112" s="151"/>
      <c r="LTA112" s="151"/>
      <c r="LTB112" s="151"/>
      <c r="LTC112" s="151"/>
      <c r="LTD112" s="151"/>
      <c r="LTE112" s="151"/>
      <c r="LTF112" s="151"/>
      <c r="LTG112" s="151"/>
      <c r="LTH112" s="151"/>
      <c r="LTI112" s="151"/>
      <c r="LTJ112" s="151"/>
      <c r="LTK112" s="151"/>
      <c r="LTL112" s="151"/>
      <c r="LTM112" s="151"/>
      <c r="LTN112" s="151"/>
      <c r="LTO112" s="151"/>
      <c r="LTP112" s="151"/>
      <c r="LTQ112" s="151"/>
      <c r="LTR112" s="151"/>
      <c r="LTS112" s="151"/>
      <c r="LTT112" s="151"/>
      <c r="LTU112" s="151"/>
      <c r="LTV112" s="151"/>
      <c r="LTW112" s="151"/>
      <c r="LTX112" s="151"/>
      <c r="LTY112" s="151"/>
      <c r="LTZ112" s="151"/>
      <c r="LUA112" s="151"/>
      <c r="LUB112" s="151"/>
      <c r="LUC112" s="151"/>
      <c r="LUD112" s="151"/>
      <c r="LUE112" s="151"/>
      <c r="LUF112" s="151"/>
      <c r="LUG112" s="151"/>
      <c r="LUH112" s="151"/>
      <c r="LUI112" s="151"/>
      <c r="LUJ112" s="151"/>
      <c r="LUK112" s="151"/>
      <c r="LUL112" s="151"/>
      <c r="LUM112" s="151"/>
      <c r="LUN112" s="151"/>
      <c r="LUO112" s="151"/>
      <c r="LUP112" s="151"/>
      <c r="LUQ112" s="151"/>
      <c r="LUR112" s="151"/>
      <c r="LUS112" s="151"/>
      <c r="LUT112" s="151"/>
      <c r="LUU112" s="151"/>
      <c r="LUV112" s="151"/>
      <c r="LUW112" s="151"/>
      <c r="LUX112" s="151"/>
      <c r="LUY112" s="151"/>
      <c r="LUZ112" s="151"/>
      <c r="LVA112" s="151"/>
      <c r="LVB112" s="151"/>
      <c r="LVC112" s="151"/>
      <c r="LVD112" s="151"/>
      <c r="LVE112" s="151"/>
      <c r="LVF112" s="151"/>
      <c r="LVG112" s="151"/>
      <c r="LVH112" s="151"/>
      <c r="LVI112" s="151"/>
      <c r="LVJ112" s="151"/>
      <c r="LVK112" s="151"/>
      <c r="LVL112" s="151"/>
      <c r="LVM112" s="151"/>
      <c r="LVN112" s="151"/>
      <c r="LVO112" s="151"/>
      <c r="LVP112" s="151"/>
      <c r="LVQ112" s="151"/>
      <c r="LVR112" s="151"/>
      <c r="LVS112" s="151"/>
      <c r="LVT112" s="151"/>
      <c r="LVU112" s="151"/>
      <c r="LVV112" s="151"/>
      <c r="LVW112" s="151"/>
      <c r="LVX112" s="151"/>
      <c r="LVY112" s="151"/>
      <c r="LVZ112" s="151"/>
      <c r="LWA112" s="151"/>
      <c r="LWB112" s="151"/>
      <c r="LWC112" s="151"/>
      <c r="LWD112" s="151"/>
      <c r="LWE112" s="151"/>
      <c r="LWF112" s="151"/>
      <c r="LWG112" s="151"/>
      <c r="LWH112" s="151"/>
      <c r="LWI112" s="151"/>
      <c r="LWJ112" s="151"/>
      <c r="LWK112" s="151"/>
      <c r="LWL112" s="151"/>
      <c r="LWM112" s="151"/>
      <c r="LWN112" s="151"/>
      <c r="LWO112" s="151"/>
      <c r="LWP112" s="151"/>
      <c r="LWQ112" s="151"/>
      <c r="LWR112" s="151"/>
      <c r="LWS112" s="151"/>
      <c r="LWT112" s="151"/>
      <c r="LWU112" s="151"/>
      <c r="LWV112" s="151"/>
      <c r="LWW112" s="151"/>
      <c r="LWX112" s="151"/>
      <c r="LWY112" s="151"/>
      <c r="LWZ112" s="151"/>
      <c r="LXA112" s="151"/>
      <c r="LXB112" s="151"/>
      <c r="LXC112" s="151"/>
      <c r="LXD112" s="151"/>
      <c r="LXE112" s="151"/>
      <c r="LXF112" s="151"/>
      <c r="LXG112" s="151"/>
      <c r="LXH112" s="151"/>
      <c r="LXI112" s="151"/>
      <c r="LXJ112" s="151"/>
      <c r="LXK112" s="151"/>
      <c r="LXL112" s="151"/>
      <c r="LXM112" s="151"/>
      <c r="LXN112" s="151"/>
      <c r="LXO112" s="151"/>
      <c r="LXP112" s="151"/>
      <c r="LXQ112" s="151"/>
      <c r="LXR112" s="151"/>
      <c r="LXS112" s="151"/>
      <c r="LXT112" s="151"/>
      <c r="LXU112" s="151"/>
      <c r="LXV112" s="151"/>
      <c r="LXW112" s="151"/>
      <c r="LXX112" s="151"/>
      <c r="LXY112" s="151"/>
      <c r="LXZ112" s="151"/>
      <c r="LYA112" s="151"/>
      <c r="LYB112" s="151"/>
      <c r="LYC112" s="151"/>
      <c r="LYD112" s="151"/>
      <c r="LYE112" s="151"/>
      <c r="LYF112" s="151"/>
      <c r="LYG112" s="151"/>
      <c r="LYH112" s="151"/>
      <c r="LYI112" s="151"/>
      <c r="LYJ112" s="151"/>
      <c r="LYK112" s="151"/>
      <c r="LYL112" s="151"/>
      <c r="LYM112" s="151"/>
      <c r="LYN112" s="151"/>
      <c r="LYO112" s="151"/>
      <c r="LYP112" s="151"/>
      <c r="LYQ112" s="151"/>
      <c r="LYR112" s="151"/>
      <c r="LYS112" s="151"/>
      <c r="LYT112" s="151"/>
      <c r="LYU112" s="151"/>
      <c r="LYV112" s="151"/>
      <c r="LYW112" s="151"/>
      <c r="LYX112" s="151"/>
      <c r="LYY112" s="151"/>
      <c r="LYZ112" s="151"/>
      <c r="LZA112" s="151"/>
      <c r="LZB112" s="151"/>
      <c r="LZC112" s="151"/>
      <c r="LZD112" s="151"/>
      <c r="LZE112" s="151"/>
      <c r="LZF112" s="151"/>
      <c r="LZG112" s="151"/>
      <c r="LZH112" s="151"/>
      <c r="LZI112" s="151"/>
      <c r="LZJ112" s="151"/>
      <c r="LZK112" s="151"/>
      <c r="LZL112" s="151"/>
      <c r="LZM112" s="151"/>
      <c r="LZN112" s="151"/>
      <c r="LZO112" s="151"/>
      <c r="LZP112" s="151"/>
      <c r="LZQ112" s="151"/>
      <c r="LZR112" s="151"/>
      <c r="LZS112" s="151"/>
      <c r="LZT112" s="151"/>
      <c r="LZU112" s="151"/>
      <c r="LZV112" s="151"/>
      <c r="LZW112" s="151"/>
      <c r="LZX112" s="151"/>
      <c r="LZY112" s="151"/>
      <c r="LZZ112" s="151"/>
      <c r="MAA112" s="151"/>
      <c r="MAB112" s="151"/>
      <c r="MAC112" s="151"/>
      <c r="MAD112" s="151"/>
      <c r="MAE112" s="151"/>
      <c r="MAF112" s="151"/>
      <c r="MAG112" s="151"/>
      <c r="MAH112" s="151"/>
      <c r="MAI112" s="151"/>
      <c r="MAJ112" s="151"/>
      <c r="MAK112" s="151"/>
      <c r="MAL112" s="151"/>
      <c r="MAM112" s="151"/>
      <c r="MAN112" s="151"/>
      <c r="MAO112" s="151"/>
      <c r="MAP112" s="151"/>
      <c r="MAQ112" s="151"/>
      <c r="MAR112" s="151"/>
      <c r="MAS112" s="151"/>
      <c r="MAT112" s="151"/>
      <c r="MAU112" s="151"/>
      <c r="MAV112" s="151"/>
      <c r="MAW112" s="151"/>
      <c r="MAX112" s="151"/>
      <c r="MAY112" s="151"/>
      <c r="MAZ112" s="151"/>
      <c r="MBA112" s="151"/>
      <c r="MBB112" s="151"/>
      <c r="MBC112" s="151"/>
      <c r="MBD112" s="151"/>
      <c r="MBE112" s="151"/>
      <c r="MBF112" s="151"/>
      <c r="MBG112" s="151"/>
      <c r="MBH112" s="151"/>
      <c r="MBI112" s="151"/>
      <c r="MBJ112" s="151"/>
      <c r="MBK112" s="151"/>
      <c r="MBL112" s="151"/>
      <c r="MBM112" s="151"/>
      <c r="MBN112" s="151"/>
      <c r="MBO112" s="151"/>
      <c r="MBP112" s="151"/>
      <c r="MBQ112" s="151"/>
      <c r="MBR112" s="151"/>
      <c r="MBS112" s="151"/>
      <c r="MBT112" s="151"/>
      <c r="MBU112" s="151"/>
      <c r="MBV112" s="151"/>
      <c r="MBW112" s="151"/>
      <c r="MBX112" s="151"/>
      <c r="MBY112" s="151"/>
      <c r="MBZ112" s="151"/>
      <c r="MCA112" s="151"/>
      <c r="MCB112" s="151"/>
      <c r="MCC112" s="151"/>
      <c r="MCD112" s="151"/>
      <c r="MCE112" s="151"/>
      <c r="MCF112" s="151"/>
      <c r="MCG112" s="151"/>
      <c r="MCH112" s="151"/>
      <c r="MCI112" s="151"/>
      <c r="MCJ112" s="151"/>
      <c r="MCK112" s="151"/>
      <c r="MCL112" s="151"/>
      <c r="MCM112" s="151"/>
      <c r="MCN112" s="151"/>
      <c r="MCO112" s="151"/>
      <c r="MCP112" s="151"/>
      <c r="MCQ112" s="151"/>
      <c r="MCR112" s="151"/>
      <c r="MCS112" s="151"/>
      <c r="MCT112" s="151"/>
      <c r="MCU112" s="151"/>
      <c r="MCV112" s="151"/>
      <c r="MCW112" s="151"/>
      <c r="MCX112" s="151"/>
      <c r="MCY112" s="151"/>
      <c r="MCZ112" s="151"/>
      <c r="MDA112" s="151"/>
      <c r="MDB112" s="151"/>
      <c r="MDC112" s="151"/>
      <c r="MDD112" s="151"/>
      <c r="MDE112" s="151"/>
      <c r="MDF112" s="151"/>
      <c r="MDG112" s="151"/>
      <c r="MDH112" s="151"/>
      <c r="MDI112" s="151"/>
      <c r="MDJ112" s="151"/>
      <c r="MDK112" s="151"/>
      <c r="MDL112" s="151"/>
      <c r="MDM112" s="151"/>
      <c r="MDN112" s="151"/>
      <c r="MDO112" s="151"/>
      <c r="MDP112" s="151"/>
      <c r="MDQ112" s="151"/>
      <c r="MDR112" s="151"/>
      <c r="MDS112" s="151"/>
      <c r="MDT112" s="151"/>
      <c r="MDU112" s="151"/>
      <c r="MDV112" s="151"/>
      <c r="MDW112" s="151"/>
      <c r="MDX112" s="151"/>
      <c r="MDY112" s="151"/>
      <c r="MDZ112" s="151"/>
      <c r="MEA112" s="151"/>
      <c r="MEB112" s="151"/>
      <c r="MEC112" s="151"/>
      <c r="MED112" s="151"/>
      <c r="MEE112" s="151"/>
      <c r="MEF112" s="151"/>
      <c r="MEG112" s="151"/>
      <c r="MEH112" s="151"/>
      <c r="MEI112" s="151"/>
      <c r="MEJ112" s="151"/>
      <c r="MEK112" s="151"/>
      <c r="MEL112" s="151"/>
      <c r="MEM112" s="151"/>
      <c r="MEN112" s="151"/>
      <c r="MEO112" s="151"/>
      <c r="MEP112" s="151"/>
      <c r="MEQ112" s="151"/>
      <c r="MER112" s="151"/>
      <c r="MES112" s="151"/>
      <c r="MET112" s="151"/>
      <c r="MEU112" s="151"/>
      <c r="MEV112" s="151"/>
      <c r="MEW112" s="151"/>
      <c r="MEX112" s="151"/>
      <c r="MEY112" s="151"/>
      <c r="MEZ112" s="151"/>
      <c r="MFA112" s="151"/>
      <c r="MFB112" s="151"/>
      <c r="MFC112" s="151"/>
      <c r="MFD112" s="151"/>
      <c r="MFE112" s="151"/>
      <c r="MFF112" s="151"/>
      <c r="MFG112" s="151"/>
      <c r="MFH112" s="151"/>
      <c r="MFI112" s="151"/>
      <c r="MFJ112" s="151"/>
      <c r="MFK112" s="151"/>
      <c r="MFL112" s="151"/>
      <c r="MFM112" s="151"/>
      <c r="MFN112" s="151"/>
      <c r="MFO112" s="151"/>
      <c r="MFP112" s="151"/>
      <c r="MFQ112" s="151"/>
      <c r="MFR112" s="151"/>
      <c r="MFS112" s="151"/>
      <c r="MFT112" s="151"/>
      <c r="MFU112" s="151"/>
      <c r="MFV112" s="151"/>
      <c r="MFW112" s="151"/>
      <c r="MFX112" s="151"/>
      <c r="MFY112" s="151"/>
      <c r="MFZ112" s="151"/>
      <c r="MGA112" s="151"/>
      <c r="MGB112" s="151"/>
      <c r="MGC112" s="151"/>
      <c r="MGD112" s="151"/>
      <c r="MGE112" s="151"/>
      <c r="MGF112" s="151"/>
      <c r="MGG112" s="151"/>
      <c r="MGH112" s="151"/>
      <c r="MGI112" s="151"/>
      <c r="MGJ112" s="151"/>
      <c r="MGK112" s="151"/>
      <c r="MGL112" s="151"/>
      <c r="MGM112" s="151"/>
      <c r="MGN112" s="151"/>
      <c r="MGO112" s="151"/>
      <c r="MGP112" s="151"/>
      <c r="MGQ112" s="151"/>
      <c r="MGR112" s="151"/>
      <c r="MGS112" s="151"/>
      <c r="MGT112" s="151"/>
      <c r="MGU112" s="151"/>
      <c r="MGV112" s="151"/>
      <c r="MGW112" s="151"/>
      <c r="MGX112" s="151"/>
      <c r="MGY112" s="151"/>
      <c r="MGZ112" s="151"/>
      <c r="MHA112" s="151"/>
      <c r="MHB112" s="151"/>
      <c r="MHC112" s="151"/>
      <c r="MHD112" s="151"/>
      <c r="MHE112" s="151"/>
      <c r="MHF112" s="151"/>
      <c r="MHG112" s="151"/>
      <c r="MHH112" s="151"/>
      <c r="MHI112" s="151"/>
      <c r="MHJ112" s="151"/>
      <c r="MHK112" s="151"/>
      <c r="MHL112" s="151"/>
      <c r="MHM112" s="151"/>
      <c r="MHN112" s="151"/>
      <c r="MHO112" s="151"/>
      <c r="MHP112" s="151"/>
      <c r="MHQ112" s="151"/>
      <c r="MHR112" s="151"/>
      <c r="MHS112" s="151"/>
      <c r="MHT112" s="151"/>
      <c r="MHU112" s="151"/>
      <c r="MHV112" s="151"/>
      <c r="MHW112" s="151"/>
      <c r="MHX112" s="151"/>
      <c r="MHY112" s="151"/>
      <c r="MHZ112" s="151"/>
      <c r="MIA112" s="151"/>
      <c r="MIB112" s="151"/>
      <c r="MIC112" s="151"/>
      <c r="MID112" s="151"/>
      <c r="MIE112" s="151"/>
      <c r="MIF112" s="151"/>
      <c r="MIG112" s="151"/>
      <c r="MIH112" s="151"/>
      <c r="MII112" s="151"/>
      <c r="MIJ112" s="151"/>
      <c r="MIK112" s="151"/>
      <c r="MIL112" s="151"/>
      <c r="MIM112" s="151"/>
      <c r="MIN112" s="151"/>
      <c r="MIO112" s="151"/>
      <c r="MIP112" s="151"/>
      <c r="MIQ112" s="151"/>
      <c r="MIR112" s="151"/>
      <c r="MIS112" s="151"/>
      <c r="MIT112" s="151"/>
      <c r="MIU112" s="151"/>
      <c r="MIV112" s="151"/>
      <c r="MIW112" s="151"/>
      <c r="MIX112" s="151"/>
      <c r="MIY112" s="151"/>
      <c r="MIZ112" s="151"/>
      <c r="MJA112" s="151"/>
      <c r="MJB112" s="151"/>
      <c r="MJC112" s="151"/>
      <c r="MJD112" s="151"/>
      <c r="MJE112" s="151"/>
      <c r="MJF112" s="151"/>
      <c r="MJG112" s="151"/>
      <c r="MJH112" s="151"/>
      <c r="MJI112" s="151"/>
      <c r="MJJ112" s="151"/>
      <c r="MJK112" s="151"/>
      <c r="MJL112" s="151"/>
      <c r="MJM112" s="151"/>
      <c r="MJN112" s="151"/>
      <c r="MJO112" s="151"/>
      <c r="MJP112" s="151"/>
      <c r="MJQ112" s="151"/>
      <c r="MJR112" s="151"/>
      <c r="MJS112" s="151"/>
      <c r="MJT112" s="151"/>
      <c r="MJU112" s="151"/>
      <c r="MJV112" s="151"/>
      <c r="MJW112" s="151"/>
      <c r="MJX112" s="151"/>
      <c r="MJY112" s="151"/>
      <c r="MJZ112" s="151"/>
      <c r="MKA112" s="151"/>
      <c r="MKB112" s="151"/>
      <c r="MKC112" s="151"/>
      <c r="MKD112" s="151"/>
      <c r="MKE112" s="151"/>
      <c r="MKF112" s="151"/>
      <c r="MKG112" s="151"/>
      <c r="MKH112" s="151"/>
      <c r="MKI112" s="151"/>
      <c r="MKJ112" s="151"/>
      <c r="MKK112" s="151"/>
      <c r="MKL112" s="151"/>
      <c r="MKM112" s="151"/>
      <c r="MKN112" s="151"/>
      <c r="MKO112" s="151"/>
      <c r="MKP112" s="151"/>
      <c r="MKQ112" s="151"/>
      <c r="MKR112" s="151"/>
      <c r="MKS112" s="151"/>
      <c r="MKT112" s="151"/>
      <c r="MKU112" s="151"/>
      <c r="MKV112" s="151"/>
      <c r="MKW112" s="151"/>
      <c r="MKX112" s="151"/>
      <c r="MKY112" s="151"/>
      <c r="MKZ112" s="151"/>
      <c r="MLA112" s="151"/>
      <c r="MLB112" s="151"/>
      <c r="MLC112" s="151"/>
      <c r="MLD112" s="151"/>
      <c r="MLE112" s="151"/>
      <c r="MLF112" s="151"/>
      <c r="MLG112" s="151"/>
      <c r="MLH112" s="151"/>
      <c r="MLI112" s="151"/>
      <c r="MLJ112" s="151"/>
      <c r="MLK112" s="151"/>
      <c r="MLL112" s="151"/>
      <c r="MLM112" s="151"/>
      <c r="MLN112" s="151"/>
      <c r="MLO112" s="151"/>
      <c r="MLP112" s="151"/>
      <c r="MLQ112" s="151"/>
      <c r="MLR112" s="151"/>
      <c r="MLS112" s="151"/>
      <c r="MLT112" s="151"/>
      <c r="MLU112" s="151"/>
      <c r="MLV112" s="151"/>
      <c r="MLW112" s="151"/>
      <c r="MLX112" s="151"/>
      <c r="MLY112" s="151"/>
      <c r="MLZ112" s="151"/>
      <c r="MMA112" s="151"/>
      <c r="MMB112" s="151"/>
      <c r="MMC112" s="151"/>
      <c r="MMD112" s="151"/>
      <c r="MME112" s="151"/>
      <c r="MMF112" s="151"/>
      <c r="MMG112" s="151"/>
      <c r="MMH112" s="151"/>
      <c r="MMI112" s="151"/>
      <c r="MMJ112" s="151"/>
      <c r="MMK112" s="151"/>
      <c r="MML112" s="151"/>
      <c r="MMM112" s="151"/>
      <c r="MMN112" s="151"/>
      <c r="MMO112" s="151"/>
      <c r="MMP112" s="151"/>
      <c r="MMQ112" s="151"/>
      <c r="MMR112" s="151"/>
      <c r="MMS112" s="151"/>
      <c r="MMT112" s="151"/>
      <c r="MMU112" s="151"/>
      <c r="MMV112" s="151"/>
      <c r="MMW112" s="151"/>
      <c r="MMX112" s="151"/>
      <c r="MMY112" s="151"/>
      <c r="MMZ112" s="151"/>
      <c r="MNA112" s="151"/>
      <c r="MNB112" s="151"/>
      <c r="MNC112" s="151"/>
      <c r="MND112" s="151"/>
      <c r="MNE112" s="151"/>
      <c r="MNF112" s="151"/>
      <c r="MNG112" s="151"/>
      <c r="MNH112" s="151"/>
      <c r="MNI112" s="151"/>
      <c r="MNJ112" s="151"/>
      <c r="MNK112" s="151"/>
      <c r="MNL112" s="151"/>
      <c r="MNM112" s="151"/>
      <c r="MNN112" s="151"/>
      <c r="MNO112" s="151"/>
      <c r="MNP112" s="151"/>
      <c r="MNQ112" s="151"/>
      <c r="MNR112" s="151"/>
      <c r="MNS112" s="151"/>
      <c r="MNT112" s="151"/>
      <c r="MNU112" s="151"/>
      <c r="MNV112" s="151"/>
      <c r="MNW112" s="151"/>
      <c r="MNX112" s="151"/>
      <c r="MNY112" s="151"/>
      <c r="MNZ112" s="151"/>
      <c r="MOA112" s="151"/>
      <c r="MOB112" s="151"/>
      <c r="MOC112" s="151"/>
      <c r="MOD112" s="151"/>
      <c r="MOE112" s="151"/>
      <c r="MOF112" s="151"/>
      <c r="MOG112" s="151"/>
      <c r="MOH112" s="151"/>
      <c r="MOI112" s="151"/>
      <c r="MOJ112" s="151"/>
      <c r="MOK112" s="151"/>
      <c r="MOL112" s="151"/>
      <c r="MOM112" s="151"/>
      <c r="MON112" s="151"/>
      <c r="MOO112" s="151"/>
      <c r="MOP112" s="151"/>
      <c r="MOQ112" s="151"/>
      <c r="MOR112" s="151"/>
      <c r="MOS112" s="151"/>
      <c r="MOT112" s="151"/>
      <c r="MOU112" s="151"/>
      <c r="MOV112" s="151"/>
      <c r="MOW112" s="151"/>
      <c r="MOX112" s="151"/>
      <c r="MOY112" s="151"/>
      <c r="MOZ112" s="151"/>
      <c r="MPA112" s="151"/>
      <c r="MPB112" s="151"/>
      <c r="MPC112" s="151"/>
      <c r="MPD112" s="151"/>
      <c r="MPE112" s="151"/>
      <c r="MPF112" s="151"/>
      <c r="MPG112" s="151"/>
      <c r="MPH112" s="151"/>
      <c r="MPI112" s="151"/>
      <c r="MPJ112" s="151"/>
      <c r="MPK112" s="151"/>
      <c r="MPL112" s="151"/>
      <c r="MPM112" s="151"/>
      <c r="MPN112" s="151"/>
      <c r="MPO112" s="151"/>
      <c r="MPP112" s="151"/>
      <c r="MPQ112" s="151"/>
      <c r="MPR112" s="151"/>
      <c r="MPS112" s="151"/>
      <c r="MPT112" s="151"/>
      <c r="MPU112" s="151"/>
      <c r="MPV112" s="151"/>
      <c r="MPW112" s="151"/>
      <c r="MPX112" s="151"/>
      <c r="MPY112" s="151"/>
      <c r="MPZ112" s="151"/>
      <c r="MQA112" s="151"/>
      <c r="MQB112" s="151"/>
      <c r="MQC112" s="151"/>
      <c r="MQD112" s="151"/>
      <c r="MQE112" s="151"/>
      <c r="MQF112" s="151"/>
      <c r="MQG112" s="151"/>
      <c r="MQH112" s="151"/>
      <c r="MQI112" s="151"/>
      <c r="MQJ112" s="151"/>
      <c r="MQK112" s="151"/>
      <c r="MQL112" s="151"/>
      <c r="MQM112" s="151"/>
      <c r="MQN112" s="151"/>
      <c r="MQO112" s="151"/>
      <c r="MQP112" s="151"/>
      <c r="MQQ112" s="151"/>
      <c r="MQR112" s="151"/>
      <c r="MQS112" s="151"/>
      <c r="MQT112" s="151"/>
      <c r="MQU112" s="151"/>
      <c r="MQV112" s="151"/>
      <c r="MQW112" s="151"/>
      <c r="MQX112" s="151"/>
      <c r="MQY112" s="151"/>
      <c r="MQZ112" s="151"/>
      <c r="MRA112" s="151"/>
      <c r="MRB112" s="151"/>
      <c r="MRC112" s="151"/>
      <c r="MRD112" s="151"/>
      <c r="MRE112" s="151"/>
      <c r="MRF112" s="151"/>
      <c r="MRG112" s="151"/>
      <c r="MRH112" s="151"/>
      <c r="MRI112" s="151"/>
      <c r="MRJ112" s="151"/>
      <c r="MRK112" s="151"/>
      <c r="MRL112" s="151"/>
      <c r="MRM112" s="151"/>
      <c r="MRN112" s="151"/>
      <c r="MRO112" s="151"/>
      <c r="MRP112" s="151"/>
      <c r="MRQ112" s="151"/>
      <c r="MRR112" s="151"/>
      <c r="MRS112" s="151"/>
      <c r="MRT112" s="151"/>
      <c r="MRU112" s="151"/>
      <c r="MRV112" s="151"/>
      <c r="MRW112" s="151"/>
      <c r="MRX112" s="151"/>
      <c r="MRY112" s="151"/>
      <c r="MRZ112" s="151"/>
      <c r="MSA112" s="151"/>
      <c r="MSB112" s="151"/>
      <c r="MSC112" s="151"/>
      <c r="MSD112" s="151"/>
      <c r="MSE112" s="151"/>
      <c r="MSF112" s="151"/>
      <c r="MSG112" s="151"/>
      <c r="MSH112" s="151"/>
      <c r="MSI112" s="151"/>
      <c r="MSJ112" s="151"/>
      <c r="MSK112" s="151"/>
      <c r="MSL112" s="151"/>
      <c r="MSM112" s="151"/>
      <c r="MSN112" s="151"/>
      <c r="MSO112" s="151"/>
      <c r="MSP112" s="151"/>
      <c r="MSQ112" s="151"/>
      <c r="MSR112" s="151"/>
      <c r="MSS112" s="151"/>
      <c r="MST112" s="151"/>
      <c r="MSU112" s="151"/>
      <c r="MSV112" s="151"/>
      <c r="MSW112" s="151"/>
      <c r="MSX112" s="151"/>
      <c r="MSY112" s="151"/>
      <c r="MSZ112" s="151"/>
      <c r="MTA112" s="151"/>
      <c r="MTB112" s="151"/>
      <c r="MTC112" s="151"/>
      <c r="MTD112" s="151"/>
      <c r="MTE112" s="151"/>
      <c r="MTF112" s="151"/>
      <c r="MTG112" s="151"/>
      <c r="MTH112" s="151"/>
      <c r="MTI112" s="151"/>
      <c r="MTJ112" s="151"/>
      <c r="MTK112" s="151"/>
      <c r="MTL112" s="151"/>
      <c r="MTM112" s="151"/>
      <c r="MTN112" s="151"/>
      <c r="MTO112" s="151"/>
      <c r="MTP112" s="151"/>
      <c r="MTQ112" s="151"/>
      <c r="MTR112" s="151"/>
      <c r="MTS112" s="151"/>
      <c r="MTT112" s="151"/>
      <c r="MTU112" s="151"/>
      <c r="MTV112" s="151"/>
      <c r="MTW112" s="151"/>
      <c r="MTX112" s="151"/>
      <c r="MTY112" s="151"/>
      <c r="MTZ112" s="151"/>
      <c r="MUA112" s="151"/>
      <c r="MUB112" s="151"/>
      <c r="MUC112" s="151"/>
      <c r="MUD112" s="151"/>
      <c r="MUE112" s="151"/>
      <c r="MUF112" s="151"/>
      <c r="MUG112" s="151"/>
      <c r="MUH112" s="151"/>
      <c r="MUI112" s="151"/>
      <c r="MUJ112" s="151"/>
      <c r="MUK112" s="151"/>
      <c r="MUL112" s="151"/>
      <c r="MUM112" s="151"/>
      <c r="MUN112" s="151"/>
      <c r="MUO112" s="151"/>
      <c r="MUP112" s="151"/>
      <c r="MUQ112" s="151"/>
      <c r="MUR112" s="151"/>
      <c r="MUS112" s="151"/>
      <c r="MUT112" s="151"/>
      <c r="MUU112" s="151"/>
      <c r="MUV112" s="151"/>
      <c r="MUW112" s="151"/>
      <c r="MUX112" s="151"/>
      <c r="MUY112" s="151"/>
      <c r="MUZ112" s="151"/>
      <c r="MVA112" s="151"/>
      <c r="MVB112" s="151"/>
      <c r="MVC112" s="151"/>
      <c r="MVD112" s="151"/>
      <c r="MVE112" s="151"/>
      <c r="MVF112" s="151"/>
      <c r="MVG112" s="151"/>
      <c r="MVH112" s="151"/>
      <c r="MVI112" s="151"/>
      <c r="MVJ112" s="151"/>
      <c r="MVK112" s="151"/>
      <c r="MVL112" s="151"/>
      <c r="MVM112" s="151"/>
      <c r="MVN112" s="151"/>
      <c r="MVO112" s="151"/>
      <c r="MVP112" s="151"/>
      <c r="MVQ112" s="151"/>
      <c r="MVR112" s="151"/>
      <c r="MVS112" s="151"/>
      <c r="MVT112" s="151"/>
      <c r="MVU112" s="151"/>
      <c r="MVV112" s="151"/>
      <c r="MVW112" s="151"/>
      <c r="MVX112" s="151"/>
      <c r="MVY112" s="151"/>
      <c r="MVZ112" s="151"/>
      <c r="MWA112" s="151"/>
      <c r="MWB112" s="151"/>
      <c r="MWC112" s="151"/>
      <c r="MWD112" s="151"/>
      <c r="MWE112" s="151"/>
      <c r="MWF112" s="151"/>
      <c r="MWG112" s="151"/>
      <c r="MWH112" s="151"/>
      <c r="MWI112" s="151"/>
      <c r="MWJ112" s="151"/>
      <c r="MWK112" s="151"/>
      <c r="MWL112" s="151"/>
      <c r="MWM112" s="151"/>
      <c r="MWN112" s="151"/>
      <c r="MWO112" s="151"/>
      <c r="MWP112" s="151"/>
      <c r="MWQ112" s="151"/>
      <c r="MWR112" s="151"/>
      <c r="MWS112" s="151"/>
      <c r="MWT112" s="151"/>
      <c r="MWU112" s="151"/>
      <c r="MWV112" s="151"/>
      <c r="MWW112" s="151"/>
      <c r="MWX112" s="151"/>
      <c r="MWY112" s="151"/>
      <c r="MWZ112" s="151"/>
      <c r="MXA112" s="151"/>
      <c r="MXB112" s="151"/>
      <c r="MXC112" s="151"/>
      <c r="MXD112" s="151"/>
      <c r="MXE112" s="151"/>
      <c r="MXF112" s="151"/>
      <c r="MXG112" s="151"/>
      <c r="MXH112" s="151"/>
      <c r="MXI112" s="151"/>
      <c r="MXJ112" s="151"/>
      <c r="MXK112" s="151"/>
      <c r="MXL112" s="151"/>
      <c r="MXM112" s="151"/>
      <c r="MXN112" s="151"/>
      <c r="MXO112" s="151"/>
      <c r="MXP112" s="151"/>
      <c r="MXQ112" s="151"/>
      <c r="MXR112" s="151"/>
      <c r="MXS112" s="151"/>
      <c r="MXT112" s="151"/>
      <c r="MXU112" s="151"/>
      <c r="MXV112" s="151"/>
      <c r="MXW112" s="151"/>
      <c r="MXX112" s="151"/>
      <c r="MXY112" s="151"/>
      <c r="MXZ112" s="151"/>
      <c r="MYA112" s="151"/>
      <c r="MYB112" s="151"/>
      <c r="MYC112" s="151"/>
      <c r="MYD112" s="151"/>
      <c r="MYE112" s="151"/>
      <c r="MYF112" s="151"/>
      <c r="MYG112" s="151"/>
      <c r="MYH112" s="151"/>
      <c r="MYI112" s="151"/>
      <c r="MYJ112" s="151"/>
      <c r="MYK112" s="151"/>
      <c r="MYL112" s="151"/>
      <c r="MYM112" s="151"/>
      <c r="MYN112" s="151"/>
      <c r="MYO112" s="151"/>
      <c r="MYP112" s="151"/>
      <c r="MYQ112" s="151"/>
      <c r="MYR112" s="151"/>
      <c r="MYS112" s="151"/>
      <c r="MYT112" s="151"/>
      <c r="MYU112" s="151"/>
      <c r="MYV112" s="151"/>
      <c r="MYW112" s="151"/>
      <c r="MYX112" s="151"/>
      <c r="MYY112" s="151"/>
      <c r="MYZ112" s="151"/>
      <c r="MZA112" s="151"/>
      <c r="MZB112" s="151"/>
      <c r="MZC112" s="151"/>
      <c r="MZD112" s="151"/>
      <c r="MZE112" s="151"/>
      <c r="MZF112" s="151"/>
      <c r="MZG112" s="151"/>
      <c r="MZH112" s="151"/>
      <c r="MZI112" s="151"/>
      <c r="MZJ112" s="151"/>
      <c r="MZK112" s="151"/>
      <c r="MZL112" s="151"/>
      <c r="MZM112" s="151"/>
      <c r="MZN112" s="151"/>
      <c r="MZO112" s="151"/>
      <c r="MZP112" s="151"/>
      <c r="MZQ112" s="151"/>
      <c r="MZR112" s="151"/>
      <c r="MZS112" s="151"/>
      <c r="MZT112" s="151"/>
      <c r="MZU112" s="151"/>
      <c r="MZV112" s="151"/>
      <c r="MZW112" s="151"/>
      <c r="MZX112" s="151"/>
      <c r="MZY112" s="151"/>
      <c r="MZZ112" s="151"/>
      <c r="NAA112" s="151"/>
      <c r="NAB112" s="151"/>
      <c r="NAC112" s="151"/>
      <c r="NAD112" s="151"/>
      <c r="NAE112" s="151"/>
      <c r="NAF112" s="151"/>
      <c r="NAG112" s="151"/>
      <c r="NAH112" s="151"/>
      <c r="NAI112" s="151"/>
      <c r="NAJ112" s="151"/>
      <c r="NAK112" s="151"/>
      <c r="NAL112" s="151"/>
      <c r="NAM112" s="151"/>
      <c r="NAN112" s="151"/>
      <c r="NAO112" s="151"/>
      <c r="NAP112" s="151"/>
      <c r="NAQ112" s="151"/>
      <c r="NAR112" s="151"/>
      <c r="NAS112" s="151"/>
      <c r="NAT112" s="151"/>
      <c r="NAU112" s="151"/>
      <c r="NAV112" s="151"/>
      <c r="NAW112" s="151"/>
      <c r="NAX112" s="151"/>
      <c r="NAY112" s="151"/>
      <c r="NAZ112" s="151"/>
      <c r="NBA112" s="151"/>
      <c r="NBB112" s="151"/>
      <c r="NBC112" s="151"/>
      <c r="NBD112" s="151"/>
      <c r="NBE112" s="151"/>
      <c r="NBF112" s="151"/>
      <c r="NBG112" s="151"/>
      <c r="NBH112" s="151"/>
      <c r="NBI112" s="151"/>
      <c r="NBJ112" s="151"/>
      <c r="NBK112" s="151"/>
      <c r="NBL112" s="151"/>
      <c r="NBM112" s="151"/>
      <c r="NBN112" s="151"/>
      <c r="NBO112" s="151"/>
      <c r="NBP112" s="151"/>
      <c r="NBQ112" s="151"/>
      <c r="NBR112" s="151"/>
      <c r="NBS112" s="151"/>
      <c r="NBT112" s="151"/>
      <c r="NBU112" s="151"/>
      <c r="NBV112" s="151"/>
      <c r="NBW112" s="151"/>
      <c r="NBX112" s="151"/>
      <c r="NBY112" s="151"/>
      <c r="NBZ112" s="151"/>
      <c r="NCA112" s="151"/>
      <c r="NCB112" s="151"/>
      <c r="NCC112" s="151"/>
      <c r="NCD112" s="151"/>
      <c r="NCE112" s="151"/>
      <c r="NCF112" s="151"/>
      <c r="NCG112" s="151"/>
      <c r="NCH112" s="151"/>
      <c r="NCI112" s="151"/>
      <c r="NCJ112" s="151"/>
      <c r="NCK112" s="151"/>
      <c r="NCL112" s="151"/>
      <c r="NCM112" s="151"/>
      <c r="NCN112" s="151"/>
      <c r="NCO112" s="151"/>
      <c r="NCP112" s="151"/>
      <c r="NCQ112" s="151"/>
      <c r="NCR112" s="151"/>
      <c r="NCS112" s="151"/>
      <c r="NCT112" s="151"/>
      <c r="NCU112" s="151"/>
      <c r="NCV112" s="151"/>
      <c r="NCW112" s="151"/>
      <c r="NCX112" s="151"/>
      <c r="NCY112" s="151"/>
      <c r="NCZ112" s="151"/>
      <c r="NDA112" s="151"/>
      <c r="NDB112" s="151"/>
      <c r="NDC112" s="151"/>
      <c r="NDD112" s="151"/>
      <c r="NDE112" s="151"/>
      <c r="NDF112" s="151"/>
      <c r="NDG112" s="151"/>
      <c r="NDH112" s="151"/>
      <c r="NDI112" s="151"/>
      <c r="NDJ112" s="151"/>
      <c r="NDK112" s="151"/>
      <c r="NDL112" s="151"/>
      <c r="NDM112" s="151"/>
      <c r="NDN112" s="151"/>
      <c r="NDO112" s="151"/>
      <c r="NDP112" s="151"/>
      <c r="NDQ112" s="151"/>
      <c r="NDR112" s="151"/>
      <c r="NDS112" s="151"/>
      <c r="NDT112" s="151"/>
      <c r="NDU112" s="151"/>
      <c r="NDV112" s="151"/>
      <c r="NDW112" s="151"/>
      <c r="NDX112" s="151"/>
      <c r="NDY112" s="151"/>
      <c r="NDZ112" s="151"/>
      <c r="NEA112" s="151"/>
      <c r="NEB112" s="151"/>
      <c r="NEC112" s="151"/>
      <c r="NED112" s="151"/>
      <c r="NEE112" s="151"/>
      <c r="NEF112" s="151"/>
      <c r="NEG112" s="151"/>
      <c r="NEH112" s="151"/>
      <c r="NEI112" s="151"/>
      <c r="NEJ112" s="151"/>
      <c r="NEK112" s="151"/>
      <c r="NEL112" s="151"/>
      <c r="NEM112" s="151"/>
      <c r="NEN112" s="151"/>
      <c r="NEO112" s="151"/>
      <c r="NEP112" s="151"/>
      <c r="NEQ112" s="151"/>
      <c r="NER112" s="151"/>
      <c r="NES112" s="151"/>
      <c r="NET112" s="151"/>
      <c r="NEU112" s="151"/>
      <c r="NEV112" s="151"/>
      <c r="NEW112" s="151"/>
      <c r="NEX112" s="151"/>
      <c r="NEY112" s="151"/>
      <c r="NEZ112" s="151"/>
      <c r="NFA112" s="151"/>
      <c r="NFB112" s="151"/>
      <c r="NFC112" s="151"/>
      <c r="NFD112" s="151"/>
      <c r="NFE112" s="151"/>
      <c r="NFF112" s="151"/>
      <c r="NFG112" s="151"/>
      <c r="NFH112" s="151"/>
      <c r="NFI112" s="151"/>
      <c r="NFJ112" s="151"/>
      <c r="NFK112" s="151"/>
      <c r="NFL112" s="151"/>
      <c r="NFM112" s="151"/>
      <c r="NFN112" s="151"/>
      <c r="NFO112" s="151"/>
      <c r="NFP112" s="151"/>
      <c r="NFQ112" s="151"/>
      <c r="NFR112" s="151"/>
      <c r="NFS112" s="151"/>
      <c r="NFT112" s="151"/>
      <c r="NFU112" s="151"/>
      <c r="NFV112" s="151"/>
      <c r="NFW112" s="151"/>
      <c r="NFX112" s="151"/>
      <c r="NFY112" s="151"/>
      <c r="NFZ112" s="151"/>
      <c r="NGA112" s="151"/>
      <c r="NGB112" s="151"/>
      <c r="NGC112" s="151"/>
      <c r="NGD112" s="151"/>
      <c r="NGE112" s="151"/>
      <c r="NGF112" s="151"/>
      <c r="NGG112" s="151"/>
      <c r="NGH112" s="151"/>
      <c r="NGI112" s="151"/>
      <c r="NGJ112" s="151"/>
      <c r="NGK112" s="151"/>
      <c r="NGL112" s="151"/>
      <c r="NGM112" s="151"/>
      <c r="NGN112" s="151"/>
      <c r="NGO112" s="151"/>
      <c r="NGP112" s="151"/>
      <c r="NGQ112" s="151"/>
      <c r="NGR112" s="151"/>
      <c r="NGS112" s="151"/>
      <c r="NGT112" s="151"/>
      <c r="NGU112" s="151"/>
      <c r="NGV112" s="151"/>
      <c r="NGW112" s="151"/>
      <c r="NGX112" s="151"/>
      <c r="NGY112" s="151"/>
      <c r="NGZ112" s="151"/>
      <c r="NHA112" s="151"/>
      <c r="NHB112" s="151"/>
      <c r="NHC112" s="151"/>
      <c r="NHD112" s="151"/>
      <c r="NHE112" s="151"/>
      <c r="NHF112" s="151"/>
      <c r="NHG112" s="151"/>
      <c r="NHH112" s="151"/>
      <c r="NHI112" s="151"/>
      <c r="NHJ112" s="151"/>
      <c r="NHK112" s="151"/>
      <c r="NHL112" s="151"/>
      <c r="NHM112" s="151"/>
      <c r="NHN112" s="151"/>
      <c r="NHO112" s="151"/>
      <c r="NHP112" s="151"/>
      <c r="NHQ112" s="151"/>
      <c r="NHR112" s="151"/>
      <c r="NHS112" s="151"/>
      <c r="NHT112" s="151"/>
      <c r="NHU112" s="151"/>
      <c r="NHV112" s="151"/>
      <c r="NHW112" s="151"/>
      <c r="NHX112" s="151"/>
      <c r="NHY112" s="151"/>
      <c r="NHZ112" s="151"/>
      <c r="NIA112" s="151"/>
      <c r="NIB112" s="151"/>
      <c r="NIC112" s="151"/>
      <c r="NID112" s="151"/>
      <c r="NIE112" s="151"/>
      <c r="NIF112" s="151"/>
      <c r="NIG112" s="151"/>
      <c r="NIH112" s="151"/>
      <c r="NII112" s="151"/>
      <c r="NIJ112" s="151"/>
      <c r="NIK112" s="151"/>
      <c r="NIL112" s="151"/>
      <c r="NIM112" s="151"/>
      <c r="NIN112" s="151"/>
      <c r="NIO112" s="151"/>
      <c r="NIP112" s="151"/>
      <c r="NIQ112" s="151"/>
      <c r="NIR112" s="151"/>
      <c r="NIS112" s="151"/>
      <c r="NIT112" s="151"/>
      <c r="NIU112" s="151"/>
      <c r="NIV112" s="151"/>
      <c r="NIW112" s="151"/>
      <c r="NIX112" s="151"/>
      <c r="NIY112" s="151"/>
      <c r="NIZ112" s="151"/>
      <c r="NJA112" s="151"/>
      <c r="NJB112" s="151"/>
      <c r="NJC112" s="151"/>
      <c r="NJD112" s="151"/>
      <c r="NJE112" s="151"/>
      <c r="NJF112" s="151"/>
      <c r="NJG112" s="151"/>
      <c r="NJH112" s="151"/>
      <c r="NJI112" s="151"/>
      <c r="NJJ112" s="151"/>
      <c r="NJK112" s="151"/>
      <c r="NJL112" s="151"/>
      <c r="NJM112" s="151"/>
      <c r="NJN112" s="151"/>
      <c r="NJO112" s="151"/>
      <c r="NJP112" s="151"/>
      <c r="NJQ112" s="151"/>
      <c r="NJR112" s="151"/>
      <c r="NJS112" s="151"/>
      <c r="NJT112" s="151"/>
      <c r="NJU112" s="151"/>
      <c r="NJV112" s="151"/>
      <c r="NJW112" s="151"/>
      <c r="NJX112" s="151"/>
      <c r="NJY112" s="151"/>
      <c r="NJZ112" s="151"/>
      <c r="NKA112" s="151"/>
      <c r="NKB112" s="151"/>
      <c r="NKC112" s="151"/>
      <c r="NKD112" s="151"/>
      <c r="NKE112" s="151"/>
      <c r="NKF112" s="151"/>
      <c r="NKG112" s="151"/>
      <c r="NKH112" s="151"/>
      <c r="NKI112" s="151"/>
      <c r="NKJ112" s="151"/>
      <c r="NKK112" s="151"/>
      <c r="NKL112" s="151"/>
      <c r="NKM112" s="151"/>
      <c r="NKN112" s="151"/>
      <c r="NKO112" s="151"/>
      <c r="NKP112" s="151"/>
      <c r="NKQ112" s="151"/>
      <c r="NKR112" s="151"/>
      <c r="NKS112" s="151"/>
      <c r="NKT112" s="151"/>
      <c r="NKU112" s="151"/>
      <c r="NKV112" s="151"/>
      <c r="NKW112" s="151"/>
      <c r="NKX112" s="151"/>
      <c r="NKY112" s="151"/>
      <c r="NKZ112" s="151"/>
      <c r="NLA112" s="151"/>
      <c r="NLB112" s="151"/>
      <c r="NLC112" s="151"/>
      <c r="NLD112" s="151"/>
      <c r="NLE112" s="151"/>
      <c r="NLF112" s="151"/>
      <c r="NLG112" s="151"/>
      <c r="NLH112" s="151"/>
      <c r="NLI112" s="151"/>
      <c r="NLJ112" s="151"/>
      <c r="NLK112" s="151"/>
      <c r="NLL112" s="151"/>
      <c r="NLM112" s="151"/>
      <c r="NLN112" s="151"/>
      <c r="NLO112" s="151"/>
      <c r="NLP112" s="151"/>
      <c r="NLQ112" s="151"/>
      <c r="NLR112" s="151"/>
      <c r="NLS112" s="151"/>
      <c r="NLT112" s="151"/>
      <c r="NLU112" s="151"/>
      <c r="NLV112" s="151"/>
      <c r="NLW112" s="151"/>
      <c r="NLX112" s="151"/>
      <c r="NLY112" s="151"/>
      <c r="NLZ112" s="151"/>
      <c r="NMA112" s="151"/>
      <c r="NMB112" s="151"/>
      <c r="NMC112" s="151"/>
      <c r="NMD112" s="151"/>
      <c r="NME112" s="151"/>
      <c r="NMF112" s="151"/>
      <c r="NMG112" s="151"/>
      <c r="NMH112" s="151"/>
      <c r="NMI112" s="151"/>
      <c r="NMJ112" s="151"/>
      <c r="NMK112" s="151"/>
      <c r="NML112" s="151"/>
      <c r="NMM112" s="151"/>
      <c r="NMN112" s="151"/>
      <c r="NMO112" s="151"/>
      <c r="NMP112" s="151"/>
      <c r="NMQ112" s="151"/>
      <c r="NMR112" s="151"/>
      <c r="NMS112" s="151"/>
      <c r="NMT112" s="151"/>
      <c r="NMU112" s="151"/>
      <c r="NMV112" s="151"/>
      <c r="NMW112" s="151"/>
      <c r="NMX112" s="151"/>
      <c r="NMY112" s="151"/>
      <c r="NMZ112" s="151"/>
      <c r="NNA112" s="151"/>
      <c r="NNB112" s="151"/>
      <c r="NNC112" s="151"/>
      <c r="NND112" s="151"/>
      <c r="NNE112" s="151"/>
      <c r="NNF112" s="151"/>
      <c r="NNG112" s="151"/>
      <c r="NNH112" s="151"/>
      <c r="NNI112" s="151"/>
      <c r="NNJ112" s="151"/>
      <c r="NNK112" s="151"/>
      <c r="NNL112" s="151"/>
      <c r="NNM112" s="151"/>
      <c r="NNN112" s="151"/>
      <c r="NNO112" s="151"/>
      <c r="NNP112" s="151"/>
      <c r="NNQ112" s="151"/>
      <c r="NNR112" s="151"/>
      <c r="NNS112" s="151"/>
      <c r="NNT112" s="151"/>
      <c r="NNU112" s="151"/>
      <c r="NNV112" s="151"/>
      <c r="NNW112" s="151"/>
      <c r="NNX112" s="151"/>
      <c r="NNY112" s="151"/>
      <c r="NNZ112" s="151"/>
      <c r="NOA112" s="151"/>
      <c r="NOB112" s="151"/>
      <c r="NOC112" s="151"/>
      <c r="NOD112" s="151"/>
      <c r="NOE112" s="151"/>
      <c r="NOF112" s="151"/>
      <c r="NOG112" s="151"/>
      <c r="NOH112" s="151"/>
      <c r="NOI112" s="151"/>
      <c r="NOJ112" s="151"/>
      <c r="NOK112" s="151"/>
      <c r="NOL112" s="151"/>
      <c r="NOM112" s="151"/>
      <c r="NON112" s="151"/>
      <c r="NOO112" s="151"/>
      <c r="NOP112" s="151"/>
      <c r="NOQ112" s="151"/>
      <c r="NOR112" s="151"/>
      <c r="NOS112" s="151"/>
      <c r="NOT112" s="151"/>
      <c r="NOU112" s="151"/>
      <c r="NOV112" s="151"/>
      <c r="NOW112" s="151"/>
      <c r="NOX112" s="151"/>
      <c r="NOY112" s="151"/>
      <c r="NOZ112" s="151"/>
      <c r="NPA112" s="151"/>
      <c r="NPB112" s="151"/>
      <c r="NPC112" s="151"/>
      <c r="NPD112" s="151"/>
      <c r="NPE112" s="151"/>
      <c r="NPF112" s="151"/>
      <c r="NPG112" s="151"/>
      <c r="NPH112" s="151"/>
      <c r="NPI112" s="151"/>
      <c r="NPJ112" s="151"/>
      <c r="NPK112" s="151"/>
      <c r="NPL112" s="151"/>
      <c r="NPM112" s="151"/>
      <c r="NPN112" s="151"/>
      <c r="NPO112" s="151"/>
      <c r="NPP112" s="151"/>
      <c r="NPQ112" s="151"/>
      <c r="NPR112" s="151"/>
      <c r="NPS112" s="151"/>
      <c r="NPT112" s="151"/>
      <c r="NPU112" s="151"/>
      <c r="NPV112" s="151"/>
      <c r="NPW112" s="151"/>
      <c r="NPX112" s="151"/>
      <c r="NPY112" s="151"/>
      <c r="NPZ112" s="151"/>
      <c r="NQA112" s="151"/>
      <c r="NQB112" s="151"/>
      <c r="NQC112" s="151"/>
      <c r="NQD112" s="151"/>
      <c r="NQE112" s="151"/>
      <c r="NQF112" s="151"/>
      <c r="NQG112" s="151"/>
      <c r="NQH112" s="151"/>
      <c r="NQI112" s="151"/>
      <c r="NQJ112" s="151"/>
      <c r="NQK112" s="151"/>
      <c r="NQL112" s="151"/>
      <c r="NQM112" s="151"/>
      <c r="NQN112" s="151"/>
      <c r="NQO112" s="151"/>
      <c r="NQP112" s="151"/>
      <c r="NQQ112" s="151"/>
      <c r="NQR112" s="151"/>
      <c r="NQS112" s="151"/>
      <c r="NQT112" s="151"/>
      <c r="NQU112" s="151"/>
      <c r="NQV112" s="151"/>
      <c r="NQW112" s="151"/>
      <c r="NQX112" s="151"/>
      <c r="NQY112" s="151"/>
      <c r="NQZ112" s="151"/>
      <c r="NRA112" s="151"/>
      <c r="NRB112" s="151"/>
      <c r="NRC112" s="151"/>
      <c r="NRD112" s="151"/>
      <c r="NRE112" s="151"/>
      <c r="NRF112" s="151"/>
      <c r="NRG112" s="151"/>
      <c r="NRH112" s="151"/>
      <c r="NRI112" s="151"/>
      <c r="NRJ112" s="151"/>
      <c r="NRK112" s="151"/>
      <c r="NRL112" s="151"/>
      <c r="NRM112" s="151"/>
      <c r="NRN112" s="151"/>
      <c r="NRO112" s="151"/>
      <c r="NRP112" s="151"/>
      <c r="NRQ112" s="151"/>
      <c r="NRR112" s="151"/>
      <c r="NRS112" s="151"/>
      <c r="NRT112" s="151"/>
      <c r="NRU112" s="151"/>
      <c r="NRV112" s="151"/>
      <c r="NRW112" s="151"/>
      <c r="NRX112" s="151"/>
      <c r="NRY112" s="151"/>
      <c r="NRZ112" s="151"/>
      <c r="NSA112" s="151"/>
      <c r="NSB112" s="151"/>
      <c r="NSC112" s="151"/>
      <c r="NSD112" s="151"/>
      <c r="NSE112" s="151"/>
      <c r="NSF112" s="151"/>
      <c r="NSG112" s="151"/>
      <c r="NSH112" s="151"/>
      <c r="NSI112" s="151"/>
      <c r="NSJ112" s="151"/>
      <c r="NSK112" s="151"/>
      <c r="NSL112" s="151"/>
      <c r="NSM112" s="151"/>
      <c r="NSN112" s="151"/>
      <c r="NSO112" s="151"/>
      <c r="NSP112" s="151"/>
      <c r="NSQ112" s="151"/>
      <c r="NSR112" s="151"/>
      <c r="NSS112" s="151"/>
      <c r="NST112" s="151"/>
      <c r="NSU112" s="151"/>
      <c r="NSV112" s="151"/>
      <c r="NSW112" s="151"/>
      <c r="NSX112" s="151"/>
      <c r="NSY112" s="151"/>
      <c r="NSZ112" s="151"/>
      <c r="NTA112" s="151"/>
      <c r="NTB112" s="151"/>
      <c r="NTC112" s="151"/>
      <c r="NTD112" s="151"/>
      <c r="NTE112" s="151"/>
      <c r="NTF112" s="151"/>
      <c r="NTG112" s="151"/>
      <c r="NTH112" s="151"/>
      <c r="NTI112" s="151"/>
      <c r="NTJ112" s="151"/>
      <c r="NTK112" s="151"/>
      <c r="NTL112" s="151"/>
      <c r="NTM112" s="151"/>
      <c r="NTN112" s="151"/>
      <c r="NTO112" s="151"/>
      <c r="NTP112" s="151"/>
      <c r="NTQ112" s="151"/>
      <c r="NTR112" s="151"/>
      <c r="NTS112" s="151"/>
      <c r="NTT112" s="151"/>
      <c r="NTU112" s="151"/>
      <c r="NTV112" s="151"/>
      <c r="NTW112" s="151"/>
      <c r="NTX112" s="151"/>
      <c r="NTY112" s="151"/>
      <c r="NTZ112" s="151"/>
      <c r="NUA112" s="151"/>
      <c r="NUB112" s="151"/>
      <c r="NUC112" s="151"/>
      <c r="NUD112" s="151"/>
      <c r="NUE112" s="151"/>
      <c r="NUF112" s="151"/>
      <c r="NUG112" s="151"/>
      <c r="NUH112" s="151"/>
      <c r="NUI112" s="151"/>
      <c r="NUJ112" s="151"/>
      <c r="NUK112" s="151"/>
      <c r="NUL112" s="151"/>
      <c r="NUM112" s="151"/>
      <c r="NUN112" s="151"/>
      <c r="NUO112" s="151"/>
      <c r="NUP112" s="151"/>
      <c r="NUQ112" s="151"/>
      <c r="NUR112" s="151"/>
      <c r="NUS112" s="151"/>
      <c r="NUT112" s="151"/>
      <c r="NUU112" s="151"/>
      <c r="NUV112" s="151"/>
      <c r="NUW112" s="151"/>
      <c r="NUX112" s="151"/>
      <c r="NUY112" s="151"/>
      <c r="NUZ112" s="151"/>
      <c r="NVA112" s="151"/>
      <c r="NVB112" s="151"/>
      <c r="NVC112" s="151"/>
      <c r="NVD112" s="151"/>
      <c r="NVE112" s="151"/>
      <c r="NVF112" s="151"/>
      <c r="NVG112" s="151"/>
      <c r="NVH112" s="151"/>
      <c r="NVI112" s="151"/>
      <c r="NVJ112" s="151"/>
      <c r="NVK112" s="151"/>
      <c r="NVL112" s="151"/>
      <c r="NVM112" s="151"/>
      <c r="NVN112" s="151"/>
      <c r="NVO112" s="151"/>
      <c r="NVP112" s="151"/>
      <c r="NVQ112" s="151"/>
      <c r="NVR112" s="151"/>
      <c r="NVS112" s="151"/>
      <c r="NVT112" s="151"/>
      <c r="NVU112" s="151"/>
      <c r="NVV112" s="151"/>
      <c r="NVW112" s="151"/>
      <c r="NVX112" s="151"/>
      <c r="NVY112" s="151"/>
      <c r="NVZ112" s="151"/>
      <c r="NWA112" s="151"/>
      <c r="NWB112" s="151"/>
      <c r="NWC112" s="151"/>
      <c r="NWD112" s="151"/>
      <c r="NWE112" s="151"/>
      <c r="NWF112" s="151"/>
      <c r="NWG112" s="151"/>
      <c r="NWH112" s="151"/>
      <c r="NWI112" s="151"/>
      <c r="NWJ112" s="151"/>
      <c r="NWK112" s="151"/>
      <c r="NWL112" s="151"/>
      <c r="NWM112" s="151"/>
      <c r="NWN112" s="151"/>
      <c r="NWO112" s="151"/>
      <c r="NWP112" s="151"/>
      <c r="NWQ112" s="151"/>
      <c r="NWR112" s="151"/>
      <c r="NWS112" s="151"/>
      <c r="NWT112" s="151"/>
      <c r="NWU112" s="151"/>
      <c r="NWV112" s="151"/>
      <c r="NWW112" s="151"/>
      <c r="NWX112" s="151"/>
      <c r="NWY112" s="151"/>
      <c r="NWZ112" s="151"/>
      <c r="NXA112" s="151"/>
      <c r="NXB112" s="151"/>
      <c r="NXC112" s="151"/>
      <c r="NXD112" s="151"/>
      <c r="NXE112" s="151"/>
      <c r="NXF112" s="151"/>
      <c r="NXG112" s="151"/>
      <c r="NXH112" s="151"/>
      <c r="NXI112" s="151"/>
      <c r="NXJ112" s="151"/>
      <c r="NXK112" s="151"/>
      <c r="NXL112" s="151"/>
      <c r="NXM112" s="151"/>
      <c r="NXN112" s="151"/>
      <c r="NXO112" s="151"/>
      <c r="NXP112" s="151"/>
      <c r="NXQ112" s="151"/>
      <c r="NXR112" s="151"/>
      <c r="NXS112" s="151"/>
      <c r="NXT112" s="151"/>
      <c r="NXU112" s="151"/>
      <c r="NXV112" s="151"/>
      <c r="NXW112" s="151"/>
      <c r="NXX112" s="151"/>
      <c r="NXY112" s="151"/>
      <c r="NXZ112" s="151"/>
      <c r="NYA112" s="151"/>
      <c r="NYB112" s="151"/>
      <c r="NYC112" s="151"/>
      <c r="NYD112" s="151"/>
      <c r="NYE112" s="151"/>
      <c r="NYF112" s="151"/>
      <c r="NYG112" s="151"/>
      <c r="NYH112" s="151"/>
      <c r="NYI112" s="151"/>
      <c r="NYJ112" s="151"/>
      <c r="NYK112" s="151"/>
      <c r="NYL112" s="151"/>
      <c r="NYM112" s="151"/>
      <c r="NYN112" s="151"/>
      <c r="NYO112" s="151"/>
      <c r="NYP112" s="151"/>
      <c r="NYQ112" s="151"/>
      <c r="NYR112" s="151"/>
      <c r="NYS112" s="151"/>
      <c r="NYT112" s="151"/>
      <c r="NYU112" s="151"/>
      <c r="NYV112" s="151"/>
      <c r="NYW112" s="151"/>
      <c r="NYX112" s="151"/>
      <c r="NYY112" s="151"/>
      <c r="NYZ112" s="151"/>
      <c r="NZA112" s="151"/>
      <c r="NZB112" s="151"/>
      <c r="NZC112" s="151"/>
      <c r="NZD112" s="151"/>
      <c r="NZE112" s="151"/>
      <c r="NZF112" s="151"/>
      <c r="NZG112" s="151"/>
      <c r="NZH112" s="151"/>
      <c r="NZI112" s="151"/>
      <c r="NZJ112" s="151"/>
      <c r="NZK112" s="151"/>
      <c r="NZL112" s="151"/>
      <c r="NZM112" s="151"/>
      <c r="NZN112" s="151"/>
      <c r="NZO112" s="151"/>
      <c r="NZP112" s="151"/>
      <c r="NZQ112" s="151"/>
      <c r="NZR112" s="151"/>
      <c r="NZS112" s="151"/>
      <c r="NZT112" s="151"/>
      <c r="NZU112" s="151"/>
      <c r="NZV112" s="151"/>
      <c r="NZW112" s="151"/>
      <c r="NZX112" s="151"/>
      <c r="NZY112" s="151"/>
      <c r="NZZ112" s="151"/>
      <c r="OAA112" s="151"/>
      <c r="OAB112" s="151"/>
      <c r="OAC112" s="151"/>
      <c r="OAD112" s="151"/>
      <c r="OAE112" s="151"/>
      <c r="OAF112" s="151"/>
      <c r="OAG112" s="151"/>
      <c r="OAH112" s="151"/>
      <c r="OAI112" s="151"/>
      <c r="OAJ112" s="151"/>
      <c r="OAK112" s="151"/>
      <c r="OAL112" s="151"/>
      <c r="OAM112" s="151"/>
      <c r="OAN112" s="151"/>
      <c r="OAO112" s="151"/>
      <c r="OAP112" s="151"/>
      <c r="OAQ112" s="151"/>
      <c r="OAR112" s="151"/>
      <c r="OAS112" s="151"/>
      <c r="OAT112" s="151"/>
      <c r="OAU112" s="151"/>
      <c r="OAV112" s="151"/>
      <c r="OAW112" s="151"/>
      <c r="OAX112" s="151"/>
      <c r="OAY112" s="151"/>
      <c r="OAZ112" s="151"/>
      <c r="OBA112" s="151"/>
      <c r="OBB112" s="151"/>
      <c r="OBC112" s="151"/>
      <c r="OBD112" s="151"/>
      <c r="OBE112" s="151"/>
      <c r="OBF112" s="151"/>
      <c r="OBG112" s="151"/>
      <c r="OBH112" s="151"/>
      <c r="OBI112" s="151"/>
      <c r="OBJ112" s="151"/>
      <c r="OBK112" s="151"/>
      <c r="OBL112" s="151"/>
      <c r="OBM112" s="151"/>
      <c r="OBN112" s="151"/>
      <c r="OBO112" s="151"/>
      <c r="OBP112" s="151"/>
      <c r="OBQ112" s="151"/>
      <c r="OBR112" s="151"/>
      <c r="OBS112" s="151"/>
      <c r="OBT112" s="151"/>
      <c r="OBU112" s="151"/>
      <c r="OBV112" s="151"/>
      <c r="OBW112" s="151"/>
      <c r="OBX112" s="151"/>
      <c r="OBY112" s="151"/>
      <c r="OBZ112" s="151"/>
      <c r="OCA112" s="151"/>
      <c r="OCB112" s="151"/>
      <c r="OCC112" s="151"/>
      <c r="OCD112" s="151"/>
      <c r="OCE112" s="151"/>
      <c r="OCF112" s="151"/>
      <c r="OCG112" s="151"/>
      <c r="OCH112" s="151"/>
      <c r="OCI112" s="151"/>
      <c r="OCJ112" s="151"/>
      <c r="OCK112" s="151"/>
      <c r="OCL112" s="151"/>
      <c r="OCM112" s="151"/>
      <c r="OCN112" s="151"/>
      <c r="OCO112" s="151"/>
      <c r="OCP112" s="151"/>
      <c r="OCQ112" s="151"/>
      <c r="OCR112" s="151"/>
      <c r="OCS112" s="151"/>
      <c r="OCT112" s="151"/>
      <c r="OCU112" s="151"/>
      <c r="OCV112" s="151"/>
      <c r="OCW112" s="151"/>
      <c r="OCX112" s="151"/>
      <c r="OCY112" s="151"/>
      <c r="OCZ112" s="151"/>
      <c r="ODA112" s="151"/>
      <c r="ODB112" s="151"/>
      <c r="ODC112" s="151"/>
      <c r="ODD112" s="151"/>
      <c r="ODE112" s="151"/>
      <c r="ODF112" s="151"/>
      <c r="ODG112" s="151"/>
      <c r="ODH112" s="151"/>
      <c r="ODI112" s="151"/>
      <c r="ODJ112" s="151"/>
      <c r="ODK112" s="151"/>
      <c r="ODL112" s="151"/>
      <c r="ODM112" s="151"/>
      <c r="ODN112" s="151"/>
      <c r="ODO112" s="151"/>
      <c r="ODP112" s="151"/>
      <c r="ODQ112" s="151"/>
      <c r="ODR112" s="151"/>
      <c r="ODS112" s="151"/>
      <c r="ODT112" s="151"/>
      <c r="ODU112" s="151"/>
      <c r="ODV112" s="151"/>
      <c r="ODW112" s="151"/>
      <c r="ODX112" s="151"/>
      <c r="ODY112" s="151"/>
      <c r="ODZ112" s="151"/>
      <c r="OEA112" s="151"/>
      <c r="OEB112" s="151"/>
      <c r="OEC112" s="151"/>
      <c r="OED112" s="151"/>
      <c r="OEE112" s="151"/>
      <c r="OEF112" s="151"/>
      <c r="OEG112" s="151"/>
      <c r="OEH112" s="151"/>
      <c r="OEI112" s="151"/>
      <c r="OEJ112" s="151"/>
      <c r="OEK112" s="151"/>
      <c r="OEL112" s="151"/>
      <c r="OEM112" s="151"/>
      <c r="OEN112" s="151"/>
      <c r="OEO112" s="151"/>
      <c r="OEP112" s="151"/>
      <c r="OEQ112" s="151"/>
      <c r="OER112" s="151"/>
      <c r="OES112" s="151"/>
      <c r="OET112" s="151"/>
      <c r="OEU112" s="151"/>
      <c r="OEV112" s="151"/>
      <c r="OEW112" s="151"/>
      <c r="OEX112" s="151"/>
      <c r="OEY112" s="151"/>
      <c r="OEZ112" s="151"/>
      <c r="OFA112" s="151"/>
      <c r="OFB112" s="151"/>
      <c r="OFC112" s="151"/>
      <c r="OFD112" s="151"/>
      <c r="OFE112" s="151"/>
      <c r="OFF112" s="151"/>
      <c r="OFG112" s="151"/>
      <c r="OFH112" s="151"/>
      <c r="OFI112" s="151"/>
      <c r="OFJ112" s="151"/>
      <c r="OFK112" s="151"/>
      <c r="OFL112" s="151"/>
      <c r="OFM112" s="151"/>
      <c r="OFN112" s="151"/>
      <c r="OFO112" s="151"/>
      <c r="OFP112" s="151"/>
      <c r="OFQ112" s="151"/>
      <c r="OFR112" s="151"/>
      <c r="OFS112" s="151"/>
      <c r="OFT112" s="151"/>
      <c r="OFU112" s="151"/>
      <c r="OFV112" s="151"/>
      <c r="OFW112" s="151"/>
      <c r="OFX112" s="151"/>
      <c r="OFY112" s="151"/>
      <c r="OFZ112" s="151"/>
      <c r="OGA112" s="151"/>
      <c r="OGB112" s="151"/>
      <c r="OGC112" s="151"/>
      <c r="OGD112" s="151"/>
      <c r="OGE112" s="151"/>
      <c r="OGF112" s="151"/>
      <c r="OGG112" s="151"/>
      <c r="OGH112" s="151"/>
      <c r="OGI112" s="151"/>
      <c r="OGJ112" s="151"/>
      <c r="OGK112" s="151"/>
      <c r="OGL112" s="151"/>
      <c r="OGM112" s="151"/>
      <c r="OGN112" s="151"/>
      <c r="OGO112" s="151"/>
      <c r="OGP112" s="151"/>
      <c r="OGQ112" s="151"/>
      <c r="OGR112" s="151"/>
      <c r="OGS112" s="151"/>
      <c r="OGT112" s="151"/>
      <c r="OGU112" s="151"/>
      <c r="OGV112" s="151"/>
      <c r="OGW112" s="151"/>
      <c r="OGX112" s="151"/>
      <c r="OGY112" s="151"/>
      <c r="OGZ112" s="151"/>
      <c r="OHA112" s="151"/>
      <c r="OHB112" s="151"/>
      <c r="OHC112" s="151"/>
      <c r="OHD112" s="151"/>
      <c r="OHE112" s="151"/>
      <c r="OHF112" s="151"/>
      <c r="OHG112" s="151"/>
      <c r="OHH112" s="151"/>
      <c r="OHI112" s="151"/>
      <c r="OHJ112" s="151"/>
      <c r="OHK112" s="151"/>
      <c r="OHL112" s="151"/>
      <c r="OHM112" s="151"/>
      <c r="OHN112" s="151"/>
      <c r="OHO112" s="151"/>
      <c r="OHP112" s="151"/>
      <c r="OHQ112" s="151"/>
      <c r="OHR112" s="151"/>
      <c r="OHS112" s="151"/>
      <c r="OHT112" s="151"/>
      <c r="OHU112" s="151"/>
      <c r="OHV112" s="151"/>
      <c r="OHW112" s="151"/>
      <c r="OHX112" s="151"/>
      <c r="OHY112" s="151"/>
      <c r="OHZ112" s="151"/>
      <c r="OIA112" s="151"/>
      <c r="OIB112" s="151"/>
      <c r="OIC112" s="151"/>
      <c r="OID112" s="151"/>
      <c r="OIE112" s="151"/>
      <c r="OIF112" s="151"/>
      <c r="OIG112" s="151"/>
      <c r="OIH112" s="151"/>
      <c r="OII112" s="151"/>
      <c r="OIJ112" s="151"/>
      <c r="OIK112" s="151"/>
      <c r="OIL112" s="151"/>
      <c r="OIM112" s="151"/>
      <c r="OIN112" s="151"/>
      <c r="OIO112" s="151"/>
      <c r="OIP112" s="151"/>
      <c r="OIQ112" s="151"/>
      <c r="OIR112" s="151"/>
      <c r="OIS112" s="151"/>
      <c r="OIT112" s="151"/>
      <c r="OIU112" s="151"/>
      <c r="OIV112" s="151"/>
      <c r="OIW112" s="151"/>
      <c r="OIX112" s="151"/>
      <c r="OIY112" s="151"/>
      <c r="OIZ112" s="151"/>
      <c r="OJA112" s="151"/>
      <c r="OJB112" s="151"/>
      <c r="OJC112" s="151"/>
      <c r="OJD112" s="151"/>
      <c r="OJE112" s="151"/>
      <c r="OJF112" s="151"/>
      <c r="OJG112" s="151"/>
      <c r="OJH112" s="151"/>
      <c r="OJI112" s="151"/>
      <c r="OJJ112" s="151"/>
      <c r="OJK112" s="151"/>
      <c r="OJL112" s="151"/>
      <c r="OJM112" s="151"/>
      <c r="OJN112" s="151"/>
      <c r="OJO112" s="151"/>
      <c r="OJP112" s="151"/>
      <c r="OJQ112" s="151"/>
      <c r="OJR112" s="151"/>
      <c r="OJS112" s="151"/>
      <c r="OJT112" s="151"/>
      <c r="OJU112" s="151"/>
      <c r="OJV112" s="151"/>
      <c r="OJW112" s="151"/>
      <c r="OJX112" s="151"/>
      <c r="OJY112" s="151"/>
      <c r="OJZ112" s="151"/>
      <c r="OKA112" s="151"/>
      <c r="OKB112" s="151"/>
      <c r="OKC112" s="151"/>
      <c r="OKD112" s="151"/>
      <c r="OKE112" s="151"/>
      <c r="OKF112" s="151"/>
      <c r="OKG112" s="151"/>
      <c r="OKH112" s="151"/>
      <c r="OKI112" s="151"/>
      <c r="OKJ112" s="151"/>
      <c r="OKK112" s="151"/>
      <c r="OKL112" s="151"/>
      <c r="OKM112" s="151"/>
      <c r="OKN112" s="151"/>
      <c r="OKO112" s="151"/>
      <c r="OKP112" s="151"/>
      <c r="OKQ112" s="151"/>
      <c r="OKR112" s="151"/>
      <c r="OKS112" s="151"/>
      <c r="OKT112" s="151"/>
      <c r="OKU112" s="151"/>
      <c r="OKV112" s="151"/>
      <c r="OKW112" s="151"/>
      <c r="OKX112" s="151"/>
      <c r="OKY112" s="151"/>
      <c r="OKZ112" s="151"/>
      <c r="OLA112" s="151"/>
      <c r="OLB112" s="151"/>
      <c r="OLC112" s="151"/>
      <c r="OLD112" s="151"/>
      <c r="OLE112" s="151"/>
      <c r="OLF112" s="151"/>
      <c r="OLG112" s="151"/>
      <c r="OLH112" s="151"/>
      <c r="OLI112" s="151"/>
      <c r="OLJ112" s="151"/>
      <c r="OLK112" s="151"/>
      <c r="OLL112" s="151"/>
      <c r="OLM112" s="151"/>
      <c r="OLN112" s="151"/>
      <c r="OLO112" s="151"/>
      <c r="OLP112" s="151"/>
      <c r="OLQ112" s="151"/>
      <c r="OLR112" s="151"/>
      <c r="OLS112" s="151"/>
      <c r="OLT112" s="151"/>
      <c r="OLU112" s="151"/>
      <c r="OLV112" s="151"/>
      <c r="OLW112" s="151"/>
      <c r="OLX112" s="151"/>
      <c r="OLY112" s="151"/>
      <c r="OLZ112" s="151"/>
      <c r="OMA112" s="151"/>
      <c r="OMB112" s="151"/>
      <c r="OMC112" s="151"/>
      <c r="OMD112" s="151"/>
      <c r="OME112" s="151"/>
      <c r="OMF112" s="151"/>
      <c r="OMG112" s="151"/>
      <c r="OMH112" s="151"/>
      <c r="OMI112" s="151"/>
      <c r="OMJ112" s="151"/>
      <c r="OMK112" s="151"/>
      <c r="OML112" s="151"/>
      <c r="OMM112" s="151"/>
      <c r="OMN112" s="151"/>
      <c r="OMO112" s="151"/>
      <c r="OMP112" s="151"/>
      <c r="OMQ112" s="151"/>
      <c r="OMR112" s="151"/>
      <c r="OMS112" s="151"/>
      <c r="OMT112" s="151"/>
      <c r="OMU112" s="151"/>
      <c r="OMV112" s="151"/>
      <c r="OMW112" s="151"/>
      <c r="OMX112" s="151"/>
      <c r="OMY112" s="151"/>
      <c r="OMZ112" s="151"/>
      <c r="ONA112" s="151"/>
      <c r="ONB112" s="151"/>
      <c r="ONC112" s="151"/>
      <c r="OND112" s="151"/>
      <c r="ONE112" s="151"/>
      <c r="ONF112" s="151"/>
      <c r="ONG112" s="151"/>
      <c r="ONH112" s="151"/>
      <c r="ONI112" s="151"/>
      <c r="ONJ112" s="151"/>
      <c r="ONK112" s="151"/>
      <c r="ONL112" s="151"/>
      <c r="ONM112" s="151"/>
      <c r="ONN112" s="151"/>
      <c r="ONO112" s="151"/>
      <c r="ONP112" s="151"/>
      <c r="ONQ112" s="151"/>
      <c r="ONR112" s="151"/>
      <c r="ONS112" s="151"/>
      <c r="ONT112" s="151"/>
      <c r="ONU112" s="151"/>
      <c r="ONV112" s="151"/>
      <c r="ONW112" s="151"/>
      <c r="ONX112" s="151"/>
      <c r="ONY112" s="151"/>
      <c r="ONZ112" s="151"/>
      <c r="OOA112" s="151"/>
      <c r="OOB112" s="151"/>
      <c r="OOC112" s="151"/>
      <c r="OOD112" s="151"/>
      <c r="OOE112" s="151"/>
      <c r="OOF112" s="151"/>
      <c r="OOG112" s="151"/>
      <c r="OOH112" s="151"/>
      <c r="OOI112" s="151"/>
      <c r="OOJ112" s="151"/>
      <c r="OOK112" s="151"/>
      <c r="OOL112" s="151"/>
      <c r="OOM112" s="151"/>
      <c r="OON112" s="151"/>
      <c r="OOO112" s="151"/>
      <c r="OOP112" s="151"/>
      <c r="OOQ112" s="151"/>
      <c r="OOR112" s="151"/>
      <c r="OOS112" s="151"/>
      <c r="OOT112" s="151"/>
      <c r="OOU112" s="151"/>
      <c r="OOV112" s="151"/>
      <c r="OOW112" s="151"/>
      <c r="OOX112" s="151"/>
      <c r="OOY112" s="151"/>
      <c r="OOZ112" s="151"/>
      <c r="OPA112" s="151"/>
      <c r="OPB112" s="151"/>
      <c r="OPC112" s="151"/>
      <c r="OPD112" s="151"/>
      <c r="OPE112" s="151"/>
      <c r="OPF112" s="151"/>
      <c r="OPG112" s="151"/>
      <c r="OPH112" s="151"/>
      <c r="OPI112" s="151"/>
      <c r="OPJ112" s="151"/>
      <c r="OPK112" s="151"/>
      <c r="OPL112" s="151"/>
      <c r="OPM112" s="151"/>
      <c r="OPN112" s="151"/>
      <c r="OPO112" s="151"/>
      <c r="OPP112" s="151"/>
      <c r="OPQ112" s="151"/>
      <c r="OPR112" s="151"/>
      <c r="OPS112" s="151"/>
      <c r="OPT112" s="151"/>
      <c r="OPU112" s="151"/>
      <c r="OPV112" s="151"/>
      <c r="OPW112" s="151"/>
      <c r="OPX112" s="151"/>
      <c r="OPY112" s="151"/>
      <c r="OPZ112" s="151"/>
      <c r="OQA112" s="151"/>
      <c r="OQB112" s="151"/>
      <c r="OQC112" s="151"/>
      <c r="OQD112" s="151"/>
      <c r="OQE112" s="151"/>
      <c r="OQF112" s="151"/>
      <c r="OQG112" s="151"/>
      <c r="OQH112" s="151"/>
      <c r="OQI112" s="151"/>
      <c r="OQJ112" s="151"/>
      <c r="OQK112" s="151"/>
      <c r="OQL112" s="151"/>
      <c r="OQM112" s="151"/>
      <c r="OQN112" s="151"/>
      <c r="OQO112" s="151"/>
      <c r="OQP112" s="151"/>
      <c r="OQQ112" s="151"/>
      <c r="OQR112" s="151"/>
      <c r="OQS112" s="151"/>
      <c r="OQT112" s="151"/>
      <c r="OQU112" s="151"/>
      <c r="OQV112" s="151"/>
      <c r="OQW112" s="151"/>
      <c r="OQX112" s="151"/>
      <c r="OQY112" s="151"/>
      <c r="OQZ112" s="151"/>
      <c r="ORA112" s="151"/>
      <c r="ORB112" s="151"/>
      <c r="ORC112" s="151"/>
      <c r="ORD112" s="151"/>
      <c r="ORE112" s="151"/>
      <c r="ORF112" s="151"/>
      <c r="ORG112" s="151"/>
      <c r="ORH112" s="151"/>
      <c r="ORI112" s="151"/>
      <c r="ORJ112" s="151"/>
      <c r="ORK112" s="151"/>
      <c r="ORL112" s="151"/>
      <c r="ORM112" s="151"/>
      <c r="ORN112" s="151"/>
      <c r="ORO112" s="151"/>
      <c r="ORP112" s="151"/>
      <c r="ORQ112" s="151"/>
      <c r="ORR112" s="151"/>
      <c r="ORS112" s="151"/>
      <c r="ORT112" s="151"/>
      <c r="ORU112" s="151"/>
      <c r="ORV112" s="151"/>
      <c r="ORW112" s="151"/>
      <c r="ORX112" s="151"/>
      <c r="ORY112" s="151"/>
      <c r="ORZ112" s="151"/>
      <c r="OSA112" s="151"/>
      <c r="OSB112" s="151"/>
      <c r="OSC112" s="151"/>
      <c r="OSD112" s="151"/>
      <c r="OSE112" s="151"/>
      <c r="OSF112" s="151"/>
      <c r="OSG112" s="151"/>
      <c r="OSH112" s="151"/>
      <c r="OSI112" s="151"/>
      <c r="OSJ112" s="151"/>
      <c r="OSK112" s="151"/>
      <c r="OSL112" s="151"/>
      <c r="OSM112" s="151"/>
      <c r="OSN112" s="151"/>
      <c r="OSO112" s="151"/>
      <c r="OSP112" s="151"/>
      <c r="OSQ112" s="151"/>
      <c r="OSR112" s="151"/>
      <c r="OSS112" s="151"/>
      <c r="OST112" s="151"/>
      <c r="OSU112" s="151"/>
      <c r="OSV112" s="151"/>
      <c r="OSW112" s="151"/>
      <c r="OSX112" s="151"/>
      <c r="OSY112" s="151"/>
      <c r="OSZ112" s="151"/>
      <c r="OTA112" s="151"/>
      <c r="OTB112" s="151"/>
      <c r="OTC112" s="151"/>
      <c r="OTD112" s="151"/>
      <c r="OTE112" s="151"/>
      <c r="OTF112" s="151"/>
      <c r="OTG112" s="151"/>
      <c r="OTH112" s="151"/>
      <c r="OTI112" s="151"/>
      <c r="OTJ112" s="151"/>
      <c r="OTK112" s="151"/>
      <c r="OTL112" s="151"/>
      <c r="OTM112" s="151"/>
      <c r="OTN112" s="151"/>
      <c r="OTO112" s="151"/>
      <c r="OTP112" s="151"/>
      <c r="OTQ112" s="151"/>
      <c r="OTR112" s="151"/>
      <c r="OTS112" s="151"/>
      <c r="OTT112" s="151"/>
      <c r="OTU112" s="151"/>
      <c r="OTV112" s="151"/>
      <c r="OTW112" s="151"/>
      <c r="OTX112" s="151"/>
      <c r="OTY112" s="151"/>
      <c r="OTZ112" s="151"/>
      <c r="OUA112" s="151"/>
      <c r="OUB112" s="151"/>
      <c r="OUC112" s="151"/>
      <c r="OUD112" s="151"/>
      <c r="OUE112" s="151"/>
      <c r="OUF112" s="151"/>
      <c r="OUG112" s="151"/>
      <c r="OUH112" s="151"/>
      <c r="OUI112" s="151"/>
      <c r="OUJ112" s="151"/>
      <c r="OUK112" s="151"/>
      <c r="OUL112" s="151"/>
      <c r="OUM112" s="151"/>
      <c r="OUN112" s="151"/>
      <c r="OUO112" s="151"/>
      <c r="OUP112" s="151"/>
      <c r="OUQ112" s="151"/>
      <c r="OUR112" s="151"/>
      <c r="OUS112" s="151"/>
      <c r="OUT112" s="151"/>
      <c r="OUU112" s="151"/>
      <c r="OUV112" s="151"/>
      <c r="OUW112" s="151"/>
      <c r="OUX112" s="151"/>
      <c r="OUY112" s="151"/>
      <c r="OUZ112" s="151"/>
      <c r="OVA112" s="151"/>
      <c r="OVB112" s="151"/>
      <c r="OVC112" s="151"/>
      <c r="OVD112" s="151"/>
      <c r="OVE112" s="151"/>
      <c r="OVF112" s="151"/>
      <c r="OVG112" s="151"/>
      <c r="OVH112" s="151"/>
      <c r="OVI112" s="151"/>
      <c r="OVJ112" s="151"/>
      <c r="OVK112" s="151"/>
      <c r="OVL112" s="151"/>
      <c r="OVM112" s="151"/>
      <c r="OVN112" s="151"/>
      <c r="OVO112" s="151"/>
      <c r="OVP112" s="151"/>
      <c r="OVQ112" s="151"/>
      <c r="OVR112" s="151"/>
      <c r="OVS112" s="151"/>
      <c r="OVT112" s="151"/>
      <c r="OVU112" s="151"/>
      <c r="OVV112" s="151"/>
      <c r="OVW112" s="151"/>
      <c r="OVX112" s="151"/>
      <c r="OVY112" s="151"/>
      <c r="OVZ112" s="151"/>
      <c r="OWA112" s="151"/>
      <c r="OWB112" s="151"/>
      <c r="OWC112" s="151"/>
      <c r="OWD112" s="151"/>
      <c r="OWE112" s="151"/>
      <c r="OWF112" s="151"/>
      <c r="OWG112" s="151"/>
      <c r="OWH112" s="151"/>
      <c r="OWI112" s="151"/>
      <c r="OWJ112" s="151"/>
      <c r="OWK112" s="151"/>
      <c r="OWL112" s="151"/>
      <c r="OWM112" s="151"/>
      <c r="OWN112" s="151"/>
      <c r="OWO112" s="151"/>
      <c r="OWP112" s="151"/>
      <c r="OWQ112" s="151"/>
      <c r="OWR112" s="151"/>
      <c r="OWS112" s="151"/>
      <c r="OWT112" s="151"/>
      <c r="OWU112" s="151"/>
      <c r="OWV112" s="151"/>
      <c r="OWW112" s="151"/>
      <c r="OWX112" s="151"/>
      <c r="OWY112" s="151"/>
      <c r="OWZ112" s="151"/>
      <c r="OXA112" s="151"/>
      <c r="OXB112" s="151"/>
      <c r="OXC112" s="151"/>
      <c r="OXD112" s="151"/>
      <c r="OXE112" s="151"/>
      <c r="OXF112" s="151"/>
      <c r="OXG112" s="151"/>
      <c r="OXH112" s="151"/>
      <c r="OXI112" s="151"/>
      <c r="OXJ112" s="151"/>
      <c r="OXK112" s="151"/>
      <c r="OXL112" s="151"/>
      <c r="OXM112" s="151"/>
      <c r="OXN112" s="151"/>
      <c r="OXO112" s="151"/>
      <c r="OXP112" s="151"/>
      <c r="OXQ112" s="151"/>
      <c r="OXR112" s="151"/>
      <c r="OXS112" s="151"/>
      <c r="OXT112" s="151"/>
      <c r="OXU112" s="151"/>
      <c r="OXV112" s="151"/>
      <c r="OXW112" s="151"/>
      <c r="OXX112" s="151"/>
      <c r="OXY112" s="151"/>
      <c r="OXZ112" s="151"/>
      <c r="OYA112" s="151"/>
      <c r="OYB112" s="151"/>
      <c r="OYC112" s="151"/>
      <c r="OYD112" s="151"/>
      <c r="OYE112" s="151"/>
      <c r="OYF112" s="151"/>
      <c r="OYG112" s="151"/>
      <c r="OYH112" s="151"/>
      <c r="OYI112" s="151"/>
      <c r="OYJ112" s="151"/>
      <c r="OYK112" s="151"/>
      <c r="OYL112" s="151"/>
      <c r="OYM112" s="151"/>
      <c r="OYN112" s="151"/>
      <c r="OYO112" s="151"/>
      <c r="OYP112" s="151"/>
      <c r="OYQ112" s="151"/>
      <c r="OYR112" s="151"/>
      <c r="OYS112" s="151"/>
      <c r="OYT112" s="151"/>
      <c r="OYU112" s="151"/>
      <c r="OYV112" s="151"/>
      <c r="OYW112" s="151"/>
      <c r="OYX112" s="151"/>
      <c r="OYY112" s="151"/>
      <c r="OYZ112" s="151"/>
      <c r="OZA112" s="151"/>
      <c r="OZB112" s="151"/>
      <c r="OZC112" s="151"/>
      <c r="OZD112" s="151"/>
      <c r="OZE112" s="151"/>
      <c r="OZF112" s="151"/>
      <c r="OZG112" s="151"/>
      <c r="OZH112" s="151"/>
      <c r="OZI112" s="151"/>
      <c r="OZJ112" s="151"/>
      <c r="OZK112" s="151"/>
      <c r="OZL112" s="151"/>
      <c r="OZM112" s="151"/>
      <c r="OZN112" s="151"/>
      <c r="OZO112" s="151"/>
      <c r="OZP112" s="151"/>
      <c r="OZQ112" s="151"/>
      <c r="OZR112" s="151"/>
      <c r="OZS112" s="151"/>
      <c r="OZT112" s="151"/>
      <c r="OZU112" s="151"/>
      <c r="OZV112" s="151"/>
      <c r="OZW112" s="151"/>
      <c r="OZX112" s="151"/>
      <c r="OZY112" s="151"/>
      <c r="OZZ112" s="151"/>
      <c r="PAA112" s="151"/>
      <c r="PAB112" s="151"/>
      <c r="PAC112" s="151"/>
      <c r="PAD112" s="151"/>
      <c r="PAE112" s="151"/>
      <c r="PAF112" s="151"/>
      <c r="PAG112" s="151"/>
      <c r="PAH112" s="151"/>
      <c r="PAI112" s="151"/>
      <c r="PAJ112" s="151"/>
      <c r="PAK112" s="151"/>
      <c r="PAL112" s="151"/>
      <c r="PAM112" s="151"/>
      <c r="PAN112" s="151"/>
      <c r="PAO112" s="151"/>
      <c r="PAP112" s="151"/>
      <c r="PAQ112" s="151"/>
      <c r="PAR112" s="151"/>
      <c r="PAS112" s="151"/>
      <c r="PAT112" s="151"/>
      <c r="PAU112" s="151"/>
      <c r="PAV112" s="151"/>
      <c r="PAW112" s="151"/>
      <c r="PAX112" s="151"/>
      <c r="PAY112" s="151"/>
      <c r="PAZ112" s="151"/>
      <c r="PBA112" s="151"/>
      <c r="PBB112" s="151"/>
      <c r="PBC112" s="151"/>
      <c r="PBD112" s="151"/>
      <c r="PBE112" s="151"/>
      <c r="PBF112" s="151"/>
      <c r="PBG112" s="151"/>
      <c r="PBH112" s="151"/>
      <c r="PBI112" s="151"/>
      <c r="PBJ112" s="151"/>
      <c r="PBK112" s="151"/>
      <c r="PBL112" s="151"/>
      <c r="PBM112" s="151"/>
      <c r="PBN112" s="151"/>
      <c r="PBO112" s="151"/>
      <c r="PBP112" s="151"/>
      <c r="PBQ112" s="151"/>
      <c r="PBR112" s="151"/>
      <c r="PBS112" s="151"/>
      <c r="PBT112" s="151"/>
      <c r="PBU112" s="151"/>
      <c r="PBV112" s="151"/>
      <c r="PBW112" s="151"/>
      <c r="PBX112" s="151"/>
      <c r="PBY112" s="151"/>
      <c r="PBZ112" s="151"/>
      <c r="PCA112" s="151"/>
      <c r="PCB112" s="151"/>
      <c r="PCC112" s="151"/>
      <c r="PCD112" s="151"/>
      <c r="PCE112" s="151"/>
      <c r="PCF112" s="151"/>
      <c r="PCG112" s="151"/>
      <c r="PCH112" s="151"/>
      <c r="PCI112" s="151"/>
      <c r="PCJ112" s="151"/>
      <c r="PCK112" s="151"/>
      <c r="PCL112" s="151"/>
      <c r="PCM112" s="151"/>
      <c r="PCN112" s="151"/>
      <c r="PCO112" s="151"/>
      <c r="PCP112" s="151"/>
      <c r="PCQ112" s="151"/>
      <c r="PCR112" s="151"/>
      <c r="PCS112" s="151"/>
      <c r="PCT112" s="151"/>
      <c r="PCU112" s="151"/>
      <c r="PCV112" s="151"/>
      <c r="PCW112" s="151"/>
      <c r="PCX112" s="151"/>
      <c r="PCY112" s="151"/>
      <c r="PCZ112" s="151"/>
      <c r="PDA112" s="151"/>
      <c r="PDB112" s="151"/>
      <c r="PDC112" s="151"/>
      <c r="PDD112" s="151"/>
      <c r="PDE112" s="151"/>
      <c r="PDF112" s="151"/>
      <c r="PDG112" s="151"/>
      <c r="PDH112" s="151"/>
      <c r="PDI112" s="151"/>
      <c r="PDJ112" s="151"/>
      <c r="PDK112" s="151"/>
      <c r="PDL112" s="151"/>
      <c r="PDM112" s="151"/>
      <c r="PDN112" s="151"/>
      <c r="PDO112" s="151"/>
      <c r="PDP112" s="151"/>
      <c r="PDQ112" s="151"/>
      <c r="PDR112" s="151"/>
      <c r="PDS112" s="151"/>
      <c r="PDT112" s="151"/>
      <c r="PDU112" s="151"/>
      <c r="PDV112" s="151"/>
      <c r="PDW112" s="151"/>
      <c r="PDX112" s="151"/>
      <c r="PDY112" s="151"/>
      <c r="PDZ112" s="151"/>
      <c r="PEA112" s="151"/>
      <c r="PEB112" s="151"/>
      <c r="PEC112" s="151"/>
      <c r="PED112" s="151"/>
      <c r="PEE112" s="151"/>
      <c r="PEF112" s="151"/>
      <c r="PEG112" s="151"/>
      <c r="PEH112" s="151"/>
      <c r="PEI112" s="151"/>
      <c r="PEJ112" s="151"/>
      <c r="PEK112" s="151"/>
      <c r="PEL112" s="151"/>
      <c r="PEM112" s="151"/>
      <c r="PEN112" s="151"/>
      <c r="PEO112" s="151"/>
      <c r="PEP112" s="151"/>
      <c r="PEQ112" s="151"/>
      <c r="PER112" s="151"/>
      <c r="PES112" s="151"/>
      <c r="PET112" s="151"/>
      <c r="PEU112" s="151"/>
      <c r="PEV112" s="151"/>
      <c r="PEW112" s="151"/>
      <c r="PEX112" s="151"/>
      <c r="PEY112" s="151"/>
      <c r="PEZ112" s="151"/>
      <c r="PFA112" s="151"/>
      <c r="PFB112" s="151"/>
      <c r="PFC112" s="151"/>
      <c r="PFD112" s="151"/>
      <c r="PFE112" s="151"/>
      <c r="PFF112" s="151"/>
      <c r="PFG112" s="151"/>
      <c r="PFH112" s="151"/>
      <c r="PFI112" s="151"/>
      <c r="PFJ112" s="151"/>
      <c r="PFK112" s="151"/>
      <c r="PFL112" s="151"/>
      <c r="PFM112" s="151"/>
      <c r="PFN112" s="151"/>
      <c r="PFO112" s="151"/>
      <c r="PFP112" s="151"/>
      <c r="PFQ112" s="151"/>
      <c r="PFR112" s="151"/>
      <c r="PFS112" s="151"/>
      <c r="PFT112" s="151"/>
      <c r="PFU112" s="151"/>
      <c r="PFV112" s="151"/>
      <c r="PFW112" s="151"/>
      <c r="PFX112" s="151"/>
      <c r="PFY112" s="151"/>
      <c r="PFZ112" s="151"/>
      <c r="PGA112" s="151"/>
      <c r="PGB112" s="151"/>
      <c r="PGC112" s="151"/>
      <c r="PGD112" s="151"/>
      <c r="PGE112" s="151"/>
      <c r="PGF112" s="151"/>
      <c r="PGG112" s="151"/>
      <c r="PGH112" s="151"/>
      <c r="PGI112" s="151"/>
      <c r="PGJ112" s="151"/>
      <c r="PGK112" s="151"/>
      <c r="PGL112" s="151"/>
      <c r="PGM112" s="151"/>
      <c r="PGN112" s="151"/>
      <c r="PGO112" s="151"/>
      <c r="PGP112" s="151"/>
      <c r="PGQ112" s="151"/>
      <c r="PGR112" s="151"/>
      <c r="PGS112" s="151"/>
      <c r="PGT112" s="151"/>
      <c r="PGU112" s="151"/>
      <c r="PGV112" s="151"/>
      <c r="PGW112" s="151"/>
      <c r="PGX112" s="151"/>
      <c r="PGY112" s="151"/>
      <c r="PGZ112" s="151"/>
      <c r="PHA112" s="151"/>
      <c r="PHB112" s="151"/>
      <c r="PHC112" s="151"/>
      <c r="PHD112" s="151"/>
      <c r="PHE112" s="151"/>
      <c r="PHF112" s="151"/>
      <c r="PHG112" s="151"/>
      <c r="PHH112" s="151"/>
      <c r="PHI112" s="151"/>
      <c r="PHJ112" s="151"/>
      <c r="PHK112" s="151"/>
      <c r="PHL112" s="151"/>
      <c r="PHM112" s="151"/>
      <c r="PHN112" s="151"/>
      <c r="PHO112" s="151"/>
      <c r="PHP112" s="151"/>
      <c r="PHQ112" s="151"/>
      <c r="PHR112" s="151"/>
      <c r="PHS112" s="151"/>
      <c r="PHT112" s="151"/>
      <c r="PHU112" s="151"/>
      <c r="PHV112" s="151"/>
      <c r="PHW112" s="151"/>
      <c r="PHX112" s="151"/>
      <c r="PHY112" s="151"/>
      <c r="PHZ112" s="151"/>
      <c r="PIA112" s="151"/>
      <c r="PIB112" s="151"/>
      <c r="PIC112" s="151"/>
      <c r="PID112" s="151"/>
      <c r="PIE112" s="151"/>
      <c r="PIF112" s="151"/>
      <c r="PIG112" s="151"/>
      <c r="PIH112" s="151"/>
      <c r="PII112" s="151"/>
      <c r="PIJ112" s="151"/>
      <c r="PIK112" s="151"/>
      <c r="PIL112" s="151"/>
      <c r="PIM112" s="151"/>
      <c r="PIN112" s="151"/>
      <c r="PIO112" s="151"/>
      <c r="PIP112" s="151"/>
      <c r="PIQ112" s="151"/>
      <c r="PIR112" s="151"/>
      <c r="PIS112" s="151"/>
      <c r="PIT112" s="151"/>
      <c r="PIU112" s="151"/>
      <c r="PIV112" s="151"/>
      <c r="PIW112" s="151"/>
      <c r="PIX112" s="151"/>
      <c r="PIY112" s="151"/>
      <c r="PIZ112" s="151"/>
      <c r="PJA112" s="151"/>
      <c r="PJB112" s="151"/>
      <c r="PJC112" s="151"/>
      <c r="PJD112" s="151"/>
      <c r="PJE112" s="151"/>
      <c r="PJF112" s="151"/>
      <c r="PJG112" s="151"/>
      <c r="PJH112" s="151"/>
      <c r="PJI112" s="151"/>
      <c r="PJJ112" s="151"/>
      <c r="PJK112" s="151"/>
      <c r="PJL112" s="151"/>
      <c r="PJM112" s="151"/>
      <c r="PJN112" s="151"/>
      <c r="PJO112" s="151"/>
      <c r="PJP112" s="151"/>
      <c r="PJQ112" s="151"/>
      <c r="PJR112" s="151"/>
      <c r="PJS112" s="151"/>
      <c r="PJT112" s="151"/>
      <c r="PJU112" s="151"/>
      <c r="PJV112" s="151"/>
      <c r="PJW112" s="151"/>
      <c r="PJX112" s="151"/>
      <c r="PJY112" s="151"/>
      <c r="PJZ112" s="151"/>
      <c r="PKA112" s="151"/>
      <c r="PKB112" s="151"/>
      <c r="PKC112" s="151"/>
      <c r="PKD112" s="151"/>
      <c r="PKE112" s="151"/>
      <c r="PKF112" s="151"/>
      <c r="PKG112" s="151"/>
      <c r="PKH112" s="151"/>
      <c r="PKI112" s="151"/>
      <c r="PKJ112" s="151"/>
      <c r="PKK112" s="151"/>
      <c r="PKL112" s="151"/>
      <c r="PKM112" s="151"/>
      <c r="PKN112" s="151"/>
      <c r="PKO112" s="151"/>
      <c r="PKP112" s="151"/>
      <c r="PKQ112" s="151"/>
      <c r="PKR112" s="151"/>
      <c r="PKS112" s="151"/>
      <c r="PKT112" s="151"/>
      <c r="PKU112" s="151"/>
      <c r="PKV112" s="151"/>
      <c r="PKW112" s="151"/>
      <c r="PKX112" s="151"/>
      <c r="PKY112" s="151"/>
      <c r="PKZ112" s="151"/>
      <c r="PLA112" s="151"/>
      <c r="PLB112" s="151"/>
      <c r="PLC112" s="151"/>
      <c r="PLD112" s="151"/>
      <c r="PLE112" s="151"/>
      <c r="PLF112" s="151"/>
      <c r="PLG112" s="151"/>
      <c r="PLH112" s="151"/>
      <c r="PLI112" s="151"/>
      <c r="PLJ112" s="151"/>
      <c r="PLK112" s="151"/>
      <c r="PLL112" s="151"/>
      <c r="PLM112" s="151"/>
      <c r="PLN112" s="151"/>
      <c r="PLO112" s="151"/>
      <c r="PLP112" s="151"/>
      <c r="PLQ112" s="151"/>
      <c r="PLR112" s="151"/>
      <c r="PLS112" s="151"/>
      <c r="PLT112" s="151"/>
      <c r="PLU112" s="151"/>
      <c r="PLV112" s="151"/>
      <c r="PLW112" s="151"/>
      <c r="PLX112" s="151"/>
      <c r="PLY112" s="151"/>
      <c r="PLZ112" s="151"/>
      <c r="PMA112" s="151"/>
      <c r="PMB112" s="151"/>
      <c r="PMC112" s="151"/>
      <c r="PMD112" s="151"/>
      <c r="PME112" s="151"/>
      <c r="PMF112" s="151"/>
      <c r="PMG112" s="151"/>
      <c r="PMH112" s="151"/>
      <c r="PMI112" s="151"/>
      <c r="PMJ112" s="151"/>
      <c r="PMK112" s="151"/>
      <c r="PML112" s="151"/>
      <c r="PMM112" s="151"/>
      <c r="PMN112" s="151"/>
      <c r="PMO112" s="151"/>
      <c r="PMP112" s="151"/>
      <c r="PMQ112" s="151"/>
      <c r="PMR112" s="151"/>
      <c r="PMS112" s="151"/>
      <c r="PMT112" s="151"/>
      <c r="PMU112" s="151"/>
      <c r="PMV112" s="151"/>
      <c r="PMW112" s="151"/>
      <c r="PMX112" s="151"/>
      <c r="PMY112" s="151"/>
      <c r="PMZ112" s="151"/>
      <c r="PNA112" s="151"/>
      <c r="PNB112" s="151"/>
      <c r="PNC112" s="151"/>
      <c r="PND112" s="151"/>
      <c r="PNE112" s="151"/>
      <c r="PNF112" s="151"/>
      <c r="PNG112" s="151"/>
      <c r="PNH112" s="151"/>
      <c r="PNI112" s="151"/>
      <c r="PNJ112" s="151"/>
      <c r="PNK112" s="151"/>
      <c r="PNL112" s="151"/>
      <c r="PNM112" s="151"/>
      <c r="PNN112" s="151"/>
      <c r="PNO112" s="151"/>
      <c r="PNP112" s="151"/>
      <c r="PNQ112" s="151"/>
      <c r="PNR112" s="151"/>
      <c r="PNS112" s="151"/>
      <c r="PNT112" s="151"/>
      <c r="PNU112" s="151"/>
      <c r="PNV112" s="151"/>
      <c r="PNW112" s="151"/>
      <c r="PNX112" s="151"/>
      <c r="PNY112" s="151"/>
      <c r="PNZ112" s="151"/>
      <c r="POA112" s="151"/>
      <c r="POB112" s="151"/>
      <c r="POC112" s="151"/>
      <c r="POD112" s="151"/>
      <c r="POE112" s="151"/>
      <c r="POF112" s="151"/>
      <c r="POG112" s="151"/>
      <c r="POH112" s="151"/>
      <c r="POI112" s="151"/>
      <c r="POJ112" s="151"/>
      <c r="POK112" s="151"/>
      <c r="POL112" s="151"/>
      <c r="POM112" s="151"/>
      <c r="PON112" s="151"/>
      <c r="POO112" s="151"/>
      <c r="POP112" s="151"/>
      <c r="POQ112" s="151"/>
      <c r="POR112" s="151"/>
      <c r="POS112" s="151"/>
      <c r="POT112" s="151"/>
      <c r="POU112" s="151"/>
      <c r="POV112" s="151"/>
      <c r="POW112" s="151"/>
      <c r="POX112" s="151"/>
      <c r="POY112" s="151"/>
      <c r="POZ112" s="151"/>
      <c r="PPA112" s="151"/>
      <c r="PPB112" s="151"/>
      <c r="PPC112" s="151"/>
      <c r="PPD112" s="151"/>
      <c r="PPE112" s="151"/>
      <c r="PPF112" s="151"/>
      <c r="PPG112" s="151"/>
      <c r="PPH112" s="151"/>
      <c r="PPI112" s="151"/>
      <c r="PPJ112" s="151"/>
      <c r="PPK112" s="151"/>
      <c r="PPL112" s="151"/>
      <c r="PPM112" s="151"/>
      <c r="PPN112" s="151"/>
      <c r="PPO112" s="151"/>
      <c r="PPP112" s="151"/>
      <c r="PPQ112" s="151"/>
      <c r="PPR112" s="151"/>
      <c r="PPS112" s="151"/>
      <c r="PPT112" s="151"/>
      <c r="PPU112" s="151"/>
      <c r="PPV112" s="151"/>
      <c r="PPW112" s="151"/>
      <c r="PPX112" s="151"/>
      <c r="PPY112" s="151"/>
      <c r="PPZ112" s="151"/>
      <c r="PQA112" s="151"/>
      <c r="PQB112" s="151"/>
      <c r="PQC112" s="151"/>
      <c r="PQD112" s="151"/>
      <c r="PQE112" s="151"/>
      <c r="PQF112" s="151"/>
      <c r="PQG112" s="151"/>
      <c r="PQH112" s="151"/>
      <c r="PQI112" s="151"/>
      <c r="PQJ112" s="151"/>
      <c r="PQK112" s="151"/>
      <c r="PQL112" s="151"/>
      <c r="PQM112" s="151"/>
      <c r="PQN112" s="151"/>
      <c r="PQO112" s="151"/>
      <c r="PQP112" s="151"/>
      <c r="PQQ112" s="151"/>
      <c r="PQR112" s="151"/>
      <c r="PQS112" s="151"/>
      <c r="PQT112" s="151"/>
      <c r="PQU112" s="151"/>
      <c r="PQV112" s="151"/>
      <c r="PQW112" s="151"/>
      <c r="PQX112" s="151"/>
      <c r="PQY112" s="151"/>
      <c r="PQZ112" s="151"/>
      <c r="PRA112" s="151"/>
      <c r="PRB112" s="151"/>
      <c r="PRC112" s="151"/>
      <c r="PRD112" s="151"/>
      <c r="PRE112" s="151"/>
      <c r="PRF112" s="151"/>
      <c r="PRG112" s="151"/>
      <c r="PRH112" s="151"/>
      <c r="PRI112" s="151"/>
      <c r="PRJ112" s="151"/>
      <c r="PRK112" s="151"/>
      <c r="PRL112" s="151"/>
      <c r="PRM112" s="151"/>
      <c r="PRN112" s="151"/>
      <c r="PRO112" s="151"/>
      <c r="PRP112" s="151"/>
      <c r="PRQ112" s="151"/>
      <c r="PRR112" s="151"/>
      <c r="PRS112" s="151"/>
      <c r="PRT112" s="151"/>
      <c r="PRU112" s="151"/>
      <c r="PRV112" s="151"/>
      <c r="PRW112" s="151"/>
      <c r="PRX112" s="151"/>
      <c r="PRY112" s="151"/>
      <c r="PRZ112" s="151"/>
      <c r="PSA112" s="151"/>
      <c r="PSB112" s="151"/>
      <c r="PSC112" s="151"/>
      <c r="PSD112" s="151"/>
      <c r="PSE112" s="151"/>
      <c r="PSF112" s="151"/>
      <c r="PSG112" s="151"/>
      <c r="PSH112" s="151"/>
      <c r="PSI112" s="151"/>
      <c r="PSJ112" s="151"/>
      <c r="PSK112" s="151"/>
      <c r="PSL112" s="151"/>
      <c r="PSM112" s="151"/>
      <c r="PSN112" s="151"/>
      <c r="PSO112" s="151"/>
      <c r="PSP112" s="151"/>
      <c r="PSQ112" s="151"/>
      <c r="PSR112" s="151"/>
      <c r="PSS112" s="151"/>
      <c r="PST112" s="151"/>
      <c r="PSU112" s="151"/>
      <c r="PSV112" s="151"/>
      <c r="PSW112" s="151"/>
      <c r="PSX112" s="151"/>
      <c r="PSY112" s="151"/>
      <c r="PSZ112" s="151"/>
      <c r="PTA112" s="151"/>
      <c r="PTB112" s="151"/>
      <c r="PTC112" s="151"/>
      <c r="PTD112" s="151"/>
      <c r="PTE112" s="151"/>
      <c r="PTF112" s="151"/>
      <c r="PTG112" s="151"/>
      <c r="PTH112" s="151"/>
      <c r="PTI112" s="151"/>
      <c r="PTJ112" s="151"/>
      <c r="PTK112" s="151"/>
      <c r="PTL112" s="151"/>
      <c r="PTM112" s="151"/>
      <c r="PTN112" s="151"/>
      <c r="PTO112" s="151"/>
      <c r="PTP112" s="151"/>
      <c r="PTQ112" s="151"/>
      <c r="PTR112" s="151"/>
      <c r="PTS112" s="151"/>
      <c r="PTT112" s="151"/>
      <c r="PTU112" s="151"/>
      <c r="PTV112" s="151"/>
      <c r="PTW112" s="151"/>
      <c r="PTX112" s="151"/>
      <c r="PTY112" s="151"/>
      <c r="PTZ112" s="151"/>
      <c r="PUA112" s="151"/>
      <c r="PUB112" s="151"/>
      <c r="PUC112" s="151"/>
      <c r="PUD112" s="151"/>
      <c r="PUE112" s="151"/>
      <c r="PUF112" s="151"/>
      <c r="PUG112" s="151"/>
      <c r="PUH112" s="151"/>
      <c r="PUI112" s="151"/>
      <c r="PUJ112" s="151"/>
      <c r="PUK112" s="151"/>
      <c r="PUL112" s="151"/>
      <c r="PUM112" s="151"/>
      <c r="PUN112" s="151"/>
      <c r="PUO112" s="151"/>
      <c r="PUP112" s="151"/>
      <c r="PUQ112" s="151"/>
      <c r="PUR112" s="151"/>
      <c r="PUS112" s="151"/>
      <c r="PUT112" s="151"/>
      <c r="PUU112" s="151"/>
      <c r="PUV112" s="151"/>
      <c r="PUW112" s="151"/>
      <c r="PUX112" s="151"/>
      <c r="PUY112" s="151"/>
      <c r="PUZ112" s="151"/>
      <c r="PVA112" s="151"/>
      <c r="PVB112" s="151"/>
      <c r="PVC112" s="151"/>
      <c r="PVD112" s="151"/>
      <c r="PVE112" s="151"/>
      <c r="PVF112" s="151"/>
      <c r="PVG112" s="151"/>
      <c r="PVH112" s="151"/>
      <c r="PVI112" s="151"/>
      <c r="PVJ112" s="151"/>
      <c r="PVK112" s="151"/>
      <c r="PVL112" s="151"/>
      <c r="PVM112" s="151"/>
      <c r="PVN112" s="151"/>
      <c r="PVO112" s="151"/>
      <c r="PVP112" s="151"/>
      <c r="PVQ112" s="151"/>
      <c r="PVR112" s="151"/>
      <c r="PVS112" s="151"/>
      <c r="PVT112" s="151"/>
      <c r="PVU112" s="151"/>
      <c r="PVV112" s="151"/>
      <c r="PVW112" s="151"/>
      <c r="PVX112" s="151"/>
      <c r="PVY112" s="151"/>
      <c r="PVZ112" s="151"/>
      <c r="PWA112" s="151"/>
      <c r="PWB112" s="151"/>
      <c r="PWC112" s="151"/>
      <c r="PWD112" s="151"/>
      <c r="PWE112" s="151"/>
      <c r="PWF112" s="151"/>
      <c r="PWG112" s="151"/>
      <c r="PWH112" s="151"/>
      <c r="PWI112" s="151"/>
      <c r="PWJ112" s="151"/>
      <c r="PWK112" s="151"/>
      <c r="PWL112" s="151"/>
      <c r="PWM112" s="151"/>
      <c r="PWN112" s="151"/>
      <c r="PWO112" s="151"/>
      <c r="PWP112" s="151"/>
      <c r="PWQ112" s="151"/>
      <c r="PWR112" s="151"/>
      <c r="PWS112" s="151"/>
      <c r="PWT112" s="151"/>
      <c r="PWU112" s="151"/>
      <c r="PWV112" s="151"/>
      <c r="PWW112" s="151"/>
      <c r="PWX112" s="151"/>
      <c r="PWY112" s="151"/>
      <c r="PWZ112" s="151"/>
      <c r="PXA112" s="151"/>
      <c r="PXB112" s="151"/>
      <c r="PXC112" s="151"/>
      <c r="PXD112" s="151"/>
      <c r="PXE112" s="151"/>
      <c r="PXF112" s="151"/>
      <c r="PXG112" s="151"/>
      <c r="PXH112" s="151"/>
      <c r="PXI112" s="151"/>
      <c r="PXJ112" s="151"/>
      <c r="PXK112" s="151"/>
      <c r="PXL112" s="151"/>
      <c r="PXM112" s="151"/>
      <c r="PXN112" s="151"/>
      <c r="PXO112" s="151"/>
      <c r="PXP112" s="151"/>
      <c r="PXQ112" s="151"/>
      <c r="PXR112" s="151"/>
      <c r="PXS112" s="151"/>
      <c r="PXT112" s="151"/>
      <c r="PXU112" s="151"/>
      <c r="PXV112" s="151"/>
      <c r="PXW112" s="151"/>
      <c r="PXX112" s="151"/>
      <c r="PXY112" s="151"/>
      <c r="PXZ112" s="151"/>
      <c r="PYA112" s="151"/>
      <c r="PYB112" s="151"/>
      <c r="PYC112" s="151"/>
      <c r="PYD112" s="151"/>
      <c r="PYE112" s="151"/>
      <c r="PYF112" s="151"/>
      <c r="PYG112" s="151"/>
      <c r="PYH112" s="151"/>
      <c r="PYI112" s="151"/>
      <c r="PYJ112" s="151"/>
      <c r="PYK112" s="151"/>
      <c r="PYL112" s="151"/>
      <c r="PYM112" s="151"/>
      <c r="PYN112" s="151"/>
      <c r="PYO112" s="151"/>
      <c r="PYP112" s="151"/>
      <c r="PYQ112" s="151"/>
      <c r="PYR112" s="151"/>
      <c r="PYS112" s="151"/>
      <c r="PYT112" s="151"/>
      <c r="PYU112" s="151"/>
      <c r="PYV112" s="151"/>
      <c r="PYW112" s="151"/>
      <c r="PYX112" s="151"/>
      <c r="PYY112" s="151"/>
      <c r="PYZ112" s="151"/>
      <c r="PZA112" s="151"/>
      <c r="PZB112" s="151"/>
      <c r="PZC112" s="151"/>
      <c r="PZD112" s="151"/>
      <c r="PZE112" s="151"/>
      <c r="PZF112" s="151"/>
      <c r="PZG112" s="151"/>
      <c r="PZH112" s="151"/>
      <c r="PZI112" s="151"/>
      <c r="PZJ112" s="151"/>
      <c r="PZK112" s="151"/>
      <c r="PZL112" s="151"/>
      <c r="PZM112" s="151"/>
      <c r="PZN112" s="151"/>
      <c r="PZO112" s="151"/>
      <c r="PZP112" s="151"/>
      <c r="PZQ112" s="151"/>
      <c r="PZR112" s="151"/>
      <c r="PZS112" s="151"/>
      <c r="PZT112" s="151"/>
      <c r="PZU112" s="151"/>
      <c r="PZV112" s="151"/>
      <c r="PZW112" s="151"/>
      <c r="PZX112" s="151"/>
      <c r="PZY112" s="151"/>
      <c r="PZZ112" s="151"/>
      <c r="QAA112" s="151"/>
      <c r="QAB112" s="151"/>
      <c r="QAC112" s="151"/>
      <c r="QAD112" s="151"/>
      <c r="QAE112" s="151"/>
      <c r="QAF112" s="151"/>
      <c r="QAG112" s="151"/>
      <c r="QAH112" s="151"/>
      <c r="QAI112" s="151"/>
      <c r="QAJ112" s="151"/>
      <c r="QAK112" s="151"/>
      <c r="QAL112" s="151"/>
      <c r="QAM112" s="151"/>
      <c r="QAN112" s="151"/>
      <c r="QAO112" s="151"/>
      <c r="QAP112" s="151"/>
      <c r="QAQ112" s="151"/>
      <c r="QAR112" s="151"/>
      <c r="QAS112" s="151"/>
      <c r="QAT112" s="151"/>
      <c r="QAU112" s="151"/>
      <c r="QAV112" s="151"/>
      <c r="QAW112" s="151"/>
      <c r="QAX112" s="151"/>
      <c r="QAY112" s="151"/>
      <c r="QAZ112" s="151"/>
      <c r="QBA112" s="151"/>
      <c r="QBB112" s="151"/>
      <c r="QBC112" s="151"/>
      <c r="QBD112" s="151"/>
      <c r="QBE112" s="151"/>
      <c r="QBF112" s="151"/>
      <c r="QBG112" s="151"/>
      <c r="QBH112" s="151"/>
      <c r="QBI112" s="151"/>
      <c r="QBJ112" s="151"/>
      <c r="QBK112" s="151"/>
      <c r="QBL112" s="151"/>
      <c r="QBM112" s="151"/>
      <c r="QBN112" s="151"/>
      <c r="QBO112" s="151"/>
      <c r="QBP112" s="151"/>
      <c r="QBQ112" s="151"/>
      <c r="QBR112" s="151"/>
      <c r="QBS112" s="151"/>
      <c r="QBT112" s="151"/>
      <c r="QBU112" s="151"/>
      <c r="QBV112" s="151"/>
      <c r="QBW112" s="151"/>
      <c r="QBX112" s="151"/>
      <c r="QBY112" s="151"/>
      <c r="QBZ112" s="151"/>
      <c r="QCA112" s="151"/>
      <c r="QCB112" s="151"/>
      <c r="QCC112" s="151"/>
      <c r="QCD112" s="151"/>
      <c r="QCE112" s="151"/>
      <c r="QCF112" s="151"/>
      <c r="QCG112" s="151"/>
      <c r="QCH112" s="151"/>
      <c r="QCI112" s="151"/>
      <c r="QCJ112" s="151"/>
      <c r="QCK112" s="151"/>
      <c r="QCL112" s="151"/>
      <c r="QCM112" s="151"/>
      <c r="QCN112" s="151"/>
      <c r="QCO112" s="151"/>
      <c r="QCP112" s="151"/>
      <c r="QCQ112" s="151"/>
      <c r="QCR112" s="151"/>
      <c r="QCS112" s="151"/>
      <c r="QCT112" s="151"/>
      <c r="QCU112" s="151"/>
      <c r="QCV112" s="151"/>
      <c r="QCW112" s="151"/>
      <c r="QCX112" s="151"/>
      <c r="QCY112" s="151"/>
      <c r="QCZ112" s="151"/>
      <c r="QDA112" s="151"/>
      <c r="QDB112" s="151"/>
      <c r="QDC112" s="151"/>
      <c r="QDD112" s="151"/>
      <c r="QDE112" s="151"/>
      <c r="QDF112" s="151"/>
      <c r="QDG112" s="151"/>
      <c r="QDH112" s="151"/>
      <c r="QDI112" s="151"/>
      <c r="QDJ112" s="151"/>
      <c r="QDK112" s="151"/>
      <c r="QDL112" s="151"/>
      <c r="QDM112" s="151"/>
      <c r="QDN112" s="151"/>
      <c r="QDO112" s="151"/>
      <c r="QDP112" s="151"/>
      <c r="QDQ112" s="151"/>
      <c r="QDR112" s="151"/>
      <c r="QDS112" s="151"/>
      <c r="QDT112" s="151"/>
      <c r="QDU112" s="151"/>
      <c r="QDV112" s="151"/>
      <c r="QDW112" s="151"/>
      <c r="QDX112" s="151"/>
      <c r="QDY112" s="151"/>
      <c r="QDZ112" s="151"/>
      <c r="QEA112" s="151"/>
      <c r="QEB112" s="151"/>
      <c r="QEC112" s="151"/>
      <c r="QED112" s="151"/>
      <c r="QEE112" s="151"/>
      <c r="QEF112" s="151"/>
      <c r="QEG112" s="151"/>
      <c r="QEH112" s="151"/>
      <c r="QEI112" s="151"/>
      <c r="QEJ112" s="151"/>
      <c r="QEK112" s="151"/>
      <c r="QEL112" s="151"/>
      <c r="QEM112" s="151"/>
      <c r="QEN112" s="151"/>
      <c r="QEO112" s="151"/>
      <c r="QEP112" s="151"/>
      <c r="QEQ112" s="151"/>
      <c r="QER112" s="151"/>
      <c r="QES112" s="151"/>
      <c r="QET112" s="151"/>
      <c r="QEU112" s="151"/>
      <c r="QEV112" s="151"/>
      <c r="QEW112" s="151"/>
      <c r="QEX112" s="151"/>
      <c r="QEY112" s="151"/>
      <c r="QEZ112" s="151"/>
      <c r="QFA112" s="151"/>
      <c r="QFB112" s="151"/>
      <c r="QFC112" s="151"/>
      <c r="QFD112" s="151"/>
      <c r="QFE112" s="151"/>
      <c r="QFF112" s="151"/>
      <c r="QFG112" s="151"/>
      <c r="QFH112" s="151"/>
      <c r="QFI112" s="151"/>
      <c r="QFJ112" s="151"/>
      <c r="QFK112" s="151"/>
      <c r="QFL112" s="151"/>
      <c r="QFM112" s="151"/>
      <c r="QFN112" s="151"/>
      <c r="QFO112" s="151"/>
      <c r="QFP112" s="151"/>
      <c r="QFQ112" s="151"/>
      <c r="QFR112" s="151"/>
      <c r="QFS112" s="151"/>
      <c r="QFT112" s="151"/>
      <c r="QFU112" s="151"/>
      <c r="QFV112" s="151"/>
      <c r="QFW112" s="151"/>
      <c r="QFX112" s="151"/>
      <c r="QFY112" s="151"/>
      <c r="QFZ112" s="151"/>
      <c r="QGA112" s="151"/>
      <c r="QGB112" s="151"/>
      <c r="QGC112" s="151"/>
      <c r="QGD112" s="151"/>
      <c r="QGE112" s="151"/>
      <c r="QGF112" s="151"/>
      <c r="QGG112" s="151"/>
      <c r="QGH112" s="151"/>
      <c r="QGI112" s="151"/>
      <c r="QGJ112" s="151"/>
      <c r="QGK112" s="151"/>
      <c r="QGL112" s="151"/>
      <c r="QGM112" s="151"/>
      <c r="QGN112" s="151"/>
      <c r="QGO112" s="151"/>
      <c r="QGP112" s="151"/>
      <c r="QGQ112" s="151"/>
      <c r="QGR112" s="151"/>
      <c r="QGS112" s="151"/>
      <c r="QGT112" s="151"/>
      <c r="QGU112" s="151"/>
      <c r="QGV112" s="151"/>
      <c r="QGW112" s="151"/>
      <c r="QGX112" s="151"/>
      <c r="QGY112" s="151"/>
      <c r="QGZ112" s="151"/>
      <c r="QHA112" s="151"/>
      <c r="QHB112" s="151"/>
      <c r="QHC112" s="151"/>
      <c r="QHD112" s="151"/>
      <c r="QHE112" s="151"/>
      <c r="QHF112" s="151"/>
      <c r="QHG112" s="151"/>
      <c r="QHH112" s="151"/>
      <c r="QHI112" s="151"/>
      <c r="QHJ112" s="151"/>
      <c r="QHK112" s="151"/>
      <c r="QHL112" s="151"/>
      <c r="QHM112" s="151"/>
      <c r="QHN112" s="151"/>
      <c r="QHO112" s="151"/>
      <c r="QHP112" s="151"/>
      <c r="QHQ112" s="151"/>
      <c r="QHR112" s="151"/>
      <c r="QHS112" s="151"/>
      <c r="QHT112" s="151"/>
      <c r="QHU112" s="151"/>
      <c r="QHV112" s="151"/>
      <c r="QHW112" s="151"/>
      <c r="QHX112" s="151"/>
      <c r="QHY112" s="151"/>
      <c r="QHZ112" s="151"/>
      <c r="QIA112" s="151"/>
      <c r="QIB112" s="151"/>
      <c r="QIC112" s="151"/>
      <c r="QID112" s="151"/>
      <c r="QIE112" s="151"/>
      <c r="QIF112" s="151"/>
      <c r="QIG112" s="151"/>
      <c r="QIH112" s="151"/>
      <c r="QII112" s="151"/>
      <c r="QIJ112" s="151"/>
      <c r="QIK112" s="151"/>
      <c r="QIL112" s="151"/>
      <c r="QIM112" s="151"/>
      <c r="QIN112" s="151"/>
      <c r="QIO112" s="151"/>
      <c r="QIP112" s="151"/>
      <c r="QIQ112" s="151"/>
      <c r="QIR112" s="151"/>
      <c r="QIS112" s="151"/>
      <c r="QIT112" s="151"/>
      <c r="QIU112" s="151"/>
      <c r="QIV112" s="151"/>
      <c r="QIW112" s="151"/>
      <c r="QIX112" s="151"/>
      <c r="QIY112" s="151"/>
      <c r="QIZ112" s="151"/>
      <c r="QJA112" s="151"/>
      <c r="QJB112" s="151"/>
      <c r="QJC112" s="151"/>
      <c r="QJD112" s="151"/>
      <c r="QJE112" s="151"/>
      <c r="QJF112" s="151"/>
      <c r="QJG112" s="151"/>
      <c r="QJH112" s="151"/>
      <c r="QJI112" s="151"/>
      <c r="QJJ112" s="151"/>
      <c r="QJK112" s="151"/>
      <c r="QJL112" s="151"/>
      <c r="QJM112" s="151"/>
      <c r="QJN112" s="151"/>
      <c r="QJO112" s="151"/>
      <c r="QJP112" s="151"/>
      <c r="QJQ112" s="151"/>
      <c r="QJR112" s="151"/>
      <c r="QJS112" s="151"/>
      <c r="QJT112" s="151"/>
      <c r="QJU112" s="151"/>
      <c r="QJV112" s="151"/>
      <c r="QJW112" s="151"/>
      <c r="QJX112" s="151"/>
      <c r="QJY112" s="151"/>
      <c r="QJZ112" s="151"/>
      <c r="QKA112" s="151"/>
      <c r="QKB112" s="151"/>
      <c r="QKC112" s="151"/>
      <c r="QKD112" s="151"/>
      <c r="QKE112" s="151"/>
      <c r="QKF112" s="151"/>
      <c r="QKG112" s="151"/>
      <c r="QKH112" s="151"/>
      <c r="QKI112" s="151"/>
      <c r="QKJ112" s="151"/>
      <c r="QKK112" s="151"/>
      <c r="QKL112" s="151"/>
      <c r="QKM112" s="151"/>
      <c r="QKN112" s="151"/>
      <c r="QKO112" s="151"/>
      <c r="QKP112" s="151"/>
      <c r="QKQ112" s="151"/>
      <c r="QKR112" s="151"/>
      <c r="QKS112" s="151"/>
      <c r="QKT112" s="151"/>
      <c r="QKU112" s="151"/>
      <c r="QKV112" s="151"/>
      <c r="QKW112" s="151"/>
      <c r="QKX112" s="151"/>
      <c r="QKY112" s="151"/>
      <c r="QKZ112" s="151"/>
      <c r="QLA112" s="151"/>
      <c r="QLB112" s="151"/>
      <c r="QLC112" s="151"/>
      <c r="QLD112" s="151"/>
      <c r="QLE112" s="151"/>
      <c r="QLF112" s="151"/>
      <c r="QLG112" s="151"/>
      <c r="QLH112" s="151"/>
      <c r="QLI112" s="151"/>
      <c r="QLJ112" s="151"/>
      <c r="QLK112" s="151"/>
      <c r="QLL112" s="151"/>
      <c r="QLM112" s="151"/>
      <c r="QLN112" s="151"/>
      <c r="QLO112" s="151"/>
      <c r="QLP112" s="151"/>
      <c r="QLQ112" s="151"/>
      <c r="QLR112" s="151"/>
      <c r="QLS112" s="151"/>
      <c r="QLT112" s="151"/>
      <c r="QLU112" s="151"/>
      <c r="QLV112" s="151"/>
      <c r="QLW112" s="151"/>
      <c r="QLX112" s="151"/>
      <c r="QLY112" s="151"/>
      <c r="QLZ112" s="151"/>
      <c r="QMA112" s="151"/>
      <c r="QMB112" s="151"/>
      <c r="QMC112" s="151"/>
      <c r="QMD112" s="151"/>
      <c r="QME112" s="151"/>
      <c r="QMF112" s="151"/>
      <c r="QMG112" s="151"/>
      <c r="QMH112" s="151"/>
      <c r="QMI112" s="151"/>
      <c r="QMJ112" s="151"/>
      <c r="QMK112" s="151"/>
      <c r="QML112" s="151"/>
      <c r="QMM112" s="151"/>
      <c r="QMN112" s="151"/>
      <c r="QMO112" s="151"/>
      <c r="QMP112" s="151"/>
      <c r="QMQ112" s="151"/>
      <c r="QMR112" s="151"/>
      <c r="QMS112" s="151"/>
      <c r="QMT112" s="151"/>
      <c r="QMU112" s="151"/>
      <c r="QMV112" s="151"/>
      <c r="QMW112" s="151"/>
      <c r="QMX112" s="151"/>
      <c r="QMY112" s="151"/>
      <c r="QMZ112" s="151"/>
      <c r="QNA112" s="151"/>
      <c r="QNB112" s="151"/>
      <c r="QNC112" s="151"/>
      <c r="QND112" s="151"/>
      <c r="QNE112" s="151"/>
      <c r="QNF112" s="151"/>
      <c r="QNG112" s="151"/>
      <c r="QNH112" s="151"/>
      <c r="QNI112" s="151"/>
      <c r="QNJ112" s="151"/>
      <c r="QNK112" s="151"/>
      <c r="QNL112" s="151"/>
      <c r="QNM112" s="151"/>
      <c r="QNN112" s="151"/>
      <c r="QNO112" s="151"/>
      <c r="QNP112" s="151"/>
      <c r="QNQ112" s="151"/>
      <c r="QNR112" s="151"/>
      <c r="QNS112" s="151"/>
      <c r="QNT112" s="151"/>
      <c r="QNU112" s="151"/>
      <c r="QNV112" s="151"/>
      <c r="QNW112" s="151"/>
      <c r="QNX112" s="151"/>
      <c r="QNY112" s="151"/>
      <c r="QNZ112" s="151"/>
      <c r="QOA112" s="151"/>
      <c r="QOB112" s="151"/>
      <c r="QOC112" s="151"/>
      <c r="QOD112" s="151"/>
      <c r="QOE112" s="151"/>
      <c r="QOF112" s="151"/>
      <c r="QOG112" s="151"/>
      <c r="QOH112" s="151"/>
      <c r="QOI112" s="151"/>
      <c r="QOJ112" s="151"/>
      <c r="QOK112" s="151"/>
      <c r="QOL112" s="151"/>
      <c r="QOM112" s="151"/>
      <c r="QON112" s="151"/>
      <c r="QOO112" s="151"/>
      <c r="QOP112" s="151"/>
      <c r="QOQ112" s="151"/>
      <c r="QOR112" s="151"/>
      <c r="QOS112" s="151"/>
      <c r="QOT112" s="151"/>
      <c r="QOU112" s="151"/>
      <c r="QOV112" s="151"/>
      <c r="QOW112" s="151"/>
      <c r="QOX112" s="151"/>
      <c r="QOY112" s="151"/>
      <c r="QOZ112" s="151"/>
      <c r="QPA112" s="151"/>
      <c r="QPB112" s="151"/>
      <c r="QPC112" s="151"/>
      <c r="QPD112" s="151"/>
      <c r="QPE112" s="151"/>
      <c r="QPF112" s="151"/>
      <c r="QPG112" s="151"/>
      <c r="QPH112" s="151"/>
      <c r="QPI112" s="151"/>
      <c r="QPJ112" s="151"/>
      <c r="QPK112" s="151"/>
      <c r="QPL112" s="151"/>
      <c r="QPM112" s="151"/>
      <c r="QPN112" s="151"/>
      <c r="QPO112" s="151"/>
      <c r="QPP112" s="151"/>
      <c r="QPQ112" s="151"/>
      <c r="QPR112" s="151"/>
      <c r="QPS112" s="151"/>
      <c r="QPT112" s="151"/>
      <c r="QPU112" s="151"/>
      <c r="QPV112" s="151"/>
      <c r="QPW112" s="151"/>
      <c r="QPX112" s="151"/>
      <c r="QPY112" s="151"/>
      <c r="QPZ112" s="151"/>
      <c r="QQA112" s="151"/>
      <c r="QQB112" s="151"/>
      <c r="QQC112" s="151"/>
      <c r="QQD112" s="151"/>
      <c r="QQE112" s="151"/>
      <c r="QQF112" s="151"/>
      <c r="QQG112" s="151"/>
      <c r="QQH112" s="151"/>
      <c r="QQI112" s="151"/>
      <c r="QQJ112" s="151"/>
      <c r="QQK112" s="151"/>
      <c r="QQL112" s="151"/>
      <c r="QQM112" s="151"/>
      <c r="QQN112" s="151"/>
      <c r="QQO112" s="151"/>
      <c r="QQP112" s="151"/>
      <c r="QQQ112" s="151"/>
      <c r="QQR112" s="151"/>
      <c r="QQS112" s="151"/>
      <c r="QQT112" s="151"/>
      <c r="QQU112" s="151"/>
      <c r="QQV112" s="151"/>
      <c r="QQW112" s="151"/>
      <c r="QQX112" s="151"/>
      <c r="QQY112" s="151"/>
      <c r="QQZ112" s="151"/>
      <c r="QRA112" s="151"/>
      <c r="QRB112" s="151"/>
      <c r="QRC112" s="151"/>
      <c r="QRD112" s="151"/>
      <c r="QRE112" s="151"/>
      <c r="QRF112" s="151"/>
      <c r="QRG112" s="151"/>
      <c r="QRH112" s="151"/>
      <c r="QRI112" s="151"/>
      <c r="QRJ112" s="151"/>
      <c r="QRK112" s="151"/>
      <c r="QRL112" s="151"/>
      <c r="QRM112" s="151"/>
      <c r="QRN112" s="151"/>
      <c r="QRO112" s="151"/>
      <c r="QRP112" s="151"/>
      <c r="QRQ112" s="151"/>
      <c r="QRR112" s="151"/>
      <c r="QRS112" s="151"/>
      <c r="QRT112" s="151"/>
      <c r="QRU112" s="151"/>
      <c r="QRV112" s="151"/>
      <c r="QRW112" s="151"/>
      <c r="QRX112" s="151"/>
      <c r="QRY112" s="151"/>
      <c r="QRZ112" s="151"/>
      <c r="QSA112" s="151"/>
      <c r="QSB112" s="151"/>
      <c r="QSC112" s="151"/>
      <c r="QSD112" s="151"/>
      <c r="QSE112" s="151"/>
      <c r="QSF112" s="151"/>
      <c r="QSG112" s="151"/>
      <c r="QSH112" s="151"/>
      <c r="QSI112" s="151"/>
      <c r="QSJ112" s="151"/>
      <c r="QSK112" s="151"/>
      <c r="QSL112" s="151"/>
      <c r="QSM112" s="151"/>
      <c r="QSN112" s="151"/>
      <c r="QSO112" s="151"/>
      <c r="QSP112" s="151"/>
      <c r="QSQ112" s="151"/>
      <c r="QSR112" s="151"/>
      <c r="QSS112" s="151"/>
      <c r="QST112" s="151"/>
      <c r="QSU112" s="151"/>
      <c r="QSV112" s="151"/>
      <c r="QSW112" s="151"/>
      <c r="QSX112" s="151"/>
      <c r="QSY112" s="151"/>
      <c r="QSZ112" s="151"/>
      <c r="QTA112" s="151"/>
      <c r="QTB112" s="151"/>
      <c r="QTC112" s="151"/>
      <c r="QTD112" s="151"/>
      <c r="QTE112" s="151"/>
      <c r="QTF112" s="151"/>
      <c r="QTG112" s="151"/>
      <c r="QTH112" s="151"/>
      <c r="QTI112" s="151"/>
      <c r="QTJ112" s="151"/>
      <c r="QTK112" s="151"/>
      <c r="QTL112" s="151"/>
      <c r="QTM112" s="151"/>
      <c r="QTN112" s="151"/>
      <c r="QTO112" s="151"/>
      <c r="QTP112" s="151"/>
      <c r="QTQ112" s="151"/>
      <c r="QTR112" s="151"/>
      <c r="QTS112" s="151"/>
      <c r="QTT112" s="151"/>
      <c r="QTU112" s="151"/>
      <c r="QTV112" s="151"/>
      <c r="QTW112" s="151"/>
      <c r="QTX112" s="151"/>
      <c r="QTY112" s="151"/>
      <c r="QTZ112" s="151"/>
      <c r="QUA112" s="151"/>
      <c r="QUB112" s="151"/>
      <c r="QUC112" s="151"/>
      <c r="QUD112" s="151"/>
      <c r="QUE112" s="151"/>
      <c r="QUF112" s="151"/>
      <c r="QUG112" s="151"/>
      <c r="QUH112" s="151"/>
      <c r="QUI112" s="151"/>
      <c r="QUJ112" s="151"/>
      <c r="QUK112" s="151"/>
      <c r="QUL112" s="151"/>
      <c r="QUM112" s="151"/>
      <c r="QUN112" s="151"/>
      <c r="QUO112" s="151"/>
      <c r="QUP112" s="151"/>
      <c r="QUQ112" s="151"/>
      <c r="QUR112" s="151"/>
      <c r="QUS112" s="151"/>
      <c r="QUT112" s="151"/>
      <c r="QUU112" s="151"/>
      <c r="QUV112" s="151"/>
      <c r="QUW112" s="151"/>
      <c r="QUX112" s="151"/>
      <c r="QUY112" s="151"/>
      <c r="QUZ112" s="151"/>
      <c r="QVA112" s="151"/>
      <c r="QVB112" s="151"/>
      <c r="QVC112" s="151"/>
      <c r="QVD112" s="151"/>
      <c r="QVE112" s="151"/>
      <c r="QVF112" s="151"/>
      <c r="QVG112" s="151"/>
      <c r="QVH112" s="151"/>
      <c r="QVI112" s="151"/>
      <c r="QVJ112" s="151"/>
      <c r="QVK112" s="151"/>
      <c r="QVL112" s="151"/>
      <c r="QVM112" s="151"/>
      <c r="QVN112" s="151"/>
      <c r="QVO112" s="151"/>
      <c r="QVP112" s="151"/>
      <c r="QVQ112" s="151"/>
      <c r="QVR112" s="151"/>
      <c r="QVS112" s="151"/>
      <c r="QVT112" s="151"/>
      <c r="QVU112" s="151"/>
      <c r="QVV112" s="151"/>
      <c r="QVW112" s="151"/>
      <c r="QVX112" s="151"/>
      <c r="QVY112" s="151"/>
      <c r="QVZ112" s="151"/>
      <c r="QWA112" s="151"/>
      <c r="QWB112" s="151"/>
      <c r="QWC112" s="151"/>
      <c r="QWD112" s="151"/>
      <c r="QWE112" s="151"/>
      <c r="QWF112" s="151"/>
      <c r="QWG112" s="151"/>
      <c r="QWH112" s="151"/>
      <c r="QWI112" s="151"/>
      <c r="QWJ112" s="151"/>
      <c r="QWK112" s="151"/>
      <c r="QWL112" s="151"/>
      <c r="QWM112" s="151"/>
      <c r="QWN112" s="151"/>
      <c r="QWO112" s="151"/>
      <c r="QWP112" s="151"/>
      <c r="QWQ112" s="151"/>
      <c r="QWR112" s="151"/>
      <c r="QWS112" s="151"/>
      <c r="QWT112" s="151"/>
      <c r="QWU112" s="151"/>
      <c r="QWV112" s="151"/>
      <c r="QWW112" s="151"/>
      <c r="QWX112" s="151"/>
      <c r="QWY112" s="151"/>
      <c r="QWZ112" s="151"/>
      <c r="QXA112" s="151"/>
      <c r="QXB112" s="151"/>
      <c r="QXC112" s="151"/>
      <c r="QXD112" s="151"/>
      <c r="QXE112" s="151"/>
      <c r="QXF112" s="151"/>
      <c r="QXG112" s="151"/>
      <c r="QXH112" s="151"/>
      <c r="QXI112" s="151"/>
      <c r="QXJ112" s="151"/>
      <c r="QXK112" s="151"/>
      <c r="QXL112" s="151"/>
      <c r="QXM112" s="151"/>
      <c r="QXN112" s="151"/>
      <c r="QXO112" s="151"/>
      <c r="QXP112" s="151"/>
      <c r="QXQ112" s="151"/>
      <c r="QXR112" s="151"/>
      <c r="QXS112" s="151"/>
      <c r="QXT112" s="151"/>
      <c r="QXU112" s="151"/>
      <c r="QXV112" s="151"/>
      <c r="QXW112" s="151"/>
      <c r="QXX112" s="151"/>
      <c r="QXY112" s="151"/>
      <c r="QXZ112" s="151"/>
      <c r="QYA112" s="151"/>
      <c r="QYB112" s="151"/>
      <c r="QYC112" s="151"/>
      <c r="QYD112" s="151"/>
      <c r="QYE112" s="151"/>
      <c r="QYF112" s="151"/>
      <c r="QYG112" s="151"/>
      <c r="QYH112" s="151"/>
      <c r="QYI112" s="151"/>
      <c r="QYJ112" s="151"/>
      <c r="QYK112" s="151"/>
      <c r="QYL112" s="151"/>
      <c r="QYM112" s="151"/>
      <c r="QYN112" s="151"/>
      <c r="QYO112" s="151"/>
      <c r="QYP112" s="151"/>
      <c r="QYQ112" s="151"/>
      <c r="QYR112" s="151"/>
      <c r="QYS112" s="151"/>
      <c r="QYT112" s="151"/>
      <c r="QYU112" s="151"/>
      <c r="QYV112" s="151"/>
      <c r="QYW112" s="151"/>
      <c r="QYX112" s="151"/>
      <c r="QYY112" s="151"/>
      <c r="QYZ112" s="151"/>
      <c r="QZA112" s="151"/>
      <c r="QZB112" s="151"/>
      <c r="QZC112" s="151"/>
      <c r="QZD112" s="151"/>
      <c r="QZE112" s="151"/>
      <c r="QZF112" s="151"/>
      <c r="QZG112" s="151"/>
      <c r="QZH112" s="151"/>
      <c r="QZI112" s="151"/>
      <c r="QZJ112" s="151"/>
      <c r="QZK112" s="151"/>
      <c r="QZL112" s="151"/>
      <c r="QZM112" s="151"/>
      <c r="QZN112" s="151"/>
      <c r="QZO112" s="151"/>
      <c r="QZP112" s="151"/>
      <c r="QZQ112" s="151"/>
      <c r="QZR112" s="151"/>
      <c r="QZS112" s="151"/>
      <c r="QZT112" s="151"/>
      <c r="QZU112" s="151"/>
      <c r="QZV112" s="151"/>
      <c r="QZW112" s="151"/>
      <c r="QZX112" s="151"/>
      <c r="QZY112" s="151"/>
      <c r="QZZ112" s="151"/>
      <c r="RAA112" s="151"/>
      <c r="RAB112" s="151"/>
      <c r="RAC112" s="151"/>
      <c r="RAD112" s="151"/>
      <c r="RAE112" s="151"/>
      <c r="RAF112" s="151"/>
      <c r="RAG112" s="151"/>
      <c r="RAH112" s="151"/>
      <c r="RAI112" s="151"/>
      <c r="RAJ112" s="151"/>
      <c r="RAK112" s="151"/>
      <c r="RAL112" s="151"/>
      <c r="RAM112" s="151"/>
      <c r="RAN112" s="151"/>
      <c r="RAO112" s="151"/>
      <c r="RAP112" s="151"/>
      <c r="RAQ112" s="151"/>
      <c r="RAR112" s="151"/>
      <c r="RAS112" s="151"/>
      <c r="RAT112" s="151"/>
      <c r="RAU112" s="151"/>
      <c r="RAV112" s="151"/>
      <c r="RAW112" s="151"/>
      <c r="RAX112" s="151"/>
      <c r="RAY112" s="151"/>
      <c r="RAZ112" s="151"/>
      <c r="RBA112" s="151"/>
      <c r="RBB112" s="151"/>
      <c r="RBC112" s="151"/>
      <c r="RBD112" s="151"/>
      <c r="RBE112" s="151"/>
      <c r="RBF112" s="151"/>
      <c r="RBG112" s="151"/>
      <c r="RBH112" s="151"/>
      <c r="RBI112" s="151"/>
      <c r="RBJ112" s="151"/>
      <c r="RBK112" s="151"/>
      <c r="RBL112" s="151"/>
      <c r="RBM112" s="151"/>
      <c r="RBN112" s="151"/>
      <c r="RBO112" s="151"/>
      <c r="RBP112" s="151"/>
      <c r="RBQ112" s="151"/>
      <c r="RBR112" s="151"/>
      <c r="RBS112" s="151"/>
      <c r="RBT112" s="151"/>
      <c r="RBU112" s="151"/>
      <c r="RBV112" s="151"/>
      <c r="RBW112" s="151"/>
      <c r="RBX112" s="151"/>
      <c r="RBY112" s="151"/>
      <c r="RBZ112" s="151"/>
      <c r="RCA112" s="151"/>
      <c r="RCB112" s="151"/>
      <c r="RCC112" s="151"/>
      <c r="RCD112" s="151"/>
      <c r="RCE112" s="151"/>
      <c r="RCF112" s="151"/>
      <c r="RCG112" s="151"/>
      <c r="RCH112" s="151"/>
      <c r="RCI112" s="151"/>
      <c r="RCJ112" s="151"/>
      <c r="RCK112" s="151"/>
      <c r="RCL112" s="151"/>
      <c r="RCM112" s="151"/>
      <c r="RCN112" s="151"/>
      <c r="RCO112" s="151"/>
      <c r="RCP112" s="151"/>
      <c r="RCQ112" s="151"/>
      <c r="RCR112" s="151"/>
      <c r="RCS112" s="151"/>
      <c r="RCT112" s="151"/>
      <c r="RCU112" s="151"/>
      <c r="RCV112" s="151"/>
      <c r="RCW112" s="151"/>
      <c r="RCX112" s="151"/>
      <c r="RCY112" s="151"/>
      <c r="RCZ112" s="151"/>
      <c r="RDA112" s="151"/>
      <c r="RDB112" s="151"/>
      <c r="RDC112" s="151"/>
      <c r="RDD112" s="151"/>
      <c r="RDE112" s="151"/>
      <c r="RDF112" s="151"/>
      <c r="RDG112" s="151"/>
      <c r="RDH112" s="151"/>
      <c r="RDI112" s="151"/>
      <c r="RDJ112" s="151"/>
      <c r="RDK112" s="151"/>
      <c r="RDL112" s="151"/>
      <c r="RDM112" s="151"/>
      <c r="RDN112" s="151"/>
      <c r="RDO112" s="151"/>
      <c r="RDP112" s="151"/>
      <c r="RDQ112" s="151"/>
      <c r="RDR112" s="151"/>
      <c r="RDS112" s="151"/>
      <c r="RDT112" s="151"/>
      <c r="RDU112" s="151"/>
      <c r="RDV112" s="151"/>
      <c r="RDW112" s="151"/>
      <c r="RDX112" s="151"/>
      <c r="RDY112" s="151"/>
      <c r="RDZ112" s="151"/>
      <c r="REA112" s="151"/>
      <c r="REB112" s="151"/>
      <c r="REC112" s="151"/>
      <c r="RED112" s="151"/>
      <c r="REE112" s="151"/>
      <c r="REF112" s="151"/>
      <c r="REG112" s="151"/>
      <c r="REH112" s="151"/>
      <c r="REI112" s="151"/>
      <c r="REJ112" s="151"/>
      <c r="REK112" s="151"/>
      <c r="REL112" s="151"/>
      <c r="REM112" s="151"/>
      <c r="REN112" s="151"/>
      <c r="REO112" s="151"/>
      <c r="REP112" s="151"/>
      <c r="REQ112" s="151"/>
      <c r="RER112" s="151"/>
      <c r="RES112" s="151"/>
      <c r="RET112" s="151"/>
      <c r="REU112" s="151"/>
      <c r="REV112" s="151"/>
      <c r="REW112" s="151"/>
      <c r="REX112" s="151"/>
      <c r="REY112" s="151"/>
      <c r="REZ112" s="151"/>
      <c r="RFA112" s="151"/>
      <c r="RFB112" s="151"/>
      <c r="RFC112" s="151"/>
      <c r="RFD112" s="151"/>
      <c r="RFE112" s="151"/>
      <c r="RFF112" s="151"/>
      <c r="RFG112" s="151"/>
      <c r="RFH112" s="151"/>
      <c r="RFI112" s="151"/>
      <c r="RFJ112" s="151"/>
      <c r="RFK112" s="151"/>
      <c r="RFL112" s="151"/>
      <c r="RFM112" s="151"/>
      <c r="RFN112" s="151"/>
      <c r="RFO112" s="151"/>
      <c r="RFP112" s="151"/>
      <c r="RFQ112" s="151"/>
      <c r="RFR112" s="151"/>
      <c r="RFS112" s="151"/>
      <c r="RFT112" s="151"/>
      <c r="RFU112" s="151"/>
      <c r="RFV112" s="151"/>
      <c r="RFW112" s="151"/>
      <c r="RFX112" s="151"/>
      <c r="RFY112" s="151"/>
      <c r="RFZ112" s="151"/>
      <c r="RGA112" s="151"/>
      <c r="RGB112" s="151"/>
      <c r="RGC112" s="151"/>
      <c r="RGD112" s="151"/>
      <c r="RGE112" s="151"/>
      <c r="RGF112" s="151"/>
      <c r="RGG112" s="151"/>
      <c r="RGH112" s="151"/>
      <c r="RGI112" s="151"/>
      <c r="RGJ112" s="151"/>
      <c r="RGK112" s="151"/>
      <c r="RGL112" s="151"/>
      <c r="RGM112" s="151"/>
      <c r="RGN112" s="151"/>
      <c r="RGO112" s="151"/>
      <c r="RGP112" s="151"/>
      <c r="RGQ112" s="151"/>
      <c r="RGR112" s="151"/>
      <c r="RGS112" s="151"/>
      <c r="RGT112" s="151"/>
      <c r="RGU112" s="151"/>
      <c r="RGV112" s="151"/>
      <c r="RGW112" s="151"/>
      <c r="RGX112" s="151"/>
      <c r="RGY112" s="151"/>
      <c r="RGZ112" s="151"/>
      <c r="RHA112" s="151"/>
      <c r="RHB112" s="151"/>
      <c r="RHC112" s="151"/>
      <c r="RHD112" s="151"/>
      <c r="RHE112" s="151"/>
      <c r="RHF112" s="151"/>
      <c r="RHG112" s="151"/>
      <c r="RHH112" s="151"/>
      <c r="RHI112" s="151"/>
      <c r="RHJ112" s="151"/>
      <c r="RHK112" s="151"/>
      <c r="RHL112" s="151"/>
      <c r="RHM112" s="151"/>
      <c r="RHN112" s="151"/>
      <c r="RHO112" s="151"/>
      <c r="RHP112" s="151"/>
      <c r="RHQ112" s="151"/>
      <c r="RHR112" s="151"/>
      <c r="RHS112" s="151"/>
      <c r="RHT112" s="151"/>
      <c r="RHU112" s="151"/>
      <c r="RHV112" s="151"/>
      <c r="RHW112" s="151"/>
      <c r="RHX112" s="151"/>
      <c r="RHY112" s="151"/>
      <c r="RHZ112" s="151"/>
      <c r="RIA112" s="151"/>
      <c r="RIB112" s="151"/>
      <c r="RIC112" s="151"/>
      <c r="RID112" s="151"/>
      <c r="RIE112" s="151"/>
      <c r="RIF112" s="151"/>
      <c r="RIG112" s="151"/>
      <c r="RIH112" s="151"/>
      <c r="RII112" s="151"/>
      <c r="RIJ112" s="151"/>
      <c r="RIK112" s="151"/>
      <c r="RIL112" s="151"/>
      <c r="RIM112" s="151"/>
      <c r="RIN112" s="151"/>
      <c r="RIO112" s="151"/>
      <c r="RIP112" s="151"/>
      <c r="RIQ112" s="151"/>
      <c r="RIR112" s="151"/>
      <c r="RIS112" s="151"/>
      <c r="RIT112" s="151"/>
      <c r="RIU112" s="151"/>
      <c r="RIV112" s="151"/>
      <c r="RIW112" s="151"/>
      <c r="RIX112" s="151"/>
      <c r="RIY112" s="151"/>
      <c r="RIZ112" s="151"/>
      <c r="RJA112" s="151"/>
      <c r="RJB112" s="151"/>
      <c r="RJC112" s="151"/>
      <c r="RJD112" s="151"/>
      <c r="RJE112" s="151"/>
      <c r="RJF112" s="151"/>
      <c r="RJG112" s="151"/>
      <c r="RJH112" s="151"/>
      <c r="RJI112" s="151"/>
      <c r="RJJ112" s="151"/>
      <c r="RJK112" s="151"/>
      <c r="RJL112" s="151"/>
      <c r="RJM112" s="151"/>
      <c r="RJN112" s="151"/>
      <c r="RJO112" s="151"/>
      <c r="RJP112" s="151"/>
      <c r="RJQ112" s="151"/>
      <c r="RJR112" s="151"/>
      <c r="RJS112" s="151"/>
      <c r="RJT112" s="151"/>
      <c r="RJU112" s="151"/>
      <c r="RJV112" s="151"/>
      <c r="RJW112" s="151"/>
      <c r="RJX112" s="151"/>
      <c r="RJY112" s="151"/>
      <c r="RJZ112" s="151"/>
      <c r="RKA112" s="151"/>
      <c r="RKB112" s="151"/>
      <c r="RKC112" s="151"/>
      <c r="RKD112" s="151"/>
      <c r="RKE112" s="151"/>
      <c r="RKF112" s="151"/>
      <c r="RKG112" s="151"/>
      <c r="RKH112" s="151"/>
      <c r="RKI112" s="151"/>
      <c r="RKJ112" s="151"/>
      <c r="RKK112" s="151"/>
      <c r="RKL112" s="151"/>
      <c r="RKM112" s="151"/>
      <c r="RKN112" s="151"/>
      <c r="RKO112" s="151"/>
      <c r="RKP112" s="151"/>
      <c r="RKQ112" s="151"/>
      <c r="RKR112" s="151"/>
      <c r="RKS112" s="151"/>
      <c r="RKT112" s="151"/>
      <c r="RKU112" s="151"/>
      <c r="RKV112" s="151"/>
      <c r="RKW112" s="151"/>
      <c r="RKX112" s="151"/>
      <c r="RKY112" s="151"/>
      <c r="RKZ112" s="151"/>
      <c r="RLA112" s="151"/>
      <c r="RLB112" s="151"/>
      <c r="RLC112" s="151"/>
      <c r="RLD112" s="151"/>
      <c r="RLE112" s="151"/>
      <c r="RLF112" s="151"/>
      <c r="RLG112" s="151"/>
      <c r="RLH112" s="151"/>
      <c r="RLI112" s="151"/>
      <c r="RLJ112" s="151"/>
      <c r="RLK112" s="151"/>
      <c r="RLL112" s="151"/>
      <c r="RLM112" s="151"/>
      <c r="RLN112" s="151"/>
      <c r="RLO112" s="151"/>
      <c r="RLP112" s="151"/>
      <c r="RLQ112" s="151"/>
      <c r="RLR112" s="151"/>
      <c r="RLS112" s="151"/>
      <c r="RLT112" s="151"/>
      <c r="RLU112" s="151"/>
      <c r="RLV112" s="151"/>
      <c r="RLW112" s="151"/>
      <c r="RLX112" s="151"/>
      <c r="RLY112" s="151"/>
      <c r="RLZ112" s="151"/>
      <c r="RMA112" s="151"/>
      <c r="RMB112" s="151"/>
      <c r="RMC112" s="151"/>
      <c r="RMD112" s="151"/>
      <c r="RME112" s="151"/>
      <c r="RMF112" s="151"/>
      <c r="RMG112" s="151"/>
      <c r="RMH112" s="151"/>
      <c r="RMI112" s="151"/>
      <c r="RMJ112" s="151"/>
      <c r="RMK112" s="151"/>
      <c r="RML112" s="151"/>
      <c r="RMM112" s="151"/>
      <c r="RMN112" s="151"/>
      <c r="RMO112" s="151"/>
      <c r="RMP112" s="151"/>
      <c r="RMQ112" s="151"/>
      <c r="RMR112" s="151"/>
      <c r="RMS112" s="151"/>
      <c r="RMT112" s="151"/>
      <c r="RMU112" s="151"/>
      <c r="RMV112" s="151"/>
      <c r="RMW112" s="151"/>
      <c r="RMX112" s="151"/>
      <c r="RMY112" s="151"/>
      <c r="RMZ112" s="151"/>
      <c r="RNA112" s="151"/>
      <c r="RNB112" s="151"/>
      <c r="RNC112" s="151"/>
      <c r="RND112" s="151"/>
      <c r="RNE112" s="151"/>
      <c r="RNF112" s="151"/>
      <c r="RNG112" s="151"/>
      <c r="RNH112" s="151"/>
      <c r="RNI112" s="151"/>
      <c r="RNJ112" s="151"/>
      <c r="RNK112" s="151"/>
      <c r="RNL112" s="151"/>
      <c r="RNM112" s="151"/>
      <c r="RNN112" s="151"/>
      <c r="RNO112" s="151"/>
      <c r="RNP112" s="151"/>
      <c r="RNQ112" s="151"/>
      <c r="RNR112" s="151"/>
      <c r="RNS112" s="151"/>
      <c r="RNT112" s="151"/>
      <c r="RNU112" s="151"/>
      <c r="RNV112" s="151"/>
      <c r="RNW112" s="151"/>
      <c r="RNX112" s="151"/>
      <c r="RNY112" s="151"/>
      <c r="RNZ112" s="151"/>
      <c r="ROA112" s="151"/>
      <c r="ROB112" s="151"/>
      <c r="ROC112" s="151"/>
      <c r="ROD112" s="151"/>
      <c r="ROE112" s="151"/>
      <c r="ROF112" s="151"/>
      <c r="ROG112" s="151"/>
      <c r="ROH112" s="151"/>
      <c r="ROI112" s="151"/>
      <c r="ROJ112" s="151"/>
      <c r="ROK112" s="151"/>
      <c r="ROL112" s="151"/>
      <c r="ROM112" s="151"/>
      <c r="RON112" s="151"/>
      <c r="ROO112" s="151"/>
      <c r="ROP112" s="151"/>
      <c r="ROQ112" s="151"/>
      <c r="ROR112" s="151"/>
      <c r="ROS112" s="151"/>
      <c r="ROT112" s="151"/>
      <c r="ROU112" s="151"/>
      <c r="ROV112" s="151"/>
      <c r="ROW112" s="151"/>
      <c r="ROX112" s="151"/>
      <c r="ROY112" s="151"/>
      <c r="ROZ112" s="151"/>
      <c r="RPA112" s="151"/>
      <c r="RPB112" s="151"/>
      <c r="RPC112" s="151"/>
      <c r="RPD112" s="151"/>
      <c r="RPE112" s="151"/>
      <c r="RPF112" s="151"/>
      <c r="RPG112" s="151"/>
      <c r="RPH112" s="151"/>
      <c r="RPI112" s="151"/>
      <c r="RPJ112" s="151"/>
      <c r="RPK112" s="151"/>
      <c r="RPL112" s="151"/>
      <c r="RPM112" s="151"/>
      <c r="RPN112" s="151"/>
      <c r="RPO112" s="151"/>
      <c r="RPP112" s="151"/>
      <c r="RPQ112" s="151"/>
      <c r="RPR112" s="151"/>
      <c r="RPS112" s="151"/>
      <c r="RPT112" s="151"/>
      <c r="RPU112" s="151"/>
      <c r="RPV112" s="151"/>
      <c r="RPW112" s="151"/>
      <c r="RPX112" s="151"/>
      <c r="RPY112" s="151"/>
      <c r="RPZ112" s="151"/>
      <c r="RQA112" s="151"/>
      <c r="RQB112" s="151"/>
      <c r="RQC112" s="151"/>
      <c r="RQD112" s="151"/>
      <c r="RQE112" s="151"/>
      <c r="RQF112" s="151"/>
      <c r="RQG112" s="151"/>
      <c r="RQH112" s="151"/>
      <c r="RQI112" s="151"/>
      <c r="RQJ112" s="151"/>
      <c r="RQK112" s="151"/>
      <c r="RQL112" s="151"/>
      <c r="RQM112" s="151"/>
      <c r="RQN112" s="151"/>
      <c r="RQO112" s="151"/>
      <c r="RQP112" s="151"/>
      <c r="RQQ112" s="151"/>
      <c r="RQR112" s="151"/>
      <c r="RQS112" s="151"/>
      <c r="RQT112" s="151"/>
      <c r="RQU112" s="151"/>
      <c r="RQV112" s="151"/>
      <c r="RQW112" s="151"/>
      <c r="RQX112" s="151"/>
      <c r="RQY112" s="151"/>
      <c r="RQZ112" s="151"/>
      <c r="RRA112" s="151"/>
      <c r="RRB112" s="151"/>
      <c r="RRC112" s="151"/>
      <c r="RRD112" s="151"/>
      <c r="RRE112" s="151"/>
      <c r="RRF112" s="151"/>
      <c r="RRG112" s="151"/>
      <c r="RRH112" s="151"/>
      <c r="RRI112" s="151"/>
      <c r="RRJ112" s="151"/>
      <c r="RRK112" s="151"/>
      <c r="RRL112" s="151"/>
      <c r="RRM112" s="151"/>
      <c r="RRN112" s="151"/>
      <c r="RRO112" s="151"/>
      <c r="RRP112" s="151"/>
      <c r="RRQ112" s="151"/>
      <c r="RRR112" s="151"/>
      <c r="RRS112" s="151"/>
      <c r="RRT112" s="151"/>
      <c r="RRU112" s="151"/>
      <c r="RRV112" s="151"/>
      <c r="RRW112" s="151"/>
      <c r="RRX112" s="151"/>
      <c r="RRY112" s="151"/>
      <c r="RRZ112" s="151"/>
      <c r="RSA112" s="151"/>
      <c r="RSB112" s="151"/>
      <c r="RSC112" s="151"/>
      <c r="RSD112" s="151"/>
      <c r="RSE112" s="151"/>
      <c r="RSF112" s="151"/>
      <c r="RSG112" s="151"/>
      <c r="RSH112" s="151"/>
      <c r="RSI112" s="151"/>
      <c r="RSJ112" s="151"/>
      <c r="RSK112" s="151"/>
      <c r="RSL112" s="151"/>
      <c r="RSM112" s="151"/>
      <c r="RSN112" s="151"/>
      <c r="RSO112" s="151"/>
      <c r="RSP112" s="151"/>
      <c r="RSQ112" s="151"/>
      <c r="RSR112" s="151"/>
      <c r="RSS112" s="151"/>
      <c r="RST112" s="151"/>
      <c r="RSU112" s="151"/>
      <c r="RSV112" s="151"/>
      <c r="RSW112" s="151"/>
      <c r="RSX112" s="151"/>
      <c r="RSY112" s="151"/>
      <c r="RSZ112" s="151"/>
      <c r="RTA112" s="151"/>
      <c r="RTB112" s="151"/>
      <c r="RTC112" s="151"/>
      <c r="RTD112" s="151"/>
      <c r="RTE112" s="151"/>
      <c r="RTF112" s="151"/>
      <c r="RTG112" s="151"/>
      <c r="RTH112" s="151"/>
      <c r="RTI112" s="151"/>
      <c r="RTJ112" s="151"/>
      <c r="RTK112" s="151"/>
      <c r="RTL112" s="151"/>
      <c r="RTM112" s="151"/>
      <c r="RTN112" s="151"/>
      <c r="RTO112" s="151"/>
      <c r="RTP112" s="151"/>
      <c r="RTQ112" s="151"/>
      <c r="RTR112" s="151"/>
      <c r="RTS112" s="151"/>
      <c r="RTT112" s="151"/>
      <c r="RTU112" s="151"/>
      <c r="RTV112" s="151"/>
      <c r="RTW112" s="151"/>
      <c r="RTX112" s="151"/>
      <c r="RTY112" s="151"/>
      <c r="RTZ112" s="151"/>
      <c r="RUA112" s="151"/>
      <c r="RUB112" s="151"/>
      <c r="RUC112" s="151"/>
      <c r="RUD112" s="151"/>
      <c r="RUE112" s="151"/>
      <c r="RUF112" s="151"/>
      <c r="RUG112" s="151"/>
      <c r="RUH112" s="151"/>
      <c r="RUI112" s="151"/>
      <c r="RUJ112" s="151"/>
      <c r="RUK112" s="151"/>
      <c r="RUL112" s="151"/>
      <c r="RUM112" s="151"/>
      <c r="RUN112" s="151"/>
      <c r="RUO112" s="151"/>
      <c r="RUP112" s="151"/>
      <c r="RUQ112" s="151"/>
      <c r="RUR112" s="151"/>
      <c r="RUS112" s="151"/>
      <c r="RUT112" s="151"/>
      <c r="RUU112" s="151"/>
      <c r="RUV112" s="151"/>
      <c r="RUW112" s="151"/>
      <c r="RUX112" s="151"/>
      <c r="RUY112" s="151"/>
      <c r="RUZ112" s="151"/>
      <c r="RVA112" s="151"/>
      <c r="RVB112" s="151"/>
      <c r="RVC112" s="151"/>
      <c r="RVD112" s="151"/>
      <c r="RVE112" s="151"/>
      <c r="RVF112" s="151"/>
      <c r="RVG112" s="151"/>
      <c r="RVH112" s="151"/>
      <c r="RVI112" s="151"/>
      <c r="RVJ112" s="151"/>
      <c r="RVK112" s="151"/>
      <c r="RVL112" s="151"/>
      <c r="RVM112" s="151"/>
      <c r="RVN112" s="151"/>
      <c r="RVO112" s="151"/>
      <c r="RVP112" s="151"/>
      <c r="RVQ112" s="151"/>
      <c r="RVR112" s="151"/>
      <c r="RVS112" s="151"/>
      <c r="RVT112" s="151"/>
      <c r="RVU112" s="151"/>
      <c r="RVV112" s="151"/>
      <c r="RVW112" s="151"/>
      <c r="RVX112" s="151"/>
      <c r="RVY112" s="151"/>
      <c r="RVZ112" s="151"/>
      <c r="RWA112" s="151"/>
      <c r="RWB112" s="151"/>
      <c r="RWC112" s="151"/>
      <c r="RWD112" s="151"/>
      <c r="RWE112" s="151"/>
      <c r="RWF112" s="151"/>
      <c r="RWG112" s="151"/>
      <c r="RWH112" s="151"/>
      <c r="RWI112" s="151"/>
      <c r="RWJ112" s="151"/>
      <c r="RWK112" s="151"/>
      <c r="RWL112" s="151"/>
      <c r="RWM112" s="151"/>
      <c r="RWN112" s="151"/>
      <c r="RWO112" s="151"/>
      <c r="RWP112" s="151"/>
      <c r="RWQ112" s="151"/>
      <c r="RWR112" s="151"/>
      <c r="RWS112" s="151"/>
      <c r="RWT112" s="151"/>
      <c r="RWU112" s="151"/>
      <c r="RWV112" s="151"/>
      <c r="RWW112" s="151"/>
      <c r="RWX112" s="151"/>
      <c r="RWY112" s="151"/>
      <c r="RWZ112" s="151"/>
      <c r="RXA112" s="151"/>
      <c r="RXB112" s="151"/>
      <c r="RXC112" s="151"/>
      <c r="RXD112" s="151"/>
      <c r="RXE112" s="151"/>
      <c r="RXF112" s="151"/>
      <c r="RXG112" s="151"/>
      <c r="RXH112" s="151"/>
      <c r="RXI112" s="151"/>
      <c r="RXJ112" s="151"/>
      <c r="RXK112" s="151"/>
      <c r="RXL112" s="151"/>
      <c r="RXM112" s="151"/>
      <c r="RXN112" s="151"/>
      <c r="RXO112" s="151"/>
      <c r="RXP112" s="151"/>
      <c r="RXQ112" s="151"/>
      <c r="RXR112" s="151"/>
      <c r="RXS112" s="151"/>
      <c r="RXT112" s="151"/>
      <c r="RXU112" s="151"/>
      <c r="RXV112" s="151"/>
      <c r="RXW112" s="151"/>
      <c r="RXX112" s="151"/>
      <c r="RXY112" s="151"/>
      <c r="RXZ112" s="151"/>
      <c r="RYA112" s="151"/>
      <c r="RYB112" s="151"/>
      <c r="RYC112" s="151"/>
      <c r="RYD112" s="151"/>
      <c r="RYE112" s="151"/>
      <c r="RYF112" s="151"/>
      <c r="RYG112" s="151"/>
      <c r="RYH112" s="151"/>
      <c r="RYI112" s="151"/>
      <c r="RYJ112" s="151"/>
      <c r="RYK112" s="151"/>
      <c r="RYL112" s="151"/>
      <c r="RYM112" s="151"/>
      <c r="RYN112" s="151"/>
      <c r="RYO112" s="151"/>
      <c r="RYP112" s="151"/>
      <c r="RYQ112" s="151"/>
      <c r="RYR112" s="151"/>
      <c r="RYS112" s="151"/>
      <c r="RYT112" s="151"/>
      <c r="RYU112" s="151"/>
      <c r="RYV112" s="151"/>
      <c r="RYW112" s="151"/>
      <c r="RYX112" s="151"/>
      <c r="RYY112" s="151"/>
      <c r="RYZ112" s="151"/>
      <c r="RZA112" s="151"/>
      <c r="RZB112" s="151"/>
      <c r="RZC112" s="151"/>
      <c r="RZD112" s="151"/>
      <c r="RZE112" s="151"/>
      <c r="RZF112" s="151"/>
      <c r="RZG112" s="151"/>
      <c r="RZH112" s="151"/>
      <c r="RZI112" s="151"/>
      <c r="RZJ112" s="151"/>
      <c r="RZK112" s="151"/>
      <c r="RZL112" s="151"/>
      <c r="RZM112" s="151"/>
      <c r="RZN112" s="151"/>
      <c r="RZO112" s="151"/>
      <c r="RZP112" s="151"/>
      <c r="RZQ112" s="151"/>
      <c r="RZR112" s="151"/>
      <c r="RZS112" s="151"/>
      <c r="RZT112" s="151"/>
      <c r="RZU112" s="151"/>
      <c r="RZV112" s="151"/>
      <c r="RZW112" s="151"/>
      <c r="RZX112" s="151"/>
      <c r="RZY112" s="151"/>
      <c r="RZZ112" s="151"/>
      <c r="SAA112" s="151"/>
      <c r="SAB112" s="151"/>
      <c r="SAC112" s="151"/>
      <c r="SAD112" s="151"/>
      <c r="SAE112" s="151"/>
      <c r="SAF112" s="151"/>
      <c r="SAG112" s="151"/>
      <c r="SAH112" s="151"/>
      <c r="SAI112" s="151"/>
      <c r="SAJ112" s="151"/>
      <c r="SAK112" s="151"/>
      <c r="SAL112" s="151"/>
      <c r="SAM112" s="151"/>
      <c r="SAN112" s="151"/>
      <c r="SAO112" s="151"/>
      <c r="SAP112" s="151"/>
      <c r="SAQ112" s="151"/>
      <c r="SAR112" s="151"/>
      <c r="SAS112" s="151"/>
      <c r="SAT112" s="151"/>
      <c r="SAU112" s="151"/>
      <c r="SAV112" s="151"/>
      <c r="SAW112" s="151"/>
      <c r="SAX112" s="151"/>
      <c r="SAY112" s="151"/>
      <c r="SAZ112" s="151"/>
      <c r="SBA112" s="151"/>
      <c r="SBB112" s="151"/>
      <c r="SBC112" s="151"/>
      <c r="SBD112" s="151"/>
      <c r="SBE112" s="151"/>
      <c r="SBF112" s="151"/>
      <c r="SBG112" s="151"/>
      <c r="SBH112" s="151"/>
      <c r="SBI112" s="151"/>
      <c r="SBJ112" s="151"/>
      <c r="SBK112" s="151"/>
      <c r="SBL112" s="151"/>
      <c r="SBM112" s="151"/>
      <c r="SBN112" s="151"/>
      <c r="SBO112" s="151"/>
      <c r="SBP112" s="151"/>
      <c r="SBQ112" s="151"/>
      <c r="SBR112" s="151"/>
      <c r="SBS112" s="151"/>
      <c r="SBT112" s="151"/>
      <c r="SBU112" s="151"/>
      <c r="SBV112" s="151"/>
      <c r="SBW112" s="151"/>
      <c r="SBX112" s="151"/>
      <c r="SBY112" s="151"/>
      <c r="SBZ112" s="151"/>
      <c r="SCA112" s="151"/>
      <c r="SCB112" s="151"/>
      <c r="SCC112" s="151"/>
      <c r="SCD112" s="151"/>
      <c r="SCE112" s="151"/>
      <c r="SCF112" s="151"/>
      <c r="SCG112" s="151"/>
      <c r="SCH112" s="151"/>
      <c r="SCI112" s="151"/>
      <c r="SCJ112" s="151"/>
      <c r="SCK112" s="151"/>
      <c r="SCL112" s="151"/>
      <c r="SCM112" s="151"/>
      <c r="SCN112" s="151"/>
      <c r="SCO112" s="151"/>
      <c r="SCP112" s="151"/>
      <c r="SCQ112" s="151"/>
      <c r="SCR112" s="151"/>
      <c r="SCS112" s="151"/>
      <c r="SCT112" s="151"/>
      <c r="SCU112" s="151"/>
      <c r="SCV112" s="151"/>
      <c r="SCW112" s="151"/>
      <c r="SCX112" s="151"/>
      <c r="SCY112" s="151"/>
      <c r="SCZ112" s="151"/>
      <c r="SDA112" s="151"/>
      <c r="SDB112" s="151"/>
      <c r="SDC112" s="151"/>
      <c r="SDD112" s="151"/>
      <c r="SDE112" s="151"/>
      <c r="SDF112" s="151"/>
      <c r="SDG112" s="151"/>
      <c r="SDH112" s="151"/>
      <c r="SDI112" s="151"/>
      <c r="SDJ112" s="151"/>
      <c r="SDK112" s="151"/>
      <c r="SDL112" s="151"/>
      <c r="SDM112" s="151"/>
      <c r="SDN112" s="151"/>
      <c r="SDO112" s="151"/>
      <c r="SDP112" s="151"/>
      <c r="SDQ112" s="151"/>
      <c r="SDR112" s="151"/>
      <c r="SDS112" s="151"/>
      <c r="SDT112" s="151"/>
      <c r="SDU112" s="151"/>
      <c r="SDV112" s="151"/>
      <c r="SDW112" s="151"/>
      <c r="SDX112" s="151"/>
      <c r="SDY112" s="151"/>
      <c r="SDZ112" s="151"/>
      <c r="SEA112" s="151"/>
      <c r="SEB112" s="151"/>
      <c r="SEC112" s="151"/>
      <c r="SED112" s="151"/>
      <c r="SEE112" s="151"/>
      <c r="SEF112" s="151"/>
      <c r="SEG112" s="151"/>
      <c r="SEH112" s="151"/>
      <c r="SEI112" s="151"/>
      <c r="SEJ112" s="151"/>
      <c r="SEK112" s="151"/>
      <c r="SEL112" s="151"/>
      <c r="SEM112" s="151"/>
      <c r="SEN112" s="151"/>
      <c r="SEO112" s="151"/>
      <c r="SEP112" s="151"/>
      <c r="SEQ112" s="151"/>
      <c r="SER112" s="151"/>
      <c r="SES112" s="151"/>
      <c r="SET112" s="151"/>
      <c r="SEU112" s="151"/>
      <c r="SEV112" s="151"/>
      <c r="SEW112" s="151"/>
      <c r="SEX112" s="151"/>
      <c r="SEY112" s="151"/>
      <c r="SEZ112" s="151"/>
      <c r="SFA112" s="151"/>
      <c r="SFB112" s="151"/>
      <c r="SFC112" s="151"/>
      <c r="SFD112" s="151"/>
      <c r="SFE112" s="151"/>
      <c r="SFF112" s="151"/>
      <c r="SFG112" s="151"/>
      <c r="SFH112" s="151"/>
      <c r="SFI112" s="151"/>
      <c r="SFJ112" s="151"/>
      <c r="SFK112" s="151"/>
      <c r="SFL112" s="151"/>
      <c r="SFM112" s="151"/>
      <c r="SFN112" s="151"/>
      <c r="SFO112" s="151"/>
      <c r="SFP112" s="151"/>
      <c r="SFQ112" s="151"/>
      <c r="SFR112" s="151"/>
      <c r="SFS112" s="151"/>
      <c r="SFT112" s="151"/>
      <c r="SFU112" s="151"/>
      <c r="SFV112" s="151"/>
      <c r="SFW112" s="151"/>
      <c r="SFX112" s="151"/>
      <c r="SFY112" s="151"/>
      <c r="SFZ112" s="151"/>
      <c r="SGA112" s="151"/>
      <c r="SGB112" s="151"/>
      <c r="SGC112" s="151"/>
      <c r="SGD112" s="151"/>
      <c r="SGE112" s="151"/>
      <c r="SGF112" s="151"/>
      <c r="SGG112" s="151"/>
      <c r="SGH112" s="151"/>
      <c r="SGI112" s="151"/>
      <c r="SGJ112" s="151"/>
      <c r="SGK112" s="151"/>
      <c r="SGL112" s="151"/>
      <c r="SGM112" s="151"/>
      <c r="SGN112" s="151"/>
      <c r="SGO112" s="151"/>
      <c r="SGP112" s="151"/>
      <c r="SGQ112" s="151"/>
      <c r="SGR112" s="151"/>
      <c r="SGS112" s="151"/>
      <c r="SGT112" s="151"/>
      <c r="SGU112" s="151"/>
      <c r="SGV112" s="151"/>
      <c r="SGW112" s="151"/>
      <c r="SGX112" s="151"/>
      <c r="SGY112" s="151"/>
      <c r="SGZ112" s="151"/>
      <c r="SHA112" s="151"/>
      <c r="SHB112" s="151"/>
      <c r="SHC112" s="151"/>
      <c r="SHD112" s="151"/>
      <c r="SHE112" s="151"/>
      <c r="SHF112" s="151"/>
      <c r="SHG112" s="151"/>
      <c r="SHH112" s="151"/>
      <c r="SHI112" s="151"/>
      <c r="SHJ112" s="151"/>
      <c r="SHK112" s="151"/>
      <c r="SHL112" s="151"/>
      <c r="SHM112" s="151"/>
      <c r="SHN112" s="151"/>
      <c r="SHO112" s="151"/>
      <c r="SHP112" s="151"/>
      <c r="SHQ112" s="151"/>
      <c r="SHR112" s="151"/>
      <c r="SHS112" s="151"/>
      <c r="SHT112" s="151"/>
      <c r="SHU112" s="151"/>
      <c r="SHV112" s="151"/>
      <c r="SHW112" s="151"/>
      <c r="SHX112" s="151"/>
      <c r="SHY112" s="151"/>
      <c r="SHZ112" s="151"/>
      <c r="SIA112" s="151"/>
      <c r="SIB112" s="151"/>
      <c r="SIC112" s="151"/>
      <c r="SID112" s="151"/>
      <c r="SIE112" s="151"/>
      <c r="SIF112" s="151"/>
      <c r="SIG112" s="151"/>
      <c r="SIH112" s="151"/>
      <c r="SII112" s="151"/>
      <c r="SIJ112" s="151"/>
      <c r="SIK112" s="151"/>
      <c r="SIL112" s="151"/>
      <c r="SIM112" s="151"/>
      <c r="SIN112" s="151"/>
      <c r="SIO112" s="151"/>
      <c r="SIP112" s="151"/>
      <c r="SIQ112" s="151"/>
      <c r="SIR112" s="151"/>
      <c r="SIS112" s="151"/>
      <c r="SIT112" s="151"/>
      <c r="SIU112" s="151"/>
      <c r="SIV112" s="151"/>
      <c r="SIW112" s="151"/>
      <c r="SIX112" s="151"/>
      <c r="SIY112" s="151"/>
      <c r="SIZ112" s="151"/>
      <c r="SJA112" s="151"/>
      <c r="SJB112" s="151"/>
      <c r="SJC112" s="151"/>
      <c r="SJD112" s="151"/>
      <c r="SJE112" s="151"/>
      <c r="SJF112" s="151"/>
      <c r="SJG112" s="151"/>
      <c r="SJH112" s="151"/>
      <c r="SJI112" s="151"/>
      <c r="SJJ112" s="151"/>
      <c r="SJK112" s="151"/>
      <c r="SJL112" s="151"/>
      <c r="SJM112" s="151"/>
      <c r="SJN112" s="151"/>
      <c r="SJO112" s="151"/>
      <c r="SJP112" s="151"/>
      <c r="SJQ112" s="151"/>
      <c r="SJR112" s="151"/>
      <c r="SJS112" s="151"/>
      <c r="SJT112" s="151"/>
      <c r="SJU112" s="151"/>
      <c r="SJV112" s="151"/>
      <c r="SJW112" s="151"/>
      <c r="SJX112" s="151"/>
      <c r="SJY112" s="151"/>
      <c r="SJZ112" s="151"/>
      <c r="SKA112" s="151"/>
      <c r="SKB112" s="151"/>
      <c r="SKC112" s="151"/>
      <c r="SKD112" s="151"/>
      <c r="SKE112" s="151"/>
      <c r="SKF112" s="151"/>
      <c r="SKG112" s="151"/>
      <c r="SKH112" s="151"/>
      <c r="SKI112" s="151"/>
      <c r="SKJ112" s="151"/>
      <c r="SKK112" s="151"/>
      <c r="SKL112" s="151"/>
      <c r="SKM112" s="151"/>
      <c r="SKN112" s="151"/>
      <c r="SKO112" s="151"/>
      <c r="SKP112" s="151"/>
      <c r="SKQ112" s="151"/>
      <c r="SKR112" s="151"/>
      <c r="SKS112" s="151"/>
      <c r="SKT112" s="151"/>
      <c r="SKU112" s="151"/>
      <c r="SKV112" s="151"/>
      <c r="SKW112" s="151"/>
      <c r="SKX112" s="151"/>
      <c r="SKY112" s="151"/>
      <c r="SKZ112" s="151"/>
      <c r="SLA112" s="151"/>
      <c r="SLB112" s="151"/>
      <c r="SLC112" s="151"/>
      <c r="SLD112" s="151"/>
      <c r="SLE112" s="151"/>
      <c r="SLF112" s="151"/>
      <c r="SLG112" s="151"/>
      <c r="SLH112" s="151"/>
      <c r="SLI112" s="151"/>
      <c r="SLJ112" s="151"/>
      <c r="SLK112" s="151"/>
      <c r="SLL112" s="151"/>
      <c r="SLM112" s="151"/>
      <c r="SLN112" s="151"/>
      <c r="SLO112" s="151"/>
      <c r="SLP112" s="151"/>
      <c r="SLQ112" s="151"/>
      <c r="SLR112" s="151"/>
      <c r="SLS112" s="151"/>
      <c r="SLT112" s="151"/>
      <c r="SLU112" s="151"/>
      <c r="SLV112" s="151"/>
      <c r="SLW112" s="151"/>
      <c r="SLX112" s="151"/>
      <c r="SLY112" s="151"/>
      <c r="SLZ112" s="151"/>
      <c r="SMA112" s="151"/>
      <c r="SMB112" s="151"/>
      <c r="SMC112" s="151"/>
      <c r="SMD112" s="151"/>
      <c r="SME112" s="151"/>
      <c r="SMF112" s="151"/>
      <c r="SMG112" s="151"/>
      <c r="SMH112" s="151"/>
      <c r="SMI112" s="151"/>
      <c r="SMJ112" s="151"/>
      <c r="SMK112" s="151"/>
      <c r="SML112" s="151"/>
      <c r="SMM112" s="151"/>
      <c r="SMN112" s="151"/>
      <c r="SMO112" s="151"/>
      <c r="SMP112" s="151"/>
      <c r="SMQ112" s="151"/>
      <c r="SMR112" s="151"/>
      <c r="SMS112" s="151"/>
      <c r="SMT112" s="151"/>
      <c r="SMU112" s="151"/>
      <c r="SMV112" s="151"/>
      <c r="SMW112" s="151"/>
      <c r="SMX112" s="151"/>
      <c r="SMY112" s="151"/>
      <c r="SMZ112" s="151"/>
      <c r="SNA112" s="151"/>
      <c r="SNB112" s="151"/>
      <c r="SNC112" s="151"/>
      <c r="SND112" s="151"/>
      <c r="SNE112" s="151"/>
      <c r="SNF112" s="151"/>
      <c r="SNG112" s="151"/>
      <c r="SNH112" s="151"/>
      <c r="SNI112" s="151"/>
      <c r="SNJ112" s="151"/>
      <c r="SNK112" s="151"/>
      <c r="SNL112" s="151"/>
      <c r="SNM112" s="151"/>
      <c r="SNN112" s="151"/>
      <c r="SNO112" s="151"/>
      <c r="SNP112" s="151"/>
      <c r="SNQ112" s="151"/>
      <c r="SNR112" s="151"/>
      <c r="SNS112" s="151"/>
      <c r="SNT112" s="151"/>
      <c r="SNU112" s="151"/>
      <c r="SNV112" s="151"/>
      <c r="SNW112" s="151"/>
      <c r="SNX112" s="151"/>
      <c r="SNY112" s="151"/>
      <c r="SNZ112" s="151"/>
      <c r="SOA112" s="151"/>
      <c r="SOB112" s="151"/>
      <c r="SOC112" s="151"/>
      <c r="SOD112" s="151"/>
      <c r="SOE112" s="151"/>
      <c r="SOF112" s="151"/>
      <c r="SOG112" s="151"/>
      <c r="SOH112" s="151"/>
      <c r="SOI112" s="151"/>
      <c r="SOJ112" s="151"/>
      <c r="SOK112" s="151"/>
      <c r="SOL112" s="151"/>
      <c r="SOM112" s="151"/>
      <c r="SON112" s="151"/>
      <c r="SOO112" s="151"/>
      <c r="SOP112" s="151"/>
      <c r="SOQ112" s="151"/>
      <c r="SOR112" s="151"/>
      <c r="SOS112" s="151"/>
      <c r="SOT112" s="151"/>
      <c r="SOU112" s="151"/>
      <c r="SOV112" s="151"/>
      <c r="SOW112" s="151"/>
      <c r="SOX112" s="151"/>
      <c r="SOY112" s="151"/>
      <c r="SOZ112" s="151"/>
      <c r="SPA112" s="151"/>
      <c r="SPB112" s="151"/>
      <c r="SPC112" s="151"/>
      <c r="SPD112" s="151"/>
      <c r="SPE112" s="151"/>
      <c r="SPF112" s="151"/>
      <c r="SPG112" s="151"/>
      <c r="SPH112" s="151"/>
      <c r="SPI112" s="151"/>
      <c r="SPJ112" s="151"/>
      <c r="SPK112" s="151"/>
      <c r="SPL112" s="151"/>
      <c r="SPM112" s="151"/>
      <c r="SPN112" s="151"/>
      <c r="SPO112" s="151"/>
      <c r="SPP112" s="151"/>
      <c r="SPQ112" s="151"/>
      <c r="SPR112" s="151"/>
      <c r="SPS112" s="151"/>
      <c r="SPT112" s="151"/>
      <c r="SPU112" s="151"/>
      <c r="SPV112" s="151"/>
      <c r="SPW112" s="151"/>
      <c r="SPX112" s="151"/>
      <c r="SPY112" s="151"/>
      <c r="SPZ112" s="151"/>
      <c r="SQA112" s="151"/>
      <c r="SQB112" s="151"/>
      <c r="SQC112" s="151"/>
      <c r="SQD112" s="151"/>
      <c r="SQE112" s="151"/>
      <c r="SQF112" s="151"/>
      <c r="SQG112" s="151"/>
      <c r="SQH112" s="151"/>
      <c r="SQI112" s="151"/>
      <c r="SQJ112" s="151"/>
      <c r="SQK112" s="151"/>
      <c r="SQL112" s="151"/>
      <c r="SQM112" s="151"/>
      <c r="SQN112" s="151"/>
      <c r="SQO112" s="151"/>
      <c r="SQP112" s="151"/>
      <c r="SQQ112" s="151"/>
      <c r="SQR112" s="151"/>
      <c r="SQS112" s="151"/>
      <c r="SQT112" s="151"/>
      <c r="SQU112" s="151"/>
      <c r="SQV112" s="151"/>
      <c r="SQW112" s="151"/>
      <c r="SQX112" s="151"/>
      <c r="SQY112" s="151"/>
      <c r="SQZ112" s="151"/>
      <c r="SRA112" s="151"/>
      <c r="SRB112" s="151"/>
      <c r="SRC112" s="151"/>
      <c r="SRD112" s="151"/>
      <c r="SRE112" s="151"/>
      <c r="SRF112" s="151"/>
      <c r="SRG112" s="151"/>
      <c r="SRH112" s="151"/>
      <c r="SRI112" s="151"/>
      <c r="SRJ112" s="151"/>
      <c r="SRK112" s="151"/>
      <c r="SRL112" s="151"/>
      <c r="SRM112" s="151"/>
      <c r="SRN112" s="151"/>
      <c r="SRO112" s="151"/>
      <c r="SRP112" s="151"/>
      <c r="SRQ112" s="151"/>
      <c r="SRR112" s="151"/>
      <c r="SRS112" s="151"/>
      <c r="SRT112" s="151"/>
      <c r="SRU112" s="151"/>
      <c r="SRV112" s="151"/>
      <c r="SRW112" s="151"/>
      <c r="SRX112" s="151"/>
      <c r="SRY112" s="151"/>
      <c r="SRZ112" s="151"/>
      <c r="SSA112" s="151"/>
      <c r="SSB112" s="151"/>
      <c r="SSC112" s="151"/>
      <c r="SSD112" s="151"/>
      <c r="SSE112" s="151"/>
      <c r="SSF112" s="151"/>
      <c r="SSG112" s="151"/>
      <c r="SSH112" s="151"/>
      <c r="SSI112" s="151"/>
      <c r="SSJ112" s="151"/>
      <c r="SSK112" s="151"/>
      <c r="SSL112" s="151"/>
      <c r="SSM112" s="151"/>
      <c r="SSN112" s="151"/>
      <c r="SSO112" s="151"/>
      <c r="SSP112" s="151"/>
      <c r="SSQ112" s="151"/>
      <c r="SSR112" s="151"/>
      <c r="SSS112" s="151"/>
      <c r="SST112" s="151"/>
      <c r="SSU112" s="151"/>
      <c r="SSV112" s="151"/>
      <c r="SSW112" s="151"/>
      <c r="SSX112" s="151"/>
      <c r="SSY112" s="151"/>
      <c r="SSZ112" s="151"/>
      <c r="STA112" s="151"/>
      <c r="STB112" s="151"/>
      <c r="STC112" s="151"/>
      <c r="STD112" s="151"/>
      <c r="STE112" s="151"/>
      <c r="STF112" s="151"/>
      <c r="STG112" s="151"/>
      <c r="STH112" s="151"/>
      <c r="STI112" s="151"/>
      <c r="STJ112" s="151"/>
      <c r="STK112" s="151"/>
      <c r="STL112" s="151"/>
      <c r="STM112" s="151"/>
      <c r="STN112" s="151"/>
      <c r="STO112" s="151"/>
      <c r="STP112" s="151"/>
      <c r="STQ112" s="151"/>
      <c r="STR112" s="151"/>
      <c r="STS112" s="151"/>
      <c r="STT112" s="151"/>
      <c r="STU112" s="151"/>
      <c r="STV112" s="151"/>
      <c r="STW112" s="151"/>
      <c r="STX112" s="151"/>
      <c r="STY112" s="151"/>
      <c r="STZ112" s="151"/>
      <c r="SUA112" s="151"/>
      <c r="SUB112" s="151"/>
      <c r="SUC112" s="151"/>
      <c r="SUD112" s="151"/>
      <c r="SUE112" s="151"/>
      <c r="SUF112" s="151"/>
      <c r="SUG112" s="151"/>
      <c r="SUH112" s="151"/>
      <c r="SUI112" s="151"/>
      <c r="SUJ112" s="151"/>
      <c r="SUK112" s="151"/>
      <c r="SUL112" s="151"/>
      <c r="SUM112" s="151"/>
      <c r="SUN112" s="151"/>
      <c r="SUO112" s="151"/>
      <c r="SUP112" s="151"/>
      <c r="SUQ112" s="151"/>
      <c r="SUR112" s="151"/>
      <c r="SUS112" s="151"/>
      <c r="SUT112" s="151"/>
      <c r="SUU112" s="151"/>
      <c r="SUV112" s="151"/>
      <c r="SUW112" s="151"/>
      <c r="SUX112" s="151"/>
      <c r="SUY112" s="151"/>
      <c r="SUZ112" s="151"/>
      <c r="SVA112" s="151"/>
      <c r="SVB112" s="151"/>
      <c r="SVC112" s="151"/>
      <c r="SVD112" s="151"/>
      <c r="SVE112" s="151"/>
      <c r="SVF112" s="151"/>
      <c r="SVG112" s="151"/>
      <c r="SVH112" s="151"/>
      <c r="SVI112" s="151"/>
      <c r="SVJ112" s="151"/>
      <c r="SVK112" s="151"/>
      <c r="SVL112" s="151"/>
      <c r="SVM112" s="151"/>
      <c r="SVN112" s="151"/>
      <c r="SVO112" s="151"/>
      <c r="SVP112" s="151"/>
      <c r="SVQ112" s="151"/>
      <c r="SVR112" s="151"/>
      <c r="SVS112" s="151"/>
      <c r="SVT112" s="151"/>
      <c r="SVU112" s="151"/>
      <c r="SVV112" s="151"/>
      <c r="SVW112" s="151"/>
      <c r="SVX112" s="151"/>
      <c r="SVY112" s="151"/>
      <c r="SVZ112" s="151"/>
      <c r="SWA112" s="151"/>
      <c r="SWB112" s="151"/>
      <c r="SWC112" s="151"/>
      <c r="SWD112" s="151"/>
      <c r="SWE112" s="151"/>
      <c r="SWF112" s="151"/>
      <c r="SWG112" s="151"/>
      <c r="SWH112" s="151"/>
      <c r="SWI112" s="151"/>
      <c r="SWJ112" s="151"/>
      <c r="SWK112" s="151"/>
      <c r="SWL112" s="151"/>
      <c r="SWM112" s="151"/>
      <c r="SWN112" s="151"/>
      <c r="SWO112" s="151"/>
      <c r="SWP112" s="151"/>
      <c r="SWQ112" s="151"/>
      <c r="SWR112" s="151"/>
      <c r="SWS112" s="151"/>
      <c r="SWT112" s="151"/>
      <c r="SWU112" s="151"/>
      <c r="SWV112" s="151"/>
      <c r="SWW112" s="151"/>
      <c r="SWX112" s="151"/>
      <c r="SWY112" s="151"/>
      <c r="SWZ112" s="151"/>
      <c r="SXA112" s="151"/>
      <c r="SXB112" s="151"/>
      <c r="SXC112" s="151"/>
      <c r="SXD112" s="151"/>
      <c r="SXE112" s="151"/>
      <c r="SXF112" s="151"/>
      <c r="SXG112" s="151"/>
      <c r="SXH112" s="151"/>
      <c r="SXI112" s="151"/>
      <c r="SXJ112" s="151"/>
      <c r="SXK112" s="151"/>
      <c r="SXL112" s="151"/>
      <c r="SXM112" s="151"/>
      <c r="SXN112" s="151"/>
      <c r="SXO112" s="151"/>
      <c r="SXP112" s="151"/>
      <c r="SXQ112" s="151"/>
      <c r="SXR112" s="151"/>
      <c r="SXS112" s="151"/>
      <c r="SXT112" s="151"/>
      <c r="SXU112" s="151"/>
      <c r="SXV112" s="151"/>
      <c r="SXW112" s="151"/>
      <c r="SXX112" s="151"/>
      <c r="SXY112" s="151"/>
      <c r="SXZ112" s="151"/>
      <c r="SYA112" s="151"/>
      <c r="SYB112" s="151"/>
      <c r="SYC112" s="151"/>
      <c r="SYD112" s="151"/>
      <c r="SYE112" s="151"/>
      <c r="SYF112" s="151"/>
      <c r="SYG112" s="151"/>
      <c r="SYH112" s="151"/>
      <c r="SYI112" s="151"/>
      <c r="SYJ112" s="151"/>
      <c r="SYK112" s="151"/>
      <c r="SYL112" s="151"/>
      <c r="SYM112" s="151"/>
      <c r="SYN112" s="151"/>
      <c r="SYO112" s="151"/>
      <c r="SYP112" s="151"/>
      <c r="SYQ112" s="151"/>
      <c r="SYR112" s="151"/>
      <c r="SYS112" s="151"/>
      <c r="SYT112" s="151"/>
      <c r="SYU112" s="151"/>
      <c r="SYV112" s="151"/>
      <c r="SYW112" s="151"/>
      <c r="SYX112" s="151"/>
      <c r="SYY112" s="151"/>
      <c r="SYZ112" s="151"/>
      <c r="SZA112" s="151"/>
      <c r="SZB112" s="151"/>
      <c r="SZC112" s="151"/>
      <c r="SZD112" s="151"/>
      <c r="SZE112" s="151"/>
      <c r="SZF112" s="151"/>
      <c r="SZG112" s="151"/>
      <c r="SZH112" s="151"/>
      <c r="SZI112" s="151"/>
      <c r="SZJ112" s="151"/>
      <c r="SZK112" s="151"/>
      <c r="SZL112" s="151"/>
      <c r="SZM112" s="151"/>
      <c r="SZN112" s="151"/>
      <c r="SZO112" s="151"/>
      <c r="SZP112" s="151"/>
      <c r="SZQ112" s="151"/>
      <c r="SZR112" s="151"/>
      <c r="SZS112" s="151"/>
      <c r="SZT112" s="151"/>
      <c r="SZU112" s="151"/>
      <c r="SZV112" s="151"/>
      <c r="SZW112" s="151"/>
      <c r="SZX112" s="151"/>
      <c r="SZY112" s="151"/>
      <c r="SZZ112" s="151"/>
      <c r="TAA112" s="151"/>
      <c r="TAB112" s="151"/>
      <c r="TAC112" s="151"/>
      <c r="TAD112" s="151"/>
      <c r="TAE112" s="151"/>
      <c r="TAF112" s="151"/>
      <c r="TAG112" s="151"/>
      <c r="TAH112" s="151"/>
      <c r="TAI112" s="151"/>
      <c r="TAJ112" s="151"/>
      <c r="TAK112" s="151"/>
      <c r="TAL112" s="151"/>
      <c r="TAM112" s="151"/>
      <c r="TAN112" s="151"/>
      <c r="TAO112" s="151"/>
      <c r="TAP112" s="151"/>
      <c r="TAQ112" s="151"/>
      <c r="TAR112" s="151"/>
      <c r="TAS112" s="151"/>
      <c r="TAT112" s="151"/>
      <c r="TAU112" s="151"/>
      <c r="TAV112" s="151"/>
      <c r="TAW112" s="151"/>
      <c r="TAX112" s="151"/>
      <c r="TAY112" s="151"/>
      <c r="TAZ112" s="151"/>
      <c r="TBA112" s="151"/>
      <c r="TBB112" s="151"/>
      <c r="TBC112" s="151"/>
      <c r="TBD112" s="151"/>
      <c r="TBE112" s="151"/>
      <c r="TBF112" s="151"/>
      <c r="TBG112" s="151"/>
      <c r="TBH112" s="151"/>
      <c r="TBI112" s="151"/>
      <c r="TBJ112" s="151"/>
      <c r="TBK112" s="151"/>
      <c r="TBL112" s="151"/>
      <c r="TBM112" s="151"/>
      <c r="TBN112" s="151"/>
      <c r="TBO112" s="151"/>
      <c r="TBP112" s="151"/>
      <c r="TBQ112" s="151"/>
      <c r="TBR112" s="151"/>
      <c r="TBS112" s="151"/>
      <c r="TBT112" s="151"/>
      <c r="TBU112" s="151"/>
      <c r="TBV112" s="151"/>
      <c r="TBW112" s="151"/>
      <c r="TBX112" s="151"/>
      <c r="TBY112" s="151"/>
      <c r="TBZ112" s="151"/>
      <c r="TCA112" s="151"/>
      <c r="TCB112" s="151"/>
      <c r="TCC112" s="151"/>
      <c r="TCD112" s="151"/>
      <c r="TCE112" s="151"/>
      <c r="TCF112" s="151"/>
      <c r="TCG112" s="151"/>
      <c r="TCH112" s="151"/>
      <c r="TCI112" s="151"/>
      <c r="TCJ112" s="151"/>
      <c r="TCK112" s="151"/>
      <c r="TCL112" s="151"/>
      <c r="TCM112" s="151"/>
      <c r="TCN112" s="151"/>
      <c r="TCO112" s="151"/>
      <c r="TCP112" s="151"/>
      <c r="TCQ112" s="151"/>
      <c r="TCR112" s="151"/>
      <c r="TCS112" s="151"/>
      <c r="TCT112" s="151"/>
      <c r="TCU112" s="151"/>
      <c r="TCV112" s="151"/>
      <c r="TCW112" s="151"/>
      <c r="TCX112" s="151"/>
      <c r="TCY112" s="151"/>
      <c r="TCZ112" s="151"/>
      <c r="TDA112" s="151"/>
      <c r="TDB112" s="151"/>
      <c r="TDC112" s="151"/>
      <c r="TDD112" s="151"/>
      <c r="TDE112" s="151"/>
      <c r="TDF112" s="151"/>
      <c r="TDG112" s="151"/>
      <c r="TDH112" s="151"/>
      <c r="TDI112" s="151"/>
      <c r="TDJ112" s="151"/>
      <c r="TDK112" s="151"/>
      <c r="TDL112" s="151"/>
      <c r="TDM112" s="151"/>
      <c r="TDN112" s="151"/>
      <c r="TDO112" s="151"/>
      <c r="TDP112" s="151"/>
      <c r="TDQ112" s="151"/>
      <c r="TDR112" s="151"/>
      <c r="TDS112" s="151"/>
      <c r="TDT112" s="151"/>
      <c r="TDU112" s="151"/>
      <c r="TDV112" s="151"/>
      <c r="TDW112" s="151"/>
      <c r="TDX112" s="151"/>
      <c r="TDY112" s="151"/>
      <c r="TDZ112" s="151"/>
      <c r="TEA112" s="151"/>
      <c r="TEB112" s="151"/>
      <c r="TEC112" s="151"/>
      <c r="TED112" s="151"/>
      <c r="TEE112" s="151"/>
      <c r="TEF112" s="151"/>
      <c r="TEG112" s="151"/>
      <c r="TEH112" s="151"/>
      <c r="TEI112" s="151"/>
      <c r="TEJ112" s="151"/>
      <c r="TEK112" s="151"/>
      <c r="TEL112" s="151"/>
      <c r="TEM112" s="151"/>
      <c r="TEN112" s="151"/>
      <c r="TEO112" s="151"/>
      <c r="TEP112" s="151"/>
      <c r="TEQ112" s="151"/>
      <c r="TER112" s="151"/>
      <c r="TES112" s="151"/>
      <c r="TET112" s="151"/>
      <c r="TEU112" s="151"/>
      <c r="TEV112" s="151"/>
      <c r="TEW112" s="151"/>
      <c r="TEX112" s="151"/>
      <c r="TEY112" s="151"/>
      <c r="TEZ112" s="151"/>
      <c r="TFA112" s="151"/>
      <c r="TFB112" s="151"/>
      <c r="TFC112" s="151"/>
      <c r="TFD112" s="151"/>
      <c r="TFE112" s="151"/>
      <c r="TFF112" s="151"/>
      <c r="TFG112" s="151"/>
      <c r="TFH112" s="151"/>
      <c r="TFI112" s="151"/>
      <c r="TFJ112" s="151"/>
      <c r="TFK112" s="151"/>
      <c r="TFL112" s="151"/>
      <c r="TFM112" s="151"/>
      <c r="TFN112" s="151"/>
      <c r="TFO112" s="151"/>
      <c r="TFP112" s="151"/>
      <c r="TFQ112" s="151"/>
      <c r="TFR112" s="151"/>
      <c r="TFS112" s="151"/>
      <c r="TFT112" s="151"/>
      <c r="TFU112" s="151"/>
      <c r="TFV112" s="151"/>
      <c r="TFW112" s="151"/>
      <c r="TFX112" s="151"/>
      <c r="TFY112" s="151"/>
      <c r="TFZ112" s="151"/>
      <c r="TGA112" s="151"/>
      <c r="TGB112" s="151"/>
      <c r="TGC112" s="151"/>
      <c r="TGD112" s="151"/>
      <c r="TGE112" s="151"/>
      <c r="TGF112" s="151"/>
      <c r="TGG112" s="151"/>
      <c r="TGH112" s="151"/>
      <c r="TGI112" s="151"/>
      <c r="TGJ112" s="151"/>
      <c r="TGK112" s="151"/>
      <c r="TGL112" s="151"/>
      <c r="TGM112" s="151"/>
      <c r="TGN112" s="151"/>
      <c r="TGO112" s="151"/>
      <c r="TGP112" s="151"/>
      <c r="TGQ112" s="151"/>
      <c r="TGR112" s="151"/>
      <c r="TGS112" s="151"/>
      <c r="TGT112" s="151"/>
      <c r="TGU112" s="151"/>
      <c r="TGV112" s="151"/>
      <c r="TGW112" s="151"/>
      <c r="TGX112" s="151"/>
      <c r="TGY112" s="151"/>
      <c r="TGZ112" s="151"/>
      <c r="THA112" s="151"/>
      <c r="THB112" s="151"/>
      <c r="THC112" s="151"/>
      <c r="THD112" s="151"/>
      <c r="THE112" s="151"/>
      <c r="THF112" s="151"/>
      <c r="THG112" s="151"/>
      <c r="THH112" s="151"/>
      <c r="THI112" s="151"/>
      <c r="THJ112" s="151"/>
      <c r="THK112" s="151"/>
      <c r="THL112" s="151"/>
      <c r="THM112" s="151"/>
      <c r="THN112" s="151"/>
      <c r="THO112" s="151"/>
      <c r="THP112" s="151"/>
      <c r="THQ112" s="151"/>
      <c r="THR112" s="151"/>
      <c r="THS112" s="151"/>
      <c r="THT112" s="151"/>
      <c r="THU112" s="151"/>
      <c r="THV112" s="151"/>
      <c r="THW112" s="151"/>
      <c r="THX112" s="151"/>
      <c r="THY112" s="151"/>
      <c r="THZ112" s="151"/>
      <c r="TIA112" s="151"/>
      <c r="TIB112" s="151"/>
      <c r="TIC112" s="151"/>
      <c r="TID112" s="151"/>
      <c r="TIE112" s="151"/>
      <c r="TIF112" s="151"/>
      <c r="TIG112" s="151"/>
      <c r="TIH112" s="151"/>
      <c r="TII112" s="151"/>
      <c r="TIJ112" s="151"/>
      <c r="TIK112" s="151"/>
      <c r="TIL112" s="151"/>
      <c r="TIM112" s="151"/>
      <c r="TIN112" s="151"/>
      <c r="TIO112" s="151"/>
      <c r="TIP112" s="151"/>
      <c r="TIQ112" s="151"/>
      <c r="TIR112" s="151"/>
      <c r="TIS112" s="151"/>
      <c r="TIT112" s="151"/>
      <c r="TIU112" s="151"/>
      <c r="TIV112" s="151"/>
      <c r="TIW112" s="151"/>
      <c r="TIX112" s="151"/>
      <c r="TIY112" s="151"/>
      <c r="TIZ112" s="151"/>
      <c r="TJA112" s="151"/>
      <c r="TJB112" s="151"/>
      <c r="TJC112" s="151"/>
      <c r="TJD112" s="151"/>
      <c r="TJE112" s="151"/>
      <c r="TJF112" s="151"/>
      <c r="TJG112" s="151"/>
      <c r="TJH112" s="151"/>
      <c r="TJI112" s="151"/>
      <c r="TJJ112" s="151"/>
      <c r="TJK112" s="151"/>
      <c r="TJL112" s="151"/>
      <c r="TJM112" s="151"/>
      <c r="TJN112" s="151"/>
      <c r="TJO112" s="151"/>
      <c r="TJP112" s="151"/>
      <c r="TJQ112" s="151"/>
      <c r="TJR112" s="151"/>
      <c r="TJS112" s="151"/>
      <c r="TJT112" s="151"/>
      <c r="TJU112" s="151"/>
      <c r="TJV112" s="151"/>
      <c r="TJW112" s="151"/>
      <c r="TJX112" s="151"/>
      <c r="TJY112" s="151"/>
      <c r="TJZ112" s="151"/>
      <c r="TKA112" s="151"/>
      <c r="TKB112" s="151"/>
      <c r="TKC112" s="151"/>
      <c r="TKD112" s="151"/>
      <c r="TKE112" s="151"/>
      <c r="TKF112" s="151"/>
      <c r="TKG112" s="151"/>
      <c r="TKH112" s="151"/>
      <c r="TKI112" s="151"/>
      <c r="TKJ112" s="151"/>
      <c r="TKK112" s="151"/>
      <c r="TKL112" s="151"/>
      <c r="TKM112" s="151"/>
      <c r="TKN112" s="151"/>
      <c r="TKO112" s="151"/>
      <c r="TKP112" s="151"/>
      <c r="TKQ112" s="151"/>
      <c r="TKR112" s="151"/>
      <c r="TKS112" s="151"/>
      <c r="TKT112" s="151"/>
      <c r="TKU112" s="151"/>
      <c r="TKV112" s="151"/>
      <c r="TKW112" s="151"/>
      <c r="TKX112" s="151"/>
      <c r="TKY112" s="151"/>
      <c r="TKZ112" s="151"/>
      <c r="TLA112" s="151"/>
      <c r="TLB112" s="151"/>
      <c r="TLC112" s="151"/>
      <c r="TLD112" s="151"/>
      <c r="TLE112" s="151"/>
      <c r="TLF112" s="151"/>
      <c r="TLG112" s="151"/>
      <c r="TLH112" s="151"/>
      <c r="TLI112" s="151"/>
      <c r="TLJ112" s="151"/>
      <c r="TLK112" s="151"/>
      <c r="TLL112" s="151"/>
      <c r="TLM112" s="151"/>
      <c r="TLN112" s="151"/>
      <c r="TLO112" s="151"/>
      <c r="TLP112" s="151"/>
      <c r="TLQ112" s="151"/>
      <c r="TLR112" s="151"/>
      <c r="TLS112" s="151"/>
      <c r="TLT112" s="151"/>
      <c r="TLU112" s="151"/>
      <c r="TLV112" s="151"/>
      <c r="TLW112" s="151"/>
      <c r="TLX112" s="151"/>
      <c r="TLY112" s="151"/>
      <c r="TLZ112" s="151"/>
      <c r="TMA112" s="151"/>
      <c r="TMB112" s="151"/>
      <c r="TMC112" s="151"/>
      <c r="TMD112" s="151"/>
      <c r="TME112" s="151"/>
      <c r="TMF112" s="151"/>
      <c r="TMG112" s="151"/>
      <c r="TMH112" s="151"/>
      <c r="TMI112" s="151"/>
      <c r="TMJ112" s="151"/>
      <c r="TMK112" s="151"/>
      <c r="TML112" s="151"/>
      <c r="TMM112" s="151"/>
      <c r="TMN112" s="151"/>
      <c r="TMO112" s="151"/>
      <c r="TMP112" s="151"/>
      <c r="TMQ112" s="151"/>
      <c r="TMR112" s="151"/>
      <c r="TMS112" s="151"/>
      <c r="TMT112" s="151"/>
      <c r="TMU112" s="151"/>
      <c r="TMV112" s="151"/>
      <c r="TMW112" s="151"/>
      <c r="TMX112" s="151"/>
      <c r="TMY112" s="151"/>
      <c r="TMZ112" s="151"/>
      <c r="TNA112" s="151"/>
      <c r="TNB112" s="151"/>
      <c r="TNC112" s="151"/>
      <c r="TND112" s="151"/>
      <c r="TNE112" s="151"/>
      <c r="TNF112" s="151"/>
      <c r="TNG112" s="151"/>
      <c r="TNH112" s="151"/>
      <c r="TNI112" s="151"/>
      <c r="TNJ112" s="151"/>
      <c r="TNK112" s="151"/>
      <c r="TNL112" s="151"/>
      <c r="TNM112" s="151"/>
      <c r="TNN112" s="151"/>
      <c r="TNO112" s="151"/>
      <c r="TNP112" s="151"/>
      <c r="TNQ112" s="151"/>
      <c r="TNR112" s="151"/>
      <c r="TNS112" s="151"/>
      <c r="TNT112" s="151"/>
      <c r="TNU112" s="151"/>
      <c r="TNV112" s="151"/>
      <c r="TNW112" s="151"/>
      <c r="TNX112" s="151"/>
      <c r="TNY112" s="151"/>
      <c r="TNZ112" s="151"/>
      <c r="TOA112" s="151"/>
      <c r="TOB112" s="151"/>
      <c r="TOC112" s="151"/>
      <c r="TOD112" s="151"/>
      <c r="TOE112" s="151"/>
      <c r="TOF112" s="151"/>
      <c r="TOG112" s="151"/>
      <c r="TOH112" s="151"/>
      <c r="TOI112" s="151"/>
      <c r="TOJ112" s="151"/>
      <c r="TOK112" s="151"/>
      <c r="TOL112" s="151"/>
      <c r="TOM112" s="151"/>
      <c r="TON112" s="151"/>
      <c r="TOO112" s="151"/>
      <c r="TOP112" s="151"/>
      <c r="TOQ112" s="151"/>
      <c r="TOR112" s="151"/>
      <c r="TOS112" s="151"/>
      <c r="TOT112" s="151"/>
      <c r="TOU112" s="151"/>
      <c r="TOV112" s="151"/>
      <c r="TOW112" s="151"/>
      <c r="TOX112" s="151"/>
      <c r="TOY112" s="151"/>
      <c r="TOZ112" s="151"/>
      <c r="TPA112" s="151"/>
      <c r="TPB112" s="151"/>
      <c r="TPC112" s="151"/>
      <c r="TPD112" s="151"/>
      <c r="TPE112" s="151"/>
      <c r="TPF112" s="151"/>
      <c r="TPG112" s="151"/>
      <c r="TPH112" s="151"/>
      <c r="TPI112" s="151"/>
      <c r="TPJ112" s="151"/>
      <c r="TPK112" s="151"/>
      <c r="TPL112" s="151"/>
      <c r="TPM112" s="151"/>
      <c r="TPN112" s="151"/>
      <c r="TPO112" s="151"/>
      <c r="TPP112" s="151"/>
      <c r="TPQ112" s="151"/>
      <c r="TPR112" s="151"/>
      <c r="TPS112" s="151"/>
      <c r="TPT112" s="151"/>
      <c r="TPU112" s="151"/>
      <c r="TPV112" s="151"/>
      <c r="TPW112" s="151"/>
      <c r="TPX112" s="151"/>
      <c r="TPY112" s="151"/>
      <c r="TPZ112" s="151"/>
      <c r="TQA112" s="151"/>
      <c r="TQB112" s="151"/>
      <c r="TQC112" s="151"/>
      <c r="TQD112" s="151"/>
      <c r="TQE112" s="151"/>
      <c r="TQF112" s="151"/>
      <c r="TQG112" s="151"/>
      <c r="TQH112" s="151"/>
      <c r="TQI112" s="151"/>
      <c r="TQJ112" s="151"/>
      <c r="TQK112" s="151"/>
      <c r="TQL112" s="151"/>
      <c r="TQM112" s="151"/>
      <c r="TQN112" s="151"/>
      <c r="TQO112" s="151"/>
      <c r="TQP112" s="151"/>
      <c r="TQQ112" s="151"/>
      <c r="TQR112" s="151"/>
      <c r="TQS112" s="151"/>
      <c r="TQT112" s="151"/>
      <c r="TQU112" s="151"/>
      <c r="TQV112" s="151"/>
      <c r="TQW112" s="151"/>
      <c r="TQX112" s="151"/>
      <c r="TQY112" s="151"/>
      <c r="TQZ112" s="151"/>
      <c r="TRA112" s="151"/>
      <c r="TRB112" s="151"/>
      <c r="TRC112" s="151"/>
      <c r="TRD112" s="151"/>
      <c r="TRE112" s="151"/>
      <c r="TRF112" s="151"/>
      <c r="TRG112" s="151"/>
      <c r="TRH112" s="151"/>
      <c r="TRI112" s="151"/>
      <c r="TRJ112" s="151"/>
      <c r="TRK112" s="151"/>
      <c r="TRL112" s="151"/>
      <c r="TRM112" s="151"/>
      <c r="TRN112" s="151"/>
      <c r="TRO112" s="151"/>
      <c r="TRP112" s="151"/>
      <c r="TRQ112" s="151"/>
      <c r="TRR112" s="151"/>
      <c r="TRS112" s="151"/>
      <c r="TRT112" s="151"/>
      <c r="TRU112" s="151"/>
      <c r="TRV112" s="151"/>
      <c r="TRW112" s="151"/>
      <c r="TRX112" s="151"/>
      <c r="TRY112" s="151"/>
      <c r="TRZ112" s="151"/>
      <c r="TSA112" s="151"/>
      <c r="TSB112" s="151"/>
      <c r="TSC112" s="151"/>
      <c r="TSD112" s="151"/>
      <c r="TSE112" s="151"/>
      <c r="TSF112" s="151"/>
      <c r="TSG112" s="151"/>
      <c r="TSH112" s="151"/>
      <c r="TSI112" s="151"/>
      <c r="TSJ112" s="151"/>
      <c r="TSK112" s="151"/>
      <c r="TSL112" s="151"/>
      <c r="TSM112" s="151"/>
      <c r="TSN112" s="151"/>
      <c r="TSO112" s="151"/>
      <c r="TSP112" s="151"/>
      <c r="TSQ112" s="151"/>
      <c r="TSR112" s="151"/>
      <c r="TSS112" s="151"/>
      <c r="TST112" s="151"/>
      <c r="TSU112" s="151"/>
      <c r="TSV112" s="151"/>
      <c r="TSW112" s="151"/>
      <c r="TSX112" s="151"/>
      <c r="TSY112" s="151"/>
      <c r="TSZ112" s="151"/>
      <c r="TTA112" s="151"/>
      <c r="TTB112" s="151"/>
      <c r="TTC112" s="151"/>
      <c r="TTD112" s="151"/>
      <c r="TTE112" s="151"/>
      <c r="TTF112" s="151"/>
      <c r="TTG112" s="151"/>
      <c r="TTH112" s="151"/>
      <c r="TTI112" s="151"/>
      <c r="TTJ112" s="151"/>
      <c r="TTK112" s="151"/>
      <c r="TTL112" s="151"/>
      <c r="TTM112" s="151"/>
      <c r="TTN112" s="151"/>
      <c r="TTO112" s="151"/>
      <c r="TTP112" s="151"/>
      <c r="TTQ112" s="151"/>
      <c r="TTR112" s="151"/>
      <c r="TTS112" s="151"/>
      <c r="TTT112" s="151"/>
      <c r="TTU112" s="151"/>
      <c r="TTV112" s="151"/>
      <c r="TTW112" s="151"/>
      <c r="TTX112" s="151"/>
      <c r="TTY112" s="151"/>
      <c r="TTZ112" s="151"/>
      <c r="TUA112" s="151"/>
      <c r="TUB112" s="151"/>
      <c r="TUC112" s="151"/>
      <c r="TUD112" s="151"/>
      <c r="TUE112" s="151"/>
      <c r="TUF112" s="151"/>
      <c r="TUG112" s="151"/>
      <c r="TUH112" s="151"/>
      <c r="TUI112" s="151"/>
      <c r="TUJ112" s="151"/>
      <c r="TUK112" s="151"/>
      <c r="TUL112" s="151"/>
      <c r="TUM112" s="151"/>
      <c r="TUN112" s="151"/>
      <c r="TUO112" s="151"/>
      <c r="TUP112" s="151"/>
      <c r="TUQ112" s="151"/>
      <c r="TUR112" s="151"/>
      <c r="TUS112" s="151"/>
      <c r="TUT112" s="151"/>
      <c r="TUU112" s="151"/>
      <c r="TUV112" s="151"/>
      <c r="TUW112" s="151"/>
      <c r="TUX112" s="151"/>
      <c r="TUY112" s="151"/>
      <c r="TUZ112" s="151"/>
      <c r="TVA112" s="151"/>
      <c r="TVB112" s="151"/>
      <c r="TVC112" s="151"/>
      <c r="TVD112" s="151"/>
      <c r="TVE112" s="151"/>
      <c r="TVF112" s="151"/>
      <c r="TVG112" s="151"/>
      <c r="TVH112" s="151"/>
      <c r="TVI112" s="151"/>
      <c r="TVJ112" s="151"/>
      <c r="TVK112" s="151"/>
      <c r="TVL112" s="151"/>
      <c r="TVM112" s="151"/>
      <c r="TVN112" s="151"/>
      <c r="TVO112" s="151"/>
      <c r="TVP112" s="151"/>
      <c r="TVQ112" s="151"/>
      <c r="TVR112" s="151"/>
      <c r="TVS112" s="151"/>
      <c r="TVT112" s="151"/>
      <c r="TVU112" s="151"/>
      <c r="TVV112" s="151"/>
      <c r="TVW112" s="151"/>
      <c r="TVX112" s="151"/>
      <c r="TVY112" s="151"/>
      <c r="TVZ112" s="151"/>
      <c r="TWA112" s="151"/>
      <c r="TWB112" s="151"/>
      <c r="TWC112" s="151"/>
      <c r="TWD112" s="151"/>
      <c r="TWE112" s="151"/>
      <c r="TWF112" s="151"/>
      <c r="TWG112" s="151"/>
      <c r="TWH112" s="151"/>
      <c r="TWI112" s="151"/>
      <c r="TWJ112" s="151"/>
      <c r="TWK112" s="151"/>
      <c r="TWL112" s="151"/>
      <c r="TWM112" s="151"/>
      <c r="TWN112" s="151"/>
      <c r="TWO112" s="151"/>
      <c r="TWP112" s="151"/>
      <c r="TWQ112" s="151"/>
      <c r="TWR112" s="151"/>
      <c r="TWS112" s="151"/>
      <c r="TWT112" s="151"/>
      <c r="TWU112" s="151"/>
      <c r="TWV112" s="151"/>
      <c r="TWW112" s="151"/>
      <c r="TWX112" s="151"/>
      <c r="TWY112" s="151"/>
      <c r="TWZ112" s="151"/>
      <c r="TXA112" s="151"/>
      <c r="TXB112" s="151"/>
      <c r="TXC112" s="151"/>
      <c r="TXD112" s="151"/>
      <c r="TXE112" s="151"/>
      <c r="TXF112" s="151"/>
      <c r="TXG112" s="151"/>
      <c r="TXH112" s="151"/>
      <c r="TXI112" s="151"/>
      <c r="TXJ112" s="151"/>
      <c r="TXK112" s="151"/>
      <c r="TXL112" s="151"/>
      <c r="TXM112" s="151"/>
      <c r="TXN112" s="151"/>
      <c r="TXO112" s="151"/>
      <c r="TXP112" s="151"/>
      <c r="TXQ112" s="151"/>
      <c r="TXR112" s="151"/>
      <c r="TXS112" s="151"/>
      <c r="TXT112" s="151"/>
      <c r="TXU112" s="151"/>
      <c r="TXV112" s="151"/>
      <c r="TXW112" s="151"/>
      <c r="TXX112" s="151"/>
      <c r="TXY112" s="151"/>
      <c r="TXZ112" s="151"/>
      <c r="TYA112" s="151"/>
      <c r="TYB112" s="151"/>
      <c r="TYC112" s="151"/>
      <c r="TYD112" s="151"/>
      <c r="TYE112" s="151"/>
      <c r="TYF112" s="151"/>
      <c r="TYG112" s="151"/>
      <c r="TYH112" s="151"/>
      <c r="TYI112" s="151"/>
      <c r="TYJ112" s="151"/>
      <c r="TYK112" s="151"/>
      <c r="TYL112" s="151"/>
      <c r="TYM112" s="151"/>
      <c r="TYN112" s="151"/>
      <c r="TYO112" s="151"/>
      <c r="TYP112" s="151"/>
      <c r="TYQ112" s="151"/>
      <c r="TYR112" s="151"/>
      <c r="TYS112" s="151"/>
      <c r="TYT112" s="151"/>
      <c r="TYU112" s="151"/>
      <c r="TYV112" s="151"/>
      <c r="TYW112" s="151"/>
      <c r="TYX112" s="151"/>
      <c r="TYY112" s="151"/>
      <c r="TYZ112" s="151"/>
      <c r="TZA112" s="151"/>
      <c r="TZB112" s="151"/>
      <c r="TZC112" s="151"/>
      <c r="TZD112" s="151"/>
      <c r="TZE112" s="151"/>
      <c r="TZF112" s="151"/>
      <c r="TZG112" s="151"/>
      <c r="TZH112" s="151"/>
      <c r="TZI112" s="151"/>
      <c r="TZJ112" s="151"/>
      <c r="TZK112" s="151"/>
      <c r="TZL112" s="151"/>
      <c r="TZM112" s="151"/>
      <c r="TZN112" s="151"/>
      <c r="TZO112" s="151"/>
      <c r="TZP112" s="151"/>
      <c r="TZQ112" s="151"/>
      <c r="TZR112" s="151"/>
      <c r="TZS112" s="151"/>
      <c r="TZT112" s="151"/>
      <c r="TZU112" s="151"/>
      <c r="TZV112" s="151"/>
      <c r="TZW112" s="151"/>
      <c r="TZX112" s="151"/>
      <c r="TZY112" s="151"/>
      <c r="TZZ112" s="151"/>
      <c r="UAA112" s="151"/>
      <c r="UAB112" s="151"/>
      <c r="UAC112" s="151"/>
      <c r="UAD112" s="151"/>
      <c r="UAE112" s="151"/>
      <c r="UAF112" s="151"/>
      <c r="UAG112" s="151"/>
      <c r="UAH112" s="151"/>
      <c r="UAI112" s="151"/>
      <c r="UAJ112" s="151"/>
      <c r="UAK112" s="151"/>
      <c r="UAL112" s="151"/>
      <c r="UAM112" s="151"/>
      <c r="UAN112" s="151"/>
      <c r="UAO112" s="151"/>
      <c r="UAP112" s="151"/>
      <c r="UAQ112" s="151"/>
      <c r="UAR112" s="151"/>
      <c r="UAS112" s="151"/>
      <c r="UAT112" s="151"/>
      <c r="UAU112" s="151"/>
      <c r="UAV112" s="151"/>
      <c r="UAW112" s="151"/>
      <c r="UAX112" s="151"/>
      <c r="UAY112" s="151"/>
      <c r="UAZ112" s="151"/>
      <c r="UBA112" s="151"/>
      <c r="UBB112" s="151"/>
      <c r="UBC112" s="151"/>
      <c r="UBD112" s="151"/>
      <c r="UBE112" s="151"/>
      <c r="UBF112" s="151"/>
      <c r="UBG112" s="151"/>
      <c r="UBH112" s="151"/>
      <c r="UBI112" s="151"/>
      <c r="UBJ112" s="151"/>
      <c r="UBK112" s="151"/>
      <c r="UBL112" s="151"/>
      <c r="UBM112" s="151"/>
      <c r="UBN112" s="151"/>
      <c r="UBO112" s="151"/>
      <c r="UBP112" s="151"/>
      <c r="UBQ112" s="151"/>
      <c r="UBR112" s="151"/>
      <c r="UBS112" s="151"/>
      <c r="UBT112" s="151"/>
      <c r="UBU112" s="151"/>
      <c r="UBV112" s="151"/>
      <c r="UBW112" s="151"/>
      <c r="UBX112" s="151"/>
      <c r="UBY112" s="151"/>
      <c r="UBZ112" s="151"/>
      <c r="UCA112" s="151"/>
      <c r="UCB112" s="151"/>
      <c r="UCC112" s="151"/>
      <c r="UCD112" s="151"/>
      <c r="UCE112" s="151"/>
      <c r="UCF112" s="151"/>
      <c r="UCG112" s="151"/>
      <c r="UCH112" s="151"/>
      <c r="UCI112" s="151"/>
      <c r="UCJ112" s="151"/>
      <c r="UCK112" s="151"/>
      <c r="UCL112" s="151"/>
      <c r="UCM112" s="151"/>
      <c r="UCN112" s="151"/>
      <c r="UCO112" s="151"/>
      <c r="UCP112" s="151"/>
      <c r="UCQ112" s="151"/>
      <c r="UCR112" s="151"/>
      <c r="UCS112" s="151"/>
      <c r="UCT112" s="151"/>
      <c r="UCU112" s="151"/>
      <c r="UCV112" s="151"/>
      <c r="UCW112" s="151"/>
      <c r="UCX112" s="151"/>
      <c r="UCY112" s="151"/>
      <c r="UCZ112" s="151"/>
      <c r="UDA112" s="151"/>
      <c r="UDB112" s="151"/>
      <c r="UDC112" s="151"/>
      <c r="UDD112" s="151"/>
      <c r="UDE112" s="151"/>
      <c r="UDF112" s="151"/>
      <c r="UDG112" s="151"/>
      <c r="UDH112" s="151"/>
      <c r="UDI112" s="151"/>
      <c r="UDJ112" s="151"/>
      <c r="UDK112" s="151"/>
      <c r="UDL112" s="151"/>
      <c r="UDM112" s="151"/>
      <c r="UDN112" s="151"/>
      <c r="UDO112" s="151"/>
      <c r="UDP112" s="151"/>
      <c r="UDQ112" s="151"/>
      <c r="UDR112" s="151"/>
      <c r="UDS112" s="151"/>
      <c r="UDT112" s="151"/>
      <c r="UDU112" s="151"/>
      <c r="UDV112" s="151"/>
      <c r="UDW112" s="151"/>
      <c r="UDX112" s="151"/>
      <c r="UDY112" s="151"/>
      <c r="UDZ112" s="151"/>
      <c r="UEA112" s="151"/>
      <c r="UEB112" s="151"/>
      <c r="UEC112" s="151"/>
      <c r="UED112" s="151"/>
      <c r="UEE112" s="151"/>
      <c r="UEF112" s="151"/>
      <c r="UEG112" s="151"/>
      <c r="UEH112" s="151"/>
      <c r="UEI112" s="151"/>
      <c r="UEJ112" s="151"/>
      <c r="UEK112" s="151"/>
      <c r="UEL112" s="151"/>
      <c r="UEM112" s="151"/>
      <c r="UEN112" s="151"/>
      <c r="UEO112" s="151"/>
      <c r="UEP112" s="151"/>
      <c r="UEQ112" s="151"/>
      <c r="UER112" s="151"/>
      <c r="UES112" s="151"/>
      <c r="UET112" s="151"/>
      <c r="UEU112" s="151"/>
      <c r="UEV112" s="151"/>
      <c r="UEW112" s="151"/>
      <c r="UEX112" s="151"/>
      <c r="UEY112" s="151"/>
      <c r="UEZ112" s="151"/>
      <c r="UFA112" s="151"/>
      <c r="UFB112" s="151"/>
      <c r="UFC112" s="151"/>
      <c r="UFD112" s="151"/>
      <c r="UFE112" s="151"/>
      <c r="UFF112" s="151"/>
      <c r="UFG112" s="151"/>
      <c r="UFH112" s="151"/>
      <c r="UFI112" s="151"/>
      <c r="UFJ112" s="151"/>
      <c r="UFK112" s="151"/>
      <c r="UFL112" s="151"/>
      <c r="UFM112" s="151"/>
      <c r="UFN112" s="151"/>
      <c r="UFO112" s="151"/>
      <c r="UFP112" s="151"/>
      <c r="UFQ112" s="151"/>
      <c r="UFR112" s="151"/>
      <c r="UFS112" s="151"/>
      <c r="UFT112" s="151"/>
      <c r="UFU112" s="151"/>
      <c r="UFV112" s="151"/>
      <c r="UFW112" s="151"/>
      <c r="UFX112" s="151"/>
      <c r="UFY112" s="151"/>
      <c r="UFZ112" s="151"/>
      <c r="UGA112" s="151"/>
      <c r="UGB112" s="151"/>
      <c r="UGC112" s="151"/>
      <c r="UGD112" s="151"/>
      <c r="UGE112" s="151"/>
      <c r="UGF112" s="151"/>
      <c r="UGG112" s="151"/>
      <c r="UGH112" s="151"/>
      <c r="UGI112" s="151"/>
      <c r="UGJ112" s="151"/>
      <c r="UGK112" s="151"/>
      <c r="UGL112" s="151"/>
      <c r="UGM112" s="151"/>
      <c r="UGN112" s="151"/>
      <c r="UGO112" s="151"/>
      <c r="UGP112" s="151"/>
      <c r="UGQ112" s="151"/>
      <c r="UGR112" s="151"/>
      <c r="UGS112" s="151"/>
      <c r="UGT112" s="151"/>
      <c r="UGU112" s="151"/>
      <c r="UGV112" s="151"/>
      <c r="UGW112" s="151"/>
      <c r="UGX112" s="151"/>
      <c r="UGY112" s="151"/>
      <c r="UGZ112" s="151"/>
      <c r="UHA112" s="151"/>
      <c r="UHB112" s="151"/>
      <c r="UHC112" s="151"/>
      <c r="UHD112" s="151"/>
      <c r="UHE112" s="151"/>
      <c r="UHF112" s="151"/>
      <c r="UHG112" s="151"/>
      <c r="UHH112" s="151"/>
      <c r="UHI112" s="151"/>
      <c r="UHJ112" s="151"/>
      <c r="UHK112" s="151"/>
      <c r="UHL112" s="151"/>
      <c r="UHM112" s="151"/>
      <c r="UHN112" s="151"/>
      <c r="UHO112" s="151"/>
      <c r="UHP112" s="151"/>
      <c r="UHQ112" s="151"/>
      <c r="UHR112" s="151"/>
      <c r="UHS112" s="151"/>
      <c r="UHT112" s="151"/>
      <c r="UHU112" s="151"/>
      <c r="UHV112" s="151"/>
      <c r="UHW112" s="151"/>
      <c r="UHX112" s="151"/>
      <c r="UHY112" s="151"/>
      <c r="UHZ112" s="151"/>
      <c r="UIA112" s="151"/>
      <c r="UIB112" s="151"/>
      <c r="UIC112" s="151"/>
      <c r="UID112" s="151"/>
      <c r="UIE112" s="151"/>
      <c r="UIF112" s="151"/>
      <c r="UIG112" s="151"/>
      <c r="UIH112" s="151"/>
      <c r="UII112" s="151"/>
      <c r="UIJ112" s="151"/>
      <c r="UIK112" s="151"/>
      <c r="UIL112" s="151"/>
      <c r="UIM112" s="151"/>
      <c r="UIN112" s="151"/>
      <c r="UIO112" s="151"/>
      <c r="UIP112" s="151"/>
      <c r="UIQ112" s="151"/>
      <c r="UIR112" s="151"/>
      <c r="UIS112" s="151"/>
      <c r="UIT112" s="151"/>
      <c r="UIU112" s="151"/>
      <c r="UIV112" s="151"/>
      <c r="UIW112" s="151"/>
      <c r="UIX112" s="151"/>
      <c r="UIY112" s="151"/>
      <c r="UIZ112" s="151"/>
      <c r="UJA112" s="151"/>
      <c r="UJB112" s="151"/>
      <c r="UJC112" s="151"/>
      <c r="UJD112" s="151"/>
      <c r="UJE112" s="151"/>
      <c r="UJF112" s="151"/>
      <c r="UJG112" s="151"/>
      <c r="UJH112" s="151"/>
      <c r="UJI112" s="151"/>
      <c r="UJJ112" s="151"/>
      <c r="UJK112" s="151"/>
      <c r="UJL112" s="151"/>
      <c r="UJM112" s="151"/>
      <c r="UJN112" s="151"/>
      <c r="UJO112" s="151"/>
      <c r="UJP112" s="151"/>
      <c r="UJQ112" s="151"/>
      <c r="UJR112" s="151"/>
      <c r="UJS112" s="151"/>
      <c r="UJT112" s="151"/>
      <c r="UJU112" s="151"/>
      <c r="UJV112" s="151"/>
      <c r="UJW112" s="151"/>
      <c r="UJX112" s="151"/>
      <c r="UJY112" s="151"/>
      <c r="UJZ112" s="151"/>
      <c r="UKA112" s="151"/>
      <c r="UKB112" s="151"/>
      <c r="UKC112" s="151"/>
      <c r="UKD112" s="151"/>
      <c r="UKE112" s="151"/>
      <c r="UKF112" s="151"/>
      <c r="UKG112" s="151"/>
      <c r="UKH112" s="151"/>
      <c r="UKI112" s="151"/>
      <c r="UKJ112" s="151"/>
      <c r="UKK112" s="151"/>
      <c r="UKL112" s="151"/>
      <c r="UKM112" s="151"/>
      <c r="UKN112" s="151"/>
      <c r="UKO112" s="151"/>
      <c r="UKP112" s="151"/>
      <c r="UKQ112" s="151"/>
      <c r="UKR112" s="151"/>
      <c r="UKS112" s="151"/>
      <c r="UKT112" s="151"/>
      <c r="UKU112" s="151"/>
      <c r="UKV112" s="151"/>
      <c r="UKW112" s="151"/>
      <c r="UKX112" s="151"/>
      <c r="UKY112" s="151"/>
      <c r="UKZ112" s="151"/>
      <c r="ULA112" s="151"/>
      <c r="ULB112" s="151"/>
      <c r="ULC112" s="151"/>
      <c r="ULD112" s="151"/>
      <c r="ULE112" s="151"/>
      <c r="ULF112" s="151"/>
      <c r="ULG112" s="151"/>
      <c r="ULH112" s="151"/>
      <c r="ULI112" s="151"/>
      <c r="ULJ112" s="151"/>
      <c r="ULK112" s="151"/>
      <c r="ULL112" s="151"/>
      <c r="ULM112" s="151"/>
      <c r="ULN112" s="151"/>
      <c r="ULO112" s="151"/>
      <c r="ULP112" s="151"/>
      <c r="ULQ112" s="151"/>
      <c r="ULR112" s="151"/>
      <c r="ULS112" s="151"/>
      <c r="ULT112" s="151"/>
      <c r="ULU112" s="151"/>
      <c r="ULV112" s="151"/>
      <c r="ULW112" s="151"/>
      <c r="ULX112" s="151"/>
      <c r="ULY112" s="151"/>
      <c r="ULZ112" s="151"/>
      <c r="UMA112" s="151"/>
      <c r="UMB112" s="151"/>
      <c r="UMC112" s="151"/>
      <c r="UMD112" s="151"/>
      <c r="UME112" s="151"/>
      <c r="UMF112" s="151"/>
      <c r="UMG112" s="151"/>
      <c r="UMH112" s="151"/>
      <c r="UMI112" s="151"/>
      <c r="UMJ112" s="151"/>
      <c r="UMK112" s="151"/>
      <c r="UML112" s="151"/>
      <c r="UMM112" s="151"/>
      <c r="UMN112" s="151"/>
      <c r="UMO112" s="151"/>
      <c r="UMP112" s="151"/>
      <c r="UMQ112" s="151"/>
      <c r="UMR112" s="151"/>
      <c r="UMS112" s="151"/>
      <c r="UMT112" s="151"/>
      <c r="UMU112" s="151"/>
      <c r="UMV112" s="151"/>
      <c r="UMW112" s="151"/>
      <c r="UMX112" s="151"/>
      <c r="UMY112" s="151"/>
      <c r="UMZ112" s="151"/>
      <c r="UNA112" s="151"/>
      <c r="UNB112" s="151"/>
      <c r="UNC112" s="151"/>
      <c r="UND112" s="151"/>
      <c r="UNE112" s="151"/>
      <c r="UNF112" s="151"/>
      <c r="UNG112" s="151"/>
      <c r="UNH112" s="151"/>
      <c r="UNI112" s="151"/>
      <c r="UNJ112" s="151"/>
      <c r="UNK112" s="151"/>
      <c r="UNL112" s="151"/>
      <c r="UNM112" s="151"/>
      <c r="UNN112" s="151"/>
      <c r="UNO112" s="151"/>
      <c r="UNP112" s="151"/>
      <c r="UNQ112" s="151"/>
      <c r="UNR112" s="151"/>
      <c r="UNS112" s="151"/>
      <c r="UNT112" s="151"/>
      <c r="UNU112" s="151"/>
      <c r="UNV112" s="151"/>
      <c r="UNW112" s="151"/>
      <c r="UNX112" s="151"/>
      <c r="UNY112" s="151"/>
      <c r="UNZ112" s="151"/>
      <c r="UOA112" s="151"/>
      <c r="UOB112" s="151"/>
      <c r="UOC112" s="151"/>
      <c r="UOD112" s="151"/>
      <c r="UOE112" s="151"/>
      <c r="UOF112" s="151"/>
      <c r="UOG112" s="151"/>
      <c r="UOH112" s="151"/>
      <c r="UOI112" s="151"/>
      <c r="UOJ112" s="151"/>
      <c r="UOK112" s="151"/>
      <c r="UOL112" s="151"/>
      <c r="UOM112" s="151"/>
      <c r="UON112" s="151"/>
      <c r="UOO112" s="151"/>
      <c r="UOP112" s="151"/>
      <c r="UOQ112" s="151"/>
      <c r="UOR112" s="151"/>
      <c r="UOS112" s="151"/>
      <c r="UOT112" s="151"/>
      <c r="UOU112" s="151"/>
      <c r="UOV112" s="151"/>
      <c r="UOW112" s="151"/>
      <c r="UOX112" s="151"/>
      <c r="UOY112" s="151"/>
      <c r="UOZ112" s="151"/>
      <c r="UPA112" s="151"/>
      <c r="UPB112" s="151"/>
      <c r="UPC112" s="151"/>
      <c r="UPD112" s="151"/>
      <c r="UPE112" s="151"/>
      <c r="UPF112" s="151"/>
      <c r="UPG112" s="151"/>
      <c r="UPH112" s="151"/>
      <c r="UPI112" s="151"/>
      <c r="UPJ112" s="151"/>
      <c r="UPK112" s="151"/>
      <c r="UPL112" s="151"/>
      <c r="UPM112" s="151"/>
      <c r="UPN112" s="151"/>
      <c r="UPO112" s="151"/>
      <c r="UPP112" s="151"/>
      <c r="UPQ112" s="151"/>
      <c r="UPR112" s="151"/>
      <c r="UPS112" s="151"/>
      <c r="UPT112" s="151"/>
      <c r="UPU112" s="151"/>
      <c r="UPV112" s="151"/>
      <c r="UPW112" s="151"/>
      <c r="UPX112" s="151"/>
      <c r="UPY112" s="151"/>
      <c r="UPZ112" s="151"/>
      <c r="UQA112" s="151"/>
      <c r="UQB112" s="151"/>
      <c r="UQC112" s="151"/>
      <c r="UQD112" s="151"/>
      <c r="UQE112" s="151"/>
      <c r="UQF112" s="151"/>
      <c r="UQG112" s="151"/>
      <c r="UQH112" s="151"/>
      <c r="UQI112" s="151"/>
      <c r="UQJ112" s="151"/>
      <c r="UQK112" s="151"/>
      <c r="UQL112" s="151"/>
      <c r="UQM112" s="151"/>
      <c r="UQN112" s="151"/>
      <c r="UQO112" s="151"/>
      <c r="UQP112" s="151"/>
      <c r="UQQ112" s="151"/>
      <c r="UQR112" s="151"/>
      <c r="UQS112" s="151"/>
      <c r="UQT112" s="151"/>
      <c r="UQU112" s="151"/>
      <c r="UQV112" s="151"/>
      <c r="UQW112" s="151"/>
      <c r="UQX112" s="151"/>
      <c r="UQY112" s="151"/>
      <c r="UQZ112" s="151"/>
      <c r="URA112" s="151"/>
      <c r="URB112" s="151"/>
      <c r="URC112" s="151"/>
      <c r="URD112" s="151"/>
      <c r="URE112" s="151"/>
      <c r="URF112" s="151"/>
      <c r="URG112" s="151"/>
      <c r="URH112" s="151"/>
      <c r="URI112" s="151"/>
      <c r="URJ112" s="151"/>
      <c r="URK112" s="151"/>
      <c r="URL112" s="151"/>
      <c r="URM112" s="151"/>
      <c r="URN112" s="151"/>
      <c r="URO112" s="151"/>
      <c r="URP112" s="151"/>
      <c r="URQ112" s="151"/>
      <c r="URR112" s="151"/>
      <c r="URS112" s="151"/>
      <c r="URT112" s="151"/>
      <c r="URU112" s="151"/>
      <c r="URV112" s="151"/>
      <c r="URW112" s="151"/>
      <c r="URX112" s="151"/>
      <c r="URY112" s="151"/>
      <c r="URZ112" s="151"/>
      <c r="USA112" s="151"/>
      <c r="USB112" s="151"/>
      <c r="USC112" s="151"/>
      <c r="USD112" s="151"/>
      <c r="USE112" s="151"/>
      <c r="USF112" s="151"/>
      <c r="USG112" s="151"/>
      <c r="USH112" s="151"/>
      <c r="USI112" s="151"/>
      <c r="USJ112" s="151"/>
      <c r="USK112" s="151"/>
      <c r="USL112" s="151"/>
      <c r="USM112" s="151"/>
      <c r="USN112" s="151"/>
      <c r="USO112" s="151"/>
      <c r="USP112" s="151"/>
      <c r="USQ112" s="151"/>
      <c r="USR112" s="151"/>
      <c r="USS112" s="151"/>
      <c r="UST112" s="151"/>
      <c r="USU112" s="151"/>
      <c r="USV112" s="151"/>
      <c r="USW112" s="151"/>
      <c r="USX112" s="151"/>
      <c r="USY112" s="151"/>
      <c r="USZ112" s="151"/>
      <c r="UTA112" s="151"/>
      <c r="UTB112" s="151"/>
      <c r="UTC112" s="151"/>
      <c r="UTD112" s="151"/>
      <c r="UTE112" s="151"/>
      <c r="UTF112" s="151"/>
      <c r="UTG112" s="151"/>
      <c r="UTH112" s="151"/>
      <c r="UTI112" s="151"/>
      <c r="UTJ112" s="151"/>
      <c r="UTK112" s="151"/>
      <c r="UTL112" s="151"/>
      <c r="UTM112" s="151"/>
      <c r="UTN112" s="151"/>
      <c r="UTO112" s="151"/>
      <c r="UTP112" s="151"/>
      <c r="UTQ112" s="151"/>
      <c r="UTR112" s="151"/>
      <c r="UTS112" s="151"/>
      <c r="UTT112" s="151"/>
      <c r="UTU112" s="151"/>
      <c r="UTV112" s="151"/>
      <c r="UTW112" s="151"/>
      <c r="UTX112" s="151"/>
      <c r="UTY112" s="151"/>
      <c r="UTZ112" s="151"/>
      <c r="UUA112" s="151"/>
      <c r="UUB112" s="151"/>
      <c r="UUC112" s="151"/>
      <c r="UUD112" s="151"/>
      <c r="UUE112" s="151"/>
      <c r="UUF112" s="151"/>
      <c r="UUG112" s="151"/>
      <c r="UUH112" s="151"/>
      <c r="UUI112" s="151"/>
      <c r="UUJ112" s="151"/>
      <c r="UUK112" s="151"/>
      <c r="UUL112" s="151"/>
      <c r="UUM112" s="151"/>
      <c r="UUN112" s="151"/>
      <c r="UUO112" s="151"/>
      <c r="UUP112" s="151"/>
      <c r="UUQ112" s="151"/>
      <c r="UUR112" s="151"/>
      <c r="UUS112" s="151"/>
      <c r="UUT112" s="151"/>
      <c r="UUU112" s="151"/>
      <c r="UUV112" s="151"/>
      <c r="UUW112" s="151"/>
      <c r="UUX112" s="151"/>
      <c r="UUY112" s="151"/>
      <c r="UUZ112" s="151"/>
      <c r="UVA112" s="151"/>
      <c r="UVB112" s="151"/>
      <c r="UVC112" s="151"/>
      <c r="UVD112" s="151"/>
      <c r="UVE112" s="151"/>
      <c r="UVF112" s="151"/>
      <c r="UVG112" s="151"/>
      <c r="UVH112" s="151"/>
      <c r="UVI112" s="151"/>
      <c r="UVJ112" s="151"/>
      <c r="UVK112" s="151"/>
      <c r="UVL112" s="151"/>
      <c r="UVM112" s="151"/>
      <c r="UVN112" s="151"/>
      <c r="UVO112" s="151"/>
      <c r="UVP112" s="151"/>
      <c r="UVQ112" s="151"/>
      <c r="UVR112" s="151"/>
      <c r="UVS112" s="151"/>
      <c r="UVT112" s="151"/>
      <c r="UVU112" s="151"/>
      <c r="UVV112" s="151"/>
      <c r="UVW112" s="151"/>
      <c r="UVX112" s="151"/>
      <c r="UVY112" s="151"/>
      <c r="UVZ112" s="151"/>
      <c r="UWA112" s="151"/>
      <c r="UWB112" s="151"/>
      <c r="UWC112" s="151"/>
      <c r="UWD112" s="151"/>
      <c r="UWE112" s="151"/>
      <c r="UWF112" s="151"/>
      <c r="UWG112" s="151"/>
      <c r="UWH112" s="151"/>
      <c r="UWI112" s="151"/>
      <c r="UWJ112" s="151"/>
      <c r="UWK112" s="151"/>
      <c r="UWL112" s="151"/>
      <c r="UWM112" s="151"/>
      <c r="UWN112" s="151"/>
      <c r="UWO112" s="151"/>
      <c r="UWP112" s="151"/>
      <c r="UWQ112" s="151"/>
      <c r="UWR112" s="151"/>
      <c r="UWS112" s="151"/>
      <c r="UWT112" s="151"/>
      <c r="UWU112" s="151"/>
      <c r="UWV112" s="151"/>
      <c r="UWW112" s="151"/>
      <c r="UWX112" s="151"/>
      <c r="UWY112" s="151"/>
      <c r="UWZ112" s="151"/>
      <c r="UXA112" s="151"/>
      <c r="UXB112" s="151"/>
      <c r="UXC112" s="151"/>
      <c r="UXD112" s="151"/>
      <c r="UXE112" s="151"/>
      <c r="UXF112" s="151"/>
      <c r="UXG112" s="151"/>
      <c r="UXH112" s="151"/>
      <c r="UXI112" s="151"/>
      <c r="UXJ112" s="151"/>
      <c r="UXK112" s="151"/>
      <c r="UXL112" s="151"/>
      <c r="UXM112" s="151"/>
      <c r="UXN112" s="151"/>
      <c r="UXO112" s="151"/>
      <c r="UXP112" s="151"/>
      <c r="UXQ112" s="151"/>
      <c r="UXR112" s="151"/>
      <c r="UXS112" s="151"/>
      <c r="UXT112" s="151"/>
      <c r="UXU112" s="151"/>
      <c r="UXV112" s="151"/>
      <c r="UXW112" s="151"/>
      <c r="UXX112" s="151"/>
      <c r="UXY112" s="151"/>
      <c r="UXZ112" s="151"/>
      <c r="UYA112" s="151"/>
      <c r="UYB112" s="151"/>
      <c r="UYC112" s="151"/>
      <c r="UYD112" s="151"/>
      <c r="UYE112" s="151"/>
      <c r="UYF112" s="151"/>
      <c r="UYG112" s="151"/>
      <c r="UYH112" s="151"/>
      <c r="UYI112" s="151"/>
      <c r="UYJ112" s="151"/>
      <c r="UYK112" s="151"/>
      <c r="UYL112" s="151"/>
      <c r="UYM112" s="151"/>
      <c r="UYN112" s="151"/>
      <c r="UYO112" s="151"/>
      <c r="UYP112" s="151"/>
      <c r="UYQ112" s="151"/>
      <c r="UYR112" s="151"/>
      <c r="UYS112" s="151"/>
      <c r="UYT112" s="151"/>
      <c r="UYU112" s="151"/>
      <c r="UYV112" s="151"/>
      <c r="UYW112" s="151"/>
      <c r="UYX112" s="151"/>
      <c r="UYY112" s="151"/>
      <c r="UYZ112" s="151"/>
      <c r="UZA112" s="151"/>
      <c r="UZB112" s="151"/>
      <c r="UZC112" s="151"/>
      <c r="UZD112" s="151"/>
      <c r="UZE112" s="151"/>
      <c r="UZF112" s="151"/>
      <c r="UZG112" s="151"/>
      <c r="UZH112" s="151"/>
      <c r="UZI112" s="151"/>
      <c r="UZJ112" s="151"/>
      <c r="UZK112" s="151"/>
      <c r="UZL112" s="151"/>
      <c r="UZM112" s="151"/>
      <c r="UZN112" s="151"/>
      <c r="UZO112" s="151"/>
      <c r="UZP112" s="151"/>
      <c r="UZQ112" s="151"/>
      <c r="UZR112" s="151"/>
      <c r="UZS112" s="151"/>
      <c r="UZT112" s="151"/>
      <c r="UZU112" s="151"/>
      <c r="UZV112" s="151"/>
      <c r="UZW112" s="151"/>
      <c r="UZX112" s="151"/>
      <c r="UZY112" s="151"/>
      <c r="UZZ112" s="151"/>
      <c r="VAA112" s="151"/>
      <c r="VAB112" s="151"/>
      <c r="VAC112" s="151"/>
      <c r="VAD112" s="151"/>
      <c r="VAE112" s="151"/>
      <c r="VAF112" s="151"/>
      <c r="VAG112" s="151"/>
      <c r="VAH112" s="151"/>
      <c r="VAI112" s="151"/>
      <c r="VAJ112" s="151"/>
      <c r="VAK112" s="151"/>
      <c r="VAL112" s="151"/>
      <c r="VAM112" s="151"/>
      <c r="VAN112" s="151"/>
      <c r="VAO112" s="151"/>
      <c r="VAP112" s="151"/>
      <c r="VAQ112" s="151"/>
      <c r="VAR112" s="151"/>
      <c r="VAS112" s="151"/>
      <c r="VAT112" s="151"/>
      <c r="VAU112" s="151"/>
      <c r="VAV112" s="151"/>
      <c r="VAW112" s="151"/>
      <c r="VAX112" s="151"/>
      <c r="VAY112" s="151"/>
      <c r="VAZ112" s="151"/>
      <c r="VBA112" s="151"/>
      <c r="VBB112" s="151"/>
      <c r="VBC112" s="151"/>
      <c r="VBD112" s="151"/>
      <c r="VBE112" s="151"/>
      <c r="VBF112" s="151"/>
      <c r="VBG112" s="151"/>
      <c r="VBH112" s="151"/>
      <c r="VBI112" s="151"/>
      <c r="VBJ112" s="151"/>
      <c r="VBK112" s="151"/>
      <c r="VBL112" s="151"/>
      <c r="VBM112" s="151"/>
      <c r="VBN112" s="151"/>
      <c r="VBO112" s="151"/>
      <c r="VBP112" s="151"/>
      <c r="VBQ112" s="151"/>
      <c r="VBR112" s="151"/>
      <c r="VBS112" s="151"/>
      <c r="VBT112" s="151"/>
      <c r="VBU112" s="151"/>
      <c r="VBV112" s="151"/>
      <c r="VBW112" s="151"/>
      <c r="VBX112" s="151"/>
      <c r="VBY112" s="151"/>
      <c r="VBZ112" s="151"/>
      <c r="VCA112" s="151"/>
      <c r="VCB112" s="151"/>
      <c r="VCC112" s="151"/>
      <c r="VCD112" s="151"/>
      <c r="VCE112" s="151"/>
      <c r="VCF112" s="151"/>
      <c r="VCG112" s="151"/>
      <c r="VCH112" s="151"/>
      <c r="VCI112" s="151"/>
      <c r="VCJ112" s="151"/>
      <c r="VCK112" s="151"/>
      <c r="VCL112" s="151"/>
      <c r="VCM112" s="151"/>
      <c r="VCN112" s="151"/>
      <c r="VCO112" s="151"/>
      <c r="VCP112" s="151"/>
      <c r="VCQ112" s="151"/>
      <c r="VCR112" s="151"/>
      <c r="VCS112" s="151"/>
      <c r="VCT112" s="151"/>
      <c r="VCU112" s="151"/>
      <c r="VCV112" s="151"/>
      <c r="VCW112" s="151"/>
      <c r="VCX112" s="151"/>
      <c r="VCY112" s="151"/>
      <c r="VCZ112" s="151"/>
      <c r="VDA112" s="151"/>
      <c r="VDB112" s="151"/>
      <c r="VDC112" s="151"/>
      <c r="VDD112" s="151"/>
      <c r="VDE112" s="151"/>
      <c r="VDF112" s="151"/>
      <c r="VDG112" s="151"/>
      <c r="VDH112" s="151"/>
      <c r="VDI112" s="151"/>
      <c r="VDJ112" s="151"/>
      <c r="VDK112" s="151"/>
      <c r="VDL112" s="151"/>
      <c r="VDM112" s="151"/>
      <c r="VDN112" s="151"/>
      <c r="VDO112" s="151"/>
      <c r="VDP112" s="151"/>
      <c r="VDQ112" s="151"/>
      <c r="VDR112" s="151"/>
      <c r="VDS112" s="151"/>
      <c r="VDT112" s="151"/>
      <c r="VDU112" s="151"/>
      <c r="VDV112" s="151"/>
      <c r="VDW112" s="151"/>
      <c r="VDX112" s="151"/>
      <c r="VDY112" s="151"/>
      <c r="VDZ112" s="151"/>
      <c r="VEA112" s="151"/>
      <c r="VEB112" s="151"/>
      <c r="VEC112" s="151"/>
      <c r="VED112" s="151"/>
      <c r="VEE112" s="151"/>
      <c r="VEF112" s="151"/>
      <c r="VEG112" s="151"/>
      <c r="VEH112" s="151"/>
      <c r="VEI112" s="151"/>
      <c r="VEJ112" s="151"/>
      <c r="VEK112" s="151"/>
      <c r="VEL112" s="151"/>
      <c r="VEM112" s="151"/>
      <c r="VEN112" s="151"/>
      <c r="VEO112" s="151"/>
      <c r="VEP112" s="151"/>
      <c r="VEQ112" s="151"/>
      <c r="VER112" s="151"/>
      <c r="VES112" s="151"/>
      <c r="VET112" s="151"/>
      <c r="VEU112" s="151"/>
      <c r="VEV112" s="151"/>
      <c r="VEW112" s="151"/>
      <c r="VEX112" s="151"/>
      <c r="VEY112" s="151"/>
      <c r="VEZ112" s="151"/>
      <c r="VFA112" s="151"/>
      <c r="VFB112" s="151"/>
      <c r="VFC112" s="151"/>
      <c r="VFD112" s="151"/>
      <c r="VFE112" s="151"/>
      <c r="VFF112" s="151"/>
      <c r="VFG112" s="151"/>
      <c r="VFH112" s="151"/>
      <c r="VFI112" s="151"/>
      <c r="VFJ112" s="151"/>
      <c r="VFK112" s="151"/>
      <c r="VFL112" s="151"/>
      <c r="VFM112" s="151"/>
      <c r="VFN112" s="151"/>
      <c r="VFO112" s="151"/>
      <c r="VFP112" s="151"/>
      <c r="VFQ112" s="151"/>
      <c r="VFR112" s="151"/>
      <c r="VFS112" s="151"/>
      <c r="VFT112" s="151"/>
      <c r="VFU112" s="151"/>
      <c r="VFV112" s="151"/>
      <c r="VFW112" s="151"/>
      <c r="VFX112" s="151"/>
      <c r="VFY112" s="151"/>
      <c r="VFZ112" s="151"/>
      <c r="VGA112" s="151"/>
      <c r="VGB112" s="151"/>
      <c r="VGC112" s="151"/>
      <c r="VGD112" s="151"/>
      <c r="VGE112" s="151"/>
      <c r="VGF112" s="151"/>
      <c r="VGG112" s="151"/>
      <c r="VGH112" s="151"/>
      <c r="VGI112" s="151"/>
      <c r="VGJ112" s="151"/>
      <c r="VGK112" s="151"/>
      <c r="VGL112" s="151"/>
      <c r="VGM112" s="151"/>
      <c r="VGN112" s="151"/>
      <c r="VGO112" s="151"/>
      <c r="VGP112" s="151"/>
      <c r="VGQ112" s="151"/>
      <c r="VGR112" s="151"/>
      <c r="VGS112" s="151"/>
      <c r="VGT112" s="151"/>
      <c r="VGU112" s="151"/>
      <c r="VGV112" s="151"/>
      <c r="VGW112" s="151"/>
      <c r="VGX112" s="151"/>
      <c r="VGY112" s="151"/>
      <c r="VGZ112" s="151"/>
      <c r="VHA112" s="151"/>
      <c r="VHB112" s="151"/>
      <c r="VHC112" s="151"/>
      <c r="VHD112" s="151"/>
      <c r="VHE112" s="151"/>
      <c r="VHF112" s="151"/>
      <c r="VHG112" s="151"/>
      <c r="VHH112" s="151"/>
      <c r="VHI112" s="151"/>
      <c r="VHJ112" s="151"/>
      <c r="VHK112" s="151"/>
      <c r="VHL112" s="151"/>
      <c r="VHM112" s="151"/>
      <c r="VHN112" s="151"/>
      <c r="VHO112" s="151"/>
      <c r="VHP112" s="151"/>
      <c r="VHQ112" s="151"/>
      <c r="VHR112" s="151"/>
      <c r="VHS112" s="151"/>
      <c r="VHT112" s="151"/>
      <c r="VHU112" s="151"/>
      <c r="VHV112" s="151"/>
      <c r="VHW112" s="151"/>
      <c r="VHX112" s="151"/>
      <c r="VHY112" s="151"/>
      <c r="VHZ112" s="151"/>
      <c r="VIA112" s="151"/>
      <c r="VIB112" s="151"/>
      <c r="VIC112" s="151"/>
      <c r="VID112" s="151"/>
      <c r="VIE112" s="151"/>
      <c r="VIF112" s="151"/>
      <c r="VIG112" s="151"/>
      <c r="VIH112" s="151"/>
      <c r="VII112" s="151"/>
      <c r="VIJ112" s="151"/>
      <c r="VIK112" s="151"/>
      <c r="VIL112" s="151"/>
      <c r="VIM112" s="151"/>
      <c r="VIN112" s="151"/>
      <c r="VIO112" s="151"/>
      <c r="VIP112" s="151"/>
      <c r="VIQ112" s="151"/>
      <c r="VIR112" s="151"/>
      <c r="VIS112" s="151"/>
      <c r="VIT112" s="151"/>
      <c r="VIU112" s="151"/>
      <c r="VIV112" s="151"/>
      <c r="VIW112" s="151"/>
      <c r="VIX112" s="151"/>
      <c r="VIY112" s="151"/>
      <c r="VIZ112" s="151"/>
      <c r="VJA112" s="151"/>
      <c r="VJB112" s="151"/>
      <c r="VJC112" s="151"/>
      <c r="VJD112" s="151"/>
      <c r="VJE112" s="151"/>
      <c r="VJF112" s="151"/>
      <c r="VJG112" s="151"/>
      <c r="VJH112" s="151"/>
      <c r="VJI112" s="151"/>
      <c r="VJJ112" s="151"/>
      <c r="VJK112" s="151"/>
      <c r="VJL112" s="151"/>
      <c r="VJM112" s="151"/>
      <c r="VJN112" s="151"/>
      <c r="VJO112" s="151"/>
      <c r="VJP112" s="151"/>
      <c r="VJQ112" s="151"/>
      <c r="VJR112" s="151"/>
      <c r="VJS112" s="151"/>
      <c r="VJT112" s="151"/>
      <c r="VJU112" s="151"/>
      <c r="VJV112" s="151"/>
      <c r="VJW112" s="151"/>
      <c r="VJX112" s="151"/>
      <c r="VJY112" s="151"/>
      <c r="VJZ112" s="151"/>
      <c r="VKA112" s="151"/>
      <c r="VKB112" s="151"/>
      <c r="VKC112" s="151"/>
      <c r="VKD112" s="151"/>
      <c r="VKE112" s="151"/>
      <c r="VKF112" s="151"/>
      <c r="VKG112" s="151"/>
      <c r="VKH112" s="151"/>
      <c r="VKI112" s="151"/>
      <c r="VKJ112" s="151"/>
      <c r="VKK112" s="151"/>
      <c r="VKL112" s="151"/>
      <c r="VKM112" s="151"/>
      <c r="VKN112" s="151"/>
      <c r="VKO112" s="151"/>
      <c r="VKP112" s="151"/>
      <c r="VKQ112" s="151"/>
      <c r="VKR112" s="151"/>
      <c r="VKS112" s="151"/>
      <c r="VKT112" s="151"/>
      <c r="VKU112" s="151"/>
      <c r="VKV112" s="151"/>
      <c r="VKW112" s="151"/>
      <c r="VKX112" s="151"/>
      <c r="VKY112" s="151"/>
      <c r="VKZ112" s="151"/>
      <c r="VLA112" s="151"/>
      <c r="VLB112" s="151"/>
      <c r="VLC112" s="151"/>
      <c r="VLD112" s="151"/>
      <c r="VLE112" s="151"/>
      <c r="VLF112" s="151"/>
      <c r="VLG112" s="151"/>
      <c r="VLH112" s="151"/>
      <c r="VLI112" s="151"/>
      <c r="VLJ112" s="151"/>
      <c r="VLK112" s="151"/>
      <c r="VLL112" s="151"/>
      <c r="VLM112" s="151"/>
      <c r="VLN112" s="151"/>
      <c r="VLO112" s="151"/>
      <c r="VLP112" s="151"/>
      <c r="VLQ112" s="151"/>
      <c r="VLR112" s="151"/>
      <c r="VLS112" s="151"/>
      <c r="VLT112" s="151"/>
      <c r="VLU112" s="151"/>
      <c r="VLV112" s="151"/>
      <c r="VLW112" s="151"/>
      <c r="VLX112" s="151"/>
      <c r="VLY112" s="151"/>
      <c r="VLZ112" s="151"/>
      <c r="VMA112" s="151"/>
      <c r="VMB112" s="151"/>
      <c r="VMC112" s="151"/>
      <c r="VMD112" s="151"/>
      <c r="VME112" s="151"/>
      <c r="VMF112" s="151"/>
      <c r="VMG112" s="151"/>
      <c r="VMH112" s="151"/>
      <c r="VMI112" s="151"/>
      <c r="VMJ112" s="151"/>
      <c r="VMK112" s="151"/>
      <c r="VML112" s="151"/>
      <c r="VMM112" s="151"/>
      <c r="VMN112" s="151"/>
      <c r="VMO112" s="151"/>
      <c r="VMP112" s="151"/>
      <c r="VMQ112" s="151"/>
      <c r="VMR112" s="151"/>
      <c r="VMS112" s="151"/>
      <c r="VMT112" s="151"/>
      <c r="VMU112" s="151"/>
      <c r="VMV112" s="151"/>
      <c r="VMW112" s="151"/>
      <c r="VMX112" s="151"/>
      <c r="VMY112" s="151"/>
      <c r="VMZ112" s="151"/>
      <c r="VNA112" s="151"/>
      <c r="VNB112" s="151"/>
      <c r="VNC112" s="151"/>
      <c r="VND112" s="151"/>
      <c r="VNE112" s="151"/>
      <c r="VNF112" s="151"/>
      <c r="VNG112" s="151"/>
      <c r="VNH112" s="151"/>
      <c r="VNI112" s="151"/>
      <c r="VNJ112" s="151"/>
      <c r="VNK112" s="151"/>
      <c r="VNL112" s="151"/>
      <c r="VNM112" s="151"/>
      <c r="VNN112" s="151"/>
      <c r="VNO112" s="151"/>
      <c r="VNP112" s="151"/>
      <c r="VNQ112" s="151"/>
      <c r="VNR112" s="151"/>
      <c r="VNS112" s="151"/>
      <c r="VNT112" s="151"/>
      <c r="VNU112" s="151"/>
      <c r="VNV112" s="151"/>
      <c r="VNW112" s="151"/>
      <c r="VNX112" s="151"/>
      <c r="VNY112" s="151"/>
      <c r="VNZ112" s="151"/>
      <c r="VOA112" s="151"/>
      <c r="VOB112" s="151"/>
      <c r="VOC112" s="151"/>
      <c r="VOD112" s="151"/>
      <c r="VOE112" s="151"/>
      <c r="VOF112" s="151"/>
      <c r="VOG112" s="151"/>
      <c r="VOH112" s="151"/>
      <c r="VOI112" s="151"/>
      <c r="VOJ112" s="151"/>
      <c r="VOK112" s="151"/>
      <c r="VOL112" s="151"/>
      <c r="VOM112" s="151"/>
      <c r="VON112" s="151"/>
      <c r="VOO112" s="151"/>
      <c r="VOP112" s="151"/>
      <c r="VOQ112" s="151"/>
      <c r="VOR112" s="151"/>
      <c r="VOS112" s="151"/>
      <c r="VOT112" s="151"/>
      <c r="VOU112" s="151"/>
      <c r="VOV112" s="151"/>
      <c r="VOW112" s="151"/>
      <c r="VOX112" s="151"/>
      <c r="VOY112" s="151"/>
      <c r="VOZ112" s="151"/>
      <c r="VPA112" s="151"/>
      <c r="VPB112" s="151"/>
      <c r="VPC112" s="151"/>
      <c r="VPD112" s="151"/>
      <c r="VPE112" s="151"/>
      <c r="VPF112" s="151"/>
      <c r="VPG112" s="151"/>
      <c r="VPH112" s="151"/>
      <c r="VPI112" s="151"/>
      <c r="VPJ112" s="151"/>
      <c r="VPK112" s="151"/>
      <c r="VPL112" s="151"/>
      <c r="VPM112" s="151"/>
      <c r="VPN112" s="151"/>
      <c r="VPO112" s="151"/>
      <c r="VPP112" s="151"/>
      <c r="VPQ112" s="151"/>
      <c r="VPR112" s="151"/>
      <c r="VPS112" s="151"/>
      <c r="VPT112" s="151"/>
      <c r="VPU112" s="151"/>
      <c r="VPV112" s="151"/>
      <c r="VPW112" s="151"/>
      <c r="VPX112" s="151"/>
      <c r="VPY112" s="151"/>
      <c r="VPZ112" s="151"/>
      <c r="VQA112" s="151"/>
      <c r="VQB112" s="151"/>
      <c r="VQC112" s="151"/>
      <c r="VQD112" s="151"/>
      <c r="VQE112" s="151"/>
      <c r="VQF112" s="151"/>
      <c r="VQG112" s="151"/>
      <c r="VQH112" s="151"/>
      <c r="VQI112" s="151"/>
      <c r="VQJ112" s="151"/>
      <c r="VQK112" s="151"/>
      <c r="VQL112" s="151"/>
      <c r="VQM112" s="151"/>
      <c r="VQN112" s="151"/>
      <c r="VQO112" s="151"/>
      <c r="VQP112" s="151"/>
      <c r="VQQ112" s="151"/>
      <c r="VQR112" s="151"/>
      <c r="VQS112" s="151"/>
      <c r="VQT112" s="151"/>
      <c r="VQU112" s="151"/>
      <c r="VQV112" s="151"/>
      <c r="VQW112" s="151"/>
      <c r="VQX112" s="151"/>
      <c r="VQY112" s="151"/>
      <c r="VQZ112" s="151"/>
      <c r="VRA112" s="151"/>
      <c r="VRB112" s="151"/>
      <c r="VRC112" s="151"/>
      <c r="VRD112" s="151"/>
      <c r="VRE112" s="151"/>
      <c r="VRF112" s="151"/>
      <c r="VRG112" s="151"/>
      <c r="VRH112" s="151"/>
      <c r="VRI112" s="151"/>
      <c r="VRJ112" s="151"/>
      <c r="VRK112" s="151"/>
      <c r="VRL112" s="151"/>
      <c r="VRM112" s="151"/>
      <c r="VRN112" s="151"/>
      <c r="VRO112" s="151"/>
      <c r="VRP112" s="151"/>
      <c r="VRQ112" s="151"/>
      <c r="VRR112" s="151"/>
      <c r="VRS112" s="151"/>
      <c r="VRT112" s="151"/>
      <c r="VRU112" s="151"/>
      <c r="VRV112" s="151"/>
      <c r="VRW112" s="151"/>
      <c r="VRX112" s="151"/>
      <c r="VRY112" s="151"/>
      <c r="VRZ112" s="151"/>
      <c r="VSA112" s="151"/>
      <c r="VSB112" s="151"/>
      <c r="VSC112" s="151"/>
      <c r="VSD112" s="151"/>
      <c r="VSE112" s="151"/>
      <c r="VSF112" s="151"/>
      <c r="VSG112" s="151"/>
      <c r="VSH112" s="151"/>
      <c r="VSI112" s="151"/>
      <c r="VSJ112" s="151"/>
      <c r="VSK112" s="151"/>
      <c r="VSL112" s="151"/>
      <c r="VSM112" s="151"/>
      <c r="VSN112" s="151"/>
      <c r="VSO112" s="151"/>
      <c r="VSP112" s="151"/>
      <c r="VSQ112" s="151"/>
      <c r="VSR112" s="151"/>
      <c r="VSS112" s="151"/>
      <c r="VST112" s="151"/>
      <c r="VSU112" s="151"/>
      <c r="VSV112" s="151"/>
      <c r="VSW112" s="151"/>
      <c r="VSX112" s="151"/>
      <c r="VSY112" s="151"/>
      <c r="VSZ112" s="151"/>
      <c r="VTA112" s="151"/>
      <c r="VTB112" s="151"/>
      <c r="VTC112" s="151"/>
      <c r="VTD112" s="151"/>
      <c r="VTE112" s="151"/>
      <c r="VTF112" s="151"/>
      <c r="VTG112" s="151"/>
      <c r="VTH112" s="151"/>
      <c r="VTI112" s="151"/>
      <c r="VTJ112" s="151"/>
      <c r="VTK112" s="151"/>
      <c r="VTL112" s="151"/>
      <c r="VTM112" s="151"/>
      <c r="VTN112" s="151"/>
      <c r="VTO112" s="151"/>
      <c r="VTP112" s="151"/>
      <c r="VTQ112" s="151"/>
      <c r="VTR112" s="151"/>
      <c r="VTS112" s="151"/>
      <c r="VTT112" s="151"/>
      <c r="VTU112" s="151"/>
      <c r="VTV112" s="151"/>
      <c r="VTW112" s="151"/>
      <c r="VTX112" s="151"/>
      <c r="VTY112" s="151"/>
      <c r="VTZ112" s="151"/>
      <c r="VUA112" s="151"/>
      <c r="VUB112" s="151"/>
      <c r="VUC112" s="151"/>
      <c r="VUD112" s="151"/>
      <c r="VUE112" s="151"/>
      <c r="VUF112" s="151"/>
      <c r="VUG112" s="151"/>
      <c r="VUH112" s="151"/>
      <c r="VUI112" s="151"/>
      <c r="VUJ112" s="151"/>
      <c r="VUK112" s="151"/>
      <c r="VUL112" s="151"/>
      <c r="VUM112" s="151"/>
      <c r="VUN112" s="151"/>
      <c r="VUO112" s="151"/>
      <c r="VUP112" s="151"/>
      <c r="VUQ112" s="151"/>
      <c r="VUR112" s="151"/>
      <c r="VUS112" s="151"/>
      <c r="VUT112" s="151"/>
      <c r="VUU112" s="151"/>
      <c r="VUV112" s="151"/>
      <c r="VUW112" s="151"/>
      <c r="VUX112" s="151"/>
      <c r="VUY112" s="151"/>
      <c r="VUZ112" s="151"/>
      <c r="VVA112" s="151"/>
      <c r="VVB112" s="151"/>
      <c r="VVC112" s="151"/>
      <c r="VVD112" s="151"/>
      <c r="VVE112" s="151"/>
      <c r="VVF112" s="151"/>
      <c r="VVG112" s="151"/>
      <c r="VVH112" s="151"/>
      <c r="VVI112" s="151"/>
      <c r="VVJ112" s="151"/>
      <c r="VVK112" s="151"/>
      <c r="VVL112" s="151"/>
      <c r="VVM112" s="151"/>
      <c r="VVN112" s="151"/>
      <c r="VVO112" s="151"/>
      <c r="VVP112" s="151"/>
      <c r="VVQ112" s="151"/>
      <c r="VVR112" s="151"/>
      <c r="VVS112" s="151"/>
      <c r="VVT112" s="151"/>
      <c r="VVU112" s="151"/>
      <c r="VVV112" s="151"/>
      <c r="VVW112" s="151"/>
      <c r="VVX112" s="151"/>
      <c r="VVY112" s="151"/>
      <c r="VVZ112" s="151"/>
      <c r="VWA112" s="151"/>
      <c r="VWB112" s="151"/>
      <c r="VWC112" s="151"/>
      <c r="VWD112" s="151"/>
      <c r="VWE112" s="151"/>
      <c r="VWF112" s="151"/>
      <c r="VWG112" s="151"/>
      <c r="VWH112" s="151"/>
      <c r="VWI112" s="151"/>
      <c r="VWJ112" s="151"/>
      <c r="VWK112" s="151"/>
      <c r="VWL112" s="151"/>
      <c r="VWM112" s="151"/>
      <c r="VWN112" s="151"/>
      <c r="VWO112" s="151"/>
      <c r="VWP112" s="151"/>
      <c r="VWQ112" s="151"/>
      <c r="VWR112" s="151"/>
      <c r="VWS112" s="151"/>
      <c r="VWT112" s="151"/>
      <c r="VWU112" s="151"/>
      <c r="VWV112" s="151"/>
      <c r="VWW112" s="151"/>
      <c r="VWX112" s="151"/>
      <c r="VWY112" s="151"/>
      <c r="VWZ112" s="151"/>
      <c r="VXA112" s="151"/>
      <c r="VXB112" s="151"/>
      <c r="VXC112" s="151"/>
      <c r="VXD112" s="151"/>
      <c r="VXE112" s="151"/>
      <c r="VXF112" s="151"/>
      <c r="VXG112" s="151"/>
      <c r="VXH112" s="151"/>
      <c r="VXI112" s="151"/>
      <c r="VXJ112" s="151"/>
      <c r="VXK112" s="151"/>
      <c r="VXL112" s="151"/>
      <c r="VXM112" s="151"/>
      <c r="VXN112" s="151"/>
      <c r="VXO112" s="151"/>
      <c r="VXP112" s="151"/>
      <c r="VXQ112" s="151"/>
      <c r="VXR112" s="151"/>
      <c r="VXS112" s="151"/>
      <c r="VXT112" s="151"/>
      <c r="VXU112" s="151"/>
      <c r="VXV112" s="151"/>
      <c r="VXW112" s="151"/>
      <c r="VXX112" s="151"/>
      <c r="VXY112" s="151"/>
      <c r="VXZ112" s="151"/>
      <c r="VYA112" s="151"/>
      <c r="VYB112" s="151"/>
      <c r="VYC112" s="151"/>
      <c r="VYD112" s="151"/>
      <c r="VYE112" s="151"/>
      <c r="VYF112" s="151"/>
      <c r="VYG112" s="151"/>
      <c r="VYH112" s="151"/>
      <c r="VYI112" s="151"/>
      <c r="VYJ112" s="151"/>
      <c r="VYK112" s="151"/>
      <c r="VYL112" s="151"/>
      <c r="VYM112" s="151"/>
      <c r="VYN112" s="151"/>
      <c r="VYO112" s="151"/>
      <c r="VYP112" s="151"/>
      <c r="VYQ112" s="151"/>
      <c r="VYR112" s="151"/>
      <c r="VYS112" s="151"/>
      <c r="VYT112" s="151"/>
      <c r="VYU112" s="151"/>
      <c r="VYV112" s="151"/>
      <c r="VYW112" s="151"/>
      <c r="VYX112" s="151"/>
      <c r="VYY112" s="151"/>
      <c r="VYZ112" s="151"/>
      <c r="VZA112" s="151"/>
      <c r="VZB112" s="151"/>
      <c r="VZC112" s="151"/>
      <c r="VZD112" s="151"/>
      <c r="VZE112" s="151"/>
      <c r="VZF112" s="151"/>
      <c r="VZG112" s="151"/>
      <c r="VZH112" s="151"/>
      <c r="VZI112" s="151"/>
      <c r="VZJ112" s="151"/>
      <c r="VZK112" s="151"/>
      <c r="VZL112" s="151"/>
      <c r="VZM112" s="151"/>
      <c r="VZN112" s="151"/>
      <c r="VZO112" s="151"/>
      <c r="VZP112" s="151"/>
      <c r="VZQ112" s="151"/>
      <c r="VZR112" s="151"/>
      <c r="VZS112" s="151"/>
      <c r="VZT112" s="151"/>
      <c r="VZU112" s="151"/>
      <c r="VZV112" s="151"/>
      <c r="VZW112" s="151"/>
      <c r="VZX112" s="151"/>
      <c r="VZY112" s="151"/>
      <c r="VZZ112" s="151"/>
      <c r="WAA112" s="151"/>
      <c r="WAB112" s="151"/>
      <c r="WAC112" s="151"/>
      <c r="WAD112" s="151"/>
      <c r="WAE112" s="151"/>
      <c r="WAF112" s="151"/>
      <c r="WAG112" s="151"/>
      <c r="WAH112" s="151"/>
      <c r="WAI112" s="151"/>
      <c r="WAJ112" s="151"/>
      <c r="WAK112" s="151"/>
      <c r="WAL112" s="151"/>
      <c r="WAM112" s="151"/>
      <c r="WAN112" s="151"/>
      <c r="WAO112" s="151"/>
      <c r="WAP112" s="151"/>
      <c r="WAQ112" s="151"/>
      <c r="WAR112" s="151"/>
      <c r="WAS112" s="151"/>
      <c r="WAT112" s="151"/>
      <c r="WAU112" s="151"/>
      <c r="WAV112" s="151"/>
      <c r="WAW112" s="151"/>
      <c r="WAX112" s="151"/>
      <c r="WAY112" s="151"/>
      <c r="WAZ112" s="151"/>
      <c r="WBA112" s="151"/>
      <c r="WBB112" s="151"/>
      <c r="WBC112" s="151"/>
      <c r="WBD112" s="151"/>
      <c r="WBE112" s="151"/>
      <c r="WBF112" s="151"/>
      <c r="WBG112" s="151"/>
      <c r="WBH112" s="151"/>
      <c r="WBI112" s="151"/>
      <c r="WBJ112" s="151"/>
      <c r="WBK112" s="151"/>
      <c r="WBL112" s="151"/>
      <c r="WBM112" s="151"/>
      <c r="WBN112" s="151"/>
      <c r="WBO112" s="151"/>
      <c r="WBP112" s="151"/>
      <c r="WBQ112" s="151"/>
      <c r="WBR112" s="151"/>
      <c r="WBS112" s="151"/>
      <c r="WBT112" s="151"/>
      <c r="WBU112" s="151"/>
      <c r="WBV112" s="151"/>
      <c r="WBW112" s="151"/>
      <c r="WBX112" s="151"/>
      <c r="WBY112" s="151"/>
      <c r="WBZ112" s="151"/>
      <c r="WCA112" s="151"/>
      <c r="WCB112" s="151"/>
      <c r="WCC112" s="151"/>
      <c r="WCD112" s="151"/>
      <c r="WCE112" s="151"/>
      <c r="WCF112" s="151"/>
      <c r="WCG112" s="151"/>
      <c r="WCH112" s="151"/>
      <c r="WCI112" s="151"/>
      <c r="WCJ112" s="151"/>
      <c r="WCK112" s="151"/>
      <c r="WCL112" s="151"/>
      <c r="WCM112" s="151"/>
      <c r="WCN112" s="151"/>
      <c r="WCO112" s="151"/>
      <c r="WCP112" s="151"/>
      <c r="WCQ112" s="151"/>
      <c r="WCR112" s="151"/>
      <c r="WCS112" s="151"/>
      <c r="WCT112" s="151"/>
      <c r="WCU112" s="151"/>
      <c r="WCV112" s="151"/>
      <c r="WCW112" s="151"/>
      <c r="WCX112" s="151"/>
      <c r="WCY112" s="151"/>
      <c r="WCZ112" s="151"/>
      <c r="WDA112" s="151"/>
      <c r="WDB112" s="151"/>
      <c r="WDC112" s="151"/>
      <c r="WDD112" s="151"/>
      <c r="WDE112" s="151"/>
      <c r="WDF112" s="151"/>
      <c r="WDG112" s="151"/>
      <c r="WDH112" s="151"/>
      <c r="WDI112" s="151"/>
      <c r="WDJ112" s="151"/>
      <c r="WDK112" s="151"/>
      <c r="WDL112" s="151"/>
      <c r="WDM112" s="151"/>
      <c r="WDN112" s="151"/>
      <c r="WDO112" s="151"/>
      <c r="WDP112" s="151"/>
      <c r="WDQ112" s="151"/>
      <c r="WDR112" s="151"/>
      <c r="WDS112" s="151"/>
      <c r="WDT112" s="151"/>
      <c r="WDU112" s="151"/>
      <c r="WDV112" s="151"/>
      <c r="WDW112" s="151"/>
      <c r="WDX112" s="151"/>
      <c r="WDY112" s="151"/>
      <c r="WDZ112" s="151"/>
      <c r="WEA112" s="151"/>
      <c r="WEB112" s="151"/>
      <c r="WEC112" s="151"/>
      <c r="WED112" s="151"/>
      <c r="WEE112" s="151"/>
      <c r="WEF112" s="151"/>
      <c r="WEG112" s="151"/>
      <c r="WEH112" s="151"/>
      <c r="WEI112" s="151"/>
      <c r="WEJ112" s="151"/>
      <c r="WEK112" s="151"/>
      <c r="WEL112" s="151"/>
      <c r="WEM112" s="151"/>
      <c r="WEN112" s="151"/>
      <c r="WEO112" s="151"/>
      <c r="WEP112" s="151"/>
      <c r="WEQ112" s="151"/>
      <c r="WER112" s="151"/>
      <c r="WES112" s="151"/>
      <c r="WET112" s="151"/>
      <c r="WEU112" s="151"/>
      <c r="WEV112" s="151"/>
      <c r="WEW112" s="151"/>
      <c r="WEX112" s="151"/>
      <c r="WEY112" s="151"/>
      <c r="WEZ112" s="151"/>
      <c r="WFA112" s="151"/>
      <c r="WFB112" s="151"/>
      <c r="WFC112" s="151"/>
      <c r="WFD112" s="151"/>
      <c r="WFE112" s="151"/>
      <c r="WFF112" s="151"/>
      <c r="WFG112" s="151"/>
      <c r="WFH112" s="151"/>
      <c r="WFI112" s="151"/>
      <c r="WFJ112" s="151"/>
      <c r="WFK112" s="151"/>
      <c r="WFL112" s="151"/>
      <c r="WFM112" s="151"/>
      <c r="WFN112" s="151"/>
      <c r="WFO112" s="151"/>
      <c r="WFP112" s="151"/>
      <c r="WFQ112" s="151"/>
      <c r="WFR112" s="151"/>
      <c r="WFS112" s="151"/>
      <c r="WFT112" s="151"/>
      <c r="WFU112" s="151"/>
      <c r="WFV112" s="151"/>
      <c r="WFW112" s="151"/>
      <c r="WFX112" s="151"/>
      <c r="WFY112" s="151"/>
      <c r="WFZ112" s="151"/>
      <c r="WGA112" s="151"/>
      <c r="WGB112" s="151"/>
      <c r="WGC112" s="151"/>
      <c r="WGD112" s="151"/>
      <c r="WGE112" s="151"/>
      <c r="WGF112" s="151"/>
      <c r="WGG112" s="151"/>
      <c r="WGH112" s="151"/>
      <c r="WGI112" s="151"/>
      <c r="WGJ112" s="151"/>
      <c r="WGK112" s="151"/>
      <c r="WGL112" s="151"/>
      <c r="WGM112" s="151"/>
      <c r="WGN112" s="151"/>
      <c r="WGO112" s="151"/>
      <c r="WGP112" s="151"/>
      <c r="WGQ112" s="151"/>
      <c r="WGR112" s="151"/>
      <c r="WGS112" s="151"/>
      <c r="WGT112" s="151"/>
      <c r="WGU112" s="151"/>
      <c r="WGV112" s="151"/>
      <c r="WGW112" s="151"/>
      <c r="WGX112" s="151"/>
      <c r="WGY112" s="151"/>
      <c r="WGZ112" s="151"/>
      <c r="WHA112" s="151"/>
      <c r="WHB112" s="151"/>
      <c r="WHC112" s="151"/>
      <c r="WHD112" s="151"/>
      <c r="WHE112" s="151"/>
      <c r="WHF112" s="151"/>
      <c r="WHG112" s="151"/>
      <c r="WHH112" s="151"/>
      <c r="WHI112" s="151"/>
      <c r="WHJ112" s="151"/>
      <c r="WHK112" s="151"/>
      <c r="WHL112" s="151"/>
      <c r="WHM112" s="151"/>
      <c r="WHN112" s="151"/>
      <c r="WHO112" s="151"/>
      <c r="WHP112" s="151"/>
      <c r="WHQ112" s="151"/>
      <c r="WHR112" s="151"/>
      <c r="WHS112" s="151"/>
      <c r="WHT112" s="151"/>
      <c r="WHU112" s="151"/>
      <c r="WHV112" s="151"/>
      <c r="WHW112" s="151"/>
      <c r="WHX112" s="151"/>
      <c r="WHY112" s="151"/>
      <c r="WHZ112" s="151"/>
      <c r="WIA112" s="151"/>
      <c r="WIB112" s="151"/>
      <c r="WIC112" s="151"/>
      <c r="WID112" s="151"/>
      <c r="WIE112" s="151"/>
      <c r="WIF112" s="151"/>
      <c r="WIG112" s="151"/>
      <c r="WIH112" s="151"/>
      <c r="WII112" s="151"/>
      <c r="WIJ112" s="151"/>
      <c r="WIK112" s="151"/>
      <c r="WIL112" s="151"/>
      <c r="WIM112" s="151"/>
      <c r="WIN112" s="151"/>
      <c r="WIO112" s="151"/>
      <c r="WIP112" s="151"/>
      <c r="WIQ112" s="151"/>
      <c r="WIR112" s="151"/>
      <c r="WIS112" s="151"/>
      <c r="WIT112" s="151"/>
      <c r="WIU112" s="151"/>
      <c r="WIV112" s="151"/>
      <c r="WIW112" s="151"/>
      <c r="WIX112" s="151"/>
      <c r="WIY112" s="151"/>
      <c r="WIZ112" s="151"/>
      <c r="WJA112" s="151"/>
      <c r="WJB112" s="151"/>
      <c r="WJC112" s="151"/>
      <c r="WJD112" s="151"/>
      <c r="WJE112" s="151"/>
      <c r="WJF112" s="151"/>
      <c r="WJG112" s="151"/>
      <c r="WJH112" s="151"/>
      <c r="WJI112" s="151"/>
      <c r="WJJ112" s="151"/>
      <c r="WJK112" s="151"/>
      <c r="WJL112" s="151"/>
      <c r="WJM112" s="151"/>
      <c r="WJN112" s="151"/>
      <c r="WJO112" s="151"/>
      <c r="WJP112" s="151"/>
      <c r="WJQ112" s="151"/>
      <c r="WJR112" s="151"/>
      <c r="WJS112" s="151"/>
      <c r="WJT112" s="151"/>
      <c r="WJU112" s="151"/>
      <c r="WJV112" s="151"/>
      <c r="WJW112" s="151"/>
      <c r="WJX112" s="151"/>
      <c r="WJY112" s="151"/>
      <c r="WJZ112" s="151"/>
      <c r="WKA112" s="151"/>
      <c r="WKB112" s="151"/>
      <c r="WKC112" s="151"/>
      <c r="WKD112" s="151"/>
      <c r="WKE112" s="151"/>
      <c r="WKF112" s="151"/>
      <c r="WKG112" s="151"/>
      <c r="WKH112" s="151"/>
      <c r="WKI112" s="151"/>
      <c r="WKJ112" s="151"/>
      <c r="WKK112" s="151"/>
      <c r="WKL112" s="151"/>
      <c r="WKM112" s="151"/>
      <c r="WKN112" s="151"/>
      <c r="WKO112" s="151"/>
      <c r="WKP112" s="151"/>
      <c r="WKQ112" s="151"/>
      <c r="WKR112" s="151"/>
      <c r="WKS112" s="151"/>
      <c r="WKT112" s="151"/>
      <c r="WKU112" s="151"/>
      <c r="WKV112" s="151"/>
      <c r="WKW112" s="151"/>
      <c r="WKX112" s="151"/>
      <c r="WKY112" s="151"/>
      <c r="WKZ112" s="151"/>
      <c r="WLA112" s="151"/>
      <c r="WLB112" s="151"/>
      <c r="WLC112" s="151"/>
      <c r="WLD112" s="151"/>
      <c r="WLE112" s="151"/>
      <c r="WLF112" s="151"/>
      <c r="WLG112" s="151"/>
      <c r="WLH112" s="151"/>
      <c r="WLI112" s="151"/>
      <c r="WLJ112" s="151"/>
      <c r="WLK112" s="151"/>
      <c r="WLL112" s="151"/>
      <c r="WLM112" s="151"/>
      <c r="WLN112" s="151"/>
      <c r="WLO112" s="151"/>
      <c r="WLP112" s="151"/>
      <c r="WLQ112" s="151"/>
      <c r="WLR112" s="151"/>
      <c r="WLS112" s="151"/>
      <c r="WLT112" s="151"/>
      <c r="WLU112" s="151"/>
      <c r="WLV112" s="151"/>
      <c r="WLW112" s="151"/>
      <c r="WLX112" s="151"/>
      <c r="WLY112" s="151"/>
      <c r="WLZ112" s="151"/>
      <c r="WMA112" s="151"/>
      <c r="WMB112" s="151"/>
      <c r="WMC112" s="151"/>
      <c r="WMD112" s="151"/>
      <c r="WME112" s="151"/>
      <c r="WMF112" s="151"/>
      <c r="WMG112" s="151"/>
      <c r="WMH112" s="151"/>
      <c r="WMI112" s="151"/>
      <c r="WMJ112" s="151"/>
      <c r="WMK112" s="151"/>
      <c r="WML112" s="151"/>
      <c r="WMM112" s="151"/>
      <c r="WMN112" s="151"/>
      <c r="WMO112" s="151"/>
      <c r="WMP112" s="151"/>
      <c r="WMQ112" s="151"/>
      <c r="WMR112" s="151"/>
      <c r="WMS112" s="151"/>
      <c r="WMT112" s="151"/>
      <c r="WMU112" s="151"/>
      <c r="WMV112" s="151"/>
      <c r="WMW112" s="151"/>
      <c r="WMX112" s="151"/>
      <c r="WMY112" s="151"/>
      <c r="WMZ112" s="151"/>
      <c r="WNA112" s="151"/>
      <c r="WNB112" s="151"/>
      <c r="WNC112" s="151"/>
      <c r="WND112" s="151"/>
      <c r="WNE112" s="151"/>
      <c r="WNF112" s="151"/>
      <c r="WNG112" s="151"/>
      <c r="WNH112" s="151"/>
      <c r="WNI112" s="151"/>
      <c r="WNJ112" s="151"/>
      <c r="WNK112" s="151"/>
      <c r="WNL112" s="151"/>
      <c r="WNM112" s="151"/>
      <c r="WNN112" s="151"/>
      <c r="WNO112" s="151"/>
      <c r="WNP112" s="151"/>
      <c r="WNQ112" s="151"/>
      <c r="WNR112" s="151"/>
      <c r="WNS112" s="151"/>
      <c r="WNT112" s="151"/>
      <c r="WNU112" s="151"/>
      <c r="WNV112" s="151"/>
      <c r="WNW112" s="151"/>
      <c r="WNX112" s="151"/>
      <c r="WNY112" s="151"/>
      <c r="WNZ112" s="151"/>
      <c r="WOA112" s="151"/>
      <c r="WOB112" s="151"/>
      <c r="WOC112" s="151"/>
      <c r="WOD112" s="151"/>
      <c r="WOE112" s="151"/>
      <c r="WOF112" s="151"/>
      <c r="WOG112" s="151"/>
      <c r="WOH112" s="151"/>
      <c r="WOI112" s="151"/>
      <c r="WOJ112" s="151"/>
      <c r="WOK112" s="151"/>
      <c r="WOL112" s="151"/>
      <c r="WOM112" s="151"/>
      <c r="WON112" s="151"/>
      <c r="WOO112" s="151"/>
      <c r="WOP112" s="151"/>
      <c r="WOQ112" s="151"/>
      <c r="WOR112" s="151"/>
      <c r="WOS112" s="151"/>
      <c r="WOT112" s="151"/>
      <c r="WOU112" s="151"/>
      <c r="WOV112" s="151"/>
      <c r="WOW112" s="151"/>
      <c r="WOX112" s="151"/>
      <c r="WOY112" s="151"/>
      <c r="WOZ112" s="151"/>
      <c r="WPA112" s="151"/>
      <c r="WPB112" s="151"/>
      <c r="WPC112" s="151"/>
      <c r="WPD112" s="151"/>
      <c r="WPE112" s="151"/>
      <c r="WPF112" s="151"/>
      <c r="WPG112" s="151"/>
      <c r="WPH112" s="151"/>
      <c r="WPI112" s="151"/>
      <c r="WPJ112" s="151"/>
      <c r="WPK112" s="151"/>
      <c r="WPL112" s="151"/>
      <c r="WPM112" s="151"/>
      <c r="WPN112" s="151"/>
      <c r="WPO112" s="151"/>
      <c r="WPP112" s="151"/>
      <c r="WPQ112" s="151"/>
      <c r="WPR112" s="151"/>
      <c r="WPS112" s="151"/>
      <c r="WPT112" s="151"/>
      <c r="WPU112" s="151"/>
      <c r="WPV112" s="151"/>
      <c r="WPW112" s="151"/>
      <c r="WPX112" s="151"/>
      <c r="WPY112" s="151"/>
      <c r="WPZ112" s="151"/>
      <c r="WQA112" s="151"/>
      <c r="WQB112" s="151"/>
      <c r="WQC112" s="151"/>
      <c r="WQD112" s="151"/>
      <c r="WQE112" s="151"/>
      <c r="WQF112" s="151"/>
      <c r="WQG112" s="151"/>
      <c r="WQH112" s="151"/>
      <c r="WQI112" s="151"/>
      <c r="WQJ112" s="151"/>
      <c r="WQK112" s="151"/>
      <c r="WQL112" s="151"/>
      <c r="WQM112" s="151"/>
      <c r="WQN112" s="151"/>
      <c r="WQO112" s="151"/>
      <c r="WQP112" s="151"/>
      <c r="WQQ112" s="151"/>
      <c r="WQR112" s="151"/>
      <c r="WQS112" s="151"/>
      <c r="WQT112" s="151"/>
      <c r="WQU112" s="151"/>
      <c r="WQV112" s="151"/>
      <c r="WQW112" s="151"/>
      <c r="WQX112" s="151"/>
      <c r="WQY112" s="151"/>
      <c r="WQZ112" s="151"/>
      <c r="WRA112" s="151"/>
      <c r="WRB112" s="151"/>
      <c r="WRC112" s="151"/>
      <c r="WRD112" s="151"/>
      <c r="WRE112" s="151"/>
      <c r="WRF112" s="151"/>
      <c r="WRG112" s="151"/>
      <c r="WRH112" s="151"/>
      <c r="WRI112" s="151"/>
      <c r="WRJ112" s="151"/>
      <c r="WRK112" s="151"/>
      <c r="WRL112" s="151"/>
      <c r="WRM112" s="151"/>
      <c r="WRN112" s="151"/>
      <c r="WRO112" s="151"/>
      <c r="WRP112" s="151"/>
      <c r="WRQ112" s="151"/>
      <c r="WRR112" s="151"/>
      <c r="WRS112" s="151"/>
      <c r="WRT112" s="151"/>
      <c r="WRU112" s="151"/>
      <c r="WRV112" s="151"/>
      <c r="WRW112" s="151"/>
      <c r="WRX112" s="151"/>
      <c r="WRY112" s="151"/>
      <c r="WRZ112" s="151"/>
      <c r="WSA112" s="151"/>
      <c r="WSB112" s="151"/>
      <c r="WSC112" s="151"/>
      <c r="WSD112" s="151"/>
      <c r="WSE112" s="151"/>
      <c r="WSF112" s="151"/>
      <c r="WSG112" s="151"/>
      <c r="WSH112" s="151"/>
      <c r="WSI112" s="151"/>
      <c r="WSJ112" s="151"/>
      <c r="WSK112" s="151"/>
      <c r="WSL112" s="151"/>
      <c r="WSM112" s="151"/>
      <c r="WSN112" s="151"/>
      <c r="WSO112" s="151"/>
      <c r="WSP112" s="151"/>
      <c r="WSQ112" s="151"/>
      <c r="WSR112" s="151"/>
      <c r="WSS112" s="151"/>
      <c r="WST112" s="151"/>
      <c r="WSU112" s="151"/>
      <c r="WSV112" s="151"/>
      <c r="WSW112" s="151"/>
      <c r="WSX112" s="151"/>
      <c r="WSY112" s="151"/>
      <c r="WSZ112" s="151"/>
      <c r="WTA112" s="151"/>
      <c r="WTB112" s="151"/>
      <c r="WTC112" s="151"/>
      <c r="WTD112" s="151"/>
      <c r="WTE112" s="151"/>
      <c r="WTF112" s="151"/>
      <c r="WTG112" s="151"/>
      <c r="WTH112" s="151"/>
      <c r="WTI112" s="151"/>
      <c r="WTJ112" s="151"/>
      <c r="WTK112" s="151"/>
      <c r="WTL112" s="151"/>
      <c r="WTM112" s="151"/>
      <c r="WTN112" s="151"/>
      <c r="WTO112" s="151"/>
      <c r="WTP112" s="151"/>
      <c r="WTQ112" s="151"/>
      <c r="WTR112" s="151"/>
      <c r="WTS112" s="151"/>
      <c r="WTT112" s="151"/>
      <c r="WTU112" s="151"/>
      <c r="WTV112" s="151"/>
      <c r="WTW112" s="151"/>
      <c r="WTX112" s="151"/>
      <c r="WTY112" s="151"/>
      <c r="WTZ112" s="151"/>
      <c r="WUA112" s="151"/>
      <c r="WUB112" s="151"/>
      <c r="WUC112" s="151"/>
      <c r="WUD112" s="151"/>
      <c r="WUE112" s="151"/>
      <c r="WUF112" s="151"/>
      <c r="WUG112" s="151"/>
      <c r="WUH112" s="151"/>
      <c r="WUI112" s="151"/>
      <c r="WUJ112" s="151"/>
      <c r="WUK112" s="151"/>
      <c r="WUL112" s="151"/>
      <c r="WUM112" s="151"/>
      <c r="WUN112" s="151"/>
      <c r="WUO112" s="151"/>
      <c r="WUP112" s="151"/>
      <c r="WUQ112" s="151"/>
      <c r="WUR112" s="151"/>
      <c r="WUS112" s="151"/>
      <c r="WUT112" s="151"/>
      <c r="WUU112" s="151"/>
      <c r="WUV112" s="151"/>
      <c r="WUW112" s="151"/>
      <c r="WUX112" s="151"/>
      <c r="WUY112" s="151"/>
      <c r="WUZ112" s="151"/>
      <c r="WVA112" s="151"/>
      <c r="WVB112" s="151"/>
      <c r="WVC112" s="151"/>
      <c r="WVD112" s="151"/>
      <c r="WVE112" s="151"/>
      <c r="WVF112" s="151"/>
      <c r="WVG112" s="151"/>
      <c r="WVH112" s="151"/>
      <c r="WVI112" s="151"/>
      <c r="WVJ112" s="151"/>
      <c r="WVK112" s="151"/>
      <c r="WVL112" s="151"/>
      <c r="WVM112" s="151"/>
      <c r="WVN112" s="151"/>
      <c r="WVO112" s="151"/>
      <c r="WVP112" s="151"/>
      <c r="WVQ112" s="151"/>
      <c r="WVR112" s="151"/>
      <c r="WVS112" s="151"/>
      <c r="WVT112" s="151"/>
      <c r="WVU112" s="151"/>
      <c r="WVV112" s="151"/>
      <c r="WVW112" s="151"/>
      <c r="WVX112" s="151"/>
      <c r="WVY112" s="151"/>
      <c r="WVZ112" s="151"/>
      <c r="WWA112" s="151"/>
      <c r="WWB112" s="151"/>
      <c r="WWC112" s="151"/>
      <c r="WWD112" s="151"/>
      <c r="WWE112" s="151"/>
      <c r="WWF112" s="151"/>
      <c r="WWG112" s="151"/>
      <c r="WWH112" s="151"/>
      <c r="WWI112" s="151"/>
      <c r="WWJ112" s="151"/>
      <c r="WWK112" s="151"/>
      <c r="WWL112" s="151"/>
      <c r="WWM112" s="151"/>
      <c r="WWN112" s="151"/>
      <c r="WWO112" s="151"/>
      <c r="WWP112" s="151"/>
      <c r="WWQ112" s="151"/>
      <c r="WWR112" s="151"/>
      <c r="WWS112" s="151"/>
      <c r="WWT112" s="151"/>
      <c r="WWU112" s="151"/>
      <c r="WWV112" s="151"/>
      <c r="WWW112" s="151"/>
      <c r="WWX112" s="151"/>
      <c r="WWY112" s="151"/>
      <c r="WWZ112" s="151"/>
      <c r="WXA112" s="151"/>
      <c r="WXB112" s="151"/>
      <c r="WXC112" s="151"/>
      <c r="WXD112" s="151"/>
      <c r="WXE112" s="151"/>
      <c r="WXF112" s="151"/>
      <c r="WXG112" s="151"/>
      <c r="WXH112" s="151"/>
      <c r="WXI112" s="151"/>
      <c r="WXJ112" s="151"/>
      <c r="WXK112" s="151"/>
      <c r="WXL112" s="151"/>
      <c r="WXM112" s="151"/>
      <c r="WXN112" s="151"/>
      <c r="WXO112" s="151"/>
      <c r="WXP112" s="151"/>
      <c r="WXQ112" s="151"/>
      <c r="WXR112" s="151"/>
      <c r="WXS112" s="151"/>
      <c r="WXT112" s="151"/>
      <c r="WXU112" s="151"/>
      <c r="WXV112" s="151"/>
      <c r="WXW112" s="151"/>
      <c r="WXX112" s="151"/>
      <c r="WXY112" s="151"/>
      <c r="WXZ112" s="151"/>
      <c r="WYA112" s="151"/>
      <c r="WYB112" s="151"/>
      <c r="WYC112" s="151"/>
      <c r="WYD112" s="151"/>
      <c r="WYE112" s="151"/>
      <c r="WYF112" s="151"/>
      <c r="WYG112" s="151"/>
      <c r="WYH112" s="151"/>
      <c r="WYI112" s="151"/>
      <c r="WYJ112" s="151"/>
      <c r="WYK112" s="151"/>
      <c r="WYL112" s="151"/>
      <c r="WYM112" s="151"/>
      <c r="WYN112" s="151"/>
      <c r="WYO112" s="151"/>
      <c r="WYP112" s="151"/>
      <c r="WYQ112" s="151"/>
      <c r="WYR112" s="151"/>
      <c r="WYS112" s="151"/>
      <c r="WYT112" s="151"/>
      <c r="WYU112" s="151"/>
      <c r="WYV112" s="151"/>
      <c r="WYW112" s="151"/>
      <c r="WYX112" s="151"/>
      <c r="WYY112" s="151"/>
      <c r="WYZ112" s="151"/>
      <c r="WZA112" s="151"/>
      <c r="WZB112" s="151"/>
      <c r="WZC112" s="151"/>
      <c r="WZD112" s="151"/>
      <c r="WZE112" s="151"/>
      <c r="WZF112" s="151"/>
      <c r="WZG112" s="151"/>
      <c r="WZH112" s="151"/>
      <c r="WZI112" s="151"/>
      <c r="WZJ112" s="151"/>
      <c r="WZK112" s="151"/>
      <c r="WZL112" s="151"/>
      <c r="WZM112" s="151"/>
      <c r="WZN112" s="151"/>
      <c r="WZO112" s="151"/>
      <c r="WZP112" s="151"/>
      <c r="WZQ112" s="151"/>
      <c r="WZR112" s="151"/>
      <c r="WZS112" s="151"/>
      <c r="WZT112" s="151"/>
      <c r="WZU112" s="151"/>
      <c r="WZV112" s="151"/>
      <c r="WZW112" s="151"/>
      <c r="WZX112" s="151"/>
      <c r="WZY112" s="151"/>
      <c r="WZZ112" s="151"/>
      <c r="XAA112" s="151"/>
      <c r="XAB112" s="151"/>
      <c r="XAC112" s="151"/>
      <c r="XAD112" s="151"/>
      <c r="XAE112" s="151"/>
      <c r="XAF112" s="151"/>
      <c r="XAG112" s="151"/>
      <c r="XAH112" s="151"/>
      <c r="XAI112" s="151"/>
      <c r="XAJ112" s="151"/>
      <c r="XAK112" s="151"/>
      <c r="XAL112" s="151"/>
      <c r="XAM112" s="151"/>
      <c r="XAN112" s="151"/>
      <c r="XAO112" s="151"/>
      <c r="XAP112" s="151"/>
      <c r="XAQ112" s="151"/>
      <c r="XAR112" s="151"/>
      <c r="XAS112" s="151"/>
      <c r="XAT112" s="151"/>
      <c r="XAU112" s="151"/>
      <c r="XAV112" s="151"/>
      <c r="XAW112" s="151"/>
      <c r="XAX112" s="151"/>
      <c r="XAY112" s="151"/>
      <c r="XAZ112" s="151"/>
      <c r="XBA112" s="151"/>
      <c r="XBB112" s="151"/>
      <c r="XBC112" s="151"/>
      <c r="XBD112" s="151"/>
      <c r="XBE112" s="151"/>
      <c r="XBF112" s="151"/>
      <c r="XBG112" s="151"/>
      <c r="XBH112" s="151"/>
      <c r="XBI112" s="151"/>
      <c r="XBJ112" s="151"/>
      <c r="XBK112" s="151"/>
      <c r="XBL112" s="151"/>
      <c r="XBM112" s="151"/>
      <c r="XBN112" s="151"/>
      <c r="XBO112" s="151"/>
      <c r="XBP112" s="151"/>
      <c r="XBQ112" s="151"/>
      <c r="XBR112" s="151"/>
      <c r="XBS112" s="151"/>
      <c r="XBT112" s="151"/>
      <c r="XBU112" s="151"/>
      <c r="XBV112" s="151"/>
      <c r="XBW112" s="151"/>
      <c r="XBX112" s="151"/>
      <c r="XBY112" s="151"/>
      <c r="XBZ112" s="151"/>
      <c r="XCA112" s="151"/>
      <c r="XCB112" s="151"/>
      <c r="XCC112" s="151"/>
      <c r="XCD112" s="151"/>
      <c r="XCE112" s="151"/>
      <c r="XCF112" s="151"/>
      <c r="XCG112" s="151"/>
      <c r="XCH112" s="151"/>
      <c r="XCI112" s="151"/>
      <c r="XCJ112" s="151"/>
      <c r="XCK112" s="151"/>
      <c r="XCL112" s="151"/>
      <c r="XCM112" s="151"/>
      <c r="XCN112" s="151"/>
      <c r="XCO112" s="151"/>
      <c r="XCP112" s="151"/>
      <c r="XCQ112" s="151"/>
      <c r="XCR112" s="151"/>
      <c r="XCS112" s="151"/>
      <c r="XCT112" s="151"/>
      <c r="XCU112" s="151"/>
      <c r="XCV112" s="151"/>
      <c r="XCW112" s="151"/>
      <c r="XCX112" s="151"/>
      <c r="XCY112" s="151"/>
      <c r="XCZ112" s="151"/>
      <c r="XDA112" s="151"/>
      <c r="XDB112" s="151"/>
      <c r="XDC112" s="151"/>
      <c r="XDD112" s="151"/>
      <c r="XDE112" s="151"/>
      <c r="XDF112" s="151"/>
      <c r="XDG112" s="151"/>
      <c r="XDH112" s="151"/>
      <c r="XDI112" s="151"/>
      <c r="XDJ112" s="151"/>
      <c r="XDK112" s="151"/>
      <c r="XDL112" s="151"/>
      <c r="XDM112" s="151"/>
      <c r="XDN112" s="151"/>
      <c r="XDO112" s="151"/>
      <c r="XDP112" s="151"/>
      <c r="XDQ112" s="151"/>
      <c r="XDR112" s="151"/>
      <c r="XDS112" s="151"/>
      <c r="XDT112" s="151"/>
      <c r="XDU112" s="151"/>
      <c r="XDV112" s="151"/>
      <c r="XDW112" s="151"/>
      <c r="XDX112" s="151"/>
      <c r="XDY112" s="151"/>
      <c r="XDZ112" s="151"/>
      <c r="XEA112" s="151"/>
      <c r="XEB112" s="151"/>
      <c r="XEC112" s="151"/>
      <c r="XED112" s="151"/>
      <c r="XEE112" s="151"/>
      <c r="XEF112" s="151"/>
      <c r="XEG112" s="151"/>
      <c r="XEH112" s="151"/>
      <c r="XEI112" s="151"/>
      <c r="XEJ112" s="151"/>
      <c r="XEK112" s="151"/>
      <c r="XEL112" s="151"/>
      <c r="XEM112" s="151"/>
      <c r="XEN112" s="151"/>
      <c r="XEO112" s="151"/>
      <c r="XEP112" s="151"/>
      <c r="XEQ112" s="151"/>
      <c r="XER112" s="151"/>
      <c r="XES112" s="151"/>
      <c r="XET112" s="151"/>
      <c r="XEU112" s="151"/>
      <c r="XEV112" s="151"/>
      <c r="XEW112" s="151"/>
      <c r="XEX112" s="151"/>
      <c r="XEY112" s="151"/>
      <c r="XEZ112" s="151"/>
      <c r="XFA112" s="151"/>
      <c r="XFB112" s="151"/>
      <c r="XFC112" s="151"/>
      <c r="XFD112" s="151"/>
    </row>
    <row r="113" spans="1:16384" s="216" customFormat="1">
      <c r="A113" s="215"/>
      <c r="B113" s="162" t="s">
        <v>162</v>
      </c>
      <c r="C113" s="137" t="s">
        <v>163</v>
      </c>
      <c r="D113" s="163">
        <v>99</v>
      </c>
      <c r="E113" s="163" t="s">
        <v>161</v>
      </c>
      <c r="F113" s="163">
        <v>2</v>
      </c>
      <c r="G113" s="163">
        <v>180</v>
      </c>
      <c r="H113" s="163">
        <v>4</v>
      </c>
      <c r="I113" s="163">
        <f t="shared" si="36"/>
        <v>1440</v>
      </c>
      <c r="J113" s="163" t="e">
        <f>'Offroad Tiers LF'!#REF!</f>
        <v>#REF!</v>
      </c>
      <c r="K113" s="163">
        <v>250</v>
      </c>
      <c r="L113" s="139" t="e">
        <f>IF($D113&lt;11,'Offroad Tiers EF'!$Z$5*$D113*$J113,IF($D113&lt;25,'Offroad Tiers EF'!$Z$6*$D113*$J113,IF($D113&lt;50,'Offroad Tiers EF'!$Z$7*$D113*$J113,IF($D113&lt;75,'Offroad Tiers EF'!$Z$8*$D113*$J113,IF($D113&lt;100,'Offroad Tiers EF'!$Z$9*$D113*$J113,IF($D113&lt;175,'Offroad Tiers EF'!$Z$10*$D113*$J113,IF($D113&lt;300,'Offroad Tiers EF'!$Z$11*$D113*$J113,IF($D113&lt;600,'Offroad Tiers EF'!$Z$12*$D113*$J113,"!"))))))))</f>
        <v>#REF!</v>
      </c>
      <c r="M113" s="164">
        <f>'[7]Offroad SCAB EF'!E196</f>
        <v>1.9561797959138243</v>
      </c>
      <c r="N113" s="139" t="e">
        <f>IF($D113&lt;11,'Offroad Tiers EF'!$AD$5*$D113*$J113,IF($D113&lt;25,'Offroad Tiers EF'!$AD$6*$D113*$J113,IF($D113&lt;50,'Offroad Tiers EF'!$AD$7*$D113*$J113,IF($D113&lt;75,'Offroad Tiers EF'!$AD$8*$D113*$J113,IF($D113&lt;100,'Offroad Tiers EF'!$AD$9*$D113*$J113,IF($D113&lt;175,'Offroad Tiers EF'!$AD$10*$D113*$J113,IF($D113&lt;300,'Offroad Tiers EF'!$AD$11*$D113*$J113,IF($D113&lt;600,'Offroad Tiers EF'!$AD$12*$D113*$J113,"!"))))))))</f>
        <v>#REF!</v>
      </c>
      <c r="O113" s="165" t="e">
        <f>IF($D113&lt;11,'Offroad Tiers EF'!$AB$5*$D113*$J113,IF($D113&lt;25,'Offroad Tiers EF'!$AB$6*$D113*$J113,IF($D113&lt;50,'Offroad Tiers EF'!$AB$7*$D113*$J113,IF($D113&lt;75,'Offroad Tiers EF'!$AB$8*$D113*$J113,IF($D113&lt;100,'Offroad Tiers EF'!$AB$9*$D113*$J113,IF($D113&lt;175,'Offroad Tiers EF'!$AB$10*$D113*$J113,IF($D113&lt;300,'Offroad Tiers EF'!$AB$11*$D113*$J113,IF($D113&lt;600,'Offroad Tiers EF'!$AB$12*$D113*$J113,"!"))))))))</f>
        <v>#REF!</v>
      </c>
      <c r="P113" s="166">
        <v>62.449814863666937</v>
      </c>
      <c r="Q113" s="164"/>
      <c r="R113" s="166"/>
      <c r="S113" s="167"/>
      <c r="T113" s="169"/>
      <c r="U113" s="169" t="e">
        <f t="shared" si="38"/>
        <v>#REF!</v>
      </c>
      <c r="V113" s="164" t="e">
        <f t="shared" ref="V113:W119" si="40">$F113*N113*$H113</f>
        <v>#REF!</v>
      </c>
      <c r="W113" s="166" t="e">
        <f t="shared" si="40"/>
        <v>#REF!</v>
      </c>
      <c r="X113" s="169" t="e">
        <f t="shared" si="39"/>
        <v>#REF!</v>
      </c>
      <c r="Y113" s="164">
        <f t="shared" si="39"/>
        <v>1.4084494530579534</v>
      </c>
      <c r="Z113" s="164" t="e">
        <f t="shared" si="39"/>
        <v>#REF!</v>
      </c>
      <c r="AA113" s="164" t="e">
        <f t="shared" si="39"/>
        <v>#REF!</v>
      </c>
      <c r="AB113" s="166">
        <f t="shared" si="39"/>
        <v>44.963866701840196</v>
      </c>
      <c r="AC113" s="164"/>
      <c r="AD113" s="166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  <c r="HQ113" s="151"/>
      <c r="HR113" s="151"/>
      <c r="HS113" s="151"/>
      <c r="HT113" s="151"/>
      <c r="HU113" s="151"/>
      <c r="HV113" s="151"/>
      <c r="HW113" s="151"/>
      <c r="HX113" s="151"/>
      <c r="HY113" s="151"/>
      <c r="HZ113" s="151"/>
      <c r="IA113" s="151"/>
      <c r="IB113" s="151"/>
      <c r="IC113" s="151"/>
      <c r="ID113" s="151"/>
      <c r="IE113" s="151"/>
      <c r="IF113" s="151"/>
      <c r="IG113" s="151"/>
      <c r="IH113" s="151"/>
      <c r="II113" s="151"/>
      <c r="IJ113" s="151"/>
      <c r="IK113" s="151"/>
      <c r="IL113" s="151"/>
      <c r="IM113" s="151"/>
      <c r="IN113" s="151"/>
      <c r="IO113" s="151"/>
      <c r="IP113" s="151"/>
      <c r="IQ113" s="151"/>
      <c r="IR113" s="151"/>
      <c r="IS113" s="151"/>
      <c r="IT113" s="151"/>
      <c r="IU113" s="151"/>
      <c r="IV113" s="151"/>
      <c r="IW113" s="151"/>
      <c r="IX113" s="151"/>
      <c r="IY113" s="151"/>
      <c r="IZ113" s="151"/>
      <c r="JA113" s="151"/>
      <c r="JB113" s="151"/>
      <c r="JC113" s="151"/>
      <c r="JD113" s="151"/>
      <c r="JE113" s="151"/>
      <c r="JF113" s="151"/>
      <c r="JG113" s="151"/>
      <c r="JH113" s="151"/>
      <c r="JI113" s="151"/>
      <c r="JJ113" s="151"/>
      <c r="JK113" s="151"/>
      <c r="JL113" s="151"/>
      <c r="JM113" s="151"/>
      <c r="JN113" s="151"/>
      <c r="JO113" s="151"/>
      <c r="JP113" s="151"/>
      <c r="JQ113" s="151"/>
      <c r="JR113" s="151"/>
      <c r="JS113" s="151"/>
      <c r="JT113" s="151"/>
      <c r="JU113" s="151"/>
      <c r="JV113" s="151"/>
      <c r="JW113" s="151"/>
      <c r="JX113" s="151"/>
      <c r="JY113" s="151"/>
      <c r="JZ113" s="151"/>
      <c r="KA113" s="151"/>
      <c r="KB113" s="151"/>
      <c r="KC113" s="151"/>
      <c r="KD113" s="151"/>
      <c r="KE113" s="151"/>
      <c r="KF113" s="151"/>
      <c r="KG113" s="151"/>
      <c r="KH113" s="151"/>
      <c r="KI113" s="151"/>
      <c r="KJ113" s="151"/>
      <c r="KK113" s="151"/>
      <c r="KL113" s="151"/>
      <c r="KM113" s="151"/>
      <c r="KN113" s="151"/>
      <c r="KO113" s="151"/>
      <c r="KP113" s="151"/>
      <c r="KQ113" s="151"/>
      <c r="KR113" s="151"/>
      <c r="KS113" s="151"/>
      <c r="KT113" s="151"/>
      <c r="KU113" s="151"/>
      <c r="KV113" s="151"/>
      <c r="KW113" s="151"/>
      <c r="KX113" s="151"/>
      <c r="KY113" s="151"/>
      <c r="KZ113" s="151"/>
      <c r="LA113" s="151"/>
      <c r="LB113" s="151"/>
      <c r="LC113" s="151"/>
      <c r="LD113" s="151"/>
      <c r="LE113" s="151"/>
      <c r="LF113" s="151"/>
      <c r="LG113" s="151"/>
      <c r="LH113" s="151"/>
      <c r="LI113" s="151"/>
      <c r="LJ113" s="151"/>
      <c r="LK113" s="151"/>
      <c r="LL113" s="151"/>
      <c r="LM113" s="151"/>
      <c r="LN113" s="151"/>
      <c r="LO113" s="151"/>
      <c r="LP113" s="151"/>
      <c r="LQ113" s="151"/>
      <c r="LR113" s="151"/>
      <c r="LS113" s="151"/>
      <c r="LT113" s="151"/>
      <c r="LU113" s="151"/>
      <c r="LV113" s="151"/>
      <c r="LW113" s="151"/>
      <c r="LX113" s="151"/>
      <c r="LY113" s="151"/>
      <c r="LZ113" s="151"/>
      <c r="MA113" s="151"/>
      <c r="MB113" s="151"/>
      <c r="MC113" s="151"/>
      <c r="MD113" s="151"/>
      <c r="ME113" s="151"/>
      <c r="MF113" s="151"/>
      <c r="MG113" s="151"/>
      <c r="MH113" s="151"/>
      <c r="MI113" s="151"/>
      <c r="MJ113" s="151"/>
      <c r="MK113" s="151"/>
      <c r="ML113" s="151"/>
      <c r="MM113" s="151"/>
      <c r="MN113" s="151"/>
      <c r="MO113" s="151"/>
      <c r="MP113" s="151"/>
      <c r="MQ113" s="151"/>
      <c r="MR113" s="151"/>
      <c r="MS113" s="151"/>
      <c r="MT113" s="151"/>
      <c r="MU113" s="151"/>
      <c r="MV113" s="151"/>
      <c r="MW113" s="151"/>
      <c r="MX113" s="151"/>
      <c r="MY113" s="151"/>
      <c r="MZ113" s="151"/>
      <c r="NA113" s="151"/>
      <c r="NB113" s="151"/>
      <c r="NC113" s="151"/>
      <c r="ND113" s="151"/>
      <c r="NE113" s="151"/>
      <c r="NF113" s="151"/>
      <c r="NG113" s="151"/>
      <c r="NH113" s="151"/>
      <c r="NI113" s="151"/>
      <c r="NJ113" s="151"/>
      <c r="NK113" s="151"/>
      <c r="NL113" s="151"/>
      <c r="NM113" s="151"/>
      <c r="NN113" s="151"/>
      <c r="NO113" s="151"/>
      <c r="NP113" s="151"/>
      <c r="NQ113" s="151"/>
      <c r="NR113" s="151"/>
      <c r="NS113" s="151"/>
      <c r="NT113" s="151"/>
      <c r="NU113" s="151"/>
      <c r="NV113" s="151"/>
      <c r="NW113" s="151"/>
      <c r="NX113" s="151"/>
      <c r="NY113" s="151"/>
      <c r="NZ113" s="151"/>
      <c r="OA113" s="151"/>
      <c r="OB113" s="151"/>
      <c r="OC113" s="151"/>
      <c r="OD113" s="151"/>
      <c r="OE113" s="151"/>
      <c r="OF113" s="151"/>
      <c r="OG113" s="151"/>
      <c r="OH113" s="151"/>
      <c r="OI113" s="151"/>
      <c r="OJ113" s="151"/>
      <c r="OK113" s="151"/>
      <c r="OL113" s="151"/>
      <c r="OM113" s="151"/>
      <c r="ON113" s="151"/>
      <c r="OO113" s="151"/>
      <c r="OP113" s="151"/>
      <c r="OQ113" s="151"/>
      <c r="OR113" s="151"/>
      <c r="OS113" s="151"/>
      <c r="OT113" s="151"/>
      <c r="OU113" s="151"/>
      <c r="OV113" s="151"/>
      <c r="OW113" s="151"/>
      <c r="OX113" s="151"/>
      <c r="OY113" s="151"/>
      <c r="OZ113" s="151"/>
      <c r="PA113" s="151"/>
      <c r="PB113" s="151"/>
      <c r="PC113" s="151"/>
      <c r="PD113" s="151"/>
      <c r="PE113" s="151"/>
      <c r="PF113" s="151"/>
      <c r="PG113" s="151"/>
      <c r="PH113" s="151"/>
      <c r="PI113" s="151"/>
      <c r="PJ113" s="151"/>
      <c r="PK113" s="151"/>
      <c r="PL113" s="151"/>
      <c r="PM113" s="151"/>
      <c r="PN113" s="151"/>
      <c r="PO113" s="151"/>
      <c r="PP113" s="151"/>
      <c r="PQ113" s="151"/>
      <c r="PR113" s="151"/>
      <c r="PS113" s="151"/>
      <c r="PT113" s="151"/>
      <c r="PU113" s="151"/>
      <c r="PV113" s="151"/>
      <c r="PW113" s="151"/>
      <c r="PX113" s="151"/>
      <c r="PY113" s="151"/>
      <c r="PZ113" s="151"/>
      <c r="QA113" s="151"/>
      <c r="QB113" s="151"/>
      <c r="QC113" s="151"/>
      <c r="QD113" s="151"/>
      <c r="QE113" s="151"/>
      <c r="QF113" s="151"/>
      <c r="QG113" s="151"/>
      <c r="QH113" s="151"/>
      <c r="QI113" s="151"/>
      <c r="QJ113" s="151"/>
      <c r="QK113" s="151"/>
      <c r="QL113" s="151"/>
      <c r="QM113" s="151"/>
      <c r="QN113" s="151"/>
      <c r="QO113" s="151"/>
      <c r="QP113" s="151"/>
      <c r="QQ113" s="151"/>
      <c r="QR113" s="151"/>
      <c r="QS113" s="151"/>
      <c r="QT113" s="151"/>
      <c r="QU113" s="151"/>
      <c r="QV113" s="151"/>
      <c r="QW113" s="151"/>
      <c r="QX113" s="151"/>
      <c r="QY113" s="151"/>
      <c r="QZ113" s="151"/>
      <c r="RA113" s="151"/>
      <c r="RB113" s="151"/>
      <c r="RC113" s="151"/>
      <c r="RD113" s="151"/>
      <c r="RE113" s="151"/>
      <c r="RF113" s="151"/>
      <c r="RG113" s="151"/>
      <c r="RH113" s="151"/>
      <c r="RI113" s="151"/>
      <c r="RJ113" s="151"/>
      <c r="RK113" s="151"/>
      <c r="RL113" s="151"/>
      <c r="RM113" s="151"/>
      <c r="RN113" s="151"/>
      <c r="RO113" s="151"/>
      <c r="RP113" s="151"/>
      <c r="RQ113" s="151"/>
      <c r="RR113" s="151"/>
      <c r="RS113" s="151"/>
      <c r="RT113" s="151"/>
      <c r="RU113" s="151"/>
      <c r="RV113" s="151"/>
      <c r="RW113" s="151"/>
      <c r="RX113" s="151"/>
      <c r="RY113" s="151"/>
      <c r="RZ113" s="151"/>
      <c r="SA113" s="151"/>
      <c r="SB113" s="151"/>
      <c r="SC113" s="151"/>
      <c r="SD113" s="151"/>
      <c r="SE113" s="151"/>
      <c r="SF113" s="151"/>
      <c r="SG113" s="151"/>
      <c r="SH113" s="151"/>
      <c r="SI113" s="151"/>
      <c r="SJ113" s="151"/>
      <c r="SK113" s="151"/>
      <c r="SL113" s="151"/>
      <c r="SM113" s="151"/>
      <c r="SN113" s="151"/>
      <c r="SO113" s="151"/>
      <c r="SP113" s="151"/>
      <c r="SQ113" s="151"/>
      <c r="SR113" s="151"/>
      <c r="SS113" s="151"/>
      <c r="ST113" s="151"/>
      <c r="SU113" s="151"/>
      <c r="SV113" s="151"/>
      <c r="SW113" s="151"/>
      <c r="SX113" s="151"/>
      <c r="SY113" s="151"/>
      <c r="SZ113" s="151"/>
      <c r="TA113" s="151"/>
      <c r="TB113" s="151"/>
      <c r="TC113" s="151"/>
      <c r="TD113" s="151"/>
      <c r="TE113" s="151"/>
      <c r="TF113" s="151"/>
      <c r="TG113" s="151"/>
      <c r="TH113" s="151"/>
      <c r="TI113" s="151"/>
      <c r="TJ113" s="151"/>
      <c r="TK113" s="151"/>
      <c r="TL113" s="151"/>
      <c r="TM113" s="151"/>
      <c r="TN113" s="151"/>
      <c r="TO113" s="151"/>
      <c r="TP113" s="151"/>
      <c r="TQ113" s="151"/>
      <c r="TR113" s="151"/>
      <c r="TS113" s="151"/>
      <c r="TT113" s="151"/>
      <c r="TU113" s="151"/>
      <c r="TV113" s="151"/>
      <c r="TW113" s="151"/>
      <c r="TX113" s="151"/>
      <c r="TY113" s="151"/>
      <c r="TZ113" s="151"/>
      <c r="UA113" s="151"/>
      <c r="UB113" s="151"/>
      <c r="UC113" s="151"/>
      <c r="UD113" s="151"/>
      <c r="UE113" s="151"/>
      <c r="UF113" s="151"/>
      <c r="UG113" s="151"/>
      <c r="UH113" s="151"/>
      <c r="UI113" s="151"/>
      <c r="UJ113" s="151"/>
      <c r="UK113" s="151"/>
      <c r="UL113" s="151"/>
      <c r="UM113" s="151"/>
      <c r="UN113" s="151"/>
      <c r="UO113" s="151"/>
      <c r="UP113" s="151"/>
      <c r="UQ113" s="151"/>
      <c r="UR113" s="151"/>
      <c r="US113" s="151"/>
      <c r="UT113" s="151"/>
      <c r="UU113" s="151"/>
      <c r="UV113" s="151"/>
      <c r="UW113" s="151"/>
      <c r="UX113" s="151"/>
      <c r="UY113" s="151"/>
      <c r="UZ113" s="151"/>
      <c r="VA113" s="151"/>
      <c r="VB113" s="151"/>
      <c r="VC113" s="151"/>
      <c r="VD113" s="151"/>
      <c r="VE113" s="151"/>
      <c r="VF113" s="151"/>
      <c r="VG113" s="151"/>
      <c r="VH113" s="151"/>
      <c r="VI113" s="151"/>
      <c r="VJ113" s="151"/>
      <c r="VK113" s="151"/>
      <c r="VL113" s="151"/>
      <c r="VM113" s="151"/>
      <c r="VN113" s="151"/>
      <c r="VO113" s="151"/>
      <c r="VP113" s="151"/>
      <c r="VQ113" s="151"/>
      <c r="VR113" s="151"/>
      <c r="VS113" s="151"/>
      <c r="VT113" s="151"/>
      <c r="VU113" s="151"/>
      <c r="VV113" s="151"/>
      <c r="VW113" s="151"/>
      <c r="VX113" s="151"/>
      <c r="VY113" s="151"/>
      <c r="VZ113" s="151"/>
      <c r="WA113" s="151"/>
      <c r="WB113" s="151"/>
      <c r="WC113" s="151"/>
      <c r="WD113" s="151"/>
      <c r="WE113" s="151"/>
      <c r="WF113" s="151"/>
      <c r="WG113" s="151"/>
      <c r="WH113" s="151"/>
      <c r="WI113" s="151"/>
      <c r="WJ113" s="151"/>
      <c r="WK113" s="151"/>
      <c r="WL113" s="151"/>
      <c r="WM113" s="151"/>
      <c r="WN113" s="151"/>
      <c r="WO113" s="151"/>
      <c r="WP113" s="151"/>
      <c r="WQ113" s="151"/>
      <c r="WR113" s="151"/>
      <c r="WS113" s="151"/>
      <c r="WT113" s="151"/>
      <c r="WU113" s="151"/>
      <c r="WV113" s="151"/>
      <c r="WW113" s="151"/>
      <c r="WX113" s="151"/>
      <c r="WY113" s="151"/>
      <c r="WZ113" s="151"/>
      <c r="XA113" s="151"/>
      <c r="XB113" s="151"/>
      <c r="XC113" s="151"/>
      <c r="XD113" s="151"/>
      <c r="XE113" s="151"/>
      <c r="XF113" s="151"/>
      <c r="XG113" s="151"/>
      <c r="XH113" s="151"/>
      <c r="XI113" s="151"/>
      <c r="XJ113" s="151"/>
      <c r="XK113" s="151"/>
      <c r="XL113" s="151"/>
      <c r="XM113" s="151"/>
      <c r="XN113" s="151"/>
      <c r="XO113" s="151"/>
      <c r="XP113" s="151"/>
      <c r="XQ113" s="151"/>
      <c r="XR113" s="151"/>
      <c r="XS113" s="151"/>
      <c r="XT113" s="151"/>
      <c r="XU113" s="151"/>
      <c r="XV113" s="151"/>
      <c r="XW113" s="151"/>
      <c r="XX113" s="151"/>
      <c r="XY113" s="151"/>
      <c r="XZ113" s="151"/>
      <c r="YA113" s="151"/>
      <c r="YB113" s="151"/>
      <c r="YC113" s="151"/>
      <c r="YD113" s="151"/>
      <c r="YE113" s="151"/>
      <c r="YF113" s="151"/>
      <c r="YG113" s="151"/>
      <c r="YH113" s="151"/>
      <c r="YI113" s="151"/>
      <c r="YJ113" s="151"/>
      <c r="YK113" s="151"/>
      <c r="YL113" s="151"/>
      <c r="YM113" s="151"/>
      <c r="YN113" s="151"/>
      <c r="YO113" s="151"/>
      <c r="YP113" s="151"/>
      <c r="YQ113" s="151"/>
      <c r="YR113" s="151"/>
      <c r="YS113" s="151"/>
      <c r="YT113" s="151"/>
      <c r="YU113" s="151"/>
      <c r="YV113" s="151"/>
      <c r="YW113" s="151"/>
      <c r="YX113" s="151"/>
      <c r="YY113" s="151"/>
      <c r="YZ113" s="151"/>
      <c r="ZA113" s="151"/>
      <c r="ZB113" s="151"/>
      <c r="ZC113" s="151"/>
      <c r="ZD113" s="151"/>
      <c r="ZE113" s="151"/>
      <c r="ZF113" s="151"/>
      <c r="ZG113" s="151"/>
      <c r="ZH113" s="151"/>
      <c r="ZI113" s="151"/>
      <c r="ZJ113" s="151"/>
      <c r="ZK113" s="151"/>
      <c r="ZL113" s="151"/>
      <c r="ZM113" s="151"/>
      <c r="ZN113" s="151"/>
      <c r="ZO113" s="151"/>
      <c r="ZP113" s="151"/>
      <c r="ZQ113" s="151"/>
      <c r="ZR113" s="151"/>
      <c r="ZS113" s="151"/>
      <c r="ZT113" s="151"/>
      <c r="ZU113" s="151"/>
      <c r="ZV113" s="151"/>
      <c r="ZW113" s="151"/>
      <c r="ZX113" s="151"/>
      <c r="ZY113" s="151"/>
      <c r="ZZ113" s="151"/>
      <c r="AAA113" s="151"/>
      <c r="AAB113" s="151"/>
      <c r="AAC113" s="151"/>
      <c r="AAD113" s="151"/>
      <c r="AAE113" s="151"/>
      <c r="AAF113" s="151"/>
      <c r="AAG113" s="151"/>
      <c r="AAH113" s="151"/>
      <c r="AAI113" s="151"/>
      <c r="AAJ113" s="151"/>
      <c r="AAK113" s="151"/>
      <c r="AAL113" s="151"/>
      <c r="AAM113" s="151"/>
      <c r="AAN113" s="151"/>
      <c r="AAO113" s="151"/>
      <c r="AAP113" s="151"/>
      <c r="AAQ113" s="151"/>
      <c r="AAR113" s="151"/>
      <c r="AAS113" s="151"/>
      <c r="AAT113" s="151"/>
      <c r="AAU113" s="151"/>
      <c r="AAV113" s="151"/>
      <c r="AAW113" s="151"/>
      <c r="AAX113" s="151"/>
      <c r="AAY113" s="151"/>
      <c r="AAZ113" s="151"/>
      <c r="ABA113" s="151"/>
      <c r="ABB113" s="151"/>
      <c r="ABC113" s="151"/>
      <c r="ABD113" s="151"/>
      <c r="ABE113" s="151"/>
      <c r="ABF113" s="151"/>
      <c r="ABG113" s="151"/>
      <c r="ABH113" s="151"/>
      <c r="ABI113" s="151"/>
      <c r="ABJ113" s="151"/>
      <c r="ABK113" s="151"/>
      <c r="ABL113" s="151"/>
      <c r="ABM113" s="151"/>
      <c r="ABN113" s="151"/>
      <c r="ABO113" s="151"/>
      <c r="ABP113" s="151"/>
      <c r="ABQ113" s="151"/>
      <c r="ABR113" s="151"/>
      <c r="ABS113" s="151"/>
      <c r="ABT113" s="151"/>
      <c r="ABU113" s="151"/>
      <c r="ABV113" s="151"/>
      <c r="ABW113" s="151"/>
      <c r="ABX113" s="151"/>
      <c r="ABY113" s="151"/>
      <c r="ABZ113" s="151"/>
      <c r="ACA113" s="151"/>
      <c r="ACB113" s="151"/>
      <c r="ACC113" s="151"/>
      <c r="ACD113" s="151"/>
      <c r="ACE113" s="151"/>
      <c r="ACF113" s="151"/>
      <c r="ACG113" s="151"/>
      <c r="ACH113" s="151"/>
      <c r="ACI113" s="151"/>
      <c r="ACJ113" s="151"/>
      <c r="ACK113" s="151"/>
      <c r="ACL113" s="151"/>
      <c r="ACM113" s="151"/>
      <c r="ACN113" s="151"/>
      <c r="ACO113" s="151"/>
      <c r="ACP113" s="151"/>
      <c r="ACQ113" s="151"/>
      <c r="ACR113" s="151"/>
      <c r="ACS113" s="151"/>
      <c r="ACT113" s="151"/>
      <c r="ACU113" s="151"/>
      <c r="ACV113" s="151"/>
      <c r="ACW113" s="151"/>
      <c r="ACX113" s="151"/>
      <c r="ACY113" s="151"/>
      <c r="ACZ113" s="151"/>
      <c r="ADA113" s="151"/>
      <c r="ADB113" s="151"/>
      <c r="ADC113" s="151"/>
      <c r="ADD113" s="151"/>
      <c r="ADE113" s="151"/>
      <c r="ADF113" s="151"/>
      <c r="ADG113" s="151"/>
      <c r="ADH113" s="151"/>
      <c r="ADI113" s="151"/>
      <c r="ADJ113" s="151"/>
      <c r="ADK113" s="151"/>
      <c r="ADL113" s="151"/>
      <c r="ADM113" s="151"/>
      <c r="ADN113" s="151"/>
      <c r="ADO113" s="151"/>
      <c r="ADP113" s="151"/>
      <c r="ADQ113" s="151"/>
      <c r="ADR113" s="151"/>
      <c r="ADS113" s="151"/>
      <c r="ADT113" s="151"/>
      <c r="ADU113" s="151"/>
      <c r="ADV113" s="151"/>
      <c r="ADW113" s="151"/>
      <c r="ADX113" s="151"/>
      <c r="ADY113" s="151"/>
      <c r="ADZ113" s="151"/>
      <c r="AEA113" s="151"/>
      <c r="AEB113" s="151"/>
      <c r="AEC113" s="151"/>
      <c r="AED113" s="151"/>
      <c r="AEE113" s="151"/>
      <c r="AEF113" s="151"/>
      <c r="AEG113" s="151"/>
      <c r="AEH113" s="151"/>
      <c r="AEI113" s="151"/>
      <c r="AEJ113" s="151"/>
      <c r="AEK113" s="151"/>
      <c r="AEL113" s="151"/>
      <c r="AEM113" s="151"/>
      <c r="AEN113" s="151"/>
      <c r="AEO113" s="151"/>
      <c r="AEP113" s="151"/>
      <c r="AEQ113" s="151"/>
      <c r="AER113" s="151"/>
      <c r="AES113" s="151"/>
      <c r="AET113" s="151"/>
      <c r="AEU113" s="151"/>
      <c r="AEV113" s="151"/>
      <c r="AEW113" s="151"/>
      <c r="AEX113" s="151"/>
      <c r="AEY113" s="151"/>
      <c r="AEZ113" s="151"/>
      <c r="AFA113" s="151"/>
      <c r="AFB113" s="151"/>
      <c r="AFC113" s="151"/>
      <c r="AFD113" s="151"/>
      <c r="AFE113" s="151"/>
      <c r="AFF113" s="151"/>
      <c r="AFG113" s="151"/>
      <c r="AFH113" s="151"/>
      <c r="AFI113" s="151"/>
      <c r="AFJ113" s="151"/>
      <c r="AFK113" s="151"/>
      <c r="AFL113" s="151"/>
      <c r="AFM113" s="151"/>
      <c r="AFN113" s="151"/>
      <c r="AFO113" s="151"/>
      <c r="AFP113" s="151"/>
      <c r="AFQ113" s="151"/>
      <c r="AFR113" s="151"/>
      <c r="AFS113" s="151"/>
      <c r="AFT113" s="151"/>
      <c r="AFU113" s="151"/>
      <c r="AFV113" s="151"/>
      <c r="AFW113" s="151"/>
      <c r="AFX113" s="151"/>
      <c r="AFY113" s="151"/>
      <c r="AFZ113" s="151"/>
      <c r="AGA113" s="151"/>
      <c r="AGB113" s="151"/>
      <c r="AGC113" s="151"/>
      <c r="AGD113" s="151"/>
      <c r="AGE113" s="151"/>
      <c r="AGF113" s="151"/>
      <c r="AGG113" s="151"/>
      <c r="AGH113" s="151"/>
      <c r="AGI113" s="151"/>
      <c r="AGJ113" s="151"/>
      <c r="AGK113" s="151"/>
      <c r="AGL113" s="151"/>
      <c r="AGM113" s="151"/>
      <c r="AGN113" s="151"/>
      <c r="AGO113" s="151"/>
      <c r="AGP113" s="151"/>
      <c r="AGQ113" s="151"/>
      <c r="AGR113" s="151"/>
      <c r="AGS113" s="151"/>
      <c r="AGT113" s="151"/>
      <c r="AGU113" s="151"/>
      <c r="AGV113" s="151"/>
      <c r="AGW113" s="151"/>
      <c r="AGX113" s="151"/>
      <c r="AGY113" s="151"/>
      <c r="AGZ113" s="151"/>
      <c r="AHA113" s="151"/>
      <c r="AHB113" s="151"/>
      <c r="AHC113" s="151"/>
      <c r="AHD113" s="151"/>
      <c r="AHE113" s="151"/>
      <c r="AHF113" s="151"/>
      <c r="AHG113" s="151"/>
      <c r="AHH113" s="151"/>
      <c r="AHI113" s="151"/>
      <c r="AHJ113" s="151"/>
      <c r="AHK113" s="151"/>
      <c r="AHL113" s="151"/>
      <c r="AHM113" s="151"/>
      <c r="AHN113" s="151"/>
      <c r="AHO113" s="151"/>
      <c r="AHP113" s="151"/>
      <c r="AHQ113" s="151"/>
      <c r="AHR113" s="151"/>
      <c r="AHS113" s="151"/>
      <c r="AHT113" s="151"/>
      <c r="AHU113" s="151"/>
      <c r="AHV113" s="151"/>
      <c r="AHW113" s="151"/>
      <c r="AHX113" s="151"/>
      <c r="AHY113" s="151"/>
      <c r="AHZ113" s="151"/>
      <c r="AIA113" s="151"/>
      <c r="AIB113" s="151"/>
      <c r="AIC113" s="151"/>
      <c r="AID113" s="151"/>
      <c r="AIE113" s="151"/>
      <c r="AIF113" s="151"/>
      <c r="AIG113" s="151"/>
      <c r="AIH113" s="151"/>
      <c r="AII113" s="151"/>
      <c r="AIJ113" s="151"/>
      <c r="AIK113" s="151"/>
      <c r="AIL113" s="151"/>
      <c r="AIM113" s="151"/>
      <c r="AIN113" s="151"/>
      <c r="AIO113" s="151"/>
      <c r="AIP113" s="151"/>
      <c r="AIQ113" s="151"/>
      <c r="AIR113" s="151"/>
      <c r="AIS113" s="151"/>
      <c r="AIT113" s="151"/>
      <c r="AIU113" s="151"/>
      <c r="AIV113" s="151"/>
      <c r="AIW113" s="151"/>
      <c r="AIX113" s="151"/>
      <c r="AIY113" s="151"/>
      <c r="AIZ113" s="151"/>
      <c r="AJA113" s="151"/>
      <c r="AJB113" s="151"/>
      <c r="AJC113" s="151"/>
      <c r="AJD113" s="151"/>
      <c r="AJE113" s="151"/>
      <c r="AJF113" s="151"/>
      <c r="AJG113" s="151"/>
      <c r="AJH113" s="151"/>
      <c r="AJI113" s="151"/>
      <c r="AJJ113" s="151"/>
      <c r="AJK113" s="151"/>
      <c r="AJL113" s="151"/>
      <c r="AJM113" s="151"/>
      <c r="AJN113" s="151"/>
      <c r="AJO113" s="151"/>
      <c r="AJP113" s="151"/>
      <c r="AJQ113" s="151"/>
      <c r="AJR113" s="151"/>
      <c r="AJS113" s="151"/>
      <c r="AJT113" s="151"/>
      <c r="AJU113" s="151"/>
      <c r="AJV113" s="151"/>
      <c r="AJW113" s="151"/>
      <c r="AJX113" s="151"/>
      <c r="AJY113" s="151"/>
      <c r="AJZ113" s="151"/>
      <c r="AKA113" s="151"/>
      <c r="AKB113" s="151"/>
      <c r="AKC113" s="151"/>
      <c r="AKD113" s="151"/>
      <c r="AKE113" s="151"/>
      <c r="AKF113" s="151"/>
      <c r="AKG113" s="151"/>
      <c r="AKH113" s="151"/>
      <c r="AKI113" s="151"/>
      <c r="AKJ113" s="151"/>
      <c r="AKK113" s="151"/>
      <c r="AKL113" s="151"/>
      <c r="AKM113" s="151"/>
      <c r="AKN113" s="151"/>
      <c r="AKO113" s="151"/>
      <c r="AKP113" s="151"/>
      <c r="AKQ113" s="151"/>
      <c r="AKR113" s="151"/>
      <c r="AKS113" s="151"/>
      <c r="AKT113" s="151"/>
      <c r="AKU113" s="151"/>
      <c r="AKV113" s="151"/>
      <c r="AKW113" s="151"/>
      <c r="AKX113" s="151"/>
      <c r="AKY113" s="151"/>
      <c r="AKZ113" s="151"/>
      <c r="ALA113" s="151"/>
      <c r="ALB113" s="151"/>
      <c r="ALC113" s="151"/>
      <c r="ALD113" s="151"/>
      <c r="ALE113" s="151"/>
      <c r="ALF113" s="151"/>
      <c r="ALG113" s="151"/>
      <c r="ALH113" s="151"/>
      <c r="ALI113" s="151"/>
      <c r="ALJ113" s="151"/>
      <c r="ALK113" s="151"/>
      <c r="ALL113" s="151"/>
      <c r="ALM113" s="151"/>
      <c r="ALN113" s="151"/>
      <c r="ALO113" s="151"/>
      <c r="ALP113" s="151"/>
      <c r="ALQ113" s="151"/>
      <c r="ALR113" s="151"/>
      <c r="ALS113" s="151"/>
      <c r="ALT113" s="151"/>
      <c r="ALU113" s="151"/>
      <c r="ALV113" s="151"/>
      <c r="ALW113" s="151"/>
      <c r="ALX113" s="151"/>
      <c r="ALY113" s="151"/>
      <c r="ALZ113" s="151"/>
      <c r="AMA113" s="151"/>
      <c r="AMB113" s="151"/>
      <c r="AMC113" s="151"/>
      <c r="AMD113" s="151"/>
      <c r="AME113" s="151"/>
      <c r="AMF113" s="151"/>
      <c r="AMG113" s="151"/>
      <c r="AMH113" s="151"/>
      <c r="AMI113" s="151"/>
      <c r="AMJ113" s="151"/>
      <c r="AMK113" s="151"/>
      <c r="AML113" s="151"/>
      <c r="AMM113" s="151"/>
      <c r="AMN113" s="151"/>
      <c r="AMO113" s="151"/>
      <c r="AMP113" s="151"/>
      <c r="AMQ113" s="151"/>
      <c r="AMR113" s="151"/>
      <c r="AMS113" s="151"/>
      <c r="AMT113" s="151"/>
      <c r="AMU113" s="151"/>
      <c r="AMV113" s="151"/>
      <c r="AMW113" s="151"/>
      <c r="AMX113" s="151"/>
      <c r="AMY113" s="151"/>
      <c r="AMZ113" s="151"/>
      <c r="ANA113" s="151"/>
      <c r="ANB113" s="151"/>
      <c r="ANC113" s="151"/>
      <c r="AND113" s="151"/>
      <c r="ANE113" s="151"/>
      <c r="ANF113" s="151"/>
      <c r="ANG113" s="151"/>
      <c r="ANH113" s="151"/>
      <c r="ANI113" s="151"/>
      <c r="ANJ113" s="151"/>
      <c r="ANK113" s="151"/>
      <c r="ANL113" s="151"/>
      <c r="ANM113" s="151"/>
      <c r="ANN113" s="151"/>
      <c r="ANO113" s="151"/>
      <c r="ANP113" s="151"/>
      <c r="ANQ113" s="151"/>
      <c r="ANR113" s="151"/>
      <c r="ANS113" s="151"/>
      <c r="ANT113" s="151"/>
      <c r="ANU113" s="151"/>
      <c r="ANV113" s="151"/>
      <c r="ANW113" s="151"/>
      <c r="ANX113" s="151"/>
      <c r="ANY113" s="151"/>
      <c r="ANZ113" s="151"/>
      <c r="AOA113" s="151"/>
      <c r="AOB113" s="151"/>
      <c r="AOC113" s="151"/>
      <c r="AOD113" s="151"/>
      <c r="AOE113" s="151"/>
      <c r="AOF113" s="151"/>
      <c r="AOG113" s="151"/>
      <c r="AOH113" s="151"/>
      <c r="AOI113" s="151"/>
      <c r="AOJ113" s="151"/>
      <c r="AOK113" s="151"/>
      <c r="AOL113" s="151"/>
      <c r="AOM113" s="151"/>
      <c r="AON113" s="151"/>
      <c r="AOO113" s="151"/>
      <c r="AOP113" s="151"/>
      <c r="AOQ113" s="151"/>
      <c r="AOR113" s="151"/>
      <c r="AOS113" s="151"/>
      <c r="AOT113" s="151"/>
      <c r="AOU113" s="151"/>
      <c r="AOV113" s="151"/>
      <c r="AOW113" s="151"/>
      <c r="AOX113" s="151"/>
      <c r="AOY113" s="151"/>
      <c r="AOZ113" s="151"/>
      <c r="APA113" s="151"/>
      <c r="APB113" s="151"/>
      <c r="APC113" s="151"/>
      <c r="APD113" s="151"/>
      <c r="APE113" s="151"/>
      <c r="APF113" s="151"/>
      <c r="APG113" s="151"/>
      <c r="APH113" s="151"/>
      <c r="API113" s="151"/>
      <c r="APJ113" s="151"/>
      <c r="APK113" s="151"/>
      <c r="APL113" s="151"/>
      <c r="APM113" s="151"/>
      <c r="APN113" s="151"/>
      <c r="APO113" s="151"/>
      <c r="APP113" s="151"/>
      <c r="APQ113" s="151"/>
      <c r="APR113" s="151"/>
      <c r="APS113" s="151"/>
      <c r="APT113" s="151"/>
      <c r="APU113" s="151"/>
      <c r="APV113" s="151"/>
      <c r="APW113" s="151"/>
      <c r="APX113" s="151"/>
      <c r="APY113" s="151"/>
      <c r="APZ113" s="151"/>
      <c r="AQA113" s="151"/>
      <c r="AQB113" s="151"/>
      <c r="AQC113" s="151"/>
      <c r="AQD113" s="151"/>
      <c r="AQE113" s="151"/>
      <c r="AQF113" s="151"/>
      <c r="AQG113" s="151"/>
      <c r="AQH113" s="151"/>
      <c r="AQI113" s="151"/>
      <c r="AQJ113" s="151"/>
      <c r="AQK113" s="151"/>
      <c r="AQL113" s="151"/>
      <c r="AQM113" s="151"/>
      <c r="AQN113" s="151"/>
      <c r="AQO113" s="151"/>
      <c r="AQP113" s="151"/>
      <c r="AQQ113" s="151"/>
      <c r="AQR113" s="151"/>
      <c r="AQS113" s="151"/>
      <c r="AQT113" s="151"/>
      <c r="AQU113" s="151"/>
      <c r="AQV113" s="151"/>
      <c r="AQW113" s="151"/>
      <c r="AQX113" s="151"/>
      <c r="AQY113" s="151"/>
      <c r="AQZ113" s="151"/>
      <c r="ARA113" s="151"/>
      <c r="ARB113" s="151"/>
      <c r="ARC113" s="151"/>
      <c r="ARD113" s="151"/>
      <c r="ARE113" s="151"/>
      <c r="ARF113" s="151"/>
      <c r="ARG113" s="151"/>
      <c r="ARH113" s="151"/>
      <c r="ARI113" s="151"/>
      <c r="ARJ113" s="151"/>
      <c r="ARK113" s="151"/>
      <c r="ARL113" s="151"/>
      <c r="ARM113" s="151"/>
      <c r="ARN113" s="151"/>
      <c r="ARO113" s="151"/>
      <c r="ARP113" s="151"/>
      <c r="ARQ113" s="151"/>
      <c r="ARR113" s="151"/>
      <c r="ARS113" s="151"/>
      <c r="ART113" s="151"/>
      <c r="ARU113" s="151"/>
      <c r="ARV113" s="151"/>
      <c r="ARW113" s="151"/>
      <c r="ARX113" s="151"/>
      <c r="ARY113" s="151"/>
      <c r="ARZ113" s="151"/>
      <c r="ASA113" s="151"/>
      <c r="ASB113" s="151"/>
      <c r="ASC113" s="151"/>
      <c r="ASD113" s="151"/>
      <c r="ASE113" s="151"/>
      <c r="ASF113" s="151"/>
      <c r="ASG113" s="151"/>
      <c r="ASH113" s="151"/>
      <c r="ASI113" s="151"/>
      <c r="ASJ113" s="151"/>
      <c r="ASK113" s="151"/>
      <c r="ASL113" s="151"/>
      <c r="ASM113" s="151"/>
      <c r="ASN113" s="151"/>
      <c r="ASO113" s="151"/>
      <c r="ASP113" s="151"/>
      <c r="ASQ113" s="151"/>
      <c r="ASR113" s="151"/>
      <c r="ASS113" s="151"/>
      <c r="AST113" s="151"/>
      <c r="ASU113" s="151"/>
      <c r="ASV113" s="151"/>
      <c r="ASW113" s="151"/>
      <c r="ASX113" s="151"/>
      <c r="ASY113" s="151"/>
      <c r="ASZ113" s="151"/>
      <c r="ATA113" s="151"/>
      <c r="ATB113" s="151"/>
      <c r="ATC113" s="151"/>
      <c r="ATD113" s="151"/>
      <c r="ATE113" s="151"/>
      <c r="ATF113" s="151"/>
      <c r="ATG113" s="151"/>
      <c r="ATH113" s="151"/>
      <c r="ATI113" s="151"/>
      <c r="ATJ113" s="151"/>
      <c r="ATK113" s="151"/>
      <c r="ATL113" s="151"/>
      <c r="ATM113" s="151"/>
      <c r="ATN113" s="151"/>
      <c r="ATO113" s="151"/>
      <c r="ATP113" s="151"/>
      <c r="ATQ113" s="151"/>
      <c r="ATR113" s="151"/>
      <c r="ATS113" s="151"/>
      <c r="ATT113" s="151"/>
      <c r="ATU113" s="151"/>
      <c r="ATV113" s="151"/>
      <c r="ATW113" s="151"/>
      <c r="ATX113" s="151"/>
      <c r="ATY113" s="151"/>
      <c r="ATZ113" s="151"/>
      <c r="AUA113" s="151"/>
      <c r="AUB113" s="151"/>
      <c r="AUC113" s="151"/>
      <c r="AUD113" s="151"/>
      <c r="AUE113" s="151"/>
      <c r="AUF113" s="151"/>
      <c r="AUG113" s="151"/>
      <c r="AUH113" s="151"/>
      <c r="AUI113" s="151"/>
      <c r="AUJ113" s="151"/>
      <c r="AUK113" s="151"/>
      <c r="AUL113" s="151"/>
      <c r="AUM113" s="151"/>
      <c r="AUN113" s="151"/>
      <c r="AUO113" s="151"/>
      <c r="AUP113" s="151"/>
      <c r="AUQ113" s="151"/>
      <c r="AUR113" s="151"/>
      <c r="AUS113" s="151"/>
      <c r="AUT113" s="151"/>
      <c r="AUU113" s="151"/>
      <c r="AUV113" s="151"/>
      <c r="AUW113" s="151"/>
      <c r="AUX113" s="151"/>
      <c r="AUY113" s="151"/>
      <c r="AUZ113" s="151"/>
      <c r="AVA113" s="151"/>
      <c r="AVB113" s="151"/>
      <c r="AVC113" s="151"/>
      <c r="AVD113" s="151"/>
      <c r="AVE113" s="151"/>
      <c r="AVF113" s="151"/>
      <c r="AVG113" s="151"/>
      <c r="AVH113" s="151"/>
      <c r="AVI113" s="151"/>
      <c r="AVJ113" s="151"/>
      <c r="AVK113" s="151"/>
      <c r="AVL113" s="151"/>
      <c r="AVM113" s="151"/>
      <c r="AVN113" s="151"/>
      <c r="AVO113" s="151"/>
      <c r="AVP113" s="151"/>
      <c r="AVQ113" s="151"/>
      <c r="AVR113" s="151"/>
      <c r="AVS113" s="151"/>
      <c r="AVT113" s="151"/>
      <c r="AVU113" s="151"/>
      <c r="AVV113" s="151"/>
      <c r="AVW113" s="151"/>
      <c r="AVX113" s="151"/>
      <c r="AVY113" s="151"/>
      <c r="AVZ113" s="151"/>
      <c r="AWA113" s="151"/>
      <c r="AWB113" s="151"/>
      <c r="AWC113" s="151"/>
      <c r="AWD113" s="151"/>
      <c r="AWE113" s="151"/>
      <c r="AWF113" s="151"/>
      <c r="AWG113" s="151"/>
      <c r="AWH113" s="151"/>
      <c r="AWI113" s="151"/>
      <c r="AWJ113" s="151"/>
      <c r="AWK113" s="151"/>
      <c r="AWL113" s="151"/>
      <c r="AWM113" s="151"/>
      <c r="AWN113" s="151"/>
      <c r="AWO113" s="151"/>
      <c r="AWP113" s="151"/>
      <c r="AWQ113" s="151"/>
      <c r="AWR113" s="151"/>
      <c r="AWS113" s="151"/>
      <c r="AWT113" s="151"/>
      <c r="AWU113" s="151"/>
      <c r="AWV113" s="151"/>
      <c r="AWW113" s="151"/>
      <c r="AWX113" s="151"/>
      <c r="AWY113" s="151"/>
      <c r="AWZ113" s="151"/>
      <c r="AXA113" s="151"/>
      <c r="AXB113" s="151"/>
      <c r="AXC113" s="151"/>
      <c r="AXD113" s="151"/>
      <c r="AXE113" s="151"/>
      <c r="AXF113" s="151"/>
      <c r="AXG113" s="151"/>
      <c r="AXH113" s="151"/>
      <c r="AXI113" s="151"/>
      <c r="AXJ113" s="151"/>
      <c r="AXK113" s="151"/>
      <c r="AXL113" s="151"/>
      <c r="AXM113" s="151"/>
      <c r="AXN113" s="151"/>
      <c r="AXO113" s="151"/>
      <c r="AXP113" s="151"/>
      <c r="AXQ113" s="151"/>
      <c r="AXR113" s="151"/>
      <c r="AXS113" s="151"/>
      <c r="AXT113" s="151"/>
      <c r="AXU113" s="151"/>
      <c r="AXV113" s="151"/>
      <c r="AXW113" s="151"/>
      <c r="AXX113" s="151"/>
      <c r="AXY113" s="151"/>
      <c r="AXZ113" s="151"/>
      <c r="AYA113" s="151"/>
      <c r="AYB113" s="151"/>
      <c r="AYC113" s="151"/>
      <c r="AYD113" s="151"/>
      <c r="AYE113" s="151"/>
      <c r="AYF113" s="151"/>
      <c r="AYG113" s="151"/>
      <c r="AYH113" s="151"/>
      <c r="AYI113" s="151"/>
      <c r="AYJ113" s="151"/>
      <c r="AYK113" s="151"/>
      <c r="AYL113" s="151"/>
      <c r="AYM113" s="151"/>
      <c r="AYN113" s="151"/>
      <c r="AYO113" s="151"/>
      <c r="AYP113" s="151"/>
      <c r="AYQ113" s="151"/>
      <c r="AYR113" s="151"/>
      <c r="AYS113" s="151"/>
      <c r="AYT113" s="151"/>
      <c r="AYU113" s="151"/>
      <c r="AYV113" s="151"/>
      <c r="AYW113" s="151"/>
      <c r="AYX113" s="151"/>
      <c r="AYY113" s="151"/>
      <c r="AYZ113" s="151"/>
      <c r="AZA113" s="151"/>
      <c r="AZB113" s="151"/>
      <c r="AZC113" s="151"/>
      <c r="AZD113" s="151"/>
      <c r="AZE113" s="151"/>
      <c r="AZF113" s="151"/>
      <c r="AZG113" s="151"/>
      <c r="AZH113" s="151"/>
      <c r="AZI113" s="151"/>
      <c r="AZJ113" s="151"/>
      <c r="AZK113" s="151"/>
      <c r="AZL113" s="151"/>
      <c r="AZM113" s="151"/>
      <c r="AZN113" s="151"/>
      <c r="AZO113" s="151"/>
      <c r="AZP113" s="151"/>
      <c r="AZQ113" s="151"/>
      <c r="AZR113" s="151"/>
      <c r="AZS113" s="151"/>
      <c r="AZT113" s="151"/>
      <c r="AZU113" s="151"/>
      <c r="AZV113" s="151"/>
      <c r="AZW113" s="151"/>
      <c r="AZX113" s="151"/>
      <c r="AZY113" s="151"/>
      <c r="AZZ113" s="151"/>
      <c r="BAA113" s="151"/>
      <c r="BAB113" s="151"/>
      <c r="BAC113" s="151"/>
      <c r="BAD113" s="151"/>
      <c r="BAE113" s="151"/>
      <c r="BAF113" s="151"/>
      <c r="BAG113" s="151"/>
      <c r="BAH113" s="151"/>
      <c r="BAI113" s="151"/>
      <c r="BAJ113" s="151"/>
      <c r="BAK113" s="151"/>
      <c r="BAL113" s="151"/>
      <c r="BAM113" s="151"/>
      <c r="BAN113" s="151"/>
      <c r="BAO113" s="151"/>
      <c r="BAP113" s="151"/>
      <c r="BAQ113" s="151"/>
      <c r="BAR113" s="151"/>
      <c r="BAS113" s="151"/>
      <c r="BAT113" s="151"/>
      <c r="BAU113" s="151"/>
      <c r="BAV113" s="151"/>
      <c r="BAW113" s="151"/>
      <c r="BAX113" s="151"/>
      <c r="BAY113" s="151"/>
      <c r="BAZ113" s="151"/>
      <c r="BBA113" s="151"/>
      <c r="BBB113" s="151"/>
      <c r="BBC113" s="151"/>
      <c r="BBD113" s="151"/>
      <c r="BBE113" s="151"/>
      <c r="BBF113" s="151"/>
      <c r="BBG113" s="151"/>
      <c r="BBH113" s="151"/>
      <c r="BBI113" s="151"/>
      <c r="BBJ113" s="151"/>
      <c r="BBK113" s="151"/>
      <c r="BBL113" s="151"/>
      <c r="BBM113" s="151"/>
      <c r="BBN113" s="151"/>
      <c r="BBO113" s="151"/>
      <c r="BBP113" s="151"/>
      <c r="BBQ113" s="151"/>
      <c r="BBR113" s="151"/>
      <c r="BBS113" s="151"/>
      <c r="BBT113" s="151"/>
      <c r="BBU113" s="151"/>
      <c r="BBV113" s="151"/>
      <c r="BBW113" s="151"/>
      <c r="BBX113" s="151"/>
      <c r="BBY113" s="151"/>
      <c r="BBZ113" s="151"/>
      <c r="BCA113" s="151"/>
      <c r="BCB113" s="151"/>
      <c r="BCC113" s="151"/>
      <c r="BCD113" s="151"/>
      <c r="BCE113" s="151"/>
      <c r="BCF113" s="151"/>
      <c r="BCG113" s="151"/>
      <c r="BCH113" s="151"/>
      <c r="BCI113" s="151"/>
      <c r="BCJ113" s="151"/>
      <c r="BCK113" s="151"/>
      <c r="BCL113" s="151"/>
      <c r="BCM113" s="151"/>
      <c r="BCN113" s="151"/>
      <c r="BCO113" s="151"/>
      <c r="BCP113" s="151"/>
      <c r="BCQ113" s="151"/>
      <c r="BCR113" s="151"/>
      <c r="BCS113" s="151"/>
      <c r="BCT113" s="151"/>
      <c r="BCU113" s="151"/>
      <c r="BCV113" s="151"/>
      <c r="BCW113" s="151"/>
      <c r="BCX113" s="151"/>
      <c r="BCY113" s="151"/>
      <c r="BCZ113" s="151"/>
      <c r="BDA113" s="151"/>
      <c r="BDB113" s="151"/>
      <c r="BDC113" s="151"/>
      <c r="BDD113" s="151"/>
      <c r="BDE113" s="151"/>
      <c r="BDF113" s="151"/>
      <c r="BDG113" s="151"/>
      <c r="BDH113" s="151"/>
      <c r="BDI113" s="151"/>
      <c r="BDJ113" s="151"/>
      <c r="BDK113" s="151"/>
      <c r="BDL113" s="151"/>
      <c r="BDM113" s="151"/>
      <c r="BDN113" s="151"/>
      <c r="BDO113" s="151"/>
      <c r="BDP113" s="151"/>
      <c r="BDQ113" s="151"/>
      <c r="BDR113" s="151"/>
      <c r="BDS113" s="151"/>
      <c r="BDT113" s="151"/>
      <c r="BDU113" s="151"/>
      <c r="BDV113" s="151"/>
      <c r="BDW113" s="151"/>
      <c r="BDX113" s="151"/>
      <c r="BDY113" s="151"/>
      <c r="BDZ113" s="151"/>
      <c r="BEA113" s="151"/>
      <c r="BEB113" s="151"/>
      <c r="BEC113" s="151"/>
      <c r="BED113" s="151"/>
      <c r="BEE113" s="151"/>
      <c r="BEF113" s="151"/>
      <c r="BEG113" s="151"/>
      <c r="BEH113" s="151"/>
      <c r="BEI113" s="151"/>
      <c r="BEJ113" s="151"/>
      <c r="BEK113" s="151"/>
      <c r="BEL113" s="151"/>
      <c r="BEM113" s="151"/>
      <c r="BEN113" s="151"/>
      <c r="BEO113" s="151"/>
      <c r="BEP113" s="151"/>
      <c r="BEQ113" s="151"/>
      <c r="BER113" s="151"/>
      <c r="BES113" s="151"/>
      <c r="BET113" s="151"/>
      <c r="BEU113" s="151"/>
      <c r="BEV113" s="151"/>
      <c r="BEW113" s="151"/>
      <c r="BEX113" s="151"/>
      <c r="BEY113" s="151"/>
      <c r="BEZ113" s="151"/>
      <c r="BFA113" s="151"/>
      <c r="BFB113" s="151"/>
      <c r="BFC113" s="151"/>
      <c r="BFD113" s="151"/>
      <c r="BFE113" s="151"/>
      <c r="BFF113" s="151"/>
      <c r="BFG113" s="151"/>
      <c r="BFH113" s="151"/>
      <c r="BFI113" s="151"/>
      <c r="BFJ113" s="151"/>
      <c r="BFK113" s="151"/>
      <c r="BFL113" s="151"/>
      <c r="BFM113" s="151"/>
      <c r="BFN113" s="151"/>
      <c r="BFO113" s="151"/>
      <c r="BFP113" s="151"/>
      <c r="BFQ113" s="151"/>
      <c r="BFR113" s="151"/>
      <c r="BFS113" s="151"/>
      <c r="BFT113" s="151"/>
      <c r="BFU113" s="151"/>
      <c r="BFV113" s="151"/>
      <c r="BFW113" s="151"/>
      <c r="BFX113" s="151"/>
      <c r="BFY113" s="151"/>
      <c r="BFZ113" s="151"/>
      <c r="BGA113" s="151"/>
      <c r="BGB113" s="151"/>
      <c r="BGC113" s="151"/>
      <c r="BGD113" s="151"/>
      <c r="BGE113" s="151"/>
      <c r="BGF113" s="151"/>
      <c r="BGG113" s="151"/>
      <c r="BGH113" s="151"/>
      <c r="BGI113" s="151"/>
      <c r="BGJ113" s="151"/>
      <c r="BGK113" s="151"/>
      <c r="BGL113" s="151"/>
      <c r="BGM113" s="151"/>
      <c r="BGN113" s="151"/>
      <c r="BGO113" s="151"/>
      <c r="BGP113" s="151"/>
      <c r="BGQ113" s="151"/>
      <c r="BGR113" s="151"/>
      <c r="BGS113" s="151"/>
      <c r="BGT113" s="151"/>
      <c r="BGU113" s="151"/>
      <c r="BGV113" s="151"/>
      <c r="BGW113" s="151"/>
      <c r="BGX113" s="151"/>
      <c r="BGY113" s="151"/>
      <c r="BGZ113" s="151"/>
      <c r="BHA113" s="151"/>
      <c r="BHB113" s="151"/>
      <c r="BHC113" s="151"/>
      <c r="BHD113" s="151"/>
      <c r="BHE113" s="151"/>
      <c r="BHF113" s="151"/>
      <c r="BHG113" s="151"/>
      <c r="BHH113" s="151"/>
      <c r="BHI113" s="151"/>
      <c r="BHJ113" s="151"/>
      <c r="BHK113" s="151"/>
      <c r="BHL113" s="151"/>
      <c r="BHM113" s="151"/>
      <c r="BHN113" s="151"/>
      <c r="BHO113" s="151"/>
      <c r="BHP113" s="151"/>
      <c r="BHQ113" s="151"/>
      <c r="BHR113" s="151"/>
      <c r="BHS113" s="151"/>
      <c r="BHT113" s="151"/>
      <c r="BHU113" s="151"/>
      <c r="BHV113" s="151"/>
      <c r="BHW113" s="151"/>
      <c r="BHX113" s="151"/>
      <c r="BHY113" s="151"/>
      <c r="BHZ113" s="151"/>
      <c r="BIA113" s="151"/>
      <c r="BIB113" s="151"/>
      <c r="BIC113" s="151"/>
      <c r="BID113" s="151"/>
      <c r="BIE113" s="151"/>
      <c r="BIF113" s="151"/>
      <c r="BIG113" s="151"/>
      <c r="BIH113" s="151"/>
      <c r="BII113" s="151"/>
      <c r="BIJ113" s="151"/>
      <c r="BIK113" s="151"/>
      <c r="BIL113" s="151"/>
      <c r="BIM113" s="151"/>
      <c r="BIN113" s="151"/>
      <c r="BIO113" s="151"/>
      <c r="BIP113" s="151"/>
      <c r="BIQ113" s="151"/>
      <c r="BIR113" s="151"/>
      <c r="BIS113" s="151"/>
      <c r="BIT113" s="151"/>
      <c r="BIU113" s="151"/>
      <c r="BIV113" s="151"/>
      <c r="BIW113" s="151"/>
      <c r="BIX113" s="151"/>
      <c r="BIY113" s="151"/>
      <c r="BIZ113" s="151"/>
      <c r="BJA113" s="151"/>
      <c r="BJB113" s="151"/>
      <c r="BJC113" s="151"/>
      <c r="BJD113" s="151"/>
      <c r="BJE113" s="151"/>
      <c r="BJF113" s="151"/>
      <c r="BJG113" s="151"/>
      <c r="BJH113" s="151"/>
      <c r="BJI113" s="151"/>
      <c r="BJJ113" s="151"/>
      <c r="BJK113" s="151"/>
      <c r="BJL113" s="151"/>
      <c r="BJM113" s="151"/>
      <c r="BJN113" s="151"/>
      <c r="BJO113" s="151"/>
      <c r="BJP113" s="151"/>
      <c r="BJQ113" s="151"/>
      <c r="BJR113" s="151"/>
      <c r="BJS113" s="151"/>
      <c r="BJT113" s="151"/>
      <c r="BJU113" s="151"/>
      <c r="BJV113" s="151"/>
      <c r="BJW113" s="151"/>
      <c r="BJX113" s="151"/>
      <c r="BJY113" s="151"/>
      <c r="BJZ113" s="151"/>
      <c r="BKA113" s="151"/>
      <c r="BKB113" s="151"/>
      <c r="BKC113" s="151"/>
      <c r="BKD113" s="151"/>
      <c r="BKE113" s="151"/>
      <c r="BKF113" s="151"/>
      <c r="BKG113" s="151"/>
      <c r="BKH113" s="151"/>
      <c r="BKI113" s="151"/>
      <c r="BKJ113" s="151"/>
      <c r="BKK113" s="151"/>
      <c r="BKL113" s="151"/>
      <c r="BKM113" s="151"/>
      <c r="BKN113" s="151"/>
      <c r="BKO113" s="151"/>
      <c r="BKP113" s="151"/>
      <c r="BKQ113" s="151"/>
      <c r="BKR113" s="151"/>
      <c r="BKS113" s="151"/>
      <c r="BKT113" s="151"/>
      <c r="BKU113" s="151"/>
      <c r="BKV113" s="151"/>
      <c r="BKW113" s="151"/>
      <c r="BKX113" s="151"/>
      <c r="BKY113" s="151"/>
      <c r="BKZ113" s="151"/>
      <c r="BLA113" s="151"/>
      <c r="BLB113" s="151"/>
      <c r="BLC113" s="151"/>
      <c r="BLD113" s="151"/>
      <c r="BLE113" s="151"/>
      <c r="BLF113" s="151"/>
      <c r="BLG113" s="151"/>
      <c r="BLH113" s="151"/>
      <c r="BLI113" s="151"/>
      <c r="BLJ113" s="151"/>
      <c r="BLK113" s="151"/>
      <c r="BLL113" s="151"/>
      <c r="BLM113" s="151"/>
      <c r="BLN113" s="151"/>
      <c r="BLO113" s="151"/>
      <c r="BLP113" s="151"/>
      <c r="BLQ113" s="151"/>
      <c r="BLR113" s="151"/>
      <c r="BLS113" s="151"/>
      <c r="BLT113" s="151"/>
      <c r="BLU113" s="151"/>
      <c r="BLV113" s="151"/>
      <c r="BLW113" s="151"/>
      <c r="BLX113" s="151"/>
      <c r="BLY113" s="151"/>
      <c r="BLZ113" s="151"/>
      <c r="BMA113" s="151"/>
      <c r="BMB113" s="151"/>
      <c r="BMC113" s="151"/>
      <c r="BMD113" s="151"/>
      <c r="BME113" s="151"/>
      <c r="BMF113" s="151"/>
      <c r="BMG113" s="151"/>
      <c r="BMH113" s="151"/>
      <c r="BMI113" s="151"/>
      <c r="BMJ113" s="151"/>
      <c r="BMK113" s="151"/>
      <c r="BML113" s="151"/>
      <c r="BMM113" s="151"/>
      <c r="BMN113" s="151"/>
      <c r="BMO113" s="151"/>
      <c r="BMP113" s="151"/>
      <c r="BMQ113" s="151"/>
      <c r="BMR113" s="151"/>
      <c r="BMS113" s="151"/>
      <c r="BMT113" s="151"/>
      <c r="BMU113" s="151"/>
      <c r="BMV113" s="151"/>
      <c r="BMW113" s="151"/>
      <c r="BMX113" s="151"/>
      <c r="BMY113" s="151"/>
      <c r="BMZ113" s="151"/>
      <c r="BNA113" s="151"/>
      <c r="BNB113" s="151"/>
      <c r="BNC113" s="151"/>
      <c r="BND113" s="151"/>
      <c r="BNE113" s="151"/>
      <c r="BNF113" s="151"/>
      <c r="BNG113" s="151"/>
      <c r="BNH113" s="151"/>
      <c r="BNI113" s="151"/>
      <c r="BNJ113" s="151"/>
      <c r="BNK113" s="151"/>
      <c r="BNL113" s="151"/>
      <c r="BNM113" s="151"/>
      <c r="BNN113" s="151"/>
      <c r="BNO113" s="151"/>
      <c r="BNP113" s="151"/>
      <c r="BNQ113" s="151"/>
      <c r="BNR113" s="151"/>
      <c r="BNS113" s="151"/>
      <c r="BNT113" s="151"/>
      <c r="BNU113" s="151"/>
      <c r="BNV113" s="151"/>
      <c r="BNW113" s="151"/>
      <c r="BNX113" s="151"/>
      <c r="BNY113" s="151"/>
      <c r="BNZ113" s="151"/>
      <c r="BOA113" s="151"/>
      <c r="BOB113" s="151"/>
      <c r="BOC113" s="151"/>
      <c r="BOD113" s="151"/>
      <c r="BOE113" s="151"/>
      <c r="BOF113" s="151"/>
      <c r="BOG113" s="151"/>
      <c r="BOH113" s="151"/>
      <c r="BOI113" s="151"/>
      <c r="BOJ113" s="151"/>
      <c r="BOK113" s="151"/>
      <c r="BOL113" s="151"/>
      <c r="BOM113" s="151"/>
      <c r="BON113" s="151"/>
      <c r="BOO113" s="151"/>
      <c r="BOP113" s="151"/>
      <c r="BOQ113" s="151"/>
      <c r="BOR113" s="151"/>
      <c r="BOS113" s="151"/>
      <c r="BOT113" s="151"/>
      <c r="BOU113" s="151"/>
      <c r="BOV113" s="151"/>
      <c r="BOW113" s="151"/>
      <c r="BOX113" s="151"/>
      <c r="BOY113" s="151"/>
      <c r="BOZ113" s="151"/>
      <c r="BPA113" s="151"/>
      <c r="BPB113" s="151"/>
      <c r="BPC113" s="151"/>
      <c r="BPD113" s="151"/>
      <c r="BPE113" s="151"/>
      <c r="BPF113" s="151"/>
      <c r="BPG113" s="151"/>
      <c r="BPH113" s="151"/>
      <c r="BPI113" s="151"/>
      <c r="BPJ113" s="151"/>
      <c r="BPK113" s="151"/>
      <c r="BPL113" s="151"/>
      <c r="BPM113" s="151"/>
      <c r="BPN113" s="151"/>
      <c r="BPO113" s="151"/>
      <c r="BPP113" s="151"/>
      <c r="BPQ113" s="151"/>
      <c r="BPR113" s="151"/>
      <c r="BPS113" s="151"/>
      <c r="BPT113" s="151"/>
      <c r="BPU113" s="151"/>
      <c r="BPV113" s="151"/>
      <c r="BPW113" s="151"/>
      <c r="BPX113" s="151"/>
      <c r="BPY113" s="151"/>
      <c r="BPZ113" s="151"/>
      <c r="BQA113" s="151"/>
      <c r="BQB113" s="151"/>
      <c r="BQC113" s="151"/>
      <c r="BQD113" s="151"/>
      <c r="BQE113" s="151"/>
      <c r="BQF113" s="151"/>
      <c r="BQG113" s="151"/>
      <c r="BQH113" s="151"/>
      <c r="BQI113" s="151"/>
      <c r="BQJ113" s="151"/>
      <c r="BQK113" s="151"/>
      <c r="BQL113" s="151"/>
      <c r="BQM113" s="151"/>
      <c r="BQN113" s="151"/>
      <c r="BQO113" s="151"/>
      <c r="BQP113" s="151"/>
      <c r="BQQ113" s="151"/>
      <c r="BQR113" s="151"/>
      <c r="BQS113" s="151"/>
      <c r="BQT113" s="151"/>
      <c r="BQU113" s="151"/>
      <c r="BQV113" s="151"/>
      <c r="BQW113" s="151"/>
      <c r="BQX113" s="151"/>
      <c r="BQY113" s="151"/>
      <c r="BQZ113" s="151"/>
      <c r="BRA113" s="151"/>
      <c r="BRB113" s="151"/>
      <c r="BRC113" s="151"/>
      <c r="BRD113" s="151"/>
      <c r="BRE113" s="151"/>
      <c r="BRF113" s="151"/>
      <c r="BRG113" s="151"/>
      <c r="BRH113" s="151"/>
      <c r="BRI113" s="151"/>
      <c r="BRJ113" s="151"/>
      <c r="BRK113" s="151"/>
      <c r="BRL113" s="151"/>
      <c r="BRM113" s="151"/>
      <c r="BRN113" s="151"/>
      <c r="BRO113" s="151"/>
      <c r="BRP113" s="151"/>
      <c r="BRQ113" s="151"/>
      <c r="BRR113" s="151"/>
      <c r="BRS113" s="151"/>
      <c r="BRT113" s="151"/>
      <c r="BRU113" s="151"/>
      <c r="BRV113" s="151"/>
      <c r="BRW113" s="151"/>
      <c r="BRX113" s="151"/>
      <c r="BRY113" s="151"/>
      <c r="BRZ113" s="151"/>
      <c r="BSA113" s="151"/>
      <c r="BSB113" s="151"/>
      <c r="BSC113" s="151"/>
      <c r="BSD113" s="151"/>
      <c r="BSE113" s="151"/>
      <c r="BSF113" s="151"/>
      <c r="BSG113" s="151"/>
      <c r="BSH113" s="151"/>
      <c r="BSI113" s="151"/>
      <c r="BSJ113" s="151"/>
      <c r="BSK113" s="151"/>
      <c r="BSL113" s="151"/>
      <c r="BSM113" s="151"/>
      <c r="BSN113" s="151"/>
      <c r="BSO113" s="151"/>
      <c r="BSP113" s="151"/>
      <c r="BSQ113" s="151"/>
      <c r="BSR113" s="151"/>
      <c r="BSS113" s="151"/>
      <c r="BST113" s="151"/>
      <c r="BSU113" s="151"/>
      <c r="BSV113" s="151"/>
      <c r="BSW113" s="151"/>
      <c r="BSX113" s="151"/>
      <c r="BSY113" s="151"/>
      <c r="BSZ113" s="151"/>
      <c r="BTA113" s="151"/>
      <c r="BTB113" s="151"/>
      <c r="BTC113" s="151"/>
      <c r="BTD113" s="151"/>
      <c r="BTE113" s="151"/>
      <c r="BTF113" s="151"/>
      <c r="BTG113" s="151"/>
      <c r="BTH113" s="151"/>
      <c r="BTI113" s="151"/>
      <c r="BTJ113" s="151"/>
      <c r="BTK113" s="151"/>
      <c r="BTL113" s="151"/>
      <c r="BTM113" s="151"/>
      <c r="BTN113" s="151"/>
      <c r="BTO113" s="151"/>
      <c r="BTP113" s="151"/>
      <c r="BTQ113" s="151"/>
      <c r="BTR113" s="151"/>
      <c r="BTS113" s="151"/>
      <c r="BTT113" s="151"/>
      <c r="BTU113" s="151"/>
      <c r="BTV113" s="151"/>
      <c r="BTW113" s="151"/>
      <c r="BTX113" s="151"/>
      <c r="BTY113" s="151"/>
      <c r="BTZ113" s="151"/>
      <c r="BUA113" s="151"/>
      <c r="BUB113" s="151"/>
      <c r="BUC113" s="151"/>
      <c r="BUD113" s="151"/>
      <c r="BUE113" s="151"/>
      <c r="BUF113" s="151"/>
      <c r="BUG113" s="151"/>
      <c r="BUH113" s="151"/>
      <c r="BUI113" s="151"/>
      <c r="BUJ113" s="151"/>
      <c r="BUK113" s="151"/>
      <c r="BUL113" s="151"/>
      <c r="BUM113" s="151"/>
      <c r="BUN113" s="151"/>
      <c r="BUO113" s="151"/>
      <c r="BUP113" s="151"/>
      <c r="BUQ113" s="151"/>
      <c r="BUR113" s="151"/>
      <c r="BUS113" s="151"/>
      <c r="BUT113" s="151"/>
      <c r="BUU113" s="151"/>
      <c r="BUV113" s="151"/>
      <c r="BUW113" s="151"/>
      <c r="BUX113" s="151"/>
      <c r="BUY113" s="151"/>
      <c r="BUZ113" s="151"/>
      <c r="BVA113" s="151"/>
      <c r="BVB113" s="151"/>
      <c r="BVC113" s="151"/>
      <c r="BVD113" s="151"/>
      <c r="BVE113" s="151"/>
      <c r="BVF113" s="151"/>
      <c r="BVG113" s="151"/>
      <c r="BVH113" s="151"/>
      <c r="BVI113" s="151"/>
      <c r="BVJ113" s="151"/>
      <c r="BVK113" s="151"/>
      <c r="BVL113" s="151"/>
      <c r="BVM113" s="151"/>
      <c r="BVN113" s="151"/>
      <c r="BVO113" s="151"/>
      <c r="BVP113" s="151"/>
      <c r="BVQ113" s="151"/>
      <c r="BVR113" s="151"/>
      <c r="BVS113" s="151"/>
      <c r="BVT113" s="151"/>
      <c r="BVU113" s="151"/>
      <c r="BVV113" s="151"/>
      <c r="BVW113" s="151"/>
      <c r="BVX113" s="151"/>
      <c r="BVY113" s="151"/>
      <c r="BVZ113" s="151"/>
      <c r="BWA113" s="151"/>
      <c r="BWB113" s="151"/>
      <c r="BWC113" s="151"/>
      <c r="BWD113" s="151"/>
      <c r="BWE113" s="151"/>
      <c r="BWF113" s="151"/>
      <c r="BWG113" s="151"/>
      <c r="BWH113" s="151"/>
      <c r="BWI113" s="151"/>
      <c r="BWJ113" s="151"/>
      <c r="BWK113" s="151"/>
      <c r="BWL113" s="151"/>
      <c r="BWM113" s="151"/>
      <c r="BWN113" s="151"/>
      <c r="BWO113" s="151"/>
      <c r="BWP113" s="151"/>
      <c r="BWQ113" s="151"/>
      <c r="BWR113" s="151"/>
      <c r="BWS113" s="151"/>
      <c r="BWT113" s="151"/>
      <c r="BWU113" s="151"/>
      <c r="BWV113" s="151"/>
      <c r="BWW113" s="151"/>
      <c r="BWX113" s="151"/>
      <c r="BWY113" s="151"/>
      <c r="BWZ113" s="151"/>
      <c r="BXA113" s="151"/>
      <c r="BXB113" s="151"/>
      <c r="BXC113" s="151"/>
      <c r="BXD113" s="151"/>
      <c r="BXE113" s="151"/>
      <c r="BXF113" s="151"/>
      <c r="BXG113" s="151"/>
      <c r="BXH113" s="151"/>
      <c r="BXI113" s="151"/>
      <c r="BXJ113" s="151"/>
      <c r="BXK113" s="151"/>
      <c r="BXL113" s="151"/>
      <c r="BXM113" s="151"/>
      <c r="BXN113" s="151"/>
      <c r="BXO113" s="151"/>
      <c r="BXP113" s="151"/>
      <c r="BXQ113" s="151"/>
      <c r="BXR113" s="151"/>
      <c r="BXS113" s="151"/>
      <c r="BXT113" s="151"/>
      <c r="BXU113" s="151"/>
      <c r="BXV113" s="151"/>
      <c r="BXW113" s="151"/>
      <c r="BXX113" s="151"/>
      <c r="BXY113" s="151"/>
      <c r="BXZ113" s="151"/>
      <c r="BYA113" s="151"/>
      <c r="BYB113" s="151"/>
      <c r="BYC113" s="151"/>
      <c r="BYD113" s="151"/>
      <c r="BYE113" s="151"/>
      <c r="BYF113" s="151"/>
      <c r="BYG113" s="151"/>
      <c r="BYH113" s="151"/>
      <c r="BYI113" s="151"/>
      <c r="BYJ113" s="151"/>
      <c r="BYK113" s="151"/>
      <c r="BYL113" s="151"/>
      <c r="BYM113" s="151"/>
      <c r="BYN113" s="151"/>
      <c r="BYO113" s="151"/>
      <c r="BYP113" s="151"/>
      <c r="BYQ113" s="151"/>
      <c r="BYR113" s="151"/>
      <c r="BYS113" s="151"/>
      <c r="BYT113" s="151"/>
      <c r="BYU113" s="151"/>
      <c r="BYV113" s="151"/>
      <c r="BYW113" s="151"/>
      <c r="BYX113" s="151"/>
      <c r="BYY113" s="151"/>
      <c r="BYZ113" s="151"/>
      <c r="BZA113" s="151"/>
      <c r="BZB113" s="151"/>
      <c r="BZC113" s="151"/>
      <c r="BZD113" s="151"/>
      <c r="BZE113" s="151"/>
      <c r="BZF113" s="151"/>
      <c r="BZG113" s="151"/>
      <c r="BZH113" s="151"/>
      <c r="BZI113" s="151"/>
      <c r="BZJ113" s="151"/>
      <c r="BZK113" s="151"/>
      <c r="BZL113" s="151"/>
      <c r="BZM113" s="151"/>
      <c r="BZN113" s="151"/>
      <c r="BZO113" s="151"/>
      <c r="BZP113" s="151"/>
      <c r="BZQ113" s="151"/>
      <c r="BZR113" s="151"/>
      <c r="BZS113" s="151"/>
      <c r="BZT113" s="151"/>
      <c r="BZU113" s="151"/>
      <c r="BZV113" s="151"/>
      <c r="BZW113" s="151"/>
      <c r="BZX113" s="151"/>
      <c r="BZY113" s="151"/>
      <c r="BZZ113" s="151"/>
      <c r="CAA113" s="151"/>
      <c r="CAB113" s="151"/>
      <c r="CAC113" s="151"/>
      <c r="CAD113" s="151"/>
      <c r="CAE113" s="151"/>
      <c r="CAF113" s="151"/>
      <c r="CAG113" s="151"/>
      <c r="CAH113" s="151"/>
      <c r="CAI113" s="151"/>
      <c r="CAJ113" s="151"/>
      <c r="CAK113" s="151"/>
      <c r="CAL113" s="151"/>
      <c r="CAM113" s="151"/>
      <c r="CAN113" s="151"/>
      <c r="CAO113" s="151"/>
      <c r="CAP113" s="151"/>
      <c r="CAQ113" s="151"/>
      <c r="CAR113" s="151"/>
      <c r="CAS113" s="151"/>
      <c r="CAT113" s="151"/>
      <c r="CAU113" s="151"/>
      <c r="CAV113" s="151"/>
      <c r="CAW113" s="151"/>
      <c r="CAX113" s="151"/>
      <c r="CAY113" s="151"/>
      <c r="CAZ113" s="151"/>
      <c r="CBA113" s="151"/>
      <c r="CBB113" s="151"/>
      <c r="CBC113" s="151"/>
      <c r="CBD113" s="151"/>
      <c r="CBE113" s="151"/>
      <c r="CBF113" s="151"/>
      <c r="CBG113" s="151"/>
      <c r="CBH113" s="151"/>
      <c r="CBI113" s="151"/>
      <c r="CBJ113" s="151"/>
      <c r="CBK113" s="151"/>
      <c r="CBL113" s="151"/>
      <c r="CBM113" s="151"/>
      <c r="CBN113" s="151"/>
      <c r="CBO113" s="151"/>
      <c r="CBP113" s="151"/>
      <c r="CBQ113" s="151"/>
      <c r="CBR113" s="151"/>
      <c r="CBS113" s="151"/>
      <c r="CBT113" s="151"/>
      <c r="CBU113" s="151"/>
      <c r="CBV113" s="151"/>
      <c r="CBW113" s="151"/>
      <c r="CBX113" s="151"/>
      <c r="CBY113" s="151"/>
      <c r="CBZ113" s="151"/>
      <c r="CCA113" s="151"/>
      <c r="CCB113" s="151"/>
      <c r="CCC113" s="151"/>
      <c r="CCD113" s="151"/>
      <c r="CCE113" s="151"/>
      <c r="CCF113" s="151"/>
      <c r="CCG113" s="151"/>
      <c r="CCH113" s="151"/>
      <c r="CCI113" s="151"/>
      <c r="CCJ113" s="151"/>
      <c r="CCK113" s="151"/>
      <c r="CCL113" s="151"/>
      <c r="CCM113" s="151"/>
      <c r="CCN113" s="151"/>
      <c r="CCO113" s="151"/>
      <c r="CCP113" s="151"/>
      <c r="CCQ113" s="151"/>
      <c r="CCR113" s="151"/>
      <c r="CCS113" s="151"/>
      <c r="CCT113" s="151"/>
      <c r="CCU113" s="151"/>
      <c r="CCV113" s="151"/>
      <c r="CCW113" s="151"/>
      <c r="CCX113" s="151"/>
      <c r="CCY113" s="151"/>
      <c r="CCZ113" s="151"/>
      <c r="CDA113" s="151"/>
      <c r="CDB113" s="151"/>
      <c r="CDC113" s="151"/>
      <c r="CDD113" s="151"/>
      <c r="CDE113" s="151"/>
      <c r="CDF113" s="151"/>
      <c r="CDG113" s="151"/>
      <c r="CDH113" s="151"/>
      <c r="CDI113" s="151"/>
      <c r="CDJ113" s="151"/>
      <c r="CDK113" s="151"/>
      <c r="CDL113" s="151"/>
      <c r="CDM113" s="151"/>
      <c r="CDN113" s="151"/>
      <c r="CDO113" s="151"/>
      <c r="CDP113" s="151"/>
      <c r="CDQ113" s="151"/>
      <c r="CDR113" s="151"/>
      <c r="CDS113" s="151"/>
      <c r="CDT113" s="151"/>
      <c r="CDU113" s="151"/>
      <c r="CDV113" s="151"/>
      <c r="CDW113" s="151"/>
      <c r="CDX113" s="151"/>
      <c r="CDY113" s="151"/>
      <c r="CDZ113" s="151"/>
      <c r="CEA113" s="151"/>
      <c r="CEB113" s="151"/>
      <c r="CEC113" s="151"/>
      <c r="CED113" s="151"/>
      <c r="CEE113" s="151"/>
      <c r="CEF113" s="151"/>
      <c r="CEG113" s="151"/>
      <c r="CEH113" s="151"/>
      <c r="CEI113" s="151"/>
      <c r="CEJ113" s="151"/>
      <c r="CEK113" s="151"/>
      <c r="CEL113" s="151"/>
      <c r="CEM113" s="151"/>
      <c r="CEN113" s="151"/>
      <c r="CEO113" s="151"/>
      <c r="CEP113" s="151"/>
      <c r="CEQ113" s="151"/>
      <c r="CER113" s="151"/>
      <c r="CES113" s="151"/>
      <c r="CET113" s="151"/>
      <c r="CEU113" s="151"/>
      <c r="CEV113" s="151"/>
      <c r="CEW113" s="151"/>
      <c r="CEX113" s="151"/>
      <c r="CEY113" s="151"/>
      <c r="CEZ113" s="151"/>
      <c r="CFA113" s="151"/>
      <c r="CFB113" s="151"/>
      <c r="CFC113" s="151"/>
      <c r="CFD113" s="151"/>
      <c r="CFE113" s="151"/>
      <c r="CFF113" s="151"/>
      <c r="CFG113" s="151"/>
      <c r="CFH113" s="151"/>
      <c r="CFI113" s="151"/>
      <c r="CFJ113" s="151"/>
      <c r="CFK113" s="151"/>
      <c r="CFL113" s="151"/>
      <c r="CFM113" s="151"/>
      <c r="CFN113" s="151"/>
      <c r="CFO113" s="151"/>
      <c r="CFP113" s="151"/>
      <c r="CFQ113" s="151"/>
      <c r="CFR113" s="151"/>
      <c r="CFS113" s="151"/>
      <c r="CFT113" s="151"/>
      <c r="CFU113" s="151"/>
      <c r="CFV113" s="151"/>
      <c r="CFW113" s="151"/>
      <c r="CFX113" s="151"/>
      <c r="CFY113" s="151"/>
      <c r="CFZ113" s="151"/>
      <c r="CGA113" s="151"/>
      <c r="CGB113" s="151"/>
      <c r="CGC113" s="151"/>
      <c r="CGD113" s="151"/>
      <c r="CGE113" s="151"/>
      <c r="CGF113" s="151"/>
      <c r="CGG113" s="151"/>
      <c r="CGH113" s="151"/>
      <c r="CGI113" s="151"/>
      <c r="CGJ113" s="151"/>
      <c r="CGK113" s="151"/>
      <c r="CGL113" s="151"/>
      <c r="CGM113" s="151"/>
      <c r="CGN113" s="151"/>
      <c r="CGO113" s="151"/>
      <c r="CGP113" s="151"/>
      <c r="CGQ113" s="151"/>
      <c r="CGR113" s="151"/>
      <c r="CGS113" s="151"/>
      <c r="CGT113" s="151"/>
      <c r="CGU113" s="151"/>
      <c r="CGV113" s="151"/>
      <c r="CGW113" s="151"/>
      <c r="CGX113" s="151"/>
      <c r="CGY113" s="151"/>
      <c r="CGZ113" s="151"/>
      <c r="CHA113" s="151"/>
      <c r="CHB113" s="151"/>
      <c r="CHC113" s="151"/>
      <c r="CHD113" s="151"/>
      <c r="CHE113" s="151"/>
      <c r="CHF113" s="151"/>
      <c r="CHG113" s="151"/>
      <c r="CHH113" s="151"/>
      <c r="CHI113" s="151"/>
      <c r="CHJ113" s="151"/>
      <c r="CHK113" s="151"/>
      <c r="CHL113" s="151"/>
      <c r="CHM113" s="151"/>
      <c r="CHN113" s="151"/>
      <c r="CHO113" s="151"/>
      <c r="CHP113" s="151"/>
      <c r="CHQ113" s="151"/>
      <c r="CHR113" s="151"/>
      <c r="CHS113" s="151"/>
      <c r="CHT113" s="151"/>
      <c r="CHU113" s="151"/>
      <c r="CHV113" s="151"/>
      <c r="CHW113" s="151"/>
      <c r="CHX113" s="151"/>
      <c r="CHY113" s="151"/>
      <c r="CHZ113" s="151"/>
      <c r="CIA113" s="151"/>
      <c r="CIB113" s="151"/>
      <c r="CIC113" s="151"/>
      <c r="CID113" s="151"/>
      <c r="CIE113" s="151"/>
      <c r="CIF113" s="151"/>
      <c r="CIG113" s="151"/>
      <c r="CIH113" s="151"/>
      <c r="CII113" s="151"/>
      <c r="CIJ113" s="151"/>
      <c r="CIK113" s="151"/>
      <c r="CIL113" s="151"/>
      <c r="CIM113" s="151"/>
      <c r="CIN113" s="151"/>
      <c r="CIO113" s="151"/>
      <c r="CIP113" s="151"/>
      <c r="CIQ113" s="151"/>
      <c r="CIR113" s="151"/>
      <c r="CIS113" s="151"/>
      <c r="CIT113" s="151"/>
      <c r="CIU113" s="151"/>
      <c r="CIV113" s="151"/>
      <c r="CIW113" s="151"/>
      <c r="CIX113" s="151"/>
      <c r="CIY113" s="151"/>
      <c r="CIZ113" s="151"/>
      <c r="CJA113" s="151"/>
      <c r="CJB113" s="151"/>
      <c r="CJC113" s="151"/>
      <c r="CJD113" s="151"/>
      <c r="CJE113" s="151"/>
      <c r="CJF113" s="151"/>
      <c r="CJG113" s="151"/>
      <c r="CJH113" s="151"/>
      <c r="CJI113" s="151"/>
      <c r="CJJ113" s="151"/>
      <c r="CJK113" s="151"/>
      <c r="CJL113" s="151"/>
      <c r="CJM113" s="151"/>
      <c r="CJN113" s="151"/>
      <c r="CJO113" s="151"/>
      <c r="CJP113" s="151"/>
      <c r="CJQ113" s="151"/>
      <c r="CJR113" s="151"/>
      <c r="CJS113" s="151"/>
      <c r="CJT113" s="151"/>
      <c r="CJU113" s="151"/>
      <c r="CJV113" s="151"/>
      <c r="CJW113" s="151"/>
      <c r="CJX113" s="151"/>
      <c r="CJY113" s="151"/>
      <c r="CJZ113" s="151"/>
      <c r="CKA113" s="151"/>
      <c r="CKB113" s="151"/>
      <c r="CKC113" s="151"/>
      <c r="CKD113" s="151"/>
      <c r="CKE113" s="151"/>
      <c r="CKF113" s="151"/>
      <c r="CKG113" s="151"/>
      <c r="CKH113" s="151"/>
      <c r="CKI113" s="151"/>
      <c r="CKJ113" s="151"/>
      <c r="CKK113" s="151"/>
      <c r="CKL113" s="151"/>
      <c r="CKM113" s="151"/>
      <c r="CKN113" s="151"/>
      <c r="CKO113" s="151"/>
      <c r="CKP113" s="151"/>
      <c r="CKQ113" s="151"/>
      <c r="CKR113" s="151"/>
      <c r="CKS113" s="151"/>
      <c r="CKT113" s="151"/>
      <c r="CKU113" s="151"/>
      <c r="CKV113" s="151"/>
      <c r="CKW113" s="151"/>
      <c r="CKX113" s="151"/>
      <c r="CKY113" s="151"/>
      <c r="CKZ113" s="151"/>
      <c r="CLA113" s="151"/>
      <c r="CLB113" s="151"/>
      <c r="CLC113" s="151"/>
      <c r="CLD113" s="151"/>
      <c r="CLE113" s="151"/>
      <c r="CLF113" s="151"/>
      <c r="CLG113" s="151"/>
      <c r="CLH113" s="151"/>
      <c r="CLI113" s="151"/>
      <c r="CLJ113" s="151"/>
      <c r="CLK113" s="151"/>
      <c r="CLL113" s="151"/>
      <c r="CLM113" s="151"/>
      <c r="CLN113" s="151"/>
      <c r="CLO113" s="151"/>
      <c r="CLP113" s="151"/>
      <c r="CLQ113" s="151"/>
      <c r="CLR113" s="151"/>
      <c r="CLS113" s="151"/>
      <c r="CLT113" s="151"/>
      <c r="CLU113" s="151"/>
      <c r="CLV113" s="151"/>
      <c r="CLW113" s="151"/>
      <c r="CLX113" s="151"/>
      <c r="CLY113" s="151"/>
      <c r="CLZ113" s="151"/>
      <c r="CMA113" s="151"/>
      <c r="CMB113" s="151"/>
      <c r="CMC113" s="151"/>
      <c r="CMD113" s="151"/>
      <c r="CME113" s="151"/>
      <c r="CMF113" s="151"/>
      <c r="CMG113" s="151"/>
      <c r="CMH113" s="151"/>
      <c r="CMI113" s="151"/>
      <c r="CMJ113" s="151"/>
      <c r="CMK113" s="151"/>
      <c r="CML113" s="151"/>
      <c r="CMM113" s="151"/>
      <c r="CMN113" s="151"/>
      <c r="CMO113" s="151"/>
      <c r="CMP113" s="151"/>
      <c r="CMQ113" s="151"/>
      <c r="CMR113" s="151"/>
      <c r="CMS113" s="151"/>
      <c r="CMT113" s="151"/>
      <c r="CMU113" s="151"/>
      <c r="CMV113" s="151"/>
      <c r="CMW113" s="151"/>
      <c r="CMX113" s="151"/>
      <c r="CMY113" s="151"/>
      <c r="CMZ113" s="151"/>
      <c r="CNA113" s="151"/>
      <c r="CNB113" s="151"/>
      <c r="CNC113" s="151"/>
      <c r="CND113" s="151"/>
      <c r="CNE113" s="151"/>
      <c r="CNF113" s="151"/>
      <c r="CNG113" s="151"/>
      <c r="CNH113" s="151"/>
      <c r="CNI113" s="151"/>
      <c r="CNJ113" s="151"/>
      <c r="CNK113" s="151"/>
      <c r="CNL113" s="151"/>
      <c r="CNM113" s="151"/>
      <c r="CNN113" s="151"/>
      <c r="CNO113" s="151"/>
      <c r="CNP113" s="151"/>
      <c r="CNQ113" s="151"/>
      <c r="CNR113" s="151"/>
      <c r="CNS113" s="151"/>
      <c r="CNT113" s="151"/>
      <c r="CNU113" s="151"/>
      <c r="CNV113" s="151"/>
      <c r="CNW113" s="151"/>
      <c r="CNX113" s="151"/>
      <c r="CNY113" s="151"/>
      <c r="CNZ113" s="151"/>
      <c r="COA113" s="151"/>
      <c r="COB113" s="151"/>
      <c r="COC113" s="151"/>
      <c r="COD113" s="151"/>
      <c r="COE113" s="151"/>
      <c r="COF113" s="151"/>
      <c r="COG113" s="151"/>
      <c r="COH113" s="151"/>
      <c r="COI113" s="151"/>
      <c r="COJ113" s="151"/>
      <c r="COK113" s="151"/>
      <c r="COL113" s="151"/>
      <c r="COM113" s="151"/>
      <c r="CON113" s="151"/>
      <c r="COO113" s="151"/>
      <c r="COP113" s="151"/>
      <c r="COQ113" s="151"/>
      <c r="COR113" s="151"/>
      <c r="COS113" s="151"/>
      <c r="COT113" s="151"/>
      <c r="COU113" s="151"/>
      <c r="COV113" s="151"/>
      <c r="COW113" s="151"/>
      <c r="COX113" s="151"/>
      <c r="COY113" s="151"/>
      <c r="COZ113" s="151"/>
      <c r="CPA113" s="151"/>
      <c r="CPB113" s="151"/>
      <c r="CPC113" s="151"/>
      <c r="CPD113" s="151"/>
      <c r="CPE113" s="151"/>
      <c r="CPF113" s="151"/>
      <c r="CPG113" s="151"/>
      <c r="CPH113" s="151"/>
      <c r="CPI113" s="151"/>
      <c r="CPJ113" s="151"/>
      <c r="CPK113" s="151"/>
      <c r="CPL113" s="151"/>
      <c r="CPM113" s="151"/>
      <c r="CPN113" s="151"/>
      <c r="CPO113" s="151"/>
      <c r="CPP113" s="151"/>
      <c r="CPQ113" s="151"/>
      <c r="CPR113" s="151"/>
      <c r="CPS113" s="151"/>
      <c r="CPT113" s="151"/>
      <c r="CPU113" s="151"/>
      <c r="CPV113" s="151"/>
      <c r="CPW113" s="151"/>
      <c r="CPX113" s="151"/>
      <c r="CPY113" s="151"/>
      <c r="CPZ113" s="151"/>
      <c r="CQA113" s="151"/>
      <c r="CQB113" s="151"/>
      <c r="CQC113" s="151"/>
      <c r="CQD113" s="151"/>
      <c r="CQE113" s="151"/>
      <c r="CQF113" s="151"/>
      <c r="CQG113" s="151"/>
      <c r="CQH113" s="151"/>
      <c r="CQI113" s="151"/>
      <c r="CQJ113" s="151"/>
      <c r="CQK113" s="151"/>
      <c r="CQL113" s="151"/>
      <c r="CQM113" s="151"/>
      <c r="CQN113" s="151"/>
      <c r="CQO113" s="151"/>
      <c r="CQP113" s="151"/>
      <c r="CQQ113" s="151"/>
      <c r="CQR113" s="151"/>
      <c r="CQS113" s="151"/>
      <c r="CQT113" s="151"/>
      <c r="CQU113" s="151"/>
      <c r="CQV113" s="151"/>
      <c r="CQW113" s="151"/>
      <c r="CQX113" s="151"/>
      <c r="CQY113" s="151"/>
      <c r="CQZ113" s="151"/>
      <c r="CRA113" s="151"/>
      <c r="CRB113" s="151"/>
      <c r="CRC113" s="151"/>
      <c r="CRD113" s="151"/>
      <c r="CRE113" s="151"/>
      <c r="CRF113" s="151"/>
      <c r="CRG113" s="151"/>
      <c r="CRH113" s="151"/>
      <c r="CRI113" s="151"/>
      <c r="CRJ113" s="151"/>
      <c r="CRK113" s="151"/>
      <c r="CRL113" s="151"/>
      <c r="CRM113" s="151"/>
      <c r="CRN113" s="151"/>
      <c r="CRO113" s="151"/>
      <c r="CRP113" s="151"/>
      <c r="CRQ113" s="151"/>
      <c r="CRR113" s="151"/>
      <c r="CRS113" s="151"/>
      <c r="CRT113" s="151"/>
      <c r="CRU113" s="151"/>
      <c r="CRV113" s="151"/>
      <c r="CRW113" s="151"/>
      <c r="CRX113" s="151"/>
      <c r="CRY113" s="151"/>
      <c r="CRZ113" s="151"/>
      <c r="CSA113" s="151"/>
      <c r="CSB113" s="151"/>
      <c r="CSC113" s="151"/>
      <c r="CSD113" s="151"/>
      <c r="CSE113" s="151"/>
      <c r="CSF113" s="151"/>
      <c r="CSG113" s="151"/>
      <c r="CSH113" s="151"/>
      <c r="CSI113" s="151"/>
      <c r="CSJ113" s="151"/>
      <c r="CSK113" s="151"/>
      <c r="CSL113" s="151"/>
      <c r="CSM113" s="151"/>
      <c r="CSN113" s="151"/>
      <c r="CSO113" s="151"/>
      <c r="CSP113" s="151"/>
      <c r="CSQ113" s="151"/>
      <c r="CSR113" s="151"/>
      <c r="CSS113" s="151"/>
      <c r="CST113" s="151"/>
      <c r="CSU113" s="151"/>
      <c r="CSV113" s="151"/>
      <c r="CSW113" s="151"/>
      <c r="CSX113" s="151"/>
      <c r="CSY113" s="151"/>
      <c r="CSZ113" s="151"/>
      <c r="CTA113" s="151"/>
      <c r="CTB113" s="151"/>
      <c r="CTC113" s="151"/>
      <c r="CTD113" s="151"/>
      <c r="CTE113" s="151"/>
      <c r="CTF113" s="151"/>
      <c r="CTG113" s="151"/>
      <c r="CTH113" s="151"/>
      <c r="CTI113" s="151"/>
      <c r="CTJ113" s="151"/>
      <c r="CTK113" s="151"/>
      <c r="CTL113" s="151"/>
      <c r="CTM113" s="151"/>
      <c r="CTN113" s="151"/>
      <c r="CTO113" s="151"/>
      <c r="CTP113" s="151"/>
      <c r="CTQ113" s="151"/>
      <c r="CTR113" s="151"/>
      <c r="CTS113" s="151"/>
      <c r="CTT113" s="151"/>
      <c r="CTU113" s="151"/>
      <c r="CTV113" s="151"/>
      <c r="CTW113" s="151"/>
      <c r="CTX113" s="151"/>
      <c r="CTY113" s="151"/>
      <c r="CTZ113" s="151"/>
      <c r="CUA113" s="151"/>
      <c r="CUB113" s="151"/>
      <c r="CUC113" s="151"/>
      <c r="CUD113" s="151"/>
      <c r="CUE113" s="151"/>
      <c r="CUF113" s="151"/>
      <c r="CUG113" s="151"/>
      <c r="CUH113" s="151"/>
      <c r="CUI113" s="151"/>
      <c r="CUJ113" s="151"/>
      <c r="CUK113" s="151"/>
      <c r="CUL113" s="151"/>
      <c r="CUM113" s="151"/>
      <c r="CUN113" s="151"/>
      <c r="CUO113" s="151"/>
      <c r="CUP113" s="151"/>
      <c r="CUQ113" s="151"/>
      <c r="CUR113" s="151"/>
      <c r="CUS113" s="151"/>
      <c r="CUT113" s="151"/>
      <c r="CUU113" s="151"/>
      <c r="CUV113" s="151"/>
      <c r="CUW113" s="151"/>
      <c r="CUX113" s="151"/>
      <c r="CUY113" s="151"/>
      <c r="CUZ113" s="151"/>
      <c r="CVA113" s="151"/>
      <c r="CVB113" s="151"/>
      <c r="CVC113" s="151"/>
      <c r="CVD113" s="151"/>
      <c r="CVE113" s="151"/>
      <c r="CVF113" s="151"/>
      <c r="CVG113" s="151"/>
      <c r="CVH113" s="151"/>
      <c r="CVI113" s="151"/>
      <c r="CVJ113" s="151"/>
      <c r="CVK113" s="151"/>
      <c r="CVL113" s="151"/>
      <c r="CVM113" s="151"/>
      <c r="CVN113" s="151"/>
      <c r="CVO113" s="151"/>
      <c r="CVP113" s="151"/>
      <c r="CVQ113" s="151"/>
      <c r="CVR113" s="151"/>
      <c r="CVS113" s="151"/>
      <c r="CVT113" s="151"/>
      <c r="CVU113" s="151"/>
      <c r="CVV113" s="151"/>
      <c r="CVW113" s="151"/>
      <c r="CVX113" s="151"/>
      <c r="CVY113" s="151"/>
      <c r="CVZ113" s="151"/>
      <c r="CWA113" s="151"/>
      <c r="CWB113" s="151"/>
      <c r="CWC113" s="151"/>
      <c r="CWD113" s="151"/>
      <c r="CWE113" s="151"/>
      <c r="CWF113" s="151"/>
      <c r="CWG113" s="151"/>
      <c r="CWH113" s="151"/>
      <c r="CWI113" s="151"/>
      <c r="CWJ113" s="151"/>
      <c r="CWK113" s="151"/>
      <c r="CWL113" s="151"/>
      <c r="CWM113" s="151"/>
      <c r="CWN113" s="151"/>
      <c r="CWO113" s="151"/>
      <c r="CWP113" s="151"/>
      <c r="CWQ113" s="151"/>
      <c r="CWR113" s="151"/>
      <c r="CWS113" s="151"/>
      <c r="CWT113" s="151"/>
      <c r="CWU113" s="151"/>
      <c r="CWV113" s="151"/>
      <c r="CWW113" s="151"/>
      <c r="CWX113" s="151"/>
      <c r="CWY113" s="151"/>
      <c r="CWZ113" s="151"/>
      <c r="CXA113" s="151"/>
      <c r="CXB113" s="151"/>
      <c r="CXC113" s="151"/>
      <c r="CXD113" s="151"/>
      <c r="CXE113" s="151"/>
      <c r="CXF113" s="151"/>
      <c r="CXG113" s="151"/>
      <c r="CXH113" s="151"/>
      <c r="CXI113" s="151"/>
      <c r="CXJ113" s="151"/>
      <c r="CXK113" s="151"/>
      <c r="CXL113" s="151"/>
      <c r="CXM113" s="151"/>
      <c r="CXN113" s="151"/>
      <c r="CXO113" s="151"/>
      <c r="CXP113" s="151"/>
      <c r="CXQ113" s="151"/>
      <c r="CXR113" s="151"/>
      <c r="CXS113" s="151"/>
      <c r="CXT113" s="151"/>
      <c r="CXU113" s="151"/>
      <c r="CXV113" s="151"/>
      <c r="CXW113" s="151"/>
      <c r="CXX113" s="151"/>
      <c r="CXY113" s="151"/>
      <c r="CXZ113" s="151"/>
      <c r="CYA113" s="151"/>
      <c r="CYB113" s="151"/>
      <c r="CYC113" s="151"/>
      <c r="CYD113" s="151"/>
      <c r="CYE113" s="151"/>
      <c r="CYF113" s="151"/>
      <c r="CYG113" s="151"/>
      <c r="CYH113" s="151"/>
      <c r="CYI113" s="151"/>
      <c r="CYJ113" s="151"/>
      <c r="CYK113" s="151"/>
      <c r="CYL113" s="151"/>
      <c r="CYM113" s="151"/>
      <c r="CYN113" s="151"/>
      <c r="CYO113" s="151"/>
      <c r="CYP113" s="151"/>
      <c r="CYQ113" s="151"/>
      <c r="CYR113" s="151"/>
      <c r="CYS113" s="151"/>
      <c r="CYT113" s="151"/>
      <c r="CYU113" s="151"/>
      <c r="CYV113" s="151"/>
      <c r="CYW113" s="151"/>
      <c r="CYX113" s="151"/>
      <c r="CYY113" s="151"/>
      <c r="CYZ113" s="151"/>
      <c r="CZA113" s="151"/>
      <c r="CZB113" s="151"/>
      <c r="CZC113" s="151"/>
      <c r="CZD113" s="151"/>
      <c r="CZE113" s="151"/>
      <c r="CZF113" s="151"/>
      <c r="CZG113" s="151"/>
      <c r="CZH113" s="151"/>
      <c r="CZI113" s="151"/>
      <c r="CZJ113" s="151"/>
      <c r="CZK113" s="151"/>
      <c r="CZL113" s="151"/>
      <c r="CZM113" s="151"/>
      <c r="CZN113" s="151"/>
      <c r="CZO113" s="151"/>
      <c r="CZP113" s="151"/>
      <c r="CZQ113" s="151"/>
      <c r="CZR113" s="151"/>
      <c r="CZS113" s="151"/>
      <c r="CZT113" s="151"/>
      <c r="CZU113" s="151"/>
      <c r="CZV113" s="151"/>
      <c r="CZW113" s="151"/>
      <c r="CZX113" s="151"/>
      <c r="CZY113" s="151"/>
      <c r="CZZ113" s="151"/>
      <c r="DAA113" s="151"/>
      <c r="DAB113" s="151"/>
      <c r="DAC113" s="151"/>
      <c r="DAD113" s="151"/>
      <c r="DAE113" s="151"/>
      <c r="DAF113" s="151"/>
      <c r="DAG113" s="151"/>
      <c r="DAH113" s="151"/>
      <c r="DAI113" s="151"/>
      <c r="DAJ113" s="151"/>
      <c r="DAK113" s="151"/>
      <c r="DAL113" s="151"/>
      <c r="DAM113" s="151"/>
      <c r="DAN113" s="151"/>
      <c r="DAO113" s="151"/>
      <c r="DAP113" s="151"/>
      <c r="DAQ113" s="151"/>
      <c r="DAR113" s="151"/>
      <c r="DAS113" s="151"/>
      <c r="DAT113" s="151"/>
      <c r="DAU113" s="151"/>
      <c r="DAV113" s="151"/>
      <c r="DAW113" s="151"/>
      <c r="DAX113" s="151"/>
      <c r="DAY113" s="151"/>
      <c r="DAZ113" s="151"/>
      <c r="DBA113" s="151"/>
      <c r="DBB113" s="151"/>
      <c r="DBC113" s="151"/>
      <c r="DBD113" s="151"/>
      <c r="DBE113" s="151"/>
      <c r="DBF113" s="151"/>
      <c r="DBG113" s="151"/>
      <c r="DBH113" s="151"/>
      <c r="DBI113" s="151"/>
      <c r="DBJ113" s="151"/>
      <c r="DBK113" s="151"/>
      <c r="DBL113" s="151"/>
      <c r="DBM113" s="151"/>
      <c r="DBN113" s="151"/>
      <c r="DBO113" s="151"/>
      <c r="DBP113" s="151"/>
      <c r="DBQ113" s="151"/>
      <c r="DBR113" s="151"/>
      <c r="DBS113" s="151"/>
      <c r="DBT113" s="151"/>
      <c r="DBU113" s="151"/>
      <c r="DBV113" s="151"/>
      <c r="DBW113" s="151"/>
      <c r="DBX113" s="151"/>
      <c r="DBY113" s="151"/>
      <c r="DBZ113" s="151"/>
      <c r="DCA113" s="151"/>
      <c r="DCB113" s="151"/>
      <c r="DCC113" s="151"/>
      <c r="DCD113" s="151"/>
      <c r="DCE113" s="151"/>
      <c r="DCF113" s="151"/>
      <c r="DCG113" s="151"/>
      <c r="DCH113" s="151"/>
      <c r="DCI113" s="151"/>
      <c r="DCJ113" s="151"/>
      <c r="DCK113" s="151"/>
      <c r="DCL113" s="151"/>
      <c r="DCM113" s="151"/>
      <c r="DCN113" s="151"/>
      <c r="DCO113" s="151"/>
      <c r="DCP113" s="151"/>
      <c r="DCQ113" s="151"/>
      <c r="DCR113" s="151"/>
      <c r="DCS113" s="151"/>
      <c r="DCT113" s="151"/>
      <c r="DCU113" s="151"/>
      <c r="DCV113" s="151"/>
      <c r="DCW113" s="151"/>
      <c r="DCX113" s="151"/>
      <c r="DCY113" s="151"/>
      <c r="DCZ113" s="151"/>
      <c r="DDA113" s="151"/>
      <c r="DDB113" s="151"/>
      <c r="DDC113" s="151"/>
      <c r="DDD113" s="151"/>
      <c r="DDE113" s="151"/>
      <c r="DDF113" s="151"/>
      <c r="DDG113" s="151"/>
      <c r="DDH113" s="151"/>
      <c r="DDI113" s="151"/>
      <c r="DDJ113" s="151"/>
      <c r="DDK113" s="151"/>
      <c r="DDL113" s="151"/>
      <c r="DDM113" s="151"/>
      <c r="DDN113" s="151"/>
      <c r="DDO113" s="151"/>
      <c r="DDP113" s="151"/>
      <c r="DDQ113" s="151"/>
      <c r="DDR113" s="151"/>
      <c r="DDS113" s="151"/>
      <c r="DDT113" s="151"/>
      <c r="DDU113" s="151"/>
      <c r="DDV113" s="151"/>
      <c r="DDW113" s="151"/>
      <c r="DDX113" s="151"/>
      <c r="DDY113" s="151"/>
      <c r="DDZ113" s="151"/>
      <c r="DEA113" s="151"/>
      <c r="DEB113" s="151"/>
      <c r="DEC113" s="151"/>
      <c r="DED113" s="151"/>
      <c r="DEE113" s="151"/>
      <c r="DEF113" s="151"/>
      <c r="DEG113" s="151"/>
      <c r="DEH113" s="151"/>
      <c r="DEI113" s="151"/>
      <c r="DEJ113" s="151"/>
      <c r="DEK113" s="151"/>
      <c r="DEL113" s="151"/>
      <c r="DEM113" s="151"/>
      <c r="DEN113" s="151"/>
      <c r="DEO113" s="151"/>
      <c r="DEP113" s="151"/>
      <c r="DEQ113" s="151"/>
      <c r="DER113" s="151"/>
      <c r="DES113" s="151"/>
      <c r="DET113" s="151"/>
      <c r="DEU113" s="151"/>
      <c r="DEV113" s="151"/>
      <c r="DEW113" s="151"/>
      <c r="DEX113" s="151"/>
      <c r="DEY113" s="151"/>
      <c r="DEZ113" s="151"/>
      <c r="DFA113" s="151"/>
      <c r="DFB113" s="151"/>
      <c r="DFC113" s="151"/>
      <c r="DFD113" s="151"/>
      <c r="DFE113" s="151"/>
      <c r="DFF113" s="151"/>
      <c r="DFG113" s="151"/>
      <c r="DFH113" s="151"/>
      <c r="DFI113" s="151"/>
      <c r="DFJ113" s="151"/>
      <c r="DFK113" s="151"/>
      <c r="DFL113" s="151"/>
      <c r="DFM113" s="151"/>
      <c r="DFN113" s="151"/>
      <c r="DFO113" s="151"/>
      <c r="DFP113" s="151"/>
      <c r="DFQ113" s="151"/>
      <c r="DFR113" s="151"/>
      <c r="DFS113" s="151"/>
      <c r="DFT113" s="151"/>
      <c r="DFU113" s="151"/>
      <c r="DFV113" s="151"/>
      <c r="DFW113" s="151"/>
      <c r="DFX113" s="151"/>
      <c r="DFY113" s="151"/>
      <c r="DFZ113" s="151"/>
      <c r="DGA113" s="151"/>
      <c r="DGB113" s="151"/>
      <c r="DGC113" s="151"/>
      <c r="DGD113" s="151"/>
      <c r="DGE113" s="151"/>
      <c r="DGF113" s="151"/>
      <c r="DGG113" s="151"/>
      <c r="DGH113" s="151"/>
      <c r="DGI113" s="151"/>
      <c r="DGJ113" s="151"/>
      <c r="DGK113" s="151"/>
      <c r="DGL113" s="151"/>
      <c r="DGM113" s="151"/>
      <c r="DGN113" s="151"/>
      <c r="DGO113" s="151"/>
      <c r="DGP113" s="151"/>
      <c r="DGQ113" s="151"/>
      <c r="DGR113" s="151"/>
      <c r="DGS113" s="151"/>
      <c r="DGT113" s="151"/>
      <c r="DGU113" s="151"/>
      <c r="DGV113" s="151"/>
      <c r="DGW113" s="151"/>
      <c r="DGX113" s="151"/>
      <c r="DGY113" s="151"/>
      <c r="DGZ113" s="151"/>
      <c r="DHA113" s="151"/>
      <c r="DHB113" s="151"/>
      <c r="DHC113" s="151"/>
      <c r="DHD113" s="151"/>
      <c r="DHE113" s="151"/>
      <c r="DHF113" s="151"/>
      <c r="DHG113" s="151"/>
      <c r="DHH113" s="151"/>
      <c r="DHI113" s="151"/>
      <c r="DHJ113" s="151"/>
      <c r="DHK113" s="151"/>
      <c r="DHL113" s="151"/>
      <c r="DHM113" s="151"/>
      <c r="DHN113" s="151"/>
      <c r="DHO113" s="151"/>
      <c r="DHP113" s="151"/>
      <c r="DHQ113" s="151"/>
      <c r="DHR113" s="151"/>
      <c r="DHS113" s="151"/>
      <c r="DHT113" s="151"/>
      <c r="DHU113" s="151"/>
      <c r="DHV113" s="151"/>
      <c r="DHW113" s="151"/>
      <c r="DHX113" s="151"/>
      <c r="DHY113" s="151"/>
      <c r="DHZ113" s="151"/>
      <c r="DIA113" s="151"/>
      <c r="DIB113" s="151"/>
      <c r="DIC113" s="151"/>
      <c r="DID113" s="151"/>
      <c r="DIE113" s="151"/>
      <c r="DIF113" s="151"/>
      <c r="DIG113" s="151"/>
      <c r="DIH113" s="151"/>
      <c r="DII113" s="151"/>
      <c r="DIJ113" s="151"/>
      <c r="DIK113" s="151"/>
      <c r="DIL113" s="151"/>
      <c r="DIM113" s="151"/>
      <c r="DIN113" s="151"/>
      <c r="DIO113" s="151"/>
      <c r="DIP113" s="151"/>
      <c r="DIQ113" s="151"/>
      <c r="DIR113" s="151"/>
      <c r="DIS113" s="151"/>
      <c r="DIT113" s="151"/>
      <c r="DIU113" s="151"/>
      <c r="DIV113" s="151"/>
      <c r="DIW113" s="151"/>
      <c r="DIX113" s="151"/>
      <c r="DIY113" s="151"/>
      <c r="DIZ113" s="151"/>
      <c r="DJA113" s="151"/>
      <c r="DJB113" s="151"/>
      <c r="DJC113" s="151"/>
      <c r="DJD113" s="151"/>
      <c r="DJE113" s="151"/>
      <c r="DJF113" s="151"/>
      <c r="DJG113" s="151"/>
      <c r="DJH113" s="151"/>
      <c r="DJI113" s="151"/>
      <c r="DJJ113" s="151"/>
      <c r="DJK113" s="151"/>
      <c r="DJL113" s="151"/>
      <c r="DJM113" s="151"/>
      <c r="DJN113" s="151"/>
      <c r="DJO113" s="151"/>
      <c r="DJP113" s="151"/>
      <c r="DJQ113" s="151"/>
      <c r="DJR113" s="151"/>
      <c r="DJS113" s="151"/>
      <c r="DJT113" s="151"/>
      <c r="DJU113" s="151"/>
      <c r="DJV113" s="151"/>
      <c r="DJW113" s="151"/>
      <c r="DJX113" s="151"/>
      <c r="DJY113" s="151"/>
      <c r="DJZ113" s="151"/>
      <c r="DKA113" s="151"/>
      <c r="DKB113" s="151"/>
      <c r="DKC113" s="151"/>
      <c r="DKD113" s="151"/>
      <c r="DKE113" s="151"/>
      <c r="DKF113" s="151"/>
      <c r="DKG113" s="151"/>
      <c r="DKH113" s="151"/>
      <c r="DKI113" s="151"/>
      <c r="DKJ113" s="151"/>
      <c r="DKK113" s="151"/>
      <c r="DKL113" s="151"/>
      <c r="DKM113" s="151"/>
      <c r="DKN113" s="151"/>
      <c r="DKO113" s="151"/>
      <c r="DKP113" s="151"/>
      <c r="DKQ113" s="151"/>
      <c r="DKR113" s="151"/>
      <c r="DKS113" s="151"/>
      <c r="DKT113" s="151"/>
      <c r="DKU113" s="151"/>
      <c r="DKV113" s="151"/>
      <c r="DKW113" s="151"/>
      <c r="DKX113" s="151"/>
      <c r="DKY113" s="151"/>
      <c r="DKZ113" s="151"/>
      <c r="DLA113" s="151"/>
      <c r="DLB113" s="151"/>
      <c r="DLC113" s="151"/>
      <c r="DLD113" s="151"/>
      <c r="DLE113" s="151"/>
      <c r="DLF113" s="151"/>
      <c r="DLG113" s="151"/>
      <c r="DLH113" s="151"/>
      <c r="DLI113" s="151"/>
      <c r="DLJ113" s="151"/>
      <c r="DLK113" s="151"/>
      <c r="DLL113" s="151"/>
      <c r="DLM113" s="151"/>
      <c r="DLN113" s="151"/>
      <c r="DLO113" s="151"/>
      <c r="DLP113" s="151"/>
      <c r="DLQ113" s="151"/>
      <c r="DLR113" s="151"/>
      <c r="DLS113" s="151"/>
      <c r="DLT113" s="151"/>
      <c r="DLU113" s="151"/>
      <c r="DLV113" s="151"/>
      <c r="DLW113" s="151"/>
      <c r="DLX113" s="151"/>
      <c r="DLY113" s="151"/>
      <c r="DLZ113" s="151"/>
      <c r="DMA113" s="151"/>
      <c r="DMB113" s="151"/>
      <c r="DMC113" s="151"/>
      <c r="DMD113" s="151"/>
      <c r="DME113" s="151"/>
      <c r="DMF113" s="151"/>
      <c r="DMG113" s="151"/>
      <c r="DMH113" s="151"/>
      <c r="DMI113" s="151"/>
      <c r="DMJ113" s="151"/>
      <c r="DMK113" s="151"/>
      <c r="DML113" s="151"/>
      <c r="DMM113" s="151"/>
      <c r="DMN113" s="151"/>
      <c r="DMO113" s="151"/>
      <c r="DMP113" s="151"/>
      <c r="DMQ113" s="151"/>
      <c r="DMR113" s="151"/>
      <c r="DMS113" s="151"/>
      <c r="DMT113" s="151"/>
      <c r="DMU113" s="151"/>
      <c r="DMV113" s="151"/>
      <c r="DMW113" s="151"/>
      <c r="DMX113" s="151"/>
      <c r="DMY113" s="151"/>
      <c r="DMZ113" s="151"/>
      <c r="DNA113" s="151"/>
      <c r="DNB113" s="151"/>
      <c r="DNC113" s="151"/>
      <c r="DND113" s="151"/>
      <c r="DNE113" s="151"/>
      <c r="DNF113" s="151"/>
      <c r="DNG113" s="151"/>
      <c r="DNH113" s="151"/>
      <c r="DNI113" s="151"/>
      <c r="DNJ113" s="151"/>
      <c r="DNK113" s="151"/>
      <c r="DNL113" s="151"/>
      <c r="DNM113" s="151"/>
      <c r="DNN113" s="151"/>
      <c r="DNO113" s="151"/>
      <c r="DNP113" s="151"/>
      <c r="DNQ113" s="151"/>
      <c r="DNR113" s="151"/>
      <c r="DNS113" s="151"/>
      <c r="DNT113" s="151"/>
      <c r="DNU113" s="151"/>
      <c r="DNV113" s="151"/>
      <c r="DNW113" s="151"/>
      <c r="DNX113" s="151"/>
      <c r="DNY113" s="151"/>
      <c r="DNZ113" s="151"/>
      <c r="DOA113" s="151"/>
      <c r="DOB113" s="151"/>
      <c r="DOC113" s="151"/>
      <c r="DOD113" s="151"/>
      <c r="DOE113" s="151"/>
      <c r="DOF113" s="151"/>
      <c r="DOG113" s="151"/>
      <c r="DOH113" s="151"/>
      <c r="DOI113" s="151"/>
      <c r="DOJ113" s="151"/>
      <c r="DOK113" s="151"/>
      <c r="DOL113" s="151"/>
      <c r="DOM113" s="151"/>
      <c r="DON113" s="151"/>
      <c r="DOO113" s="151"/>
      <c r="DOP113" s="151"/>
      <c r="DOQ113" s="151"/>
      <c r="DOR113" s="151"/>
      <c r="DOS113" s="151"/>
      <c r="DOT113" s="151"/>
      <c r="DOU113" s="151"/>
      <c r="DOV113" s="151"/>
      <c r="DOW113" s="151"/>
      <c r="DOX113" s="151"/>
      <c r="DOY113" s="151"/>
      <c r="DOZ113" s="151"/>
      <c r="DPA113" s="151"/>
      <c r="DPB113" s="151"/>
      <c r="DPC113" s="151"/>
      <c r="DPD113" s="151"/>
      <c r="DPE113" s="151"/>
      <c r="DPF113" s="151"/>
      <c r="DPG113" s="151"/>
      <c r="DPH113" s="151"/>
      <c r="DPI113" s="151"/>
      <c r="DPJ113" s="151"/>
      <c r="DPK113" s="151"/>
      <c r="DPL113" s="151"/>
      <c r="DPM113" s="151"/>
      <c r="DPN113" s="151"/>
      <c r="DPO113" s="151"/>
      <c r="DPP113" s="151"/>
      <c r="DPQ113" s="151"/>
      <c r="DPR113" s="151"/>
      <c r="DPS113" s="151"/>
      <c r="DPT113" s="151"/>
      <c r="DPU113" s="151"/>
      <c r="DPV113" s="151"/>
      <c r="DPW113" s="151"/>
      <c r="DPX113" s="151"/>
      <c r="DPY113" s="151"/>
      <c r="DPZ113" s="151"/>
      <c r="DQA113" s="151"/>
      <c r="DQB113" s="151"/>
      <c r="DQC113" s="151"/>
      <c r="DQD113" s="151"/>
      <c r="DQE113" s="151"/>
      <c r="DQF113" s="151"/>
      <c r="DQG113" s="151"/>
      <c r="DQH113" s="151"/>
      <c r="DQI113" s="151"/>
      <c r="DQJ113" s="151"/>
      <c r="DQK113" s="151"/>
      <c r="DQL113" s="151"/>
      <c r="DQM113" s="151"/>
      <c r="DQN113" s="151"/>
      <c r="DQO113" s="151"/>
      <c r="DQP113" s="151"/>
      <c r="DQQ113" s="151"/>
      <c r="DQR113" s="151"/>
      <c r="DQS113" s="151"/>
      <c r="DQT113" s="151"/>
      <c r="DQU113" s="151"/>
      <c r="DQV113" s="151"/>
      <c r="DQW113" s="151"/>
      <c r="DQX113" s="151"/>
      <c r="DQY113" s="151"/>
      <c r="DQZ113" s="151"/>
      <c r="DRA113" s="151"/>
      <c r="DRB113" s="151"/>
      <c r="DRC113" s="151"/>
      <c r="DRD113" s="151"/>
      <c r="DRE113" s="151"/>
      <c r="DRF113" s="151"/>
      <c r="DRG113" s="151"/>
      <c r="DRH113" s="151"/>
      <c r="DRI113" s="151"/>
      <c r="DRJ113" s="151"/>
      <c r="DRK113" s="151"/>
      <c r="DRL113" s="151"/>
      <c r="DRM113" s="151"/>
      <c r="DRN113" s="151"/>
      <c r="DRO113" s="151"/>
      <c r="DRP113" s="151"/>
      <c r="DRQ113" s="151"/>
      <c r="DRR113" s="151"/>
      <c r="DRS113" s="151"/>
      <c r="DRT113" s="151"/>
      <c r="DRU113" s="151"/>
      <c r="DRV113" s="151"/>
      <c r="DRW113" s="151"/>
      <c r="DRX113" s="151"/>
      <c r="DRY113" s="151"/>
      <c r="DRZ113" s="151"/>
      <c r="DSA113" s="151"/>
      <c r="DSB113" s="151"/>
      <c r="DSC113" s="151"/>
      <c r="DSD113" s="151"/>
      <c r="DSE113" s="151"/>
      <c r="DSF113" s="151"/>
      <c r="DSG113" s="151"/>
      <c r="DSH113" s="151"/>
      <c r="DSI113" s="151"/>
      <c r="DSJ113" s="151"/>
      <c r="DSK113" s="151"/>
      <c r="DSL113" s="151"/>
      <c r="DSM113" s="151"/>
      <c r="DSN113" s="151"/>
      <c r="DSO113" s="151"/>
      <c r="DSP113" s="151"/>
      <c r="DSQ113" s="151"/>
      <c r="DSR113" s="151"/>
      <c r="DSS113" s="151"/>
      <c r="DST113" s="151"/>
      <c r="DSU113" s="151"/>
      <c r="DSV113" s="151"/>
      <c r="DSW113" s="151"/>
      <c r="DSX113" s="151"/>
      <c r="DSY113" s="151"/>
      <c r="DSZ113" s="151"/>
      <c r="DTA113" s="151"/>
      <c r="DTB113" s="151"/>
      <c r="DTC113" s="151"/>
      <c r="DTD113" s="151"/>
      <c r="DTE113" s="151"/>
      <c r="DTF113" s="151"/>
      <c r="DTG113" s="151"/>
      <c r="DTH113" s="151"/>
      <c r="DTI113" s="151"/>
      <c r="DTJ113" s="151"/>
      <c r="DTK113" s="151"/>
      <c r="DTL113" s="151"/>
      <c r="DTM113" s="151"/>
      <c r="DTN113" s="151"/>
      <c r="DTO113" s="151"/>
      <c r="DTP113" s="151"/>
      <c r="DTQ113" s="151"/>
      <c r="DTR113" s="151"/>
      <c r="DTS113" s="151"/>
      <c r="DTT113" s="151"/>
      <c r="DTU113" s="151"/>
      <c r="DTV113" s="151"/>
      <c r="DTW113" s="151"/>
      <c r="DTX113" s="151"/>
      <c r="DTY113" s="151"/>
      <c r="DTZ113" s="151"/>
      <c r="DUA113" s="151"/>
      <c r="DUB113" s="151"/>
      <c r="DUC113" s="151"/>
      <c r="DUD113" s="151"/>
      <c r="DUE113" s="151"/>
      <c r="DUF113" s="151"/>
      <c r="DUG113" s="151"/>
      <c r="DUH113" s="151"/>
      <c r="DUI113" s="151"/>
      <c r="DUJ113" s="151"/>
      <c r="DUK113" s="151"/>
      <c r="DUL113" s="151"/>
      <c r="DUM113" s="151"/>
      <c r="DUN113" s="151"/>
      <c r="DUO113" s="151"/>
      <c r="DUP113" s="151"/>
      <c r="DUQ113" s="151"/>
      <c r="DUR113" s="151"/>
      <c r="DUS113" s="151"/>
      <c r="DUT113" s="151"/>
      <c r="DUU113" s="151"/>
      <c r="DUV113" s="151"/>
      <c r="DUW113" s="151"/>
      <c r="DUX113" s="151"/>
      <c r="DUY113" s="151"/>
      <c r="DUZ113" s="151"/>
      <c r="DVA113" s="151"/>
      <c r="DVB113" s="151"/>
      <c r="DVC113" s="151"/>
      <c r="DVD113" s="151"/>
      <c r="DVE113" s="151"/>
      <c r="DVF113" s="151"/>
      <c r="DVG113" s="151"/>
      <c r="DVH113" s="151"/>
      <c r="DVI113" s="151"/>
      <c r="DVJ113" s="151"/>
      <c r="DVK113" s="151"/>
      <c r="DVL113" s="151"/>
      <c r="DVM113" s="151"/>
      <c r="DVN113" s="151"/>
      <c r="DVO113" s="151"/>
      <c r="DVP113" s="151"/>
      <c r="DVQ113" s="151"/>
      <c r="DVR113" s="151"/>
      <c r="DVS113" s="151"/>
      <c r="DVT113" s="151"/>
      <c r="DVU113" s="151"/>
      <c r="DVV113" s="151"/>
      <c r="DVW113" s="151"/>
      <c r="DVX113" s="151"/>
      <c r="DVY113" s="151"/>
      <c r="DVZ113" s="151"/>
      <c r="DWA113" s="151"/>
      <c r="DWB113" s="151"/>
      <c r="DWC113" s="151"/>
      <c r="DWD113" s="151"/>
      <c r="DWE113" s="151"/>
      <c r="DWF113" s="151"/>
      <c r="DWG113" s="151"/>
      <c r="DWH113" s="151"/>
      <c r="DWI113" s="151"/>
      <c r="DWJ113" s="151"/>
      <c r="DWK113" s="151"/>
      <c r="DWL113" s="151"/>
      <c r="DWM113" s="151"/>
      <c r="DWN113" s="151"/>
      <c r="DWO113" s="151"/>
      <c r="DWP113" s="151"/>
      <c r="DWQ113" s="151"/>
      <c r="DWR113" s="151"/>
      <c r="DWS113" s="151"/>
      <c r="DWT113" s="151"/>
      <c r="DWU113" s="151"/>
      <c r="DWV113" s="151"/>
      <c r="DWW113" s="151"/>
      <c r="DWX113" s="151"/>
      <c r="DWY113" s="151"/>
      <c r="DWZ113" s="151"/>
      <c r="DXA113" s="151"/>
      <c r="DXB113" s="151"/>
      <c r="DXC113" s="151"/>
      <c r="DXD113" s="151"/>
      <c r="DXE113" s="151"/>
      <c r="DXF113" s="151"/>
      <c r="DXG113" s="151"/>
      <c r="DXH113" s="151"/>
      <c r="DXI113" s="151"/>
      <c r="DXJ113" s="151"/>
      <c r="DXK113" s="151"/>
      <c r="DXL113" s="151"/>
      <c r="DXM113" s="151"/>
      <c r="DXN113" s="151"/>
      <c r="DXO113" s="151"/>
      <c r="DXP113" s="151"/>
      <c r="DXQ113" s="151"/>
      <c r="DXR113" s="151"/>
      <c r="DXS113" s="151"/>
      <c r="DXT113" s="151"/>
      <c r="DXU113" s="151"/>
      <c r="DXV113" s="151"/>
      <c r="DXW113" s="151"/>
      <c r="DXX113" s="151"/>
      <c r="DXY113" s="151"/>
      <c r="DXZ113" s="151"/>
      <c r="DYA113" s="151"/>
      <c r="DYB113" s="151"/>
      <c r="DYC113" s="151"/>
      <c r="DYD113" s="151"/>
      <c r="DYE113" s="151"/>
      <c r="DYF113" s="151"/>
      <c r="DYG113" s="151"/>
      <c r="DYH113" s="151"/>
      <c r="DYI113" s="151"/>
      <c r="DYJ113" s="151"/>
      <c r="DYK113" s="151"/>
      <c r="DYL113" s="151"/>
      <c r="DYM113" s="151"/>
      <c r="DYN113" s="151"/>
      <c r="DYO113" s="151"/>
      <c r="DYP113" s="151"/>
      <c r="DYQ113" s="151"/>
      <c r="DYR113" s="151"/>
      <c r="DYS113" s="151"/>
      <c r="DYT113" s="151"/>
      <c r="DYU113" s="151"/>
      <c r="DYV113" s="151"/>
      <c r="DYW113" s="151"/>
      <c r="DYX113" s="151"/>
      <c r="DYY113" s="151"/>
      <c r="DYZ113" s="151"/>
      <c r="DZA113" s="151"/>
      <c r="DZB113" s="151"/>
      <c r="DZC113" s="151"/>
      <c r="DZD113" s="151"/>
      <c r="DZE113" s="151"/>
      <c r="DZF113" s="151"/>
      <c r="DZG113" s="151"/>
      <c r="DZH113" s="151"/>
      <c r="DZI113" s="151"/>
      <c r="DZJ113" s="151"/>
      <c r="DZK113" s="151"/>
      <c r="DZL113" s="151"/>
      <c r="DZM113" s="151"/>
      <c r="DZN113" s="151"/>
      <c r="DZO113" s="151"/>
      <c r="DZP113" s="151"/>
      <c r="DZQ113" s="151"/>
      <c r="DZR113" s="151"/>
      <c r="DZS113" s="151"/>
      <c r="DZT113" s="151"/>
      <c r="DZU113" s="151"/>
      <c r="DZV113" s="151"/>
      <c r="DZW113" s="151"/>
      <c r="DZX113" s="151"/>
      <c r="DZY113" s="151"/>
      <c r="DZZ113" s="151"/>
      <c r="EAA113" s="151"/>
      <c r="EAB113" s="151"/>
      <c r="EAC113" s="151"/>
      <c r="EAD113" s="151"/>
      <c r="EAE113" s="151"/>
      <c r="EAF113" s="151"/>
      <c r="EAG113" s="151"/>
      <c r="EAH113" s="151"/>
      <c r="EAI113" s="151"/>
      <c r="EAJ113" s="151"/>
      <c r="EAK113" s="151"/>
      <c r="EAL113" s="151"/>
      <c r="EAM113" s="151"/>
      <c r="EAN113" s="151"/>
      <c r="EAO113" s="151"/>
      <c r="EAP113" s="151"/>
      <c r="EAQ113" s="151"/>
      <c r="EAR113" s="151"/>
      <c r="EAS113" s="151"/>
      <c r="EAT113" s="151"/>
      <c r="EAU113" s="151"/>
      <c r="EAV113" s="151"/>
      <c r="EAW113" s="151"/>
      <c r="EAX113" s="151"/>
      <c r="EAY113" s="151"/>
      <c r="EAZ113" s="151"/>
      <c r="EBA113" s="151"/>
      <c r="EBB113" s="151"/>
      <c r="EBC113" s="151"/>
      <c r="EBD113" s="151"/>
      <c r="EBE113" s="151"/>
      <c r="EBF113" s="151"/>
      <c r="EBG113" s="151"/>
      <c r="EBH113" s="151"/>
      <c r="EBI113" s="151"/>
      <c r="EBJ113" s="151"/>
      <c r="EBK113" s="151"/>
      <c r="EBL113" s="151"/>
      <c r="EBM113" s="151"/>
      <c r="EBN113" s="151"/>
      <c r="EBO113" s="151"/>
      <c r="EBP113" s="151"/>
      <c r="EBQ113" s="151"/>
      <c r="EBR113" s="151"/>
      <c r="EBS113" s="151"/>
      <c r="EBT113" s="151"/>
      <c r="EBU113" s="151"/>
      <c r="EBV113" s="151"/>
      <c r="EBW113" s="151"/>
      <c r="EBX113" s="151"/>
      <c r="EBY113" s="151"/>
      <c r="EBZ113" s="151"/>
      <c r="ECA113" s="151"/>
      <c r="ECB113" s="151"/>
      <c r="ECC113" s="151"/>
      <c r="ECD113" s="151"/>
      <c r="ECE113" s="151"/>
      <c r="ECF113" s="151"/>
      <c r="ECG113" s="151"/>
      <c r="ECH113" s="151"/>
      <c r="ECI113" s="151"/>
      <c r="ECJ113" s="151"/>
      <c r="ECK113" s="151"/>
      <c r="ECL113" s="151"/>
      <c r="ECM113" s="151"/>
      <c r="ECN113" s="151"/>
      <c r="ECO113" s="151"/>
      <c r="ECP113" s="151"/>
      <c r="ECQ113" s="151"/>
      <c r="ECR113" s="151"/>
      <c r="ECS113" s="151"/>
      <c r="ECT113" s="151"/>
      <c r="ECU113" s="151"/>
      <c r="ECV113" s="151"/>
      <c r="ECW113" s="151"/>
      <c r="ECX113" s="151"/>
      <c r="ECY113" s="151"/>
      <c r="ECZ113" s="151"/>
      <c r="EDA113" s="151"/>
      <c r="EDB113" s="151"/>
      <c r="EDC113" s="151"/>
      <c r="EDD113" s="151"/>
      <c r="EDE113" s="151"/>
      <c r="EDF113" s="151"/>
      <c r="EDG113" s="151"/>
      <c r="EDH113" s="151"/>
      <c r="EDI113" s="151"/>
      <c r="EDJ113" s="151"/>
      <c r="EDK113" s="151"/>
      <c r="EDL113" s="151"/>
      <c r="EDM113" s="151"/>
      <c r="EDN113" s="151"/>
      <c r="EDO113" s="151"/>
      <c r="EDP113" s="151"/>
      <c r="EDQ113" s="151"/>
      <c r="EDR113" s="151"/>
      <c r="EDS113" s="151"/>
      <c r="EDT113" s="151"/>
      <c r="EDU113" s="151"/>
      <c r="EDV113" s="151"/>
      <c r="EDW113" s="151"/>
      <c r="EDX113" s="151"/>
      <c r="EDY113" s="151"/>
      <c r="EDZ113" s="151"/>
      <c r="EEA113" s="151"/>
      <c r="EEB113" s="151"/>
      <c r="EEC113" s="151"/>
      <c r="EED113" s="151"/>
      <c r="EEE113" s="151"/>
      <c r="EEF113" s="151"/>
      <c r="EEG113" s="151"/>
      <c r="EEH113" s="151"/>
      <c r="EEI113" s="151"/>
      <c r="EEJ113" s="151"/>
      <c r="EEK113" s="151"/>
      <c r="EEL113" s="151"/>
      <c r="EEM113" s="151"/>
      <c r="EEN113" s="151"/>
      <c r="EEO113" s="151"/>
      <c r="EEP113" s="151"/>
      <c r="EEQ113" s="151"/>
      <c r="EER113" s="151"/>
      <c r="EES113" s="151"/>
      <c r="EET113" s="151"/>
      <c r="EEU113" s="151"/>
      <c r="EEV113" s="151"/>
      <c r="EEW113" s="151"/>
      <c r="EEX113" s="151"/>
      <c r="EEY113" s="151"/>
      <c r="EEZ113" s="151"/>
      <c r="EFA113" s="151"/>
      <c r="EFB113" s="151"/>
      <c r="EFC113" s="151"/>
      <c r="EFD113" s="151"/>
      <c r="EFE113" s="151"/>
      <c r="EFF113" s="151"/>
      <c r="EFG113" s="151"/>
      <c r="EFH113" s="151"/>
      <c r="EFI113" s="151"/>
      <c r="EFJ113" s="151"/>
      <c r="EFK113" s="151"/>
      <c r="EFL113" s="151"/>
      <c r="EFM113" s="151"/>
      <c r="EFN113" s="151"/>
      <c r="EFO113" s="151"/>
      <c r="EFP113" s="151"/>
      <c r="EFQ113" s="151"/>
      <c r="EFR113" s="151"/>
      <c r="EFS113" s="151"/>
      <c r="EFT113" s="151"/>
      <c r="EFU113" s="151"/>
      <c r="EFV113" s="151"/>
      <c r="EFW113" s="151"/>
      <c r="EFX113" s="151"/>
      <c r="EFY113" s="151"/>
      <c r="EFZ113" s="151"/>
      <c r="EGA113" s="151"/>
      <c r="EGB113" s="151"/>
      <c r="EGC113" s="151"/>
      <c r="EGD113" s="151"/>
      <c r="EGE113" s="151"/>
      <c r="EGF113" s="151"/>
      <c r="EGG113" s="151"/>
      <c r="EGH113" s="151"/>
      <c r="EGI113" s="151"/>
      <c r="EGJ113" s="151"/>
      <c r="EGK113" s="151"/>
      <c r="EGL113" s="151"/>
      <c r="EGM113" s="151"/>
      <c r="EGN113" s="151"/>
      <c r="EGO113" s="151"/>
      <c r="EGP113" s="151"/>
      <c r="EGQ113" s="151"/>
      <c r="EGR113" s="151"/>
      <c r="EGS113" s="151"/>
      <c r="EGT113" s="151"/>
      <c r="EGU113" s="151"/>
      <c r="EGV113" s="151"/>
      <c r="EGW113" s="151"/>
      <c r="EGX113" s="151"/>
      <c r="EGY113" s="151"/>
      <c r="EGZ113" s="151"/>
      <c r="EHA113" s="151"/>
      <c r="EHB113" s="151"/>
      <c r="EHC113" s="151"/>
      <c r="EHD113" s="151"/>
      <c r="EHE113" s="151"/>
      <c r="EHF113" s="151"/>
      <c r="EHG113" s="151"/>
      <c r="EHH113" s="151"/>
      <c r="EHI113" s="151"/>
      <c r="EHJ113" s="151"/>
      <c r="EHK113" s="151"/>
      <c r="EHL113" s="151"/>
      <c r="EHM113" s="151"/>
      <c r="EHN113" s="151"/>
      <c r="EHO113" s="151"/>
      <c r="EHP113" s="151"/>
      <c r="EHQ113" s="151"/>
      <c r="EHR113" s="151"/>
      <c r="EHS113" s="151"/>
      <c r="EHT113" s="151"/>
      <c r="EHU113" s="151"/>
      <c r="EHV113" s="151"/>
      <c r="EHW113" s="151"/>
      <c r="EHX113" s="151"/>
      <c r="EHY113" s="151"/>
      <c r="EHZ113" s="151"/>
      <c r="EIA113" s="151"/>
      <c r="EIB113" s="151"/>
      <c r="EIC113" s="151"/>
      <c r="EID113" s="151"/>
      <c r="EIE113" s="151"/>
      <c r="EIF113" s="151"/>
      <c r="EIG113" s="151"/>
      <c r="EIH113" s="151"/>
      <c r="EII113" s="151"/>
      <c r="EIJ113" s="151"/>
      <c r="EIK113" s="151"/>
      <c r="EIL113" s="151"/>
      <c r="EIM113" s="151"/>
      <c r="EIN113" s="151"/>
      <c r="EIO113" s="151"/>
      <c r="EIP113" s="151"/>
      <c r="EIQ113" s="151"/>
      <c r="EIR113" s="151"/>
      <c r="EIS113" s="151"/>
      <c r="EIT113" s="151"/>
      <c r="EIU113" s="151"/>
      <c r="EIV113" s="151"/>
      <c r="EIW113" s="151"/>
      <c r="EIX113" s="151"/>
      <c r="EIY113" s="151"/>
      <c r="EIZ113" s="151"/>
      <c r="EJA113" s="151"/>
      <c r="EJB113" s="151"/>
      <c r="EJC113" s="151"/>
      <c r="EJD113" s="151"/>
      <c r="EJE113" s="151"/>
      <c r="EJF113" s="151"/>
      <c r="EJG113" s="151"/>
      <c r="EJH113" s="151"/>
      <c r="EJI113" s="151"/>
      <c r="EJJ113" s="151"/>
      <c r="EJK113" s="151"/>
      <c r="EJL113" s="151"/>
      <c r="EJM113" s="151"/>
      <c r="EJN113" s="151"/>
      <c r="EJO113" s="151"/>
      <c r="EJP113" s="151"/>
      <c r="EJQ113" s="151"/>
      <c r="EJR113" s="151"/>
      <c r="EJS113" s="151"/>
      <c r="EJT113" s="151"/>
      <c r="EJU113" s="151"/>
      <c r="EJV113" s="151"/>
      <c r="EJW113" s="151"/>
      <c r="EJX113" s="151"/>
      <c r="EJY113" s="151"/>
      <c r="EJZ113" s="151"/>
      <c r="EKA113" s="151"/>
      <c r="EKB113" s="151"/>
      <c r="EKC113" s="151"/>
      <c r="EKD113" s="151"/>
      <c r="EKE113" s="151"/>
      <c r="EKF113" s="151"/>
      <c r="EKG113" s="151"/>
      <c r="EKH113" s="151"/>
      <c r="EKI113" s="151"/>
      <c r="EKJ113" s="151"/>
      <c r="EKK113" s="151"/>
      <c r="EKL113" s="151"/>
      <c r="EKM113" s="151"/>
      <c r="EKN113" s="151"/>
      <c r="EKO113" s="151"/>
      <c r="EKP113" s="151"/>
      <c r="EKQ113" s="151"/>
      <c r="EKR113" s="151"/>
      <c r="EKS113" s="151"/>
      <c r="EKT113" s="151"/>
      <c r="EKU113" s="151"/>
      <c r="EKV113" s="151"/>
      <c r="EKW113" s="151"/>
      <c r="EKX113" s="151"/>
      <c r="EKY113" s="151"/>
      <c r="EKZ113" s="151"/>
      <c r="ELA113" s="151"/>
      <c r="ELB113" s="151"/>
      <c r="ELC113" s="151"/>
      <c r="ELD113" s="151"/>
      <c r="ELE113" s="151"/>
      <c r="ELF113" s="151"/>
      <c r="ELG113" s="151"/>
      <c r="ELH113" s="151"/>
      <c r="ELI113" s="151"/>
      <c r="ELJ113" s="151"/>
      <c r="ELK113" s="151"/>
      <c r="ELL113" s="151"/>
      <c r="ELM113" s="151"/>
      <c r="ELN113" s="151"/>
      <c r="ELO113" s="151"/>
      <c r="ELP113" s="151"/>
      <c r="ELQ113" s="151"/>
      <c r="ELR113" s="151"/>
      <c r="ELS113" s="151"/>
      <c r="ELT113" s="151"/>
      <c r="ELU113" s="151"/>
      <c r="ELV113" s="151"/>
      <c r="ELW113" s="151"/>
      <c r="ELX113" s="151"/>
      <c r="ELY113" s="151"/>
      <c r="ELZ113" s="151"/>
      <c r="EMA113" s="151"/>
      <c r="EMB113" s="151"/>
      <c r="EMC113" s="151"/>
      <c r="EMD113" s="151"/>
      <c r="EME113" s="151"/>
      <c r="EMF113" s="151"/>
      <c r="EMG113" s="151"/>
      <c r="EMH113" s="151"/>
      <c r="EMI113" s="151"/>
      <c r="EMJ113" s="151"/>
      <c r="EMK113" s="151"/>
      <c r="EML113" s="151"/>
      <c r="EMM113" s="151"/>
      <c r="EMN113" s="151"/>
      <c r="EMO113" s="151"/>
      <c r="EMP113" s="151"/>
      <c r="EMQ113" s="151"/>
      <c r="EMR113" s="151"/>
      <c r="EMS113" s="151"/>
      <c r="EMT113" s="151"/>
      <c r="EMU113" s="151"/>
      <c r="EMV113" s="151"/>
      <c r="EMW113" s="151"/>
      <c r="EMX113" s="151"/>
      <c r="EMY113" s="151"/>
      <c r="EMZ113" s="151"/>
      <c r="ENA113" s="151"/>
      <c r="ENB113" s="151"/>
      <c r="ENC113" s="151"/>
      <c r="END113" s="151"/>
      <c r="ENE113" s="151"/>
      <c r="ENF113" s="151"/>
      <c r="ENG113" s="151"/>
      <c r="ENH113" s="151"/>
      <c r="ENI113" s="151"/>
      <c r="ENJ113" s="151"/>
      <c r="ENK113" s="151"/>
      <c r="ENL113" s="151"/>
      <c r="ENM113" s="151"/>
      <c r="ENN113" s="151"/>
      <c r="ENO113" s="151"/>
      <c r="ENP113" s="151"/>
      <c r="ENQ113" s="151"/>
      <c r="ENR113" s="151"/>
      <c r="ENS113" s="151"/>
      <c r="ENT113" s="151"/>
      <c r="ENU113" s="151"/>
      <c r="ENV113" s="151"/>
      <c r="ENW113" s="151"/>
      <c r="ENX113" s="151"/>
      <c r="ENY113" s="151"/>
      <c r="ENZ113" s="151"/>
      <c r="EOA113" s="151"/>
      <c r="EOB113" s="151"/>
      <c r="EOC113" s="151"/>
      <c r="EOD113" s="151"/>
      <c r="EOE113" s="151"/>
      <c r="EOF113" s="151"/>
      <c r="EOG113" s="151"/>
      <c r="EOH113" s="151"/>
      <c r="EOI113" s="151"/>
      <c r="EOJ113" s="151"/>
      <c r="EOK113" s="151"/>
      <c r="EOL113" s="151"/>
      <c r="EOM113" s="151"/>
      <c r="EON113" s="151"/>
      <c r="EOO113" s="151"/>
      <c r="EOP113" s="151"/>
      <c r="EOQ113" s="151"/>
      <c r="EOR113" s="151"/>
      <c r="EOS113" s="151"/>
      <c r="EOT113" s="151"/>
      <c r="EOU113" s="151"/>
      <c r="EOV113" s="151"/>
      <c r="EOW113" s="151"/>
      <c r="EOX113" s="151"/>
      <c r="EOY113" s="151"/>
      <c r="EOZ113" s="151"/>
      <c r="EPA113" s="151"/>
      <c r="EPB113" s="151"/>
      <c r="EPC113" s="151"/>
      <c r="EPD113" s="151"/>
      <c r="EPE113" s="151"/>
      <c r="EPF113" s="151"/>
      <c r="EPG113" s="151"/>
      <c r="EPH113" s="151"/>
      <c r="EPI113" s="151"/>
      <c r="EPJ113" s="151"/>
      <c r="EPK113" s="151"/>
      <c r="EPL113" s="151"/>
      <c r="EPM113" s="151"/>
      <c r="EPN113" s="151"/>
      <c r="EPO113" s="151"/>
      <c r="EPP113" s="151"/>
      <c r="EPQ113" s="151"/>
      <c r="EPR113" s="151"/>
      <c r="EPS113" s="151"/>
      <c r="EPT113" s="151"/>
      <c r="EPU113" s="151"/>
      <c r="EPV113" s="151"/>
      <c r="EPW113" s="151"/>
      <c r="EPX113" s="151"/>
      <c r="EPY113" s="151"/>
      <c r="EPZ113" s="151"/>
      <c r="EQA113" s="151"/>
      <c r="EQB113" s="151"/>
      <c r="EQC113" s="151"/>
      <c r="EQD113" s="151"/>
      <c r="EQE113" s="151"/>
      <c r="EQF113" s="151"/>
      <c r="EQG113" s="151"/>
      <c r="EQH113" s="151"/>
      <c r="EQI113" s="151"/>
      <c r="EQJ113" s="151"/>
      <c r="EQK113" s="151"/>
      <c r="EQL113" s="151"/>
      <c r="EQM113" s="151"/>
      <c r="EQN113" s="151"/>
      <c r="EQO113" s="151"/>
      <c r="EQP113" s="151"/>
      <c r="EQQ113" s="151"/>
      <c r="EQR113" s="151"/>
      <c r="EQS113" s="151"/>
      <c r="EQT113" s="151"/>
      <c r="EQU113" s="151"/>
      <c r="EQV113" s="151"/>
      <c r="EQW113" s="151"/>
      <c r="EQX113" s="151"/>
      <c r="EQY113" s="151"/>
      <c r="EQZ113" s="151"/>
      <c r="ERA113" s="151"/>
      <c r="ERB113" s="151"/>
      <c r="ERC113" s="151"/>
      <c r="ERD113" s="151"/>
      <c r="ERE113" s="151"/>
      <c r="ERF113" s="151"/>
      <c r="ERG113" s="151"/>
      <c r="ERH113" s="151"/>
      <c r="ERI113" s="151"/>
      <c r="ERJ113" s="151"/>
      <c r="ERK113" s="151"/>
      <c r="ERL113" s="151"/>
      <c r="ERM113" s="151"/>
      <c r="ERN113" s="151"/>
      <c r="ERO113" s="151"/>
      <c r="ERP113" s="151"/>
      <c r="ERQ113" s="151"/>
      <c r="ERR113" s="151"/>
      <c r="ERS113" s="151"/>
      <c r="ERT113" s="151"/>
      <c r="ERU113" s="151"/>
      <c r="ERV113" s="151"/>
      <c r="ERW113" s="151"/>
      <c r="ERX113" s="151"/>
      <c r="ERY113" s="151"/>
      <c r="ERZ113" s="151"/>
      <c r="ESA113" s="151"/>
      <c r="ESB113" s="151"/>
      <c r="ESC113" s="151"/>
      <c r="ESD113" s="151"/>
      <c r="ESE113" s="151"/>
      <c r="ESF113" s="151"/>
      <c r="ESG113" s="151"/>
      <c r="ESH113" s="151"/>
      <c r="ESI113" s="151"/>
      <c r="ESJ113" s="151"/>
      <c r="ESK113" s="151"/>
      <c r="ESL113" s="151"/>
      <c r="ESM113" s="151"/>
      <c r="ESN113" s="151"/>
      <c r="ESO113" s="151"/>
      <c r="ESP113" s="151"/>
      <c r="ESQ113" s="151"/>
      <c r="ESR113" s="151"/>
      <c r="ESS113" s="151"/>
      <c r="EST113" s="151"/>
      <c r="ESU113" s="151"/>
      <c r="ESV113" s="151"/>
      <c r="ESW113" s="151"/>
      <c r="ESX113" s="151"/>
      <c r="ESY113" s="151"/>
      <c r="ESZ113" s="151"/>
      <c r="ETA113" s="151"/>
      <c r="ETB113" s="151"/>
      <c r="ETC113" s="151"/>
      <c r="ETD113" s="151"/>
      <c r="ETE113" s="151"/>
      <c r="ETF113" s="151"/>
      <c r="ETG113" s="151"/>
      <c r="ETH113" s="151"/>
      <c r="ETI113" s="151"/>
      <c r="ETJ113" s="151"/>
      <c r="ETK113" s="151"/>
      <c r="ETL113" s="151"/>
      <c r="ETM113" s="151"/>
      <c r="ETN113" s="151"/>
      <c r="ETO113" s="151"/>
      <c r="ETP113" s="151"/>
      <c r="ETQ113" s="151"/>
      <c r="ETR113" s="151"/>
      <c r="ETS113" s="151"/>
      <c r="ETT113" s="151"/>
      <c r="ETU113" s="151"/>
      <c r="ETV113" s="151"/>
      <c r="ETW113" s="151"/>
      <c r="ETX113" s="151"/>
      <c r="ETY113" s="151"/>
      <c r="ETZ113" s="151"/>
      <c r="EUA113" s="151"/>
      <c r="EUB113" s="151"/>
      <c r="EUC113" s="151"/>
      <c r="EUD113" s="151"/>
      <c r="EUE113" s="151"/>
      <c r="EUF113" s="151"/>
      <c r="EUG113" s="151"/>
      <c r="EUH113" s="151"/>
      <c r="EUI113" s="151"/>
      <c r="EUJ113" s="151"/>
      <c r="EUK113" s="151"/>
      <c r="EUL113" s="151"/>
      <c r="EUM113" s="151"/>
      <c r="EUN113" s="151"/>
      <c r="EUO113" s="151"/>
      <c r="EUP113" s="151"/>
      <c r="EUQ113" s="151"/>
      <c r="EUR113" s="151"/>
      <c r="EUS113" s="151"/>
      <c r="EUT113" s="151"/>
      <c r="EUU113" s="151"/>
      <c r="EUV113" s="151"/>
      <c r="EUW113" s="151"/>
      <c r="EUX113" s="151"/>
      <c r="EUY113" s="151"/>
      <c r="EUZ113" s="151"/>
      <c r="EVA113" s="151"/>
      <c r="EVB113" s="151"/>
      <c r="EVC113" s="151"/>
      <c r="EVD113" s="151"/>
      <c r="EVE113" s="151"/>
      <c r="EVF113" s="151"/>
      <c r="EVG113" s="151"/>
      <c r="EVH113" s="151"/>
      <c r="EVI113" s="151"/>
      <c r="EVJ113" s="151"/>
      <c r="EVK113" s="151"/>
      <c r="EVL113" s="151"/>
      <c r="EVM113" s="151"/>
      <c r="EVN113" s="151"/>
      <c r="EVO113" s="151"/>
      <c r="EVP113" s="151"/>
      <c r="EVQ113" s="151"/>
      <c r="EVR113" s="151"/>
      <c r="EVS113" s="151"/>
      <c r="EVT113" s="151"/>
      <c r="EVU113" s="151"/>
      <c r="EVV113" s="151"/>
      <c r="EVW113" s="151"/>
      <c r="EVX113" s="151"/>
      <c r="EVY113" s="151"/>
      <c r="EVZ113" s="151"/>
      <c r="EWA113" s="151"/>
      <c r="EWB113" s="151"/>
      <c r="EWC113" s="151"/>
      <c r="EWD113" s="151"/>
      <c r="EWE113" s="151"/>
      <c r="EWF113" s="151"/>
      <c r="EWG113" s="151"/>
      <c r="EWH113" s="151"/>
      <c r="EWI113" s="151"/>
      <c r="EWJ113" s="151"/>
      <c r="EWK113" s="151"/>
      <c r="EWL113" s="151"/>
      <c r="EWM113" s="151"/>
      <c r="EWN113" s="151"/>
      <c r="EWO113" s="151"/>
      <c r="EWP113" s="151"/>
      <c r="EWQ113" s="151"/>
      <c r="EWR113" s="151"/>
      <c r="EWS113" s="151"/>
      <c r="EWT113" s="151"/>
      <c r="EWU113" s="151"/>
      <c r="EWV113" s="151"/>
      <c r="EWW113" s="151"/>
      <c r="EWX113" s="151"/>
      <c r="EWY113" s="151"/>
      <c r="EWZ113" s="151"/>
      <c r="EXA113" s="151"/>
      <c r="EXB113" s="151"/>
      <c r="EXC113" s="151"/>
      <c r="EXD113" s="151"/>
      <c r="EXE113" s="151"/>
      <c r="EXF113" s="151"/>
      <c r="EXG113" s="151"/>
      <c r="EXH113" s="151"/>
      <c r="EXI113" s="151"/>
      <c r="EXJ113" s="151"/>
      <c r="EXK113" s="151"/>
      <c r="EXL113" s="151"/>
      <c r="EXM113" s="151"/>
      <c r="EXN113" s="151"/>
      <c r="EXO113" s="151"/>
      <c r="EXP113" s="151"/>
      <c r="EXQ113" s="151"/>
      <c r="EXR113" s="151"/>
      <c r="EXS113" s="151"/>
      <c r="EXT113" s="151"/>
      <c r="EXU113" s="151"/>
      <c r="EXV113" s="151"/>
      <c r="EXW113" s="151"/>
      <c r="EXX113" s="151"/>
      <c r="EXY113" s="151"/>
      <c r="EXZ113" s="151"/>
      <c r="EYA113" s="151"/>
      <c r="EYB113" s="151"/>
      <c r="EYC113" s="151"/>
      <c r="EYD113" s="151"/>
      <c r="EYE113" s="151"/>
      <c r="EYF113" s="151"/>
      <c r="EYG113" s="151"/>
      <c r="EYH113" s="151"/>
      <c r="EYI113" s="151"/>
      <c r="EYJ113" s="151"/>
      <c r="EYK113" s="151"/>
      <c r="EYL113" s="151"/>
      <c r="EYM113" s="151"/>
      <c r="EYN113" s="151"/>
      <c r="EYO113" s="151"/>
      <c r="EYP113" s="151"/>
      <c r="EYQ113" s="151"/>
      <c r="EYR113" s="151"/>
      <c r="EYS113" s="151"/>
      <c r="EYT113" s="151"/>
      <c r="EYU113" s="151"/>
      <c r="EYV113" s="151"/>
      <c r="EYW113" s="151"/>
      <c r="EYX113" s="151"/>
      <c r="EYY113" s="151"/>
      <c r="EYZ113" s="151"/>
      <c r="EZA113" s="151"/>
      <c r="EZB113" s="151"/>
      <c r="EZC113" s="151"/>
      <c r="EZD113" s="151"/>
      <c r="EZE113" s="151"/>
      <c r="EZF113" s="151"/>
      <c r="EZG113" s="151"/>
      <c r="EZH113" s="151"/>
      <c r="EZI113" s="151"/>
      <c r="EZJ113" s="151"/>
      <c r="EZK113" s="151"/>
      <c r="EZL113" s="151"/>
      <c r="EZM113" s="151"/>
      <c r="EZN113" s="151"/>
      <c r="EZO113" s="151"/>
      <c r="EZP113" s="151"/>
      <c r="EZQ113" s="151"/>
      <c r="EZR113" s="151"/>
      <c r="EZS113" s="151"/>
      <c r="EZT113" s="151"/>
      <c r="EZU113" s="151"/>
      <c r="EZV113" s="151"/>
      <c r="EZW113" s="151"/>
      <c r="EZX113" s="151"/>
      <c r="EZY113" s="151"/>
      <c r="EZZ113" s="151"/>
      <c r="FAA113" s="151"/>
      <c r="FAB113" s="151"/>
      <c r="FAC113" s="151"/>
      <c r="FAD113" s="151"/>
      <c r="FAE113" s="151"/>
      <c r="FAF113" s="151"/>
      <c r="FAG113" s="151"/>
      <c r="FAH113" s="151"/>
      <c r="FAI113" s="151"/>
      <c r="FAJ113" s="151"/>
      <c r="FAK113" s="151"/>
      <c r="FAL113" s="151"/>
      <c r="FAM113" s="151"/>
      <c r="FAN113" s="151"/>
      <c r="FAO113" s="151"/>
      <c r="FAP113" s="151"/>
      <c r="FAQ113" s="151"/>
      <c r="FAR113" s="151"/>
      <c r="FAS113" s="151"/>
      <c r="FAT113" s="151"/>
      <c r="FAU113" s="151"/>
      <c r="FAV113" s="151"/>
      <c r="FAW113" s="151"/>
      <c r="FAX113" s="151"/>
      <c r="FAY113" s="151"/>
      <c r="FAZ113" s="151"/>
      <c r="FBA113" s="151"/>
      <c r="FBB113" s="151"/>
      <c r="FBC113" s="151"/>
      <c r="FBD113" s="151"/>
      <c r="FBE113" s="151"/>
      <c r="FBF113" s="151"/>
      <c r="FBG113" s="151"/>
      <c r="FBH113" s="151"/>
      <c r="FBI113" s="151"/>
      <c r="FBJ113" s="151"/>
      <c r="FBK113" s="151"/>
      <c r="FBL113" s="151"/>
      <c r="FBM113" s="151"/>
      <c r="FBN113" s="151"/>
      <c r="FBO113" s="151"/>
      <c r="FBP113" s="151"/>
      <c r="FBQ113" s="151"/>
      <c r="FBR113" s="151"/>
      <c r="FBS113" s="151"/>
      <c r="FBT113" s="151"/>
      <c r="FBU113" s="151"/>
      <c r="FBV113" s="151"/>
      <c r="FBW113" s="151"/>
      <c r="FBX113" s="151"/>
      <c r="FBY113" s="151"/>
      <c r="FBZ113" s="151"/>
      <c r="FCA113" s="151"/>
      <c r="FCB113" s="151"/>
      <c r="FCC113" s="151"/>
      <c r="FCD113" s="151"/>
      <c r="FCE113" s="151"/>
      <c r="FCF113" s="151"/>
      <c r="FCG113" s="151"/>
      <c r="FCH113" s="151"/>
      <c r="FCI113" s="151"/>
      <c r="FCJ113" s="151"/>
      <c r="FCK113" s="151"/>
      <c r="FCL113" s="151"/>
      <c r="FCM113" s="151"/>
      <c r="FCN113" s="151"/>
      <c r="FCO113" s="151"/>
      <c r="FCP113" s="151"/>
      <c r="FCQ113" s="151"/>
      <c r="FCR113" s="151"/>
      <c r="FCS113" s="151"/>
      <c r="FCT113" s="151"/>
      <c r="FCU113" s="151"/>
      <c r="FCV113" s="151"/>
      <c r="FCW113" s="151"/>
      <c r="FCX113" s="151"/>
      <c r="FCY113" s="151"/>
      <c r="FCZ113" s="151"/>
      <c r="FDA113" s="151"/>
      <c r="FDB113" s="151"/>
      <c r="FDC113" s="151"/>
      <c r="FDD113" s="151"/>
      <c r="FDE113" s="151"/>
      <c r="FDF113" s="151"/>
      <c r="FDG113" s="151"/>
      <c r="FDH113" s="151"/>
      <c r="FDI113" s="151"/>
      <c r="FDJ113" s="151"/>
      <c r="FDK113" s="151"/>
      <c r="FDL113" s="151"/>
      <c r="FDM113" s="151"/>
      <c r="FDN113" s="151"/>
      <c r="FDO113" s="151"/>
      <c r="FDP113" s="151"/>
      <c r="FDQ113" s="151"/>
      <c r="FDR113" s="151"/>
      <c r="FDS113" s="151"/>
      <c r="FDT113" s="151"/>
      <c r="FDU113" s="151"/>
      <c r="FDV113" s="151"/>
      <c r="FDW113" s="151"/>
      <c r="FDX113" s="151"/>
      <c r="FDY113" s="151"/>
      <c r="FDZ113" s="151"/>
      <c r="FEA113" s="151"/>
      <c r="FEB113" s="151"/>
      <c r="FEC113" s="151"/>
      <c r="FED113" s="151"/>
      <c r="FEE113" s="151"/>
      <c r="FEF113" s="151"/>
      <c r="FEG113" s="151"/>
      <c r="FEH113" s="151"/>
      <c r="FEI113" s="151"/>
      <c r="FEJ113" s="151"/>
      <c r="FEK113" s="151"/>
      <c r="FEL113" s="151"/>
      <c r="FEM113" s="151"/>
      <c r="FEN113" s="151"/>
      <c r="FEO113" s="151"/>
      <c r="FEP113" s="151"/>
      <c r="FEQ113" s="151"/>
      <c r="FER113" s="151"/>
      <c r="FES113" s="151"/>
      <c r="FET113" s="151"/>
      <c r="FEU113" s="151"/>
      <c r="FEV113" s="151"/>
      <c r="FEW113" s="151"/>
      <c r="FEX113" s="151"/>
      <c r="FEY113" s="151"/>
      <c r="FEZ113" s="151"/>
      <c r="FFA113" s="151"/>
      <c r="FFB113" s="151"/>
      <c r="FFC113" s="151"/>
      <c r="FFD113" s="151"/>
      <c r="FFE113" s="151"/>
      <c r="FFF113" s="151"/>
      <c r="FFG113" s="151"/>
      <c r="FFH113" s="151"/>
      <c r="FFI113" s="151"/>
      <c r="FFJ113" s="151"/>
      <c r="FFK113" s="151"/>
      <c r="FFL113" s="151"/>
      <c r="FFM113" s="151"/>
      <c r="FFN113" s="151"/>
      <c r="FFO113" s="151"/>
      <c r="FFP113" s="151"/>
      <c r="FFQ113" s="151"/>
      <c r="FFR113" s="151"/>
      <c r="FFS113" s="151"/>
      <c r="FFT113" s="151"/>
      <c r="FFU113" s="151"/>
      <c r="FFV113" s="151"/>
      <c r="FFW113" s="151"/>
      <c r="FFX113" s="151"/>
      <c r="FFY113" s="151"/>
      <c r="FFZ113" s="151"/>
      <c r="FGA113" s="151"/>
      <c r="FGB113" s="151"/>
      <c r="FGC113" s="151"/>
      <c r="FGD113" s="151"/>
      <c r="FGE113" s="151"/>
      <c r="FGF113" s="151"/>
      <c r="FGG113" s="151"/>
      <c r="FGH113" s="151"/>
      <c r="FGI113" s="151"/>
      <c r="FGJ113" s="151"/>
      <c r="FGK113" s="151"/>
      <c r="FGL113" s="151"/>
      <c r="FGM113" s="151"/>
      <c r="FGN113" s="151"/>
      <c r="FGO113" s="151"/>
      <c r="FGP113" s="151"/>
      <c r="FGQ113" s="151"/>
      <c r="FGR113" s="151"/>
      <c r="FGS113" s="151"/>
      <c r="FGT113" s="151"/>
      <c r="FGU113" s="151"/>
      <c r="FGV113" s="151"/>
      <c r="FGW113" s="151"/>
      <c r="FGX113" s="151"/>
      <c r="FGY113" s="151"/>
      <c r="FGZ113" s="151"/>
      <c r="FHA113" s="151"/>
      <c r="FHB113" s="151"/>
      <c r="FHC113" s="151"/>
      <c r="FHD113" s="151"/>
      <c r="FHE113" s="151"/>
      <c r="FHF113" s="151"/>
      <c r="FHG113" s="151"/>
      <c r="FHH113" s="151"/>
      <c r="FHI113" s="151"/>
      <c r="FHJ113" s="151"/>
      <c r="FHK113" s="151"/>
      <c r="FHL113" s="151"/>
      <c r="FHM113" s="151"/>
      <c r="FHN113" s="151"/>
      <c r="FHO113" s="151"/>
      <c r="FHP113" s="151"/>
      <c r="FHQ113" s="151"/>
      <c r="FHR113" s="151"/>
      <c r="FHS113" s="151"/>
      <c r="FHT113" s="151"/>
      <c r="FHU113" s="151"/>
      <c r="FHV113" s="151"/>
      <c r="FHW113" s="151"/>
      <c r="FHX113" s="151"/>
      <c r="FHY113" s="151"/>
      <c r="FHZ113" s="151"/>
      <c r="FIA113" s="151"/>
      <c r="FIB113" s="151"/>
      <c r="FIC113" s="151"/>
      <c r="FID113" s="151"/>
      <c r="FIE113" s="151"/>
      <c r="FIF113" s="151"/>
      <c r="FIG113" s="151"/>
      <c r="FIH113" s="151"/>
      <c r="FII113" s="151"/>
      <c r="FIJ113" s="151"/>
      <c r="FIK113" s="151"/>
      <c r="FIL113" s="151"/>
      <c r="FIM113" s="151"/>
      <c r="FIN113" s="151"/>
      <c r="FIO113" s="151"/>
      <c r="FIP113" s="151"/>
      <c r="FIQ113" s="151"/>
      <c r="FIR113" s="151"/>
      <c r="FIS113" s="151"/>
      <c r="FIT113" s="151"/>
      <c r="FIU113" s="151"/>
      <c r="FIV113" s="151"/>
      <c r="FIW113" s="151"/>
      <c r="FIX113" s="151"/>
      <c r="FIY113" s="151"/>
      <c r="FIZ113" s="151"/>
      <c r="FJA113" s="151"/>
      <c r="FJB113" s="151"/>
      <c r="FJC113" s="151"/>
      <c r="FJD113" s="151"/>
      <c r="FJE113" s="151"/>
      <c r="FJF113" s="151"/>
      <c r="FJG113" s="151"/>
      <c r="FJH113" s="151"/>
      <c r="FJI113" s="151"/>
      <c r="FJJ113" s="151"/>
      <c r="FJK113" s="151"/>
      <c r="FJL113" s="151"/>
      <c r="FJM113" s="151"/>
      <c r="FJN113" s="151"/>
      <c r="FJO113" s="151"/>
      <c r="FJP113" s="151"/>
      <c r="FJQ113" s="151"/>
      <c r="FJR113" s="151"/>
      <c r="FJS113" s="151"/>
      <c r="FJT113" s="151"/>
      <c r="FJU113" s="151"/>
      <c r="FJV113" s="151"/>
      <c r="FJW113" s="151"/>
      <c r="FJX113" s="151"/>
      <c r="FJY113" s="151"/>
      <c r="FJZ113" s="151"/>
      <c r="FKA113" s="151"/>
      <c r="FKB113" s="151"/>
      <c r="FKC113" s="151"/>
      <c r="FKD113" s="151"/>
      <c r="FKE113" s="151"/>
      <c r="FKF113" s="151"/>
      <c r="FKG113" s="151"/>
      <c r="FKH113" s="151"/>
      <c r="FKI113" s="151"/>
      <c r="FKJ113" s="151"/>
      <c r="FKK113" s="151"/>
      <c r="FKL113" s="151"/>
      <c r="FKM113" s="151"/>
      <c r="FKN113" s="151"/>
      <c r="FKO113" s="151"/>
      <c r="FKP113" s="151"/>
      <c r="FKQ113" s="151"/>
      <c r="FKR113" s="151"/>
      <c r="FKS113" s="151"/>
      <c r="FKT113" s="151"/>
      <c r="FKU113" s="151"/>
      <c r="FKV113" s="151"/>
      <c r="FKW113" s="151"/>
      <c r="FKX113" s="151"/>
      <c r="FKY113" s="151"/>
      <c r="FKZ113" s="151"/>
      <c r="FLA113" s="151"/>
      <c r="FLB113" s="151"/>
      <c r="FLC113" s="151"/>
      <c r="FLD113" s="151"/>
      <c r="FLE113" s="151"/>
      <c r="FLF113" s="151"/>
      <c r="FLG113" s="151"/>
      <c r="FLH113" s="151"/>
      <c r="FLI113" s="151"/>
      <c r="FLJ113" s="151"/>
      <c r="FLK113" s="151"/>
      <c r="FLL113" s="151"/>
      <c r="FLM113" s="151"/>
      <c r="FLN113" s="151"/>
      <c r="FLO113" s="151"/>
      <c r="FLP113" s="151"/>
      <c r="FLQ113" s="151"/>
      <c r="FLR113" s="151"/>
      <c r="FLS113" s="151"/>
      <c r="FLT113" s="151"/>
      <c r="FLU113" s="151"/>
      <c r="FLV113" s="151"/>
      <c r="FLW113" s="151"/>
      <c r="FLX113" s="151"/>
      <c r="FLY113" s="151"/>
      <c r="FLZ113" s="151"/>
      <c r="FMA113" s="151"/>
      <c r="FMB113" s="151"/>
      <c r="FMC113" s="151"/>
      <c r="FMD113" s="151"/>
      <c r="FME113" s="151"/>
      <c r="FMF113" s="151"/>
      <c r="FMG113" s="151"/>
      <c r="FMH113" s="151"/>
      <c r="FMI113" s="151"/>
      <c r="FMJ113" s="151"/>
      <c r="FMK113" s="151"/>
      <c r="FML113" s="151"/>
      <c r="FMM113" s="151"/>
      <c r="FMN113" s="151"/>
      <c r="FMO113" s="151"/>
      <c r="FMP113" s="151"/>
      <c r="FMQ113" s="151"/>
      <c r="FMR113" s="151"/>
      <c r="FMS113" s="151"/>
      <c r="FMT113" s="151"/>
      <c r="FMU113" s="151"/>
      <c r="FMV113" s="151"/>
      <c r="FMW113" s="151"/>
      <c r="FMX113" s="151"/>
      <c r="FMY113" s="151"/>
      <c r="FMZ113" s="151"/>
      <c r="FNA113" s="151"/>
      <c r="FNB113" s="151"/>
      <c r="FNC113" s="151"/>
      <c r="FND113" s="151"/>
      <c r="FNE113" s="151"/>
      <c r="FNF113" s="151"/>
      <c r="FNG113" s="151"/>
      <c r="FNH113" s="151"/>
      <c r="FNI113" s="151"/>
      <c r="FNJ113" s="151"/>
      <c r="FNK113" s="151"/>
      <c r="FNL113" s="151"/>
      <c r="FNM113" s="151"/>
      <c r="FNN113" s="151"/>
      <c r="FNO113" s="151"/>
      <c r="FNP113" s="151"/>
      <c r="FNQ113" s="151"/>
      <c r="FNR113" s="151"/>
      <c r="FNS113" s="151"/>
      <c r="FNT113" s="151"/>
      <c r="FNU113" s="151"/>
      <c r="FNV113" s="151"/>
      <c r="FNW113" s="151"/>
      <c r="FNX113" s="151"/>
      <c r="FNY113" s="151"/>
      <c r="FNZ113" s="151"/>
      <c r="FOA113" s="151"/>
      <c r="FOB113" s="151"/>
      <c r="FOC113" s="151"/>
      <c r="FOD113" s="151"/>
      <c r="FOE113" s="151"/>
      <c r="FOF113" s="151"/>
      <c r="FOG113" s="151"/>
      <c r="FOH113" s="151"/>
      <c r="FOI113" s="151"/>
      <c r="FOJ113" s="151"/>
      <c r="FOK113" s="151"/>
      <c r="FOL113" s="151"/>
      <c r="FOM113" s="151"/>
      <c r="FON113" s="151"/>
      <c r="FOO113" s="151"/>
      <c r="FOP113" s="151"/>
      <c r="FOQ113" s="151"/>
      <c r="FOR113" s="151"/>
      <c r="FOS113" s="151"/>
      <c r="FOT113" s="151"/>
      <c r="FOU113" s="151"/>
      <c r="FOV113" s="151"/>
      <c r="FOW113" s="151"/>
      <c r="FOX113" s="151"/>
      <c r="FOY113" s="151"/>
      <c r="FOZ113" s="151"/>
      <c r="FPA113" s="151"/>
      <c r="FPB113" s="151"/>
      <c r="FPC113" s="151"/>
      <c r="FPD113" s="151"/>
      <c r="FPE113" s="151"/>
      <c r="FPF113" s="151"/>
      <c r="FPG113" s="151"/>
      <c r="FPH113" s="151"/>
      <c r="FPI113" s="151"/>
      <c r="FPJ113" s="151"/>
      <c r="FPK113" s="151"/>
      <c r="FPL113" s="151"/>
      <c r="FPM113" s="151"/>
      <c r="FPN113" s="151"/>
      <c r="FPO113" s="151"/>
      <c r="FPP113" s="151"/>
      <c r="FPQ113" s="151"/>
      <c r="FPR113" s="151"/>
      <c r="FPS113" s="151"/>
      <c r="FPT113" s="151"/>
      <c r="FPU113" s="151"/>
      <c r="FPV113" s="151"/>
      <c r="FPW113" s="151"/>
      <c r="FPX113" s="151"/>
      <c r="FPY113" s="151"/>
      <c r="FPZ113" s="151"/>
      <c r="FQA113" s="151"/>
      <c r="FQB113" s="151"/>
      <c r="FQC113" s="151"/>
      <c r="FQD113" s="151"/>
      <c r="FQE113" s="151"/>
      <c r="FQF113" s="151"/>
      <c r="FQG113" s="151"/>
      <c r="FQH113" s="151"/>
      <c r="FQI113" s="151"/>
      <c r="FQJ113" s="151"/>
      <c r="FQK113" s="151"/>
      <c r="FQL113" s="151"/>
      <c r="FQM113" s="151"/>
      <c r="FQN113" s="151"/>
      <c r="FQO113" s="151"/>
      <c r="FQP113" s="151"/>
      <c r="FQQ113" s="151"/>
      <c r="FQR113" s="151"/>
      <c r="FQS113" s="151"/>
      <c r="FQT113" s="151"/>
      <c r="FQU113" s="151"/>
      <c r="FQV113" s="151"/>
      <c r="FQW113" s="151"/>
      <c r="FQX113" s="151"/>
      <c r="FQY113" s="151"/>
      <c r="FQZ113" s="151"/>
      <c r="FRA113" s="151"/>
      <c r="FRB113" s="151"/>
      <c r="FRC113" s="151"/>
      <c r="FRD113" s="151"/>
      <c r="FRE113" s="151"/>
      <c r="FRF113" s="151"/>
      <c r="FRG113" s="151"/>
      <c r="FRH113" s="151"/>
      <c r="FRI113" s="151"/>
      <c r="FRJ113" s="151"/>
      <c r="FRK113" s="151"/>
      <c r="FRL113" s="151"/>
      <c r="FRM113" s="151"/>
      <c r="FRN113" s="151"/>
      <c r="FRO113" s="151"/>
      <c r="FRP113" s="151"/>
      <c r="FRQ113" s="151"/>
      <c r="FRR113" s="151"/>
      <c r="FRS113" s="151"/>
      <c r="FRT113" s="151"/>
      <c r="FRU113" s="151"/>
      <c r="FRV113" s="151"/>
      <c r="FRW113" s="151"/>
      <c r="FRX113" s="151"/>
      <c r="FRY113" s="151"/>
      <c r="FRZ113" s="151"/>
      <c r="FSA113" s="151"/>
      <c r="FSB113" s="151"/>
      <c r="FSC113" s="151"/>
      <c r="FSD113" s="151"/>
      <c r="FSE113" s="151"/>
      <c r="FSF113" s="151"/>
      <c r="FSG113" s="151"/>
      <c r="FSH113" s="151"/>
      <c r="FSI113" s="151"/>
      <c r="FSJ113" s="151"/>
      <c r="FSK113" s="151"/>
      <c r="FSL113" s="151"/>
      <c r="FSM113" s="151"/>
      <c r="FSN113" s="151"/>
      <c r="FSO113" s="151"/>
      <c r="FSP113" s="151"/>
      <c r="FSQ113" s="151"/>
      <c r="FSR113" s="151"/>
      <c r="FSS113" s="151"/>
      <c r="FST113" s="151"/>
      <c r="FSU113" s="151"/>
      <c r="FSV113" s="151"/>
      <c r="FSW113" s="151"/>
      <c r="FSX113" s="151"/>
      <c r="FSY113" s="151"/>
      <c r="FSZ113" s="151"/>
      <c r="FTA113" s="151"/>
      <c r="FTB113" s="151"/>
      <c r="FTC113" s="151"/>
      <c r="FTD113" s="151"/>
      <c r="FTE113" s="151"/>
      <c r="FTF113" s="151"/>
      <c r="FTG113" s="151"/>
      <c r="FTH113" s="151"/>
      <c r="FTI113" s="151"/>
      <c r="FTJ113" s="151"/>
      <c r="FTK113" s="151"/>
      <c r="FTL113" s="151"/>
      <c r="FTM113" s="151"/>
      <c r="FTN113" s="151"/>
      <c r="FTO113" s="151"/>
      <c r="FTP113" s="151"/>
      <c r="FTQ113" s="151"/>
      <c r="FTR113" s="151"/>
      <c r="FTS113" s="151"/>
      <c r="FTT113" s="151"/>
      <c r="FTU113" s="151"/>
      <c r="FTV113" s="151"/>
      <c r="FTW113" s="151"/>
      <c r="FTX113" s="151"/>
      <c r="FTY113" s="151"/>
      <c r="FTZ113" s="151"/>
      <c r="FUA113" s="151"/>
      <c r="FUB113" s="151"/>
      <c r="FUC113" s="151"/>
      <c r="FUD113" s="151"/>
      <c r="FUE113" s="151"/>
      <c r="FUF113" s="151"/>
      <c r="FUG113" s="151"/>
      <c r="FUH113" s="151"/>
      <c r="FUI113" s="151"/>
      <c r="FUJ113" s="151"/>
      <c r="FUK113" s="151"/>
      <c r="FUL113" s="151"/>
      <c r="FUM113" s="151"/>
      <c r="FUN113" s="151"/>
      <c r="FUO113" s="151"/>
      <c r="FUP113" s="151"/>
      <c r="FUQ113" s="151"/>
      <c r="FUR113" s="151"/>
      <c r="FUS113" s="151"/>
      <c r="FUT113" s="151"/>
      <c r="FUU113" s="151"/>
      <c r="FUV113" s="151"/>
      <c r="FUW113" s="151"/>
      <c r="FUX113" s="151"/>
      <c r="FUY113" s="151"/>
      <c r="FUZ113" s="151"/>
      <c r="FVA113" s="151"/>
      <c r="FVB113" s="151"/>
      <c r="FVC113" s="151"/>
      <c r="FVD113" s="151"/>
      <c r="FVE113" s="151"/>
      <c r="FVF113" s="151"/>
      <c r="FVG113" s="151"/>
      <c r="FVH113" s="151"/>
      <c r="FVI113" s="151"/>
      <c r="FVJ113" s="151"/>
      <c r="FVK113" s="151"/>
      <c r="FVL113" s="151"/>
      <c r="FVM113" s="151"/>
      <c r="FVN113" s="151"/>
      <c r="FVO113" s="151"/>
      <c r="FVP113" s="151"/>
      <c r="FVQ113" s="151"/>
      <c r="FVR113" s="151"/>
      <c r="FVS113" s="151"/>
      <c r="FVT113" s="151"/>
      <c r="FVU113" s="151"/>
      <c r="FVV113" s="151"/>
      <c r="FVW113" s="151"/>
      <c r="FVX113" s="151"/>
      <c r="FVY113" s="151"/>
      <c r="FVZ113" s="151"/>
      <c r="FWA113" s="151"/>
      <c r="FWB113" s="151"/>
      <c r="FWC113" s="151"/>
      <c r="FWD113" s="151"/>
      <c r="FWE113" s="151"/>
      <c r="FWF113" s="151"/>
      <c r="FWG113" s="151"/>
      <c r="FWH113" s="151"/>
      <c r="FWI113" s="151"/>
      <c r="FWJ113" s="151"/>
      <c r="FWK113" s="151"/>
      <c r="FWL113" s="151"/>
      <c r="FWM113" s="151"/>
      <c r="FWN113" s="151"/>
      <c r="FWO113" s="151"/>
      <c r="FWP113" s="151"/>
      <c r="FWQ113" s="151"/>
      <c r="FWR113" s="151"/>
      <c r="FWS113" s="151"/>
      <c r="FWT113" s="151"/>
      <c r="FWU113" s="151"/>
      <c r="FWV113" s="151"/>
      <c r="FWW113" s="151"/>
      <c r="FWX113" s="151"/>
      <c r="FWY113" s="151"/>
      <c r="FWZ113" s="151"/>
      <c r="FXA113" s="151"/>
      <c r="FXB113" s="151"/>
      <c r="FXC113" s="151"/>
      <c r="FXD113" s="151"/>
      <c r="FXE113" s="151"/>
      <c r="FXF113" s="151"/>
      <c r="FXG113" s="151"/>
      <c r="FXH113" s="151"/>
      <c r="FXI113" s="151"/>
      <c r="FXJ113" s="151"/>
      <c r="FXK113" s="151"/>
      <c r="FXL113" s="151"/>
      <c r="FXM113" s="151"/>
      <c r="FXN113" s="151"/>
      <c r="FXO113" s="151"/>
      <c r="FXP113" s="151"/>
      <c r="FXQ113" s="151"/>
      <c r="FXR113" s="151"/>
      <c r="FXS113" s="151"/>
      <c r="FXT113" s="151"/>
      <c r="FXU113" s="151"/>
      <c r="FXV113" s="151"/>
      <c r="FXW113" s="151"/>
      <c r="FXX113" s="151"/>
      <c r="FXY113" s="151"/>
      <c r="FXZ113" s="151"/>
      <c r="FYA113" s="151"/>
      <c r="FYB113" s="151"/>
      <c r="FYC113" s="151"/>
      <c r="FYD113" s="151"/>
      <c r="FYE113" s="151"/>
      <c r="FYF113" s="151"/>
      <c r="FYG113" s="151"/>
      <c r="FYH113" s="151"/>
      <c r="FYI113" s="151"/>
      <c r="FYJ113" s="151"/>
      <c r="FYK113" s="151"/>
      <c r="FYL113" s="151"/>
      <c r="FYM113" s="151"/>
      <c r="FYN113" s="151"/>
      <c r="FYO113" s="151"/>
      <c r="FYP113" s="151"/>
      <c r="FYQ113" s="151"/>
      <c r="FYR113" s="151"/>
      <c r="FYS113" s="151"/>
      <c r="FYT113" s="151"/>
      <c r="FYU113" s="151"/>
      <c r="FYV113" s="151"/>
      <c r="FYW113" s="151"/>
      <c r="FYX113" s="151"/>
      <c r="FYY113" s="151"/>
      <c r="FYZ113" s="151"/>
      <c r="FZA113" s="151"/>
      <c r="FZB113" s="151"/>
      <c r="FZC113" s="151"/>
      <c r="FZD113" s="151"/>
      <c r="FZE113" s="151"/>
      <c r="FZF113" s="151"/>
      <c r="FZG113" s="151"/>
      <c r="FZH113" s="151"/>
      <c r="FZI113" s="151"/>
      <c r="FZJ113" s="151"/>
      <c r="FZK113" s="151"/>
      <c r="FZL113" s="151"/>
      <c r="FZM113" s="151"/>
      <c r="FZN113" s="151"/>
      <c r="FZO113" s="151"/>
      <c r="FZP113" s="151"/>
      <c r="FZQ113" s="151"/>
      <c r="FZR113" s="151"/>
      <c r="FZS113" s="151"/>
      <c r="FZT113" s="151"/>
      <c r="FZU113" s="151"/>
      <c r="FZV113" s="151"/>
      <c r="FZW113" s="151"/>
      <c r="FZX113" s="151"/>
      <c r="FZY113" s="151"/>
      <c r="FZZ113" s="151"/>
      <c r="GAA113" s="151"/>
      <c r="GAB113" s="151"/>
      <c r="GAC113" s="151"/>
      <c r="GAD113" s="151"/>
      <c r="GAE113" s="151"/>
      <c r="GAF113" s="151"/>
      <c r="GAG113" s="151"/>
      <c r="GAH113" s="151"/>
      <c r="GAI113" s="151"/>
      <c r="GAJ113" s="151"/>
      <c r="GAK113" s="151"/>
      <c r="GAL113" s="151"/>
      <c r="GAM113" s="151"/>
      <c r="GAN113" s="151"/>
      <c r="GAO113" s="151"/>
      <c r="GAP113" s="151"/>
      <c r="GAQ113" s="151"/>
      <c r="GAR113" s="151"/>
      <c r="GAS113" s="151"/>
      <c r="GAT113" s="151"/>
      <c r="GAU113" s="151"/>
      <c r="GAV113" s="151"/>
      <c r="GAW113" s="151"/>
      <c r="GAX113" s="151"/>
      <c r="GAY113" s="151"/>
      <c r="GAZ113" s="151"/>
      <c r="GBA113" s="151"/>
      <c r="GBB113" s="151"/>
      <c r="GBC113" s="151"/>
      <c r="GBD113" s="151"/>
      <c r="GBE113" s="151"/>
      <c r="GBF113" s="151"/>
      <c r="GBG113" s="151"/>
      <c r="GBH113" s="151"/>
      <c r="GBI113" s="151"/>
      <c r="GBJ113" s="151"/>
      <c r="GBK113" s="151"/>
      <c r="GBL113" s="151"/>
      <c r="GBM113" s="151"/>
      <c r="GBN113" s="151"/>
      <c r="GBO113" s="151"/>
      <c r="GBP113" s="151"/>
      <c r="GBQ113" s="151"/>
      <c r="GBR113" s="151"/>
      <c r="GBS113" s="151"/>
      <c r="GBT113" s="151"/>
      <c r="GBU113" s="151"/>
      <c r="GBV113" s="151"/>
      <c r="GBW113" s="151"/>
      <c r="GBX113" s="151"/>
      <c r="GBY113" s="151"/>
      <c r="GBZ113" s="151"/>
      <c r="GCA113" s="151"/>
      <c r="GCB113" s="151"/>
      <c r="GCC113" s="151"/>
      <c r="GCD113" s="151"/>
      <c r="GCE113" s="151"/>
      <c r="GCF113" s="151"/>
      <c r="GCG113" s="151"/>
      <c r="GCH113" s="151"/>
      <c r="GCI113" s="151"/>
      <c r="GCJ113" s="151"/>
      <c r="GCK113" s="151"/>
      <c r="GCL113" s="151"/>
      <c r="GCM113" s="151"/>
      <c r="GCN113" s="151"/>
      <c r="GCO113" s="151"/>
      <c r="GCP113" s="151"/>
      <c r="GCQ113" s="151"/>
      <c r="GCR113" s="151"/>
      <c r="GCS113" s="151"/>
      <c r="GCT113" s="151"/>
      <c r="GCU113" s="151"/>
      <c r="GCV113" s="151"/>
      <c r="GCW113" s="151"/>
      <c r="GCX113" s="151"/>
      <c r="GCY113" s="151"/>
      <c r="GCZ113" s="151"/>
      <c r="GDA113" s="151"/>
      <c r="GDB113" s="151"/>
      <c r="GDC113" s="151"/>
      <c r="GDD113" s="151"/>
      <c r="GDE113" s="151"/>
      <c r="GDF113" s="151"/>
      <c r="GDG113" s="151"/>
      <c r="GDH113" s="151"/>
      <c r="GDI113" s="151"/>
      <c r="GDJ113" s="151"/>
      <c r="GDK113" s="151"/>
      <c r="GDL113" s="151"/>
      <c r="GDM113" s="151"/>
      <c r="GDN113" s="151"/>
      <c r="GDO113" s="151"/>
      <c r="GDP113" s="151"/>
      <c r="GDQ113" s="151"/>
      <c r="GDR113" s="151"/>
      <c r="GDS113" s="151"/>
      <c r="GDT113" s="151"/>
      <c r="GDU113" s="151"/>
      <c r="GDV113" s="151"/>
      <c r="GDW113" s="151"/>
      <c r="GDX113" s="151"/>
      <c r="GDY113" s="151"/>
      <c r="GDZ113" s="151"/>
      <c r="GEA113" s="151"/>
      <c r="GEB113" s="151"/>
      <c r="GEC113" s="151"/>
      <c r="GED113" s="151"/>
      <c r="GEE113" s="151"/>
      <c r="GEF113" s="151"/>
      <c r="GEG113" s="151"/>
      <c r="GEH113" s="151"/>
      <c r="GEI113" s="151"/>
      <c r="GEJ113" s="151"/>
      <c r="GEK113" s="151"/>
      <c r="GEL113" s="151"/>
      <c r="GEM113" s="151"/>
      <c r="GEN113" s="151"/>
      <c r="GEO113" s="151"/>
      <c r="GEP113" s="151"/>
      <c r="GEQ113" s="151"/>
      <c r="GER113" s="151"/>
      <c r="GES113" s="151"/>
      <c r="GET113" s="151"/>
      <c r="GEU113" s="151"/>
      <c r="GEV113" s="151"/>
      <c r="GEW113" s="151"/>
      <c r="GEX113" s="151"/>
      <c r="GEY113" s="151"/>
      <c r="GEZ113" s="151"/>
      <c r="GFA113" s="151"/>
      <c r="GFB113" s="151"/>
      <c r="GFC113" s="151"/>
      <c r="GFD113" s="151"/>
      <c r="GFE113" s="151"/>
      <c r="GFF113" s="151"/>
      <c r="GFG113" s="151"/>
      <c r="GFH113" s="151"/>
      <c r="GFI113" s="151"/>
      <c r="GFJ113" s="151"/>
      <c r="GFK113" s="151"/>
      <c r="GFL113" s="151"/>
      <c r="GFM113" s="151"/>
      <c r="GFN113" s="151"/>
      <c r="GFO113" s="151"/>
      <c r="GFP113" s="151"/>
      <c r="GFQ113" s="151"/>
      <c r="GFR113" s="151"/>
      <c r="GFS113" s="151"/>
      <c r="GFT113" s="151"/>
      <c r="GFU113" s="151"/>
      <c r="GFV113" s="151"/>
      <c r="GFW113" s="151"/>
      <c r="GFX113" s="151"/>
      <c r="GFY113" s="151"/>
      <c r="GFZ113" s="151"/>
      <c r="GGA113" s="151"/>
      <c r="GGB113" s="151"/>
      <c r="GGC113" s="151"/>
      <c r="GGD113" s="151"/>
      <c r="GGE113" s="151"/>
      <c r="GGF113" s="151"/>
      <c r="GGG113" s="151"/>
      <c r="GGH113" s="151"/>
      <c r="GGI113" s="151"/>
      <c r="GGJ113" s="151"/>
      <c r="GGK113" s="151"/>
      <c r="GGL113" s="151"/>
      <c r="GGM113" s="151"/>
      <c r="GGN113" s="151"/>
      <c r="GGO113" s="151"/>
      <c r="GGP113" s="151"/>
      <c r="GGQ113" s="151"/>
      <c r="GGR113" s="151"/>
      <c r="GGS113" s="151"/>
      <c r="GGT113" s="151"/>
      <c r="GGU113" s="151"/>
      <c r="GGV113" s="151"/>
      <c r="GGW113" s="151"/>
      <c r="GGX113" s="151"/>
      <c r="GGY113" s="151"/>
      <c r="GGZ113" s="151"/>
      <c r="GHA113" s="151"/>
      <c r="GHB113" s="151"/>
      <c r="GHC113" s="151"/>
      <c r="GHD113" s="151"/>
      <c r="GHE113" s="151"/>
      <c r="GHF113" s="151"/>
      <c r="GHG113" s="151"/>
      <c r="GHH113" s="151"/>
      <c r="GHI113" s="151"/>
      <c r="GHJ113" s="151"/>
      <c r="GHK113" s="151"/>
      <c r="GHL113" s="151"/>
      <c r="GHM113" s="151"/>
      <c r="GHN113" s="151"/>
      <c r="GHO113" s="151"/>
      <c r="GHP113" s="151"/>
      <c r="GHQ113" s="151"/>
      <c r="GHR113" s="151"/>
      <c r="GHS113" s="151"/>
      <c r="GHT113" s="151"/>
      <c r="GHU113" s="151"/>
      <c r="GHV113" s="151"/>
      <c r="GHW113" s="151"/>
      <c r="GHX113" s="151"/>
      <c r="GHY113" s="151"/>
      <c r="GHZ113" s="151"/>
      <c r="GIA113" s="151"/>
      <c r="GIB113" s="151"/>
      <c r="GIC113" s="151"/>
      <c r="GID113" s="151"/>
      <c r="GIE113" s="151"/>
      <c r="GIF113" s="151"/>
      <c r="GIG113" s="151"/>
      <c r="GIH113" s="151"/>
      <c r="GII113" s="151"/>
      <c r="GIJ113" s="151"/>
      <c r="GIK113" s="151"/>
      <c r="GIL113" s="151"/>
      <c r="GIM113" s="151"/>
      <c r="GIN113" s="151"/>
      <c r="GIO113" s="151"/>
      <c r="GIP113" s="151"/>
      <c r="GIQ113" s="151"/>
      <c r="GIR113" s="151"/>
      <c r="GIS113" s="151"/>
      <c r="GIT113" s="151"/>
      <c r="GIU113" s="151"/>
      <c r="GIV113" s="151"/>
      <c r="GIW113" s="151"/>
      <c r="GIX113" s="151"/>
      <c r="GIY113" s="151"/>
      <c r="GIZ113" s="151"/>
      <c r="GJA113" s="151"/>
      <c r="GJB113" s="151"/>
      <c r="GJC113" s="151"/>
      <c r="GJD113" s="151"/>
      <c r="GJE113" s="151"/>
      <c r="GJF113" s="151"/>
      <c r="GJG113" s="151"/>
      <c r="GJH113" s="151"/>
      <c r="GJI113" s="151"/>
      <c r="GJJ113" s="151"/>
      <c r="GJK113" s="151"/>
      <c r="GJL113" s="151"/>
      <c r="GJM113" s="151"/>
      <c r="GJN113" s="151"/>
      <c r="GJO113" s="151"/>
      <c r="GJP113" s="151"/>
      <c r="GJQ113" s="151"/>
      <c r="GJR113" s="151"/>
      <c r="GJS113" s="151"/>
      <c r="GJT113" s="151"/>
      <c r="GJU113" s="151"/>
      <c r="GJV113" s="151"/>
      <c r="GJW113" s="151"/>
      <c r="GJX113" s="151"/>
      <c r="GJY113" s="151"/>
      <c r="GJZ113" s="151"/>
      <c r="GKA113" s="151"/>
      <c r="GKB113" s="151"/>
      <c r="GKC113" s="151"/>
      <c r="GKD113" s="151"/>
      <c r="GKE113" s="151"/>
      <c r="GKF113" s="151"/>
      <c r="GKG113" s="151"/>
      <c r="GKH113" s="151"/>
      <c r="GKI113" s="151"/>
      <c r="GKJ113" s="151"/>
      <c r="GKK113" s="151"/>
      <c r="GKL113" s="151"/>
      <c r="GKM113" s="151"/>
      <c r="GKN113" s="151"/>
      <c r="GKO113" s="151"/>
      <c r="GKP113" s="151"/>
      <c r="GKQ113" s="151"/>
      <c r="GKR113" s="151"/>
      <c r="GKS113" s="151"/>
      <c r="GKT113" s="151"/>
      <c r="GKU113" s="151"/>
      <c r="GKV113" s="151"/>
      <c r="GKW113" s="151"/>
      <c r="GKX113" s="151"/>
      <c r="GKY113" s="151"/>
      <c r="GKZ113" s="151"/>
      <c r="GLA113" s="151"/>
      <c r="GLB113" s="151"/>
      <c r="GLC113" s="151"/>
      <c r="GLD113" s="151"/>
      <c r="GLE113" s="151"/>
      <c r="GLF113" s="151"/>
      <c r="GLG113" s="151"/>
      <c r="GLH113" s="151"/>
      <c r="GLI113" s="151"/>
      <c r="GLJ113" s="151"/>
      <c r="GLK113" s="151"/>
      <c r="GLL113" s="151"/>
      <c r="GLM113" s="151"/>
      <c r="GLN113" s="151"/>
      <c r="GLO113" s="151"/>
      <c r="GLP113" s="151"/>
      <c r="GLQ113" s="151"/>
      <c r="GLR113" s="151"/>
      <c r="GLS113" s="151"/>
      <c r="GLT113" s="151"/>
      <c r="GLU113" s="151"/>
      <c r="GLV113" s="151"/>
      <c r="GLW113" s="151"/>
      <c r="GLX113" s="151"/>
      <c r="GLY113" s="151"/>
      <c r="GLZ113" s="151"/>
      <c r="GMA113" s="151"/>
      <c r="GMB113" s="151"/>
      <c r="GMC113" s="151"/>
      <c r="GMD113" s="151"/>
      <c r="GME113" s="151"/>
      <c r="GMF113" s="151"/>
      <c r="GMG113" s="151"/>
      <c r="GMH113" s="151"/>
      <c r="GMI113" s="151"/>
      <c r="GMJ113" s="151"/>
      <c r="GMK113" s="151"/>
      <c r="GML113" s="151"/>
      <c r="GMM113" s="151"/>
      <c r="GMN113" s="151"/>
      <c r="GMO113" s="151"/>
      <c r="GMP113" s="151"/>
      <c r="GMQ113" s="151"/>
      <c r="GMR113" s="151"/>
      <c r="GMS113" s="151"/>
      <c r="GMT113" s="151"/>
      <c r="GMU113" s="151"/>
      <c r="GMV113" s="151"/>
      <c r="GMW113" s="151"/>
      <c r="GMX113" s="151"/>
      <c r="GMY113" s="151"/>
      <c r="GMZ113" s="151"/>
      <c r="GNA113" s="151"/>
      <c r="GNB113" s="151"/>
      <c r="GNC113" s="151"/>
      <c r="GND113" s="151"/>
      <c r="GNE113" s="151"/>
      <c r="GNF113" s="151"/>
      <c r="GNG113" s="151"/>
      <c r="GNH113" s="151"/>
      <c r="GNI113" s="151"/>
      <c r="GNJ113" s="151"/>
      <c r="GNK113" s="151"/>
      <c r="GNL113" s="151"/>
      <c r="GNM113" s="151"/>
      <c r="GNN113" s="151"/>
      <c r="GNO113" s="151"/>
      <c r="GNP113" s="151"/>
      <c r="GNQ113" s="151"/>
      <c r="GNR113" s="151"/>
      <c r="GNS113" s="151"/>
      <c r="GNT113" s="151"/>
      <c r="GNU113" s="151"/>
      <c r="GNV113" s="151"/>
      <c r="GNW113" s="151"/>
      <c r="GNX113" s="151"/>
      <c r="GNY113" s="151"/>
      <c r="GNZ113" s="151"/>
      <c r="GOA113" s="151"/>
      <c r="GOB113" s="151"/>
      <c r="GOC113" s="151"/>
      <c r="GOD113" s="151"/>
      <c r="GOE113" s="151"/>
      <c r="GOF113" s="151"/>
      <c r="GOG113" s="151"/>
      <c r="GOH113" s="151"/>
      <c r="GOI113" s="151"/>
      <c r="GOJ113" s="151"/>
      <c r="GOK113" s="151"/>
      <c r="GOL113" s="151"/>
      <c r="GOM113" s="151"/>
      <c r="GON113" s="151"/>
      <c r="GOO113" s="151"/>
      <c r="GOP113" s="151"/>
      <c r="GOQ113" s="151"/>
      <c r="GOR113" s="151"/>
      <c r="GOS113" s="151"/>
      <c r="GOT113" s="151"/>
      <c r="GOU113" s="151"/>
      <c r="GOV113" s="151"/>
      <c r="GOW113" s="151"/>
      <c r="GOX113" s="151"/>
      <c r="GOY113" s="151"/>
      <c r="GOZ113" s="151"/>
      <c r="GPA113" s="151"/>
      <c r="GPB113" s="151"/>
      <c r="GPC113" s="151"/>
      <c r="GPD113" s="151"/>
      <c r="GPE113" s="151"/>
      <c r="GPF113" s="151"/>
      <c r="GPG113" s="151"/>
      <c r="GPH113" s="151"/>
      <c r="GPI113" s="151"/>
      <c r="GPJ113" s="151"/>
      <c r="GPK113" s="151"/>
      <c r="GPL113" s="151"/>
      <c r="GPM113" s="151"/>
      <c r="GPN113" s="151"/>
      <c r="GPO113" s="151"/>
      <c r="GPP113" s="151"/>
      <c r="GPQ113" s="151"/>
      <c r="GPR113" s="151"/>
      <c r="GPS113" s="151"/>
      <c r="GPT113" s="151"/>
      <c r="GPU113" s="151"/>
      <c r="GPV113" s="151"/>
      <c r="GPW113" s="151"/>
      <c r="GPX113" s="151"/>
      <c r="GPY113" s="151"/>
      <c r="GPZ113" s="151"/>
      <c r="GQA113" s="151"/>
      <c r="GQB113" s="151"/>
      <c r="GQC113" s="151"/>
      <c r="GQD113" s="151"/>
      <c r="GQE113" s="151"/>
      <c r="GQF113" s="151"/>
      <c r="GQG113" s="151"/>
      <c r="GQH113" s="151"/>
      <c r="GQI113" s="151"/>
      <c r="GQJ113" s="151"/>
      <c r="GQK113" s="151"/>
      <c r="GQL113" s="151"/>
      <c r="GQM113" s="151"/>
      <c r="GQN113" s="151"/>
      <c r="GQO113" s="151"/>
      <c r="GQP113" s="151"/>
      <c r="GQQ113" s="151"/>
      <c r="GQR113" s="151"/>
      <c r="GQS113" s="151"/>
      <c r="GQT113" s="151"/>
      <c r="GQU113" s="151"/>
      <c r="GQV113" s="151"/>
      <c r="GQW113" s="151"/>
      <c r="GQX113" s="151"/>
      <c r="GQY113" s="151"/>
      <c r="GQZ113" s="151"/>
      <c r="GRA113" s="151"/>
      <c r="GRB113" s="151"/>
      <c r="GRC113" s="151"/>
      <c r="GRD113" s="151"/>
      <c r="GRE113" s="151"/>
      <c r="GRF113" s="151"/>
      <c r="GRG113" s="151"/>
      <c r="GRH113" s="151"/>
      <c r="GRI113" s="151"/>
      <c r="GRJ113" s="151"/>
      <c r="GRK113" s="151"/>
      <c r="GRL113" s="151"/>
      <c r="GRM113" s="151"/>
      <c r="GRN113" s="151"/>
      <c r="GRO113" s="151"/>
      <c r="GRP113" s="151"/>
      <c r="GRQ113" s="151"/>
      <c r="GRR113" s="151"/>
      <c r="GRS113" s="151"/>
      <c r="GRT113" s="151"/>
      <c r="GRU113" s="151"/>
      <c r="GRV113" s="151"/>
      <c r="GRW113" s="151"/>
      <c r="GRX113" s="151"/>
      <c r="GRY113" s="151"/>
      <c r="GRZ113" s="151"/>
      <c r="GSA113" s="151"/>
      <c r="GSB113" s="151"/>
      <c r="GSC113" s="151"/>
      <c r="GSD113" s="151"/>
      <c r="GSE113" s="151"/>
      <c r="GSF113" s="151"/>
      <c r="GSG113" s="151"/>
      <c r="GSH113" s="151"/>
      <c r="GSI113" s="151"/>
      <c r="GSJ113" s="151"/>
      <c r="GSK113" s="151"/>
      <c r="GSL113" s="151"/>
      <c r="GSM113" s="151"/>
      <c r="GSN113" s="151"/>
      <c r="GSO113" s="151"/>
      <c r="GSP113" s="151"/>
      <c r="GSQ113" s="151"/>
      <c r="GSR113" s="151"/>
      <c r="GSS113" s="151"/>
      <c r="GST113" s="151"/>
      <c r="GSU113" s="151"/>
      <c r="GSV113" s="151"/>
      <c r="GSW113" s="151"/>
      <c r="GSX113" s="151"/>
      <c r="GSY113" s="151"/>
      <c r="GSZ113" s="151"/>
      <c r="GTA113" s="151"/>
      <c r="GTB113" s="151"/>
      <c r="GTC113" s="151"/>
      <c r="GTD113" s="151"/>
      <c r="GTE113" s="151"/>
      <c r="GTF113" s="151"/>
      <c r="GTG113" s="151"/>
      <c r="GTH113" s="151"/>
      <c r="GTI113" s="151"/>
      <c r="GTJ113" s="151"/>
      <c r="GTK113" s="151"/>
      <c r="GTL113" s="151"/>
      <c r="GTM113" s="151"/>
      <c r="GTN113" s="151"/>
      <c r="GTO113" s="151"/>
      <c r="GTP113" s="151"/>
      <c r="GTQ113" s="151"/>
      <c r="GTR113" s="151"/>
      <c r="GTS113" s="151"/>
      <c r="GTT113" s="151"/>
      <c r="GTU113" s="151"/>
      <c r="GTV113" s="151"/>
      <c r="GTW113" s="151"/>
      <c r="GTX113" s="151"/>
      <c r="GTY113" s="151"/>
      <c r="GTZ113" s="151"/>
      <c r="GUA113" s="151"/>
      <c r="GUB113" s="151"/>
      <c r="GUC113" s="151"/>
      <c r="GUD113" s="151"/>
      <c r="GUE113" s="151"/>
      <c r="GUF113" s="151"/>
      <c r="GUG113" s="151"/>
      <c r="GUH113" s="151"/>
      <c r="GUI113" s="151"/>
      <c r="GUJ113" s="151"/>
      <c r="GUK113" s="151"/>
      <c r="GUL113" s="151"/>
      <c r="GUM113" s="151"/>
      <c r="GUN113" s="151"/>
      <c r="GUO113" s="151"/>
      <c r="GUP113" s="151"/>
      <c r="GUQ113" s="151"/>
      <c r="GUR113" s="151"/>
      <c r="GUS113" s="151"/>
      <c r="GUT113" s="151"/>
      <c r="GUU113" s="151"/>
      <c r="GUV113" s="151"/>
      <c r="GUW113" s="151"/>
      <c r="GUX113" s="151"/>
      <c r="GUY113" s="151"/>
      <c r="GUZ113" s="151"/>
      <c r="GVA113" s="151"/>
      <c r="GVB113" s="151"/>
      <c r="GVC113" s="151"/>
      <c r="GVD113" s="151"/>
      <c r="GVE113" s="151"/>
      <c r="GVF113" s="151"/>
      <c r="GVG113" s="151"/>
      <c r="GVH113" s="151"/>
      <c r="GVI113" s="151"/>
      <c r="GVJ113" s="151"/>
      <c r="GVK113" s="151"/>
      <c r="GVL113" s="151"/>
      <c r="GVM113" s="151"/>
      <c r="GVN113" s="151"/>
      <c r="GVO113" s="151"/>
      <c r="GVP113" s="151"/>
      <c r="GVQ113" s="151"/>
      <c r="GVR113" s="151"/>
      <c r="GVS113" s="151"/>
      <c r="GVT113" s="151"/>
      <c r="GVU113" s="151"/>
      <c r="GVV113" s="151"/>
      <c r="GVW113" s="151"/>
      <c r="GVX113" s="151"/>
      <c r="GVY113" s="151"/>
      <c r="GVZ113" s="151"/>
      <c r="GWA113" s="151"/>
      <c r="GWB113" s="151"/>
      <c r="GWC113" s="151"/>
      <c r="GWD113" s="151"/>
      <c r="GWE113" s="151"/>
      <c r="GWF113" s="151"/>
      <c r="GWG113" s="151"/>
      <c r="GWH113" s="151"/>
      <c r="GWI113" s="151"/>
      <c r="GWJ113" s="151"/>
      <c r="GWK113" s="151"/>
      <c r="GWL113" s="151"/>
      <c r="GWM113" s="151"/>
      <c r="GWN113" s="151"/>
      <c r="GWO113" s="151"/>
      <c r="GWP113" s="151"/>
      <c r="GWQ113" s="151"/>
      <c r="GWR113" s="151"/>
      <c r="GWS113" s="151"/>
      <c r="GWT113" s="151"/>
      <c r="GWU113" s="151"/>
      <c r="GWV113" s="151"/>
      <c r="GWW113" s="151"/>
      <c r="GWX113" s="151"/>
      <c r="GWY113" s="151"/>
      <c r="GWZ113" s="151"/>
      <c r="GXA113" s="151"/>
      <c r="GXB113" s="151"/>
      <c r="GXC113" s="151"/>
      <c r="GXD113" s="151"/>
      <c r="GXE113" s="151"/>
      <c r="GXF113" s="151"/>
      <c r="GXG113" s="151"/>
      <c r="GXH113" s="151"/>
      <c r="GXI113" s="151"/>
      <c r="GXJ113" s="151"/>
      <c r="GXK113" s="151"/>
      <c r="GXL113" s="151"/>
      <c r="GXM113" s="151"/>
      <c r="GXN113" s="151"/>
      <c r="GXO113" s="151"/>
      <c r="GXP113" s="151"/>
      <c r="GXQ113" s="151"/>
      <c r="GXR113" s="151"/>
      <c r="GXS113" s="151"/>
      <c r="GXT113" s="151"/>
      <c r="GXU113" s="151"/>
      <c r="GXV113" s="151"/>
      <c r="GXW113" s="151"/>
      <c r="GXX113" s="151"/>
      <c r="GXY113" s="151"/>
      <c r="GXZ113" s="151"/>
      <c r="GYA113" s="151"/>
      <c r="GYB113" s="151"/>
      <c r="GYC113" s="151"/>
      <c r="GYD113" s="151"/>
      <c r="GYE113" s="151"/>
      <c r="GYF113" s="151"/>
      <c r="GYG113" s="151"/>
      <c r="GYH113" s="151"/>
      <c r="GYI113" s="151"/>
      <c r="GYJ113" s="151"/>
      <c r="GYK113" s="151"/>
      <c r="GYL113" s="151"/>
      <c r="GYM113" s="151"/>
      <c r="GYN113" s="151"/>
      <c r="GYO113" s="151"/>
      <c r="GYP113" s="151"/>
      <c r="GYQ113" s="151"/>
      <c r="GYR113" s="151"/>
      <c r="GYS113" s="151"/>
      <c r="GYT113" s="151"/>
      <c r="GYU113" s="151"/>
      <c r="GYV113" s="151"/>
      <c r="GYW113" s="151"/>
      <c r="GYX113" s="151"/>
      <c r="GYY113" s="151"/>
      <c r="GYZ113" s="151"/>
      <c r="GZA113" s="151"/>
      <c r="GZB113" s="151"/>
      <c r="GZC113" s="151"/>
      <c r="GZD113" s="151"/>
      <c r="GZE113" s="151"/>
      <c r="GZF113" s="151"/>
      <c r="GZG113" s="151"/>
      <c r="GZH113" s="151"/>
      <c r="GZI113" s="151"/>
      <c r="GZJ113" s="151"/>
      <c r="GZK113" s="151"/>
      <c r="GZL113" s="151"/>
      <c r="GZM113" s="151"/>
      <c r="GZN113" s="151"/>
      <c r="GZO113" s="151"/>
      <c r="GZP113" s="151"/>
      <c r="GZQ113" s="151"/>
      <c r="GZR113" s="151"/>
      <c r="GZS113" s="151"/>
      <c r="GZT113" s="151"/>
      <c r="GZU113" s="151"/>
      <c r="GZV113" s="151"/>
      <c r="GZW113" s="151"/>
      <c r="GZX113" s="151"/>
      <c r="GZY113" s="151"/>
      <c r="GZZ113" s="151"/>
      <c r="HAA113" s="151"/>
      <c r="HAB113" s="151"/>
      <c r="HAC113" s="151"/>
      <c r="HAD113" s="151"/>
      <c r="HAE113" s="151"/>
      <c r="HAF113" s="151"/>
      <c r="HAG113" s="151"/>
      <c r="HAH113" s="151"/>
      <c r="HAI113" s="151"/>
      <c r="HAJ113" s="151"/>
      <c r="HAK113" s="151"/>
      <c r="HAL113" s="151"/>
      <c r="HAM113" s="151"/>
      <c r="HAN113" s="151"/>
      <c r="HAO113" s="151"/>
      <c r="HAP113" s="151"/>
      <c r="HAQ113" s="151"/>
      <c r="HAR113" s="151"/>
      <c r="HAS113" s="151"/>
      <c r="HAT113" s="151"/>
      <c r="HAU113" s="151"/>
      <c r="HAV113" s="151"/>
      <c r="HAW113" s="151"/>
      <c r="HAX113" s="151"/>
      <c r="HAY113" s="151"/>
      <c r="HAZ113" s="151"/>
      <c r="HBA113" s="151"/>
      <c r="HBB113" s="151"/>
      <c r="HBC113" s="151"/>
      <c r="HBD113" s="151"/>
      <c r="HBE113" s="151"/>
      <c r="HBF113" s="151"/>
      <c r="HBG113" s="151"/>
      <c r="HBH113" s="151"/>
      <c r="HBI113" s="151"/>
      <c r="HBJ113" s="151"/>
      <c r="HBK113" s="151"/>
      <c r="HBL113" s="151"/>
      <c r="HBM113" s="151"/>
      <c r="HBN113" s="151"/>
      <c r="HBO113" s="151"/>
      <c r="HBP113" s="151"/>
      <c r="HBQ113" s="151"/>
      <c r="HBR113" s="151"/>
      <c r="HBS113" s="151"/>
      <c r="HBT113" s="151"/>
      <c r="HBU113" s="151"/>
      <c r="HBV113" s="151"/>
      <c r="HBW113" s="151"/>
      <c r="HBX113" s="151"/>
      <c r="HBY113" s="151"/>
      <c r="HBZ113" s="151"/>
      <c r="HCA113" s="151"/>
      <c r="HCB113" s="151"/>
      <c r="HCC113" s="151"/>
      <c r="HCD113" s="151"/>
      <c r="HCE113" s="151"/>
      <c r="HCF113" s="151"/>
      <c r="HCG113" s="151"/>
      <c r="HCH113" s="151"/>
      <c r="HCI113" s="151"/>
      <c r="HCJ113" s="151"/>
      <c r="HCK113" s="151"/>
      <c r="HCL113" s="151"/>
      <c r="HCM113" s="151"/>
      <c r="HCN113" s="151"/>
      <c r="HCO113" s="151"/>
      <c r="HCP113" s="151"/>
      <c r="HCQ113" s="151"/>
      <c r="HCR113" s="151"/>
      <c r="HCS113" s="151"/>
      <c r="HCT113" s="151"/>
      <c r="HCU113" s="151"/>
      <c r="HCV113" s="151"/>
      <c r="HCW113" s="151"/>
      <c r="HCX113" s="151"/>
      <c r="HCY113" s="151"/>
      <c r="HCZ113" s="151"/>
      <c r="HDA113" s="151"/>
      <c r="HDB113" s="151"/>
      <c r="HDC113" s="151"/>
      <c r="HDD113" s="151"/>
      <c r="HDE113" s="151"/>
      <c r="HDF113" s="151"/>
      <c r="HDG113" s="151"/>
      <c r="HDH113" s="151"/>
      <c r="HDI113" s="151"/>
      <c r="HDJ113" s="151"/>
      <c r="HDK113" s="151"/>
      <c r="HDL113" s="151"/>
      <c r="HDM113" s="151"/>
      <c r="HDN113" s="151"/>
      <c r="HDO113" s="151"/>
      <c r="HDP113" s="151"/>
      <c r="HDQ113" s="151"/>
      <c r="HDR113" s="151"/>
      <c r="HDS113" s="151"/>
      <c r="HDT113" s="151"/>
      <c r="HDU113" s="151"/>
      <c r="HDV113" s="151"/>
      <c r="HDW113" s="151"/>
      <c r="HDX113" s="151"/>
      <c r="HDY113" s="151"/>
      <c r="HDZ113" s="151"/>
      <c r="HEA113" s="151"/>
      <c r="HEB113" s="151"/>
      <c r="HEC113" s="151"/>
      <c r="HED113" s="151"/>
      <c r="HEE113" s="151"/>
      <c r="HEF113" s="151"/>
      <c r="HEG113" s="151"/>
      <c r="HEH113" s="151"/>
      <c r="HEI113" s="151"/>
      <c r="HEJ113" s="151"/>
      <c r="HEK113" s="151"/>
      <c r="HEL113" s="151"/>
      <c r="HEM113" s="151"/>
      <c r="HEN113" s="151"/>
      <c r="HEO113" s="151"/>
      <c r="HEP113" s="151"/>
      <c r="HEQ113" s="151"/>
      <c r="HER113" s="151"/>
      <c r="HES113" s="151"/>
      <c r="HET113" s="151"/>
      <c r="HEU113" s="151"/>
      <c r="HEV113" s="151"/>
      <c r="HEW113" s="151"/>
      <c r="HEX113" s="151"/>
      <c r="HEY113" s="151"/>
      <c r="HEZ113" s="151"/>
      <c r="HFA113" s="151"/>
      <c r="HFB113" s="151"/>
      <c r="HFC113" s="151"/>
      <c r="HFD113" s="151"/>
      <c r="HFE113" s="151"/>
      <c r="HFF113" s="151"/>
      <c r="HFG113" s="151"/>
      <c r="HFH113" s="151"/>
      <c r="HFI113" s="151"/>
      <c r="HFJ113" s="151"/>
      <c r="HFK113" s="151"/>
      <c r="HFL113" s="151"/>
      <c r="HFM113" s="151"/>
      <c r="HFN113" s="151"/>
      <c r="HFO113" s="151"/>
      <c r="HFP113" s="151"/>
      <c r="HFQ113" s="151"/>
      <c r="HFR113" s="151"/>
      <c r="HFS113" s="151"/>
      <c r="HFT113" s="151"/>
      <c r="HFU113" s="151"/>
      <c r="HFV113" s="151"/>
      <c r="HFW113" s="151"/>
      <c r="HFX113" s="151"/>
      <c r="HFY113" s="151"/>
      <c r="HFZ113" s="151"/>
      <c r="HGA113" s="151"/>
      <c r="HGB113" s="151"/>
      <c r="HGC113" s="151"/>
      <c r="HGD113" s="151"/>
      <c r="HGE113" s="151"/>
      <c r="HGF113" s="151"/>
      <c r="HGG113" s="151"/>
      <c r="HGH113" s="151"/>
      <c r="HGI113" s="151"/>
      <c r="HGJ113" s="151"/>
      <c r="HGK113" s="151"/>
      <c r="HGL113" s="151"/>
      <c r="HGM113" s="151"/>
      <c r="HGN113" s="151"/>
      <c r="HGO113" s="151"/>
      <c r="HGP113" s="151"/>
      <c r="HGQ113" s="151"/>
      <c r="HGR113" s="151"/>
      <c r="HGS113" s="151"/>
      <c r="HGT113" s="151"/>
      <c r="HGU113" s="151"/>
      <c r="HGV113" s="151"/>
      <c r="HGW113" s="151"/>
      <c r="HGX113" s="151"/>
      <c r="HGY113" s="151"/>
      <c r="HGZ113" s="151"/>
      <c r="HHA113" s="151"/>
      <c r="HHB113" s="151"/>
      <c r="HHC113" s="151"/>
      <c r="HHD113" s="151"/>
      <c r="HHE113" s="151"/>
      <c r="HHF113" s="151"/>
      <c r="HHG113" s="151"/>
      <c r="HHH113" s="151"/>
      <c r="HHI113" s="151"/>
      <c r="HHJ113" s="151"/>
      <c r="HHK113" s="151"/>
      <c r="HHL113" s="151"/>
      <c r="HHM113" s="151"/>
      <c r="HHN113" s="151"/>
      <c r="HHO113" s="151"/>
      <c r="HHP113" s="151"/>
      <c r="HHQ113" s="151"/>
      <c r="HHR113" s="151"/>
      <c r="HHS113" s="151"/>
      <c r="HHT113" s="151"/>
      <c r="HHU113" s="151"/>
      <c r="HHV113" s="151"/>
      <c r="HHW113" s="151"/>
      <c r="HHX113" s="151"/>
      <c r="HHY113" s="151"/>
      <c r="HHZ113" s="151"/>
      <c r="HIA113" s="151"/>
      <c r="HIB113" s="151"/>
      <c r="HIC113" s="151"/>
      <c r="HID113" s="151"/>
      <c r="HIE113" s="151"/>
      <c r="HIF113" s="151"/>
      <c r="HIG113" s="151"/>
      <c r="HIH113" s="151"/>
      <c r="HII113" s="151"/>
      <c r="HIJ113" s="151"/>
      <c r="HIK113" s="151"/>
      <c r="HIL113" s="151"/>
      <c r="HIM113" s="151"/>
      <c r="HIN113" s="151"/>
      <c r="HIO113" s="151"/>
      <c r="HIP113" s="151"/>
      <c r="HIQ113" s="151"/>
      <c r="HIR113" s="151"/>
      <c r="HIS113" s="151"/>
      <c r="HIT113" s="151"/>
      <c r="HIU113" s="151"/>
      <c r="HIV113" s="151"/>
      <c r="HIW113" s="151"/>
      <c r="HIX113" s="151"/>
      <c r="HIY113" s="151"/>
      <c r="HIZ113" s="151"/>
      <c r="HJA113" s="151"/>
      <c r="HJB113" s="151"/>
      <c r="HJC113" s="151"/>
      <c r="HJD113" s="151"/>
      <c r="HJE113" s="151"/>
      <c r="HJF113" s="151"/>
      <c r="HJG113" s="151"/>
      <c r="HJH113" s="151"/>
      <c r="HJI113" s="151"/>
      <c r="HJJ113" s="151"/>
      <c r="HJK113" s="151"/>
      <c r="HJL113" s="151"/>
      <c r="HJM113" s="151"/>
      <c r="HJN113" s="151"/>
      <c r="HJO113" s="151"/>
      <c r="HJP113" s="151"/>
      <c r="HJQ113" s="151"/>
      <c r="HJR113" s="151"/>
      <c r="HJS113" s="151"/>
      <c r="HJT113" s="151"/>
      <c r="HJU113" s="151"/>
      <c r="HJV113" s="151"/>
      <c r="HJW113" s="151"/>
      <c r="HJX113" s="151"/>
      <c r="HJY113" s="151"/>
      <c r="HJZ113" s="151"/>
      <c r="HKA113" s="151"/>
      <c r="HKB113" s="151"/>
      <c r="HKC113" s="151"/>
      <c r="HKD113" s="151"/>
      <c r="HKE113" s="151"/>
      <c r="HKF113" s="151"/>
      <c r="HKG113" s="151"/>
      <c r="HKH113" s="151"/>
      <c r="HKI113" s="151"/>
      <c r="HKJ113" s="151"/>
      <c r="HKK113" s="151"/>
      <c r="HKL113" s="151"/>
      <c r="HKM113" s="151"/>
      <c r="HKN113" s="151"/>
      <c r="HKO113" s="151"/>
      <c r="HKP113" s="151"/>
      <c r="HKQ113" s="151"/>
      <c r="HKR113" s="151"/>
      <c r="HKS113" s="151"/>
      <c r="HKT113" s="151"/>
      <c r="HKU113" s="151"/>
      <c r="HKV113" s="151"/>
      <c r="HKW113" s="151"/>
      <c r="HKX113" s="151"/>
      <c r="HKY113" s="151"/>
      <c r="HKZ113" s="151"/>
      <c r="HLA113" s="151"/>
      <c r="HLB113" s="151"/>
      <c r="HLC113" s="151"/>
      <c r="HLD113" s="151"/>
      <c r="HLE113" s="151"/>
      <c r="HLF113" s="151"/>
      <c r="HLG113" s="151"/>
      <c r="HLH113" s="151"/>
      <c r="HLI113" s="151"/>
      <c r="HLJ113" s="151"/>
      <c r="HLK113" s="151"/>
      <c r="HLL113" s="151"/>
      <c r="HLM113" s="151"/>
      <c r="HLN113" s="151"/>
      <c r="HLO113" s="151"/>
      <c r="HLP113" s="151"/>
      <c r="HLQ113" s="151"/>
      <c r="HLR113" s="151"/>
      <c r="HLS113" s="151"/>
      <c r="HLT113" s="151"/>
      <c r="HLU113" s="151"/>
      <c r="HLV113" s="151"/>
      <c r="HLW113" s="151"/>
      <c r="HLX113" s="151"/>
      <c r="HLY113" s="151"/>
      <c r="HLZ113" s="151"/>
      <c r="HMA113" s="151"/>
      <c r="HMB113" s="151"/>
      <c r="HMC113" s="151"/>
      <c r="HMD113" s="151"/>
      <c r="HME113" s="151"/>
      <c r="HMF113" s="151"/>
      <c r="HMG113" s="151"/>
      <c r="HMH113" s="151"/>
      <c r="HMI113" s="151"/>
      <c r="HMJ113" s="151"/>
      <c r="HMK113" s="151"/>
      <c r="HML113" s="151"/>
      <c r="HMM113" s="151"/>
      <c r="HMN113" s="151"/>
      <c r="HMO113" s="151"/>
      <c r="HMP113" s="151"/>
      <c r="HMQ113" s="151"/>
      <c r="HMR113" s="151"/>
      <c r="HMS113" s="151"/>
      <c r="HMT113" s="151"/>
      <c r="HMU113" s="151"/>
      <c r="HMV113" s="151"/>
      <c r="HMW113" s="151"/>
      <c r="HMX113" s="151"/>
      <c r="HMY113" s="151"/>
      <c r="HMZ113" s="151"/>
      <c r="HNA113" s="151"/>
      <c r="HNB113" s="151"/>
      <c r="HNC113" s="151"/>
      <c r="HND113" s="151"/>
      <c r="HNE113" s="151"/>
      <c r="HNF113" s="151"/>
      <c r="HNG113" s="151"/>
      <c r="HNH113" s="151"/>
      <c r="HNI113" s="151"/>
      <c r="HNJ113" s="151"/>
      <c r="HNK113" s="151"/>
      <c r="HNL113" s="151"/>
      <c r="HNM113" s="151"/>
      <c r="HNN113" s="151"/>
      <c r="HNO113" s="151"/>
      <c r="HNP113" s="151"/>
      <c r="HNQ113" s="151"/>
      <c r="HNR113" s="151"/>
      <c r="HNS113" s="151"/>
      <c r="HNT113" s="151"/>
      <c r="HNU113" s="151"/>
      <c r="HNV113" s="151"/>
      <c r="HNW113" s="151"/>
      <c r="HNX113" s="151"/>
      <c r="HNY113" s="151"/>
      <c r="HNZ113" s="151"/>
      <c r="HOA113" s="151"/>
      <c r="HOB113" s="151"/>
      <c r="HOC113" s="151"/>
      <c r="HOD113" s="151"/>
      <c r="HOE113" s="151"/>
      <c r="HOF113" s="151"/>
      <c r="HOG113" s="151"/>
      <c r="HOH113" s="151"/>
      <c r="HOI113" s="151"/>
      <c r="HOJ113" s="151"/>
      <c r="HOK113" s="151"/>
      <c r="HOL113" s="151"/>
      <c r="HOM113" s="151"/>
      <c r="HON113" s="151"/>
      <c r="HOO113" s="151"/>
      <c r="HOP113" s="151"/>
      <c r="HOQ113" s="151"/>
      <c r="HOR113" s="151"/>
      <c r="HOS113" s="151"/>
      <c r="HOT113" s="151"/>
      <c r="HOU113" s="151"/>
      <c r="HOV113" s="151"/>
      <c r="HOW113" s="151"/>
      <c r="HOX113" s="151"/>
      <c r="HOY113" s="151"/>
      <c r="HOZ113" s="151"/>
      <c r="HPA113" s="151"/>
      <c r="HPB113" s="151"/>
      <c r="HPC113" s="151"/>
      <c r="HPD113" s="151"/>
      <c r="HPE113" s="151"/>
      <c r="HPF113" s="151"/>
      <c r="HPG113" s="151"/>
      <c r="HPH113" s="151"/>
      <c r="HPI113" s="151"/>
      <c r="HPJ113" s="151"/>
      <c r="HPK113" s="151"/>
      <c r="HPL113" s="151"/>
      <c r="HPM113" s="151"/>
      <c r="HPN113" s="151"/>
      <c r="HPO113" s="151"/>
      <c r="HPP113" s="151"/>
      <c r="HPQ113" s="151"/>
      <c r="HPR113" s="151"/>
      <c r="HPS113" s="151"/>
      <c r="HPT113" s="151"/>
      <c r="HPU113" s="151"/>
      <c r="HPV113" s="151"/>
      <c r="HPW113" s="151"/>
      <c r="HPX113" s="151"/>
      <c r="HPY113" s="151"/>
      <c r="HPZ113" s="151"/>
      <c r="HQA113" s="151"/>
      <c r="HQB113" s="151"/>
      <c r="HQC113" s="151"/>
      <c r="HQD113" s="151"/>
      <c r="HQE113" s="151"/>
      <c r="HQF113" s="151"/>
      <c r="HQG113" s="151"/>
      <c r="HQH113" s="151"/>
      <c r="HQI113" s="151"/>
      <c r="HQJ113" s="151"/>
      <c r="HQK113" s="151"/>
      <c r="HQL113" s="151"/>
      <c r="HQM113" s="151"/>
      <c r="HQN113" s="151"/>
      <c r="HQO113" s="151"/>
      <c r="HQP113" s="151"/>
      <c r="HQQ113" s="151"/>
      <c r="HQR113" s="151"/>
      <c r="HQS113" s="151"/>
      <c r="HQT113" s="151"/>
      <c r="HQU113" s="151"/>
      <c r="HQV113" s="151"/>
      <c r="HQW113" s="151"/>
      <c r="HQX113" s="151"/>
      <c r="HQY113" s="151"/>
      <c r="HQZ113" s="151"/>
      <c r="HRA113" s="151"/>
      <c r="HRB113" s="151"/>
      <c r="HRC113" s="151"/>
      <c r="HRD113" s="151"/>
      <c r="HRE113" s="151"/>
      <c r="HRF113" s="151"/>
      <c r="HRG113" s="151"/>
      <c r="HRH113" s="151"/>
      <c r="HRI113" s="151"/>
      <c r="HRJ113" s="151"/>
      <c r="HRK113" s="151"/>
      <c r="HRL113" s="151"/>
      <c r="HRM113" s="151"/>
      <c r="HRN113" s="151"/>
      <c r="HRO113" s="151"/>
      <c r="HRP113" s="151"/>
      <c r="HRQ113" s="151"/>
      <c r="HRR113" s="151"/>
      <c r="HRS113" s="151"/>
      <c r="HRT113" s="151"/>
      <c r="HRU113" s="151"/>
      <c r="HRV113" s="151"/>
      <c r="HRW113" s="151"/>
      <c r="HRX113" s="151"/>
      <c r="HRY113" s="151"/>
      <c r="HRZ113" s="151"/>
      <c r="HSA113" s="151"/>
      <c r="HSB113" s="151"/>
      <c r="HSC113" s="151"/>
      <c r="HSD113" s="151"/>
      <c r="HSE113" s="151"/>
      <c r="HSF113" s="151"/>
      <c r="HSG113" s="151"/>
      <c r="HSH113" s="151"/>
      <c r="HSI113" s="151"/>
      <c r="HSJ113" s="151"/>
      <c r="HSK113" s="151"/>
      <c r="HSL113" s="151"/>
      <c r="HSM113" s="151"/>
      <c r="HSN113" s="151"/>
      <c r="HSO113" s="151"/>
      <c r="HSP113" s="151"/>
      <c r="HSQ113" s="151"/>
      <c r="HSR113" s="151"/>
      <c r="HSS113" s="151"/>
      <c r="HST113" s="151"/>
      <c r="HSU113" s="151"/>
      <c r="HSV113" s="151"/>
      <c r="HSW113" s="151"/>
      <c r="HSX113" s="151"/>
      <c r="HSY113" s="151"/>
      <c r="HSZ113" s="151"/>
      <c r="HTA113" s="151"/>
      <c r="HTB113" s="151"/>
      <c r="HTC113" s="151"/>
      <c r="HTD113" s="151"/>
      <c r="HTE113" s="151"/>
      <c r="HTF113" s="151"/>
      <c r="HTG113" s="151"/>
      <c r="HTH113" s="151"/>
      <c r="HTI113" s="151"/>
      <c r="HTJ113" s="151"/>
      <c r="HTK113" s="151"/>
      <c r="HTL113" s="151"/>
      <c r="HTM113" s="151"/>
      <c r="HTN113" s="151"/>
      <c r="HTO113" s="151"/>
      <c r="HTP113" s="151"/>
      <c r="HTQ113" s="151"/>
      <c r="HTR113" s="151"/>
      <c r="HTS113" s="151"/>
      <c r="HTT113" s="151"/>
      <c r="HTU113" s="151"/>
      <c r="HTV113" s="151"/>
      <c r="HTW113" s="151"/>
      <c r="HTX113" s="151"/>
      <c r="HTY113" s="151"/>
      <c r="HTZ113" s="151"/>
      <c r="HUA113" s="151"/>
      <c r="HUB113" s="151"/>
      <c r="HUC113" s="151"/>
      <c r="HUD113" s="151"/>
      <c r="HUE113" s="151"/>
      <c r="HUF113" s="151"/>
      <c r="HUG113" s="151"/>
      <c r="HUH113" s="151"/>
      <c r="HUI113" s="151"/>
      <c r="HUJ113" s="151"/>
      <c r="HUK113" s="151"/>
      <c r="HUL113" s="151"/>
      <c r="HUM113" s="151"/>
      <c r="HUN113" s="151"/>
      <c r="HUO113" s="151"/>
      <c r="HUP113" s="151"/>
      <c r="HUQ113" s="151"/>
      <c r="HUR113" s="151"/>
      <c r="HUS113" s="151"/>
      <c r="HUT113" s="151"/>
      <c r="HUU113" s="151"/>
      <c r="HUV113" s="151"/>
      <c r="HUW113" s="151"/>
      <c r="HUX113" s="151"/>
      <c r="HUY113" s="151"/>
      <c r="HUZ113" s="151"/>
      <c r="HVA113" s="151"/>
      <c r="HVB113" s="151"/>
      <c r="HVC113" s="151"/>
      <c r="HVD113" s="151"/>
      <c r="HVE113" s="151"/>
      <c r="HVF113" s="151"/>
      <c r="HVG113" s="151"/>
      <c r="HVH113" s="151"/>
      <c r="HVI113" s="151"/>
      <c r="HVJ113" s="151"/>
      <c r="HVK113" s="151"/>
      <c r="HVL113" s="151"/>
      <c r="HVM113" s="151"/>
      <c r="HVN113" s="151"/>
      <c r="HVO113" s="151"/>
      <c r="HVP113" s="151"/>
      <c r="HVQ113" s="151"/>
      <c r="HVR113" s="151"/>
      <c r="HVS113" s="151"/>
      <c r="HVT113" s="151"/>
      <c r="HVU113" s="151"/>
      <c r="HVV113" s="151"/>
      <c r="HVW113" s="151"/>
      <c r="HVX113" s="151"/>
      <c r="HVY113" s="151"/>
      <c r="HVZ113" s="151"/>
      <c r="HWA113" s="151"/>
      <c r="HWB113" s="151"/>
      <c r="HWC113" s="151"/>
      <c r="HWD113" s="151"/>
      <c r="HWE113" s="151"/>
      <c r="HWF113" s="151"/>
      <c r="HWG113" s="151"/>
      <c r="HWH113" s="151"/>
      <c r="HWI113" s="151"/>
      <c r="HWJ113" s="151"/>
      <c r="HWK113" s="151"/>
      <c r="HWL113" s="151"/>
      <c r="HWM113" s="151"/>
      <c r="HWN113" s="151"/>
      <c r="HWO113" s="151"/>
      <c r="HWP113" s="151"/>
      <c r="HWQ113" s="151"/>
      <c r="HWR113" s="151"/>
      <c r="HWS113" s="151"/>
      <c r="HWT113" s="151"/>
      <c r="HWU113" s="151"/>
      <c r="HWV113" s="151"/>
      <c r="HWW113" s="151"/>
      <c r="HWX113" s="151"/>
      <c r="HWY113" s="151"/>
      <c r="HWZ113" s="151"/>
      <c r="HXA113" s="151"/>
      <c r="HXB113" s="151"/>
      <c r="HXC113" s="151"/>
      <c r="HXD113" s="151"/>
      <c r="HXE113" s="151"/>
      <c r="HXF113" s="151"/>
      <c r="HXG113" s="151"/>
      <c r="HXH113" s="151"/>
      <c r="HXI113" s="151"/>
      <c r="HXJ113" s="151"/>
      <c r="HXK113" s="151"/>
      <c r="HXL113" s="151"/>
      <c r="HXM113" s="151"/>
      <c r="HXN113" s="151"/>
      <c r="HXO113" s="151"/>
      <c r="HXP113" s="151"/>
      <c r="HXQ113" s="151"/>
      <c r="HXR113" s="151"/>
      <c r="HXS113" s="151"/>
      <c r="HXT113" s="151"/>
      <c r="HXU113" s="151"/>
      <c r="HXV113" s="151"/>
      <c r="HXW113" s="151"/>
      <c r="HXX113" s="151"/>
      <c r="HXY113" s="151"/>
      <c r="HXZ113" s="151"/>
      <c r="HYA113" s="151"/>
      <c r="HYB113" s="151"/>
      <c r="HYC113" s="151"/>
      <c r="HYD113" s="151"/>
      <c r="HYE113" s="151"/>
      <c r="HYF113" s="151"/>
      <c r="HYG113" s="151"/>
      <c r="HYH113" s="151"/>
      <c r="HYI113" s="151"/>
      <c r="HYJ113" s="151"/>
      <c r="HYK113" s="151"/>
      <c r="HYL113" s="151"/>
      <c r="HYM113" s="151"/>
      <c r="HYN113" s="151"/>
      <c r="HYO113" s="151"/>
      <c r="HYP113" s="151"/>
      <c r="HYQ113" s="151"/>
      <c r="HYR113" s="151"/>
      <c r="HYS113" s="151"/>
      <c r="HYT113" s="151"/>
      <c r="HYU113" s="151"/>
      <c r="HYV113" s="151"/>
      <c r="HYW113" s="151"/>
      <c r="HYX113" s="151"/>
      <c r="HYY113" s="151"/>
      <c r="HYZ113" s="151"/>
      <c r="HZA113" s="151"/>
      <c r="HZB113" s="151"/>
      <c r="HZC113" s="151"/>
      <c r="HZD113" s="151"/>
      <c r="HZE113" s="151"/>
      <c r="HZF113" s="151"/>
      <c r="HZG113" s="151"/>
      <c r="HZH113" s="151"/>
      <c r="HZI113" s="151"/>
      <c r="HZJ113" s="151"/>
      <c r="HZK113" s="151"/>
      <c r="HZL113" s="151"/>
      <c r="HZM113" s="151"/>
      <c r="HZN113" s="151"/>
      <c r="HZO113" s="151"/>
      <c r="HZP113" s="151"/>
      <c r="HZQ113" s="151"/>
      <c r="HZR113" s="151"/>
      <c r="HZS113" s="151"/>
      <c r="HZT113" s="151"/>
      <c r="HZU113" s="151"/>
      <c r="HZV113" s="151"/>
      <c r="HZW113" s="151"/>
      <c r="HZX113" s="151"/>
      <c r="HZY113" s="151"/>
      <c r="HZZ113" s="151"/>
      <c r="IAA113" s="151"/>
      <c r="IAB113" s="151"/>
      <c r="IAC113" s="151"/>
      <c r="IAD113" s="151"/>
      <c r="IAE113" s="151"/>
      <c r="IAF113" s="151"/>
      <c r="IAG113" s="151"/>
      <c r="IAH113" s="151"/>
      <c r="IAI113" s="151"/>
      <c r="IAJ113" s="151"/>
      <c r="IAK113" s="151"/>
      <c r="IAL113" s="151"/>
      <c r="IAM113" s="151"/>
      <c r="IAN113" s="151"/>
      <c r="IAO113" s="151"/>
      <c r="IAP113" s="151"/>
      <c r="IAQ113" s="151"/>
      <c r="IAR113" s="151"/>
      <c r="IAS113" s="151"/>
      <c r="IAT113" s="151"/>
      <c r="IAU113" s="151"/>
      <c r="IAV113" s="151"/>
      <c r="IAW113" s="151"/>
      <c r="IAX113" s="151"/>
      <c r="IAY113" s="151"/>
      <c r="IAZ113" s="151"/>
      <c r="IBA113" s="151"/>
      <c r="IBB113" s="151"/>
      <c r="IBC113" s="151"/>
      <c r="IBD113" s="151"/>
      <c r="IBE113" s="151"/>
      <c r="IBF113" s="151"/>
      <c r="IBG113" s="151"/>
      <c r="IBH113" s="151"/>
      <c r="IBI113" s="151"/>
      <c r="IBJ113" s="151"/>
      <c r="IBK113" s="151"/>
      <c r="IBL113" s="151"/>
      <c r="IBM113" s="151"/>
      <c r="IBN113" s="151"/>
      <c r="IBO113" s="151"/>
      <c r="IBP113" s="151"/>
      <c r="IBQ113" s="151"/>
      <c r="IBR113" s="151"/>
      <c r="IBS113" s="151"/>
      <c r="IBT113" s="151"/>
      <c r="IBU113" s="151"/>
      <c r="IBV113" s="151"/>
      <c r="IBW113" s="151"/>
      <c r="IBX113" s="151"/>
      <c r="IBY113" s="151"/>
      <c r="IBZ113" s="151"/>
      <c r="ICA113" s="151"/>
      <c r="ICB113" s="151"/>
      <c r="ICC113" s="151"/>
      <c r="ICD113" s="151"/>
      <c r="ICE113" s="151"/>
      <c r="ICF113" s="151"/>
      <c r="ICG113" s="151"/>
      <c r="ICH113" s="151"/>
      <c r="ICI113" s="151"/>
      <c r="ICJ113" s="151"/>
      <c r="ICK113" s="151"/>
      <c r="ICL113" s="151"/>
      <c r="ICM113" s="151"/>
      <c r="ICN113" s="151"/>
      <c r="ICO113" s="151"/>
      <c r="ICP113" s="151"/>
      <c r="ICQ113" s="151"/>
      <c r="ICR113" s="151"/>
      <c r="ICS113" s="151"/>
      <c r="ICT113" s="151"/>
      <c r="ICU113" s="151"/>
      <c r="ICV113" s="151"/>
      <c r="ICW113" s="151"/>
      <c r="ICX113" s="151"/>
      <c r="ICY113" s="151"/>
      <c r="ICZ113" s="151"/>
      <c r="IDA113" s="151"/>
      <c r="IDB113" s="151"/>
      <c r="IDC113" s="151"/>
      <c r="IDD113" s="151"/>
      <c r="IDE113" s="151"/>
      <c r="IDF113" s="151"/>
      <c r="IDG113" s="151"/>
      <c r="IDH113" s="151"/>
      <c r="IDI113" s="151"/>
      <c r="IDJ113" s="151"/>
      <c r="IDK113" s="151"/>
      <c r="IDL113" s="151"/>
      <c r="IDM113" s="151"/>
      <c r="IDN113" s="151"/>
      <c r="IDO113" s="151"/>
      <c r="IDP113" s="151"/>
      <c r="IDQ113" s="151"/>
      <c r="IDR113" s="151"/>
      <c r="IDS113" s="151"/>
      <c r="IDT113" s="151"/>
      <c r="IDU113" s="151"/>
      <c r="IDV113" s="151"/>
      <c r="IDW113" s="151"/>
      <c r="IDX113" s="151"/>
      <c r="IDY113" s="151"/>
      <c r="IDZ113" s="151"/>
      <c r="IEA113" s="151"/>
      <c r="IEB113" s="151"/>
      <c r="IEC113" s="151"/>
      <c r="IED113" s="151"/>
      <c r="IEE113" s="151"/>
      <c r="IEF113" s="151"/>
      <c r="IEG113" s="151"/>
      <c r="IEH113" s="151"/>
      <c r="IEI113" s="151"/>
      <c r="IEJ113" s="151"/>
      <c r="IEK113" s="151"/>
      <c r="IEL113" s="151"/>
      <c r="IEM113" s="151"/>
      <c r="IEN113" s="151"/>
      <c r="IEO113" s="151"/>
      <c r="IEP113" s="151"/>
      <c r="IEQ113" s="151"/>
      <c r="IER113" s="151"/>
      <c r="IES113" s="151"/>
      <c r="IET113" s="151"/>
      <c r="IEU113" s="151"/>
      <c r="IEV113" s="151"/>
      <c r="IEW113" s="151"/>
      <c r="IEX113" s="151"/>
      <c r="IEY113" s="151"/>
      <c r="IEZ113" s="151"/>
      <c r="IFA113" s="151"/>
      <c r="IFB113" s="151"/>
      <c r="IFC113" s="151"/>
      <c r="IFD113" s="151"/>
      <c r="IFE113" s="151"/>
      <c r="IFF113" s="151"/>
      <c r="IFG113" s="151"/>
      <c r="IFH113" s="151"/>
      <c r="IFI113" s="151"/>
      <c r="IFJ113" s="151"/>
      <c r="IFK113" s="151"/>
      <c r="IFL113" s="151"/>
      <c r="IFM113" s="151"/>
      <c r="IFN113" s="151"/>
      <c r="IFO113" s="151"/>
      <c r="IFP113" s="151"/>
      <c r="IFQ113" s="151"/>
      <c r="IFR113" s="151"/>
      <c r="IFS113" s="151"/>
      <c r="IFT113" s="151"/>
      <c r="IFU113" s="151"/>
      <c r="IFV113" s="151"/>
      <c r="IFW113" s="151"/>
      <c r="IFX113" s="151"/>
      <c r="IFY113" s="151"/>
      <c r="IFZ113" s="151"/>
      <c r="IGA113" s="151"/>
      <c r="IGB113" s="151"/>
      <c r="IGC113" s="151"/>
      <c r="IGD113" s="151"/>
      <c r="IGE113" s="151"/>
      <c r="IGF113" s="151"/>
      <c r="IGG113" s="151"/>
      <c r="IGH113" s="151"/>
      <c r="IGI113" s="151"/>
      <c r="IGJ113" s="151"/>
      <c r="IGK113" s="151"/>
      <c r="IGL113" s="151"/>
      <c r="IGM113" s="151"/>
      <c r="IGN113" s="151"/>
      <c r="IGO113" s="151"/>
      <c r="IGP113" s="151"/>
      <c r="IGQ113" s="151"/>
      <c r="IGR113" s="151"/>
      <c r="IGS113" s="151"/>
      <c r="IGT113" s="151"/>
      <c r="IGU113" s="151"/>
      <c r="IGV113" s="151"/>
      <c r="IGW113" s="151"/>
      <c r="IGX113" s="151"/>
      <c r="IGY113" s="151"/>
      <c r="IGZ113" s="151"/>
      <c r="IHA113" s="151"/>
      <c r="IHB113" s="151"/>
      <c r="IHC113" s="151"/>
      <c r="IHD113" s="151"/>
      <c r="IHE113" s="151"/>
      <c r="IHF113" s="151"/>
      <c r="IHG113" s="151"/>
      <c r="IHH113" s="151"/>
      <c r="IHI113" s="151"/>
      <c r="IHJ113" s="151"/>
      <c r="IHK113" s="151"/>
      <c r="IHL113" s="151"/>
      <c r="IHM113" s="151"/>
      <c r="IHN113" s="151"/>
      <c r="IHO113" s="151"/>
      <c r="IHP113" s="151"/>
      <c r="IHQ113" s="151"/>
      <c r="IHR113" s="151"/>
      <c r="IHS113" s="151"/>
      <c r="IHT113" s="151"/>
      <c r="IHU113" s="151"/>
      <c r="IHV113" s="151"/>
      <c r="IHW113" s="151"/>
      <c r="IHX113" s="151"/>
      <c r="IHY113" s="151"/>
      <c r="IHZ113" s="151"/>
      <c r="IIA113" s="151"/>
      <c r="IIB113" s="151"/>
      <c r="IIC113" s="151"/>
      <c r="IID113" s="151"/>
      <c r="IIE113" s="151"/>
      <c r="IIF113" s="151"/>
      <c r="IIG113" s="151"/>
      <c r="IIH113" s="151"/>
      <c r="III113" s="151"/>
      <c r="IIJ113" s="151"/>
      <c r="IIK113" s="151"/>
      <c r="IIL113" s="151"/>
      <c r="IIM113" s="151"/>
      <c r="IIN113" s="151"/>
      <c r="IIO113" s="151"/>
      <c r="IIP113" s="151"/>
      <c r="IIQ113" s="151"/>
      <c r="IIR113" s="151"/>
      <c r="IIS113" s="151"/>
      <c r="IIT113" s="151"/>
      <c r="IIU113" s="151"/>
      <c r="IIV113" s="151"/>
      <c r="IIW113" s="151"/>
      <c r="IIX113" s="151"/>
      <c r="IIY113" s="151"/>
      <c r="IIZ113" s="151"/>
      <c r="IJA113" s="151"/>
      <c r="IJB113" s="151"/>
      <c r="IJC113" s="151"/>
      <c r="IJD113" s="151"/>
      <c r="IJE113" s="151"/>
      <c r="IJF113" s="151"/>
      <c r="IJG113" s="151"/>
      <c r="IJH113" s="151"/>
      <c r="IJI113" s="151"/>
      <c r="IJJ113" s="151"/>
      <c r="IJK113" s="151"/>
      <c r="IJL113" s="151"/>
      <c r="IJM113" s="151"/>
      <c r="IJN113" s="151"/>
      <c r="IJO113" s="151"/>
      <c r="IJP113" s="151"/>
      <c r="IJQ113" s="151"/>
      <c r="IJR113" s="151"/>
      <c r="IJS113" s="151"/>
      <c r="IJT113" s="151"/>
      <c r="IJU113" s="151"/>
      <c r="IJV113" s="151"/>
      <c r="IJW113" s="151"/>
      <c r="IJX113" s="151"/>
      <c r="IJY113" s="151"/>
      <c r="IJZ113" s="151"/>
      <c r="IKA113" s="151"/>
      <c r="IKB113" s="151"/>
      <c r="IKC113" s="151"/>
      <c r="IKD113" s="151"/>
      <c r="IKE113" s="151"/>
      <c r="IKF113" s="151"/>
      <c r="IKG113" s="151"/>
      <c r="IKH113" s="151"/>
      <c r="IKI113" s="151"/>
      <c r="IKJ113" s="151"/>
      <c r="IKK113" s="151"/>
      <c r="IKL113" s="151"/>
      <c r="IKM113" s="151"/>
      <c r="IKN113" s="151"/>
      <c r="IKO113" s="151"/>
      <c r="IKP113" s="151"/>
      <c r="IKQ113" s="151"/>
      <c r="IKR113" s="151"/>
      <c r="IKS113" s="151"/>
      <c r="IKT113" s="151"/>
      <c r="IKU113" s="151"/>
      <c r="IKV113" s="151"/>
      <c r="IKW113" s="151"/>
      <c r="IKX113" s="151"/>
      <c r="IKY113" s="151"/>
      <c r="IKZ113" s="151"/>
      <c r="ILA113" s="151"/>
      <c r="ILB113" s="151"/>
      <c r="ILC113" s="151"/>
      <c r="ILD113" s="151"/>
      <c r="ILE113" s="151"/>
      <c r="ILF113" s="151"/>
      <c r="ILG113" s="151"/>
      <c r="ILH113" s="151"/>
      <c r="ILI113" s="151"/>
      <c r="ILJ113" s="151"/>
      <c r="ILK113" s="151"/>
      <c r="ILL113" s="151"/>
      <c r="ILM113" s="151"/>
      <c r="ILN113" s="151"/>
      <c r="ILO113" s="151"/>
      <c r="ILP113" s="151"/>
      <c r="ILQ113" s="151"/>
      <c r="ILR113" s="151"/>
      <c r="ILS113" s="151"/>
      <c r="ILT113" s="151"/>
      <c r="ILU113" s="151"/>
      <c r="ILV113" s="151"/>
      <c r="ILW113" s="151"/>
      <c r="ILX113" s="151"/>
      <c r="ILY113" s="151"/>
      <c r="ILZ113" s="151"/>
      <c r="IMA113" s="151"/>
      <c r="IMB113" s="151"/>
      <c r="IMC113" s="151"/>
      <c r="IMD113" s="151"/>
      <c r="IME113" s="151"/>
      <c r="IMF113" s="151"/>
      <c r="IMG113" s="151"/>
      <c r="IMH113" s="151"/>
      <c r="IMI113" s="151"/>
      <c r="IMJ113" s="151"/>
      <c r="IMK113" s="151"/>
      <c r="IML113" s="151"/>
      <c r="IMM113" s="151"/>
      <c r="IMN113" s="151"/>
      <c r="IMO113" s="151"/>
      <c r="IMP113" s="151"/>
      <c r="IMQ113" s="151"/>
      <c r="IMR113" s="151"/>
      <c r="IMS113" s="151"/>
      <c r="IMT113" s="151"/>
      <c r="IMU113" s="151"/>
      <c r="IMV113" s="151"/>
      <c r="IMW113" s="151"/>
      <c r="IMX113" s="151"/>
      <c r="IMY113" s="151"/>
      <c r="IMZ113" s="151"/>
      <c r="INA113" s="151"/>
      <c r="INB113" s="151"/>
      <c r="INC113" s="151"/>
      <c r="IND113" s="151"/>
      <c r="INE113" s="151"/>
      <c r="INF113" s="151"/>
      <c r="ING113" s="151"/>
      <c r="INH113" s="151"/>
      <c r="INI113" s="151"/>
      <c r="INJ113" s="151"/>
      <c r="INK113" s="151"/>
      <c r="INL113" s="151"/>
      <c r="INM113" s="151"/>
      <c r="INN113" s="151"/>
      <c r="INO113" s="151"/>
      <c r="INP113" s="151"/>
      <c r="INQ113" s="151"/>
      <c r="INR113" s="151"/>
      <c r="INS113" s="151"/>
      <c r="INT113" s="151"/>
      <c r="INU113" s="151"/>
      <c r="INV113" s="151"/>
      <c r="INW113" s="151"/>
      <c r="INX113" s="151"/>
      <c r="INY113" s="151"/>
      <c r="INZ113" s="151"/>
      <c r="IOA113" s="151"/>
      <c r="IOB113" s="151"/>
      <c r="IOC113" s="151"/>
      <c r="IOD113" s="151"/>
      <c r="IOE113" s="151"/>
      <c r="IOF113" s="151"/>
      <c r="IOG113" s="151"/>
      <c r="IOH113" s="151"/>
      <c r="IOI113" s="151"/>
      <c r="IOJ113" s="151"/>
      <c r="IOK113" s="151"/>
      <c r="IOL113" s="151"/>
      <c r="IOM113" s="151"/>
      <c r="ION113" s="151"/>
      <c r="IOO113" s="151"/>
      <c r="IOP113" s="151"/>
      <c r="IOQ113" s="151"/>
      <c r="IOR113" s="151"/>
      <c r="IOS113" s="151"/>
      <c r="IOT113" s="151"/>
      <c r="IOU113" s="151"/>
      <c r="IOV113" s="151"/>
      <c r="IOW113" s="151"/>
      <c r="IOX113" s="151"/>
      <c r="IOY113" s="151"/>
      <c r="IOZ113" s="151"/>
      <c r="IPA113" s="151"/>
      <c r="IPB113" s="151"/>
      <c r="IPC113" s="151"/>
      <c r="IPD113" s="151"/>
      <c r="IPE113" s="151"/>
      <c r="IPF113" s="151"/>
      <c r="IPG113" s="151"/>
      <c r="IPH113" s="151"/>
      <c r="IPI113" s="151"/>
      <c r="IPJ113" s="151"/>
      <c r="IPK113" s="151"/>
      <c r="IPL113" s="151"/>
      <c r="IPM113" s="151"/>
      <c r="IPN113" s="151"/>
      <c r="IPO113" s="151"/>
      <c r="IPP113" s="151"/>
      <c r="IPQ113" s="151"/>
      <c r="IPR113" s="151"/>
      <c r="IPS113" s="151"/>
      <c r="IPT113" s="151"/>
      <c r="IPU113" s="151"/>
      <c r="IPV113" s="151"/>
      <c r="IPW113" s="151"/>
      <c r="IPX113" s="151"/>
      <c r="IPY113" s="151"/>
      <c r="IPZ113" s="151"/>
      <c r="IQA113" s="151"/>
      <c r="IQB113" s="151"/>
      <c r="IQC113" s="151"/>
      <c r="IQD113" s="151"/>
      <c r="IQE113" s="151"/>
      <c r="IQF113" s="151"/>
      <c r="IQG113" s="151"/>
      <c r="IQH113" s="151"/>
      <c r="IQI113" s="151"/>
      <c r="IQJ113" s="151"/>
      <c r="IQK113" s="151"/>
      <c r="IQL113" s="151"/>
      <c r="IQM113" s="151"/>
      <c r="IQN113" s="151"/>
      <c r="IQO113" s="151"/>
      <c r="IQP113" s="151"/>
      <c r="IQQ113" s="151"/>
      <c r="IQR113" s="151"/>
      <c r="IQS113" s="151"/>
      <c r="IQT113" s="151"/>
      <c r="IQU113" s="151"/>
      <c r="IQV113" s="151"/>
      <c r="IQW113" s="151"/>
      <c r="IQX113" s="151"/>
      <c r="IQY113" s="151"/>
      <c r="IQZ113" s="151"/>
      <c r="IRA113" s="151"/>
      <c r="IRB113" s="151"/>
      <c r="IRC113" s="151"/>
      <c r="IRD113" s="151"/>
      <c r="IRE113" s="151"/>
      <c r="IRF113" s="151"/>
      <c r="IRG113" s="151"/>
      <c r="IRH113" s="151"/>
      <c r="IRI113" s="151"/>
      <c r="IRJ113" s="151"/>
      <c r="IRK113" s="151"/>
      <c r="IRL113" s="151"/>
      <c r="IRM113" s="151"/>
      <c r="IRN113" s="151"/>
      <c r="IRO113" s="151"/>
      <c r="IRP113" s="151"/>
      <c r="IRQ113" s="151"/>
      <c r="IRR113" s="151"/>
      <c r="IRS113" s="151"/>
      <c r="IRT113" s="151"/>
      <c r="IRU113" s="151"/>
      <c r="IRV113" s="151"/>
      <c r="IRW113" s="151"/>
      <c r="IRX113" s="151"/>
      <c r="IRY113" s="151"/>
      <c r="IRZ113" s="151"/>
      <c r="ISA113" s="151"/>
      <c r="ISB113" s="151"/>
      <c r="ISC113" s="151"/>
      <c r="ISD113" s="151"/>
      <c r="ISE113" s="151"/>
      <c r="ISF113" s="151"/>
      <c r="ISG113" s="151"/>
      <c r="ISH113" s="151"/>
      <c r="ISI113" s="151"/>
      <c r="ISJ113" s="151"/>
      <c r="ISK113" s="151"/>
      <c r="ISL113" s="151"/>
      <c r="ISM113" s="151"/>
      <c r="ISN113" s="151"/>
      <c r="ISO113" s="151"/>
      <c r="ISP113" s="151"/>
      <c r="ISQ113" s="151"/>
      <c r="ISR113" s="151"/>
      <c r="ISS113" s="151"/>
      <c r="IST113" s="151"/>
      <c r="ISU113" s="151"/>
      <c r="ISV113" s="151"/>
      <c r="ISW113" s="151"/>
      <c r="ISX113" s="151"/>
      <c r="ISY113" s="151"/>
      <c r="ISZ113" s="151"/>
      <c r="ITA113" s="151"/>
      <c r="ITB113" s="151"/>
      <c r="ITC113" s="151"/>
      <c r="ITD113" s="151"/>
      <c r="ITE113" s="151"/>
      <c r="ITF113" s="151"/>
      <c r="ITG113" s="151"/>
      <c r="ITH113" s="151"/>
      <c r="ITI113" s="151"/>
      <c r="ITJ113" s="151"/>
      <c r="ITK113" s="151"/>
      <c r="ITL113" s="151"/>
      <c r="ITM113" s="151"/>
      <c r="ITN113" s="151"/>
      <c r="ITO113" s="151"/>
      <c r="ITP113" s="151"/>
      <c r="ITQ113" s="151"/>
      <c r="ITR113" s="151"/>
      <c r="ITS113" s="151"/>
      <c r="ITT113" s="151"/>
      <c r="ITU113" s="151"/>
      <c r="ITV113" s="151"/>
      <c r="ITW113" s="151"/>
      <c r="ITX113" s="151"/>
      <c r="ITY113" s="151"/>
      <c r="ITZ113" s="151"/>
      <c r="IUA113" s="151"/>
      <c r="IUB113" s="151"/>
      <c r="IUC113" s="151"/>
      <c r="IUD113" s="151"/>
      <c r="IUE113" s="151"/>
      <c r="IUF113" s="151"/>
      <c r="IUG113" s="151"/>
      <c r="IUH113" s="151"/>
      <c r="IUI113" s="151"/>
      <c r="IUJ113" s="151"/>
      <c r="IUK113" s="151"/>
      <c r="IUL113" s="151"/>
      <c r="IUM113" s="151"/>
      <c r="IUN113" s="151"/>
      <c r="IUO113" s="151"/>
      <c r="IUP113" s="151"/>
      <c r="IUQ113" s="151"/>
      <c r="IUR113" s="151"/>
      <c r="IUS113" s="151"/>
      <c r="IUT113" s="151"/>
      <c r="IUU113" s="151"/>
      <c r="IUV113" s="151"/>
      <c r="IUW113" s="151"/>
      <c r="IUX113" s="151"/>
      <c r="IUY113" s="151"/>
      <c r="IUZ113" s="151"/>
      <c r="IVA113" s="151"/>
      <c r="IVB113" s="151"/>
      <c r="IVC113" s="151"/>
      <c r="IVD113" s="151"/>
      <c r="IVE113" s="151"/>
      <c r="IVF113" s="151"/>
      <c r="IVG113" s="151"/>
      <c r="IVH113" s="151"/>
      <c r="IVI113" s="151"/>
      <c r="IVJ113" s="151"/>
      <c r="IVK113" s="151"/>
      <c r="IVL113" s="151"/>
      <c r="IVM113" s="151"/>
      <c r="IVN113" s="151"/>
      <c r="IVO113" s="151"/>
      <c r="IVP113" s="151"/>
      <c r="IVQ113" s="151"/>
      <c r="IVR113" s="151"/>
      <c r="IVS113" s="151"/>
      <c r="IVT113" s="151"/>
      <c r="IVU113" s="151"/>
      <c r="IVV113" s="151"/>
      <c r="IVW113" s="151"/>
      <c r="IVX113" s="151"/>
      <c r="IVY113" s="151"/>
      <c r="IVZ113" s="151"/>
      <c r="IWA113" s="151"/>
      <c r="IWB113" s="151"/>
      <c r="IWC113" s="151"/>
      <c r="IWD113" s="151"/>
      <c r="IWE113" s="151"/>
      <c r="IWF113" s="151"/>
      <c r="IWG113" s="151"/>
      <c r="IWH113" s="151"/>
      <c r="IWI113" s="151"/>
      <c r="IWJ113" s="151"/>
      <c r="IWK113" s="151"/>
      <c r="IWL113" s="151"/>
      <c r="IWM113" s="151"/>
      <c r="IWN113" s="151"/>
      <c r="IWO113" s="151"/>
      <c r="IWP113" s="151"/>
      <c r="IWQ113" s="151"/>
      <c r="IWR113" s="151"/>
      <c r="IWS113" s="151"/>
      <c r="IWT113" s="151"/>
      <c r="IWU113" s="151"/>
      <c r="IWV113" s="151"/>
      <c r="IWW113" s="151"/>
      <c r="IWX113" s="151"/>
      <c r="IWY113" s="151"/>
      <c r="IWZ113" s="151"/>
      <c r="IXA113" s="151"/>
      <c r="IXB113" s="151"/>
      <c r="IXC113" s="151"/>
      <c r="IXD113" s="151"/>
      <c r="IXE113" s="151"/>
      <c r="IXF113" s="151"/>
      <c r="IXG113" s="151"/>
      <c r="IXH113" s="151"/>
      <c r="IXI113" s="151"/>
      <c r="IXJ113" s="151"/>
      <c r="IXK113" s="151"/>
      <c r="IXL113" s="151"/>
      <c r="IXM113" s="151"/>
      <c r="IXN113" s="151"/>
      <c r="IXO113" s="151"/>
      <c r="IXP113" s="151"/>
      <c r="IXQ113" s="151"/>
      <c r="IXR113" s="151"/>
      <c r="IXS113" s="151"/>
      <c r="IXT113" s="151"/>
      <c r="IXU113" s="151"/>
      <c r="IXV113" s="151"/>
      <c r="IXW113" s="151"/>
      <c r="IXX113" s="151"/>
      <c r="IXY113" s="151"/>
      <c r="IXZ113" s="151"/>
      <c r="IYA113" s="151"/>
      <c r="IYB113" s="151"/>
      <c r="IYC113" s="151"/>
      <c r="IYD113" s="151"/>
      <c r="IYE113" s="151"/>
      <c r="IYF113" s="151"/>
      <c r="IYG113" s="151"/>
      <c r="IYH113" s="151"/>
      <c r="IYI113" s="151"/>
      <c r="IYJ113" s="151"/>
      <c r="IYK113" s="151"/>
      <c r="IYL113" s="151"/>
      <c r="IYM113" s="151"/>
      <c r="IYN113" s="151"/>
      <c r="IYO113" s="151"/>
      <c r="IYP113" s="151"/>
      <c r="IYQ113" s="151"/>
      <c r="IYR113" s="151"/>
      <c r="IYS113" s="151"/>
      <c r="IYT113" s="151"/>
      <c r="IYU113" s="151"/>
      <c r="IYV113" s="151"/>
      <c r="IYW113" s="151"/>
      <c r="IYX113" s="151"/>
      <c r="IYY113" s="151"/>
      <c r="IYZ113" s="151"/>
      <c r="IZA113" s="151"/>
      <c r="IZB113" s="151"/>
      <c r="IZC113" s="151"/>
      <c r="IZD113" s="151"/>
      <c r="IZE113" s="151"/>
      <c r="IZF113" s="151"/>
      <c r="IZG113" s="151"/>
      <c r="IZH113" s="151"/>
      <c r="IZI113" s="151"/>
      <c r="IZJ113" s="151"/>
      <c r="IZK113" s="151"/>
      <c r="IZL113" s="151"/>
      <c r="IZM113" s="151"/>
      <c r="IZN113" s="151"/>
      <c r="IZO113" s="151"/>
      <c r="IZP113" s="151"/>
      <c r="IZQ113" s="151"/>
      <c r="IZR113" s="151"/>
      <c r="IZS113" s="151"/>
      <c r="IZT113" s="151"/>
      <c r="IZU113" s="151"/>
      <c r="IZV113" s="151"/>
      <c r="IZW113" s="151"/>
      <c r="IZX113" s="151"/>
      <c r="IZY113" s="151"/>
      <c r="IZZ113" s="151"/>
      <c r="JAA113" s="151"/>
      <c r="JAB113" s="151"/>
      <c r="JAC113" s="151"/>
      <c r="JAD113" s="151"/>
      <c r="JAE113" s="151"/>
      <c r="JAF113" s="151"/>
      <c r="JAG113" s="151"/>
      <c r="JAH113" s="151"/>
      <c r="JAI113" s="151"/>
      <c r="JAJ113" s="151"/>
      <c r="JAK113" s="151"/>
      <c r="JAL113" s="151"/>
      <c r="JAM113" s="151"/>
      <c r="JAN113" s="151"/>
      <c r="JAO113" s="151"/>
      <c r="JAP113" s="151"/>
      <c r="JAQ113" s="151"/>
      <c r="JAR113" s="151"/>
      <c r="JAS113" s="151"/>
      <c r="JAT113" s="151"/>
      <c r="JAU113" s="151"/>
      <c r="JAV113" s="151"/>
      <c r="JAW113" s="151"/>
      <c r="JAX113" s="151"/>
      <c r="JAY113" s="151"/>
      <c r="JAZ113" s="151"/>
      <c r="JBA113" s="151"/>
      <c r="JBB113" s="151"/>
      <c r="JBC113" s="151"/>
      <c r="JBD113" s="151"/>
      <c r="JBE113" s="151"/>
      <c r="JBF113" s="151"/>
      <c r="JBG113" s="151"/>
      <c r="JBH113" s="151"/>
      <c r="JBI113" s="151"/>
      <c r="JBJ113" s="151"/>
      <c r="JBK113" s="151"/>
      <c r="JBL113" s="151"/>
      <c r="JBM113" s="151"/>
      <c r="JBN113" s="151"/>
      <c r="JBO113" s="151"/>
      <c r="JBP113" s="151"/>
      <c r="JBQ113" s="151"/>
      <c r="JBR113" s="151"/>
      <c r="JBS113" s="151"/>
      <c r="JBT113" s="151"/>
      <c r="JBU113" s="151"/>
      <c r="JBV113" s="151"/>
      <c r="JBW113" s="151"/>
      <c r="JBX113" s="151"/>
      <c r="JBY113" s="151"/>
      <c r="JBZ113" s="151"/>
      <c r="JCA113" s="151"/>
      <c r="JCB113" s="151"/>
      <c r="JCC113" s="151"/>
      <c r="JCD113" s="151"/>
      <c r="JCE113" s="151"/>
      <c r="JCF113" s="151"/>
      <c r="JCG113" s="151"/>
      <c r="JCH113" s="151"/>
      <c r="JCI113" s="151"/>
      <c r="JCJ113" s="151"/>
      <c r="JCK113" s="151"/>
      <c r="JCL113" s="151"/>
      <c r="JCM113" s="151"/>
      <c r="JCN113" s="151"/>
      <c r="JCO113" s="151"/>
      <c r="JCP113" s="151"/>
      <c r="JCQ113" s="151"/>
      <c r="JCR113" s="151"/>
      <c r="JCS113" s="151"/>
      <c r="JCT113" s="151"/>
      <c r="JCU113" s="151"/>
      <c r="JCV113" s="151"/>
      <c r="JCW113" s="151"/>
      <c r="JCX113" s="151"/>
      <c r="JCY113" s="151"/>
      <c r="JCZ113" s="151"/>
      <c r="JDA113" s="151"/>
      <c r="JDB113" s="151"/>
      <c r="JDC113" s="151"/>
      <c r="JDD113" s="151"/>
      <c r="JDE113" s="151"/>
      <c r="JDF113" s="151"/>
      <c r="JDG113" s="151"/>
      <c r="JDH113" s="151"/>
      <c r="JDI113" s="151"/>
      <c r="JDJ113" s="151"/>
      <c r="JDK113" s="151"/>
      <c r="JDL113" s="151"/>
      <c r="JDM113" s="151"/>
      <c r="JDN113" s="151"/>
      <c r="JDO113" s="151"/>
      <c r="JDP113" s="151"/>
      <c r="JDQ113" s="151"/>
      <c r="JDR113" s="151"/>
      <c r="JDS113" s="151"/>
      <c r="JDT113" s="151"/>
      <c r="JDU113" s="151"/>
      <c r="JDV113" s="151"/>
      <c r="JDW113" s="151"/>
      <c r="JDX113" s="151"/>
      <c r="JDY113" s="151"/>
      <c r="JDZ113" s="151"/>
      <c r="JEA113" s="151"/>
      <c r="JEB113" s="151"/>
      <c r="JEC113" s="151"/>
      <c r="JED113" s="151"/>
      <c r="JEE113" s="151"/>
      <c r="JEF113" s="151"/>
      <c r="JEG113" s="151"/>
      <c r="JEH113" s="151"/>
      <c r="JEI113" s="151"/>
      <c r="JEJ113" s="151"/>
      <c r="JEK113" s="151"/>
      <c r="JEL113" s="151"/>
      <c r="JEM113" s="151"/>
      <c r="JEN113" s="151"/>
      <c r="JEO113" s="151"/>
      <c r="JEP113" s="151"/>
      <c r="JEQ113" s="151"/>
      <c r="JER113" s="151"/>
      <c r="JES113" s="151"/>
      <c r="JET113" s="151"/>
      <c r="JEU113" s="151"/>
      <c r="JEV113" s="151"/>
      <c r="JEW113" s="151"/>
      <c r="JEX113" s="151"/>
      <c r="JEY113" s="151"/>
      <c r="JEZ113" s="151"/>
      <c r="JFA113" s="151"/>
      <c r="JFB113" s="151"/>
      <c r="JFC113" s="151"/>
      <c r="JFD113" s="151"/>
      <c r="JFE113" s="151"/>
      <c r="JFF113" s="151"/>
      <c r="JFG113" s="151"/>
      <c r="JFH113" s="151"/>
      <c r="JFI113" s="151"/>
      <c r="JFJ113" s="151"/>
      <c r="JFK113" s="151"/>
      <c r="JFL113" s="151"/>
      <c r="JFM113" s="151"/>
      <c r="JFN113" s="151"/>
      <c r="JFO113" s="151"/>
      <c r="JFP113" s="151"/>
      <c r="JFQ113" s="151"/>
      <c r="JFR113" s="151"/>
      <c r="JFS113" s="151"/>
      <c r="JFT113" s="151"/>
      <c r="JFU113" s="151"/>
      <c r="JFV113" s="151"/>
      <c r="JFW113" s="151"/>
      <c r="JFX113" s="151"/>
      <c r="JFY113" s="151"/>
      <c r="JFZ113" s="151"/>
      <c r="JGA113" s="151"/>
      <c r="JGB113" s="151"/>
      <c r="JGC113" s="151"/>
      <c r="JGD113" s="151"/>
      <c r="JGE113" s="151"/>
      <c r="JGF113" s="151"/>
      <c r="JGG113" s="151"/>
      <c r="JGH113" s="151"/>
      <c r="JGI113" s="151"/>
      <c r="JGJ113" s="151"/>
      <c r="JGK113" s="151"/>
      <c r="JGL113" s="151"/>
      <c r="JGM113" s="151"/>
      <c r="JGN113" s="151"/>
      <c r="JGO113" s="151"/>
      <c r="JGP113" s="151"/>
      <c r="JGQ113" s="151"/>
      <c r="JGR113" s="151"/>
      <c r="JGS113" s="151"/>
      <c r="JGT113" s="151"/>
      <c r="JGU113" s="151"/>
      <c r="JGV113" s="151"/>
      <c r="JGW113" s="151"/>
      <c r="JGX113" s="151"/>
      <c r="JGY113" s="151"/>
      <c r="JGZ113" s="151"/>
      <c r="JHA113" s="151"/>
      <c r="JHB113" s="151"/>
      <c r="JHC113" s="151"/>
      <c r="JHD113" s="151"/>
      <c r="JHE113" s="151"/>
      <c r="JHF113" s="151"/>
      <c r="JHG113" s="151"/>
      <c r="JHH113" s="151"/>
      <c r="JHI113" s="151"/>
      <c r="JHJ113" s="151"/>
      <c r="JHK113" s="151"/>
      <c r="JHL113" s="151"/>
      <c r="JHM113" s="151"/>
      <c r="JHN113" s="151"/>
      <c r="JHO113" s="151"/>
      <c r="JHP113" s="151"/>
      <c r="JHQ113" s="151"/>
      <c r="JHR113" s="151"/>
      <c r="JHS113" s="151"/>
      <c r="JHT113" s="151"/>
      <c r="JHU113" s="151"/>
      <c r="JHV113" s="151"/>
      <c r="JHW113" s="151"/>
      <c r="JHX113" s="151"/>
      <c r="JHY113" s="151"/>
      <c r="JHZ113" s="151"/>
      <c r="JIA113" s="151"/>
      <c r="JIB113" s="151"/>
      <c r="JIC113" s="151"/>
      <c r="JID113" s="151"/>
      <c r="JIE113" s="151"/>
      <c r="JIF113" s="151"/>
      <c r="JIG113" s="151"/>
      <c r="JIH113" s="151"/>
      <c r="JII113" s="151"/>
      <c r="JIJ113" s="151"/>
      <c r="JIK113" s="151"/>
      <c r="JIL113" s="151"/>
      <c r="JIM113" s="151"/>
      <c r="JIN113" s="151"/>
      <c r="JIO113" s="151"/>
      <c r="JIP113" s="151"/>
      <c r="JIQ113" s="151"/>
      <c r="JIR113" s="151"/>
      <c r="JIS113" s="151"/>
      <c r="JIT113" s="151"/>
      <c r="JIU113" s="151"/>
      <c r="JIV113" s="151"/>
      <c r="JIW113" s="151"/>
      <c r="JIX113" s="151"/>
      <c r="JIY113" s="151"/>
      <c r="JIZ113" s="151"/>
      <c r="JJA113" s="151"/>
      <c r="JJB113" s="151"/>
      <c r="JJC113" s="151"/>
      <c r="JJD113" s="151"/>
      <c r="JJE113" s="151"/>
      <c r="JJF113" s="151"/>
      <c r="JJG113" s="151"/>
      <c r="JJH113" s="151"/>
      <c r="JJI113" s="151"/>
      <c r="JJJ113" s="151"/>
      <c r="JJK113" s="151"/>
      <c r="JJL113" s="151"/>
      <c r="JJM113" s="151"/>
      <c r="JJN113" s="151"/>
      <c r="JJO113" s="151"/>
      <c r="JJP113" s="151"/>
      <c r="JJQ113" s="151"/>
      <c r="JJR113" s="151"/>
      <c r="JJS113" s="151"/>
      <c r="JJT113" s="151"/>
      <c r="JJU113" s="151"/>
      <c r="JJV113" s="151"/>
      <c r="JJW113" s="151"/>
      <c r="JJX113" s="151"/>
      <c r="JJY113" s="151"/>
      <c r="JJZ113" s="151"/>
      <c r="JKA113" s="151"/>
      <c r="JKB113" s="151"/>
      <c r="JKC113" s="151"/>
      <c r="JKD113" s="151"/>
      <c r="JKE113" s="151"/>
      <c r="JKF113" s="151"/>
      <c r="JKG113" s="151"/>
      <c r="JKH113" s="151"/>
      <c r="JKI113" s="151"/>
      <c r="JKJ113" s="151"/>
      <c r="JKK113" s="151"/>
      <c r="JKL113" s="151"/>
      <c r="JKM113" s="151"/>
      <c r="JKN113" s="151"/>
      <c r="JKO113" s="151"/>
      <c r="JKP113" s="151"/>
      <c r="JKQ113" s="151"/>
      <c r="JKR113" s="151"/>
      <c r="JKS113" s="151"/>
      <c r="JKT113" s="151"/>
      <c r="JKU113" s="151"/>
      <c r="JKV113" s="151"/>
      <c r="JKW113" s="151"/>
      <c r="JKX113" s="151"/>
      <c r="JKY113" s="151"/>
      <c r="JKZ113" s="151"/>
      <c r="JLA113" s="151"/>
      <c r="JLB113" s="151"/>
      <c r="JLC113" s="151"/>
      <c r="JLD113" s="151"/>
      <c r="JLE113" s="151"/>
      <c r="JLF113" s="151"/>
      <c r="JLG113" s="151"/>
      <c r="JLH113" s="151"/>
      <c r="JLI113" s="151"/>
      <c r="JLJ113" s="151"/>
      <c r="JLK113" s="151"/>
      <c r="JLL113" s="151"/>
      <c r="JLM113" s="151"/>
      <c r="JLN113" s="151"/>
      <c r="JLO113" s="151"/>
      <c r="JLP113" s="151"/>
      <c r="JLQ113" s="151"/>
      <c r="JLR113" s="151"/>
      <c r="JLS113" s="151"/>
      <c r="JLT113" s="151"/>
      <c r="JLU113" s="151"/>
      <c r="JLV113" s="151"/>
      <c r="JLW113" s="151"/>
      <c r="JLX113" s="151"/>
      <c r="JLY113" s="151"/>
      <c r="JLZ113" s="151"/>
      <c r="JMA113" s="151"/>
      <c r="JMB113" s="151"/>
      <c r="JMC113" s="151"/>
      <c r="JMD113" s="151"/>
      <c r="JME113" s="151"/>
      <c r="JMF113" s="151"/>
      <c r="JMG113" s="151"/>
      <c r="JMH113" s="151"/>
      <c r="JMI113" s="151"/>
      <c r="JMJ113" s="151"/>
      <c r="JMK113" s="151"/>
      <c r="JML113" s="151"/>
      <c r="JMM113" s="151"/>
      <c r="JMN113" s="151"/>
      <c r="JMO113" s="151"/>
      <c r="JMP113" s="151"/>
      <c r="JMQ113" s="151"/>
      <c r="JMR113" s="151"/>
      <c r="JMS113" s="151"/>
      <c r="JMT113" s="151"/>
      <c r="JMU113" s="151"/>
      <c r="JMV113" s="151"/>
      <c r="JMW113" s="151"/>
      <c r="JMX113" s="151"/>
      <c r="JMY113" s="151"/>
      <c r="JMZ113" s="151"/>
      <c r="JNA113" s="151"/>
      <c r="JNB113" s="151"/>
      <c r="JNC113" s="151"/>
      <c r="JND113" s="151"/>
      <c r="JNE113" s="151"/>
      <c r="JNF113" s="151"/>
      <c r="JNG113" s="151"/>
      <c r="JNH113" s="151"/>
      <c r="JNI113" s="151"/>
      <c r="JNJ113" s="151"/>
      <c r="JNK113" s="151"/>
      <c r="JNL113" s="151"/>
      <c r="JNM113" s="151"/>
      <c r="JNN113" s="151"/>
      <c r="JNO113" s="151"/>
      <c r="JNP113" s="151"/>
      <c r="JNQ113" s="151"/>
      <c r="JNR113" s="151"/>
      <c r="JNS113" s="151"/>
      <c r="JNT113" s="151"/>
      <c r="JNU113" s="151"/>
      <c r="JNV113" s="151"/>
      <c r="JNW113" s="151"/>
      <c r="JNX113" s="151"/>
      <c r="JNY113" s="151"/>
      <c r="JNZ113" s="151"/>
      <c r="JOA113" s="151"/>
      <c r="JOB113" s="151"/>
      <c r="JOC113" s="151"/>
      <c r="JOD113" s="151"/>
      <c r="JOE113" s="151"/>
      <c r="JOF113" s="151"/>
      <c r="JOG113" s="151"/>
      <c r="JOH113" s="151"/>
      <c r="JOI113" s="151"/>
      <c r="JOJ113" s="151"/>
      <c r="JOK113" s="151"/>
      <c r="JOL113" s="151"/>
      <c r="JOM113" s="151"/>
      <c r="JON113" s="151"/>
      <c r="JOO113" s="151"/>
      <c r="JOP113" s="151"/>
      <c r="JOQ113" s="151"/>
      <c r="JOR113" s="151"/>
      <c r="JOS113" s="151"/>
      <c r="JOT113" s="151"/>
      <c r="JOU113" s="151"/>
      <c r="JOV113" s="151"/>
      <c r="JOW113" s="151"/>
      <c r="JOX113" s="151"/>
      <c r="JOY113" s="151"/>
      <c r="JOZ113" s="151"/>
      <c r="JPA113" s="151"/>
      <c r="JPB113" s="151"/>
      <c r="JPC113" s="151"/>
      <c r="JPD113" s="151"/>
      <c r="JPE113" s="151"/>
      <c r="JPF113" s="151"/>
      <c r="JPG113" s="151"/>
      <c r="JPH113" s="151"/>
      <c r="JPI113" s="151"/>
      <c r="JPJ113" s="151"/>
      <c r="JPK113" s="151"/>
      <c r="JPL113" s="151"/>
      <c r="JPM113" s="151"/>
      <c r="JPN113" s="151"/>
      <c r="JPO113" s="151"/>
      <c r="JPP113" s="151"/>
      <c r="JPQ113" s="151"/>
      <c r="JPR113" s="151"/>
      <c r="JPS113" s="151"/>
      <c r="JPT113" s="151"/>
      <c r="JPU113" s="151"/>
      <c r="JPV113" s="151"/>
      <c r="JPW113" s="151"/>
      <c r="JPX113" s="151"/>
      <c r="JPY113" s="151"/>
      <c r="JPZ113" s="151"/>
      <c r="JQA113" s="151"/>
      <c r="JQB113" s="151"/>
      <c r="JQC113" s="151"/>
      <c r="JQD113" s="151"/>
      <c r="JQE113" s="151"/>
      <c r="JQF113" s="151"/>
      <c r="JQG113" s="151"/>
      <c r="JQH113" s="151"/>
      <c r="JQI113" s="151"/>
      <c r="JQJ113" s="151"/>
      <c r="JQK113" s="151"/>
      <c r="JQL113" s="151"/>
      <c r="JQM113" s="151"/>
      <c r="JQN113" s="151"/>
      <c r="JQO113" s="151"/>
      <c r="JQP113" s="151"/>
      <c r="JQQ113" s="151"/>
      <c r="JQR113" s="151"/>
      <c r="JQS113" s="151"/>
      <c r="JQT113" s="151"/>
      <c r="JQU113" s="151"/>
      <c r="JQV113" s="151"/>
      <c r="JQW113" s="151"/>
      <c r="JQX113" s="151"/>
      <c r="JQY113" s="151"/>
      <c r="JQZ113" s="151"/>
      <c r="JRA113" s="151"/>
      <c r="JRB113" s="151"/>
      <c r="JRC113" s="151"/>
      <c r="JRD113" s="151"/>
      <c r="JRE113" s="151"/>
      <c r="JRF113" s="151"/>
      <c r="JRG113" s="151"/>
      <c r="JRH113" s="151"/>
      <c r="JRI113" s="151"/>
      <c r="JRJ113" s="151"/>
      <c r="JRK113" s="151"/>
      <c r="JRL113" s="151"/>
      <c r="JRM113" s="151"/>
      <c r="JRN113" s="151"/>
      <c r="JRO113" s="151"/>
      <c r="JRP113" s="151"/>
      <c r="JRQ113" s="151"/>
      <c r="JRR113" s="151"/>
      <c r="JRS113" s="151"/>
      <c r="JRT113" s="151"/>
      <c r="JRU113" s="151"/>
      <c r="JRV113" s="151"/>
      <c r="JRW113" s="151"/>
      <c r="JRX113" s="151"/>
      <c r="JRY113" s="151"/>
      <c r="JRZ113" s="151"/>
      <c r="JSA113" s="151"/>
      <c r="JSB113" s="151"/>
      <c r="JSC113" s="151"/>
      <c r="JSD113" s="151"/>
      <c r="JSE113" s="151"/>
      <c r="JSF113" s="151"/>
      <c r="JSG113" s="151"/>
      <c r="JSH113" s="151"/>
      <c r="JSI113" s="151"/>
      <c r="JSJ113" s="151"/>
      <c r="JSK113" s="151"/>
      <c r="JSL113" s="151"/>
      <c r="JSM113" s="151"/>
      <c r="JSN113" s="151"/>
      <c r="JSO113" s="151"/>
      <c r="JSP113" s="151"/>
      <c r="JSQ113" s="151"/>
      <c r="JSR113" s="151"/>
      <c r="JSS113" s="151"/>
      <c r="JST113" s="151"/>
      <c r="JSU113" s="151"/>
      <c r="JSV113" s="151"/>
      <c r="JSW113" s="151"/>
      <c r="JSX113" s="151"/>
      <c r="JSY113" s="151"/>
      <c r="JSZ113" s="151"/>
      <c r="JTA113" s="151"/>
      <c r="JTB113" s="151"/>
      <c r="JTC113" s="151"/>
      <c r="JTD113" s="151"/>
      <c r="JTE113" s="151"/>
      <c r="JTF113" s="151"/>
      <c r="JTG113" s="151"/>
      <c r="JTH113" s="151"/>
      <c r="JTI113" s="151"/>
      <c r="JTJ113" s="151"/>
      <c r="JTK113" s="151"/>
      <c r="JTL113" s="151"/>
      <c r="JTM113" s="151"/>
      <c r="JTN113" s="151"/>
      <c r="JTO113" s="151"/>
      <c r="JTP113" s="151"/>
      <c r="JTQ113" s="151"/>
      <c r="JTR113" s="151"/>
      <c r="JTS113" s="151"/>
      <c r="JTT113" s="151"/>
      <c r="JTU113" s="151"/>
      <c r="JTV113" s="151"/>
      <c r="JTW113" s="151"/>
      <c r="JTX113" s="151"/>
      <c r="JTY113" s="151"/>
      <c r="JTZ113" s="151"/>
      <c r="JUA113" s="151"/>
      <c r="JUB113" s="151"/>
      <c r="JUC113" s="151"/>
      <c r="JUD113" s="151"/>
      <c r="JUE113" s="151"/>
      <c r="JUF113" s="151"/>
      <c r="JUG113" s="151"/>
      <c r="JUH113" s="151"/>
      <c r="JUI113" s="151"/>
      <c r="JUJ113" s="151"/>
      <c r="JUK113" s="151"/>
      <c r="JUL113" s="151"/>
      <c r="JUM113" s="151"/>
      <c r="JUN113" s="151"/>
      <c r="JUO113" s="151"/>
      <c r="JUP113" s="151"/>
      <c r="JUQ113" s="151"/>
      <c r="JUR113" s="151"/>
      <c r="JUS113" s="151"/>
      <c r="JUT113" s="151"/>
      <c r="JUU113" s="151"/>
      <c r="JUV113" s="151"/>
      <c r="JUW113" s="151"/>
      <c r="JUX113" s="151"/>
      <c r="JUY113" s="151"/>
      <c r="JUZ113" s="151"/>
      <c r="JVA113" s="151"/>
      <c r="JVB113" s="151"/>
      <c r="JVC113" s="151"/>
      <c r="JVD113" s="151"/>
      <c r="JVE113" s="151"/>
      <c r="JVF113" s="151"/>
      <c r="JVG113" s="151"/>
      <c r="JVH113" s="151"/>
      <c r="JVI113" s="151"/>
      <c r="JVJ113" s="151"/>
      <c r="JVK113" s="151"/>
      <c r="JVL113" s="151"/>
      <c r="JVM113" s="151"/>
      <c r="JVN113" s="151"/>
      <c r="JVO113" s="151"/>
      <c r="JVP113" s="151"/>
      <c r="JVQ113" s="151"/>
      <c r="JVR113" s="151"/>
      <c r="JVS113" s="151"/>
      <c r="JVT113" s="151"/>
      <c r="JVU113" s="151"/>
      <c r="JVV113" s="151"/>
      <c r="JVW113" s="151"/>
      <c r="JVX113" s="151"/>
      <c r="JVY113" s="151"/>
      <c r="JVZ113" s="151"/>
      <c r="JWA113" s="151"/>
      <c r="JWB113" s="151"/>
      <c r="JWC113" s="151"/>
      <c r="JWD113" s="151"/>
      <c r="JWE113" s="151"/>
      <c r="JWF113" s="151"/>
      <c r="JWG113" s="151"/>
      <c r="JWH113" s="151"/>
      <c r="JWI113" s="151"/>
      <c r="JWJ113" s="151"/>
      <c r="JWK113" s="151"/>
      <c r="JWL113" s="151"/>
      <c r="JWM113" s="151"/>
      <c r="JWN113" s="151"/>
      <c r="JWO113" s="151"/>
      <c r="JWP113" s="151"/>
      <c r="JWQ113" s="151"/>
      <c r="JWR113" s="151"/>
      <c r="JWS113" s="151"/>
      <c r="JWT113" s="151"/>
      <c r="JWU113" s="151"/>
      <c r="JWV113" s="151"/>
      <c r="JWW113" s="151"/>
      <c r="JWX113" s="151"/>
      <c r="JWY113" s="151"/>
      <c r="JWZ113" s="151"/>
      <c r="JXA113" s="151"/>
      <c r="JXB113" s="151"/>
      <c r="JXC113" s="151"/>
      <c r="JXD113" s="151"/>
      <c r="JXE113" s="151"/>
      <c r="JXF113" s="151"/>
      <c r="JXG113" s="151"/>
      <c r="JXH113" s="151"/>
      <c r="JXI113" s="151"/>
      <c r="JXJ113" s="151"/>
      <c r="JXK113" s="151"/>
      <c r="JXL113" s="151"/>
      <c r="JXM113" s="151"/>
      <c r="JXN113" s="151"/>
      <c r="JXO113" s="151"/>
      <c r="JXP113" s="151"/>
      <c r="JXQ113" s="151"/>
      <c r="JXR113" s="151"/>
      <c r="JXS113" s="151"/>
      <c r="JXT113" s="151"/>
      <c r="JXU113" s="151"/>
      <c r="JXV113" s="151"/>
      <c r="JXW113" s="151"/>
      <c r="JXX113" s="151"/>
      <c r="JXY113" s="151"/>
      <c r="JXZ113" s="151"/>
      <c r="JYA113" s="151"/>
      <c r="JYB113" s="151"/>
      <c r="JYC113" s="151"/>
      <c r="JYD113" s="151"/>
      <c r="JYE113" s="151"/>
      <c r="JYF113" s="151"/>
      <c r="JYG113" s="151"/>
      <c r="JYH113" s="151"/>
      <c r="JYI113" s="151"/>
      <c r="JYJ113" s="151"/>
      <c r="JYK113" s="151"/>
      <c r="JYL113" s="151"/>
      <c r="JYM113" s="151"/>
      <c r="JYN113" s="151"/>
      <c r="JYO113" s="151"/>
      <c r="JYP113" s="151"/>
      <c r="JYQ113" s="151"/>
      <c r="JYR113" s="151"/>
      <c r="JYS113" s="151"/>
      <c r="JYT113" s="151"/>
      <c r="JYU113" s="151"/>
      <c r="JYV113" s="151"/>
      <c r="JYW113" s="151"/>
      <c r="JYX113" s="151"/>
      <c r="JYY113" s="151"/>
      <c r="JYZ113" s="151"/>
      <c r="JZA113" s="151"/>
      <c r="JZB113" s="151"/>
      <c r="JZC113" s="151"/>
      <c r="JZD113" s="151"/>
      <c r="JZE113" s="151"/>
      <c r="JZF113" s="151"/>
      <c r="JZG113" s="151"/>
      <c r="JZH113" s="151"/>
      <c r="JZI113" s="151"/>
      <c r="JZJ113" s="151"/>
      <c r="JZK113" s="151"/>
      <c r="JZL113" s="151"/>
      <c r="JZM113" s="151"/>
      <c r="JZN113" s="151"/>
      <c r="JZO113" s="151"/>
      <c r="JZP113" s="151"/>
      <c r="JZQ113" s="151"/>
      <c r="JZR113" s="151"/>
      <c r="JZS113" s="151"/>
      <c r="JZT113" s="151"/>
      <c r="JZU113" s="151"/>
      <c r="JZV113" s="151"/>
      <c r="JZW113" s="151"/>
      <c r="JZX113" s="151"/>
      <c r="JZY113" s="151"/>
      <c r="JZZ113" s="151"/>
      <c r="KAA113" s="151"/>
      <c r="KAB113" s="151"/>
      <c r="KAC113" s="151"/>
      <c r="KAD113" s="151"/>
      <c r="KAE113" s="151"/>
      <c r="KAF113" s="151"/>
      <c r="KAG113" s="151"/>
      <c r="KAH113" s="151"/>
      <c r="KAI113" s="151"/>
      <c r="KAJ113" s="151"/>
      <c r="KAK113" s="151"/>
      <c r="KAL113" s="151"/>
      <c r="KAM113" s="151"/>
      <c r="KAN113" s="151"/>
      <c r="KAO113" s="151"/>
      <c r="KAP113" s="151"/>
      <c r="KAQ113" s="151"/>
      <c r="KAR113" s="151"/>
      <c r="KAS113" s="151"/>
      <c r="KAT113" s="151"/>
      <c r="KAU113" s="151"/>
      <c r="KAV113" s="151"/>
      <c r="KAW113" s="151"/>
      <c r="KAX113" s="151"/>
      <c r="KAY113" s="151"/>
      <c r="KAZ113" s="151"/>
      <c r="KBA113" s="151"/>
      <c r="KBB113" s="151"/>
      <c r="KBC113" s="151"/>
      <c r="KBD113" s="151"/>
      <c r="KBE113" s="151"/>
      <c r="KBF113" s="151"/>
      <c r="KBG113" s="151"/>
      <c r="KBH113" s="151"/>
      <c r="KBI113" s="151"/>
      <c r="KBJ113" s="151"/>
      <c r="KBK113" s="151"/>
      <c r="KBL113" s="151"/>
      <c r="KBM113" s="151"/>
      <c r="KBN113" s="151"/>
      <c r="KBO113" s="151"/>
      <c r="KBP113" s="151"/>
      <c r="KBQ113" s="151"/>
      <c r="KBR113" s="151"/>
      <c r="KBS113" s="151"/>
      <c r="KBT113" s="151"/>
      <c r="KBU113" s="151"/>
      <c r="KBV113" s="151"/>
      <c r="KBW113" s="151"/>
      <c r="KBX113" s="151"/>
      <c r="KBY113" s="151"/>
      <c r="KBZ113" s="151"/>
      <c r="KCA113" s="151"/>
      <c r="KCB113" s="151"/>
      <c r="KCC113" s="151"/>
      <c r="KCD113" s="151"/>
      <c r="KCE113" s="151"/>
      <c r="KCF113" s="151"/>
      <c r="KCG113" s="151"/>
      <c r="KCH113" s="151"/>
      <c r="KCI113" s="151"/>
      <c r="KCJ113" s="151"/>
      <c r="KCK113" s="151"/>
      <c r="KCL113" s="151"/>
      <c r="KCM113" s="151"/>
      <c r="KCN113" s="151"/>
      <c r="KCO113" s="151"/>
      <c r="KCP113" s="151"/>
      <c r="KCQ113" s="151"/>
      <c r="KCR113" s="151"/>
      <c r="KCS113" s="151"/>
      <c r="KCT113" s="151"/>
      <c r="KCU113" s="151"/>
      <c r="KCV113" s="151"/>
      <c r="KCW113" s="151"/>
      <c r="KCX113" s="151"/>
      <c r="KCY113" s="151"/>
      <c r="KCZ113" s="151"/>
      <c r="KDA113" s="151"/>
      <c r="KDB113" s="151"/>
      <c r="KDC113" s="151"/>
      <c r="KDD113" s="151"/>
      <c r="KDE113" s="151"/>
      <c r="KDF113" s="151"/>
      <c r="KDG113" s="151"/>
      <c r="KDH113" s="151"/>
      <c r="KDI113" s="151"/>
      <c r="KDJ113" s="151"/>
      <c r="KDK113" s="151"/>
      <c r="KDL113" s="151"/>
      <c r="KDM113" s="151"/>
      <c r="KDN113" s="151"/>
      <c r="KDO113" s="151"/>
      <c r="KDP113" s="151"/>
      <c r="KDQ113" s="151"/>
      <c r="KDR113" s="151"/>
      <c r="KDS113" s="151"/>
      <c r="KDT113" s="151"/>
      <c r="KDU113" s="151"/>
      <c r="KDV113" s="151"/>
      <c r="KDW113" s="151"/>
      <c r="KDX113" s="151"/>
      <c r="KDY113" s="151"/>
      <c r="KDZ113" s="151"/>
      <c r="KEA113" s="151"/>
      <c r="KEB113" s="151"/>
      <c r="KEC113" s="151"/>
      <c r="KED113" s="151"/>
      <c r="KEE113" s="151"/>
      <c r="KEF113" s="151"/>
      <c r="KEG113" s="151"/>
      <c r="KEH113" s="151"/>
      <c r="KEI113" s="151"/>
      <c r="KEJ113" s="151"/>
      <c r="KEK113" s="151"/>
      <c r="KEL113" s="151"/>
      <c r="KEM113" s="151"/>
      <c r="KEN113" s="151"/>
      <c r="KEO113" s="151"/>
      <c r="KEP113" s="151"/>
      <c r="KEQ113" s="151"/>
      <c r="KER113" s="151"/>
      <c r="KES113" s="151"/>
      <c r="KET113" s="151"/>
      <c r="KEU113" s="151"/>
      <c r="KEV113" s="151"/>
      <c r="KEW113" s="151"/>
      <c r="KEX113" s="151"/>
      <c r="KEY113" s="151"/>
      <c r="KEZ113" s="151"/>
      <c r="KFA113" s="151"/>
      <c r="KFB113" s="151"/>
      <c r="KFC113" s="151"/>
      <c r="KFD113" s="151"/>
      <c r="KFE113" s="151"/>
      <c r="KFF113" s="151"/>
      <c r="KFG113" s="151"/>
      <c r="KFH113" s="151"/>
      <c r="KFI113" s="151"/>
      <c r="KFJ113" s="151"/>
      <c r="KFK113" s="151"/>
      <c r="KFL113" s="151"/>
      <c r="KFM113" s="151"/>
      <c r="KFN113" s="151"/>
      <c r="KFO113" s="151"/>
      <c r="KFP113" s="151"/>
      <c r="KFQ113" s="151"/>
      <c r="KFR113" s="151"/>
      <c r="KFS113" s="151"/>
      <c r="KFT113" s="151"/>
      <c r="KFU113" s="151"/>
      <c r="KFV113" s="151"/>
      <c r="KFW113" s="151"/>
      <c r="KFX113" s="151"/>
      <c r="KFY113" s="151"/>
      <c r="KFZ113" s="151"/>
      <c r="KGA113" s="151"/>
      <c r="KGB113" s="151"/>
      <c r="KGC113" s="151"/>
      <c r="KGD113" s="151"/>
      <c r="KGE113" s="151"/>
      <c r="KGF113" s="151"/>
      <c r="KGG113" s="151"/>
      <c r="KGH113" s="151"/>
      <c r="KGI113" s="151"/>
      <c r="KGJ113" s="151"/>
      <c r="KGK113" s="151"/>
      <c r="KGL113" s="151"/>
      <c r="KGM113" s="151"/>
      <c r="KGN113" s="151"/>
      <c r="KGO113" s="151"/>
      <c r="KGP113" s="151"/>
      <c r="KGQ113" s="151"/>
      <c r="KGR113" s="151"/>
      <c r="KGS113" s="151"/>
      <c r="KGT113" s="151"/>
      <c r="KGU113" s="151"/>
      <c r="KGV113" s="151"/>
      <c r="KGW113" s="151"/>
      <c r="KGX113" s="151"/>
      <c r="KGY113" s="151"/>
      <c r="KGZ113" s="151"/>
      <c r="KHA113" s="151"/>
      <c r="KHB113" s="151"/>
      <c r="KHC113" s="151"/>
      <c r="KHD113" s="151"/>
      <c r="KHE113" s="151"/>
      <c r="KHF113" s="151"/>
      <c r="KHG113" s="151"/>
      <c r="KHH113" s="151"/>
      <c r="KHI113" s="151"/>
      <c r="KHJ113" s="151"/>
      <c r="KHK113" s="151"/>
      <c r="KHL113" s="151"/>
      <c r="KHM113" s="151"/>
      <c r="KHN113" s="151"/>
      <c r="KHO113" s="151"/>
      <c r="KHP113" s="151"/>
      <c r="KHQ113" s="151"/>
      <c r="KHR113" s="151"/>
      <c r="KHS113" s="151"/>
      <c r="KHT113" s="151"/>
      <c r="KHU113" s="151"/>
      <c r="KHV113" s="151"/>
      <c r="KHW113" s="151"/>
      <c r="KHX113" s="151"/>
      <c r="KHY113" s="151"/>
      <c r="KHZ113" s="151"/>
      <c r="KIA113" s="151"/>
      <c r="KIB113" s="151"/>
      <c r="KIC113" s="151"/>
      <c r="KID113" s="151"/>
      <c r="KIE113" s="151"/>
      <c r="KIF113" s="151"/>
      <c r="KIG113" s="151"/>
      <c r="KIH113" s="151"/>
      <c r="KII113" s="151"/>
      <c r="KIJ113" s="151"/>
      <c r="KIK113" s="151"/>
      <c r="KIL113" s="151"/>
      <c r="KIM113" s="151"/>
      <c r="KIN113" s="151"/>
      <c r="KIO113" s="151"/>
      <c r="KIP113" s="151"/>
      <c r="KIQ113" s="151"/>
      <c r="KIR113" s="151"/>
      <c r="KIS113" s="151"/>
      <c r="KIT113" s="151"/>
      <c r="KIU113" s="151"/>
      <c r="KIV113" s="151"/>
      <c r="KIW113" s="151"/>
      <c r="KIX113" s="151"/>
      <c r="KIY113" s="151"/>
      <c r="KIZ113" s="151"/>
      <c r="KJA113" s="151"/>
      <c r="KJB113" s="151"/>
      <c r="KJC113" s="151"/>
      <c r="KJD113" s="151"/>
      <c r="KJE113" s="151"/>
      <c r="KJF113" s="151"/>
      <c r="KJG113" s="151"/>
      <c r="KJH113" s="151"/>
      <c r="KJI113" s="151"/>
      <c r="KJJ113" s="151"/>
      <c r="KJK113" s="151"/>
      <c r="KJL113" s="151"/>
      <c r="KJM113" s="151"/>
      <c r="KJN113" s="151"/>
      <c r="KJO113" s="151"/>
      <c r="KJP113" s="151"/>
      <c r="KJQ113" s="151"/>
      <c r="KJR113" s="151"/>
      <c r="KJS113" s="151"/>
      <c r="KJT113" s="151"/>
      <c r="KJU113" s="151"/>
      <c r="KJV113" s="151"/>
      <c r="KJW113" s="151"/>
      <c r="KJX113" s="151"/>
      <c r="KJY113" s="151"/>
      <c r="KJZ113" s="151"/>
      <c r="KKA113" s="151"/>
      <c r="KKB113" s="151"/>
      <c r="KKC113" s="151"/>
      <c r="KKD113" s="151"/>
      <c r="KKE113" s="151"/>
      <c r="KKF113" s="151"/>
      <c r="KKG113" s="151"/>
      <c r="KKH113" s="151"/>
      <c r="KKI113" s="151"/>
      <c r="KKJ113" s="151"/>
      <c r="KKK113" s="151"/>
      <c r="KKL113" s="151"/>
      <c r="KKM113" s="151"/>
      <c r="KKN113" s="151"/>
      <c r="KKO113" s="151"/>
      <c r="KKP113" s="151"/>
      <c r="KKQ113" s="151"/>
      <c r="KKR113" s="151"/>
      <c r="KKS113" s="151"/>
      <c r="KKT113" s="151"/>
      <c r="KKU113" s="151"/>
      <c r="KKV113" s="151"/>
      <c r="KKW113" s="151"/>
      <c r="KKX113" s="151"/>
      <c r="KKY113" s="151"/>
      <c r="KKZ113" s="151"/>
      <c r="KLA113" s="151"/>
      <c r="KLB113" s="151"/>
      <c r="KLC113" s="151"/>
      <c r="KLD113" s="151"/>
      <c r="KLE113" s="151"/>
      <c r="KLF113" s="151"/>
      <c r="KLG113" s="151"/>
      <c r="KLH113" s="151"/>
      <c r="KLI113" s="151"/>
      <c r="KLJ113" s="151"/>
      <c r="KLK113" s="151"/>
      <c r="KLL113" s="151"/>
      <c r="KLM113" s="151"/>
      <c r="KLN113" s="151"/>
      <c r="KLO113" s="151"/>
      <c r="KLP113" s="151"/>
      <c r="KLQ113" s="151"/>
      <c r="KLR113" s="151"/>
      <c r="KLS113" s="151"/>
      <c r="KLT113" s="151"/>
      <c r="KLU113" s="151"/>
      <c r="KLV113" s="151"/>
      <c r="KLW113" s="151"/>
      <c r="KLX113" s="151"/>
      <c r="KLY113" s="151"/>
      <c r="KLZ113" s="151"/>
      <c r="KMA113" s="151"/>
      <c r="KMB113" s="151"/>
      <c r="KMC113" s="151"/>
      <c r="KMD113" s="151"/>
      <c r="KME113" s="151"/>
      <c r="KMF113" s="151"/>
      <c r="KMG113" s="151"/>
      <c r="KMH113" s="151"/>
      <c r="KMI113" s="151"/>
      <c r="KMJ113" s="151"/>
      <c r="KMK113" s="151"/>
      <c r="KML113" s="151"/>
      <c r="KMM113" s="151"/>
      <c r="KMN113" s="151"/>
      <c r="KMO113" s="151"/>
      <c r="KMP113" s="151"/>
      <c r="KMQ113" s="151"/>
      <c r="KMR113" s="151"/>
      <c r="KMS113" s="151"/>
      <c r="KMT113" s="151"/>
      <c r="KMU113" s="151"/>
      <c r="KMV113" s="151"/>
      <c r="KMW113" s="151"/>
      <c r="KMX113" s="151"/>
      <c r="KMY113" s="151"/>
      <c r="KMZ113" s="151"/>
      <c r="KNA113" s="151"/>
      <c r="KNB113" s="151"/>
      <c r="KNC113" s="151"/>
      <c r="KND113" s="151"/>
      <c r="KNE113" s="151"/>
      <c r="KNF113" s="151"/>
      <c r="KNG113" s="151"/>
      <c r="KNH113" s="151"/>
      <c r="KNI113" s="151"/>
      <c r="KNJ113" s="151"/>
      <c r="KNK113" s="151"/>
      <c r="KNL113" s="151"/>
      <c r="KNM113" s="151"/>
      <c r="KNN113" s="151"/>
      <c r="KNO113" s="151"/>
      <c r="KNP113" s="151"/>
      <c r="KNQ113" s="151"/>
      <c r="KNR113" s="151"/>
      <c r="KNS113" s="151"/>
      <c r="KNT113" s="151"/>
      <c r="KNU113" s="151"/>
      <c r="KNV113" s="151"/>
      <c r="KNW113" s="151"/>
      <c r="KNX113" s="151"/>
      <c r="KNY113" s="151"/>
      <c r="KNZ113" s="151"/>
      <c r="KOA113" s="151"/>
      <c r="KOB113" s="151"/>
      <c r="KOC113" s="151"/>
      <c r="KOD113" s="151"/>
      <c r="KOE113" s="151"/>
      <c r="KOF113" s="151"/>
      <c r="KOG113" s="151"/>
      <c r="KOH113" s="151"/>
      <c r="KOI113" s="151"/>
      <c r="KOJ113" s="151"/>
      <c r="KOK113" s="151"/>
      <c r="KOL113" s="151"/>
      <c r="KOM113" s="151"/>
      <c r="KON113" s="151"/>
      <c r="KOO113" s="151"/>
      <c r="KOP113" s="151"/>
      <c r="KOQ113" s="151"/>
      <c r="KOR113" s="151"/>
      <c r="KOS113" s="151"/>
      <c r="KOT113" s="151"/>
      <c r="KOU113" s="151"/>
      <c r="KOV113" s="151"/>
      <c r="KOW113" s="151"/>
      <c r="KOX113" s="151"/>
      <c r="KOY113" s="151"/>
      <c r="KOZ113" s="151"/>
      <c r="KPA113" s="151"/>
      <c r="KPB113" s="151"/>
      <c r="KPC113" s="151"/>
      <c r="KPD113" s="151"/>
      <c r="KPE113" s="151"/>
      <c r="KPF113" s="151"/>
      <c r="KPG113" s="151"/>
      <c r="KPH113" s="151"/>
      <c r="KPI113" s="151"/>
      <c r="KPJ113" s="151"/>
      <c r="KPK113" s="151"/>
      <c r="KPL113" s="151"/>
      <c r="KPM113" s="151"/>
      <c r="KPN113" s="151"/>
      <c r="KPO113" s="151"/>
      <c r="KPP113" s="151"/>
      <c r="KPQ113" s="151"/>
      <c r="KPR113" s="151"/>
      <c r="KPS113" s="151"/>
      <c r="KPT113" s="151"/>
      <c r="KPU113" s="151"/>
      <c r="KPV113" s="151"/>
      <c r="KPW113" s="151"/>
      <c r="KPX113" s="151"/>
      <c r="KPY113" s="151"/>
      <c r="KPZ113" s="151"/>
      <c r="KQA113" s="151"/>
      <c r="KQB113" s="151"/>
      <c r="KQC113" s="151"/>
      <c r="KQD113" s="151"/>
      <c r="KQE113" s="151"/>
      <c r="KQF113" s="151"/>
      <c r="KQG113" s="151"/>
      <c r="KQH113" s="151"/>
      <c r="KQI113" s="151"/>
      <c r="KQJ113" s="151"/>
      <c r="KQK113" s="151"/>
      <c r="KQL113" s="151"/>
      <c r="KQM113" s="151"/>
      <c r="KQN113" s="151"/>
      <c r="KQO113" s="151"/>
      <c r="KQP113" s="151"/>
      <c r="KQQ113" s="151"/>
      <c r="KQR113" s="151"/>
      <c r="KQS113" s="151"/>
      <c r="KQT113" s="151"/>
      <c r="KQU113" s="151"/>
      <c r="KQV113" s="151"/>
      <c r="KQW113" s="151"/>
      <c r="KQX113" s="151"/>
      <c r="KQY113" s="151"/>
      <c r="KQZ113" s="151"/>
      <c r="KRA113" s="151"/>
      <c r="KRB113" s="151"/>
      <c r="KRC113" s="151"/>
      <c r="KRD113" s="151"/>
      <c r="KRE113" s="151"/>
      <c r="KRF113" s="151"/>
      <c r="KRG113" s="151"/>
      <c r="KRH113" s="151"/>
      <c r="KRI113" s="151"/>
      <c r="KRJ113" s="151"/>
      <c r="KRK113" s="151"/>
      <c r="KRL113" s="151"/>
      <c r="KRM113" s="151"/>
      <c r="KRN113" s="151"/>
      <c r="KRO113" s="151"/>
      <c r="KRP113" s="151"/>
      <c r="KRQ113" s="151"/>
      <c r="KRR113" s="151"/>
      <c r="KRS113" s="151"/>
      <c r="KRT113" s="151"/>
      <c r="KRU113" s="151"/>
      <c r="KRV113" s="151"/>
      <c r="KRW113" s="151"/>
      <c r="KRX113" s="151"/>
      <c r="KRY113" s="151"/>
      <c r="KRZ113" s="151"/>
      <c r="KSA113" s="151"/>
      <c r="KSB113" s="151"/>
      <c r="KSC113" s="151"/>
      <c r="KSD113" s="151"/>
      <c r="KSE113" s="151"/>
      <c r="KSF113" s="151"/>
      <c r="KSG113" s="151"/>
      <c r="KSH113" s="151"/>
      <c r="KSI113" s="151"/>
      <c r="KSJ113" s="151"/>
      <c r="KSK113" s="151"/>
      <c r="KSL113" s="151"/>
      <c r="KSM113" s="151"/>
      <c r="KSN113" s="151"/>
      <c r="KSO113" s="151"/>
      <c r="KSP113" s="151"/>
      <c r="KSQ113" s="151"/>
      <c r="KSR113" s="151"/>
      <c r="KSS113" s="151"/>
      <c r="KST113" s="151"/>
      <c r="KSU113" s="151"/>
      <c r="KSV113" s="151"/>
      <c r="KSW113" s="151"/>
      <c r="KSX113" s="151"/>
      <c r="KSY113" s="151"/>
      <c r="KSZ113" s="151"/>
      <c r="KTA113" s="151"/>
      <c r="KTB113" s="151"/>
      <c r="KTC113" s="151"/>
      <c r="KTD113" s="151"/>
      <c r="KTE113" s="151"/>
      <c r="KTF113" s="151"/>
      <c r="KTG113" s="151"/>
      <c r="KTH113" s="151"/>
      <c r="KTI113" s="151"/>
      <c r="KTJ113" s="151"/>
      <c r="KTK113" s="151"/>
      <c r="KTL113" s="151"/>
      <c r="KTM113" s="151"/>
      <c r="KTN113" s="151"/>
      <c r="KTO113" s="151"/>
      <c r="KTP113" s="151"/>
      <c r="KTQ113" s="151"/>
      <c r="KTR113" s="151"/>
      <c r="KTS113" s="151"/>
      <c r="KTT113" s="151"/>
      <c r="KTU113" s="151"/>
      <c r="KTV113" s="151"/>
      <c r="KTW113" s="151"/>
      <c r="KTX113" s="151"/>
      <c r="KTY113" s="151"/>
      <c r="KTZ113" s="151"/>
      <c r="KUA113" s="151"/>
      <c r="KUB113" s="151"/>
      <c r="KUC113" s="151"/>
      <c r="KUD113" s="151"/>
      <c r="KUE113" s="151"/>
      <c r="KUF113" s="151"/>
      <c r="KUG113" s="151"/>
      <c r="KUH113" s="151"/>
      <c r="KUI113" s="151"/>
      <c r="KUJ113" s="151"/>
      <c r="KUK113" s="151"/>
      <c r="KUL113" s="151"/>
      <c r="KUM113" s="151"/>
      <c r="KUN113" s="151"/>
      <c r="KUO113" s="151"/>
      <c r="KUP113" s="151"/>
      <c r="KUQ113" s="151"/>
      <c r="KUR113" s="151"/>
      <c r="KUS113" s="151"/>
      <c r="KUT113" s="151"/>
      <c r="KUU113" s="151"/>
      <c r="KUV113" s="151"/>
      <c r="KUW113" s="151"/>
      <c r="KUX113" s="151"/>
      <c r="KUY113" s="151"/>
      <c r="KUZ113" s="151"/>
      <c r="KVA113" s="151"/>
      <c r="KVB113" s="151"/>
      <c r="KVC113" s="151"/>
      <c r="KVD113" s="151"/>
      <c r="KVE113" s="151"/>
      <c r="KVF113" s="151"/>
      <c r="KVG113" s="151"/>
      <c r="KVH113" s="151"/>
      <c r="KVI113" s="151"/>
      <c r="KVJ113" s="151"/>
      <c r="KVK113" s="151"/>
      <c r="KVL113" s="151"/>
      <c r="KVM113" s="151"/>
      <c r="KVN113" s="151"/>
      <c r="KVO113" s="151"/>
      <c r="KVP113" s="151"/>
      <c r="KVQ113" s="151"/>
      <c r="KVR113" s="151"/>
      <c r="KVS113" s="151"/>
      <c r="KVT113" s="151"/>
      <c r="KVU113" s="151"/>
      <c r="KVV113" s="151"/>
      <c r="KVW113" s="151"/>
      <c r="KVX113" s="151"/>
      <c r="KVY113" s="151"/>
      <c r="KVZ113" s="151"/>
      <c r="KWA113" s="151"/>
      <c r="KWB113" s="151"/>
      <c r="KWC113" s="151"/>
      <c r="KWD113" s="151"/>
      <c r="KWE113" s="151"/>
      <c r="KWF113" s="151"/>
      <c r="KWG113" s="151"/>
      <c r="KWH113" s="151"/>
      <c r="KWI113" s="151"/>
      <c r="KWJ113" s="151"/>
      <c r="KWK113" s="151"/>
      <c r="KWL113" s="151"/>
      <c r="KWM113" s="151"/>
      <c r="KWN113" s="151"/>
      <c r="KWO113" s="151"/>
      <c r="KWP113" s="151"/>
      <c r="KWQ113" s="151"/>
      <c r="KWR113" s="151"/>
      <c r="KWS113" s="151"/>
      <c r="KWT113" s="151"/>
      <c r="KWU113" s="151"/>
      <c r="KWV113" s="151"/>
      <c r="KWW113" s="151"/>
      <c r="KWX113" s="151"/>
      <c r="KWY113" s="151"/>
      <c r="KWZ113" s="151"/>
      <c r="KXA113" s="151"/>
      <c r="KXB113" s="151"/>
      <c r="KXC113" s="151"/>
      <c r="KXD113" s="151"/>
      <c r="KXE113" s="151"/>
      <c r="KXF113" s="151"/>
      <c r="KXG113" s="151"/>
      <c r="KXH113" s="151"/>
      <c r="KXI113" s="151"/>
      <c r="KXJ113" s="151"/>
      <c r="KXK113" s="151"/>
      <c r="KXL113" s="151"/>
      <c r="KXM113" s="151"/>
      <c r="KXN113" s="151"/>
      <c r="KXO113" s="151"/>
      <c r="KXP113" s="151"/>
      <c r="KXQ113" s="151"/>
      <c r="KXR113" s="151"/>
      <c r="KXS113" s="151"/>
      <c r="KXT113" s="151"/>
      <c r="KXU113" s="151"/>
      <c r="KXV113" s="151"/>
      <c r="KXW113" s="151"/>
      <c r="KXX113" s="151"/>
      <c r="KXY113" s="151"/>
      <c r="KXZ113" s="151"/>
      <c r="KYA113" s="151"/>
      <c r="KYB113" s="151"/>
      <c r="KYC113" s="151"/>
      <c r="KYD113" s="151"/>
      <c r="KYE113" s="151"/>
      <c r="KYF113" s="151"/>
      <c r="KYG113" s="151"/>
      <c r="KYH113" s="151"/>
      <c r="KYI113" s="151"/>
      <c r="KYJ113" s="151"/>
      <c r="KYK113" s="151"/>
      <c r="KYL113" s="151"/>
      <c r="KYM113" s="151"/>
      <c r="KYN113" s="151"/>
      <c r="KYO113" s="151"/>
      <c r="KYP113" s="151"/>
      <c r="KYQ113" s="151"/>
      <c r="KYR113" s="151"/>
      <c r="KYS113" s="151"/>
      <c r="KYT113" s="151"/>
      <c r="KYU113" s="151"/>
      <c r="KYV113" s="151"/>
      <c r="KYW113" s="151"/>
      <c r="KYX113" s="151"/>
      <c r="KYY113" s="151"/>
      <c r="KYZ113" s="151"/>
      <c r="KZA113" s="151"/>
      <c r="KZB113" s="151"/>
      <c r="KZC113" s="151"/>
      <c r="KZD113" s="151"/>
      <c r="KZE113" s="151"/>
      <c r="KZF113" s="151"/>
      <c r="KZG113" s="151"/>
      <c r="KZH113" s="151"/>
      <c r="KZI113" s="151"/>
      <c r="KZJ113" s="151"/>
      <c r="KZK113" s="151"/>
      <c r="KZL113" s="151"/>
      <c r="KZM113" s="151"/>
      <c r="KZN113" s="151"/>
      <c r="KZO113" s="151"/>
      <c r="KZP113" s="151"/>
      <c r="KZQ113" s="151"/>
      <c r="KZR113" s="151"/>
      <c r="KZS113" s="151"/>
      <c r="KZT113" s="151"/>
      <c r="KZU113" s="151"/>
      <c r="KZV113" s="151"/>
      <c r="KZW113" s="151"/>
      <c r="KZX113" s="151"/>
      <c r="KZY113" s="151"/>
      <c r="KZZ113" s="151"/>
      <c r="LAA113" s="151"/>
      <c r="LAB113" s="151"/>
      <c r="LAC113" s="151"/>
      <c r="LAD113" s="151"/>
      <c r="LAE113" s="151"/>
      <c r="LAF113" s="151"/>
      <c r="LAG113" s="151"/>
      <c r="LAH113" s="151"/>
      <c r="LAI113" s="151"/>
      <c r="LAJ113" s="151"/>
      <c r="LAK113" s="151"/>
      <c r="LAL113" s="151"/>
      <c r="LAM113" s="151"/>
      <c r="LAN113" s="151"/>
      <c r="LAO113" s="151"/>
      <c r="LAP113" s="151"/>
      <c r="LAQ113" s="151"/>
      <c r="LAR113" s="151"/>
      <c r="LAS113" s="151"/>
      <c r="LAT113" s="151"/>
      <c r="LAU113" s="151"/>
      <c r="LAV113" s="151"/>
      <c r="LAW113" s="151"/>
      <c r="LAX113" s="151"/>
      <c r="LAY113" s="151"/>
      <c r="LAZ113" s="151"/>
      <c r="LBA113" s="151"/>
      <c r="LBB113" s="151"/>
      <c r="LBC113" s="151"/>
      <c r="LBD113" s="151"/>
      <c r="LBE113" s="151"/>
      <c r="LBF113" s="151"/>
      <c r="LBG113" s="151"/>
      <c r="LBH113" s="151"/>
      <c r="LBI113" s="151"/>
      <c r="LBJ113" s="151"/>
      <c r="LBK113" s="151"/>
      <c r="LBL113" s="151"/>
      <c r="LBM113" s="151"/>
      <c r="LBN113" s="151"/>
      <c r="LBO113" s="151"/>
      <c r="LBP113" s="151"/>
      <c r="LBQ113" s="151"/>
      <c r="LBR113" s="151"/>
      <c r="LBS113" s="151"/>
      <c r="LBT113" s="151"/>
      <c r="LBU113" s="151"/>
      <c r="LBV113" s="151"/>
      <c r="LBW113" s="151"/>
      <c r="LBX113" s="151"/>
      <c r="LBY113" s="151"/>
      <c r="LBZ113" s="151"/>
      <c r="LCA113" s="151"/>
      <c r="LCB113" s="151"/>
      <c r="LCC113" s="151"/>
      <c r="LCD113" s="151"/>
      <c r="LCE113" s="151"/>
      <c r="LCF113" s="151"/>
      <c r="LCG113" s="151"/>
      <c r="LCH113" s="151"/>
      <c r="LCI113" s="151"/>
      <c r="LCJ113" s="151"/>
      <c r="LCK113" s="151"/>
      <c r="LCL113" s="151"/>
      <c r="LCM113" s="151"/>
      <c r="LCN113" s="151"/>
      <c r="LCO113" s="151"/>
      <c r="LCP113" s="151"/>
      <c r="LCQ113" s="151"/>
      <c r="LCR113" s="151"/>
      <c r="LCS113" s="151"/>
      <c r="LCT113" s="151"/>
      <c r="LCU113" s="151"/>
      <c r="LCV113" s="151"/>
      <c r="LCW113" s="151"/>
      <c r="LCX113" s="151"/>
      <c r="LCY113" s="151"/>
      <c r="LCZ113" s="151"/>
      <c r="LDA113" s="151"/>
      <c r="LDB113" s="151"/>
      <c r="LDC113" s="151"/>
      <c r="LDD113" s="151"/>
      <c r="LDE113" s="151"/>
      <c r="LDF113" s="151"/>
      <c r="LDG113" s="151"/>
      <c r="LDH113" s="151"/>
      <c r="LDI113" s="151"/>
      <c r="LDJ113" s="151"/>
      <c r="LDK113" s="151"/>
      <c r="LDL113" s="151"/>
      <c r="LDM113" s="151"/>
      <c r="LDN113" s="151"/>
      <c r="LDO113" s="151"/>
      <c r="LDP113" s="151"/>
      <c r="LDQ113" s="151"/>
      <c r="LDR113" s="151"/>
      <c r="LDS113" s="151"/>
      <c r="LDT113" s="151"/>
      <c r="LDU113" s="151"/>
      <c r="LDV113" s="151"/>
      <c r="LDW113" s="151"/>
      <c r="LDX113" s="151"/>
      <c r="LDY113" s="151"/>
      <c r="LDZ113" s="151"/>
      <c r="LEA113" s="151"/>
      <c r="LEB113" s="151"/>
      <c r="LEC113" s="151"/>
      <c r="LED113" s="151"/>
      <c r="LEE113" s="151"/>
      <c r="LEF113" s="151"/>
      <c r="LEG113" s="151"/>
      <c r="LEH113" s="151"/>
      <c r="LEI113" s="151"/>
      <c r="LEJ113" s="151"/>
      <c r="LEK113" s="151"/>
      <c r="LEL113" s="151"/>
      <c r="LEM113" s="151"/>
      <c r="LEN113" s="151"/>
      <c r="LEO113" s="151"/>
      <c r="LEP113" s="151"/>
      <c r="LEQ113" s="151"/>
      <c r="LER113" s="151"/>
      <c r="LES113" s="151"/>
      <c r="LET113" s="151"/>
      <c r="LEU113" s="151"/>
      <c r="LEV113" s="151"/>
      <c r="LEW113" s="151"/>
      <c r="LEX113" s="151"/>
      <c r="LEY113" s="151"/>
      <c r="LEZ113" s="151"/>
      <c r="LFA113" s="151"/>
      <c r="LFB113" s="151"/>
      <c r="LFC113" s="151"/>
      <c r="LFD113" s="151"/>
      <c r="LFE113" s="151"/>
      <c r="LFF113" s="151"/>
      <c r="LFG113" s="151"/>
      <c r="LFH113" s="151"/>
      <c r="LFI113" s="151"/>
      <c r="LFJ113" s="151"/>
      <c r="LFK113" s="151"/>
      <c r="LFL113" s="151"/>
      <c r="LFM113" s="151"/>
      <c r="LFN113" s="151"/>
      <c r="LFO113" s="151"/>
      <c r="LFP113" s="151"/>
      <c r="LFQ113" s="151"/>
      <c r="LFR113" s="151"/>
      <c r="LFS113" s="151"/>
      <c r="LFT113" s="151"/>
      <c r="LFU113" s="151"/>
      <c r="LFV113" s="151"/>
      <c r="LFW113" s="151"/>
      <c r="LFX113" s="151"/>
      <c r="LFY113" s="151"/>
      <c r="LFZ113" s="151"/>
      <c r="LGA113" s="151"/>
      <c r="LGB113" s="151"/>
      <c r="LGC113" s="151"/>
      <c r="LGD113" s="151"/>
      <c r="LGE113" s="151"/>
      <c r="LGF113" s="151"/>
      <c r="LGG113" s="151"/>
      <c r="LGH113" s="151"/>
      <c r="LGI113" s="151"/>
      <c r="LGJ113" s="151"/>
      <c r="LGK113" s="151"/>
      <c r="LGL113" s="151"/>
      <c r="LGM113" s="151"/>
      <c r="LGN113" s="151"/>
      <c r="LGO113" s="151"/>
      <c r="LGP113" s="151"/>
      <c r="LGQ113" s="151"/>
      <c r="LGR113" s="151"/>
      <c r="LGS113" s="151"/>
      <c r="LGT113" s="151"/>
      <c r="LGU113" s="151"/>
      <c r="LGV113" s="151"/>
      <c r="LGW113" s="151"/>
      <c r="LGX113" s="151"/>
      <c r="LGY113" s="151"/>
      <c r="LGZ113" s="151"/>
      <c r="LHA113" s="151"/>
      <c r="LHB113" s="151"/>
      <c r="LHC113" s="151"/>
      <c r="LHD113" s="151"/>
      <c r="LHE113" s="151"/>
      <c r="LHF113" s="151"/>
      <c r="LHG113" s="151"/>
      <c r="LHH113" s="151"/>
      <c r="LHI113" s="151"/>
      <c r="LHJ113" s="151"/>
      <c r="LHK113" s="151"/>
      <c r="LHL113" s="151"/>
      <c r="LHM113" s="151"/>
      <c r="LHN113" s="151"/>
      <c r="LHO113" s="151"/>
      <c r="LHP113" s="151"/>
      <c r="LHQ113" s="151"/>
      <c r="LHR113" s="151"/>
      <c r="LHS113" s="151"/>
      <c r="LHT113" s="151"/>
      <c r="LHU113" s="151"/>
      <c r="LHV113" s="151"/>
      <c r="LHW113" s="151"/>
      <c r="LHX113" s="151"/>
      <c r="LHY113" s="151"/>
      <c r="LHZ113" s="151"/>
      <c r="LIA113" s="151"/>
      <c r="LIB113" s="151"/>
      <c r="LIC113" s="151"/>
      <c r="LID113" s="151"/>
      <c r="LIE113" s="151"/>
      <c r="LIF113" s="151"/>
      <c r="LIG113" s="151"/>
      <c r="LIH113" s="151"/>
      <c r="LII113" s="151"/>
      <c r="LIJ113" s="151"/>
      <c r="LIK113" s="151"/>
      <c r="LIL113" s="151"/>
      <c r="LIM113" s="151"/>
      <c r="LIN113" s="151"/>
      <c r="LIO113" s="151"/>
      <c r="LIP113" s="151"/>
      <c r="LIQ113" s="151"/>
      <c r="LIR113" s="151"/>
      <c r="LIS113" s="151"/>
      <c r="LIT113" s="151"/>
      <c r="LIU113" s="151"/>
      <c r="LIV113" s="151"/>
      <c r="LIW113" s="151"/>
      <c r="LIX113" s="151"/>
      <c r="LIY113" s="151"/>
      <c r="LIZ113" s="151"/>
      <c r="LJA113" s="151"/>
      <c r="LJB113" s="151"/>
      <c r="LJC113" s="151"/>
      <c r="LJD113" s="151"/>
      <c r="LJE113" s="151"/>
      <c r="LJF113" s="151"/>
      <c r="LJG113" s="151"/>
      <c r="LJH113" s="151"/>
      <c r="LJI113" s="151"/>
      <c r="LJJ113" s="151"/>
      <c r="LJK113" s="151"/>
      <c r="LJL113" s="151"/>
      <c r="LJM113" s="151"/>
      <c r="LJN113" s="151"/>
      <c r="LJO113" s="151"/>
      <c r="LJP113" s="151"/>
      <c r="LJQ113" s="151"/>
      <c r="LJR113" s="151"/>
      <c r="LJS113" s="151"/>
      <c r="LJT113" s="151"/>
      <c r="LJU113" s="151"/>
      <c r="LJV113" s="151"/>
      <c r="LJW113" s="151"/>
      <c r="LJX113" s="151"/>
      <c r="LJY113" s="151"/>
      <c r="LJZ113" s="151"/>
      <c r="LKA113" s="151"/>
      <c r="LKB113" s="151"/>
      <c r="LKC113" s="151"/>
      <c r="LKD113" s="151"/>
      <c r="LKE113" s="151"/>
      <c r="LKF113" s="151"/>
      <c r="LKG113" s="151"/>
      <c r="LKH113" s="151"/>
      <c r="LKI113" s="151"/>
      <c r="LKJ113" s="151"/>
      <c r="LKK113" s="151"/>
      <c r="LKL113" s="151"/>
      <c r="LKM113" s="151"/>
      <c r="LKN113" s="151"/>
      <c r="LKO113" s="151"/>
      <c r="LKP113" s="151"/>
      <c r="LKQ113" s="151"/>
      <c r="LKR113" s="151"/>
      <c r="LKS113" s="151"/>
      <c r="LKT113" s="151"/>
      <c r="LKU113" s="151"/>
      <c r="LKV113" s="151"/>
      <c r="LKW113" s="151"/>
      <c r="LKX113" s="151"/>
      <c r="LKY113" s="151"/>
      <c r="LKZ113" s="151"/>
      <c r="LLA113" s="151"/>
      <c r="LLB113" s="151"/>
      <c r="LLC113" s="151"/>
      <c r="LLD113" s="151"/>
      <c r="LLE113" s="151"/>
      <c r="LLF113" s="151"/>
      <c r="LLG113" s="151"/>
      <c r="LLH113" s="151"/>
      <c r="LLI113" s="151"/>
      <c r="LLJ113" s="151"/>
      <c r="LLK113" s="151"/>
      <c r="LLL113" s="151"/>
      <c r="LLM113" s="151"/>
      <c r="LLN113" s="151"/>
      <c r="LLO113" s="151"/>
      <c r="LLP113" s="151"/>
      <c r="LLQ113" s="151"/>
      <c r="LLR113" s="151"/>
      <c r="LLS113" s="151"/>
      <c r="LLT113" s="151"/>
      <c r="LLU113" s="151"/>
      <c r="LLV113" s="151"/>
      <c r="LLW113" s="151"/>
      <c r="LLX113" s="151"/>
      <c r="LLY113" s="151"/>
      <c r="LLZ113" s="151"/>
      <c r="LMA113" s="151"/>
      <c r="LMB113" s="151"/>
      <c r="LMC113" s="151"/>
      <c r="LMD113" s="151"/>
      <c r="LME113" s="151"/>
      <c r="LMF113" s="151"/>
      <c r="LMG113" s="151"/>
      <c r="LMH113" s="151"/>
      <c r="LMI113" s="151"/>
      <c r="LMJ113" s="151"/>
      <c r="LMK113" s="151"/>
      <c r="LML113" s="151"/>
      <c r="LMM113" s="151"/>
      <c r="LMN113" s="151"/>
      <c r="LMO113" s="151"/>
      <c r="LMP113" s="151"/>
      <c r="LMQ113" s="151"/>
      <c r="LMR113" s="151"/>
      <c r="LMS113" s="151"/>
      <c r="LMT113" s="151"/>
      <c r="LMU113" s="151"/>
      <c r="LMV113" s="151"/>
      <c r="LMW113" s="151"/>
      <c r="LMX113" s="151"/>
      <c r="LMY113" s="151"/>
      <c r="LMZ113" s="151"/>
      <c r="LNA113" s="151"/>
      <c r="LNB113" s="151"/>
      <c r="LNC113" s="151"/>
      <c r="LND113" s="151"/>
      <c r="LNE113" s="151"/>
      <c r="LNF113" s="151"/>
      <c r="LNG113" s="151"/>
      <c r="LNH113" s="151"/>
      <c r="LNI113" s="151"/>
      <c r="LNJ113" s="151"/>
      <c r="LNK113" s="151"/>
      <c r="LNL113" s="151"/>
      <c r="LNM113" s="151"/>
      <c r="LNN113" s="151"/>
      <c r="LNO113" s="151"/>
      <c r="LNP113" s="151"/>
      <c r="LNQ113" s="151"/>
      <c r="LNR113" s="151"/>
      <c r="LNS113" s="151"/>
      <c r="LNT113" s="151"/>
      <c r="LNU113" s="151"/>
      <c r="LNV113" s="151"/>
      <c r="LNW113" s="151"/>
      <c r="LNX113" s="151"/>
      <c r="LNY113" s="151"/>
      <c r="LNZ113" s="151"/>
      <c r="LOA113" s="151"/>
      <c r="LOB113" s="151"/>
      <c r="LOC113" s="151"/>
      <c r="LOD113" s="151"/>
      <c r="LOE113" s="151"/>
      <c r="LOF113" s="151"/>
      <c r="LOG113" s="151"/>
      <c r="LOH113" s="151"/>
      <c r="LOI113" s="151"/>
      <c r="LOJ113" s="151"/>
      <c r="LOK113" s="151"/>
      <c r="LOL113" s="151"/>
      <c r="LOM113" s="151"/>
      <c r="LON113" s="151"/>
      <c r="LOO113" s="151"/>
      <c r="LOP113" s="151"/>
      <c r="LOQ113" s="151"/>
      <c r="LOR113" s="151"/>
      <c r="LOS113" s="151"/>
      <c r="LOT113" s="151"/>
      <c r="LOU113" s="151"/>
      <c r="LOV113" s="151"/>
      <c r="LOW113" s="151"/>
      <c r="LOX113" s="151"/>
      <c r="LOY113" s="151"/>
      <c r="LOZ113" s="151"/>
      <c r="LPA113" s="151"/>
      <c r="LPB113" s="151"/>
      <c r="LPC113" s="151"/>
      <c r="LPD113" s="151"/>
      <c r="LPE113" s="151"/>
      <c r="LPF113" s="151"/>
      <c r="LPG113" s="151"/>
      <c r="LPH113" s="151"/>
      <c r="LPI113" s="151"/>
      <c r="LPJ113" s="151"/>
      <c r="LPK113" s="151"/>
      <c r="LPL113" s="151"/>
      <c r="LPM113" s="151"/>
      <c r="LPN113" s="151"/>
      <c r="LPO113" s="151"/>
      <c r="LPP113" s="151"/>
      <c r="LPQ113" s="151"/>
      <c r="LPR113" s="151"/>
      <c r="LPS113" s="151"/>
      <c r="LPT113" s="151"/>
      <c r="LPU113" s="151"/>
      <c r="LPV113" s="151"/>
      <c r="LPW113" s="151"/>
      <c r="LPX113" s="151"/>
      <c r="LPY113" s="151"/>
      <c r="LPZ113" s="151"/>
      <c r="LQA113" s="151"/>
      <c r="LQB113" s="151"/>
      <c r="LQC113" s="151"/>
      <c r="LQD113" s="151"/>
      <c r="LQE113" s="151"/>
      <c r="LQF113" s="151"/>
      <c r="LQG113" s="151"/>
      <c r="LQH113" s="151"/>
      <c r="LQI113" s="151"/>
      <c r="LQJ113" s="151"/>
      <c r="LQK113" s="151"/>
      <c r="LQL113" s="151"/>
      <c r="LQM113" s="151"/>
      <c r="LQN113" s="151"/>
      <c r="LQO113" s="151"/>
      <c r="LQP113" s="151"/>
      <c r="LQQ113" s="151"/>
      <c r="LQR113" s="151"/>
      <c r="LQS113" s="151"/>
      <c r="LQT113" s="151"/>
      <c r="LQU113" s="151"/>
      <c r="LQV113" s="151"/>
      <c r="LQW113" s="151"/>
      <c r="LQX113" s="151"/>
      <c r="LQY113" s="151"/>
      <c r="LQZ113" s="151"/>
      <c r="LRA113" s="151"/>
      <c r="LRB113" s="151"/>
      <c r="LRC113" s="151"/>
      <c r="LRD113" s="151"/>
      <c r="LRE113" s="151"/>
      <c r="LRF113" s="151"/>
      <c r="LRG113" s="151"/>
      <c r="LRH113" s="151"/>
      <c r="LRI113" s="151"/>
      <c r="LRJ113" s="151"/>
      <c r="LRK113" s="151"/>
      <c r="LRL113" s="151"/>
      <c r="LRM113" s="151"/>
      <c r="LRN113" s="151"/>
      <c r="LRO113" s="151"/>
      <c r="LRP113" s="151"/>
      <c r="LRQ113" s="151"/>
      <c r="LRR113" s="151"/>
      <c r="LRS113" s="151"/>
      <c r="LRT113" s="151"/>
      <c r="LRU113" s="151"/>
      <c r="LRV113" s="151"/>
      <c r="LRW113" s="151"/>
      <c r="LRX113" s="151"/>
      <c r="LRY113" s="151"/>
      <c r="LRZ113" s="151"/>
      <c r="LSA113" s="151"/>
      <c r="LSB113" s="151"/>
      <c r="LSC113" s="151"/>
      <c r="LSD113" s="151"/>
      <c r="LSE113" s="151"/>
      <c r="LSF113" s="151"/>
      <c r="LSG113" s="151"/>
      <c r="LSH113" s="151"/>
      <c r="LSI113" s="151"/>
      <c r="LSJ113" s="151"/>
      <c r="LSK113" s="151"/>
      <c r="LSL113" s="151"/>
      <c r="LSM113" s="151"/>
      <c r="LSN113" s="151"/>
      <c r="LSO113" s="151"/>
      <c r="LSP113" s="151"/>
      <c r="LSQ113" s="151"/>
      <c r="LSR113" s="151"/>
      <c r="LSS113" s="151"/>
      <c r="LST113" s="151"/>
      <c r="LSU113" s="151"/>
      <c r="LSV113" s="151"/>
      <c r="LSW113" s="151"/>
      <c r="LSX113" s="151"/>
      <c r="LSY113" s="151"/>
      <c r="LSZ113" s="151"/>
      <c r="LTA113" s="151"/>
      <c r="LTB113" s="151"/>
      <c r="LTC113" s="151"/>
      <c r="LTD113" s="151"/>
      <c r="LTE113" s="151"/>
      <c r="LTF113" s="151"/>
      <c r="LTG113" s="151"/>
      <c r="LTH113" s="151"/>
      <c r="LTI113" s="151"/>
      <c r="LTJ113" s="151"/>
      <c r="LTK113" s="151"/>
      <c r="LTL113" s="151"/>
      <c r="LTM113" s="151"/>
      <c r="LTN113" s="151"/>
      <c r="LTO113" s="151"/>
      <c r="LTP113" s="151"/>
      <c r="LTQ113" s="151"/>
      <c r="LTR113" s="151"/>
      <c r="LTS113" s="151"/>
      <c r="LTT113" s="151"/>
      <c r="LTU113" s="151"/>
      <c r="LTV113" s="151"/>
      <c r="LTW113" s="151"/>
      <c r="LTX113" s="151"/>
      <c r="LTY113" s="151"/>
      <c r="LTZ113" s="151"/>
      <c r="LUA113" s="151"/>
      <c r="LUB113" s="151"/>
      <c r="LUC113" s="151"/>
      <c r="LUD113" s="151"/>
      <c r="LUE113" s="151"/>
      <c r="LUF113" s="151"/>
      <c r="LUG113" s="151"/>
      <c r="LUH113" s="151"/>
      <c r="LUI113" s="151"/>
      <c r="LUJ113" s="151"/>
      <c r="LUK113" s="151"/>
      <c r="LUL113" s="151"/>
      <c r="LUM113" s="151"/>
      <c r="LUN113" s="151"/>
      <c r="LUO113" s="151"/>
      <c r="LUP113" s="151"/>
      <c r="LUQ113" s="151"/>
      <c r="LUR113" s="151"/>
      <c r="LUS113" s="151"/>
      <c r="LUT113" s="151"/>
      <c r="LUU113" s="151"/>
      <c r="LUV113" s="151"/>
      <c r="LUW113" s="151"/>
      <c r="LUX113" s="151"/>
      <c r="LUY113" s="151"/>
      <c r="LUZ113" s="151"/>
      <c r="LVA113" s="151"/>
      <c r="LVB113" s="151"/>
      <c r="LVC113" s="151"/>
      <c r="LVD113" s="151"/>
      <c r="LVE113" s="151"/>
      <c r="LVF113" s="151"/>
      <c r="LVG113" s="151"/>
      <c r="LVH113" s="151"/>
      <c r="LVI113" s="151"/>
      <c r="LVJ113" s="151"/>
      <c r="LVK113" s="151"/>
      <c r="LVL113" s="151"/>
      <c r="LVM113" s="151"/>
      <c r="LVN113" s="151"/>
      <c r="LVO113" s="151"/>
      <c r="LVP113" s="151"/>
      <c r="LVQ113" s="151"/>
      <c r="LVR113" s="151"/>
      <c r="LVS113" s="151"/>
      <c r="LVT113" s="151"/>
      <c r="LVU113" s="151"/>
      <c r="LVV113" s="151"/>
      <c r="LVW113" s="151"/>
      <c r="LVX113" s="151"/>
      <c r="LVY113" s="151"/>
      <c r="LVZ113" s="151"/>
      <c r="LWA113" s="151"/>
      <c r="LWB113" s="151"/>
      <c r="LWC113" s="151"/>
      <c r="LWD113" s="151"/>
      <c r="LWE113" s="151"/>
      <c r="LWF113" s="151"/>
      <c r="LWG113" s="151"/>
      <c r="LWH113" s="151"/>
      <c r="LWI113" s="151"/>
      <c r="LWJ113" s="151"/>
      <c r="LWK113" s="151"/>
      <c r="LWL113" s="151"/>
      <c r="LWM113" s="151"/>
      <c r="LWN113" s="151"/>
      <c r="LWO113" s="151"/>
      <c r="LWP113" s="151"/>
      <c r="LWQ113" s="151"/>
      <c r="LWR113" s="151"/>
      <c r="LWS113" s="151"/>
      <c r="LWT113" s="151"/>
      <c r="LWU113" s="151"/>
      <c r="LWV113" s="151"/>
      <c r="LWW113" s="151"/>
      <c r="LWX113" s="151"/>
      <c r="LWY113" s="151"/>
      <c r="LWZ113" s="151"/>
      <c r="LXA113" s="151"/>
      <c r="LXB113" s="151"/>
      <c r="LXC113" s="151"/>
      <c r="LXD113" s="151"/>
      <c r="LXE113" s="151"/>
      <c r="LXF113" s="151"/>
      <c r="LXG113" s="151"/>
      <c r="LXH113" s="151"/>
      <c r="LXI113" s="151"/>
      <c r="LXJ113" s="151"/>
      <c r="LXK113" s="151"/>
      <c r="LXL113" s="151"/>
      <c r="LXM113" s="151"/>
      <c r="LXN113" s="151"/>
      <c r="LXO113" s="151"/>
      <c r="LXP113" s="151"/>
      <c r="LXQ113" s="151"/>
      <c r="LXR113" s="151"/>
      <c r="LXS113" s="151"/>
      <c r="LXT113" s="151"/>
      <c r="LXU113" s="151"/>
      <c r="LXV113" s="151"/>
      <c r="LXW113" s="151"/>
      <c r="LXX113" s="151"/>
      <c r="LXY113" s="151"/>
      <c r="LXZ113" s="151"/>
      <c r="LYA113" s="151"/>
      <c r="LYB113" s="151"/>
      <c r="LYC113" s="151"/>
      <c r="LYD113" s="151"/>
      <c r="LYE113" s="151"/>
      <c r="LYF113" s="151"/>
      <c r="LYG113" s="151"/>
      <c r="LYH113" s="151"/>
      <c r="LYI113" s="151"/>
      <c r="LYJ113" s="151"/>
      <c r="LYK113" s="151"/>
      <c r="LYL113" s="151"/>
      <c r="LYM113" s="151"/>
      <c r="LYN113" s="151"/>
      <c r="LYO113" s="151"/>
      <c r="LYP113" s="151"/>
      <c r="LYQ113" s="151"/>
      <c r="LYR113" s="151"/>
      <c r="LYS113" s="151"/>
      <c r="LYT113" s="151"/>
      <c r="LYU113" s="151"/>
      <c r="LYV113" s="151"/>
      <c r="LYW113" s="151"/>
      <c r="LYX113" s="151"/>
      <c r="LYY113" s="151"/>
      <c r="LYZ113" s="151"/>
      <c r="LZA113" s="151"/>
      <c r="LZB113" s="151"/>
      <c r="LZC113" s="151"/>
      <c r="LZD113" s="151"/>
      <c r="LZE113" s="151"/>
      <c r="LZF113" s="151"/>
      <c r="LZG113" s="151"/>
      <c r="LZH113" s="151"/>
      <c r="LZI113" s="151"/>
      <c r="LZJ113" s="151"/>
      <c r="LZK113" s="151"/>
      <c r="LZL113" s="151"/>
      <c r="LZM113" s="151"/>
      <c r="LZN113" s="151"/>
      <c r="LZO113" s="151"/>
      <c r="LZP113" s="151"/>
      <c r="LZQ113" s="151"/>
      <c r="LZR113" s="151"/>
      <c r="LZS113" s="151"/>
      <c r="LZT113" s="151"/>
      <c r="LZU113" s="151"/>
      <c r="LZV113" s="151"/>
      <c r="LZW113" s="151"/>
      <c r="LZX113" s="151"/>
      <c r="LZY113" s="151"/>
      <c r="LZZ113" s="151"/>
      <c r="MAA113" s="151"/>
      <c r="MAB113" s="151"/>
      <c r="MAC113" s="151"/>
      <c r="MAD113" s="151"/>
      <c r="MAE113" s="151"/>
      <c r="MAF113" s="151"/>
      <c r="MAG113" s="151"/>
      <c r="MAH113" s="151"/>
      <c r="MAI113" s="151"/>
      <c r="MAJ113" s="151"/>
      <c r="MAK113" s="151"/>
      <c r="MAL113" s="151"/>
      <c r="MAM113" s="151"/>
      <c r="MAN113" s="151"/>
      <c r="MAO113" s="151"/>
      <c r="MAP113" s="151"/>
      <c r="MAQ113" s="151"/>
      <c r="MAR113" s="151"/>
      <c r="MAS113" s="151"/>
      <c r="MAT113" s="151"/>
      <c r="MAU113" s="151"/>
      <c r="MAV113" s="151"/>
      <c r="MAW113" s="151"/>
      <c r="MAX113" s="151"/>
      <c r="MAY113" s="151"/>
      <c r="MAZ113" s="151"/>
      <c r="MBA113" s="151"/>
      <c r="MBB113" s="151"/>
      <c r="MBC113" s="151"/>
      <c r="MBD113" s="151"/>
      <c r="MBE113" s="151"/>
      <c r="MBF113" s="151"/>
      <c r="MBG113" s="151"/>
      <c r="MBH113" s="151"/>
      <c r="MBI113" s="151"/>
      <c r="MBJ113" s="151"/>
      <c r="MBK113" s="151"/>
      <c r="MBL113" s="151"/>
      <c r="MBM113" s="151"/>
      <c r="MBN113" s="151"/>
      <c r="MBO113" s="151"/>
      <c r="MBP113" s="151"/>
      <c r="MBQ113" s="151"/>
      <c r="MBR113" s="151"/>
      <c r="MBS113" s="151"/>
      <c r="MBT113" s="151"/>
      <c r="MBU113" s="151"/>
      <c r="MBV113" s="151"/>
      <c r="MBW113" s="151"/>
      <c r="MBX113" s="151"/>
      <c r="MBY113" s="151"/>
      <c r="MBZ113" s="151"/>
      <c r="MCA113" s="151"/>
      <c r="MCB113" s="151"/>
      <c r="MCC113" s="151"/>
      <c r="MCD113" s="151"/>
      <c r="MCE113" s="151"/>
      <c r="MCF113" s="151"/>
      <c r="MCG113" s="151"/>
      <c r="MCH113" s="151"/>
      <c r="MCI113" s="151"/>
      <c r="MCJ113" s="151"/>
      <c r="MCK113" s="151"/>
      <c r="MCL113" s="151"/>
      <c r="MCM113" s="151"/>
      <c r="MCN113" s="151"/>
      <c r="MCO113" s="151"/>
      <c r="MCP113" s="151"/>
      <c r="MCQ113" s="151"/>
      <c r="MCR113" s="151"/>
      <c r="MCS113" s="151"/>
      <c r="MCT113" s="151"/>
      <c r="MCU113" s="151"/>
      <c r="MCV113" s="151"/>
      <c r="MCW113" s="151"/>
      <c r="MCX113" s="151"/>
      <c r="MCY113" s="151"/>
      <c r="MCZ113" s="151"/>
      <c r="MDA113" s="151"/>
      <c r="MDB113" s="151"/>
      <c r="MDC113" s="151"/>
      <c r="MDD113" s="151"/>
      <c r="MDE113" s="151"/>
      <c r="MDF113" s="151"/>
      <c r="MDG113" s="151"/>
      <c r="MDH113" s="151"/>
      <c r="MDI113" s="151"/>
      <c r="MDJ113" s="151"/>
      <c r="MDK113" s="151"/>
      <c r="MDL113" s="151"/>
      <c r="MDM113" s="151"/>
      <c r="MDN113" s="151"/>
      <c r="MDO113" s="151"/>
      <c r="MDP113" s="151"/>
      <c r="MDQ113" s="151"/>
      <c r="MDR113" s="151"/>
      <c r="MDS113" s="151"/>
      <c r="MDT113" s="151"/>
      <c r="MDU113" s="151"/>
      <c r="MDV113" s="151"/>
      <c r="MDW113" s="151"/>
      <c r="MDX113" s="151"/>
      <c r="MDY113" s="151"/>
      <c r="MDZ113" s="151"/>
      <c r="MEA113" s="151"/>
      <c r="MEB113" s="151"/>
      <c r="MEC113" s="151"/>
      <c r="MED113" s="151"/>
      <c r="MEE113" s="151"/>
      <c r="MEF113" s="151"/>
      <c r="MEG113" s="151"/>
      <c r="MEH113" s="151"/>
      <c r="MEI113" s="151"/>
      <c r="MEJ113" s="151"/>
      <c r="MEK113" s="151"/>
      <c r="MEL113" s="151"/>
      <c r="MEM113" s="151"/>
      <c r="MEN113" s="151"/>
      <c r="MEO113" s="151"/>
      <c r="MEP113" s="151"/>
      <c r="MEQ113" s="151"/>
      <c r="MER113" s="151"/>
      <c r="MES113" s="151"/>
      <c r="MET113" s="151"/>
      <c r="MEU113" s="151"/>
      <c r="MEV113" s="151"/>
      <c r="MEW113" s="151"/>
      <c r="MEX113" s="151"/>
      <c r="MEY113" s="151"/>
      <c r="MEZ113" s="151"/>
      <c r="MFA113" s="151"/>
      <c r="MFB113" s="151"/>
      <c r="MFC113" s="151"/>
      <c r="MFD113" s="151"/>
      <c r="MFE113" s="151"/>
      <c r="MFF113" s="151"/>
      <c r="MFG113" s="151"/>
      <c r="MFH113" s="151"/>
      <c r="MFI113" s="151"/>
      <c r="MFJ113" s="151"/>
      <c r="MFK113" s="151"/>
      <c r="MFL113" s="151"/>
      <c r="MFM113" s="151"/>
      <c r="MFN113" s="151"/>
      <c r="MFO113" s="151"/>
      <c r="MFP113" s="151"/>
      <c r="MFQ113" s="151"/>
      <c r="MFR113" s="151"/>
      <c r="MFS113" s="151"/>
      <c r="MFT113" s="151"/>
      <c r="MFU113" s="151"/>
      <c r="MFV113" s="151"/>
      <c r="MFW113" s="151"/>
      <c r="MFX113" s="151"/>
      <c r="MFY113" s="151"/>
      <c r="MFZ113" s="151"/>
      <c r="MGA113" s="151"/>
      <c r="MGB113" s="151"/>
      <c r="MGC113" s="151"/>
      <c r="MGD113" s="151"/>
      <c r="MGE113" s="151"/>
      <c r="MGF113" s="151"/>
      <c r="MGG113" s="151"/>
      <c r="MGH113" s="151"/>
      <c r="MGI113" s="151"/>
      <c r="MGJ113" s="151"/>
      <c r="MGK113" s="151"/>
      <c r="MGL113" s="151"/>
      <c r="MGM113" s="151"/>
      <c r="MGN113" s="151"/>
      <c r="MGO113" s="151"/>
      <c r="MGP113" s="151"/>
      <c r="MGQ113" s="151"/>
      <c r="MGR113" s="151"/>
      <c r="MGS113" s="151"/>
      <c r="MGT113" s="151"/>
      <c r="MGU113" s="151"/>
      <c r="MGV113" s="151"/>
      <c r="MGW113" s="151"/>
      <c r="MGX113" s="151"/>
      <c r="MGY113" s="151"/>
      <c r="MGZ113" s="151"/>
      <c r="MHA113" s="151"/>
      <c r="MHB113" s="151"/>
      <c r="MHC113" s="151"/>
      <c r="MHD113" s="151"/>
      <c r="MHE113" s="151"/>
      <c r="MHF113" s="151"/>
      <c r="MHG113" s="151"/>
      <c r="MHH113" s="151"/>
      <c r="MHI113" s="151"/>
      <c r="MHJ113" s="151"/>
      <c r="MHK113" s="151"/>
      <c r="MHL113" s="151"/>
      <c r="MHM113" s="151"/>
      <c r="MHN113" s="151"/>
      <c r="MHO113" s="151"/>
      <c r="MHP113" s="151"/>
      <c r="MHQ113" s="151"/>
      <c r="MHR113" s="151"/>
      <c r="MHS113" s="151"/>
      <c r="MHT113" s="151"/>
      <c r="MHU113" s="151"/>
      <c r="MHV113" s="151"/>
      <c r="MHW113" s="151"/>
      <c r="MHX113" s="151"/>
      <c r="MHY113" s="151"/>
      <c r="MHZ113" s="151"/>
      <c r="MIA113" s="151"/>
      <c r="MIB113" s="151"/>
      <c r="MIC113" s="151"/>
      <c r="MID113" s="151"/>
      <c r="MIE113" s="151"/>
      <c r="MIF113" s="151"/>
      <c r="MIG113" s="151"/>
      <c r="MIH113" s="151"/>
      <c r="MII113" s="151"/>
      <c r="MIJ113" s="151"/>
      <c r="MIK113" s="151"/>
      <c r="MIL113" s="151"/>
      <c r="MIM113" s="151"/>
      <c r="MIN113" s="151"/>
      <c r="MIO113" s="151"/>
      <c r="MIP113" s="151"/>
      <c r="MIQ113" s="151"/>
      <c r="MIR113" s="151"/>
      <c r="MIS113" s="151"/>
      <c r="MIT113" s="151"/>
      <c r="MIU113" s="151"/>
      <c r="MIV113" s="151"/>
      <c r="MIW113" s="151"/>
      <c r="MIX113" s="151"/>
      <c r="MIY113" s="151"/>
      <c r="MIZ113" s="151"/>
      <c r="MJA113" s="151"/>
      <c r="MJB113" s="151"/>
      <c r="MJC113" s="151"/>
      <c r="MJD113" s="151"/>
      <c r="MJE113" s="151"/>
      <c r="MJF113" s="151"/>
      <c r="MJG113" s="151"/>
      <c r="MJH113" s="151"/>
      <c r="MJI113" s="151"/>
      <c r="MJJ113" s="151"/>
      <c r="MJK113" s="151"/>
      <c r="MJL113" s="151"/>
      <c r="MJM113" s="151"/>
      <c r="MJN113" s="151"/>
      <c r="MJO113" s="151"/>
      <c r="MJP113" s="151"/>
      <c r="MJQ113" s="151"/>
      <c r="MJR113" s="151"/>
      <c r="MJS113" s="151"/>
      <c r="MJT113" s="151"/>
      <c r="MJU113" s="151"/>
      <c r="MJV113" s="151"/>
      <c r="MJW113" s="151"/>
      <c r="MJX113" s="151"/>
      <c r="MJY113" s="151"/>
      <c r="MJZ113" s="151"/>
      <c r="MKA113" s="151"/>
      <c r="MKB113" s="151"/>
      <c r="MKC113" s="151"/>
      <c r="MKD113" s="151"/>
      <c r="MKE113" s="151"/>
      <c r="MKF113" s="151"/>
      <c r="MKG113" s="151"/>
      <c r="MKH113" s="151"/>
      <c r="MKI113" s="151"/>
      <c r="MKJ113" s="151"/>
      <c r="MKK113" s="151"/>
      <c r="MKL113" s="151"/>
      <c r="MKM113" s="151"/>
      <c r="MKN113" s="151"/>
      <c r="MKO113" s="151"/>
      <c r="MKP113" s="151"/>
      <c r="MKQ113" s="151"/>
      <c r="MKR113" s="151"/>
      <c r="MKS113" s="151"/>
      <c r="MKT113" s="151"/>
      <c r="MKU113" s="151"/>
      <c r="MKV113" s="151"/>
      <c r="MKW113" s="151"/>
      <c r="MKX113" s="151"/>
      <c r="MKY113" s="151"/>
      <c r="MKZ113" s="151"/>
      <c r="MLA113" s="151"/>
      <c r="MLB113" s="151"/>
      <c r="MLC113" s="151"/>
      <c r="MLD113" s="151"/>
      <c r="MLE113" s="151"/>
      <c r="MLF113" s="151"/>
      <c r="MLG113" s="151"/>
      <c r="MLH113" s="151"/>
      <c r="MLI113" s="151"/>
      <c r="MLJ113" s="151"/>
      <c r="MLK113" s="151"/>
      <c r="MLL113" s="151"/>
      <c r="MLM113" s="151"/>
      <c r="MLN113" s="151"/>
      <c r="MLO113" s="151"/>
      <c r="MLP113" s="151"/>
      <c r="MLQ113" s="151"/>
      <c r="MLR113" s="151"/>
      <c r="MLS113" s="151"/>
      <c r="MLT113" s="151"/>
      <c r="MLU113" s="151"/>
      <c r="MLV113" s="151"/>
      <c r="MLW113" s="151"/>
      <c r="MLX113" s="151"/>
      <c r="MLY113" s="151"/>
      <c r="MLZ113" s="151"/>
      <c r="MMA113" s="151"/>
      <c r="MMB113" s="151"/>
      <c r="MMC113" s="151"/>
      <c r="MMD113" s="151"/>
      <c r="MME113" s="151"/>
      <c r="MMF113" s="151"/>
      <c r="MMG113" s="151"/>
      <c r="MMH113" s="151"/>
      <c r="MMI113" s="151"/>
      <c r="MMJ113" s="151"/>
      <c r="MMK113" s="151"/>
      <c r="MML113" s="151"/>
      <c r="MMM113" s="151"/>
      <c r="MMN113" s="151"/>
      <c r="MMO113" s="151"/>
      <c r="MMP113" s="151"/>
      <c r="MMQ113" s="151"/>
      <c r="MMR113" s="151"/>
      <c r="MMS113" s="151"/>
      <c r="MMT113" s="151"/>
      <c r="MMU113" s="151"/>
      <c r="MMV113" s="151"/>
      <c r="MMW113" s="151"/>
      <c r="MMX113" s="151"/>
      <c r="MMY113" s="151"/>
      <c r="MMZ113" s="151"/>
      <c r="MNA113" s="151"/>
      <c r="MNB113" s="151"/>
      <c r="MNC113" s="151"/>
      <c r="MND113" s="151"/>
      <c r="MNE113" s="151"/>
      <c r="MNF113" s="151"/>
      <c r="MNG113" s="151"/>
      <c r="MNH113" s="151"/>
      <c r="MNI113" s="151"/>
      <c r="MNJ113" s="151"/>
      <c r="MNK113" s="151"/>
      <c r="MNL113" s="151"/>
      <c r="MNM113" s="151"/>
      <c r="MNN113" s="151"/>
      <c r="MNO113" s="151"/>
      <c r="MNP113" s="151"/>
      <c r="MNQ113" s="151"/>
      <c r="MNR113" s="151"/>
      <c r="MNS113" s="151"/>
      <c r="MNT113" s="151"/>
      <c r="MNU113" s="151"/>
      <c r="MNV113" s="151"/>
      <c r="MNW113" s="151"/>
      <c r="MNX113" s="151"/>
      <c r="MNY113" s="151"/>
      <c r="MNZ113" s="151"/>
      <c r="MOA113" s="151"/>
      <c r="MOB113" s="151"/>
      <c r="MOC113" s="151"/>
      <c r="MOD113" s="151"/>
      <c r="MOE113" s="151"/>
      <c r="MOF113" s="151"/>
      <c r="MOG113" s="151"/>
      <c r="MOH113" s="151"/>
      <c r="MOI113" s="151"/>
      <c r="MOJ113" s="151"/>
      <c r="MOK113" s="151"/>
      <c r="MOL113" s="151"/>
      <c r="MOM113" s="151"/>
      <c r="MON113" s="151"/>
      <c r="MOO113" s="151"/>
      <c r="MOP113" s="151"/>
      <c r="MOQ113" s="151"/>
      <c r="MOR113" s="151"/>
      <c r="MOS113" s="151"/>
      <c r="MOT113" s="151"/>
      <c r="MOU113" s="151"/>
      <c r="MOV113" s="151"/>
      <c r="MOW113" s="151"/>
      <c r="MOX113" s="151"/>
      <c r="MOY113" s="151"/>
      <c r="MOZ113" s="151"/>
      <c r="MPA113" s="151"/>
      <c r="MPB113" s="151"/>
      <c r="MPC113" s="151"/>
      <c r="MPD113" s="151"/>
      <c r="MPE113" s="151"/>
      <c r="MPF113" s="151"/>
      <c r="MPG113" s="151"/>
      <c r="MPH113" s="151"/>
      <c r="MPI113" s="151"/>
      <c r="MPJ113" s="151"/>
      <c r="MPK113" s="151"/>
      <c r="MPL113" s="151"/>
      <c r="MPM113" s="151"/>
      <c r="MPN113" s="151"/>
      <c r="MPO113" s="151"/>
      <c r="MPP113" s="151"/>
      <c r="MPQ113" s="151"/>
      <c r="MPR113" s="151"/>
      <c r="MPS113" s="151"/>
      <c r="MPT113" s="151"/>
      <c r="MPU113" s="151"/>
      <c r="MPV113" s="151"/>
      <c r="MPW113" s="151"/>
      <c r="MPX113" s="151"/>
      <c r="MPY113" s="151"/>
      <c r="MPZ113" s="151"/>
      <c r="MQA113" s="151"/>
      <c r="MQB113" s="151"/>
      <c r="MQC113" s="151"/>
      <c r="MQD113" s="151"/>
      <c r="MQE113" s="151"/>
      <c r="MQF113" s="151"/>
      <c r="MQG113" s="151"/>
      <c r="MQH113" s="151"/>
      <c r="MQI113" s="151"/>
      <c r="MQJ113" s="151"/>
      <c r="MQK113" s="151"/>
      <c r="MQL113" s="151"/>
      <c r="MQM113" s="151"/>
      <c r="MQN113" s="151"/>
      <c r="MQO113" s="151"/>
      <c r="MQP113" s="151"/>
      <c r="MQQ113" s="151"/>
      <c r="MQR113" s="151"/>
      <c r="MQS113" s="151"/>
      <c r="MQT113" s="151"/>
      <c r="MQU113" s="151"/>
      <c r="MQV113" s="151"/>
      <c r="MQW113" s="151"/>
      <c r="MQX113" s="151"/>
      <c r="MQY113" s="151"/>
      <c r="MQZ113" s="151"/>
      <c r="MRA113" s="151"/>
      <c r="MRB113" s="151"/>
      <c r="MRC113" s="151"/>
      <c r="MRD113" s="151"/>
      <c r="MRE113" s="151"/>
      <c r="MRF113" s="151"/>
      <c r="MRG113" s="151"/>
      <c r="MRH113" s="151"/>
      <c r="MRI113" s="151"/>
      <c r="MRJ113" s="151"/>
      <c r="MRK113" s="151"/>
      <c r="MRL113" s="151"/>
      <c r="MRM113" s="151"/>
      <c r="MRN113" s="151"/>
      <c r="MRO113" s="151"/>
      <c r="MRP113" s="151"/>
      <c r="MRQ113" s="151"/>
      <c r="MRR113" s="151"/>
      <c r="MRS113" s="151"/>
      <c r="MRT113" s="151"/>
      <c r="MRU113" s="151"/>
      <c r="MRV113" s="151"/>
      <c r="MRW113" s="151"/>
      <c r="MRX113" s="151"/>
      <c r="MRY113" s="151"/>
      <c r="MRZ113" s="151"/>
      <c r="MSA113" s="151"/>
      <c r="MSB113" s="151"/>
      <c r="MSC113" s="151"/>
      <c r="MSD113" s="151"/>
      <c r="MSE113" s="151"/>
      <c r="MSF113" s="151"/>
      <c r="MSG113" s="151"/>
      <c r="MSH113" s="151"/>
      <c r="MSI113" s="151"/>
      <c r="MSJ113" s="151"/>
      <c r="MSK113" s="151"/>
      <c r="MSL113" s="151"/>
      <c r="MSM113" s="151"/>
      <c r="MSN113" s="151"/>
      <c r="MSO113" s="151"/>
      <c r="MSP113" s="151"/>
      <c r="MSQ113" s="151"/>
      <c r="MSR113" s="151"/>
      <c r="MSS113" s="151"/>
      <c r="MST113" s="151"/>
      <c r="MSU113" s="151"/>
      <c r="MSV113" s="151"/>
      <c r="MSW113" s="151"/>
      <c r="MSX113" s="151"/>
      <c r="MSY113" s="151"/>
      <c r="MSZ113" s="151"/>
      <c r="MTA113" s="151"/>
      <c r="MTB113" s="151"/>
      <c r="MTC113" s="151"/>
      <c r="MTD113" s="151"/>
      <c r="MTE113" s="151"/>
      <c r="MTF113" s="151"/>
      <c r="MTG113" s="151"/>
      <c r="MTH113" s="151"/>
      <c r="MTI113" s="151"/>
      <c r="MTJ113" s="151"/>
      <c r="MTK113" s="151"/>
      <c r="MTL113" s="151"/>
      <c r="MTM113" s="151"/>
      <c r="MTN113" s="151"/>
      <c r="MTO113" s="151"/>
      <c r="MTP113" s="151"/>
      <c r="MTQ113" s="151"/>
      <c r="MTR113" s="151"/>
      <c r="MTS113" s="151"/>
      <c r="MTT113" s="151"/>
      <c r="MTU113" s="151"/>
      <c r="MTV113" s="151"/>
      <c r="MTW113" s="151"/>
      <c r="MTX113" s="151"/>
      <c r="MTY113" s="151"/>
      <c r="MTZ113" s="151"/>
      <c r="MUA113" s="151"/>
      <c r="MUB113" s="151"/>
      <c r="MUC113" s="151"/>
      <c r="MUD113" s="151"/>
      <c r="MUE113" s="151"/>
      <c r="MUF113" s="151"/>
      <c r="MUG113" s="151"/>
      <c r="MUH113" s="151"/>
      <c r="MUI113" s="151"/>
      <c r="MUJ113" s="151"/>
      <c r="MUK113" s="151"/>
      <c r="MUL113" s="151"/>
      <c r="MUM113" s="151"/>
      <c r="MUN113" s="151"/>
      <c r="MUO113" s="151"/>
      <c r="MUP113" s="151"/>
      <c r="MUQ113" s="151"/>
      <c r="MUR113" s="151"/>
      <c r="MUS113" s="151"/>
      <c r="MUT113" s="151"/>
      <c r="MUU113" s="151"/>
      <c r="MUV113" s="151"/>
      <c r="MUW113" s="151"/>
      <c r="MUX113" s="151"/>
      <c r="MUY113" s="151"/>
      <c r="MUZ113" s="151"/>
      <c r="MVA113" s="151"/>
      <c r="MVB113" s="151"/>
      <c r="MVC113" s="151"/>
      <c r="MVD113" s="151"/>
      <c r="MVE113" s="151"/>
      <c r="MVF113" s="151"/>
      <c r="MVG113" s="151"/>
      <c r="MVH113" s="151"/>
      <c r="MVI113" s="151"/>
      <c r="MVJ113" s="151"/>
      <c r="MVK113" s="151"/>
      <c r="MVL113" s="151"/>
      <c r="MVM113" s="151"/>
      <c r="MVN113" s="151"/>
      <c r="MVO113" s="151"/>
      <c r="MVP113" s="151"/>
      <c r="MVQ113" s="151"/>
      <c r="MVR113" s="151"/>
      <c r="MVS113" s="151"/>
      <c r="MVT113" s="151"/>
      <c r="MVU113" s="151"/>
      <c r="MVV113" s="151"/>
      <c r="MVW113" s="151"/>
      <c r="MVX113" s="151"/>
      <c r="MVY113" s="151"/>
      <c r="MVZ113" s="151"/>
      <c r="MWA113" s="151"/>
      <c r="MWB113" s="151"/>
      <c r="MWC113" s="151"/>
      <c r="MWD113" s="151"/>
      <c r="MWE113" s="151"/>
      <c r="MWF113" s="151"/>
      <c r="MWG113" s="151"/>
      <c r="MWH113" s="151"/>
      <c r="MWI113" s="151"/>
      <c r="MWJ113" s="151"/>
      <c r="MWK113" s="151"/>
      <c r="MWL113" s="151"/>
      <c r="MWM113" s="151"/>
      <c r="MWN113" s="151"/>
      <c r="MWO113" s="151"/>
      <c r="MWP113" s="151"/>
      <c r="MWQ113" s="151"/>
      <c r="MWR113" s="151"/>
      <c r="MWS113" s="151"/>
      <c r="MWT113" s="151"/>
      <c r="MWU113" s="151"/>
      <c r="MWV113" s="151"/>
      <c r="MWW113" s="151"/>
      <c r="MWX113" s="151"/>
      <c r="MWY113" s="151"/>
      <c r="MWZ113" s="151"/>
      <c r="MXA113" s="151"/>
      <c r="MXB113" s="151"/>
      <c r="MXC113" s="151"/>
      <c r="MXD113" s="151"/>
      <c r="MXE113" s="151"/>
      <c r="MXF113" s="151"/>
      <c r="MXG113" s="151"/>
      <c r="MXH113" s="151"/>
      <c r="MXI113" s="151"/>
      <c r="MXJ113" s="151"/>
      <c r="MXK113" s="151"/>
      <c r="MXL113" s="151"/>
      <c r="MXM113" s="151"/>
      <c r="MXN113" s="151"/>
      <c r="MXO113" s="151"/>
      <c r="MXP113" s="151"/>
      <c r="MXQ113" s="151"/>
      <c r="MXR113" s="151"/>
      <c r="MXS113" s="151"/>
      <c r="MXT113" s="151"/>
      <c r="MXU113" s="151"/>
      <c r="MXV113" s="151"/>
      <c r="MXW113" s="151"/>
      <c r="MXX113" s="151"/>
      <c r="MXY113" s="151"/>
      <c r="MXZ113" s="151"/>
      <c r="MYA113" s="151"/>
      <c r="MYB113" s="151"/>
      <c r="MYC113" s="151"/>
      <c r="MYD113" s="151"/>
      <c r="MYE113" s="151"/>
      <c r="MYF113" s="151"/>
      <c r="MYG113" s="151"/>
      <c r="MYH113" s="151"/>
      <c r="MYI113" s="151"/>
      <c r="MYJ113" s="151"/>
      <c r="MYK113" s="151"/>
      <c r="MYL113" s="151"/>
      <c r="MYM113" s="151"/>
      <c r="MYN113" s="151"/>
      <c r="MYO113" s="151"/>
      <c r="MYP113" s="151"/>
      <c r="MYQ113" s="151"/>
      <c r="MYR113" s="151"/>
      <c r="MYS113" s="151"/>
      <c r="MYT113" s="151"/>
      <c r="MYU113" s="151"/>
      <c r="MYV113" s="151"/>
      <c r="MYW113" s="151"/>
      <c r="MYX113" s="151"/>
      <c r="MYY113" s="151"/>
      <c r="MYZ113" s="151"/>
      <c r="MZA113" s="151"/>
      <c r="MZB113" s="151"/>
      <c r="MZC113" s="151"/>
      <c r="MZD113" s="151"/>
      <c r="MZE113" s="151"/>
      <c r="MZF113" s="151"/>
      <c r="MZG113" s="151"/>
      <c r="MZH113" s="151"/>
      <c r="MZI113" s="151"/>
      <c r="MZJ113" s="151"/>
      <c r="MZK113" s="151"/>
      <c r="MZL113" s="151"/>
      <c r="MZM113" s="151"/>
      <c r="MZN113" s="151"/>
      <c r="MZO113" s="151"/>
      <c r="MZP113" s="151"/>
      <c r="MZQ113" s="151"/>
      <c r="MZR113" s="151"/>
      <c r="MZS113" s="151"/>
      <c r="MZT113" s="151"/>
      <c r="MZU113" s="151"/>
      <c r="MZV113" s="151"/>
      <c r="MZW113" s="151"/>
      <c r="MZX113" s="151"/>
      <c r="MZY113" s="151"/>
      <c r="MZZ113" s="151"/>
      <c r="NAA113" s="151"/>
      <c r="NAB113" s="151"/>
      <c r="NAC113" s="151"/>
      <c r="NAD113" s="151"/>
      <c r="NAE113" s="151"/>
      <c r="NAF113" s="151"/>
      <c r="NAG113" s="151"/>
      <c r="NAH113" s="151"/>
      <c r="NAI113" s="151"/>
      <c r="NAJ113" s="151"/>
      <c r="NAK113" s="151"/>
      <c r="NAL113" s="151"/>
      <c r="NAM113" s="151"/>
      <c r="NAN113" s="151"/>
      <c r="NAO113" s="151"/>
      <c r="NAP113" s="151"/>
      <c r="NAQ113" s="151"/>
      <c r="NAR113" s="151"/>
      <c r="NAS113" s="151"/>
      <c r="NAT113" s="151"/>
      <c r="NAU113" s="151"/>
      <c r="NAV113" s="151"/>
      <c r="NAW113" s="151"/>
      <c r="NAX113" s="151"/>
      <c r="NAY113" s="151"/>
      <c r="NAZ113" s="151"/>
      <c r="NBA113" s="151"/>
      <c r="NBB113" s="151"/>
      <c r="NBC113" s="151"/>
      <c r="NBD113" s="151"/>
      <c r="NBE113" s="151"/>
      <c r="NBF113" s="151"/>
      <c r="NBG113" s="151"/>
      <c r="NBH113" s="151"/>
      <c r="NBI113" s="151"/>
      <c r="NBJ113" s="151"/>
      <c r="NBK113" s="151"/>
      <c r="NBL113" s="151"/>
      <c r="NBM113" s="151"/>
      <c r="NBN113" s="151"/>
      <c r="NBO113" s="151"/>
      <c r="NBP113" s="151"/>
      <c r="NBQ113" s="151"/>
      <c r="NBR113" s="151"/>
      <c r="NBS113" s="151"/>
      <c r="NBT113" s="151"/>
      <c r="NBU113" s="151"/>
      <c r="NBV113" s="151"/>
      <c r="NBW113" s="151"/>
      <c r="NBX113" s="151"/>
      <c r="NBY113" s="151"/>
      <c r="NBZ113" s="151"/>
      <c r="NCA113" s="151"/>
      <c r="NCB113" s="151"/>
      <c r="NCC113" s="151"/>
      <c r="NCD113" s="151"/>
      <c r="NCE113" s="151"/>
      <c r="NCF113" s="151"/>
      <c r="NCG113" s="151"/>
      <c r="NCH113" s="151"/>
      <c r="NCI113" s="151"/>
      <c r="NCJ113" s="151"/>
      <c r="NCK113" s="151"/>
      <c r="NCL113" s="151"/>
      <c r="NCM113" s="151"/>
      <c r="NCN113" s="151"/>
      <c r="NCO113" s="151"/>
      <c r="NCP113" s="151"/>
      <c r="NCQ113" s="151"/>
      <c r="NCR113" s="151"/>
      <c r="NCS113" s="151"/>
      <c r="NCT113" s="151"/>
      <c r="NCU113" s="151"/>
      <c r="NCV113" s="151"/>
      <c r="NCW113" s="151"/>
      <c r="NCX113" s="151"/>
      <c r="NCY113" s="151"/>
      <c r="NCZ113" s="151"/>
      <c r="NDA113" s="151"/>
      <c r="NDB113" s="151"/>
      <c r="NDC113" s="151"/>
      <c r="NDD113" s="151"/>
      <c r="NDE113" s="151"/>
      <c r="NDF113" s="151"/>
      <c r="NDG113" s="151"/>
      <c r="NDH113" s="151"/>
      <c r="NDI113" s="151"/>
      <c r="NDJ113" s="151"/>
      <c r="NDK113" s="151"/>
      <c r="NDL113" s="151"/>
      <c r="NDM113" s="151"/>
      <c r="NDN113" s="151"/>
      <c r="NDO113" s="151"/>
      <c r="NDP113" s="151"/>
      <c r="NDQ113" s="151"/>
      <c r="NDR113" s="151"/>
      <c r="NDS113" s="151"/>
      <c r="NDT113" s="151"/>
      <c r="NDU113" s="151"/>
      <c r="NDV113" s="151"/>
      <c r="NDW113" s="151"/>
      <c r="NDX113" s="151"/>
      <c r="NDY113" s="151"/>
      <c r="NDZ113" s="151"/>
      <c r="NEA113" s="151"/>
      <c r="NEB113" s="151"/>
      <c r="NEC113" s="151"/>
      <c r="NED113" s="151"/>
      <c r="NEE113" s="151"/>
      <c r="NEF113" s="151"/>
      <c r="NEG113" s="151"/>
      <c r="NEH113" s="151"/>
      <c r="NEI113" s="151"/>
      <c r="NEJ113" s="151"/>
      <c r="NEK113" s="151"/>
      <c r="NEL113" s="151"/>
      <c r="NEM113" s="151"/>
      <c r="NEN113" s="151"/>
      <c r="NEO113" s="151"/>
      <c r="NEP113" s="151"/>
      <c r="NEQ113" s="151"/>
      <c r="NER113" s="151"/>
      <c r="NES113" s="151"/>
      <c r="NET113" s="151"/>
      <c r="NEU113" s="151"/>
      <c r="NEV113" s="151"/>
      <c r="NEW113" s="151"/>
      <c r="NEX113" s="151"/>
      <c r="NEY113" s="151"/>
      <c r="NEZ113" s="151"/>
      <c r="NFA113" s="151"/>
      <c r="NFB113" s="151"/>
      <c r="NFC113" s="151"/>
      <c r="NFD113" s="151"/>
      <c r="NFE113" s="151"/>
      <c r="NFF113" s="151"/>
      <c r="NFG113" s="151"/>
      <c r="NFH113" s="151"/>
      <c r="NFI113" s="151"/>
      <c r="NFJ113" s="151"/>
      <c r="NFK113" s="151"/>
      <c r="NFL113" s="151"/>
      <c r="NFM113" s="151"/>
      <c r="NFN113" s="151"/>
      <c r="NFO113" s="151"/>
      <c r="NFP113" s="151"/>
      <c r="NFQ113" s="151"/>
      <c r="NFR113" s="151"/>
      <c r="NFS113" s="151"/>
      <c r="NFT113" s="151"/>
      <c r="NFU113" s="151"/>
      <c r="NFV113" s="151"/>
      <c r="NFW113" s="151"/>
      <c r="NFX113" s="151"/>
      <c r="NFY113" s="151"/>
      <c r="NFZ113" s="151"/>
      <c r="NGA113" s="151"/>
      <c r="NGB113" s="151"/>
      <c r="NGC113" s="151"/>
      <c r="NGD113" s="151"/>
      <c r="NGE113" s="151"/>
      <c r="NGF113" s="151"/>
      <c r="NGG113" s="151"/>
      <c r="NGH113" s="151"/>
      <c r="NGI113" s="151"/>
      <c r="NGJ113" s="151"/>
      <c r="NGK113" s="151"/>
      <c r="NGL113" s="151"/>
      <c r="NGM113" s="151"/>
      <c r="NGN113" s="151"/>
      <c r="NGO113" s="151"/>
      <c r="NGP113" s="151"/>
      <c r="NGQ113" s="151"/>
      <c r="NGR113" s="151"/>
      <c r="NGS113" s="151"/>
      <c r="NGT113" s="151"/>
      <c r="NGU113" s="151"/>
      <c r="NGV113" s="151"/>
      <c r="NGW113" s="151"/>
      <c r="NGX113" s="151"/>
      <c r="NGY113" s="151"/>
      <c r="NGZ113" s="151"/>
      <c r="NHA113" s="151"/>
      <c r="NHB113" s="151"/>
      <c r="NHC113" s="151"/>
      <c r="NHD113" s="151"/>
      <c r="NHE113" s="151"/>
      <c r="NHF113" s="151"/>
      <c r="NHG113" s="151"/>
      <c r="NHH113" s="151"/>
      <c r="NHI113" s="151"/>
      <c r="NHJ113" s="151"/>
      <c r="NHK113" s="151"/>
      <c r="NHL113" s="151"/>
      <c r="NHM113" s="151"/>
      <c r="NHN113" s="151"/>
      <c r="NHO113" s="151"/>
      <c r="NHP113" s="151"/>
      <c r="NHQ113" s="151"/>
      <c r="NHR113" s="151"/>
      <c r="NHS113" s="151"/>
      <c r="NHT113" s="151"/>
      <c r="NHU113" s="151"/>
      <c r="NHV113" s="151"/>
      <c r="NHW113" s="151"/>
      <c r="NHX113" s="151"/>
      <c r="NHY113" s="151"/>
      <c r="NHZ113" s="151"/>
      <c r="NIA113" s="151"/>
      <c r="NIB113" s="151"/>
      <c r="NIC113" s="151"/>
      <c r="NID113" s="151"/>
      <c r="NIE113" s="151"/>
      <c r="NIF113" s="151"/>
      <c r="NIG113" s="151"/>
      <c r="NIH113" s="151"/>
      <c r="NII113" s="151"/>
      <c r="NIJ113" s="151"/>
      <c r="NIK113" s="151"/>
      <c r="NIL113" s="151"/>
      <c r="NIM113" s="151"/>
      <c r="NIN113" s="151"/>
      <c r="NIO113" s="151"/>
      <c r="NIP113" s="151"/>
      <c r="NIQ113" s="151"/>
      <c r="NIR113" s="151"/>
      <c r="NIS113" s="151"/>
      <c r="NIT113" s="151"/>
      <c r="NIU113" s="151"/>
      <c r="NIV113" s="151"/>
      <c r="NIW113" s="151"/>
      <c r="NIX113" s="151"/>
      <c r="NIY113" s="151"/>
      <c r="NIZ113" s="151"/>
      <c r="NJA113" s="151"/>
      <c r="NJB113" s="151"/>
      <c r="NJC113" s="151"/>
      <c r="NJD113" s="151"/>
      <c r="NJE113" s="151"/>
      <c r="NJF113" s="151"/>
      <c r="NJG113" s="151"/>
      <c r="NJH113" s="151"/>
      <c r="NJI113" s="151"/>
      <c r="NJJ113" s="151"/>
      <c r="NJK113" s="151"/>
      <c r="NJL113" s="151"/>
      <c r="NJM113" s="151"/>
      <c r="NJN113" s="151"/>
      <c r="NJO113" s="151"/>
      <c r="NJP113" s="151"/>
      <c r="NJQ113" s="151"/>
      <c r="NJR113" s="151"/>
      <c r="NJS113" s="151"/>
      <c r="NJT113" s="151"/>
      <c r="NJU113" s="151"/>
      <c r="NJV113" s="151"/>
      <c r="NJW113" s="151"/>
      <c r="NJX113" s="151"/>
      <c r="NJY113" s="151"/>
      <c r="NJZ113" s="151"/>
      <c r="NKA113" s="151"/>
      <c r="NKB113" s="151"/>
      <c r="NKC113" s="151"/>
      <c r="NKD113" s="151"/>
      <c r="NKE113" s="151"/>
      <c r="NKF113" s="151"/>
      <c r="NKG113" s="151"/>
      <c r="NKH113" s="151"/>
      <c r="NKI113" s="151"/>
      <c r="NKJ113" s="151"/>
      <c r="NKK113" s="151"/>
      <c r="NKL113" s="151"/>
      <c r="NKM113" s="151"/>
      <c r="NKN113" s="151"/>
      <c r="NKO113" s="151"/>
      <c r="NKP113" s="151"/>
      <c r="NKQ113" s="151"/>
      <c r="NKR113" s="151"/>
      <c r="NKS113" s="151"/>
      <c r="NKT113" s="151"/>
      <c r="NKU113" s="151"/>
      <c r="NKV113" s="151"/>
      <c r="NKW113" s="151"/>
      <c r="NKX113" s="151"/>
      <c r="NKY113" s="151"/>
      <c r="NKZ113" s="151"/>
      <c r="NLA113" s="151"/>
      <c r="NLB113" s="151"/>
      <c r="NLC113" s="151"/>
      <c r="NLD113" s="151"/>
      <c r="NLE113" s="151"/>
      <c r="NLF113" s="151"/>
      <c r="NLG113" s="151"/>
      <c r="NLH113" s="151"/>
      <c r="NLI113" s="151"/>
      <c r="NLJ113" s="151"/>
      <c r="NLK113" s="151"/>
      <c r="NLL113" s="151"/>
      <c r="NLM113" s="151"/>
      <c r="NLN113" s="151"/>
      <c r="NLO113" s="151"/>
      <c r="NLP113" s="151"/>
      <c r="NLQ113" s="151"/>
      <c r="NLR113" s="151"/>
      <c r="NLS113" s="151"/>
      <c r="NLT113" s="151"/>
      <c r="NLU113" s="151"/>
      <c r="NLV113" s="151"/>
      <c r="NLW113" s="151"/>
      <c r="NLX113" s="151"/>
      <c r="NLY113" s="151"/>
      <c r="NLZ113" s="151"/>
      <c r="NMA113" s="151"/>
      <c r="NMB113" s="151"/>
      <c r="NMC113" s="151"/>
      <c r="NMD113" s="151"/>
      <c r="NME113" s="151"/>
      <c r="NMF113" s="151"/>
      <c r="NMG113" s="151"/>
      <c r="NMH113" s="151"/>
      <c r="NMI113" s="151"/>
      <c r="NMJ113" s="151"/>
      <c r="NMK113" s="151"/>
      <c r="NML113" s="151"/>
      <c r="NMM113" s="151"/>
      <c r="NMN113" s="151"/>
      <c r="NMO113" s="151"/>
      <c r="NMP113" s="151"/>
      <c r="NMQ113" s="151"/>
      <c r="NMR113" s="151"/>
      <c r="NMS113" s="151"/>
      <c r="NMT113" s="151"/>
      <c r="NMU113" s="151"/>
      <c r="NMV113" s="151"/>
      <c r="NMW113" s="151"/>
      <c r="NMX113" s="151"/>
      <c r="NMY113" s="151"/>
      <c r="NMZ113" s="151"/>
      <c r="NNA113" s="151"/>
      <c r="NNB113" s="151"/>
      <c r="NNC113" s="151"/>
      <c r="NND113" s="151"/>
      <c r="NNE113" s="151"/>
      <c r="NNF113" s="151"/>
      <c r="NNG113" s="151"/>
      <c r="NNH113" s="151"/>
      <c r="NNI113" s="151"/>
      <c r="NNJ113" s="151"/>
      <c r="NNK113" s="151"/>
      <c r="NNL113" s="151"/>
      <c r="NNM113" s="151"/>
      <c r="NNN113" s="151"/>
      <c r="NNO113" s="151"/>
      <c r="NNP113" s="151"/>
      <c r="NNQ113" s="151"/>
      <c r="NNR113" s="151"/>
      <c r="NNS113" s="151"/>
      <c r="NNT113" s="151"/>
      <c r="NNU113" s="151"/>
      <c r="NNV113" s="151"/>
      <c r="NNW113" s="151"/>
      <c r="NNX113" s="151"/>
      <c r="NNY113" s="151"/>
      <c r="NNZ113" s="151"/>
      <c r="NOA113" s="151"/>
      <c r="NOB113" s="151"/>
      <c r="NOC113" s="151"/>
      <c r="NOD113" s="151"/>
      <c r="NOE113" s="151"/>
      <c r="NOF113" s="151"/>
      <c r="NOG113" s="151"/>
      <c r="NOH113" s="151"/>
      <c r="NOI113" s="151"/>
      <c r="NOJ113" s="151"/>
      <c r="NOK113" s="151"/>
      <c r="NOL113" s="151"/>
      <c r="NOM113" s="151"/>
      <c r="NON113" s="151"/>
      <c r="NOO113" s="151"/>
      <c r="NOP113" s="151"/>
      <c r="NOQ113" s="151"/>
      <c r="NOR113" s="151"/>
      <c r="NOS113" s="151"/>
      <c r="NOT113" s="151"/>
      <c r="NOU113" s="151"/>
      <c r="NOV113" s="151"/>
      <c r="NOW113" s="151"/>
      <c r="NOX113" s="151"/>
      <c r="NOY113" s="151"/>
      <c r="NOZ113" s="151"/>
      <c r="NPA113" s="151"/>
      <c r="NPB113" s="151"/>
      <c r="NPC113" s="151"/>
      <c r="NPD113" s="151"/>
      <c r="NPE113" s="151"/>
      <c r="NPF113" s="151"/>
      <c r="NPG113" s="151"/>
      <c r="NPH113" s="151"/>
      <c r="NPI113" s="151"/>
      <c r="NPJ113" s="151"/>
      <c r="NPK113" s="151"/>
      <c r="NPL113" s="151"/>
      <c r="NPM113" s="151"/>
      <c r="NPN113" s="151"/>
      <c r="NPO113" s="151"/>
      <c r="NPP113" s="151"/>
      <c r="NPQ113" s="151"/>
      <c r="NPR113" s="151"/>
      <c r="NPS113" s="151"/>
      <c r="NPT113" s="151"/>
      <c r="NPU113" s="151"/>
      <c r="NPV113" s="151"/>
      <c r="NPW113" s="151"/>
      <c r="NPX113" s="151"/>
      <c r="NPY113" s="151"/>
      <c r="NPZ113" s="151"/>
      <c r="NQA113" s="151"/>
      <c r="NQB113" s="151"/>
      <c r="NQC113" s="151"/>
      <c r="NQD113" s="151"/>
      <c r="NQE113" s="151"/>
      <c r="NQF113" s="151"/>
      <c r="NQG113" s="151"/>
      <c r="NQH113" s="151"/>
      <c r="NQI113" s="151"/>
      <c r="NQJ113" s="151"/>
      <c r="NQK113" s="151"/>
      <c r="NQL113" s="151"/>
      <c r="NQM113" s="151"/>
      <c r="NQN113" s="151"/>
      <c r="NQO113" s="151"/>
      <c r="NQP113" s="151"/>
      <c r="NQQ113" s="151"/>
      <c r="NQR113" s="151"/>
      <c r="NQS113" s="151"/>
      <c r="NQT113" s="151"/>
      <c r="NQU113" s="151"/>
      <c r="NQV113" s="151"/>
      <c r="NQW113" s="151"/>
      <c r="NQX113" s="151"/>
      <c r="NQY113" s="151"/>
      <c r="NQZ113" s="151"/>
      <c r="NRA113" s="151"/>
      <c r="NRB113" s="151"/>
      <c r="NRC113" s="151"/>
      <c r="NRD113" s="151"/>
      <c r="NRE113" s="151"/>
      <c r="NRF113" s="151"/>
      <c r="NRG113" s="151"/>
      <c r="NRH113" s="151"/>
      <c r="NRI113" s="151"/>
      <c r="NRJ113" s="151"/>
      <c r="NRK113" s="151"/>
      <c r="NRL113" s="151"/>
      <c r="NRM113" s="151"/>
      <c r="NRN113" s="151"/>
      <c r="NRO113" s="151"/>
      <c r="NRP113" s="151"/>
      <c r="NRQ113" s="151"/>
      <c r="NRR113" s="151"/>
      <c r="NRS113" s="151"/>
      <c r="NRT113" s="151"/>
      <c r="NRU113" s="151"/>
      <c r="NRV113" s="151"/>
      <c r="NRW113" s="151"/>
      <c r="NRX113" s="151"/>
      <c r="NRY113" s="151"/>
      <c r="NRZ113" s="151"/>
      <c r="NSA113" s="151"/>
      <c r="NSB113" s="151"/>
      <c r="NSC113" s="151"/>
      <c r="NSD113" s="151"/>
      <c r="NSE113" s="151"/>
      <c r="NSF113" s="151"/>
      <c r="NSG113" s="151"/>
      <c r="NSH113" s="151"/>
      <c r="NSI113" s="151"/>
      <c r="NSJ113" s="151"/>
      <c r="NSK113" s="151"/>
      <c r="NSL113" s="151"/>
      <c r="NSM113" s="151"/>
      <c r="NSN113" s="151"/>
      <c r="NSO113" s="151"/>
      <c r="NSP113" s="151"/>
      <c r="NSQ113" s="151"/>
      <c r="NSR113" s="151"/>
      <c r="NSS113" s="151"/>
      <c r="NST113" s="151"/>
      <c r="NSU113" s="151"/>
      <c r="NSV113" s="151"/>
      <c r="NSW113" s="151"/>
      <c r="NSX113" s="151"/>
      <c r="NSY113" s="151"/>
      <c r="NSZ113" s="151"/>
      <c r="NTA113" s="151"/>
      <c r="NTB113" s="151"/>
      <c r="NTC113" s="151"/>
      <c r="NTD113" s="151"/>
      <c r="NTE113" s="151"/>
      <c r="NTF113" s="151"/>
      <c r="NTG113" s="151"/>
      <c r="NTH113" s="151"/>
      <c r="NTI113" s="151"/>
      <c r="NTJ113" s="151"/>
      <c r="NTK113" s="151"/>
      <c r="NTL113" s="151"/>
      <c r="NTM113" s="151"/>
      <c r="NTN113" s="151"/>
      <c r="NTO113" s="151"/>
      <c r="NTP113" s="151"/>
      <c r="NTQ113" s="151"/>
      <c r="NTR113" s="151"/>
      <c r="NTS113" s="151"/>
      <c r="NTT113" s="151"/>
      <c r="NTU113" s="151"/>
      <c r="NTV113" s="151"/>
      <c r="NTW113" s="151"/>
      <c r="NTX113" s="151"/>
      <c r="NTY113" s="151"/>
      <c r="NTZ113" s="151"/>
      <c r="NUA113" s="151"/>
      <c r="NUB113" s="151"/>
      <c r="NUC113" s="151"/>
      <c r="NUD113" s="151"/>
      <c r="NUE113" s="151"/>
      <c r="NUF113" s="151"/>
      <c r="NUG113" s="151"/>
      <c r="NUH113" s="151"/>
      <c r="NUI113" s="151"/>
      <c r="NUJ113" s="151"/>
      <c r="NUK113" s="151"/>
      <c r="NUL113" s="151"/>
      <c r="NUM113" s="151"/>
      <c r="NUN113" s="151"/>
      <c r="NUO113" s="151"/>
      <c r="NUP113" s="151"/>
      <c r="NUQ113" s="151"/>
      <c r="NUR113" s="151"/>
      <c r="NUS113" s="151"/>
      <c r="NUT113" s="151"/>
      <c r="NUU113" s="151"/>
      <c r="NUV113" s="151"/>
      <c r="NUW113" s="151"/>
      <c r="NUX113" s="151"/>
      <c r="NUY113" s="151"/>
      <c r="NUZ113" s="151"/>
      <c r="NVA113" s="151"/>
      <c r="NVB113" s="151"/>
      <c r="NVC113" s="151"/>
      <c r="NVD113" s="151"/>
      <c r="NVE113" s="151"/>
      <c r="NVF113" s="151"/>
      <c r="NVG113" s="151"/>
      <c r="NVH113" s="151"/>
      <c r="NVI113" s="151"/>
      <c r="NVJ113" s="151"/>
      <c r="NVK113" s="151"/>
      <c r="NVL113" s="151"/>
      <c r="NVM113" s="151"/>
      <c r="NVN113" s="151"/>
      <c r="NVO113" s="151"/>
      <c r="NVP113" s="151"/>
      <c r="NVQ113" s="151"/>
      <c r="NVR113" s="151"/>
      <c r="NVS113" s="151"/>
      <c r="NVT113" s="151"/>
      <c r="NVU113" s="151"/>
      <c r="NVV113" s="151"/>
      <c r="NVW113" s="151"/>
      <c r="NVX113" s="151"/>
      <c r="NVY113" s="151"/>
      <c r="NVZ113" s="151"/>
      <c r="NWA113" s="151"/>
      <c r="NWB113" s="151"/>
      <c r="NWC113" s="151"/>
      <c r="NWD113" s="151"/>
      <c r="NWE113" s="151"/>
      <c r="NWF113" s="151"/>
      <c r="NWG113" s="151"/>
      <c r="NWH113" s="151"/>
      <c r="NWI113" s="151"/>
      <c r="NWJ113" s="151"/>
      <c r="NWK113" s="151"/>
      <c r="NWL113" s="151"/>
      <c r="NWM113" s="151"/>
      <c r="NWN113" s="151"/>
      <c r="NWO113" s="151"/>
      <c r="NWP113" s="151"/>
      <c r="NWQ113" s="151"/>
      <c r="NWR113" s="151"/>
      <c r="NWS113" s="151"/>
      <c r="NWT113" s="151"/>
      <c r="NWU113" s="151"/>
      <c r="NWV113" s="151"/>
      <c r="NWW113" s="151"/>
      <c r="NWX113" s="151"/>
      <c r="NWY113" s="151"/>
      <c r="NWZ113" s="151"/>
      <c r="NXA113" s="151"/>
      <c r="NXB113" s="151"/>
      <c r="NXC113" s="151"/>
      <c r="NXD113" s="151"/>
      <c r="NXE113" s="151"/>
      <c r="NXF113" s="151"/>
      <c r="NXG113" s="151"/>
      <c r="NXH113" s="151"/>
      <c r="NXI113" s="151"/>
      <c r="NXJ113" s="151"/>
      <c r="NXK113" s="151"/>
      <c r="NXL113" s="151"/>
      <c r="NXM113" s="151"/>
      <c r="NXN113" s="151"/>
      <c r="NXO113" s="151"/>
      <c r="NXP113" s="151"/>
      <c r="NXQ113" s="151"/>
      <c r="NXR113" s="151"/>
      <c r="NXS113" s="151"/>
      <c r="NXT113" s="151"/>
      <c r="NXU113" s="151"/>
      <c r="NXV113" s="151"/>
      <c r="NXW113" s="151"/>
      <c r="NXX113" s="151"/>
      <c r="NXY113" s="151"/>
      <c r="NXZ113" s="151"/>
      <c r="NYA113" s="151"/>
      <c r="NYB113" s="151"/>
      <c r="NYC113" s="151"/>
      <c r="NYD113" s="151"/>
      <c r="NYE113" s="151"/>
      <c r="NYF113" s="151"/>
      <c r="NYG113" s="151"/>
      <c r="NYH113" s="151"/>
      <c r="NYI113" s="151"/>
      <c r="NYJ113" s="151"/>
      <c r="NYK113" s="151"/>
      <c r="NYL113" s="151"/>
      <c r="NYM113" s="151"/>
      <c r="NYN113" s="151"/>
      <c r="NYO113" s="151"/>
      <c r="NYP113" s="151"/>
      <c r="NYQ113" s="151"/>
      <c r="NYR113" s="151"/>
      <c r="NYS113" s="151"/>
      <c r="NYT113" s="151"/>
      <c r="NYU113" s="151"/>
      <c r="NYV113" s="151"/>
      <c r="NYW113" s="151"/>
      <c r="NYX113" s="151"/>
      <c r="NYY113" s="151"/>
      <c r="NYZ113" s="151"/>
      <c r="NZA113" s="151"/>
      <c r="NZB113" s="151"/>
      <c r="NZC113" s="151"/>
      <c r="NZD113" s="151"/>
      <c r="NZE113" s="151"/>
      <c r="NZF113" s="151"/>
      <c r="NZG113" s="151"/>
      <c r="NZH113" s="151"/>
      <c r="NZI113" s="151"/>
      <c r="NZJ113" s="151"/>
      <c r="NZK113" s="151"/>
      <c r="NZL113" s="151"/>
      <c r="NZM113" s="151"/>
      <c r="NZN113" s="151"/>
      <c r="NZO113" s="151"/>
      <c r="NZP113" s="151"/>
      <c r="NZQ113" s="151"/>
      <c r="NZR113" s="151"/>
      <c r="NZS113" s="151"/>
      <c r="NZT113" s="151"/>
      <c r="NZU113" s="151"/>
      <c r="NZV113" s="151"/>
      <c r="NZW113" s="151"/>
      <c r="NZX113" s="151"/>
      <c r="NZY113" s="151"/>
      <c r="NZZ113" s="151"/>
      <c r="OAA113" s="151"/>
      <c r="OAB113" s="151"/>
      <c r="OAC113" s="151"/>
      <c r="OAD113" s="151"/>
      <c r="OAE113" s="151"/>
      <c r="OAF113" s="151"/>
      <c r="OAG113" s="151"/>
      <c r="OAH113" s="151"/>
      <c r="OAI113" s="151"/>
      <c r="OAJ113" s="151"/>
      <c r="OAK113" s="151"/>
      <c r="OAL113" s="151"/>
      <c r="OAM113" s="151"/>
      <c r="OAN113" s="151"/>
      <c r="OAO113" s="151"/>
      <c r="OAP113" s="151"/>
      <c r="OAQ113" s="151"/>
      <c r="OAR113" s="151"/>
      <c r="OAS113" s="151"/>
      <c r="OAT113" s="151"/>
      <c r="OAU113" s="151"/>
      <c r="OAV113" s="151"/>
      <c r="OAW113" s="151"/>
      <c r="OAX113" s="151"/>
      <c r="OAY113" s="151"/>
      <c r="OAZ113" s="151"/>
      <c r="OBA113" s="151"/>
      <c r="OBB113" s="151"/>
      <c r="OBC113" s="151"/>
      <c r="OBD113" s="151"/>
      <c r="OBE113" s="151"/>
      <c r="OBF113" s="151"/>
      <c r="OBG113" s="151"/>
      <c r="OBH113" s="151"/>
      <c r="OBI113" s="151"/>
      <c r="OBJ113" s="151"/>
      <c r="OBK113" s="151"/>
      <c r="OBL113" s="151"/>
      <c r="OBM113" s="151"/>
      <c r="OBN113" s="151"/>
      <c r="OBO113" s="151"/>
      <c r="OBP113" s="151"/>
      <c r="OBQ113" s="151"/>
      <c r="OBR113" s="151"/>
      <c r="OBS113" s="151"/>
      <c r="OBT113" s="151"/>
      <c r="OBU113" s="151"/>
      <c r="OBV113" s="151"/>
      <c r="OBW113" s="151"/>
      <c r="OBX113" s="151"/>
      <c r="OBY113" s="151"/>
      <c r="OBZ113" s="151"/>
      <c r="OCA113" s="151"/>
      <c r="OCB113" s="151"/>
      <c r="OCC113" s="151"/>
      <c r="OCD113" s="151"/>
      <c r="OCE113" s="151"/>
      <c r="OCF113" s="151"/>
      <c r="OCG113" s="151"/>
      <c r="OCH113" s="151"/>
      <c r="OCI113" s="151"/>
      <c r="OCJ113" s="151"/>
      <c r="OCK113" s="151"/>
      <c r="OCL113" s="151"/>
      <c r="OCM113" s="151"/>
      <c r="OCN113" s="151"/>
      <c r="OCO113" s="151"/>
      <c r="OCP113" s="151"/>
      <c r="OCQ113" s="151"/>
      <c r="OCR113" s="151"/>
      <c r="OCS113" s="151"/>
      <c r="OCT113" s="151"/>
      <c r="OCU113" s="151"/>
      <c r="OCV113" s="151"/>
      <c r="OCW113" s="151"/>
      <c r="OCX113" s="151"/>
      <c r="OCY113" s="151"/>
      <c r="OCZ113" s="151"/>
      <c r="ODA113" s="151"/>
      <c r="ODB113" s="151"/>
      <c r="ODC113" s="151"/>
      <c r="ODD113" s="151"/>
      <c r="ODE113" s="151"/>
      <c r="ODF113" s="151"/>
      <c r="ODG113" s="151"/>
      <c r="ODH113" s="151"/>
      <c r="ODI113" s="151"/>
      <c r="ODJ113" s="151"/>
      <c r="ODK113" s="151"/>
      <c r="ODL113" s="151"/>
      <c r="ODM113" s="151"/>
      <c r="ODN113" s="151"/>
      <c r="ODO113" s="151"/>
      <c r="ODP113" s="151"/>
      <c r="ODQ113" s="151"/>
      <c r="ODR113" s="151"/>
      <c r="ODS113" s="151"/>
      <c r="ODT113" s="151"/>
      <c r="ODU113" s="151"/>
      <c r="ODV113" s="151"/>
      <c r="ODW113" s="151"/>
      <c r="ODX113" s="151"/>
      <c r="ODY113" s="151"/>
      <c r="ODZ113" s="151"/>
      <c r="OEA113" s="151"/>
      <c r="OEB113" s="151"/>
      <c r="OEC113" s="151"/>
      <c r="OED113" s="151"/>
      <c r="OEE113" s="151"/>
      <c r="OEF113" s="151"/>
      <c r="OEG113" s="151"/>
      <c r="OEH113" s="151"/>
      <c r="OEI113" s="151"/>
      <c r="OEJ113" s="151"/>
      <c r="OEK113" s="151"/>
      <c r="OEL113" s="151"/>
      <c r="OEM113" s="151"/>
      <c r="OEN113" s="151"/>
      <c r="OEO113" s="151"/>
      <c r="OEP113" s="151"/>
      <c r="OEQ113" s="151"/>
      <c r="OER113" s="151"/>
      <c r="OES113" s="151"/>
      <c r="OET113" s="151"/>
      <c r="OEU113" s="151"/>
      <c r="OEV113" s="151"/>
      <c r="OEW113" s="151"/>
      <c r="OEX113" s="151"/>
      <c r="OEY113" s="151"/>
      <c r="OEZ113" s="151"/>
      <c r="OFA113" s="151"/>
      <c r="OFB113" s="151"/>
      <c r="OFC113" s="151"/>
      <c r="OFD113" s="151"/>
      <c r="OFE113" s="151"/>
      <c r="OFF113" s="151"/>
      <c r="OFG113" s="151"/>
      <c r="OFH113" s="151"/>
      <c r="OFI113" s="151"/>
      <c r="OFJ113" s="151"/>
      <c r="OFK113" s="151"/>
      <c r="OFL113" s="151"/>
      <c r="OFM113" s="151"/>
      <c r="OFN113" s="151"/>
      <c r="OFO113" s="151"/>
      <c r="OFP113" s="151"/>
      <c r="OFQ113" s="151"/>
      <c r="OFR113" s="151"/>
      <c r="OFS113" s="151"/>
      <c r="OFT113" s="151"/>
      <c r="OFU113" s="151"/>
      <c r="OFV113" s="151"/>
      <c r="OFW113" s="151"/>
      <c r="OFX113" s="151"/>
      <c r="OFY113" s="151"/>
      <c r="OFZ113" s="151"/>
      <c r="OGA113" s="151"/>
      <c r="OGB113" s="151"/>
      <c r="OGC113" s="151"/>
      <c r="OGD113" s="151"/>
      <c r="OGE113" s="151"/>
      <c r="OGF113" s="151"/>
      <c r="OGG113" s="151"/>
      <c r="OGH113" s="151"/>
      <c r="OGI113" s="151"/>
      <c r="OGJ113" s="151"/>
      <c r="OGK113" s="151"/>
      <c r="OGL113" s="151"/>
      <c r="OGM113" s="151"/>
      <c r="OGN113" s="151"/>
      <c r="OGO113" s="151"/>
      <c r="OGP113" s="151"/>
      <c r="OGQ113" s="151"/>
      <c r="OGR113" s="151"/>
      <c r="OGS113" s="151"/>
      <c r="OGT113" s="151"/>
      <c r="OGU113" s="151"/>
      <c r="OGV113" s="151"/>
      <c r="OGW113" s="151"/>
      <c r="OGX113" s="151"/>
      <c r="OGY113" s="151"/>
      <c r="OGZ113" s="151"/>
      <c r="OHA113" s="151"/>
      <c r="OHB113" s="151"/>
      <c r="OHC113" s="151"/>
      <c r="OHD113" s="151"/>
      <c r="OHE113" s="151"/>
      <c r="OHF113" s="151"/>
      <c r="OHG113" s="151"/>
      <c r="OHH113" s="151"/>
      <c r="OHI113" s="151"/>
      <c r="OHJ113" s="151"/>
      <c r="OHK113" s="151"/>
      <c r="OHL113" s="151"/>
      <c r="OHM113" s="151"/>
      <c r="OHN113" s="151"/>
      <c r="OHO113" s="151"/>
      <c r="OHP113" s="151"/>
      <c r="OHQ113" s="151"/>
      <c r="OHR113" s="151"/>
      <c r="OHS113" s="151"/>
      <c r="OHT113" s="151"/>
      <c r="OHU113" s="151"/>
      <c r="OHV113" s="151"/>
      <c r="OHW113" s="151"/>
      <c r="OHX113" s="151"/>
      <c r="OHY113" s="151"/>
      <c r="OHZ113" s="151"/>
      <c r="OIA113" s="151"/>
      <c r="OIB113" s="151"/>
      <c r="OIC113" s="151"/>
      <c r="OID113" s="151"/>
      <c r="OIE113" s="151"/>
      <c r="OIF113" s="151"/>
      <c r="OIG113" s="151"/>
      <c r="OIH113" s="151"/>
      <c r="OII113" s="151"/>
      <c r="OIJ113" s="151"/>
      <c r="OIK113" s="151"/>
      <c r="OIL113" s="151"/>
      <c r="OIM113" s="151"/>
      <c r="OIN113" s="151"/>
      <c r="OIO113" s="151"/>
      <c r="OIP113" s="151"/>
      <c r="OIQ113" s="151"/>
      <c r="OIR113" s="151"/>
      <c r="OIS113" s="151"/>
      <c r="OIT113" s="151"/>
      <c r="OIU113" s="151"/>
      <c r="OIV113" s="151"/>
      <c r="OIW113" s="151"/>
      <c r="OIX113" s="151"/>
      <c r="OIY113" s="151"/>
      <c r="OIZ113" s="151"/>
      <c r="OJA113" s="151"/>
      <c r="OJB113" s="151"/>
      <c r="OJC113" s="151"/>
      <c r="OJD113" s="151"/>
      <c r="OJE113" s="151"/>
      <c r="OJF113" s="151"/>
      <c r="OJG113" s="151"/>
      <c r="OJH113" s="151"/>
      <c r="OJI113" s="151"/>
      <c r="OJJ113" s="151"/>
      <c r="OJK113" s="151"/>
      <c r="OJL113" s="151"/>
      <c r="OJM113" s="151"/>
      <c r="OJN113" s="151"/>
      <c r="OJO113" s="151"/>
      <c r="OJP113" s="151"/>
      <c r="OJQ113" s="151"/>
      <c r="OJR113" s="151"/>
      <c r="OJS113" s="151"/>
      <c r="OJT113" s="151"/>
      <c r="OJU113" s="151"/>
      <c r="OJV113" s="151"/>
      <c r="OJW113" s="151"/>
      <c r="OJX113" s="151"/>
      <c r="OJY113" s="151"/>
      <c r="OJZ113" s="151"/>
      <c r="OKA113" s="151"/>
      <c r="OKB113" s="151"/>
      <c r="OKC113" s="151"/>
      <c r="OKD113" s="151"/>
      <c r="OKE113" s="151"/>
      <c r="OKF113" s="151"/>
      <c r="OKG113" s="151"/>
      <c r="OKH113" s="151"/>
      <c r="OKI113" s="151"/>
      <c r="OKJ113" s="151"/>
      <c r="OKK113" s="151"/>
      <c r="OKL113" s="151"/>
      <c r="OKM113" s="151"/>
      <c r="OKN113" s="151"/>
      <c r="OKO113" s="151"/>
      <c r="OKP113" s="151"/>
      <c r="OKQ113" s="151"/>
      <c r="OKR113" s="151"/>
      <c r="OKS113" s="151"/>
      <c r="OKT113" s="151"/>
      <c r="OKU113" s="151"/>
      <c r="OKV113" s="151"/>
      <c r="OKW113" s="151"/>
      <c r="OKX113" s="151"/>
      <c r="OKY113" s="151"/>
      <c r="OKZ113" s="151"/>
      <c r="OLA113" s="151"/>
      <c r="OLB113" s="151"/>
      <c r="OLC113" s="151"/>
      <c r="OLD113" s="151"/>
      <c r="OLE113" s="151"/>
      <c r="OLF113" s="151"/>
      <c r="OLG113" s="151"/>
      <c r="OLH113" s="151"/>
      <c r="OLI113" s="151"/>
      <c r="OLJ113" s="151"/>
      <c r="OLK113" s="151"/>
      <c r="OLL113" s="151"/>
      <c r="OLM113" s="151"/>
      <c r="OLN113" s="151"/>
      <c r="OLO113" s="151"/>
      <c r="OLP113" s="151"/>
      <c r="OLQ113" s="151"/>
      <c r="OLR113" s="151"/>
      <c r="OLS113" s="151"/>
      <c r="OLT113" s="151"/>
      <c r="OLU113" s="151"/>
      <c r="OLV113" s="151"/>
      <c r="OLW113" s="151"/>
      <c r="OLX113" s="151"/>
      <c r="OLY113" s="151"/>
      <c r="OLZ113" s="151"/>
      <c r="OMA113" s="151"/>
      <c r="OMB113" s="151"/>
      <c r="OMC113" s="151"/>
      <c r="OMD113" s="151"/>
      <c r="OME113" s="151"/>
      <c r="OMF113" s="151"/>
      <c r="OMG113" s="151"/>
      <c r="OMH113" s="151"/>
      <c r="OMI113" s="151"/>
      <c r="OMJ113" s="151"/>
      <c r="OMK113" s="151"/>
      <c r="OML113" s="151"/>
      <c r="OMM113" s="151"/>
      <c r="OMN113" s="151"/>
      <c r="OMO113" s="151"/>
      <c r="OMP113" s="151"/>
      <c r="OMQ113" s="151"/>
      <c r="OMR113" s="151"/>
      <c r="OMS113" s="151"/>
      <c r="OMT113" s="151"/>
      <c r="OMU113" s="151"/>
      <c r="OMV113" s="151"/>
      <c r="OMW113" s="151"/>
      <c r="OMX113" s="151"/>
      <c r="OMY113" s="151"/>
      <c r="OMZ113" s="151"/>
      <c r="ONA113" s="151"/>
      <c r="ONB113" s="151"/>
      <c r="ONC113" s="151"/>
      <c r="OND113" s="151"/>
      <c r="ONE113" s="151"/>
      <c r="ONF113" s="151"/>
      <c r="ONG113" s="151"/>
      <c r="ONH113" s="151"/>
      <c r="ONI113" s="151"/>
      <c r="ONJ113" s="151"/>
      <c r="ONK113" s="151"/>
      <c r="ONL113" s="151"/>
      <c r="ONM113" s="151"/>
      <c r="ONN113" s="151"/>
      <c r="ONO113" s="151"/>
      <c r="ONP113" s="151"/>
      <c r="ONQ113" s="151"/>
      <c r="ONR113" s="151"/>
      <c r="ONS113" s="151"/>
      <c r="ONT113" s="151"/>
      <c r="ONU113" s="151"/>
      <c r="ONV113" s="151"/>
      <c r="ONW113" s="151"/>
      <c r="ONX113" s="151"/>
      <c r="ONY113" s="151"/>
      <c r="ONZ113" s="151"/>
      <c r="OOA113" s="151"/>
      <c r="OOB113" s="151"/>
      <c r="OOC113" s="151"/>
      <c r="OOD113" s="151"/>
      <c r="OOE113" s="151"/>
      <c r="OOF113" s="151"/>
      <c r="OOG113" s="151"/>
      <c r="OOH113" s="151"/>
      <c r="OOI113" s="151"/>
      <c r="OOJ113" s="151"/>
      <c r="OOK113" s="151"/>
      <c r="OOL113" s="151"/>
      <c r="OOM113" s="151"/>
      <c r="OON113" s="151"/>
      <c r="OOO113" s="151"/>
      <c r="OOP113" s="151"/>
      <c r="OOQ113" s="151"/>
      <c r="OOR113" s="151"/>
      <c r="OOS113" s="151"/>
      <c r="OOT113" s="151"/>
      <c r="OOU113" s="151"/>
      <c r="OOV113" s="151"/>
      <c r="OOW113" s="151"/>
      <c r="OOX113" s="151"/>
      <c r="OOY113" s="151"/>
      <c r="OOZ113" s="151"/>
      <c r="OPA113" s="151"/>
      <c r="OPB113" s="151"/>
      <c r="OPC113" s="151"/>
      <c r="OPD113" s="151"/>
      <c r="OPE113" s="151"/>
      <c r="OPF113" s="151"/>
      <c r="OPG113" s="151"/>
      <c r="OPH113" s="151"/>
      <c r="OPI113" s="151"/>
      <c r="OPJ113" s="151"/>
      <c r="OPK113" s="151"/>
      <c r="OPL113" s="151"/>
      <c r="OPM113" s="151"/>
      <c r="OPN113" s="151"/>
      <c r="OPO113" s="151"/>
      <c r="OPP113" s="151"/>
      <c r="OPQ113" s="151"/>
      <c r="OPR113" s="151"/>
      <c r="OPS113" s="151"/>
      <c r="OPT113" s="151"/>
      <c r="OPU113" s="151"/>
      <c r="OPV113" s="151"/>
      <c r="OPW113" s="151"/>
      <c r="OPX113" s="151"/>
      <c r="OPY113" s="151"/>
      <c r="OPZ113" s="151"/>
      <c r="OQA113" s="151"/>
      <c r="OQB113" s="151"/>
      <c r="OQC113" s="151"/>
      <c r="OQD113" s="151"/>
      <c r="OQE113" s="151"/>
      <c r="OQF113" s="151"/>
      <c r="OQG113" s="151"/>
      <c r="OQH113" s="151"/>
      <c r="OQI113" s="151"/>
      <c r="OQJ113" s="151"/>
      <c r="OQK113" s="151"/>
      <c r="OQL113" s="151"/>
      <c r="OQM113" s="151"/>
      <c r="OQN113" s="151"/>
      <c r="OQO113" s="151"/>
      <c r="OQP113" s="151"/>
      <c r="OQQ113" s="151"/>
      <c r="OQR113" s="151"/>
      <c r="OQS113" s="151"/>
      <c r="OQT113" s="151"/>
      <c r="OQU113" s="151"/>
      <c r="OQV113" s="151"/>
      <c r="OQW113" s="151"/>
      <c r="OQX113" s="151"/>
      <c r="OQY113" s="151"/>
      <c r="OQZ113" s="151"/>
      <c r="ORA113" s="151"/>
      <c r="ORB113" s="151"/>
      <c r="ORC113" s="151"/>
      <c r="ORD113" s="151"/>
      <c r="ORE113" s="151"/>
      <c r="ORF113" s="151"/>
      <c r="ORG113" s="151"/>
      <c r="ORH113" s="151"/>
      <c r="ORI113" s="151"/>
      <c r="ORJ113" s="151"/>
      <c r="ORK113" s="151"/>
      <c r="ORL113" s="151"/>
      <c r="ORM113" s="151"/>
      <c r="ORN113" s="151"/>
      <c r="ORO113" s="151"/>
      <c r="ORP113" s="151"/>
      <c r="ORQ113" s="151"/>
      <c r="ORR113" s="151"/>
      <c r="ORS113" s="151"/>
      <c r="ORT113" s="151"/>
      <c r="ORU113" s="151"/>
      <c r="ORV113" s="151"/>
      <c r="ORW113" s="151"/>
      <c r="ORX113" s="151"/>
      <c r="ORY113" s="151"/>
      <c r="ORZ113" s="151"/>
      <c r="OSA113" s="151"/>
      <c r="OSB113" s="151"/>
      <c r="OSC113" s="151"/>
      <c r="OSD113" s="151"/>
      <c r="OSE113" s="151"/>
      <c r="OSF113" s="151"/>
      <c r="OSG113" s="151"/>
      <c r="OSH113" s="151"/>
      <c r="OSI113" s="151"/>
      <c r="OSJ113" s="151"/>
      <c r="OSK113" s="151"/>
      <c r="OSL113" s="151"/>
      <c r="OSM113" s="151"/>
      <c r="OSN113" s="151"/>
      <c r="OSO113" s="151"/>
      <c r="OSP113" s="151"/>
      <c r="OSQ113" s="151"/>
      <c r="OSR113" s="151"/>
      <c r="OSS113" s="151"/>
      <c r="OST113" s="151"/>
      <c r="OSU113" s="151"/>
      <c r="OSV113" s="151"/>
      <c r="OSW113" s="151"/>
      <c r="OSX113" s="151"/>
      <c r="OSY113" s="151"/>
      <c r="OSZ113" s="151"/>
      <c r="OTA113" s="151"/>
      <c r="OTB113" s="151"/>
      <c r="OTC113" s="151"/>
      <c r="OTD113" s="151"/>
      <c r="OTE113" s="151"/>
      <c r="OTF113" s="151"/>
      <c r="OTG113" s="151"/>
      <c r="OTH113" s="151"/>
      <c r="OTI113" s="151"/>
      <c r="OTJ113" s="151"/>
      <c r="OTK113" s="151"/>
      <c r="OTL113" s="151"/>
      <c r="OTM113" s="151"/>
      <c r="OTN113" s="151"/>
      <c r="OTO113" s="151"/>
      <c r="OTP113" s="151"/>
      <c r="OTQ113" s="151"/>
      <c r="OTR113" s="151"/>
      <c r="OTS113" s="151"/>
      <c r="OTT113" s="151"/>
      <c r="OTU113" s="151"/>
      <c r="OTV113" s="151"/>
      <c r="OTW113" s="151"/>
      <c r="OTX113" s="151"/>
      <c r="OTY113" s="151"/>
      <c r="OTZ113" s="151"/>
      <c r="OUA113" s="151"/>
      <c r="OUB113" s="151"/>
      <c r="OUC113" s="151"/>
      <c r="OUD113" s="151"/>
      <c r="OUE113" s="151"/>
      <c r="OUF113" s="151"/>
      <c r="OUG113" s="151"/>
      <c r="OUH113" s="151"/>
      <c r="OUI113" s="151"/>
      <c r="OUJ113" s="151"/>
      <c r="OUK113" s="151"/>
      <c r="OUL113" s="151"/>
      <c r="OUM113" s="151"/>
      <c r="OUN113" s="151"/>
      <c r="OUO113" s="151"/>
      <c r="OUP113" s="151"/>
      <c r="OUQ113" s="151"/>
      <c r="OUR113" s="151"/>
      <c r="OUS113" s="151"/>
      <c r="OUT113" s="151"/>
      <c r="OUU113" s="151"/>
      <c r="OUV113" s="151"/>
      <c r="OUW113" s="151"/>
      <c r="OUX113" s="151"/>
      <c r="OUY113" s="151"/>
      <c r="OUZ113" s="151"/>
      <c r="OVA113" s="151"/>
      <c r="OVB113" s="151"/>
      <c r="OVC113" s="151"/>
      <c r="OVD113" s="151"/>
      <c r="OVE113" s="151"/>
      <c r="OVF113" s="151"/>
      <c r="OVG113" s="151"/>
      <c r="OVH113" s="151"/>
      <c r="OVI113" s="151"/>
      <c r="OVJ113" s="151"/>
      <c r="OVK113" s="151"/>
      <c r="OVL113" s="151"/>
      <c r="OVM113" s="151"/>
      <c r="OVN113" s="151"/>
      <c r="OVO113" s="151"/>
      <c r="OVP113" s="151"/>
      <c r="OVQ113" s="151"/>
      <c r="OVR113" s="151"/>
      <c r="OVS113" s="151"/>
      <c r="OVT113" s="151"/>
      <c r="OVU113" s="151"/>
      <c r="OVV113" s="151"/>
      <c r="OVW113" s="151"/>
      <c r="OVX113" s="151"/>
      <c r="OVY113" s="151"/>
      <c r="OVZ113" s="151"/>
      <c r="OWA113" s="151"/>
      <c r="OWB113" s="151"/>
      <c r="OWC113" s="151"/>
      <c r="OWD113" s="151"/>
      <c r="OWE113" s="151"/>
      <c r="OWF113" s="151"/>
      <c r="OWG113" s="151"/>
      <c r="OWH113" s="151"/>
      <c r="OWI113" s="151"/>
      <c r="OWJ113" s="151"/>
      <c r="OWK113" s="151"/>
      <c r="OWL113" s="151"/>
      <c r="OWM113" s="151"/>
      <c r="OWN113" s="151"/>
      <c r="OWO113" s="151"/>
      <c r="OWP113" s="151"/>
      <c r="OWQ113" s="151"/>
      <c r="OWR113" s="151"/>
      <c r="OWS113" s="151"/>
      <c r="OWT113" s="151"/>
      <c r="OWU113" s="151"/>
      <c r="OWV113" s="151"/>
      <c r="OWW113" s="151"/>
      <c r="OWX113" s="151"/>
      <c r="OWY113" s="151"/>
      <c r="OWZ113" s="151"/>
      <c r="OXA113" s="151"/>
      <c r="OXB113" s="151"/>
      <c r="OXC113" s="151"/>
      <c r="OXD113" s="151"/>
      <c r="OXE113" s="151"/>
      <c r="OXF113" s="151"/>
      <c r="OXG113" s="151"/>
      <c r="OXH113" s="151"/>
      <c r="OXI113" s="151"/>
      <c r="OXJ113" s="151"/>
      <c r="OXK113" s="151"/>
      <c r="OXL113" s="151"/>
      <c r="OXM113" s="151"/>
      <c r="OXN113" s="151"/>
      <c r="OXO113" s="151"/>
      <c r="OXP113" s="151"/>
      <c r="OXQ113" s="151"/>
      <c r="OXR113" s="151"/>
      <c r="OXS113" s="151"/>
      <c r="OXT113" s="151"/>
      <c r="OXU113" s="151"/>
      <c r="OXV113" s="151"/>
      <c r="OXW113" s="151"/>
      <c r="OXX113" s="151"/>
      <c r="OXY113" s="151"/>
      <c r="OXZ113" s="151"/>
      <c r="OYA113" s="151"/>
      <c r="OYB113" s="151"/>
      <c r="OYC113" s="151"/>
      <c r="OYD113" s="151"/>
      <c r="OYE113" s="151"/>
      <c r="OYF113" s="151"/>
      <c r="OYG113" s="151"/>
      <c r="OYH113" s="151"/>
      <c r="OYI113" s="151"/>
      <c r="OYJ113" s="151"/>
      <c r="OYK113" s="151"/>
      <c r="OYL113" s="151"/>
      <c r="OYM113" s="151"/>
      <c r="OYN113" s="151"/>
      <c r="OYO113" s="151"/>
      <c r="OYP113" s="151"/>
      <c r="OYQ113" s="151"/>
      <c r="OYR113" s="151"/>
      <c r="OYS113" s="151"/>
      <c r="OYT113" s="151"/>
      <c r="OYU113" s="151"/>
      <c r="OYV113" s="151"/>
      <c r="OYW113" s="151"/>
      <c r="OYX113" s="151"/>
      <c r="OYY113" s="151"/>
      <c r="OYZ113" s="151"/>
      <c r="OZA113" s="151"/>
      <c r="OZB113" s="151"/>
      <c r="OZC113" s="151"/>
      <c r="OZD113" s="151"/>
      <c r="OZE113" s="151"/>
      <c r="OZF113" s="151"/>
      <c r="OZG113" s="151"/>
      <c r="OZH113" s="151"/>
      <c r="OZI113" s="151"/>
      <c r="OZJ113" s="151"/>
      <c r="OZK113" s="151"/>
      <c r="OZL113" s="151"/>
      <c r="OZM113" s="151"/>
      <c r="OZN113" s="151"/>
      <c r="OZO113" s="151"/>
      <c r="OZP113" s="151"/>
      <c r="OZQ113" s="151"/>
      <c r="OZR113" s="151"/>
      <c r="OZS113" s="151"/>
      <c r="OZT113" s="151"/>
      <c r="OZU113" s="151"/>
      <c r="OZV113" s="151"/>
      <c r="OZW113" s="151"/>
      <c r="OZX113" s="151"/>
      <c r="OZY113" s="151"/>
      <c r="OZZ113" s="151"/>
      <c r="PAA113" s="151"/>
      <c r="PAB113" s="151"/>
      <c r="PAC113" s="151"/>
      <c r="PAD113" s="151"/>
      <c r="PAE113" s="151"/>
      <c r="PAF113" s="151"/>
      <c r="PAG113" s="151"/>
      <c r="PAH113" s="151"/>
      <c r="PAI113" s="151"/>
      <c r="PAJ113" s="151"/>
      <c r="PAK113" s="151"/>
      <c r="PAL113" s="151"/>
      <c r="PAM113" s="151"/>
      <c r="PAN113" s="151"/>
      <c r="PAO113" s="151"/>
      <c r="PAP113" s="151"/>
      <c r="PAQ113" s="151"/>
      <c r="PAR113" s="151"/>
      <c r="PAS113" s="151"/>
      <c r="PAT113" s="151"/>
      <c r="PAU113" s="151"/>
      <c r="PAV113" s="151"/>
      <c r="PAW113" s="151"/>
      <c r="PAX113" s="151"/>
      <c r="PAY113" s="151"/>
      <c r="PAZ113" s="151"/>
      <c r="PBA113" s="151"/>
      <c r="PBB113" s="151"/>
      <c r="PBC113" s="151"/>
      <c r="PBD113" s="151"/>
      <c r="PBE113" s="151"/>
      <c r="PBF113" s="151"/>
      <c r="PBG113" s="151"/>
      <c r="PBH113" s="151"/>
      <c r="PBI113" s="151"/>
      <c r="PBJ113" s="151"/>
      <c r="PBK113" s="151"/>
      <c r="PBL113" s="151"/>
      <c r="PBM113" s="151"/>
      <c r="PBN113" s="151"/>
      <c r="PBO113" s="151"/>
      <c r="PBP113" s="151"/>
      <c r="PBQ113" s="151"/>
      <c r="PBR113" s="151"/>
      <c r="PBS113" s="151"/>
      <c r="PBT113" s="151"/>
      <c r="PBU113" s="151"/>
      <c r="PBV113" s="151"/>
      <c r="PBW113" s="151"/>
      <c r="PBX113" s="151"/>
      <c r="PBY113" s="151"/>
      <c r="PBZ113" s="151"/>
      <c r="PCA113" s="151"/>
      <c r="PCB113" s="151"/>
      <c r="PCC113" s="151"/>
      <c r="PCD113" s="151"/>
      <c r="PCE113" s="151"/>
      <c r="PCF113" s="151"/>
      <c r="PCG113" s="151"/>
      <c r="PCH113" s="151"/>
      <c r="PCI113" s="151"/>
      <c r="PCJ113" s="151"/>
      <c r="PCK113" s="151"/>
      <c r="PCL113" s="151"/>
      <c r="PCM113" s="151"/>
      <c r="PCN113" s="151"/>
      <c r="PCO113" s="151"/>
      <c r="PCP113" s="151"/>
      <c r="PCQ113" s="151"/>
      <c r="PCR113" s="151"/>
      <c r="PCS113" s="151"/>
      <c r="PCT113" s="151"/>
      <c r="PCU113" s="151"/>
      <c r="PCV113" s="151"/>
      <c r="PCW113" s="151"/>
      <c r="PCX113" s="151"/>
      <c r="PCY113" s="151"/>
      <c r="PCZ113" s="151"/>
      <c r="PDA113" s="151"/>
      <c r="PDB113" s="151"/>
      <c r="PDC113" s="151"/>
      <c r="PDD113" s="151"/>
      <c r="PDE113" s="151"/>
      <c r="PDF113" s="151"/>
      <c r="PDG113" s="151"/>
      <c r="PDH113" s="151"/>
      <c r="PDI113" s="151"/>
      <c r="PDJ113" s="151"/>
      <c r="PDK113" s="151"/>
      <c r="PDL113" s="151"/>
      <c r="PDM113" s="151"/>
      <c r="PDN113" s="151"/>
      <c r="PDO113" s="151"/>
      <c r="PDP113" s="151"/>
      <c r="PDQ113" s="151"/>
      <c r="PDR113" s="151"/>
      <c r="PDS113" s="151"/>
      <c r="PDT113" s="151"/>
      <c r="PDU113" s="151"/>
      <c r="PDV113" s="151"/>
      <c r="PDW113" s="151"/>
      <c r="PDX113" s="151"/>
      <c r="PDY113" s="151"/>
      <c r="PDZ113" s="151"/>
      <c r="PEA113" s="151"/>
      <c r="PEB113" s="151"/>
      <c r="PEC113" s="151"/>
      <c r="PED113" s="151"/>
      <c r="PEE113" s="151"/>
      <c r="PEF113" s="151"/>
      <c r="PEG113" s="151"/>
      <c r="PEH113" s="151"/>
      <c r="PEI113" s="151"/>
      <c r="PEJ113" s="151"/>
      <c r="PEK113" s="151"/>
      <c r="PEL113" s="151"/>
      <c r="PEM113" s="151"/>
      <c r="PEN113" s="151"/>
      <c r="PEO113" s="151"/>
      <c r="PEP113" s="151"/>
      <c r="PEQ113" s="151"/>
      <c r="PER113" s="151"/>
      <c r="PES113" s="151"/>
      <c r="PET113" s="151"/>
      <c r="PEU113" s="151"/>
      <c r="PEV113" s="151"/>
      <c r="PEW113" s="151"/>
      <c r="PEX113" s="151"/>
      <c r="PEY113" s="151"/>
      <c r="PEZ113" s="151"/>
      <c r="PFA113" s="151"/>
      <c r="PFB113" s="151"/>
      <c r="PFC113" s="151"/>
      <c r="PFD113" s="151"/>
      <c r="PFE113" s="151"/>
      <c r="PFF113" s="151"/>
      <c r="PFG113" s="151"/>
      <c r="PFH113" s="151"/>
      <c r="PFI113" s="151"/>
      <c r="PFJ113" s="151"/>
      <c r="PFK113" s="151"/>
      <c r="PFL113" s="151"/>
      <c r="PFM113" s="151"/>
      <c r="PFN113" s="151"/>
      <c r="PFO113" s="151"/>
      <c r="PFP113" s="151"/>
      <c r="PFQ113" s="151"/>
      <c r="PFR113" s="151"/>
      <c r="PFS113" s="151"/>
      <c r="PFT113" s="151"/>
      <c r="PFU113" s="151"/>
      <c r="PFV113" s="151"/>
      <c r="PFW113" s="151"/>
      <c r="PFX113" s="151"/>
      <c r="PFY113" s="151"/>
      <c r="PFZ113" s="151"/>
      <c r="PGA113" s="151"/>
      <c r="PGB113" s="151"/>
      <c r="PGC113" s="151"/>
      <c r="PGD113" s="151"/>
      <c r="PGE113" s="151"/>
      <c r="PGF113" s="151"/>
      <c r="PGG113" s="151"/>
      <c r="PGH113" s="151"/>
      <c r="PGI113" s="151"/>
      <c r="PGJ113" s="151"/>
      <c r="PGK113" s="151"/>
      <c r="PGL113" s="151"/>
      <c r="PGM113" s="151"/>
      <c r="PGN113" s="151"/>
      <c r="PGO113" s="151"/>
      <c r="PGP113" s="151"/>
      <c r="PGQ113" s="151"/>
      <c r="PGR113" s="151"/>
      <c r="PGS113" s="151"/>
      <c r="PGT113" s="151"/>
      <c r="PGU113" s="151"/>
      <c r="PGV113" s="151"/>
      <c r="PGW113" s="151"/>
      <c r="PGX113" s="151"/>
      <c r="PGY113" s="151"/>
      <c r="PGZ113" s="151"/>
      <c r="PHA113" s="151"/>
      <c r="PHB113" s="151"/>
      <c r="PHC113" s="151"/>
      <c r="PHD113" s="151"/>
      <c r="PHE113" s="151"/>
      <c r="PHF113" s="151"/>
      <c r="PHG113" s="151"/>
      <c r="PHH113" s="151"/>
      <c r="PHI113" s="151"/>
      <c r="PHJ113" s="151"/>
      <c r="PHK113" s="151"/>
      <c r="PHL113" s="151"/>
      <c r="PHM113" s="151"/>
      <c r="PHN113" s="151"/>
      <c r="PHO113" s="151"/>
      <c r="PHP113" s="151"/>
      <c r="PHQ113" s="151"/>
      <c r="PHR113" s="151"/>
      <c r="PHS113" s="151"/>
      <c r="PHT113" s="151"/>
      <c r="PHU113" s="151"/>
      <c r="PHV113" s="151"/>
      <c r="PHW113" s="151"/>
      <c r="PHX113" s="151"/>
      <c r="PHY113" s="151"/>
      <c r="PHZ113" s="151"/>
      <c r="PIA113" s="151"/>
      <c r="PIB113" s="151"/>
      <c r="PIC113" s="151"/>
      <c r="PID113" s="151"/>
      <c r="PIE113" s="151"/>
      <c r="PIF113" s="151"/>
      <c r="PIG113" s="151"/>
      <c r="PIH113" s="151"/>
      <c r="PII113" s="151"/>
      <c r="PIJ113" s="151"/>
      <c r="PIK113" s="151"/>
      <c r="PIL113" s="151"/>
      <c r="PIM113" s="151"/>
      <c r="PIN113" s="151"/>
      <c r="PIO113" s="151"/>
      <c r="PIP113" s="151"/>
      <c r="PIQ113" s="151"/>
      <c r="PIR113" s="151"/>
      <c r="PIS113" s="151"/>
      <c r="PIT113" s="151"/>
      <c r="PIU113" s="151"/>
      <c r="PIV113" s="151"/>
      <c r="PIW113" s="151"/>
      <c r="PIX113" s="151"/>
      <c r="PIY113" s="151"/>
      <c r="PIZ113" s="151"/>
      <c r="PJA113" s="151"/>
      <c r="PJB113" s="151"/>
      <c r="PJC113" s="151"/>
      <c r="PJD113" s="151"/>
      <c r="PJE113" s="151"/>
      <c r="PJF113" s="151"/>
      <c r="PJG113" s="151"/>
      <c r="PJH113" s="151"/>
      <c r="PJI113" s="151"/>
      <c r="PJJ113" s="151"/>
      <c r="PJK113" s="151"/>
      <c r="PJL113" s="151"/>
      <c r="PJM113" s="151"/>
      <c r="PJN113" s="151"/>
      <c r="PJO113" s="151"/>
      <c r="PJP113" s="151"/>
      <c r="PJQ113" s="151"/>
      <c r="PJR113" s="151"/>
      <c r="PJS113" s="151"/>
      <c r="PJT113" s="151"/>
      <c r="PJU113" s="151"/>
      <c r="PJV113" s="151"/>
      <c r="PJW113" s="151"/>
      <c r="PJX113" s="151"/>
      <c r="PJY113" s="151"/>
      <c r="PJZ113" s="151"/>
      <c r="PKA113" s="151"/>
      <c r="PKB113" s="151"/>
      <c r="PKC113" s="151"/>
      <c r="PKD113" s="151"/>
      <c r="PKE113" s="151"/>
      <c r="PKF113" s="151"/>
      <c r="PKG113" s="151"/>
      <c r="PKH113" s="151"/>
      <c r="PKI113" s="151"/>
      <c r="PKJ113" s="151"/>
      <c r="PKK113" s="151"/>
      <c r="PKL113" s="151"/>
      <c r="PKM113" s="151"/>
      <c r="PKN113" s="151"/>
      <c r="PKO113" s="151"/>
      <c r="PKP113" s="151"/>
      <c r="PKQ113" s="151"/>
      <c r="PKR113" s="151"/>
      <c r="PKS113" s="151"/>
      <c r="PKT113" s="151"/>
      <c r="PKU113" s="151"/>
      <c r="PKV113" s="151"/>
      <c r="PKW113" s="151"/>
      <c r="PKX113" s="151"/>
      <c r="PKY113" s="151"/>
      <c r="PKZ113" s="151"/>
      <c r="PLA113" s="151"/>
      <c r="PLB113" s="151"/>
      <c r="PLC113" s="151"/>
      <c r="PLD113" s="151"/>
      <c r="PLE113" s="151"/>
      <c r="PLF113" s="151"/>
      <c r="PLG113" s="151"/>
      <c r="PLH113" s="151"/>
      <c r="PLI113" s="151"/>
      <c r="PLJ113" s="151"/>
      <c r="PLK113" s="151"/>
      <c r="PLL113" s="151"/>
      <c r="PLM113" s="151"/>
      <c r="PLN113" s="151"/>
      <c r="PLO113" s="151"/>
      <c r="PLP113" s="151"/>
      <c r="PLQ113" s="151"/>
      <c r="PLR113" s="151"/>
      <c r="PLS113" s="151"/>
      <c r="PLT113" s="151"/>
      <c r="PLU113" s="151"/>
      <c r="PLV113" s="151"/>
      <c r="PLW113" s="151"/>
      <c r="PLX113" s="151"/>
      <c r="PLY113" s="151"/>
      <c r="PLZ113" s="151"/>
      <c r="PMA113" s="151"/>
      <c r="PMB113" s="151"/>
      <c r="PMC113" s="151"/>
      <c r="PMD113" s="151"/>
      <c r="PME113" s="151"/>
      <c r="PMF113" s="151"/>
      <c r="PMG113" s="151"/>
      <c r="PMH113" s="151"/>
      <c r="PMI113" s="151"/>
      <c r="PMJ113" s="151"/>
      <c r="PMK113" s="151"/>
      <c r="PML113" s="151"/>
      <c r="PMM113" s="151"/>
      <c r="PMN113" s="151"/>
      <c r="PMO113" s="151"/>
      <c r="PMP113" s="151"/>
      <c r="PMQ113" s="151"/>
      <c r="PMR113" s="151"/>
      <c r="PMS113" s="151"/>
      <c r="PMT113" s="151"/>
      <c r="PMU113" s="151"/>
      <c r="PMV113" s="151"/>
      <c r="PMW113" s="151"/>
      <c r="PMX113" s="151"/>
      <c r="PMY113" s="151"/>
      <c r="PMZ113" s="151"/>
      <c r="PNA113" s="151"/>
      <c r="PNB113" s="151"/>
      <c r="PNC113" s="151"/>
      <c r="PND113" s="151"/>
      <c r="PNE113" s="151"/>
      <c r="PNF113" s="151"/>
      <c r="PNG113" s="151"/>
      <c r="PNH113" s="151"/>
      <c r="PNI113" s="151"/>
      <c r="PNJ113" s="151"/>
      <c r="PNK113" s="151"/>
      <c r="PNL113" s="151"/>
      <c r="PNM113" s="151"/>
      <c r="PNN113" s="151"/>
      <c r="PNO113" s="151"/>
      <c r="PNP113" s="151"/>
      <c r="PNQ113" s="151"/>
      <c r="PNR113" s="151"/>
      <c r="PNS113" s="151"/>
      <c r="PNT113" s="151"/>
      <c r="PNU113" s="151"/>
      <c r="PNV113" s="151"/>
      <c r="PNW113" s="151"/>
      <c r="PNX113" s="151"/>
      <c r="PNY113" s="151"/>
      <c r="PNZ113" s="151"/>
      <c r="POA113" s="151"/>
      <c r="POB113" s="151"/>
      <c r="POC113" s="151"/>
      <c r="POD113" s="151"/>
      <c r="POE113" s="151"/>
      <c r="POF113" s="151"/>
      <c r="POG113" s="151"/>
      <c r="POH113" s="151"/>
      <c r="POI113" s="151"/>
      <c r="POJ113" s="151"/>
      <c r="POK113" s="151"/>
      <c r="POL113" s="151"/>
      <c r="POM113" s="151"/>
      <c r="PON113" s="151"/>
      <c r="POO113" s="151"/>
      <c r="POP113" s="151"/>
      <c r="POQ113" s="151"/>
      <c r="POR113" s="151"/>
      <c r="POS113" s="151"/>
      <c r="POT113" s="151"/>
      <c r="POU113" s="151"/>
      <c r="POV113" s="151"/>
      <c r="POW113" s="151"/>
      <c r="POX113" s="151"/>
      <c r="POY113" s="151"/>
      <c r="POZ113" s="151"/>
      <c r="PPA113" s="151"/>
      <c r="PPB113" s="151"/>
      <c r="PPC113" s="151"/>
      <c r="PPD113" s="151"/>
      <c r="PPE113" s="151"/>
      <c r="PPF113" s="151"/>
      <c r="PPG113" s="151"/>
      <c r="PPH113" s="151"/>
      <c r="PPI113" s="151"/>
      <c r="PPJ113" s="151"/>
      <c r="PPK113" s="151"/>
      <c r="PPL113" s="151"/>
      <c r="PPM113" s="151"/>
      <c r="PPN113" s="151"/>
      <c r="PPO113" s="151"/>
      <c r="PPP113" s="151"/>
      <c r="PPQ113" s="151"/>
      <c r="PPR113" s="151"/>
      <c r="PPS113" s="151"/>
      <c r="PPT113" s="151"/>
      <c r="PPU113" s="151"/>
      <c r="PPV113" s="151"/>
      <c r="PPW113" s="151"/>
      <c r="PPX113" s="151"/>
      <c r="PPY113" s="151"/>
      <c r="PPZ113" s="151"/>
      <c r="PQA113" s="151"/>
      <c r="PQB113" s="151"/>
      <c r="PQC113" s="151"/>
      <c r="PQD113" s="151"/>
      <c r="PQE113" s="151"/>
      <c r="PQF113" s="151"/>
      <c r="PQG113" s="151"/>
      <c r="PQH113" s="151"/>
      <c r="PQI113" s="151"/>
      <c r="PQJ113" s="151"/>
      <c r="PQK113" s="151"/>
      <c r="PQL113" s="151"/>
      <c r="PQM113" s="151"/>
      <c r="PQN113" s="151"/>
      <c r="PQO113" s="151"/>
      <c r="PQP113" s="151"/>
      <c r="PQQ113" s="151"/>
      <c r="PQR113" s="151"/>
      <c r="PQS113" s="151"/>
      <c r="PQT113" s="151"/>
      <c r="PQU113" s="151"/>
      <c r="PQV113" s="151"/>
      <c r="PQW113" s="151"/>
      <c r="PQX113" s="151"/>
      <c r="PQY113" s="151"/>
      <c r="PQZ113" s="151"/>
      <c r="PRA113" s="151"/>
      <c r="PRB113" s="151"/>
      <c r="PRC113" s="151"/>
      <c r="PRD113" s="151"/>
      <c r="PRE113" s="151"/>
      <c r="PRF113" s="151"/>
      <c r="PRG113" s="151"/>
      <c r="PRH113" s="151"/>
      <c r="PRI113" s="151"/>
      <c r="PRJ113" s="151"/>
      <c r="PRK113" s="151"/>
      <c r="PRL113" s="151"/>
      <c r="PRM113" s="151"/>
      <c r="PRN113" s="151"/>
      <c r="PRO113" s="151"/>
      <c r="PRP113" s="151"/>
      <c r="PRQ113" s="151"/>
      <c r="PRR113" s="151"/>
      <c r="PRS113" s="151"/>
      <c r="PRT113" s="151"/>
      <c r="PRU113" s="151"/>
      <c r="PRV113" s="151"/>
      <c r="PRW113" s="151"/>
      <c r="PRX113" s="151"/>
      <c r="PRY113" s="151"/>
      <c r="PRZ113" s="151"/>
      <c r="PSA113" s="151"/>
      <c r="PSB113" s="151"/>
      <c r="PSC113" s="151"/>
      <c r="PSD113" s="151"/>
      <c r="PSE113" s="151"/>
      <c r="PSF113" s="151"/>
      <c r="PSG113" s="151"/>
      <c r="PSH113" s="151"/>
      <c r="PSI113" s="151"/>
      <c r="PSJ113" s="151"/>
      <c r="PSK113" s="151"/>
      <c r="PSL113" s="151"/>
      <c r="PSM113" s="151"/>
      <c r="PSN113" s="151"/>
      <c r="PSO113" s="151"/>
      <c r="PSP113" s="151"/>
      <c r="PSQ113" s="151"/>
      <c r="PSR113" s="151"/>
      <c r="PSS113" s="151"/>
      <c r="PST113" s="151"/>
      <c r="PSU113" s="151"/>
      <c r="PSV113" s="151"/>
      <c r="PSW113" s="151"/>
      <c r="PSX113" s="151"/>
      <c r="PSY113" s="151"/>
      <c r="PSZ113" s="151"/>
      <c r="PTA113" s="151"/>
      <c r="PTB113" s="151"/>
      <c r="PTC113" s="151"/>
      <c r="PTD113" s="151"/>
      <c r="PTE113" s="151"/>
      <c r="PTF113" s="151"/>
      <c r="PTG113" s="151"/>
      <c r="PTH113" s="151"/>
      <c r="PTI113" s="151"/>
      <c r="PTJ113" s="151"/>
      <c r="PTK113" s="151"/>
      <c r="PTL113" s="151"/>
      <c r="PTM113" s="151"/>
      <c r="PTN113" s="151"/>
      <c r="PTO113" s="151"/>
      <c r="PTP113" s="151"/>
      <c r="PTQ113" s="151"/>
      <c r="PTR113" s="151"/>
      <c r="PTS113" s="151"/>
      <c r="PTT113" s="151"/>
      <c r="PTU113" s="151"/>
      <c r="PTV113" s="151"/>
      <c r="PTW113" s="151"/>
      <c r="PTX113" s="151"/>
      <c r="PTY113" s="151"/>
      <c r="PTZ113" s="151"/>
      <c r="PUA113" s="151"/>
      <c r="PUB113" s="151"/>
      <c r="PUC113" s="151"/>
      <c r="PUD113" s="151"/>
      <c r="PUE113" s="151"/>
      <c r="PUF113" s="151"/>
      <c r="PUG113" s="151"/>
      <c r="PUH113" s="151"/>
      <c r="PUI113" s="151"/>
      <c r="PUJ113" s="151"/>
      <c r="PUK113" s="151"/>
      <c r="PUL113" s="151"/>
      <c r="PUM113" s="151"/>
      <c r="PUN113" s="151"/>
      <c r="PUO113" s="151"/>
      <c r="PUP113" s="151"/>
      <c r="PUQ113" s="151"/>
      <c r="PUR113" s="151"/>
      <c r="PUS113" s="151"/>
      <c r="PUT113" s="151"/>
      <c r="PUU113" s="151"/>
      <c r="PUV113" s="151"/>
      <c r="PUW113" s="151"/>
      <c r="PUX113" s="151"/>
      <c r="PUY113" s="151"/>
      <c r="PUZ113" s="151"/>
      <c r="PVA113" s="151"/>
      <c r="PVB113" s="151"/>
      <c r="PVC113" s="151"/>
      <c r="PVD113" s="151"/>
      <c r="PVE113" s="151"/>
      <c r="PVF113" s="151"/>
      <c r="PVG113" s="151"/>
      <c r="PVH113" s="151"/>
      <c r="PVI113" s="151"/>
      <c r="PVJ113" s="151"/>
      <c r="PVK113" s="151"/>
      <c r="PVL113" s="151"/>
      <c r="PVM113" s="151"/>
      <c r="PVN113" s="151"/>
      <c r="PVO113" s="151"/>
      <c r="PVP113" s="151"/>
      <c r="PVQ113" s="151"/>
      <c r="PVR113" s="151"/>
      <c r="PVS113" s="151"/>
      <c r="PVT113" s="151"/>
      <c r="PVU113" s="151"/>
      <c r="PVV113" s="151"/>
      <c r="PVW113" s="151"/>
      <c r="PVX113" s="151"/>
      <c r="PVY113" s="151"/>
      <c r="PVZ113" s="151"/>
      <c r="PWA113" s="151"/>
      <c r="PWB113" s="151"/>
      <c r="PWC113" s="151"/>
      <c r="PWD113" s="151"/>
      <c r="PWE113" s="151"/>
      <c r="PWF113" s="151"/>
      <c r="PWG113" s="151"/>
      <c r="PWH113" s="151"/>
      <c r="PWI113" s="151"/>
      <c r="PWJ113" s="151"/>
      <c r="PWK113" s="151"/>
      <c r="PWL113" s="151"/>
      <c r="PWM113" s="151"/>
      <c r="PWN113" s="151"/>
      <c r="PWO113" s="151"/>
      <c r="PWP113" s="151"/>
      <c r="PWQ113" s="151"/>
      <c r="PWR113" s="151"/>
      <c r="PWS113" s="151"/>
      <c r="PWT113" s="151"/>
      <c r="PWU113" s="151"/>
      <c r="PWV113" s="151"/>
      <c r="PWW113" s="151"/>
      <c r="PWX113" s="151"/>
      <c r="PWY113" s="151"/>
      <c r="PWZ113" s="151"/>
      <c r="PXA113" s="151"/>
      <c r="PXB113" s="151"/>
      <c r="PXC113" s="151"/>
      <c r="PXD113" s="151"/>
      <c r="PXE113" s="151"/>
      <c r="PXF113" s="151"/>
      <c r="PXG113" s="151"/>
      <c r="PXH113" s="151"/>
      <c r="PXI113" s="151"/>
      <c r="PXJ113" s="151"/>
      <c r="PXK113" s="151"/>
      <c r="PXL113" s="151"/>
      <c r="PXM113" s="151"/>
      <c r="PXN113" s="151"/>
      <c r="PXO113" s="151"/>
      <c r="PXP113" s="151"/>
      <c r="PXQ113" s="151"/>
      <c r="PXR113" s="151"/>
      <c r="PXS113" s="151"/>
      <c r="PXT113" s="151"/>
      <c r="PXU113" s="151"/>
      <c r="PXV113" s="151"/>
      <c r="PXW113" s="151"/>
      <c r="PXX113" s="151"/>
      <c r="PXY113" s="151"/>
      <c r="PXZ113" s="151"/>
      <c r="PYA113" s="151"/>
      <c r="PYB113" s="151"/>
      <c r="PYC113" s="151"/>
      <c r="PYD113" s="151"/>
      <c r="PYE113" s="151"/>
      <c r="PYF113" s="151"/>
      <c r="PYG113" s="151"/>
      <c r="PYH113" s="151"/>
      <c r="PYI113" s="151"/>
      <c r="PYJ113" s="151"/>
      <c r="PYK113" s="151"/>
      <c r="PYL113" s="151"/>
      <c r="PYM113" s="151"/>
      <c r="PYN113" s="151"/>
      <c r="PYO113" s="151"/>
      <c r="PYP113" s="151"/>
      <c r="PYQ113" s="151"/>
      <c r="PYR113" s="151"/>
      <c r="PYS113" s="151"/>
      <c r="PYT113" s="151"/>
      <c r="PYU113" s="151"/>
      <c r="PYV113" s="151"/>
      <c r="PYW113" s="151"/>
      <c r="PYX113" s="151"/>
      <c r="PYY113" s="151"/>
      <c r="PYZ113" s="151"/>
      <c r="PZA113" s="151"/>
      <c r="PZB113" s="151"/>
      <c r="PZC113" s="151"/>
      <c r="PZD113" s="151"/>
      <c r="PZE113" s="151"/>
      <c r="PZF113" s="151"/>
      <c r="PZG113" s="151"/>
      <c r="PZH113" s="151"/>
      <c r="PZI113" s="151"/>
      <c r="PZJ113" s="151"/>
      <c r="PZK113" s="151"/>
      <c r="PZL113" s="151"/>
      <c r="PZM113" s="151"/>
      <c r="PZN113" s="151"/>
      <c r="PZO113" s="151"/>
      <c r="PZP113" s="151"/>
      <c r="PZQ113" s="151"/>
      <c r="PZR113" s="151"/>
      <c r="PZS113" s="151"/>
      <c r="PZT113" s="151"/>
      <c r="PZU113" s="151"/>
      <c r="PZV113" s="151"/>
      <c r="PZW113" s="151"/>
      <c r="PZX113" s="151"/>
      <c r="PZY113" s="151"/>
      <c r="PZZ113" s="151"/>
      <c r="QAA113" s="151"/>
      <c r="QAB113" s="151"/>
      <c r="QAC113" s="151"/>
      <c r="QAD113" s="151"/>
      <c r="QAE113" s="151"/>
      <c r="QAF113" s="151"/>
      <c r="QAG113" s="151"/>
      <c r="QAH113" s="151"/>
      <c r="QAI113" s="151"/>
      <c r="QAJ113" s="151"/>
      <c r="QAK113" s="151"/>
      <c r="QAL113" s="151"/>
      <c r="QAM113" s="151"/>
      <c r="QAN113" s="151"/>
      <c r="QAO113" s="151"/>
      <c r="QAP113" s="151"/>
      <c r="QAQ113" s="151"/>
      <c r="QAR113" s="151"/>
      <c r="QAS113" s="151"/>
      <c r="QAT113" s="151"/>
      <c r="QAU113" s="151"/>
      <c r="QAV113" s="151"/>
      <c r="QAW113" s="151"/>
      <c r="QAX113" s="151"/>
      <c r="QAY113" s="151"/>
      <c r="QAZ113" s="151"/>
      <c r="QBA113" s="151"/>
      <c r="QBB113" s="151"/>
      <c r="QBC113" s="151"/>
      <c r="QBD113" s="151"/>
      <c r="QBE113" s="151"/>
      <c r="QBF113" s="151"/>
      <c r="QBG113" s="151"/>
      <c r="QBH113" s="151"/>
      <c r="QBI113" s="151"/>
      <c r="QBJ113" s="151"/>
      <c r="QBK113" s="151"/>
      <c r="QBL113" s="151"/>
      <c r="QBM113" s="151"/>
      <c r="QBN113" s="151"/>
      <c r="QBO113" s="151"/>
      <c r="QBP113" s="151"/>
      <c r="QBQ113" s="151"/>
      <c r="QBR113" s="151"/>
      <c r="QBS113" s="151"/>
      <c r="QBT113" s="151"/>
      <c r="QBU113" s="151"/>
      <c r="QBV113" s="151"/>
      <c r="QBW113" s="151"/>
      <c r="QBX113" s="151"/>
      <c r="QBY113" s="151"/>
      <c r="QBZ113" s="151"/>
      <c r="QCA113" s="151"/>
      <c r="QCB113" s="151"/>
      <c r="QCC113" s="151"/>
      <c r="QCD113" s="151"/>
      <c r="QCE113" s="151"/>
      <c r="QCF113" s="151"/>
      <c r="QCG113" s="151"/>
      <c r="QCH113" s="151"/>
      <c r="QCI113" s="151"/>
      <c r="QCJ113" s="151"/>
      <c r="QCK113" s="151"/>
      <c r="QCL113" s="151"/>
      <c r="QCM113" s="151"/>
      <c r="QCN113" s="151"/>
      <c r="QCO113" s="151"/>
      <c r="QCP113" s="151"/>
      <c r="QCQ113" s="151"/>
      <c r="QCR113" s="151"/>
      <c r="QCS113" s="151"/>
      <c r="QCT113" s="151"/>
      <c r="QCU113" s="151"/>
      <c r="QCV113" s="151"/>
      <c r="QCW113" s="151"/>
      <c r="QCX113" s="151"/>
      <c r="QCY113" s="151"/>
      <c r="QCZ113" s="151"/>
      <c r="QDA113" s="151"/>
      <c r="QDB113" s="151"/>
      <c r="QDC113" s="151"/>
      <c r="QDD113" s="151"/>
      <c r="QDE113" s="151"/>
      <c r="QDF113" s="151"/>
      <c r="QDG113" s="151"/>
      <c r="QDH113" s="151"/>
      <c r="QDI113" s="151"/>
      <c r="QDJ113" s="151"/>
      <c r="QDK113" s="151"/>
      <c r="QDL113" s="151"/>
      <c r="QDM113" s="151"/>
      <c r="QDN113" s="151"/>
      <c r="QDO113" s="151"/>
      <c r="QDP113" s="151"/>
      <c r="QDQ113" s="151"/>
      <c r="QDR113" s="151"/>
      <c r="QDS113" s="151"/>
      <c r="QDT113" s="151"/>
      <c r="QDU113" s="151"/>
      <c r="QDV113" s="151"/>
      <c r="QDW113" s="151"/>
      <c r="QDX113" s="151"/>
      <c r="QDY113" s="151"/>
      <c r="QDZ113" s="151"/>
      <c r="QEA113" s="151"/>
      <c r="QEB113" s="151"/>
      <c r="QEC113" s="151"/>
      <c r="QED113" s="151"/>
      <c r="QEE113" s="151"/>
      <c r="QEF113" s="151"/>
      <c r="QEG113" s="151"/>
      <c r="QEH113" s="151"/>
      <c r="QEI113" s="151"/>
      <c r="QEJ113" s="151"/>
      <c r="QEK113" s="151"/>
      <c r="QEL113" s="151"/>
      <c r="QEM113" s="151"/>
      <c r="QEN113" s="151"/>
      <c r="QEO113" s="151"/>
      <c r="QEP113" s="151"/>
      <c r="QEQ113" s="151"/>
      <c r="QER113" s="151"/>
      <c r="QES113" s="151"/>
      <c r="QET113" s="151"/>
      <c r="QEU113" s="151"/>
      <c r="QEV113" s="151"/>
      <c r="QEW113" s="151"/>
      <c r="QEX113" s="151"/>
      <c r="QEY113" s="151"/>
      <c r="QEZ113" s="151"/>
      <c r="QFA113" s="151"/>
      <c r="QFB113" s="151"/>
      <c r="QFC113" s="151"/>
      <c r="QFD113" s="151"/>
      <c r="QFE113" s="151"/>
      <c r="QFF113" s="151"/>
      <c r="QFG113" s="151"/>
      <c r="QFH113" s="151"/>
      <c r="QFI113" s="151"/>
      <c r="QFJ113" s="151"/>
      <c r="QFK113" s="151"/>
      <c r="QFL113" s="151"/>
      <c r="QFM113" s="151"/>
      <c r="QFN113" s="151"/>
      <c r="QFO113" s="151"/>
      <c r="QFP113" s="151"/>
      <c r="QFQ113" s="151"/>
      <c r="QFR113" s="151"/>
      <c r="QFS113" s="151"/>
      <c r="QFT113" s="151"/>
      <c r="QFU113" s="151"/>
      <c r="QFV113" s="151"/>
      <c r="QFW113" s="151"/>
      <c r="QFX113" s="151"/>
      <c r="QFY113" s="151"/>
      <c r="QFZ113" s="151"/>
      <c r="QGA113" s="151"/>
      <c r="QGB113" s="151"/>
      <c r="QGC113" s="151"/>
      <c r="QGD113" s="151"/>
      <c r="QGE113" s="151"/>
      <c r="QGF113" s="151"/>
      <c r="QGG113" s="151"/>
      <c r="QGH113" s="151"/>
      <c r="QGI113" s="151"/>
      <c r="QGJ113" s="151"/>
      <c r="QGK113" s="151"/>
      <c r="QGL113" s="151"/>
      <c r="QGM113" s="151"/>
      <c r="QGN113" s="151"/>
      <c r="QGO113" s="151"/>
      <c r="QGP113" s="151"/>
      <c r="QGQ113" s="151"/>
      <c r="QGR113" s="151"/>
      <c r="QGS113" s="151"/>
      <c r="QGT113" s="151"/>
      <c r="QGU113" s="151"/>
      <c r="QGV113" s="151"/>
      <c r="QGW113" s="151"/>
      <c r="QGX113" s="151"/>
      <c r="QGY113" s="151"/>
      <c r="QGZ113" s="151"/>
      <c r="QHA113" s="151"/>
      <c r="QHB113" s="151"/>
      <c r="QHC113" s="151"/>
      <c r="QHD113" s="151"/>
      <c r="QHE113" s="151"/>
      <c r="QHF113" s="151"/>
      <c r="QHG113" s="151"/>
      <c r="QHH113" s="151"/>
      <c r="QHI113" s="151"/>
      <c r="QHJ113" s="151"/>
      <c r="QHK113" s="151"/>
      <c r="QHL113" s="151"/>
      <c r="QHM113" s="151"/>
      <c r="QHN113" s="151"/>
      <c r="QHO113" s="151"/>
      <c r="QHP113" s="151"/>
      <c r="QHQ113" s="151"/>
      <c r="QHR113" s="151"/>
      <c r="QHS113" s="151"/>
      <c r="QHT113" s="151"/>
      <c r="QHU113" s="151"/>
      <c r="QHV113" s="151"/>
      <c r="QHW113" s="151"/>
      <c r="QHX113" s="151"/>
      <c r="QHY113" s="151"/>
      <c r="QHZ113" s="151"/>
      <c r="QIA113" s="151"/>
      <c r="QIB113" s="151"/>
      <c r="QIC113" s="151"/>
      <c r="QID113" s="151"/>
      <c r="QIE113" s="151"/>
      <c r="QIF113" s="151"/>
      <c r="QIG113" s="151"/>
      <c r="QIH113" s="151"/>
      <c r="QII113" s="151"/>
      <c r="QIJ113" s="151"/>
      <c r="QIK113" s="151"/>
      <c r="QIL113" s="151"/>
      <c r="QIM113" s="151"/>
      <c r="QIN113" s="151"/>
      <c r="QIO113" s="151"/>
      <c r="QIP113" s="151"/>
      <c r="QIQ113" s="151"/>
      <c r="QIR113" s="151"/>
      <c r="QIS113" s="151"/>
      <c r="QIT113" s="151"/>
      <c r="QIU113" s="151"/>
      <c r="QIV113" s="151"/>
      <c r="QIW113" s="151"/>
      <c r="QIX113" s="151"/>
      <c r="QIY113" s="151"/>
      <c r="QIZ113" s="151"/>
      <c r="QJA113" s="151"/>
      <c r="QJB113" s="151"/>
      <c r="QJC113" s="151"/>
      <c r="QJD113" s="151"/>
      <c r="QJE113" s="151"/>
      <c r="QJF113" s="151"/>
      <c r="QJG113" s="151"/>
      <c r="QJH113" s="151"/>
      <c r="QJI113" s="151"/>
      <c r="QJJ113" s="151"/>
      <c r="QJK113" s="151"/>
      <c r="QJL113" s="151"/>
      <c r="QJM113" s="151"/>
      <c r="QJN113" s="151"/>
      <c r="QJO113" s="151"/>
      <c r="QJP113" s="151"/>
      <c r="QJQ113" s="151"/>
      <c r="QJR113" s="151"/>
      <c r="QJS113" s="151"/>
      <c r="QJT113" s="151"/>
      <c r="QJU113" s="151"/>
      <c r="QJV113" s="151"/>
      <c r="QJW113" s="151"/>
      <c r="QJX113" s="151"/>
      <c r="QJY113" s="151"/>
      <c r="QJZ113" s="151"/>
      <c r="QKA113" s="151"/>
      <c r="QKB113" s="151"/>
      <c r="QKC113" s="151"/>
      <c r="QKD113" s="151"/>
      <c r="QKE113" s="151"/>
      <c r="QKF113" s="151"/>
      <c r="QKG113" s="151"/>
      <c r="QKH113" s="151"/>
      <c r="QKI113" s="151"/>
      <c r="QKJ113" s="151"/>
      <c r="QKK113" s="151"/>
      <c r="QKL113" s="151"/>
      <c r="QKM113" s="151"/>
      <c r="QKN113" s="151"/>
      <c r="QKO113" s="151"/>
      <c r="QKP113" s="151"/>
      <c r="QKQ113" s="151"/>
      <c r="QKR113" s="151"/>
      <c r="QKS113" s="151"/>
      <c r="QKT113" s="151"/>
      <c r="QKU113" s="151"/>
      <c r="QKV113" s="151"/>
      <c r="QKW113" s="151"/>
      <c r="QKX113" s="151"/>
      <c r="QKY113" s="151"/>
      <c r="QKZ113" s="151"/>
      <c r="QLA113" s="151"/>
      <c r="QLB113" s="151"/>
      <c r="QLC113" s="151"/>
      <c r="QLD113" s="151"/>
      <c r="QLE113" s="151"/>
      <c r="QLF113" s="151"/>
      <c r="QLG113" s="151"/>
      <c r="QLH113" s="151"/>
      <c r="QLI113" s="151"/>
      <c r="QLJ113" s="151"/>
      <c r="QLK113" s="151"/>
      <c r="QLL113" s="151"/>
      <c r="QLM113" s="151"/>
      <c r="QLN113" s="151"/>
      <c r="QLO113" s="151"/>
      <c r="QLP113" s="151"/>
      <c r="QLQ113" s="151"/>
      <c r="QLR113" s="151"/>
      <c r="QLS113" s="151"/>
      <c r="QLT113" s="151"/>
      <c r="QLU113" s="151"/>
      <c r="QLV113" s="151"/>
      <c r="QLW113" s="151"/>
      <c r="QLX113" s="151"/>
      <c r="QLY113" s="151"/>
      <c r="QLZ113" s="151"/>
      <c r="QMA113" s="151"/>
      <c r="QMB113" s="151"/>
      <c r="QMC113" s="151"/>
      <c r="QMD113" s="151"/>
      <c r="QME113" s="151"/>
      <c r="QMF113" s="151"/>
      <c r="QMG113" s="151"/>
      <c r="QMH113" s="151"/>
      <c r="QMI113" s="151"/>
      <c r="QMJ113" s="151"/>
      <c r="QMK113" s="151"/>
      <c r="QML113" s="151"/>
      <c r="QMM113" s="151"/>
      <c r="QMN113" s="151"/>
      <c r="QMO113" s="151"/>
      <c r="QMP113" s="151"/>
      <c r="QMQ113" s="151"/>
      <c r="QMR113" s="151"/>
      <c r="QMS113" s="151"/>
      <c r="QMT113" s="151"/>
      <c r="QMU113" s="151"/>
      <c r="QMV113" s="151"/>
      <c r="QMW113" s="151"/>
      <c r="QMX113" s="151"/>
      <c r="QMY113" s="151"/>
      <c r="QMZ113" s="151"/>
      <c r="QNA113" s="151"/>
      <c r="QNB113" s="151"/>
      <c r="QNC113" s="151"/>
      <c r="QND113" s="151"/>
      <c r="QNE113" s="151"/>
      <c r="QNF113" s="151"/>
      <c r="QNG113" s="151"/>
      <c r="QNH113" s="151"/>
      <c r="QNI113" s="151"/>
      <c r="QNJ113" s="151"/>
      <c r="QNK113" s="151"/>
      <c r="QNL113" s="151"/>
      <c r="QNM113" s="151"/>
      <c r="QNN113" s="151"/>
      <c r="QNO113" s="151"/>
      <c r="QNP113" s="151"/>
      <c r="QNQ113" s="151"/>
      <c r="QNR113" s="151"/>
      <c r="QNS113" s="151"/>
      <c r="QNT113" s="151"/>
      <c r="QNU113" s="151"/>
      <c r="QNV113" s="151"/>
      <c r="QNW113" s="151"/>
      <c r="QNX113" s="151"/>
      <c r="QNY113" s="151"/>
      <c r="QNZ113" s="151"/>
      <c r="QOA113" s="151"/>
      <c r="QOB113" s="151"/>
      <c r="QOC113" s="151"/>
      <c r="QOD113" s="151"/>
      <c r="QOE113" s="151"/>
      <c r="QOF113" s="151"/>
      <c r="QOG113" s="151"/>
      <c r="QOH113" s="151"/>
      <c r="QOI113" s="151"/>
      <c r="QOJ113" s="151"/>
      <c r="QOK113" s="151"/>
      <c r="QOL113" s="151"/>
      <c r="QOM113" s="151"/>
      <c r="QON113" s="151"/>
      <c r="QOO113" s="151"/>
      <c r="QOP113" s="151"/>
      <c r="QOQ113" s="151"/>
      <c r="QOR113" s="151"/>
      <c r="QOS113" s="151"/>
      <c r="QOT113" s="151"/>
      <c r="QOU113" s="151"/>
      <c r="QOV113" s="151"/>
      <c r="QOW113" s="151"/>
      <c r="QOX113" s="151"/>
      <c r="QOY113" s="151"/>
      <c r="QOZ113" s="151"/>
      <c r="QPA113" s="151"/>
      <c r="QPB113" s="151"/>
      <c r="QPC113" s="151"/>
      <c r="QPD113" s="151"/>
      <c r="QPE113" s="151"/>
      <c r="QPF113" s="151"/>
      <c r="QPG113" s="151"/>
      <c r="QPH113" s="151"/>
      <c r="QPI113" s="151"/>
      <c r="QPJ113" s="151"/>
      <c r="QPK113" s="151"/>
      <c r="QPL113" s="151"/>
      <c r="QPM113" s="151"/>
      <c r="QPN113" s="151"/>
      <c r="QPO113" s="151"/>
      <c r="QPP113" s="151"/>
      <c r="QPQ113" s="151"/>
      <c r="QPR113" s="151"/>
      <c r="QPS113" s="151"/>
      <c r="QPT113" s="151"/>
      <c r="QPU113" s="151"/>
      <c r="QPV113" s="151"/>
      <c r="QPW113" s="151"/>
      <c r="QPX113" s="151"/>
      <c r="QPY113" s="151"/>
      <c r="QPZ113" s="151"/>
      <c r="QQA113" s="151"/>
      <c r="QQB113" s="151"/>
      <c r="QQC113" s="151"/>
      <c r="QQD113" s="151"/>
      <c r="QQE113" s="151"/>
      <c r="QQF113" s="151"/>
      <c r="QQG113" s="151"/>
      <c r="QQH113" s="151"/>
      <c r="QQI113" s="151"/>
      <c r="QQJ113" s="151"/>
      <c r="QQK113" s="151"/>
      <c r="QQL113" s="151"/>
      <c r="QQM113" s="151"/>
      <c r="QQN113" s="151"/>
      <c r="QQO113" s="151"/>
      <c r="QQP113" s="151"/>
      <c r="QQQ113" s="151"/>
      <c r="QQR113" s="151"/>
      <c r="QQS113" s="151"/>
      <c r="QQT113" s="151"/>
      <c r="QQU113" s="151"/>
      <c r="QQV113" s="151"/>
      <c r="QQW113" s="151"/>
      <c r="QQX113" s="151"/>
      <c r="QQY113" s="151"/>
      <c r="QQZ113" s="151"/>
      <c r="QRA113" s="151"/>
      <c r="QRB113" s="151"/>
      <c r="QRC113" s="151"/>
      <c r="QRD113" s="151"/>
      <c r="QRE113" s="151"/>
      <c r="QRF113" s="151"/>
      <c r="QRG113" s="151"/>
      <c r="QRH113" s="151"/>
      <c r="QRI113" s="151"/>
      <c r="QRJ113" s="151"/>
      <c r="QRK113" s="151"/>
      <c r="QRL113" s="151"/>
      <c r="QRM113" s="151"/>
      <c r="QRN113" s="151"/>
      <c r="QRO113" s="151"/>
      <c r="QRP113" s="151"/>
      <c r="QRQ113" s="151"/>
      <c r="QRR113" s="151"/>
      <c r="QRS113" s="151"/>
      <c r="QRT113" s="151"/>
      <c r="QRU113" s="151"/>
      <c r="QRV113" s="151"/>
      <c r="QRW113" s="151"/>
      <c r="QRX113" s="151"/>
      <c r="QRY113" s="151"/>
      <c r="QRZ113" s="151"/>
      <c r="QSA113" s="151"/>
      <c r="QSB113" s="151"/>
      <c r="QSC113" s="151"/>
      <c r="QSD113" s="151"/>
      <c r="QSE113" s="151"/>
      <c r="QSF113" s="151"/>
      <c r="QSG113" s="151"/>
      <c r="QSH113" s="151"/>
      <c r="QSI113" s="151"/>
      <c r="QSJ113" s="151"/>
      <c r="QSK113" s="151"/>
      <c r="QSL113" s="151"/>
      <c r="QSM113" s="151"/>
      <c r="QSN113" s="151"/>
      <c r="QSO113" s="151"/>
      <c r="QSP113" s="151"/>
      <c r="QSQ113" s="151"/>
      <c r="QSR113" s="151"/>
      <c r="QSS113" s="151"/>
      <c r="QST113" s="151"/>
      <c r="QSU113" s="151"/>
      <c r="QSV113" s="151"/>
      <c r="QSW113" s="151"/>
      <c r="QSX113" s="151"/>
      <c r="QSY113" s="151"/>
      <c r="QSZ113" s="151"/>
      <c r="QTA113" s="151"/>
      <c r="QTB113" s="151"/>
      <c r="QTC113" s="151"/>
      <c r="QTD113" s="151"/>
      <c r="QTE113" s="151"/>
      <c r="QTF113" s="151"/>
      <c r="QTG113" s="151"/>
      <c r="QTH113" s="151"/>
      <c r="QTI113" s="151"/>
      <c r="QTJ113" s="151"/>
      <c r="QTK113" s="151"/>
      <c r="QTL113" s="151"/>
      <c r="QTM113" s="151"/>
      <c r="QTN113" s="151"/>
      <c r="QTO113" s="151"/>
      <c r="QTP113" s="151"/>
      <c r="QTQ113" s="151"/>
      <c r="QTR113" s="151"/>
      <c r="QTS113" s="151"/>
      <c r="QTT113" s="151"/>
      <c r="QTU113" s="151"/>
      <c r="QTV113" s="151"/>
      <c r="QTW113" s="151"/>
      <c r="QTX113" s="151"/>
      <c r="QTY113" s="151"/>
      <c r="QTZ113" s="151"/>
      <c r="QUA113" s="151"/>
      <c r="QUB113" s="151"/>
      <c r="QUC113" s="151"/>
      <c r="QUD113" s="151"/>
      <c r="QUE113" s="151"/>
      <c r="QUF113" s="151"/>
      <c r="QUG113" s="151"/>
      <c r="QUH113" s="151"/>
      <c r="QUI113" s="151"/>
      <c r="QUJ113" s="151"/>
      <c r="QUK113" s="151"/>
      <c r="QUL113" s="151"/>
      <c r="QUM113" s="151"/>
      <c r="QUN113" s="151"/>
      <c r="QUO113" s="151"/>
      <c r="QUP113" s="151"/>
      <c r="QUQ113" s="151"/>
      <c r="QUR113" s="151"/>
      <c r="QUS113" s="151"/>
      <c r="QUT113" s="151"/>
      <c r="QUU113" s="151"/>
      <c r="QUV113" s="151"/>
      <c r="QUW113" s="151"/>
      <c r="QUX113" s="151"/>
      <c r="QUY113" s="151"/>
      <c r="QUZ113" s="151"/>
      <c r="QVA113" s="151"/>
      <c r="QVB113" s="151"/>
      <c r="QVC113" s="151"/>
      <c r="QVD113" s="151"/>
      <c r="QVE113" s="151"/>
      <c r="QVF113" s="151"/>
      <c r="QVG113" s="151"/>
      <c r="QVH113" s="151"/>
      <c r="QVI113" s="151"/>
      <c r="QVJ113" s="151"/>
      <c r="QVK113" s="151"/>
      <c r="QVL113" s="151"/>
      <c r="QVM113" s="151"/>
      <c r="QVN113" s="151"/>
      <c r="QVO113" s="151"/>
      <c r="QVP113" s="151"/>
      <c r="QVQ113" s="151"/>
      <c r="QVR113" s="151"/>
      <c r="QVS113" s="151"/>
      <c r="QVT113" s="151"/>
      <c r="QVU113" s="151"/>
      <c r="QVV113" s="151"/>
      <c r="QVW113" s="151"/>
      <c r="QVX113" s="151"/>
      <c r="QVY113" s="151"/>
      <c r="QVZ113" s="151"/>
      <c r="QWA113" s="151"/>
      <c r="QWB113" s="151"/>
      <c r="QWC113" s="151"/>
      <c r="QWD113" s="151"/>
      <c r="QWE113" s="151"/>
      <c r="QWF113" s="151"/>
      <c r="QWG113" s="151"/>
      <c r="QWH113" s="151"/>
      <c r="QWI113" s="151"/>
      <c r="QWJ113" s="151"/>
      <c r="QWK113" s="151"/>
      <c r="QWL113" s="151"/>
      <c r="QWM113" s="151"/>
      <c r="QWN113" s="151"/>
      <c r="QWO113" s="151"/>
      <c r="QWP113" s="151"/>
      <c r="QWQ113" s="151"/>
      <c r="QWR113" s="151"/>
      <c r="QWS113" s="151"/>
      <c r="QWT113" s="151"/>
      <c r="QWU113" s="151"/>
      <c r="QWV113" s="151"/>
      <c r="QWW113" s="151"/>
      <c r="QWX113" s="151"/>
      <c r="QWY113" s="151"/>
      <c r="QWZ113" s="151"/>
      <c r="QXA113" s="151"/>
      <c r="QXB113" s="151"/>
      <c r="QXC113" s="151"/>
      <c r="QXD113" s="151"/>
      <c r="QXE113" s="151"/>
      <c r="QXF113" s="151"/>
      <c r="QXG113" s="151"/>
      <c r="QXH113" s="151"/>
      <c r="QXI113" s="151"/>
      <c r="QXJ113" s="151"/>
      <c r="QXK113" s="151"/>
      <c r="QXL113" s="151"/>
      <c r="QXM113" s="151"/>
      <c r="QXN113" s="151"/>
      <c r="QXO113" s="151"/>
      <c r="QXP113" s="151"/>
      <c r="QXQ113" s="151"/>
      <c r="QXR113" s="151"/>
      <c r="QXS113" s="151"/>
      <c r="QXT113" s="151"/>
      <c r="QXU113" s="151"/>
      <c r="QXV113" s="151"/>
      <c r="QXW113" s="151"/>
      <c r="QXX113" s="151"/>
      <c r="QXY113" s="151"/>
      <c r="QXZ113" s="151"/>
      <c r="QYA113" s="151"/>
      <c r="QYB113" s="151"/>
      <c r="QYC113" s="151"/>
      <c r="QYD113" s="151"/>
      <c r="QYE113" s="151"/>
      <c r="QYF113" s="151"/>
      <c r="QYG113" s="151"/>
      <c r="QYH113" s="151"/>
      <c r="QYI113" s="151"/>
      <c r="QYJ113" s="151"/>
      <c r="QYK113" s="151"/>
      <c r="QYL113" s="151"/>
      <c r="QYM113" s="151"/>
      <c r="QYN113" s="151"/>
      <c r="QYO113" s="151"/>
      <c r="QYP113" s="151"/>
      <c r="QYQ113" s="151"/>
      <c r="QYR113" s="151"/>
      <c r="QYS113" s="151"/>
      <c r="QYT113" s="151"/>
      <c r="QYU113" s="151"/>
      <c r="QYV113" s="151"/>
      <c r="QYW113" s="151"/>
      <c r="QYX113" s="151"/>
      <c r="QYY113" s="151"/>
      <c r="QYZ113" s="151"/>
      <c r="QZA113" s="151"/>
      <c r="QZB113" s="151"/>
      <c r="QZC113" s="151"/>
      <c r="QZD113" s="151"/>
      <c r="QZE113" s="151"/>
      <c r="QZF113" s="151"/>
      <c r="QZG113" s="151"/>
      <c r="QZH113" s="151"/>
      <c r="QZI113" s="151"/>
      <c r="QZJ113" s="151"/>
      <c r="QZK113" s="151"/>
      <c r="QZL113" s="151"/>
      <c r="QZM113" s="151"/>
      <c r="QZN113" s="151"/>
      <c r="QZO113" s="151"/>
      <c r="QZP113" s="151"/>
      <c r="QZQ113" s="151"/>
      <c r="QZR113" s="151"/>
      <c r="QZS113" s="151"/>
      <c r="QZT113" s="151"/>
      <c r="QZU113" s="151"/>
      <c r="QZV113" s="151"/>
      <c r="QZW113" s="151"/>
      <c r="QZX113" s="151"/>
      <c r="QZY113" s="151"/>
      <c r="QZZ113" s="151"/>
      <c r="RAA113" s="151"/>
      <c r="RAB113" s="151"/>
      <c r="RAC113" s="151"/>
      <c r="RAD113" s="151"/>
      <c r="RAE113" s="151"/>
      <c r="RAF113" s="151"/>
      <c r="RAG113" s="151"/>
      <c r="RAH113" s="151"/>
      <c r="RAI113" s="151"/>
      <c r="RAJ113" s="151"/>
      <c r="RAK113" s="151"/>
      <c r="RAL113" s="151"/>
      <c r="RAM113" s="151"/>
      <c r="RAN113" s="151"/>
      <c r="RAO113" s="151"/>
      <c r="RAP113" s="151"/>
      <c r="RAQ113" s="151"/>
      <c r="RAR113" s="151"/>
      <c r="RAS113" s="151"/>
      <c r="RAT113" s="151"/>
      <c r="RAU113" s="151"/>
      <c r="RAV113" s="151"/>
      <c r="RAW113" s="151"/>
      <c r="RAX113" s="151"/>
      <c r="RAY113" s="151"/>
      <c r="RAZ113" s="151"/>
      <c r="RBA113" s="151"/>
      <c r="RBB113" s="151"/>
      <c r="RBC113" s="151"/>
      <c r="RBD113" s="151"/>
      <c r="RBE113" s="151"/>
      <c r="RBF113" s="151"/>
      <c r="RBG113" s="151"/>
      <c r="RBH113" s="151"/>
      <c r="RBI113" s="151"/>
      <c r="RBJ113" s="151"/>
      <c r="RBK113" s="151"/>
      <c r="RBL113" s="151"/>
      <c r="RBM113" s="151"/>
      <c r="RBN113" s="151"/>
      <c r="RBO113" s="151"/>
      <c r="RBP113" s="151"/>
      <c r="RBQ113" s="151"/>
      <c r="RBR113" s="151"/>
      <c r="RBS113" s="151"/>
      <c r="RBT113" s="151"/>
      <c r="RBU113" s="151"/>
      <c r="RBV113" s="151"/>
      <c r="RBW113" s="151"/>
      <c r="RBX113" s="151"/>
      <c r="RBY113" s="151"/>
      <c r="RBZ113" s="151"/>
      <c r="RCA113" s="151"/>
      <c r="RCB113" s="151"/>
      <c r="RCC113" s="151"/>
      <c r="RCD113" s="151"/>
      <c r="RCE113" s="151"/>
      <c r="RCF113" s="151"/>
      <c r="RCG113" s="151"/>
      <c r="RCH113" s="151"/>
      <c r="RCI113" s="151"/>
      <c r="RCJ113" s="151"/>
      <c r="RCK113" s="151"/>
      <c r="RCL113" s="151"/>
      <c r="RCM113" s="151"/>
      <c r="RCN113" s="151"/>
      <c r="RCO113" s="151"/>
      <c r="RCP113" s="151"/>
      <c r="RCQ113" s="151"/>
      <c r="RCR113" s="151"/>
      <c r="RCS113" s="151"/>
      <c r="RCT113" s="151"/>
      <c r="RCU113" s="151"/>
      <c r="RCV113" s="151"/>
      <c r="RCW113" s="151"/>
      <c r="RCX113" s="151"/>
      <c r="RCY113" s="151"/>
      <c r="RCZ113" s="151"/>
      <c r="RDA113" s="151"/>
      <c r="RDB113" s="151"/>
      <c r="RDC113" s="151"/>
      <c r="RDD113" s="151"/>
      <c r="RDE113" s="151"/>
      <c r="RDF113" s="151"/>
      <c r="RDG113" s="151"/>
      <c r="RDH113" s="151"/>
      <c r="RDI113" s="151"/>
      <c r="RDJ113" s="151"/>
      <c r="RDK113" s="151"/>
      <c r="RDL113" s="151"/>
      <c r="RDM113" s="151"/>
      <c r="RDN113" s="151"/>
      <c r="RDO113" s="151"/>
      <c r="RDP113" s="151"/>
      <c r="RDQ113" s="151"/>
      <c r="RDR113" s="151"/>
      <c r="RDS113" s="151"/>
      <c r="RDT113" s="151"/>
      <c r="RDU113" s="151"/>
      <c r="RDV113" s="151"/>
      <c r="RDW113" s="151"/>
      <c r="RDX113" s="151"/>
      <c r="RDY113" s="151"/>
      <c r="RDZ113" s="151"/>
      <c r="REA113" s="151"/>
      <c r="REB113" s="151"/>
      <c r="REC113" s="151"/>
      <c r="RED113" s="151"/>
      <c r="REE113" s="151"/>
      <c r="REF113" s="151"/>
      <c r="REG113" s="151"/>
      <c r="REH113" s="151"/>
      <c r="REI113" s="151"/>
      <c r="REJ113" s="151"/>
      <c r="REK113" s="151"/>
      <c r="REL113" s="151"/>
      <c r="REM113" s="151"/>
      <c r="REN113" s="151"/>
      <c r="REO113" s="151"/>
      <c r="REP113" s="151"/>
      <c r="REQ113" s="151"/>
      <c r="RER113" s="151"/>
      <c r="RES113" s="151"/>
      <c r="RET113" s="151"/>
      <c r="REU113" s="151"/>
      <c r="REV113" s="151"/>
      <c r="REW113" s="151"/>
      <c r="REX113" s="151"/>
      <c r="REY113" s="151"/>
      <c r="REZ113" s="151"/>
      <c r="RFA113" s="151"/>
      <c r="RFB113" s="151"/>
      <c r="RFC113" s="151"/>
      <c r="RFD113" s="151"/>
      <c r="RFE113" s="151"/>
      <c r="RFF113" s="151"/>
      <c r="RFG113" s="151"/>
      <c r="RFH113" s="151"/>
      <c r="RFI113" s="151"/>
      <c r="RFJ113" s="151"/>
      <c r="RFK113" s="151"/>
      <c r="RFL113" s="151"/>
      <c r="RFM113" s="151"/>
      <c r="RFN113" s="151"/>
      <c r="RFO113" s="151"/>
      <c r="RFP113" s="151"/>
      <c r="RFQ113" s="151"/>
      <c r="RFR113" s="151"/>
      <c r="RFS113" s="151"/>
      <c r="RFT113" s="151"/>
      <c r="RFU113" s="151"/>
      <c r="RFV113" s="151"/>
      <c r="RFW113" s="151"/>
      <c r="RFX113" s="151"/>
      <c r="RFY113" s="151"/>
      <c r="RFZ113" s="151"/>
      <c r="RGA113" s="151"/>
      <c r="RGB113" s="151"/>
      <c r="RGC113" s="151"/>
      <c r="RGD113" s="151"/>
      <c r="RGE113" s="151"/>
      <c r="RGF113" s="151"/>
      <c r="RGG113" s="151"/>
      <c r="RGH113" s="151"/>
      <c r="RGI113" s="151"/>
      <c r="RGJ113" s="151"/>
      <c r="RGK113" s="151"/>
      <c r="RGL113" s="151"/>
      <c r="RGM113" s="151"/>
      <c r="RGN113" s="151"/>
      <c r="RGO113" s="151"/>
      <c r="RGP113" s="151"/>
      <c r="RGQ113" s="151"/>
      <c r="RGR113" s="151"/>
      <c r="RGS113" s="151"/>
      <c r="RGT113" s="151"/>
      <c r="RGU113" s="151"/>
      <c r="RGV113" s="151"/>
      <c r="RGW113" s="151"/>
      <c r="RGX113" s="151"/>
      <c r="RGY113" s="151"/>
      <c r="RGZ113" s="151"/>
      <c r="RHA113" s="151"/>
      <c r="RHB113" s="151"/>
      <c r="RHC113" s="151"/>
      <c r="RHD113" s="151"/>
      <c r="RHE113" s="151"/>
      <c r="RHF113" s="151"/>
      <c r="RHG113" s="151"/>
      <c r="RHH113" s="151"/>
      <c r="RHI113" s="151"/>
      <c r="RHJ113" s="151"/>
      <c r="RHK113" s="151"/>
      <c r="RHL113" s="151"/>
      <c r="RHM113" s="151"/>
      <c r="RHN113" s="151"/>
      <c r="RHO113" s="151"/>
      <c r="RHP113" s="151"/>
      <c r="RHQ113" s="151"/>
      <c r="RHR113" s="151"/>
      <c r="RHS113" s="151"/>
      <c r="RHT113" s="151"/>
      <c r="RHU113" s="151"/>
      <c r="RHV113" s="151"/>
      <c r="RHW113" s="151"/>
      <c r="RHX113" s="151"/>
      <c r="RHY113" s="151"/>
      <c r="RHZ113" s="151"/>
      <c r="RIA113" s="151"/>
      <c r="RIB113" s="151"/>
      <c r="RIC113" s="151"/>
      <c r="RID113" s="151"/>
      <c r="RIE113" s="151"/>
      <c r="RIF113" s="151"/>
      <c r="RIG113" s="151"/>
      <c r="RIH113" s="151"/>
      <c r="RII113" s="151"/>
      <c r="RIJ113" s="151"/>
      <c r="RIK113" s="151"/>
      <c r="RIL113" s="151"/>
      <c r="RIM113" s="151"/>
      <c r="RIN113" s="151"/>
      <c r="RIO113" s="151"/>
      <c r="RIP113" s="151"/>
      <c r="RIQ113" s="151"/>
      <c r="RIR113" s="151"/>
      <c r="RIS113" s="151"/>
      <c r="RIT113" s="151"/>
      <c r="RIU113" s="151"/>
      <c r="RIV113" s="151"/>
      <c r="RIW113" s="151"/>
      <c r="RIX113" s="151"/>
      <c r="RIY113" s="151"/>
      <c r="RIZ113" s="151"/>
      <c r="RJA113" s="151"/>
      <c r="RJB113" s="151"/>
      <c r="RJC113" s="151"/>
      <c r="RJD113" s="151"/>
      <c r="RJE113" s="151"/>
      <c r="RJF113" s="151"/>
      <c r="RJG113" s="151"/>
      <c r="RJH113" s="151"/>
      <c r="RJI113" s="151"/>
      <c r="RJJ113" s="151"/>
      <c r="RJK113" s="151"/>
      <c r="RJL113" s="151"/>
      <c r="RJM113" s="151"/>
      <c r="RJN113" s="151"/>
      <c r="RJO113" s="151"/>
      <c r="RJP113" s="151"/>
      <c r="RJQ113" s="151"/>
      <c r="RJR113" s="151"/>
      <c r="RJS113" s="151"/>
      <c r="RJT113" s="151"/>
      <c r="RJU113" s="151"/>
      <c r="RJV113" s="151"/>
      <c r="RJW113" s="151"/>
      <c r="RJX113" s="151"/>
      <c r="RJY113" s="151"/>
      <c r="RJZ113" s="151"/>
      <c r="RKA113" s="151"/>
      <c r="RKB113" s="151"/>
      <c r="RKC113" s="151"/>
      <c r="RKD113" s="151"/>
      <c r="RKE113" s="151"/>
      <c r="RKF113" s="151"/>
      <c r="RKG113" s="151"/>
      <c r="RKH113" s="151"/>
      <c r="RKI113" s="151"/>
      <c r="RKJ113" s="151"/>
      <c r="RKK113" s="151"/>
      <c r="RKL113" s="151"/>
      <c r="RKM113" s="151"/>
      <c r="RKN113" s="151"/>
      <c r="RKO113" s="151"/>
      <c r="RKP113" s="151"/>
      <c r="RKQ113" s="151"/>
      <c r="RKR113" s="151"/>
      <c r="RKS113" s="151"/>
      <c r="RKT113" s="151"/>
      <c r="RKU113" s="151"/>
      <c r="RKV113" s="151"/>
      <c r="RKW113" s="151"/>
      <c r="RKX113" s="151"/>
      <c r="RKY113" s="151"/>
      <c r="RKZ113" s="151"/>
      <c r="RLA113" s="151"/>
      <c r="RLB113" s="151"/>
      <c r="RLC113" s="151"/>
      <c r="RLD113" s="151"/>
      <c r="RLE113" s="151"/>
      <c r="RLF113" s="151"/>
      <c r="RLG113" s="151"/>
      <c r="RLH113" s="151"/>
      <c r="RLI113" s="151"/>
      <c r="RLJ113" s="151"/>
      <c r="RLK113" s="151"/>
      <c r="RLL113" s="151"/>
      <c r="RLM113" s="151"/>
      <c r="RLN113" s="151"/>
      <c r="RLO113" s="151"/>
      <c r="RLP113" s="151"/>
      <c r="RLQ113" s="151"/>
      <c r="RLR113" s="151"/>
      <c r="RLS113" s="151"/>
      <c r="RLT113" s="151"/>
      <c r="RLU113" s="151"/>
      <c r="RLV113" s="151"/>
      <c r="RLW113" s="151"/>
      <c r="RLX113" s="151"/>
      <c r="RLY113" s="151"/>
      <c r="RLZ113" s="151"/>
      <c r="RMA113" s="151"/>
      <c r="RMB113" s="151"/>
      <c r="RMC113" s="151"/>
      <c r="RMD113" s="151"/>
      <c r="RME113" s="151"/>
      <c r="RMF113" s="151"/>
      <c r="RMG113" s="151"/>
      <c r="RMH113" s="151"/>
      <c r="RMI113" s="151"/>
      <c r="RMJ113" s="151"/>
      <c r="RMK113" s="151"/>
      <c r="RML113" s="151"/>
      <c r="RMM113" s="151"/>
      <c r="RMN113" s="151"/>
      <c r="RMO113" s="151"/>
      <c r="RMP113" s="151"/>
      <c r="RMQ113" s="151"/>
      <c r="RMR113" s="151"/>
      <c r="RMS113" s="151"/>
      <c r="RMT113" s="151"/>
      <c r="RMU113" s="151"/>
      <c r="RMV113" s="151"/>
      <c r="RMW113" s="151"/>
      <c r="RMX113" s="151"/>
      <c r="RMY113" s="151"/>
      <c r="RMZ113" s="151"/>
      <c r="RNA113" s="151"/>
      <c r="RNB113" s="151"/>
      <c r="RNC113" s="151"/>
      <c r="RND113" s="151"/>
      <c r="RNE113" s="151"/>
      <c r="RNF113" s="151"/>
      <c r="RNG113" s="151"/>
      <c r="RNH113" s="151"/>
      <c r="RNI113" s="151"/>
      <c r="RNJ113" s="151"/>
      <c r="RNK113" s="151"/>
      <c r="RNL113" s="151"/>
      <c r="RNM113" s="151"/>
      <c r="RNN113" s="151"/>
      <c r="RNO113" s="151"/>
      <c r="RNP113" s="151"/>
      <c r="RNQ113" s="151"/>
      <c r="RNR113" s="151"/>
      <c r="RNS113" s="151"/>
      <c r="RNT113" s="151"/>
      <c r="RNU113" s="151"/>
      <c r="RNV113" s="151"/>
      <c r="RNW113" s="151"/>
      <c r="RNX113" s="151"/>
      <c r="RNY113" s="151"/>
      <c r="RNZ113" s="151"/>
      <c r="ROA113" s="151"/>
      <c r="ROB113" s="151"/>
      <c r="ROC113" s="151"/>
      <c r="ROD113" s="151"/>
      <c r="ROE113" s="151"/>
      <c r="ROF113" s="151"/>
      <c r="ROG113" s="151"/>
      <c r="ROH113" s="151"/>
      <c r="ROI113" s="151"/>
      <c r="ROJ113" s="151"/>
      <c r="ROK113" s="151"/>
      <c r="ROL113" s="151"/>
      <c r="ROM113" s="151"/>
      <c r="RON113" s="151"/>
      <c r="ROO113" s="151"/>
      <c r="ROP113" s="151"/>
      <c r="ROQ113" s="151"/>
      <c r="ROR113" s="151"/>
      <c r="ROS113" s="151"/>
      <c r="ROT113" s="151"/>
      <c r="ROU113" s="151"/>
      <c r="ROV113" s="151"/>
      <c r="ROW113" s="151"/>
      <c r="ROX113" s="151"/>
      <c r="ROY113" s="151"/>
      <c r="ROZ113" s="151"/>
      <c r="RPA113" s="151"/>
      <c r="RPB113" s="151"/>
      <c r="RPC113" s="151"/>
      <c r="RPD113" s="151"/>
      <c r="RPE113" s="151"/>
      <c r="RPF113" s="151"/>
      <c r="RPG113" s="151"/>
      <c r="RPH113" s="151"/>
      <c r="RPI113" s="151"/>
      <c r="RPJ113" s="151"/>
      <c r="RPK113" s="151"/>
      <c r="RPL113" s="151"/>
      <c r="RPM113" s="151"/>
      <c r="RPN113" s="151"/>
      <c r="RPO113" s="151"/>
      <c r="RPP113" s="151"/>
      <c r="RPQ113" s="151"/>
      <c r="RPR113" s="151"/>
      <c r="RPS113" s="151"/>
      <c r="RPT113" s="151"/>
      <c r="RPU113" s="151"/>
      <c r="RPV113" s="151"/>
      <c r="RPW113" s="151"/>
      <c r="RPX113" s="151"/>
      <c r="RPY113" s="151"/>
      <c r="RPZ113" s="151"/>
      <c r="RQA113" s="151"/>
      <c r="RQB113" s="151"/>
      <c r="RQC113" s="151"/>
      <c r="RQD113" s="151"/>
      <c r="RQE113" s="151"/>
      <c r="RQF113" s="151"/>
      <c r="RQG113" s="151"/>
      <c r="RQH113" s="151"/>
      <c r="RQI113" s="151"/>
      <c r="RQJ113" s="151"/>
      <c r="RQK113" s="151"/>
      <c r="RQL113" s="151"/>
      <c r="RQM113" s="151"/>
      <c r="RQN113" s="151"/>
      <c r="RQO113" s="151"/>
      <c r="RQP113" s="151"/>
      <c r="RQQ113" s="151"/>
      <c r="RQR113" s="151"/>
      <c r="RQS113" s="151"/>
      <c r="RQT113" s="151"/>
      <c r="RQU113" s="151"/>
      <c r="RQV113" s="151"/>
      <c r="RQW113" s="151"/>
      <c r="RQX113" s="151"/>
      <c r="RQY113" s="151"/>
      <c r="RQZ113" s="151"/>
      <c r="RRA113" s="151"/>
      <c r="RRB113" s="151"/>
      <c r="RRC113" s="151"/>
      <c r="RRD113" s="151"/>
      <c r="RRE113" s="151"/>
      <c r="RRF113" s="151"/>
      <c r="RRG113" s="151"/>
      <c r="RRH113" s="151"/>
      <c r="RRI113" s="151"/>
      <c r="RRJ113" s="151"/>
      <c r="RRK113" s="151"/>
      <c r="RRL113" s="151"/>
      <c r="RRM113" s="151"/>
      <c r="RRN113" s="151"/>
      <c r="RRO113" s="151"/>
      <c r="RRP113" s="151"/>
      <c r="RRQ113" s="151"/>
      <c r="RRR113" s="151"/>
      <c r="RRS113" s="151"/>
      <c r="RRT113" s="151"/>
      <c r="RRU113" s="151"/>
      <c r="RRV113" s="151"/>
      <c r="RRW113" s="151"/>
      <c r="RRX113" s="151"/>
      <c r="RRY113" s="151"/>
      <c r="RRZ113" s="151"/>
      <c r="RSA113" s="151"/>
      <c r="RSB113" s="151"/>
      <c r="RSC113" s="151"/>
      <c r="RSD113" s="151"/>
      <c r="RSE113" s="151"/>
      <c r="RSF113" s="151"/>
      <c r="RSG113" s="151"/>
      <c r="RSH113" s="151"/>
      <c r="RSI113" s="151"/>
      <c r="RSJ113" s="151"/>
      <c r="RSK113" s="151"/>
      <c r="RSL113" s="151"/>
      <c r="RSM113" s="151"/>
      <c r="RSN113" s="151"/>
      <c r="RSO113" s="151"/>
      <c r="RSP113" s="151"/>
      <c r="RSQ113" s="151"/>
      <c r="RSR113" s="151"/>
      <c r="RSS113" s="151"/>
      <c r="RST113" s="151"/>
      <c r="RSU113" s="151"/>
      <c r="RSV113" s="151"/>
      <c r="RSW113" s="151"/>
      <c r="RSX113" s="151"/>
      <c r="RSY113" s="151"/>
      <c r="RSZ113" s="151"/>
      <c r="RTA113" s="151"/>
      <c r="RTB113" s="151"/>
      <c r="RTC113" s="151"/>
      <c r="RTD113" s="151"/>
      <c r="RTE113" s="151"/>
      <c r="RTF113" s="151"/>
      <c r="RTG113" s="151"/>
      <c r="RTH113" s="151"/>
      <c r="RTI113" s="151"/>
      <c r="RTJ113" s="151"/>
      <c r="RTK113" s="151"/>
      <c r="RTL113" s="151"/>
      <c r="RTM113" s="151"/>
      <c r="RTN113" s="151"/>
      <c r="RTO113" s="151"/>
      <c r="RTP113" s="151"/>
      <c r="RTQ113" s="151"/>
      <c r="RTR113" s="151"/>
      <c r="RTS113" s="151"/>
      <c r="RTT113" s="151"/>
      <c r="RTU113" s="151"/>
      <c r="RTV113" s="151"/>
      <c r="RTW113" s="151"/>
      <c r="RTX113" s="151"/>
      <c r="RTY113" s="151"/>
      <c r="RTZ113" s="151"/>
      <c r="RUA113" s="151"/>
      <c r="RUB113" s="151"/>
      <c r="RUC113" s="151"/>
      <c r="RUD113" s="151"/>
      <c r="RUE113" s="151"/>
      <c r="RUF113" s="151"/>
      <c r="RUG113" s="151"/>
      <c r="RUH113" s="151"/>
      <c r="RUI113" s="151"/>
      <c r="RUJ113" s="151"/>
      <c r="RUK113" s="151"/>
      <c r="RUL113" s="151"/>
      <c r="RUM113" s="151"/>
      <c r="RUN113" s="151"/>
      <c r="RUO113" s="151"/>
      <c r="RUP113" s="151"/>
      <c r="RUQ113" s="151"/>
      <c r="RUR113" s="151"/>
      <c r="RUS113" s="151"/>
      <c r="RUT113" s="151"/>
      <c r="RUU113" s="151"/>
      <c r="RUV113" s="151"/>
      <c r="RUW113" s="151"/>
      <c r="RUX113" s="151"/>
      <c r="RUY113" s="151"/>
      <c r="RUZ113" s="151"/>
      <c r="RVA113" s="151"/>
      <c r="RVB113" s="151"/>
      <c r="RVC113" s="151"/>
      <c r="RVD113" s="151"/>
      <c r="RVE113" s="151"/>
      <c r="RVF113" s="151"/>
      <c r="RVG113" s="151"/>
      <c r="RVH113" s="151"/>
      <c r="RVI113" s="151"/>
      <c r="RVJ113" s="151"/>
      <c r="RVK113" s="151"/>
      <c r="RVL113" s="151"/>
      <c r="RVM113" s="151"/>
      <c r="RVN113" s="151"/>
      <c r="RVO113" s="151"/>
      <c r="RVP113" s="151"/>
      <c r="RVQ113" s="151"/>
      <c r="RVR113" s="151"/>
      <c r="RVS113" s="151"/>
      <c r="RVT113" s="151"/>
      <c r="RVU113" s="151"/>
      <c r="RVV113" s="151"/>
      <c r="RVW113" s="151"/>
      <c r="RVX113" s="151"/>
      <c r="RVY113" s="151"/>
      <c r="RVZ113" s="151"/>
      <c r="RWA113" s="151"/>
      <c r="RWB113" s="151"/>
      <c r="RWC113" s="151"/>
      <c r="RWD113" s="151"/>
      <c r="RWE113" s="151"/>
      <c r="RWF113" s="151"/>
      <c r="RWG113" s="151"/>
      <c r="RWH113" s="151"/>
      <c r="RWI113" s="151"/>
      <c r="RWJ113" s="151"/>
      <c r="RWK113" s="151"/>
      <c r="RWL113" s="151"/>
      <c r="RWM113" s="151"/>
      <c r="RWN113" s="151"/>
      <c r="RWO113" s="151"/>
      <c r="RWP113" s="151"/>
      <c r="RWQ113" s="151"/>
      <c r="RWR113" s="151"/>
      <c r="RWS113" s="151"/>
      <c r="RWT113" s="151"/>
      <c r="RWU113" s="151"/>
      <c r="RWV113" s="151"/>
      <c r="RWW113" s="151"/>
      <c r="RWX113" s="151"/>
      <c r="RWY113" s="151"/>
      <c r="RWZ113" s="151"/>
      <c r="RXA113" s="151"/>
      <c r="RXB113" s="151"/>
      <c r="RXC113" s="151"/>
      <c r="RXD113" s="151"/>
      <c r="RXE113" s="151"/>
      <c r="RXF113" s="151"/>
      <c r="RXG113" s="151"/>
      <c r="RXH113" s="151"/>
      <c r="RXI113" s="151"/>
      <c r="RXJ113" s="151"/>
      <c r="RXK113" s="151"/>
      <c r="RXL113" s="151"/>
      <c r="RXM113" s="151"/>
      <c r="RXN113" s="151"/>
      <c r="RXO113" s="151"/>
      <c r="RXP113" s="151"/>
      <c r="RXQ113" s="151"/>
      <c r="RXR113" s="151"/>
      <c r="RXS113" s="151"/>
      <c r="RXT113" s="151"/>
      <c r="RXU113" s="151"/>
      <c r="RXV113" s="151"/>
      <c r="RXW113" s="151"/>
      <c r="RXX113" s="151"/>
      <c r="RXY113" s="151"/>
      <c r="RXZ113" s="151"/>
      <c r="RYA113" s="151"/>
      <c r="RYB113" s="151"/>
      <c r="RYC113" s="151"/>
      <c r="RYD113" s="151"/>
      <c r="RYE113" s="151"/>
      <c r="RYF113" s="151"/>
      <c r="RYG113" s="151"/>
      <c r="RYH113" s="151"/>
      <c r="RYI113" s="151"/>
      <c r="RYJ113" s="151"/>
      <c r="RYK113" s="151"/>
      <c r="RYL113" s="151"/>
      <c r="RYM113" s="151"/>
      <c r="RYN113" s="151"/>
      <c r="RYO113" s="151"/>
      <c r="RYP113" s="151"/>
      <c r="RYQ113" s="151"/>
      <c r="RYR113" s="151"/>
      <c r="RYS113" s="151"/>
      <c r="RYT113" s="151"/>
      <c r="RYU113" s="151"/>
      <c r="RYV113" s="151"/>
      <c r="RYW113" s="151"/>
      <c r="RYX113" s="151"/>
      <c r="RYY113" s="151"/>
      <c r="RYZ113" s="151"/>
      <c r="RZA113" s="151"/>
      <c r="RZB113" s="151"/>
      <c r="RZC113" s="151"/>
      <c r="RZD113" s="151"/>
      <c r="RZE113" s="151"/>
      <c r="RZF113" s="151"/>
      <c r="RZG113" s="151"/>
      <c r="RZH113" s="151"/>
      <c r="RZI113" s="151"/>
      <c r="RZJ113" s="151"/>
      <c r="RZK113" s="151"/>
      <c r="RZL113" s="151"/>
      <c r="RZM113" s="151"/>
      <c r="RZN113" s="151"/>
      <c r="RZO113" s="151"/>
      <c r="RZP113" s="151"/>
      <c r="RZQ113" s="151"/>
      <c r="RZR113" s="151"/>
      <c r="RZS113" s="151"/>
      <c r="RZT113" s="151"/>
      <c r="RZU113" s="151"/>
      <c r="RZV113" s="151"/>
      <c r="RZW113" s="151"/>
      <c r="RZX113" s="151"/>
      <c r="RZY113" s="151"/>
      <c r="RZZ113" s="151"/>
      <c r="SAA113" s="151"/>
      <c r="SAB113" s="151"/>
      <c r="SAC113" s="151"/>
      <c r="SAD113" s="151"/>
      <c r="SAE113" s="151"/>
      <c r="SAF113" s="151"/>
      <c r="SAG113" s="151"/>
      <c r="SAH113" s="151"/>
      <c r="SAI113" s="151"/>
      <c r="SAJ113" s="151"/>
      <c r="SAK113" s="151"/>
      <c r="SAL113" s="151"/>
      <c r="SAM113" s="151"/>
      <c r="SAN113" s="151"/>
      <c r="SAO113" s="151"/>
      <c r="SAP113" s="151"/>
      <c r="SAQ113" s="151"/>
      <c r="SAR113" s="151"/>
      <c r="SAS113" s="151"/>
      <c r="SAT113" s="151"/>
      <c r="SAU113" s="151"/>
      <c r="SAV113" s="151"/>
      <c r="SAW113" s="151"/>
      <c r="SAX113" s="151"/>
      <c r="SAY113" s="151"/>
      <c r="SAZ113" s="151"/>
      <c r="SBA113" s="151"/>
      <c r="SBB113" s="151"/>
      <c r="SBC113" s="151"/>
      <c r="SBD113" s="151"/>
      <c r="SBE113" s="151"/>
      <c r="SBF113" s="151"/>
      <c r="SBG113" s="151"/>
      <c r="SBH113" s="151"/>
      <c r="SBI113" s="151"/>
      <c r="SBJ113" s="151"/>
      <c r="SBK113" s="151"/>
      <c r="SBL113" s="151"/>
      <c r="SBM113" s="151"/>
      <c r="SBN113" s="151"/>
      <c r="SBO113" s="151"/>
      <c r="SBP113" s="151"/>
      <c r="SBQ113" s="151"/>
      <c r="SBR113" s="151"/>
      <c r="SBS113" s="151"/>
      <c r="SBT113" s="151"/>
      <c r="SBU113" s="151"/>
      <c r="SBV113" s="151"/>
      <c r="SBW113" s="151"/>
      <c r="SBX113" s="151"/>
      <c r="SBY113" s="151"/>
      <c r="SBZ113" s="151"/>
      <c r="SCA113" s="151"/>
      <c r="SCB113" s="151"/>
      <c r="SCC113" s="151"/>
      <c r="SCD113" s="151"/>
      <c r="SCE113" s="151"/>
      <c r="SCF113" s="151"/>
      <c r="SCG113" s="151"/>
      <c r="SCH113" s="151"/>
      <c r="SCI113" s="151"/>
      <c r="SCJ113" s="151"/>
      <c r="SCK113" s="151"/>
      <c r="SCL113" s="151"/>
      <c r="SCM113" s="151"/>
      <c r="SCN113" s="151"/>
      <c r="SCO113" s="151"/>
      <c r="SCP113" s="151"/>
      <c r="SCQ113" s="151"/>
      <c r="SCR113" s="151"/>
      <c r="SCS113" s="151"/>
      <c r="SCT113" s="151"/>
      <c r="SCU113" s="151"/>
      <c r="SCV113" s="151"/>
      <c r="SCW113" s="151"/>
      <c r="SCX113" s="151"/>
      <c r="SCY113" s="151"/>
      <c r="SCZ113" s="151"/>
      <c r="SDA113" s="151"/>
      <c r="SDB113" s="151"/>
      <c r="SDC113" s="151"/>
      <c r="SDD113" s="151"/>
      <c r="SDE113" s="151"/>
      <c r="SDF113" s="151"/>
      <c r="SDG113" s="151"/>
      <c r="SDH113" s="151"/>
      <c r="SDI113" s="151"/>
      <c r="SDJ113" s="151"/>
      <c r="SDK113" s="151"/>
      <c r="SDL113" s="151"/>
      <c r="SDM113" s="151"/>
      <c r="SDN113" s="151"/>
      <c r="SDO113" s="151"/>
      <c r="SDP113" s="151"/>
      <c r="SDQ113" s="151"/>
      <c r="SDR113" s="151"/>
      <c r="SDS113" s="151"/>
      <c r="SDT113" s="151"/>
      <c r="SDU113" s="151"/>
      <c r="SDV113" s="151"/>
      <c r="SDW113" s="151"/>
      <c r="SDX113" s="151"/>
      <c r="SDY113" s="151"/>
      <c r="SDZ113" s="151"/>
      <c r="SEA113" s="151"/>
      <c r="SEB113" s="151"/>
      <c r="SEC113" s="151"/>
      <c r="SED113" s="151"/>
      <c r="SEE113" s="151"/>
      <c r="SEF113" s="151"/>
      <c r="SEG113" s="151"/>
      <c r="SEH113" s="151"/>
      <c r="SEI113" s="151"/>
      <c r="SEJ113" s="151"/>
      <c r="SEK113" s="151"/>
      <c r="SEL113" s="151"/>
      <c r="SEM113" s="151"/>
      <c r="SEN113" s="151"/>
      <c r="SEO113" s="151"/>
      <c r="SEP113" s="151"/>
      <c r="SEQ113" s="151"/>
      <c r="SER113" s="151"/>
      <c r="SES113" s="151"/>
      <c r="SET113" s="151"/>
      <c r="SEU113" s="151"/>
      <c r="SEV113" s="151"/>
      <c r="SEW113" s="151"/>
      <c r="SEX113" s="151"/>
      <c r="SEY113" s="151"/>
      <c r="SEZ113" s="151"/>
      <c r="SFA113" s="151"/>
      <c r="SFB113" s="151"/>
      <c r="SFC113" s="151"/>
      <c r="SFD113" s="151"/>
      <c r="SFE113" s="151"/>
      <c r="SFF113" s="151"/>
      <c r="SFG113" s="151"/>
      <c r="SFH113" s="151"/>
      <c r="SFI113" s="151"/>
      <c r="SFJ113" s="151"/>
      <c r="SFK113" s="151"/>
      <c r="SFL113" s="151"/>
      <c r="SFM113" s="151"/>
      <c r="SFN113" s="151"/>
      <c r="SFO113" s="151"/>
      <c r="SFP113" s="151"/>
      <c r="SFQ113" s="151"/>
      <c r="SFR113" s="151"/>
      <c r="SFS113" s="151"/>
      <c r="SFT113" s="151"/>
      <c r="SFU113" s="151"/>
      <c r="SFV113" s="151"/>
      <c r="SFW113" s="151"/>
      <c r="SFX113" s="151"/>
      <c r="SFY113" s="151"/>
      <c r="SFZ113" s="151"/>
      <c r="SGA113" s="151"/>
      <c r="SGB113" s="151"/>
      <c r="SGC113" s="151"/>
      <c r="SGD113" s="151"/>
      <c r="SGE113" s="151"/>
      <c r="SGF113" s="151"/>
      <c r="SGG113" s="151"/>
      <c r="SGH113" s="151"/>
      <c r="SGI113" s="151"/>
      <c r="SGJ113" s="151"/>
      <c r="SGK113" s="151"/>
      <c r="SGL113" s="151"/>
      <c r="SGM113" s="151"/>
      <c r="SGN113" s="151"/>
      <c r="SGO113" s="151"/>
      <c r="SGP113" s="151"/>
      <c r="SGQ113" s="151"/>
      <c r="SGR113" s="151"/>
      <c r="SGS113" s="151"/>
      <c r="SGT113" s="151"/>
      <c r="SGU113" s="151"/>
      <c r="SGV113" s="151"/>
      <c r="SGW113" s="151"/>
      <c r="SGX113" s="151"/>
      <c r="SGY113" s="151"/>
      <c r="SGZ113" s="151"/>
      <c r="SHA113" s="151"/>
      <c r="SHB113" s="151"/>
      <c r="SHC113" s="151"/>
      <c r="SHD113" s="151"/>
      <c r="SHE113" s="151"/>
      <c r="SHF113" s="151"/>
      <c r="SHG113" s="151"/>
      <c r="SHH113" s="151"/>
      <c r="SHI113" s="151"/>
      <c r="SHJ113" s="151"/>
      <c r="SHK113" s="151"/>
      <c r="SHL113" s="151"/>
      <c r="SHM113" s="151"/>
      <c r="SHN113" s="151"/>
      <c r="SHO113" s="151"/>
      <c r="SHP113" s="151"/>
      <c r="SHQ113" s="151"/>
      <c r="SHR113" s="151"/>
      <c r="SHS113" s="151"/>
      <c r="SHT113" s="151"/>
      <c r="SHU113" s="151"/>
      <c r="SHV113" s="151"/>
      <c r="SHW113" s="151"/>
      <c r="SHX113" s="151"/>
      <c r="SHY113" s="151"/>
      <c r="SHZ113" s="151"/>
      <c r="SIA113" s="151"/>
      <c r="SIB113" s="151"/>
      <c r="SIC113" s="151"/>
      <c r="SID113" s="151"/>
      <c r="SIE113" s="151"/>
      <c r="SIF113" s="151"/>
      <c r="SIG113" s="151"/>
      <c r="SIH113" s="151"/>
      <c r="SII113" s="151"/>
      <c r="SIJ113" s="151"/>
      <c r="SIK113" s="151"/>
      <c r="SIL113" s="151"/>
      <c r="SIM113" s="151"/>
      <c r="SIN113" s="151"/>
      <c r="SIO113" s="151"/>
      <c r="SIP113" s="151"/>
      <c r="SIQ113" s="151"/>
      <c r="SIR113" s="151"/>
      <c r="SIS113" s="151"/>
      <c r="SIT113" s="151"/>
      <c r="SIU113" s="151"/>
      <c r="SIV113" s="151"/>
      <c r="SIW113" s="151"/>
      <c r="SIX113" s="151"/>
      <c r="SIY113" s="151"/>
      <c r="SIZ113" s="151"/>
      <c r="SJA113" s="151"/>
      <c r="SJB113" s="151"/>
      <c r="SJC113" s="151"/>
      <c r="SJD113" s="151"/>
      <c r="SJE113" s="151"/>
      <c r="SJF113" s="151"/>
      <c r="SJG113" s="151"/>
      <c r="SJH113" s="151"/>
      <c r="SJI113" s="151"/>
      <c r="SJJ113" s="151"/>
      <c r="SJK113" s="151"/>
      <c r="SJL113" s="151"/>
      <c r="SJM113" s="151"/>
      <c r="SJN113" s="151"/>
      <c r="SJO113" s="151"/>
      <c r="SJP113" s="151"/>
      <c r="SJQ113" s="151"/>
      <c r="SJR113" s="151"/>
      <c r="SJS113" s="151"/>
      <c r="SJT113" s="151"/>
      <c r="SJU113" s="151"/>
      <c r="SJV113" s="151"/>
      <c r="SJW113" s="151"/>
      <c r="SJX113" s="151"/>
      <c r="SJY113" s="151"/>
      <c r="SJZ113" s="151"/>
      <c r="SKA113" s="151"/>
      <c r="SKB113" s="151"/>
      <c r="SKC113" s="151"/>
      <c r="SKD113" s="151"/>
      <c r="SKE113" s="151"/>
      <c r="SKF113" s="151"/>
      <c r="SKG113" s="151"/>
      <c r="SKH113" s="151"/>
      <c r="SKI113" s="151"/>
      <c r="SKJ113" s="151"/>
      <c r="SKK113" s="151"/>
      <c r="SKL113" s="151"/>
      <c r="SKM113" s="151"/>
      <c r="SKN113" s="151"/>
      <c r="SKO113" s="151"/>
      <c r="SKP113" s="151"/>
      <c r="SKQ113" s="151"/>
      <c r="SKR113" s="151"/>
      <c r="SKS113" s="151"/>
      <c r="SKT113" s="151"/>
      <c r="SKU113" s="151"/>
      <c r="SKV113" s="151"/>
      <c r="SKW113" s="151"/>
      <c r="SKX113" s="151"/>
      <c r="SKY113" s="151"/>
      <c r="SKZ113" s="151"/>
      <c r="SLA113" s="151"/>
      <c r="SLB113" s="151"/>
      <c r="SLC113" s="151"/>
      <c r="SLD113" s="151"/>
      <c r="SLE113" s="151"/>
      <c r="SLF113" s="151"/>
      <c r="SLG113" s="151"/>
      <c r="SLH113" s="151"/>
      <c r="SLI113" s="151"/>
      <c r="SLJ113" s="151"/>
      <c r="SLK113" s="151"/>
      <c r="SLL113" s="151"/>
      <c r="SLM113" s="151"/>
      <c r="SLN113" s="151"/>
      <c r="SLO113" s="151"/>
      <c r="SLP113" s="151"/>
      <c r="SLQ113" s="151"/>
      <c r="SLR113" s="151"/>
      <c r="SLS113" s="151"/>
      <c r="SLT113" s="151"/>
      <c r="SLU113" s="151"/>
      <c r="SLV113" s="151"/>
      <c r="SLW113" s="151"/>
      <c r="SLX113" s="151"/>
      <c r="SLY113" s="151"/>
      <c r="SLZ113" s="151"/>
      <c r="SMA113" s="151"/>
      <c r="SMB113" s="151"/>
      <c r="SMC113" s="151"/>
      <c r="SMD113" s="151"/>
      <c r="SME113" s="151"/>
      <c r="SMF113" s="151"/>
      <c r="SMG113" s="151"/>
      <c r="SMH113" s="151"/>
      <c r="SMI113" s="151"/>
      <c r="SMJ113" s="151"/>
      <c r="SMK113" s="151"/>
      <c r="SML113" s="151"/>
      <c r="SMM113" s="151"/>
      <c r="SMN113" s="151"/>
      <c r="SMO113" s="151"/>
      <c r="SMP113" s="151"/>
      <c r="SMQ113" s="151"/>
      <c r="SMR113" s="151"/>
      <c r="SMS113" s="151"/>
      <c r="SMT113" s="151"/>
      <c r="SMU113" s="151"/>
      <c r="SMV113" s="151"/>
      <c r="SMW113" s="151"/>
      <c r="SMX113" s="151"/>
      <c r="SMY113" s="151"/>
      <c r="SMZ113" s="151"/>
      <c r="SNA113" s="151"/>
      <c r="SNB113" s="151"/>
      <c r="SNC113" s="151"/>
      <c r="SND113" s="151"/>
      <c r="SNE113" s="151"/>
      <c r="SNF113" s="151"/>
      <c r="SNG113" s="151"/>
      <c r="SNH113" s="151"/>
      <c r="SNI113" s="151"/>
      <c r="SNJ113" s="151"/>
      <c r="SNK113" s="151"/>
      <c r="SNL113" s="151"/>
      <c r="SNM113" s="151"/>
      <c r="SNN113" s="151"/>
      <c r="SNO113" s="151"/>
      <c r="SNP113" s="151"/>
      <c r="SNQ113" s="151"/>
      <c r="SNR113" s="151"/>
      <c r="SNS113" s="151"/>
      <c r="SNT113" s="151"/>
      <c r="SNU113" s="151"/>
      <c r="SNV113" s="151"/>
      <c r="SNW113" s="151"/>
      <c r="SNX113" s="151"/>
      <c r="SNY113" s="151"/>
      <c r="SNZ113" s="151"/>
      <c r="SOA113" s="151"/>
      <c r="SOB113" s="151"/>
      <c r="SOC113" s="151"/>
      <c r="SOD113" s="151"/>
      <c r="SOE113" s="151"/>
      <c r="SOF113" s="151"/>
      <c r="SOG113" s="151"/>
      <c r="SOH113" s="151"/>
      <c r="SOI113" s="151"/>
      <c r="SOJ113" s="151"/>
      <c r="SOK113" s="151"/>
      <c r="SOL113" s="151"/>
      <c r="SOM113" s="151"/>
      <c r="SON113" s="151"/>
      <c r="SOO113" s="151"/>
      <c r="SOP113" s="151"/>
      <c r="SOQ113" s="151"/>
      <c r="SOR113" s="151"/>
      <c r="SOS113" s="151"/>
      <c r="SOT113" s="151"/>
      <c r="SOU113" s="151"/>
      <c r="SOV113" s="151"/>
      <c r="SOW113" s="151"/>
      <c r="SOX113" s="151"/>
      <c r="SOY113" s="151"/>
      <c r="SOZ113" s="151"/>
      <c r="SPA113" s="151"/>
      <c r="SPB113" s="151"/>
      <c r="SPC113" s="151"/>
      <c r="SPD113" s="151"/>
      <c r="SPE113" s="151"/>
      <c r="SPF113" s="151"/>
      <c r="SPG113" s="151"/>
      <c r="SPH113" s="151"/>
      <c r="SPI113" s="151"/>
      <c r="SPJ113" s="151"/>
      <c r="SPK113" s="151"/>
      <c r="SPL113" s="151"/>
      <c r="SPM113" s="151"/>
      <c r="SPN113" s="151"/>
      <c r="SPO113" s="151"/>
      <c r="SPP113" s="151"/>
      <c r="SPQ113" s="151"/>
      <c r="SPR113" s="151"/>
      <c r="SPS113" s="151"/>
      <c r="SPT113" s="151"/>
      <c r="SPU113" s="151"/>
      <c r="SPV113" s="151"/>
      <c r="SPW113" s="151"/>
      <c r="SPX113" s="151"/>
      <c r="SPY113" s="151"/>
      <c r="SPZ113" s="151"/>
      <c r="SQA113" s="151"/>
      <c r="SQB113" s="151"/>
      <c r="SQC113" s="151"/>
      <c r="SQD113" s="151"/>
      <c r="SQE113" s="151"/>
      <c r="SQF113" s="151"/>
      <c r="SQG113" s="151"/>
      <c r="SQH113" s="151"/>
      <c r="SQI113" s="151"/>
      <c r="SQJ113" s="151"/>
      <c r="SQK113" s="151"/>
      <c r="SQL113" s="151"/>
      <c r="SQM113" s="151"/>
      <c r="SQN113" s="151"/>
      <c r="SQO113" s="151"/>
      <c r="SQP113" s="151"/>
      <c r="SQQ113" s="151"/>
      <c r="SQR113" s="151"/>
      <c r="SQS113" s="151"/>
      <c r="SQT113" s="151"/>
      <c r="SQU113" s="151"/>
      <c r="SQV113" s="151"/>
      <c r="SQW113" s="151"/>
      <c r="SQX113" s="151"/>
      <c r="SQY113" s="151"/>
      <c r="SQZ113" s="151"/>
      <c r="SRA113" s="151"/>
      <c r="SRB113" s="151"/>
      <c r="SRC113" s="151"/>
      <c r="SRD113" s="151"/>
      <c r="SRE113" s="151"/>
      <c r="SRF113" s="151"/>
      <c r="SRG113" s="151"/>
      <c r="SRH113" s="151"/>
      <c r="SRI113" s="151"/>
      <c r="SRJ113" s="151"/>
      <c r="SRK113" s="151"/>
      <c r="SRL113" s="151"/>
      <c r="SRM113" s="151"/>
      <c r="SRN113" s="151"/>
      <c r="SRO113" s="151"/>
      <c r="SRP113" s="151"/>
      <c r="SRQ113" s="151"/>
      <c r="SRR113" s="151"/>
      <c r="SRS113" s="151"/>
      <c r="SRT113" s="151"/>
      <c r="SRU113" s="151"/>
      <c r="SRV113" s="151"/>
      <c r="SRW113" s="151"/>
      <c r="SRX113" s="151"/>
      <c r="SRY113" s="151"/>
      <c r="SRZ113" s="151"/>
      <c r="SSA113" s="151"/>
      <c r="SSB113" s="151"/>
      <c r="SSC113" s="151"/>
      <c r="SSD113" s="151"/>
      <c r="SSE113" s="151"/>
      <c r="SSF113" s="151"/>
      <c r="SSG113" s="151"/>
      <c r="SSH113" s="151"/>
      <c r="SSI113" s="151"/>
      <c r="SSJ113" s="151"/>
      <c r="SSK113" s="151"/>
      <c r="SSL113" s="151"/>
      <c r="SSM113" s="151"/>
      <c r="SSN113" s="151"/>
      <c r="SSO113" s="151"/>
      <c r="SSP113" s="151"/>
      <c r="SSQ113" s="151"/>
      <c r="SSR113" s="151"/>
      <c r="SSS113" s="151"/>
      <c r="SST113" s="151"/>
      <c r="SSU113" s="151"/>
      <c r="SSV113" s="151"/>
      <c r="SSW113" s="151"/>
      <c r="SSX113" s="151"/>
      <c r="SSY113" s="151"/>
      <c r="SSZ113" s="151"/>
      <c r="STA113" s="151"/>
      <c r="STB113" s="151"/>
      <c r="STC113" s="151"/>
      <c r="STD113" s="151"/>
      <c r="STE113" s="151"/>
      <c r="STF113" s="151"/>
      <c r="STG113" s="151"/>
      <c r="STH113" s="151"/>
      <c r="STI113" s="151"/>
      <c r="STJ113" s="151"/>
      <c r="STK113" s="151"/>
      <c r="STL113" s="151"/>
      <c r="STM113" s="151"/>
      <c r="STN113" s="151"/>
      <c r="STO113" s="151"/>
      <c r="STP113" s="151"/>
      <c r="STQ113" s="151"/>
      <c r="STR113" s="151"/>
      <c r="STS113" s="151"/>
      <c r="STT113" s="151"/>
      <c r="STU113" s="151"/>
      <c r="STV113" s="151"/>
      <c r="STW113" s="151"/>
      <c r="STX113" s="151"/>
      <c r="STY113" s="151"/>
      <c r="STZ113" s="151"/>
      <c r="SUA113" s="151"/>
      <c r="SUB113" s="151"/>
      <c r="SUC113" s="151"/>
      <c r="SUD113" s="151"/>
      <c r="SUE113" s="151"/>
      <c r="SUF113" s="151"/>
      <c r="SUG113" s="151"/>
      <c r="SUH113" s="151"/>
      <c r="SUI113" s="151"/>
      <c r="SUJ113" s="151"/>
      <c r="SUK113" s="151"/>
      <c r="SUL113" s="151"/>
      <c r="SUM113" s="151"/>
      <c r="SUN113" s="151"/>
      <c r="SUO113" s="151"/>
      <c r="SUP113" s="151"/>
      <c r="SUQ113" s="151"/>
      <c r="SUR113" s="151"/>
      <c r="SUS113" s="151"/>
      <c r="SUT113" s="151"/>
      <c r="SUU113" s="151"/>
      <c r="SUV113" s="151"/>
      <c r="SUW113" s="151"/>
      <c r="SUX113" s="151"/>
      <c r="SUY113" s="151"/>
      <c r="SUZ113" s="151"/>
      <c r="SVA113" s="151"/>
      <c r="SVB113" s="151"/>
      <c r="SVC113" s="151"/>
      <c r="SVD113" s="151"/>
      <c r="SVE113" s="151"/>
      <c r="SVF113" s="151"/>
      <c r="SVG113" s="151"/>
      <c r="SVH113" s="151"/>
      <c r="SVI113" s="151"/>
      <c r="SVJ113" s="151"/>
      <c r="SVK113" s="151"/>
      <c r="SVL113" s="151"/>
      <c r="SVM113" s="151"/>
      <c r="SVN113" s="151"/>
      <c r="SVO113" s="151"/>
      <c r="SVP113" s="151"/>
      <c r="SVQ113" s="151"/>
      <c r="SVR113" s="151"/>
      <c r="SVS113" s="151"/>
      <c r="SVT113" s="151"/>
      <c r="SVU113" s="151"/>
      <c r="SVV113" s="151"/>
      <c r="SVW113" s="151"/>
      <c r="SVX113" s="151"/>
      <c r="SVY113" s="151"/>
      <c r="SVZ113" s="151"/>
      <c r="SWA113" s="151"/>
      <c r="SWB113" s="151"/>
      <c r="SWC113" s="151"/>
      <c r="SWD113" s="151"/>
      <c r="SWE113" s="151"/>
      <c r="SWF113" s="151"/>
      <c r="SWG113" s="151"/>
      <c r="SWH113" s="151"/>
      <c r="SWI113" s="151"/>
      <c r="SWJ113" s="151"/>
      <c r="SWK113" s="151"/>
      <c r="SWL113" s="151"/>
      <c r="SWM113" s="151"/>
      <c r="SWN113" s="151"/>
      <c r="SWO113" s="151"/>
      <c r="SWP113" s="151"/>
      <c r="SWQ113" s="151"/>
      <c r="SWR113" s="151"/>
      <c r="SWS113" s="151"/>
      <c r="SWT113" s="151"/>
      <c r="SWU113" s="151"/>
      <c r="SWV113" s="151"/>
      <c r="SWW113" s="151"/>
      <c r="SWX113" s="151"/>
      <c r="SWY113" s="151"/>
      <c r="SWZ113" s="151"/>
      <c r="SXA113" s="151"/>
      <c r="SXB113" s="151"/>
      <c r="SXC113" s="151"/>
      <c r="SXD113" s="151"/>
      <c r="SXE113" s="151"/>
      <c r="SXF113" s="151"/>
      <c r="SXG113" s="151"/>
      <c r="SXH113" s="151"/>
      <c r="SXI113" s="151"/>
      <c r="SXJ113" s="151"/>
      <c r="SXK113" s="151"/>
      <c r="SXL113" s="151"/>
      <c r="SXM113" s="151"/>
      <c r="SXN113" s="151"/>
      <c r="SXO113" s="151"/>
      <c r="SXP113" s="151"/>
      <c r="SXQ113" s="151"/>
      <c r="SXR113" s="151"/>
      <c r="SXS113" s="151"/>
      <c r="SXT113" s="151"/>
      <c r="SXU113" s="151"/>
      <c r="SXV113" s="151"/>
      <c r="SXW113" s="151"/>
      <c r="SXX113" s="151"/>
      <c r="SXY113" s="151"/>
      <c r="SXZ113" s="151"/>
      <c r="SYA113" s="151"/>
      <c r="SYB113" s="151"/>
      <c r="SYC113" s="151"/>
      <c r="SYD113" s="151"/>
      <c r="SYE113" s="151"/>
      <c r="SYF113" s="151"/>
      <c r="SYG113" s="151"/>
      <c r="SYH113" s="151"/>
      <c r="SYI113" s="151"/>
      <c r="SYJ113" s="151"/>
      <c r="SYK113" s="151"/>
      <c r="SYL113" s="151"/>
      <c r="SYM113" s="151"/>
      <c r="SYN113" s="151"/>
      <c r="SYO113" s="151"/>
      <c r="SYP113" s="151"/>
      <c r="SYQ113" s="151"/>
      <c r="SYR113" s="151"/>
      <c r="SYS113" s="151"/>
      <c r="SYT113" s="151"/>
      <c r="SYU113" s="151"/>
      <c r="SYV113" s="151"/>
      <c r="SYW113" s="151"/>
      <c r="SYX113" s="151"/>
      <c r="SYY113" s="151"/>
      <c r="SYZ113" s="151"/>
      <c r="SZA113" s="151"/>
      <c r="SZB113" s="151"/>
      <c r="SZC113" s="151"/>
      <c r="SZD113" s="151"/>
      <c r="SZE113" s="151"/>
      <c r="SZF113" s="151"/>
      <c r="SZG113" s="151"/>
      <c r="SZH113" s="151"/>
      <c r="SZI113" s="151"/>
      <c r="SZJ113" s="151"/>
      <c r="SZK113" s="151"/>
      <c r="SZL113" s="151"/>
      <c r="SZM113" s="151"/>
      <c r="SZN113" s="151"/>
      <c r="SZO113" s="151"/>
      <c r="SZP113" s="151"/>
      <c r="SZQ113" s="151"/>
      <c r="SZR113" s="151"/>
      <c r="SZS113" s="151"/>
      <c r="SZT113" s="151"/>
      <c r="SZU113" s="151"/>
      <c r="SZV113" s="151"/>
      <c r="SZW113" s="151"/>
      <c r="SZX113" s="151"/>
      <c r="SZY113" s="151"/>
      <c r="SZZ113" s="151"/>
      <c r="TAA113" s="151"/>
      <c r="TAB113" s="151"/>
      <c r="TAC113" s="151"/>
      <c r="TAD113" s="151"/>
      <c r="TAE113" s="151"/>
      <c r="TAF113" s="151"/>
      <c r="TAG113" s="151"/>
      <c r="TAH113" s="151"/>
      <c r="TAI113" s="151"/>
      <c r="TAJ113" s="151"/>
      <c r="TAK113" s="151"/>
      <c r="TAL113" s="151"/>
      <c r="TAM113" s="151"/>
      <c r="TAN113" s="151"/>
      <c r="TAO113" s="151"/>
      <c r="TAP113" s="151"/>
      <c r="TAQ113" s="151"/>
      <c r="TAR113" s="151"/>
      <c r="TAS113" s="151"/>
      <c r="TAT113" s="151"/>
      <c r="TAU113" s="151"/>
      <c r="TAV113" s="151"/>
      <c r="TAW113" s="151"/>
      <c r="TAX113" s="151"/>
      <c r="TAY113" s="151"/>
      <c r="TAZ113" s="151"/>
      <c r="TBA113" s="151"/>
      <c r="TBB113" s="151"/>
      <c r="TBC113" s="151"/>
      <c r="TBD113" s="151"/>
      <c r="TBE113" s="151"/>
      <c r="TBF113" s="151"/>
      <c r="TBG113" s="151"/>
      <c r="TBH113" s="151"/>
      <c r="TBI113" s="151"/>
      <c r="TBJ113" s="151"/>
      <c r="TBK113" s="151"/>
      <c r="TBL113" s="151"/>
      <c r="TBM113" s="151"/>
      <c r="TBN113" s="151"/>
      <c r="TBO113" s="151"/>
      <c r="TBP113" s="151"/>
      <c r="TBQ113" s="151"/>
      <c r="TBR113" s="151"/>
      <c r="TBS113" s="151"/>
      <c r="TBT113" s="151"/>
      <c r="TBU113" s="151"/>
      <c r="TBV113" s="151"/>
      <c r="TBW113" s="151"/>
      <c r="TBX113" s="151"/>
      <c r="TBY113" s="151"/>
      <c r="TBZ113" s="151"/>
      <c r="TCA113" s="151"/>
      <c r="TCB113" s="151"/>
      <c r="TCC113" s="151"/>
      <c r="TCD113" s="151"/>
      <c r="TCE113" s="151"/>
      <c r="TCF113" s="151"/>
      <c r="TCG113" s="151"/>
      <c r="TCH113" s="151"/>
      <c r="TCI113" s="151"/>
      <c r="TCJ113" s="151"/>
      <c r="TCK113" s="151"/>
      <c r="TCL113" s="151"/>
      <c r="TCM113" s="151"/>
      <c r="TCN113" s="151"/>
      <c r="TCO113" s="151"/>
      <c r="TCP113" s="151"/>
      <c r="TCQ113" s="151"/>
      <c r="TCR113" s="151"/>
      <c r="TCS113" s="151"/>
      <c r="TCT113" s="151"/>
      <c r="TCU113" s="151"/>
      <c r="TCV113" s="151"/>
      <c r="TCW113" s="151"/>
      <c r="TCX113" s="151"/>
      <c r="TCY113" s="151"/>
      <c r="TCZ113" s="151"/>
      <c r="TDA113" s="151"/>
      <c r="TDB113" s="151"/>
      <c r="TDC113" s="151"/>
      <c r="TDD113" s="151"/>
      <c r="TDE113" s="151"/>
      <c r="TDF113" s="151"/>
      <c r="TDG113" s="151"/>
      <c r="TDH113" s="151"/>
      <c r="TDI113" s="151"/>
      <c r="TDJ113" s="151"/>
      <c r="TDK113" s="151"/>
      <c r="TDL113" s="151"/>
      <c r="TDM113" s="151"/>
      <c r="TDN113" s="151"/>
      <c r="TDO113" s="151"/>
      <c r="TDP113" s="151"/>
      <c r="TDQ113" s="151"/>
      <c r="TDR113" s="151"/>
      <c r="TDS113" s="151"/>
      <c r="TDT113" s="151"/>
      <c r="TDU113" s="151"/>
      <c r="TDV113" s="151"/>
      <c r="TDW113" s="151"/>
      <c r="TDX113" s="151"/>
      <c r="TDY113" s="151"/>
      <c r="TDZ113" s="151"/>
      <c r="TEA113" s="151"/>
      <c r="TEB113" s="151"/>
      <c r="TEC113" s="151"/>
      <c r="TED113" s="151"/>
      <c r="TEE113" s="151"/>
      <c r="TEF113" s="151"/>
      <c r="TEG113" s="151"/>
      <c r="TEH113" s="151"/>
      <c r="TEI113" s="151"/>
      <c r="TEJ113" s="151"/>
      <c r="TEK113" s="151"/>
      <c r="TEL113" s="151"/>
      <c r="TEM113" s="151"/>
      <c r="TEN113" s="151"/>
      <c r="TEO113" s="151"/>
      <c r="TEP113" s="151"/>
      <c r="TEQ113" s="151"/>
      <c r="TER113" s="151"/>
      <c r="TES113" s="151"/>
      <c r="TET113" s="151"/>
      <c r="TEU113" s="151"/>
      <c r="TEV113" s="151"/>
      <c r="TEW113" s="151"/>
      <c r="TEX113" s="151"/>
      <c r="TEY113" s="151"/>
      <c r="TEZ113" s="151"/>
      <c r="TFA113" s="151"/>
      <c r="TFB113" s="151"/>
      <c r="TFC113" s="151"/>
      <c r="TFD113" s="151"/>
      <c r="TFE113" s="151"/>
      <c r="TFF113" s="151"/>
      <c r="TFG113" s="151"/>
      <c r="TFH113" s="151"/>
      <c r="TFI113" s="151"/>
      <c r="TFJ113" s="151"/>
      <c r="TFK113" s="151"/>
      <c r="TFL113" s="151"/>
      <c r="TFM113" s="151"/>
      <c r="TFN113" s="151"/>
      <c r="TFO113" s="151"/>
      <c r="TFP113" s="151"/>
      <c r="TFQ113" s="151"/>
      <c r="TFR113" s="151"/>
      <c r="TFS113" s="151"/>
      <c r="TFT113" s="151"/>
      <c r="TFU113" s="151"/>
      <c r="TFV113" s="151"/>
      <c r="TFW113" s="151"/>
      <c r="TFX113" s="151"/>
      <c r="TFY113" s="151"/>
      <c r="TFZ113" s="151"/>
      <c r="TGA113" s="151"/>
      <c r="TGB113" s="151"/>
      <c r="TGC113" s="151"/>
      <c r="TGD113" s="151"/>
      <c r="TGE113" s="151"/>
      <c r="TGF113" s="151"/>
      <c r="TGG113" s="151"/>
      <c r="TGH113" s="151"/>
      <c r="TGI113" s="151"/>
      <c r="TGJ113" s="151"/>
      <c r="TGK113" s="151"/>
      <c r="TGL113" s="151"/>
      <c r="TGM113" s="151"/>
      <c r="TGN113" s="151"/>
      <c r="TGO113" s="151"/>
      <c r="TGP113" s="151"/>
      <c r="TGQ113" s="151"/>
      <c r="TGR113" s="151"/>
      <c r="TGS113" s="151"/>
      <c r="TGT113" s="151"/>
      <c r="TGU113" s="151"/>
      <c r="TGV113" s="151"/>
      <c r="TGW113" s="151"/>
      <c r="TGX113" s="151"/>
      <c r="TGY113" s="151"/>
      <c r="TGZ113" s="151"/>
      <c r="THA113" s="151"/>
      <c r="THB113" s="151"/>
      <c r="THC113" s="151"/>
      <c r="THD113" s="151"/>
      <c r="THE113" s="151"/>
      <c r="THF113" s="151"/>
      <c r="THG113" s="151"/>
      <c r="THH113" s="151"/>
      <c r="THI113" s="151"/>
      <c r="THJ113" s="151"/>
      <c r="THK113" s="151"/>
      <c r="THL113" s="151"/>
      <c r="THM113" s="151"/>
      <c r="THN113" s="151"/>
      <c r="THO113" s="151"/>
      <c r="THP113" s="151"/>
      <c r="THQ113" s="151"/>
      <c r="THR113" s="151"/>
      <c r="THS113" s="151"/>
      <c r="THT113" s="151"/>
      <c r="THU113" s="151"/>
      <c r="THV113" s="151"/>
      <c r="THW113" s="151"/>
      <c r="THX113" s="151"/>
      <c r="THY113" s="151"/>
      <c r="THZ113" s="151"/>
      <c r="TIA113" s="151"/>
      <c r="TIB113" s="151"/>
      <c r="TIC113" s="151"/>
      <c r="TID113" s="151"/>
      <c r="TIE113" s="151"/>
      <c r="TIF113" s="151"/>
      <c r="TIG113" s="151"/>
      <c r="TIH113" s="151"/>
      <c r="TII113" s="151"/>
      <c r="TIJ113" s="151"/>
      <c r="TIK113" s="151"/>
      <c r="TIL113" s="151"/>
      <c r="TIM113" s="151"/>
      <c r="TIN113" s="151"/>
      <c r="TIO113" s="151"/>
      <c r="TIP113" s="151"/>
      <c r="TIQ113" s="151"/>
      <c r="TIR113" s="151"/>
      <c r="TIS113" s="151"/>
      <c r="TIT113" s="151"/>
      <c r="TIU113" s="151"/>
      <c r="TIV113" s="151"/>
      <c r="TIW113" s="151"/>
      <c r="TIX113" s="151"/>
      <c r="TIY113" s="151"/>
      <c r="TIZ113" s="151"/>
      <c r="TJA113" s="151"/>
      <c r="TJB113" s="151"/>
      <c r="TJC113" s="151"/>
      <c r="TJD113" s="151"/>
      <c r="TJE113" s="151"/>
      <c r="TJF113" s="151"/>
      <c r="TJG113" s="151"/>
      <c r="TJH113" s="151"/>
      <c r="TJI113" s="151"/>
      <c r="TJJ113" s="151"/>
      <c r="TJK113" s="151"/>
      <c r="TJL113" s="151"/>
      <c r="TJM113" s="151"/>
      <c r="TJN113" s="151"/>
      <c r="TJO113" s="151"/>
      <c r="TJP113" s="151"/>
      <c r="TJQ113" s="151"/>
      <c r="TJR113" s="151"/>
      <c r="TJS113" s="151"/>
      <c r="TJT113" s="151"/>
      <c r="TJU113" s="151"/>
      <c r="TJV113" s="151"/>
      <c r="TJW113" s="151"/>
      <c r="TJX113" s="151"/>
      <c r="TJY113" s="151"/>
      <c r="TJZ113" s="151"/>
      <c r="TKA113" s="151"/>
      <c r="TKB113" s="151"/>
      <c r="TKC113" s="151"/>
      <c r="TKD113" s="151"/>
      <c r="TKE113" s="151"/>
      <c r="TKF113" s="151"/>
      <c r="TKG113" s="151"/>
      <c r="TKH113" s="151"/>
      <c r="TKI113" s="151"/>
      <c r="TKJ113" s="151"/>
      <c r="TKK113" s="151"/>
      <c r="TKL113" s="151"/>
      <c r="TKM113" s="151"/>
      <c r="TKN113" s="151"/>
      <c r="TKO113" s="151"/>
      <c r="TKP113" s="151"/>
      <c r="TKQ113" s="151"/>
      <c r="TKR113" s="151"/>
      <c r="TKS113" s="151"/>
      <c r="TKT113" s="151"/>
      <c r="TKU113" s="151"/>
      <c r="TKV113" s="151"/>
      <c r="TKW113" s="151"/>
      <c r="TKX113" s="151"/>
      <c r="TKY113" s="151"/>
      <c r="TKZ113" s="151"/>
      <c r="TLA113" s="151"/>
      <c r="TLB113" s="151"/>
      <c r="TLC113" s="151"/>
      <c r="TLD113" s="151"/>
      <c r="TLE113" s="151"/>
      <c r="TLF113" s="151"/>
      <c r="TLG113" s="151"/>
      <c r="TLH113" s="151"/>
      <c r="TLI113" s="151"/>
      <c r="TLJ113" s="151"/>
      <c r="TLK113" s="151"/>
      <c r="TLL113" s="151"/>
      <c r="TLM113" s="151"/>
      <c r="TLN113" s="151"/>
      <c r="TLO113" s="151"/>
      <c r="TLP113" s="151"/>
      <c r="TLQ113" s="151"/>
      <c r="TLR113" s="151"/>
      <c r="TLS113" s="151"/>
      <c r="TLT113" s="151"/>
      <c r="TLU113" s="151"/>
      <c r="TLV113" s="151"/>
      <c r="TLW113" s="151"/>
      <c r="TLX113" s="151"/>
      <c r="TLY113" s="151"/>
      <c r="TLZ113" s="151"/>
      <c r="TMA113" s="151"/>
      <c r="TMB113" s="151"/>
      <c r="TMC113" s="151"/>
      <c r="TMD113" s="151"/>
      <c r="TME113" s="151"/>
      <c r="TMF113" s="151"/>
      <c r="TMG113" s="151"/>
      <c r="TMH113" s="151"/>
      <c r="TMI113" s="151"/>
      <c r="TMJ113" s="151"/>
      <c r="TMK113" s="151"/>
      <c r="TML113" s="151"/>
      <c r="TMM113" s="151"/>
      <c r="TMN113" s="151"/>
      <c r="TMO113" s="151"/>
      <c r="TMP113" s="151"/>
      <c r="TMQ113" s="151"/>
      <c r="TMR113" s="151"/>
      <c r="TMS113" s="151"/>
      <c r="TMT113" s="151"/>
      <c r="TMU113" s="151"/>
      <c r="TMV113" s="151"/>
      <c r="TMW113" s="151"/>
      <c r="TMX113" s="151"/>
      <c r="TMY113" s="151"/>
      <c r="TMZ113" s="151"/>
      <c r="TNA113" s="151"/>
      <c r="TNB113" s="151"/>
      <c r="TNC113" s="151"/>
      <c r="TND113" s="151"/>
      <c r="TNE113" s="151"/>
      <c r="TNF113" s="151"/>
      <c r="TNG113" s="151"/>
      <c r="TNH113" s="151"/>
      <c r="TNI113" s="151"/>
      <c r="TNJ113" s="151"/>
      <c r="TNK113" s="151"/>
      <c r="TNL113" s="151"/>
      <c r="TNM113" s="151"/>
      <c r="TNN113" s="151"/>
      <c r="TNO113" s="151"/>
      <c r="TNP113" s="151"/>
      <c r="TNQ113" s="151"/>
      <c r="TNR113" s="151"/>
      <c r="TNS113" s="151"/>
      <c r="TNT113" s="151"/>
      <c r="TNU113" s="151"/>
      <c r="TNV113" s="151"/>
      <c r="TNW113" s="151"/>
      <c r="TNX113" s="151"/>
      <c r="TNY113" s="151"/>
      <c r="TNZ113" s="151"/>
      <c r="TOA113" s="151"/>
      <c r="TOB113" s="151"/>
      <c r="TOC113" s="151"/>
      <c r="TOD113" s="151"/>
      <c r="TOE113" s="151"/>
      <c r="TOF113" s="151"/>
      <c r="TOG113" s="151"/>
      <c r="TOH113" s="151"/>
      <c r="TOI113" s="151"/>
      <c r="TOJ113" s="151"/>
      <c r="TOK113" s="151"/>
      <c r="TOL113" s="151"/>
      <c r="TOM113" s="151"/>
      <c r="TON113" s="151"/>
      <c r="TOO113" s="151"/>
      <c r="TOP113" s="151"/>
      <c r="TOQ113" s="151"/>
      <c r="TOR113" s="151"/>
      <c r="TOS113" s="151"/>
      <c r="TOT113" s="151"/>
      <c r="TOU113" s="151"/>
      <c r="TOV113" s="151"/>
      <c r="TOW113" s="151"/>
      <c r="TOX113" s="151"/>
      <c r="TOY113" s="151"/>
      <c r="TOZ113" s="151"/>
      <c r="TPA113" s="151"/>
      <c r="TPB113" s="151"/>
      <c r="TPC113" s="151"/>
      <c r="TPD113" s="151"/>
      <c r="TPE113" s="151"/>
      <c r="TPF113" s="151"/>
      <c r="TPG113" s="151"/>
      <c r="TPH113" s="151"/>
      <c r="TPI113" s="151"/>
      <c r="TPJ113" s="151"/>
      <c r="TPK113" s="151"/>
      <c r="TPL113" s="151"/>
      <c r="TPM113" s="151"/>
      <c r="TPN113" s="151"/>
      <c r="TPO113" s="151"/>
      <c r="TPP113" s="151"/>
      <c r="TPQ113" s="151"/>
      <c r="TPR113" s="151"/>
      <c r="TPS113" s="151"/>
      <c r="TPT113" s="151"/>
      <c r="TPU113" s="151"/>
      <c r="TPV113" s="151"/>
      <c r="TPW113" s="151"/>
      <c r="TPX113" s="151"/>
      <c r="TPY113" s="151"/>
      <c r="TPZ113" s="151"/>
      <c r="TQA113" s="151"/>
      <c r="TQB113" s="151"/>
      <c r="TQC113" s="151"/>
      <c r="TQD113" s="151"/>
      <c r="TQE113" s="151"/>
      <c r="TQF113" s="151"/>
      <c r="TQG113" s="151"/>
      <c r="TQH113" s="151"/>
      <c r="TQI113" s="151"/>
      <c r="TQJ113" s="151"/>
      <c r="TQK113" s="151"/>
      <c r="TQL113" s="151"/>
      <c r="TQM113" s="151"/>
      <c r="TQN113" s="151"/>
      <c r="TQO113" s="151"/>
      <c r="TQP113" s="151"/>
      <c r="TQQ113" s="151"/>
      <c r="TQR113" s="151"/>
      <c r="TQS113" s="151"/>
      <c r="TQT113" s="151"/>
      <c r="TQU113" s="151"/>
      <c r="TQV113" s="151"/>
      <c r="TQW113" s="151"/>
      <c r="TQX113" s="151"/>
      <c r="TQY113" s="151"/>
      <c r="TQZ113" s="151"/>
      <c r="TRA113" s="151"/>
      <c r="TRB113" s="151"/>
      <c r="TRC113" s="151"/>
      <c r="TRD113" s="151"/>
      <c r="TRE113" s="151"/>
      <c r="TRF113" s="151"/>
      <c r="TRG113" s="151"/>
      <c r="TRH113" s="151"/>
      <c r="TRI113" s="151"/>
      <c r="TRJ113" s="151"/>
      <c r="TRK113" s="151"/>
      <c r="TRL113" s="151"/>
      <c r="TRM113" s="151"/>
      <c r="TRN113" s="151"/>
      <c r="TRO113" s="151"/>
      <c r="TRP113" s="151"/>
      <c r="TRQ113" s="151"/>
      <c r="TRR113" s="151"/>
      <c r="TRS113" s="151"/>
      <c r="TRT113" s="151"/>
      <c r="TRU113" s="151"/>
      <c r="TRV113" s="151"/>
      <c r="TRW113" s="151"/>
      <c r="TRX113" s="151"/>
      <c r="TRY113" s="151"/>
      <c r="TRZ113" s="151"/>
      <c r="TSA113" s="151"/>
      <c r="TSB113" s="151"/>
      <c r="TSC113" s="151"/>
      <c r="TSD113" s="151"/>
      <c r="TSE113" s="151"/>
      <c r="TSF113" s="151"/>
      <c r="TSG113" s="151"/>
      <c r="TSH113" s="151"/>
      <c r="TSI113" s="151"/>
      <c r="TSJ113" s="151"/>
      <c r="TSK113" s="151"/>
      <c r="TSL113" s="151"/>
      <c r="TSM113" s="151"/>
      <c r="TSN113" s="151"/>
      <c r="TSO113" s="151"/>
      <c r="TSP113" s="151"/>
      <c r="TSQ113" s="151"/>
      <c r="TSR113" s="151"/>
      <c r="TSS113" s="151"/>
      <c r="TST113" s="151"/>
      <c r="TSU113" s="151"/>
      <c r="TSV113" s="151"/>
      <c r="TSW113" s="151"/>
      <c r="TSX113" s="151"/>
      <c r="TSY113" s="151"/>
      <c r="TSZ113" s="151"/>
      <c r="TTA113" s="151"/>
      <c r="TTB113" s="151"/>
      <c r="TTC113" s="151"/>
      <c r="TTD113" s="151"/>
      <c r="TTE113" s="151"/>
      <c r="TTF113" s="151"/>
      <c r="TTG113" s="151"/>
      <c r="TTH113" s="151"/>
      <c r="TTI113" s="151"/>
      <c r="TTJ113" s="151"/>
      <c r="TTK113" s="151"/>
      <c r="TTL113" s="151"/>
      <c r="TTM113" s="151"/>
      <c r="TTN113" s="151"/>
      <c r="TTO113" s="151"/>
      <c r="TTP113" s="151"/>
      <c r="TTQ113" s="151"/>
      <c r="TTR113" s="151"/>
      <c r="TTS113" s="151"/>
      <c r="TTT113" s="151"/>
      <c r="TTU113" s="151"/>
      <c r="TTV113" s="151"/>
      <c r="TTW113" s="151"/>
      <c r="TTX113" s="151"/>
      <c r="TTY113" s="151"/>
      <c r="TTZ113" s="151"/>
      <c r="TUA113" s="151"/>
      <c r="TUB113" s="151"/>
      <c r="TUC113" s="151"/>
      <c r="TUD113" s="151"/>
      <c r="TUE113" s="151"/>
      <c r="TUF113" s="151"/>
      <c r="TUG113" s="151"/>
      <c r="TUH113" s="151"/>
      <c r="TUI113" s="151"/>
      <c r="TUJ113" s="151"/>
      <c r="TUK113" s="151"/>
      <c r="TUL113" s="151"/>
      <c r="TUM113" s="151"/>
      <c r="TUN113" s="151"/>
      <c r="TUO113" s="151"/>
      <c r="TUP113" s="151"/>
      <c r="TUQ113" s="151"/>
      <c r="TUR113" s="151"/>
      <c r="TUS113" s="151"/>
      <c r="TUT113" s="151"/>
      <c r="TUU113" s="151"/>
      <c r="TUV113" s="151"/>
      <c r="TUW113" s="151"/>
      <c r="TUX113" s="151"/>
      <c r="TUY113" s="151"/>
      <c r="TUZ113" s="151"/>
      <c r="TVA113" s="151"/>
      <c r="TVB113" s="151"/>
      <c r="TVC113" s="151"/>
      <c r="TVD113" s="151"/>
      <c r="TVE113" s="151"/>
      <c r="TVF113" s="151"/>
      <c r="TVG113" s="151"/>
      <c r="TVH113" s="151"/>
      <c r="TVI113" s="151"/>
      <c r="TVJ113" s="151"/>
      <c r="TVK113" s="151"/>
      <c r="TVL113" s="151"/>
      <c r="TVM113" s="151"/>
      <c r="TVN113" s="151"/>
      <c r="TVO113" s="151"/>
      <c r="TVP113" s="151"/>
      <c r="TVQ113" s="151"/>
      <c r="TVR113" s="151"/>
      <c r="TVS113" s="151"/>
      <c r="TVT113" s="151"/>
      <c r="TVU113" s="151"/>
      <c r="TVV113" s="151"/>
      <c r="TVW113" s="151"/>
      <c r="TVX113" s="151"/>
      <c r="TVY113" s="151"/>
      <c r="TVZ113" s="151"/>
      <c r="TWA113" s="151"/>
      <c r="TWB113" s="151"/>
      <c r="TWC113" s="151"/>
      <c r="TWD113" s="151"/>
      <c r="TWE113" s="151"/>
      <c r="TWF113" s="151"/>
      <c r="TWG113" s="151"/>
      <c r="TWH113" s="151"/>
      <c r="TWI113" s="151"/>
      <c r="TWJ113" s="151"/>
      <c r="TWK113" s="151"/>
      <c r="TWL113" s="151"/>
      <c r="TWM113" s="151"/>
      <c r="TWN113" s="151"/>
      <c r="TWO113" s="151"/>
      <c r="TWP113" s="151"/>
      <c r="TWQ113" s="151"/>
      <c r="TWR113" s="151"/>
      <c r="TWS113" s="151"/>
      <c r="TWT113" s="151"/>
      <c r="TWU113" s="151"/>
      <c r="TWV113" s="151"/>
      <c r="TWW113" s="151"/>
      <c r="TWX113" s="151"/>
      <c r="TWY113" s="151"/>
      <c r="TWZ113" s="151"/>
      <c r="TXA113" s="151"/>
      <c r="TXB113" s="151"/>
      <c r="TXC113" s="151"/>
      <c r="TXD113" s="151"/>
      <c r="TXE113" s="151"/>
      <c r="TXF113" s="151"/>
      <c r="TXG113" s="151"/>
      <c r="TXH113" s="151"/>
      <c r="TXI113" s="151"/>
      <c r="TXJ113" s="151"/>
      <c r="TXK113" s="151"/>
      <c r="TXL113" s="151"/>
      <c r="TXM113" s="151"/>
      <c r="TXN113" s="151"/>
      <c r="TXO113" s="151"/>
      <c r="TXP113" s="151"/>
      <c r="TXQ113" s="151"/>
      <c r="TXR113" s="151"/>
      <c r="TXS113" s="151"/>
      <c r="TXT113" s="151"/>
      <c r="TXU113" s="151"/>
      <c r="TXV113" s="151"/>
      <c r="TXW113" s="151"/>
      <c r="TXX113" s="151"/>
      <c r="TXY113" s="151"/>
      <c r="TXZ113" s="151"/>
      <c r="TYA113" s="151"/>
      <c r="TYB113" s="151"/>
      <c r="TYC113" s="151"/>
      <c r="TYD113" s="151"/>
      <c r="TYE113" s="151"/>
      <c r="TYF113" s="151"/>
      <c r="TYG113" s="151"/>
      <c r="TYH113" s="151"/>
      <c r="TYI113" s="151"/>
      <c r="TYJ113" s="151"/>
      <c r="TYK113" s="151"/>
      <c r="TYL113" s="151"/>
      <c r="TYM113" s="151"/>
      <c r="TYN113" s="151"/>
      <c r="TYO113" s="151"/>
      <c r="TYP113" s="151"/>
      <c r="TYQ113" s="151"/>
      <c r="TYR113" s="151"/>
      <c r="TYS113" s="151"/>
      <c r="TYT113" s="151"/>
      <c r="TYU113" s="151"/>
      <c r="TYV113" s="151"/>
      <c r="TYW113" s="151"/>
      <c r="TYX113" s="151"/>
      <c r="TYY113" s="151"/>
      <c r="TYZ113" s="151"/>
      <c r="TZA113" s="151"/>
      <c r="TZB113" s="151"/>
      <c r="TZC113" s="151"/>
      <c r="TZD113" s="151"/>
      <c r="TZE113" s="151"/>
      <c r="TZF113" s="151"/>
      <c r="TZG113" s="151"/>
      <c r="TZH113" s="151"/>
      <c r="TZI113" s="151"/>
      <c r="TZJ113" s="151"/>
      <c r="TZK113" s="151"/>
      <c r="TZL113" s="151"/>
      <c r="TZM113" s="151"/>
      <c r="TZN113" s="151"/>
      <c r="TZO113" s="151"/>
      <c r="TZP113" s="151"/>
      <c r="TZQ113" s="151"/>
      <c r="TZR113" s="151"/>
      <c r="TZS113" s="151"/>
      <c r="TZT113" s="151"/>
      <c r="TZU113" s="151"/>
      <c r="TZV113" s="151"/>
      <c r="TZW113" s="151"/>
      <c r="TZX113" s="151"/>
      <c r="TZY113" s="151"/>
      <c r="TZZ113" s="151"/>
      <c r="UAA113" s="151"/>
      <c r="UAB113" s="151"/>
      <c r="UAC113" s="151"/>
      <c r="UAD113" s="151"/>
      <c r="UAE113" s="151"/>
      <c r="UAF113" s="151"/>
      <c r="UAG113" s="151"/>
      <c r="UAH113" s="151"/>
      <c r="UAI113" s="151"/>
      <c r="UAJ113" s="151"/>
      <c r="UAK113" s="151"/>
      <c r="UAL113" s="151"/>
      <c r="UAM113" s="151"/>
      <c r="UAN113" s="151"/>
      <c r="UAO113" s="151"/>
      <c r="UAP113" s="151"/>
      <c r="UAQ113" s="151"/>
      <c r="UAR113" s="151"/>
      <c r="UAS113" s="151"/>
      <c r="UAT113" s="151"/>
      <c r="UAU113" s="151"/>
      <c r="UAV113" s="151"/>
      <c r="UAW113" s="151"/>
      <c r="UAX113" s="151"/>
      <c r="UAY113" s="151"/>
      <c r="UAZ113" s="151"/>
      <c r="UBA113" s="151"/>
      <c r="UBB113" s="151"/>
      <c r="UBC113" s="151"/>
      <c r="UBD113" s="151"/>
      <c r="UBE113" s="151"/>
      <c r="UBF113" s="151"/>
      <c r="UBG113" s="151"/>
      <c r="UBH113" s="151"/>
      <c r="UBI113" s="151"/>
      <c r="UBJ113" s="151"/>
      <c r="UBK113" s="151"/>
      <c r="UBL113" s="151"/>
      <c r="UBM113" s="151"/>
      <c r="UBN113" s="151"/>
      <c r="UBO113" s="151"/>
      <c r="UBP113" s="151"/>
      <c r="UBQ113" s="151"/>
      <c r="UBR113" s="151"/>
      <c r="UBS113" s="151"/>
      <c r="UBT113" s="151"/>
      <c r="UBU113" s="151"/>
      <c r="UBV113" s="151"/>
      <c r="UBW113" s="151"/>
      <c r="UBX113" s="151"/>
      <c r="UBY113" s="151"/>
      <c r="UBZ113" s="151"/>
      <c r="UCA113" s="151"/>
      <c r="UCB113" s="151"/>
      <c r="UCC113" s="151"/>
      <c r="UCD113" s="151"/>
      <c r="UCE113" s="151"/>
      <c r="UCF113" s="151"/>
      <c r="UCG113" s="151"/>
      <c r="UCH113" s="151"/>
      <c r="UCI113" s="151"/>
      <c r="UCJ113" s="151"/>
      <c r="UCK113" s="151"/>
      <c r="UCL113" s="151"/>
      <c r="UCM113" s="151"/>
      <c r="UCN113" s="151"/>
      <c r="UCO113" s="151"/>
      <c r="UCP113" s="151"/>
      <c r="UCQ113" s="151"/>
      <c r="UCR113" s="151"/>
      <c r="UCS113" s="151"/>
      <c r="UCT113" s="151"/>
      <c r="UCU113" s="151"/>
      <c r="UCV113" s="151"/>
      <c r="UCW113" s="151"/>
      <c r="UCX113" s="151"/>
      <c r="UCY113" s="151"/>
      <c r="UCZ113" s="151"/>
      <c r="UDA113" s="151"/>
      <c r="UDB113" s="151"/>
      <c r="UDC113" s="151"/>
      <c r="UDD113" s="151"/>
      <c r="UDE113" s="151"/>
      <c r="UDF113" s="151"/>
      <c r="UDG113" s="151"/>
      <c r="UDH113" s="151"/>
      <c r="UDI113" s="151"/>
      <c r="UDJ113" s="151"/>
      <c r="UDK113" s="151"/>
      <c r="UDL113" s="151"/>
      <c r="UDM113" s="151"/>
      <c r="UDN113" s="151"/>
      <c r="UDO113" s="151"/>
      <c r="UDP113" s="151"/>
      <c r="UDQ113" s="151"/>
      <c r="UDR113" s="151"/>
      <c r="UDS113" s="151"/>
      <c r="UDT113" s="151"/>
      <c r="UDU113" s="151"/>
      <c r="UDV113" s="151"/>
      <c r="UDW113" s="151"/>
      <c r="UDX113" s="151"/>
      <c r="UDY113" s="151"/>
      <c r="UDZ113" s="151"/>
      <c r="UEA113" s="151"/>
      <c r="UEB113" s="151"/>
      <c r="UEC113" s="151"/>
      <c r="UED113" s="151"/>
      <c r="UEE113" s="151"/>
      <c r="UEF113" s="151"/>
      <c r="UEG113" s="151"/>
      <c r="UEH113" s="151"/>
      <c r="UEI113" s="151"/>
      <c r="UEJ113" s="151"/>
      <c r="UEK113" s="151"/>
      <c r="UEL113" s="151"/>
      <c r="UEM113" s="151"/>
      <c r="UEN113" s="151"/>
      <c r="UEO113" s="151"/>
      <c r="UEP113" s="151"/>
      <c r="UEQ113" s="151"/>
      <c r="UER113" s="151"/>
      <c r="UES113" s="151"/>
      <c r="UET113" s="151"/>
      <c r="UEU113" s="151"/>
      <c r="UEV113" s="151"/>
      <c r="UEW113" s="151"/>
      <c r="UEX113" s="151"/>
      <c r="UEY113" s="151"/>
      <c r="UEZ113" s="151"/>
      <c r="UFA113" s="151"/>
      <c r="UFB113" s="151"/>
      <c r="UFC113" s="151"/>
      <c r="UFD113" s="151"/>
      <c r="UFE113" s="151"/>
      <c r="UFF113" s="151"/>
      <c r="UFG113" s="151"/>
      <c r="UFH113" s="151"/>
      <c r="UFI113" s="151"/>
      <c r="UFJ113" s="151"/>
      <c r="UFK113" s="151"/>
      <c r="UFL113" s="151"/>
      <c r="UFM113" s="151"/>
      <c r="UFN113" s="151"/>
      <c r="UFO113" s="151"/>
      <c r="UFP113" s="151"/>
      <c r="UFQ113" s="151"/>
      <c r="UFR113" s="151"/>
      <c r="UFS113" s="151"/>
      <c r="UFT113" s="151"/>
      <c r="UFU113" s="151"/>
      <c r="UFV113" s="151"/>
      <c r="UFW113" s="151"/>
      <c r="UFX113" s="151"/>
      <c r="UFY113" s="151"/>
      <c r="UFZ113" s="151"/>
      <c r="UGA113" s="151"/>
      <c r="UGB113" s="151"/>
      <c r="UGC113" s="151"/>
      <c r="UGD113" s="151"/>
      <c r="UGE113" s="151"/>
      <c r="UGF113" s="151"/>
      <c r="UGG113" s="151"/>
      <c r="UGH113" s="151"/>
      <c r="UGI113" s="151"/>
      <c r="UGJ113" s="151"/>
      <c r="UGK113" s="151"/>
      <c r="UGL113" s="151"/>
      <c r="UGM113" s="151"/>
      <c r="UGN113" s="151"/>
      <c r="UGO113" s="151"/>
      <c r="UGP113" s="151"/>
      <c r="UGQ113" s="151"/>
      <c r="UGR113" s="151"/>
      <c r="UGS113" s="151"/>
      <c r="UGT113" s="151"/>
      <c r="UGU113" s="151"/>
      <c r="UGV113" s="151"/>
      <c r="UGW113" s="151"/>
      <c r="UGX113" s="151"/>
      <c r="UGY113" s="151"/>
      <c r="UGZ113" s="151"/>
      <c r="UHA113" s="151"/>
      <c r="UHB113" s="151"/>
      <c r="UHC113" s="151"/>
      <c r="UHD113" s="151"/>
      <c r="UHE113" s="151"/>
      <c r="UHF113" s="151"/>
      <c r="UHG113" s="151"/>
      <c r="UHH113" s="151"/>
      <c r="UHI113" s="151"/>
      <c r="UHJ113" s="151"/>
      <c r="UHK113" s="151"/>
      <c r="UHL113" s="151"/>
      <c r="UHM113" s="151"/>
      <c r="UHN113" s="151"/>
      <c r="UHO113" s="151"/>
      <c r="UHP113" s="151"/>
      <c r="UHQ113" s="151"/>
      <c r="UHR113" s="151"/>
      <c r="UHS113" s="151"/>
      <c r="UHT113" s="151"/>
      <c r="UHU113" s="151"/>
      <c r="UHV113" s="151"/>
      <c r="UHW113" s="151"/>
      <c r="UHX113" s="151"/>
      <c r="UHY113" s="151"/>
      <c r="UHZ113" s="151"/>
      <c r="UIA113" s="151"/>
      <c r="UIB113" s="151"/>
      <c r="UIC113" s="151"/>
      <c r="UID113" s="151"/>
      <c r="UIE113" s="151"/>
      <c r="UIF113" s="151"/>
      <c r="UIG113" s="151"/>
      <c r="UIH113" s="151"/>
      <c r="UII113" s="151"/>
      <c r="UIJ113" s="151"/>
      <c r="UIK113" s="151"/>
      <c r="UIL113" s="151"/>
      <c r="UIM113" s="151"/>
      <c r="UIN113" s="151"/>
      <c r="UIO113" s="151"/>
      <c r="UIP113" s="151"/>
      <c r="UIQ113" s="151"/>
      <c r="UIR113" s="151"/>
      <c r="UIS113" s="151"/>
      <c r="UIT113" s="151"/>
      <c r="UIU113" s="151"/>
      <c r="UIV113" s="151"/>
      <c r="UIW113" s="151"/>
      <c r="UIX113" s="151"/>
      <c r="UIY113" s="151"/>
      <c r="UIZ113" s="151"/>
      <c r="UJA113" s="151"/>
      <c r="UJB113" s="151"/>
      <c r="UJC113" s="151"/>
      <c r="UJD113" s="151"/>
      <c r="UJE113" s="151"/>
      <c r="UJF113" s="151"/>
      <c r="UJG113" s="151"/>
      <c r="UJH113" s="151"/>
      <c r="UJI113" s="151"/>
      <c r="UJJ113" s="151"/>
      <c r="UJK113" s="151"/>
      <c r="UJL113" s="151"/>
      <c r="UJM113" s="151"/>
      <c r="UJN113" s="151"/>
      <c r="UJO113" s="151"/>
      <c r="UJP113" s="151"/>
      <c r="UJQ113" s="151"/>
      <c r="UJR113" s="151"/>
      <c r="UJS113" s="151"/>
      <c r="UJT113" s="151"/>
      <c r="UJU113" s="151"/>
      <c r="UJV113" s="151"/>
      <c r="UJW113" s="151"/>
      <c r="UJX113" s="151"/>
      <c r="UJY113" s="151"/>
      <c r="UJZ113" s="151"/>
      <c r="UKA113" s="151"/>
      <c r="UKB113" s="151"/>
      <c r="UKC113" s="151"/>
      <c r="UKD113" s="151"/>
      <c r="UKE113" s="151"/>
      <c r="UKF113" s="151"/>
      <c r="UKG113" s="151"/>
      <c r="UKH113" s="151"/>
      <c r="UKI113" s="151"/>
      <c r="UKJ113" s="151"/>
      <c r="UKK113" s="151"/>
      <c r="UKL113" s="151"/>
      <c r="UKM113" s="151"/>
      <c r="UKN113" s="151"/>
      <c r="UKO113" s="151"/>
      <c r="UKP113" s="151"/>
      <c r="UKQ113" s="151"/>
      <c r="UKR113" s="151"/>
      <c r="UKS113" s="151"/>
      <c r="UKT113" s="151"/>
      <c r="UKU113" s="151"/>
      <c r="UKV113" s="151"/>
      <c r="UKW113" s="151"/>
      <c r="UKX113" s="151"/>
      <c r="UKY113" s="151"/>
      <c r="UKZ113" s="151"/>
      <c r="ULA113" s="151"/>
      <c r="ULB113" s="151"/>
      <c r="ULC113" s="151"/>
      <c r="ULD113" s="151"/>
      <c r="ULE113" s="151"/>
      <c r="ULF113" s="151"/>
      <c r="ULG113" s="151"/>
      <c r="ULH113" s="151"/>
      <c r="ULI113" s="151"/>
      <c r="ULJ113" s="151"/>
      <c r="ULK113" s="151"/>
      <c r="ULL113" s="151"/>
      <c r="ULM113" s="151"/>
      <c r="ULN113" s="151"/>
      <c r="ULO113" s="151"/>
      <c r="ULP113" s="151"/>
      <c r="ULQ113" s="151"/>
      <c r="ULR113" s="151"/>
      <c r="ULS113" s="151"/>
      <c r="ULT113" s="151"/>
      <c r="ULU113" s="151"/>
      <c r="ULV113" s="151"/>
      <c r="ULW113" s="151"/>
      <c r="ULX113" s="151"/>
      <c r="ULY113" s="151"/>
      <c r="ULZ113" s="151"/>
      <c r="UMA113" s="151"/>
      <c r="UMB113" s="151"/>
      <c r="UMC113" s="151"/>
      <c r="UMD113" s="151"/>
      <c r="UME113" s="151"/>
      <c r="UMF113" s="151"/>
      <c r="UMG113" s="151"/>
      <c r="UMH113" s="151"/>
      <c r="UMI113" s="151"/>
      <c r="UMJ113" s="151"/>
      <c r="UMK113" s="151"/>
      <c r="UML113" s="151"/>
      <c r="UMM113" s="151"/>
      <c r="UMN113" s="151"/>
      <c r="UMO113" s="151"/>
      <c r="UMP113" s="151"/>
      <c r="UMQ113" s="151"/>
      <c r="UMR113" s="151"/>
      <c r="UMS113" s="151"/>
      <c r="UMT113" s="151"/>
      <c r="UMU113" s="151"/>
      <c r="UMV113" s="151"/>
      <c r="UMW113" s="151"/>
      <c r="UMX113" s="151"/>
      <c r="UMY113" s="151"/>
      <c r="UMZ113" s="151"/>
      <c r="UNA113" s="151"/>
      <c r="UNB113" s="151"/>
      <c r="UNC113" s="151"/>
      <c r="UND113" s="151"/>
      <c r="UNE113" s="151"/>
      <c r="UNF113" s="151"/>
      <c r="UNG113" s="151"/>
      <c r="UNH113" s="151"/>
      <c r="UNI113" s="151"/>
      <c r="UNJ113" s="151"/>
      <c r="UNK113" s="151"/>
      <c r="UNL113" s="151"/>
      <c r="UNM113" s="151"/>
      <c r="UNN113" s="151"/>
      <c r="UNO113" s="151"/>
      <c r="UNP113" s="151"/>
      <c r="UNQ113" s="151"/>
      <c r="UNR113" s="151"/>
      <c r="UNS113" s="151"/>
      <c r="UNT113" s="151"/>
      <c r="UNU113" s="151"/>
      <c r="UNV113" s="151"/>
      <c r="UNW113" s="151"/>
      <c r="UNX113" s="151"/>
      <c r="UNY113" s="151"/>
      <c r="UNZ113" s="151"/>
      <c r="UOA113" s="151"/>
      <c r="UOB113" s="151"/>
      <c r="UOC113" s="151"/>
      <c r="UOD113" s="151"/>
      <c r="UOE113" s="151"/>
      <c r="UOF113" s="151"/>
      <c r="UOG113" s="151"/>
      <c r="UOH113" s="151"/>
      <c r="UOI113" s="151"/>
      <c r="UOJ113" s="151"/>
      <c r="UOK113" s="151"/>
      <c r="UOL113" s="151"/>
      <c r="UOM113" s="151"/>
      <c r="UON113" s="151"/>
      <c r="UOO113" s="151"/>
      <c r="UOP113" s="151"/>
      <c r="UOQ113" s="151"/>
      <c r="UOR113" s="151"/>
      <c r="UOS113" s="151"/>
      <c r="UOT113" s="151"/>
      <c r="UOU113" s="151"/>
      <c r="UOV113" s="151"/>
      <c r="UOW113" s="151"/>
      <c r="UOX113" s="151"/>
      <c r="UOY113" s="151"/>
      <c r="UOZ113" s="151"/>
      <c r="UPA113" s="151"/>
      <c r="UPB113" s="151"/>
      <c r="UPC113" s="151"/>
      <c r="UPD113" s="151"/>
      <c r="UPE113" s="151"/>
      <c r="UPF113" s="151"/>
      <c r="UPG113" s="151"/>
      <c r="UPH113" s="151"/>
      <c r="UPI113" s="151"/>
      <c r="UPJ113" s="151"/>
      <c r="UPK113" s="151"/>
      <c r="UPL113" s="151"/>
      <c r="UPM113" s="151"/>
      <c r="UPN113" s="151"/>
      <c r="UPO113" s="151"/>
      <c r="UPP113" s="151"/>
      <c r="UPQ113" s="151"/>
      <c r="UPR113" s="151"/>
      <c r="UPS113" s="151"/>
      <c r="UPT113" s="151"/>
      <c r="UPU113" s="151"/>
      <c r="UPV113" s="151"/>
      <c r="UPW113" s="151"/>
      <c r="UPX113" s="151"/>
      <c r="UPY113" s="151"/>
      <c r="UPZ113" s="151"/>
      <c r="UQA113" s="151"/>
      <c r="UQB113" s="151"/>
      <c r="UQC113" s="151"/>
      <c r="UQD113" s="151"/>
      <c r="UQE113" s="151"/>
      <c r="UQF113" s="151"/>
      <c r="UQG113" s="151"/>
      <c r="UQH113" s="151"/>
      <c r="UQI113" s="151"/>
      <c r="UQJ113" s="151"/>
      <c r="UQK113" s="151"/>
      <c r="UQL113" s="151"/>
      <c r="UQM113" s="151"/>
      <c r="UQN113" s="151"/>
      <c r="UQO113" s="151"/>
      <c r="UQP113" s="151"/>
      <c r="UQQ113" s="151"/>
      <c r="UQR113" s="151"/>
      <c r="UQS113" s="151"/>
      <c r="UQT113" s="151"/>
      <c r="UQU113" s="151"/>
      <c r="UQV113" s="151"/>
      <c r="UQW113" s="151"/>
      <c r="UQX113" s="151"/>
      <c r="UQY113" s="151"/>
      <c r="UQZ113" s="151"/>
      <c r="URA113" s="151"/>
      <c r="URB113" s="151"/>
      <c r="URC113" s="151"/>
      <c r="URD113" s="151"/>
      <c r="URE113" s="151"/>
      <c r="URF113" s="151"/>
      <c r="URG113" s="151"/>
      <c r="URH113" s="151"/>
      <c r="URI113" s="151"/>
      <c r="URJ113" s="151"/>
      <c r="URK113" s="151"/>
      <c r="URL113" s="151"/>
      <c r="URM113" s="151"/>
      <c r="URN113" s="151"/>
      <c r="URO113" s="151"/>
      <c r="URP113" s="151"/>
      <c r="URQ113" s="151"/>
      <c r="URR113" s="151"/>
      <c r="URS113" s="151"/>
      <c r="URT113" s="151"/>
      <c r="URU113" s="151"/>
      <c r="URV113" s="151"/>
      <c r="URW113" s="151"/>
      <c r="URX113" s="151"/>
      <c r="URY113" s="151"/>
      <c r="URZ113" s="151"/>
      <c r="USA113" s="151"/>
      <c r="USB113" s="151"/>
      <c r="USC113" s="151"/>
      <c r="USD113" s="151"/>
      <c r="USE113" s="151"/>
      <c r="USF113" s="151"/>
      <c r="USG113" s="151"/>
      <c r="USH113" s="151"/>
      <c r="USI113" s="151"/>
      <c r="USJ113" s="151"/>
      <c r="USK113" s="151"/>
      <c r="USL113" s="151"/>
      <c r="USM113" s="151"/>
      <c r="USN113" s="151"/>
      <c r="USO113" s="151"/>
      <c r="USP113" s="151"/>
      <c r="USQ113" s="151"/>
      <c r="USR113" s="151"/>
      <c r="USS113" s="151"/>
      <c r="UST113" s="151"/>
      <c r="USU113" s="151"/>
      <c r="USV113" s="151"/>
      <c r="USW113" s="151"/>
      <c r="USX113" s="151"/>
      <c r="USY113" s="151"/>
      <c r="USZ113" s="151"/>
      <c r="UTA113" s="151"/>
      <c r="UTB113" s="151"/>
      <c r="UTC113" s="151"/>
      <c r="UTD113" s="151"/>
      <c r="UTE113" s="151"/>
      <c r="UTF113" s="151"/>
      <c r="UTG113" s="151"/>
      <c r="UTH113" s="151"/>
      <c r="UTI113" s="151"/>
      <c r="UTJ113" s="151"/>
      <c r="UTK113" s="151"/>
      <c r="UTL113" s="151"/>
      <c r="UTM113" s="151"/>
      <c r="UTN113" s="151"/>
      <c r="UTO113" s="151"/>
      <c r="UTP113" s="151"/>
      <c r="UTQ113" s="151"/>
      <c r="UTR113" s="151"/>
      <c r="UTS113" s="151"/>
      <c r="UTT113" s="151"/>
      <c r="UTU113" s="151"/>
      <c r="UTV113" s="151"/>
      <c r="UTW113" s="151"/>
      <c r="UTX113" s="151"/>
      <c r="UTY113" s="151"/>
      <c r="UTZ113" s="151"/>
      <c r="UUA113" s="151"/>
      <c r="UUB113" s="151"/>
      <c r="UUC113" s="151"/>
      <c r="UUD113" s="151"/>
      <c r="UUE113" s="151"/>
      <c r="UUF113" s="151"/>
      <c r="UUG113" s="151"/>
      <c r="UUH113" s="151"/>
      <c r="UUI113" s="151"/>
      <c r="UUJ113" s="151"/>
      <c r="UUK113" s="151"/>
      <c r="UUL113" s="151"/>
      <c r="UUM113" s="151"/>
      <c r="UUN113" s="151"/>
      <c r="UUO113" s="151"/>
      <c r="UUP113" s="151"/>
      <c r="UUQ113" s="151"/>
      <c r="UUR113" s="151"/>
      <c r="UUS113" s="151"/>
      <c r="UUT113" s="151"/>
      <c r="UUU113" s="151"/>
      <c r="UUV113" s="151"/>
      <c r="UUW113" s="151"/>
      <c r="UUX113" s="151"/>
      <c r="UUY113" s="151"/>
      <c r="UUZ113" s="151"/>
      <c r="UVA113" s="151"/>
      <c r="UVB113" s="151"/>
      <c r="UVC113" s="151"/>
      <c r="UVD113" s="151"/>
      <c r="UVE113" s="151"/>
      <c r="UVF113" s="151"/>
      <c r="UVG113" s="151"/>
      <c r="UVH113" s="151"/>
      <c r="UVI113" s="151"/>
      <c r="UVJ113" s="151"/>
      <c r="UVK113" s="151"/>
      <c r="UVL113" s="151"/>
      <c r="UVM113" s="151"/>
      <c r="UVN113" s="151"/>
      <c r="UVO113" s="151"/>
      <c r="UVP113" s="151"/>
      <c r="UVQ113" s="151"/>
      <c r="UVR113" s="151"/>
      <c r="UVS113" s="151"/>
      <c r="UVT113" s="151"/>
      <c r="UVU113" s="151"/>
      <c r="UVV113" s="151"/>
      <c r="UVW113" s="151"/>
      <c r="UVX113" s="151"/>
      <c r="UVY113" s="151"/>
      <c r="UVZ113" s="151"/>
      <c r="UWA113" s="151"/>
      <c r="UWB113" s="151"/>
      <c r="UWC113" s="151"/>
      <c r="UWD113" s="151"/>
      <c r="UWE113" s="151"/>
      <c r="UWF113" s="151"/>
      <c r="UWG113" s="151"/>
      <c r="UWH113" s="151"/>
      <c r="UWI113" s="151"/>
      <c r="UWJ113" s="151"/>
      <c r="UWK113" s="151"/>
      <c r="UWL113" s="151"/>
      <c r="UWM113" s="151"/>
      <c r="UWN113" s="151"/>
      <c r="UWO113" s="151"/>
      <c r="UWP113" s="151"/>
      <c r="UWQ113" s="151"/>
      <c r="UWR113" s="151"/>
      <c r="UWS113" s="151"/>
      <c r="UWT113" s="151"/>
      <c r="UWU113" s="151"/>
      <c r="UWV113" s="151"/>
      <c r="UWW113" s="151"/>
      <c r="UWX113" s="151"/>
      <c r="UWY113" s="151"/>
      <c r="UWZ113" s="151"/>
      <c r="UXA113" s="151"/>
      <c r="UXB113" s="151"/>
      <c r="UXC113" s="151"/>
      <c r="UXD113" s="151"/>
      <c r="UXE113" s="151"/>
      <c r="UXF113" s="151"/>
      <c r="UXG113" s="151"/>
      <c r="UXH113" s="151"/>
      <c r="UXI113" s="151"/>
      <c r="UXJ113" s="151"/>
      <c r="UXK113" s="151"/>
      <c r="UXL113" s="151"/>
      <c r="UXM113" s="151"/>
      <c r="UXN113" s="151"/>
      <c r="UXO113" s="151"/>
      <c r="UXP113" s="151"/>
      <c r="UXQ113" s="151"/>
      <c r="UXR113" s="151"/>
      <c r="UXS113" s="151"/>
      <c r="UXT113" s="151"/>
      <c r="UXU113" s="151"/>
      <c r="UXV113" s="151"/>
      <c r="UXW113" s="151"/>
      <c r="UXX113" s="151"/>
      <c r="UXY113" s="151"/>
      <c r="UXZ113" s="151"/>
      <c r="UYA113" s="151"/>
      <c r="UYB113" s="151"/>
      <c r="UYC113" s="151"/>
      <c r="UYD113" s="151"/>
      <c r="UYE113" s="151"/>
      <c r="UYF113" s="151"/>
      <c r="UYG113" s="151"/>
      <c r="UYH113" s="151"/>
      <c r="UYI113" s="151"/>
      <c r="UYJ113" s="151"/>
      <c r="UYK113" s="151"/>
      <c r="UYL113" s="151"/>
      <c r="UYM113" s="151"/>
      <c r="UYN113" s="151"/>
      <c r="UYO113" s="151"/>
      <c r="UYP113" s="151"/>
      <c r="UYQ113" s="151"/>
      <c r="UYR113" s="151"/>
      <c r="UYS113" s="151"/>
      <c r="UYT113" s="151"/>
      <c r="UYU113" s="151"/>
      <c r="UYV113" s="151"/>
      <c r="UYW113" s="151"/>
      <c r="UYX113" s="151"/>
      <c r="UYY113" s="151"/>
      <c r="UYZ113" s="151"/>
      <c r="UZA113" s="151"/>
      <c r="UZB113" s="151"/>
      <c r="UZC113" s="151"/>
      <c r="UZD113" s="151"/>
      <c r="UZE113" s="151"/>
      <c r="UZF113" s="151"/>
      <c r="UZG113" s="151"/>
      <c r="UZH113" s="151"/>
      <c r="UZI113" s="151"/>
      <c r="UZJ113" s="151"/>
      <c r="UZK113" s="151"/>
      <c r="UZL113" s="151"/>
      <c r="UZM113" s="151"/>
      <c r="UZN113" s="151"/>
      <c r="UZO113" s="151"/>
      <c r="UZP113" s="151"/>
      <c r="UZQ113" s="151"/>
      <c r="UZR113" s="151"/>
      <c r="UZS113" s="151"/>
      <c r="UZT113" s="151"/>
      <c r="UZU113" s="151"/>
      <c r="UZV113" s="151"/>
      <c r="UZW113" s="151"/>
      <c r="UZX113" s="151"/>
      <c r="UZY113" s="151"/>
      <c r="UZZ113" s="151"/>
      <c r="VAA113" s="151"/>
      <c r="VAB113" s="151"/>
      <c r="VAC113" s="151"/>
      <c r="VAD113" s="151"/>
      <c r="VAE113" s="151"/>
      <c r="VAF113" s="151"/>
      <c r="VAG113" s="151"/>
      <c r="VAH113" s="151"/>
      <c r="VAI113" s="151"/>
      <c r="VAJ113" s="151"/>
      <c r="VAK113" s="151"/>
      <c r="VAL113" s="151"/>
      <c r="VAM113" s="151"/>
      <c r="VAN113" s="151"/>
      <c r="VAO113" s="151"/>
      <c r="VAP113" s="151"/>
      <c r="VAQ113" s="151"/>
      <c r="VAR113" s="151"/>
      <c r="VAS113" s="151"/>
      <c r="VAT113" s="151"/>
      <c r="VAU113" s="151"/>
      <c r="VAV113" s="151"/>
      <c r="VAW113" s="151"/>
      <c r="VAX113" s="151"/>
      <c r="VAY113" s="151"/>
      <c r="VAZ113" s="151"/>
      <c r="VBA113" s="151"/>
      <c r="VBB113" s="151"/>
      <c r="VBC113" s="151"/>
      <c r="VBD113" s="151"/>
      <c r="VBE113" s="151"/>
      <c r="VBF113" s="151"/>
      <c r="VBG113" s="151"/>
      <c r="VBH113" s="151"/>
      <c r="VBI113" s="151"/>
      <c r="VBJ113" s="151"/>
      <c r="VBK113" s="151"/>
      <c r="VBL113" s="151"/>
      <c r="VBM113" s="151"/>
      <c r="VBN113" s="151"/>
      <c r="VBO113" s="151"/>
      <c r="VBP113" s="151"/>
      <c r="VBQ113" s="151"/>
      <c r="VBR113" s="151"/>
      <c r="VBS113" s="151"/>
      <c r="VBT113" s="151"/>
      <c r="VBU113" s="151"/>
      <c r="VBV113" s="151"/>
      <c r="VBW113" s="151"/>
      <c r="VBX113" s="151"/>
      <c r="VBY113" s="151"/>
      <c r="VBZ113" s="151"/>
      <c r="VCA113" s="151"/>
      <c r="VCB113" s="151"/>
      <c r="VCC113" s="151"/>
      <c r="VCD113" s="151"/>
      <c r="VCE113" s="151"/>
      <c r="VCF113" s="151"/>
      <c r="VCG113" s="151"/>
      <c r="VCH113" s="151"/>
      <c r="VCI113" s="151"/>
      <c r="VCJ113" s="151"/>
      <c r="VCK113" s="151"/>
      <c r="VCL113" s="151"/>
      <c r="VCM113" s="151"/>
      <c r="VCN113" s="151"/>
      <c r="VCO113" s="151"/>
      <c r="VCP113" s="151"/>
      <c r="VCQ113" s="151"/>
      <c r="VCR113" s="151"/>
      <c r="VCS113" s="151"/>
      <c r="VCT113" s="151"/>
      <c r="VCU113" s="151"/>
      <c r="VCV113" s="151"/>
      <c r="VCW113" s="151"/>
      <c r="VCX113" s="151"/>
      <c r="VCY113" s="151"/>
      <c r="VCZ113" s="151"/>
      <c r="VDA113" s="151"/>
      <c r="VDB113" s="151"/>
      <c r="VDC113" s="151"/>
      <c r="VDD113" s="151"/>
      <c r="VDE113" s="151"/>
      <c r="VDF113" s="151"/>
      <c r="VDG113" s="151"/>
      <c r="VDH113" s="151"/>
      <c r="VDI113" s="151"/>
      <c r="VDJ113" s="151"/>
      <c r="VDK113" s="151"/>
      <c r="VDL113" s="151"/>
      <c r="VDM113" s="151"/>
      <c r="VDN113" s="151"/>
      <c r="VDO113" s="151"/>
      <c r="VDP113" s="151"/>
      <c r="VDQ113" s="151"/>
      <c r="VDR113" s="151"/>
      <c r="VDS113" s="151"/>
      <c r="VDT113" s="151"/>
      <c r="VDU113" s="151"/>
      <c r="VDV113" s="151"/>
      <c r="VDW113" s="151"/>
      <c r="VDX113" s="151"/>
      <c r="VDY113" s="151"/>
      <c r="VDZ113" s="151"/>
      <c r="VEA113" s="151"/>
      <c r="VEB113" s="151"/>
      <c r="VEC113" s="151"/>
      <c r="VED113" s="151"/>
      <c r="VEE113" s="151"/>
      <c r="VEF113" s="151"/>
      <c r="VEG113" s="151"/>
      <c r="VEH113" s="151"/>
      <c r="VEI113" s="151"/>
      <c r="VEJ113" s="151"/>
      <c r="VEK113" s="151"/>
      <c r="VEL113" s="151"/>
      <c r="VEM113" s="151"/>
      <c r="VEN113" s="151"/>
      <c r="VEO113" s="151"/>
      <c r="VEP113" s="151"/>
      <c r="VEQ113" s="151"/>
      <c r="VER113" s="151"/>
      <c r="VES113" s="151"/>
      <c r="VET113" s="151"/>
      <c r="VEU113" s="151"/>
      <c r="VEV113" s="151"/>
      <c r="VEW113" s="151"/>
      <c r="VEX113" s="151"/>
      <c r="VEY113" s="151"/>
      <c r="VEZ113" s="151"/>
      <c r="VFA113" s="151"/>
      <c r="VFB113" s="151"/>
      <c r="VFC113" s="151"/>
      <c r="VFD113" s="151"/>
      <c r="VFE113" s="151"/>
      <c r="VFF113" s="151"/>
      <c r="VFG113" s="151"/>
      <c r="VFH113" s="151"/>
      <c r="VFI113" s="151"/>
      <c r="VFJ113" s="151"/>
      <c r="VFK113" s="151"/>
      <c r="VFL113" s="151"/>
      <c r="VFM113" s="151"/>
      <c r="VFN113" s="151"/>
      <c r="VFO113" s="151"/>
      <c r="VFP113" s="151"/>
      <c r="VFQ113" s="151"/>
      <c r="VFR113" s="151"/>
      <c r="VFS113" s="151"/>
      <c r="VFT113" s="151"/>
      <c r="VFU113" s="151"/>
      <c r="VFV113" s="151"/>
      <c r="VFW113" s="151"/>
      <c r="VFX113" s="151"/>
      <c r="VFY113" s="151"/>
      <c r="VFZ113" s="151"/>
      <c r="VGA113" s="151"/>
      <c r="VGB113" s="151"/>
      <c r="VGC113" s="151"/>
      <c r="VGD113" s="151"/>
      <c r="VGE113" s="151"/>
      <c r="VGF113" s="151"/>
      <c r="VGG113" s="151"/>
      <c r="VGH113" s="151"/>
      <c r="VGI113" s="151"/>
      <c r="VGJ113" s="151"/>
      <c r="VGK113" s="151"/>
      <c r="VGL113" s="151"/>
      <c r="VGM113" s="151"/>
      <c r="VGN113" s="151"/>
      <c r="VGO113" s="151"/>
      <c r="VGP113" s="151"/>
      <c r="VGQ113" s="151"/>
      <c r="VGR113" s="151"/>
      <c r="VGS113" s="151"/>
      <c r="VGT113" s="151"/>
      <c r="VGU113" s="151"/>
      <c r="VGV113" s="151"/>
      <c r="VGW113" s="151"/>
      <c r="VGX113" s="151"/>
      <c r="VGY113" s="151"/>
      <c r="VGZ113" s="151"/>
      <c r="VHA113" s="151"/>
      <c r="VHB113" s="151"/>
      <c r="VHC113" s="151"/>
      <c r="VHD113" s="151"/>
      <c r="VHE113" s="151"/>
      <c r="VHF113" s="151"/>
      <c r="VHG113" s="151"/>
      <c r="VHH113" s="151"/>
      <c r="VHI113" s="151"/>
      <c r="VHJ113" s="151"/>
      <c r="VHK113" s="151"/>
      <c r="VHL113" s="151"/>
      <c r="VHM113" s="151"/>
      <c r="VHN113" s="151"/>
      <c r="VHO113" s="151"/>
      <c r="VHP113" s="151"/>
      <c r="VHQ113" s="151"/>
      <c r="VHR113" s="151"/>
      <c r="VHS113" s="151"/>
      <c r="VHT113" s="151"/>
      <c r="VHU113" s="151"/>
      <c r="VHV113" s="151"/>
      <c r="VHW113" s="151"/>
      <c r="VHX113" s="151"/>
      <c r="VHY113" s="151"/>
      <c r="VHZ113" s="151"/>
      <c r="VIA113" s="151"/>
      <c r="VIB113" s="151"/>
      <c r="VIC113" s="151"/>
      <c r="VID113" s="151"/>
      <c r="VIE113" s="151"/>
      <c r="VIF113" s="151"/>
      <c r="VIG113" s="151"/>
      <c r="VIH113" s="151"/>
      <c r="VII113" s="151"/>
      <c r="VIJ113" s="151"/>
      <c r="VIK113" s="151"/>
      <c r="VIL113" s="151"/>
      <c r="VIM113" s="151"/>
      <c r="VIN113" s="151"/>
      <c r="VIO113" s="151"/>
      <c r="VIP113" s="151"/>
      <c r="VIQ113" s="151"/>
      <c r="VIR113" s="151"/>
      <c r="VIS113" s="151"/>
      <c r="VIT113" s="151"/>
      <c r="VIU113" s="151"/>
      <c r="VIV113" s="151"/>
      <c r="VIW113" s="151"/>
      <c r="VIX113" s="151"/>
      <c r="VIY113" s="151"/>
      <c r="VIZ113" s="151"/>
      <c r="VJA113" s="151"/>
      <c r="VJB113" s="151"/>
      <c r="VJC113" s="151"/>
      <c r="VJD113" s="151"/>
      <c r="VJE113" s="151"/>
      <c r="VJF113" s="151"/>
      <c r="VJG113" s="151"/>
      <c r="VJH113" s="151"/>
      <c r="VJI113" s="151"/>
      <c r="VJJ113" s="151"/>
      <c r="VJK113" s="151"/>
      <c r="VJL113" s="151"/>
      <c r="VJM113" s="151"/>
      <c r="VJN113" s="151"/>
      <c r="VJO113" s="151"/>
      <c r="VJP113" s="151"/>
      <c r="VJQ113" s="151"/>
      <c r="VJR113" s="151"/>
      <c r="VJS113" s="151"/>
      <c r="VJT113" s="151"/>
      <c r="VJU113" s="151"/>
      <c r="VJV113" s="151"/>
      <c r="VJW113" s="151"/>
      <c r="VJX113" s="151"/>
      <c r="VJY113" s="151"/>
      <c r="VJZ113" s="151"/>
      <c r="VKA113" s="151"/>
      <c r="VKB113" s="151"/>
      <c r="VKC113" s="151"/>
      <c r="VKD113" s="151"/>
      <c r="VKE113" s="151"/>
      <c r="VKF113" s="151"/>
      <c r="VKG113" s="151"/>
      <c r="VKH113" s="151"/>
      <c r="VKI113" s="151"/>
      <c r="VKJ113" s="151"/>
      <c r="VKK113" s="151"/>
      <c r="VKL113" s="151"/>
      <c r="VKM113" s="151"/>
      <c r="VKN113" s="151"/>
      <c r="VKO113" s="151"/>
      <c r="VKP113" s="151"/>
      <c r="VKQ113" s="151"/>
      <c r="VKR113" s="151"/>
      <c r="VKS113" s="151"/>
      <c r="VKT113" s="151"/>
      <c r="VKU113" s="151"/>
      <c r="VKV113" s="151"/>
      <c r="VKW113" s="151"/>
      <c r="VKX113" s="151"/>
      <c r="VKY113" s="151"/>
      <c r="VKZ113" s="151"/>
      <c r="VLA113" s="151"/>
      <c r="VLB113" s="151"/>
      <c r="VLC113" s="151"/>
      <c r="VLD113" s="151"/>
      <c r="VLE113" s="151"/>
      <c r="VLF113" s="151"/>
      <c r="VLG113" s="151"/>
      <c r="VLH113" s="151"/>
      <c r="VLI113" s="151"/>
      <c r="VLJ113" s="151"/>
      <c r="VLK113" s="151"/>
      <c r="VLL113" s="151"/>
      <c r="VLM113" s="151"/>
      <c r="VLN113" s="151"/>
      <c r="VLO113" s="151"/>
      <c r="VLP113" s="151"/>
      <c r="VLQ113" s="151"/>
      <c r="VLR113" s="151"/>
      <c r="VLS113" s="151"/>
      <c r="VLT113" s="151"/>
      <c r="VLU113" s="151"/>
      <c r="VLV113" s="151"/>
      <c r="VLW113" s="151"/>
      <c r="VLX113" s="151"/>
      <c r="VLY113" s="151"/>
      <c r="VLZ113" s="151"/>
      <c r="VMA113" s="151"/>
      <c r="VMB113" s="151"/>
      <c r="VMC113" s="151"/>
      <c r="VMD113" s="151"/>
      <c r="VME113" s="151"/>
      <c r="VMF113" s="151"/>
      <c r="VMG113" s="151"/>
      <c r="VMH113" s="151"/>
      <c r="VMI113" s="151"/>
      <c r="VMJ113" s="151"/>
      <c r="VMK113" s="151"/>
      <c r="VML113" s="151"/>
      <c r="VMM113" s="151"/>
      <c r="VMN113" s="151"/>
      <c r="VMO113" s="151"/>
      <c r="VMP113" s="151"/>
      <c r="VMQ113" s="151"/>
      <c r="VMR113" s="151"/>
      <c r="VMS113" s="151"/>
      <c r="VMT113" s="151"/>
      <c r="VMU113" s="151"/>
      <c r="VMV113" s="151"/>
      <c r="VMW113" s="151"/>
      <c r="VMX113" s="151"/>
      <c r="VMY113" s="151"/>
      <c r="VMZ113" s="151"/>
      <c r="VNA113" s="151"/>
      <c r="VNB113" s="151"/>
      <c r="VNC113" s="151"/>
      <c r="VND113" s="151"/>
      <c r="VNE113" s="151"/>
      <c r="VNF113" s="151"/>
      <c r="VNG113" s="151"/>
      <c r="VNH113" s="151"/>
      <c r="VNI113" s="151"/>
      <c r="VNJ113" s="151"/>
      <c r="VNK113" s="151"/>
      <c r="VNL113" s="151"/>
      <c r="VNM113" s="151"/>
      <c r="VNN113" s="151"/>
      <c r="VNO113" s="151"/>
      <c r="VNP113" s="151"/>
      <c r="VNQ113" s="151"/>
      <c r="VNR113" s="151"/>
      <c r="VNS113" s="151"/>
      <c r="VNT113" s="151"/>
      <c r="VNU113" s="151"/>
      <c r="VNV113" s="151"/>
      <c r="VNW113" s="151"/>
      <c r="VNX113" s="151"/>
      <c r="VNY113" s="151"/>
      <c r="VNZ113" s="151"/>
      <c r="VOA113" s="151"/>
      <c r="VOB113" s="151"/>
      <c r="VOC113" s="151"/>
      <c r="VOD113" s="151"/>
      <c r="VOE113" s="151"/>
      <c r="VOF113" s="151"/>
      <c r="VOG113" s="151"/>
      <c r="VOH113" s="151"/>
      <c r="VOI113" s="151"/>
      <c r="VOJ113" s="151"/>
      <c r="VOK113" s="151"/>
      <c r="VOL113" s="151"/>
      <c r="VOM113" s="151"/>
      <c r="VON113" s="151"/>
      <c r="VOO113" s="151"/>
      <c r="VOP113" s="151"/>
      <c r="VOQ113" s="151"/>
      <c r="VOR113" s="151"/>
      <c r="VOS113" s="151"/>
      <c r="VOT113" s="151"/>
      <c r="VOU113" s="151"/>
      <c r="VOV113" s="151"/>
      <c r="VOW113" s="151"/>
      <c r="VOX113" s="151"/>
      <c r="VOY113" s="151"/>
      <c r="VOZ113" s="151"/>
      <c r="VPA113" s="151"/>
      <c r="VPB113" s="151"/>
      <c r="VPC113" s="151"/>
      <c r="VPD113" s="151"/>
      <c r="VPE113" s="151"/>
      <c r="VPF113" s="151"/>
      <c r="VPG113" s="151"/>
      <c r="VPH113" s="151"/>
      <c r="VPI113" s="151"/>
      <c r="VPJ113" s="151"/>
      <c r="VPK113" s="151"/>
      <c r="VPL113" s="151"/>
      <c r="VPM113" s="151"/>
      <c r="VPN113" s="151"/>
      <c r="VPO113" s="151"/>
      <c r="VPP113" s="151"/>
      <c r="VPQ113" s="151"/>
      <c r="VPR113" s="151"/>
      <c r="VPS113" s="151"/>
      <c r="VPT113" s="151"/>
      <c r="VPU113" s="151"/>
      <c r="VPV113" s="151"/>
      <c r="VPW113" s="151"/>
      <c r="VPX113" s="151"/>
      <c r="VPY113" s="151"/>
      <c r="VPZ113" s="151"/>
      <c r="VQA113" s="151"/>
      <c r="VQB113" s="151"/>
      <c r="VQC113" s="151"/>
      <c r="VQD113" s="151"/>
      <c r="VQE113" s="151"/>
      <c r="VQF113" s="151"/>
      <c r="VQG113" s="151"/>
      <c r="VQH113" s="151"/>
      <c r="VQI113" s="151"/>
      <c r="VQJ113" s="151"/>
      <c r="VQK113" s="151"/>
      <c r="VQL113" s="151"/>
      <c r="VQM113" s="151"/>
      <c r="VQN113" s="151"/>
      <c r="VQO113" s="151"/>
      <c r="VQP113" s="151"/>
      <c r="VQQ113" s="151"/>
      <c r="VQR113" s="151"/>
      <c r="VQS113" s="151"/>
      <c r="VQT113" s="151"/>
      <c r="VQU113" s="151"/>
      <c r="VQV113" s="151"/>
      <c r="VQW113" s="151"/>
      <c r="VQX113" s="151"/>
      <c r="VQY113" s="151"/>
      <c r="VQZ113" s="151"/>
      <c r="VRA113" s="151"/>
      <c r="VRB113" s="151"/>
      <c r="VRC113" s="151"/>
      <c r="VRD113" s="151"/>
      <c r="VRE113" s="151"/>
      <c r="VRF113" s="151"/>
      <c r="VRG113" s="151"/>
      <c r="VRH113" s="151"/>
      <c r="VRI113" s="151"/>
      <c r="VRJ113" s="151"/>
      <c r="VRK113" s="151"/>
      <c r="VRL113" s="151"/>
      <c r="VRM113" s="151"/>
      <c r="VRN113" s="151"/>
      <c r="VRO113" s="151"/>
      <c r="VRP113" s="151"/>
      <c r="VRQ113" s="151"/>
      <c r="VRR113" s="151"/>
      <c r="VRS113" s="151"/>
      <c r="VRT113" s="151"/>
      <c r="VRU113" s="151"/>
      <c r="VRV113" s="151"/>
      <c r="VRW113" s="151"/>
      <c r="VRX113" s="151"/>
      <c r="VRY113" s="151"/>
      <c r="VRZ113" s="151"/>
      <c r="VSA113" s="151"/>
      <c r="VSB113" s="151"/>
      <c r="VSC113" s="151"/>
      <c r="VSD113" s="151"/>
      <c r="VSE113" s="151"/>
      <c r="VSF113" s="151"/>
      <c r="VSG113" s="151"/>
      <c r="VSH113" s="151"/>
      <c r="VSI113" s="151"/>
      <c r="VSJ113" s="151"/>
      <c r="VSK113" s="151"/>
      <c r="VSL113" s="151"/>
      <c r="VSM113" s="151"/>
      <c r="VSN113" s="151"/>
      <c r="VSO113" s="151"/>
      <c r="VSP113" s="151"/>
      <c r="VSQ113" s="151"/>
      <c r="VSR113" s="151"/>
      <c r="VSS113" s="151"/>
      <c r="VST113" s="151"/>
      <c r="VSU113" s="151"/>
      <c r="VSV113" s="151"/>
      <c r="VSW113" s="151"/>
      <c r="VSX113" s="151"/>
      <c r="VSY113" s="151"/>
      <c r="VSZ113" s="151"/>
      <c r="VTA113" s="151"/>
      <c r="VTB113" s="151"/>
      <c r="VTC113" s="151"/>
      <c r="VTD113" s="151"/>
      <c r="VTE113" s="151"/>
      <c r="VTF113" s="151"/>
      <c r="VTG113" s="151"/>
      <c r="VTH113" s="151"/>
      <c r="VTI113" s="151"/>
      <c r="VTJ113" s="151"/>
      <c r="VTK113" s="151"/>
      <c r="VTL113" s="151"/>
      <c r="VTM113" s="151"/>
      <c r="VTN113" s="151"/>
      <c r="VTO113" s="151"/>
      <c r="VTP113" s="151"/>
      <c r="VTQ113" s="151"/>
      <c r="VTR113" s="151"/>
      <c r="VTS113" s="151"/>
      <c r="VTT113" s="151"/>
      <c r="VTU113" s="151"/>
      <c r="VTV113" s="151"/>
      <c r="VTW113" s="151"/>
      <c r="VTX113" s="151"/>
      <c r="VTY113" s="151"/>
      <c r="VTZ113" s="151"/>
      <c r="VUA113" s="151"/>
      <c r="VUB113" s="151"/>
      <c r="VUC113" s="151"/>
      <c r="VUD113" s="151"/>
      <c r="VUE113" s="151"/>
      <c r="VUF113" s="151"/>
      <c r="VUG113" s="151"/>
      <c r="VUH113" s="151"/>
      <c r="VUI113" s="151"/>
      <c r="VUJ113" s="151"/>
      <c r="VUK113" s="151"/>
      <c r="VUL113" s="151"/>
      <c r="VUM113" s="151"/>
      <c r="VUN113" s="151"/>
      <c r="VUO113" s="151"/>
      <c r="VUP113" s="151"/>
      <c r="VUQ113" s="151"/>
      <c r="VUR113" s="151"/>
      <c r="VUS113" s="151"/>
      <c r="VUT113" s="151"/>
      <c r="VUU113" s="151"/>
      <c r="VUV113" s="151"/>
      <c r="VUW113" s="151"/>
      <c r="VUX113" s="151"/>
      <c r="VUY113" s="151"/>
      <c r="VUZ113" s="151"/>
      <c r="VVA113" s="151"/>
      <c r="VVB113" s="151"/>
      <c r="VVC113" s="151"/>
      <c r="VVD113" s="151"/>
      <c r="VVE113" s="151"/>
      <c r="VVF113" s="151"/>
      <c r="VVG113" s="151"/>
      <c r="VVH113" s="151"/>
      <c r="VVI113" s="151"/>
      <c r="VVJ113" s="151"/>
      <c r="VVK113" s="151"/>
      <c r="VVL113" s="151"/>
      <c r="VVM113" s="151"/>
      <c r="VVN113" s="151"/>
      <c r="VVO113" s="151"/>
      <c r="VVP113" s="151"/>
      <c r="VVQ113" s="151"/>
      <c r="VVR113" s="151"/>
      <c r="VVS113" s="151"/>
      <c r="VVT113" s="151"/>
      <c r="VVU113" s="151"/>
      <c r="VVV113" s="151"/>
      <c r="VVW113" s="151"/>
      <c r="VVX113" s="151"/>
      <c r="VVY113" s="151"/>
      <c r="VVZ113" s="151"/>
      <c r="VWA113" s="151"/>
      <c r="VWB113" s="151"/>
      <c r="VWC113" s="151"/>
      <c r="VWD113" s="151"/>
      <c r="VWE113" s="151"/>
      <c r="VWF113" s="151"/>
      <c r="VWG113" s="151"/>
      <c r="VWH113" s="151"/>
      <c r="VWI113" s="151"/>
      <c r="VWJ113" s="151"/>
      <c r="VWK113" s="151"/>
      <c r="VWL113" s="151"/>
      <c r="VWM113" s="151"/>
      <c r="VWN113" s="151"/>
      <c r="VWO113" s="151"/>
      <c r="VWP113" s="151"/>
      <c r="VWQ113" s="151"/>
      <c r="VWR113" s="151"/>
      <c r="VWS113" s="151"/>
      <c r="VWT113" s="151"/>
      <c r="VWU113" s="151"/>
      <c r="VWV113" s="151"/>
      <c r="VWW113" s="151"/>
      <c r="VWX113" s="151"/>
      <c r="VWY113" s="151"/>
      <c r="VWZ113" s="151"/>
      <c r="VXA113" s="151"/>
      <c r="VXB113" s="151"/>
      <c r="VXC113" s="151"/>
      <c r="VXD113" s="151"/>
      <c r="VXE113" s="151"/>
      <c r="VXF113" s="151"/>
      <c r="VXG113" s="151"/>
      <c r="VXH113" s="151"/>
      <c r="VXI113" s="151"/>
      <c r="VXJ113" s="151"/>
      <c r="VXK113" s="151"/>
      <c r="VXL113" s="151"/>
      <c r="VXM113" s="151"/>
      <c r="VXN113" s="151"/>
      <c r="VXO113" s="151"/>
      <c r="VXP113" s="151"/>
      <c r="VXQ113" s="151"/>
      <c r="VXR113" s="151"/>
      <c r="VXS113" s="151"/>
      <c r="VXT113" s="151"/>
      <c r="VXU113" s="151"/>
      <c r="VXV113" s="151"/>
      <c r="VXW113" s="151"/>
      <c r="VXX113" s="151"/>
      <c r="VXY113" s="151"/>
      <c r="VXZ113" s="151"/>
      <c r="VYA113" s="151"/>
      <c r="VYB113" s="151"/>
      <c r="VYC113" s="151"/>
      <c r="VYD113" s="151"/>
      <c r="VYE113" s="151"/>
      <c r="VYF113" s="151"/>
      <c r="VYG113" s="151"/>
      <c r="VYH113" s="151"/>
      <c r="VYI113" s="151"/>
      <c r="VYJ113" s="151"/>
      <c r="VYK113" s="151"/>
      <c r="VYL113" s="151"/>
      <c r="VYM113" s="151"/>
      <c r="VYN113" s="151"/>
      <c r="VYO113" s="151"/>
      <c r="VYP113" s="151"/>
      <c r="VYQ113" s="151"/>
      <c r="VYR113" s="151"/>
      <c r="VYS113" s="151"/>
      <c r="VYT113" s="151"/>
      <c r="VYU113" s="151"/>
      <c r="VYV113" s="151"/>
      <c r="VYW113" s="151"/>
      <c r="VYX113" s="151"/>
      <c r="VYY113" s="151"/>
      <c r="VYZ113" s="151"/>
      <c r="VZA113" s="151"/>
      <c r="VZB113" s="151"/>
      <c r="VZC113" s="151"/>
      <c r="VZD113" s="151"/>
      <c r="VZE113" s="151"/>
      <c r="VZF113" s="151"/>
      <c r="VZG113" s="151"/>
      <c r="VZH113" s="151"/>
      <c r="VZI113" s="151"/>
      <c r="VZJ113" s="151"/>
      <c r="VZK113" s="151"/>
      <c r="VZL113" s="151"/>
      <c r="VZM113" s="151"/>
      <c r="VZN113" s="151"/>
      <c r="VZO113" s="151"/>
      <c r="VZP113" s="151"/>
      <c r="VZQ113" s="151"/>
      <c r="VZR113" s="151"/>
      <c r="VZS113" s="151"/>
      <c r="VZT113" s="151"/>
      <c r="VZU113" s="151"/>
      <c r="VZV113" s="151"/>
      <c r="VZW113" s="151"/>
      <c r="VZX113" s="151"/>
      <c r="VZY113" s="151"/>
      <c r="VZZ113" s="151"/>
      <c r="WAA113" s="151"/>
      <c r="WAB113" s="151"/>
      <c r="WAC113" s="151"/>
      <c r="WAD113" s="151"/>
      <c r="WAE113" s="151"/>
      <c r="WAF113" s="151"/>
      <c r="WAG113" s="151"/>
      <c r="WAH113" s="151"/>
      <c r="WAI113" s="151"/>
      <c r="WAJ113" s="151"/>
      <c r="WAK113" s="151"/>
      <c r="WAL113" s="151"/>
      <c r="WAM113" s="151"/>
      <c r="WAN113" s="151"/>
      <c r="WAO113" s="151"/>
      <c r="WAP113" s="151"/>
      <c r="WAQ113" s="151"/>
      <c r="WAR113" s="151"/>
      <c r="WAS113" s="151"/>
      <c r="WAT113" s="151"/>
      <c r="WAU113" s="151"/>
      <c r="WAV113" s="151"/>
      <c r="WAW113" s="151"/>
      <c r="WAX113" s="151"/>
      <c r="WAY113" s="151"/>
      <c r="WAZ113" s="151"/>
      <c r="WBA113" s="151"/>
      <c r="WBB113" s="151"/>
      <c r="WBC113" s="151"/>
      <c r="WBD113" s="151"/>
      <c r="WBE113" s="151"/>
      <c r="WBF113" s="151"/>
      <c r="WBG113" s="151"/>
      <c r="WBH113" s="151"/>
      <c r="WBI113" s="151"/>
      <c r="WBJ113" s="151"/>
      <c r="WBK113" s="151"/>
      <c r="WBL113" s="151"/>
      <c r="WBM113" s="151"/>
      <c r="WBN113" s="151"/>
      <c r="WBO113" s="151"/>
      <c r="WBP113" s="151"/>
      <c r="WBQ113" s="151"/>
      <c r="WBR113" s="151"/>
      <c r="WBS113" s="151"/>
      <c r="WBT113" s="151"/>
      <c r="WBU113" s="151"/>
      <c r="WBV113" s="151"/>
      <c r="WBW113" s="151"/>
      <c r="WBX113" s="151"/>
      <c r="WBY113" s="151"/>
      <c r="WBZ113" s="151"/>
      <c r="WCA113" s="151"/>
      <c r="WCB113" s="151"/>
      <c r="WCC113" s="151"/>
      <c r="WCD113" s="151"/>
      <c r="WCE113" s="151"/>
      <c r="WCF113" s="151"/>
      <c r="WCG113" s="151"/>
      <c r="WCH113" s="151"/>
      <c r="WCI113" s="151"/>
      <c r="WCJ113" s="151"/>
      <c r="WCK113" s="151"/>
      <c r="WCL113" s="151"/>
      <c r="WCM113" s="151"/>
      <c r="WCN113" s="151"/>
      <c r="WCO113" s="151"/>
      <c r="WCP113" s="151"/>
      <c r="WCQ113" s="151"/>
      <c r="WCR113" s="151"/>
      <c r="WCS113" s="151"/>
      <c r="WCT113" s="151"/>
      <c r="WCU113" s="151"/>
      <c r="WCV113" s="151"/>
      <c r="WCW113" s="151"/>
      <c r="WCX113" s="151"/>
      <c r="WCY113" s="151"/>
      <c r="WCZ113" s="151"/>
      <c r="WDA113" s="151"/>
      <c r="WDB113" s="151"/>
      <c r="WDC113" s="151"/>
      <c r="WDD113" s="151"/>
      <c r="WDE113" s="151"/>
      <c r="WDF113" s="151"/>
      <c r="WDG113" s="151"/>
      <c r="WDH113" s="151"/>
      <c r="WDI113" s="151"/>
      <c r="WDJ113" s="151"/>
      <c r="WDK113" s="151"/>
      <c r="WDL113" s="151"/>
      <c r="WDM113" s="151"/>
      <c r="WDN113" s="151"/>
      <c r="WDO113" s="151"/>
      <c r="WDP113" s="151"/>
      <c r="WDQ113" s="151"/>
      <c r="WDR113" s="151"/>
      <c r="WDS113" s="151"/>
      <c r="WDT113" s="151"/>
      <c r="WDU113" s="151"/>
      <c r="WDV113" s="151"/>
      <c r="WDW113" s="151"/>
      <c r="WDX113" s="151"/>
      <c r="WDY113" s="151"/>
      <c r="WDZ113" s="151"/>
      <c r="WEA113" s="151"/>
      <c r="WEB113" s="151"/>
      <c r="WEC113" s="151"/>
      <c r="WED113" s="151"/>
      <c r="WEE113" s="151"/>
      <c r="WEF113" s="151"/>
      <c r="WEG113" s="151"/>
      <c r="WEH113" s="151"/>
      <c r="WEI113" s="151"/>
      <c r="WEJ113" s="151"/>
      <c r="WEK113" s="151"/>
      <c r="WEL113" s="151"/>
      <c r="WEM113" s="151"/>
      <c r="WEN113" s="151"/>
      <c r="WEO113" s="151"/>
      <c r="WEP113" s="151"/>
      <c r="WEQ113" s="151"/>
      <c r="WER113" s="151"/>
      <c r="WES113" s="151"/>
      <c r="WET113" s="151"/>
      <c r="WEU113" s="151"/>
      <c r="WEV113" s="151"/>
      <c r="WEW113" s="151"/>
      <c r="WEX113" s="151"/>
      <c r="WEY113" s="151"/>
      <c r="WEZ113" s="151"/>
      <c r="WFA113" s="151"/>
      <c r="WFB113" s="151"/>
      <c r="WFC113" s="151"/>
      <c r="WFD113" s="151"/>
      <c r="WFE113" s="151"/>
      <c r="WFF113" s="151"/>
      <c r="WFG113" s="151"/>
      <c r="WFH113" s="151"/>
      <c r="WFI113" s="151"/>
      <c r="WFJ113" s="151"/>
      <c r="WFK113" s="151"/>
      <c r="WFL113" s="151"/>
      <c r="WFM113" s="151"/>
      <c r="WFN113" s="151"/>
      <c r="WFO113" s="151"/>
      <c r="WFP113" s="151"/>
      <c r="WFQ113" s="151"/>
      <c r="WFR113" s="151"/>
      <c r="WFS113" s="151"/>
      <c r="WFT113" s="151"/>
      <c r="WFU113" s="151"/>
      <c r="WFV113" s="151"/>
      <c r="WFW113" s="151"/>
      <c r="WFX113" s="151"/>
      <c r="WFY113" s="151"/>
      <c r="WFZ113" s="151"/>
      <c r="WGA113" s="151"/>
      <c r="WGB113" s="151"/>
      <c r="WGC113" s="151"/>
      <c r="WGD113" s="151"/>
      <c r="WGE113" s="151"/>
      <c r="WGF113" s="151"/>
      <c r="WGG113" s="151"/>
      <c r="WGH113" s="151"/>
      <c r="WGI113" s="151"/>
      <c r="WGJ113" s="151"/>
      <c r="WGK113" s="151"/>
      <c r="WGL113" s="151"/>
      <c r="WGM113" s="151"/>
      <c r="WGN113" s="151"/>
      <c r="WGO113" s="151"/>
      <c r="WGP113" s="151"/>
      <c r="WGQ113" s="151"/>
      <c r="WGR113" s="151"/>
      <c r="WGS113" s="151"/>
      <c r="WGT113" s="151"/>
      <c r="WGU113" s="151"/>
      <c r="WGV113" s="151"/>
      <c r="WGW113" s="151"/>
      <c r="WGX113" s="151"/>
      <c r="WGY113" s="151"/>
      <c r="WGZ113" s="151"/>
      <c r="WHA113" s="151"/>
      <c r="WHB113" s="151"/>
      <c r="WHC113" s="151"/>
      <c r="WHD113" s="151"/>
      <c r="WHE113" s="151"/>
      <c r="WHF113" s="151"/>
      <c r="WHG113" s="151"/>
      <c r="WHH113" s="151"/>
      <c r="WHI113" s="151"/>
      <c r="WHJ113" s="151"/>
      <c r="WHK113" s="151"/>
      <c r="WHL113" s="151"/>
      <c r="WHM113" s="151"/>
      <c r="WHN113" s="151"/>
      <c r="WHO113" s="151"/>
      <c r="WHP113" s="151"/>
      <c r="WHQ113" s="151"/>
      <c r="WHR113" s="151"/>
      <c r="WHS113" s="151"/>
      <c r="WHT113" s="151"/>
      <c r="WHU113" s="151"/>
      <c r="WHV113" s="151"/>
      <c r="WHW113" s="151"/>
      <c r="WHX113" s="151"/>
      <c r="WHY113" s="151"/>
      <c r="WHZ113" s="151"/>
      <c r="WIA113" s="151"/>
      <c r="WIB113" s="151"/>
      <c r="WIC113" s="151"/>
      <c r="WID113" s="151"/>
      <c r="WIE113" s="151"/>
      <c r="WIF113" s="151"/>
      <c r="WIG113" s="151"/>
      <c r="WIH113" s="151"/>
      <c r="WII113" s="151"/>
      <c r="WIJ113" s="151"/>
      <c r="WIK113" s="151"/>
      <c r="WIL113" s="151"/>
      <c r="WIM113" s="151"/>
      <c r="WIN113" s="151"/>
      <c r="WIO113" s="151"/>
      <c r="WIP113" s="151"/>
      <c r="WIQ113" s="151"/>
      <c r="WIR113" s="151"/>
      <c r="WIS113" s="151"/>
      <c r="WIT113" s="151"/>
      <c r="WIU113" s="151"/>
      <c r="WIV113" s="151"/>
      <c r="WIW113" s="151"/>
      <c r="WIX113" s="151"/>
      <c r="WIY113" s="151"/>
      <c r="WIZ113" s="151"/>
      <c r="WJA113" s="151"/>
      <c r="WJB113" s="151"/>
      <c r="WJC113" s="151"/>
      <c r="WJD113" s="151"/>
      <c r="WJE113" s="151"/>
      <c r="WJF113" s="151"/>
      <c r="WJG113" s="151"/>
      <c r="WJH113" s="151"/>
      <c r="WJI113" s="151"/>
      <c r="WJJ113" s="151"/>
      <c r="WJK113" s="151"/>
      <c r="WJL113" s="151"/>
      <c r="WJM113" s="151"/>
      <c r="WJN113" s="151"/>
      <c r="WJO113" s="151"/>
      <c r="WJP113" s="151"/>
      <c r="WJQ113" s="151"/>
      <c r="WJR113" s="151"/>
      <c r="WJS113" s="151"/>
      <c r="WJT113" s="151"/>
      <c r="WJU113" s="151"/>
      <c r="WJV113" s="151"/>
      <c r="WJW113" s="151"/>
      <c r="WJX113" s="151"/>
      <c r="WJY113" s="151"/>
      <c r="WJZ113" s="151"/>
      <c r="WKA113" s="151"/>
      <c r="WKB113" s="151"/>
      <c r="WKC113" s="151"/>
      <c r="WKD113" s="151"/>
      <c r="WKE113" s="151"/>
      <c r="WKF113" s="151"/>
      <c r="WKG113" s="151"/>
      <c r="WKH113" s="151"/>
      <c r="WKI113" s="151"/>
      <c r="WKJ113" s="151"/>
      <c r="WKK113" s="151"/>
      <c r="WKL113" s="151"/>
      <c r="WKM113" s="151"/>
      <c r="WKN113" s="151"/>
      <c r="WKO113" s="151"/>
      <c r="WKP113" s="151"/>
      <c r="WKQ113" s="151"/>
      <c r="WKR113" s="151"/>
      <c r="WKS113" s="151"/>
      <c r="WKT113" s="151"/>
      <c r="WKU113" s="151"/>
      <c r="WKV113" s="151"/>
      <c r="WKW113" s="151"/>
      <c r="WKX113" s="151"/>
      <c r="WKY113" s="151"/>
      <c r="WKZ113" s="151"/>
      <c r="WLA113" s="151"/>
      <c r="WLB113" s="151"/>
      <c r="WLC113" s="151"/>
      <c r="WLD113" s="151"/>
      <c r="WLE113" s="151"/>
      <c r="WLF113" s="151"/>
      <c r="WLG113" s="151"/>
      <c r="WLH113" s="151"/>
      <c r="WLI113" s="151"/>
      <c r="WLJ113" s="151"/>
      <c r="WLK113" s="151"/>
      <c r="WLL113" s="151"/>
      <c r="WLM113" s="151"/>
      <c r="WLN113" s="151"/>
      <c r="WLO113" s="151"/>
      <c r="WLP113" s="151"/>
      <c r="WLQ113" s="151"/>
      <c r="WLR113" s="151"/>
      <c r="WLS113" s="151"/>
      <c r="WLT113" s="151"/>
      <c r="WLU113" s="151"/>
      <c r="WLV113" s="151"/>
      <c r="WLW113" s="151"/>
      <c r="WLX113" s="151"/>
      <c r="WLY113" s="151"/>
      <c r="WLZ113" s="151"/>
      <c r="WMA113" s="151"/>
      <c r="WMB113" s="151"/>
      <c r="WMC113" s="151"/>
      <c r="WMD113" s="151"/>
      <c r="WME113" s="151"/>
      <c r="WMF113" s="151"/>
      <c r="WMG113" s="151"/>
      <c r="WMH113" s="151"/>
      <c r="WMI113" s="151"/>
      <c r="WMJ113" s="151"/>
      <c r="WMK113" s="151"/>
      <c r="WML113" s="151"/>
      <c r="WMM113" s="151"/>
      <c r="WMN113" s="151"/>
      <c r="WMO113" s="151"/>
      <c r="WMP113" s="151"/>
      <c r="WMQ113" s="151"/>
      <c r="WMR113" s="151"/>
      <c r="WMS113" s="151"/>
      <c r="WMT113" s="151"/>
      <c r="WMU113" s="151"/>
      <c r="WMV113" s="151"/>
      <c r="WMW113" s="151"/>
      <c r="WMX113" s="151"/>
      <c r="WMY113" s="151"/>
      <c r="WMZ113" s="151"/>
      <c r="WNA113" s="151"/>
      <c r="WNB113" s="151"/>
      <c r="WNC113" s="151"/>
      <c r="WND113" s="151"/>
      <c r="WNE113" s="151"/>
      <c r="WNF113" s="151"/>
      <c r="WNG113" s="151"/>
      <c r="WNH113" s="151"/>
      <c r="WNI113" s="151"/>
      <c r="WNJ113" s="151"/>
      <c r="WNK113" s="151"/>
      <c r="WNL113" s="151"/>
      <c r="WNM113" s="151"/>
      <c r="WNN113" s="151"/>
      <c r="WNO113" s="151"/>
      <c r="WNP113" s="151"/>
      <c r="WNQ113" s="151"/>
      <c r="WNR113" s="151"/>
      <c r="WNS113" s="151"/>
      <c r="WNT113" s="151"/>
      <c r="WNU113" s="151"/>
      <c r="WNV113" s="151"/>
      <c r="WNW113" s="151"/>
      <c r="WNX113" s="151"/>
      <c r="WNY113" s="151"/>
      <c r="WNZ113" s="151"/>
      <c r="WOA113" s="151"/>
      <c r="WOB113" s="151"/>
      <c r="WOC113" s="151"/>
      <c r="WOD113" s="151"/>
      <c r="WOE113" s="151"/>
      <c r="WOF113" s="151"/>
      <c r="WOG113" s="151"/>
      <c r="WOH113" s="151"/>
      <c r="WOI113" s="151"/>
      <c r="WOJ113" s="151"/>
      <c r="WOK113" s="151"/>
      <c r="WOL113" s="151"/>
      <c r="WOM113" s="151"/>
      <c r="WON113" s="151"/>
      <c r="WOO113" s="151"/>
      <c r="WOP113" s="151"/>
      <c r="WOQ113" s="151"/>
      <c r="WOR113" s="151"/>
      <c r="WOS113" s="151"/>
      <c r="WOT113" s="151"/>
      <c r="WOU113" s="151"/>
      <c r="WOV113" s="151"/>
      <c r="WOW113" s="151"/>
      <c r="WOX113" s="151"/>
      <c r="WOY113" s="151"/>
      <c r="WOZ113" s="151"/>
      <c r="WPA113" s="151"/>
      <c r="WPB113" s="151"/>
      <c r="WPC113" s="151"/>
      <c r="WPD113" s="151"/>
      <c r="WPE113" s="151"/>
      <c r="WPF113" s="151"/>
      <c r="WPG113" s="151"/>
      <c r="WPH113" s="151"/>
      <c r="WPI113" s="151"/>
      <c r="WPJ113" s="151"/>
      <c r="WPK113" s="151"/>
      <c r="WPL113" s="151"/>
      <c r="WPM113" s="151"/>
      <c r="WPN113" s="151"/>
      <c r="WPO113" s="151"/>
      <c r="WPP113" s="151"/>
      <c r="WPQ113" s="151"/>
      <c r="WPR113" s="151"/>
      <c r="WPS113" s="151"/>
      <c r="WPT113" s="151"/>
      <c r="WPU113" s="151"/>
      <c r="WPV113" s="151"/>
      <c r="WPW113" s="151"/>
      <c r="WPX113" s="151"/>
      <c r="WPY113" s="151"/>
      <c r="WPZ113" s="151"/>
      <c r="WQA113" s="151"/>
      <c r="WQB113" s="151"/>
      <c r="WQC113" s="151"/>
      <c r="WQD113" s="151"/>
      <c r="WQE113" s="151"/>
      <c r="WQF113" s="151"/>
      <c r="WQG113" s="151"/>
      <c r="WQH113" s="151"/>
      <c r="WQI113" s="151"/>
      <c r="WQJ113" s="151"/>
      <c r="WQK113" s="151"/>
      <c r="WQL113" s="151"/>
      <c r="WQM113" s="151"/>
      <c r="WQN113" s="151"/>
      <c r="WQO113" s="151"/>
      <c r="WQP113" s="151"/>
      <c r="WQQ113" s="151"/>
      <c r="WQR113" s="151"/>
      <c r="WQS113" s="151"/>
      <c r="WQT113" s="151"/>
      <c r="WQU113" s="151"/>
      <c r="WQV113" s="151"/>
      <c r="WQW113" s="151"/>
      <c r="WQX113" s="151"/>
      <c r="WQY113" s="151"/>
      <c r="WQZ113" s="151"/>
      <c r="WRA113" s="151"/>
      <c r="WRB113" s="151"/>
      <c r="WRC113" s="151"/>
      <c r="WRD113" s="151"/>
      <c r="WRE113" s="151"/>
      <c r="WRF113" s="151"/>
      <c r="WRG113" s="151"/>
      <c r="WRH113" s="151"/>
      <c r="WRI113" s="151"/>
      <c r="WRJ113" s="151"/>
      <c r="WRK113" s="151"/>
      <c r="WRL113" s="151"/>
      <c r="WRM113" s="151"/>
      <c r="WRN113" s="151"/>
      <c r="WRO113" s="151"/>
      <c r="WRP113" s="151"/>
      <c r="WRQ113" s="151"/>
      <c r="WRR113" s="151"/>
      <c r="WRS113" s="151"/>
      <c r="WRT113" s="151"/>
      <c r="WRU113" s="151"/>
      <c r="WRV113" s="151"/>
      <c r="WRW113" s="151"/>
      <c r="WRX113" s="151"/>
      <c r="WRY113" s="151"/>
      <c r="WRZ113" s="151"/>
      <c r="WSA113" s="151"/>
      <c r="WSB113" s="151"/>
      <c r="WSC113" s="151"/>
      <c r="WSD113" s="151"/>
      <c r="WSE113" s="151"/>
      <c r="WSF113" s="151"/>
      <c r="WSG113" s="151"/>
      <c r="WSH113" s="151"/>
      <c r="WSI113" s="151"/>
      <c r="WSJ113" s="151"/>
      <c r="WSK113" s="151"/>
      <c r="WSL113" s="151"/>
      <c r="WSM113" s="151"/>
      <c r="WSN113" s="151"/>
      <c r="WSO113" s="151"/>
      <c r="WSP113" s="151"/>
      <c r="WSQ113" s="151"/>
      <c r="WSR113" s="151"/>
      <c r="WSS113" s="151"/>
      <c r="WST113" s="151"/>
      <c r="WSU113" s="151"/>
      <c r="WSV113" s="151"/>
      <c r="WSW113" s="151"/>
      <c r="WSX113" s="151"/>
      <c r="WSY113" s="151"/>
      <c r="WSZ113" s="151"/>
      <c r="WTA113" s="151"/>
      <c r="WTB113" s="151"/>
      <c r="WTC113" s="151"/>
      <c r="WTD113" s="151"/>
      <c r="WTE113" s="151"/>
      <c r="WTF113" s="151"/>
      <c r="WTG113" s="151"/>
      <c r="WTH113" s="151"/>
      <c r="WTI113" s="151"/>
      <c r="WTJ113" s="151"/>
      <c r="WTK113" s="151"/>
      <c r="WTL113" s="151"/>
      <c r="WTM113" s="151"/>
      <c r="WTN113" s="151"/>
      <c r="WTO113" s="151"/>
      <c r="WTP113" s="151"/>
      <c r="WTQ113" s="151"/>
      <c r="WTR113" s="151"/>
      <c r="WTS113" s="151"/>
      <c r="WTT113" s="151"/>
      <c r="WTU113" s="151"/>
      <c r="WTV113" s="151"/>
      <c r="WTW113" s="151"/>
      <c r="WTX113" s="151"/>
      <c r="WTY113" s="151"/>
      <c r="WTZ113" s="151"/>
      <c r="WUA113" s="151"/>
      <c r="WUB113" s="151"/>
      <c r="WUC113" s="151"/>
      <c r="WUD113" s="151"/>
      <c r="WUE113" s="151"/>
      <c r="WUF113" s="151"/>
      <c r="WUG113" s="151"/>
      <c r="WUH113" s="151"/>
      <c r="WUI113" s="151"/>
      <c r="WUJ113" s="151"/>
      <c r="WUK113" s="151"/>
      <c r="WUL113" s="151"/>
      <c r="WUM113" s="151"/>
      <c r="WUN113" s="151"/>
      <c r="WUO113" s="151"/>
      <c r="WUP113" s="151"/>
      <c r="WUQ113" s="151"/>
      <c r="WUR113" s="151"/>
      <c r="WUS113" s="151"/>
      <c r="WUT113" s="151"/>
      <c r="WUU113" s="151"/>
      <c r="WUV113" s="151"/>
      <c r="WUW113" s="151"/>
      <c r="WUX113" s="151"/>
      <c r="WUY113" s="151"/>
      <c r="WUZ113" s="151"/>
      <c r="WVA113" s="151"/>
      <c r="WVB113" s="151"/>
      <c r="WVC113" s="151"/>
      <c r="WVD113" s="151"/>
      <c r="WVE113" s="151"/>
      <c r="WVF113" s="151"/>
      <c r="WVG113" s="151"/>
      <c r="WVH113" s="151"/>
      <c r="WVI113" s="151"/>
      <c r="WVJ113" s="151"/>
      <c r="WVK113" s="151"/>
      <c r="WVL113" s="151"/>
      <c r="WVM113" s="151"/>
      <c r="WVN113" s="151"/>
      <c r="WVO113" s="151"/>
      <c r="WVP113" s="151"/>
      <c r="WVQ113" s="151"/>
      <c r="WVR113" s="151"/>
      <c r="WVS113" s="151"/>
      <c r="WVT113" s="151"/>
      <c r="WVU113" s="151"/>
      <c r="WVV113" s="151"/>
      <c r="WVW113" s="151"/>
      <c r="WVX113" s="151"/>
      <c r="WVY113" s="151"/>
      <c r="WVZ113" s="151"/>
      <c r="WWA113" s="151"/>
      <c r="WWB113" s="151"/>
      <c r="WWC113" s="151"/>
      <c r="WWD113" s="151"/>
      <c r="WWE113" s="151"/>
      <c r="WWF113" s="151"/>
      <c r="WWG113" s="151"/>
      <c r="WWH113" s="151"/>
      <c r="WWI113" s="151"/>
      <c r="WWJ113" s="151"/>
      <c r="WWK113" s="151"/>
      <c r="WWL113" s="151"/>
      <c r="WWM113" s="151"/>
      <c r="WWN113" s="151"/>
      <c r="WWO113" s="151"/>
      <c r="WWP113" s="151"/>
      <c r="WWQ113" s="151"/>
      <c r="WWR113" s="151"/>
      <c r="WWS113" s="151"/>
      <c r="WWT113" s="151"/>
      <c r="WWU113" s="151"/>
      <c r="WWV113" s="151"/>
      <c r="WWW113" s="151"/>
      <c r="WWX113" s="151"/>
      <c r="WWY113" s="151"/>
      <c r="WWZ113" s="151"/>
      <c r="WXA113" s="151"/>
      <c r="WXB113" s="151"/>
      <c r="WXC113" s="151"/>
      <c r="WXD113" s="151"/>
      <c r="WXE113" s="151"/>
      <c r="WXF113" s="151"/>
      <c r="WXG113" s="151"/>
      <c r="WXH113" s="151"/>
      <c r="WXI113" s="151"/>
      <c r="WXJ113" s="151"/>
      <c r="WXK113" s="151"/>
      <c r="WXL113" s="151"/>
      <c r="WXM113" s="151"/>
      <c r="WXN113" s="151"/>
      <c r="WXO113" s="151"/>
      <c r="WXP113" s="151"/>
      <c r="WXQ113" s="151"/>
      <c r="WXR113" s="151"/>
      <c r="WXS113" s="151"/>
      <c r="WXT113" s="151"/>
      <c r="WXU113" s="151"/>
      <c r="WXV113" s="151"/>
      <c r="WXW113" s="151"/>
      <c r="WXX113" s="151"/>
      <c r="WXY113" s="151"/>
      <c r="WXZ113" s="151"/>
      <c r="WYA113" s="151"/>
      <c r="WYB113" s="151"/>
      <c r="WYC113" s="151"/>
      <c r="WYD113" s="151"/>
      <c r="WYE113" s="151"/>
      <c r="WYF113" s="151"/>
      <c r="WYG113" s="151"/>
      <c r="WYH113" s="151"/>
      <c r="WYI113" s="151"/>
      <c r="WYJ113" s="151"/>
      <c r="WYK113" s="151"/>
      <c r="WYL113" s="151"/>
      <c r="WYM113" s="151"/>
      <c r="WYN113" s="151"/>
      <c r="WYO113" s="151"/>
      <c r="WYP113" s="151"/>
      <c r="WYQ113" s="151"/>
      <c r="WYR113" s="151"/>
      <c r="WYS113" s="151"/>
      <c r="WYT113" s="151"/>
      <c r="WYU113" s="151"/>
      <c r="WYV113" s="151"/>
      <c r="WYW113" s="151"/>
      <c r="WYX113" s="151"/>
      <c r="WYY113" s="151"/>
      <c r="WYZ113" s="151"/>
      <c r="WZA113" s="151"/>
      <c r="WZB113" s="151"/>
      <c r="WZC113" s="151"/>
      <c r="WZD113" s="151"/>
      <c r="WZE113" s="151"/>
      <c r="WZF113" s="151"/>
      <c r="WZG113" s="151"/>
      <c r="WZH113" s="151"/>
      <c r="WZI113" s="151"/>
      <c r="WZJ113" s="151"/>
      <c r="WZK113" s="151"/>
      <c r="WZL113" s="151"/>
      <c r="WZM113" s="151"/>
      <c r="WZN113" s="151"/>
      <c r="WZO113" s="151"/>
      <c r="WZP113" s="151"/>
      <c r="WZQ113" s="151"/>
      <c r="WZR113" s="151"/>
      <c r="WZS113" s="151"/>
      <c r="WZT113" s="151"/>
      <c r="WZU113" s="151"/>
      <c r="WZV113" s="151"/>
      <c r="WZW113" s="151"/>
      <c r="WZX113" s="151"/>
      <c r="WZY113" s="151"/>
      <c r="WZZ113" s="151"/>
      <c r="XAA113" s="151"/>
      <c r="XAB113" s="151"/>
      <c r="XAC113" s="151"/>
      <c r="XAD113" s="151"/>
      <c r="XAE113" s="151"/>
      <c r="XAF113" s="151"/>
      <c r="XAG113" s="151"/>
      <c r="XAH113" s="151"/>
      <c r="XAI113" s="151"/>
      <c r="XAJ113" s="151"/>
      <c r="XAK113" s="151"/>
      <c r="XAL113" s="151"/>
      <c r="XAM113" s="151"/>
      <c r="XAN113" s="151"/>
      <c r="XAO113" s="151"/>
      <c r="XAP113" s="151"/>
      <c r="XAQ113" s="151"/>
      <c r="XAR113" s="151"/>
      <c r="XAS113" s="151"/>
      <c r="XAT113" s="151"/>
      <c r="XAU113" s="151"/>
      <c r="XAV113" s="151"/>
      <c r="XAW113" s="151"/>
      <c r="XAX113" s="151"/>
      <c r="XAY113" s="151"/>
      <c r="XAZ113" s="151"/>
      <c r="XBA113" s="151"/>
      <c r="XBB113" s="151"/>
      <c r="XBC113" s="151"/>
      <c r="XBD113" s="151"/>
      <c r="XBE113" s="151"/>
      <c r="XBF113" s="151"/>
      <c r="XBG113" s="151"/>
      <c r="XBH113" s="151"/>
      <c r="XBI113" s="151"/>
      <c r="XBJ113" s="151"/>
      <c r="XBK113" s="151"/>
      <c r="XBL113" s="151"/>
      <c r="XBM113" s="151"/>
      <c r="XBN113" s="151"/>
      <c r="XBO113" s="151"/>
      <c r="XBP113" s="151"/>
      <c r="XBQ113" s="151"/>
      <c r="XBR113" s="151"/>
      <c r="XBS113" s="151"/>
      <c r="XBT113" s="151"/>
      <c r="XBU113" s="151"/>
      <c r="XBV113" s="151"/>
      <c r="XBW113" s="151"/>
      <c r="XBX113" s="151"/>
      <c r="XBY113" s="151"/>
      <c r="XBZ113" s="151"/>
      <c r="XCA113" s="151"/>
      <c r="XCB113" s="151"/>
      <c r="XCC113" s="151"/>
      <c r="XCD113" s="151"/>
      <c r="XCE113" s="151"/>
      <c r="XCF113" s="151"/>
      <c r="XCG113" s="151"/>
      <c r="XCH113" s="151"/>
      <c r="XCI113" s="151"/>
      <c r="XCJ113" s="151"/>
      <c r="XCK113" s="151"/>
      <c r="XCL113" s="151"/>
      <c r="XCM113" s="151"/>
      <c r="XCN113" s="151"/>
      <c r="XCO113" s="151"/>
      <c r="XCP113" s="151"/>
      <c r="XCQ113" s="151"/>
      <c r="XCR113" s="151"/>
      <c r="XCS113" s="151"/>
      <c r="XCT113" s="151"/>
      <c r="XCU113" s="151"/>
      <c r="XCV113" s="151"/>
      <c r="XCW113" s="151"/>
      <c r="XCX113" s="151"/>
      <c r="XCY113" s="151"/>
      <c r="XCZ113" s="151"/>
      <c r="XDA113" s="151"/>
      <c r="XDB113" s="151"/>
      <c r="XDC113" s="151"/>
      <c r="XDD113" s="151"/>
      <c r="XDE113" s="151"/>
      <c r="XDF113" s="151"/>
      <c r="XDG113" s="151"/>
      <c r="XDH113" s="151"/>
      <c r="XDI113" s="151"/>
      <c r="XDJ113" s="151"/>
      <c r="XDK113" s="151"/>
      <c r="XDL113" s="151"/>
      <c r="XDM113" s="151"/>
      <c r="XDN113" s="151"/>
      <c r="XDO113" s="151"/>
      <c r="XDP113" s="151"/>
      <c r="XDQ113" s="151"/>
      <c r="XDR113" s="151"/>
      <c r="XDS113" s="151"/>
      <c r="XDT113" s="151"/>
      <c r="XDU113" s="151"/>
      <c r="XDV113" s="151"/>
      <c r="XDW113" s="151"/>
      <c r="XDX113" s="151"/>
      <c r="XDY113" s="151"/>
      <c r="XDZ113" s="151"/>
      <c r="XEA113" s="151"/>
      <c r="XEB113" s="151"/>
      <c r="XEC113" s="151"/>
      <c r="XED113" s="151"/>
      <c r="XEE113" s="151"/>
      <c r="XEF113" s="151"/>
      <c r="XEG113" s="151"/>
      <c r="XEH113" s="151"/>
      <c r="XEI113" s="151"/>
      <c r="XEJ113" s="151"/>
      <c r="XEK113" s="151"/>
      <c r="XEL113" s="151"/>
      <c r="XEM113" s="151"/>
      <c r="XEN113" s="151"/>
      <c r="XEO113" s="151"/>
      <c r="XEP113" s="151"/>
      <c r="XEQ113" s="151"/>
      <c r="XER113" s="151"/>
      <c r="XES113" s="151"/>
      <c r="XET113" s="151"/>
      <c r="XEU113" s="151"/>
      <c r="XEV113" s="151"/>
      <c r="XEW113" s="151"/>
      <c r="XEX113" s="151"/>
      <c r="XEY113" s="151"/>
      <c r="XEZ113" s="151"/>
      <c r="XFA113" s="151"/>
      <c r="XFB113" s="151"/>
      <c r="XFC113" s="151"/>
      <c r="XFD113" s="151"/>
    </row>
    <row r="114" spans="1:16384" s="216" customFormat="1">
      <c r="A114" s="215"/>
      <c r="B114" s="162" t="s">
        <v>164</v>
      </c>
      <c r="C114" s="137" t="s">
        <v>236</v>
      </c>
      <c r="D114" s="163">
        <v>185</v>
      </c>
      <c r="E114" s="163" t="s">
        <v>161</v>
      </c>
      <c r="F114" s="163">
        <v>1</v>
      </c>
      <c r="G114" s="163">
        <v>180</v>
      </c>
      <c r="H114" s="163">
        <v>6</v>
      </c>
      <c r="I114" s="163">
        <f t="shared" si="36"/>
        <v>1080</v>
      </c>
      <c r="J114" s="163" t="e">
        <f>'Offroad Tiers LF'!#REF!</f>
        <v>#REF!</v>
      </c>
      <c r="K114" s="163">
        <v>500</v>
      </c>
      <c r="L114" s="139" t="e">
        <f>IF($D114&lt;11,'Offroad Tiers EF'!$Z$5*$D114*$J114,IF($D114&lt;25,'Offroad Tiers EF'!$Z$6*$D114*$J114,IF($D114&lt;50,'Offroad Tiers EF'!$Z$7*$D114*$J114,IF($D114&lt;75,'Offroad Tiers EF'!$Z$8*$D114*$J114,IF($D114&lt;100,'Offroad Tiers EF'!$Z$9*$D114*$J114,IF($D114&lt;175,'Offroad Tiers EF'!$Z$10*$D114*$J114,IF($D114&lt;300,'Offroad Tiers EF'!$Z$11*$D114*$J114,IF($D114&lt;600,'Offroad Tiers EF'!$Z$12*$D114*$J114,"!"))))))))</f>
        <v>#REF!</v>
      </c>
      <c r="M114" s="164">
        <f>'[7]Offroad SCAB EF'!E246</f>
        <v>0.20413584250957639</v>
      </c>
      <c r="N114" s="139" t="e">
        <f>IF($D114&lt;11,'Offroad Tiers EF'!$AD$5*$D114*$J114,IF($D114&lt;25,'Offroad Tiers EF'!$AD$6*$D114*$J114,IF($D114&lt;50,'Offroad Tiers EF'!$AD$7*$D114*$J114,IF($D114&lt;75,'Offroad Tiers EF'!$AD$8*$D114*$J114,IF($D114&lt;100,'Offroad Tiers EF'!$AD$9*$D114*$J114,IF($D114&lt;175,'Offroad Tiers EF'!$AD$10*$D114*$J114,IF($D114&lt;300,'Offroad Tiers EF'!$AD$11*$D114*$J114,IF($D114&lt;600,'Offroad Tiers EF'!$AD$12*$D114*$J114,"!"))))))))</f>
        <v>#REF!</v>
      </c>
      <c r="O114" s="165" t="e">
        <f>IF($D114&lt;11,'Offroad Tiers EF'!$AB$5*$D114*$J114,IF($D114&lt;25,'Offroad Tiers EF'!$AB$6*$D114*$J114,IF($D114&lt;50,'Offroad Tiers EF'!$AB$7*$D114*$J114,IF($D114&lt;75,'Offroad Tiers EF'!$AB$8*$D114*$J114,IF($D114&lt;100,'Offroad Tiers EF'!$AB$9*$D114*$J114,IF($D114&lt;175,'Offroad Tiers EF'!$AB$10*$D114*$J114,IF($D114&lt;300,'Offroad Tiers EF'!$AB$11*$D114*$J114,IF($D114&lt;600,'Offroad Tiers EF'!$AB$12*$D114*$J114,"!"))))))))</f>
        <v>#REF!</v>
      </c>
      <c r="P114" s="166">
        <v>166.13154606460668</v>
      </c>
      <c r="Q114" s="164">
        <f>'[7]Offroad SCAB EF'!J193</f>
        <v>1.7805359657133975E-2</v>
      </c>
      <c r="R114" s="166">
        <f t="shared" ref="R114:R115" si="41">Q114*$O$5</f>
        <v>7.9817129497497148E-3</v>
      </c>
      <c r="S114" s="167"/>
      <c r="T114" s="169"/>
      <c r="U114" s="169" t="e">
        <f t="shared" si="38"/>
        <v>#REF!</v>
      </c>
      <c r="V114" s="164" t="e">
        <f t="shared" si="40"/>
        <v>#REF!</v>
      </c>
      <c r="W114" s="166" t="e">
        <f t="shared" si="40"/>
        <v>#REF!</v>
      </c>
      <c r="X114" s="169" t="e">
        <f t="shared" si="39"/>
        <v>#REF!</v>
      </c>
      <c r="Y114" s="164">
        <f t="shared" si="39"/>
        <v>0.11023335495517125</v>
      </c>
      <c r="Z114" s="164" t="e">
        <f t="shared" si="39"/>
        <v>#REF!</v>
      </c>
      <c r="AA114" s="164" t="e">
        <f t="shared" si="39"/>
        <v>#REF!</v>
      </c>
      <c r="AB114" s="166">
        <f t="shared" si="39"/>
        <v>89.711034874887616</v>
      </c>
      <c r="AC114" s="164">
        <f t="shared" si="39"/>
        <v>9.6148942148523465E-3</v>
      </c>
      <c r="AD114" s="166">
        <f t="shared" si="39"/>
        <v>4.3101249928648461E-3</v>
      </c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  <c r="HQ114" s="151"/>
      <c r="HR114" s="151"/>
      <c r="HS114" s="151"/>
      <c r="HT114" s="151"/>
      <c r="HU114" s="151"/>
      <c r="HV114" s="151"/>
      <c r="HW114" s="151"/>
      <c r="HX114" s="151"/>
      <c r="HY114" s="151"/>
      <c r="HZ114" s="151"/>
      <c r="IA114" s="151"/>
      <c r="IB114" s="151"/>
      <c r="IC114" s="151"/>
      <c r="ID114" s="151"/>
      <c r="IE114" s="151"/>
      <c r="IF114" s="151"/>
      <c r="IG114" s="151"/>
      <c r="IH114" s="151"/>
      <c r="II114" s="151"/>
      <c r="IJ114" s="151"/>
      <c r="IK114" s="151"/>
      <c r="IL114" s="151"/>
      <c r="IM114" s="151"/>
      <c r="IN114" s="151"/>
      <c r="IO114" s="151"/>
      <c r="IP114" s="151"/>
      <c r="IQ114" s="151"/>
      <c r="IR114" s="151"/>
      <c r="IS114" s="151"/>
      <c r="IT114" s="151"/>
      <c r="IU114" s="151"/>
      <c r="IV114" s="151"/>
      <c r="IW114" s="151"/>
      <c r="IX114" s="151"/>
      <c r="IY114" s="151"/>
      <c r="IZ114" s="151"/>
      <c r="JA114" s="151"/>
      <c r="JB114" s="151"/>
      <c r="JC114" s="151"/>
      <c r="JD114" s="151"/>
      <c r="JE114" s="151"/>
      <c r="JF114" s="151"/>
      <c r="JG114" s="151"/>
      <c r="JH114" s="151"/>
      <c r="JI114" s="151"/>
      <c r="JJ114" s="151"/>
      <c r="JK114" s="151"/>
      <c r="JL114" s="151"/>
      <c r="JM114" s="151"/>
      <c r="JN114" s="151"/>
      <c r="JO114" s="151"/>
      <c r="JP114" s="151"/>
      <c r="JQ114" s="151"/>
      <c r="JR114" s="151"/>
      <c r="JS114" s="151"/>
      <c r="JT114" s="151"/>
      <c r="JU114" s="151"/>
      <c r="JV114" s="151"/>
      <c r="JW114" s="151"/>
      <c r="JX114" s="151"/>
      <c r="JY114" s="151"/>
      <c r="JZ114" s="151"/>
      <c r="KA114" s="151"/>
      <c r="KB114" s="151"/>
      <c r="KC114" s="151"/>
      <c r="KD114" s="151"/>
      <c r="KE114" s="151"/>
      <c r="KF114" s="151"/>
      <c r="KG114" s="151"/>
      <c r="KH114" s="151"/>
      <c r="KI114" s="151"/>
      <c r="KJ114" s="151"/>
      <c r="KK114" s="151"/>
      <c r="KL114" s="151"/>
      <c r="KM114" s="151"/>
      <c r="KN114" s="151"/>
      <c r="KO114" s="151"/>
      <c r="KP114" s="151"/>
      <c r="KQ114" s="151"/>
      <c r="KR114" s="151"/>
      <c r="KS114" s="151"/>
      <c r="KT114" s="151"/>
      <c r="KU114" s="151"/>
      <c r="KV114" s="151"/>
      <c r="KW114" s="151"/>
      <c r="KX114" s="151"/>
      <c r="KY114" s="151"/>
      <c r="KZ114" s="151"/>
      <c r="LA114" s="151"/>
      <c r="LB114" s="151"/>
      <c r="LC114" s="151"/>
      <c r="LD114" s="151"/>
      <c r="LE114" s="151"/>
      <c r="LF114" s="151"/>
      <c r="LG114" s="151"/>
      <c r="LH114" s="151"/>
      <c r="LI114" s="151"/>
      <c r="LJ114" s="151"/>
      <c r="LK114" s="151"/>
      <c r="LL114" s="151"/>
      <c r="LM114" s="151"/>
      <c r="LN114" s="151"/>
      <c r="LO114" s="151"/>
      <c r="LP114" s="151"/>
      <c r="LQ114" s="151"/>
      <c r="LR114" s="151"/>
      <c r="LS114" s="151"/>
      <c r="LT114" s="151"/>
      <c r="LU114" s="151"/>
      <c r="LV114" s="151"/>
      <c r="LW114" s="151"/>
      <c r="LX114" s="151"/>
      <c r="LY114" s="151"/>
      <c r="LZ114" s="151"/>
      <c r="MA114" s="151"/>
      <c r="MB114" s="151"/>
      <c r="MC114" s="151"/>
      <c r="MD114" s="151"/>
      <c r="ME114" s="151"/>
      <c r="MF114" s="151"/>
      <c r="MG114" s="151"/>
      <c r="MH114" s="151"/>
      <c r="MI114" s="151"/>
      <c r="MJ114" s="151"/>
      <c r="MK114" s="151"/>
      <c r="ML114" s="151"/>
      <c r="MM114" s="151"/>
      <c r="MN114" s="151"/>
      <c r="MO114" s="151"/>
      <c r="MP114" s="151"/>
      <c r="MQ114" s="151"/>
      <c r="MR114" s="151"/>
      <c r="MS114" s="151"/>
      <c r="MT114" s="151"/>
      <c r="MU114" s="151"/>
      <c r="MV114" s="151"/>
      <c r="MW114" s="151"/>
      <c r="MX114" s="151"/>
      <c r="MY114" s="151"/>
      <c r="MZ114" s="151"/>
      <c r="NA114" s="151"/>
      <c r="NB114" s="151"/>
      <c r="NC114" s="151"/>
      <c r="ND114" s="151"/>
      <c r="NE114" s="151"/>
      <c r="NF114" s="151"/>
      <c r="NG114" s="151"/>
      <c r="NH114" s="151"/>
      <c r="NI114" s="151"/>
      <c r="NJ114" s="151"/>
      <c r="NK114" s="151"/>
      <c r="NL114" s="151"/>
      <c r="NM114" s="151"/>
      <c r="NN114" s="151"/>
      <c r="NO114" s="151"/>
      <c r="NP114" s="151"/>
      <c r="NQ114" s="151"/>
      <c r="NR114" s="151"/>
      <c r="NS114" s="151"/>
      <c r="NT114" s="151"/>
      <c r="NU114" s="151"/>
      <c r="NV114" s="151"/>
      <c r="NW114" s="151"/>
      <c r="NX114" s="151"/>
      <c r="NY114" s="151"/>
      <c r="NZ114" s="151"/>
      <c r="OA114" s="151"/>
      <c r="OB114" s="151"/>
      <c r="OC114" s="151"/>
      <c r="OD114" s="151"/>
      <c r="OE114" s="151"/>
      <c r="OF114" s="151"/>
      <c r="OG114" s="151"/>
      <c r="OH114" s="151"/>
      <c r="OI114" s="151"/>
      <c r="OJ114" s="151"/>
      <c r="OK114" s="151"/>
      <c r="OL114" s="151"/>
      <c r="OM114" s="151"/>
      <c r="ON114" s="151"/>
      <c r="OO114" s="151"/>
      <c r="OP114" s="151"/>
      <c r="OQ114" s="151"/>
      <c r="OR114" s="151"/>
      <c r="OS114" s="151"/>
      <c r="OT114" s="151"/>
      <c r="OU114" s="151"/>
      <c r="OV114" s="151"/>
      <c r="OW114" s="151"/>
      <c r="OX114" s="151"/>
      <c r="OY114" s="151"/>
      <c r="OZ114" s="151"/>
      <c r="PA114" s="151"/>
      <c r="PB114" s="151"/>
      <c r="PC114" s="151"/>
      <c r="PD114" s="151"/>
      <c r="PE114" s="151"/>
      <c r="PF114" s="151"/>
      <c r="PG114" s="151"/>
      <c r="PH114" s="151"/>
      <c r="PI114" s="151"/>
      <c r="PJ114" s="151"/>
      <c r="PK114" s="151"/>
      <c r="PL114" s="151"/>
      <c r="PM114" s="151"/>
      <c r="PN114" s="151"/>
      <c r="PO114" s="151"/>
      <c r="PP114" s="151"/>
      <c r="PQ114" s="151"/>
      <c r="PR114" s="151"/>
      <c r="PS114" s="151"/>
      <c r="PT114" s="151"/>
      <c r="PU114" s="151"/>
      <c r="PV114" s="151"/>
      <c r="PW114" s="151"/>
      <c r="PX114" s="151"/>
      <c r="PY114" s="151"/>
      <c r="PZ114" s="151"/>
      <c r="QA114" s="151"/>
      <c r="QB114" s="151"/>
      <c r="QC114" s="151"/>
      <c r="QD114" s="151"/>
      <c r="QE114" s="151"/>
      <c r="QF114" s="151"/>
      <c r="QG114" s="151"/>
      <c r="QH114" s="151"/>
      <c r="QI114" s="151"/>
      <c r="QJ114" s="151"/>
      <c r="QK114" s="151"/>
      <c r="QL114" s="151"/>
      <c r="QM114" s="151"/>
      <c r="QN114" s="151"/>
      <c r="QO114" s="151"/>
      <c r="QP114" s="151"/>
      <c r="QQ114" s="151"/>
      <c r="QR114" s="151"/>
      <c r="QS114" s="151"/>
      <c r="QT114" s="151"/>
      <c r="QU114" s="151"/>
      <c r="QV114" s="151"/>
      <c r="QW114" s="151"/>
      <c r="QX114" s="151"/>
      <c r="QY114" s="151"/>
      <c r="QZ114" s="151"/>
      <c r="RA114" s="151"/>
      <c r="RB114" s="151"/>
      <c r="RC114" s="151"/>
      <c r="RD114" s="151"/>
      <c r="RE114" s="151"/>
      <c r="RF114" s="151"/>
      <c r="RG114" s="151"/>
      <c r="RH114" s="151"/>
      <c r="RI114" s="151"/>
      <c r="RJ114" s="151"/>
      <c r="RK114" s="151"/>
      <c r="RL114" s="151"/>
      <c r="RM114" s="151"/>
      <c r="RN114" s="151"/>
      <c r="RO114" s="151"/>
      <c r="RP114" s="151"/>
      <c r="RQ114" s="151"/>
      <c r="RR114" s="151"/>
      <c r="RS114" s="151"/>
      <c r="RT114" s="151"/>
      <c r="RU114" s="151"/>
      <c r="RV114" s="151"/>
      <c r="RW114" s="151"/>
      <c r="RX114" s="151"/>
      <c r="RY114" s="151"/>
      <c r="RZ114" s="151"/>
      <c r="SA114" s="151"/>
      <c r="SB114" s="151"/>
      <c r="SC114" s="151"/>
      <c r="SD114" s="151"/>
      <c r="SE114" s="151"/>
      <c r="SF114" s="151"/>
      <c r="SG114" s="151"/>
      <c r="SH114" s="151"/>
      <c r="SI114" s="151"/>
      <c r="SJ114" s="151"/>
      <c r="SK114" s="151"/>
      <c r="SL114" s="151"/>
      <c r="SM114" s="151"/>
      <c r="SN114" s="151"/>
      <c r="SO114" s="151"/>
      <c r="SP114" s="151"/>
      <c r="SQ114" s="151"/>
      <c r="SR114" s="151"/>
      <c r="SS114" s="151"/>
      <c r="ST114" s="151"/>
      <c r="SU114" s="151"/>
      <c r="SV114" s="151"/>
      <c r="SW114" s="151"/>
      <c r="SX114" s="151"/>
      <c r="SY114" s="151"/>
      <c r="SZ114" s="151"/>
      <c r="TA114" s="151"/>
      <c r="TB114" s="151"/>
      <c r="TC114" s="151"/>
      <c r="TD114" s="151"/>
      <c r="TE114" s="151"/>
      <c r="TF114" s="151"/>
      <c r="TG114" s="151"/>
      <c r="TH114" s="151"/>
      <c r="TI114" s="151"/>
      <c r="TJ114" s="151"/>
      <c r="TK114" s="151"/>
      <c r="TL114" s="151"/>
      <c r="TM114" s="151"/>
      <c r="TN114" s="151"/>
      <c r="TO114" s="151"/>
      <c r="TP114" s="151"/>
      <c r="TQ114" s="151"/>
      <c r="TR114" s="151"/>
      <c r="TS114" s="151"/>
      <c r="TT114" s="151"/>
      <c r="TU114" s="151"/>
      <c r="TV114" s="151"/>
      <c r="TW114" s="151"/>
      <c r="TX114" s="151"/>
      <c r="TY114" s="151"/>
      <c r="TZ114" s="151"/>
      <c r="UA114" s="151"/>
      <c r="UB114" s="151"/>
      <c r="UC114" s="151"/>
      <c r="UD114" s="151"/>
      <c r="UE114" s="151"/>
      <c r="UF114" s="151"/>
      <c r="UG114" s="151"/>
      <c r="UH114" s="151"/>
      <c r="UI114" s="151"/>
      <c r="UJ114" s="151"/>
      <c r="UK114" s="151"/>
      <c r="UL114" s="151"/>
      <c r="UM114" s="151"/>
      <c r="UN114" s="151"/>
      <c r="UO114" s="151"/>
      <c r="UP114" s="151"/>
      <c r="UQ114" s="151"/>
      <c r="UR114" s="151"/>
      <c r="US114" s="151"/>
      <c r="UT114" s="151"/>
      <c r="UU114" s="151"/>
      <c r="UV114" s="151"/>
      <c r="UW114" s="151"/>
      <c r="UX114" s="151"/>
      <c r="UY114" s="151"/>
      <c r="UZ114" s="151"/>
      <c r="VA114" s="151"/>
      <c r="VB114" s="151"/>
      <c r="VC114" s="151"/>
      <c r="VD114" s="151"/>
      <c r="VE114" s="151"/>
      <c r="VF114" s="151"/>
      <c r="VG114" s="151"/>
      <c r="VH114" s="151"/>
      <c r="VI114" s="151"/>
      <c r="VJ114" s="151"/>
      <c r="VK114" s="151"/>
      <c r="VL114" s="151"/>
      <c r="VM114" s="151"/>
      <c r="VN114" s="151"/>
      <c r="VO114" s="151"/>
      <c r="VP114" s="151"/>
      <c r="VQ114" s="151"/>
      <c r="VR114" s="151"/>
      <c r="VS114" s="151"/>
      <c r="VT114" s="151"/>
      <c r="VU114" s="151"/>
      <c r="VV114" s="151"/>
      <c r="VW114" s="151"/>
      <c r="VX114" s="151"/>
      <c r="VY114" s="151"/>
      <c r="VZ114" s="151"/>
      <c r="WA114" s="151"/>
      <c r="WB114" s="151"/>
      <c r="WC114" s="151"/>
      <c r="WD114" s="151"/>
      <c r="WE114" s="151"/>
      <c r="WF114" s="151"/>
      <c r="WG114" s="151"/>
      <c r="WH114" s="151"/>
      <c r="WI114" s="151"/>
      <c r="WJ114" s="151"/>
      <c r="WK114" s="151"/>
      <c r="WL114" s="151"/>
      <c r="WM114" s="151"/>
      <c r="WN114" s="151"/>
      <c r="WO114" s="151"/>
      <c r="WP114" s="151"/>
      <c r="WQ114" s="151"/>
      <c r="WR114" s="151"/>
      <c r="WS114" s="151"/>
      <c r="WT114" s="151"/>
      <c r="WU114" s="151"/>
      <c r="WV114" s="151"/>
      <c r="WW114" s="151"/>
      <c r="WX114" s="151"/>
      <c r="WY114" s="151"/>
      <c r="WZ114" s="151"/>
      <c r="XA114" s="151"/>
      <c r="XB114" s="151"/>
      <c r="XC114" s="151"/>
      <c r="XD114" s="151"/>
      <c r="XE114" s="151"/>
      <c r="XF114" s="151"/>
      <c r="XG114" s="151"/>
      <c r="XH114" s="151"/>
      <c r="XI114" s="151"/>
      <c r="XJ114" s="151"/>
      <c r="XK114" s="151"/>
      <c r="XL114" s="151"/>
      <c r="XM114" s="151"/>
      <c r="XN114" s="151"/>
      <c r="XO114" s="151"/>
      <c r="XP114" s="151"/>
      <c r="XQ114" s="151"/>
      <c r="XR114" s="151"/>
      <c r="XS114" s="151"/>
      <c r="XT114" s="151"/>
      <c r="XU114" s="151"/>
      <c r="XV114" s="151"/>
      <c r="XW114" s="151"/>
      <c r="XX114" s="151"/>
      <c r="XY114" s="151"/>
      <c r="XZ114" s="151"/>
      <c r="YA114" s="151"/>
      <c r="YB114" s="151"/>
      <c r="YC114" s="151"/>
      <c r="YD114" s="151"/>
      <c r="YE114" s="151"/>
      <c r="YF114" s="151"/>
      <c r="YG114" s="151"/>
      <c r="YH114" s="151"/>
      <c r="YI114" s="151"/>
      <c r="YJ114" s="151"/>
      <c r="YK114" s="151"/>
      <c r="YL114" s="151"/>
      <c r="YM114" s="151"/>
      <c r="YN114" s="151"/>
      <c r="YO114" s="151"/>
      <c r="YP114" s="151"/>
      <c r="YQ114" s="151"/>
      <c r="YR114" s="151"/>
      <c r="YS114" s="151"/>
      <c r="YT114" s="151"/>
      <c r="YU114" s="151"/>
      <c r="YV114" s="151"/>
      <c r="YW114" s="151"/>
      <c r="YX114" s="151"/>
      <c r="YY114" s="151"/>
      <c r="YZ114" s="151"/>
      <c r="ZA114" s="151"/>
      <c r="ZB114" s="151"/>
      <c r="ZC114" s="151"/>
      <c r="ZD114" s="151"/>
      <c r="ZE114" s="151"/>
      <c r="ZF114" s="151"/>
      <c r="ZG114" s="151"/>
      <c r="ZH114" s="151"/>
      <c r="ZI114" s="151"/>
      <c r="ZJ114" s="151"/>
      <c r="ZK114" s="151"/>
      <c r="ZL114" s="151"/>
      <c r="ZM114" s="151"/>
      <c r="ZN114" s="151"/>
      <c r="ZO114" s="151"/>
      <c r="ZP114" s="151"/>
      <c r="ZQ114" s="151"/>
      <c r="ZR114" s="151"/>
      <c r="ZS114" s="151"/>
      <c r="ZT114" s="151"/>
      <c r="ZU114" s="151"/>
      <c r="ZV114" s="151"/>
      <c r="ZW114" s="151"/>
      <c r="ZX114" s="151"/>
      <c r="ZY114" s="151"/>
      <c r="ZZ114" s="151"/>
      <c r="AAA114" s="151"/>
      <c r="AAB114" s="151"/>
      <c r="AAC114" s="151"/>
      <c r="AAD114" s="151"/>
      <c r="AAE114" s="151"/>
      <c r="AAF114" s="151"/>
      <c r="AAG114" s="151"/>
      <c r="AAH114" s="151"/>
      <c r="AAI114" s="151"/>
      <c r="AAJ114" s="151"/>
      <c r="AAK114" s="151"/>
      <c r="AAL114" s="151"/>
      <c r="AAM114" s="151"/>
      <c r="AAN114" s="151"/>
      <c r="AAO114" s="151"/>
      <c r="AAP114" s="151"/>
      <c r="AAQ114" s="151"/>
      <c r="AAR114" s="151"/>
      <c r="AAS114" s="151"/>
      <c r="AAT114" s="151"/>
      <c r="AAU114" s="151"/>
      <c r="AAV114" s="151"/>
      <c r="AAW114" s="151"/>
      <c r="AAX114" s="151"/>
      <c r="AAY114" s="151"/>
      <c r="AAZ114" s="151"/>
      <c r="ABA114" s="151"/>
      <c r="ABB114" s="151"/>
      <c r="ABC114" s="151"/>
      <c r="ABD114" s="151"/>
      <c r="ABE114" s="151"/>
      <c r="ABF114" s="151"/>
      <c r="ABG114" s="151"/>
      <c r="ABH114" s="151"/>
      <c r="ABI114" s="151"/>
      <c r="ABJ114" s="151"/>
      <c r="ABK114" s="151"/>
      <c r="ABL114" s="151"/>
      <c r="ABM114" s="151"/>
      <c r="ABN114" s="151"/>
      <c r="ABO114" s="151"/>
      <c r="ABP114" s="151"/>
      <c r="ABQ114" s="151"/>
      <c r="ABR114" s="151"/>
      <c r="ABS114" s="151"/>
      <c r="ABT114" s="151"/>
      <c r="ABU114" s="151"/>
      <c r="ABV114" s="151"/>
      <c r="ABW114" s="151"/>
      <c r="ABX114" s="151"/>
      <c r="ABY114" s="151"/>
      <c r="ABZ114" s="151"/>
      <c r="ACA114" s="151"/>
      <c r="ACB114" s="151"/>
      <c r="ACC114" s="151"/>
      <c r="ACD114" s="151"/>
      <c r="ACE114" s="151"/>
      <c r="ACF114" s="151"/>
      <c r="ACG114" s="151"/>
      <c r="ACH114" s="151"/>
      <c r="ACI114" s="151"/>
      <c r="ACJ114" s="151"/>
      <c r="ACK114" s="151"/>
      <c r="ACL114" s="151"/>
      <c r="ACM114" s="151"/>
      <c r="ACN114" s="151"/>
      <c r="ACO114" s="151"/>
      <c r="ACP114" s="151"/>
      <c r="ACQ114" s="151"/>
      <c r="ACR114" s="151"/>
      <c r="ACS114" s="151"/>
      <c r="ACT114" s="151"/>
      <c r="ACU114" s="151"/>
      <c r="ACV114" s="151"/>
      <c r="ACW114" s="151"/>
      <c r="ACX114" s="151"/>
      <c r="ACY114" s="151"/>
      <c r="ACZ114" s="151"/>
      <c r="ADA114" s="151"/>
      <c r="ADB114" s="151"/>
      <c r="ADC114" s="151"/>
      <c r="ADD114" s="151"/>
      <c r="ADE114" s="151"/>
      <c r="ADF114" s="151"/>
      <c r="ADG114" s="151"/>
      <c r="ADH114" s="151"/>
      <c r="ADI114" s="151"/>
      <c r="ADJ114" s="151"/>
      <c r="ADK114" s="151"/>
      <c r="ADL114" s="151"/>
      <c r="ADM114" s="151"/>
      <c r="ADN114" s="151"/>
      <c r="ADO114" s="151"/>
      <c r="ADP114" s="151"/>
      <c r="ADQ114" s="151"/>
      <c r="ADR114" s="151"/>
      <c r="ADS114" s="151"/>
      <c r="ADT114" s="151"/>
      <c r="ADU114" s="151"/>
      <c r="ADV114" s="151"/>
      <c r="ADW114" s="151"/>
      <c r="ADX114" s="151"/>
      <c r="ADY114" s="151"/>
      <c r="ADZ114" s="151"/>
      <c r="AEA114" s="151"/>
      <c r="AEB114" s="151"/>
      <c r="AEC114" s="151"/>
      <c r="AED114" s="151"/>
      <c r="AEE114" s="151"/>
      <c r="AEF114" s="151"/>
      <c r="AEG114" s="151"/>
      <c r="AEH114" s="151"/>
      <c r="AEI114" s="151"/>
      <c r="AEJ114" s="151"/>
      <c r="AEK114" s="151"/>
      <c r="AEL114" s="151"/>
      <c r="AEM114" s="151"/>
      <c r="AEN114" s="151"/>
      <c r="AEO114" s="151"/>
      <c r="AEP114" s="151"/>
      <c r="AEQ114" s="151"/>
      <c r="AER114" s="151"/>
      <c r="AES114" s="151"/>
      <c r="AET114" s="151"/>
      <c r="AEU114" s="151"/>
      <c r="AEV114" s="151"/>
      <c r="AEW114" s="151"/>
      <c r="AEX114" s="151"/>
      <c r="AEY114" s="151"/>
      <c r="AEZ114" s="151"/>
      <c r="AFA114" s="151"/>
      <c r="AFB114" s="151"/>
      <c r="AFC114" s="151"/>
      <c r="AFD114" s="151"/>
      <c r="AFE114" s="151"/>
      <c r="AFF114" s="151"/>
      <c r="AFG114" s="151"/>
      <c r="AFH114" s="151"/>
      <c r="AFI114" s="151"/>
      <c r="AFJ114" s="151"/>
      <c r="AFK114" s="151"/>
      <c r="AFL114" s="151"/>
      <c r="AFM114" s="151"/>
      <c r="AFN114" s="151"/>
      <c r="AFO114" s="151"/>
      <c r="AFP114" s="151"/>
      <c r="AFQ114" s="151"/>
      <c r="AFR114" s="151"/>
      <c r="AFS114" s="151"/>
      <c r="AFT114" s="151"/>
      <c r="AFU114" s="151"/>
      <c r="AFV114" s="151"/>
      <c r="AFW114" s="151"/>
      <c r="AFX114" s="151"/>
      <c r="AFY114" s="151"/>
      <c r="AFZ114" s="151"/>
      <c r="AGA114" s="151"/>
      <c r="AGB114" s="151"/>
      <c r="AGC114" s="151"/>
      <c r="AGD114" s="151"/>
      <c r="AGE114" s="151"/>
      <c r="AGF114" s="151"/>
      <c r="AGG114" s="151"/>
      <c r="AGH114" s="151"/>
      <c r="AGI114" s="151"/>
      <c r="AGJ114" s="151"/>
      <c r="AGK114" s="151"/>
      <c r="AGL114" s="151"/>
      <c r="AGM114" s="151"/>
      <c r="AGN114" s="151"/>
      <c r="AGO114" s="151"/>
      <c r="AGP114" s="151"/>
      <c r="AGQ114" s="151"/>
      <c r="AGR114" s="151"/>
      <c r="AGS114" s="151"/>
      <c r="AGT114" s="151"/>
      <c r="AGU114" s="151"/>
      <c r="AGV114" s="151"/>
      <c r="AGW114" s="151"/>
      <c r="AGX114" s="151"/>
      <c r="AGY114" s="151"/>
      <c r="AGZ114" s="151"/>
      <c r="AHA114" s="151"/>
      <c r="AHB114" s="151"/>
      <c r="AHC114" s="151"/>
      <c r="AHD114" s="151"/>
      <c r="AHE114" s="151"/>
      <c r="AHF114" s="151"/>
      <c r="AHG114" s="151"/>
      <c r="AHH114" s="151"/>
      <c r="AHI114" s="151"/>
      <c r="AHJ114" s="151"/>
      <c r="AHK114" s="151"/>
      <c r="AHL114" s="151"/>
      <c r="AHM114" s="151"/>
      <c r="AHN114" s="151"/>
      <c r="AHO114" s="151"/>
      <c r="AHP114" s="151"/>
      <c r="AHQ114" s="151"/>
      <c r="AHR114" s="151"/>
      <c r="AHS114" s="151"/>
      <c r="AHT114" s="151"/>
      <c r="AHU114" s="151"/>
      <c r="AHV114" s="151"/>
      <c r="AHW114" s="151"/>
      <c r="AHX114" s="151"/>
      <c r="AHY114" s="151"/>
      <c r="AHZ114" s="151"/>
      <c r="AIA114" s="151"/>
      <c r="AIB114" s="151"/>
      <c r="AIC114" s="151"/>
      <c r="AID114" s="151"/>
      <c r="AIE114" s="151"/>
      <c r="AIF114" s="151"/>
      <c r="AIG114" s="151"/>
      <c r="AIH114" s="151"/>
      <c r="AII114" s="151"/>
      <c r="AIJ114" s="151"/>
      <c r="AIK114" s="151"/>
      <c r="AIL114" s="151"/>
      <c r="AIM114" s="151"/>
      <c r="AIN114" s="151"/>
      <c r="AIO114" s="151"/>
      <c r="AIP114" s="151"/>
      <c r="AIQ114" s="151"/>
      <c r="AIR114" s="151"/>
      <c r="AIS114" s="151"/>
      <c r="AIT114" s="151"/>
      <c r="AIU114" s="151"/>
      <c r="AIV114" s="151"/>
      <c r="AIW114" s="151"/>
      <c r="AIX114" s="151"/>
      <c r="AIY114" s="151"/>
      <c r="AIZ114" s="151"/>
      <c r="AJA114" s="151"/>
      <c r="AJB114" s="151"/>
      <c r="AJC114" s="151"/>
      <c r="AJD114" s="151"/>
      <c r="AJE114" s="151"/>
      <c r="AJF114" s="151"/>
      <c r="AJG114" s="151"/>
      <c r="AJH114" s="151"/>
      <c r="AJI114" s="151"/>
      <c r="AJJ114" s="151"/>
      <c r="AJK114" s="151"/>
      <c r="AJL114" s="151"/>
      <c r="AJM114" s="151"/>
      <c r="AJN114" s="151"/>
      <c r="AJO114" s="151"/>
      <c r="AJP114" s="151"/>
      <c r="AJQ114" s="151"/>
      <c r="AJR114" s="151"/>
      <c r="AJS114" s="151"/>
      <c r="AJT114" s="151"/>
      <c r="AJU114" s="151"/>
      <c r="AJV114" s="151"/>
      <c r="AJW114" s="151"/>
      <c r="AJX114" s="151"/>
      <c r="AJY114" s="151"/>
      <c r="AJZ114" s="151"/>
      <c r="AKA114" s="151"/>
      <c r="AKB114" s="151"/>
      <c r="AKC114" s="151"/>
      <c r="AKD114" s="151"/>
      <c r="AKE114" s="151"/>
      <c r="AKF114" s="151"/>
      <c r="AKG114" s="151"/>
      <c r="AKH114" s="151"/>
      <c r="AKI114" s="151"/>
      <c r="AKJ114" s="151"/>
      <c r="AKK114" s="151"/>
      <c r="AKL114" s="151"/>
      <c r="AKM114" s="151"/>
      <c r="AKN114" s="151"/>
      <c r="AKO114" s="151"/>
      <c r="AKP114" s="151"/>
      <c r="AKQ114" s="151"/>
      <c r="AKR114" s="151"/>
      <c r="AKS114" s="151"/>
      <c r="AKT114" s="151"/>
      <c r="AKU114" s="151"/>
      <c r="AKV114" s="151"/>
      <c r="AKW114" s="151"/>
      <c r="AKX114" s="151"/>
      <c r="AKY114" s="151"/>
      <c r="AKZ114" s="151"/>
      <c r="ALA114" s="151"/>
      <c r="ALB114" s="151"/>
      <c r="ALC114" s="151"/>
      <c r="ALD114" s="151"/>
      <c r="ALE114" s="151"/>
      <c r="ALF114" s="151"/>
      <c r="ALG114" s="151"/>
      <c r="ALH114" s="151"/>
      <c r="ALI114" s="151"/>
      <c r="ALJ114" s="151"/>
      <c r="ALK114" s="151"/>
      <c r="ALL114" s="151"/>
      <c r="ALM114" s="151"/>
      <c r="ALN114" s="151"/>
      <c r="ALO114" s="151"/>
      <c r="ALP114" s="151"/>
      <c r="ALQ114" s="151"/>
      <c r="ALR114" s="151"/>
      <c r="ALS114" s="151"/>
      <c r="ALT114" s="151"/>
      <c r="ALU114" s="151"/>
      <c r="ALV114" s="151"/>
      <c r="ALW114" s="151"/>
      <c r="ALX114" s="151"/>
      <c r="ALY114" s="151"/>
      <c r="ALZ114" s="151"/>
      <c r="AMA114" s="151"/>
      <c r="AMB114" s="151"/>
      <c r="AMC114" s="151"/>
      <c r="AMD114" s="151"/>
      <c r="AME114" s="151"/>
      <c r="AMF114" s="151"/>
      <c r="AMG114" s="151"/>
      <c r="AMH114" s="151"/>
      <c r="AMI114" s="151"/>
      <c r="AMJ114" s="151"/>
      <c r="AMK114" s="151"/>
      <c r="AML114" s="151"/>
      <c r="AMM114" s="151"/>
      <c r="AMN114" s="151"/>
      <c r="AMO114" s="151"/>
      <c r="AMP114" s="151"/>
      <c r="AMQ114" s="151"/>
      <c r="AMR114" s="151"/>
      <c r="AMS114" s="151"/>
      <c r="AMT114" s="151"/>
      <c r="AMU114" s="151"/>
      <c r="AMV114" s="151"/>
      <c r="AMW114" s="151"/>
      <c r="AMX114" s="151"/>
      <c r="AMY114" s="151"/>
      <c r="AMZ114" s="151"/>
      <c r="ANA114" s="151"/>
      <c r="ANB114" s="151"/>
      <c r="ANC114" s="151"/>
      <c r="AND114" s="151"/>
      <c r="ANE114" s="151"/>
      <c r="ANF114" s="151"/>
      <c r="ANG114" s="151"/>
      <c r="ANH114" s="151"/>
      <c r="ANI114" s="151"/>
      <c r="ANJ114" s="151"/>
      <c r="ANK114" s="151"/>
      <c r="ANL114" s="151"/>
      <c r="ANM114" s="151"/>
      <c r="ANN114" s="151"/>
      <c r="ANO114" s="151"/>
      <c r="ANP114" s="151"/>
      <c r="ANQ114" s="151"/>
      <c r="ANR114" s="151"/>
      <c r="ANS114" s="151"/>
      <c r="ANT114" s="151"/>
      <c r="ANU114" s="151"/>
      <c r="ANV114" s="151"/>
      <c r="ANW114" s="151"/>
      <c r="ANX114" s="151"/>
      <c r="ANY114" s="151"/>
      <c r="ANZ114" s="151"/>
      <c r="AOA114" s="151"/>
      <c r="AOB114" s="151"/>
      <c r="AOC114" s="151"/>
      <c r="AOD114" s="151"/>
      <c r="AOE114" s="151"/>
      <c r="AOF114" s="151"/>
      <c r="AOG114" s="151"/>
      <c r="AOH114" s="151"/>
      <c r="AOI114" s="151"/>
      <c r="AOJ114" s="151"/>
      <c r="AOK114" s="151"/>
      <c r="AOL114" s="151"/>
      <c r="AOM114" s="151"/>
      <c r="AON114" s="151"/>
      <c r="AOO114" s="151"/>
      <c r="AOP114" s="151"/>
      <c r="AOQ114" s="151"/>
      <c r="AOR114" s="151"/>
      <c r="AOS114" s="151"/>
      <c r="AOT114" s="151"/>
      <c r="AOU114" s="151"/>
      <c r="AOV114" s="151"/>
      <c r="AOW114" s="151"/>
      <c r="AOX114" s="151"/>
      <c r="AOY114" s="151"/>
      <c r="AOZ114" s="151"/>
      <c r="APA114" s="151"/>
      <c r="APB114" s="151"/>
      <c r="APC114" s="151"/>
      <c r="APD114" s="151"/>
      <c r="APE114" s="151"/>
      <c r="APF114" s="151"/>
      <c r="APG114" s="151"/>
      <c r="APH114" s="151"/>
      <c r="API114" s="151"/>
      <c r="APJ114" s="151"/>
      <c r="APK114" s="151"/>
      <c r="APL114" s="151"/>
      <c r="APM114" s="151"/>
      <c r="APN114" s="151"/>
      <c r="APO114" s="151"/>
      <c r="APP114" s="151"/>
      <c r="APQ114" s="151"/>
      <c r="APR114" s="151"/>
      <c r="APS114" s="151"/>
      <c r="APT114" s="151"/>
      <c r="APU114" s="151"/>
      <c r="APV114" s="151"/>
      <c r="APW114" s="151"/>
      <c r="APX114" s="151"/>
      <c r="APY114" s="151"/>
      <c r="APZ114" s="151"/>
      <c r="AQA114" s="151"/>
      <c r="AQB114" s="151"/>
      <c r="AQC114" s="151"/>
      <c r="AQD114" s="151"/>
      <c r="AQE114" s="151"/>
      <c r="AQF114" s="151"/>
      <c r="AQG114" s="151"/>
      <c r="AQH114" s="151"/>
      <c r="AQI114" s="151"/>
      <c r="AQJ114" s="151"/>
      <c r="AQK114" s="151"/>
      <c r="AQL114" s="151"/>
      <c r="AQM114" s="151"/>
      <c r="AQN114" s="151"/>
      <c r="AQO114" s="151"/>
      <c r="AQP114" s="151"/>
      <c r="AQQ114" s="151"/>
      <c r="AQR114" s="151"/>
      <c r="AQS114" s="151"/>
      <c r="AQT114" s="151"/>
      <c r="AQU114" s="151"/>
      <c r="AQV114" s="151"/>
      <c r="AQW114" s="151"/>
      <c r="AQX114" s="151"/>
      <c r="AQY114" s="151"/>
      <c r="AQZ114" s="151"/>
      <c r="ARA114" s="151"/>
      <c r="ARB114" s="151"/>
      <c r="ARC114" s="151"/>
      <c r="ARD114" s="151"/>
      <c r="ARE114" s="151"/>
      <c r="ARF114" s="151"/>
      <c r="ARG114" s="151"/>
      <c r="ARH114" s="151"/>
      <c r="ARI114" s="151"/>
      <c r="ARJ114" s="151"/>
      <c r="ARK114" s="151"/>
      <c r="ARL114" s="151"/>
      <c r="ARM114" s="151"/>
      <c r="ARN114" s="151"/>
      <c r="ARO114" s="151"/>
      <c r="ARP114" s="151"/>
      <c r="ARQ114" s="151"/>
      <c r="ARR114" s="151"/>
      <c r="ARS114" s="151"/>
      <c r="ART114" s="151"/>
      <c r="ARU114" s="151"/>
      <c r="ARV114" s="151"/>
      <c r="ARW114" s="151"/>
      <c r="ARX114" s="151"/>
      <c r="ARY114" s="151"/>
      <c r="ARZ114" s="151"/>
      <c r="ASA114" s="151"/>
      <c r="ASB114" s="151"/>
      <c r="ASC114" s="151"/>
      <c r="ASD114" s="151"/>
      <c r="ASE114" s="151"/>
      <c r="ASF114" s="151"/>
      <c r="ASG114" s="151"/>
      <c r="ASH114" s="151"/>
      <c r="ASI114" s="151"/>
      <c r="ASJ114" s="151"/>
      <c r="ASK114" s="151"/>
      <c r="ASL114" s="151"/>
      <c r="ASM114" s="151"/>
      <c r="ASN114" s="151"/>
      <c r="ASO114" s="151"/>
      <c r="ASP114" s="151"/>
      <c r="ASQ114" s="151"/>
      <c r="ASR114" s="151"/>
      <c r="ASS114" s="151"/>
      <c r="AST114" s="151"/>
      <c r="ASU114" s="151"/>
      <c r="ASV114" s="151"/>
      <c r="ASW114" s="151"/>
      <c r="ASX114" s="151"/>
      <c r="ASY114" s="151"/>
      <c r="ASZ114" s="151"/>
      <c r="ATA114" s="151"/>
      <c r="ATB114" s="151"/>
      <c r="ATC114" s="151"/>
      <c r="ATD114" s="151"/>
      <c r="ATE114" s="151"/>
      <c r="ATF114" s="151"/>
      <c r="ATG114" s="151"/>
      <c r="ATH114" s="151"/>
      <c r="ATI114" s="151"/>
      <c r="ATJ114" s="151"/>
      <c r="ATK114" s="151"/>
      <c r="ATL114" s="151"/>
      <c r="ATM114" s="151"/>
      <c r="ATN114" s="151"/>
      <c r="ATO114" s="151"/>
      <c r="ATP114" s="151"/>
      <c r="ATQ114" s="151"/>
      <c r="ATR114" s="151"/>
      <c r="ATS114" s="151"/>
      <c r="ATT114" s="151"/>
      <c r="ATU114" s="151"/>
      <c r="ATV114" s="151"/>
      <c r="ATW114" s="151"/>
      <c r="ATX114" s="151"/>
      <c r="ATY114" s="151"/>
      <c r="ATZ114" s="151"/>
      <c r="AUA114" s="151"/>
      <c r="AUB114" s="151"/>
      <c r="AUC114" s="151"/>
      <c r="AUD114" s="151"/>
      <c r="AUE114" s="151"/>
      <c r="AUF114" s="151"/>
      <c r="AUG114" s="151"/>
      <c r="AUH114" s="151"/>
      <c r="AUI114" s="151"/>
      <c r="AUJ114" s="151"/>
      <c r="AUK114" s="151"/>
      <c r="AUL114" s="151"/>
      <c r="AUM114" s="151"/>
      <c r="AUN114" s="151"/>
      <c r="AUO114" s="151"/>
      <c r="AUP114" s="151"/>
      <c r="AUQ114" s="151"/>
      <c r="AUR114" s="151"/>
      <c r="AUS114" s="151"/>
      <c r="AUT114" s="151"/>
      <c r="AUU114" s="151"/>
      <c r="AUV114" s="151"/>
      <c r="AUW114" s="151"/>
      <c r="AUX114" s="151"/>
      <c r="AUY114" s="151"/>
      <c r="AUZ114" s="151"/>
      <c r="AVA114" s="151"/>
      <c r="AVB114" s="151"/>
      <c r="AVC114" s="151"/>
      <c r="AVD114" s="151"/>
      <c r="AVE114" s="151"/>
      <c r="AVF114" s="151"/>
      <c r="AVG114" s="151"/>
      <c r="AVH114" s="151"/>
      <c r="AVI114" s="151"/>
      <c r="AVJ114" s="151"/>
      <c r="AVK114" s="151"/>
      <c r="AVL114" s="151"/>
      <c r="AVM114" s="151"/>
      <c r="AVN114" s="151"/>
      <c r="AVO114" s="151"/>
      <c r="AVP114" s="151"/>
      <c r="AVQ114" s="151"/>
      <c r="AVR114" s="151"/>
      <c r="AVS114" s="151"/>
      <c r="AVT114" s="151"/>
      <c r="AVU114" s="151"/>
      <c r="AVV114" s="151"/>
      <c r="AVW114" s="151"/>
      <c r="AVX114" s="151"/>
      <c r="AVY114" s="151"/>
      <c r="AVZ114" s="151"/>
      <c r="AWA114" s="151"/>
      <c r="AWB114" s="151"/>
      <c r="AWC114" s="151"/>
      <c r="AWD114" s="151"/>
      <c r="AWE114" s="151"/>
      <c r="AWF114" s="151"/>
      <c r="AWG114" s="151"/>
      <c r="AWH114" s="151"/>
      <c r="AWI114" s="151"/>
      <c r="AWJ114" s="151"/>
      <c r="AWK114" s="151"/>
      <c r="AWL114" s="151"/>
      <c r="AWM114" s="151"/>
      <c r="AWN114" s="151"/>
      <c r="AWO114" s="151"/>
      <c r="AWP114" s="151"/>
      <c r="AWQ114" s="151"/>
      <c r="AWR114" s="151"/>
      <c r="AWS114" s="151"/>
      <c r="AWT114" s="151"/>
      <c r="AWU114" s="151"/>
      <c r="AWV114" s="151"/>
      <c r="AWW114" s="151"/>
      <c r="AWX114" s="151"/>
      <c r="AWY114" s="151"/>
      <c r="AWZ114" s="151"/>
      <c r="AXA114" s="151"/>
      <c r="AXB114" s="151"/>
      <c r="AXC114" s="151"/>
      <c r="AXD114" s="151"/>
      <c r="AXE114" s="151"/>
      <c r="AXF114" s="151"/>
      <c r="AXG114" s="151"/>
      <c r="AXH114" s="151"/>
      <c r="AXI114" s="151"/>
      <c r="AXJ114" s="151"/>
      <c r="AXK114" s="151"/>
      <c r="AXL114" s="151"/>
      <c r="AXM114" s="151"/>
      <c r="AXN114" s="151"/>
      <c r="AXO114" s="151"/>
      <c r="AXP114" s="151"/>
      <c r="AXQ114" s="151"/>
      <c r="AXR114" s="151"/>
      <c r="AXS114" s="151"/>
      <c r="AXT114" s="151"/>
      <c r="AXU114" s="151"/>
      <c r="AXV114" s="151"/>
      <c r="AXW114" s="151"/>
      <c r="AXX114" s="151"/>
      <c r="AXY114" s="151"/>
      <c r="AXZ114" s="151"/>
      <c r="AYA114" s="151"/>
      <c r="AYB114" s="151"/>
      <c r="AYC114" s="151"/>
      <c r="AYD114" s="151"/>
      <c r="AYE114" s="151"/>
      <c r="AYF114" s="151"/>
      <c r="AYG114" s="151"/>
      <c r="AYH114" s="151"/>
      <c r="AYI114" s="151"/>
      <c r="AYJ114" s="151"/>
      <c r="AYK114" s="151"/>
      <c r="AYL114" s="151"/>
      <c r="AYM114" s="151"/>
      <c r="AYN114" s="151"/>
      <c r="AYO114" s="151"/>
      <c r="AYP114" s="151"/>
      <c r="AYQ114" s="151"/>
      <c r="AYR114" s="151"/>
      <c r="AYS114" s="151"/>
      <c r="AYT114" s="151"/>
      <c r="AYU114" s="151"/>
      <c r="AYV114" s="151"/>
      <c r="AYW114" s="151"/>
      <c r="AYX114" s="151"/>
      <c r="AYY114" s="151"/>
      <c r="AYZ114" s="151"/>
      <c r="AZA114" s="151"/>
      <c r="AZB114" s="151"/>
      <c r="AZC114" s="151"/>
      <c r="AZD114" s="151"/>
      <c r="AZE114" s="151"/>
      <c r="AZF114" s="151"/>
      <c r="AZG114" s="151"/>
      <c r="AZH114" s="151"/>
      <c r="AZI114" s="151"/>
      <c r="AZJ114" s="151"/>
      <c r="AZK114" s="151"/>
      <c r="AZL114" s="151"/>
      <c r="AZM114" s="151"/>
      <c r="AZN114" s="151"/>
      <c r="AZO114" s="151"/>
      <c r="AZP114" s="151"/>
      <c r="AZQ114" s="151"/>
      <c r="AZR114" s="151"/>
      <c r="AZS114" s="151"/>
      <c r="AZT114" s="151"/>
      <c r="AZU114" s="151"/>
      <c r="AZV114" s="151"/>
      <c r="AZW114" s="151"/>
      <c r="AZX114" s="151"/>
      <c r="AZY114" s="151"/>
      <c r="AZZ114" s="151"/>
      <c r="BAA114" s="151"/>
      <c r="BAB114" s="151"/>
      <c r="BAC114" s="151"/>
      <c r="BAD114" s="151"/>
      <c r="BAE114" s="151"/>
      <c r="BAF114" s="151"/>
      <c r="BAG114" s="151"/>
      <c r="BAH114" s="151"/>
      <c r="BAI114" s="151"/>
      <c r="BAJ114" s="151"/>
      <c r="BAK114" s="151"/>
      <c r="BAL114" s="151"/>
      <c r="BAM114" s="151"/>
      <c r="BAN114" s="151"/>
      <c r="BAO114" s="151"/>
      <c r="BAP114" s="151"/>
      <c r="BAQ114" s="151"/>
      <c r="BAR114" s="151"/>
      <c r="BAS114" s="151"/>
      <c r="BAT114" s="151"/>
      <c r="BAU114" s="151"/>
      <c r="BAV114" s="151"/>
      <c r="BAW114" s="151"/>
      <c r="BAX114" s="151"/>
      <c r="BAY114" s="151"/>
      <c r="BAZ114" s="151"/>
      <c r="BBA114" s="151"/>
      <c r="BBB114" s="151"/>
      <c r="BBC114" s="151"/>
      <c r="BBD114" s="151"/>
      <c r="BBE114" s="151"/>
      <c r="BBF114" s="151"/>
      <c r="BBG114" s="151"/>
      <c r="BBH114" s="151"/>
      <c r="BBI114" s="151"/>
      <c r="BBJ114" s="151"/>
      <c r="BBK114" s="151"/>
      <c r="BBL114" s="151"/>
      <c r="BBM114" s="151"/>
      <c r="BBN114" s="151"/>
      <c r="BBO114" s="151"/>
      <c r="BBP114" s="151"/>
      <c r="BBQ114" s="151"/>
      <c r="BBR114" s="151"/>
      <c r="BBS114" s="151"/>
      <c r="BBT114" s="151"/>
      <c r="BBU114" s="151"/>
      <c r="BBV114" s="151"/>
      <c r="BBW114" s="151"/>
      <c r="BBX114" s="151"/>
      <c r="BBY114" s="151"/>
      <c r="BBZ114" s="151"/>
      <c r="BCA114" s="151"/>
      <c r="BCB114" s="151"/>
      <c r="BCC114" s="151"/>
      <c r="BCD114" s="151"/>
      <c r="BCE114" s="151"/>
      <c r="BCF114" s="151"/>
      <c r="BCG114" s="151"/>
      <c r="BCH114" s="151"/>
      <c r="BCI114" s="151"/>
      <c r="BCJ114" s="151"/>
      <c r="BCK114" s="151"/>
      <c r="BCL114" s="151"/>
      <c r="BCM114" s="151"/>
      <c r="BCN114" s="151"/>
      <c r="BCO114" s="151"/>
      <c r="BCP114" s="151"/>
      <c r="BCQ114" s="151"/>
      <c r="BCR114" s="151"/>
      <c r="BCS114" s="151"/>
      <c r="BCT114" s="151"/>
      <c r="BCU114" s="151"/>
      <c r="BCV114" s="151"/>
      <c r="BCW114" s="151"/>
      <c r="BCX114" s="151"/>
      <c r="BCY114" s="151"/>
      <c r="BCZ114" s="151"/>
      <c r="BDA114" s="151"/>
      <c r="BDB114" s="151"/>
      <c r="BDC114" s="151"/>
      <c r="BDD114" s="151"/>
      <c r="BDE114" s="151"/>
      <c r="BDF114" s="151"/>
      <c r="BDG114" s="151"/>
      <c r="BDH114" s="151"/>
      <c r="BDI114" s="151"/>
      <c r="BDJ114" s="151"/>
      <c r="BDK114" s="151"/>
      <c r="BDL114" s="151"/>
      <c r="BDM114" s="151"/>
      <c r="BDN114" s="151"/>
      <c r="BDO114" s="151"/>
      <c r="BDP114" s="151"/>
      <c r="BDQ114" s="151"/>
      <c r="BDR114" s="151"/>
      <c r="BDS114" s="151"/>
      <c r="BDT114" s="151"/>
      <c r="BDU114" s="151"/>
      <c r="BDV114" s="151"/>
      <c r="BDW114" s="151"/>
      <c r="BDX114" s="151"/>
      <c r="BDY114" s="151"/>
      <c r="BDZ114" s="151"/>
      <c r="BEA114" s="151"/>
      <c r="BEB114" s="151"/>
      <c r="BEC114" s="151"/>
      <c r="BED114" s="151"/>
      <c r="BEE114" s="151"/>
      <c r="BEF114" s="151"/>
      <c r="BEG114" s="151"/>
      <c r="BEH114" s="151"/>
      <c r="BEI114" s="151"/>
      <c r="BEJ114" s="151"/>
      <c r="BEK114" s="151"/>
      <c r="BEL114" s="151"/>
      <c r="BEM114" s="151"/>
      <c r="BEN114" s="151"/>
      <c r="BEO114" s="151"/>
      <c r="BEP114" s="151"/>
      <c r="BEQ114" s="151"/>
      <c r="BER114" s="151"/>
      <c r="BES114" s="151"/>
      <c r="BET114" s="151"/>
      <c r="BEU114" s="151"/>
      <c r="BEV114" s="151"/>
      <c r="BEW114" s="151"/>
      <c r="BEX114" s="151"/>
      <c r="BEY114" s="151"/>
      <c r="BEZ114" s="151"/>
      <c r="BFA114" s="151"/>
      <c r="BFB114" s="151"/>
      <c r="BFC114" s="151"/>
      <c r="BFD114" s="151"/>
      <c r="BFE114" s="151"/>
      <c r="BFF114" s="151"/>
      <c r="BFG114" s="151"/>
      <c r="BFH114" s="151"/>
      <c r="BFI114" s="151"/>
      <c r="BFJ114" s="151"/>
      <c r="BFK114" s="151"/>
      <c r="BFL114" s="151"/>
      <c r="BFM114" s="151"/>
      <c r="BFN114" s="151"/>
      <c r="BFO114" s="151"/>
      <c r="BFP114" s="151"/>
      <c r="BFQ114" s="151"/>
      <c r="BFR114" s="151"/>
      <c r="BFS114" s="151"/>
      <c r="BFT114" s="151"/>
      <c r="BFU114" s="151"/>
      <c r="BFV114" s="151"/>
      <c r="BFW114" s="151"/>
      <c r="BFX114" s="151"/>
      <c r="BFY114" s="151"/>
      <c r="BFZ114" s="151"/>
      <c r="BGA114" s="151"/>
      <c r="BGB114" s="151"/>
      <c r="BGC114" s="151"/>
      <c r="BGD114" s="151"/>
      <c r="BGE114" s="151"/>
      <c r="BGF114" s="151"/>
      <c r="BGG114" s="151"/>
      <c r="BGH114" s="151"/>
      <c r="BGI114" s="151"/>
      <c r="BGJ114" s="151"/>
      <c r="BGK114" s="151"/>
      <c r="BGL114" s="151"/>
      <c r="BGM114" s="151"/>
      <c r="BGN114" s="151"/>
      <c r="BGO114" s="151"/>
      <c r="BGP114" s="151"/>
      <c r="BGQ114" s="151"/>
      <c r="BGR114" s="151"/>
      <c r="BGS114" s="151"/>
      <c r="BGT114" s="151"/>
      <c r="BGU114" s="151"/>
      <c r="BGV114" s="151"/>
      <c r="BGW114" s="151"/>
      <c r="BGX114" s="151"/>
      <c r="BGY114" s="151"/>
      <c r="BGZ114" s="151"/>
      <c r="BHA114" s="151"/>
      <c r="BHB114" s="151"/>
      <c r="BHC114" s="151"/>
      <c r="BHD114" s="151"/>
      <c r="BHE114" s="151"/>
      <c r="BHF114" s="151"/>
      <c r="BHG114" s="151"/>
      <c r="BHH114" s="151"/>
      <c r="BHI114" s="151"/>
      <c r="BHJ114" s="151"/>
      <c r="BHK114" s="151"/>
      <c r="BHL114" s="151"/>
      <c r="BHM114" s="151"/>
      <c r="BHN114" s="151"/>
      <c r="BHO114" s="151"/>
      <c r="BHP114" s="151"/>
      <c r="BHQ114" s="151"/>
      <c r="BHR114" s="151"/>
      <c r="BHS114" s="151"/>
      <c r="BHT114" s="151"/>
      <c r="BHU114" s="151"/>
      <c r="BHV114" s="151"/>
      <c r="BHW114" s="151"/>
      <c r="BHX114" s="151"/>
      <c r="BHY114" s="151"/>
      <c r="BHZ114" s="151"/>
      <c r="BIA114" s="151"/>
      <c r="BIB114" s="151"/>
      <c r="BIC114" s="151"/>
      <c r="BID114" s="151"/>
      <c r="BIE114" s="151"/>
      <c r="BIF114" s="151"/>
      <c r="BIG114" s="151"/>
      <c r="BIH114" s="151"/>
      <c r="BII114" s="151"/>
      <c r="BIJ114" s="151"/>
      <c r="BIK114" s="151"/>
      <c r="BIL114" s="151"/>
      <c r="BIM114" s="151"/>
      <c r="BIN114" s="151"/>
      <c r="BIO114" s="151"/>
      <c r="BIP114" s="151"/>
      <c r="BIQ114" s="151"/>
      <c r="BIR114" s="151"/>
      <c r="BIS114" s="151"/>
      <c r="BIT114" s="151"/>
      <c r="BIU114" s="151"/>
      <c r="BIV114" s="151"/>
      <c r="BIW114" s="151"/>
      <c r="BIX114" s="151"/>
      <c r="BIY114" s="151"/>
      <c r="BIZ114" s="151"/>
      <c r="BJA114" s="151"/>
      <c r="BJB114" s="151"/>
      <c r="BJC114" s="151"/>
      <c r="BJD114" s="151"/>
      <c r="BJE114" s="151"/>
      <c r="BJF114" s="151"/>
      <c r="BJG114" s="151"/>
      <c r="BJH114" s="151"/>
      <c r="BJI114" s="151"/>
      <c r="BJJ114" s="151"/>
      <c r="BJK114" s="151"/>
      <c r="BJL114" s="151"/>
      <c r="BJM114" s="151"/>
      <c r="BJN114" s="151"/>
      <c r="BJO114" s="151"/>
      <c r="BJP114" s="151"/>
      <c r="BJQ114" s="151"/>
      <c r="BJR114" s="151"/>
      <c r="BJS114" s="151"/>
      <c r="BJT114" s="151"/>
      <c r="BJU114" s="151"/>
      <c r="BJV114" s="151"/>
      <c r="BJW114" s="151"/>
      <c r="BJX114" s="151"/>
      <c r="BJY114" s="151"/>
      <c r="BJZ114" s="151"/>
      <c r="BKA114" s="151"/>
      <c r="BKB114" s="151"/>
      <c r="BKC114" s="151"/>
      <c r="BKD114" s="151"/>
      <c r="BKE114" s="151"/>
      <c r="BKF114" s="151"/>
      <c r="BKG114" s="151"/>
      <c r="BKH114" s="151"/>
      <c r="BKI114" s="151"/>
      <c r="BKJ114" s="151"/>
      <c r="BKK114" s="151"/>
      <c r="BKL114" s="151"/>
      <c r="BKM114" s="151"/>
      <c r="BKN114" s="151"/>
      <c r="BKO114" s="151"/>
      <c r="BKP114" s="151"/>
      <c r="BKQ114" s="151"/>
      <c r="BKR114" s="151"/>
      <c r="BKS114" s="151"/>
      <c r="BKT114" s="151"/>
      <c r="BKU114" s="151"/>
      <c r="BKV114" s="151"/>
      <c r="BKW114" s="151"/>
      <c r="BKX114" s="151"/>
      <c r="BKY114" s="151"/>
      <c r="BKZ114" s="151"/>
      <c r="BLA114" s="151"/>
      <c r="BLB114" s="151"/>
      <c r="BLC114" s="151"/>
      <c r="BLD114" s="151"/>
      <c r="BLE114" s="151"/>
      <c r="BLF114" s="151"/>
      <c r="BLG114" s="151"/>
      <c r="BLH114" s="151"/>
      <c r="BLI114" s="151"/>
      <c r="BLJ114" s="151"/>
      <c r="BLK114" s="151"/>
      <c r="BLL114" s="151"/>
      <c r="BLM114" s="151"/>
      <c r="BLN114" s="151"/>
      <c r="BLO114" s="151"/>
      <c r="BLP114" s="151"/>
      <c r="BLQ114" s="151"/>
      <c r="BLR114" s="151"/>
      <c r="BLS114" s="151"/>
      <c r="BLT114" s="151"/>
      <c r="BLU114" s="151"/>
      <c r="BLV114" s="151"/>
      <c r="BLW114" s="151"/>
      <c r="BLX114" s="151"/>
      <c r="BLY114" s="151"/>
      <c r="BLZ114" s="151"/>
      <c r="BMA114" s="151"/>
      <c r="BMB114" s="151"/>
      <c r="BMC114" s="151"/>
      <c r="BMD114" s="151"/>
      <c r="BME114" s="151"/>
      <c r="BMF114" s="151"/>
      <c r="BMG114" s="151"/>
      <c r="BMH114" s="151"/>
      <c r="BMI114" s="151"/>
      <c r="BMJ114" s="151"/>
      <c r="BMK114" s="151"/>
      <c r="BML114" s="151"/>
      <c r="BMM114" s="151"/>
      <c r="BMN114" s="151"/>
      <c r="BMO114" s="151"/>
      <c r="BMP114" s="151"/>
      <c r="BMQ114" s="151"/>
      <c r="BMR114" s="151"/>
      <c r="BMS114" s="151"/>
      <c r="BMT114" s="151"/>
      <c r="BMU114" s="151"/>
      <c r="BMV114" s="151"/>
      <c r="BMW114" s="151"/>
      <c r="BMX114" s="151"/>
      <c r="BMY114" s="151"/>
      <c r="BMZ114" s="151"/>
      <c r="BNA114" s="151"/>
      <c r="BNB114" s="151"/>
      <c r="BNC114" s="151"/>
      <c r="BND114" s="151"/>
      <c r="BNE114" s="151"/>
      <c r="BNF114" s="151"/>
      <c r="BNG114" s="151"/>
      <c r="BNH114" s="151"/>
      <c r="BNI114" s="151"/>
      <c r="BNJ114" s="151"/>
      <c r="BNK114" s="151"/>
      <c r="BNL114" s="151"/>
      <c r="BNM114" s="151"/>
      <c r="BNN114" s="151"/>
      <c r="BNO114" s="151"/>
      <c r="BNP114" s="151"/>
      <c r="BNQ114" s="151"/>
      <c r="BNR114" s="151"/>
      <c r="BNS114" s="151"/>
      <c r="BNT114" s="151"/>
      <c r="BNU114" s="151"/>
      <c r="BNV114" s="151"/>
      <c r="BNW114" s="151"/>
      <c r="BNX114" s="151"/>
      <c r="BNY114" s="151"/>
      <c r="BNZ114" s="151"/>
      <c r="BOA114" s="151"/>
      <c r="BOB114" s="151"/>
      <c r="BOC114" s="151"/>
      <c r="BOD114" s="151"/>
      <c r="BOE114" s="151"/>
      <c r="BOF114" s="151"/>
      <c r="BOG114" s="151"/>
      <c r="BOH114" s="151"/>
      <c r="BOI114" s="151"/>
      <c r="BOJ114" s="151"/>
      <c r="BOK114" s="151"/>
      <c r="BOL114" s="151"/>
      <c r="BOM114" s="151"/>
      <c r="BON114" s="151"/>
      <c r="BOO114" s="151"/>
      <c r="BOP114" s="151"/>
      <c r="BOQ114" s="151"/>
      <c r="BOR114" s="151"/>
      <c r="BOS114" s="151"/>
      <c r="BOT114" s="151"/>
      <c r="BOU114" s="151"/>
      <c r="BOV114" s="151"/>
      <c r="BOW114" s="151"/>
      <c r="BOX114" s="151"/>
      <c r="BOY114" s="151"/>
      <c r="BOZ114" s="151"/>
      <c r="BPA114" s="151"/>
      <c r="BPB114" s="151"/>
      <c r="BPC114" s="151"/>
      <c r="BPD114" s="151"/>
      <c r="BPE114" s="151"/>
      <c r="BPF114" s="151"/>
      <c r="BPG114" s="151"/>
      <c r="BPH114" s="151"/>
      <c r="BPI114" s="151"/>
      <c r="BPJ114" s="151"/>
      <c r="BPK114" s="151"/>
      <c r="BPL114" s="151"/>
      <c r="BPM114" s="151"/>
      <c r="BPN114" s="151"/>
      <c r="BPO114" s="151"/>
      <c r="BPP114" s="151"/>
      <c r="BPQ114" s="151"/>
      <c r="BPR114" s="151"/>
      <c r="BPS114" s="151"/>
      <c r="BPT114" s="151"/>
      <c r="BPU114" s="151"/>
      <c r="BPV114" s="151"/>
      <c r="BPW114" s="151"/>
      <c r="BPX114" s="151"/>
      <c r="BPY114" s="151"/>
      <c r="BPZ114" s="151"/>
      <c r="BQA114" s="151"/>
      <c r="BQB114" s="151"/>
      <c r="BQC114" s="151"/>
      <c r="BQD114" s="151"/>
      <c r="BQE114" s="151"/>
      <c r="BQF114" s="151"/>
      <c r="BQG114" s="151"/>
      <c r="BQH114" s="151"/>
      <c r="BQI114" s="151"/>
      <c r="BQJ114" s="151"/>
      <c r="BQK114" s="151"/>
      <c r="BQL114" s="151"/>
      <c r="BQM114" s="151"/>
      <c r="BQN114" s="151"/>
      <c r="BQO114" s="151"/>
      <c r="BQP114" s="151"/>
      <c r="BQQ114" s="151"/>
      <c r="BQR114" s="151"/>
      <c r="BQS114" s="151"/>
      <c r="BQT114" s="151"/>
      <c r="BQU114" s="151"/>
      <c r="BQV114" s="151"/>
      <c r="BQW114" s="151"/>
      <c r="BQX114" s="151"/>
      <c r="BQY114" s="151"/>
      <c r="BQZ114" s="151"/>
      <c r="BRA114" s="151"/>
      <c r="BRB114" s="151"/>
      <c r="BRC114" s="151"/>
      <c r="BRD114" s="151"/>
      <c r="BRE114" s="151"/>
      <c r="BRF114" s="151"/>
      <c r="BRG114" s="151"/>
      <c r="BRH114" s="151"/>
      <c r="BRI114" s="151"/>
      <c r="BRJ114" s="151"/>
      <c r="BRK114" s="151"/>
      <c r="BRL114" s="151"/>
      <c r="BRM114" s="151"/>
      <c r="BRN114" s="151"/>
      <c r="BRO114" s="151"/>
      <c r="BRP114" s="151"/>
      <c r="BRQ114" s="151"/>
      <c r="BRR114" s="151"/>
      <c r="BRS114" s="151"/>
      <c r="BRT114" s="151"/>
      <c r="BRU114" s="151"/>
      <c r="BRV114" s="151"/>
      <c r="BRW114" s="151"/>
      <c r="BRX114" s="151"/>
      <c r="BRY114" s="151"/>
      <c r="BRZ114" s="151"/>
      <c r="BSA114" s="151"/>
      <c r="BSB114" s="151"/>
      <c r="BSC114" s="151"/>
      <c r="BSD114" s="151"/>
      <c r="BSE114" s="151"/>
      <c r="BSF114" s="151"/>
      <c r="BSG114" s="151"/>
      <c r="BSH114" s="151"/>
      <c r="BSI114" s="151"/>
      <c r="BSJ114" s="151"/>
      <c r="BSK114" s="151"/>
      <c r="BSL114" s="151"/>
      <c r="BSM114" s="151"/>
      <c r="BSN114" s="151"/>
      <c r="BSO114" s="151"/>
      <c r="BSP114" s="151"/>
      <c r="BSQ114" s="151"/>
      <c r="BSR114" s="151"/>
      <c r="BSS114" s="151"/>
      <c r="BST114" s="151"/>
      <c r="BSU114" s="151"/>
      <c r="BSV114" s="151"/>
      <c r="BSW114" s="151"/>
      <c r="BSX114" s="151"/>
      <c r="BSY114" s="151"/>
      <c r="BSZ114" s="151"/>
      <c r="BTA114" s="151"/>
      <c r="BTB114" s="151"/>
      <c r="BTC114" s="151"/>
      <c r="BTD114" s="151"/>
      <c r="BTE114" s="151"/>
      <c r="BTF114" s="151"/>
      <c r="BTG114" s="151"/>
      <c r="BTH114" s="151"/>
      <c r="BTI114" s="151"/>
      <c r="BTJ114" s="151"/>
      <c r="BTK114" s="151"/>
      <c r="BTL114" s="151"/>
      <c r="BTM114" s="151"/>
      <c r="BTN114" s="151"/>
      <c r="BTO114" s="151"/>
      <c r="BTP114" s="151"/>
      <c r="BTQ114" s="151"/>
      <c r="BTR114" s="151"/>
      <c r="BTS114" s="151"/>
      <c r="BTT114" s="151"/>
      <c r="BTU114" s="151"/>
      <c r="BTV114" s="151"/>
      <c r="BTW114" s="151"/>
      <c r="BTX114" s="151"/>
      <c r="BTY114" s="151"/>
      <c r="BTZ114" s="151"/>
      <c r="BUA114" s="151"/>
      <c r="BUB114" s="151"/>
      <c r="BUC114" s="151"/>
      <c r="BUD114" s="151"/>
      <c r="BUE114" s="151"/>
      <c r="BUF114" s="151"/>
      <c r="BUG114" s="151"/>
      <c r="BUH114" s="151"/>
      <c r="BUI114" s="151"/>
      <c r="BUJ114" s="151"/>
      <c r="BUK114" s="151"/>
      <c r="BUL114" s="151"/>
      <c r="BUM114" s="151"/>
      <c r="BUN114" s="151"/>
      <c r="BUO114" s="151"/>
      <c r="BUP114" s="151"/>
      <c r="BUQ114" s="151"/>
      <c r="BUR114" s="151"/>
      <c r="BUS114" s="151"/>
      <c r="BUT114" s="151"/>
      <c r="BUU114" s="151"/>
      <c r="BUV114" s="151"/>
      <c r="BUW114" s="151"/>
      <c r="BUX114" s="151"/>
      <c r="BUY114" s="151"/>
      <c r="BUZ114" s="151"/>
      <c r="BVA114" s="151"/>
      <c r="BVB114" s="151"/>
      <c r="BVC114" s="151"/>
      <c r="BVD114" s="151"/>
      <c r="BVE114" s="151"/>
      <c r="BVF114" s="151"/>
      <c r="BVG114" s="151"/>
      <c r="BVH114" s="151"/>
      <c r="BVI114" s="151"/>
      <c r="BVJ114" s="151"/>
      <c r="BVK114" s="151"/>
      <c r="BVL114" s="151"/>
      <c r="BVM114" s="151"/>
      <c r="BVN114" s="151"/>
      <c r="BVO114" s="151"/>
      <c r="BVP114" s="151"/>
      <c r="BVQ114" s="151"/>
      <c r="BVR114" s="151"/>
      <c r="BVS114" s="151"/>
      <c r="BVT114" s="151"/>
      <c r="BVU114" s="151"/>
      <c r="BVV114" s="151"/>
      <c r="BVW114" s="151"/>
      <c r="BVX114" s="151"/>
      <c r="BVY114" s="151"/>
      <c r="BVZ114" s="151"/>
      <c r="BWA114" s="151"/>
      <c r="BWB114" s="151"/>
      <c r="BWC114" s="151"/>
      <c r="BWD114" s="151"/>
      <c r="BWE114" s="151"/>
      <c r="BWF114" s="151"/>
      <c r="BWG114" s="151"/>
      <c r="BWH114" s="151"/>
      <c r="BWI114" s="151"/>
      <c r="BWJ114" s="151"/>
      <c r="BWK114" s="151"/>
      <c r="BWL114" s="151"/>
      <c r="BWM114" s="151"/>
      <c r="BWN114" s="151"/>
      <c r="BWO114" s="151"/>
      <c r="BWP114" s="151"/>
      <c r="BWQ114" s="151"/>
      <c r="BWR114" s="151"/>
      <c r="BWS114" s="151"/>
      <c r="BWT114" s="151"/>
      <c r="BWU114" s="151"/>
      <c r="BWV114" s="151"/>
      <c r="BWW114" s="151"/>
      <c r="BWX114" s="151"/>
      <c r="BWY114" s="151"/>
      <c r="BWZ114" s="151"/>
      <c r="BXA114" s="151"/>
      <c r="BXB114" s="151"/>
      <c r="BXC114" s="151"/>
      <c r="BXD114" s="151"/>
      <c r="BXE114" s="151"/>
      <c r="BXF114" s="151"/>
      <c r="BXG114" s="151"/>
      <c r="BXH114" s="151"/>
      <c r="BXI114" s="151"/>
      <c r="BXJ114" s="151"/>
      <c r="BXK114" s="151"/>
      <c r="BXL114" s="151"/>
      <c r="BXM114" s="151"/>
      <c r="BXN114" s="151"/>
      <c r="BXO114" s="151"/>
      <c r="BXP114" s="151"/>
      <c r="BXQ114" s="151"/>
      <c r="BXR114" s="151"/>
      <c r="BXS114" s="151"/>
      <c r="BXT114" s="151"/>
      <c r="BXU114" s="151"/>
      <c r="BXV114" s="151"/>
      <c r="BXW114" s="151"/>
      <c r="BXX114" s="151"/>
      <c r="BXY114" s="151"/>
      <c r="BXZ114" s="151"/>
      <c r="BYA114" s="151"/>
      <c r="BYB114" s="151"/>
      <c r="BYC114" s="151"/>
      <c r="BYD114" s="151"/>
      <c r="BYE114" s="151"/>
      <c r="BYF114" s="151"/>
      <c r="BYG114" s="151"/>
      <c r="BYH114" s="151"/>
      <c r="BYI114" s="151"/>
      <c r="BYJ114" s="151"/>
      <c r="BYK114" s="151"/>
      <c r="BYL114" s="151"/>
      <c r="BYM114" s="151"/>
      <c r="BYN114" s="151"/>
      <c r="BYO114" s="151"/>
      <c r="BYP114" s="151"/>
      <c r="BYQ114" s="151"/>
      <c r="BYR114" s="151"/>
      <c r="BYS114" s="151"/>
      <c r="BYT114" s="151"/>
      <c r="BYU114" s="151"/>
      <c r="BYV114" s="151"/>
      <c r="BYW114" s="151"/>
      <c r="BYX114" s="151"/>
      <c r="BYY114" s="151"/>
      <c r="BYZ114" s="151"/>
      <c r="BZA114" s="151"/>
      <c r="BZB114" s="151"/>
      <c r="BZC114" s="151"/>
      <c r="BZD114" s="151"/>
      <c r="BZE114" s="151"/>
      <c r="BZF114" s="151"/>
      <c r="BZG114" s="151"/>
      <c r="BZH114" s="151"/>
      <c r="BZI114" s="151"/>
      <c r="BZJ114" s="151"/>
      <c r="BZK114" s="151"/>
      <c r="BZL114" s="151"/>
      <c r="BZM114" s="151"/>
      <c r="BZN114" s="151"/>
      <c r="BZO114" s="151"/>
      <c r="BZP114" s="151"/>
      <c r="BZQ114" s="151"/>
      <c r="BZR114" s="151"/>
      <c r="BZS114" s="151"/>
      <c r="BZT114" s="151"/>
      <c r="BZU114" s="151"/>
      <c r="BZV114" s="151"/>
      <c r="BZW114" s="151"/>
      <c r="BZX114" s="151"/>
      <c r="BZY114" s="151"/>
      <c r="BZZ114" s="151"/>
      <c r="CAA114" s="151"/>
      <c r="CAB114" s="151"/>
      <c r="CAC114" s="151"/>
      <c r="CAD114" s="151"/>
      <c r="CAE114" s="151"/>
      <c r="CAF114" s="151"/>
      <c r="CAG114" s="151"/>
      <c r="CAH114" s="151"/>
      <c r="CAI114" s="151"/>
      <c r="CAJ114" s="151"/>
      <c r="CAK114" s="151"/>
      <c r="CAL114" s="151"/>
      <c r="CAM114" s="151"/>
      <c r="CAN114" s="151"/>
      <c r="CAO114" s="151"/>
      <c r="CAP114" s="151"/>
      <c r="CAQ114" s="151"/>
      <c r="CAR114" s="151"/>
      <c r="CAS114" s="151"/>
      <c r="CAT114" s="151"/>
      <c r="CAU114" s="151"/>
      <c r="CAV114" s="151"/>
      <c r="CAW114" s="151"/>
      <c r="CAX114" s="151"/>
      <c r="CAY114" s="151"/>
      <c r="CAZ114" s="151"/>
      <c r="CBA114" s="151"/>
      <c r="CBB114" s="151"/>
      <c r="CBC114" s="151"/>
      <c r="CBD114" s="151"/>
      <c r="CBE114" s="151"/>
      <c r="CBF114" s="151"/>
      <c r="CBG114" s="151"/>
      <c r="CBH114" s="151"/>
      <c r="CBI114" s="151"/>
      <c r="CBJ114" s="151"/>
      <c r="CBK114" s="151"/>
      <c r="CBL114" s="151"/>
      <c r="CBM114" s="151"/>
      <c r="CBN114" s="151"/>
      <c r="CBO114" s="151"/>
      <c r="CBP114" s="151"/>
      <c r="CBQ114" s="151"/>
      <c r="CBR114" s="151"/>
      <c r="CBS114" s="151"/>
      <c r="CBT114" s="151"/>
      <c r="CBU114" s="151"/>
      <c r="CBV114" s="151"/>
      <c r="CBW114" s="151"/>
      <c r="CBX114" s="151"/>
      <c r="CBY114" s="151"/>
      <c r="CBZ114" s="151"/>
      <c r="CCA114" s="151"/>
      <c r="CCB114" s="151"/>
      <c r="CCC114" s="151"/>
      <c r="CCD114" s="151"/>
      <c r="CCE114" s="151"/>
      <c r="CCF114" s="151"/>
      <c r="CCG114" s="151"/>
      <c r="CCH114" s="151"/>
      <c r="CCI114" s="151"/>
      <c r="CCJ114" s="151"/>
      <c r="CCK114" s="151"/>
      <c r="CCL114" s="151"/>
      <c r="CCM114" s="151"/>
      <c r="CCN114" s="151"/>
      <c r="CCO114" s="151"/>
      <c r="CCP114" s="151"/>
      <c r="CCQ114" s="151"/>
      <c r="CCR114" s="151"/>
      <c r="CCS114" s="151"/>
      <c r="CCT114" s="151"/>
      <c r="CCU114" s="151"/>
      <c r="CCV114" s="151"/>
      <c r="CCW114" s="151"/>
      <c r="CCX114" s="151"/>
      <c r="CCY114" s="151"/>
      <c r="CCZ114" s="151"/>
      <c r="CDA114" s="151"/>
      <c r="CDB114" s="151"/>
      <c r="CDC114" s="151"/>
      <c r="CDD114" s="151"/>
      <c r="CDE114" s="151"/>
      <c r="CDF114" s="151"/>
      <c r="CDG114" s="151"/>
      <c r="CDH114" s="151"/>
      <c r="CDI114" s="151"/>
      <c r="CDJ114" s="151"/>
      <c r="CDK114" s="151"/>
      <c r="CDL114" s="151"/>
      <c r="CDM114" s="151"/>
      <c r="CDN114" s="151"/>
      <c r="CDO114" s="151"/>
      <c r="CDP114" s="151"/>
      <c r="CDQ114" s="151"/>
      <c r="CDR114" s="151"/>
      <c r="CDS114" s="151"/>
      <c r="CDT114" s="151"/>
      <c r="CDU114" s="151"/>
      <c r="CDV114" s="151"/>
      <c r="CDW114" s="151"/>
      <c r="CDX114" s="151"/>
      <c r="CDY114" s="151"/>
      <c r="CDZ114" s="151"/>
      <c r="CEA114" s="151"/>
      <c r="CEB114" s="151"/>
      <c r="CEC114" s="151"/>
      <c r="CED114" s="151"/>
      <c r="CEE114" s="151"/>
      <c r="CEF114" s="151"/>
      <c r="CEG114" s="151"/>
      <c r="CEH114" s="151"/>
      <c r="CEI114" s="151"/>
      <c r="CEJ114" s="151"/>
      <c r="CEK114" s="151"/>
      <c r="CEL114" s="151"/>
      <c r="CEM114" s="151"/>
      <c r="CEN114" s="151"/>
      <c r="CEO114" s="151"/>
      <c r="CEP114" s="151"/>
      <c r="CEQ114" s="151"/>
      <c r="CER114" s="151"/>
      <c r="CES114" s="151"/>
      <c r="CET114" s="151"/>
      <c r="CEU114" s="151"/>
      <c r="CEV114" s="151"/>
      <c r="CEW114" s="151"/>
      <c r="CEX114" s="151"/>
      <c r="CEY114" s="151"/>
      <c r="CEZ114" s="151"/>
      <c r="CFA114" s="151"/>
      <c r="CFB114" s="151"/>
      <c r="CFC114" s="151"/>
      <c r="CFD114" s="151"/>
      <c r="CFE114" s="151"/>
      <c r="CFF114" s="151"/>
      <c r="CFG114" s="151"/>
      <c r="CFH114" s="151"/>
      <c r="CFI114" s="151"/>
      <c r="CFJ114" s="151"/>
      <c r="CFK114" s="151"/>
      <c r="CFL114" s="151"/>
      <c r="CFM114" s="151"/>
      <c r="CFN114" s="151"/>
      <c r="CFO114" s="151"/>
      <c r="CFP114" s="151"/>
      <c r="CFQ114" s="151"/>
      <c r="CFR114" s="151"/>
      <c r="CFS114" s="151"/>
      <c r="CFT114" s="151"/>
      <c r="CFU114" s="151"/>
      <c r="CFV114" s="151"/>
      <c r="CFW114" s="151"/>
      <c r="CFX114" s="151"/>
      <c r="CFY114" s="151"/>
      <c r="CFZ114" s="151"/>
      <c r="CGA114" s="151"/>
      <c r="CGB114" s="151"/>
      <c r="CGC114" s="151"/>
      <c r="CGD114" s="151"/>
      <c r="CGE114" s="151"/>
      <c r="CGF114" s="151"/>
      <c r="CGG114" s="151"/>
      <c r="CGH114" s="151"/>
      <c r="CGI114" s="151"/>
      <c r="CGJ114" s="151"/>
      <c r="CGK114" s="151"/>
      <c r="CGL114" s="151"/>
      <c r="CGM114" s="151"/>
      <c r="CGN114" s="151"/>
      <c r="CGO114" s="151"/>
      <c r="CGP114" s="151"/>
      <c r="CGQ114" s="151"/>
      <c r="CGR114" s="151"/>
      <c r="CGS114" s="151"/>
      <c r="CGT114" s="151"/>
      <c r="CGU114" s="151"/>
      <c r="CGV114" s="151"/>
      <c r="CGW114" s="151"/>
      <c r="CGX114" s="151"/>
      <c r="CGY114" s="151"/>
      <c r="CGZ114" s="151"/>
      <c r="CHA114" s="151"/>
      <c r="CHB114" s="151"/>
      <c r="CHC114" s="151"/>
      <c r="CHD114" s="151"/>
      <c r="CHE114" s="151"/>
      <c r="CHF114" s="151"/>
      <c r="CHG114" s="151"/>
      <c r="CHH114" s="151"/>
      <c r="CHI114" s="151"/>
      <c r="CHJ114" s="151"/>
      <c r="CHK114" s="151"/>
      <c r="CHL114" s="151"/>
      <c r="CHM114" s="151"/>
      <c r="CHN114" s="151"/>
      <c r="CHO114" s="151"/>
      <c r="CHP114" s="151"/>
      <c r="CHQ114" s="151"/>
      <c r="CHR114" s="151"/>
      <c r="CHS114" s="151"/>
      <c r="CHT114" s="151"/>
      <c r="CHU114" s="151"/>
      <c r="CHV114" s="151"/>
      <c r="CHW114" s="151"/>
      <c r="CHX114" s="151"/>
      <c r="CHY114" s="151"/>
      <c r="CHZ114" s="151"/>
      <c r="CIA114" s="151"/>
      <c r="CIB114" s="151"/>
      <c r="CIC114" s="151"/>
      <c r="CID114" s="151"/>
      <c r="CIE114" s="151"/>
      <c r="CIF114" s="151"/>
      <c r="CIG114" s="151"/>
      <c r="CIH114" s="151"/>
      <c r="CII114" s="151"/>
      <c r="CIJ114" s="151"/>
      <c r="CIK114" s="151"/>
      <c r="CIL114" s="151"/>
      <c r="CIM114" s="151"/>
      <c r="CIN114" s="151"/>
      <c r="CIO114" s="151"/>
      <c r="CIP114" s="151"/>
      <c r="CIQ114" s="151"/>
      <c r="CIR114" s="151"/>
      <c r="CIS114" s="151"/>
      <c r="CIT114" s="151"/>
      <c r="CIU114" s="151"/>
      <c r="CIV114" s="151"/>
      <c r="CIW114" s="151"/>
      <c r="CIX114" s="151"/>
      <c r="CIY114" s="151"/>
      <c r="CIZ114" s="151"/>
      <c r="CJA114" s="151"/>
      <c r="CJB114" s="151"/>
      <c r="CJC114" s="151"/>
      <c r="CJD114" s="151"/>
      <c r="CJE114" s="151"/>
      <c r="CJF114" s="151"/>
      <c r="CJG114" s="151"/>
      <c r="CJH114" s="151"/>
      <c r="CJI114" s="151"/>
      <c r="CJJ114" s="151"/>
      <c r="CJK114" s="151"/>
      <c r="CJL114" s="151"/>
      <c r="CJM114" s="151"/>
      <c r="CJN114" s="151"/>
      <c r="CJO114" s="151"/>
      <c r="CJP114" s="151"/>
      <c r="CJQ114" s="151"/>
      <c r="CJR114" s="151"/>
      <c r="CJS114" s="151"/>
      <c r="CJT114" s="151"/>
      <c r="CJU114" s="151"/>
      <c r="CJV114" s="151"/>
      <c r="CJW114" s="151"/>
      <c r="CJX114" s="151"/>
      <c r="CJY114" s="151"/>
      <c r="CJZ114" s="151"/>
      <c r="CKA114" s="151"/>
      <c r="CKB114" s="151"/>
      <c r="CKC114" s="151"/>
      <c r="CKD114" s="151"/>
      <c r="CKE114" s="151"/>
      <c r="CKF114" s="151"/>
      <c r="CKG114" s="151"/>
      <c r="CKH114" s="151"/>
      <c r="CKI114" s="151"/>
      <c r="CKJ114" s="151"/>
      <c r="CKK114" s="151"/>
      <c r="CKL114" s="151"/>
      <c r="CKM114" s="151"/>
      <c r="CKN114" s="151"/>
      <c r="CKO114" s="151"/>
      <c r="CKP114" s="151"/>
      <c r="CKQ114" s="151"/>
      <c r="CKR114" s="151"/>
      <c r="CKS114" s="151"/>
      <c r="CKT114" s="151"/>
      <c r="CKU114" s="151"/>
      <c r="CKV114" s="151"/>
      <c r="CKW114" s="151"/>
      <c r="CKX114" s="151"/>
      <c r="CKY114" s="151"/>
      <c r="CKZ114" s="151"/>
      <c r="CLA114" s="151"/>
      <c r="CLB114" s="151"/>
      <c r="CLC114" s="151"/>
      <c r="CLD114" s="151"/>
      <c r="CLE114" s="151"/>
      <c r="CLF114" s="151"/>
      <c r="CLG114" s="151"/>
      <c r="CLH114" s="151"/>
      <c r="CLI114" s="151"/>
      <c r="CLJ114" s="151"/>
      <c r="CLK114" s="151"/>
      <c r="CLL114" s="151"/>
      <c r="CLM114" s="151"/>
      <c r="CLN114" s="151"/>
      <c r="CLO114" s="151"/>
      <c r="CLP114" s="151"/>
      <c r="CLQ114" s="151"/>
      <c r="CLR114" s="151"/>
      <c r="CLS114" s="151"/>
      <c r="CLT114" s="151"/>
      <c r="CLU114" s="151"/>
      <c r="CLV114" s="151"/>
      <c r="CLW114" s="151"/>
      <c r="CLX114" s="151"/>
      <c r="CLY114" s="151"/>
      <c r="CLZ114" s="151"/>
      <c r="CMA114" s="151"/>
      <c r="CMB114" s="151"/>
      <c r="CMC114" s="151"/>
      <c r="CMD114" s="151"/>
      <c r="CME114" s="151"/>
      <c r="CMF114" s="151"/>
      <c r="CMG114" s="151"/>
      <c r="CMH114" s="151"/>
      <c r="CMI114" s="151"/>
      <c r="CMJ114" s="151"/>
      <c r="CMK114" s="151"/>
      <c r="CML114" s="151"/>
      <c r="CMM114" s="151"/>
      <c r="CMN114" s="151"/>
      <c r="CMO114" s="151"/>
      <c r="CMP114" s="151"/>
      <c r="CMQ114" s="151"/>
      <c r="CMR114" s="151"/>
      <c r="CMS114" s="151"/>
      <c r="CMT114" s="151"/>
      <c r="CMU114" s="151"/>
      <c r="CMV114" s="151"/>
      <c r="CMW114" s="151"/>
      <c r="CMX114" s="151"/>
      <c r="CMY114" s="151"/>
      <c r="CMZ114" s="151"/>
      <c r="CNA114" s="151"/>
      <c r="CNB114" s="151"/>
      <c r="CNC114" s="151"/>
      <c r="CND114" s="151"/>
      <c r="CNE114" s="151"/>
      <c r="CNF114" s="151"/>
      <c r="CNG114" s="151"/>
      <c r="CNH114" s="151"/>
      <c r="CNI114" s="151"/>
      <c r="CNJ114" s="151"/>
      <c r="CNK114" s="151"/>
      <c r="CNL114" s="151"/>
      <c r="CNM114" s="151"/>
      <c r="CNN114" s="151"/>
      <c r="CNO114" s="151"/>
      <c r="CNP114" s="151"/>
      <c r="CNQ114" s="151"/>
      <c r="CNR114" s="151"/>
      <c r="CNS114" s="151"/>
      <c r="CNT114" s="151"/>
      <c r="CNU114" s="151"/>
      <c r="CNV114" s="151"/>
      <c r="CNW114" s="151"/>
      <c r="CNX114" s="151"/>
      <c r="CNY114" s="151"/>
      <c r="CNZ114" s="151"/>
      <c r="COA114" s="151"/>
      <c r="COB114" s="151"/>
      <c r="COC114" s="151"/>
      <c r="COD114" s="151"/>
      <c r="COE114" s="151"/>
      <c r="COF114" s="151"/>
      <c r="COG114" s="151"/>
      <c r="COH114" s="151"/>
      <c r="COI114" s="151"/>
      <c r="COJ114" s="151"/>
      <c r="COK114" s="151"/>
      <c r="COL114" s="151"/>
      <c r="COM114" s="151"/>
      <c r="CON114" s="151"/>
      <c r="COO114" s="151"/>
      <c r="COP114" s="151"/>
      <c r="COQ114" s="151"/>
      <c r="COR114" s="151"/>
      <c r="COS114" s="151"/>
      <c r="COT114" s="151"/>
      <c r="COU114" s="151"/>
      <c r="COV114" s="151"/>
      <c r="COW114" s="151"/>
      <c r="COX114" s="151"/>
      <c r="COY114" s="151"/>
      <c r="COZ114" s="151"/>
      <c r="CPA114" s="151"/>
      <c r="CPB114" s="151"/>
      <c r="CPC114" s="151"/>
      <c r="CPD114" s="151"/>
      <c r="CPE114" s="151"/>
      <c r="CPF114" s="151"/>
      <c r="CPG114" s="151"/>
      <c r="CPH114" s="151"/>
      <c r="CPI114" s="151"/>
      <c r="CPJ114" s="151"/>
      <c r="CPK114" s="151"/>
      <c r="CPL114" s="151"/>
      <c r="CPM114" s="151"/>
      <c r="CPN114" s="151"/>
      <c r="CPO114" s="151"/>
      <c r="CPP114" s="151"/>
      <c r="CPQ114" s="151"/>
      <c r="CPR114" s="151"/>
      <c r="CPS114" s="151"/>
      <c r="CPT114" s="151"/>
      <c r="CPU114" s="151"/>
      <c r="CPV114" s="151"/>
      <c r="CPW114" s="151"/>
      <c r="CPX114" s="151"/>
      <c r="CPY114" s="151"/>
      <c r="CPZ114" s="151"/>
      <c r="CQA114" s="151"/>
      <c r="CQB114" s="151"/>
      <c r="CQC114" s="151"/>
      <c r="CQD114" s="151"/>
      <c r="CQE114" s="151"/>
      <c r="CQF114" s="151"/>
      <c r="CQG114" s="151"/>
      <c r="CQH114" s="151"/>
      <c r="CQI114" s="151"/>
      <c r="CQJ114" s="151"/>
      <c r="CQK114" s="151"/>
      <c r="CQL114" s="151"/>
      <c r="CQM114" s="151"/>
      <c r="CQN114" s="151"/>
      <c r="CQO114" s="151"/>
      <c r="CQP114" s="151"/>
      <c r="CQQ114" s="151"/>
      <c r="CQR114" s="151"/>
      <c r="CQS114" s="151"/>
      <c r="CQT114" s="151"/>
      <c r="CQU114" s="151"/>
      <c r="CQV114" s="151"/>
      <c r="CQW114" s="151"/>
      <c r="CQX114" s="151"/>
      <c r="CQY114" s="151"/>
      <c r="CQZ114" s="151"/>
      <c r="CRA114" s="151"/>
      <c r="CRB114" s="151"/>
      <c r="CRC114" s="151"/>
      <c r="CRD114" s="151"/>
      <c r="CRE114" s="151"/>
      <c r="CRF114" s="151"/>
      <c r="CRG114" s="151"/>
      <c r="CRH114" s="151"/>
      <c r="CRI114" s="151"/>
      <c r="CRJ114" s="151"/>
      <c r="CRK114" s="151"/>
      <c r="CRL114" s="151"/>
      <c r="CRM114" s="151"/>
      <c r="CRN114" s="151"/>
      <c r="CRO114" s="151"/>
      <c r="CRP114" s="151"/>
      <c r="CRQ114" s="151"/>
      <c r="CRR114" s="151"/>
      <c r="CRS114" s="151"/>
      <c r="CRT114" s="151"/>
      <c r="CRU114" s="151"/>
      <c r="CRV114" s="151"/>
      <c r="CRW114" s="151"/>
      <c r="CRX114" s="151"/>
      <c r="CRY114" s="151"/>
      <c r="CRZ114" s="151"/>
      <c r="CSA114" s="151"/>
      <c r="CSB114" s="151"/>
      <c r="CSC114" s="151"/>
      <c r="CSD114" s="151"/>
      <c r="CSE114" s="151"/>
      <c r="CSF114" s="151"/>
      <c r="CSG114" s="151"/>
      <c r="CSH114" s="151"/>
      <c r="CSI114" s="151"/>
      <c r="CSJ114" s="151"/>
      <c r="CSK114" s="151"/>
      <c r="CSL114" s="151"/>
      <c r="CSM114" s="151"/>
      <c r="CSN114" s="151"/>
      <c r="CSO114" s="151"/>
      <c r="CSP114" s="151"/>
      <c r="CSQ114" s="151"/>
      <c r="CSR114" s="151"/>
      <c r="CSS114" s="151"/>
      <c r="CST114" s="151"/>
      <c r="CSU114" s="151"/>
      <c r="CSV114" s="151"/>
      <c r="CSW114" s="151"/>
      <c r="CSX114" s="151"/>
      <c r="CSY114" s="151"/>
      <c r="CSZ114" s="151"/>
      <c r="CTA114" s="151"/>
      <c r="CTB114" s="151"/>
      <c r="CTC114" s="151"/>
      <c r="CTD114" s="151"/>
      <c r="CTE114" s="151"/>
      <c r="CTF114" s="151"/>
      <c r="CTG114" s="151"/>
      <c r="CTH114" s="151"/>
      <c r="CTI114" s="151"/>
      <c r="CTJ114" s="151"/>
      <c r="CTK114" s="151"/>
      <c r="CTL114" s="151"/>
      <c r="CTM114" s="151"/>
      <c r="CTN114" s="151"/>
      <c r="CTO114" s="151"/>
      <c r="CTP114" s="151"/>
      <c r="CTQ114" s="151"/>
      <c r="CTR114" s="151"/>
      <c r="CTS114" s="151"/>
      <c r="CTT114" s="151"/>
      <c r="CTU114" s="151"/>
      <c r="CTV114" s="151"/>
      <c r="CTW114" s="151"/>
      <c r="CTX114" s="151"/>
      <c r="CTY114" s="151"/>
      <c r="CTZ114" s="151"/>
      <c r="CUA114" s="151"/>
      <c r="CUB114" s="151"/>
      <c r="CUC114" s="151"/>
      <c r="CUD114" s="151"/>
      <c r="CUE114" s="151"/>
      <c r="CUF114" s="151"/>
      <c r="CUG114" s="151"/>
      <c r="CUH114" s="151"/>
      <c r="CUI114" s="151"/>
      <c r="CUJ114" s="151"/>
      <c r="CUK114" s="151"/>
      <c r="CUL114" s="151"/>
      <c r="CUM114" s="151"/>
      <c r="CUN114" s="151"/>
      <c r="CUO114" s="151"/>
      <c r="CUP114" s="151"/>
      <c r="CUQ114" s="151"/>
      <c r="CUR114" s="151"/>
      <c r="CUS114" s="151"/>
      <c r="CUT114" s="151"/>
      <c r="CUU114" s="151"/>
      <c r="CUV114" s="151"/>
      <c r="CUW114" s="151"/>
      <c r="CUX114" s="151"/>
      <c r="CUY114" s="151"/>
      <c r="CUZ114" s="151"/>
      <c r="CVA114" s="151"/>
      <c r="CVB114" s="151"/>
      <c r="CVC114" s="151"/>
      <c r="CVD114" s="151"/>
      <c r="CVE114" s="151"/>
      <c r="CVF114" s="151"/>
      <c r="CVG114" s="151"/>
      <c r="CVH114" s="151"/>
      <c r="CVI114" s="151"/>
      <c r="CVJ114" s="151"/>
      <c r="CVK114" s="151"/>
      <c r="CVL114" s="151"/>
      <c r="CVM114" s="151"/>
      <c r="CVN114" s="151"/>
      <c r="CVO114" s="151"/>
      <c r="CVP114" s="151"/>
      <c r="CVQ114" s="151"/>
      <c r="CVR114" s="151"/>
      <c r="CVS114" s="151"/>
      <c r="CVT114" s="151"/>
      <c r="CVU114" s="151"/>
      <c r="CVV114" s="151"/>
      <c r="CVW114" s="151"/>
      <c r="CVX114" s="151"/>
      <c r="CVY114" s="151"/>
      <c r="CVZ114" s="151"/>
      <c r="CWA114" s="151"/>
      <c r="CWB114" s="151"/>
      <c r="CWC114" s="151"/>
      <c r="CWD114" s="151"/>
      <c r="CWE114" s="151"/>
      <c r="CWF114" s="151"/>
      <c r="CWG114" s="151"/>
      <c r="CWH114" s="151"/>
      <c r="CWI114" s="151"/>
      <c r="CWJ114" s="151"/>
      <c r="CWK114" s="151"/>
      <c r="CWL114" s="151"/>
      <c r="CWM114" s="151"/>
      <c r="CWN114" s="151"/>
      <c r="CWO114" s="151"/>
      <c r="CWP114" s="151"/>
      <c r="CWQ114" s="151"/>
      <c r="CWR114" s="151"/>
      <c r="CWS114" s="151"/>
      <c r="CWT114" s="151"/>
      <c r="CWU114" s="151"/>
      <c r="CWV114" s="151"/>
      <c r="CWW114" s="151"/>
      <c r="CWX114" s="151"/>
      <c r="CWY114" s="151"/>
      <c r="CWZ114" s="151"/>
      <c r="CXA114" s="151"/>
      <c r="CXB114" s="151"/>
      <c r="CXC114" s="151"/>
      <c r="CXD114" s="151"/>
      <c r="CXE114" s="151"/>
      <c r="CXF114" s="151"/>
      <c r="CXG114" s="151"/>
      <c r="CXH114" s="151"/>
      <c r="CXI114" s="151"/>
      <c r="CXJ114" s="151"/>
      <c r="CXK114" s="151"/>
      <c r="CXL114" s="151"/>
      <c r="CXM114" s="151"/>
      <c r="CXN114" s="151"/>
      <c r="CXO114" s="151"/>
      <c r="CXP114" s="151"/>
      <c r="CXQ114" s="151"/>
      <c r="CXR114" s="151"/>
      <c r="CXS114" s="151"/>
      <c r="CXT114" s="151"/>
      <c r="CXU114" s="151"/>
      <c r="CXV114" s="151"/>
      <c r="CXW114" s="151"/>
      <c r="CXX114" s="151"/>
      <c r="CXY114" s="151"/>
      <c r="CXZ114" s="151"/>
      <c r="CYA114" s="151"/>
      <c r="CYB114" s="151"/>
      <c r="CYC114" s="151"/>
      <c r="CYD114" s="151"/>
      <c r="CYE114" s="151"/>
      <c r="CYF114" s="151"/>
      <c r="CYG114" s="151"/>
      <c r="CYH114" s="151"/>
      <c r="CYI114" s="151"/>
      <c r="CYJ114" s="151"/>
      <c r="CYK114" s="151"/>
      <c r="CYL114" s="151"/>
      <c r="CYM114" s="151"/>
      <c r="CYN114" s="151"/>
      <c r="CYO114" s="151"/>
      <c r="CYP114" s="151"/>
      <c r="CYQ114" s="151"/>
      <c r="CYR114" s="151"/>
      <c r="CYS114" s="151"/>
      <c r="CYT114" s="151"/>
      <c r="CYU114" s="151"/>
      <c r="CYV114" s="151"/>
      <c r="CYW114" s="151"/>
      <c r="CYX114" s="151"/>
      <c r="CYY114" s="151"/>
      <c r="CYZ114" s="151"/>
      <c r="CZA114" s="151"/>
      <c r="CZB114" s="151"/>
      <c r="CZC114" s="151"/>
      <c r="CZD114" s="151"/>
      <c r="CZE114" s="151"/>
      <c r="CZF114" s="151"/>
      <c r="CZG114" s="151"/>
      <c r="CZH114" s="151"/>
      <c r="CZI114" s="151"/>
      <c r="CZJ114" s="151"/>
      <c r="CZK114" s="151"/>
      <c r="CZL114" s="151"/>
      <c r="CZM114" s="151"/>
      <c r="CZN114" s="151"/>
      <c r="CZO114" s="151"/>
      <c r="CZP114" s="151"/>
      <c r="CZQ114" s="151"/>
      <c r="CZR114" s="151"/>
      <c r="CZS114" s="151"/>
      <c r="CZT114" s="151"/>
      <c r="CZU114" s="151"/>
      <c r="CZV114" s="151"/>
      <c r="CZW114" s="151"/>
      <c r="CZX114" s="151"/>
      <c r="CZY114" s="151"/>
      <c r="CZZ114" s="151"/>
      <c r="DAA114" s="151"/>
      <c r="DAB114" s="151"/>
      <c r="DAC114" s="151"/>
      <c r="DAD114" s="151"/>
      <c r="DAE114" s="151"/>
      <c r="DAF114" s="151"/>
      <c r="DAG114" s="151"/>
      <c r="DAH114" s="151"/>
      <c r="DAI114" s="151"/>
      <c r="DAJ114" s="151"/>
      <c r="DAK114" s="151"/>
      <c r="DAL114" s="151"/>
      <c r="DAM114" s="151"/>
      <c r="DAN114" s="151"/>
      <c r="DAO114" s="151"/>
      <c r="DAP114" s="151"/>
      <c r="DAQ114" s="151"/>
      <c r="DAR114" s="151"/>
      <c r="DAS114" s="151"/>
      <c r="DAT114" s="151"/>
      <c r="DAU114" s="151"/>
      <c r="DAV114" s="151"/>
      <c r="DAW114" s="151"/>
      <c r="DAX114" s="151"/>
      <c r="DAY114" s="151"/>
      <c r="DAZ114" s="151"/>
      <c r="DBA114" s="151"/>
      <c r="DBB114" s="151"/>
      <c r="DBC114" s="151"/>
      <c r="DBD114" s="151"/>
      <c r="DBE114" s="151"/>
      <c r="DBF114" s="151"/>
      <c r="DBG114" s="151"/>
      <c r="DBH114" s="151"/>
      <c r="DBI114" s="151"/>
      <c r="DBJ114" s="151"/>
      <c r="DBK114" s="151"/>
      <c r="DBL114" s="151"/>
      <c r="DBM114" s="151"/>
      <c r="DBN114" s="151"/>
      <c r="DBO114" s="151"/>
      <c r="DBP114" s="151"/>
      <c r="DBQ114" s="151"/>
      <c r="DBR114" s="151"/>
      <c r="DBS114" s="151"/>
      <c r="DBT114" s="151"/>
      <c r="DBU114" s="151"/>
      <c r="DBV114" s="151"/>
      <c r="DBW114" s="151"/>
      <c r="DBX114" s="151"/>
      <c r="DBY114" s="151"/>
      <c r="DBZ114" s="151"/>
      <c r="DCA114" s="151"/>
      <c r="DCB114" s="151"/>
      <c r="DCC114" s="151"/>
      <c r="DCD114" s="151"/>
      <c r="DCE114" s="151"/>
      <c r="DCF114" s="151"/>
      <c r="DCG114" s="151"/>
      <c r="DCH114" s="151"/>
      <c r="DCI114" s="151"/>
      <c r="DCJ114" s="151"/>
      <c r="DCK114" s="151"/>
      <c r="DCL114" s="151"/>
      <c r="DCM114" s="151"/>
      <c r="DCN114" s="151"/>
      <c r="DCO114" s="151"/>
      <c r="DCP114" s="151"/>
      <c r="DCQ114" s="151"/>
      <c r="DCR114" s="151"/>
      <c r="DCS114" s="151"/>
      <c r="DCT114" s="151"/>
      <c r="DCU114" s="151"/>
      <c r="DCV114" s="151"/>
      <c r="DCW114" s="151"/>
      <c r="DCX114" s="151"/>
      <c r="DCY114" s="151"/>
      <c r="DCZ114" s="151"/>
      <c r="DDA114" s="151"/>
      <c r="DDB114" s="151"/>
      <c r="DDC114" s="151"/>
      <c r="DDD114" s="151"/>
      <c r="DDE114" s="151"/>
      <c r="DDF114" s="151"/>
      <c r="DDG114" s="151"/>
      <c r="DDH114" s="151"/>
      <c r="DDI114" s="151"/>
      <c r="DDJ114" s="151"/>
      <c r="DDK114" s="151"/>
      <c r="DDL114" s="151"/>
      <c r="DDM114" s="151"/>
      <c r="DDN114" s="151"/>
      <c r="DDO114" s="151"/>
      <c r="DDP114" s="151"/>
      <c r="DDQ114" s="151"/>
      <c r="DDR114" s="151"/>
      <c r="DDS114" s="151"/>
      <c r="DDT114" s="151"/>
      <c r="DDU114" s="151"/>
      <c r="DDV114" s="151"/>
      <c r="DDW114" s="151"/>
      <c r="DDX114" s="151"/>
      <c r="DDY114" s="151"/>
      <c r="DDZ114" s="151"/>
      <c r="DEA114" s="151"/>
      <c r="DEB114" s="151"/>
      <c r="DEC114" s="151"/>
      <c r="DED114" s="151"/>
      <c r="DEE114" s="151"/>
      <c r="DEF114" s="151"/>
      <c r="DEG114" s="151"/>
      <c r="DEH114" s="151"/>
      <c r="DEI114" s="151"/>
      <c r="DEJ114" s="151"/>
      <c r="DEK114" s="151"/>
      <c r="DEL114" s="151"/>
      <c r="DEM114" s="151"/>
      <c r="DEN114" s="151"/>
      <c r="DEO114" s="151"/>
      <c r="DEP114" s="151"/>
      <c r="DEQ114" s="151"/>
      <c r="DER114" s="151"/>
      <c r="DES114" s="151"/>
      <c r="DET114" s="151"/>
      <c r="DEU114" s="151"/>
      <c r="DEV114" s="151"/>
      <c r="DEW114" s="151"/>
      <c r="DEX114" s="151"/>
      <c r="DEY114" s="151"/>
      <c r="DEZ114" s="151"/>
      <c r="DFA114" s="151"/>
      <c r="DFB114" s="151"/>
      <c r="DFC114" s="151"/>
      <c r="DFD114" s="151"/>
      <c r="DFE114" s="151"/>
      <c r="DFF114" s="151"/>
      <c r="DFG114" s="151"/>
      <c r="DFH114" s="151"/>
      <c r="DFI114" s="151"/>
      <c r="DFJ114" s="151"/>
      <c r="DFK114" s="151"/>
      <c r="DFL114" s="151"/>
      <c r="DFM114" s="151"/>
      <c r="DFN114" s="151"/>
      <c r="DFO114" s="151"/>
      <c r="DFP114" s="151"/>
      <c r="DFQ114" s="151"/>
      <c r="DFR114" s="151"/>
      <c r="DFS114" s="151"/>
      <c r="DFT114" s="151"/>
      <c r="DFU114" s="151"/>
      <c r="DFV114" s="151"/>
      <c r="DFW114" s="151"/>
      <c r="DFX114" s="151"/>
      <c r="DFY114" s="151"/>
      <c r="DFZ114" s="151"/>
      <c r="DGA114" s="151"/>
      <c r="DGB114" s="151"/>
      <c r="DGC114" s="151"/>
      <c r="DGD114" s="151"/>
      <c r="DGE114" s="151"/>
      <c r="DGF114" s="151"/>
      <c r="DGG114" s="151"/>
      <c r="DGH114" s="151"/>
      <c r="DGI114" s="151"/>
      <c r="DGJ114" s="151"/>
      <c r="DGK114" s="151"/>
      <c r="DGL114" s="151"/>
      <c r="DGM114" s="151"/>
      <c r="DGN114" s="151"/>
      <c r="DGO114" s="151"/>
      <c r="DGP114" s="151"/>
      <c r="DGQ114" s="151"/>
      <c r="DGR114" s="151"/>
      <c r="DGS114" s="151"/>
      <c r="DGT114" s="151"/>
      <c r="DGU114" s="151"/>
      <c r="DGV114" s="151"/>
      <c r="DGW114" s="151"/>
      <c r="DGX114" s="151"/>
      <c r="DGY114" s="151"/>
      <c r="DGZ114" s="151"/>
      <c r="DHA114" s="151"/>
      <c r="DHB114" s="151"/>
      <c r="DHC114" s="151"/>
      <c r="DHD114" s="151"/>
      <c r="DHE114" s="151"/>
      <c r="DHF114" s="151"/>
      <c r="DHG114" s="151"/>
      <c r="DHH114" s="151"/>
      <c r="DHI114" s="151"/>
      <c r="DHJ114" s="151"/>
      <c r="DHK114" s="151"/>
      <c r="DHL114" s="151"/>
      <c r="DHM114" s="151"/>
      <c r="DHN114" s="151"/>
      <c r="DHO114" s="151"/>
      <c r="DHP114" s="151"/>
      <c r="DHQ114" s="151"/>
      <c r="DHR114" s="151"/>
      <c r="DHS114" s="151"/>
      <c r="DHT114" s="151"/>
      <c r="DHU114" s="151"/>
      <c r="DHV114" s="151"/>
      <c r="DHW114" s="151"/>
      <c r="DHX114" s="151"/>
      <c r="DHY114" s="151"/>
      <c r="DHZ114" s="151"/>
      <c r="DIA114" s="151"/>
      <c r="DIB114" s="151"/>
      <c r="DIC114" s="151"/>
      <c r="DID114" s="151"/>
      <c r="DIE114" s="151"/>
      <c r="DIF114" s="151"/>
      <c r="DIG114" s="151"/>
      <c r="DIH114" s="151"/>
      <c r="DII114" s="151"/>
      <c r="DIJ114" s="151"/>
      <c r="DIK114" s="151"/>
      <c r="DIL114" s="151"/>
      <c r="DIM114" s="151"/>
      <c r="DIN114" s="151"/>
      <c r="DIO114" s="151"/>
      <c r="DIP114" s="151"/>
      <c r="DIQ114" s="151"/>
      <c r="DIR114" s="151"/>
      <c r="DIS114" s="151"/>
      <c r="DIT114" s="151"/>
      <c r="DIU114" s="151"/>
      <c r="DIV114" s="151"/>
      <c r="DIW114" s="151"/>
      <c r="DIX114" s="151"/>
      <c r="DIY114" s="151"/>
      <c r="DIZ114" s="151"/>
      <c r="DJA114" s="151"/>
      <c r="DJB114" s="151"/>
      <c r="DJC114" s="151"/>
      <c r="DJD114" s="151"/>
      <c r="DJE114" s="151"/>
      <c r="DJF114" s="151"/>
      <c r="DJG114" s="151"/>
      <c r="DJH114" s="151"/>
      <c r="DJI114" s="151"/>
      <c r="DJJ114" s="151"/>
      <c r="DJK114" s="151"/>
      <c r="DJL114" s="151"/>
      <c r="DJM114" s="151"/>
      <c r="DJN114" s="151"/>
      <c r="DJO114" s="151"/>
      <c r="DJP114" s="151"/>
      <c r="DJQ114" s="151"/>
      <c r="DJR114" s="151"/>
      <c r="DJS114" s="151"/>
      <c r="DJT114" s="151"/>
      <c r="DJU114" s="151"/>
      <c r="DJV114" s="151"/>
      <c r="DJW114" s="151"/>
      <c r="DJX114" s="151"/>
      <c r="DJY114" s="151"/>
      <c r="DJZ114" s="151"/>
      <c r="DKA114" s="151"/>
      <c r="DKB114" s="151"/>
      <c r="DKC114" s="151"/>
      <c r="DKD114" s="151"/>
      <c r="DKE114" s="151"/>
      <c r="DKF114" s="151"/>
      <c r="DKG114" s="151"/>
      <c r="DKH114" s="151"/>
      <c r="DKI114" s="151"/>
      <c r="DKJ114" s="151"/>
      <c r="DKK114" s="151"/>
      <c r="DKL114" s="151"/>
      <c r="DKM114" s="151"/>
      <c r="DKN114" s="151"/>
      <c r="DKO114" s="151"/>
      <c r="DKP114" s="151"/>
      <c r="DKQ114" s="151"/>
      <c r="DKR114" s="151"/>
      <c r="DKS114" s="151"/>
      <c r="DKT114" s="151"/>
      <c r="DKU114" s="151"/>
      <c r="DKV114" s="151"/>
      <c r="DKW114" s="151"/>
      <c r="DKX114" s="151"/>
      <c r="DKY114" s="151"/>
      <c r="DKZ114" s="151"/>
      <c r="DLA114" s="151"/>
      <c r="DLB114" s="151"/>
      <c r="DLC114" s="151"/>
      <c r="DLD114" s="151"/>
      <c r="DLE114" s="151"/>
      <c r="DLF114" s="151"/>
      <c r="DLG114" s="151"/>
      <c r="DLH114" s="151"/>
      <c r="DLI114" s="151"/>
      <c r="DLJ114" s="151"/>
      <c r="DLK114" s="151"/>
      <c r="DLL114" s="151"/>
      <c r="DLM114" s="151"/>
      <c r="DLN114" s="151"/>
      <c r="DLO114" s="151"/>
      <c r="DLP114" s="151"/>
      <c r="DLQ114" s="151"/>
      <c r="DLR114" s="151"/>
      <c r="DLS114" s="151"/>
      <c r="DLT114" s="151"/>
      <c r="DLU114" s="151"/>
      <c r="DLV114" s="151"/>
      <c r="DLW114" s="151"/>
      <c r="DLX114" s="151"/>
      <c r="DLY114" s="151"/>
      <c r="DLZ114" s="151"/>
      <c r="DMA114" s="151"/>
      <c r="DMB114" s="151"/>
      <c r="DMC114" s="151"/>
      <c r="DMD114" s="151"/>
      <c r="DME114" s="151"/>
      <c r="DMF114" s="151"/>
      <c r="DMG114" s="151"/>
      <c r="DMH114" s="151"/>
      <c r="DMI114" s="151"/>
      <c r="DMJ114" s="151"/>
      <c r="DMK114" s="151"/>
      <c r="DML114" s="151"/>
      <c r="DMM114" s="151"/>
      <c r="DMN114" s="151"/>
      <c r="DMO114" s="151"/>
      <c r="DMP114" s="151"/>
      <c r="DMQ114" s="151"/>
      <c r="DMR114" s="151"/>
      <c r="DMS114" s="151"/>
      <c r="DMT114" s="151"/>
      <c r="DMU114" s="151"/>
      <c r="DMV114" s="151"/>
      <c r="DMW114" s="151"/>
      <c r="DMX114" s="151"/>
      <c r="DMY114" s="151"/>
      <c r="DMZ114" s="151"/>
      <c r="DNA114" s="151"/>
      <c r="DNB114" s="151"/>
      <c r="DNC114" s="151"/>
      <c r="DND114" s="151"/>
      <c r="DNE114" s="151"/>
      <c r="DNF114" s="151"/>
      <c r="DNG114" s="151"/>
      <c r="DNH114" s="151"/>
      <c r="DNI114" s="151"/>
      <c r="DNJ114" s="151"/>
      <c r="DNK114" s="151"/>
      <c r="DNL114" s="151"/>
      <c r="DNM114" s="151"/>
      <c r="DNN114" s="151"/>
      <c r="DNO114" s="151"/>
      <c r="DNP114" s="151"/>
      <c r="DNQ114" s="151"/>
      <c r="DNR114" s="151"/>
      <c r="DNS114" s="151"/>
      <c r="DNT114" s="151"/>
      <c r="DNU114" s="151"/>
      <c r="DNV114" s="151"/>
      <c r="DNW114" s="151"/>
      <c r="DNX114" s="151"/>
      <c r="DNY114" s="151"/>
      <c r="DNZ114" s="151"/>
      <c r="DOA114" s="151"/>
      <c r="DOB114" s="151"/>
      <c r="DOC114" s="151"/>
      <c r="DOD114" s="151"/>
      <c r="DOE114" s="151"/>
      <c r="DOF114" s="151"/>
      <c r="DOG114" s="151"/>
      <c r="DOH114" s="151"/>
      <c r="DOI114" s="151"/>
      <c r="DOJ114" s="151"/>
      <c r="DOK114" s="151"/>
      <c r="DOL114" s="151"/>
      <c r="DOM114" s="151"/>
      <c r="DON114" s="151"/>
      <c r="DOO114" s="151"/>
      <c r="DOP114" s="151"/>
      <c r="DOQ114" s="151"/>
      <c r="DOR114" s="151"/>
      <c r="DOS114" s="151"/>
      <c r="DOT114" s="151"/>
      <c r="DOU114" s="151"/>
      <c r="DOV114" s="151"/>
      <c r="DOW114" s="151"/>
      <c r="DOX114" s="151"/>
      <c r="DOY114" s="151"/>
      <c r="DOZ114" s="151"/>
      <c r="DPA114" s="151"/>
      <c r="DPB114" s="151"/>
      <c r="DPC114" s="151"/>
      <c r="DPD114" s="151"/>
      <c r="DPE114" s="151"/>
      <c r="DPF114" s="151"/>
      <c r="DPG114" s="151"/>
      <c r="DPH114" s="151"/>
      <c r="DPI114" s="151"/>
      <c r="DPJ114" s="151"/>
      <c r="DPK114" s="151"/>
      <c r="DPL114" s="151"/>
      <c r="DPM114" s="151"/>
      <c r="DPN114" s="151"/>
      <c r="DPO114" s="151"/>
      <c r="DPP114" s="151"/>
      <c r="DPQ114" s="151"/>
      <c r="DPR114" s="151"/>
      <c r="DPS114" s="151"/>
      <c r="DPT114" s="151"/>
      <c r="DPU114" s="151"/>
      <c r="DPV114" s="151"/>
      <c r="DPW114" s="151"/>
      <c r="DPX114" s="151"/>
      <c r="DPY114" s="151"/>
      <c r="DPZ114" s="151"/>
      <c r="DQA114" s="151"/>
      <c r="DQB114" s="151"/>
      <c r="DQC114" s="151"/>
      <c r="DQD114" s="151"/>
      <c r="DQE114" s="151"/>
      <c r="DQF114" s="151"/>
      <c r="DQG114" s="151"/>
      <c r="DQH114" s="151"/>
      <c r="DQI114" s="151"/>
      <c r="DQJ114" s="151"/>
      <c r="DQK114" s="151"/>
      <c r="DQL114" s="151"/>
      <c r="DQM114" s="151"/>
      <c r="DQN114" s="151"/>
      <c r="DQO114" s="151"/>
      <c r="DQP114" s="151"/>
      <c r="DQQ114" s="151"/>
      <c r="DQR114" s="151"/>
      <c r="DQS114" s="151"/>
      <c r="DQT114" s="151"/>
      <c r="DQU114" s="151"/>
      <c r="DQV114" s="151"/>
      <c r="DQW114" s="151"/>
      <c r="DQX114" s="151"/>
      <c r="DQY114" s="151"/>
      <c r="DQZ114" s="151"/>
      <c r="DRA114" s="151"/>
      <c r="DRB114" s="151"/>
      <c r="DRC114" s="151"/>
      <c r="DRD114" s="151"/>
      <c r="DRE114" s="151"/>
      <c r="DRF114" s="151"/>
      <c r="DRG114" s="151"/>
      <c r="DRH114" s="151"/>
      <c r="DRI114" s="151"/>
      <c r="DRJ114" s="151"/>
      <c r="DRK114" s="151"/>
      <c r="DRL114" s="151"/>
      <c r="DRM114" s="151"/>
      <c r="DRN114" s="151"/>
      <c r="DRO114" s="151"/>
      <c r="DRP114" s="151"/>
      <c r="DRQ114" s="151"/>
      <c r="DRR114" s="151"/>
      <c r="DRS114" s="151"/>
      <c r="DRT114" s="151"/>
      <c r="DRU114" s="151"/>
      <c r="DRV114" s="151"/>
      <c r="DRW114" s="151"/>
      <c r="DRX114" s="151"/>
      <c r="DRY114" s="151"/>
      <c r="DRZ114" s="151"/>
      <c r="DSA114" s="151"/>
      <c r="DSB114" s="151"/>
      <c r="DSC114" s="151"/>
      <c r="DSD114" s="151"/>
      <c r="DSE114" s="151"/>
      <c r="DSF114" s="151"/>
      <c r="DSG114" s="151"/>
      <c r="DSH114" s="151"/>
      <c r="DSI114" s="151"/>
      <c r="DSJ114" s="151"/>
      <c r="DSK114" s="151"/>
      <c r="DSL114" s="151"/>
      <c r="DSM114" s="151"/>
      <c r="DSN114" s="151"/>
      <c r="DSO114" s="151"/>
      <c r="DSP114" s="151"/>
      <c r="DSQ114" s="151"/>
      <c r="DSR114" s="151"/>
      <c r="DSS114" s="151"/>
      <c r="DST114" s="151"/>
      <c r="DSU114" s="151"/>
      <c r="DSV114" s="151"/>
      <c r="DSW114" s="151"/>
      <c r="DSX114" s="151"/>
      <c r="DSY114" s="151"/>
      <c r="DSZ114" s="151"/>
      <c r="DTA114" s="151"/>
      <c r="DTB114" s="151"/>
      <c r="DTC114" s="151"/>
      <c r="DTD114" s="151"/>
      <c r="DTE114" s="151"/>
      <c r="DTF114" s="151"/>
      <c r="DTG114" s="151"/>
      <c r="DTH114" s="151"/>
      <c r="DTI114" s="151"/>
      <c r="DTJ114" s="151"/>
      <c r="DTK114" s="151"/>
      <c r="DTL114" s="151"/>
      <c r="DTM114" s="151"/>
      <c r="DTN114" s="151"/>
      <c r="DTO114" s="151"/>
      <c r="DTP114" s="151"/>
      <c r="DTQ114" s="151"/>
      <c r="DTR114" s="151"/>
      <c r="DTS114" s="151"/>
      <c r="DTT114" s="151"/>
      <c r="DTU114" s="151"/>
      <c r="DTV114" s="151"/>
      <c r="DTW114" s="151"/>
      <c r="DTX114" s="151"/>
      <c r="DTY114" s="151"/>
      <c r="DTZ114" s="151"/>
      <c r="DUA114" s="151"/>
      <c r="DUB114" s="151"/>
      <c r="DUC114" s="151"/>
      <c r="DUD114" s="151"/>
      <c r="DUE114" s="151"/>
      <c r="DUF114" s="151"/>
      <c r="DUG114" s="151"/>
      <c r="DUH114" s="151"/>
      <c r="DUI114" s="151"/>
      <c r="DUJ114" s="151"/>
      <c r="DUK114" s="151"/>
      <c r="DUL114" s="151"/>
      <c r="DUM114" s="151"/>
      <c r="DUN114" s="151"/>
      <c r="DUO114" s="151"/>
      <c r="DUP114" s="151"/>
      <c r="DUQ114" s="151"/>
      <c r="DUR114" s="151"/>
      <c r="DUS114" s="151"/>
      <c r="DUT114" s="151"/>
      <c r="DUU114" s="151"/>
      <c r="DUV114" s="151"/>
      <c r="DUW114" s="151"/>
      <c r="DUX114" s="151"/>
      <c r="DUY114" s="151"/>
      <c r="DUZ114" s="151"/>
      <c r="DVA114" s="151"/>
      <c r="DVB114" s="151"/>
      <c r="DVC114" s="151"/>
      <c r="DVD114" s="151"/>
      <c r="DVE114" s="151"/>
      <c r="DVF114" s="151"/>
      <c r="DVG114" s="151"/>
      <c r="DVH114" s="151"/>
      <c r="DVI114" s="151"/>
      <c r="DVJ114" s="151"/>
      <c r="DVK114" s="151"/>
      <c r="DVL114" s="151"/>
      <c r="DVM114" s="151"/>
      <c r="DVN114" s="151"/>
      <c r="DVO114" s="151"/>
      <c r="DVP114" s="151"/>
      <c r="DVQ114" s="151"/>
      <c r="DVR114" s="151"/>
      <c r="DVS114" s="151"/>
      <c r="DVT114" s="151"/>
      <c r="DVU114" s="151"/>
      <c r="DVV114" s="151"/>
      <c r="DVW114" s="151"/>
      <c r="DVX114" s="151"/>
      <c r="DVY114" s="151"/>
      <c r="DVZ114" s="151"/>
      <c r="DWA114" s="151"/>
      <c r="DWB114" s="151"/>
      <c r="DWC114" s="151"/>
      <c r="DWD114" s="151"/>
      <c r="DWE114" s="151"/>
      <c r="DWF114" s="151"/>
      <c r="DWG114" s="151"/>
      <c r="DWH114" s="151"/>
      <c r="DWI114" s="151"/>
      <c r="DWJ114" s="151"/>
      <c r="DWK114" s="151"/>
      <c r="DWL114" s="151"/>
      <c r="DWM114" s="151"/>
      <c r="DWN114" s="151"/>
      <c r="DWO114" s="151"/>
      <c r="DWP114" s="151"/>
      <c r="DWQ114" s="151"/>
      <c r="DWR114" s="151"/>
      <c r="DWS114" s="151"/>
      <c r="DWT114" s="151"/>
      <c r="DWU114" s="151"/>
      <c r="DWV114" s="151"/>
      <c r="DWW114" s="151"/>
      <c r="DWX114" s="151"/>
      <c r="DWY114" s="151"/>
      <c r="DWZ114" s="151"/>
      <c r="DXA114" s="151"/>
      <c r="DXB114" s="151"/>
      <c r="DXC114" s="151"/>
      <c r="DXD114" s="151"/>
      <c r="DXE114" s="151"/>
      <c r="DXF114" s="151"/>
      <c r="DXG114" s="151"/>
      <c r="DXH114" s="151"/>
      <c r="DXI114" s="151"/>
      <c r="DXJ114" s="151"/>
      <c r="DXK114" s="151"/>
      <c r="DXL114" s="151"/>
      <c r="DXM114" s="151"/>
      <c r="DXN114" s="151"/>
      <c r="DXO114" s="151"/>
      <c r="DXP114" s="151"/>
      <c r="DXQ114" s="151"/>
      <c r="DXR114" s="151"/>
      <c r="DXS114" s="151"/>
      <c r="DXT114" s="151"/>
      <c r="DXU114" s="151"/>
      <c r="DXV114" s="151"/>
      <c r="DXW114" s="151"/>
      <c r="DXX114" s="151"/>
      <c r="DXY114" s="151"/>
      <c r="DXZ114" s="151"/>
      <c r="DYA114" s="151"/>
      <c r="DYB114" s="151"/>
      <c r="DYC114" s="151"/>
      <c r="DYD114" s="151"/>
      <c r="DYE114" s="151"/>
      <c r="DYF114" s="151"/>
      <c r="DYG114" s="151"/>
      <c r="DYH114" s="151"/>
      <c r="DYI114" s="151"/>
      <c r="DYJ114" s="151"/>
      <c r="DYK114" s="151"/>
      <c r="DYL114" s="151"/>
      <c r="DYM114" s="151"/>
      <c r="DYN114" s="151"/>
      <c r="DYO114" s="151"/>
      <c r="DYP114" s="151"/>
      <c r="DYQ114" s="151"/>
      <c r="DYR114" s="151"/>
      <c r="DYS114" s="151"/>
      <c r="DYT114" s="151"/>
      <c r="DYU114" s="151"/>
      <c r="DYV114" s="151"/>
      <c r="DYW114" s="151"/>
      <c r="DYX114" s="151"/>
      <c r="DYY114" s="151"/>
      <c r="DYZ114" s="151"/>
      <c r="DZA114" s="151"/>
      <c r="DZB114" s="151"/>
      <c r="DZC114" s="151"/>
      <c r="DZD114" s="151"/>
      <c r="DZE114" s="151"/>
      <c r="DZF114" s="151"/>
      <c r="DZG114" s="151"/>
      <c r="DZH114" s="151"/>
      <c r="DZI114" s="151"/>
      <c r="DZJ114" s="151"/>
      <c r="DZK114" s="151"/>
      <c r="DZL114" s="151"/>
      <c r="DZM114" s="151"/>
      <c r="DZN114" s="151"/>
      <c r="DZO114" s="151"/>
      <c r="DZP114" s="151"/>
      <c r="DZQ114" s="151"/>
      <c r="DZR114" s="151"/>
      <c r="DZS114" s="151"/>
      <c r="DZT114" s="151"/>
      <c r="DZU114" s="151"/>
      <c r="DZV114" s="151"/>
      <c r="DZW114" s="151"/>
      <c r="DZX114" s="151"/>
      <c r="DZY114" s="151"/>
      <c r="DZZ114" s="151"/>
      <c r="EAA114" s="151"/>
      <c r="EAB114" s="151"/>
      <c r="EAC114" s="151"/>
      <c r="EAD114" s="151"/>
      <c r="EAE114" s="151"/>
      <c r="EAF114" s="151"/>
      <c r="EAG114" s="151"/>
      <c r="EAH114" s="151"/>
      <c r="EAI114" s="151"/>
      <c r="EAJ114" s="151"/>
      <c r="EAK114" s="151"/>
      <c r="EAL114" s="151"/>
      <c r="EAM114" s="151"/>
      <c r="EAN114" s="151"/>
      <c r="EAO114" s="151"/>
      <c r="EAP114" s="151"/>
      <c r="EAQ114" s="151"/>
      <c r="EAR114" s="151"/>
      <c r="EAS114" s="151"/>
      <c r="EAT114" s="151"/>
      <c r="EAU114" s="151"/>
      <c r="EAV114" s="151"/>
      <c r="EAW114" s="151"/>
      <c r="EAX114" s="151"/>
      <c r="EAY114" s="151"/>
      <c r="EAZ114" s="151"/>
      <c r="EBA114" s="151"/>
      <c r="EBB114" s="151"/>
      <c r="EBC114" s="151"/>
      <c r="EBD114" s="151"/>
      <c r="EBE114" s="151"/>
      <c r="EBF114" s="151"/>
      <c r="EBG114" s="151"/>
      <c r="EBH114" s="151"/>
      <c r="EBI114" s="151"/>
      <c r="EBJ114" s="151"/>
      <c r="EBK114" s="151"/>
      <c r="EBL114" s="151"/>
      <c r="EBM114" s="151"/>
      <c r="EBN114" s="151"/>
      <c r="EBO114" s="151"/>
      <c r="EBP114" s="151"/>
      <c r="EBQ114" s="151"/>
      <c r="EBR114" s="151"/>
      <c r="EBS114" s="151"/>
      <c r="EBT114" s="151"/>
      <c r="EBU114" s="151"/>
      <c r="EBV114" s="151"/>
      <c r="EBW114" s="151"/>
      <c r="EBX114" s="151"/>
      <c r="EBY114" s="151"/>
      <c r="EBZ114" s="151"/>
      <c r="ECA114" s="151"/>
      <c r="ECB114" s="151"/>
      <c r="ECC114" s="151"/>
      <c r="ECD114" s="151"/>
      <c r="ECE114" s="151"/>
      <c r="ECF114" s="151"/>
      <c r="ECG114" s="151"/>
      <c r="ECH114" s="151"/>
      <c r="ECI114" s="151"/>
      <c r="ECJ114" s="151"/>
      <c r="ECK114" s="151"/>
      <c r="ECL114" s="151"/>
      <c r="ECM114" s="151"/>
      <c r="ECN114" s="151"/>
      <c r="ECO114" s="151"/>
      <c r="ECP114" s="151"/>
      <c r="ECQ114" s="151"/>
      <c r="ECR114" s="151"/>
      <c r="ECS114" s="151"/>
      <c r="ECT114" s="151"/>
      <c r="ECU114" s="151"/>
      <c r="ECV114" s="151"/>
      <c r="ECW114" s="151"/>
      <c r="ECX114" s="151"/>
      <c r="ECY114" s="151"/>
      <c r="ECZ114" s="151"/>
      <c r="EDA114" s="151"/>
      <c r="EDB114" s="151"/>
      <c r="EDC114" s="151"/>
      <c r="EDD114" s="151"/>
      <c r="EDE114" s="151"/>
      <c r="EDF114" s="151"/>
      <c r="EDG114" s="151"/>
      <c r="EDH114" s="151"/>
      <c r="EDI114" s="151"/>
      <c r="EDJ114" s="151"/>
      <c r="EDK114" s="151"/>
      <c r="EDL114" s="151"/>
      <c r="EDM114" s="151"/>
      <c r="EDN114" s="151"/>
      <c r="EDO114" s="151"/>
      <c r="EDP114" s="151"/>
      <c r="EDQ114" s="151"/>
      <c r="EDR114" s="151"/>
      <c r="EDS114" s="151"/>
      <c r="EDT114" s="151"/>
      <c r="EDU114" s="151"/>
      <c r="EDV114" s="151"/>
      <c r="EDW114" s="151"/>
      <c r="EDX114" s="151"/>
      <c r="EDY114" s="151"/>
      <c r="EDZ114" s="151"/>
      <c r="EEA114" s="151"/>
      <c r="EEB114" s="151"/>
      <c r="EEC114" s="151"/>
      <c r="EED114" s="151"/>
      <c r="EEE114" s="151"/>
      <c r="EEF114" s="151"/>
      <c r="EEG114" s="151"/>
      <c r="EEH114" s="151"/>
      <c r="EEI114" s="151"/>
      <c r="EEJ114" s="151"/>
      <c r="EEK114" s="151"/>
      <c r="EEL114" s="151"/>
      <c r="EEM114" s="151"/>
      <c r="EEN114" s="151"/>
      <c r="EEO114" s="151"/>
      <c r="EEP114" s="151"/>
      <c r="EEQ114" s="151"/>
      <c r="EER114" s="151"/>
      <c r="EES114" s="151"/>
      <c r="EET114" s="151"/>
      <c r="EEU114" s="151"/>
      <c r="EEV114" s="151"/>
      <c r="EEW114" s="151"/>
      <c r="EEX114" s="151"/>
      <c r="EEY114" s="151"/>
      <c r="EEZ114" s="151"/>
      <c r="EFA114" s="151"/>
      <c r="EFB114" s="151"/>
      <c r="EFC114" s="151"/>
      <c r="EFD114" s="151"/>
      <c r="EFE114" s="151"/>
      <c r="EFF114" s="151"/>
      <c r="EFG114" s="151"/>
      <c r="EFH114" s="151"/>
      <c r="EFI114" s="151"/>
      <c r="EFJ114" s="151"/>
      <c r="EFK114" s="151"/>
      <c r="EFL114" s="151"/>
      <c r="EFM114" s="151"/>
      <c r="EFN114" s="151"/>
      <c r="EFO114" s="151"/>
      <c r="EFP114" s="151"/>
      <c r="EFQ114" s="151"/>
      <c r="EFR114" s="151"/>
      <c r="EFS114" s="151"/>
      <c r="EFT114" s="151"/>
      <c r="EFU114" s="151"/>
      <c r="EFV114" s="151"/>
      <c r="EFW114" s="151"/>
      <c r="EFX114" s="151"/>
      <c r="EFY114" s="151"/>
      <c r="EFZ114" s="151"/>
      <c r="EGA114" s="151"/>
      <c r="EGB114" s="151"/>
      <c r="EGC114" s="151"/>
      <c r="EGD114" s="151"/>
      <c r="EGE114" s="151"/>
      <c r="EGF114" s="151"/>
      <c r="EGG114" s="151"/>
      <c r="EGH114" s="151"/>
      <c r="EGI114" s="151"/>
      <c r="EGJ114" s="151"/>
      <c r="EGK114" s="151"/>
      <c r="EGL114" s="151"/>
      <c r="EGM114" s="151"/>
      <c r="EGN114" s="151"/>
      <c r="EGO114" s="151"/>
      <c r="EGP114" s="151"/>
      <c r="EGQ114" s="151"/>
      <c r="EGR114" s="151"/>
      <c r="EGS114" s="151"/>
      <c r="EGT114" s="151"/>
      <c r="EGU114" s="151"/>
      <c r="EGV114" s="151"/>
      <c r="EGW114" s="151"/>
      <c r="EGX114" s="151"/>
      <c r="EGY114" s="151"/>
      <c r="EGZ114" s="151"/>
      <c r="EHA114" s="151"/>
      <c r="EHB114" s="151"/>
      <c r="EHC114" s="151"/>
      <c r="EHD114" s="151"/>
      <c r="EHE114" s="151"/>
      <c r="EHF114" s="151"/>
      <c r="EHG114" s="151"/>
      <c r="EHH114" s="151"/>
      <c r="EHI114" s="151"/>
      <c r="EHJ114" s="151"/>
      <c r="EHK114" s="151"/>
      <c r="EHL114" s="151"/>
      <c r="EHM114" s="151"/>
      <c r="EHN114" s="151"/>
      <c r="EHO114" s="151"/>
      <c r="EHP114" s="151"/>
      <c r="EHQ114" s="151"/>
      <c r="EHR114" s="151"/>
      <c r="EHS114" s="151"/>
      <c r="EHT114" s="151"/>
      <c r="EHU114" s="151"/>
      <c r="EHV114" s="151"/>
      <c r="EHW114" s="151"/>
      <c r="EHX114" s="151"/>
      <c r="EHY114" s="151"/>
      <c r="EHZ114" s="151"/>
      <c r="EIA114" s="151"/>
      <c r="EIB114" s="151"/>
      <c r="EIC114" s="151"/>
      <c r="EID114" s="151"/>
      <c r="EIE114" s="151"/>
      <c r="EIF114" s="151"/>
      <c r="EIG114" s="151"/>
      <c r="EIH114" s="151"/>
      <c r="EII114" s="151"/>
      <c r="EIJ114" s="151"/>
      <c r="EIK114" s="151"/>
      <c r="EIL114" s="151"/>
      <c r="EIM114" s="151"/>
      <c r="EIN114" s="151"/>
      <c r="EIO114" s="151"/>
      <c r="EIP114" s="151"/>
      <c r="EIQ114" s="151"/>
      <c r="EIR114" s="151"/>
      <c r="EIS114" s="151"/>
      <c r="EIT114" s="151"/>
      <c r="EIU114" s="151"/>
      <c r="EIV114" s="151"/>
      <c r="EIW114" s="151"/>
      <c r="EIX114" s="151"/>
      <c r="EIY114" s="151"/>
      <c r="EIZ114" s="151"/>
      <c r="EJA114" s="151"/>
      <c r="EJB114" s="151"/>
      <c r="EJC114" s="151"/>
      <c r="EJD114" s="151"/>
      <c r="EJE114" s="151"/>
      <c r="EJF114" s="151"/>
      <c r="EJG114" s="151"/>
      <c r="EJH114" s="151"/>
      <c r="EJI114" s="151"/>
      <c r="EJJ114" s="151"/>
      <c r="EJK114" s="151"/>
      <c r="EJL114" s="151"/>
      <c r="EJM114" s="151"/>
      <c r="EJN114" s="151"/>
      <c r="EJO114" s="151"/>
      <c r="EJP114" s="151"/>
      <c r="EJQ114" s="151"/>
      <c r="EJR114" s="151"/>
      <c r="EJS114" s="151"/>
      <c r="EJT114" s="151"/>
      <c r="EJU114" s="151"/>
      <c r="EJV114" s="151"/>
      <c r="EJW114" s="151"/>
      <c r="EJX114" s="151"/>
      <c r="EJY114" s="151"/>
      <c r="EJZ114" s="151"/>
      <c r="EKA114" s="151"/>
      <c r="EKB114" s="151"/>
      <c r="EKC114" s="151"/>
      <c r="EKD114" s="151"/>
      <c r="EKE114" s="151"/>
      <c r="EKF114" s="151"/>
      <c r="EKG114" s="151"/>
      <c r="EKH114" s="151"/>
      <c r="EKI114" s="151"/>
      <c r="EKJ114" s="151"/>
      <c r="EKK114" s="151"/>
      <c r="EKL114" s="151"/>
      <c r="EKM114" s="151"/>
      <c r="EKN114" s="151"/>
      <c r="EKO114" s="151"/>
      <c r="EKP114" s="151"/>
      <c r="EKQ114" s="151"/>
      <c r="EKR114" s="151"/>
      <c r="EKS114" s="151"/>
      <c r="EKT114" s="151"/>
      <c r="EKU114" s="151"/>
      <c r="EKV114" s="151"/>
      <c r="EKW114" s="151"/>
      <c r="EKX114" s="151"/>
      <c r="EKY114" s="151"/>
      <c r="EKZ114" s="151"/>
      <c r="ELA114" s="151"/>
      <c r="ELB114" s="151"/>
      <c r="ELC114" s="151"/>
      <c r="ELD114" s="151"/>
      <c r="ELE114" s="151"/>
      <c r="ELF114" s="151"/>
      <c r="ELG114" s="151"/>
      <c r="ELH114" s="151"/>
      <c r="ELI114" s="151"/>
      <c r="ELJ114" s="151"/>
      <c r="ELK114" s="151"/>
      <c r="ELL114" s="151"/>
      <c r="ELM114" s="151"/>
      <c r="ELN114" s="151"/>
      <c r="ELO114" s="151"/>
      <c r="ELP114" s="151"/>
      <c r="ELQ114" s="151"/>
      <c r="ELR114" s="151"/>
      <c r="ELS114" s="151"/>
      <c r="ELT114" s="151"/>
      <c r="ELU114" s="151"/>
      <c r="ELV114" s="151"/>
      <c r="ELW114" s="151"/>
      <c r="ELX114" s="151"/>
      <c r="ELY114" s="151"/>
      <c r="ELZ114" s="151"/>
      <c r="EMA114" s="151"/>
      <c r="EMB114" s="151"/>
      <c r="EMC114" s="151"/>
      <c r="EMD114" s="151"/>
      <c r="EME114" s="151"/>
      <c r="EMF114" s="151"/>
      <c r="EMG114" s="151"/>
      <c r="EMH114" s="151"/>
      <c r="EMI114" s="151"/>
      <c r="EMJ114" s="151"/>
      <c r="EMK114" s="151"/>
      <c r="EML114" s="151"/>
      <c r="EMM114" s="151"/>
      <c r="EMN114" s="151"/>
      <c r="EMO114" s="151"/>
      <c r="EMP114" s="151"/>
      <c r="EMQ114" s="151"/>
      <c r="EMR114" s="151"/>
      <c r="EMS114" s="151"/>
      <c r="EMT114" s="151"/>
      <c r="EMU114" s="151"/>
      <c r="EMV114" s="151"/>
      <c r="EMW114" s="151"/>
      <c r="EMX114" s="151"/>
      <c r="EMY114" s="151"/>
      <c r="EMZ114" s="151"/>
      <c r="ENA114" s="151"/>
      <c r="ENB114" s="151"/>
      <c r="ENC114" s="151"/>
      <c r="END114" s="151"/>
      <c r="ENE114" s="151"/>
      <c r="ENF114" s="151"/>
      <c r="ENG114" s="151"/>
      <c r="ENH114" s="151"/>
      <c r="ENI114" s="151"/>
      <c r="ENJ114" s="151"/>
      <c r="ENK114" s="151"/>
      <c r="ENL114" s="151"/>
      <c r="ENM114" s="151"/>
      <c r="ENN114" s="151"/>
      <c r="ENO114" s="151"/>
      <c r="ENP114" s="151"/>
      <c r="ENQ114" s="151"/>
      <c r="ENR114" s="151"/>
      <c r="ENS114" s="151"/>
      <c r="ENT114" s="151"/>
      <c r="ENU114" s="151"/>
      <c r="ENV114" s="151"/>
      <c r="ENW114" s="151"/>
      <c r="ENX114" s="151"/>
      <c r="ENY114" s="151"/>
      <c r="ENZ114" s="151"/>
      <c r="EOA114" s="151"/>
      <c r="EOB114" s="151"/>
      <c r="EOC114" s="151"/>
      <c r="EOD114" s="151"/>
      <c r="EOE114" s="151"/>
      <c r="EOF114" s="151"/>
      <c r="EOG114" s="151"/>
      <c r="EOH114" s="151"/>
      <c r="EOI114" s="151"/>
      <c r="EOJ114" s="151"/>
      <c r="EOK114" s="151"/>
      <c r="EOL114" s="151"/>
      <c r="EOM114" s="151"/>
      <c r="EON114" s="151"/>
      <c r="EOO114" s="151"/>
      <c r="EOP114" s="151"/>
      <c r="EOQ114" s="151"/>
      <c r="EOR114" s="151"/>
      <c r="EOS114" s="151"/>
      <c r="EOT114" s="151"/>
      <c r="EOU114" s="151"/>
      <c r="EOV114" s="151"/>
      <c r="EOW114" s="151"/>
      <c r="EOX114" s="151"/>
      <c r="EOY114" s="151"/>
      <c r="EOZ114" s="151"/>
      <c r="EPA114" s="151"/>
      <c r="EPB114" s="151"/>
      <c r="EPC114" s="151"/>
      <c r="EPD114" s="151"/>
      <c r="EPE114" s="151"/>
      <c r="EPF114" s="151"/>
      <c r="EPG114" s="151"/>
      <c r="EPH114" s="151"/>
      <c r="EPI114" s="151"/>
      <c r="EPJ114" s="151"/>
      <c r="EPK114" s="151"/>
      <c r="EPL114" s="151"/>
      <c r="EPM114" s="151"/>
      <c r="EPN114" s="151"/>
      <c r="EPO114" s="151"/>
      <c r="EPP114" s="151"/>
      <c r="EPQ114" s="151"/>
      <c r="EPR114" s="151"/>
      <c r="EPS114" s="151"/>
      <c r="EPT114" s="151"/>
      <c r="EPU114" s="151"/>
      <c r="EPV114" s="151"/>
      <c r="EPW114" s="151"/>
      <c r="EPX114" s="151"/>
      <c r="EPY114" s="151"/>
      <c r="EPZ114" s="151"/>
      <c r="EQA114" s="151"/>
      <c r="EQB114" s="151"/>
      <c r="EQC114" s="151"/>
      <c r="EQD114" s="151"/>
      <c r="EQE114" s="151"/>
      <c r="EQF114" s="151"/>
      <c r="EQG114" s="151"/>
      <c r="EQH114" s="151"/>
      <c r="EQI114" s="151"/>
      <c r="EQJ114" s="151"/>
      <c r="EQK114" s="151"/>
      <c r="EQL114" s="151"/>
      <c r="EQM114" s="151"/>
      <c r="EQN114" s="151"/>
      <c r="EQO114" s="151"/>
      <c r="EQP114" s="151"/>
      <c r="EQQ114" s="151"/>
      <c r="EQR114" s="151"/>
      <c r="EQS114" s="151"/>
      <c r="EQT114" s="151"/>
      <c r="EQU114" s="151"/>
      <c r="EQV114" s="151"/>
      <c r="EQW114" s="151"/>
      <c r="EQX114" s="151"/>
      <c r="EQY114" s="151"/>
      <c r="EQZ114" s="151"/>
      <c r="ERA114" s="151"/>
      <c r="ERB114" s="151"/>
      <c r="ERC114" s="151"/>
      <c r="ERD114" s="151"/>
      <c r="ERE114" s="151"/>
      <c r="ERF114" s="151"/>
      <c r="ERG114" s="151"/>
      <c r="ERH114" s="151"/>
      <c r="ERI114" s="151"/>
      <c r="ERJ114" s="151"/>
      <c r="ERK114" s="151"/>
      <c r="ERL114" s="151"/>
      <c r="ERM114" s="151"/>
      <c r="ERN114" s="151"/>
      <c r="ERO114" s="151"/>
      <c r="ERP114" s="151"/>
      <c r="ERQ114" s="151"/>
      <c r="ERR114" s="151"/>
      <c r="ERS114" s="151"/>
      <c r="ERT114" s="151"/>
      <c r="ERU114" s="151"/>
      <c r="ERV114" s="151"/>
      <c r="ERW114" s="151"/>
      <c r="ERX114" s="151"/>
      <c r="ERY114" s="151"/>
      <c r="ERZ114" s="151"/>
      <c r="ESA114" s="151"/>
      <c r="ESB114" s="151"/>
      <c r="ESC114" s="151"/>
      <c r="ESD114" s="151"/>
      <c r="ESE114" s="151"/>
      <c r="ESF114" s="151"/>
      <c r="ESG114" s="151"/>
      <c r="ESH114" s="151"/>
      <c r="ESI114" s="151"/>
      <c r="ESJ114" s="151"/>
      <c r="ESK114" s="151"/>
      <c r="ESL114" s="151"/>
      <c r="ESM114" s="151"/>
      <c r="ESN114" s="151"/>
      <c r="ESO114" s="151"/>
      <c r="ESP114" s="151"/>
      <c r="ESQ114" s="151"/>
      <c r="ESR114" s="151"/>
      <c r="ESS114" s="151"/>
      <c r="EST114" s="151"/>
      <c r="ESU114" s="151"/>
      <c r="ESV114" s="151"/>
      <c r="ESW114" s="151"/>
      <c r="ESX114" s="151"/>
      <c r="ESY114" s="151"/>
      <c r="ESZ114" s="151"/>
      <c r="ETA114" s="151"/>
      <c r="ETB114" s="151"/>
      <c r="ETC114" s="151"/>
      <c r="ETD114" s="151"/>
      <c r="ETE114" s="151"/>
      <c r="ETF114" s="151"/>
      <c r="ETG114" s="151"/>
      <c r="ETH114" s="151"/>
      <c r="ETI114" s="151"/>
      <c r="ETJ114" s="151"/>
      <c r="ETK114" s="151"/>
      <c r="ETL114" s="151"/>
      <c r="ETM114" s="151"/>
      <c r="ETN114" s="151"/>
      <c r="ETO114" s="151"/>
      <c r="ETP114" s="151"/>
      <c r="ETQ114" s="151"/>
      <c r="ETR114" s="151"/>
      <c r="ETS114" s="151"/>
      <c r="ETT114" s="151"/>
      <c r="ETU114" s="151"/>
      <c r="ETV114" s="151"/>
      <c r="ETW114" s="151"/>
      <c r="ETX114" s="151"/>
      <c r="ETY114" s="151"/>
      <c r="ETZ114" s="151"/>
      <c r="EUA114" s="151"/>
      <c r="EUB114" s="151"/>
      <c r="EUC114" s="151"/>
      <c r="EUD114" s="151"/>
      <c r="EUE114" s="151"/>
      <c r="EUF114" s="151"/>
      <c r="EUG114" s="151"/>
      <c r="EUH114" s="151"/>
      <c r="EUI114" s="151"/>
      <c r="EUJ114" s="151"/>
      <c r="EUK114" s="151"/>
      <c r="EUL114" s="151"/>
      <c r="EUM114" s="151"/>
      <c r="EUN114" s="151"/>
      <c r="EUO114" s="151"/>
      <c r="EUP114" s="151"/>
      <c r="EUQ114" s="151"/>
      <c r="EUR114" s="151"/>
      <c r="EUS114" s="151"/>
      <c r="EUT114" s="151"/>
      <c r="EUU114" s="151"/>
      <c r="EUV114" s="151"/>
      <c r="EUW114" s="151"/>
      <c r="EUX114" s="151"/>
      <c r="EUY114" s="151"/>
      <c r="EUZ114" s="151"/>
      <c r="EVA114" s="151"/>
      <c r="EVB114" s="151"/>
      <c r="EVC114" s="151"/>
      <c r="EVD114" s="151"/>
      <c r="EVE114" s="151"/>
      <c r="EVF114" s="151"/>
      <c r="EVG114" s="151"/>
      <c r="EVH114" s="151"/>
      <c r="EVI114" s="151"/>
      <c r="EVJ114" s="151"/>
      <c r="EVK114" s="151"/>
      <c r="EVL114" s="151"/>
      <c r="EVM114" s="151"/>
      <c r="EVN114" s="151"/>
      <c r="EVO114" s="151"/>
      <c r="EVP114" s="151"/>
      <c r="EVQ114" s="151"/>
      <c r="EVR114" s="151"/>
      <c r="EVS114" s="151"/>
      <c r="EVT114" s="151"/>
      <c r="EVU114" s="151"/>
      <c r="EVV114" s="151"/>
      <c r="EVW114" s="151"/>
      <c r="EVX114" s="151"/>
      <c r="EVY114" s="151"/>
      <c r="EVZ114" s="151"/>
      <c r="EWA114" s="151"/>
      <c r="EWB114" s="151"/>
      <c r="EWC114" s="151"/>
      <c r="EWD114" s="151"/>
      <c r="EWE114" s="151"/>
      <c r="EWF114" s="151"/>
      <c r="EWG114" s="151"/>
      <c r="EWH114" s="151"/>
      <c r="EWI114" s="151"/>
      <c r="EWJ114" s="151"/>
      <c r="EWK114" s="151"/>
      <c r="EWL114" s="151"/>
      <c r="EWM114" s="151"/>
      <c r="EWN114" s="151"/>
      <c r="EWO114" s="151"/>
      <c r="EWP114" s="151"/>
      <c r="EWQ114" s="151"/>
      <c r="EWR114" s="151"/>
      <c r="EWS114" s="151"/>
      <c r="EWT114" s="151"/>
      <c r="EWU114" s="151"/>
      <c r="EWV114" s="151"/>
      <c r="EWW114" s="151"/>
      <c r="EWX114" s="151"/>
      <c r="EWY114" s="151"/>
      <c r="EWZ114" s="151"/>
      <c r="EXA114" s="151"/>
      <c r="EXB114" s="151"/>
      <c r="EXC114" s="151"/>
      <c r="EXD114" s="151"/>
      <c r="EXE114" s="151"/>
      <c r="EXF114" s="151"/>
      <c r="EXG114" s="151"/>
      <c r="EXH114" s="151"/>
      <c r="EXI114" s="151"/>
      <c r="EXJ114" s="151"/>
      <c r="EXK114" s="151"/>
      <c r="EXL114" s="151"/>
      <c r="EXM114" s="151"/>
      <c r="EXN114" s="151"/>
      <c r="EXO114" s="151"/>
      <c r="EXP114" s="151"/>
      <c r="EXQ114" s="151"/>
      <c r="EXR114" s="151"/>
      <c r="EXS114" s="151"/>
      <c r="EXT114" s="151"/>
      <c r="EXU114" s="151"/>
      <c r="EXV114" s="151"/>
      <c r="EXW114" s="151"/>
      <c r="EXX114" s="151"/>
      <c r="EXY114" s="151"/>
      <c r="EXZ114" s="151"/>
      <c r="EYA114" s="151"/>
      <c r="EYB114" s="151"/>
      <c r="EYC114" s="151"/>
      <c r="EYD114" s="151"/>
      <c r="EYE114" s="151"/>
      <c r="EYF114" s="151"/>
      <c r="EYG114" s="151"/>
      <c r="EYH114" s="151"/>
      <c r="EYI114" s="151"/>
      <c r="EYJ114" s="151"/>
      <c r="EYK114" s="151"/>
      <c r="EYL114" s="151"/>
      <c r="EYM114" s="151"/>
      <c r="EYN114" s="151"/>
      <c r="EYO114" s="151"/>
      <c r="EYP114" s="151"/>
      <c r="EYQ114" s="151"/>
      <c r="EYR114" s="151"/>
      <c r="EYS114" s="151"/>
      <c r="EYT114" s="151"/>
      <c r="EYU114" s="151"/>
      <c r="EYV114" s="151"/>
      <c r="EYW114" s="151"/>
      <c r="EYX114" s="151"/>
      <c r="EYY114" s="151"/>
      <c r="EYZ114" s="151"/>
      <c r="EZA114" s="151"/>
      <c r="EZB114" s="151"/>
      <c r="EZC114" s="151"/>
      <c r="EZD114" s="151"/>
      <c r="EZE114" s="151"/>
      <c r="EZF114" s="151"/>
      <c r="EZG114" s="151"/>
      <c r="EZH114" s="151"/>
      <c r="EZI114" s="151"/>
      <c r="EZJ114" s="151"/>
      <c r="EZK114" s="151"/>
      <c r="EZL114" s="151"/>
      <c r="EZM114" s="151"/>
      <c r="EZN114" s="151"/>
      <c r="EZO114" s="151"/>
      <c r="EZP114" s="151"/>
      <c r="EZQ114" s="151"/>
      <c r="EZR114" s="151"/>
      <c r="EZS114" s="151"/>
      <c r="EZT114" s="151"/>
      <c r="EZU114" s="151"/>
      <c r="EZV114" s="151"/>
      <c r="EZW114" s="151"/>
      <c r="EZX114" s="151"/>
      <c r="EZY114" s="151"/>
      <c r="EZZ114" s="151"/>
      <c r="FAA114" s="151"/>
      <c r="FAB114" s="151"/>
      <c r="FAC114" s="151"/>
      <c r="FAD114" s="151"/>
      <c r="FAE114" s="151"/>
      <c r="FAF114" s="151"/>
      <c r="FAG114" s="151"/>
      <c r="FAH114" s="151"/>
      <c r="FAI114" s="151"/>
      <c r="FAJ114" s="151"/>
      <c r="FAK114" s="151"/>
      <c r="FAL114" s="151"/>
      <c r="FAM114" s="151"/>
      <c r="FAN114" s="151"/>
      <c r="FAO114" s="151"/>
      <c r="FAP114" s="151"/>
      <c r="FAQ114" s="151"/>
      <c r="FAR114" s="151"/>
      <c r="FAS114" s="151"/>
      <c r="FAT114" s="151"/>
      <c r="FAU114" s="151"/>
      <c r="FAV114" s="151"/>
      <c r="FAW114" s="151"/>
      <c r="FAX114" s="151"/>
      <c r="FAY114" s="151"/>
      <c r="FAZ114" s="151"/>
      <c r="FBA114" s="151"/>
      <c r="FBB114" s="151"/>
      <c r="FBC114" s="151"/>
      <c r="FBD114" s="151"/>
      <c r="FBE114" s="151"/>
      <c r="FBF114" s="151"/>
      <c r="FBG114" s="151"/>
      <c r="FBH114" s="151"/>
      <c r="FBI114" s="151"/>
      <c r="FBJ114" s="151"/>
      <c r="FBK114" s="151"/>
      <c r="FBL114" s="151"/>
      <c r="FBM114" s="151"/>
      <c r="FBN114" s="151"/>
      <c r="FBO114" s="151"/>
      <c r="FBP114" s="151"/>
      <c r="FBQ114" s="151"/>
      <c r="FBR114" s="151"/>
      <c r="FBS114" s="151"/>
      <c r="FBT114" s="151"/>
      <c r="FBU114" s="151"/>
      <c r="FBV114" s="151"/>
      <c r="FBW114" s="151"/>
      <c r="FBX114" s="151"/>
      <c r="FBY114" s="151"/>
      <c r="FBZ114" s="151"/>
      <c r="FCA114" s="151"/>
      <c r="FCB114" s="151"/>
      <c r="FCC114" s="151"/>
      <c r="FCD114" s="151"/>
      <c r="FCE114" s="151"/>
      <c r="FCF114" s="151"/>
      <c r="FCG114" s="151"/>
      <c r="FCH114" s="151"/>
      <c r="FCI114" s="151"/>
      <c r="FCJ114" s="151"/>
      <c r="FCK114" s="151"/>
      <c r="FCL114" s="151"/>
      <c r="FCM114" s="151"/>
      <c r="FCN114" s="151"/>
      <c r="FCO114" s="151"/>
      <c r="FCP114" s="151"/>
      <c r="FCQ114" s="151"/>
      <c r="FCR114" s="151"/>
      <c r="FCS114" s="151"/>
      <c r="FCT114" s="151"/>
      <c r="FCU114" s="151"/>
      <c r="FCV114" s="151"/>
      <c r="FCW114" s="151"/>
      <c r="FCX114" s="151"/>
      <c r="FCY114" s="151"/>
      <c r="FCZ114" s="151"/>
      <c r="FDA114" s="151"/>
      <c r="FDB114" s="151"/>
      <c r="FDC114" s="151"/>
      <c r="FDD114" s="151"/>
      <c r="FDE114" s="151"/>
      <c r="FDF114" s="151"/>
      <c r="FDG114" s="151"/>
      <c r="FDH114" s="151"/>
      <c r="FDI114" s="151"/>
      <c r="FDJ114" s="151"/>
      <c r="FDK114" s="151"/>
      <c r="FDL114" s="151"/>
      <c r="FDM114" s="151"/>
      <c r="FDN114" s="151"/>
      <c r="FDO114" s="151"/>
      <c r="FDP114" s="151"/>
      <c r="FDQ114" s="151"/>
      <c r="FDR114" s="151"/>
      <c r="FDS114" s="151"/>
      <c r="FDT114" s="151"/>
      <c r="FDU114" s="151"/>
      <c r="FDV114" s="151"/>
      <c r="FDW114" s="151"/>
      <c r="FDX114" s="151"/>
      <c r="FDY114" s="151"/>
      <c r="FDZ114" s="151"/>
      <c r="FEA114" s="151"/>
      <c r="FEB114" s="151"/>
      <c r="FEC114" s="151"/>
      <c r="FED114" s="151"/>
      <c r="FEE114" s="151"/>
      <c r="FEF114" s="151"/>
      <c r="FEG114" s="151"/>
      <c r="FEH114" s="151"/>
      <c r="FEI114" s="151"/>
      <c r="FEJ114" s="151"/>
      <c r="FEK114" s="151"/>
      <c r="FEL114" s="151"/>
      <c r="FEM114" s="151"/>
      <c r="FEN114" s="151"/>
      <c r="FEO114" s="151"/>
      <c r="FEP114" s="151"/>
      <c r="FEQ114" s="151"/>
      <c r="FER114" s="151"/>
      <c r="FES114" s="151"/>
      <c r="FET114" s="151"/>
      <c r="FEU114" s="151"/>
      <c r="FEV114" s="151"/>
      <c r="FEW114" s="151"/>
      <c r="FEX114" s="151"/>
      <c r="FEY114" s="151"/>
      <c r="FEZ114" s="151"/>
      <c r="FFA114" s="151"/>
      <c r="FFB114" s="151"/>
      <c r="FFC114" s="151"/>
      <c r="FFD114" s="151"/>
      <c r="FFE114" s="151"/>
      <c r="FFF114" s="151"/>
      <c r="FFG114" s="151"/>
      <c r="FFH114" s="151"/>
      <c r="FFI114" s="151"/>
      <c r="FFJ114" s="151"/>
      <c r="FFK114" s="151"/>
      <c r="FFL114" s="151"/>
      <c r="FFM114" s="151"/>
      <c r="FFN114" s="151"/>
      <c r="FFO114" s="151"/>
      <c r="FFP114" s="151"/>
      <c r="FFQ114" s="151"/>
      <c r="FFR114" s="151"/>
      <c r="FFS114" s="151"/>
      <c r="FFT114" s="151"/>
      <c r="FFU114" s="151"/>
      <c r="FFV114" s="151"/>
      <c r="FFW114" s="151"/>
      <c r="FFX114" s="151"/>
      <c r="FFY114" s="151"/>
      <c r="FFZ114" s="151"/>
      <c r="FGA114" s="151"/>
      <c r="FGB114" s="151"/>
      <c r="FGC114" s="151"/>
      <c r="FGD114" s="151"/>
      <c r="FGE114" s="151"/>
      <c r="FGF114" s="151"/>
      <c r="FGG114" s="151"/>
      <c r="FGH114" s="151"/>
      <c r="FGI114" s="151"/>
      <c r="FGJ114" s="151"/>
      <c r="FGK114" s="151"/>
      <c r="FGL114" s="151"/>
      <c r="FGM114" s="151"/>
      <c r="FGN114" s="151"/>
      <c r="FGO114" s="151"/>
      <c r="FGP114" s="151"/>
      <c r="FGQ114" s="151"/>
      <c r="FGR114" s="151"/>
      <c r="FGS114" s="151"/>
      <c r="FGT114" s="151"/>
      <c r="FGU114" s="151"/>
      <c r="FGV114" s="151"/>
      <c r="FGW114" s="151"/>
      <c r="FGX114" s="151"/>
      <c r="FGY114" s="151"/>
      <c r="FGZ114" s="151"/>
      <c r="FHA114" s="151"/>
      <c r="FHB114" s="151"/>
      <c r="FHC114" s="151"/>
      <c r="FHD114" s="151"/>
      <c r="FHE114" s="151"/>
      <c r="FHF114" s="151"/>
      <c r="FHG114" s="151"/>
      <c r="FHH114" s="151"/>
      <c r="FHI114" s="151"/>
      <c r="FHJ114" s="151"/>
      <c r="FHK114" s="151"/>
      <c r="FHL114" s="151"/>
      <c r="FHM114" s="151"/>
      <c r="FHN114" s="151"/>
      <c r="FHO114" s="151"/>
      <c r="FHP114" s="151"/>
      <c r="FHQ114" s="151"/>
      <c r="FHR114" s="151"/>
      <c r="FHS114" s="151"/>
      <c r="FHT114" s="151"/>
      <c r="FHU114" s="151"/>
      <c r="FHV114" s="151"/>
      <c r="FHW114" s="151"/>
      <c r="FHX114" s="151"/>
      <c r="FHY114" s="151"/>
      <c r="FHZ114" s="151"/>
      <c r="FIA114" s="151"/>
      <c r="FIB114" s="151"/>
      <c r="FIC114" s="151"/>
      <c r="FID114" s="151"/>
      <c r="FIE114" s="151"/>
      <c r="FIF114" s="151"/>
      <c r="FIG114" s="151"/>
      <c r="FIH114" s="151"/>
      <c r="FII114" s="151"/>
      <c r="FIJ114" s="151"/>
      <c r="FIK114" s="151"/>
      <c r="FIL114" s="151"/>
      <c r="FIM114" s="151"/>
      <c r="FIN114" s="151"/>
      <c r="FIO114" s="151"/>
      <c r="FIP114" s="151"/>
      <c r="FIQ114" s="151"/>
      <c r="FIR114" s="151"/>
      <c r="FIS114" s="151"/>
      <c r="FIT114" s="151"/>
      <c r="FIU114" s="151"/>
      <c r="FIV114" s="151"/>
      <c r="FIW114" s="151"/>
      <c r="FIX114" s="151"/>
      <c r="FIY114" s="151"/>
      <c r="FIZ114" s="151"/>
      <c r="FJA114" s="151"/>
      <c r="FJB114" s="151"/>
      <c r="FJC114" s="151"/>
      <c r="FJD114" s="151"/>
      <c r="FJE114" s="151"/>
      <c r="FJF114" s="151"/>
      <c r="FJG114" s="151"/>
      <c r="FJH114" s="151"/>
      <c r="FJI114" s="151"/>
      <c r="FJJ114" s="151"/>
      <c r="FJK114" s="151"/>
      <c r="FJL114" s="151"/>
      <c r="FJM114" s="151"/>
      <c r="FJN114" s="151"/>
      <c r="FJO114" s="151"/>
      <c r="FJP114" s="151"/>
      <c r="FJQ114" s="151"/>
      <c r="FJR114" s="151"/>
      <c r="FJS114" s="151"/>
      <c r="FJT114" s="151"/>
      <c r="FJU114" s="151"/>
      <c r="FJV114" s="151"/>
      <c r="FJW114" s="151"/>
      <c r="FJX114" s="151"/>
      <c r="FJY114" s="151"/>
      <c r="FJZ114" s="151"/>
      <c r="FKA114" s="151"/>
      <c r="FKB114" s="151"/>
      <c r="FKC114" s="151"/>
      <c r="FKD114" s="151"/>
      <c r="FKE114" s="151"/>
      <c r="FKF114" s="151"/>
      <c r="FKG114" s="151"/>
      <c r="FKH114" s="151"/>
      <c r="FKI114" s="151"/>
      <c r="FKJ114" s="151"/>
      <c r="FKK114" s="151"/>
      <c r="FKL114" s="151"/>
      <c r="FKM114" s="151"/>
      <c r="FKN114" s="151"/>
      <c r="FKO114" s="151"/>
      <c r="FKP114" s="151"/>
      <c r="FKQ114" s="151"/>
      <c r="FKR114" s="151"/>
      <c r="FKS114" s="151"/>
      <c r="FKT114" s="151"/>
      <c r="FKU114" s="151"/>
      <c r="FKV114" s="151"/>
      <c r="FKW114" s="151"/>
      <c r="FKX114" s="151"/>
      <c r="FKY114" s="151"/>
      <c r="FKZ114" s="151"/>
      <c r="FLA114" s="151"/>
      <c r="FLB114" s="151"/>
      <c r="FLC114" s="151"/>
      <c r="FLD114" s="151"/>
      <c r="FLE114" s="151"/>
      <c r="FLF114" s="151"/>
      <c r="FLG114" s="151"/>
      <c r="FLH114" s="151"/>
      <c r="FLI114" s="151"/>
      <c r="FLJ114" s="151"/>
      <c r="FLK114" s="151"/>
      <c r="FLL114" s="151"/>
      <c r="FLM114" s="151"/>
      <c r="FLN114" s="151"/>
      <c r="FLO114" s="151"/>
      <c r="FLP114" s="151"/>
      <c r="FLQ114" s="151"/>
      <c r="FLR114" s="151"/>
      <c r="FLS114" s="151"/>
      <c r="FLT114" s="151"/>
      <c r="FLU114" s="151"/>
      <c r="FLV114" s="151"/>
      <c r="FLW114" s="151"/>
      <c r="FLX114" s="151"/>
      <c r="FLY114" s="151"/>
      <c r="FLZ114" s="151"/>
      <c r="FMA114" s="151"/>
      <c r="FMB114" s="151"/>
      <c r="FMC114" s="151"/>
      <c r="FMD114" s="151"/>
      <c r="FME114" s="151"/>
      <c r="FMF114" s="151"/>
      <c r="FMG114" s="151"/>
      <c r="FMH114" s="151"/>
      <c r="FMI114" s="151"/>
      <c r="FMJ114" s="151"/>
      <c r="FMK114" s="151"/>
      <c r="FML114" s="151"/>
      <c r="FMM114" s="151"/>
      <c r="FMN114" s="151"/>
      <c r="FMO114" s="151"/>
      <c r="FMP114" s="151"/>
      <c r="FMQ114" s="151"/>
      <c r="FMR114" s="151"/>
      <c r="FMS114" s="151"/>
      <c r="FMT114" s="151"/>
      <c r="FMU114" s="151"/>
      <c r="FMV114" s="151"/>
      <c r="FMW114" s="151"/>
      <c r="FMX114" s="151"/>
      <c r="FMY114" s="151"/>
      <c r="FMZ114" s="151"/>
      <c r="FNA114" s="151"/>
      <c r="FNB114" s="151"/>
      <c r="FNC114" s="151"/>
      <c r="FND114" s="151"/>
      <c r="FNE114" s="151"/>
      <c r="FNF114" s="151"/>
      <c r="FNG114" s="151"/>
      <c r="FNH114" s="151"/>
      <c r="FNI114" s="151"/>
      <c r="FNJ114" s="151"/>
      <c r="FNK114" s="151"/>
      <c r="FNL114" s="151"/>
      <c r="FNM114" s="151"/>
      <c r="FNN114" s="151"/>
      <c r="FNO114" s="151"/>
      <c r="FNP114" s="151"/>
      <c r="FNQ114" s="151"/>
      <c r="FNR114" s="151"/>
      <c r="FNS114" s="151"/>
      <c r="FNT114" s="151"/>
      <c r="FNU114" s="151"/>
      <c r="FNV114" s="151"/>
      <c r="FNW114" s="151"/>
      <c r="FNX114" s="151"/>
      <c r="FNY114" s="151"/>
      <c r="FNZ114" s="151"/>
      <c r="FOA114" s="151"/>
      <c r="FOB114" s="151"/>
      <c r="FOC114" s="151"/>
      <c r="FOD114" s="151"/>
      <c r="FOE114" s="151"/>
      <c r="FOF114" s="151"/>
      <c r="FOG114" s="151"/>
      <c r="FOH114" s="151"/>
      <c r="FOI114" s="151"/>
      <c r="FOJ114" s="151"/>
      <c r="FOK114" s="151"/>
      <c r="FOL114" s="151"/>
      <c r="FOM114" s="151"/>
      <c r="FON114" s="151"/>
      <c r="FOO114" s="151"/>
      <c r="FOP114" s="151"/>
      <c r="FOQ114" s="151"/>
      <c r="FOR114" s="151"/>
      <c r="FOS114" s="151"/>
      <c r="FOT114" s="151"/>
      <c r="FOU114" s="151"/>
      <c r="FOV114" s="151"/>
      <c r="FOW114" s="151"/>
      <c r="FOX114" s="151"/>
      <c r="FOY114" s="151"/>
      <c r="FOZ114" s="151"/>
      <c r="FPA114" s="151"/>
      <c r="FPB114" s="151"/>
      <c r="FPC114" s="151"/>
      <c r="FPD114" s="151"/>
      <c r="FPE114" s="151"/>
      <c r="FPF114" s="151"/>
      <c r="FPG114" s="151"/>
      <c r="FPH114" s="151"/>
      <c r="FPI114" s="151"/>
      <c r="FPJ114" s="151"/>
      <c r="FPK114" s="151"/>
      <c r="FPL114" s="151"/>
      <c r="FPM114" s="151"/>
      <c r="FPN114" s="151"/>
      <c r="FPO114" s="151"/>
      <c r="FPP114" s="151"/>
      <c r="FPQ114" s="151"/>
      <c r="FPR114" s="151"/>
      <c r="FPS114" s="151"/>
      <c r="FPT114" s="151"/>
      <c r="FPU114" s="151"/>
      <c r="FPV114" s="151"/>
      <c r="FPW114" s="151"/>
      <c r="FPX114" s="151"/>
      <c r="FPY114" s="151"/>
      <c r="FPZ114" s="151"/>
      <c r="FQA114" s="151"/>
      <c r="FQB114" s="151"/>
      <c r="FQC114" s="151"/>
      <c r="FQD114" s="151"/>
      <c r="FQE114" s="151"/>
      <c r="FQF114" s="151"/>
      <c r="FQG114" s="151"/>
      <c r="FQH114" s="151"/>
      <c r="FQI114" s="151"/>
      <c r="FQJ114" s="151"/>
      <c r="FQK114" s="151"/>
      <c r="FQL114" s="151"/>
      <c r="FQM114" s="151"/>
      <c r="FQN114" s="151"/>
      <c r="FQO114" s="151"/>
      <c r="FQP114" s="151"/>
      <c r="FQQ114" s="151"/>
      <c r="FQR114" s="151"/>
      <c r="FQS114" s="151"/>
      <c r="FQT114" s="151"/>
      <c r="FQU114" s="151"/>
      <c r="FQV114" s="151"/>
      <c r="FQW114" s="151"/>
      <c r="FQX114" s="151"/>
      <c r="FQY114" s="151"/>
      <c r="FQZ114" s="151"/>
      <c r="FRA114" s="151"/>
      <c r="FRB114" s="151"/>
      <c r="FRC114" s="151"/>
      <c r="FRD114" s="151"/>
      <c r="FRE114" s="151"/>
      <c r="FRF114" s="151"/>
      <c r="FRG114" s="151"/>
      <c r="FRH114" s="151"/>
      <c r="FRI114" s="151"/>
      <c r="FRJ114" s="151"/>
      <c r="FRK114" s="151"/>
      <c r="FRL114" s="151"/>
      <c r="FRM114" s="151"/>
      <c r="FRN114" s="151"/>
      <c r="FRO114" s="151"/>
      <c r="FRP114" s="151"/>
      <c r="FRQ114" s="151"/>
      <c r="FRR114" s="151"/>
      <c r="FRS114" s="151"/>
      <c r="FRT114" s="151"/>
      <c r="FRU114" s="151"/>
      <c r="FRV114" s="151"/>
      <c r="FRW114" s="151"/>
      <c r="FRX114" s="151"/>
      <c r="FRY114" s="151"/>
      <c r="FRZ114" s="151"/>
      <c r="FSA114" s="151"/>
      <c r="FSB114" s="151"/>
      <c r="FSC114" s="151"/>
      <c r="FSD114" s="151"/>
      <c r="FSE114" s="151"/>
      <c r="FSF114" s="151"/>
      <c r="FSG114" s="151"/>
      <c r="FSH114" s="151"/>
      <c r="FSI114" s="151"/>
      <c r="FSJ114" s="151"/>
      <c r="FSK114" s="151"/>
      <c r="FSL114" s="151"/>
      <c r="FSM114" s="151"/>
      <c r="FSN114" s="151"/>
      <c r="FSO114" s="151"/>
      <c r="FSP114" s="151"/>
      <c r="FSQ114" s="151"/>
      <c r="FSR114" s="151"/>
      <c r="FSS114" s="151"/>
      <c r="FST114" s="151"/>
      <c r="FSU114" s="151"/>
      <c r="FSV114" s="151"/>
      <c r="FSW114" s="151"/>
      <c r="FSX114" s="151"/>
      <c r="FSY114" s="151"/>
      <c r="FSZ114" s="151"/>
      <c r="FTA114" s="151"/>
      <c r="FTB114" s="151"/>
      <c r="FTC114" s="151"/>
      <c r="FTD114" s="151"/>
      <c r="FTE114" s="151"/>
      <c r="FTF114" s="151"/>
      <c r="FTG114" s="151"/>
      <c r="FTH114" s="151"/>
      <c r="FTI114" s="151"/>
      <c r="FTJ114" s="151"/>
      <c r="FTK114" s="151"/>
      <c r="FTL114" s="151"/>
      <c r="FTM114" s="151"/>
      <c r="FTN114" s="151"/>
      <c r="FTO114" s="151"/>
      <c r="FTP114" s="151"/>
      <c r="FTQ114" s="151"/>
      <c r="FTR114" s="151"/>
      <c r="FTS114" s="151"/>
      <c r="FTT114" s="151"/>
      <c r="FTU114" s="151"/>
      <c r="FTV114" s="151"/>
      <c r="FTW114" s="151"/>
      <c r="FTX114" s="151"/>
      <c r="FTY114" s="151"/>
      <c r="FTZ114" s="151"/>
      <c r="FUA114" s="151"/>
      <c r="FUB114" s="151"/>
      <c r="FUC114" s="151"/>
      <c r="FUD114" s="151"/>
      <c r="FUE114" s="151"/>
      <c r="FUF114" s="151"/>
      <c r="FUG114" s="151"/>
      <c r="FUH114" s="151"/>
      <c r="FUI114" s="151"/>
      <c r="FUJ114" s="151"/>
      <c r="FUK114" s="151"/>
      <c r="FUL114" s="151"/>
      <c r="FUM114" s="151"/>
      <c r="FUN114" s="151"/>
      <c r="FUO114" s="151"/>
      <c r="FUP114" s="151"/>
      <c r="FUQ114" s="151"/>
      <c r="FUR114" s="151"/>
      <c r="FUS114" s="151"/>
      <c r="FUT114" s="151"/>
      <c r="FUU114" s="151"/>
      <c r="FUV114" s="151"/>
      <c r="FUW114" s="151"/>
      <c r="FUX114" s="151"/>
      <c r="FUY114" s="151"/>
      <c r="FUZ114" s="151"/>
      <c r="FVA114" s="151"/>
      <c r="FVB114" s="151"/>
      <c r="FVC114" s="151"/>
      <c r="FVD114" s="151"/>
      <c r="FVE114" s="151"/>
      <c r="FVF114" s="151"/>
      <c r="FVG114" s="151"/>
      <c r="FVH114" s="151"/>
      <c r="FVI114" s="151"/>
      <c r="FVJ114" s="151"/>
      <c r="FVK114" s="151"/>
      <c r="FVL114" s="151"/>
      <c r="FVM114" s="151"/>
      <c r="FVN114" s="151"/>
      <c r="FVO114" s="151"/>
      <c r="FVP114" s="151"/>
      <c r="FVQ114" s="151"/>
      <c r="FVR114" s="151"/>
      <c r="FVS114" s="151"/>
      <c r="FVT114" s="151"/>
      <c r="FVU114" s="151"/>
      <c r="FVV114" s="151"/>
      <c r="FVW114" s="151"/>
      <c r="FVX114" s="151"/>
      <c r="FVY114" s="151"/>
      <c r="FVZ114" s="151"/>
      <c r="FWA114" s="151"/>
      <c r="FWB114" s="151"/>
      <c r="FWC114" s="151"/>
      <c r="FWD114" s="151"/>
      <c r="FWE114" s="151"/>
      <c r="FWF114" s="151"/>
      <c r="FWG114" s="151"/>
      <c r="FWH114" s="151"/>
      <c r="FWI114" s="151"/>
      <c r="FWJ114" s="151"/>
      <c r="FWK114" s="151"/>
      <c r="FWL114" s="151"/>
      <c r="FWM114" s="151"/>
      <c r="FWN114" s="151"/>
      <c r="FWO114" s="151"/>
      <c r="FWP114" s="151"/>
      <c r="FWQ114" s="151"/>
      <c r="FWR114" s="151"/>
      <c r="FWS114" s="151"/>
      <c r="FWT114" s="151"/>
      <c r="FWU114" s="151"/>
      <c r="FWV114" s="151"/>
      <c r="FWW114" s="151"/>
      <c r="FWX114" s="151"/>
      <c r="FWY114" s="151"/>
      <c r="FWZ114" s="151"/>
      <c r="FXA114" s="151"/>
      <c r="FXB114" s="151"/>
      <c r="FXC114" s="151"/>
      <c r="FXD114" s="151"/>
      <c r="FXE114" s="151"/>
      <c r="FXF114" s="151"/>
      <c r="FXG114" s="151"/>
      <c r="FXH114" s="151"/>
      <c r="FXI114" s="151"/>
      <c r="FXJ114" s="151"/>
      <c r="FXK114" s="151"/>
      <c r="FXL114" s="151"/>
      <c r="FXM114" s="151"/>
      <c r="FXN114" s="151"/>
      <c r="FXO114" s="151"/>
      <c r="FXP114" s="151"/>
      <c r="FXQ114" s="151"/>
      <c r="FXR114" s="151"/>
      <c r="FXS114" s="151"/>
      <c r="FXT114" s="151"/>
      <c r="FXU114" s="151"/>
      <c r="FXV114" s="151"/>
      <c r="FXW114" s="151"/>
      <c r="FXX114" s="151"/>
      <c r="FXY114" s="151"/>
      <c r="FXZ114" s="151"/>
      <c r="FYA114" s="151"/>
      <c r="FYB114" s="151"/>
      <c r="FYC114" s="151"/>
      <c r="FYD114" s="151"/>
      <c r="FYE114" s="151"/>
      <c r="FYF114" s="151"/>
      <c r="FYG114" s="151"/>
      <c r="FYH114" s="151"/>
      <c r="FYI114" s="151"/>
      <c r="FYJ114" s="151"/>
      <c r="FYK114" s="151"/>
      <c r="FYL114" s="151"/>
      <c r="FYM114" s="151"/>
      <c r="FYN114" s="151"/>
      <c r="FYO114" s="151"/>
      <c r="FYP114" s="151"/>
      <c r="FYQ114" s="151"/>
      <c r="FYR114" s="151"/>
      <c r="FYS114" s="151"/>
      <c r="FYT114" s="151"/>
      <c r="FYU114" s="151"/>
      <c r="FYV114" s="151"/>
      <c r="FYW114" s="151"/>
      <c r="FYX114" s="151"/>
      <c r="FYY114" s="151"/>
      <c r="FYZ114" s="151"/>
      <c r="FZA114" s="151"/>
      <c r="FZB114" s="151"/>
      <c r="FZC114" s="151"/>
      <c r="FZD114" s="151"/>
      <c r="FZE114" s="151"/>
      <c r="FZF114" s="151"/>
      <c r="FZG114" s="151"/>
      <c r="FZH114" s="151"/>
      <c r="FZI114" s="151"/>
      <c r="FZJ114" s="151"/>
      <c r="FZK114" s="151"/>
      <c r="FZL114" s="151"/>
      <c r="FZM114" s="151"/>
      <c r="FZN114" s="151"/>
      <c r="FZO114" s="151"/>
      <c r="FZP114" s="151"/>
      <c r="FZQ114" s="151"/>
      <c r="FZR114" s="151"/>
      <c r="FZS114" s="151"/>
      <c r="FZT114" s="151"/>
      <c r="FZU114" s="151"/>
      <c r="FZV114" s="151"/>
      <c r="FZW114" s="151"/>
      <c r="FZX114" s="151"/>
      <c r="FZY114" s="151"/>
      <c r="FZZ114" s="151"/>
      <c r="GAA114" s="151"/>
      <c r="GAB114" s="151"/>
      <c r="GAC114" s="151"/>
      <c r="GAD114" s="151"/>
      <c r="GAE114" s="151"/>
      <c r="GAF114" s="151"/>
      <c r="GAG114" s="151"/>
      <c r="GAH114" s="151"/>
      <c r="GAI114" s="151"/>
      <c r="GAJ114" s="151"/>
      <c r="GAK114" s="151"/>
      <c r="GAL114" s="151"/>
      <c r="GAM114" s="151"/>
      <c r="GAN114" s="151"/>
      <c r="GAO114" s="151"/>
      <c r="GAP114" s="151"/>
      <c r="GAQ114" s="151"/>
      <c r="GAR114" s="151"/>
      <c r="GAS114" s="151"/>
      <c r="GAT114" s="151"/>
      <c r="GAU114" s="151"/>
      <c r="GAV114" s="151"/>
      <c r="GAW114" s="151"/>
      <c r="GAX114" s="151"/>
      <c r="GAY114" s="151"/>
      <c r="GAZ114" s="151"/>
      <c r="GBA114" s="151"/>
      <c r="GBB114" s="151"/>
      <c r="GBC114" s="151"/>
      <c r="GBD114" s="151"/>
      <c r="GBE114" s="151"/>
      <c r="GBF114" s="151"/>
      <c r="GBG114" s="151"/>
      <c r="GBH114" s="151"/>
      <c r="GBI114" s="151"/>
      <c r="GBJ114" s="151"/>
      <c r="GBK114" s="151"/>
      <c r="GBL114" s="151"/>
      <c r="GBM114" s="151"/>
      <c r="GBN114" s="151"/>
      <c r="GBO114" s="151"/>
      <c r="GBP114" s="151"/>
      <c r="GBQ114" s="151"/>
      <c r="GBR114" s="151"/>
      <c r="GBS114" s="151"/>
      <c r="GBT114" s="151"/>
      <c r="GBU114" s="151"/>
      <c r="GBV114" s="151"/>
      <c r="GBW114" s="151"/>
      <c r="GBX114" s="151"/>
      <c r="GBY114" s="151"/>
      <c r="GBZ114" s="151"/>
      <c r="GCA114" s="151"/>
      <c r="GCB114" s="151"/>
      <c r="GCC114" s="151"/>
      <c r="GCD114" s="151"/>
      <c r="GCE114" s="151"/>
      <c r="GCF114" s="151"/>
      <c r="GCG114" s="151"/>
      <c r="GCH114" s="151"/>
      <c r="GCI114" s="151"/>
      <c r="GCJ114" s="151"/>
      <c r="GCK114" s="151"/>
      <c r="GCL114" s="151"/>
      <c r="GCM114" s="151"/>
      <c r="GCN114" s="151"/>
      <c r="GCO114" s="151"/>
      <c r="GCP114" s="151"/>
      <c r="GCQ114" s="151"/>
      <c r="GCR114" s="151"/>
      <c r="GCS114" s="151"/>
      <c r="GCT114" s="151"/>
      <c r="GCU114" s="151"/>
      <c r="GCV114" s="151"/>
      <c r="GCW114" s="151"/>
      <c r="GCX114" s="151"/>
      <c r="GCY114" s="151"/>
      <c r="GCZ114" s="151"/>
      <c r="GDA114" s="151"/>
      <c r="GDB114" s="151"/>
      <c r="GDC114" s="151"/>
      <c r="GDD114" s="151"/>
      <c r="GDE114" s="151"/>
      <c r="GDF114" s="151"/>
      <c r="GDG114" s="151"/>
      <c r="GDH114" s="151"/>
      <c r="GDI114" s="151"/>
      <c r="GDJ114" s="151"/>
      <c r="GDK114" s="151"/>
      <c r="GDL114" s="151"/>
      <c r="GDM114" s="151"/>
      <c r="GDN114" s="151"/>
      <c r="GDO114" s="151"/>
      <c r="GDP114" s="151"/>
      <c r="GDQ114" s="151"/>
      <c r="GDR114" s="151"/>
      <c r="GDS114" s="151"/>
      <c r="GDT114" s="151"/>
      <c r="GDU114" s="151"/>
      <c r="GDV114" s="151"/>
      <c r="GDW114" s="151"/>
      <c r="GDX114" s="151"/>
      <c r="GDY114" s="151"/>
      <c r="GDZ114" s="151"/>
      <c r="GEA114" s="151"/>
      <c r="GEB114" s="151"/>
      <c r="GEC114" s="151"/>
      <c r="GED114" s="151"/>
      <c r="GEE114" s="151"/>
      <c r="GEF114" s="151"/>
      <c r="GEG114" s="151"/>
      <c r="GEH114" s="151"/>
      <c r="GEI114" s="151"/>
      <c r="GEJ114" s="151"/>
      <c r="GEK114" s="151"/>
      <c r="GEL114" s="151"/>
      <c r="GEM114" s="151"/>
      <c r="GEN114" s="151"/>
      <c r="GEO114" s="151"/>
      <c r="GEP114" s="151"/>
      <c r="GEQ114" s="151"/>
      <c r="GER114" s="151"/>
      <c r="GES114" s="151"/>
      <c r="GET114" s="151"/>
      <c r="GEU114" s="151"/>
      <c r="GEV114" s="151"/>
      <c r="GEW114" s="151"/>
      <c r="GEX114" s="151"/>
      <c r="GEY114" s="151"/>
      <c r="GEZ114" s="151"/>
      <c r="GFA114" s="151"/>
      <c r="GFB114" s="151"/>
      <c r="GFC114" s="151"/>
      <c r="GFD114" s="151"/>
      <c r="GFE114" s="151"/>
      <c r="GFF114" s="151"/>
      <c r="GFG114" s="151"/>
      <c r="GFH114" s="151"/>
      <c r="GFI114" s="151"/>
      <c r="GFJ114" s="151"/>
      <c r="GFK114" s="151"/>
      <c r="GFL114" s="151"/>
      <c r="GFM114" s="151"/>
      <c r="GFN114" s="151"/>
      <c r="GFO114" s="151"/>
      <c r="GFP114" s="151"/>
      <c r="GFQ114" s="151"/>
      <c r="GFR114" s="151"/>
      <c r="GFS114" s="151"/>
      <c r="GFT114" s="151"/>
      <c r="GFU114" s="151"/>
      <c r="GFV114" s="151"/>
      <c r="GFW114" s="151"/>
      <c r="GFX114" s="151"/>
      <c r="GFY114" s="151"/>
      <c r="GFZ114" s="151"/>
      <c r="GGA114" s="151"/>
      <c r="GGB114" s="151"/>
      <c r="GGC114" s="151"/>
      <c r="GGD114" s="151"/>
      <c r="GGE114" s="151"/>
      <c r="GGF114" s="151"/>
      <c r="GGG114" s="151"/>
      <c r="GGH114" s="151"/>
      <c r="GGI114" s="151"/>
      <c r="GGJ114" s="151"/>
      <c r="GGK114" s="151"/>
      <c r="GGL114" s="151"/>
      <c r="GGM114" s="151"/>
      <c r="GGN114" s="151"/>
      <c r="GGO114" s="151"/>
      <c r="GGP114" s="151"/>
      <c r="GGQ114" s="151"/>
      <c r="GGR114" s="151"/>
      <c r="GGS114" s="151"/>
      <c r="GGT114" s="151"/>
      <c r="GGU114" s="151"/>
      <c r="GGV114" s="151"/>
      <c r="GGW114" s="151"/>
      <c r="GGX114" s="151"/>
      <c r="GGY114" s="151"/>
      <c r="GGZ114" s="151"/>
      <c r="GHA114" s="151"/>
      <c r="GHB114" s="151"/>
      <c r="GHC114" s="151"/>
      <c r="GHD114" s="151"/>
      <c r="GHE114" s="151"/>
      <c r="GHF114" s="151"/>
      <c r="GHG114" s="151"/>
      <c r="GHH114" s="151"/>
      <c r="GHI114" s="151"/>
      <c r="GHJ114" s="151"/>
      <c r="GHK114" s="151"/>
      <c r="GHL114" s="151"/>
      <c r="GHM114" s="151"/>
      <c r="GHN114" s="151"/>
      <c r="GHO114" s="151"/>
      <c r="GHP114" s="151"/>
      <c r="GHQ114" s="151"/>
      <c r="GHR114" s="151"/>
      <c r="GHS114" s="151"/>
      <c r="GHT114" s="151"/>
      <c r="GHU114" s="151"/>
      <c r="GHV114" s="151"/>
      <c r="GHW114" s="151"/>
      <c r="GHX114" s="151"/>
      <c r="GHY114" s="151"/>
      <c r="GHZ114" s="151"/>
      <c r="GIA114" s="151"/>
      <c r="GIB114" s="151"/>
      <c r="GIC114" s="151"/>
      <c r="GID114" s="151"/>
      <c r="GIE114" s="151"/>
      <c r="GIF114" s="151"/>
      <c r="GIG114" s="151"/>
      <c r="GIH114" s="151"/>
      <c r="GII114" s="151"/>
      <c r="GIJ114" s="151"/>
      <c r="GIK114" s="151"/>
      <c r="GIL114" s="151"/>
      <c r="GIM114" s="151"/>
      <c r="GIN114" s="151"/>
      <c r="GIO114" s="151"/>
      <c r="GIP114" s="151"/>
      <c r="GIQ114" s="151"/>
      <c r="GIR114" s="151"/>
      <c r="GIS114" s="151"/>
      <c r="GIT114" s="151"/>
      <c r="GIU114" s="151"/>
      <c r="GIV114" s="151"/>
      <c r="GIW114" s="151"/>
      <c r="GIX114" s="151"/>
      <c r="GIY114" s="151"/>
      <c r="GIZ114" s="151"/>
      <c r="GJA114" s="151"/>
      <c r="GJB114" s="151"/>
      <c r="GJC114" s="151"/>
      <c r="GJD114" s="151"/>
      <c r="GJE114" s="151"/>
      <c r="GJF114" s="151"/>
      <c r="GJG114" s="151"/>
      <c r="GJH114" s="151"/>
      <c r="GJI114" s="151"/>
      <c r="GJJ114" s="151"/>
      <c r="GJK114" s="151"/>
      <c r="GJL114" s="151"/>
      <c r="GJM114" s="151"/>
      <c r="GJN114" s="151"/>
      <c r="GJO114" s="151"/>
      <c r="GJP114" s="151"/>
      <c r="GJQ114" s="151"/>
      <c r="GJR114" s="151"/>
      <c r="GJS114" s="151"/>
      <c r="GJT114" s="151"/>
      <c r="GJU114" s="151"/>
      <c r="GJV114" s="151"/>
      <c r="GJW114" s="151"/>
      <c r="GJX114" s="151"/>
      <c r="GJY114" s="151"/>
      <c r="GJZ114" s="151"/>
      <c r="GKA114" s="151"/>
      <c r="GKB114" s="151"/>
      <c r="GKC114" s="151"/>
      <c r="GKD114" s="151"/>
      <c r="GKE114" s="151"/>
      <c r="GKF114" s="151"/>
      <c r="GKG114" s="151"/>
      <c r="GKH114" s="151"/>
      <c r="GKI114" s="151"/>
      <c r="GKJ114" s="151"/>
      <c r="GKK114" s="151"/>
      <c r="GKL114" s="151"/>
      <c r="GKM114" s="151"/>
      <c r="GKN114" s="151"/>
      <c r="GKO114" s="151"/>
      <c r="GKP114" s="151"/>
      <c r="GKQ114" s="151"/>
      <c r="GKR114" s="151"/>
      <c r="GKS114" s="151"/>
      <c r="GKT114" s="151"/>
      <c r="GKU114" s="151"/>
      <c r="GKV114" s="151"/>
      <c r="GKW114" s="151"/>
      <c r="GKX114" s="151"/>
      <c r="GKY114" s="151"/>
      <c r="GKZ114" s="151"/>
      <c r="GLA114" s="151"/>
      <c r="GLB114" s="151"/>
      <c r="GLC114" s="151"/>
      <c r="GLD114" s="151"/>
      <c r="GLE114" s="151"/>
      <c r="GLF114" s="151"/>
      <c r="GLG114" s="151"/>
      <c r="GLH114" s="151"/>
      <c r="GLI114" s="151"/>
      <c r="GLJ114" s="151"/>
      <c r="GLK114" s="151"/>
      <c r="GLL114" s="151"/>
      <c r="GLM114" s="151"/>
      <c r="GLN114" s="151"/>
      <c r="GLO114" s="151"/>
      <c r="GLP114" s="151"/>
      <c r="GLQ114" s="151"/>
      <c r="GLR114" s="151"/>
      <c r="GLS114" s="151"/>
      <c r="GLT114" s="151"/>
      <c r="GLU114" s="151"/>
      <c r="GLV114" s="151"/>
      <c r="GLW114" s="151"/>
      <c r="GLX114" s="151"/>
      <c r="GLY114" s="151"/>
      <c r="GLZ114" s="151"/>
      <c r="GMA114" s="151"/>
      <c r="GMB114" s="151"/>
      <c r="GMC114" s="151"/>
      <c r="GMD114" s="151"/>
      <c r="GME114" s="151"/>
      <c r="GMF114" s="151"/>
      <c r="GMG114" s="151"/>
      <c r="GMH114" s="151"/>
      <c r="GMI114" s="151"/>
      <c r="GMJ114" s="151"/>
      <c r="GMK114" s="151"/>
      <c r="GML114" s="151"/>
      <c r="GMM114" s="151"/>
      <c r="GMN114" s="151"/>
      <c r="GMO114" s="151"/>
      <c r="GMP114" s="151"/>
      <c r="GMQ114" s="151"/>
      <c r="GMR114" s="151"/>
      <c r="GMS114" s="151"/>
      <c r="GMT114" s="151"/>
      <c r="GMU114" s="151"/>
      <c r="GMV114" s="151"/>
      <c r="GMW114" s="151"/>
      <c r="GMX114" s="151"/>
      <c r="GMY114" s="151"/>
      <c r="GMZ114" s="151"/>
      <c r="GNA114" s="151"/>
      <c r="GNB114" s="151"/>
      <c r="GNC114" s="151"/>
      <c r="GND114" s="151"/>
      <c r="GNE114" s="151"/>
      <c r="GNF114" s="151"/>
      <c r="GNG114" s="151"/>
      <c r="GNH114" s="151"/>
      <c r="GNI114" s="151"/>
      <c r="GNJ114" s="151"/>
      <c r="GNK114" s="151"/>
      <c r="GNL114" s="151"/>
      <c r="GNM114" s="151"/>
      <c r="GNN114" s="151"/>
      <c r="GNO114" s="151"/>
      <c r="GNP114" s="151"/>
      <c r="GNQ114" s="151"/>
      <c r="GNR114" s="151"/>
      <c r="GNS114" s="151"/>
      <c r="GNT114" s="151"/>
      <c r="GNU114" s="151"/>
      <c r="GNV114" s="151"/>
      <c r="GNW114" s="151"/>
      <c r="GNX114" s="151"/>
      <c r="GNY114" s="151"/>
      <c r="GNZ114" s="151"/>
      <c r="GOA114" s="151"/>
      <c r="GOB114" s="151"/>
      <c r="GOC114" s="151"/>
      <c r="GOD114" s="151"/>
      <c r="GOE114" s="151"/>
      <c r="GOF114" s="151"/>
      <c r="GOG114" s="151"/>
      <c r="GOH114" s="151"/>
      <c r="GOI114" s="151"/>
      <c r="GOJ114" s="151"/>
      <c r="GOK114" s="151"/>
      <c r="GOL114" s="151"/>
      <c r="GOM114" s="151"/>
      <c r="GON114" s="151"/>
      <c r="GOO114" s="151"/>
      <c r="GOP114" s="151"/>
      <c r="GOQ114" s="151"/>
      <c r="GOR114" s="151"/>
      <c r="GOS114" s="151"/>
      <c r="GOT114" s="151"/>
      <c r="GOU114" s="151"/>
      <c r="GOV114" s="151"/>
      <c r="GOW114" s="151"/>
      <c r="GOX114" s="151"/>
      <c r="GOY114" s="151"/>
      <c r="GOZ114" s="151"/>
      <c r="GPA114" s="151"/>
      <c r="GPB114" s="151"/>
      <c r="GPC114" s="151"/>
      <c r="GPD114" s="151"/>
      <c r="GPE114" s="151"/>
      <c r="GPF114" s="151"/>
      <c r="GPG114" s="151"/>
      <c r="GPH114" s="151"/>
      <c r="GPI114" s="151"/>
      <c r="GPJ114" s="151"/>
      <c r="GPK114" s="151"/>
      <c r="GPL114" s="151"/>
      <c r="GPM114" s="151"/>
      <c r="GPN114" s="151"/>
      <c r="GPO114" s="151"/>
      <c r="GPP114" s="151"/>
      <c r="GPQ114" s="151"/>
      <c r="GPR114" s="151"/>
      <c r="GPS114" s="151"/>
      <c r="GPT114" s="151"/>
      <c r="GPU114" s="151"/>
      <c r="GPV114" s="151"/>
      <c r="GPW114" s="151"/>
      <c r="GPX114" s="151"/>
      <c r="GPY114" s="151"/>
      <c r="GPZ114" s="151"/>
      <c r="GQA114" s="151"/>
      <c r="GQB114" s="151"/>
      <c r="GQC114" s="151"/>
      <c r="GQD114" s="151"/>
      <c r="GQE114" s="151"/>
      <c r="GQF114" s="151"/>
      <c r="GQG114" s="151"/>
      <c r="GQH114" s="151"/>
      <c r="GQI114" s="151"/>
      <c r="GQJ114" s="151"/>
      <c r="GQK114" s="151"/>
      <c r="GQL114" s="151"/>
      <c r="GQM114" s="151"/>
      <c r="GQN114" s="151"/>
      <c r="GQO114" s="151"/>
      <c r="GQP114" s="151"/>
      <c r="GQQ114" s="151"/>
      <c r="GQR114" s="151"/>
      <c r="GQS114" s="151"/>
      <c r="GQT114" s="151"/>
      <c r="GQU114" s="151"/>
      <c r="GQV114" s="151"/>
      <c r="GQW114" s="151"/>
      <c r="GQX114" s="151"/>
      <c r="GQY114" s="151"/>
      <c r="GQZ114" s="151"/>
      <c r="GRA114" s="151"/>
      <c r="GRB114" s="151"/>
      <c r="GRC114" s="151"/>
      <c r="GRD114" s="151"/>
      <c r="GRE114" s="151"/>
      <c r="GRF114" s="151"/>
      <c r="GRG114" s="151"/>
      <c r="GRH114" s="151"/>
      <c r="GRI114" s="151"/>
      <c r="GRJ114" s="151"/>
      <c r="GRK114" s="151"/>
      <c r="GRL114" s="151"/>
      <c r="GRM114" s="151"/>
      <c r="GRN114" s="151"/>
      <c r="GRO114" s="151"/>
      <c r="GRP114" s="151"/>
      <c r="GRQ114" s="151"/>
      <c r="GRR114" s="151"/>
      <c r="GRS114" s="151"/>
      <c r="GRT114" s="151"/>
      <c r="GRU114" s="151"/>
      <c r="GRV114" s="151"/>
      <c r="GRW114" s="151"/>
      <c r="GRX114" s="151"/>
      <c r="GRY114" s="151"/>
      <c r="GRZ114" s="151"/>
      <c r="GSA114" s="151"/>
      <c r="GSB114" s="151"/>
      <c r="GSC114" s="151"/>
      <c r="GSD114" s="151"/>
      <c r="GSE114" s="151"/>
      <c r="GSF114" s="151"/>
      <c r="GSG114" s="151"/>
      <c r="GSH114" s="151"/>
      <c r="GSI114" s="151"/>
      <c r="GSJ114" s="151"/>
      <c r="GSK114" s="151"/>
      <c r="GSL114" s="151"/>
      <c r="GSM114" s="151"/>
      <c r="GSN114" s="151"/>
      <c r="GSO114" s="151"/>
      <c r="GSP114" s="151"/>
      <c r="GSQ114" s="151"/>
      <c r="GSR114" s="151"/>
      <c r="GSS114" s="151"/>
      <c r="GST114" s="151"/>
      <c r="GSU114" s="151"/>
      <c r="GSV114" s="151"/>
      <c r="GSW114" s="151"/>
      <c r="GSX114" s="151"/>
      <c r="GSY114" s="151"/>
      <c r="GSZ114" s="151"/>
      <c r="GTA114" s="151"/>
      <c r="GTB114" s="151"/>
      <c r="GTC114" s="151"/>
      <c r="GTD114" s="151"/>
      <c r="GTE114" s="151"/>
      <c r="GTF114" s="151"/>
      <c r="GTG114" s="151"/>
      <c r="GTH114" s="151"/>
      <c r="GTI114" s="151"/>
      <c r="GTJ114" s="151"/>
      <c r="GTK114" s="151"/>
      <c r="GTL114" s="151"/>
      <c r="GTM114" s="151"/>
      <c r="GTN114" s="151"/>
      <c r="GTO114" s="151"/>
      <c r="GTP114" s="151"/>
      <c r="GTQ114" s="151"/>
      <c r="GTR114" s="151"/>
      <c r="GTS114" s="151"/>
      <c r="GTT114" s="151"/>
      <c r="GTU114" s="151"/>
      <c r="GTV114" s="151"/>
      <c r="GTW114" s="151"/>
      <c r="GTX114" s="151"/>
      <c r="GTY114" s="151"/>
      <c r="GTZ114" s="151"/>
      <c r="GUA114" s="151"/>
      <c r="GUB114" s="151"/>
      <c r="GUC114" s="151"/>
      <c r="GUD114" s="151"/>
      <c r="GUE114" s="151"/>
      <c r="GUF114" s="151"/>
      <c r="GUG114" s="151"/>
      <c r="GUH114" s="151"/>
      <c r="GUI114" s="151"/>
      <c r="GUJ114" s="151"/>
      <c r="GUK114" s="151"/>
      <c r="GUL114" s="151"/>
      <c r="GUM114" s="151"/>
      <c r="GUN114" s="151"/>
      <c r="GUO114" s="151"/>
      <c r="GUP114" s="151"/>
      <c r="GUQ114" s="151"/>
      <c r="GUR114" s="151"/>
      <c r="GUS114" s="151"/>
      <c r="GUT114" s="151"/>
      <c r="GUU114" s="151"/>
      <c r="GUV114" s="151"/>
      <c r="GUW114" s="151"/>
      <c r="GUX114" s="151"/>
      <c r="GUY114" s="151"/>
      <c r="GUZ114" s="151"/>
      <c r="GVA114" s="151"/>
      <c r="GVB114" s="151"/>
      <c r="GVC114" s="151"/>
      <c r="GVD114" s="151"/>
      <c r="GVE114" s="151"/>
      <c r="GVF114" s="151"/>
      <c r="GVG114" s="151"/>
      <c r="GVH114" s="151"/>
      <c r="GVI114" s="151"/>
      <c r="GVJ114" s="151"/>
      <c r="GVK114" s="151"/>
      <c r="GVL114" s="151"/>
      <c r="GVM114" s="151"/>
      <c r="GVN114" s="151"/>
      <c r="GVO114" s="151"/>
      <c r="GVP114" s="151"/>
      <c r="GVQ114" s="151"/>
      <c r="GVR114" s="151"/>
      <c r="GVS114" s="151"/>
      <c r="GVT114" s="151"/>
      <c r="GVU114" s="151"/>
      <c r="GVV114" s="151"/>
      <c r="GVW114" s="151"/>
      <c r="GVX114" s="151"/>
      <c r="GVY114" s="151"/>
      <c r="GVZ114" s="151"/>
      <c r="GWA114" s="151"/>
      <c r="GWB114" s="151"/>
      <c r="GWC114" s="151"/>
      <c r="GWD114" s="151"/>
      <c r="GWE114" s="151"/>
      <c r="GWF114" s="151"/>
      <c r="GWG114" s="151"/>
      <c r="GWH114" s="151"/>
      <c r="GWI114" s="151"/>
      <c r="GWJ114" s="151"/>
      <c r="GWK114" s="151"/>
      <c r="GWL114" s="151"/>
      <c r="GWM114" s="151"/>
      <c r="GWN114" s="151"/>
      <c r="GWO114" s="151"/>
      <c r="GWP114" s="151"/>
      <c r="GWQ114" s="151"/>
      <c r="GWR114" s="151"/>
      <c r="GWS114" s="151"/>
      <c r="GWT114" s="151"/>
      <c r="GWU114" s="151"/>
      <c r="GWV114" s="151"/>
      <c r="GWW114" s="151"/>
      <c r="GWX114" s="151"/>
      <c r="GWY114" s="151"/>
      <c r="GWZ114" s="151"/>
      <c r="GXA114" s="151"/>
      <c r="GXB114" s="151"/>
      <c r="GXC114" s="151"/>
      <c r="GXD114" s="151"/>
      <c r="GXE114" s="151"/>
      <c r="GXF114" s="151"/>
      <c r="GXG114" s="151"/>
      <c r="GXH114" s="151"/>
      <c r="GXI114" s="151"/>
      <c r="GXJ114" s="151"/>
      <c r="GXK114" s="151"/>
      <c r="GXL114" s="151"/>
      <c r="GXM114" s="151"/>
      <c r="GXN114" s="151"/>
      <c r="GXO114" s="151"/>
      <c r="GXP114" s="151"/>
      <c r="GXQ114" s="151"/>
      <c r="GXR114" s="151"/>
      <c r="GXS114" s="151"/>
      <c r="GXT114" s="151"/>
      <c r="GXU114" s="151"/>
      <c r="GXV114" s="151"/>
      <c r="GXW114" s="151"/>
      <c r="GXX114" s="151"/>
      <c r="GXY114" s="151"/>
      <c r="GXZ114" s="151"/>
      <c r="GYA114" s="151"/>
      <c r="GYB114" s="151"/>
      <c r="GYC114" s="151"/>
      <c r="GYD114" s="151"/>
      <c r="GYE114" s="151"/>
      <c r="GYF114" s="151"/>
      <c r="GYG114" s="151"/>
      <c r="GYH114" s="151"/>
      <c r="GYI114" s="151"/>
      <c r="GYJ114" s="151"/>
      <c r="GYK114" s="151"/>
      <c r="GYL114" s="151"/>
      <c r="GYM114" s="151"/>
      <c r="GYN114" s="151"/>
      <c r="GYO114" s="151"/>
      <c r="GYP114" s="151"/>
      <c r="GYQ114" s="151"/>
      <c r="GYR114" s="151"/>
      <c r="GYS114" s="151"/>
      <c r="GYT114" s="151"/>
      <c r="GYU114" s="151"/>
      <c r="GYV114" s="151"/>
      <c r="GYW114" s="151"/>
      <c r="GYX114" s="151"/>
      <c r="GYY114" s="151"/>
      <c r="GYZ114" s="151"/>
      <c r="GZA114" s="151"/>
      <c r="GZB114" s="151"/>
      <c r="GZC114" s="151"/>
      <c r="GZD114" s="151"/>
      <c r="GZE114" s="151"/>
      <c r="GZF114" s="151"/>
      <c r="GZG114" s="151"/>
      <c r="GZH114" s="151"/>
      <c r="GZI114" s="151"/>
      <c r="GZJ114" s="151"/>
      <c r="GZK114" s="151"/>
      <c r="GZL114" s="151"/>
      <c r="GZM114" s="151"/>
      <c r="GZN114" s="151"/>
      <c r="GZO114" s="151"/>
      <c r="GZP114" s="151"/>
      <c r="GZQ114" s="151"/>
      <c r="GZR114" s="151"/>
      <c r="GZS114" s="151"/>
      <c r="GZT114" s="151"/>
      <c r="GZU114" s="151"/>
      <c r="GZV114" s="151"/>
      <c r="GZW114" s="151"/>
      <c r="GZX114" s="151"/>
      <c r="GZY114" s="151"/>
      <c r="GZZ114" s="151"/>
      <c r="HAA114" s="151"/>
      <c r="HAB114" s="151"/>
      <c r="HAC114" s="151"/>
      <c r="HAD114" s="151"/>
      <c r="HAE114" s="151"/>
      <c r="HAF114" s="151"/>
      <c r="HAG114" s="151"/>
      <c r="HAH114" s="151"/>
      <c r="HAI114" s="151"/>
      <c r="HAJ114" s="151"/>
      <c r="HAK114" s="151"/>
      <c r="HAL114" s="151"/>
      <c r="HAM114" s="151"/>
      <c r="HAN114" s="151"/>
      <c r="HAO114" s="151"/>
      <c r="HAP114" s="151"/>
      <c r="HAQ114" s="151"/>
      <c r="HAR114" s="151"/>
      <c r="HAS114" s="151"/>
      <c r="HAT114" s="151"/>
      <c r="HAU114" s="151"/>
      <c r="HAV114" s="151"/>
      <c r="HAW114" s="151"/>
      <c r="HAX114" s="151"/>
      <c r="HAY114" s="151"/>
      <c r="HAZ114" s="151"/>
      <c r="HBA114" s="151"/>
      <c r="HBB114" s="151"/>
      <c r="HBC114" s="151"/>
      <c r="HBD114" s="151"/>
      <c r="HBE114" s="151"/>
      <c r="HBF114" s="151"/>
      <c r="HBG114" s="151"/>
      <c r="HBH114" s="151"/>
      <c r="HBI114" s="151"/>
      <c r="HBJ114" s="151"/>
      <c r="HBK114" s="151"/>
      <c r="HBL114" s="151"/>
      <c r="HBM114" s="151"/>
      <c r="HBN114" s="151"/>
      <c r="HBO114" s="151"/>
      <c r="HBP114" s="151"/>
      <c r="HBQ114" s="151"/>
      <c r="HBR114" s="151"/>
      <c r="HBS114" s="151"/>
      <c r="HBT114" s="151"/>
      <c r="HBU114" s="151"/>
      <c r="HBV114" s="151"/>
      <c r="HBW114" s="151"/>
      <c r="HBX114" s="151"/>
      <c r="HBY114" s="151"/>
      <c r="HBZ114" s="151"/>
      <c r="HCA114" s="151"/>
      <c r="HCB114" s="151"/>
      <c r="HCC114" s="151"/>
      <c r="HCD114" s="151"/>
      <c r="HCE114" s="151"/>
      <c r="HCF114" s="151"/>
      <c r="HCG114" s="151"/>
      <c r="HCH114" s="151"/>
      <c r="HCI114" s="151"/>
      <c r="HCJ114" s="151"/>
      <c r="HCK114" s="151"/>
      <c r="HCL114" s="151"/>
      <c r="HCM114" s="151"/>
      <c r="HCN114" s="151"/>
      <c r="HCO114" s="151"/>
      <c r="HCP114" s="151"/>
      <c r="HCQ114" s="151"/>
      <c r="HCR114" s="151"/>
      <c r="HCS114" s="151"/>
      <c r="HCT114" s="151"/>
      <c r="HCU114" s="151"/>
      <c r="HCV114" s="151"/>
      <c r="HCW114" s="151"/>
      <c r="HCX114" s="151"/>
      <c r="HCY114" s="151"/>
      <c r="HCZ114" s="151"/>
      <c r="HDA114" s="151"/>
      <c r="HDB114" s="151"/>
      <c r="HDC114" s="151"/>
      <c r="HDD114" s="151"/>
      <c r="HDE114" s="151"/>
      <c r="HDF114" s="151"/>
      <c r="HDG114" s="151"/>
      <c r="HDH114" s="151"/>
      <c r="HDI114" s="151"/>
      <c r="HDJ114" s="151"/>
      <c r="HDK114" s="151"/>
      <c r="HDL114" s="151"/>
      <c r="HDM114" s="151"/>
      <c r="HDN114" s="151"/>
      <c r="HDO114" s="151"/>
      <c r="HDP114" s="151"/>
      <c r="HDQ114" s="151"/>
      <c r="HDR114" s="151"/>
      <c r="HDS114" s="151"/>
      <c r="HDT114" s="151"/>
      <c r="HDU114" s="151"/>
      <c r="HDV114" s="151"/>
      <c r="HDW114" s="151"/>
      <c r="HDX114" s="151"/>
      <c r="HDY114" s="151"/>
      <c r="HDZ114" s="151"/>
      <c r="HEA114" s="151"/>
      <c r="HEB114" s="151"/>
      <c r="HEC114" s="151"/>
      <c r="HED114" s="151"/>
      <c r="HEE114" s="151"/>
      <c r="HEF114" s="151"/>
      <c r="HEG114" s="151"/>
      <c r="HEH114" s="151"/>
      <c r="HEI114" s="151"/>
      <c r="HEJ114" s="151"/>
      <c r="HEK114" s="151"/>
      <c r="HEL114" s="151"/>
      <c r="HEM114" s="151"/>
      <c r="HEN114" s="151"/>
      <c r="HEO114" s="151"/>
      <c r="HEP114" s="151"/>
      <c r="HEQ114" s="151"/>
      <c r="HER114" s="151"/>
      <c r="HES114" s="151"/>
      <c r="HET114" s="151"/>
      <c r="HEU114" s="151"/>
      <c r="HEV114" s="151"/>
      <c r="HEW114" s="151"/>
      <c r="HEX114" s="151"/>
      <c r="HEY114" s="151"/>
      <c r="HEZ114" s="151"/>
      <c r="HFA114" s="151"/>
      <c r="HFB114" s="151"/>
      <c r="HFC114" s="151"/>
      <c r="HFD114" s="151"/>
      <c r="HFE114" s="151"/>
      <c r="HFF114" s="151"/>
      <c r="HFG114" s="151"/>
      <c r="HFH114" s="151"/>
      <c r="HFI114" s="151"/>
      <c r="HFJ114" s="151"/>
      <c r="HFK114" s="151"/>
      <c r="HFL114" s="151"/>
      <c r="HFM114" s="151"/>
      <c r="HFN114" s="151"/>
      <c r="HFO114" s="151"/>
      <c r="HFP114" s="151"/>
      <c r="HFQ114" s="151"/>
      <c r="HFR114" s="151"/>
      <c r="HFS114" s="151"/>
      <c r="HFT114" s="151"/>
      <c r="HFU114" s="151"/>
      <c r="HFV114" s="151"/>
      <c r="HFW114" s="151"/>
      <c r="HFX114" s="151"/>
      <c r="HFY114" s="151"/>
      <c r="HFZ114" s="151"/>
      <c r="HGA114" s="151"/>
      <c r="HGB114" s="151"/>
      <c r="HGC114" s="151"/>
      <c r="HGD114" s="151"/>
      <c r="HGE114" s="151"/>
      <c r="HGF114" s="151"/>
      <c r="HGG114" s="151"/>
      <c r="HGH114" s="151"/>
      <c r="HGI114" s="151"/>
      <c r="HGJ114" s="151"/>
      <c r="HGK114" s="151"/>
      <c r="HGL114" s="151"/>
      <c r="HGM114" s="151"/>
      <c r="HGN114" s="151"/>
      <c r="HGO114" s="151"/>
      <c r="HGP114" s="151"/>
      <c r="HGQ114" s="151"/>
      <c r="HGR114" s="151"/>
      <c r="HGS114" s="151"/>
      <c r="HGT114" s="151"/>
      <c r="HGU114" s="151"/>
      <c r="HGV114" s="151"/>
      <c r="HGW114" s="151"/>
      <c r="HGX114" s="151"/>
      <c r="HGY114" s="151"/>
      <c r="HGZ114" s="151"/>
      <c r="HHA114" s="151"/>
      <c r="HHB114" s="151"/>
      <c r="HHC114" s="151"/>
      <c r="HHD114" s="151"/>
      <c r="HHE114" s="151"/>
      <c r="HHF114" s="151"/>
      <c r="HHG114" s="151"/>
      <c r="HHH114" s="151"/>
      <c r="HHI114" s="151"/>
      <c r="HHJ114" s="151"/>
      <c r="HHK114" s="151"/>
      <c r="HHL114" s="151"/>
      <c r="HHM114" s="151"/>
      <c r="HHN114" s="151"/>
      <c r="HHO114" s="151"/>
      <c r="HHP114" s="151"/>
      <c r="HHQ114" s="151"/>
      <c r="HHR114" s="151"/>
      <c r="HHS114" s="151"/>
      <c r="HHT114" s="151"/>
      <c r="HHU114" s="151"/>
      <c r="HHV114" s="151"/>
      <c r="HHW114" s="151"/>
      <c r="HHX114" s="151"/>
      <c r="HHY114" s="151"/>
      <c r="HHZ114" s="151"/>
      <c r="HIA114" s="151"/>
      <c r="HIB114" s="151"/>
      <c r="HIC114" s="151"/>
      <c r="HID114" s="151"/>
      <c r="HIE114" s="151"/>
      <c r="HIF114" s="151"/>
      <c r="HIG114" s="151"/>
      <c r="HIH114" s="151"/>
      <c r="HII114" s="151"/>
      <c r="HIJ114" s="151"/>
      <c r="HIK114" s="151"/>
      <c r="HIL114" s="151"/>
      <c r="HIM114" s="151"/>
      <c r="HIN114" s="151"/>
      <c r="HIO114" s="151"/>
      <c r="HIP114" s="151"/>
      <c r="HIQ114" s="151"/>
      <c r="HIR114" s="151"/>
      <c r="HIS114" s="151"/>
      <c r="HIT114" s="151"/>
      <c r="HIU114" s="151"/>
      <c r="HIV114" s="151"/>
      <c r="HIW114" s="151"/>
      <c r="HIX114" s="151"/>
      <c r="HIY114" s="151"/>
      <c r="HIZ114" s="151"/>
      <c r="HJA114" s="151"/>
      <c r="HJB114" s="151"/>
      <c r="HJC114" s="151"/>
      <c r="HJD114" s="151"/>
      <c r="HJE114" s="151"/>
      <c r="HJF114" s="151"/>
      <c r="HJG114" s="151"/>
      <c r="HJH114" s="151"/>
      <c r="HJI114" s="151"/>
      <c r="HJJ114" s="151"/>
      <c r="HJK114" s="151"/>
      <c r="HJL114" s="151"/>
      <c r="HJM114" s="151"/>
      <c r="HJN114" s="151"/>
      <c r="HJO114" s="151"/>
      <c r="HJP114" s="151"/>
      <c r="HJQ114" s="151"/>
      <c r="HJR114" s="151"/>
      <c r="HJS114" s="151"/>
      <c r="HJT114" s="151"/>
      <c r="HJU114" s="151"/>
      <c r="HJV114" s="151"/>
      <c r="HJW114" s="151"/>
      <c r="HJX114" s="151"/>
      <c r="HJY114" s="151"/>
      <c r="HJZ114" s="151"/>
      <c r="HKA114" s="151"/>
      <c r="HKB114" s="151"/>
      <c r="HKC114" s="151"/>
      <c r="HKD114" s="151"/>
      <c r="HKE114" s="151"/>
      <c r="HKF114" s="151"/>
      <c r="HKG114" s="151"/>
      <c r="HKH114" s="151"/>
      <c r="HKI114" s="151"/>
      <c r="HKJ114" s="151"/>
      <c r="HKK114" s="151"/>
      <c r="HKL114" s="151"/>
      <c r="HKM114" s="151"/>
      <c r="HKN114" s="151"/>
      <c r="HKO114" s="151"/>
      <c r="HKP114" s="151"/>
      <c r="HKQ114" s="151"/>
      <c r="HKR114" s="151"/>
      <c r="HKS114" s="151"/>
      <c r="HKT114" s="151"/>
      <c r="HKU114" s="151"/>
      <c r="HKV114" s="151"/>
      <c r="HKW114" s="151"/>
      <c r="HKX114" s="151"/>
      <c r="HKY114" s="151"/>
      <c r="HKZ114" s="151"/>
      <c r="HLA114" s="151"/>
      <c r="HLB114" s="151"/>
      <c r="HLC114" s="151"/>
      <c r="HLD114" s="151"/>
      <c r="HLE114" s="151"/>
      <c r="HLF114" s="151"/>
      <c r="HLG114" s="151"/>
      <c r="HLH114" s="151"/>
      <c r="HLI114" s="151"/>
      <c r="HLJ114" s="151"/>
      <c r="HLK114" s="151"/>
      <c r="HLL114" s="151"/>
      <c r="HLM114" s="151"/>
      <c r="HLN114" s="151"/>
      <c r="HLO114" s="151"/>
      <c r="HLP114" s="151"/>
      <c r="HLQ114" s="151"/>
      <c r="HLR114" s="151"/>
      <c r="HLS114" s="151"/>
      <c r="HLT114" s="151"/>
      <c r="HLU114" s="151"/>
      <c r="HLV114" s="151"/>
      <c r="HLW114" s="151"/>
      <c r="HLX114" s="151"/>
      <c r="HLY114" s="151"/>
      <c r="HLZ114" s="151"/>
      <c r="HMA114" s="151"/>
      <c r="HMB114" s="151"/>
      <c r="HMC114" s="151"/>
      <c r="HMD114" s="151"/>
      <c r="HME114" s="151"/>
      <c r="HMF114" s="151"/>
      <c r="HMG114" s="151"/>
      <c r="HMH114" s="151"/>
      <c r="HMI114" s="151"/>
      <c r="HMJ114" s="151"/>
      <c r="HMK114" s="151"/>
      <c r="HML114" s="151"/>
      <c r="HMM114" s="151"/>
      <c r="HMN114" s="151"/>
      <c r="HMO114" s="151"/>
      <c r="HMP114" s="151"/>
      <c r="HMQ114" s="151"/>
      <c r="HMR114" s="151"/>
      <c r="HMS114" s="151"/>
      <c r="HMT114" s="151"/>
      <c r="HMU114" s="151"/>
      <c r="HMV114" s="151"/>
      <c r="HMW114" s="151"/>
      <c r="HMX114" s="151"/>
      <c r="HMY114" s="151"/>
      <c r="HMZ114" s="151"/>
      <c r="HNA114" s="151"/>
      <c r="HNB114" s="151"/>
      <c r="HNC114" s="151"/>
      <c r="HND114" s="151"/>
      <c r="HNE114" s="151"/>
      <c r="HNF114" s="151"/>
      <c r="HNG114" s="151"/>
      <c r="HNH114" s="151"/>
      <c r="HNI114" s="151"/>
      <c r="HNJ114" s="151"/>
      <c r="HNK114" s="151"/>
      <c r="HNL114" s="151"/>
      <c r="HNM114" s="151"/>
      <c r="HNN114" s="151"/>
      <c r="HNO114" s="151"/>
      <c r="HNP114" s="151"/>
      <c r="HNQ114" s="151"/>
      <c r="HNR114" s="151"/>
      <c r="HNS114" s="151"/>
      <c r="HNT114" s="151"/>
      <c r="HNU114" s="151"/>
      <c r="HNV114" s="151"/>
      <c r="HNW114" s="151"/>
      <c r="HNX114" s="151"/>
      <c r="HNY114" s="151"/>
      <c r="HNZ114" s="151"/>
      <c r="HOA114" s="151"/>
      <c r="HOB114" s="151"/>
      <c r="HOC114" s="151"/>
      <c r="HOD114" s="151"/>
      <c r="HOE114" s="151"/>
      <c r="HOF114" s="151"/>
      <c r="HOG114" s="151"/>
      <c r="HOH114" s="151"/>
      <c r="HOI114" s="151"/>
      <c r="HOJ114" s="151"/>
      <c r="HOK114" s="151"/>
      <c r="HOL114" s="151"/>
      <c r="HOM114" s="151"/>
      <c r="HON114" s="151"/>
      <c r="HOO114" s="151"/>
      <c r="HOP114" s="151"/>
      <c r="HOQ114" s="151"/>
      <c r="HOR114" s="151"/>
      <c r="HOS114" s="151"/>
      <c r="HOT114" s="151"/>
      <c r="HOU114" s="151"/>
      <c r="HOV114" s="151"/>
      <c r="HOW114" s="151"/>
      <c r="HOX114" s="151"/>
      <c r="HOY114" s="151"/>
      <c r="HOZ114" s="151"/>
      <c r="HPA114" s="151"/>
      <c r="HPB114" s="151"/>
      <c r="HPC114" s="151"/>
      <c r="HPD114" s="151"/>
      <c r="HPE114" s="151"/>
      <c r="HPF114" s="151"/>
      <c r="HPG114" s="151"/>
      <c r="HPH114" s="151"/>
      <c r="HPI114" s="151"/>
      <c r="HPJ114" s="151"/>
      <c r="HPK114" s="151"/>
      <c r="HPL114" s="151"/>
      <c r="HPM114" s="151"/>
      <c r="HPN114" s="151"/>
      <c r="HPO114" s="151"/>
      <c r="HPP114" s="151"/>
      <c r="HPQ114" s="151"/>
      <c r="HPR114" s="151"/>
      <c r="HPS114" s="151"/>
      <c r="HPT114" s="151"/>
      <c r="HPU114" s="151"/>
      <c r="HPV114" s="151"/>
      <c r="HPW114" s="151"/>
      <c r="HPX114" s="151"/>
      <c r="HPY114" s="151"/>
      <c r="HPZ114" s="151"/>
      <c r="HQA114" s="151"/>
      <c r="HQB114" s="151"/>
      <c r="HQC114" s="151"/>
      <c r="HQD114" s="151"/>
      <c r="HQE114" s="151"/>
      <c r="HQF114" s="151"/>
      <c r="HQG114" s="151"/>
      <c r="HQH114" s="151"/>
      <c r="HQI114" s="151"/>
      <c r="HQJ114" s="151"/>
      <c r="HQK114" s="151"/>
      <c r="HQL114" s="151"/>
      <c r="HQM114" s="151"/>
      <c r="HQN114" s="151"/>
      <c r="HQO114" s="151"/>
      <c r="HQP114" s="151"/>
      <c r="HQQ114" s="151"/>
      <c r="HQR114" s="151"/>
      <c r="HQS114" s="151"/>
      <c r="HQT114" s="151"/>
      <c r="HQU114" s="151"/>
      <c r="HQV114" s="151"/>
      <c r="HQW114" s="151"/>
      <c r="HQX114" s="151"/>
      <c r="HQY114" s="151"/>
      <c r="HQZ114" s="151"/>
      <c r="HRA114" s="151"/>
      <c r="HRB114" s="151"/>
      <c r="HRC114" s="151"/>
      <c r="HRD114" s="151"/>
      <c r="HRE114" s="151"/>
      <c r="HRF114" s="151"/>
      <c r="HRG114" s="151"/>
      <c r="HRH114" s="151"/>
      <c r="HRI114" s="151"/>
      <c r="HRJ114" s="151"/>
      <c r="HRK114" s="151"/>
      <c r="HRL114" s="151"/>
      <c r="HRM114" s="151"/>
      <c r="HRN114" s="151"/>
      <c r="HRO114" s="151"/>
      <c r="HRP114" s="151"/>
      <c r="HRQ114" s="151"/>
      <c r="HRR114" s="151"/>
      <c r="HRS114" s="151"/>
      <c r="HRT114" s="151"/>
      <c r="HRU114" s="151"/>
      <c r="HRV114" s="151"/>
      <c r="HRW114" s="151"/>
      <c r="HRX114" s="151"/>
      <c r="HRY114" s="151"/>
      <c r="HRZ114" s="151"/>
      <c r="HSA114" s="151"/>
      <c r="HSB114" s="151"/>
      <c r="HSC114" s="151"/>
      <c r="HSD114" s="151"/>
      <c r="HSE114" s="151"/>
      <c r="HSF114" s="151"/>
      <c r="HSG114" s="151"/>
      <c r="HSH114" s="151"/>
      <c r="HSI114" s="151"/>
      <c r="HSJ114" s="151"/>
      <c r="HSK114" s="151"/>
      <c r="HSL114" s="151"/>
      <c r="HSM114" s="151"/>
      <c r="HSN114" s="151"/>
      <c r="HSO114" s="151"/>
      <c r="HSP114" s="151"/>
      <c r="HSQ114" s="151"/>
      <c r="HSR114" s="151"/>
      <c r="HSS114" s="151"/>
      <c r="HST114" s="151"/>
      <c r="HSU114" s="151"/>
      <c r="HSV114" s="151"/>
      <c r="HSW114" s="151"/>
      <c r="HSX114" s="151"/>
      <c r="HSY114" s="151"/>
      <c r="HSZ114" s="151"/>
      <c r="HTA114" s="151"/>
      <c r="HTB114" s="151"/>
      <c r="HTC114" s="151"/>
      <c r="HTD114" s="151"/>
      <c r="HTE114" s="151"/>
      <c r="HTF114" s="151"/>
      <c r="HTG114" s="151"/>
      <c r="HTH114" s="151"/>
      <c r="HTI114" s="151"/>
      <c r="HTJ114" s="151"/>
      <c r="HTK114" s="151"/>
      <c r="HTL114" s="151"/>
      <c r="HTM114" s="151"/>
      <c r="HTN114" s="151"/>
      <c r="HTO114" s="151"/>
      <c r="HTP114" s="151"/>
      <c r="HTQ114" s="151"/>
      <c r="HTR114" s="151"/>
      <c r="HTS114" s="151"/>
      <c r="HTT114" s="151"/>
      <c r="HTU114" s="151"/>
      <c r="HTV114" s="151"/>
      <c r="HTW114" s="151"/>
      <c r="HTX114" s="151"/>
      <c r="HTY114" s="151"/>
      <c r="HTZ114" s="151"/>
      <c r="HUA114" s="151"/>
      <c r="HUB114" s="151"/>
      <c r="HUC114" s="151"/>
      <c r="HUD114" s="151"/>
      <c r="HUE114" s="151"/>
      <c r="HUF114" s="151"/>
      <c r="HUG114" s="151"/>
      <c r="HUH114" s="151"/>
      <c r="HUI114" s="151"/>
      <c r="HUJ114" s="151"/>
      <c r="HUK114" s="151"/>
      <c r="HUL114" s="151"/>
      <c r="HUM114" s="151"/>
      <c r="HUN114" s="151"/>
      <c r="HUO114" s="151"/>
      <c r="HUP114" s="151"/>
      <c r="HUQ114" s="151"/>
      <c r="HUR114" s="151"/>
      <c r="HUS114" s="151"/>
      <c r="HUT114" s="151"/>
      <c r="HUU114" s="151"/>
      <c r="HUV114" s="151"/>
      <c r="HUW114" s="151"/>
      <c r="HUX114" s="151"/>
      <c r="HUY114" s="151"/>
      <c r="HUZ114" s="151"/>
      <c r="HVA114" s="151"/>
      <c r="HVB114" s="151"/>
      <c r="HVC114" s="151"/>
      <c r="HVD114" s="151"/>
      <c r="HVE114" s="151"/>
      <c r="HVF114" s="151"/>
      <c r="HVG114" s="151"/>
      <c r="HVH114" s="151"/>
      <c r="HVI114" s="151"/>
      <c r="HVJ114" s="151"/>
      <c r="HVK114" s="151"/>
      <c r="HVL114" s="151"/>
      <c r="HVM114" s="151"/>
      <c r="HVN114" s="151"/>
      <c r="HVO114" s="151"/>
      <c r="HVP114" s="151"/>
      <c r="HVQ114" s="151"/>
      <c r="HVR114" s="151"/>
      <c r="HVS114" s="151"/>
      <c r="HVT114" s="151"/>
      <c r="HVU114" s="151"/>
      <c r="HVV114" s="151"/>
      <c r="HVW114" s="151"/>
      <c r="HVX114" s="151"/>
      <c r="HVY114" s="151"/>
      <c r="HVZ114" s="151"/>
      <c r="HWA114" s="151"/>
      <c r="HWB114" s="151"/>
      <c r="HWC114" s="151"/>
      <c r="HWD114" s="151"/>
      <c r="HWE114" s="151"/>
      <c r="HWF114" s="151"/>
      <c r="HWG114" s="151"/>
      <c r="HWH114" s="151"/>
      <c r="HWI114" s="151"/>
      <c r="HWJ114" s="151"/>
      <c r="HWK114" s="151"/>
      <c r="HWL114" s="151"/>
      <c r="HWM114" s="151"/>
      <c r="HWN114" s="151"/>
      <c r="HWO114" s="151"/>
      <c r="HWP114" s="151"/>
      <c r="HWQ114" s="151"/>
      <c r="HWR114" s="151"/>
      <c r="HWS114" s="151"/>
      <c r="HWT114" s="151"/>
      <c r="HWU114" s="151"/>
      <c r="HWV114" s="151"/>
      <c r="HWW114" s="151"/>
      <c r="HWX114" s="151"/>
      <c r="HWY114" s="151"/>
      <c r="HWZ114" s="151"/>
      <c r="HXA114" s="151"/>
      <c r="HXB114" s="151"/>
      <c r="HXC114" s="151"/>
      <c r="HXD114" s="151"/>
      <c r="HXE114" s="151"/>
      <c r="HXF114" s="151"/>
      <c r="HXG114" s="151"/>
      <c r="HXH114" s="151"/>
      <c r="HXI114" s="151"/>
      <c r="HXJ114" s="151"/>
      <c r="HXK114" s="151"/>
      <c r="HXL114" s="151"/>
      <c r="HXM114" s="151"/>
      <c r="HXN114" s="151"/>
      <c r="HXO114" s="151"/>
      <c r="HXP114" s="151"/>
      <c r="HXQ114" s="151"/>
      <c r="HXR114" s="151"/>
      <c r="HXS114" s="151"/>
      <c r="HXT114" s="151"/>
      <c r="HXU114" s="151"/>
      <c r="HXV114" s="151"/>
      <c r="HXW114" s="151"/>
      <c r="HXX114" s="151"/>
      <c r="HXY114" s="151"/>
      <c r="HXZ114" s="151"/>
      <c r="HYA114" s="151"/>
      <c r="HYB114" s="151"/>
      <c r="HYC114" s="151"/>
      <c r="HYD114" s="151"/>
      <c r="HYE114" s="151"/>
      <c r="HYF114" s="151"/>
      <c r="HYG114" s="151"/>
      <c r="HYH114" s="151"/>
      <c r="HYI114" s="151"/>
      <c r="HYJ114" s="151"/>
      <c r="HYK114" s="151"/>
      <c r="HYL114" s="151"/>
      <c r="HYM114" s="151"/>
      <c r="HYN114" s="151"/>
      <c r="HYO114" s="151"/>
      <c r="HYP114" s="151"/>
      <c r="HYQ114" s="151"/>
      <c r="HYR114" s="151"/>
      <c r="HYS114" s="151"/>
      <c r="HYT114" s="151"/>
      <c r="HYU114" s="151"/>
      <c r="HYV114" s="151"/>
      <c r="HYW114" s="151"/>
      <c r="HYX114" s="151"/>
      <c r="HYY114" s="151"/>
      <c r="HYZ114" s="151"/>
      <c r="HZA114" s="151"/>
      <c r="HZB114" s="151"/>
      <c r="HZC114" s="151"/>
      <c r="HZD114" s="151"/>
      <c r="HZE114" s="151"/>
      <c r="HZF114" s="151"/>
      <c r="HZG114" s="151"/>
      <c r="HZH114" s="151"/>
      <c r="HZI114" s="151"/>
      <c r="HZJ114" s="151"/>
      <c r="HZK114" s="151"/>
      <c r="HZL114" s="151"/>
      <c r="HZM114" s="151"/>
      <c r="HZN114" s="151"/>
      <c r="HZO114" s="151"/>
      <c r="HZP114" s="151"/>
      <c r="HZQ114" s="151"/>
      <c r="HZR114" s="151"/>
      <c r="HZS114" s="151"/>
      <c r="HZT114" s="151"/>
      <c r="HZU114" s="151"/>
      <c r="HZV114" s="151"/>
      <c r="HZW114" s="151"/>
      <c r="HZX114" s="151"/>
      <c r="HZY114" s="151"/>
      <c r="HZZ114" s="151"/>
      <c r="IAA114" s="151"/>
      <c r="IAB114" s="151"/>
      <c r="IAC114" s="151"/>
      <c r="IAD114" s="151"/>
      <c r="IAE114" s="151"/>
      <c r="IAF114" s="151"/>
      <c r="IAG114" s="151"/>
      <c r="IAH114" s="151"/>
      <c r="IAI114" s="151"/>
      <c r="IAJ114" s="151"/>
      <c r="IAK114" s="151"/>
      <c r="IAL114" s="151"/>
      <c r="IAM114" s="151"/>
      <c r="IAN114" s="151"/>
      <c r="IAO114" s="151"/>
      <c r="IAP114" s="151"/>
      <c r="IAQ114" s="151"/>
      <c r="IAR114" s="151"/>
      <c r="IAS114" s="151"/>
      <c r="IAT114" s="151"/>
      <c r="IAU114" s="151"/>
      <c r="IAV114" s="151"/>
      <c r="IAW114" s="151"/>
      <c r="IAX114" s="151"/>
      <c r="IAY114" s="151"/>
      <c r="IAZ114" s="151"/>
      <c r="IBA114" s="151"/>
      <c r="IBB114" s="151"/>
      <c r="IBC114" s="151"/>
      <c r="IBD114" s="151"/>
      <c r="IBE114" s="151"/>
      <c r="IBF114" s="151"/>
      <c r="IBG114" s="151"/>
      <c r="IBH114" s="151"/>
      <c r="IBI114" s="151"/>
      <c r="IBJ114" s="151"/>
      <c r="IBK114" s="151"/>
      <c r="IBL114" s="151"/>
      <c r="IBM114" s="151"/>
      <c r="IBN114" s="151"/>
      <c r="IBO114" s="151"/>
      <c r="IBP114" s="151"/>
      <c r="IBQ114" s="151"/>
      <c r="IBR114" s="151"/>
      <c r="IBS114" s="151"/>
      <c r="IBT114" s="151"/>
      <c r="IBU114" s="151"/>
      <c r="IBV114" s="151"/>
      <c r="IBW114" s="151"/>
      <c r="IBX114" s="151"/>
      <c r="IBY114" s="151"/>
      <c r="IBZ114" s="151"/>
      <c r="ICA114" s="151"/>
      <c r="ICB114" s="151"/>
      <c r="ICC114" s="151"/>
      <c r="ICD114" s="151"/>
      <c r="ICE114" s="151"/>
      <c r="ICF114" s="151"/>
      <c r="ICG114" s="151"/>
      <c r="ICH114" s="151"/>
      <c r="ICI114" s="151"/>
      <c r="ICJ114" s="151"/>
      <c r="ICK114" s="151"/>
      <c r="ICL114" s="151"/>
      <c r="ICM114" s="151"/>
      <c r="ICN114" s="151"/>
      <c r="ICO114" s="151"/>
      <c r="ICP114" s="151"/>
      <c r="ICQ114" s="151"/>
      <c r="ICR114" s="151"/>
      <c r="ICS114" s="151"/>
      <c r="ICT114" s="151"/>
      <c r="ICU114" s="151"/>
      <c r="ICV114" s="151"/>
      <c r="ICW114" s="151"/>
      <c r="ICX114" s="151"/>
      <c r="ICY114" s="151"/>
      <c r="ICZ114" s="151"/>
      <c r="IDA114" s="151"/>
      <c r="IDB114" s="151"/>
      <c r="IDC114" s="151"/>
      <c r="IDD114" s="151"/>
      <c r="IDE114" s="151"/>
      <c r="IDF114" s="151"/>
      <c r="IDG114" s="151"/>
      <c r="IDH114" s="151"/>
      <c r="IDI114" s="151"/>
      <c r="IDJ114" s="151"/>
      <c r="IDK114" s="151"/>
      <c r="IDL114" s="151"/>
      <c r="IDM114" s="151"/>
      <c r="IDN114" s="151"/>
      <c r="IDO114" s="151"/>
      <c r="IDP114" s="151"/>
      <c r="IDQ114" s="151"/>
      <c r="IDR114" s="151"/>
      <c r="IDS114" s="151"/>
      <c r="IDT114" s="151"/>
      <c r="IDU114" s="151"/>
      <c r="IDV114" s="151"/>
      <c r="IDW114" s="151"/>
      <c r="IDX114" s="151"/>
      <c r="IDY114" s="151"/>
      <c r="IDZ114" s="151"/>
      <c r="IEA114" s="151"/>
      <c r="IEB114" s="151"/>
      <c r="IEC114" s="151"/>
      <c r="IED114" s="151"/>
      <c r="IEE114" s="151"/>
      <c r="IEF114" s="151"/>
      <c r="IEG114" s="151"/>
      <c r="IEH114" s="151"/>
      <c r="IEI114" s="151"/>
      <c r="IEJ114" s="151"/>
      <c r="IEK114" s="151"/>
      <c r="IEL114" s="151"/>
      <c r="IEM114" s="151"/>
      <c r="IEN114" s="151"/>
      <c r="IEO114" s="151"/>
      <c r="IEP114" s="151"/>
      <c r="IEQ114" s="151"/>
      <c r="IER114" s="151"/>
      <c r="IES114" s="151"/>
      <c r="IET114" s="151"/>
      <c r="IEU114" s="151"/>
      <c r="IEV114" s="151"/>
      <c r="IEW114" s="151"/>
      <c r="IEX114" s="151"/>
      <c r="IEY114" s="151"/>
      <c r="IEZ114" s="151"/>
      <c r="IFA114" s="151"/>
      <c r="IFB114" s="151"/>
      <c r="IFC114" s="151"/>
      <c r="IFD114" s="151"/>
      <c r="IFE114" s="151"/>
      <c r="IFF114" s="151"/>
      <c r="IFG114" s="151"/>
      <c r="IFH114" s="151"/>
      <c r="IFI114" s="151"/>
      <c r="IFJ114" s="151"/>
      <c r="IFK114" s="151"/>
      <c r="IFL114" s="151"/>
      <c r="IFM114" s="151"/>
      <c r="IFN114" s="151"/>
      <c r="IFO114" s="151"/>
      <c r="IFP114" s="151"/>
      <c r="IFQ114" s="151"/>
      <c r="IFR114" s="151"/>
      <c r="IFS114" s="151"/>
      <c r="IFT114" s="151"/>
      <c r="IFU114" s="151"/>
      <c r="IFV114" s="151"/>
      <c r="IFW114" s="151"/>
      <c r="IFX114" s="151"/>
      <c r="IFY114" s="151"/>
      <c r="IFZ114" s="151"/>
      <c r="IGA114" s="151"/>
      <c r="IGB114" s="151"/>
      <c r="IGC114" s="151"/>
      <c r="IGD114" s="151"/>
      <c r="IGE114" s="151"/>
      <c r="IGF114" s="151"/>
      <c r="IGG114" s="151"/>
      <c r="IGH114" s="151"/>
      <c r="IGI114" s="151"/>
      <c r="IGJ114" s="151"/>
      <c r="IGK114" s="151"/>
      <c r="IGL114" s="151"/>
      <c r="IGM114" s="151"/>
      <c r="IGN114" s="151"/>
      <c r="IGO114" s="151"/>
      <c r="IGP114" s="151"/>
      <c r="IGQ114" s="151"/>
      <c r="IGR114" s="151"/>
      <c r="IGS114" s="151"/>
      <c r="IGT114" s="151"/>
      <c r="IGU114" s="151"/>
      <c r="IGV114" s="151"/>
      <c r="IGW114" s="151"/>
      <c r="IGX114" s="151"/>
      <c r="IGY114" s="151"/>
      <c r="IGZ114" s="151"/>
      <c r="IHA114" s="151"/>
      <c r="IHB114" s="151"/>
      <c r="IHC114" s="151"/>
      <c r="IHD114" s="151"/>
      <c r="IHE114" s="151"/>
      <c r="IHF114" s="151"/>
      <c r="IHG114" s="151"/>
      <c r="IHH114" s="151"/>
      <c r="IHI114" s="151"/>
      <c r="IHJ114" s="151"/>
      <c r="IHK114" s="151"/>
      <c r="IHL114" s="151"/>
      <c r="IHM114" s="151"/>
      <c r="IHN114" s="151"/>
      <c r="IHO114" s="151"/>
      <c r="IHP114" s="151"/>
      <c r="IHQ114" s="151"/>
      <c r="IHR114" s="151"/>
      <c r="IHS114" s="151"/>
      <c r="IHT114" s="151"/>
      <c r="IHU114" s="151"/>
      <c r="IHV114" s="151"/>
      <c r="IHW114" s="151"/>
      <c r="IHX114" s="151"/>
      <c r="IHY114" s="151"/>
      <c r="IHZ114" s="151"/>
      <c r="IIA114" s="151"/>
      <c r="IIB114" s="151"/>
      <c r="IIC114" s="151"/>
      <c r="IID114" s="151"/>
      <c r="IIE114" s="151"/>
      <c r="IIF114" s="151"/>
      <c r="IIG114" s="151"/>
      <c r="IIH114" s="151"/>
      <c r="III114" s="151"/>
      <c r="IIJ114" s="151"/>
      <c r="IIK114" s="151"/>
      <c r="IIL114" s="151"/>
      <c r="IIM114" s="151"/>
      <c r="IIN114" s="151"/>
      <c r="IIO114" s="151"/>
      <c r="IIP114" s="151"/>
      <c r="IIQ114" s="151"/>
      <c r="IIR114" s="151"/>
      <c r="IIS114" s="151"/>
      <c r="IIT114" s="151"/>
      <c r="IIU114" s="151"/>
      <c r="IIV114" s="151"/>
      <c r="IIW114" s="151"/>
      <c r="IIX114" s="151"/>
      <c r="IIY114" s="151"/>
      <c r="IIZ114" s="151"/>
      <c r="IJA114" s="151"/>
      <c r="IJB114" s="151"/>
      <c r="IJC114" s="151"/>
      <c r="IJD114" s="151"/>
      <c r="IJE114" s="151"/>
      <c r="IJF114" s="151"/>
      <c r="IJG114" s="151"/>
      <c r="IJH114" s="151"/>
      <c r="IJI114" s="151"/>
      <c r="IJJ114" s="151"/>
      <c r="IJK114" s="151"/>
      <c r="IJL114" s="151"/>
      <c r="IJM114" s="151"/>
      <c r="IJN114" s="151"/>
      <c r="IJO114" s="151"/>
      <c r="IJP114" s="151"/>
      <c r="IJQ114" s="151"/>
      <c r="IJR114" s="151"/>
      <c r="IJS114" s="151"/>
      <c r="IJT114" s="151"/>
      <c r="IJU114" s="151"/>
      <c r="IJV114" s="151"/>
      <c r="IJW114" s="151"/>
      <c r="IJX114" s="151"/>
      <c r="IJY114" s="151"/>
      <c r="IJZ114" s="151"/>
      <c r="IKA114" s="151"/>
      <c r="IKB114" s="151"/>
      <c r="IKC114" s="151"/>
      <c r="IKD114" s="151"/>
      <c r="IKE114" s="151"/>
      <c r="IKF114" s="151"/>
      <c r="IKG114" s="151"/>
      <c r="IKH114" s="151"/>
      <c r="IKI114" s="151"/>
      <c r="IKJ114" s="151"/>
      <c r="IKK114" s="151"/>
      <c r="IKL114" s="151"/>
      <c r="IKM114" s="151"/>
      <c r="IKN114" s="151"/>
      <c r="IKO114" s="151"/>
      <c r="IKP114" s="151"/>
      <c r="IKQ114" s="151"/>
      <c r="IKR114" s="151"/>
      <c r="IKS114" s="151"/>
      <c r="IKT114" s="151"/>
      <c r="IKU114" s="151"/>
      <c r="IKV114" s="151"/>
      <c r="IKW114" s="151"/>
      <c r="IKX114" s="151"/>
      <c r="IKY114" s="151"/>
      <c r="IKZ114" s="151"/>
      <c r="ILA114" s="151"/>
      <c r="ILB114" s="151"/>
      <c r="ILC114" s="151"/>
      <c r="ILD114" s="151"/>
      <c r="ILE114" s="151"/>
      <c r="ILF114" s="151"/>
      <c r="ILG114" s="151"/>
      <c r="ILH114" s="151"/>
      <c r="ILI114" s="151"/>
      <c r="ILJ114" s="151"/>
      <c r="ILK114" s="151"/>
      <c r="ILL114" s="151"/>
      <c r="ILM114" s="151"/>
      <c r="ILN114" s="151"/>
      <c r="ILO114" s="151"/>
      <c r="ILP114" s="151"/>
      <c r="ILQ114" s="151"/>
      <c r="ILR114" s="151"/>
      <c r="ILS114" s="151"/>
      <c r="ILT114" s="151"/>
      <c r="ILU114" s="151"/>
      <c r="ILV114" s="151"/>
      <c r="ILW114" s="151"/>
      <c r="ILX114" s="151"/>
      <c r="ILY114" s="151"/>
      <c r="ILZ114" s="151"/>
      <c r="IMA114" s="151"/>
      <c r="IMB114" s="151"/>
      <c r="IMC114" s="151"/>
      <c r="IMD114" s="151"/>
      <c r="IME114" s="151"/>
      <c r="IMF114" s="151"/>
      <c r="IMG114" s="151"/>
      <c r="IMH114" s="151"/>
      <c r="IMI114" s="151"/>
      <c r="IMJ114" s="151"/>
      <c r="IMK114" s="151"/>
      <c r="IML114" s="151"/>
      <c r="IMM114" s="151"/>
      <c r="IMN114" s="151"/>
      <c r="IMO114" s="151"/>
      <c r="IMP114" s="151"/>
      <c r="IMQ114" s="151"/>
      <c r="IMR114" s="151"/>
      <c r="IMS114" s="151"/>
      <c r="IMT114" s="151"/>
      <c r="IMU114" s="151"/>
      <c r="IMV114" s="151"/>
      <c r="IMW114" s="151"/>
      <c r="IMX114" s="151"/>
      <c r="IMY114" s="151"/>
      <c r="IMZ114" s="151"/>
      <c r="INA114" s="151"/>
      <c r="INB114" s="151"/>
      <c r="INC114" s="151"/>
      <c r="IND114" s="151"/>
      <c r="INE114" s="151"/>
      <c r="INF114" s="151"/>
      <c r="ING114" s="151"/>
      <c r="INH114" s="151"/>
      <c r="INI114" s="151"/>
      <c r="INJ114" s="151"/>
      <c r="INK114" s="151"/>
      <c r="INL114" s="151"/>
      <c r="INM114" s="151"/>
      <c r="INN114" s="151"/>
      <c r="INO114" s="151"/>
      <c r="INP114" s="151"/>
      <c r="INQ114" s="151"/>
      <c r="INR114" s="151"/>
      <c r="INS114" s="151"/>
      <c r="INT114" s="151"/>
      <c r="INU114" s="151"/>
      <c r="INV114" s="151"/>
      <c r="INW114" s="151"/>
      <c r="INX114" s="151"/>
      <c r="INY114" s="151"/>
      <c r="INZ114" s="151"/>
      <c r="IOA114" s="151"/>
      <c r="IOB114" s="151"/>
      <c r="IOC114" s="151"/>
      <c r="IOD114" s="151"/>
      <c r="IOE114" s="151"/>
      <c r="IOF114" s="151"/>
      <c r="IOG114" s="151"/>
      <c r="IOH114" s="151"/>
      <c r="IOI114" s="151"/>
      <c r="IOJ114" s="151"/>
      <c r="IOK114" s="151"/>
      <c r="IOL114" s="151"/>
      <c r="IOM114" s="151"/>
      <c r="ION114" s="151"/>
      <c r="IOO114" s="151"/>
      <c r="IOP114" s="151"/>
      <c r="IOQ114" s="151"/>
      <c r="IOR114" s="151"/>
      <c r="IOS114" s="151"/>
      <c r="IOT114" s="151"/>
      <c r="IOU114" s="151"/>
      <c r="IOV114" s="151"/>
      <c r="IOW114" s="151"/>
      <c r="IOX114" s="151"/>
      <c r="IOY114" s="151"/>
      <c r="IOZ114" s="151"/>
      <c r="IPA114" s="151"/>
      <c r="IPB114" s="151"/>
      <c r="IPC114" s="151"/>
      <c r="IPD114" s="151"/>
      <c r="IPE114" s="151"/>
      <c r="IPF114" s="151"/>
      <c r="IPG114" s="151"/>
      <c r="IPH114" s="151"/>
      <c r="IPI114" s="151"/>
      <c r="IPJ114" s="151"/>
      <c r="IPK114" s="151"/>
      <c r="IPL114" s="151"/>
      <c r="IPM114" s="151"/>
      <c r="IPN114" s="151"/>
      <c r="IPO114" s="151"/>
      <c r="IPP114" s="151"/>
      <c r="IPQ114" s="151"/>
      <c r="IPR114" s="151"/>
      <c r="IPS114" s="151"/>
      <c r="IPT114" s="151"/>
      <c r="IPU114" s="151"/>
      <c r="IPV114" s="151"/>
      <c r="IPW114" s="151"/>
      <c r="IPX114" s="151"/>
      <c r="IPY114" s="151"/>
      <c r="IPZ114" s="151"/>
      <c r="IQA114" s="151"/>
      <c r="IQB114" s="151"/>
      <c r="IQC114" s="151"/>
      <c r="IQD114" s="151"/>
      <c r="IQE114" s="151"/>
      <c r="IQF114" s="151"/>
      <c r="IQG114" s="151"/>
      <c r="IQH114" s="151"/>
      <c r="IQI114" s="151"/>
      <c r="IQJ114" s="151"/>
      <c r="IQK114" s="151"/>
      <c r="IQL114" s="151"/>
      <c r="IQM114" s="151"/>
      <c r="IQN114" s="151"/>
      <c r="IQO114" s="151"/>
      <c r="IQP114" s="151"/>
      <c r="IQQ114" s="151"/>
      <c r="IQR114" s="151"/>
      <c r="IQS114" s="151"/>
      <c r="IQT114" s="151"/>
      <c r="IQU114" s="151"/>
      <c r="IQV114" s="151"/>
      <c r="IQW114" s="151"/>
      <c r="IQX114" s="151"/>
      <c r="IQY114" s="151"/>
      <c r="IQZ114" s="151"/>
      <c r="IRA114" s="151"/>
      <c r="IRB114" s="151"/>
      <c r="IRC114" s="151"/>
      <c r="IRD114" s="151"/>
      <c r="IRE114" s="151"/>
      <c r="IRF114" s="151"/>
      <c r="IRG114" s="151"/>
      <c r="IRH114" s="151"/>
      <c r="IRI114" s="151"/>
      <c r="IRJ114" s="151"/>
      <c r="IRK114" s="151"/>
      <c r="IRL114" s="151"/>
      <c r="IRM114" s="151"/>
      <c r="IRN114" s="151"/>
      <c r="IRO114" s="151"/>
      <c r="IRP114" s="151"/>
      <c r="IRQ114" s="151"/>
      <c r="IRR114" s="151"/>
      <c r="IRS114" s="151"/>
      <c r="IRT114" s="151"/>
      <c r="IRU114" s="151"/>
      <c r="IRV114" s="151"/>
      <c r="IRW114" s="151"/>
      <c r="IRX114" s="151"/>
      <c r="IRY114" s="151"/>
      <c r="IRZ114" s="151"/>
      <c r="ISA114" s="151"/>
      <c r="ISB114" s="151"/>
      <c r="ISC114" s="151"/>
      <c r="ISD114" s="151"/>
      <c r="ISE114" s="151"/>
      <c r="ISF114" s="151"/>
      <c r="ISG114" s="151"/>
      <c r="ISH114" s="151"/>
      <c r="ISI114" s="151"/>
      <c r="ISJ114" s="151"/>
      <c r="ISK114" s="151"/>
      <c r="ISL114" s="151"/>
      <c r="ISM114" s="151"/>
      <c r="ISN114" s="151"/>
      <c r="ISO114" s="151"/>
      <c r="ISP114" s="151"/>
      <c r="ISQ114" s="151"/>
      <c r="ISR114" s="151"/>
      <c r="ISS114" s="151"/>
      <c r="IST114" s="151"/>
      <c r="ISU114" s="151"/>
      <c r="ISV114" s="151"/>
      <c r="ISW114" s="151"/>
      <c r="ISX114" s="151"/>
      <c r="ISY114" s="151"/>
      <c r="ISZ114" s="151"/>
      <c r="ITA114" s="151"/>
      <c r="ITB114" s="151"/>
      <c r="ITC114" s="151"/>
      <c r="ITD114" s="151"/>
      <c r="ITE114" s="151"/>
      <c r="ITF114" s="151"/>
      <c r="ITG114" s="151"/>
      <c r="ITH114" s="151"/>
      <c r="ITI114" s="151"/>
      <c r="ITJ114" s="151"/>
      <c r="ITK114" s="151"/>
      <c r="ITL114" s="151"/>
      <c r="ITM114" s="151"/>
      <c r="ITN114" s="151"/>
      <c r="ITO114" s="151"/>
      <c r="ITP114" s="151"/>
      <c r="ITQ114" s="151"/>
      <c r="ITR114" s="151"/>
      <c r="ITS114" s="151"/>
      <c r="ITT114" s="151"/>
      <c r="ITU114" s="151"/>
      <c r="ITV114" s="151"/>
      <c r="ITW114" s="151"/>
      <c r="ITX114" s="151"/>
      <c r="ITY114" s="151"/>
      <c r="ITZ114" s="151"/>
      <c r="IUA114" s="151"/>
      <c r="IUB114" s="151"/>
      <c r="IUC114" s="151"/>
      <c r="IUD114" s="151"/>
      <c r="IUE114" s="151"/>
      <c r="IUF114" s="151"/>
      <c r="IUG114" s="151"/>
      <c r="IUH114" s="151"/>
      <c r="IUI114" s="151"/>
      <c r="IUJ114" s="151"/>
      <c r="IUK114" s="151"/>
      <c r="IUL114" s="151"/>
      <c r="IUM114" s="151"/>
      <c r="IUN114" s="151"/>
      <c r="IUO114" s="151"/>
      <c r="IUP114" s="151"/>
      <c r="IUQ114" s="151"/>
      <c r="IUR114" s="151"/>
      <c r="IUS114" s="151"/>
      <c r="IUT114" s="151"/>
      <c r="IUU114" s="151"/>
      <c r="IUV114" s="151"/>
      <c r="IUW114" s="151"/>
      <c r="IUX114" s="151"/>
      <c r="IUY114" s="151"/>
      <c r="IUZ114" s="151"/>
      <c r="IVA114" s="151"/>
      <c r="IVB114" s="151"/>
      <c r="IVC114" s="151"/>
      <c r="IVD114" s="151"/>
      <c r="IVE114" s="151"/>
      <c r="IVF114" s="151"/>
      <c r="IVG114" s="151"/>
      <c r="IVH114" s="151"/>
      <c r="IVI114" s="151"/>
      <c r="IVJ114" s="151"/>
      <c r="IVK114" s="151"/>
      <c r="IVL114" s="151"/>
      <c r="IVM114" s="151"/>
      <c r="IVN114" s="151"/>
      <c r="IVO114" s="151"/>
      <c r="IVP114" s="151"/>
      <c r="IVQ114" s="151"/>
      <c r="IVR114" s="151"/>
      <c r="IVS114" s="151"/>
      <c r="IVT114" s="151"/>
      <c r="IVU114" s="151"/>
      <c r="IVV114" s="151"/>
      <c r="IVW114" s="151"/>
      <c r="IVX114" s="151"/>
      <c r="IVY114" s="151"/>
      <c r="IVZ114" s="151"/>
      <c r="IWA114" s="151"/>
      <c r="IWB114" s="151"/>
      <c r="IWC114" s="151"/>
      <c r="IWD114" s="151"/>
      <c r="IWE114" s="151"/>
      <c r="IWF114" s="151"/>
      <c r="IWG114" s="151"/>
      <c r="IWH114" s="151"/>
      <c r="IWI114" s="151"/>
      <c r="IWJ114" s="151"/>
      <c r="IWK114" s="151"/>
      <c r="IWL114" s="151"/>
      <c r="IWM114" s="151"/>
      <c r="IWN114" s="151"/>
      <c r="IWO114" s="151"/>
      <c r="IWP114" s="151"/>
      <c r="IWQ114" s="151"/>
      <c r="IWR114" s="151"/>
      <c r="IWS114" s="151"/>
      <c r="IWT114" s="151"/>
      <c r="IWU114" s="151"/>
      <c r="IWV114" s="151"/>
      <c r="IWW114" s="151"/>
      <c r="IWX114" s="151"/>
      <c r="IWY114" s="151"/>
      <c r="IWZ114" s="151"/>
      <c r="IXA114" s="151"/>
      <c r="IXB114" s="151"/>
      <c r="IXC114" s="151"/>
      <c r="IXD114" s="151"/>
      <c r="IXE114" s="151"/>
      <c r="IXF114" s="151"/>
      <c r="IXG114" s="151"/>
      <c r="IXH114" s="151"/>
      <c r="IXI114" s="151"/>
      <c r="IXJ114" s="151"/>
      <c r="IXK114" s="151"/>
      <c r="IXL114" s="151"/>
      <c r="IXM114" s="151"/>
      <c r="IXN114" s="151"/>
      <c r="IXO114" s="151"/>
      <c r="IXP114" s="151"/>
      <c r="IXQ114" s="151"/>
      <c r="IXR114" s="151"/>
      <c r="IXS114" s="151"/>
      <c r="IXT114" s="151"/>
      <c r="IXU114" s="151"/>
      <c r="IXV114" s="151"/>
      <c r="IXW114" s="151"/>
      <c r="IXX114" s="151"/>
      <c r="IXY114" s="151"/>
      <c r="IXZ114" s="151"/>
      <c r="IYA114" s="151"/>
      <c r="IYB114" s="151"/>
      <c r="IYC114" s="151"/>
      <c r="IYD114" s="151"/>
      <c r="IYE114" s="151"/>
      <c r="IYF114" s="151"/>
      <c r="IYG114" s="151"/>
      <c r="IYH114" s="151"/>
      <c r="IYI114" s="151"/>
      <c r="IYJ114" s="151"/>
      <c r="IYK114" s="151"/>
      <c r="IYL114" s="151"/>
      <c r="IYM114" s="151"/>
      <c r="IYN114" s="151"/>
      <c r="IYO114" s="151"/>
      <c r="IYP114" s="151"/>
      <c r="IYQ114" s="151"/>
      <c r="IYR114" s="151"/>
      <c r="IYS114" s="151"/>
      <c r="IYT114" s="151"/>
      <c r="IYU114" s="151"/>
      <c r="IYV114" s="151"/>
      <c r="IYW114" s="151"/>
      <c r="IYX114" s="151"/>
      <c r="IYY114" s="151"/>
      <c r="IYZ114" s="151"/>
      <c r="IZA114" s="151"/>
      <c r="IZB114" s="151"/>
      <c r="IZC114" s="151"/>
      <c r="IZD114" s="151"/>
      <c r="IZE114" s="151"/>
      <c r="IZF114" s="151"/>
      <c r="IZG114" s="151"/>
      <c r="IZH114" s="151"/>
      <c r="IZI114" s="151"/>
      <c r="IZJ114" s="151"/>
      <c r="IZK114" s="151"/>
      <c r="IZL114" s="151"/>
      <c r="IZM114" s="151"/>
      <c r="IZN114" s="151"/>
      <c r="IZO114" s="151"/>
      <c r="IZP114" s="151"/>
      <c r="IZQ114" s="151"/>
      <c r="IZR114" s="151"/>
      <c r="IZS114" s="151"/>
      <c r="IZT114" s="151"/>
      <c r="IZU114" s="151"/>
      <c r="IZV114" s="151"/>
      <c r="IZW114" s="151"/>
      <c r="IZX114" s="151"/>
      <c r="IZY114" s="151"/>
      <c r="IZZ114" s="151"/>
      <c r="JAA114" s="151"/>
      <c r="JAB114" s="151"/>
      <c r="JAC114" s="151"/>
      <c r="JAD114" s="151"/>
      <c r="JAE114" s="151"/>
      <c r="JAF114" s="151"/>
      <c r="JAG114" s="151"/>
      <c r="JAH114" s="151"/>
      <c r="JAI114" s="151"/>
      <c r="JAJ114" s="151"/>
      <c r="JAK114" s="151"/>
      <c r="JAL114" s="151"/>
      <c r="JAM114" s="151"/>
      <c r="JAN114" s="151"/>
      <c r="JAO114" s="151"/>
      <c r="JAP114" s="151"/>
      <c r="JAQ114" s="151"/>
      <c r="JAR114" s="151"/>
      <c r="JAS114" s="151"/>
      <c r="JAT114" s="151"/>
      <c r="JAU114" s="151"/>
      <c r="JAV114" s="151"/>
      <c r="JAW114" s="151"/>
      <c r="JAX114" s="151"/>
      <c r="JAY114" s="151"/>
      <c r="JAZ114" s="151"/>
      <c r="JBA114" s="151"/>
      <c r="JBB114" s="151"/>
      <c r="JBC114" s="151"/>
      <c r="JBD114" s="151"/>
      <c r="JBE114" s="151"/>
      <c r="JBF114" s="151"/>
      <c r="JBG114" s="151"/>
      <c r="JBH114" s="151"/>
      <c r="JBI114" s="151"/>
      <c r="JBJ114" s="151"/>
      <c r="JBK114" s="151"/>
      <c r="JBL114" s="151"/>
      <c r="JBM114" s="151"/>
      <c r="JBN114" s="151"/>
      <c r="JBO114" s="151"/>
      <c r="JBP114" s="151"/>
      <c r="JBQ114" s="151"/>
      <c r="JBR114" s="151"/>
      <c r="JBS114" s="151"/>
      <c r="JBT114" s="151"/>
      <c r="JBU114" s="151"/>
      <c r="JBV114" s="151"/>
      <c r="JBW114" s="151"/>
      <c r="JBX114" s="151"/>
      <c r="JBY114" s="151"/>
      <c r="JBZ114" s="151"/>
      <c r="JCA114" s="151"/>
      <c r="JCB114" s="151"/>
      <c r="JCC114" s="151"/>
      <c r="JCD114" s="151"/>
      <c r="JCE114" s="151"/>
      <c r="JCF114" s="151"/>
      <c r="JCG114" s="151"/>
      <c r="JCH114" s="151"/>
      <c r="JCI114" s="151"/>
      <c r="JCJ114" s="151"/>
      <c r="JCK114" s="151"/>
      <c r="JCL114" s="151"/>
      <c r="JCM114" s="151"/>
      <c r="JCN114" s="151"/>
      <c r="JCO114" s="151"/>
      <c r="JCP114" s="151"/>
      <c r="JCQ114" s="151"/>
      <c r="JCR114" s="151"/>
      <c r="JCS114" s="151"/>
      <c r="JCT114" s="151"/>
      <c r="JCU114" s="151"/>
      <c r="JCV114" s="151"/>
      <c r="JCW114" s="151"/>
      <c r="JCX114" s="151"/>
      <c r="JCY114" s="151"/>
      <c r="JCZ114" s="151"/>
      <c r="JDA114" s="151"/>
      <c r="JDB114" s="151"/>
      <c r="JDC114" s="151"/>
      <c r="JDD114" s="151"/>
      <c r="JDE114" s="151"/>
      <c r="JDF114" s="151"/>
      <c r="JDG114" s="151"/>
      <c r="JDH114" s="151"/>
      <c r="JDI114" s="151"/>
      <c r="JDJ114" s="151"/>
      <c r="JDK114" s="151"/>
      <c r="JDL114" s="151"/>
      <c r="JDM114" s="151"/>
      <c r="JDN114" s="151"/>
      <c r="JDO114" s="151"/>
      <c r="JDP114" s="151"/>
      <c r="JDQ114" s="151"/>
      <c r="JDR114" s="151"/>
      <c r="JDS114" s="151"/>
      <c r="JDT114" s="151"/>
      <c r="JDU114" s="151"/>
      <c r="JDV114" s="151"/>
      <c r="JDW114" s="151"/>
      <c r="JDX114" s="151"/>
      <c r="JDY114" s="151"/>
      <c r="JDZ114" s="151"/>
      <c r="JEA114" s="151"/>
      <c r="JEB114" s="151"/>
      <c r="JEC114" s="151"/>
      <c r="JED114" s="151"/>
      <c r="JEE114" s="151"/>
      <c r="JEF114" s="151"/>
      <c r="JEG114" s="151"/>
      <c r="JEH114" s="151"/>
      <c r="JEI114" s="151"/>
      <c r="JEJ114" s="151"/>
      <c r="JEK114" s="151"/>
      <c r="JEL114" s="151"/>
      <c r="JEM114" s="151"/>
      <c r="JEN114" s="151"/>
      <c r="JEO114" s="151"/>
      <c r="JEP114" s="151"/>
      <c r="JEQ114" s="151"/>
      <c r="JER114" s="151"/>
      <c r="JES114" s="151"/>
      <c r="JET114" s="151"/>
      <c r="JEU114" s="151"/>
      <c r="JEV114" s="151"/>
      <c r="JEW114" s="151"/>
      <c r="JEX114" s="151"/>
      <c r="JEY114" s="151"/>
      <c r="JEZ114" s="151"/>
      <c r="JFA114" s="151"/>
      <c r="JFB114" s="151"/>
      <c r="JFC114" s="151"/>
      <c r="JFD114" s="151"/>
      <c r="JFE114" s="151"/>
      <c r="JFF114" s="151"/>
      <c r="JFG114" s="151"/>
      <c r="JFH114" s="151"/>
      <c r="JFI114" s="151"/>
      <c r="JFJ114" s="151"/>
      <c r="JFK114" s="151"/>
      <c r="JFL114" s="151"/>
      <c r="JFM114" s="151"/>
      <c r="JFN114" s="151"/>
      <c r="JFO114" s="151"/>
      <c r="JFP114" s="151"/>
      <c r="JFQ114" s="151"/>
      <c r="JFR114" s="151"/>
      <c r="JFS114" s="151"/>
      <c r="JFT114" s="151"/>
      <c r="JFU114" s="151"/>
      <c r="JFV114" s="151"/>
      <c r="JFW114" s="151"/>
      <c r="JFX114" s="151"/>
      <c r="JFY114" s="151"/>
      <c r="JFZ114" s="151"/>
      <c r="JGA114" s="151"/>
      <c r="JGB114" s="151"/>
      <c r="JGC114" s="151"/>
      <c r="JGD114" s="151"/>
      <c r="JGE114" s="151"/>
      <c r="JGF114" s="151"/>
      <c r="JGG114" s="151"/>
      <c r="JGH114" s="151"/>
      <c r="JGI114" s="151"/>
      <c r="JGJ114" s="151"/>
      <c r="JGK114" s="151"/>
      <c r="JGL114" s="151"/>
      <c r="JGM114" s="151"/>
      <c r="JGN114" s="151"/>
      <c r="JGO114" s="151"/>
      <c r="JGP114" s="151"/>
      <c r="JGQ114" s="151"/>
      <c r="JGR114" s="151"/>
      <c r="JGS114" s="151"/>
      <c r="JGT114" s="151"/>
      <c r="JGU114" s="151"/>
      <c r="JGV114" s="151"/>
      <c r="JGW114" s="151"/>
      <c r="JGX114" s="151"/>
      <c r="JGY114" s="151"/>
      <c r="JGZ114" s="151"/>
      <c r="JHA114" s="151"/>
      <c r="JHB114" s="151"/>
      <c r="JHC114" s="151"/>
      <c r="JHD114" s="151"/>
      <c r="JHE114" s="151"/>
      <c r="JHF114" s="151"/>
      <c r="JHG114" s="151"/>
      <c r="JHH114" s="151"/>
      <c r="JHI114" s="151"/>
      <c r="JHJ114" s="151"/>
      <c r="JHK114" s="151"/>
      <c r="JHL114" s="151"/>
      <c r="JHM114" s="151"/>
      <c r="JHN114" s="151"/>
      <c r="JHO114" s="151"/>
      <c r="JHP114" s="151"/>
      <c r="JHQ114" s="151"/>
      <c r="JHR114" s="151"/>
      <c r="JHS114" s="151"/>
      <c r="JHT114" s="151"/>
      <c r="JHU114" s="151"/>
      <c r="JHV114" s="151"/>
      <c r="JHW114" s="151"/>
      <c r="JHX114" s="151"/>
      <c r="JHY114" s="151"/>
      <c r="JHZ114" s="151"/>
      <c r="JIA114" s="151"/>
      <c r="JIB114" s="151"/>
      <c r="JIC114" s="151"/>
      <c r="JID114" s="151"/>
      <c r="JIE114" s="151"/>
      <c r="JIF114" s="151"/>
      <c r="JIG114" s="151"/>
      <c r="JIH114" s="151"/>
      <c r="JII114" s="151"/>
      <c r="JIJ114" s="151"/>
      <c r="JIK114" s="151"/>
      <c r="JIL114" s="151"/>
      <c r="JIM114" s="151"/>
      <c r="JIN114" s="151"/>
      <c r="JIO114" s="151"/>
      <c r="JIP114" s="151"/>
      <c r="JIQ114" s="151"/>
      <c r="JIR114" s="151"/>
      <c r="JIS114" s="151"/>
      <c r="JIT114" s="151"/>
      <c r="JIU114" s="151"/>
      <c r="JIV114" s="151"/>
      <c r="JIW114" s="151"/>
      <c r="JIX114" s="151"/>
      <c r="JIY114" s="151"/>
      <c r="JIZ114" s="151"/>
      <c r="JJA114" s="151"/>
      <c r="JJB114" s="151"/>
      <c r="JJC114" s="151"/>
      <c r="JJD114" s="151"/>
      <c r="JJE114" s="151"/>
      <c r="JJF114" s="151"/>
      <c r="JJG114" s="151"/>
      <c r="JJH114" s="151"/>
      <c r="JJI114" s="151"/>
      <c r="JJJ114" s="151"/>
      <c r="JJK114" s="151"/>
      <c r="JJL114" s="151"/>
      <c r="JJM114" s="151"/>
      <c r="JJN114" s="151"/>
      <c r="JJO114" s="151"/>
      <c r="JJP114" s="151"/>
      <c r="JJQ114" s="151"/>
      <c r="JJR114" s="151"/>
      <c r="JJS114" s="151"/>
      <c r="JJT114" s="151"/>
      <c r="JJU114" s="151"/>
      <c r="JJV114" s="151"/>
      <c r="JJW114" s="151"/>
      <c r="JJX114" s="151"/>
      <c r="JJY114" s="151"/>
      <c r="JJZ114" s="151"/>
      <c r="JKA114" s="151"/>
      <c r="JKB114" s="151"/>
      <c r="JKC114" s="151"/>
      <c r="JKD114" s="151"/>
      <c r="JKE114" s="151"/>
      <c r="JKF114" s="151"/>
      <c r="JKG114" s="151"/>
      <c r="JKH114" s="151"/>
      <c r="JKI114" s="151"/>
      <c r="JKJ114" s="151"/>
      <c r="JKK114" s="151"/>
      <c r="JKL114" s="151"/>
      <c r="JKM114" s="151"/>
      <c r="JKN114" s="151"/>
      <c r="JKO114" s="151"/>
      <c r="JKP114" s="151"/>
      <c r="JKQ114" s="151"/>
      <c r="JKR114" s="151"/>
      <c r="JKS114" s="151"/>
      <c r="JKT114" s="151"/>
      <c r="JKU114" s="151"/>
      <c r="JKV114" s="151"/>
      <c r="JKW114" s="151"/>
      <c r="JKX114" s="151"/>
      <c r="JKY114" s="151"/>
      <c r="JKZ114" s="151"/>
      <c r="JLA114" s="151"/>
      <c r="JLB114" s="151"/>
      <c r="JLC114" s="151"/>
      <c r="JLD114" s="151"/>
      <c r="JLE114" s="151"/>
      <c r="JLF114" s="151"/>
      <c r="JLG114" s="151"/>
      <c r="JLH114" s="151"/>
      <c r="JLI114" s="151"/>
      <c r="JLJ114" s="151"/>
      <c r="JLK114" s="151"/>
      <c r="JLL114" s="151"/>
      <c r="JLM114" s="151"/>
      <c r="JLN114" s="151"/>
      <c r="JLO114" s="151"/>
      <c r="JLP114" s="151"/>
      <c r="JLQ114" s="151"/>
      <c r="JLR114" s="151"/>
      <c r="JLS114" s="151"/>
      <c r="JLT114" s="151"/>
      <c r="JLU114" s="151"/>
      <c r="JLV114" s="151"/>
      <c r="JLW114" s="151"/>
      <c r="JLX114" s="151"/>
      <c r="JLY114" s="151"/>
      <c r="JLZ114" s="151"/>
      <c r="JMA114" s="151"/>
      <c r="JMB114" s="151"/>
      <c r="JMC114" s="151"/>
      <c r="JMD114" s="151"/>
      <c r="JME114" s="151"/>
      <c r="JMF114" s="151"/>
      <c r="JMG114" s="151"/>
      <c r="JMH114" s="151"/>
      <c r="JMI114" s="151"/>
      <c r="JMJ114" s="151"/>
      <c r="JMK114" s="151"/>
      <c r="JML114" s="151"/>
      <c r="JMM114" s="151"/>
      <c r="JMN114" s="151"/>
      <c r="JMO114" s="151"/>
      <c r="JMP114" s="151"/>
      <c r="JMQ114" s="151"/>
      <c r="JMR114" s="151"/>
      <c r="JMS114" s="151"/>
      <c r="JMT114" s="151"/>
      <c r="JMU114" s="151"/>
      <c r="JMV114" s="151"/>
      <c r="JMW114" s="151"/>
      <c r="JMX114" s="151"/>
      <c r="JMY114" s="151"/>
      <c r="JMZ114" s="151"/>
      <c r="JNA114" s="151"/>
      <c r="JNB114" s="151"/>
      <c r="JNC114" s="151"/>
      <c r="JND114" s="151"/>
      <c r="JNE114" s="151"/>
      <c r="JNF114" s="151"/>
      <c r="JNG114" s="151"/>
      <c r="JNH114" s="151"/>
      <c r="JNI114" s="151"/>
      <c r="JNJ114" s="151"/>
      <c r="JNK114" s="151"/>
      <c r="JNL114" s="151"/>
      <c r="JNM114" s="151"/>
      <c r="JNN114" s="151"/>
      <c r="JNO114" s="151"/>
      <c r="JNP114" s="151"/>
      <c r="JNQ114" s="151"/>
      <c r="JNR114" s="151"/>
      <c r="JNS114" s="151"/>
      <c r="JNT114" s="151"/>
      <c r="JNU114" s="151"/>
      <c r="JNV114" s="151"/>
      <c r="JNW114" s="151"/>
      <c r="JNX114" s="151"/>
      <c r="JNY114" s="151"/>
      <c r="JNZ114" s="151"/>
      <c r="JOA114" s="151"/>
      <c r="JOB114" s="151"/>
      <c r="JOC114" s="151"/>
      <c r="JOD114" s="151"/>
      <c r="JOE114" s="151"/>
      <c r="JOF114" s="151"/>
      <c r="JOG114" s="151"/>
      <c r="JOH114" s="151"/>
      <c r="JOI114" s="151"/>
      <c r="JOJ114" s="151"/>
      <c r="JOK114" s="151"/>
      <c r="JOL114" s="151"/>
      <c r="JOM114" s="151"/>
      <c r="JON114" s="151"/>
      <c r="JOO114" s="151"/>
      <c r="JOP114" s="151"/>
      <c r="JOQ114" s="151"/>
      <c r="JOR114" s="151"/>
      <c r="JOS114" s="151"/>
      <c r="JOT114" s="151"/>
      <c r="JOU114" s="151"/>
      <c r="JOV114" s="151"/>
      <c r="JOW114" s="151"/>
      <c r="JOX114" s="151"/>
      <c r="JOY114" s="151"/>
      <c r="JOZ114" s="151"/>
      <c r="JPA114" s="151"/>
      <c r="JPB114" s="151"/>
      <c r="JPC114" s="151"/>
      <c r="JPD114" s="151"/>
      <c r="JPE114" s="151"/>
      <c r="JPF114" s="151"/>
      <c r="JPG114" s="151"/>
      <c r="JPH114" s="151"/>
      <c r="JPI114" s="151"/>
      <c r="JPJ114" s="151"/>
      <c r="JPK114" s="151"/>
      <c r="JPL114" s="151"/>
      <c r="JPM114" s="151"/>
      <c r="JPN114" s="151"/>
      <c r="JPO114" s="151"/>
      <c r="JPP114" s="151"/>
      <c r="JPQ114" s="151"/>
      <c r="JPR114" s="151"/>
      <c r="JPS114" s="151"/>
      <c r="JPT114" s="151"/>
      <c r="JPU114" s="151"/>
      <c r="JPV114" s="151"/>
      <c r="JPW114" s="151"/>
      <c r="JPX114" s="151"/>
      <c r="JPY114" s="151"/>
      <c r="JPZ114" s="151"/>
      <c r="JQA114" s="151"/>
      <c r="JQB114" s="151"/>
      <c r="JQC114" s="151"/>
      <c r="JQD114" s="151"/>
      <c r="JQE114" s="151"/>
      <c r="JQF114" s="151"/>
      <c r="JQG114" s="151"/>
      <c r="JQH114" s="151"/>
      <c r="JQI114" s="151"/>
      <c r="JQJ114" s="151"/>
      <c r="JQK114" s="151"/>
      <c r="JQL114" s="151"/>
      <c r="JQM114" s="151"/>
      <c r="JQN114" s="151"/>
      <c r="JQO114" s="151"/>
      <c r="JQP114" s="151"/>
      <c r="JQQ114" s="151"/>
      <c r="JQR114" s="151"/>
      <c r="JQS114" s="151"/>
      <c r="JQT114" s="151"/>
      <c r="JQU114" s="151"/>
      <c r="JQV114" s="151"/>
      <c r="JQW114" s="151"/>
      <c r="JQX114" s="151"/>
      <c r="JQY114" s="151"/>
      <c r="JQZ114" s="151"/>
      <c r="JRA114" s="151"/>
      <c r="JRB114" s="151"/>
      <c r="JRC114" s="151"/>
      <c r="JRD114" s="151"/>
      <c r="JRE114" s="151"/>
      <c r="JRF114" s="151"/>
      <c r="JRG114" s="151"/>
      <c r="JRH114" s="151"/>
      <c r="JRI114" s="151"/>
      <c r="JRJ114" s="151"/>
      <c r="JRK114" s="151"/>
      <c r="JRL114" s="151"/>
      <c r="JRM114" s="151"/>
      <c r="JRN114" s="151"/>
      <c r="JRO114" s="151"/>
      <c r="JRP114" s="151"/>
      <c r="JRQ114" s="151"/>
      <c r="JRR114" s="151"/>
      <c r="JRS114" s="151"/>
      <c r="JRT114" s="151"/>
      <c r="JRU114" s="151"/>
      <c r="JRV114" s="151"/>
      <c r="JRW114" s="151"/>
      <c r="JRX114" s="151"/>
      <c r="JRY114" s="151"/>
      <c r="JRZ114" s="151"/>
      <c r="JSA114" s="151"/>
      <c r="JSB114" s="151"/>
      <c r="JSC114" s="151"/>
      <c r="JSD114" s="151"/>
      <c r="JSE114" s="151"/>
      <c r="JSF114" s="151"/>
      <c r="JSG114" s="151"/>
      <c r="JSH114" s="151"/>
      <c r="JSI114" s="151"/>
      <c r="JSJ114" s="151"/>
      <c r="JSK114" s="151"/>
      <c r="JSL114" s="151"/>
      <c r="JSM114" s="151"/>
      <c r="JSN114" s="151"/>
      <c r="JSO114" s="151"/>
      <c r="JSP114" s="151"/>
      <c r="JSQ114" s="151"/>
      <c r="JSR114" s="151"/>
      <c r="JSS114" s="151"/>
      <c r="JST114" s="151"/>
      <c r="JSU114" s="151"/>
      <c r="JSV114" s="151"/>
      <c r="JSW114" s="151"/>
      <c r="JSX114" s="151"/>
      <c r="JSY114" s="151"/>
      <c r="JSZ114" s="151"/>
      <c r="JTA114" s="151"/>
      <c r="JTB114" s="151"/>
      <c r="JTC114" s="151"/>
      <c r="JTD114" s="151"/>
      <c r="JTE114" s="151"/>
      <c r="JTF114" s="151"/>
      <c r="JTG114" s="151"/>
      <c r="JTH114" s="151"/>
      <c r="JTI114" s="151"/>
      <c r="JTJ114" s="151"/>
      <c r="JTK114" s="151"/>
      <c r="JTL114" s="151"/>
      <c r="JTM114" s="151"/>
      <c r="JTN114" s="151"/>
      <c r="JTO114" s="151"/>
      <c r="JTP114" s="151"/>
      <c r="JTQ114" s="151"/>
      <c r="JTR114" s="151"/>
      <c r="JTS114" s="151"/>
      <c r="JTT114" s="151"/>
      <c r="JTU114" s="151"/>
      <c r="JTV114" s="151"/>
      <c r="JTW114" s="151"/>
      <c r="JTX114" s="151"/>
      <c r="JTY114" s="151"/>
      <c r="JTZ114" s="151"/>
      <c r="JUA114" s="151"/>
      <c r="JUB114" s="151"/>
      <c r="JUC114" s="151"/>
      <c r="JUD114" s="151"/>
      <c r="JUE114" s="151"/>
      <c r="JUF114" s="151"/>
      <c r="JUG114" s="151"/>
      <c r="JUH114" s="151"/>
      <c r="JUI114" s="151"/>
      <c r="JUJ114" s="151"/>
      <c r="JUK114" s="151"/>
      <c r="JUL114" s="151"/>
      <c r="JUM114" s="151"/>
      <c r="JUN114" s="151"/>
      <c r="JUO114" s="151"/>
      <c r="JUP114" s="151"/>
      <c r="JUQ114" s="151"/>
      <c r="JUR114" s="151"/>
      <c r="JUS114" s="151"/>
      <c r="JUT114" s="151"/>
      <c r="JUU114" s="151"/>
      <c r="JUV114" s="151"/>
      <c r="JUW114" s="151"/>
      <c r="JUX114" s="151"/>
      <c r="JUY114" s="151"/>
      <c r="JUZ114" s="151"/>
      <c r="JVA114" s="151"/>
      <c r="JVB114" s="151"/>
      <c r="JVC114" s="151"/>
      <c r="JVD114" s="151"/>
      <c r="JVE114" s="151"/>
      <c r="JVF114" s="151"/>
      <c r="JVG114" s="151"/>
      <c r="JVH114" s="151"/>
      <c r="JVI114" s="151"/>
      <c r="JVJ114" s="151"/>
      <c r="JVK114" s="151"/>
      <c r="JVL114" s="151"/>
      <c r="JVM114" s="151"/>
      <c r="JVN114" s="151"/>
      <c r="JVO114" s="151"/>
      <c r="JVP114" s="151"/>
      <c r="JVQ114" s="151"/>
      <c r="JVR114" s="151"/>
      <c r="JVS114" s="151"/>
      <c r="JVT114" s="151"/>
      <c r="JVU114" s="151"/>
      <c r="JVV114" s="151"/>
      <c r="JVW114" s="151"/>
      <c r="JVX114" s="151"/>
      <c r="JVY114" s="151"/>
      <c r="JVZ114" s="151"/>
      <c r="JWA114" s="151"/>
      <c r="JWB114" s="151"/>
      <c r="JWC114" s="151"/>
      <c r="JWD114" s="151"/>
      <c r="JWE114" s="151"/>
      <c r="JWF114" s="151"/>
      <c r="JWG114" s="151"/>
      <c r="JWH114" s="151"/>
      <c r="JWI114" s="151"/>
      <c r="JWJ114" s="151"/>
      <c r="JWK114" s="151"/>
      <c r="JWL114" s="151"/>
      <c r="JWM114" s="151"/>
      <c r="JWN114" s="151"/>
      <c r="JWO114" s="151"/>
      <c r="JWP114" s="151"/>
      <c r="JWQ114" s="151"/>
      <c r="JWR114" s="151"/>
      <c r="JWS114" s="151"/>
      <c r="JWT114" s="151"/>
      <c r="JWU114" s="151"/>
      <c r="JWV114" s="151"/>
      <c r="JWW114" s="151"/>
      <c r="JWX114" s="151"/>
      <c r="JWY114" s="151"/>
      <c r="JWZ114" s="151"/>
      <c r="JXA114" s="151"/>
      <c r="JXB114" s="151"/>
      <c r="JXC114" s="151"/>
      <c r="JXD114" s="151"/>
      <c r="JXE114" s="151"/>
      <c r="JXF114" s="151"/>
      <c r="JXG114" s="151"/>
      <c r="JXH114" s="151"/>
      <c r="JXI114" s="151"/>
      <c r="JXJ114" s="151"/>
      <c r="JXK114" s="151"/>
      <c r="JXL114" s="151"/>
      <c r="JXM114" s="151"/>
      <c r="JXN114" s="151"/>
      <c r="JXO114" s="151"/>
      <c r="JXP114" s="151"/>
      <c r="JXQ114" s="151"/>
      <c r="JXR114" s="151"/>
      <c r="JXS114" s="151"/>
      <c r="JXT114" s="151"/>
      <c r="JXU114" s="151"/>
      <c r="JXV114" s="151"/>
      <c r="JXW114" s="151"/>
      <c r="JXX114" s="151"/>
      <c r="JXY114" s="151"/>
      <c r="JXZ114" s="151"/>
      <c r="JYA114" s="151"/>
      <c r="JYB114" s="151"/>
      <c r="JYC114" s="151"/>
      <c r="JYD114" s="151"/>
      <c r="JYE114" s="151"/>
      <c r="JYF114" s="151"/>
      <c r="JYG114" s="151"/>
      <c r="JYH114" s="151"/>
      <c r="JYI114" s="151"/>
      <c r="JYJ114" s="151"/>
      <c r="JYK114" s="151"/>
      <c r="JYL114" s="151"/>
      <c r="JYM114" s="151"/>
      <c r="JYN114" s="151"/>
      <c r="JYO114" s="151"/>
      <c r="JYP114" s="151"/>
      <c r="JYQ114" s="151"/>
      <c r="JYR114" s="151"/>
      <c r="JYS114" s="151"/>
      <c r="JYT114" s="151"/>
      <c r="JYU114" s="151"/>
      <c r="JYV114" s="151"/>
      <c r="JYW114" s="151"/>
      <c r="JYX114" s="151"/>
      <c r="JYY114" s="151"/>
      <c r="JYZ114" s="151"/>
      <c r="JZA114" s="151"/>
      <c r="JZB114" s="151"/>
      <c r="JZC114" s="151"/>
      <c r="JZD114" s="151"/>
      <c r="JZE114" s="151"/>
      <c r="JZF114" s="151"/>
      <c r="JZG114" s="151"/>
      <c r="JZH114" s="151"/>
      <c r="JZI114" s="151"/>
      <c r="JZJ114" s="151"/>
      <c r="JZK114" s="151"/>
      <c r="JZL114" s="151"/>
      <c r="JZM114" s="151"/>
      <c r="JZN114" s="151"/>
      <c r="JZO114" s="151"/>
      <c r="JZP114" s="151"/>
      <c r="JZQ114" s="151"/>
      <c r="JZR114" s="151"/>
      <c r="JZS114" s="151"/>
      <c r="JZT114" s="151"/>
      <c r="JZU114" s="151"/>
      <c r="JZV114" s="151"/>
      <c r="JZW114" s="151"/>
      <c r="JZX114" s="151"/>
      <c r="JZY114" s="151"/>
      <c r="JZZ114" s="151"/>
      <c r="KAA114" s="151"/>
      <c r="KAB114" s="151"/>
      <c r="KAC114" s="151"/>
      <c r="KAD114" s="151"/>
      <c r="KAE114" s="151"/>
      <c r="KAF114" s="151"/>
      <c r="KAG114" s="151"/>
      <c r="KAH114" s="151"/>
      <c r="KAI114" s="151"/>
      <c r="KAJ114" s="151"/>
      <c r="KAK114" s="151"/>
      <c r="KAL114" s="151"/>
      <c r="KAM114" s="151"/>
      <c r="KAN114" s="151"/>
      <c r="KAO114" s="151"/>
      <c r="KAP114" s="151"/>
      <c r="KAQ114" s="151"/>
      <c r="KAR114" s="151"/>
      <c r="KAS114" s="151"/>
      <c r="KAT114" s="151"/>
      <c r="KAU114" s="151"/>
      <c r="KAV114" s="151"/>
      <c r="KAW114" s="151"/>
      <c r="KAX114" s="151"/>
      <c r="KAY114" s="151"/>
      <c r="KAZ114" s="151"/>
      <c r="KBA114" s="151"/>
      <c r="KBB114" s="151"/>
      <c r="KBC114" s="151"/>
      <c r="KBD114" s="151"/>
      <c r="KBE114" s="151"/>
      <c r="KBF114" s="151"/>
      <c r="KBG114" s="151"/>
      <c r="KBH114" s="151"/>
      <c r="KBI114" s="151"/>
      <c r="KBJ114" s="151"/>
      <c r="KBK114" s="151"/>
      <c r="KBL114" s="151"/>
      <c r="KBM114" s="151"/>
      <c r="KBN114" s="151"/>
      <c r="KBO114" s="151"/>
      <c r="KBP114" s="151"/>
      <c r="KBQ114" s="151"/>
      <c r="KBR114" s="151"/>
      <c r="KBS114" s="151"/>
      <c r="KBT114" s="151"/>
      <c r="KBU114" s="151"/>
      <c r="KBV114" s="151"/>
      <c r="KBW114" s="151"/>
      <c r="KBX114" s="151"/>
      <c r="KBY114" s="151"/>
      <c r="KBZ114" s="151"/>
      <c r="KCA114" s="151"/>
      <c r="KCB114" s="151"/>
      <c r="KCC114" s="151"/>
      <c r="KCD114" s="151"/>
      <c r="KCE114" s="151"/>
      <c r="KCF114" s="151"/>
      <c r="KCG114" s="151"/>
      <c r="KCH114" s="151"/>
      <c r="KCI114" s="151"/>
      <c r="KCJ114" s="151"/>
      <c r="KCK114" s="151"/>
      <c r="KCL114" s="151"/>
      <c r="KCM114" s="151"/>
      <c r="KCN114" s="151"/>
      <c r="KCO114" s="151"/>
      <c r="KCP114" s="151"/>
      <c r="KCQ114" s="151"/>
      <c r="KCR114" s="151"/>
      <c r="KCS114" s="151"/>
      <c r="KCT114" s="151"/>
      <c r="KCU114" s="151"/>
      <c r="KCV114" s="151"/>
      <c r="KCW114" s="151"/>
      <c r="KCX114" s="151"/>
      <c r="KCY114" s="151"/>
      <c r="KCZ114" s="151"/>
      <c r="KDA114" s="151"/>
      <c r="KDB114" s="151"/>
      <c r="KDC114" s="151"/>
      <c r="KDD114" s="151"/>
      <c r="KDE114" s="151"/>
      <c r="KDF114" s="151"/>
      <c r="KDG114" s="151"/>
      <c r="KDH114" s="151"/>
      <c r="KDI114" s="151"/>
      <c r="KDJ114" s="151"/>
      <c r="KDK114" s="151"/>
      <c r="KDL114" s="151"/>
      <c r="KDM114" s="151"/>
      <c r="KDN114" s="151"/>
      <c r="KDO114" s="151"/>
      <c r="KDP114" s="151"/>
      <c r="KDQ114" s="151"/>
      <c r="KDR114" s="151"/>
      <c r="KDS114" s="151"/>
      <c r="KDT114" s="151"/>
      <c r="KDU114" s="151"/>
      <c r="KDV114" s="151"/>
      <c r="KDW114" s="151"/>
      <c r="KDX114" s="151"/>
      <c r="KDY114" s="151"/>
      <c r="KDZ114" s="151"/>
      <c r="KEA114" s="151"/>
      <c r="KEB114" s="151"/>
      <c r="KEC114" s="151"/>
      <c r="KED114" s="151"/>
      <c r="KEE114" s="151"/>
      <c r="KEF114" s="151"/>
      <c r="KEG114" s="151"/>
      <c r="KEH114" s="151"/>
      <c r="KEI114" s="151"/>
      <c r="KEJ114" s="151"/>
      <c r="KEK114" s="151"/>
      <c r="KEL114" s="151"/>
      <c r="KEM114" s="151"/>
      <c r="KEN114" s="151"/>
      <c r="KEO114" s="151"/>
      <c r="KEP114" s="151"/>
      <c r="KEQ114" s="151"/>
      <c r="KER114" s="151"/>
      <c r="KES114" s="151"/>
      <c r="KET114" s="151"/>
      <c r="KEU114" s="151"/>
      <c r="KEV114" s="151"/>
      <c r="KEW114" s="151"/>
      <c r="KEX114" s="151"/>
      <c r="KEY114" s="151"/>
      <c r="KEZ114" s="151"/>
      <c r="KFA114" s="151"/>
      <c r="KFB114" s="151"/>
      <c r="KFC114" s="151"/>
      <c r="KFD114" s="151"/>
      <c r="KFE114" s="151"/>
      <c r="KFF114" s="151"/>
      <c r="KFG114" s="151"/>
      <c r="KFH114" s="151"/>
      <c r="KFI114" s="151"/>
      <c r="KFJ114" s="151"/>
      <c r="KFK114" s="151"/>
      <c r="KFL114" s="151"/>
      <c r="KFM114" s="151"/>
      <c r="KFN114" s="151"/>
      <c r="KFO114" s="151"/>
      <c r="KFP114" s="151"/>
      <c r="KFQ114" s="151"/>
      <c r="KFR114" s="151"/>
      <c r="KFS114" s="151"/>
      <c r="KFT114" s="151"/>
      <c r="KFU114" s="151"/>
      <c r="KFV114" s="151"/>
      <c r="KFW114" s="151"/>
      <c r="KFX114" s="151"/>
      <c r="KFY114" s="151"/>
      <c r="KFZ114" s="151"/>
      <c r="KGA114" s="151"/>
      <c r="KGB114" s="151"/>
      <c r="KGC114" s="151"/>
      <c r="KGD114" s="151"/>
      <c r="KGE114" s="151"/>
      <c r="KGF114" s="151"/>
      <c r="KGG114" s="151"/>
      <c r="KGH114" s="151"/>
      <c r="KGI114" s="151"/>
      <c r="KGJ114" s="151"/>
      <c r="KGK114" s="151"/>
      <c r="KGL114" s="151"/>
      <c r="KGM114" s="151"/>
      <c r="KGN114" s="151"/>
      <c r="KGO114" s="151"/>
      <c r="KGP114" s="151"/>
      <c r="KGQ114" s="151"/>
      <c r="KGR114" s="151"/>
      <c r="KGS114" s="151"/>
      <c r="KGT114" s="151"/>
      <c r="KGU114" s="151"/>
      <c r="KGV114" s="151"/>
      <c r="KGW114" s="151"/>
      <c r="KGX114" s="151"/>
      <c r="KGY114" s="151"/>
      <c r="KGZ114" s="151"/>
      <c r="KHA114" s="151"/>
      <c r="KHB114" s="151"/>
      <c r="KHC114" s="151"/>
      <c r="KHD114" s="151"/>
      <c r="KHE114" s="151"/>
      <c r="KHF114" s="151"/>
      <c r="KHG114" s="151"/>
      <c r="KHH114" s="151"/>
      <c r="KHI114" s="151"/>
      <c r="KHJ114" s="151"/>
      <c r="KHK114" s="151"/>
      <c r="KHL114" s="151"/>
      <c r="KHM114" s="151"/>
      <c r="KHN114" s="151"/>
      <c r="KHO114" s="151"/>
      <c r="KHP114" s="151"/>
      <c r="KHQ114" s="151"/>
      <c r="KHR114" s="151"/>
      <c r="KHS114" s="151"/>
      <c r="KHT114" s="151"/>
      <c r="KHU114" s="151"/>
      <c r="KHV114" s="151"/>
      <c r="KHW114" s="151"/>
      <c r="KHX114" s="151"/>
      <c r="KHY114" s="151"/>
      <c r="KHZ114" s="151"/>
      <c r="KIA114" s="151"/>
      <c r="KIB114" s="151"/>
      <c r="KIC114" s="151"/>
      <c r="KID114" s="151"/>
      <c r="KIE114" s="151"/>
      <c r="KIF114" s="151"/>
      <c r="KIG114" s="151"/>
      <c r="KIH114" s="151"/>
      <c r="KII114" s="151"/>
      <c r="KIJ114" s="151"/>
      <c r="KIK114" s="151"/>
      <c r="KIL114" s="151"/>
      <c r="KIM114" s="151"/>
      <c r="KIN114" s="151"/>
      <c r="KIO114" s="151"/>
      <c r="KIP114" s="151"/>
      <c r="KIQ114" s="151"/>
      <c r="KIR114" s="151"/>
      <c r="KIS114" s="151"/>
      <c r="KIT114" s="151"/>
      <c r="KIU114" s="151"/>
      <c r="KIV114" s="151"/>
      <c r="KIW114" s="151"/>
      <c r="KIX114" s="151"/>
      <c r="KIY114" s="151"/>
      <c r="KIZ114" s="151"/>
      <c r="KJA114" s="151"/>
      <c r="KJB114" s="151"/>
      <c r="KJC114" s="151"/>
      <c r="KJD114" s="151"/>
      <c r="KJE114" s="151"/>
      <c r="KJF114" s="151"/>
      <c r="KJG114" s="151"/>
      <c r="KJH114" s="151"/>
      <c r="KJI114" s="151"/>
      <c r="KJJ114" s="151"/>
      <c r="KJK114" s="151"/>
      <c r="KJL114" s="151"/>
      <c r="KJM114" s="151"/>
      <c r="KJN114" s="151"/>
      <c r="KJO114" s="151"/>
      <c r="KJP114" s="151"/>
      <c r="KJQ114" s="151"/>
      <c r="KJR114" s="151"/>
      <c r="KJS114" s="151"/>
      <c r="KJT114" s="151"/>
      <c r="KJU114" s="151"/>
      <c r="KJV114" s="151"/>
      <c r="KJW114" s="151"/>
      <c r="KJX114" s="151"/>
      <c r="KJY114" s="151"/>
      <c r="KJZ114" s="151"/>
      <c r="KKA114" s="151"/>
      <c r="KKB114" s="151"/>
      <c r="KKC114" s="151"/>
      <c r="KKD114" s="151"/>
      <c r="KKE114" s="151"/>
      <c r="KKF114" s="151"/>
      <c r="KKG114" s="151"/>
      <c r="KKH114" s="151"/>
      <c r="KKI114" s="151"/>
      <c r="KKJ114" s="151"/>
      <c r="KKK114" s="151"/>
      <c r="KKL114" s="151"/>
      <c r="KKM114" s="151"/>
      <c r="KKN114" s="151"/>
      <c r="KKO114" s="151"/>
      <c r="KKP114" s="151"/>
      <c r="KKQ114" s="151"/>
      <c r="KKR114" s="151"/>
      <c r="KKS114" s="151"/>
      <c r="KKT114" s="151"/>
      <c r="KKU114" s="151"/>
      <c r="KKV114" s="151"/>
      <c r="KKW114" s="151"/>
      <c r="KKX114" s="151"/>
      <c r="KKY114" s="151"/>
      <c r="KKZ114" s="151"/>
      <c r="KLA114" s="151"/>
      <c r="KLB114" s="151"/>
      <c r="KLC114" s="151"/>
      <c r="KLD114" s="151"/>
      <c r="KLE114" s="151"/>
      <c r="KLF114" s="151"/>
      <c r="KLG114" s="151"/>
      <c r="KLH114" s="151"/>
      <c r="KLI114" s="151"/>
      <c r="KLJ114" s="151"/>
      <c r="KLK114" s="151"/>
      <c r="KLL114" s="151"/>
      <c r="KLM114" s="151"/>
      <c r="KLN114" s="151"/>
      <c r="KLO114" s="151"/>
      <c r="KLP114" s="151"/>
      <c r="KLQ114" s="151"/>
      <c r="KLR114" s="151"/>
      <c r="KLS114" s="151"/>
      <c r="KLT114" s="151"/>
      <c r="KLU114" s="151"/>
      <c r="KLV114" s="151"/>
      <c r="KLW114" s="151"/>
      <c r="KLX114" s="151"/>
      <c r="KLY114" s="151"/>
      <c r="KLZ114" s="151"/>
      <c r="KMA114" s="151"/>
      <c r="KMB114" s="151"/>
      <c r="KMC114" s="151"/>
      <c r="KMD114" s="151"/>
      <c r="KME114" s="151"/>
      <c r="KMF114" s="151"/>
      <c r="KMG114" s="151"/>
      <c r="KMH114" s="151"/>
      <c r="KMI114" s="151"/>
      <c r="KMJ114" s="151"/>
      <c r="KMK114" s="151"/>
      <c r="KML114" s="151"/>
      <c r="KMM114" s="151"/>
      <c r="KMN114" s="151"/>
      <c r="KMO114" s="151"/>
      <c r="KMP114" s="151"/>
      <c r="KMQ114" s="151"/>
      <c r="KMR114" s="151"/>
      <c r="KMS114" s="151"/>
      <c r="KMT114" s="151"/>
      <c r="KMU114" s="151"/>
      <c r="KMV114" s="151"/>
      <c r="KMW114" s="151"/>
      <c r="KMX114" s="151"/>
      <c r="KMY114" s="151"/>
      <c r="KMZ114" s="151"/>
      <c r="KNA114" s="151"/>
      <c r="KNB114" s="151"/>
      <c r="KNC114" s="151"/>
      <c r="KND114" s="151"/>
      <c r="KNE114" s="151"/>
      <c r="KNF114" s="151"/>
      <c r="KNG114" s="151"/>
      <c r="KNH114" s="151"/>
      <c r="KNI114" s="151"/>
      <c r="KNJ114" s="151"/>
      <c r="KNK114" s="151"/>
      <c r="KNL114" s="151"/>
      <c r="KNM114" s="151"/>
      <c r="KNN114" s="151"/>
      <c r="KNO114" s="151"/>
      <c r="KNP114" s="151"/>
      <c r="KNQ114" s="151"/>
      <c r="KNR114" s="151"/>
      <c r="KNS114" s="151"/>
      <c r="KNT114" s="151"/>
      <c r="KNU114" s="151"/>
      <c r="KNV114" s="151"/>
      <c r="KNW114" s="151"/>
      <c r="KNX114" s="151"/>
      <c r="KNY114" s="151"/>
      <c r="KNZ114" s="151"/>
      <c r="KOA114" s="151"/>
      <c r="KOB114" s="151"/>
      <c r="KOC114" s="151"/>
      <c r="KOD114" s="151"/>
      <c r="KOE114" s="151"/>
      <c r="KOF114" s="151"/>
      <c r="KOG114" s="151"/>
      <c r="KOH114" s="151"/>
      <c r="KOI114" s="151"/>
      <c r="KOJ114" s="151"/>
      <c r="KOK114" s="151"/>
      <c r="KOL114" s="151"/>
      <c r="KOM114" s="151"/>
      <c r="KON114" s="151"/>
      <c r="KOO114" s="151"/>
      <c r="KOP114" s="151"/>
      <c r="KOQ114" s="151"/>
      <c r="KOR114" s="151"/>
      <c r="KOS114" s="151"/>
      <c r="KOT114" s="151"/>
      <c r="KOU114" s="151"/>
      <c r="KOV114" s="151"/>
      <c r="KOW114" s="151"/>
      <c r="KOX114" s="151"/>
      <c r="KOY114" s="151"/>
      <c r="KOZ114" s="151"/>
      <c r="KPA114" s="151"/>
      <c r="KPB114" s="151"/>
      <c r="KPC114" s="151"/>
      <c r="KPD114" s="151"/>
      <c r="KPE114" s="151"/>
      <c r="KPF114" s="151"/>
      <c r="KPG114" s="151"/>
      <c r="KPH114" s="151"/>
      <c r="KPI114" s="151"/>
      <c r="KPJ114" s="151"/>
      <c r="KPK114" s="151"/>
      <c r="KPL114" s="151"/>
      <c r="KPM114" s="151"/>
      <c r="KPN114" s="151"/>
      <c r="KPO114" s="151"/>
      <c r="KPP114" s="151"/>
      <c r="KPQ114" s="151"/>
      <c r="KPR114" s="151"/>
      <c r="KPS114" s="151"/>
      <c r="KPT114" s="151"/>
      <c r="KPU114" s="151"/>
      <c r="KPV114" s="151"/>
      <c r="KPW114" s="151"/>
      <c r="KPX114" s="151"/>
      <c r="KPY114" s="151"/>
      <c r="KPZ114" s="151"/>
      <c r="KQA114" s="151"/>
      <c r="KQB114" s="151"/>
      <c r="KQC114" s="151"/>
      <c r="KQD114" s="151"/>
      <c r="KQE114" s="151"/>
      <c r="KQF114" s="151"/>
      <c r="KQG114" s="151"/>
      <c r="KQH114" s="151"/>
      <c r="KQI114" s="151"/>
      <c r="KQJ114" s="151"/>
      <c r="KQK114" s="151"/>
      <c r="KQL114" s="151"/>
      <c r="KQM114" s="151"/>
      <c r="KQN114" s="151"/>
      <c r="KQO114" s="151"/>
      <c r="KQP114" s="151"/>
      <c r="KQQ114" s="151"/>
      <c r="KQR114" s="151"/>
      <c r="KQS114" s="151"/>
      <c r="KQT114" s="151"/>
      <c r="KQU114" s="151"/>
      <c r="KQV114" s="151"/>
      <c r="KQW114" s="151"/>
      <c r="KQX114" s="151"/>
      <c r="KQY114" s="151"/>
      <c r="KQZ114" s="151"/>
      <c r="KRA114" s="151"/>
      <c r="KRB114" s="151"/>
      <c r="KRC114" s="151"/>
      <c r="KRD114" s="151"/>
      <c r="KRE114" s="151"/>
      <c r="KRF114" s="151"/>
      <c r="KRG114" s="151"/>
      <c r="KRH114" s="151"/>
      <c r="KRI114" s="151"/>
      <c r="KRJ114" s="151"/>
      <c r="KRK114" s="151"/>
      <c r="KRL114" s="151"/>
      <c r="KRM114" s="151"/>
      <c r="KRN114" s="151"/>
      <c r="KRO114" s="151"/>
      <c r="KRP114" s="151"/>
      <c r="KRQ114" s="151"/>
      <c r="KRR114" s="151"/>
      <c r="KRS114" s="151"/>
      <c r="KRT114" s="151"/>
      <c r="KRU114" s="151"/>
      <c r="KRV114" s="151"/>
      <c r="KRW114" s="151"/>
      <c r="KRX114" s="151"/>
      <c r="KRY114" s="151"/>
      <c r="KRZ114" s="151"/>
      <c r="KSA114" s="151"/>
      <c r="KSB114" s="151"/>
      <c r="KSC114" s="151"/>
      <c r="KSD114" s="151"/>
      <c r="KSE114" s="151"/>
      <c r="KSF114" s="151"/>
      <c r="KSG114" s="151"/>
      <c r="KSH114" s="151"/>
      <c r="KSI114" s="151"/>
      <c r="KSJ114" s="151"/>
      <c r="KSK114" s="151"/>
      <c r="KSL114" s="151"/>
      <c r="KSM114" s="151"/>
      <c r="KSN114" s="151"/>
      <c r="KSO114" s="151"/>
      <c r="KSP114" s="151"/>
      <c r="KSQ114" s="151"/>
      <c r="KSR114" s="151"/>
      <c r="KSS114" s="151"/>
      <c r="KST114" s="151"/>
      <c r="KSU114" s="151"/>
      <c r="KSV114" s="151"/>
      <c r="KSW114" s="151"/>
      <c r="KSX114" s="151"/>
      <c r="KSY114" s="151"/>
      <c r="KSZ114" s="151"/>
      <c r="KTA114" s="151"/>
      <c r="KTB114" s="151"/>
      <c r="KTC114" s="151"/>
      <c r="KTD114" s="151"/>
      <c r="KTE114" s="151"/>
      <c r="KTF114" s="151"/>
      <c r="KTG114" s="151"/>
      <c r="KTH114" s="151"/>
      <c r="KTI114" s="151"/>
      <c r="KTJ114" s="151"/>
      <c r="KTK114" s="151"/>
      <c r="KTL114" s="151"/>
      <c r="KTM114" s="151"/>
      <c r="KTN114" s="151"/>
      <c r="KTO114" s="151"/>
      <c r="KTP114" s="151"/>
      <c r="KTQ114" s="151"/>
      <c r="KTR114" s="151"/>
      <c r="KTS114" s="151"/>
      <c r="KTT114" s="151"/>
      <c r="KTU114" s="151"/>
      <c r="KTV114" s="151"/>
      <c r="KTW114" s="151"/>
      <c r="KTX114" s="151"/>
      <c r="KTY114" s="151"/>
      <c r="KTZ114" s="151"/>
      <c r="KUA114" s="151"/>
      <c r="KUB114" s="151"/>
      <c r="KUC114" s="151"/>
      <c r="KUD114" s="151"/>
      <c r="KUE114" s="151"/>
      <c r="KUF114" s="151"/>
      <c r="KUG114" s="151"/>
      <c r="KUH114" s="151"/>
      <c r="KUI114" s="151"/>
      <c r="KUJ114" s="151"/>
      <c r="KUK114" s="151"/>
      <c r="KUL114" s="151"/>
      <c r="KUM114" s="151"/>
      <c r="KUN114" s="151"/>
      <c r="KUO114" s="151"/>
      <c r="KUP114" s="151"/>
      <c r="KUQ114" s="151"/>
      <c r="KUR114" s="151"/>
      <c r="KUS114" s="151"/>
      <c r="KUT114" s="151"/>
      <c r="KUU114" s="151"/>
      <c r="KUV114" s="151"/>
      <c r="KUW114" s="151"/>
      <c r="KUX114" s="151"/>
      <c r="KUY114" s="151"/>
      <c r="KUZ114" s="151"/>
      <c r="KVA114" s="151"/>
      <c r="KVB114" s="151"/>
      <c r="KVC114" s="151"/>
      <c r="KVD114" s="151"/>
      <c r="KVE114" s="151"/>
      <c r="KVF114" s="151"/>
      <c r="KVG114" s="151"/>
      <c r="KVH114" s="151"/>
      <c r="KVI114" s="151"/>
      <c r="KVJ114" s="151"/>
      <c r="KVK114" s="151"/>
      <c r="KVL114" s="151"/>
      <c r="KVM114" s="151"/>
      <c r="KVN114" s="151"/>
      <c r="KVO114" s="151"/>
      <c r="KVP114" s="151"/>
      <c r="KVQ114" s="151"/>
      <c r="KVR114" s="151"/>
      <c r="KVS114" s="151"/>
      <c r="KVT114" s="151"/>
      <c r="KVU114" s="151"/>
      <c r="KVV114" s="151"/>
      <c r="KVW114" s="151"/>
      <c r="KVX114" s="151"/>
      <c r="KVY114" s="151"/>
      <c r="KVZ114" s="151"/>
      <c r="KWA114" s="151"/>
      <c r="KWB114" s="151"/>
      <c r="KWC114" s="151"/>
      <c r="KWD114" s="151"/>
      <c r="KWE114" s="151"/>
      <c r="KWF114" s="151"/>
      <c r="KWG114" s="151"/>
      <c r="KWH114" s="151"/>
      <c r="KWI114" s="151"/>
      <c r="KWJ114" s="151"/>
      <c r="KWK114" s="151"/>
      <c r="KWL114" s="151"/>
      <c r="KWM114" s="151"/>
      <c r="KWN114" s="151"/>
      <c r="KWO114" s="151"/>
      <c r="KWP114" s="151"/>
      <c r="KWQ114" s="151"/>
      <c r="KWR114" s="151"/>
      <c r="KWS114" s="151"/>
      <c r="KWT114" s="151"/>
      <c r="KWU114" s="151"/>
      <c r="KWV114" s="151"/>
      <c r="KWW114" s="151"/>
      <c r="KWX114" s="151"/>
      <c r="KWY114" s="151"/>
      <c r="KWZ114" s="151"/>
      <c r="KXA114" s="151"/>
      <c r="KXB114" s="151"/>
      <c r="KXC114" s="151"/>
      <c r="KXD114" s="151"/>
      <c r="KXE114" s="151"/>
      <c r="KXF114" s="151"/>
      <c r="KXG114" s="151"/>
      <c r="KXH114" s="151"/>
      <c r="KXI114" s="151"/>
      <c r="KXJ114" s="151"/>
      <c r="KXK114" s="151"/>
      <c r="KXL114" s="151"/>
      <c r="KXM114" s="151"/>
      <c r="KXN114" s="151"/>
      <c r="KXO114" s="151"/>
      <c r="KXP114" s="151"/>
      <c r="KXQ114" s="151"/>
      <c r="KXR114" s="151"/>
      <c r="KXS114" s="151"/>
      <c r="KXT114" s="151"/>
      <c r="KXU114" s="151"/>
      <c r="KXV114" s="151"/>
      <c r="KXW114" s="151"/>
      <c r="KXX114" s="151"/>
      <c r="KXY114" s="151"/>
      <c r="KXZ114" s="151"/>
      <c r="KYA114" s="151"/>
      <c r="KYB114" s="151"/>
      <c r="KYC114" s="151"/>
      <c r="KYD114" s="151"/>
      <c r="KYE114" s="151"/>
      <c r="KYF114" s="151"/>
      <c r="KYG114" s="151"/>
      <c r="KYH114" s="151"/>
      <c r="KYI114" s="151"/>
      <c r="KYJ114" s="151"/>
      <c r="KYK114" s="151"/>
      <c r="KYL114" s="151"/>
      <c r="KYM114" s="151"/>
      <c r="KYN114" s="151"/>
      <c r="KYO114" s="151"/>
      <c r="KYP114" s="151"/>
      <c r="KYQ114" s="151"/>
      <c r="KYR114" s="151"/>
      <c r="KYS114" s="151"/>
      <c r="KYT114" s="151"/>
      <c r="KYU114" s="151"/>
      <c r="KYV114" s="151"/>
      <c r="KYW114" s="151"/>
      <c r="KYX114" s="151"/>
      <c r="KYY114" s="151"/>
      <c r="KYZ114" s="151"/>
      <c r="KZA114" s="151"/>
      <c r="KZB114" s="151"/>
      <c r="KZC114" s="151"/>
      <c r="KZD114" s="151"/>
      <c r="KZE114" s="151"/>
      <c r="KZF114" s="151"/>
      <c r="KZG114" s="151"/>
      <c r="KZH114" s="151"/>
      <c r="KZI114" s="151"/>
      <c r="KZJ114" s="151"/>
      <c r="KZK114" s="151"/>
      <c r="KZL114" s="151"/>
      <c r="KZM114" s="151"/>
      <c r="KZN114" s="151"/>
      <c r="KZO114" s="151"/>
      <c r="KZP114" s="151"/>
      <c r="KZQ114" s="151"/>
      <c r="KZR114" s="151"/>
      <c r="KZS114" s="151"/>
      <c r="KZT114" s="151"/>
      <c r="KZU114" s="151"/>
      <c r="KZV114" s="151"/>
      <c r="KZW114" s="151"/>
      <c r="KZX114" s="151"/>
      <c r="KZY114" s="151"/>
      <c r="KZZ114" s="151"/>
      <c r="LAA114" s="151"/>
      <c r="LAB114" s="151"/>
      <c r="LAC114" s="151"/>
      <c r="LAD114" s="151"/>
      <c r="LAE114" s="151"/>
      <c r="LAF114" s="151"/>
      <c r="LAG114" s="151"/>
      <c r="LAH114" s="151"/>
      <c r="LAI114" s="151"/>
      <c r="LAJ114" s="151"/>
      <c r="LAK114" s="151"/>
      <c r="LAL114" s="151"/>
      <c r="LAM114" s="151"/>
      <c r="LAN114" s="151"/>
      <c r="LAO114" s="151"/>
      <c r="LAP114" s="151"/>
      <c r="LAQ114" s="151"/>
      <c r="LAR114" s="151"/>
      <c r="LAS114" s="151"/>
      <c r="LAT114" s="151"/>
      <c r="LAU114" s="151"/>
      <c r="LAV114" s="151"/>
      <c r="LAW114" s="151"/>
      <c r="LAX114" s="151"/>
      <c r="LAY114" s="151"/>
      <c r="LAZ114" s="151"/>
      <c r="LBA114" s="151"/>
      <c r="LBB114" s="151"/>
      <c r="LBC114" s="151"/>
      <c r="LBD114" s="151"/>
      <c r="LBE114" s="151"/>
      <c r="LBF114" s="151"/>
      <c r="LBG114" s="151"/>
      <c r="LBH114" s="151"/>
      <c r="LBI114" s="151"/>
      <c r="LBJ114" s="151"/>
      <c r="LBK114" s="151"/>
      <c r="LBL114" s="151"/>
      <c r="LBM114" s="151"/>
      <c r="LBN114" s="151"/>
      <c r="LBO114" s="151"/>
      <c r="LBP114" s="151"/>
      <c r="LBQ114" s="151"/>
      <c r="LBR114" s="151"/>
      <c r="LBS114" s="151"/>
      <c r="LBT114" s="151"/>
      <c r="LBU114" s="151"/>
      <c r="LBV114" s="151"/>
      <c r="LBW114" s="151"/>
      <c r="LBX114" s="151"/>
      <c r="LBY114" s="151"/>
      <c r="LBZ114" s="151"/>
      <c r="LCA114" s="151"/>
      <c r="LCB114" s="151"/>
      <c r="LCC114" s="151"/>
      <c r="LCD114" s="151"/>
      <c r="LCE114" s="151"/>
      <c r="LCF114" s="151"/>
      <c r="LCG114" s="151"/>
      <c r="LCH114" s="151"/>
      <c r="LCI114" s="151"/>
      <c r="LCJ114" s="151"/>
      <c r="LCK114" s="151"/>
      <c r="LCL114" s="151"/>
      <c r="LCM114" s="151"/>
      <c r="LCN114" s="151"/>
      <c r="LCO114" s="151"/>
      <c r="LCP114" s="151"/>
      <c r="LCQ114" s="151"/>
      <c r="LCR114" s="151"/>
      <c r="LCS114" s="151"/>
      <c r="LCT114" s="151"/>
      <c r="LCU114" s="151"/>
      <c r="LCV114" s="151"/>
      <c r="LCW114" s="151"/>
      <c r="LCX114" s="151"/>
      <c r="LCY114" s="151"/>
      <c r="LCZ114" s="151"/>
      <c r="LDA114" s="151"/>
      <c r="LDB114" s="151"/>
      <c r="LDC114" s="151"/>
      <c r="LDD114" s="151"/>
      <c r="LDE114" s="151"/>
      <c r="LDF114" s="151"/>
      <c r="LDG114" s="151"/>
      <c r="LDH114" s="151"/>
      <c r="LDI114" s="151"/>
      <c r="LDJ114" s="151"/>
      <c r="LDK114" s="151"/>
      <c r="LDL114" s="151"/>
      <c r="LDM114" s="151"/>
      <c r="LDN114" s="151"/>
      <c r="LDO114" s="151"/>
      <c r="LDP114" s="151"/>
      <c r="LDQ114" s="151"/>
      <c r="LDR114" s="151"/>
      <c r="LDS114" s="151"/>
      <c r="LDT114" s="151"/>
      <c r="LDU114" s="151"/>
      <c r="LDV114" s="151"/>
      <c r="LDW114" s="151"/>
      <c r="LDX114" s="151"/>
      <c r="LDY114" s="151"/>
      <c r="LDZ114" s="151"/>
      <c r="LEA114" s="151"/>
      <c r="LEB114" s="151"/>
      <c r="LEC114" s="151"/>
      <c r="LED114" s="151"/>
      <c r="LEE114" s="151"/>
      <c r="LEF114" s="151"/>
      <c r="LEG114" s="151"/>
      <c r="LEH114" s="151"/>
      <c r="LEI114" s="151"/>
      <c r="LEJ114" s="151"/>
      <c r="LEK114" s="151"/>
      <c r="LEL114" s="151"/>
      <c r="LEM114" s="151"/>
      <c r="LEN114" s="151"/>
      <c r="LEO114" s="151"/>
      <c r="LEP114" s="151"/>
      <c r="LEQ114" s="151"/>
      <c r="LER114" s="151"/>
      <c r="LES114" s="151"/>
      <c r="LET114" s="151"/>
      <c r="LEU114" s="151"/>
      <c r="LEV114" s="151"/>
      <c r="LEW114" s="151"/>
      <c r="LEX114" s="151"/>
      <c r="LEY114" s="151"/>
      <c r="LEZ114" s="151"/>
      <c r="LFA114" s="151"/>
      <c r="LFB114" s="151"/>
      <c r="LFC114" s="151"/>
      <c r="LFD114" s="151"/>
      <c r="LFE114" s="151"/>
      <c r="LFF114" s="151"/>
      <c r="LFG114" s="151"/>
      <c r="LFH114" s="151"/>
      <c r="LFI114" s="151"/>
      <c r="LFJ114" s="151"/>
      <c r="LFK114" s="151"/>
      <c r="LFL114" s="151"/>
      <c r="LFM114" s="151"/>
      <c r="LFN114" s="151"/>
      <c r="LFO114" s="151"/>
      <c r="LFP114" s="151"/>
      <c r="LFQ114" s="151"/>
      <c r="LFR114" s="151"/>
      <c r="LFS114" s="151"/>
      <c r="LFT114" s="151"/>
      <c r="LFU114" s="151"/>
      <c r="LFV114" s="151"/>
      <c r="LFW114" s="151"/>
      <c r="LFX114" s="151"/>
      <c r="LFY114" s="151"/>
      <c r="LFZ114" s="151"/>
      <c r="LGA114" s="151"/>
      <c r="LGB114" s="151"/>
      <c r="LGC114" s="151"/>
      <c r="LGD114" s="151"/>
      <c r="LGE114" s="151"/>
      <c r="LGF114" s="151"/>
      <c r="LGG114" s="151"/>
      <c r="LGH114" s="151"/>
      <c r="LGI114" s="151"/>
      <c r="LGJ114" s="151"/>
      <c r="LGK114" s="151"/>
      <c r="LGL114" s="151"/>
      <c r="LGM114" s="151"/>
      <c r="LGN114" s="151"/>
      <c r="LGO114" s="151"/>
      <c r="LGP114" s="151"/>
      <c r="LGQ114" s="151"/>
      <c r="LGR114" s="151"/>
      <c r="LGS114" s="151"/>
      <c r="LGT114" s="151"/>
      <c r="LGU114" s="151"/>
      <c r="LGV114" s="151"/>
      <c r="LGW114" s="151"/>
      <c r="LGX114" s="151"/>
      <c r="LGY114" s="151"/>
      <c r="LGZ114" s="151"/>
      <c r="LHA114" s="151"/>
      <c r="LHB114" s="151"/>
      <c r="LHC114" s="151"/>
      <c r="LHD114" s="151"/>
      <c r="LHE114" s="151"/>
      <c r="LHF114" s="151"/>
      <c r="LHG114" s="151"/>
      <c r="LHH114" s="151"/>
      <c r="LHI114" s="151"/>
      <c r="LHJ114" s="151"/>
      <c r="LHK114" s="151"/>
      <c r="LHL114" s="151"/>
      <c r="LHM114" s="151"/>
      <c r="LHN114" s="151"/>
      <c r="LHO114" s="151"/>
      <c r="LHP114" s="151"/>
      <c r="LHQ114" s="151"/>
      <c r="LHR114" s="151"/>
      <c r="LHS114" s="151"/>
      <c r="LHT114" s="151"/>
      <c r="LHU114" s="151"/>
      <c r="LHV114" s="151"/>
      <c r="LHW114" s="151"/>
      <c r="LHX114" s="151"/>
      <c r="LHY114" s="151"/>
      <c r="LHZ114" s="151"/>
      <c r="LIA114" s="151"/>
      <c r="LIB114" s="151"/>
      <c r="LIC114" s="151"/>
      <c r="LID114" s="151"/>
      <c r="LIE114" s="151"/>
      <c r="LIF114" s="151"/>
      <c r="LIG114" s="151"/>
      <c r="LIH114" s="151"/>
      <c r="LII114" s="151"/>
      <c r="LIJ114" s="151"/>
      <c r="LIK114" s="151"/>
      <c r="LIL114" s="151"/>
      <c r="LIM114" s="151"/>
      <c r="LIN114" s="151"/>
      <c r="LIO114" s="151"/>
      <c r="LIP114" s="151"/>
      <c r="LIQ114" s="151"/>
      <c r="LIR114" s="151"/>
      <c r="LIS114" s="151"/>
      <c r="LIT114" s="151"/>
      <c r="LIU114" s="151"/>
      <c r="LIV114" s="151"/>
      <c r="LIW114" s="151"/>
      <c r="LIX114" s="151"/>
      <c r="LIY114" s="151"/>
      <c r="LIZ114" s="151"/>
      <c r="LJA114" s="151"/>
      <c r="LJB114" s="151"/>
      <c r="LJC114" s="151"/>
      <c r="LJD114" s="151"/>
      <c r="LJE114" s="151"/>
      <c r="LJF114" s="151"/>
      <c r="LJG114" s="151"/>
      <c r="LJH114" s="151"/>
      <c r="LJI114" s="151"/>
      <c r="LJJ114" s="151"/>
      <c r="LJK114" s="151"/>
      <c r="LJL114" s="151"/>
      <c r="LJM114" s="151"/>
      <c r="LJN114" s="151"/>
      <c r="LJO114" s="151"/>
      <c r="LJP114" s="151"/>
      <c r="LJQ114" s="151"/>
      <c r="LJR114" s="151"/>
      <c r="LJS114" s="151"/>
      <c r="LJT114" s="151"/>
      <c r="LJU114" s="151"/>
      <c r="LJV114" s="151"/>
      <c r="LJW114" s="151"/>
      <c r="LJX114" s="151"/>
      <c r="LJY114" s="151"/>
      <c r="LJZ114" s="151"/>
      <c r="LKA114" s="151"/>
      <c r="LKB114" s="151"/>
      <c r="LKC114" s="151"/>
      <c r="LKD114" s="151"/>
      <c r="LKE114" s="151"/>
      <c r="LKF114" s="151"/>
      <c r="LKG114" s="151"/>
      <c r="LKH114" s="151"/>
      <c r="LKI114" s="151"/>
      <c r="LKJ114" s="151"/>
      <c r="LKK114" s="151"/>
      <c r="LKL114" s="151"/>
      <c r="LKM114" s="151"/>
      <c r="LKN114" s="151"/>
      <c r="LKO114" s="151"/>
      <c r="LKP114" s="151"/>
      <c r="LKQ114" s="151"/>
      <c r="LKR114" s="151"/>
      <c r="LKS114" s="151"/>
      <c r="LKT114" s="151"/>
      <c r="LKU114" s="151"/>
      <c r="LKV114" s="151"/>
      <c r="LKW114" s="151"/>
      <c r="LKX114" s="151"/>
      <c r="LKY114" s="151"/>
      <c r="LKZ114" s="151"/>
      <c r="LLA114" s="151"/>
      <c r="LLB114" s="151"/>
      <c r="LLC114" s="151"/>
      <c r="LLD114" s="151"/>
      <c r="LLE114" s="151"/>
      <c r="LLF114" s="151"/>
      <c r="LLG114" s="151"/>
      <c r="LLH114" s="151"/>
      <c r="LLI114" s="151"/>
      <c r="LLJ114" s="151"/>
      <c r="LLK114" s="151"/>
      <c r="LLL114" s="151"/>
      <c r="LLM114" s="151"/>
      <c r="LLN114" s="151"/>
      <c r="LLO114" s="151"/>
      <c r="LLP114" s="151"/>
      <c r="LLQ114" s="151"/>
      <c r="LLR114" s="151"/>
      <c r="LLS114" s="151"/>
      <c r="LLT114" s="151"/>
      <c r="LLU114" s="151"/>
      <c r="LLV114" s="151"/>
      <c r="LLW114" s="151"/>
      <c r="LLX114" s="151"/>
      <c r="LLY114" s="151"/>
      <c r="LLZ114" s="151"/>
      <c r="LMA114" s="151"/>
      <c r="LMB114" s="151"/>
      <c r="LMC114" s="151"/>
      <c r="LMD114" s="151"/>
      <c r="LME114" s="151"/>
      <c r="LMF114" s="151"/>
      <c r="LMG114" s="151"/>
      <c r="LMH114" s="151"/>
      <c r="LMI114" s="151"/>
      <c r="LMJ114" s="151"/>
      <c r="LMK114" s="151"/>
      <c r="LML114" s="151"/>
      <c r="LMM114" s="151"/>
      <c r="LMN114" s="151"/>
      <c r="LMO114" s="151"/>
      <c r="LMP114" s="151"/>
      <c r="LMQ114" s="151"/>
      <c r="LMR114" s="151"/>
      <c r="LMS114" s="151"/>
      <c r="LMT114" s="151"/>
      <c r="LMU114" s="151"/>
      <c r="LMV114" s="151"/>
      <c r="LMW114" s="151"/>
      <c r="LMX114" s="151"/>
      <c r="LMY114" s="151"/>
      <c r="LMZ114" s="151"/>
      <c r="LNA114" s="151"/>
      <c r="LNB114" s="151"/>
      <c r="LNC114" s="151"/>
      <c r="LND114" s="151"/>
      <c r="LNE114" s="151"/>
      <c r="LNF114" s="151"/>
      <c r="LNG114" s="151"/>
      <c r="LNH114" s="151"/>
      <c r="LNI114" s="151"/>
      <c r="LNJ114" s="151"/>
      <c r="LNK114" s="151"/>
      <c r="LNL114" s="151"/>
      <c r="LNM114" s="151"/>
      <c r="LNN114" s="151"/>
      <c r="LNO114" s="151"/>
      <c r="LNP114" s="151"/>
      <c r="LNQ114" s="151"/>
      <c r="LNR114" s="151"/>
      <c r="LNS114" s="151"/>
      <c r="LNT114" s="151"/>
      <c r="LNU114" s="151"/>
      <c r="LNV114" s="151"/>
      <c r="LNW114" s="151"/>
      <c r="LNX114" s="151"/>
      <c r="LNY114" s="151"/>
      <c r="LNZ114" s="151"/>
      <c r="LOA114" s="151"/>
      <c r="LOB114" s="151"/>
      <c r="LOC114" s="151"/>
      <c r="LOD114" s="151"/>
      <c r="LOE114" s="151"/>
      <c r="LOF114" s="151"/>
      <c r="LOG114" s="151"/>
      <c r="LOH114" s="151"/>
      <c r="LOI114" s="151"/>
      <c r="LOJ114" s="151"/>
      <c r="LOK114" s="151"/>
      <c r="LOL114" s="151"/>
      <c r="LOM114" s="151"/>
      <c r="LON114" s="151"/>
      <c r="LOO114" s="151"/>
      <c r="LOP114" s="151"/>
      <c r="LOQ114" s="151"/>
      <c r="LOR114" s="151"/>
      <c r="LOS114" s="151"/>
      <c r="LOT114" s="151"/>
      <c r="LOU114" s="151"/>
      <c r="LOV114" s="151"/>
      <c r="LOW114" s="151"/>
      <c r="LOX114" s="151"/>
      <c r="LOY114" s="151"/>
      <c r="LOZ114" s="151"/>
      <c r="LPA114" s="151"/>
      <c r="LPB114" s="151"/>
      <c r="LPC114" s="151"/>
      <c r="LPD114" s="151"/>
      <c r="LPE114" s="151"/>
      <c r="LPF114" s="151"/>
      <c r="LPG114" s="151"/>
      <c r="LPH114" s="151"/>
      <c r="LPI114" s="151"/>
      <c r="LPJ114" s="151"/>
      <c r="LPK114" s="151"/>
      <c r="LPL114" s="151"/>
      <c r="LPM114" s="151"/>
      <c r="LPN114" s="151"/>
      <c r="LPO114" s="151"/>
      <c r="LPP114" s="151"/>
      <c r="LPQ114" s="151"/>
      <c r="LPR114" s="151"/>
      <c r="LPS114" s="151"/>
      <c r="LPT114" s="151"/>
      <c r="LPU114" s="151"/>
      <c r="LPV114" s="151"/>
      <c r="LPW114" s="151"/>
      <c r="LPX114" s="151"/>
      <c r="LPY114" s="151"/>
      <c r="LPZ114" s="151"/>
      <c r="LQA114" s="151"/>
      <c r="LQB114" s="151"/>
      <c r="LQC114" s="151"/>
      <c r="LQD114" s="151"/>
      <c r="LQE114" s="151"/>
      <c r="LQF114" s="151"/>
      <c r="LQG114" s="151"/>
      <c r="LQH114" s="151"/>
      <c r="LQI114" s="151"/>
      <c r="LQJ114" s="151"/>
      <c r="LQK114" s="151"/>
      <c r="LQL114" s="151"/>
      <c r="LQM114" s="151"/>
      <c r="LQN114" s="151"/>
      <c r="LQO114" s="151"/>
      <c r="LQP114" s="151"/>
      <c r="LQQ114" s="151"/>
      <c r="LQR114" s="151"/>
      <c r="LQS114" s="151"/>
      <c r="LQT114" s="151"/>
      <c r="LQU114" s="151"/>
      <c r="LQV114" s="151"/>
      <c r="LQW114" s="151"/>
      <c r="LQX114" s="151"/>
      <c r="LQY114" s="151"/>
      <c r="LQZ114" s="151"/>
      <c r="LRA114" s="151"/>
      <c r="LRB114" s="151"/>
      <c r="LRC114" s="151"/>
      <c r="LRD114" s="151"/>
      <c r="LRE114" s="151"/>
      <c r="LRF114" s="151"/>
      <c r="LRG114" s="151"/>
      <c r="LRH114" s="151"/>
      <c r="LRI114" s="151"/>
      <c r="LRJ114" s="151"/>
      <c r="LRK114" s="151"/>
      <c r="LRL114" s="151"/>
      <c r="LRM114" s="151"/>
      <c r="LRN114" s="151"/>
      <c r="LRO114" s="151"/>
      <c r="LRP114" s="151"/>
      <c r="LRQ114" s="151"/>
      <c r="LRR114" s="151"/>
      <c r="LRS114" s="151"/>
      <c r="LRT114" s="151"/>
      <c r="LRU114" s="151"/>
      <c r="LRV114" s="151"/>
      <c r="LRW114" s="151"/>
      <c r="LRX114" s="151"/>
      <c r="LRY114" s="151"/>
      <c r="LRZ114" s="151"/>
      <c r="LSA114" s="151"/>
      <c r="LSB114" s="151"/>
      <c r="LSC114" s="151"/>
      <c r="LSD114" s="151"/>
      <c r="LSE114" s="151"/>
      <c r="LSF114" s="151"/>
      <c r="LSG114" s="151"/>
      <c r="LSH114" s="151"/>
      <c r="LSI114" s="151"/>
      <c r="LSJ114" s="151"/>
      <c r="LSK114" s="151"/>
      <c r="LSL114" s="151"/>
      <c r="LSM114" s="151"/>
      <c r="LSN114" s="151"/>
      <c r="LSO114" s="151"/>
      <c r="LSP114" s="151"/>
      <c r="LSQ114" s="151"/>
      <c r="LSR114" s="151"/>
      <c r="LSS114" s="151"/>
      <c r="LST114" s="151"/>
      <c r="LSU114" s="151"/>
      <c r="LSV114" s="151"/>
      <c r="LSW114" s="151"/>
      <c r="LSX114" s="151"/>
      <c r="LSY114" s="151"/>
      <c r="LSZ114" s="151"/>
      <c r="LTA114" s="151"/>
      <c r="LTB114" s="151"/>
      <c r="LTC114" s="151"/>
      <c r="LTD114" s="151"/>
      <c r="LTE114" s="151"/>
      <c r="LTF114" s="151"/>
      <c r="LTG114" s="151"/>
      <c r="LTH114" s="151"/>
      <c r="LTI114" s="151"/>
      <c r="LTJ114" s="151"/>
      <c r="LTK114" s="151"/>
      <c r="LTL114" s="151"/>
      <c r="LTM114" s="151"/>
      <c r="LTN114" s="151"/>
      <c r="LTO114" s="151"/>
      <c r="LTP114" s="151"/>
      <c r="LTQ114" s="151"/>
      <c r="LTR114" s="151"/>
      <c r="LTS114" s="151"/>
      <c r="LTT114" s="151"/>
      <c r="LTU114" s="151"/>
      <c r="LTV114" s="151"/>
      <c r="LTW114" s="151"/>
      <c r="LTX114" s="151"/>
      <c r="LTY114" s="151"/>
      <c r="LTZ114" s="151"/>
      <c r="LUA114" s="151"/>
      <c r="LUB114" s="151"/>
      <c r="LUC114" s="151"/>
      <c r="LUD114" s="151"/>
      <c r="LUE114" s="151"/>
      <c r="LUF114" s="151"/>
      <c r="LUG114" s="151"/>
      <c r="LUH114" s="151"/>
      <c r="LUI114" s="151"/>
      <c r="LUJ114" s="151"/>
      <c r="LUK114" s="151"/>
      <c r="LUL114" s="151"/>
      <c r="LUM114" s="151"/>
      <c r="LUN114" s="151"/>
      <c r="LUO114" s="151"/>
      <c r="LUP114" s="151"/>
      <c r="LUQ114" s="151"/>
      <c r="LUR114" s="151"/>
      <c r="LUS114" s="151"/>
      <c r="LUT114" s="151"/>
      <c r="LUU114" s="151"/>
      <c r="LUV114" s="151"/>
      <c r="LUW114" s="151"/>
      <c r="LUX114" s="151"/>
      <c r="LUY114" s="151"/>
      <c r="LUZ114" s="151"/>
      <c r="LVA114" s="151"/>
      <c r="LVB114" s="151"/>
      <c r="LVC114" s="151"/>
      <c r="LVD114" s="151"/>
      <c r="LVE114" s="151"/>
      <c r="LVF114" s="151"/>
      <c r="LVG114" s="151"/>
      <c r="LVH114" s="151"/>
      <c r="LVI114" s="151"/>
      <c r="LVJ114" s="151"/>
      <c r="LVK114" s="151"/>
      <c r="LVL114" s="151"/>
      <c r="LVM114" s="151"/>
      <c r="LVN114" s="151"/>
      <c r="LVO114" s="151"/>
      <c r="LVP114" s="151"/>
      <c r="LVQ114" s="151"/>
      <c r="LVR114" s="151"/>
      <c r="LVS114" s="151"/>
      <c r="LVT114" s="151"/>
      <c r="LVU114" s="151"/>
      <c r="LVV114" s="151"/>
      <c r="LVW114" s="151"/>
      <c r="LVX114" s="151"/>
      <c r="LVY114" s="151"/>
      <c r="LVZ114" s="151"/>
      <c r="LWA114" s="151"/>
      <c r="LWB114" s="151"/>
      <c r="LWC114" s="151"/>
      <c r="LWD114" s="151"/>
      <c r="LWE114" s="151"/>
      <c r="LWF114" s="151"/>
      <c r="LWG114" s="151"/>
      <c r="LWH114" s="151"/>
      <c r="LWI114" s="151"/>
      <c r="LWJ114" s="151"/>
      <c r="LWK114" s="151"/>
      <c r="LWL114" s="151"/>
      <c r="LWM114" s="151"/>
      <c r="LWN114" s="151"/>
      <c r="LWO114" s="151"/>
      <c r="LWP114" s="151"/>
      <c r="LWQ114" s="151"/>
      <c r="LWR114" s="151"/>
      <c r="LWS114" s="151"/>
      <c r="LWT114" s="151"/>
      <c r="LWU114" s="151"/>
      <c r="LWV114" s="151"/>
      <c r="LWW114" s="151"/>
      <c r="LWX114" s="151"/>
      <c r="LWY114" s="151"/>
      <c r="LWZ114" s="151"/>
      <c r="LXA114" s="151"/>
      <c r="LXB114" s="151"/>
      <c r="LXC114" s="151"/>
      <c r="LXD114" s="151"/>
      <c r="LXE114" s="151"/>
      <c r="LXF114" s="151"/>
      <c r="LXG114" s="151"/>
      <c r="LXH114" s="151"/>
      <c r="LXI114" s="151"/>
      <c r="LXJ114" s="151"/>
      <c r="LXK114" s="151"/>
      <c r="LXL114" s="151"/>
      <c r="LXM114" s="151"/>
      <c r="LXN114" s="151"/>
      <c r="LXO114" s="151"/>
      <c r="LXP114" s="151"/>
      <c r="LXQ114" s="151"/>
      <c r="LXR114" s="151"/>
      <c r="LXS114" s="151"/>
      <c r="LXT114" s="151"/>
      <c r="LXU114" s="151"/>
      <c r="LXV114" s="151"/>
      <c r="LXW114" s="151"/>
      <c r="LXX114" s="151"/>
      <c r="LXY114" s="151"/>
      <c r="LXZ114" s="151"/>
      <c r="LYA114" s="151"/>
      <c r="LYB114" s="151"/>
      <c r="LYC114" s="151"/>
      <c r="LYD114" s="151"/>
      <c r="LYE114" s="151"/>
      <c r="LYF114" s="151"/>
      <c r="LYG114" s="151"/>
      <c r="LYH114" s="151"/>
      <c r="LYI114" s="151"/>
      <c r="LYJ114" s="151"/>
      <c r="LYK114" s="151"/>
      <c r="LYL114" s="151"/>
      <c r="LYM114" s="151"/>
      <c r="LYN114" s="151"/>
      <c r="LYO114" s="151"/>
      <c r="LYP114" s="151"/>
      <c r="LYQ114" s="151"/>
      <c r="LYR114" s="151"/>
      <c r="LYS114" s="151"/>
      <c r="LYT114" s="151"/>
      <c r="LYU114" s="151"/>
      <c r="LYV114" s="151"/>
      <c r="LYW114" s="151"/>
      <c r="LYX114" s="151"/>
      <c r="LYY114" s="151"/>
      <c r="LYZ114" s="151"/>
      <c r="LZA114" s="151"/>
      <c r="LZB114" s="151"/>
      <c r="LZC114" s="151"/>
      <c r="LZD114" s="151"/>
      <c r="LZE114" s="151"/>
      <c r="LZF114" s="151"/>
      <c r="LZG114" s="151"/>
      <c r="LZH114" s="151"/>
      <c r="LZI114" s="151"/>
      <c r="LZJ114" s="151"/>
      <c r="LZK114" s="151"/>
      <c r="LZL114" s="151"/>
      <c r="LZM114" s="151"/>
      <c r="LZN114" s="151"/>
      <c r="LZO114" s="151"/>
      <c r="LZP114" s="151"/>
      <c r="LZQ114" s="151"/>
      <c r="LZR114" s="151"/>
      <c r="LZS114" s="151"/>
      <c r="LZT114" s="151"/>
      <c r="LZU114" s="151"/>
      <c r="LZV114" s="151"/>
      <c r="LZW114" s="151"/>
      <c r="LZX114" s="151"/>
      <c r="LZY114" s="151"/>
      <c r="LZZ114" s="151"/>
      <c r="MAA114" s="151"/>
      <c r="MAB114" s="151"/>
      <c r="MAC114" s="151"/>
      <c r="MAD114" s="151"/>
      <c r="MAE114" s="151"/>
      <c r="MAF114" s="151"/>
      <c r="MAG114" s="151"/>
      <c r="MAH114" s="151"/>
      <c r="MAI114" s="151"/>
      <c r="MAJ114" s="151"/>
      <c r="MAK114" s="151"/>
      <c r="MAL114" s="151"/>
      <c r="MAM114" s="151"/>
      <c r="MAN114" s="151"/>
      <c r="MAO114" s="151"/>
      <c r="MAP114" s="151"/>
      <c r="MAQ114" s="151"/>
      <c r="MAR114" s="151"/>
      <c r="MAS114" s="151"/>
      <c r="MAT114" s="151"/>
      <c r="MAU114" s="151"/>
      <c r="MAV114" s="151"/>
      <c r="MAW114" s="151"/>
      <c r="MAX114" s="151"/>
      <c r="MAY114" s="151"/>
      <c r="MAZ114" s="151"/>
      <c r="MBA114" s="151"/>
      <c r="MBB114" s="151"/>
      <c r="MBC114" s="151"/>
      <c r="MBD114" s="151"/>
      <c r="MBE114" s="151"/>
      <c r="MBF114" s="151"/>
      <c r="MBG114" s="151"/>
      <c r="MBH114" s="151"/>
      <c r="MBI114" s="151"/>
      <c r="MBJ114" s="151"/>
      <c r="MBK114" s="151"/>
      <c r="MBL114" s="151"/>
      <c r="MBM114" s="151"/>
      <c r="MBN114" s="151"/>
      <c r="MBO114" s="151"/>
      <c r="MBP114" s="151"/>
      <c r="MBQ114" s="151"/>
      <c r="MBR114" s="151"/>
      <c r="MBS114" s="151"/>
      <c r="MBT114" s="151"/>
      <c r="MBU114" s="151"/>
      <c r="MBV114" s="151"/>
      <c r="MBW114" s="151"/>
      <c r="MBX114" s="151"/>
      <c r="MBY114" s="151"/>
      <c r="MBZ114" s="151"/>
      <c r="MCA114" s="151"/>
      <c r="MCB114" s="151"/>
      <c r="MCC114" s="151"/>
      <c r="MCD114" s="151"/>
      <c r="MCE114" s="151"/>
      <c r="MCF114" s="151"/>
      <c r="MCG114" s="151"/>
      <c r="MCH114" s="151"/>
      <c r="MCI114" s="151"/>
      <c r="MCJ114" s="151"/>
      <c r="MCK114" s="151"/>
      <c r="MCL114" s="151"/>
      <c r="MCM114" s="151"/>
      <c r="MCN114" s="151"/>
      <c r="MCO114" s="151"/>
      <c r="MCP114" s="151"/>
      <c r="MCQ114" s="151"/>
      <c r="MCR114" s="151"/>
      <c r="MCS114" s="151"/>
      <c r="MCT114" s="151"/>
      <c r="MCU114" s="151"/>
      <c r="MCV114" s="151"/>
      <c r="MCW114" s="151"/>
      <c r="MCX114" s="151"/>
      <c r="MCY114" s="151"/>
      <c r="MCZ114" s="151"/>
      <c r="MDA114" s="151"/>
      <c r="MDB114" s="151"/>
      <c r="MDC114" s="151"/>
      <c r="MDD114" s="151"/>
      <c r="MDE114" s="151"/>
      <c r="MDF114" s="151"/>
      <c r="MDG114" s="151"/>
      <c r="MDH114" s="151"/>
      <c r="MDI114" s="151"/>
      <c r="MDJ114" s="151"/>
      <c r="MDK114" s="151"/>
      <c r="MDL114" s="151"/>
      <c r="MDM114" s="151"/>
      <c r="MDN114" s="151"/>
      <c r="MDO114" s="151"/>
      <c r="MDP114" s="151"/>
      <c r="MDQ114" s="151"/>
      <c r="MDR114" s="151"/>
      <c r="MDS114" s="151"/>
      <c r="MDT114" s="151"/>
      <c r="MDU114" s="151"/>
      <c r="MDV114" s="151"/>
      <c r="MDW114" s="151"/>
      <c r="MDX114" s="151"/>
      <c r="MDY114" s="151"/>
      <c r="MDZ114" s="151"/>
      <c r="MEA114" s="151"/>
      <c r="MEB114" s="151"/>
      <c r="MEC114" s="151"/>
      <c r="MED114" s="151"/>
      <c r="MEE114" s="151"/>
      <c r="MEF114" s="151"/>
      <c r="MEG114" s="151"/>
      <c r="MEH114" s="151"/>
      <c r="MEI114" s="151"/>
      <c r="MEJ114" s="151"/>
      <c r="MEK114" s="151"/>
      <c r="MEL114" s="151"/>
      <c r="MEM114" s="151"/>
      <c r="MEN114" s="151"/>
      <c r="MEO114" s="151"/>
      <c r="MEP114" s="151"/>
      <c r="MEQ114" s="151"/>
      <c r="MER114" s="151"/>
      <c r="MES114" s="151"/>
      <c r="MET114" s="151"/>
      <c r="MEU114" s="151"/>
      <c r="MEV114" s="151"/>
      <c r="MEW114" s="151"/>
      <c r="MEX114" s="151"/>
      <c r="MEY114" s="151"/>
      <c r="MEZ114" s="151"/>
      <c r="MFA114" s="151"/>
      <c r="MFB114" s="151"/>
      <c r="MFC114" s="151"/>
      <c r="MFD114" s="151"/>
      <c r="MFE114" s="151"/>
      <c r="MFF114" s="151"/>
      <c r="MFG114" s="151"/>
      <c r="MFH114" s="151"/>
      <c r="MFI114" s="151"/>
      <c r="MFJ114" s="151"/>
      <c r="MFK114" s="151"/>
      <c r="MFL114" s="151"/>
      <c r="MFM114" s="151"/>
      <c r="MFN114" s="151"/>
      <c r="MFO114" s="151"/>
      <c r="MFP114" s="151"/>
      <c r="MFQ114" s="151"/>
      <c r="MFR114" s="151"/>
      <c r="MFS114" s="151"/>
      <c r="MFT114" s="151"/>
      <c r="MFU114" s="151"/>
      <c r="MFV114" s="151"/>
      <c r="MFW114" s="151"/>
      <c r="MFX114" s="151"/>
      <c r="MFY114" s="151"/>
      <c r="MFZ114" s="151"/>
      <c r="MGA114" s="151"/>
      <c r="MGB114" s="151"/>
      <c r="MGC114" s="151"/>
      <c r="MGD114" s="151"/>
      <c r="MGE114" s="151"/>
      <c r="MGF114" s="151"/>
      <c r="MGG114" s="151"/>
      <c r="MGH114" s="151"/>
      <c r="MGI114" s="151"/>
      <c r="MGJ114" s="151"/>
      <c r="MGK114" s="151"/>
      <c r="MGL114" s="151"/>
      <c r="MGM114" s="151"/>
      <c r="MGN114" s="151"/>
      <c r="MGO114" s="151"/>
      <c r="MGP114" s="151"/>
      <c r="MGQ114" s="151"/>
      <c r="MGR114" s="151"/>
      <c r="MGS114" s="151"/>
      <c r="MGT114" s="151"/>
      <c r="MGU114" s="151"/>
      <c r="MGV114" s="151"/>
      <c r="MGW114" s="151"/>
      <c r="MGX114" s="151"/>
      <c r="MGY114" s="151"/>
      <c r="MGZ114" s="151"/>
      <c r="MHA114" s="151"/>
      <c r="MHB114" s="151"/>
      <c r="MHC114" s="151"/>
      <c r="MHD114" s="151"/>
      <c r="MHE114" s="151"/>
      <c r="MHF114" s="151"/>
      <c r="MHG114" s="151"/>
      <c r="MHH114" s="151"/>
      <c r="MHI114" s="151"/>
      <c r="MHJ114" s="151"/>
      <c r="MHK114" s="151"/>
      <c r="MHL114" s="151"/>
      <c r="MHM114" s="151"/>
      <c r="MHN114" s="151"/>
      <c r="MHO114" s="151"/>
      <c r="MHP114" s="151"/>
      <c r="MHQ114" s="151"/>
      <c r="MHR114" s="151"/>
      <c r="MHS114" s="151"/>
      <c r="MHT114" s="151"/>
      <c r="MHU114" s="151"/>
      <c r="MHV114" s="151"/>
      <c r="MHW114" s="151"/>
      <c r="MHX114" s="151"/>
      <c r="MHY114" s="151"/>
      <c r="MHZ114" s="151"/>
      <c r="MIA114" s="151"/>
      <c r="MIB114" s="151"/>
      <c r="MIC114" s="151"/>
      <c r="MID114" s="151"/>
      <c r="MIE114" s="151"/>
      <c r="MIF114" s="151"/>
      <c r="MIG114" s="151"/>
      <c r="MIH114" s="151"/>
      <c r="MII114" s="151"/>
      <c r="MIJ114" s="151"/>
      <c r="MIK114" s="151"/>
      <c r="MIL114" s="151"/>
      <c r="MIM114" s="151"/>
      <c r="MIN114" s="151"/>
      <c r="MIO114" s="151"/>
      <c r="MIP114" s="151"/>
      <c r="MIQ114" s="151"/>
      <c r="MIR114" s="151"/>
      <c r="MIS114" s="151"/>
      <c r="MIT114" s="151"/>
      <c r="MIU114" s="151"/>
      <c r="MIV114" s="151"/>
      <c r="MIW114" s="151"/>
      <c r="MIX114" s="151"/>
      <c r="MIY114" s="151"/>
      <c r="MIZ114" s="151"/>
      <c r="MJA114" s="151"/>
      <c r="MJB114" s="151"/>
      <c r="MJC114" s="151"/>
      <c r="MJD114" s="151"/>
      <c r="MJE114" s="151"/>
      <c r="MJF114" s="151"/>
      <c r="MJG114" s="151"/>
      <c r="MJH114" s="151"/>
      <c r="MJI114" s="151"/>
      <c r="MJJ114" s="151"/>
      <c r="MJK114" s="151"/>
      <c r="MJL114" s="151"/>
      <c r="MJM114" s="151"/>
      <c r="MJN114" s="151"/>
      <c r="MJO114" s="151"/>
      <c r="MJP114" s="151"/>
      <c r="MJQ114" s="151"/>
      <c r="MJR114" s="151"/>
      <c r="MJS114" s="151"/>
      <c r="MJT114" s="151"/>
      <c r="MJU114" s="151"/>
      <c r="MJV114" s="151"/>
      <c r="MJW114" s="151"/>
      <c r="MJX114" s="151"/>
      <c r="MJY114" s="151"/>
      <c r="MJZ114" s="151"/>
      <c r="MKA114" s="151"/>
      <c r="MKB114" s="151"/>
      <c r="MKC114" s="151"/>
      <c r="MKD114" s="151"/>
      <c r="MKE114" s="151"/>
      <c r="MKF114" s="151"/>
      <c r="MKG114" s="151"/>
      <c r="MKH114" s="151"/>
      <c r="MKI114" s="151"/>
      <c r="MKJ114" s="151"/>
      <c r="MKK114" s="151"/>
      <c r="MKL114" s="151"/>
      <c r="MKM114" s="151"/>
      <c r="MKN114" s="151"/>
      <c r="MKO114" s="151"/>
      <c r="MKP114" s="151"/>
      <c r="MKQ114" s="151"/>
      <c r="MKR114" s="151"/>
      <c r="MKS114" s="151"/>
      <c r="MKT114" s="151"/>
      <c r="MKU114" s="151"/>
      <c r="MKV114" s="151"/>
      <c r="MKW114" s="151"/>
      <c r="MKX114" s="151"/>
      <c r="MKY114" s="151"/>
      <c r="MKZ114" s="151"/>
      <c r="MLA114" s="151"/>
      <c r="MLB114" s="151"/>
      <c r="MLC114" s="151"/>
      <c r="MLD114" s="151"/>
      <c r="MLE114" s="151"/>
      <c r="MLF114" s="151"/>
      <c r="MLG114" s="151"/>
      <c r="MLH114" s="151"/>
      <c r="MLI114" s="151"/>
      <c r="MLJ114" s="151"/>
      <c r="MLK114" s="151"/>
      <c r="MLL114" s="151"/>
      <c r="MLM114" s="151"/>
      <c r="MLN114" s="151"/>
      <c r="MLO114" s="151"/>
      <c r="MLP114" s="151"/>
      <c r="MLQ114" s="151"/>
      <c r="MLR114" s="151"/>
      <c r="MLS114" s="151"/>
      <c r="MLT114" s="151"/>
      <c r="MLU114" s="151"/>
      <c r="MLV114" s="151"/>
      <c r="MLW114" s="151"/>
      <c r="MLX114" s="151"/>
      <c r="MLY114" s="151"/>
      <c r="MLZ114" s="151"/>
      <c r="MMA114" s="151"/>
      <c r="MMB114" s="151"/>
      <c r="MMC114" s="151"/>
      <c r="MMD114" s="151"/>
      <c r="MME114" s="151"/>
      <c r="MMF114" s="151"/>
      <c r="MMG114" s="151"/>
      <c r="MMH114" s="151"/>
      <c r="MMI114" s="151"/>
      <c r="MMJ114" s="151"/>
      <c r="MMK114" s="151"/>
      <c r="MML114" s="151"/>
      <c r="MMM114" s="151"/>
      <c r="MMN114" s="151"/>
      <c r="MMO114" s="151"/>
      <c r="MMP114" s="151"/>
      <c r="MMQ114" s="151"/>
      <c r="MMR114" s="151"/>
      <c r="MMS114" s="151"/>
      <c r="MMT114" s="151"/>
      <c r="MMU114" s="151"/>
      <c r="MMV114" s="151"/>
      <c r="MMW114" s="151"/>
      <c r="MMX114" s="151"/>
      <c r="MMY114" s="151"/>
      <c r="MMZ114" s="151"/>
      <c r="MNA114" s="151"/>
      <c r="MNB114" s="151"/>
      <c r="MNC114" s="151"/>
      <c r="MND114" s="151"/>
      <c r="MNE114" s="151"/>
      <c r="MNF114" s="151"/>
      <c r="MNG114" s="151"/>
      <c r="MNH114" s="151"/>
      <c r="MNI114" s="151"/>
      <c r="MNJ114" s="151"/>
      <c r="MNK114" s="151"/>
      <c r="MNL114" s="151"/>
      <c r="MNM114" s="151"/>
      <c r="MNN114" s="151"/>
      <c r="MNO114" s="151"/>
      <c r="MNP114" s="151"/>
      <c r="MNQ114" s="151"/>
      <c r="MNR114" s="151"/>
      <c r="MNS114" s="151"/>
      <c r="MNT114" s="151"/>
      <c r="MNU114" s="151"/>
      <c r="MNV114" s="151"/>
      <c r="MNW114" s="151"/>
      <c r="MNX114" s="151"/>
      <c r="MNY114" s="151"/>
      <c r="MNZ114" s="151"/>
      <c r="MOA114" s="151"/>
      <c r="MOB114" s="151"/>
      <c r="MOC114" s="151"/>
      <c r="MOD114" s="151"/>
      <c r="MOE114" s="151"/>
      <c r="MOF114" s="151"/>
      <c r="MOG114" s="151"/>
      <c r="MOH114" s="151"/>
      <c r="MOI114" s="151"/>
      <c r="MOJ114" s="151"/>
      <c r="MOK114" s="151"/>
      <c r="MOL114" s="151"/>
      <c r="MOM114" s="151"/>
      <c r="MON114" s="151"/>
      <c r="MOO114" s="151"/>
      <c r="MOP114" s="151"/>
      <c r="MOQ114" s="151"/>
      <c r="MOR114" s="151"/>
      <c r="MOS114" s="151"/>
      <c r="MOT114" s="151"/>
      <c r="MOU114" s="151"/>
      <c r="MOV114" s="151"/>
      <c r="MOW114" s="151"/>
      <c r="MOX114" s="151"/>
      <c r="MOY114" s="151"/>
      <c r="MOZ114" s="151"/>
      <c r="MPA114" s="151"/>
      <c r="MPB114" s="151"/>
      <c r="MPC114" s="151"/>
      <c r="MPD114" s="151"/>
      <c r="MPE114" s="151"/>
      <c r="MPF114" s="151"/>
      <c r="MPG114" s="151"/>
      <c r="MPH114" s="151"/>
      <c r="MPI114" s="151"/>
      <c r="MPJ114" s="151"/>
      <c r="MPK114" s="151"/>
      <c r="MPL114" s="151"/>
      <c r="MPM114" s="151"/>
      <c r="MPN114" s="151"/>
      <c r="MPO114" s="151"/>
      <c r="MPP114" s="151"/>
      <c r="MPQ114" s="151"/>
      <c r="MPR114" s="151"/>
      <c r="MPS114" s="151"/>
      <c r="MPT114" s="151"/>
      <c r="MPU114" s="151"/>
      <c r="MPV114" s="151"/>
      <c r="MPW114" s="151"/>
      <c r="MPX114" s="151"/>
      <c r="MPY114" s="151"/>
      <c r="MPZ114" s="151"/>
      <c r="MQA114" s="151"/>
      <c r="MQB114" s="151"/>
      <c r="MQC114" s="151"/>
      <c r="MQD114" s="151"/>
      <c r="MQE114" s="151"/>
      <c r="MQF114" s="151"/>
      <c r="MQG114" s="151"/>
      <c r="MQH114" s="151"/>
      <c r="MQI114" s="151"/>
      <c r="MQJ114" s="151"/>
      <c r="MQK114" s="151"/>
      <c r="MQL114" s="151"/>
      <c r="MQM114" s="151"/>
      <c r="MQN114" s="151"/>
      <c r="MQO114" s="151"/>
      <c r="MQP114" s="151"/>
      <c r="MQQ114" s="151"/>
      <c r="MQR114" s="151"/>
      <c r="MQS114" s="151"/>
      <c r="MQT114" s="151"/>
      <c r="MQU114" s="151"/>
      <c r="MQV114" s="151"/>
      <c r="MQW114" s="151"/>
      <c r="MQX114" s="151"/>
      <c r="MQY114" s="151"/>
      <c r="MQZ114" s="151"/>
      <c r="MRA114" s="151"/>
      <c r="MRB114" s="151"/>
      <c r="MRC114" s="151"/>
      <c r="MRD114" s="151"/>
      <c r="MRE114" s="151"/>
      <c r="MRF114" s="151"/>
      <c r="MRG114" s="151"/>
      <c r="MRH114" s="151"/>
      <c r="MRI114" s="151"/>
      <c r="MRJ114" s="151"/>
      <c r="MRK114" s="151"/>
      <c r="MRL114" s="151"/>
      <c r="MRM114" s="151"/>
      <c r="MRN114" s="151"/>
      <c r="MRO114" s="151"/>
      <c r="MRP114" s="151"/>
      <c r="MRQ114" s="151"/>
      <c r="MRR114" s="151"/>
      <c r="MRS114" s="151"/>
      <c r="MRT114" s="151"/>
      <c r="MRU114" s="151"/>
      <c r="MRV114" s="151"/>
      <c r="MRW114" s="151"/>
      <c r="MRX114" s="151"/>
      <c r="MRY114" s="151"/>
      <c r="MRZ114" s="151"/>
      <c r="MSA114" s="151"/>
      <c r="MSB114" s="151"/>
      <c r="MSC114" s="151"/>
      <c r="MSD114" s="151"/>
      <c r="MSE114" s="151"/>
      <c r="MSF114" s="151"/>
      <c r="MSG114" s="151"/>
      <c r="MSH114" s="151"/>
      <c r="MSI114" s="151"/>
      <c r="MSJ114" s="151"/>
      <c r="MSK114" s="151"/>
      <c r="MSL114" s="151"/>
      <c r="MSM114" s="151"/>
      <c r="MSN114" s="151"/>
      <c r="MSO114" s="151"/>
      <c r="MSP114" s="151"/>
      <c r="MSQ114" s="151"/>
      <c r="MSR114" s="151"/>
      <c r="MSS114" s="151"/>
      <c r="MST114" s="151"/>
      <c r="MSU114" s="151"/>
      <c r="MSV114" s="151"/>
      <c r="MSW114" s="151"/>
      <c r="MSX114" s="151"/>
      <c r="MSY114" s="151"/>
      <c r="MSZ114" s="151"/>
      <c r="MTA114" s="151"/>
      <c r="MTB114" s="151"/>
      <c r="MTC114" s="151"/>
      <c r="MTD114" s="151"/>
      <c r="MTE114" s="151"/>
      <c r="MTF114" s="151"/>
      <c r="MTG114" s="151"/>
      <c r="MTH114" s="151"/>
      <c r="MTI114" s="151"/>
      <c r="MTJ114" s="151"/>
      <c r="MTK114" s="151"/>
      <c r="MTL114" s="151"/>
      <c r="MTM114" s="151"/>
      <c r="MTN114" s="151"/>
      <c r="MTO114" s="151"/>
      <c r="MTP114" s="151"/>
      <c r="MTQ114" s="151"/>
      <c r="MTR114" s="151"/>
      <c r="MTS114" s="151"/>
      <c r="MTT114" s="151"/>
      <c r="MTU114" s="151"/>
      <c r="MTV114" s="151"/>
      <c r="MTW114" s="151"/>
      <c r="MTX114" s="151"/>
      <c r="MTY114" s="151"/>
      <c r="MTZ114" s="151"/>
      <c r="MUA114" s="151"/>
      <c r="MUB114" s="151"/>
      <c r="MUC114" s="151"/>
      <c r="MUD114" s="151"/>
      <c r="MUE114" s="151"/>
      <c r="MUF114" s="151"/>
      <c r="MUG114" s="151"/>
      <c r="MUH114" s="151"/>
      <c r="MUI114" s="151"/>
      <c r="MUJ114" s="151"/>
      <c r="MUK114" s="151"/>
      <c r="MUL114" s="151"/>
      <c r="MUM114" s="151"/>
      <c r="MUN114" s="151"/>
      <c r="MUO114" s="151"/>
      <c r="MUP114" s="151"/>
      <c r="MUQ114" s="151"/>
      <c r="MUR114" s="151"/>
      <c r="MUS114" s="151"/>
      <c r="MUT114" s="151"/>
      <c r="MUU114" s="151"/>
      <c r="MUV114" s="151"/>
      <c r="MUW114" s="151"/>
      <c r="MUX114" s="151"/>
      <c r="MUY114" s="151"/>
      <c r="MUZ114" s="151"/>
      <c r="MVA114" s="151"/>
      <c r="MVB114" s="151"/>
      <c r="MVC114" s="151"/>
      <c r="MVD114" s="151"/>
      <c r="MVE114" s="151"/>
      <c r="MVF114" s="151"/>
      <c r="MVG114" s="151"/>
      <c r="MVH114" s="151"/>
      <c r="MVI114" s="151"/>
      <c r="MVJ114" s="151"/>
      <c r="MVK114" s="151"/>
      <c r="MVL114" s="151"/>
      <c r="MVM114" s="151"/>
      <c r="MVN114" s="151"/>
      <c r="MVO114" s="151"/>
      <c r="MVP114" s="151"/>
      <c r="MVQ114" s="151"/>
      <c r="MVR114" s="151"/>
      <c r="MVS114" s="151"/>
      <c r="MVT114" s="151"/>
      <c r="MVU114" s="151"/>
      <c r="MVV114" s="151"/>
      <c r="MVW114" s="151"/>
      <c r="MVX114" s="151"/>
      <c r="MVY114" s="151"/>
      <c r="MVZ114" s="151"/>
      <c r="MWA114" s="151"/>
      <c r="MWB114" s="151"/>
      <c r="MWC114" s="151"/>
      <c r="MWD114" s="151"/>
      <c r="MWE114" s="151"/>
      <c r="MWF114" s="151"/>
      <c r="MWG114" s="151"/>
      <c r="MWH114" s="151"/>
      <c r="MWI114" s="151"/>
      <c r="MWJ114" s="151"/>
      <c r="MWK114" s="151"/>
      <c r="MWL114" s="151"/>
      <c r="MWM114" s="151"/>
      <c r="MWN114" s="151"/>
      <c r="MWO114" s="151"/>
      <c r="MWP114" s="151"/>
      <c r="MWQ114" s="151"/>
      <c r="MWR114" s="151"/>
      <c r="MWS114" s="151"/>
      <c r="MWT114" s="151"/>
      <c r="MWU114" s="151"/>
      <c r="MWV114" s="151"/>
      <c r="MWW114" s="151"/>
      <c r="MWX114" s="151"/>
      <c r="MWY114" s="151"/>
      <c r="MWZ114" s="151"/>
      <c r="MXA114" s="151"/>
      <c r="MXB114" s="151"/>
      <c r="MXC114" s="151"/>
      <c r="MXD114" s="151"/>
      <c r="MXE114" s="151"/>
      <c r="MXF114" s="151"/>
      <c r="MXG114" s="151"/>
      <c r="MXH114" s="151"/>
      <c r="MXI114" s="151"/>
      <c r="MXJ114" s="151"/>
      <c r="MXK114" s="151"/>
      <c r="MXL114" s="151"/>
      <c r="MXM114" s="151"/>
      <c r="MXN114" s="151"/>
      <c r="MXO114" s="151"/>
      <c r="MXP114" s="151"/>
      <c r="MXQ114" s="151"/>
      <c r="MXR114" s="151"/>
      <c r="MXS114" s="151"/>
      <c r="MXT114" s="151"/>
      <c r="MXU114" s="151"/>
      <c r="MXV114" s="151"/>
      <c r="MXW114" s="151"/>
      <c r="MXX114" s="151"/>
      <c r="MXY114" s="151"/>
      <c r="MXZ114" s="151"/>
      <c r="MYA114" s="151"/>
      <c r="MYB114" s="151"/>
      <c r="MYC114" s="151"/>
      <c r="MYD114" s="151"/>
      <c r="MYE114" s="151"/>
      <c r="MYF114" s="151"/>
      <c r="MYG114" s="151"/>
      <c r="MYH114" s="151"/>
      <c r="MYI114" s="151"/>
      <c r="MYJ114" s="151"/>
      <c r="MYK114" s="151"/>
      <c r="MYL114" s="151"/>
      <c r="MYM114" s="151"/>
      <c r="MYN114" s="151"/>
      <c r="MYO114" s="151"/>
      <c r="MYP114" s="151"/>
      <c r="MYQ114" s="151"/>
      <c r="MYR114" s="151"/>
      <c r="MYS114" s="151"/>
      <c r="MYT114" s="151"/>
      <c r="MYU114" s="151"/>
      <c r="MYV114" s="151"/>
      <c r="MYW114" s="151"/>
      <c r="MYX114" s="151"/>
      <c r="MYY114" s="151"/>
      <c r="MYZ114" s="151"/>
      <c r="MZA114" s="151"/>
      <c r="MZB114" s="151"/>
      <c r="MZC114" s="151"/>
      <c r="MZD114" s="151"/>
      <c r="MZE114" s="151"/>
      <c r="MZF114" s="151"/>
      <c r="MZG114" s="151"/>
      <c r="MZH114" s="151"/>
      <c r="MZI114" s="151"/>
      <c r="MZJ114" s="151"/>
      <c r="MZK114" s="151"/>
      <c r="MZL114" s="151"/>
      <c r="MZM114" s="151"/>
      <c r="MZN114" s="151"/>
      <c r="MZO114" s="151"/>
      <c r="MZP114" s="151"/>
      <c r="MZQ114" s="151"/>
      <c r="MZR114" s="151"/>
      <c r="MZS114" s="151"/>
      <c r="MZT114" s="151"/>
      <c r="MZU114" s="151"/>
      <c r="MZV114" s="151"/>
      <c r="MZW114" s="151"/>
      <c r="MZX114" s="151"/>
      <c r="MZY114" s="151"/>
      <c r="MZZ114" s="151"/>
      <c r="NAA114" s="151"/>
      <c r="NAB114" s="151"/>
      <c r="NAC114" s="151"/>
      <c r="NAD114" s="151"/>
      <c r="NAE114" s="151"/>
      <c r="NAF114" s="151"/>
      <c r="NAG114" s="151"/>
      <c r="NAH114" s="151"/>
      <c r="NAI114" s="151"/>
      <c r="NAJ114" s="151"/>
      <c r="NAK114" s="151"/>
      <c r="NAL114" s="151"/>
      <c r="NAM114" s="151"/>
      <c r="NAN114" s="151"/>
      <c r="NAO114" s="151"/>
      <c r="NAP114" s="151"/>
      <c r="NAQ114" s="151"/>
      <c r="NAR114" s="151"/>
      <c r="NAS114" s="151"/>
      <c r="NAT114" s="151"/>
      <c r="NAU114" s="151"/>
      <c r="NAV114" s="151"/>
      <c r="NAW114" s="151"/>
      <c r="NAX114" s="151"/>
      <c r="NAY114" s="151"/>
      <c r="NAZ114" s="151"/>
      <c r="NBA114" s="151"/>
      <c r="NBB114" s="151"/>
      <c r="NBC114" s="151"/>
      <c r="NBD114" s="151"/>
      <c r="NBE114" s="151"/>
      <c r="NBF114" s="151"/>
      <c r="NBG114" s="151"/>
      <c r="NBH114" s="151"/>
      <c r="NBI114" s="151"/>
      <c r="NBJ114" s="151"/>
      <c r="NBK114" s="151"/>
      <c r="NBL114" s="151"/>
      <c r="NBM114" s="151"/>
      <c r="NBN114" s="151"/>
      <c r="NBO114" s="151"/>
      <c r="NBP114" s="151"/>
      <c r="NBQ114" s="151"/>
      <c r="NBR114" s="151"/>
      <c r="NBS114" s="151"/>
      <c r="NBT114" s="151"/>
      <c r="NBU114" s="151"/>
      <c r="NBV114" s="151"/>
      <c r="NBW114" s="151"/>
      <c r="NBX114" s="151"/>
      <c r="NBY114" s="151"/>
      <c r="NBZ114" s="151"/>
      <c r="NCA114" s="151"/>
      <c r="NCB114" s="151"/>
      <c r="NCC114" s="151"/>
      <c r="NCD114" s="151"/>
      <c r="NCE114" s="151"/>
      <c r="NCF114" s="151"/>
      <c r="NCG114" s="151"/>
      <c r="NCH114" s="151"/>
      <c r="NCI114" s="151"/>
      <c r="NCJ114" s="151"/>
      <c r="NCK114" s="151"/>
      <c r="NCL114" s="151"/>
      <c r="NCM114" s="151"/>
      <c r="NCN114" s="151"/>
      <c r="NCO114" s="151"/>
      <c r="NCP114" s="151"/>
      <c r="NCQ114" s="151"/>
      <c r="NCR114" s="151"/>
      <c r="NCS114" s="151"/>
      <c r="NCT114" s="151"/>
      <c r="NCU114" s="151"/>
      <c r="NCV114" s="151"/>
      <c r="NCW114" s="151"/>
      <c r="NCX114" s="151"/>
      <c r="NCY114" s="151"/>
      <c r="NCZ114" s="151"/>
      <c r="NDA114" s="151"/>
      <c r="NDB114" s="151"/>
      <c r="NDC114" s="151"/>
      <c r="NDD114" s="151"/>
      <c r="NDE114" s="151"/>
      <c r="NDF114" s="151"/>
      <c r="NDG114" s="151"/>
      <c r="NDH114" s="151"/>
      <c r="NDI114" s="151"/>
      <c r="NDJ114" s="151"/>
      <c r="NDK114" s="151"/>
      <c r="NDL114" s="151"/>
      <c r="NDM114" s="151"/>
      <c r="NDN114" s="151"/>
      <c r="NDO114" s="151"/>
      <c r="NDP114" s="151"/>
      <c r="NDQ114" s="151"/>
      <c r="NDR114" s="151"/>
      <c r="NDS114" s="151"/>
      <c r="NDT114" s="151"/>
      <c r="NDU114" s="151"/>
      <c r="NDV114" s="151"/>
      <c r="NDW114" s="151"/>
      <c r="NDX114" s="151"/>
      <c r="NDY114" s="151"/>
      <c r="NDZ114" s="151"/>
      <c r="NEA114" s="151"/>
      <c r="NEB114" s="151"/>
      <c r="NEC114" s="151"/>
      <c r="NED114" s="151"/>
      <c r="NEE114" s="151"/>
      <c r="NEF114" s="151"/>
      <c r="NEG114" s="151"/>
      <c r="NEH114" s="151"/>
      <c r="NEI114" s="151"/>
      <c r="NEJ114" s="151"/>
      <c r="NEK114" s="151"/>
      <c r="NEL114" s="151"/>
      <c r="NEM114" s="151"/>
      <c r="NEN114" s="151"/>
      <c r="NEO114" s="151"/>
      <c r="NEP114" s="151"/>
      <c r="NEQ114" s="151"/>
      <c r="NER114" s="151"/>
      <c r="NES114" s="151"/>
      <c r="NET114" s="151"/>
      <c r="NEU114" s="151"/>
      <c r="NEV114" s="151"/>
      <c r="NEW114" s="151"/>
      <c r="NEX114" s="151"/>
      <c r="NEY114" s="151"/>
      <c r="NEZ114" s="151"/>
      <c r="NFA114" s="151"/>
      <c r="NFB114" s="151"/>
      <c r="NFC114" s="151"/>
      <c r="NFD114" s="151"/>
      <c r="NFE114" s="151"/>
      <c r="NFF114" s="151"/>
      <c r="NFG114" s="151"/>
      <c r="NFH114" s="151"/>
      <c r="NFI114" s="151"/>
      <c r="NFJ114" s="151"/>
      <c r="NFK114" s="151"/>
      <c r="NFL114" s="151"/>
      <c r="NFM114" s="151"/>
      <c r="NFN114" s="151"/>
      <c r="NFO114" s="151"/>
      <c r="NFP114" s="151"/>
      <c r="NFQ114" s="151"/>
      <c r="NFR114" s="151"/>
      <c r="NFS114" s="151"/>
      <c r="NFT114" s="151"/>
      <c r="NFU114" s="151"/>
      <c r="NFV114" s="151"/>
      <c r="NFW114" s="151"/>
      <c r="NFX114" s="151"/>
      <c r="NFY114" s="151"/>
      <c r="NFZ114" s="151"/>
      <c r="NGA114" s="151"/>
      <c r="NGB114" s="151"/>
      <c r="NGC114" s="151"/>
      <c r="NGD114" s="151"/>
      <c r="NGE114" s="151"/>
      <c r="NGF114" s="151"/>
      <c r="NGG114" s="151"/>
      <c r="NGH114" s="151"/>
      <c r="NGI114" s="151"/>
      <c r="NGJ114" s="151"/>
      <c r="NGK114" s="151"/>
      <c r="NGL114" s="151"/>
      <c r="NGM114" s="151"/>
      <c r="NGN114" s="151"/>
      <c r="NGO114" s="151"/>
      <c r="NGP114" s="151"/>
      <c r="NGQ114" s="151"/>
      <c r="NGR114" s="151"/>
      <c r="NGS114" s="151"/>
      <c r="NGT114" s="151"/>
      <c r="NGU114" s="151"/>
      <c r="NGV114" s="151"/>
      <c r="NGW114" s="151"/>
      <c r="NGX114" s="151"/>
      <c r="NGY114" s="151"/>
      <c r="NGZ114" s="151"/>
      <c r="NHA114" s="151"/>
      <c r="NHB114" s="151"/>
      <c r="NHC114" s="151"/>
      <c r="NHD114" s="151"/>
      <c r="NHE114" s="151"/>
      <c r="NHF114" s="151"/>
      <c r="NHG114" s="151"/>
      <c r="NHH114" s="151"/>
      <c r="NHI114" s="151"/>
      <c r="NHJ114" s="151"/>
      <c r="NHK114" s="151"/>
      <c r="NHL114" s="151"/>
      <c r="NHM114" s="151"/>
      <c r="NHN114" s="151"/>
      <c r="NHO114" s="151"/>
      <c r="NHP114" s="151"/>
      <c r="NHQ114" s="151"/>
      <c r="NHR114" s="151"/>
      <c r="NHS114" s="151"/>
      <c r="NHT114" s="151"/>
      <c r="NHU114" s="151"/>
      <c r="NHV114" s="151"/>
      <c r="NHW114" s="151"/>
      <c r="NHX114" s="151"/>
      <c r="NHY114" s="151"/>
      <c r="NHZ114" s="151"/>
      <c r="NIA114" s="151"/>
      <c r="NIB114" s="151"/>
      <c r="NIC114" s="151"/>
      <c r="NID114" s="151"/>
      <c r="NIE114" s="151"/>
      <c r="NIF114" s="151"/>
      <c r="NIG114" s="151"/>
      <c r="NIH114" s="151"/>
      <c r="NII114" s="151"/>
      <c r="NIJ114" s="151"/>
      <c r="NIK114" s="151"/>
      <c r="NIL114" s="151"/>
      <c r="NIM114" s="151"/>
      <c r="NIN114" s="151"/>
      <c r="NIO114" s="151"/>
      <c r="NIP114" s="151"/>
      <c r="NIQ114" s="151"/>
      <c r="NIR114" s="151"/>
      <c r="NIS114" s="151"/>
      <c r="NIT114" s="151"/>
      <c r="NIU114" s="151"/>
      <c r="NIV114" s="151"/>
      <c r="NIW114" s="151"/>
      <c r="NIX114" s="151"/>
      <c r="NIY114" s="151"/>
      <c r="NIZ114" s="151"/>
      <c r="NJA114" s="151"/>
      <c r="NJB114" s="151"/>
      <c r="NJC114" s="151"/>
      <c r="NJD114" s="151"/>
      <c r="NJE114" s="151"/>
      <c r="NJF114" s="151"/>
      <c r="NJG114" s="151"/>
      <c r="NJH114" s="151"/>
      <c r="NJI114" s="151"/>
      <c r="NJJ114" s="151"/>
      <c r="NJK114" s="151"/>
      <c r="NJL114" s="151"/>
      <c r="NJM114" s="151"/>
      <c r="NJN114" s="151"/>
      <c r="NJO114" s="151"/>
      <c r="NJP114" s="151"/>
      <c r="NJQ114" s="151"/>
      <c r="NJR114" s="151"/>
      <c r="NJS114" s="151"/>
      <c r="NJT114" s="151"/>
      <c r="NJU114" s="151"/>
      <c r="NJV114" s="151"/>
      <c r="NJW114" s="151"/>
      <c r="NJX114" s="151"/>
      <c r="NJY114" s="151"/>
      <c r="NJZ114" s="151"/>
      <c r="NKA114" s="151"/>
      <c r="NKB114" s="151"/>
      <c r="NKC114" s="151"/>
      <c r="NKD114" s="151"/>
      <c r="NKE114" s="151"/>
      <c r="NKF114" s="151"/>
      <c r="NKG114" s="151"/>
      <c r="NKH114" s="151"/>
      <c r="NKI114" s="151"/>
      <c r="NKJ114" s="151"/>
      <c r="NKK114" s="151"/>
      <c r="NKL114" s="151"/>
      <c r="NKM114" s="151"/>
      <c r="NKN114" s="151"/>
      <c r="NKO114" s="151"/>
      <c r="NKP114" s="151"/>
      <c r="NKQ114" s="151"/>
      <c r="NKR114" s="151"/>
      <c r="NKS114" s="151"/>
      <c r="NKT114" s="151"/>
      <c r="NKU114" s="151"/>
      <c r="NKV114" s="151"/>
      <c r="NKW114" s="151"/>
      <c r="NKX114" s="151"/>
      <c r="NKY114" s="151"/>
      <c r="NKZ114" s="151"/>
      <c r="NLA114" s="151"/>
      <c r="NLB114" s="151"/>
      <c r="NLC114" s="151"/>
      <c r="NLD114" s="151"/>
      <c r="NLE114" s="151"/>
      <c r="NLF114" s="151"/>
      <c r="NLG114" s="151"/>
      <c r="NLH114" s="151"/>
      <c r="NLI114" s="151"/>
      <c r="NLJ114" s="151"/>
      <c r="NLK114" s="151"/>
      <c r="NLL114" s="151"/>
      <c r="NLM114" s="151"/>
      <c r="NLN114" s="151"/>
      <c r="NLO114" s="151"/>
      <c r="NLP114" s="151"/>
      <c r="NLQ114" s="151"/>
      <c r="NLR114" s="151"/>
      <c r="NLS114" s="151"/>
      <c r="NLT114" s="151"/>
      <c r="NLU114" s="151"/>
      <c r="NLV114" s="151"/>
      <c r="NLW114" s="151"/>
      <c r="NLX114" s="151"/>
      <c r="NLY114" s="151"/>
      <c r="NLZ114" s="151"/>
      <c r="NMA114" s="151"/>
      <c r="NMB114" s="151"/>
      <c r="NMC114" s="151"/>
      <c r="NMD114" s="151"/>
      <c r="NME114" s="151"/>
      <c r="NMF114" s="151"/>
      <c r="NMG114" s="151"/>
      <c r="NMH114" s="151"/>
      <c r="NMI114" s="151"/>
      <c r="NMJ114" s="151"/>
      <c r="NMK114" s="151"/>
      <c r="NML114" s="151"/>
      <c r="NMM114" s="151"/>
      <c r="NMN114" s="151"/>
      <c r="NMO114" s="151"/>
      <c r="NMP114" s="151"/>
      <c r="NMQ114" s="151"/>
      <c r="NMR114" s="151"/>
      <c r="NMS114" s="151"/>
      <c r="NMT114" s="151"/>
      <c r="NMU114" s="151"/>
      <c r="NMV114" s="151"/>
      <c r="NMW114" s="151"/>
      <c r="NMX114" s="151"/>
      <c r="NMY114" s="151"/>
      <c r="NMZ114" s="151"/>
      <c r="NNA114" s="151"/>
      <c r="NNB114" s="151"/>
      <c r="NNC114" s="151"/>
      <c r="NND114" s="151"/>
      <c r="NNE114" s="151"/>
      <c r="NNF114" s="151"/>
      <c r="NNG114" s="151"/>
      <c r="NNH114" s="151"/>
      <c r="NNI114" s="151"/>
      <c r="NNJ114" s="151"/>
      <c r="NNK114" s="151"/>
      <c r="NNL114" s="151"/>
      <c r="NNM114" s="151"/>
      <c r="NNN114" s="151"/>
      <c r="NNO114" s="151"/>
      <c r="NNP114" s="151"/>
      <c r="NNQ114" s="151"/>
      <c r="NNR114" s="151"/>
      <c r="NNS114" s="151"/>
      <c r="NNT114" s="151"/>
      <c r="NNU114" s="151"/>
      <c r="NNV114" s="151"/>
      <c r="NNW114" s="151"/>
      <c r="NNX114" s="151"/>
      <c r="NNY114" s="151"/>
      <c r="NNZ114" s="151"/>
      <c r="NOA114" s="151"/>
      <c r="NOB114" s="151"/>
      <c r="NOC114" s="151"/>
      <c r="NOD114" s="151"/>
      <c r="NOE114" s="151"/>
      <c r="NOF114" s="151"/>
      <c r="NOG114" s="151"/>
      <c r="NOH114" s="151"/>
      <c r="NOI114" s="151"/>
      <c r="NOJ114" s="151"/>
      <c r="NOK114" s="151"/>
      <c r="NOL114" s="151"/>
      <c r="NOM114" s="151"/>
      <c r="NON114" s="151"/>
      <c r="NOO114" s="151"/>
      <c r="NOP114" s="151"/>
      <c r="NOQ114" s="151"/>
      <c r="NOR114" s="151"/>
      <c r="NOS114" s="151"/>
      <c r="NOT114" s="151"/>
      <c r="NOU114" s="151"/>
      <c r="NOV114" s="151"/>
      <c r="NOW114" s="151"/>
      <c r="NOX114" s="151"/>
      <c r="NOY114" s="151"/>
      <c r="NOZ114" s="151"/>
      <c r="NPA114" s="151"/>
      <c r="NPB114" s="151"/>
      <c r="NPC114" s="151"/>
      <c r="NPD114" s="151"/>
      <c r="NPE114" s="151"/>
      <c r="NPF114" s="151"/>
      <c r="NPG114" s="151"/>
      <c r="NPH114" s="151"/>
      <c r="NPI114" s="151"/>
      <c r="NPJ114" s="151"/>
      <c r="NPK114" s="151"/>
      <c r="NPL114" s="151"/>
      <c r="NPM114" s="151"/>
      <c r="NPN114" s="151"/>
      <c r="NPO114" s="151"/>
      <c r="NPP114" s="151"/>
      <c r="NPQ114" s="151"/>
      <c r="NPR114" s="151"/>
      <c r="NPS114" s="151"/>
      <c r="NPT114" s="151"/>
      <c r="NPU114" s="151"/>
      <c r="NPV114" s="151"/>
      <c r="NPW114" s="151"/>
      <c r="NPX114" s="151"/>
      <c r="NPY114" s="151"/>
      <c r="NPZ114" s="151"/>
      <c r="NQA114" s="151"/>
      <c r="NQB114" s="151"/>
      <c r="NQC114" s="151"/>
      <c r="NQD114" s="151"/>
      <c r="NQE114" s="151"/>
      <c r="NQF114" s="151"/>
      <c r="NQG114" s="151"/>
      <c r="NQH114" s="151"/>
      <c r="NQI114" s="151"/>
      <c r="NQJ114" s="151"/>
      <c r="NQK114" s="151"/>
      <c r="NQL114" s="151"/>
      <c r="NQM114" s="151"/>
      <c r="NQN114" s="151"/>
      <c r="NQO114" s="151"/>
      <c r="NQP114" s="151"/>
      <c r="NQQ114" s="151"/>
      <c r="NQR114" s="151"/>
      <c r="NQS114" s="151"/>
      <c r="NQT114" s="151"/>
      <c r="NQU114" s="151"/>
      <c r="NQV114" s="151"/>
      <c r="NQW114" s="151"/>
      <c r="NQX114" s="151"/>
      <c r="NQY114" s="151"/>
      <c r="NQZ114" s="151"/>
      <c r="NRA114" s="151"/>
      <c r="NRB114" s="151"/>
      <c r="NRC114" s="151"/>
      <c r="NRD114" s="151"/>
      <c r="NRE114" s="151"/>
      <c r="NRF114" s="151"/>
      <c r="NRG114" s="151"/>
      <c r="NRH114" s="151"/>
      <c r="NRI114" s="151"/>
      <c r="NRJ114" s="151"/>
      <c r="NRK114" s="151"/>
      <c r="NRL114" s="151"/>
      <c r="NRM114" s="151"/>
      <c r="NRN114" s="151"/>
      <c r="NRO114" s="151"/>
      <c r="NRP114" s="151"/>
      <c r="NRQ114" s="151"/>
      <c r="NRR114" s="151"/>
      <c r="NRS114" s="151"/>
      <c r="NRT114" s="151"/>
      <c r="NRU114" s="151"/>
      <c r="NRV114" s="151"/>
      <c r="NRW114" s="151"/>
      <c r="NRX114" s="151"/>
      <c r="NRY114" s="151"/>
      <c r="NRZ114" s="151"/>
      <c r="NSA114" s="151"/>
      <c r="NSB114" s="151"/>
      <c r="NSC114" s="151"/>
      <c r="NSD114" s="151"/>
      <c r="NSE114" s="151"/>
      <c r="NSF114" s="151"/>
      <c r="NSG114" s="151"/>
      <c r="NSH114" s="151"/>
      <c r="NSI114" s="151"/>
      <c r="NSJ114" s="151"/>
      <c r="NSK114" s="151"/>
      <c r="NSL114" s="151"/>
      <c r="NSM114" s="151"/>
      <c r="NSN114" s="151"/>
      <c r="NSO114" s="151"/>
      <c r="NSP114" s="151"/>
      <c r="NSQ114" s="151"/>
      <c r="NSR114" s="151"/>
      <c r="NSS114" s="151"/>
      <c r="NST114" s="151"/>
      <c r="NSU114" s="151"/>
      <c r="NSV114" s="151"/>
      <c r="NSW114" s="151"/>
      <c r="NSX114" s="151"/>
      <c r="NSY114" s="151"/>
      <c r="NSZ114" s="151"/>
      <c r="NTA114" s="151"/>
      <c r="NTB114" s="151"/>
      <c r="NTC114" s="151"/>
      <c r="NTD114" s="151"/>
      <c r="NTE114" s="151"/>
      <c r="NTF114" s="151"/>
      <c r="NTG114" s="151"/>
      <c r="NTH114" s="151"/>
      <c r="NTI114" s="151"/>
      <c r="NTJ114" s="151"/>
      <c r="NTK114" s="151"/>
      <c r="NTL114" s="151"/>
      <c r="NTM114" s="151"/>
      <c r="NTN114" s="151"/>
      <c r="NTO114" s="151"/>
      <c r="NTP114" s="151"/>
      <c r="NTQ114" s="151"/>
      <c r="NTR114" s="151"/>
      <c r="NTS114" s="151"/>
      <c r="NTT114" s="151"/>
      <c r="NTU114" s="151"/>
      <c r="NTV114" s="151"/>
      <c r="NTW114" s="151"/>
      <c r="NTX114" s="151"/>
      <c r="NTY114" s="151"/>
      <c r="NTZ114" s="151"/>
      <c r="NUA114" s="151"/>
      <c r="NUB114" s="151"/>
      <c r="NUC114" s="151"/>
      <c r="NUD114" s="151"/>
      <c r="NUE114" s="151"/>
      <c r="NUF114" s="151"/>
      <c r="NUG114" s="151"/>
      <c r="NUH114" s="151"/>
      <c r="NUI114" s="151"/>
      <c r="NUJ114" s="151"/>
      <c r="NUK114" s="151"/>
      <c r="NUL114" s="151"/>
      <c r="NUM114" s="151"/>
      <c r="NUN114" s="151"/>
      <c r="NUO114" s="151"/>
      <c r="NUP114" s="151"/>
      <c r="NUQ114" s="151"/>
      <c r="NUR114" s="151"/>
      <c r="NUS114" s="151"/>
      <c r="NUT114" s="151"/>
      <c r="NUU114" s="151"/>
      <c r="NUV114" s="151"/>
      <c r="NUW114" s="151"/>
      <c r="NUX114" s="151"/>
      <c r="NUY114" s="151"/>
      <c r="NUZ114" s="151"/>
      <c r="NVA114" s="151"/>
      <c r="NVB114" s="151"/>
      <c r="NVC114" s="151"/>
      <c r="NVD114" s="151"/>
      <c r="NVE114" s="151"/>
      <c r="NVF114" s="151"/>
      <c r="NVG114" s="151"/>
      <c r="NVH114" s="151"/>
      <c r="NVI114" s="151"/>
      <c r="NVJ114" s="151"/>
      <c r="NVK114" s="151"/>
      <c r="NVL114" s="151"/>
      <c r="NVM114" s="151"/>
      <c r="NVN114" s="151"/>
      <c r="NVO114" s="151"/>
      <c r="NVP114" s="151"/>
      <c r="NVQ114" s="151"/>
      <c r="NVR114" s="151"/>
      <c r="NVS114" s="151"/>
      <c r="NVT114" s="151"/>
      <c r="NVU114" s="151"/>
      <c r="NVV114" s="151"/>
      <c r="NVW114" s="151"/>
      <c r="NVX114" s="151"/>
      <c r="NVY114" s="151"/>
      <c r="NVZ114" s="151"/>
      <c r="NWA114" s="151"/>
      <c r="NWB114" s="151"/>
      <c r="NWC114" s="151"/>
      <c r="NWD114" s="151"/>
      <c r="NWE114" s="151"/>
      <c r="NWF114" s="151"/>
      <c r="NWG114" s="151"/>
      <c r="NWH114" s="151"/>
      <c r="NWI114" s="151"/>
      <c r="NWJ114" s="151"/>
      <c r="NWK114" s="151"/>
      <c r="NWL114" s="151"/>
      <c r="NWM114" s="151"/>
      <c r="NWN114" s="151"/>
      <c r="NWO114" s="151"/>
      <c r="NWP114" s="151"/>
      <c r="NWQ114" s="151"/>
      <c r="NWR114" s="151"/>
      <c r="NWS114" s="151"/>
      <c r="NWT114" s="151"/>
      <c r="NWU114" s="151"/>
      <c r="NWV114" s="151"/>
      <c r="NWW114" s="151"/>
      <c r="NWX114" s="151"/>
      <c r="NWY114" s="151"/>
      <c r="NWZ114" s="151"/>
      <c r="NXA114" s="151"/>
      <c r="NXB114" s="151"/>
      <c r="NXC114" s="151"/>
      <c r="NXD114" s="151"/>
      <c r="NXE114" s="151"/>
      <c r="NXF114" s="151"/>
      <c r="NXG114" s="151"/>
      <c r="NXH114" s="151"/>
      <c r="NXI114" s="151"/>
      <c r="NXJ114" s="151"/>
      <c r="NXK114" s="151"/>
      <c r="NXL114" s="151"/>
      <c r="NXM114" s="151"/>
      <c r="NXN114" s="151"/>
      <c r="NXO114" s="151"/>
      <c r="NXP114" s="151"/>
      <c r="NXQ114" s="151"/>
      <c r="NXR114" s="151"/>
      <c r="NXS114" s="151"/>
      <c r="NXT114" s="151"/>
      <c r="NXU114" s="151"/>
      <c r="NXV114" s="151"/>
      <c r="NXW114" s="151"/>
      <c r="NXX114" s="151"/>
      <c r="NXY114" s="151"/>
      <c r="NXZ114" s="151"/>
      <c r="NYA114" s="151"/>
      <c r="NYB114" s="151"/>
      <c r="NYC114" s="151"/>
      <c r="NYD114" s="151"/>
      <c r="NYE114" s="151"/>
      <c r="NYF114" s="151"/>
      <c r="NYG114" s="151"/>
      <c r="NYH114" s="151"/>
      <c r="NYI114" s="151"/>
      <c r="NYJ114" s="151"/>
      <c r="NYK114" s="151"/>
      <c r="NYL114" s="151"/>
      <c r="NYM114" s="151"/>
      <c r="NYN114" s="151"/>
      <c r="NYO114" s="151"/>
      <c r="NYP114" s="151"/>
      <c r="NYQ114" s="151"/>
      <c r="NYR114" s="151"/>
      <c r="NYS114" s="151"/>
      <c r="NYT114" s="151"/>
      <c r="NYU114" s="151"/>
      <c r="NYV114" s="151"/>
      <c r="NYW114" s="151"/>
      <c r="NYX114" s="151"/>
      <c r="NYY114" s="151"/>
      <c r="NYZ114" s="151"/>
      <c r="NZA114" s="151"/>
      <c r="NZB114" s="151"/>
      <c r="NZC114" s="151"/>
      <c r="NZD114" s="151"/>
      <c r="NZE114" s="151"/>
      <c r="NZF114" s="151"/>
      <c r="NZG114" s="151"/>
      <c r="NZH114" s="151"/>
      <c r="NZI114" s="151"/>
      <c r="NZJ114" s="151"/>
      <c r="NZK114" s="151"/>
      <c r="NZL114" s="151"/>
      <c r="NZM114" s="151"/>
      <c r="NZN114" s="151"/>
      <c r="NZO114" s="151"/>
      <c r="NZP114" s="151"/>
      <c r="NZQ114" s="151"/>
      <c r="NZR114" s="151"/>
      <c r="NZS114" s="151"/>
      <c r="NZT114" s="151"/>
      <c r="NZU114" s="151"/>
      <c r="NZV114" s="151"/>
      <c r="NZW114" s="151"/>
      <c r="NZX114" s="151"/>
      <c r="NZY114" s="151"/>
      <c r="NZZ114" s="151"/>
      <c r="OAA114" s="151"/>
      <c r="OAB114" s="151"/>
      <c r="OAC114" s="151"/>
      <c r="OAD114" s="151"/>
      <c r="OAE114" s="151"/>
      <c r="OAF114" s="151"/>
      <c r="OAG114" s="151"/>
      <c r="OAH114" s="151"/>
      <c r="OAI114" s="151"/>
      <c r="OAJ114" s="151"/>
      <c r="OAK114" s="151"/>
      <c r="OAL114" s="151"/>
      <c r="OAM114" s="151"/>
      <c r="OAN114" s="151"/>
      <c r="OAO114" s="151"/>
      <c r="OAP114" s="151"/>
      <c r="OAQ114" s="151"/>
      <c r="OAR114" s="151"/>
      <c r="OAS114" s="151"/>
      <c r="OAT114" s="151"/>
      <c r="OAU114" s="151"/>
      <c r="OAV114" s="151"/>
      <c r="OAW114" s="151"/>
      <c r="OAX114" s="151"/>
      <c r="OAY114" s="151"/>
      <c r="OAZ114" s="151"/>
      <c r="OBA114" s="151"/>
      <c r="OBB114" s="151"/>
      <c r="OBC114" s="151"/>
      <c r="OBD114" s="151"/>
      <c r="OBE114" s="151"/>
      <c r="OBF114" s="151"/>
      <c r="OBG114" s="151"/>
      <c r="OBH114" s="151"/>
      <c r="OBI114" s="151"/>
      <c r="OBJ114" s="151"/>
      <c r="OBK114" s="151"/>
      <c r="OBL114" s="151"/>
      <c r="OBM114" s="151"/>
      <c r="OBN114" s="151"/>
      <c r="OBO114" s="151"/>
      <c r="OBP114" s="151"/>
      <c r="OBQ114" s="151"/>
      <c r="OBR114" s="151"/>
      <c r="OBS114" s="151"/>
      <c r="OBT114" s="151"/>
      <c r="OBU114" s="151"/>
      <c r="OBV114" s="151"/>
      <c r="OBW114" s="151"/>
      <c r="OBX114" s="151"/>
      <c r="OBY114" s="151"/>
      <c r="OBZ114" s="151"/>
      <c r="OCA114" s="151"/>
      <c r="OCB114" s="151"/>
      <c r="OCC114" s="151"/>
      <c r="OCD114" s="151"/>
      <c r="OCE114" s="151"/>
      <c r="OCF114" s="151"/>
      <c r="OCG114" s="151"/>
      <c r="OCH114" s="151"/>
      <c r="OCI114" s="151"/>
      <c r="OCJ114" s="151"/>
      <c r="OCK114" s="151"/>
      <c r="OCL114" s="151"/>
      <c r="OCM114" s="151"/>
      <c r="OCN114" s="151"/>
      <c r="OCO114" s="151"/>
      <c r="OCP114" s="151"/>
      <c r="OCQ114" s="151"/>
      <c r="OCR114" s="151"/>
      <c r="OCS114" s="151"/>
      <c r="OCT114" s="151"/>
      <c r="OCU114" s="151"/>
      <c r="OCV114" s="151"/>
      <c r="OCW114" s="151"/>
      <c r="OCX114" s="151"/>
      <c r="OCY114" s="151"/>
      <c r="OCZ114" s="151"/>
      <c r="ODA114" s="151"/>
      <c r="ODB114" s="151"/>
      <c r="ODC114" s="151"/>
      <c r="ODD114" s="151"/>
      <c r="ODE114" s="151"/>
      <c r="ODF114" s="151"/>
      <c r="ODG114" s="151"/>
      <c r="ODH114" s="151"/>
      <c r="ODI114" s="151"/>
      <c r="ODJ114" s="151"/>
      <c r="ODK114" s="151"/>
      <c r="ODL114" s="151"/>
      <c r="ODM114" s="151"/>
      <c r="ODN114" s="151"/>
      <c r="ODO114" s="151"/>
      <c r="ODP114" s="151"/>
      <c r="ODQ114" s="151"/>
      <c r="ODR114" s="151"/>
      <c r="ODS114" s="151"/>
      <c r="ODT114" s="151"/>
      <c r="ODU114" s="151"/>
      <c r="ODV114" s="151"/>
      <c r="ODW114" s="151"/>
      <c r="ODX114" s="151"/>
      <c r="ODY114" s="151"/>
      <c r="ODZ114" s="151"/>
      <c r="OEA114" s="151"/>
      <c r="OEB114" s="151"/>
      <c r="OEC114" s="151"/>
      <c r="OED114" s="151"/>
      <c r="OEE114" s="151"/>
      <c r="OEF114" s="151"/>
      <c r="OEG114" s="151"/>
      <c r="OEH114" s="151"/>
      <c r="OEI114" s="151"/>
      <c r="OEJ114" s="151"/>
      <c r="OEK114" s="151"/>
      <c r="OEL114" s="151"/>
      <c r="OEM114" s="151"/>
      <c r="OEN114" s="151"/>
      <c r="OEO114" s="151"/>
      <c r="OEP114" s="151"/>
      <c r="OEQ114" s="151"/>
      <c r="OER114" s="151"/>
      <c r="OES114" s="151"/>
      <c r="OET114" s="151"/>
      <c r="OEU114" s="151"/>
      <c r="OEV114" s="151"/>
      <c r="OEW114" s="151"/>
      <c r="OEX114" s="151"/>
      <c r="OEY114" s="151"/>
      <c r="OEZ114" s="151"/>
      <c r="OFA114" s="151"/>
      <c r="OFB114" s="151"/>
      <c r="OFC114" s="151"/>
      <c r="OFD114" s="151"/>
      <c r="OFE114" s="151"/>
      <c r="OFF114" s="151"/>
      <c r="OFG114" s="151"/>
      <c r="OFH114" s="151"/>
      <c r="OFI114" s="151"/>
      <c r="OFJ114" s="151"/>
      <c r="OFK114" s="151"/>
      <c r="OFL114" s="151"/>
      <c r="OFM114" s="151"/>
      <c r="OFN114" s="151"/>
      <c r="OFO114" s="151"/>
      <c r="OFP114" s="151"/>
      <c r="OFQ114" s="151"/>
      <c r="OFR114" s="151"/>
      <c r="OFS114" s="151"/>
      <c r="OFT114" s="151"/>
      <c r="OFU114" s="151"/>
      <c r="OFV114" s="151"/>
      <c r="OFW114" s="151"/>
      <c r="OFX114" s="151"/>
      <c r="OFY114" s="151"/>
      <c r="OFZ114" s="151"/>
      <c r="OGA114" s="151"/>
      <c r="OGB114" s="151"/>
      <c r="OGC114" s="151"/>
      <c r="OGD114" s="151"/>
      <c r="OGE114" s="151"/>
      <c r="OGF114" s="151"/>
      <c r="OGG114" s="151"/>
      <c r="OGH114" s="151"/>
      <c r="OGI114" s="151"/>
      <c r="OGJ114" s="151"/>
      <c r="OGK114" s="151"/>
      <c r="OGL114" s="151"/>
      <c r="OGM114" s="151"/>
      <c r="OGN114" s="151"/>
      <c r="OGO114" s="151"/>
      <c r="OGP114" s="151"/>
      <c r="OGQ114" s="151"/>
      <c r="OGR114" s="151"/>
      <c r="OGS114" s="151"/>
      <c r="OGT114" s="151"/>
      <c r="OGU114" s="151"/>
      <c r="OGV114" s="151"/>
      <c r="OGW114" s="151"/>
      <c r="OGX114" s="151"/>
      <c r="OGY114" s="151"/>
      <c r="OGZ114" s="151"/>
      <c r="OHA114" s="151"/>
      <c r="OHB114" s="151"/>
      <c r="OHC114" s="151"/>
      <c r="OHD114" s="151"/>
      <c r="OHE114" s="151"/>
      <c r="OHF114" s="151"/>
      <c r="OHG114" s="151"/>
      <c r="OHH114" s="151"/>
      <c r="OHI114" s="151"/>
      <c r="OHJ114" s="151"/>
      <c r="OHK114" s="151"/>
      <c r="OHL114" s="151"/>
      <c r="OHM114" s="151"/>
      <c r="OHN114" s="151"/>
      <c r="OHO114" s="151"/>
      <c r="OHP114" s="151"/>
      <c r="OHQ114" s="151"/>
      <c r="OHR114" s="151"/>
      <c r="OHS114" s="151"/>
      <c r="OHT114" s="151"/>
      <c r="OHU114" s="151"/>
      <c r="OHV114" s="151"/>
      <c r="OHW114" s="151"/>
      <c r="OHX114" s="151"/>
      <c r="OHY114" s="151"/>
      <c r="OHZ114" s="151"/>
      <c r="OIA114" s="151"/>
      <c r="OIB114" s="151"/>
      <c r="OIC114" s="151"/>
      <c r="OID114" s="151"/>
      <c r="OIE114" s="151"/>
      <c r="OIF114" s="151"/>
      <c r="OIG114" s="151"/>
      <c r="OIH114" s="151"/>
      <c r="OII114" s="151"/>
      <c r="OIJ114" s="151"/>
      <c r="OIK114" s="151"/>
      <c r="OIL114" s="151"/>
      <c r="OIM114" s="151"/>
      <c r="OIN114" s="151"/>
      <c r="OIO114" s="151"/>
      <c r="OIP114" s="151"/>
      <c r="OIQ114" s="151"/>
      <c r="OIR114" s="151"/>
      <c r="OIS114" s="151"/>
      <c r="OIT114" s="151"/>
      <c r="OIU114" s="151"/>
      <c r="OIV114" s="151"/>
      <c r="OIW114" s="151"/>
      <c r="OIX114" s="151"/>
      <c r="OIY114" s="151"/>
      <c r="OIZ114" s="151"/>
      <c r="OJA114" s="151"/>
      <c r="OJB114" s="151"/>
      <c r="OJC114" s="151"/>
      <c r="OJD114" s="151"/>
      <c r="OJE114" s="151"/>
      <c r="OJF114" s="151"/>
      <c r="OJG114" s="151"/>
      <c r="OJH114" s="151"/>
      <c r="OJI114" s="151"/>
      <c r="OJJ114" s="151"/>
      <c r="OJK114" s="151"/>
      <c r="OJL114" s="151"/>
      <c r="OJM114" s="151"/>
      <c r="OJN114" s="151"/>
      <c r="OJO114" s="151"/>
      <c r="OJP114" s="151"/>
      <c r="OJQ114" s="151"/>
      <c r="OJR114" s="151"/>
      <c r="OJS114" s="151"/>
      <c r="OJT114" s="151"/>
      <c r="OJU114" s="151"/>
      <c r="OJV114" s="151"/>
      <c r="OJW114" s="151"/>
      <c r="OJX114" s="151"/>
      <c r="OJY114" s="151"/>
      <c r="OJZ114" s="151"/>
      <c r="OKA114" s="151"/>
      <c r="OKB114" s="151"/>
      <c r="OKC114" s="151"/>
      <c r="OKD114" s="151"/>
      <c r="OKE114" s="151"/>
      <c r="OKF114" s="151"/>
      <c r="OKG114" s="151"/>
      <c r="OKH114" s="151"/>
      <c r="OKI114" s="151"/>
      <c r="OKJ114" s="151"/>
      <c r="OKK114" s="151"/>
      <c r="OKL114" s="151"/>
      <c r="OKM114" s="151"/>
      <c r="OKN114" s="151"/>
      <c r="OKO114" s="151"/>
      <c r="OKP114" s="151"/>
      <c r="OKQ114" s="151"/>
      <c r="OKR114" s="151"/>
      <c r="OKS114" s="151"/>
      <c r="OKT114" s="151"/>
      <c r="OKU114" s="151"/>
      <c r="OKV114" s="151"/>
      <c r="OKW114" s="151"/>
      <c r="OKX114" s="151"/>
      <c r="OKY114" s="151"/>
      <c r="OKZ114" s="151"/>
      <c r="OLA114" s="151"/>
      <c r="OLB114" s="151"/>
      <c r="OLC114" s="151"/>
      <c r="OLD114" s="151"/>
      <c r="OLE114" s="151"/>
      <c r="OLF114" s="151"/>
      <c r="OLG114" s="151"/>
      <c r="OLH114" s="151"/>
      <c r="OLI114" s="151"/>
      <c r="OLJ114" s="151"/>
      <c r="OLK114" s="151"/>
      <c r="OLL114" s="151"/>
      <c r="OLM114" s="151"/>
      <c r="OLN114" s="151"/>
      <c r="OLO114" s="151"/>
      <c r="OLP114" s="151"/>
      <c r="OLQ114" s="151"/>
      <c r="OLR114" s="151"/>
      <c r="OLS114" s="151"/>
      <c r="OLT114" s="151"/>
      <c r="OLU114" s="151"/>
      <c r="OLV114" s="151"/>
      <c r="OLW114" s="151"/>
      <c r="OLX114" s="151"/>
      <c r="OLY114" s="151"/>
      <c r="OLZ114" s="151"/>
      <c r="OMA114" s="151"/>
      <c r="OMB114" s="151"/>
      <c r="OMC114" s="151"/>
      <c r="OMD114" s="151"/>
      <c r="OME114" s="151"/>
      <c r="OMF114" s="151"/>
      <c r="OMG114" s="151"/>
      <c r="OMH114" s="151"/>
      <c r="OMI114" s="151"/>
      <c r="OMJ114" s="151"/>
      <c r="OMK114" s="151"/>
      <c r="OML114" s="151"/>
      <c r="OMM114" s="151"/>
      <c r="OMN114" s="151"/>
      <c r="OMO114" s="151"/>
      <c r="OMP114" s="151"/>
      <c r="OMQ114" s="151"/>
      <c r="OMR114" s="151"/>
      <c r="OMS114" s="151"/>
      <c r="OMT114" s="151"/>
      <c r="OMU114" s="151"/>
      <c r="OMV114" s="151"/>
      <c r="OMW114" s="151"/>
      <c r="OMX114" s="151"/>
      <c r="OMY114" s="151"/>
      <c r="OMZ114" s="151"/>
      <c r="ONA114" s="151"/>
      <c r="ONB114" s="151"/>
      <c r="ONC114" s="151"/>
      <c r="OND114" s="151"/>
      <c r="ONE114" s="151"/>
      <c r="ONF114" s="151"/>
      <c r="ONG114" s="151"/>
      <c r="ONH114" s="151"/>
      <c r="ONI114" s="151"/>
      <c r="ONJ114" s="151"/>
      <c r="ONK114" s="151"/>
      <c r="ONL114" s="151"/>
      <c r="ONM114" s="151"/>
      <c r="ONN114" s="151"/>
      <c r="ONO114" s="151"/>
      <c r="ONP114" s="151"/>
      <c r="ONQ114" s="151"/>
      <c r="ONR114" s="151"/>
      <c r="ONS114" s="151"/>
      <c r="ONT114" s="151"/>
      <c r="ONU114" s="151"/>
      <c r="ONV114" s="151"/>
      <c r="ONW114" s="151"/>
      <c r="ONX114" s="151"/>
      <c r="ONY114" s="151"/>
      <c r="ONZ114" s="151"/>
      <c r="OOA114" s="151"/>
      <c r="OOB114" s="151"/>
      <c r="OOC114" s="151"/>
      <c r="OOD114" s="151"/>
      <c r="OOE114" s="151"/>
      <c r="OOF114" s="151"/>
      <c r="OOG114" s="151"/>
      <c r="OOH114" s="151"/>
      <c r="OOI114" s="151"/>
      <c r="OOJ114" s="151"/>
      <c r="OOK114" s="151"/>
      <c r="OOL114" s="151"/>
      <c r="OOM114" s="151"/>
      <c r="OON114" s="151"/>
      <c r="OOO114" s="151"/>
      <c r="OOP114" s="151"/>
      <c r="OOQ114" s="151"/>
      <c r="OOR114" s="151"/>
      <c r="OOS114" s="151"/>
      <c r="OOT114" s="151"/>
      <c r="OOU114" s="151"/>
      <c r="OOV114" s="151"/>
      <c r="OOW114" s="151"/>
      <c r="OOX114" s="151"/>
      <c r="OOY114" s="151"/>
      <c r="OOZ114" s="151"/>
      <c r="OPA114" s="151"/>
      <c r="OPB114" s="151"/>
      <c r="OPC114" s="151"/>
      <c r="OPD114" s="151"/>
      <c r="OPE114" s="151"/>
      <c r="OPF114" s="151"/>
      <c r="OPG114" s="151"/>
      <c r="OPH114" s="151"/>
      <c r="OPI114" s="151"/>
      <c r="OPJ114" s="151"/>
      <c r="OPK114" s="151"/>
      <c r="OPL114" s="151"/>
      <c r="OPM114" s="151"/>
      <c r="OPN114" s="151"/>
      <c r="OPO114" s="151"/>
      <c r="OPP114" s="151"/>
      <c r="OPQ114" s="151"/>
      <c r="OPR114" s="151"/>
      <c r="OPS114" s="151"/>
      <c r="OPT114" s="151"/>
      <c r="OPU114" s="151"/>
      <c r="OPV114" s="151"/>
      <c r="OPW114" s="151"/>
      <c r="OPX114" s="151"/>
      <c r="OPY114" s="151"/>
      <c r="OPZ114" s="151"/>
      <c r="OQA114" s="151"/>
      <c r="OQB114" s="151"/>
      <c r="OQC114" s="151"/>
      <c r="OQD114" s="151"/>
      <c r="OQE114" s="151"/>
      <c r="OQF114" s="151"/>
      <c r="OQG114" s="151"/>
      <c r="OQH114" s="151"/>
      <c r="OQI114" s="151"/>
      <c r="OQJ114" s="151"/>
      <c r="OQK114" s="151"/>
      <c r="OQL114" s="151"/>
      <c r="OQM114" s="151"/>
      <c r="OQN114" s="151"/>
      <c r="OQO114" s="151"/>
      <c r="OQP114" s="151"/>
      <c r="OQQ114" s="151"/>
      <c r="OQR114" s="151"/>
      <c r="OQS114" s="151"/>
      <c r="OQT114" s="151"/>
      <c r="OQU114" s="151"/>
      <c r="OQV114" s="151"/>
      <c r="OQW114" s="151"/>
      <c r="OQX114" s="151"/>
      <c r="OQY114" s="151"/>
      <c r="OQZ114" s="151"/>
      <c r="ORA114" s="151"/>
      <c r="ORB114" s="151"/>
      <c r="ORC114" s="151"/>
      <c r="ORD114" s="151"/>
      <c r="ORE114" s="151"/>
      <c r="ORF114" s="151"/>
      <c r="ORG114" s="151"/>
      <c r="ORH114" s="151"/>
      <c r="ORI114" s="151"/>
      <c r="ORJ114" s="151"/>
      <c r="ORK114" s="151"/>
      <c r="ORL114" s="151"/>
      <c r="ORM114" s="151"/>
      <c r="ORN114" s="151"/>
      <c r="ORO114" s="151"/>
      <c r="ORP114" s="151"/>
      <c r="ORQ114" s="151"/>
      <c r="ORR114" s="151"/>
      <c r="ORS114" s="151"/>
      <c r="ORT114" s="151"/>
      <c r="ORU114" s="151"/>
      <c r="ORV114" s="151"/>
      <c r="ORW114" s="151"/>
      <c r="ORX114" s="151"/>
      <c r="ORY114" s="151"/>
      <c r="ORZ114" s="151"/>
      <c r="OSA114" s="151"/>
      <c r="OSB114" s="151"/>
      <c r="OSC114" s="151"/>
      <c r="OSD114" s="151"/>
      <c r="OSE114" s="151"/>
      <c r="OSF114" s="151"/>
      <c r="OSG114" s="151"/>
      <c r="OSH114" s="151"/>
      <c r="OSI114" s="151"/>
      <c r="OSJ114" s="151"/>
      <c r="OSK114" s="151"/>
      <c r="OSL114" s="151"/>
      <c r="OSM114" s="151"/>
      <c r="OSN114" s="151"/>
      <c r="OSO114" s="151"/>
      <c r="OSP114" s="151"/>
      <c r="OSQ114" s="151"/>
      <c r="OSR114" s="151"/>
      <c r="OSS114" s="151"/>
      <c r="OST114" s="151"/>
      <c r="OSU114" s="151"/>
      <c r="OSV114" s="151"/>
      <c r="OSW114" s="151"/>
      <c r="OSX114" s="151"/>
      <c r="OSY114" s="151"/>
      <c r="OSZ114" s="151"/>
      <c r="OTA114" s="151"/>
      <c r="OTB114" s="151"/>
      <c r="OTC114" s="151"/>
      <c r="OTD114" s="151"/>
      <c r="OTE114" s="151"/>
      <c r="OTF114" s="151"/>
      <c r="OTG114" s="151"/>
      <c r="OTH114" s="151"/>
      <c r="OTI114" s="151"/>
      <c r="OTJ114" s="151"/>
      <c r="OTK114" s="151"/>
      <c r="OTL114" s="151"/>
      <c r="OTM114" s="151"/>
      <c r="OTN114" s="151"/>
      <c r="OTO114" s="151"/>
      <c r="OTP114" s="151"/>
      <c r="OTQ114" s="151"/>
      <c r="OTR114" s="151"/>
      <c r="OTS114" s="151"/>
      <c r="OTT114" s="151"/>
      <c r="OTU114" s="151"/>
      <c r="OTV114" s="151"/>
      <c r="OTW114" s="151"/>
      <c r="OTX114" s="151"/>
      <c r="OTY114" s="151"/>
      <c r="OTZ114" s="151"/>
      <c r="OUA114" s="151"/>
      <c r="OUB114" s="151"/>
      <c r="OUC114" s="151"/>
      <c r="OUD114" s="151"/>
      <c r="OUE114" s="151"/>
      <c r="OUF114" s="151"/>
      <c r="OUG114" s="151"/>
      <c r="OUH114" s="151"/>
      <c r="OUI114" s="151"/>
      <c r="OUJ114" s="151"/>
      <c r="OUK114" s="151"/>
      <c r="OUL114" s="151"/>
      <c r="OUM114" s="151"/>
      <c r="OUN114" s="151"/>
      <c r="OUO114" s="151"/>
      <c r="OUP114" s="151"/>
      <c r="OUQ114" s="151"/>
      <c r="OUR114" s="151"/>
      <c r="OUS114" s="151"/>
      <c r="OUT114" s="151"/>
      <c r="OUU114" s="151"/>
      <c r="OUV114" s="151"/>
      <c r="OUW114" s="151"/>
      <c r="OUX114" s="151"/>
      <c r="OUY114" s="151"/>
      <c r="OUZ114" s="151"/>
      <c r="OVA114" s="151"/>
      <c r="OVB114" s="151"/>
      <c r="OVC114" s="151"/>
      <c r="OVD114" s="151"/>
      <c r="OVE114" s="151"/>
      <c r="OVF114" s="151"/>
      <c r="OVG114" s="151"/>
      <c r="OVH114" s="151"/>
      <c r="OVI114" s="151"/>
      <c r="OVJ114" s="151"/>
      <c r="OVK114" s="151"/>
      <c r="OVL114" s="151"/>
      <c r="OVM114" s="151"/>
      <c r="OVN114" s="151"/>
      <c r="OVO114" s="151"/>
      <c r="OVP114" s="151"/>
      <c r="OVQ114" s="151"/>
      <c r="OVR114" s="151"/>
      <c r="OVS114" s="151"/>
      <c r="OVT114" s="151"/>
      <c r="OVU114" s="151"/>
      <c r="OVV114" s="151"/>
      <c r="OVW114" s="151"/>
      <c r="OVX114" s="151"/>
      <c r="OVY114" s="151"/>
      <c r="OVZ114" s="151"/>
      <c r="OWA114" s="151"/>
      <c r="OWB114" s="151"/>
      <c r="OWC114" s="151"/>
      <c r="OWD114" s="151"/>
      <c r="OWE114" s="151"/>
      <c r="OWF114" s="151"/>
      <c r="OWG114" s="151"/>
      <c r="OWH114" s="151"/>
      <c r="OWI114" s="151"/>
      <c r="OWJ114" s="151"/>
      <c r="OWK114" s="151"/>
      <c r="OWL114" s="151"/>
      <c r="OWM114" s="151"/>
      <c r="OWN114" s="151"/>
      <c r="OWO114" s="151"/>
      <c r="OWP114" s="151"/>
      <c r="OWQ114" s="151"/>
      <c r="OWR114" s="151"/>
      <c r="OWS114" s="151"/>
      <c r="OWT114" s="151"/>
      <c r="OWU114" s="151"/>
      <c r="OWV114" s="151"/>
      <c r="OWW114" s="151"/>
      <c r="OWX114" s="151"/>
      <c r="OWY114" s="151"/>
      <c r="OWZ114" s="151"/>
      <c r="OXA114" s="151"/>
      <c r="OXB114" s="151"/>
      <c r="OXC114" s="151"/>
      <c r="OXD114" s="151"/>
      <c r="OXE114" s="151"/>
      <c r="OXF114" s="151"/>
      <c r="OXG114" s="151"/>
      <c r="OXH114" s="151"/>
      <c r="OXI114" s="151"/>
      <c r="OXJ114" s="151"/>
      <c r="OXK114" s="151"/>
      <c r="OXL114" s="151"/>
      <c r="OXM114" s="151"/>
      <c r="OXN114" s="151"/>
      <c r="OXO114" s="151"/>
      <c r="OXP114" s="151"/>
      <c r="OXQ114" s="151"/>
      <c r="OXR114" s="151"/>
      <c r="OXS114" s="151"/>
      <c r="OXT114" s="151"/>
      <c r="OXU114" s="151"/>
      <c r="OXV114" s="151"/>
      <c r="OXW114" s="151"/>
      <c r="OXX114" s="151"/>
      <c r="OXY114" s="151"/>
      <c r="OXZ114" s="151"/>
      <c r="OYA114" s="151"/>
      <c r="OYB114" s="151"/>
      <c r="OYC114" s="151"/>
      <c r="OYD114" s="151"/>
      <c r="OYE114" s="151"/>
      <c r="OYF114" s="151"/>
      <c r="OYG114" s="151"/>
      <c r="OYH114" s="151"/>
      <c r="OYI114" s="151"/>
      <c r="OYJ114" s="151"/>
      <c r="OYK114" s="151"/>
      <c r="OYL114" s="151"/>
      <c r="OYM114" s="151"/>
      <c r="OYN114" s="151"/>
      <c r="OYO114" s="151"/>
      <c r="OYP114" s="151"/>
      <c r="OYQ114" s="151"/>
      <c r="OYR114" s="151"/>
      <c r="OYS114" s="151"/>
      <c r="OYT114" s="151"/>
      <c r="OYU114" s="151"/>
      <c r="OYV114" s="151"/>
      <c r="OYW114" s="151"/>
      <c r="OYX114" s="151"/>
      <c r="OYY114" s="151"/>
      <c r="OYZ114" s="151"/>
      <c r="OZA114" s="151"/>
      <c r="OZB114" s="151"/>
      <c r="OZC114" s="151"/>
      <c r="OZD114" s="151"/>
      <c r="OZE114" s="151"/>
      <c r="OZF114" s="151"/>
      <c r="OZG114" s="151"/>
      <c r="OZH114" s="151"/>
      <c r="OZI114" s="151"/>
      <c r="OZJ114" s="151"/>
      <c r="OZK114" s="151"/>
      <c r="OZL114" s="151"/>
      <c r="OZM114" s="151"/>
      <c r="OZN114" s="151"/>
      <c r="OZO114" s="151"/>
      <c r="OZP114" s="151"/>
      <c r="OZQ114" s="151"/>
      <c r="OZR114" s="151"/>
      <c r="OZS114" s="151"/>
      <c r="OZT114" s="151"/>
      <c r="OZU114" s="151"/>
      <c r="OZV114" s="151"/>
      <c r="OZW114" s="151"/>
      <c r="OZX114" s="151"/>
      <c r="OZY114" s="151"/>
      <c r="OZZ114" s="151"/>
      <c r="PAA114" s="151"/>
      <c r="PAB114" s="151"/>
      <c r="PAC114" s="151"/>
      <c r="PAD114" s="151"/>
      <c r="PAE114" s="151"/>
      <c r="PAF114" s="151"/>
      <c r="PAG114" s="151"/>
      <c r="PAH114" s="151"/>
      <c r="PAI114" s="151"/>
      <c r="PAJ114" s="151"/>
      <c r="PAK114" s="151"/>
      <c r="PAL114" s="151"/>
      <c r="PAM114" s="151"/>
      <c r="PAN114" s="151"/>
      <c r="PAO114" s="151"/>
      <c r="PAP114" s="151"/>
      <c r="PAQ114" s="151"/>
      <c r="PAR114" s="151"/>
      <c r="PAS114" s="151"/>
      <c r="PAT114" s="151"/>
      <c r="PAU114" s="151"/>
      <c r="PAV114" s="151"/>
      <c r="PAW114" s="151"/>
      <c r="PAX114" s="151"/>
      <c r="PAY114" s="151"/>
      <c r="PAZ114" s="151"/>
      <c r="PBA114" s="151"/>
      <c r="PBB114" s="151"/>
      <c r="PBC114" s="151"/>
      <c r="PBD114" s="151"/>
      <c r="PBE114" s="151"/>
      <c r="PBF114" s="151"/>
      <c r="PBG114" s="151"/>
      <c r="PBH114" s="151"/>
      <c r="PBI114" s="151"/>
      <c r="PBJ114" s="151"/>
      <c r="PBK114" s="151"/>
      <c r="PBL114" s="151"/>
      <c r="PBM114" s="151"/>
      <c r="PBN114" s="151"/>
      <c r="PBO114" s="151"/>
      <c r="PBP114" s="151"/>
      <c r="PBQ114" s="151"/>
      <c r="PBR114" s="151"/>
      <c r="PBS114" s="151"/>
      <c r="PBT114" s="151"/>
      <c r="PBU114" s="151"/>
      <c r="PBV114" s="151"/>
      <c r="PBW114" s="151"/>
      <c r="PBX114" s="151"/>
      <c r="PBY114" s="151"/>
      <c r="PBZ114" s="151"/>
      <c r="PCA114" s="151"/>
      <c r="PCB114" s="151"/>
      <c r="PCC114" s="151"/>
      <c r="PCD114" s="151"/>
      <c r="PCE114" s="151"/>
      <c r="PCF114" s="151"/>
      <c r="PCG114" s="151"/>
      <c r="PCH114" s="151"/>
      <c r="PCI114" s="151"/>
      <c r="PCJ114" s="151"/>
      <c r="PCK114" s="151"/>
      <c r="PCL114" s="151"/>
      <c r="PCM114" s="151"/>
      <c r="PCN114" s="151"/>
      <c r="PCO114" s="151"/>
      <c r="PCP114" s="151"/>
      <c r="PCQ114" s="151"/>
      <c r="PCR114" s="151"/>
      <c r="PCS114" s="151"/>
      <c r="PCT114" s="151"/>
      <c r="PCU114" s="151"/>
      <c r="PCV114" s="151"/>
      <c r="PCW114" s="151"/>
      <c r="PCX114" s="151"/>
      <c r="PCY114" s="151"/>
      <c r="PCZ114" s="151"/>
      <c r="PDA114" s="151"/>
      <c r="PDB114" s="151"/>
      <c r="PDC114" s="151"/>
      <c r="PDD114" s="151"/>
      <c r="PDE114" s="151"/>
      <c r="PDF114" s="151"/>
      <c r="PDG114" s="151"/>
      <c r="PDH114" s="151"/>
      <c r="PDI114" s="151"/>
      <c r="PDJ114" s="151"/>
      <c r="PDK114" s="151"/>
      <c r="PDL114" s="151"/>
      <c r="PDM114" s="151"/>
      <c r="PDN114" s="151"/>
      <c r="PDO114" s="151"/>
      <c r="PDP114" s="151"/>
      <c r="PDQ114" s="151"/>
      <c r="PDR114" s="151"/>
      <c r="PDS114" s="151"/>
      <c r="PDT114" s="151"/>
      <c r="PDU114" s="151"/>
      <c r="PDV114" s="151"/>
      <c r="PDW114" s="151"/>
      <c r="PDX114" s="151"/>
      <c r="PDY114" s="151"/>
      <c r="PDZ114" s="151"/>
      <c r="PEA114" s="151"/>
      <c r="PEB114" s="151"/>
      <c r="PEC114" s="151"/>
      <c r="PED114" s="151"/>
      <c r="PEE114" s="151"/>
      <c r="PEF114" s="151"/>
      <c r="PEG114" s="151"/>
      <c r="PEH114" s="151"/>
      <c r="PEI114" s="151"/>
      <c r="PEJ114" s="151"/>
      <c r="PEK114" s="151"/>
      <c r="PEL114" s="151"/>
      <c r="PEM114" s="151"/>
      <c r="PEN114" s="151"/>
      <c r="PEO114" s="151"/>
      <c r="PEP114" s="151"/>
      <c r="PEQ114" s="151"/>
      <c r="PER114" s="151"/>
      <c r="PES114" s="151"/>
      <c r="PET114" s="151"/>
      <c r="PEU114" s="151"/>
      <c r="PEV114" s="151"/>
      <c r="PEW114" s="151"/>
      <c r="PEX114" s="151"/>
      <c r="PEY114" s="151"/>
      <c r="PEZ114" s="151"/>
      <c r="PFA114" s="151"/>
      <c r="PFB114" s="151"/>
      <c r="PFC114" s="151"/>
      <c r="PFD114" s="151"/>
      <c r="PFE114" s="151"/>
      <c r="PFF114" s="151"/>
      <c r="PFG114" s="151"/>
      <c r="PFH114" s="151"/>
      <c r="PFI114" s="151"/>
      <c r="PFJ114" s="151"/>
      <c r="PFK114" s="151"/>
      <c r="PFL114" s="151"/>
      <c r="PFM114" s="151"/>
      <c r="PFN114" s="151"/>
      <c r="PFO114" s="151"/>
      <c r="PFP114" s="151"/>
      <c r="PFQ114" s="151"/>
      <c r="PFR114" s="151"/>
      <c r="PFS114" s="151"/>
      <c r="PFT114" s="151"/>
      <c r="PFU114" s="151"/>
      <c r="PFV114" s="151"/>
      <c r="PFW114" s="151"/>
      <c r="PFX114" s="151"/>
      <c r="PFY114" s="151"/>
      <c r="PFZ114" s="151"/>
      <c r="PGA114" s="151"/>
      <c r="PGB114" s="151"/>
      <c r="PGC114" s="151"/>
      <c r="PGD114" s="151"/>
      <c r="PGE114" s="151"/>
      <c r="PGF114" s="151"/>
      <c r="PGG114" s="151"/>
      <c r="PGH114" s="151"/>
      <c r="PGI114" s="151"/>
      <c r="PGJ114" s="151"/>
      <c r="PGK114" s="151"/>
      <c r="PGL114" s="151"/>
      <c r="PGM114" s="151"/>
      <c r="PGN114" s="151"/>
      <c r="PGO114" s="151"/>
      <c r="PGP114" s="151"/>
      <c r="PGQ114" s="151"/>
      <c r="PGR114" s="151"/>
      <c r="PGS114" s="151"/>
      <c r="PGT114" s="151"/>
      <c r="PGU114" s="151"/>
      <c r="PGV114" s="151"/>
      <c r="PGW114" s="151"/>
      <c r="PGX114" s="151"/>
      <c r="PGY114" s="151"/>
      <c r="PGZ114" s="151"/>
      <c r="PHA114" s="151"/>
      <c r="PHB114" s="151"/>
      <c r="PHC114" s="151"/>
      <c r="PHD114" s="151"/>
      <c r="PHE114" s="151"/>
      <c r="PHF114" s="151"/>
      <c r="PHG114" s="151"/>
      <c r="PHH114" s="151"/>
      <c r="PHI114" s="151"/>
      <c r="PHJ114" s="151"/>
      <c r="PHK114" s="151"/>
      <c r="PHL114" s="151"/>
      <c r="PHM114" s="151"/>
      <c r="PHN114" s="151"/>
      <c r="PHO114" s="151"/>
      <c r="PHP114" s="151"/>
      <c r="PHQ114" s="151"/>
      <c r="PHR114" s="151"/>
      <c r="PHS114" s="151"/>
      <c r="PHT114" s="151"/>
      <c r="PHU114" s="151"/>
      <c r="PHV114" s="151"/>
      <c r="PHW114" s="151"/>
      <c r="PHX114" s="151"/>
      <c r="PHY114" s="151"/>
      <c r="PHZ114" s="151"/>
      <c r="PIA114" s="151"/>
      <c r="PIB114" s="151"/>
      <c r="PIC114" s="151"/>
      <c r="PID114" s="151"/>
      <c r="PIE114" s="151"/>
      <c r="PIF114" s="151"/>
      <c r="PIG114" s="151"/>
      <c r="PIH114" s="151"/>
      <c r="PII114" s="151"/>
      <c r="PIJ114" s="151"/>
      <c r="PIK114" s="151"/>
      <c r="PIL114" s="151"/>
      <c r="PIM114" s="151"/>
      <c r="PIN114" s="151"/>
      <c r="PIO114" s="151"/>
      <c r="PIP114" s="151"/>
      <c r="PIQ114" s="151"/>
      <c r="PIR114" s="151"/>
      <c r="PIS114" s="151"/>
      <c r="PIT114" s="151"/>
      <c r="PIU114" s="151"/>
      <c r="PIV114" s="151"/>
      <c r="PIW114" s="151"/>
      <c r="PIX114" s="151"/>
      <c r="PIY114" s="151"/>
      <c r="PIZ114" s="151"/>
      <c r="PJA114" s="151"/>
      <c r="PJB114" s="151"/>
      <c r="PJC114" s="151"/>
      <c r="PJD114" s="151"/>
      <c r="PJE114" s="151"/>
      <c r="PJF114" s="151"/>
      <c r="PJG114" s="151"/>
      <c r="PJH114" s="151"/>
      <c r="PJI114" s="151"/>
      <c r="PJJ114" s="151"/>
      <c r="PJK114" s="151"/>
      <c r="PJL114" s="151"/>
      <c r="PJM114" s="151"/>
      <c r="PJN114" s="151"/>
      <c r="PJO114" s="151"/>
      <c r="PJP114" s="151"/>
      <c r="PJQ114" s="151"/>
      <c r="PJR114" s="151"/>
      <c r="PJS114" s="151"/>
      <c r="PJT114" s="151"/>
      <c r="PJU114" s="151"/>
      <c r="PJV114" s="151"/>
      <c r="PJW114" s="151"/>
      <c r="PJX114" s="151"/>
      <c r="PJY114" s="151"/>
      <c r="PJZ114" s="151"/>
      <c r="PKA114" s="151"/>
      <c r="PKB114" s="151"/>
      <c r="PKC114" s="151"/>
      <c r="PKD114" s="151"/>
      <c r="PKE114" s="151"/>
      <c r="PKF114" s="151"/>
      <c r="PKG114" s="151"/>
      <c r="PKH114" s="151"/>
      <c r="PKI114" s="151"/>
      <c r="PKJ114" s="151"/>
      <c r="PKK114" s="151"/>
      <c r="PKL114" s="151"/>
      <c r="PKM114" s="151"/>
      <c r="PKN114" s="151"/>
      <c r="PKO114" s="151"/>
      <c r="PKP114" s="151"/>
      <c r="PKQ114" s="151"/>
      <c r="PKR114" s="151"/>
      <c r="PKS114" s="151"/>
      <c r="PKT114" s="151"/>
      <c r="PKU114" s="151"/>
      <c r="PKV114" s="151"/>
      <c r="PKW114" s="151"/>
      <c r="PKX114" s="151"/>
      <c r="PKY114" s="151"/>
      <c r="PKZ114" s="151"/>
      <c r="PLA114" s="151"/>
      <c r="PLB114" s="151"/>
      <c r="PLC114" s="151"/>
      <c r="PLD114" s="151"/>
      <c r="PLE114" s="151"/>
      <c r="PLF114" s="151"/>
      <c r="PLG114" s="151"/>
      <c r="PLH114" s="151"/>
      <c r="PLI114" s="151"/>
      <c r="PLJ114" s="151"/>
      <c r="PLK114" s="151"/>
      <c r="PLL114" s="151"/>
      <c r="PLM114" s="151"/>
      <c r="PLN114" s="151"/>
      <c r="PLO114" s="151"/>
      <c r="PLP114" s="151"/>
      <c r="PLQ114" s="151"/>
      <c r="PLR114" s="151"/>
      <c r="PLS114" s="151"/>
      <c r="PLT114" s="151"/>
      <c r="PLU114" s="151"/>
      <c r="PLV114" s="151"/>
      <c r="PLW114" s="151"/>
      <c r="PLX114" s="151"/>
      <c r="PLY114" s="151"/>
      <c r="PLZ114" s="151"/>
      <c r="PMA114" s="151"/>
      <c r="PMB114" s="151"/>
      <c r="PMC114" s="151"/>
      <c r="PMD114" s="151"/>
      <c r="PME114" s="151"/>
      <c r="PMF114" s="151"/>
      <c r="PMG114" s="151"/>
      <c r="PMH114" s="151"/>
      <c r="PMI114" s="151"/>
      <c r="PMJ114" s="151"/>
      <c r="PMK114" s="151"/>
      <c r="PML114" s="151"/>
      <c r="PMM114" s="151"/>
      <c r="PMN114" s="151"/>
      <c r="PMO114" s="151"/>
      <c r="PMP114" s="151"/>
      <c r="PMQ114" s="151"/>
      <c r="PMR114" s="151"/>
      <c r="PMS114" s="151"/>
      <c r="PMT114" s="151"/>
      <c r="PMU114" s="151"/>
      <c r="PMV114" s="151"/>
      <c r="PMW114" s="151"/>
      <c r="PMX114" s="151"/>
      <c r="PMY114" s="151"/>
      <c r="PMZ114" s="151"/>
      <c r="PNA114" s="151"/>
      <c r="PNB114" s="151"/>
      <c r="PNC114" s="151"/>
      <c r="PND114" s="151"/>
      <c r="PNE114" s="151"/>
      <c r="PNF114" s="151"/>
      <c r="PNG114" s="151"/>
      <c r="PNH114" s="151"/>
      <c r="PNI114" s="151"/>
      <c r="PNJ114" s="151"/>
      <c r="PNK114" s="151"/>
      <c r="PNL114" s="151"/>
      <c r="PNM114" s="151"/>
      <c r="PNN114" s="151"/>
      <c r="PNO114" s="151"/>
      <c r="PNP114" s="151"/>
      <c r="PNQ114" s="151"/>
      <c r="PNR114" s="151"/>
      <c r="PNS114" s="151"/>
      <c r="PNT114" s="151"/>
      <c r="PNU114" s="151"/>
      <c r="PNV114" s="151"/>
      <c r="PNW114" s="151"/>
      <c r="PNX114" s="151"/>
      <c r="PNY114" s="151"/>
      <c r="PNZ114" s="151"/>
      <c r="POA114" s="151"/>
      <c r="POB114" s="151"/>
      <c r="POC114" s="151"/>
      <c r="POD114" s="151"/>
      <c r="POE114" s="151"/>
      <c r="POF114" s="151"/>
      <c r="POG114" s="151"/>
      <c r="POH114" s="151"/>
      <c r="POI114" s="151"/>
      <c r="POJ114" s="151"/>
      <c r="POK114" s="151"/>
      <c r="POL114" s="151"/>
      <c r="POM114" s="151"/>
      <c r="PON114" s="151"/>
      <c r="POO114" s="151"/>
      <c r="POP114" s="151"/>
      <c r="POQ114" s="151"/>
      <c r="POR114" s="151"/>
      <c r="POS114" s="151"/>
      <c r="POT114" s="151"/>
      <c r="POU114" s="151"/>
      <c r="POV114" s="151"/>
      <c r="POW114" s="151"/>
      <c r="POX114" s="151"/>
      <c r="POY114" s="151"/>
      <c r="POZ114" s="151"/>
      <c r="PPA114" s="151"/>
      <c r="PPB114" s="151"/>
      <c r="PPC114" s="151"/>
      <c r="PPD114" s="151"/>
      <c r="PPE114" s="151"/>
      <c r="PPF114" s="151"/>
      <c r="PPG114" s="151"/>
      <c r="PPH114" s="151"/>
      <c r="PPI114" s="151"/>
      <c r="PPJ114" s="151"/>
      <c r="PPK114" s="151"/>
      <c r="PPL114" s="151"/>
      <c r="PPM114" s="151"/>
      <c r="PPN114" s="151"/>
      <c r="PPO114" s="151"/>
      <c r="PPP114" s="151"/>
      <c r="PPQ114" s="151"/>
      <c r="PPR114" s="151"/>
      <c r="PPS114" s="151"/>
      <c r="PPT114" s="151"/>
      <c r="PPU114" s="151"/>
      <c r="PPV114" s="151"/>
      <c r="PPW114" s="151"/>
      <c r="PPX114" s="151"/>
      <c r="PPY114" s="151"/>
      <c r="PPZ114" s="151"/>
      <c r="PQA114" s="151"/>
      <c r="PQB114" s="151"/>
      <c r="PQC114" s="151"/>
      <c r="PQD114" s="151"/>
      <c r="PQE114" s="151"/>
      <c r="PQF114" s="151"/>
      <c r="PQG114" s="151"/>
      <c r="PQH114" s="151"/>
      <c r="PQI114" s="151"/>
      <c r="PQJ114" s="151"/>
      <c r="PQK114" s="151"/>
      <c r="PQL114" s="151"/>
      <c r="PQM114" s="151"/>
      <c r="PQN114" s="151"/>
      <c r="PQO114" s="151"/>
      <c r="PQP114" s="151"/>
      <c r="PQQ114" s="151"/>
      <c r="PQR114" s="151"/>
      <c r="PQS114" s="151"/>
      <c r="PQT114" s="151"/>
      <c r="PQU114" s="151"/>
      <c r="PQV114" s="151"/>
      <c r="PQW114" s="151"/>
      <c r="PQX114" s="151"/>
      <c r="PQY114" s="151"/>
      <c r="PQZ114" s="151"/>
      <c r="PRA114" s="151"/>
      <c r="PRB114" s="151"/>
      <c r="PRC114" s="151"/>
      <c r="PRD114" s="151"/>
      <c r="PRE114" s="151"/>
      <c r="PRF114" s="151"/>
      <c r="PRG114" s="151"/>
      <c r="PRH114" s="151"/>
      <c r="PRI114" s="151"/>
      <c r="PRJ114" s="151"/>
      <c r="PRK114" s="151"/>
      <c r="PRL114" s="151"/>
      <c r="PRM114" s="151"/>
      <c r="PRN114" s="151"/>
      <c r="PRO114" s="151"/>
      <c r="PRP114" s="151"/>
      <c r="PRQ114" s="151"/>
      <c r="PRR114" s="151"/>
      <c r="PRS114" s="151"/>
      <c r="PRT114" s="151"/>
      <c r="PRU114" s="151"/>
      <c r="PRV114" s="151"/>
      <c r="PRW114" s="151"/>
      <c r="PRX114" s="151"/>
      <c r="PRY114" s="151"/>
      <c r="PRZ114" s="151"/>
      <c r="PSA114" s="151"/>
      <c r="PSB114" s="151"/>
      <c r="PSC114" s="151"/>
      <c r="PSD114" s="151"/>
      <c r="PSE114" s="151"/>
      <c r="PSF114" s="151"/>
      <c r="PSG114" s="151"/>
      <c r="PSH114" s="151"/>
      <c r="PSI114" s="151"/>
      <c r="PSJ114" s="151"/>
      <c r="PSK114" s="151"/>
      <c r="PSL114" s="151"/>
      <c r="PSM114" s="151"/>
      <c r="PSN114" s="151"/>
      <c r="PSO114" s="151"/>
      <c r="PSP114" s="151"/>
      <c r="PSQ114" s="151"/>
      <c r="PSR114" s="151"/>
      <c r="PSS114" s="151"/>
      <c r="PST114" s="151"/>
      <c r="PSU114" s="151"/>
      <c r="PSV114" s="151"/>
      <c r="PSW114" s="151"/>
      <c r="PSX114" s="151"/>
      <c r="PSY114" s="151"/>
      <c r="PSZ114" s="151"/>
      <c r="PTA114" s="151"/>
      <c r="PTB114" s="151"/>
      <c r="PTC114" s="151"/>
      <c r="PTD114" s="151"/>
      <c r="PTE114" s="151"/>
      <c r="PTF114" s="151"/>
      <c r="PTG114" s="151"/>
      <c r="PTH114" s="151"/>
      <c r="PTI114" s="151"/>
      <c r="PTJ114" s="151"/>
      <c r="PTK114" s="151"/>
      <c r="PTL114" s="151"/>
      <c r="PTM114" s="151"/>
      <c r="PTN114" s="151"/>
      <c r="PTO114" s="151"/>
      <c r="PTP114" s="151"/>
      <c r="PTQ114" s="151"/>
      <c r="PTR114" s="151"/>
      <c r="PTS114" s="151"/>
      <c r="PTT114" s="151"/>
      <c r="PTU114" s="151"/>
      <c r="PTV114" s="151"/>
      <c r="PTW114" s="151"/>
      <c r="PTX114" s="151"/>
      <c r="PTY114" s="151"/>
      <c r="PTZ114" s="151"/>
      <c r="PUA114" s="151"/>
      <c r="PUB114" s="151"/>
      <c r="PUC114" s="151"/>
      <c r="PUD114" s="151"/>
      <c r="PUE114" s="151"/>
      <c r="PUF114" s="151"/>
      <c r="PUG114" s="151"/>
      <c r="PUH114" s="151"/>
      <c r="PUI114" s="151"/>
      <c r="PUJ114" s="151"/>
      <c r="PUK114" s="151"/>
      <c r="PUL114" s="151"/>
      <c r="PUM114" s="151"/>
      <c r="PUN114" s="151"/>
      <c r="PUO114" s="151"/>
      <c r="PUP114" s="151"/>
      <c r="PUQ114" s="151"/>
      <c r="PUR114" s="151"/>
      <c r="PUS114" s="151"/>
      <c r="PUT114" s="151"/>
      <c r="PUU114" s="151"/>
      <c r="PUV114" s="151"/>
      <c r="PUW114" s="151"/>
      <c r="PUX114" s="151"/>
      <c r="PUY114" s="151"/>
      <c r="PUZ114" s="151"/>
      <c r="PVA114" s="151"/>
      <c r="PVB114" s="151"/>
      <c r="PVC114" s="151"/>
      <c r="PVD114" s="151"/>
      <c r="PVE114" s="151"/>
      <c r="PVF114" s="151"/>
      <c r="PVG114" s="151"/>
      <c r="PVH114" s="151"/>
      <c r="PVI114" s="151"/>
      <c r="PVJ114" s="151"/>
      <c r="PVK114" s="151"/>
      <c r="PVL114" s="151"/>
      <c r="PVM114" s="151"/>
      <c r="PVN114" s="151"/>
      <c r="PVO114" s="151"/>
      <c r="PVP114" s="151"/>
      <c r="PVQ114" s="151"/>
      <c r="PVR114" s="151"/>
      <c r="PVS114" s="151"/>
      <c r="PVT114" s="151"/>
      <c r="PVU114" s="151"/>
      <c r="PVV114" s="151"/>
      <c r="PVW114" s="151"/>
      <c r="PVX114" s="151"/>
      <c r="PVY114" s="151"/>
      <c r="PVZ114" s="151"/>
      <c r="PWA114" s="151"/>
      <c r="PWB114" s="151"/>
      <c r="PWC114" s="151"/>
      <c r="PWD114" s="151"/>
      <c r="PWE114" s="151"/>
      <c r="PWF114" s="151"/>
      <c r="PWG114" s="151"/>
      <c r="PWH114" s="151"/>
      <c r="PWI114" s="151"/>
      <c r="PWJ114" s="151"/>
      <c r="PWK114" s="151"/>
      <c r="PWL114" s="151"/>
      <c r="PWM114" s="151"/>
      <c r="PWN114" s="151"/>
      <c r="PWO114" s="151"/>
      <c r="PWP114" s="151"/>
      <c r="PWQ114" s="151"/>
      <c r="PWR114" s="151"/>
      <c r="PWS114" s="151"/>
      <c r="PWT114" s="151"/>
      <c r="PWU114" s="151"/>
      <c r="PWV114" s="151"/>
      <c r="PWW114" s="151"/>
      <c r="PWX114" s="151"/>
      <c r="PWY114" s="151"/>
      <c r="PWZ114" s="151"/>
      <c r="PXA114" s="151"/>
      <c r="PXB114" s="151"/>
      <c r="PXC114" s="151"/>
      <c r="PXD114" s="151"/>
      <c r="PXE114" s="151"/>
      <c r="PXF114" s="151"/>
      <c r="PXG114" s="151"/>
      <c r="PXH114" s="151"/>
      <c r="PXI114" s="151"/>
      <c r="PXJ114" s="151"/>
      <c r="PXK114" s="151"/>
      <c r="PXL114" s="151"/>
      <c r="PXM114" s="151"/>
      <c r="PXN114" s="151"/>
      <c r="PXO114" s="151"/>
      <c r="PXP114" s="151"/>
      <c r="PXQ114" s="151"/>
      <c r="PXR114" s="151"/>
      <c r="PXS114" s="151"/>
      <c r="PXT114" s="151"/>
      <c r="PXU114" s="151"/>
      <c r="PXV114" s="151"/>
      <c r="PXW114" s="151"/>
      <c r="PXX114" s="151"/>
      <c r="PXY114" s="151"/>
      <c r="PXZ114" s="151"/>
      <c r="PYA114" s="151"/>
      <c r="PYB114" s="151"/>
      <c r="PYC114" s="151"/>
      <c r="PYD114" s="151"/>
      <c r="PYE114" s="151"/>
      <c r="PYF114" s="151"/>
      <c r="PYG114" s="151"/>
      <c r="PYH114" s="151"/>
      <c r="PYI114" s="151"/>
      <c r="PYJ114" s="151"/>
      <c r="PYK114" s="151"/>
      <c r="PYL114" s="151"/>
      <c r="PYM114" s="151"/>
      <c r="PYN114" s="151"/>
      <c r="PYO114" s="151"/>
      <c r="PYP114" s="151"/>
      <c r="PYQ114" s="151"/>
      <c r="PYR114" s="151"/>
      <c r="PYS114" s="151"/>
      <c r="PYT114" s="151"/>
      <c r="PYU114" s="151"/>
      <c r="PYV114" s="151"/>
      <c r="PYW114" s="151"/>
      <c r="PYX114" s="151"/>
      <c r="PYY114" s="151"/>
      <c r="PYZ114" s="151"/>
      <c r="PZA114" s="151"/>
      <c r="PZB114" s="151"/>
      <c r="PZC114" s="151"/>
      <c r="PZD114" s="151"/>
      <c r="PZE114" s="151"/>
      <c r="PZF114" s="151"/>
      <c r="PZG114" s="151"/>
      <c r="PZH114" s="151"/>
      <c r="PZI114" s="151"/>
      <c r="PZJ114" s="151"/>
      <c r="PZK114" s="151"/>
      <c r="PZL114" s="151"/>
      <c r="PZM114" s="151"/>
      <c r="PZN114" s="151"/>
      <c r="PZO114" s="151"/>
      <c r="PZP114" s="151"/>
      <c r="PZQ114" s="151"/>
      <c r="PZR114" s="151"/>
      <c r="PZS114" s="151"/>
      <c r="PZT114" s="151"/>
      <c r="PZU114" s="151"/>
      <c r="PZV114" s="151"/>
      <c r="PZW114" s="151"/>
      <c r="PZX114" s="151"/>
      <c r="PZY114" s="151"/>
      <c r="PZZ114" s="151"/>
      <c r="QAA114" s="151"/>
      <c r="QAB114" s="151"/>
      <c r="QAC114" s="151"/>
      <c r="QAD114" s="151"/>
      <c r="QAE114" s="151"/>
      <c r="QAF114" s="151"/>
      <c r="QAG114" s="151"/>
      <c r="QAH114" s="151"/>
      <c r="QAI114" s="151"/>
      <c r="QAJ114" s="151"/>
      <c r="QAK114" s="151"/>
      <c r="QAL114" s="151"/>
      <c r="QAM114" s="151"/>
      <c r="QAN114" s="151"/>
      <c r="QAO114" s="151"/>
      <c r="QAP114" s="151"/>
      <c r="QAQ114" s="151"/>
      <c r="QAR114" s="151"/>
      <c r="QAS114" s="151"/>
      <c r="QAT114" s="151"/>
      <c r="QAU114" s="151"/>
      <c r="QAV114" s="151"/>
      <c r="QAW114" s="151"/>
      <c r="QAX114" s="151"/>
      <c r="QAY114" s="151"/>
      <c r="QAZ114" s="151"/>
      <c r="QBA114" s="151"/>
      <c r="QBB114" s="151"/>
      <c r="QBC114" s="151"/>
      <c r="QBD114" s="151"/>
      <c r="QBE114" s="151"/>
      <c r="QBF114" s="151"/>
      <c r="QBG114" s="151"/>
      <c r="QBH114" s="151"/>
      <c r="QBI114" s="151"/>
      <c r="QBJ114" s="151"/>
      <c r="QBK114" s="151"/>
      <c r="QBL114" s="151"/>
      <c r="QBM114" s="151"/>
      <c r="QBN114" s="151"/>
      <c r="QBO114" s="151"/>
      <c r="QBP114" s="151"/>
      <c r="QBQ114" s="151"/>
      <c r="QBR114" s="151"/>
      <c r="QBS114" s="151"/>
      <c r="QBT114" s="151"/>
      <c r="QBU114" s="151"/>
      <c r="QBV114" s="151"/>
      <c r="QBW114" s="151"/>
      <c r="QBX114" s="151"/>
      <c r="QBY114" s="151"/>
      <c r="QBZ114" s="151"/>
      <c r="QCA114" s="151"/>
      <c r="QCB114" s="151"/>
      <c r="QCC114" s="151"/>
      <c r="QCD114" s="151"/>
      <c r="QCE114" s="151"/>
      <c r="QCF114" s="151"/>
      <c r="QCG114" s="151"/>
      <c r="QCH114" s="151"/>
      <c r="QCI114" s="151"/>
      <c r="QCJ114" s="151"/>
      <c r="QCK114" s="151"/>
      <c r="QCL114" s="151"/>
      <c r="QCM114" s="151"/>
      <c r="QCN114" s="151"/>
      <c r="QCO114" s="151"/>
      <c r="QCP114" s="151"/>
      <c r="QCQ114" s="151"/>
      <c r="QCR114" s="151"/>
      <c r="QCS114" s="151"/>
      <c r="QCT114" s="151"/>
      <c r="QCU114" s="151"/>
      <c r="QCV114" s="151"/>
      <c r="QCW114" s="151"/>
      <c r="QCX114" s="151"/>
      <c r="QCY114" s="151"/>
      <c r="QCZ114" s="151"/>
      <c r="QDA114" s="151"/>
      <c r="QDB114" s="151"/>
      <c r="QDC114" s="151"/>
      <c r="QDD114" s="151"/>
      <c r="QDE114" s="151"/>
      <c r="QDF114" s="151"/>
      <c r="QDG114" s="151"/>
      <c r="QDH114" s="151"/>
      <c r="QDI114" s="151"/>
      <c r="QDJ114" s="151"/>
      <c r="QDK114" s="151"/>
      <c r="QDL114" s="151"/>
      <c r="QDM114" s="151"/>
      <c r="QDN114" s="151"/>
      <c r="QDO114" s="151"/>
      <c r="QDP114" s="151"/>
      <c r="QDQ114" s="151"/>
      <c r="QDR114" s="151"/>
      <c r="QDS114" s="151"/>
      <c r="QDT114" s="151"/>
      <c r="QDU114" s="151"/>
      <c r="QDV114" s="151"/>
      <c r="QDW114" s="151"/>
      <c r="QDX114" s="151"/>
      <c r="QDY114" s="151"/>
      <c r="QDZ114" s="151"/>
      <c r="QEA114" s="151"/>
      <c r="QEB114" s="151"/>
      <c r="QEC114" s="151"/>
      <c r="QED114" s="151"/>
      <c r="QEE114" s="151"/>
      <c r="QEF114" s="151"/>
      <c r="QEG114" s="151"/>
      <c r="QEH114" s="151"/>
      <c r="QEI114" s="151"/>
      <c r="QEJ114" s="151"/>
      <c r="QEK114" s="151"/>
      <c r="QEL114" s="151"/>
      <c r="QEM114" s="151"/>
      <c r="QEN114" s="151"/>
      <c r="QEO114" s="151"/>
      <c r="QEP114" s="151"/>
      <c r="QEQ114" s="151"/>
      <c r="QER114" s="151"/>
      <c r="QES114" s="151"/>
      <c r="QET114" s="151"/>
      <c r="QEU114" s="151"/>
      <c r="QEV114" s="151"/>
      <c r="QEW114" s="151"/>
      <c r="QEX114" s="151"/>
      <c r="QEY114" s="151"/>
      <c r="QEZ114" s="151"/>
      <c r="QFA114" s="151"/>
      <c r="QFB114" s="151"/>
      <c r="QFC114" s="151"/>
      <c r="QFD114" s="151"/>
      <c r="QFE114" s="151"/>
      <c r="QFF114" s="151"/>
      <c r="QFG114" s="151"/>
      <c r="QFH114" s="151"/>
      <c r="QFI114" s="151"/>
      <c r="QFJ114" s="151"/>
      <c r="QFK114" s="151"/>
      <c r="QFL114" s="151"/>
      <c r="QFM114" s="151"/>
      <c r="QFN114" s="151"/>
      <c r="QFO114" s="151"/>
      <c r="QFP114" s="151"/>
      <c r="QFQ114" s="151"/>
      <c r="QFR114" s="151"/>
      <c r="QFS114" s="151"/>
      <c r="QFT114" s="151"/>
      <c r="QFU114" s="151"/>
      <c r="QFV114" s="151"/>
      <c r="QFW114" s="151"/>
      <c r="QFX114" s="151"/>
      <c r="QFY114" s="151"/>
      <c r="QFZ114" s="151"/>
      <c r="QGA114" s="151"/>
      <c r="QGB114" s="151"/>
      <c r="QGC114" s="151"/>
      <c r="QGD114" s="151"/>
      <c r="QGE114" s="151"/>
      <c r="QGF114" s="151"/>
      <c r="QGG114" s="151"/>
      <c r="QGH114" s="151"/>
      <c r="QGI114" s="151"/>
      <c r="QGJ114" s="151"/>
      <c r="QGK114" s="151"/>
      <c r="QGL114" s="151"/>
      <c r="QGM114" s="151"/>
      <c r="QGN114" s="151"/>
      <c r="QGO114" s="151"/>
      <c r="QGP114" s="151"/>
      <c r="QGQ114" s="151"/>
      <c r="QGR114" s="151"/>
      <c r="QGS114" s="151"/>
      <c r="QGT114" s="151"/>
      <c r="QGU114" s="151"/>
      <c r="QGV114" s="151"/>
      <c r="QGW114" s="151"/>
      <c r="QGX114" s="151"/>
      <c r="QGY114" s="151"/>
      <c r="QGZ114" s="151"/>
      <c r="QHA114" s="151"/>
      <c r="QHB114" s="151"/>
      <c r="QHC114" s="151"/>
      <c r="QHD114" s="151"/>
      <c r="QHE114" s="151"/>
      <c r="QHF114" s="151"/>
      <c r="QHG114" s="151"/>
      <c r="QHH114" s="151"/>
      <c r="QHI114" s="151"/>
      <c r="QHJ114" s="151"/>
      <c r="QHK114" s="151"/>
      <c r="QHL114" s="151"/>
      <c r="QHM114" s="151"/>
      <c r="QHN114" s="151"/>
      <c r="QHO114" s="151"/>
      <c r="QHP114" s="151"/>
      <c r="QHQ114" s="151"/>
      <c r="QHR114" s="151"/>
      <c r="QHS114" s="151"/>
      <c r="QHT114" s="151"/>
      <c r="QHU114" s="151"/>
      <c r="QHV114" s="151"/>
      <c r="QHW114" s="151"/>
      <c r="QHX114" s="151"/>
      <c r="QHY114" s="151"/>
      <c r="QHZ114" s="151"/>
      <c r="QIA114" s="151"/>
      <c r="QIB114" s="151"/>
      <c r="QIC114" s="151"/>
      <c r="QID114" s="151"/>
      <c r="QIE114" s="151"/>
      <c r="QIF114" s="151"/>
      <c r="QIG114" s="151"/>
      <c r="QIH114" s="151"/>
      <c r="QII114" s="151"/>
      <c r="QIJ114" s="151"/>
      <c r="QIK114" s="151"/>
      <c r="QIL114" s="151"/>
      <c r="QIM114" s="151"/>
      <c r="QIN114" s="151"/>
      <c r="QIO114" s="151"/>
      <c r="QIP114" s="151"/>
      <c r="QIQ114" s="151"/>
      <c r="QIR114" s="151"/>
      <c r="QIS114" s="151"/>
      <c r="QIT114" s="151"/>
      <c r="QIU114" s="151"/>
      <c r="QIV114" s="151"/>
      <c r="QIW114" s="151"/>
      <c r="QIX114" s="151"/>
      <c r="QIY114" s="151"/>
      <c r="QIZ114" s="151"/>
      <c r="QJA114" s="151"/>
      <c r="QJB114" s="151"/>
      <c r="QJC114" s="151"/>
      <c r="QJD114" s="151"/>
      <c r="QJE114" s="151"/>
      <c r="QJF114" s="151"/>
      <c r="QJG114" s="151"/>
      <c r="QJH114" s="151"/>
      <c r="QJI114" s="151"/>
      <c r="QJJ114" s="151"/>
      <c r="QJK114" s="151"/>
      <c r="QJL114" s="151"/>
      <c r="QJM114" s="151"/>
      <c r="QJN114" s="151"/>
      <c r="QJO114" s="151"/>
      <c r="QJP114" s="151"/>
      <c r="QJQ114" s="151"/>
      <c r="QJR114" s="151"/>
      <c r="QJS114" s="151"/>
      <c r="QJT114" s="151"/>
      <c r="QJU114" s="151"/>
      <c r="QJV114" s="151"/>
      <c r="QJW114" s="151"/>
      <c r="QJX114" s="151"/>
      <c r="QJY114" s="151"/>
      <c r="QJZ114" s="151"/>
      <c r="QKA114" s="151"/>
      <c r="QKB114" s="151"/>
      <c r="QKC114" s="151"/>
      <c r="QKD114" s="151"/>
      <c r="QKE114" s="151"/>
      <c r="QKF114" s="151"/>
      <c r="QKG114" s="151"/>
      <c r="QKH114" s="151"/>
      <c r="QKI114" s="151"/>
      <c r="QKJ114" s="151"/>
      <c r="QKK114" s="151"/>
      <c r="QKL114" s="151"/>
      <c r="QKM114" s="151"/>
      <c r="QKN114" s="151"/>
      <c r="QKO114" s="151"/>
      <c r="QKP114" s="151"/>
      <c r="QKQ114" s="151"/>
      <c r="QKR114" s="151"/>
      <c r="QKS114" s="151"/>
      <c r="QKT114" s="151"/>
      <c r="QKU114" s="151"/>
      <c r="QKV114" s="151"/>
      <c r="QKW114" s="151"/>
      <c r="QKX114" s="151"/>
      <c r="QKY114" s="151"/>
      <c r="QKZ114" s="151"/>
      <c r="QLA114" s="151"/>
      <c r="QLB114" s="151"/>
      <c r="QLC114" s="151"/>
      <c r="QLD114" s="151"/>
      <c r="QLE114" s="151"/>
      <c r="QLF114" s="151"/>
      <c r="QLG114" s="151"/>
      <c r="QLH114" s="151"/>
      <c r="QLI114" s="151"/>
      <c r="QLJ114" s="151"/>
      <c r="QLK114" s="151"/>
      <c r="QLL114" s="151"/>
      <c r="QLM114" s="151"/>
      <c r="QLN114" s="151"/>
      <c r="QLO114" s="151"/>
      <c r="QLP114" s="151"/>
      <c r="QLQ114" s="151"/>
      <c r="QLR114" s="151"/>
      <c r="QLS114" s="151"/>
      <c r="QLT114" s="151"/>
      <c r="QLU114" s="151"/>
      <c r="QLV114" s="151"/>
      <c r="QLW114" s="151"/>
      <c r="QLX114" s="151"/>
      <c r="QLY114" s="151"/>
      <c r="QLZ114" s="151"/>
      <c r="QMA114" s="151"/>
      <c r="QMB114" s="151"/>
      <c r="QMC114" s="151"/>
      <c r="QMD114" s="151"/>
      <c r="QME114" s="151"/>
      <c r="QMF114" s="151"/>
      <c r="QMG114" s="151"/>
      <c r="QMH114" s="151"/>
      <c r="QMI114" s="151"/>
      <c r="QMJ114" s="151"/>
      <c r="QMK114" s="151"/>
      <c r="QML114" s="151"/>
      <c r="QMM114" s="151"/>
      <c r="QMN114" s="151"/>
      <c r="QMO114" s="151"/>
      <c r="QMP114" s="151"/>
      <c r="QMQ114" s="151"/>
      <c r="QMR114" s="151"/>
      <c r="QMS114" s="151"/>
      <c r="QMT114" s="151"/>
      <c r="QMU114" s="151"/>
      <c r="QMV114" s="151"/>
      <c r="QMW114" s="151"/>
      <c r="QMX114" s="151"/>
      <c r="QMY114" s="151"/>
      <c r="QMZ114" s="151"/>
      <c r="QNA114" s="151"/>
      <c r="QNB114" s="151"/>
      <c r="QNC114" s="151"/>
      <c r="QND114" s="151"/>
      <c r="QNE114" s="151"/>
      <c r="QNF114" s="151"/>
      <c r="QNG114" s="151"/>
      <c r="QNH114" s="151"/>
      <c r="QNI114" s="151"/>
      <c r="QNJ114" s="151"/>
      <c r="QNK114" s="151"/>
      <c r="QNL114" s="151"/>
      <c r="QNM114" s="151"/>
      <c r="QNN114" s="151"/>
      <c r="QNO114" s="151"/>
      <c r="QNP114" s="151"/>
      <c r="QNQ114" s="151"/>
      <c r="QNR114" s="151"/>
      <c r="QNS114" s="151"/>
      <c r="QNT114" s="151"/>
      <c r="QNU114" s="151"/>
      <c r="QNV114" s="151"/>
      <c r="QNW114" s="151"/>
      <c r="QNX114" s="151"/>
      <c r="QNY114" s="151"/>
      <c r="QNZ114" s="151"/>
      <c r="QOA114" s="151"/>
      <c r="QOB114" s="151"/>
      <c r="QOC114" s="151"/>
      <c r="QOD114" s="151"/>
      <c r="QOE114" s="151"/>
      <c r="QOF114" s="151"/>
      <c r="QOG114" s="151"/>
      <c r="QOH114" s="151"/>
      <c r="QOI114" s="151"/>
      <c r="QOJ114" s="151"/>
      <c r="QOK114" s="151"/>
      <c r="QOL114" s="151"/>
      <c r="QOM114" s="151"/>
      <c r="QON114" s="151"/>
      <c r="QOO114" s="151"/>
      <c r="QOP114" s="151"/>
      <c r="QOQ114" s="151"/>
      <c r="QOR114" s="151"/>
      <c r="QOS114" s="151"/>
      <c r="QOT114" s="151"/>
      <c r="QOU114" s="151"/>
      <c r="QOV114" s="151"/>
      <c r="QOW114" s="151"/>
      <c r="QOX114" s="151"/>
      <c r="QOY114" s="151"/>
      <c r="QOZ114" s="151"/>
      <c r="QPA114" s="151"/>
      <c r="QPB114" s="151"/>
      <c r="QPC114" s="151"/>
      <c r="QPD114" s="151"/>
      <c r="QPE114" s="151"/>
      <c r="QPF114" s="151"/>
      <c r="QPG114" s="151"/>
      <c r="QPH114" s="151"/>
      <c r="QPI114" s="151"/>
      <c r="QPJ114" s="151"/>
      <c r="QPK114" s="151"/>
      <c r="QPL114" s="151"/>
      <c r="QPM114" s="151"/>
      <c r="QPN114" s="151"/>
      <c r="QPO114" s="151"/>
      <c r="QPP114" s="151"/>
      <c r="QPQ114" s="151"/>
      <c r="QPR114" s="151"/>
      <c r="QPS114" s="151"/>
      <c r="QPT114" s="151"/>
      <c r="QPU114" s="151"/>
      <c r="QPV114" s="151"/>
      <c r="QPW114" s="151"/>
      <c r="QPX114" s="151"/>
      <c r="QPY114" s="151"/>
      <c r="QPZ114" s="151"/>
      <c r="QQA114" s="151"/>
      <c r="QQB114" s="151"/>
      <c r="QQC114" s="151"/>
      <c r="QQD114" s="151"/>
      <c r="QQE114" s="151"/>
      <c r="QQF114" s="151"/>
      <c r="QQG114" s="151"/>
      <c r="QQH114" s="151"/>
      <c r="QQI114" s="151"/>
      <c r="QQJ114" s="151"/>
      <c r="QQK114" s="151"/>
      <c r="QQL114" s="151"/>
      <c r="QQM114" s="151"/>
      <c r="QQN114" s="151"/>
      <c r="QQO114" s="151"/>
      <c r="QQP114" s="151"/>
      <c r="QQQ114" s="151"/>
      <c r="QQR114" s="151"/>
      <c r="QQS114" s="151"/>
      <c r="QQT114" s="151"/>
      <c r="QQU114" s="151"/>
      <c r="QQV114" s="151"/>
      <c r="QQW114" s="151"/>
      <c r="QQX114" s="151"/>
      <c r="QQY114" s="151"/>
      <c r="QQZ114" s="151"/>
      <c r="QRA114" s="151"/>
      <c r="QRB114" s="151"/>
      <c r="QRC114" s="151"/>
      <c r="QRD114" s="151"/>
      <c r="QRE114" s="151"/>
      <c r="QRF114" s="151"/>
      <c r="QRG114" s="151"/>
      <c r="QRH114" s="151"/>
      <c r="QRI114" s="151"/>
      <c r="QRJ114" s="151"/>
      <c r="QRK114" s="151"/>
      <c r="QRL114" s="151"/>
      <c r="QRM114" s="151"/>
      <c r="QRN114" s="151"/>
      <c r="QRO114" s="151"/>
      <c r="QRP114" s="151"/>
      <c r="QRQ114" s="151"/>
      <c r="QRR114" s="151"/>
      <c r="QRS114" s="151"/>
      <c r="QRT114" s="151"/>
      <c r="QRU114" s="151"/>
      <c r="QRV114" s="151"/>
      <c r="QRW114" s="151"/>
      <c r="QRX114" s="151"/>
      <c r="QRY114" s="151"/>
      <c r="QRZ114" s="151"/>
      <c r="QSA114" s="151"/>
      <c r="QSB114" s="151"/>
      <c r="QSC114" s="151"/>
      <c r="QSD114" s="151"/>
      <c r="QSE114" s="151"/>
      <c r="QSF114" s="151"/>
      <c r="QSG114" s="151"/>
      <c r="QSH114" s="151"/>
      <c r="QSI114" s="151"/>
      <c r="QSJ114" s="151"/>
      <c r="QSK114" s="151"/>
      <c r="QSL114" s="151"/>
      <c r="QSM114" s="151"/>
      <c r="QSN114" s="151"/>
      <c r="QSO114" s="151"/>
      <c r="QSP114" s="151"/>
      <c r="QSQ114" s="151"/>
      <c r="QSR114" s="151"/>
      <c r="QSS114" s="151"/>
      <c r="QST114" s="151"/>
      <c r="QSU114" s="151"/>
      <c r="QSV114" s="151"/>
      <c r="QSW114" s="151"/>
      <c r="QSX114" s="151"/>
      <c r="QSY114" s="151"/>
      <c r="QSZ114" s="151"/>
      <c r="QTA114" s="151"/>
      <c r="QTB114" s="151"/>
      <c r="QTC114" s="151"/>
      <c r="QTD114" s="151"/>
      <c r="QTE114" s="151"/>
      <c r="QTF114" s="151"/>
      <c r="QTG114" s="151"/>
      <c r="QTH114" s="151"/>
      <c r="QTI114" s="151"/>
      <c r="QTJ114" s="151"/>
      <c r="QTK114" s="151"/>
      <c r="QTL114" s="151"/>
      <c r="QTM114" s="151"/>
      <c r="QTN114" s="151"/>
      <c r="QTO114" s="151"/>
      <c r="QTP114" s="151"/>
      <c r="QTQ114" s="151"/>
      <c r="QTR114" s="151"/>
      <c r="QTS114" s="151"/>
      <c r="QTT114" s="151"/>
      <c r="QTU114" s="151"/>
      <c r="QTV114" s="151"/>
      <c r="QTW114" s="151"/>
      <c r="QTX114" s="151"/>
      <c r="QTY114" s="151"/>
      <c r="QTZ114" s="151"/>
      <c r="QUA114" s="151"/>
      <c r="QUB114" s="151"/>
      <c r="QUC114" s="151"/>
      <c r="QUD114" s="151"/>
      <c r="QUE114" s="151"/>
      <c r="QUF114" s="151"/>
      <c r="QUG114" s="151"/>
      <c r="QUH114" s="151"/>
      <c r="QUI114" s="151"/>
      <c r="QUJ114" s="151"/>
      <c r="QUK114" s="151"/>
      <c r="QUL114" s="151"/>
      <c r="QUM114" s="151"/>
      <c r="QUN114" s="151"/>
      <c r="QUO114" s="151"/>
      <c r="QUP114" s="151"/>
      <c r="QUQ114" s="151"/>
      <c r="QUR114" s="151"/>
      <c r="QUS114" s="151"/>
      <c r="QUT114" s="151"/>
      <c r="QUU114" s="151"/>
      <c r="QUV114" s="151"/>
      <c r="QUW114" s="151"/>
      <c r="QUX114" s="151"/>
      <c r="QUY114" s="151"/>
      <c r="QUZ114" s="151"/>
      <c r="QVA114" s="151"/>
      <c r="QVB114" s="151"/>
      <c r="QVC114" s="151"/>
      <c r="QVD114" s="151"/>
      <c r="QVE114" s="151"/>
      <c r="QVF114" s="151"/>
      <c r="QVG114" s="151"/>
      <c r="QVH114" s="151"/>
      <c r="QVI114" s="151"/>
      <c r="QVJ114" s="151"/>
      <c r="QVK114" s="151"/>
      <c r="QVL114" s="151"/>
      <c r="QVM114" s="151"/>
      <c r="QVN114" s="151"/>
      <c r="QVO114" s="151"/>
      <c r="QVP114" s="151"/>
      <c r="QVQ114" s="151"/>
      <c r="QVR114" s="151"/>
      <c r="QVS114" s="151"/>
      <c r="QVT114" s="151"/>
      <c r="QVU114" s="151"/>
      <c r="QVV114" s="151"/>
      <c r="QVW114" s="151"/>
      <c r="QVX114" s="151"/>
      <c r="QVY114" s="151"/>
      <c r="QVZ114" s="151"/>
      <c r="QWA114" s="151"/>
      <c r="QWB114" s="151"/>
      <c r="QWC114" s="151"/>
      <c r="QWD114" s="151"/>
      <c r="QWE114" s="151"/>
      <c r="QWF114" s="151"/>
      <c r="QWG114" s="151"/>
      <c r="QWH114" s="151"/>
      <c r="QWI114" s="151"/>
      <c r="QWJ114" s="151"/>
      <c r="QWK114" s="151"/>
      <c r="QWL114" s="151"/>
      <c r="QWM114" s="151"/>
      <c r="QWN114" s="151"/>
      <c r="QWO114" s="151"/>
      <c r="QWP114" s="151"/>
      <c r="QWQ114" s="151"/>
      <c r="QWR114" s="151"/>
      <c r="QWS114" s="151"/>
      <c r="QWT114" s="151"/>
      <c r="QWU114" s="151"/>
      <c r="QWV114" s="151"/>
      <c r="QWW114" s="151"/>
      <c r="QWX114" s="151"/>
      <c r="QWY114" s="151"/>
      <c r="QWZ114" s="151"/>
      <c r="QXA114" s="151"/>
      <c r="QXB114" s="151"/>
      <c r="QXC114" s="151"/>
      <c r="QXD114" s="151"/>
      <c r="QXE114" s="151"/>
      <c r="QXF114" s="151"/>
      <c r="QXG114" s="151"/>
      <c r="QXH114" s="151"/>
      <c r="QXI114" s="151"/>
      <c r="QXJ114" s="151"/>
      <c r="QXK114" s="151"/>
      <c r="QXL114" s="151"/>
      <c r="QXM114" s="151"/>
      <c r="QXN114" s="151"/>
      <c r="QXO114" s="151"/>
      <c r="QXP114" s="151"/>
      <c r="QXQ114" s="151"/>
      <c r="QXR114" s="151"/>
      <c r="QXS114" s="151"/>
      <c r="QXT114" s="151"/>
      <c r="QXU114" s="151"/>
      <c r="QXV114" s="151"/>
      <c r="QXW114" s="151"/>
      <c r="QXX114" s="151"/>
      <c r="QXY114" s="151"/>
      <c r="QXZ114" s="151"/>
      <c r="QYA114" s="151"/>
      <c r="QYB114" s="151"/>
      <c r="QYC114" s="151"/>
      <c r="QYD114" s="151"/>
      <c r="QYE114" s="151"/>
      <c r="QYF114" s="151"/>
      <c r="QYG114" s="151"/>
      <c r="QYH114" s="151"/>
      <c r="QYI114" s="151"/>
      <c r="QYJ114" s="151"/>
      <c r="QYK114" s="151"/>
      <c r="QYL114" s="151"/>
      <c r="QYM114" s="151"/>
      <c r="QYN114" s="151"/>
      <c r="QYO114" s="151"/>
      <c r="QYP114" s="151"/>
      <c r="QYQ114" s="151"/>
      <c r="QYR114" s="151"/>
      <c r="QYS114" s="151"/>
      <c r="QYT114" s="151"/>
      <c r="QYU114" s="151"/>
      <c r="QYV114" s="151"/>
      <c r="QYW114" s="151"/>
      <c r="QYX114" s="151"/>
      <c r="QYY114" s="151"/>
      <c r="QYZ114" s="151"/>
      <c r="QZA114" s="151"/>
      <c r="QZB114" s="151"/>
      <c r="QZC114" s="151"/>
      <c r="QZD114" s="151"/>
      <c r="QZE114" s="151"/>
      <c r="QZF114" s="151"/>
      <c r="QZG114" s="151"/>
      <c r="QZH114" s="151"/>
      <c r="QZI114" s="151"/>
      <c r="QZJ114" s="151"/>
      <c r="QZK114" s="151"/>
      <c r="QZL114" s="151"/>
      <c r="QZM114" s="151"/>
      <c r="QZN114" s="151"/>
      <c r="QZO114" s="151"/>
      <c r="QZP114" s="151"/>
      <c r="QZQ114" s="151"/>
      <c r="QZR114" s="151"/>
      <c r="QZS114" s="151"/>
      <c r="QZT114" s="151"/>
      <c r="QZU114" s="151"/>
      <c r="QZV114" s="151"/>
      <c r="QZW114" s="151"/>
      <c r="QZX114" s="151"/>
      <c r="QZY114" s="151"/>
      <c r="QZZ114" s="151"/>
      <c r="RAA114" s="151"/>
      <c r="RAB114" s="151"/>
      <c r="RAC114" s="151"/>
      <c r="RAD114" s="151"/>
      <c r="RAE114" s="151"/>
      <c r="RAF114" s="151"/>
      <c r="RAG114" s="151"/>
      <c r="RAH114" s="151"/>
      <c r="RAI114" s="151"/>
      <c r="RAJ114" s="151"/>
      <c r="RAK114" s="151"/>
      <c r="RAL114" s="151"/>
      <c r="RAM114" s="151"/>
      <c r="RAN114" s="151"/>
      <c r="RAO114" s="151"/>
      <c r="RAP114" s="151"/>
      <c r="RAQ114" s="151"/>
      <c r="RAR114" s="151"/>
      <c r="RAS114" s="151"/>
      <c r="RAT114" s="151"/>
      <c r="RAU114" s="151"/>
      <c r="RAV114" s="151"/>
      <c r="RAW114" s="151"/>
      <c r="RAX114" s="151"/>
      <c r="RAY114" s="151"/>
      <c r="RAZ114" s="151"/>
      <c r="RBA114" s="151"/>
      <c r="RBB114" s="151"/>
      <c r="RBC114" s="151"/>
      <c r="RBD114" s="151"/>
      <c r="RBE114" s="151"/>
      <c r="RBF114" s="151"/>
      <c r="RBG114" s="151"/>
      <c r="RBH114" s="151"/>
      <c r="RBI114" s="151"/>
      <c r="RBJ114" s="151"/>
      <c r="RBK114" s="151"/>
      <c r="RBL114" s="151"/>
      <c r="RBM114" s="151"/>
      <c r="RBN114" s="151"/>
      <c r="RBO114" s="151"/>
      <c r="RBP114" s="151"/>
      <c r="RBQ114" s="151"/>
      <c r="RBR114" s="151"/>
      <c r="RBS114" s="151"/>
      <c r="RBT114" s="151"/>
      <c r="RBU114" s="151"/>
      <c r="RBV114" s="151"/>
      <c r="RBW114" s="151"/>
      <c r="RBX114" s="151"/>
      <c r="RBY114" s="151"/>
      <c r="RBZ114" s="151"/>
      <c r="RCA114" s="151"/>
      <c r="RCB114" s="151"/>
      <c r="RCC114" s="151"/>
      <c r="RCD114" s="151"/>
      <c r="RCE114" s="151"/>
      <c r="RCF114" s="151"/>
      <c r="RCG114" s="151"/>
      <c r="RCH114" s="151"/>
      <c r="RCI114" s="151"/>
      <c r="RCJ114" s="151"/>
      <c r="RCK114" s="151"/>
      <c r="RCL114" s="151"/>
      <c r="RCM114" s="151"/>
      <c r="RCN114" s="151"/>
      <c r="RCO114" s="151"/>
      <c r="RCP114" s="151"/>
      <c r="RCQ114" s="151"/>
      <c r="RCR114" s="151"/>
      <c r="RCS114" s="151"/>
      <c r="RCT114" s="151"/>
      <c r="RCU114" s="151"/>
      <c r="RCV114" s="151"/>
      <c r="RCW114" s="151"/>
      <c r="RCX114" s="151"/>
      <c r="RCY114" s="151"/>
      <c r="RCZ114" s="151"/>
      <c r="RDA114" s="151"/>
      <c r="RDB114" s="151"/>
      <c r="RDC114" s="151"/>
      <c r="RDD114" s="151"/>
      <c r="RDE114" s="151"/>
      <c r="RDF114" s="151"/>
      <c r="RDG114" s="151"/>
      <c r="RDH114" s="151"/>
      <c r="RDI114" s="151"/>
      <c r="RDJ114" s="151"/>
      <c r="RDK114" s="151"/>
      <c r="RDL114" s="151"/>
      <c r="RDM114" s="151"/>
      <c r="RDN114" s="151"/>
      <c r="RDO114" s="151"/>
      <c r="RDP114" s="151"/>
      <c r="RDQ114" s="151"/>
      <c r="RDR114" s="151"/>
      <c r="RDS114" s="151"/>
      <c r="RDT114" s="151"/>
      <c r="RDU114" s="151"/>
      <c r="RDV114" s="151"/>
      <c r="RDW114" s="151"/>
      <c r="RDX114" s="151"/>
      <c r="RDY114" s="151"/>
      <c r="RDZ114" s="151"/>
      <c r="REA114" s="151"/>
      <c r="REB114" s="151"/>
      <c r="REC114" s="151"/>
      <c r="RED114" s="151"/>
      <c r="REE114" s="151"/>
      <c r="REF114" s="151"/>
      <c r="REG114" s="151"/>
      <c r="REH114" s="151"/>
      <c r="REI114" s="151"/>
      <c r="REJ114" s="151"/>
      <c r="REK114" s="151"/>
      <c r="REL114" s="151"/>
      <c r="REM114" s="151"/>
      <c r="REN114" s="151"/>
      <c r="REO114" s="151"/>
      <c r="REP114" s="151"/>
      <c r="REQ114" s="151"/>
      <c r="RER114" s="151"/>
      <c r="RES114" s="151"/>
      <c r="RET114" s="151"/>
      <c r="REU114" s="151"/>
      <c r="REV114" s="151"/>
      <c r="REW114" s="151"/>
      <c r="REX114" s="151"/>
      <c r="REY114" s="151"/>
      <c r="REZ114" s="151"/>
      <c r="RFA114" s="151"/>
      <c r="RFB114" s="151"/>
      <c r="RFC114" s="151"/>
      <c r="RFD114" s="151"/>
      <c r="RFE114" s="151"/>
      <c r="RFF114" s="151"/>
      <c r="RFG114" s="151"/>
      <c r="RFH114" s="151"/>
      <c r="RFI114" s="151"/>
      <c r="RFJ114" s="151"/>
      <c r="RFK114" s="151"/>
      <c r="RFL114" s="151"/>
      <c r="RFM114" s="151"/>
      <c r="RFN114" s="151"/>
      <c r="RFO114" s="151"/>
      <c r="RFP114" s="151"/>
      <c r="RFQ114" s="151"/>
      <c r="RFR114" s="151"/>
      <c r="RFS114" s="151"/>
      <c r="RFT114" s="151"/>
      <c r="RFU114" s="151"/>
      <c r="RFV114" s="151"/>
      <c r="RFW114" s="151"/>
      <c r="RFX114" s="151"/>
      <c r="RFY114" s="151"/>
      <c r="RFZ114" s="151"/>
      <c r="RGA114" s="151"/>
      <c r="RGB114" s="151"/>
      <c r="RGC114" s="151"/>
      <c r="RGD114" s="151"/>
      <c r="RGE114" s="151"/>
      <c r="RGF114" s="151"/>
      <c r="RGG114" s="151"/>
      <c r="RGH114" s="151"/>
      <c r="RGI114" s="151"/>
      <c r="RGJ114" s="151"/>
      <c r="RGK114" s="151"/>
      <c r="RGL114" s="151"/>
      <c r="RGM114" s="151"/>
      <c r="RGN114" s="151"/>
      <c r="RGO114" s="151"/>
      <c r="RGP114" s="151"/>
      <c r="RGQ114" s="151"/>
      <c r="RGR114" s="151"/>
      <c r="RGS114" s="151"/>
      <c r="RGT114" s="151"/>
      <c r="RGU114" s="151"/>
      <c r="RGV114" s="151"/>
      <c r="RGW114" s="151"/>
      <c r="RGX114" s="151"/>
      <c r="RGY114" s="151"/>
      <c r="RGZ114" s="151"/>
      <c r="RHA114" s="151"/>
      <c r="RHB114" s="151"/>
      <c r="RHC114" s="151"/>
      <c r="RHD114" s="151"/>
      <c r="RHE114" s="151"/>
      <c r="RHF114" s="151"/>
      <c r="RHG114" s="151"/>
      <c r="RHH114" s="151"/>
      <c r="RHI114" s="151"/>
      <c r="RHJ114" s="151"/>
      <c r="RHK114" s="151"/>
      <c r="RHL114" s="151"/>
      <c r="RHM114" s="151"/>
      <c r="RHN114" s="151"/>
      <c r="RHO114" s="151"/>
      <c r="RHP114" s="151"/>
      <c r="RHQ114" s="151"/>
      <c r="RHR114" s="151"/>
      <c r="RHS114" s="151"/>
      <c r="RHT114" s="151"/>
      <c r="RHU114" s="151"/>
      <c r="RHV114" s="151"/>
      <c r="RHW114" s="151"/>
      <c r="RHX114" s="151"/>
      <c r="RHY114" s="151"/>
      <c r="RHZ114" s="151"/>
      <c r="RIA114" s="151"/>
      <c r="RIB114" s="151"/>
      <c r="RIC114" s="151"/>
      <c r="RID114" s="151"/>
      <c r="RIE114" s="151"/>
      <c r="RIF114" s="151"/>
      <c r="RIG114" s="151"/>
      <c r="RIH114" s="151"/>
      <c r="RII114" s="151"/>
      <c r="RIJ114" s="151"/>
      <c r="RIK114" s="151"/>
      <c r="RIL114" s="151"/>
      <c r="RIM114" s="151"/>
      <c r="RIN114" s="151"/>
      <c r="RIO114" s="151"/>
      <c r="RIP114" s="151"/>
      <c r="RIQ114" s="151"/>
      <c r="RIR114" s="151"/>
      <c r="RIS114" s="151"/>
      <c r="RIT114" s="151"/>
      <c r="RIU114" s="151"/>
      <c r="RIV114" s="151"/>
      <c r="RIW114" s="151"/>
      <c r="RIX114" s="151"/>
      <c r="RIY114" s="151"/>
      <c r="RIZ114" s="151"/>
      <c r="RJA114" s="151"/>
      <c r="RJB114" s="151"/>
      <c r="RJC114" s="151"/>
      <c r="RJD114" s="151"/>
      <c r="RJE114" s="151"/>
      <c r="RJF114" s="151"/>
      <c r="RJG114" s="151"/>
      <c r="RJH114" s="151"/>
      <c r="RJI114" s="151"/>
      <c r="RJJ114" s="151"/>
      <c r="RJK114" s="151"/>
      <c r="RJL114" s="151"/>
      <c r="RJM114" s="151"/>
      <c r="RJN114" s="151"/>
      <c r="RJO114" s="151"/>
      <c r="RJP114" s="151"/>
      <c r="RJQ114" s="151"/>
      <c r="RJR114" s="151"/>
      <c r="RJS114" s="151"/>
      <c r="RJT114" s="151"/>
      <c r="RJU114" s="151"/>
      <c r="RJV114" s="151"/>
      <c r="RJW114" s="151"/>
      <c r="RJX114" s="151"/>
      <c r="RJY114" s="151"/>
      <c r="RJZ114" s="151"/>
      <c r="RKA114" s="151"/>
      <c r="RKB114" s="151"/>
      <c r="RKC114" s="151"/>
      <c r="RKD114" s="151"/>
      <c r="RKE114" s="151"/>
      <c r="RKF114" s="151"/>
      <c r="RKG114" s="151"/>
      <c r="RKH114" s="151"/>
      <c r="RKI114" s="151"/>
      <c r="RKJ114" s="151"/>
      <c r="RKK114" s="151"/>
      <c r="RKL114" s="151"/>
      <c r="RKM114" s="151"/>
      <c r="RKN114" s="151"/>
      <c r="RKO114" s="151"/>
      <c r="RKP114" s="151"/>
      <c r="RKQ114" s="151"/>
      <c r="RKR114" s="151"/>
      <c r="RKS114" s="151"/>
      <c r="RKT114" s="151"/>
      <c r="RKU114" s="151"/>
      <c r="RKV114" s="151"/>
      <c r="RKW114" s="151"/>
      <c r="RKX114" s="151"/>
      <c r="RKY114" s="151"/>
      <c r="RKZ114" s="151"/>
      <c r="RLA114" s="151"/>
      <c r="RLB114" s="151"/>
      <c r="RLC114" s="151"/>
      <c r="RLD114" s="151"/>
      <c r="RLE114" s="151"/>
      <c r="RLF114" s="151"/>
      <c r="RLG114" s="151"/>
      <c r="RLH114" s="151"/>
      <c r="RLI114" s="151"/>
      <c r="RLJ114" s="151"/>
      <c r="RLK114" s="151"/>
      <c r="RLL114" s="151"/>
      <c r="RLM114" s="151"/>
      <c r="RLN114" s="151"/>
      <c r="RLO114" s="151"/>
      <c r="RLP114" s="151"/>
      <c r="RLQ114" s="151"/>
      <c r="RLR114" s="151"/>
      <c r="RLS114" s="151"/>
      <c r="RLT114" s="151"/>
      <c r="RLU114" s="151"/>
      <c r="RLV114" s="151"/>
      <c r="RLW114" s="151"/>
      <c r="RLX114" s="151"/>
      <c r="RLY114" s="151"/>
      <c r="RLZ114" s="151"/>
      <c r="RMA114" s="151"/>
      <c r="RMB114" s="151"/>
      <c r="RMC114" s="151"/>
      <c r="RMD114" s="151"/>
      <c r="RME114" s="151"/>
      <c r="RMF114" s="151"/>
      <c r="RMG114" s="151"/>
      <c r="RMH114" s="151"/>
      <c r="RMI114" s="151"/>
      <c r="RMJ114" s="151"/>
      <c r="RMK114" s="151"/>
      <c r="RML114" s="151"/>
      <c r="RMM114" s="151"/>
      <c r="RMN114" s="151"/>
      <c r="RMO114" s="151"/>
      <c r="RMP114" s="151"/>
      <c r="RMQ114" s="151"/>
      <c r="RMR114" s="151"/>
      <c r="RMS114" s="151"/>
      <c r="RMT114" s="151"/>
      <c r="RMU114" s="151"/>
      <c r="RMV114" s="151"/>
      <c r="RMW114" s="151"/>
      <c r="RMX114" s="151"/>
      <c r="RMY114" s="151"/>
      <c r="RMZ114" s="151"/>
      <c r="RNA114" s="151"/>
      <c r="RNB114" s="151"/>
      <c r="RNC114" s="151"/>
      <c r="RND114" s="151"/>
      <c r="RNE114" s="151"/>
      <c r="RNF114" s="151"/>
      <c r="RNG114" s="151"/>
      <c r="RNH114" s="151"/>
      <c r="RNI114" s="151"/>
      <c r="RNJ114" s="151"/>
      <c r="RNK114" s="151"/>
      <c r="RNL114" s="151"/>
      <c r="RNM114" s="151"/>
      <c r="RNN114" s="151"/>
      <c r="RNO114" s="151"/>
      <c r="RNP114" s="151"/>
      <c r="RNQ114" s="151"/>
      <c r="RNR114" s="151"/>
      <c r="RNS114" s="151"/>
      <c r="RNT114" s="151"/>
      <c r="RNU114" s="151"/>
      <c r="RNV114" s="151"/>
      <c r="RNW114" s="151"/>
      <c r="RNX114" s="151"/>
      <c r="RNY114" s="151"/>
      <c r="RNZ114" s="151"/>
      <c r="ROA114" s="151"/>
      <c r="ROB114" s="151"/>
      <c r="ROC114" s="151"/>
      <c r="ROD114" s="151"/>
      <c r="ROE114" s="151"/>
      <c r="ROF114" s="151"/>
      <c r="ROG114" s="151"/>
      <c r="ROH114" s="151"/>
      <c r="ROI114" s="151"/>
      <c r="ROJ114" s="151"/>
      <c r="ROK114" s="151"/>
      <c r="ROL114" s="151"/>
      <c r="ROM114" s="151"/>
      <c r="RON114" s="151"/>
      <c r="ROO114" s="151"/>
      <c r="ROP114" s="151"/>
      <c r="ROQ114" s="151"/>
      <c r="ROR114" s="151"/>
      <c r="ROS114" s="151"/>
      <c r="ROT114" s="151"/>
      <c r="ROU114" s="151"/>
      <c r="ROV114" s="151"/>
      <c r="ROW114" s="151"/>
      <c r="ROX114" s="151"/>
      <c r="ROY114" s="151"/>
      <c r="ROZ114" s="151"/>
      <c r="RPA114" s="151"/>
      <c r="RPB114" s="151"/>
      <c r="RPC114" s="151"/>
      <c r="RPD114" s="151"/>
      <c r="RPE114" s="151"/>
      <c r="RPF114" s="151"/>
      <c r="RPG114" s="151"/>
      <c r="RPH114" s="151"/>
      <c r="RPI114" s="151"/>
      <c r="RPJ114" s="151"/>
      <c r="RPK114" s="151"/>
      <c r="RPL114" s="151"/>
      <c r="RPM114" s="151"/>
      <c r="RPN114" s="151"/>
      <c r="RPO114" s="151"/>
      <c r="RPP114" s="151"/>
      <c r="RPQ114" s="151"/>
      <c r="RPR114" s="151"/>
      <c r="RPS114" s="151"/>
      <c r="RPT114" s="151"/>
      <c r="RPU114" s="151"/>
      <c r="RPV114" s="151"/>
      <c r="RPW114" s="151"/>
      <c r="RPX114" s="151"/>
      <c r="RPY114" s="151"/>
      <c r="RPZ114" s="151"/>
      <c r="RQA114" s="151"/>
      <c r="RQB114" s="151"/>
      <c r="RQC114" s="151"/>
      <c r="RQD114" s="151"/>
      <c r="RQE114" s="151"/>
      <c r="RQF114" s="151"/>
      <c r="RQG114" s="151"/>
      <c r="RQH114" s="151"/>
      <c r="RQI114" s="151"/>
      <c r="RQJ114" s="151"/>
      <c r="RQK114" s="151"/>
      <c r="RQL114" s="151"/>
      <c r="RQM114" s="151"/>
      <c r="RQN114" s="151"/>
      <c r="RQO114" s="151"/>
      <c r="RQP114" s="151"/>
      <c r="RQQ114" s="151"/>
      <c r="RQR114" s="151"/>
      <c r="RQS114" s="151"/>
      <c r="RQT114" s="151"/>
      <c r="RQU114" s="151"/>
      <c r="RQV114" s="151"/>
      <c r="RQW114" s="151"/>
      <c r="RQX114" s="151"/>
      <c r="RQY114" s="151"/>
      <c r="RQZ114" s="151"/>
      <c r="RRA114" s="151"/>
      <c r="RRB114" s="151"/>
      <c r="RRC114" s="151"/>
      <c r="RRD114" s="151"/>
      <c r="RRE114" s="151"/>
      <c r="RRF114" s="151"/>
      <c r="RRG114" s="151"/>
      <c r="RRH114" s="151"/>
      <c r="RRI114" s="151"/>
      <c r="RRJ114" s="151"/>
      <c r="RRK114" s="151"/>
      <c r="RRL114" s="151"/>
      <c r="RRM114" s="151"/>
      <c r="RRN114" s="151"/>
      <c r="RRO114" s="151"/>
      <c r="RRP114" s="151"/>
      <c r="RRQ114" s="151"/>
      <c r="RRR114" s="151"/>
      <c r="RRS114" s="151"/>
      <c r="RRT114" s="151"/>
      <c r="RRU114" s="151"/>
      <c r="RRV114" s="151"/>
      <c r="RRW114" s="151"/>
      <c r="RRX114" s="151"/>
      <c r="RRY114" s="151"/>
      <c r="RRZ114" s="151"/>
      <c r="RSA114" s="151"/>
      <c r="RSB114" s="151"/>
      <c r="RSC114" s="151"/>
      <c r="RSD114" s="151"/>
      <c r="RSE114" s="151"/>
      <c r="RSF114" s="151"/>
      <c r="RSG114" s="151"/>
      <c r="RSH114" s="151"/>
      <c r="RSI114" s="151"/>
      <c r="RSJ114" s="151"/>
      <c r="RSK114" s="151"/>
      <c r="RSL114" s="151"/>
      <c r="RSM114" s="151"/>
      <c r="RSN114" s="151"/>
      <c r="RSO114" s="151"/>
      <c r="RSP114" s="151"/>
      <c r="RSQ114" s="151"/>
      <c r="RSR114" s="151"/>
      <c r="RSS114" s="151"/>
      <c r="RST114" s="151"/>
      <c r="RSU114" s="151"/>
      <c r="RSV114" s="151"/>
      <c r="RSW114" s="151"/>
      <c r="RSX114" s="151"/>
      <c r="RSY114" s="151"/>
      <c r="RSZ114" s="151"/>
      <c r="RTA114" s="151"/>
      <c r="RTB114" s="151"/>
      <c r="RTC114" s="151"/>
      <c r="RTD114" s="151"/>
      <c r="RTE114" s="151"/>
      <c r="RTF114" s="151"/>
      <c r="RTG114" s="151"/>
      <c r="RTH114" s="151"/>
      <c r="RTI114" s="151"/>
      <c r="RTJ114" s="151"/>
      <c r="RTK114" s="151"/>
      <c r="RTL114" s="151"/>
      <c r="RTM114" s="151"/>
      <c r="RTN114" s="151"/>
      <c r="RTO114" s="151"/>
      <c r="RTP114" s="151"/>
      <c r="RTQ114" s="151"/>
      <c r="RTR114" s="151"/>
      <c r="RTS114" s="151"/>
      <c r="RTT114" s="151"/>
      <c r="RTU114" s="151"/>
      <c r="RTV114" s="151"/>
      <c r="RTW114" s="151"/>
      <c r="RTX114" s="151"/>
      <c r="RTY114" s="151"/>
      <c r="RTZ114" s="151"/>
      <c r="RUA114" s="151"/>
      <c r="RUB114" s="151"/>
      <c r="RUC114" s="151"/>
      <c r="RUD114" s="151"/>
      <c r="RUE114" s="151"/>
      <c r="RUF114" s="151"/>
      <c r="RUG114" s="151"/>
      <c r="RUH114" s="151"/>
      <c r="RUI114" s="151"/>
      <c r="RUJ114" s="151"/>
      <c r="RUK114" s="151"/>
      <c r="RUL114" s="151"/>
      <c r="RUM114" s="151"/>
      <c r="RUN114" s="151"/>
      <c r="RUO114" s="151"/>
      <c r="RUP114" s="151"/>
      <c r="RUQ114" s="151"/>
      <c r="RUR114" s="151"/>
      <c r="RUS114" s="151"/>
      <c r="RUT114" s="151"/>
      <c r="RUU114" s="151"/>
      <c r="RUV114" s="151"/>
      <c r="RUW114" s="151"/>
      <c r="RUX114" s="151"/>
      <c r="RUY114" s="151"/>
      <c r="RUZ114" s="151"/>
      <c r="RVA114" s="151"/>
      <c r="RVB114" s="151"/>
      <c r="RVC114" s="151"/>
      <c r="RVD114" s="151"/>
      <c r="RVE114" s="151"/>
      <c r="RVF114" s="151"/>
      <c r="RVG114" s="151"/>
      <c r="RVH114" s="151"/>
      <c r="RVI114" s="151"/>
      <c r="RVJ114" s="151"/>
      <c r="RVK114" s="151"/>
      <c r="RVL114" s="151"/>
      <c r="RVM114" s="151"/>
      <c r="RVN114" s="151"/>
      <c r="RVO114" s="151"/>
      <c r="RVP114" s="151"/>
      <c r="RVQ114" s="151"/>
      <c r="RVR114" s="151"/>
      <c r="RVS114" s="151"/>
      <c r="RVT114" s="151"/>
      <c r="RVU114" s="151"/>
      <c r="RVV114" s="151"/>
      <c r="RVW114" s="151"/>
      <c r="RVX114" s="151"/>
      <c r="RVY114" s="151"/>
      <c r="RVZ114" s="151"/>
      <c r="RWA114" s="151"/>
      <c r="RWB114" s="151"/>
      <c r="RWC114" s="151"/>
      <c r="RWD114" s="151"/>
      <c r="RWE114" s="151"/>
      <c r="RWF114" s="151"/>
      <c r="RWG114" s="151"/>
      <c r="RWH114" s="151"/>
      <c r="RWI114" s="151"/>
      <c r="RWJ114" s="151"/>
      <c r="RWK114" s="151"/>
      <c r="RWL114" s="151"/>
      <c r="RWM114" s="151"/>
      <c r="RWN114" s="151"/>
      <c r="RWO114" s="151"/>
      <c r="RWP114" s="151"/>
      <c r="RWQ114" s="151"/>
      <c r="RWR114" s="151"/>
      <c r="RWS114" s="151"/>
      <c r="RWT114" s="151"/>
      <c r="RWU114" s="151"/>
      <c r="RWV114" s="151"/>
      <c r="RWW114" s="151"/>
      <c r="RWX114" s="151"/>
      <c r="RWY114" s="151"/>
      <c r="RWZ114" s="151"/>
      <c r="RXA114" s="151"/>
      <c r="RXB114" s="151"/>
      <c r="RXC114" s="151"/>
      <c r="RXD114" s="151"/>
      <c r="RXE114" s="151"/>
      <c r="RXF114" s="151"/>
      <c r="RXG114" s="151"/>
      <c r="RXH114" s="151"/>
      <c r="RXI114" s="151"/>
      <c r="RXJ114" s="151"/>
      <c r="RXK114" s="151"/>
      <c r="RXL114" s="151"/>
      <c r="RXM114" s="151"/>
      <c r="RXN114" s="151"/>
      <c r="RXO114" s="151"/>
      <c r="RXP114" s="151"/>
      <c r="RXQ114" s="151"/>
      <c r="RXR114" s="151"/>
      <c r="RXS114" s="151"/>
      <c r="RXT114" s="151"/>
      <c r="RXU114" s="151"/>
      <c r="RXV114" s="151"/>
      <c r="RXW114" s="151"/>
      <c r="RXX114" s="151"/>
      <c r="RXY114" s="151"/>
      <c r="RXZ114" s="151"/>
      <c r="RYA114" s="151"/>
      <c r="RYB114" s="151"/>
      <c r="RYC114" s="151"/>
      <c r="RYD114" s="151"/>
      <c r="RYE114" s="151"/>
      <c r="RYF114" s="151"/>
      <c r="RYG114" s="151"/>
      <c r="RYH114" s="151"/>
      <c r="RYI114" s="151"/>
      <c r="RYJ114" s="151"/>
      <c r="RYK114" s="151"/>
      <c r="RYL114" s="151"/>
      <c r="RYM114" s="151"/>
      <c r="RYN114" s="151"/>
      <c r="RYO114" s="151"/>
      <c r="RYP114" s="151"/>
      <c r="RYQ114" s="151"/>
      <c r="RYR114" s="151"/>
      <c r="RYS114" s="151"/>
      <c r="RYT114" s="151"/>
      <c r="RYU114" s="151"/>
      <c r="RYV114" s="151"/>
      <c r="RYW114" s="151"/>
      <c r="RYX114" s="151"/>
      <c r="RYY114" s="151"/>
      <c r="RYZ114" s="151"/>
      <c r="RZA114" s="151"/>
      <c r="RZB114" s="151"/>
      <c r="RZC114" s="151"/>
      <c r="RZD114" s="151"/>
      <c r="RZE114" s="151"/>
      <c r="RZF114" s="151"/>
      <c r="RZG114" s="151"/>
      <c r="RZH114" s="151"/>
      <c r="RZI114" s="151"/>
      <c r="RZJ114" s="151"/>
      <c r="RZK114" s="151"/>
      <c r="RZL114" s="151"/>
      <c r="RZM114" s="151"/>
      <c r="RZN114" s="151"/>
      <c r="RZO114" s="151"/>
      <c r="RZP114" s="151"/>
      <c r="RZQ114" s="151"/>
      <c r="RZR114" s="151"/>
      <c r="RZS114" s="151"/>
      <c r="RZT114" s="151"/>
      <c r="RZU114" s="151"/>
      <c r="RZV114" s="151"/>
      <c r="RZW114" s="151"/>
      <c r="RZX114" s="151"/>
      <c r="RZY114" s="151"/>
      <c r="RZZ114" s="151"/>
      <c r="SAA114" s="151"/>
      <c r="SAB114" s="151"/>
      <c r="SAC114" s="151"/>
      <c r="SAD114" s="151"/>
      <c r="SAE114" s="151"/>
      <c r="SAF114" s="151"/>
      <c r="SAG114" s="151"/>
      <c r="SAH114" s="151"/>
      <c r="SAI114" s="151"/>
      <c r="SAJ114" s="151"/>
      <c r="SAK114" s="151"/>
      <c r="SAL114" s="151"/>
      <c r="SAM114" s="151"/>
      <c r="SAN114" s="151"/>
      <c r="SAO114" s="151"/>
      <c r="SAP114" s="151"/>
      <c r="SAQ114" s="151"/>
      <c r="SAR114" s="151"/>
      <c r="SAS114" s="151"/>
      <c r="SAT114" s="151"/>
      <c r="SAU114" s="151"/>
      <c r="SAV114" s="151"/>
      <c r="SAW114" s="151"/>
      <c r="SAX114" s="151"/>
      <c r="SAY114" s="151"/>
      <c r="SAZ114" s="151"/>
      <c r="SBA114" s="151"/>
      <c r="SBB114" s="151"/>
      <c r="SBC114" s="151"/>
      <c r="SBD114" s="151"/>
      <c r="SBE114" s="151"/>
      <c r="SBF114" s="151"/>
      <c r="SBG114" s="151"/>
      <c r="SBH114" s="151"/>
      <c r="SBI114" s="151"/>
      <c r="SBJ114" s="151"/>
      <c r="SBK114" s="151"/>
      <c r="SBL114" s="151"/>
      <c r="SBM114" s="151"/>
      <c r="SBN114" s="151"/>
      <c r="SBO114" s="151"/>
      <c r="SBP114" s="151"/>
      <c r="SBQ114" s="151"/>
      <c r="SBR114" s="151"/>
      <c r="SBS114" s="151"/>
      <c r="SBT114" s="151"/>
      <c r="SBU114" s="151"/>
      <c r="SBV114" s="151"/>
      <c r="SBW114" s="151"/>
      <c r="SBX114" s="151"/>
      <c r="SBY114" s="151"/>
      <c r="SBZ114" s="151"/>
      <c r="SCA114" s="151"/>
      <c r="SCB114" s="151"/>
      <c r="SCC114" s="151"/>
      <c r="SCD114" s="151"/>
      <c r="SCE114" s="151"/>
      <c r="SCF114" s="151"/>
      <c r="SCG114" s="151"/>
      <c r="SCH114" s="151"/>
      <c r="SCI114" s="151"/>
      <c r="SCJ114" s="151"/>
      <c r="SCK114" s="151"/>
      <c r="SCL114" s="151"/>
      <c r="SCM114" s="151"/>
      <c r="SCN114" s="151"/>
      <c r="SCO114" s="151"/>
      <c r="SCP114" s="151"/>
      <c r="SCQ114" s="151"/>
      <c r="SCR114" s="151"/>
      <c r="SCS114" s="151"/>
      <c r="SCT114" s="151"/>
      <c r="SCU114" s="151"/>
      <c r="SCV114" s="151"/>
      <c r="SCW114" s="151"/>
      <c r="SCX114" s="151"/>
      <c r="SCY114" s="151"/>
      <c r="SCZ114" s="151"/>
      <c r="SDA114" s="151"/>
      <c r="SDB114" s="151"/>
      <c r="SDC114" s="151"/>
      <c r="SDD114" s="151"/>
      <c r="SDE114" s="151"/>
      <c r="SDF114" s="151"/>
      <c r="SDG114" s="151"/>
      <c r="SDH114" s="151"/>
      <c r="SDI114" s="151"/>
      <c r="SDJ114" s="151"/>
      <c r="SDK114" s="151"/>
      <c r="SDL114" s="151"/>
      <c r="SDM114" s="151"/>
      <c r="SDN114" s="151"/>
      <c r="SDO114" s="151"/>
      <c r="SDP114" s="151"/>
      <c r="SDQ114" s="151"/>
      <c r="SDR114" s="151"/>
      <c r="SDS114" s="151"/>
      <c r="SDT114" s="151"/>
      <c r="SDU114" s="151"/>
      <c r="SDV114" s="151"/>
      <c r="SDW114" s="151"/>
      <c r="SDX114" s="151"/>
      <c r="SDY114" s="151"/>
      <c r="SDZ114" s="151"/>
      <c r="SEA114" s="151"/>
      <c r="SEB114" s="151"/>
      <c r="SEC114" s="151"/>
      <c r="SED114" s="151"/>
      <c r="SEE114" s="151"/>
      <c r="SEF114" s="151"/>
      <c r="SEG114" s="151"/>
      <c r="SEH114" s="151"/>
      <c r="SEI114" s="151"/>
      <c r="SEJ114" s="151"/>
      <c r="SEK114" s="151"/>
      <c r="SEL114" s="151"/>
      <c r="SEM114" s="151"/>
      <c r="SEN114" s="151"/>
      <c r="SEO114" s="151"/>
      <c r="SEP114" s="151"/>
      <c r="SEQ114" s="151"/>
      <c r="SER114" s="151"/>
      <c r="SES114" s="151"/>
      <c r="SET114" s="151"/>
      <c r="SEU114" s="151"/>
      <c r="SEV114" s="151"/>
      <c r="SEW114" s="151"/>
      <c r="SEX114" s="151"/>
      <c r="SEY114" s="151"/>
      <c r="SEZ114" s="151"/>
      <c r="SFA114" s="151"/>
      <c r="SFB114" s="151"/>
      <c r="SFC114" s="151"/>
      <c r="SFD114" s="151"/>
      <c r="SFE114" s="151"/>
      <c r="SFF114" s="151"/>
      <c r="SFG114" s="151"/>
      <c r="SFH114" s="151"/>
      <c r="SFI114" s="151"/>
      <c r="SFJ114" s="151"/>
      <c r="SFK114" s="151"/>
      <c r="SFL114" s="151"/>
      <c r="SFM114" s="151"/>
      <c r="SFN114" s="151"/>
      <c r="SFO114" s="151"/>
      <c r="SFP114" s="151"/>
      <c r="SFQ114" s="151"/>
      <c r="SFR114" s="151"/>
      <c r="SFS114" s="151"/>
      <c r="SFT114" s="151"/>
      <c r="SFU114" s="151"/>
      <c r="SFV114" s="151"/>
      <c r="SFW114" s="151"/>
      <c r="SFX114" s="151"/>
      <c r="SFY114" s="151"/>
      <c r="SFZ114" s="151"/>
      <c r="SGA114" s="151"/>
      <c r="SGB114" s="151"/>
      <c r="SGC114" s="151"/>
      <c r="SGD114" s="151"/>
      <c r="SGE114" s="151"/>
      <c r="SGF114" s="151"/>
      <c r="SGG114" s="151"/>
      <c r="SGH114" s="151"/>
      <c r="SGI114" s="151"/>
      <c r="SGJ114" s="151"/>
      <c r="SGK114" s="151"/>
      <c r="SGL114" s="151"/>
      <c r="SGM114" s="151"/>
      <c r="SGN114" s="151"/>
      <c r="SGO114" s="151"/>
      <c r="SGP114" s="151"/>
      <c r="SGQ114" s="151"/>
      <c r="SGR114" s="151"/>
      <c r="SGS114" s="151"/>
      <c r="SGT114" s="151"/>
      <c r="SGU114" s="151"/>
      <c r="SGV114" s="151"/>
      <c r="SGW114" s="151"/>
      <c r="SGX114" s="151"/>
      <c r="SGY114" s="151"/>
      <c r="SGZ114" s="151"/>
      <c r="SHA114" s="151"/>
      <c r="SHB114" s="151"/>
      <c r="SHC114" s="151"/>
      <c r="SHD114" s="151"/>
      <c r="SHE114" s="151"/>
      <c r="SHF114" s="151"/>
      <c r="SHG114" s="151"/>
      <c r="SHH114" s="151"/>
      <c r="SHI114" s="151"/>
      <c r="SHJ114" s="151"/>
      <c r="SHK114" s="151"/>
      <c r="SHL114" s="151"/>
      <c r="SHM114" s="151"/>
      <c r="SHN114" s="151"/>
      <c r="SHO114" s="151"/>
      <c r="SHP114" s="151"/>
      <c r="SHQ114" s="151"/>
      <c r="SHR114" s="151"/>
      <c r="SHS114" s="151"/>
      <c r="SHT114" s="151"/>
      <c r="SHU114" s="151"/>
      <c r="SHV114" s="151"/>
      <c r="SHW114" s="151"/>
      <c r="SHX114" s="151"/>
      <c r="SHY114" s="151"/>
      <c r="SHZ114" s="151"/>
      <c r="SIA114" s="151"/>
      <c r="SIB114" s="151"/>
      <c r="SIC114" s="151"/>
      <c r="SID114" s="151"/>
      <c r="SIE114" s="151"/>
      <c r="SIF114" s="151"/>
      <c r="SIG114" s="151"/>
      <c r="SIH114" s="151"/>
      <c r="SII114" s="151"/>
      <c r="SIJ114" s="151"/>
      <c r="SIK114" s="151"/>
      <c r="SIL114" s="151"/>
      <c r="SIM114" s="151"/>
      <c r="SIN114" s="151"/>
      <c r="SIO114" s="151"/>
      <c r="SIP114" s="151"/>
      <c r="SIQ114" s="151"/>
      <c r="SIR114" s="151"/>
      <c r="SIS114" s="151"/>
      <c r="SIT114" s="151"/>
      <c r="SIU114" s="151"/>
      <c r="SIV114" s="151"/>
      <c r="SIW114" s="151"/>
      <c r="SIX114" s="151"/>
      <c r="SIY114" s="151"/>
      <c r="SIZ114" s="151"/>
      <c r="SJA114" s="151"/>
      <c r="SJB114" s="151"/>
      <c r="SJC114" s="151"/>
      <c r="SJD114" s="151"/>
      <c r="SJE114" s="151"/>
      <c r="SJF114" s="151"/>
      <c r="SJG114" s="151"/>
      <c r="SJH114" s="151"/>
      <c r="SJI114" s="151"/>
      <c r="SJJ114" s="151"/>
      <c r="SJK114" s="151"/>
      <c r="SJL114" s="151"/>
      <c r="SJM114" s="151"/>
      <c r="SJN114" s="151"/>
      <c r="SJO114" s="151"/>
      <c r="SJP114" s="151"/>
      <c r="SJQ114" s="151"/>
      <c r="SJR114" s="151"/>
      <c r="SJS114" s="151"/>
      <c r="SJT114" s="151"/>
      <c r="SJU114" s="151"/>
      <c r="SJV114" s="151"/>
      <c r="SJW114" s="151"/>
      <c r="SJX114" s="151"/>
      <c r="SJY114" s="151"/>
      <c r="SJZ114" s="151"/>
      <c r="SKA114" s="151"/>
      <c r="SKB114" s="151"/>
      <c r="SKC114" s="151"/>
      <c r="SKD114" s="151"/>
      <c r="SKE114" s="151"/>
      <c r="SKF114" s="151"/>
      <c r="SKG114" s="151"/>
      <c r="SKH114" s="151"/>
      <c r="SKI114" s="151"/>
      <c r="SKJ114" s="151"/>
      <c r="SKK114" s="151"/>
      <c r="SKL114" s="151"/>
      <c r="SKM114" s="151"/>
      <c r="SKN114" s="151"/>
      <c r="SKO114" s="151"/>
      <c r="SKP114" s="151"/>
      <c r="SKQ114" s="151"/>
      <c r="SKR114" s="151"/>
      <c r="SKS114" s="151"/>
      <c r="SKT114" s="151"/>
      <c r="SKU114" s="151"/>
      <c r="SKV114" s="151"/>
      <c r="SKW114" s="151"/>
      <c r="SKX114" s="151"/>
      <c r="SKY114" s="151"/>
      <c r="SKZ114" s="151"/>
      <c r="SLA114" s="151"/>
      <c r="SLB114" s="151"/>
      <c r="SLC114" s="151"/>
      <c r="SLD114" s="151"/>
      <c r="SLE114" s="151"/>
      <c r="SLF114" s="151"/>
      <c r="SLG114" s="151"/>
      <c r="SLH114" s="151"/>
      <c r="SLI114" s="151"/>
      <c r="SLJ114" s="151"/>
      <c r="SLK114" s="151"/>
      <c r="SLL114" s="151"/>
      <c r="SLM114" s="151"/>
      <c r="SLN114" s="151"/>
      <c r="SLO114" s="151"/>
      <c r="SLP114" s="151"/>
      <c r="SLQ114" s="151"/>
      <c r="SLR114" s="151"/>
      <c r="SLS114" s="151"/>
      <c r="SLT114" s="151"/>
      <c r="SLU114" s="151"/>
      <c r="SLV114" s="151"/>
      <c r="SLW114" s="151"/>
      <c r="SLX114" s="151"/>
      <c r="SLY114" s="151"/>
      <c r="SLZ114" s="151"/>
      <c r="SMA114" s="151"/>
      <c r="SMB114" s="151"/>
      <c r="SMC114" s="151"/>
      <c r="SMD114" s="151"/>
      <c r="SME114" s="151"/>
      <c r="SMF114" s="151"/>
      <c r="SMG114" s="151"/>
      <c r="SMH114" s="151"/>
      <c r="SMI114" s="151"/>
      <c r="SMJ114" s="151"/>
      <c r="SMK114" s="151"/>
      <c r="SML114" s="151"/>
      <c r="SMM114" s="151"/>
      <c r="SMN114" s="151"/>
      <c r="SMO114" s="151"/>
      <c r="SMP114" s="151"/>
      <c r="SMQ114" s="151"/>
      <c r="SMR114" s="151"/>
      <c r="SMS114" s="151"/>
      <c r="SMT114" s="151"/>
      <c r="SMU114" s="151"/>
      <c r="SMV114" s="151"/>
      <c r="SMW114" s="151"/>
      <c r="SMX114" s="151"/>
      <c r="SMY114" s="151"/>
      <c r="SMZ114" s="151"/>
      <c r="SNA114" s="151"/>
      <c r="SNB114" s="151"/>
      <c r="SNC114" s="151"/>
      <c r="SND114" s="151"/>
      <c r="SNE114" s="151"/>
      <c r="SNF114" s="151"/>
      <c r="SNG114" s="151"/>
      <c r="SNH114" s="151"/>
      <c r="SNI114" s="151"/>
      <c r="SNJ114" s="151"/>
      <c r="SNK114" s="151"/>
      <c r="SNL114" s="151"/>
      <c r="SNM114" s="151"/>
      <c r="SNN114" s="151"/>
      <c r="SNO114" s="151"/>
      <c r="SNP114" s="151"/>
      <c r="SNQ114" s="151"/>
      <c r="SNR114" s="151"/>
      <c r="SNS114" s="151"/>
      <c r="SNT114" s="151"/>
      <c r="SNU114" s="151"/>
      <c r="SNV114" s="151"/>
      <c r="SNW114" s="151"/>
      <c r="SNX114" s="151"/>
      <c r="SNY114" s="151"/>
      <c r="SNZ114" s="151"/>
      <c r="SOA114" s="151"/>
      <c r="SOB114" s="151"/>
      <c r="SOC114" s="151"/>
      <c r="SOD114" s="151"/>
      <c r="SOE114" s="151"/>
      <c r="SOF114" s="151"/>
      <c r="SOG114" s="151"/>
      <c r="SOH114" s="151"/>
      <c r="SOI114" s="151"/>
      <c r="SOJ114" s="151"/>
      <c r="SOK114" s="151"/>
      <c r="SOL114" s="151"/>
      <c r="SOM114" s="151"/>
      <c r="SON114" s="151"/>
      <c r="SOO114" s="151"/>
      <c r="SOP114" s="151"/>
      <c r="SOQ114" s="151"/>
      <c r="SOR114" s="151"/>
      <c r="SOS114" s="151"/>
      <c r="SOT114" s="151"/>
      <c r="SOU114" s="151"/>
      <c r="SOV114" s="151"/>
      <c r="SOW114" s="151"/>
      <c r="SOX114" s="151"/>
      <c r="SOY114" s="151"/>
      <c r="SOZ114" s="151"/>
      <c r="SPA114" s="151"/>
      <c r="SPB114" s="151"/>
      <c r="SPC114" s="151"/>
      <c r="SPD114" s="151"/>
      <c r="SPE114" s="151"/>
      <c r="SPF114" s="151"/>
      <c r="SPG114" s="151"/>
      <c r="SPH114" s="151"/>
      <c r="SPI114" s="151"/>
      <c r="SPJ114" s="151"/>
      <c r="SPK114" s="151"/>
      <c r="SPL114" s="151"/>
      <c r="SPM114" s="151"/>
      <c r="SPN114" s="151"/>
      <c r="SPO114" s="151"/>
      <c r="SPP114" s="151"/>
      <c r="SPQ114" s="151"/>
      <c r="SPR114" s="151"/>
      <c r="SPS114" s="151"/>
      <c r="SPT114" s="151"/>
      <c r="SPU114" s="151"/>
      <c r="SPV114" s="151"/>
      <c r="SPW114" s="151"/>
      <c r="SPX114" s="151"/>
      <c r="SPY114" s="151"/>
      <c r="SPZ114" s="151"/>
      <c r="SQA114" s="151"/>
      <c r="SQB114" s="151"/>
      <c r="SQC114" s="151"/>
      <c r="SQD114" s="151"/>
      <c r="SQE114" s="151"/>
      <c r="SQF114" s="151"/>
      <c r="SQG114" s="151"/>
      <c r="SQH114" s="151"/>
      <c r="SQI114" s="151"/>
      <c r="SQJ114" s="151"/>
      <c r="SQK114" s="151"/>
      <c r="SQL114" s="151"/>
      <c r="SQM114" s="151"/>
      <c r="SQN114" s="151"/>
      <c r="SQO114" s="151"/>
      <c r="SQP114" s="151"/>
      <c r="SQQ114" s="151"/>
      <c r="SQR114" s="151"/>
      <c r="SQS114" s="151"/>
      <c r="SQT114" s="151"/>
      <c r="SQU114" s="151"/>
      <c r="SQV114" s="151"/>
      <c r="SQW114" s="151"/>
      <c r="SQX114" s="151"/>
      <c r="SQY114" s="151"/>
      <c r="SQZ114" s="151"/>
      <c r="SRA114" s="151"/>
      <c r="SRB114" s="151"/>
      <c r="SRC114" s="151"/>
      <c r="SRD114" s="151"/>
      <c r="SRE114" s="151"/>
      <c r="SRF114" s="151"/>
      <c r="SRG114" s="151"/>
      <c r="SRH114" s="151"/>
      <c r="SRI114" s="151"/>
      <c r="SRJ114" s="151"/>
      <c r="SRK114" s="151"/>
      <c r="SRL114" s="151"/>
      <c r="SRM114" s="151"/>
      <c r="SRN114" s="151"/>
      <c r="SRO114" s="151"/>
      <c r="SRP114" s="151"/>
      <c r="SRQ114" s="151"/>
      <c r="SRR114" s="151"/>
      <c r="SRS114" s="151"/>
      <c r="SRT114" s="151"/>
      <c r="SRU114" s="151"/>
      <c r="SRV114" s="151"/>
      <c r="SRW114" s="151"/>
      <c r="SRX114" s="151"/>
      <c r="SRY114" s="151"/>
      <c r="SRZ114" s="151"/>
      <c r="SSA114" s="151"/>
      <c r="SSB114" s="151"/>
      <c r="SSC114" s="151"/>
      <c r="SSD114" s="151"/>
      <c r="SSE114" s="151"/>
      <c r="SSF114" s="151"/>
      <c r="SSG114" s="151"/>
      <c r="SSH114" s="151"/>
      <c r="SSI114" s="151"/>
      <c r="SSJ114" s="151"/>
      <c r="SSK114" s="151"/>
      <c r="SSL114" s="151"/>
      <c r="SSM114" s="151"/>
      <c r="SSN114" s="151"/>
      <c r="SSO114" s="151"/>
      <c r="SSP114" s="151"/>
      <c r="SSQ114" s="151"/>
      <c r="SSR114" s="151"/>
      <c r="SSS114" s="151"/>
      <c r="SST114" s="151"/>
      <c r="SSU114" s="151"/>
      <c r="SSV114" s="151"/>
      <c r="SSW114" s="151"/>
      <c r="SSX114" s="151"/>
      <c r="SSY114" s="151"/>
      <c r="SSZ114" s="151"/>
      <c r="STA114" s="151"/>
      <c r="STB114" s="151"/>
      <c r="STC114" s="151"/>
      <c r="STD114" s="151"/>
      <c r="STE114" s="151"/>
      <c r="STF114" s="151"/>
      <c r="STG114" s="151"/>
      <c r="STH114" s="151"/>
      <c r="STI114" s="151"/>
      <c r="STJ114" s="151"/>
      <c r="STK114" s="151"/>
      <c r="STL114" s="151"/>
      <c r="STM114" s="151"/>
      <c r="STN114" s="151"/>
      <c r="STO114" s="151"/>
      <c r="STP114" s="151"/>
      <c r="STQ114" s="151"/>
      <c r="STR114" s="151"/>
      <c r="STS114" s="151"/>
      <c r="STT114" s="151"/>
      <c r="STU114" s="151"/>
      <c r="STV114" s="151"/>
      <c r="STW114" s="151"/>
      <c r="STX114" s="151"/>
      <c r="STY114" s="151"/>
      <c r="STZ114" s="151"/>
      <c r="SUA114" s="151"/>
      <c r="SUB114" s="151"/>
      <c r="SUC114" s="151"/>
      <c r="SUD114" s="151"/>
      <c r="SUE114" s="151"/>
      <c r="SUF114" s="151"/>
      <c r="SUG114" s="151"/>
      <c r="SUH114" s="151"/>
      <c r="SUI114" s="151"/>
      <c r="SUJ114" s="151"/>
      <c r="SUK114" s="151"/>
      <c r="SUL114" s="151"/>
      <c r="SUM114" s="151"/>
      <c r="SUN114" s="151"/>
      <c r="SUO114" s="151"/>
      <c r="SUP114" s="151"/>
      <c r="SUQ114" s="151"/>
      <c r="SUR114" s="151"/>
      <c r="SUS114" s="151"/>
      <c r="SUT114" s="151"/>
      <c r="SUU114" s="151"/>
      <c r="SUV114" s="151"/>
      <c r="SUW114" s="151"/>
      <c r="SUX114" s="151"/>
      <c r="SUY114" s="151"/>
      <c r="SUZ114" s="151"/>
      <c r="SVA114" s="151"/>
      <c r="SVB114" s="151"/>
      <c r="SVC114" s="151"/>
      <c r="SVD114" s="151"/>
      <c r="SVE114" s="151"/>
      <c r="SVF114" s="151"/>
      <c r="SVG114" s="151"/>
      <c r="SVH114" s="151"/>
      <c r="SVI114" s="151"/>
      <c r="SVJ114" s="151"/>
      <c r="SVK114" s="151"/>
      <c r="SVL114" s="151"/>
      <c r="SVM114" s="151"/>
      <c r="SVN114" s="151"/>
      <c r="SVO114" s="151"/>
      <c r="SVP114" s="151"/>
      <c r="SVQ114" s="151"/>
      <c r="SVR114" s="151"/>
      <c r="SVS114" s="151"/>
      <c r="SVT114" s="151"/>
      <c r="SVU114" s="151"/>
      <c r="SVV114" s="151"/>
      <c r="SVW114" s="151"/>
      <c r="SVX114" s="151"/>
      <c r="SVY114" s="151"/>
      <c r="SVZ114" s="151"/>
      <c r="SWA114" s="151"/>
      <c r="SWB114" s="151"/>
      <c r="SWC114" s="151"/>
      <c r="SWD114" s="151"/>
      <c r="SWE114" s="151"/>
      <c r="SWF114" s="151"/>
      <c r="SWG114" s="151"/>
      <c r="SWH114" s="151"/>
      <c r="SWI114" s="151"/>
      <c r="SWJ114" s="151"/>
      <c r="SWK114" s="151"/>
      <c r="SWL114" s="151"/>
      <c r="SWM114" s="151"/>
      <c r="SWN114" s="151"/>
      <c r="SWO114" s="151"/>
      <c r="SWP114" s="151"/>
      <c r="SWQ114" s="151"/>
      <c r="SWR114" s="151"/>
      <c r="SWS114" s="151"/>
      <c r="SWT114" s="151"/>
      <c r="SWU114" s="151"/>
      <c r="SWV114" s="151"/>
      <c r="SWW114" s="151"/>
      <c r="SWX114" s="151"/>
      <c r="SWY114" s="151"/>
      <c r="SWZ114" s="151"/>
      <c r="SXA114" s="151"/>
      <c r="SXB114" s="151"/>
      <c r="SXC114" s="151"/>
      <c r="SXD114" s="151"/>
      <c r="SXE114" s="151"/>
      <c r="SXF114" s="151"/>
      <c r="SXG114" s="151"/>
      <c r="SXH114" s="151"/>
      <c r="SXI114" s="151"/>
      <c r="SXJ114" s="151"/>
      <c r="SXK114" s="151"/>
      <c r="SXL114" s="151"/>
      <c r="SXM114" s="151"/>
      <c r="SXN114" s="151"/>
      <c r="SXO114" s="151"/>
      <c r="SXP114" s="151"/>
      <c r="SXQ114" s="151"/>
      <c r="SXR114" s="151"/>
      <c r="SXS114" s="151"/>
      <c r="SXT114" s="151"/>
      <c r="SXU114" s="151"/>
      <c r="SXV114" s="151"/>
      <c r="SXW114" s="151"/>
      <c r="SXX114" s="151"/>
      <c r="SXY114" s="151"/>
      <c r="SXZ114" s="151"/>
      <c r="SYA114" s="151"/>
      <c r="SYB114" s="151"/>
      <c r="SYC114" s="151"/>
      <c r="SYD114" s="151"/>
      <c r="SYE114" s="151"/>
      <c r="SYF114" s="151"/>
      <c r="SYG114" s="151"/>
      <c r="SYH114" s="151"/>
      <c r="SYI114" s="151"/>
      <c r="SYJ114" s="151"/>
      <c r="SYK114" s="151"/>
      <c r="SYL114" s="151"/>
      <c r="SYM114" s="151"/>
      <c r="SYN114" s="151"/>
      <c r="SYO114" s="151"/>
      <c r="SYP114" s="151"/>
      <c r="SYQ114" s="151"/>
      <c r="SYR114" s="151"/>
      <c r="SYS114" s="151"/>
      <c r="SYT114" s="151"/>
      <c r="SYU114" s="151"/>
      <c r="SYV114" s="151"/>
      <c r="SYW114" s="151"/>
      <c r="SYX114" s="151"/>
      <c r="SYY114" s="151"/>
      <c r="SYZ114" s="151"/>
      <c r="SZA114" s="151"/>
      <c r="SZB114" s="151"/>
      <c r="SZC114" s="151"/>
      <c r="SZD114" s="151"/>
      <c r="SZE114" s="151"/>
      <c r="SZF114" s="151"/>
      <c r="SZG114" s="151"/>
      <c r="SZH114" s="151"/>
      <c r="SZI114" s="151"/>
      <c r="SZJ114" s="151"/>
      <c r="SZK114" s="151"/>
      <c r="SZL114" s="151"/>
      <c r="SZM114" s="151"/>
      <c r="SZN114" s="151"/>
      <c r="SZO114" s="151"/>
      <c r="SZP114" s="151"/>
      <c r="SZQ114" s="151"/>
      <c r="SZR114" s="151"/>
      <c r="SZS114" s="151"/>
      <c r="SZT114" s="151"/>
      <c r="SZU114" s="151"/>
      <c r="SZV114" s="151"/>
      <c r="SZW114" s="151"/>
      <c r="SZX114" s="151"/>
      <c r="SZY114" s="151"/>
      <c r="SZZ114" s="151"/>
      <c r="TAA114" s="151"/>
      <c r="TAB114" s="151"/>
      <c r="TAC114" s="151"/>
      <c r="TAD114" s="151"/>
      <c r="TAE114" s="151"/>
      <c r="TAF114" s="151"/>
      <c r="TAG114" s="151"/>
      <c r="TAH114" s="151"/>
      <c r="TAI114" s="151"/>
      <c r="TAJ114" s="151"/>
      <c r="TAK114" s="151"/>
      <c r="TAL114" s="151"/>
      <c r="TAM114" s="151"/>
      <c r="TAN114" s="151"/>
      <c r="TAO114" s="151"/>
      <c r="TAP114" s="151"/>
      <c r="TAQ114" s="151"/>
      <c r="TAR114" s="151"/>
      <c r="TAS114" s="151"/>
      <c r="TAT114" s="151"/>
      <c r="TAU114" s="151"/>
      <c r="TAV114" s="151"/>
      <c r="TAW114" s="151"/>
      <c r="TAX114" s="151"/>
      <c r="TAY114" s="151"/>
      <c r="TAZ114" s="151"/>
      <c r="TBA114" s="151"/>
      <c r="TBB114" s="151"/>
      <c r="TBC114" s="151"/>
      <c r="TBD114" s="151"/>
      <c r="TBE114" s="151"/>
      <c r="TBF114" s="151"/>
      <c r="TBG114" s="151"/>
      <c r="TBH114" s="151"/>
      <c r="TBI114" s="151"/>
      <c r="TBJ114" s="151"/>
      <c r="TBK114" s="151"/>
      <c r="TBL114" s="151"/>
      <c r="TBM114" s="151"/>
      <c r="TBN114" s="151"/>
      <c r="TBO114" s="151"/>
      <c r="TBP114" s="151"/>
      <c r="TBQ114" s="151"/>
      <c r="TBR114" s="151"/>
      <c r="TBS114" s="151"/>
      <c r="TBT114" s="151"/>
      <c r="TBU114" s="151"/>
      <c r="TBV114" s="151"/>
      <c r="TBW114" s="151"/>
      <c r="TBX114" s="151"/>
      <c r="TBY114" s="151"/>
      <c r="TBZ114" s="151"/>
      <c r="TCA114" s="151"/>
      <c r="TCB114" s="151"/>
      <c r="TCC114" s="151"/>
      <c r="TCD114" s="151"/>
      <c r="TCE114" s="151"/>
      <c r="TCF114" s="151"/>
      <c r="TCG114" s="151"/>
      <c r="TCH114" s="151"/>
      <c r="TCI114" s="151"/>
      <c r="TCJ114" s="151"/>
      <c r="TCK114" s="151"/>
      <c r="TCL114" s="151"/>
      <c r="TCM114" s="151"/>
      <c r="TCN114" s="151"/>
      <c r="TCO114" s="151"/>
      <c r="TCP114" s="151"/>
      <c r="TCQ114" s="151"/>
      <c r="TCR114" s="151"/>
      <c r="TCS114" s="151"/>
      <c r="TCT114" s="151"/>
      <c r="TCU114" s="151"/>
      <c r="TCV114" s="151"/>
      <c r="TCW114" s="151"/>
      <c r="TCX114" s="151"/>
      <c r="TCY114" s="151"/>
      <c r="TCZ114" s="151"/>
      <c r="TDA114" s="151"/>
      <c r="TDB114" s="151"/>
      <c r="TDC114" s="151"/>
      <c r="TDD114" s="151"/>
      <c r="TDE114" s="151"/>
      <c r="TDF114" s="151"/>
      <c r="TDG114" s="151"/>
      <c r="TDH114" s="151"/>
      <c r="TDI114" s="151"/>
      <c r="TDJ114" s="151"/>
      <c r="TDK114" s="151"/>
      <c r="TDL114" s="151"/>
      <c r="TDM114" s="151"/>
      <c r="TDN114" s="151"/>
      <c r="TDO114" s="151"/>
      <c r="TDP114" s="151"/>
      <c r="TDQ114" s="151"/>
      <c r="TDR114" s="151"/>
      <c r="TDS114" s="151"/>
      <c r="TDT114" s="151"/>
      <c r="TDU114" s="151"/>
      <c r="TDV114" s="151"/>
      <c r="TDW114" s="151"/>
      <c r="TDX114" s="151"/>
      <c r="TDY114" s="151"/>
      <c r="TDZ114" s="151"/>
      <c r="TEA114" s="151"/>
      <c r="TEB114" s="151"/>
      <c r="TEC114" s="151"/>
      <c r="TED114" s="151"/>
      <c r="TEE114" s="151"/>
      <c r="TEF114" s="151"/>
      <c r="TEG114" s="151"/>
      <c r="TEH114" s="151"/>
      <c r="TEI114" s="151"/>
      <c r="TEJ114" s="151"/>
      <c r="TEK114" s="151"/>
      <c r="TEL114" s="151"/>
      <c r="TEM114" s="151"/>
      <c r="TEN114" s="151"/>
      <c r="TEO114" s="151"/>
      <c r="TEP114" s="151"/>
      <c r="TEQ114" s="151"/>
      <c r="TER114" s="151"/>
      <c r="TES114" s="151"/>
      <c r="TET114" s="151"/>
      <c r="TEU114" s="151"/>
      <c r="TEV114" s="151"/>
      <c r="TEW114" s="151"/>
      <c r="TEX114" s="151"/>
      <c r="TEY114" s="151"/>
      <c r="TEZ114" s="151"/>
      <c r="TFA114" s="151"/>
      <c r="TFB114" s="151"/>
      <c r="TFC114" s="151"/>
      <c r="TFD114" s="151"/>
      <c r="TFE114" s="151"/>
      <c r="TFF114" s="151"/>
      <c r="TFG114" s="151"/>
      <c r="TFH114" s="151"/>
      <c r="TFI114" s="151"/>
      <c r="TFJ114" s="151"/>
      <c r="TFK114" s="151"/>
      <c r="TFL114" s="151"/>
      <c r="TFM114" s="151"/>
      <c r="TFN114" s="151"/>
      <c r="TFO114" s="151"/>
      <c r="TFP114" s="151"/>
      <c r="TFQ114" s="151"/>
      <c r="TFR114" s="151"/>
      <c r="TFS114" s="151"/>
      <c r="TFT114" s="151"/>
      <c r="TFU114" s="151"/>
      <c r="TFV114" s="151"/>
      <c r="TFW114" s="151"/>
      <c r="TFX114" s="151"/>
      <c r="TFY114" s="151"/>
      <c r="TFZ114" s="151"/>
      <c r="TGA114" s="151"/>
      <c r="TGB114" s="151"/>
      <c r="TGC114" s="151"/>
      <c r="TGD114" s="151"/>
      <c r="TGE114" s="151"/>
      <c r="TGF114" s="151"/>
      <c r="TGG114" s="151"/>
      <c r="TGH114" s="151"/>
      <c r="TGI114" s="151"/>
      <c r="TGJ114" s="151"/>
      <c r="TGK114" s="151"/>
      <c r="TGL114" s="151"/>
      <c r="TGM114" s="151"/>
      <c r="TGN114" s="151"/>
      <c r="TGO114" s="151"/>
      <c r="TGP114" s="151"/>
      <c r="TGQ114" s="151"/>
      <c r="TGR114" s="151"/>
      <c r="TGS114" s="151"/>
      <c r="TGT114" s="151"/>
      <c r="TGU114" s="151"/>
      <c r="TGV114" s="151"/>
      <c r="TGW114" s="151"/>
      <c r="TGX114" s="151"/>
      <c r="TGY114" s="151"/>
      <c r="TGZ114" s="151"/>
      <c r="THA114" s="151"/>
      <c r="THB114" s="151"/>
      <c r="THC114" s="151"/>
      <c r="THD114" s="151"/>
      <c r="THE114" s="151"/>
      <c r="THF114" s="151"/>
      <c r="THG114" s="151"/>
      <c r="THH114" s="151"/>
      <c r="THI114" s="151"/>
      <c r="THJ114" s="151"/>
      <c r="THK114" s="151"/>
      <c r="THL114" s="151"/>
      <c r="THM114" s="151"/>
      <c r="THN114" s="151"/>
      <c r="THO114" s="151"/>
      <c r="THP114" s="151"/>
      <c r="THQ114" s="151"/>
      <c r="THR114" s="151"/>
      <c r="THS114" s="151"/>
      <c r="THT114" s="151"/>
      <c r="THU114" s="151"/>
      <c r="THV114" s="151"/>
      <c r="THW114" s="151"/>
      <c r="THX114" s="151"/>
      <c r="THY114" s="151"/>
      <c r="THZ114" s="151"/>
      <c r="TIA114" s="151"/>
      <c r="TIB114" s="151"/>
      <c r="TIC114" s="151"/>
      <c r="TID114" s="151"/>
      <c r="TIE114" s="151"/>
      <c r="TIF114" s="151"/>
      <c r="TIG114" s="151"/>
      <c r="TIH114" s="151"/>
      <c r="TII114" s="151"/>
      <c r="TIJ114" s="151"/>
      <c r="TIK114" s="151"/>
      <c r="TIL114" s="151"/>
      <c r="TIM114" s="151"/>
      <c r="TIN114" s="151"/>
      <c r="TIO114" s="151"/>
      <c r="TIP114" s="151"/>
      <c r="TIQ114" s="151"/>
      <c r="TIR114" s="151"/>
      <c r="TIS114" s="151"/>
      <c r="TIT114" s="151"/>
      <c r="TIU114" s="151"/>
      <c r="TIV114" s="151"/>
      <c r="TIW114" s="151"/>
      <c r="TIX114" s="151"/>
      <c r="TIY114" s="151"/>
      <c r="TIZ114" s="151"/>
      <c r="TJA114" s="151"/>
      <c r="TJB114" s="151"/>
      <c r="TJC114" s="151"/>
      <c r="TJD114" s="151"/>
      <c r="TJE114" s="151"/>
      <c r="TJF114" s="151"/>
      <c r="TJG114" s="151"/>
      <c r="TJH114" s="151"/>
      <c r="TJI114" s="151"/>
      <c r="TJJ114" s="151"/>
      <c r="TJK114" s="151"/>
      <c r="TJL114" s="151"/>
      <c r="TJM114" s="151"/>
      <c r="TJN114" s="151"/>
      <c r="TJO114" s="151"/>
      <c r="TJP114" s="151"/>
      <c r="TJQ114" s="151"/>
      <c r="TJR114" s="151"/>
      <c r="TJS114" s="151"/>
      <c r="TJT114" s="151"/>
      <c r="TJU114" s="151"/>
      <c r="TJV114" s="151"/>
      <c r="TJW114" s="151"/>
      <c r="TJX114" s="151"/>
      <c r="TJY114" s="151"/>
      <c r="TJZ114" s="151"/>
      <c r="TKA114" s="151"/>
      <c r="TKB114" s="151"/>
      <c r="TKC114" s="151"/>
      <c r="TKD114" s="151"/>
      <c r="TKE114" s="151"/>
      <c r="TKF114" s="151"/>
      <c r="TKG114" s="151"/>
      <c r="TKH114" s="151"/>
      <c r="TKI114" s="151"/>
      <c r="TKJ114" s="151"/>
      <c r="TKK114" s="151"/>
      <c r="TKL114" s="151"/>
      <c r="TKM114" s="151"/>
      <c r="TKN114" s="151"/>
      <c r="TKO114" s="151"/>
      <c r="TKP114" s="151"/>
      <c r="TKQ114" s="151"/>
      <c r="TKR114" s="151"/>
      <c r="TKS114" s="151"/>
      <c r="TKT114" s="151"/>
      <c r="TKU114" s="151"/>
      <c r="TKV114" s="151"/>
      <c r="TKW114" s="151"/>
      <c r="TKX114" s="151"/>
      <c r="TKY114" s="151"/>
      <c r="TKZ114" s="151"/>
      <c r="TLA114" s="151"/>
      <c r="TLB114" s="151"/>
      <c r="TLC114" s="151"/>
      <c r="TLD114" s="151"/>
      <c r="TLE114" s="151"/>
      <c r="TLF114" s="151"/>
      <c r="TLG114" s="151"/>
      <c r="TLH114" s="151"/>
      <c r="TLI114" s="151"/>
      <c r="TLJ114" s="151"/>
      <c r="TLK114" s="151"/>
      <c r="TLL114" s="151"/>
      <c r="TLM114" s="151"/>
      <c r="TLN114" s="151"/>
      <c r="TLO114" s="151"/>
      <c r="TLP114" s="151"/>
      <c r="TLQ114" s="151"/>
      <c r="TLR114" s="151"/>
      <c r="TLS114" s="151"/>
      <c r="TLT114" s="151"/>
      <c r="TLU114" s="151"/>
      <c r="TLV114" s="151"/>
      <c r="TLW114" s="151"/>
      <c r="TLX114" s="151"/>
      <c r="TLY114" s="151"/>
      <c r="TLZ114" s="151"/>
      <c r="TMA114" s="151"/>
      <c r="TMB114" s="151"/>
      <c r="TMC114" s="151"/>
      <c r="TMD114" s="151"/>
      <c r="TME114" s="151"/>
      <c r="TMF114" s="151"/>
      <c r="TMG114" s="151"/>
      <c r="TMH114" s="151"/>
      <c r="TMI114" s="151"/>
      <c r="TMJ114" s="151"/>
      <c r="TMK114" s="151"/>
      <c r="TML114" s="151"/>
      <c r="TMM114" s="151"/>
      <c r="TMN114" s="151"/>
      <c r="TMO114" s="151"/>
      <c r="TMP114" s="151"/>
      <c r="TMQ114" s="151"/>
      <c r="TMR114" s="151"/>
      <c r="TMS114" s="151"/>
      <c r="TMT114" s="151"/>
      <c r="TMU114" s="151"/>
      <c r="TMV114" s="151"/>
      <c r="TMW114" s="151"/>
      <c r="TMX114" s="151"/>
      <c r="TMY114" s="151"/>
      <c r="TMZ114" s="151"/>
      <c r="TNA114" s="151"/>
      <c r="TNB114" s="151"/>
      <c r="TNC114" s="151"/>
      <c r="TND114" s="151"/>
      <c r="TNE114" s="151"/>
      <c r="TNF114" s="151"/>
      <c r="TNG114" s="151"/>
      <c r="TNH114" s="151"/>
      <c r="TNI114" s="151"/>
      <c r="TNJ114" s="151"/>
      <c r="TNK114" s="151"/>
      <c r="TNL114" s="151"/>
      <c r="TNM114" s="151"/>
      <c r="TNN114" s="151"/>
      <c r="TNO114" s="151"/>
      <c r="TNP114" s="151"/>
      <c r="TNQ114" s="151"/>
      <c r="TNR114" s="151"/>
      <c r="TNS114" s="151"/>
      <c r="TNT114" s="151"/>
      <c r="TNU114" s="151"/>
      <c r="TNV114" s="151"/>
      <c r="TNW114" s="151"/>
      <c r="TNX114" s="151"/>
      <c r="TNY114" s="151"/>
      <c r="TNZ114" s="151"/>
      <c r="TOA114" s="151"/>
      <c r="TOB114" s="151"/>
      <c r="TOC114" s="151"/>
      <c r="TOD114" s="151"/>
      <c r="TOE114" s="151"/>
      <c r="TOF114" s="151"/>
      <c r="TOG114" s="151"/>
      <c r="TOH114" s="151"/>
      <c r="TOI114" s="151"/>
      <c r="TOJ114" s="151"/>
      <c r="TOK114" s="151"/>
      <c r="TOL114" s="151"/>
      <c r="TOM114" s="151"/>
      <c r="TON114" s="151"/>
      <c r="TOO114" s="151"/>
      <c r="TOP114" s="151"/>
      <c r="TOQ114" s="151"/>
      <c r="TOR114" s="151"/>
      <c r="TOS114" s="151"/>
      <c r="TOT114" s="151"/>
      <c r="TOU114" s="151"/>
      <c r="TOV114" s="151"/>
      <c r="TOW114" s="151"/>
      <c r="TOX114" s="151"/>
      <c r="TOY114" s="151"/>
      <c r="TOZ114" s="151"/>
      <c r="TPA114" s="151"/>
      <c r="TPB114" s="151"/>
      <c r="TPC114" s="151"/>
      <c r="TPD114" s="151"/>
      <c r="TPE114" s="151"/>
      <c r="TPF114" s="151"/>
      <c r="TPG114" s="151"/>
      <c r="TPH114" s="151"/>
      <c r="TPI114" s="151"/>
      <c r="TPJ114" s="151"/>
      <c r="TPK114" s="151"/>
      <c r="TPL114" s="151"/>
      <c r="TPM114" s="151"/>
      <c r="TPN114" s="151"/>
      <c r="TPO114" s="151"/>
      <c r="TPP114" s="151"/>
      <c r="TPQ114" s="151"/>
      <c r="TPR114" s="151"/>
      <c r="TPS114" s="151"/>
      <c r="TPT114" s="151"/>
      <c r="TPU114" s="151"/>
      <c r="TPV114" s="151"/>
      <c r="TPW114" s="151"/>
      <c r="TPX114" s="151"/>
      <c r="TPY114" s="151"/>
      <c r="TPZ114" s="151"/>
      <c r="TQA114" s="151"/>
      <c r="TQB114" s="151"/>
      <c r="TQC114" s="151"/>
      <c r="TQD114" s="151"/>
      <c r="TQE114" s="151"/>
      <c r="TQF114" s="151"/>
      <c r="TQG114" s="151"/>
      <c r="TQH114" s="151"/>
      <c r="TQI114" s="151"/>
      <c r="TQJ114" s="151"/>
      <c r="TQK114" s="151"/>
      <c r="TQL114" s="151"/>
      <c r="TQM114" s="151"/>
      <c r="TQN114" s="151"/>
      <c r="TQO114" s="151"/>
      <c r="TQP114" s="151"/>
      <c r="TQQ114" s="151"/>
      <c r="TQR114" s="151"/>
      <c r="TQS114" s="151"/>
      <c r="TQT114" s="151"/>
      <c r="TQU114" s="151"/>
      <c r="TQV114" s="151"/>
      <c r="TQW114" s="151"/>
      <c r="TQX114" s="151"/>
      <c r="TQY114" s="151"/>
      <c r="TQZ114" s="151"/>
      <c r="TRA114" s="151"/>
      <c r="TRB114" s="151"/>
      <c r="TRC114" s="151"/>
      <c r="TRD114" s="151"/>
      <c r="TRE114" s="151"/>
      <c r="TRF114" s="151"/>
      <c r="TRG114" s="151"/>
      <c r="TRH114" s="151"/>
      <c r="TRI114" s="151"/>
      <c r="TRJ114" s="151"/>
      <c r="TRK114" s="151"/>
      <c r="TRL114" s="151"/>
      <c r="TRM114" s="151"/>
      <c r="TRN114" s="151"/>
      <c r="TRO114" s="151"/>
      <c r="TRP114" s="151"/>
      <c r="TRQ114" s="151"/>
      <c r="TRR114" s="151"/>
      <c r="TRS114" s="151"/>
      <c r="TRT114" s="151"/>
      <c r="TRU114" s="151"/>
      <c r="TRV114" s="151"/>
      <c r="TRW114" s="151"/>
      <c r="TRX114" s="151"/>
      <c r="TRY114" s="151"/>
      <c r="TRZ114" s="151"/>
      <c r="TSA114" s="151"/>
      <c r="TSB114" s="151"/>
      <c r="TSC114" s="151"/>
      <c r="TSD114" s="151"/>
      <c r="TSE114" s="151"/>
      <c r="TSF114" s="151"/>
      <c r="TSG114" s="151"/>
      <c r="TSH114" s="151"/>
      <c r="TSI114" s="151"/>
      <c r="TSJ114" s="151"/>
      <c r="TSK114" s="151"/>
      <c r="TSL114" s="151"/>
      <c r="TSM114" s="151"/>
      <c r="TSN114" s="151"/>
      <c r="TSO114" s="151"/>
      <c r="TSP114" s="151"/>
      <c r="TSQ114" s="151"/>
      <c r="TSR114" s="151"/>
      <c r="TSS114" s="151"/>
      <c r="TST114" s="151"/>
      <c r="TSU114" s="151"/>
      <c r="TSV114" s="151"/>
      <c r="TSW114" s="151"/>
      <c r="TSX114" s="151"/>
      <c r="TSY114" s="151"/>
      <c r="TSZ114" s="151"/>
      <c r="TTA114" s="151"/>
      <c r="TTB114" s="151"/>
      <c r="TTC114" s="151"/>
      <c r="TTD114" s="151"/>
      <c r="TTE114" s="151"/>
      <c r="TTF114" s="151"/>
      <c r="TTG114" s="151"/>
      <c r="TTH114" s="151"/>
      <c r="TTI114" s="151"/>
      <c r="TTJ114" s="151"/>
      <c r="TTK114" s="151"/>
      <c r="TTL114" s="151"/>
      <c r="TTM114" s="151"/>
      <c r="TTN114" s="151"/>
      <c r="TTO114" s="151"/>
      <c r="TTP114" s="151"/>
      <c r="TTQ114" s="151"/>
      <c r="TTR114" s="151"/>
      <c r="TTS114" s="151"/>
      <c r="TTT114" s="151"/>
      <c r="TTU114" s="151"/>
      <c r="TTV114" s="151"/>
      <c r="TTW114" s="151"/>
      <c r="TTX114" s="151"/>
      <c r="TTY114" s="151"/>
      <c r="TTZ114" s="151"/>
      <c r="TUA114" s="151"/>
      <c r="TUB114" s="151"/>
      <c r="TUC114" s="151"/>
      <c r="TUD114" s="151"/>
      <c r="TUE114" s="151"/>
      <c r="TUF114" s="151"/>
      <c r="TUG114" s="151"/>
      <c r="TUH114" s="151"/>
      <c r="TUI114" s="151"/>
      <c r="TUJ114" s="151"/>
      <c r="TUK114" s="151"/>
      <c r="TUL114" s="151"/>
      <c r="TUM114" s="151"/>
      <c r="TUN114" s="151"/>
      <c r="TUO114" s="151"/>
      <c r="TUP114" s="151"/>
      <c r="TUQ114" s="151"/>
      <c r="TUR114" s="151"/>
      <c r="TUS114" s="151"/>
      <c r="TUT114" s="151"/>
      <c r="TUU114" s="151"/>
      <c r="TUV114" s="151"/>
      <c r="TUW114" s="151"/>
      <c r="TUX114" s="151"/>
      <c r="TUY114" s="151"/>
      <c r="TUZ114" s="151"/>
      <c r="TVA114" s="151"/>
      <c r="TVB114" s="151"/>
      <c r="TVC114" s="151"/>
      <c r="TVD114" s="151"/>
      <c r="TVE114" s="151"/>
      <c r="TVF114" s="151"/>
      <c r="TVG114" s="151"/>
      <c r="TVH114" s="151"/>
      <c r="TVI114" s="151"/>
      <c r="TVJ114" s="151"/>
      <c r="TVK114" s="151"/>
      <c r="TVL114" s="151"/>
      <c r="TVM114" s="151"/>
      <c r="TVN114" s="151"/>
      <c r="TVO114" s="151"/>
      <c r="TVP114" s="151"/>
      <c r="TVQ114" s="151"/>
      <c r="TVR114" s="151"/>
      <c r="TVS114" s="151"/>
      <c r="TVT114" s="151"/>
      <c r="TVU114" s="151"/>
      <c r="TVV114" s="151"/>
      <c r="TVW114" s="151"/>
      <c r="TVX114" s="151"/>
      <c r="TVY114" s="151"/>
      <c r="TVZ114" s="151"/>
      <c r="TWA114" s="151"/>
      <c r="TWB114" s="151"/>
      <c r="TWC114" s="151"/>
      <c r="TWD114" s="151"/>
      <c r="TWE114" s="151"/>
      <c r="TWF114" s="151"/>
      <c r="TWG114" s="151"/>
      <c r="TWH114" s="151"/>
      <c r="TWI114" s="151"/>
      <c r="TWJ114" s="151"/>
      <c r="TWK114" s="151"/>
      <c r="TWL114" s="151"/>
      <c r="TWM114" s="151"/>
      <c r="TWN114" s="151"/>
      <c r="TWO114" s="151"/>
      <c r="TWP114" s="151"/>
      <c r="TWQ114" s="151"/>
      <c r="TWR114" s="151"/>
      <c r="TWS114" s="151"/>
      <c r="TWT114" s="151"/>
      <c r="TWU114" s="151"/>
      <c r="TWV114" s="151"/>
      <c r="TWW114" s="151"/>
      <c r="TWX114" s="151"/>
      <c r="TWY114" s="151"/>
      <c r="TWZ114" s="151"/>
      <c r="TXA114" s="151"/>
      <c r="TXB114" s="151"/>
      <c r="TXC114" s="151"/>
      <c r="TXD114" s="151"/>
      <c r="TXE114" s="151"/>
      <c r="TXF114" s="151"/>
      <c r="TXG114" s="151"/>
      <c r="TXH114" s="151"/>
      <c r="TXI114" s="151"/>
      <c r="TXJ114" s="151"/>
      <c r="TXK114" s="151"/>
      <c r="TXL114" s="151"/>
      <c r="TXM114" s="151"/>
      <c r="TXN114" s="151"/>
      <c r="TXO114" s="151"/>
      <c r="TXP114" s="151"/>
      <c r="TXQ114" s="151"/>
      <c r="TXR114" s="151"/>
      <c r="TXS114" s="151"/>
      <c r="TXT114" s="151"/>
      <c r="TXU114" s="151"/>
      <c r="TXV114" s="151"/>
      <c r="TXW114" s="151"/>
      <c r="TXX114" s="151"/>
      <c r="TXY114" s="151"/>
      <c r="TXZ114" s="151"/>
      <c r="TYA114" s="151"/>
      <c r="TYB114" s="151"/>
      <c r="TYC114" s="151"/>
      <c r="TYD114" s="151"/>
      <c r="TYE114" s="151"/>
      <c r="TYF114" s="151"/>
      <c r="TYG114" s="151"/>
      <c r="TYH114" s="151"/>
      <c r="TYI114" s="151"/>
      <c r="TYJ114" s="151"/>
      <c r="TYK114" s="151"/>
      <c r="TYL114" s="151"/>
      <c r="TYM114" s="151"/>
      <c r="TYN114" s="151"/>
      <c r="TYO114" s="151"/>
      <c r="TYP114" s="151"/>
      <c r="TYQ114" s="151"/>
      <c r="TYR114" s="151"/>
      <c r="TYS114" s="151"/>
      <c r="TYT114" s="151"/>
      <c r="TYU114" s="151"/>
      <c r="TYV114" s="151"/>
      <c r="TYW114" s="151"/>
      <c r="TYX114" s="151"/>
      <c r="TYY114" s="151"/>
      <c r="TYZ114" s="151"/>
      <c r="TZA114" s="151"/>
      <c r="TZB114" s="151"/>
      <c r="TZC114" s="151"/>
      <c r="TZD114" s="151"/>
      <c r="TZE114" s="151"/>
      <c r="TZF114" s="151"/>
      <c r="TZG114" s="151"/>
      <c r="TZH114" s="151"/>
      <c r="TZI114" s="151"/>
      <c r="TZJ114" s="151"/>
      <c r="TZK114" s="151"/>
      <c r="TZL114" s="151"/>
      <c r="TZM114" s="151"/>
      <c r="TZN114" s="151"/>
      <c r="TZO114" s="151"/>
      <c r="TZP114" s="151"/>
      <c r="TZQ114" s="151"/>
      <c r="TZR114" s="151"/>
      <c r="TZS114" s="151"/>
      <c r="TZT114" s="151"/>
      <c r="TZU114" s="151"/>
      <c r="TZV114" s="151"/>
      <c r="TZW114" s="151"/>
      <c r="TZX114" s="151"/>
      <c r="TZY114" s="151"/>
      <c r="TZZ114" s="151"/>
      <c r="UAA114" s="151"/>
      <c r="UAB114" s="151"/>
      <c r="UAC114" s="151"/>
      <c r="UAD114" s="151"/>
      <c r="UAE114" s="151"/>
      <c r="UAF114" s="151"/>
      <c r="UAG114" s="151"/>
      <c r="UAH114" s="151"/>
      <c r="UAI114" s="151"/>
      <c r="UAJ114" s="151"/>
      <c r="UAK114" s="151"/>
      <c r="UAL114" s="151"/>
      <c r="UAM114" s="151"/>
      <c r="UAN114" s="151"/>
      <c r="UAO114" s="151"/>
      <c r="UAP114" s="151"/>
      <c r="UAQ114" s="151"/>
      <c r="UAR114" s="151"/>
      <c r="UAS114" s="151"/>
      <c r="UAT114" s="151"/>
      <c r="UAU114" s="151"/>
      <c r="UAV114" s="151"/>
      <c r="UAW114" s="151"/>
      <c r="UAX114" s="151"/>
      <c r="UAY114" s="151"/>
      <c r="UAZ114" s="151"/>
      <c r="UBA114" s="151"/>
      <c r="UBB114" s="151"/>
      <c r="UBC114" s="151"/>
      <c r="UBD114" s="151"/>
      <c r="UBE114" s="151"/>
      <c r="UBF114" s="151"/>
      <c r="UBG114" s="151"/>
      <c r="UBH114" s="151"/>
      <c r="UBI114" s="151"/>
      <c r="UBJ114" s="151"/>
      <c r="UBK114" s="151"/>
      <c r="UBL114" s="151"/>
      <c r="UBM114" s="151"/>
      <c r="UBN114" s="151"/>
      <c r="UBO114" s="151"/>
      <c r="UBP114" s="151"/>
      <c r="UBQ114" s="151"/>
      <c r="UBR114" s="151"/>
      <c r="UBS114" s="151"/>
      <c r="UBT114" s="151"/>
      <c r="UBU114" s="151"/>
      <c r="UBV114" s="151"/>
      <c r="UBW114" s="151"/>
      <c r="UBX114" s="151"/>
      <c r="UBY114" s="151"/>
      <c r="UBZ114" s="151"/>
      <c r="UCA114" s="151"/>
      <c r="UCB114" s="151"/>
      <c r="UCC114" s="151"/>
      <c r="UCD114" s="151"/>
      <c r="UCE114" s="151"/>
      <c r="UCF114" s="151"/>
      <c r="UCG114" s="151"/>
      <c r="UCH114" s="151"/>
      <c r="UCI114" s="151"/>
      <c r="UCJ114" s="151"/>
      <c r="UCK114" s="151"/>
      <c r="UCL114" s="151"/>
      <c r="UCM114" s="151"/>
      <c r="UCN114" s="151"/>
      <c r="UCO114" s="151"/>
      <c r="UCP114" s="151"/>
      <c r="UCQ114" s="151"/>
      <c r="UCR114" s="151"/>
      <c r="UCS114" s="151"/>
      <c r="UCT114" s="151"/>
      <c r="UCU114" s="151"/>
      <c r="UCV114" s="151"/>
      <c r="UCW114" s="151"/>
      <c r="UCX114" s="151"/>
      <c r="UCY114" s="151"/>
      <c r="UCZ114" s="151"/>
      <c r="UDA114" s="151"/>
      <c r="UDB114" s="151"/>
      <c r="UDC114" s="151"/>
      <c r="UDD114" s="151"/>
      <c r="UDE114" s="151"/>
      <c r="UDF114" s="151"/>
      <c r="UDG114" s="151"/>
      <c r="UDH114" s="151"/>
      <c r="UDI114" s="151"/>
      <c r="UDJ114" s="151"/>
      <c r="UDK114" s="151"/>
      <c r="UDL114" s="151"/>
      <c r="UDM114" s="151"/>
      <c r="UDN114" s="151"/>
      <c r="UDO114" s="151"/>
      <c r="UDP114" s="151"/>
      <c r="UDQ114" s="151"/>
      <c r="UDR114" s="151"/>
      <c r="UDS114" s="151"/>
      <c r="UDT114" s="151"/>
      <c r="UDU114" s="151"/>
      <c r="UDV114" s="151"/>
      <c r="UDW114" s="151"/>
      <c r="UDX114" s="151"/>
      <c r="UDY114" s="151"/>
      <c r="UDZ114" s="151"/>
      <c r="UEA114" s="151"/>
      <c r="UEB114" s="151"/>
      <c r="UEC114" s="151"/>
      <c r="UED114" s="151"/>
      <c r="UEE114" s="151"/>
      <c r="UEF114" s="151"/>
      <c r="UEG114" s="151"/>
      <c r="UEH114" s="151"/>
      <c r="UEI114" s="151"/>
      <c r="UEJ114" s="151"/>
      <c r="UEK114" s="151"/>
      <c r="UEL114" s="151"/>
      <c r="UEM114" s="151"/>
      <c r="UEN114" s="151"/>
      <c r="UEO114" s="151"/>
      <c r="UEP114" s="151"/>
      <c r="UEQ114" s="151"/>
      <c r="UER114" s="151"/>
      <c r="UES114" s="151"/>
      <c r="UET114" s="151"/>
      <c r="UEU114" s="151"/>
      <c r="UEV114" s="151"/>
      <c r="UEW114" s="151"/>
      <c r="UEX114" s="151"/>
      <c r="UEY114" s="151"/>
      <c r="UEZ114" s="151"/>
      <c r="UFA114" s="151"/>
      <c r="UFB114" s="151"/>
      <c r="UFC114" s="151"/>
      <c r="UFD114" s="151"/>
      <c r="UFE114" s="151"/>
      <c r="UFF114" s="151"/>
      <c r="UFG114" s="151"/>
      <c r="UFH114" s="151"/>
      <c r="UFI114" s="151"/>
      <c r="UFJ114" s="151"/>
      <c r="UFK114" s="151"/>
      <c r="UFL114" s="151"/>
      <c r="UFM114" s="151"/>
      <c r="UFN114" s="151"/>
      <c r="UFO114" s="151"/>
      <c r="UFP114" s="151"/>
      <c r="UFQ114" s="151"/>
      <c r="UFR114" s="151"/>
      <c r="UFS114" s="151"/>
      <c r="UFT114" s="151"/>
      <c r="UFU114" s="151"/>
      <c r="UFV114" s="151"/>
      <c r="UFW114" s="151"/>
      <c r="UFX114" s="151"/>
      <c r="UFY114" s="151"/>
      <c r="UFZ114" s="151"/>
      <c r="UGA114" s="151"/>
      <c r="UGB114" s="151"/>
      <c r="UGC114" s="151"/>
      <c r="UGD114" s="151"/>
      <c r="UGE114" s="151"/>
      <c r="UGF114" s="151"/>
      <c r="UGG114" s="151"/>
      <c r="UGH114" s="151"/>
      <c r="UGI114" s="151"/>
      <c r="UGJ114" s="151"/>
      <c r="UGK114" s="151"/>
      <c r="UGL114" s="151"/>
      <c r="UGM114" s="151"/>
      <c r="UGN114" s="151"/>
      <c r="UGO114" s="151"/>
      <c r="UGP114" s="151"/>
      <c r="UGQ114" s="151"/>
      <c r="UGR114" s="151"/>
      <c r="UGS114" s="151"/>
      <c r="UGT114" s="151"/>
      <c r="UGU114" s="151"/>
      <c r="UGV114" s="151"/>
      <c r="UGW114" s="151"/>
      <c r="UGX114" s="151"/>
      <c r="UGY114" s="151"/>
      <c r="UGZ114" s="151"/>
      <c r="UHA114" s="151"/>
      <c r="UHB114" s="151"/>
      <c r="UHC114" s="151"/>
      <c r="UHD114" s="151"/>
      <c r="UHE114" s="151"/>
      <c r="UHF114" s="151"/>
      <c r="UHG114" s="151"/>
      <c r="UHH114" s="151"/>
      <c r="UHI114" s="151"/>
      <c r="UHJ114" s="151"/>
      <c r="UHK114" s="151"/>
      <c r="UHL114" s="151"/>
      <c r="UHM114" s="151"/>
      <c r="UHN114" s="151"/>
      <c r="UHO114" s="151"/>
      <c r="UHP114" s="151"/>
      <c r="UHQ114" s="151"/>
      <c r="UHR114" s="151"/>
      <c r="UHS114" s="151"/>
      <c r="UHT114" s="151"/>
      <c r="UHU114" s="151"/>
      <c r="UHV114" s="151"/>
      <c r="UHW114" s="151"/>
      <c r="UHX114" s="151"/>
      <c r="UHY114" s="151"/>
      <c r="UHZ114" s="151"/>
      <c r="UIA114" s="151"/>
      <c r="UIB114" s="151"/>
      <c r="UIC114" s="151"/>
      <c r="UID114" s="151"/>
      <c r="UIE114" s="151"/>
      <c r="UIF114" s="151"/>
      <c r="UIG114" s="151"/>
      <c r="UIH114" s="151"/>
      <c r="UII114" s="151"/>
      <c r="UIJ114" s="151"/>
      <c r="UIK114" s="151"/>
      <c r="UIL114" s="151"/>
      <c r="UIM114" s="151"/>
      <c r="UIN114" s="151"/>
      <c r="UIO114" s="151"/>
      <c r="UIP114" s="151"/>
      <c r="UIQ114" s="151"/>
      <c r="UIR114" s="151"/>
      <c r="UIS114" s="151"/>
      <c r="UIT114" s="151"/>
      <c r="UIU114" s="151"/>
      <c r="UIV114" s="151"/>
      <c r="UIW114" s="151"/>
      <c r="UIX114" s="151"/>
      <c r="UIY114" s="151"/>
      <c r="UIZ114" s="151"/>
      <c r="UJA114" s="151"/>
      <c r="UJB114" s="151"/>
      <c r="UJC114" s="151"/>
      <c r="UJD114" s="151"/>
      <c r="UJE114" s="151"/>
      <c r="UJF114" s="151"/>
      <c r="UJG114" s="151"/>
      <c r="UJH114" s="151"/>
      <c r="UJI114" s="151"/>
      <c r="UJJ114" s="151"/>
      <c r="UJK114" s="151"/>
      <c r="UJL114" s="151"/>
      <c r="UJM114" s="151"/>
      <c r="UJN114" s="151"/>
      <c r="UJO114" s="151"/>
      <c r="UJP114" s="151"/>
      <c r="UJQ114" s="151"/>
      <c r="UJR114" s="151"/>
      <c r="UJS114" s="151"/>
      <c r="UJT114" s="151"/>
      <c r="UJU114" s="151"/>
      <c r="UJV114" s="151"/>
      <c r="UJW114" s="151"/>
      <c r="UJX114" s="151"/>
      <c r="UJY114" s="151"/>
      <c r="UJZ114" s="151"/>
      <c r="UKA114" s="151"/>
      <c r="UKB114" s="151"/>
      <c r="UKC114" s="151"/>
      <c r="UKD114" s="151"/>
      <c r="UKE114" s="151"/>
      <c r="UKF114" s="151"/>
      <c r="UKG114" s="151"/>
      <c r="UKH114" s="151"/>
      <c r="UKI114" s="151"/>
      <c r="UKJ114" s="151"/>
      <c r="UKK114" s="151"/>
      <c r="UKL114" s="151"/>
      <c r="UKM114" s="151"/>
      <c r="UKN114" s="151"/>
      <c r="UKO114" s="151"/>
      <c r="UKP114" s="151"/>
      <c r="UKQ114" s="151"/>
      <c r="UKR114" s="151"/>
      <c r="UKS114" s="151"/>
      <c r="UKT114" s="151"/>
      <c r="UKU114" s="151"/>
      <c r="UKV114" s="151"/>
      <c r="UKW114" s="151"/>
      <c r="UKX114" s="151"/>
      <c r="UKY114" s="151"/>
      <c r="UKZ114" s="151"/>
      <c r="ULA114" s="151"/>
      <c r="ULB114" s="151"/>
      <c r="ULC114" s="151"/>
      <c r="ULD114" s="151"/>
      <c r="ULE114" s="151"/>
      <c r="ULF114" s="151"/>
      <c r="ULG114" s="151"/>
      <c r="ULH114" s="151"/>
      <c r="ULI114" s="151"/>
      <c r="ULJ114" s="151"/>
      <c r="ULK114" s="151"/>
      <c r="ULL114" s="151"/>
      <c r="ULM114" s="151"/>
      <c r="ULN114" s="151"/>
      <c r="ULO114" s="151"/>
      <c r="ULP114" s="151"/>
      <c r="ULQ114" s="151"/>
      <c r="ULR114" s="151"/>
      <c r="ULS114" s="151"/>
      <c r="ULT114" s="151"/>
      <c r="ULU114" s="151"/>
      <c r="ULV114" s="151"/>
      <c r="ULW114" s="151"/>
      <c r="ULX114" s="151"/>
      <c r="ULY114" s="151"/>
      <c r="ULZ114" s="151"/>
      <c r="UMA114" s="151"/>
      <c r="UMB114" s="151"/>
      <c r="UMC114" s="151"/>
      <c r="UMD114" s="151"/>
      <c r="UME114" s="151"/>
      <c r="UMF114" s="151"/>
      <c r="UMG114" s="151"/>
      <c r="UMH114" s="151"/>
      <c r="UMI114" s="151"/>
      <c r="UMJ114" s="151"/>
      <c r="UMK114" s="151"/>
      <c r="UML114" s="151"/>
      <c r="UMM114" s="151"/>
      <c r="UMN114" s="151"/>
      <c r="UMO114" s="151"/>
      <c r="UMP114" s="151"/>
      <c r="UMQ114" s="151"/>
      <c r="UMR114" s="151"/>
      <c r="UMS114" s="151"/>
      <c r="UMT114" s="151"/>
      <c r="UMU114" s="151"/>
      <c r="UMV114" s="151"/>
      <c r="UMW114" s="151"/>
      <c r="UMX114" s="151"/>
      <c r="UMY114" s="151"/>
      <c r="UMZ114" s="151"/>
      <c r="UNA114" s="151"/>
      <c r="UNB114" s="151"/>
      <c r="UNC114" s="151"/>
      <c r="UND114" s="151"/>
      <c r="UNE114" s="151"/>
      <c r="UNF114" s="151"/>
      <c r="UNG114" s="151"/>
      <c r="UNH114" s="151"/>
      <c r="UNI114" s="151"/>
      <c r="UNJ114" s="151"/>
      <c r="UNK114" s="151"/>
      <c r="UNL114" s="151"/>
      <c r="UNM114" s="151"/>
      <c r="UNN114" s="151"/>
      <c r="UNO114" s="151"/>
      <c r="UNP114" s="151"/>
      <c r="UNQ114" s="151"/>
      <c r="UNR114" s="151"/>
      <c r="UNS114" s="151"/>
      <c r="UNT114" s="151"/>
      <c r="UNU114" s="151"/>
      <c r="UNV114" s="151"/>
      <c r="UNW114" s="151"/>
      <c r="UNX114" s="151"/>
      <c r="UNY114" s="151"/>
      <c r="UNZ114" s="151"/>
      <c r="UOA114" s="151"/>
      <c r="UOB114" s="151"/>
      <c r="UOC114" s="151"/>
      <c r="UOD114" s="151"/>
      <c r="UOE114" s="151"/>
      <c r="UOF114" s="151"/>
      <c r="UOG114" s="151"/>
      <c r="UOH114" s="151"/>
      <c r="UOI114" s="151"/>
      <c r="UOJ114" s="151"/>
      <c r="UOK114" s="151"/>
      <c r="UOL114" s="151"/>
      <c r="UOM114" s="151"/>
      <c r="UON114" s="151"/>
      <c r="UOO114" s="151"/>
      <c r="UOP114" s="151"/>
      <c r="UOQ114" s="151"/>
      <c r="UOR114" s="151"/>
      <c r="UOS114" s="151"/>
      <c r="UOT114" s="151"/>
      <c r="UOU114" s="151"/>
      <c r="UOV114" s="151"/>
      <c r="UOW114" s="151"/>
      <c r="UOX114" s="151"/>
      <c r="UOY114" s="151"/>
      <c r="UOZ114" s="151"/>
      <c r="UPA114" s="151"/>
      <c r="UPB114" s="151"/>
      <c r="UPC114" s="151"/>
      <c r="UPD114" s="151"/>
      <c r="UPE114" s="151"/>
      <c r="UPF114" s="151"/>
      <c r="UPG114" s="151"/>
      <c r="UPH114" s="151"/>
      <c r="UPI114" s="151"/>
      <c r="UPJ114" s="151"/>
      <c r="UPK114" s="151"/>
      <c r="UPL114" s="151"/>
      <c r="UPM114" s="151"/>
      <c r="UPN114" s="151"/>
      <c r="UPO114" s="151"/>
      <c r="UPP114" s="151"/>
      <c r="UPQ114" s="151"/>
      <c r="UPR114" s="151"/>
      <c r="UPS114" s="151"/>
      <c r="UPT114" s="151"/>
      <c r="UPU114" s="151"/>
      <c r="UPV114" s="151"/>
      <c r="UPW114" s="151"/>
      <c r="UPX114" s="151"/>
      <c r="UPY114" s="151"/>
      <c r="UPZ114" s="151"/>
      <c r="UQA114" s="151"/>
      <c r="UQB114" s="151"/>
      <c r="UQC114" s="151"/>
      <c r="UQD114" s="151"/>
      <c r="UQE114" s="151"/>
      <c r="UQF114" s="151"/>
      <c r="UQG114" s="151"/>
      <c r="UQH114" s="151"/>
      <c r="UQI114" s="151"/>
      <c r="UQJ114" s="151"/>
      <c r="UQK114" s="151"/>
      <c r="UQL114" s="151"/>
      <c r="UQM114" s="151"/>
      <c r="UQN114" s="151"/>
      <c r="UQO114" s="151"/>
      <c r="UQP114" s="151"/>
      <c r="UQQ114" s="151"/>
      <c r="UQR114" s="151"/>
      <c r="UQS114" s="151"/>
      <c r="UQT114" s="151"/>
      <c r="UQU114" s="151"/>
      <c r="UQV114" s="151"/>
      <c r="UQW114" s="151"/>
      <c r="UQX114" s="151"/>
      <c r="UQY114" s="151"/>
      <c r="UQZ114" s="151"/>
      <c r="URA114" s="151"/>
      <c r="URB114" s="151"/>
      <c r="URC114" s="151"/>
      <c r="URD114" s="151"/>
      <c r="URE114" s="151"/>
      <c r="URF114" s="151"/>
      <c r="URG114" s="151"/>
      <c r="URH114" s="151"/>
      <c r="URI114" s="151"/>
      <c r="URJ114" s="151"/>
      <c r="URK114" s="151"/>
      <c r="URL114" s="151"/>
      <c r="URM114" s="151"/>
      <c r="URN114" s="151"/>
      <c r="URO114" s="151"/>
      <c r="URP114" s="151"/>
      <c r="URQ114" s="151"/>
      <c r="URR114" s="151"/>
      <c r="URS114" s="151"/>
      <c r="URT114" s="151"/>
      <c r="URU114" s="151"/>
      <c r="URV114" s="151"/>
      <c r="URW114" s="151"/>
      <c r="URX114" s="151"/>
      <c r="URY114" s="151"/>
      <c r="URZ114" s="151"/>
      <c r="USA114" s="151"/>
      <c r="USB114" s="151"/>
      <c r="USC114" s="151"/>
      <c r="USD114" s="151"/>
      <c r="USE114" s="151"/>
      <c r="USF114" s="151"/>
      <c r="USG114" s="151"/>
      <c r="USH114" s="151"/>
      <c r="USI114" s="151"/>
      <c r="USJ114" s="151"/>
      <c r="USK114" s="151"/>
      <c r="USL114" s="151"/>
      <c r="USM114" s="151"/>
      <c r="USN114" s="151"/>
      <c r="USO114" s="151"/>
      <c r="USP114" s="151"/>
      <c r="USQ114" s="151"/>
      <c r="USR114" s="151"/>
      <c r="USS114" s="151"/>
      <c r="UST114" s="151"/>
      <c r="USU114" s="151"/>
      <c r="USV114" s="151"/>
      <c r="USW114" s="151"/>
      <c r="USX114" s="151"/>
      <c r="USY114" s="151"/>
      <c r="USZ114" s="151"/>
      <c r="UTA114" s="151"/>
      <c r="UTB114" s="151"/>
      <c r="UTC114" s="151"/>
      <c r="UTD114" s="151"/>
      <c r="UTE114" s="151"/>
      <c r="UTF114" s="151"/>
      <c r="UTG114" s="151"/>
      <c r="UTH114" s="151"/>
      <c r="UTI114" s="151"/>
      <c r="UTJ114" s="151"/>
      <c r="UTK114" s="151"/>
      <c r="UTL114" s="151"/>
      <c r="UTM114" s="151"/>
      <c r="UTN114" s="151"/>
      <c r="UTO114" s="151"/>
      <c r="UTP114" s="151"/>
      <c r="UTQ114" s="151"/>
      <c r="UTR114" s="151"/>
      <c r="UTS114" s="151"/>
      <c r="UTT114" s="151"/>
      <c r="UTU114" s="151"/>
      <c r="UTV114" s="151"/>
      <c r="UTW114" s="151"/>
      <c r="UTX114" s="151"/>
      <c r="UTY114" s="151"/>
      <c r="UTZ114" s="151"/>
      <c r="UUA114" s="151"/>
      <c r="UUB114" s="151"/>
      <c r="UUC114" s="151"/>
      <c r="UUD114" s="151"/>
      <c r="UUE114" s="151"/>
      <c r="UUF114" s="151"/>
      <c r="UUG114" s="151"/>
      <c r="UUH114" s="151"/>
      <c r="UUI114" s="151"/>
      <c r="UUJ114" s="151"/>
      <c r="UUK114" s="151"/>
      <c r="UUL114" s="151"/>
      <c r="UUM114" s="151"/>
      <c r="UUN114" s="151"/>
      <c r="UUO114" s="151"/>
      <c r="UUP114" s="151"/>
      <c r="UUQ114" s="151"/>
      <c r="UUR114" s="151"/>
      <c r="UUS114" s="151"/>
      <c r="UUT114" s="151"/>
      <c r="UUU114" s="151"/>
      <c r="UUV114" s="151"/>
      <c r="UUW114" s="151"/>
      <c r="UUX114" s="151"/>
      <c r="UUY114" s="151"/>
      <c r="UUZ114" s="151"/>
      <c r="UVA114" s="151"/>
      <c r="UVB114" s="151"/>
      <c r="UVC114" s="151"/>
      <c r="UVD114" s="151"/>
      <c r="UVE114" s="151"/>
      <c r="UVF114" s="151"/>
      <c r="UVG114" s="151"/>
      <c r="UVH114" s="151"/>
      <c r="UVI114" s="151"/>
      <c r="UVJ114" s="151"/>
      <c r="UVK114" s="151"/>
      <c r="UVL114" s="151"/>
      <c r="UVM114" s="151"/>
      <c r="UVN114" s="151"/>
      <c r="UVO114" s="151"/>
      <c r="UVP114" s="151"/>
      <c r="UVQ114" s="151"/>
      <c r="UVR114" s="151"/>
      <c r="UVS114" s="151"/>
      <c r="UVT114" s="151"/>
      <c r="UVU114" s="151"/>
      <c r="UVV114" s="151"/>
      <c r="UVW114" s="151"/>
      <c r="UVX114" s="151"/>
      <c r="UVY114" s="151"/>
      <c r="UVZ114" s="151"/>
      <c r="UWA114" s="151"/>
      <c r="UWB114" s="151"/>
      <c r="UWC114" s="151"/>
      <c r="UWD114" s="151"/>
      <c r="UWE114" s="151"/>
      <c r="UWF114" s="151"/>
      <c r="UWG114" s="151"/>
      <c r="UWH114" s="151"/>
      <c r="UWI114" s="151"/>
      <c r="UWJ114" s="151"/>
      <c r="UWK114" s="151"/>
      <c r="UWL114" s="151"/>
      <c r="UWM114" s="151"/>
      <c r="UWN114" s="151"/>
      <c r="UWO114" s="151"/>
      <c r="UWP114" s="151"/>
      <c r="UWQ114" s="151"/>
      <c r="UWR114" s="151"/>
      <c r="UWS114" s="151"/>
      <c r="UWT114" s="151"/>
      <c r="UWU114" s="151"/>
      <c r="UWV114" s="151"/>
      <c r="UWW114" s="151"/>
      <c r="UWX114" s="151"/>
      <c r="UWY114" s="151"/>
      <c r="UWZ114" s="151"/>
      <c r="UXA114" s="151"/>
      <c r="UXB114" s="151"/>
      <c r="UXC114" s="151"/>
      <c r="UXD114" s="151"/>
      <c r="UXE114" s="151"/>
      <c r="UXF114" s="151"/>
      <c r="UXG114" s="151"/>
      <c r="UXH114" s="151"/>
      <c r="UXI114" s="151"/>
      <c r="UXJ114" s="151"/>
      <c r="UXK114" s="151"/>
      <c r="UXL114" s="151"/>
      <c r="UXM114" s="151"/>
      <c r="UXN114" s="151"/>
      <c r="UXO114" s="151"/>
      <c r="UXP114" s="151"/>
      <c r="UXQ114" s="151"/>
      <c r="UXR114" s="151"/>
      <c r="UXS114" s="151"/>
      <c r="UXT114" s="151"/>
      <c r="UXU114" s="151"/>
      <c r="UXV114" s="151"/>
      <c r="UXW114" s="151"/>
      <c r="UXX114" s="151"/>
      <c r="UXY114" s="151"/>
      <c r="UXZ114" s="151"/>
      <c r="UYA114" s="151"/>
      <c r="UYB114" s="151"/>
      <c r="UYC114" s="151"/>
      <c r="UYD114" s="151"/>
      <c r="UYE114" s="151"/>
      <c r="UYF114" s="151"/>
      <c r="UYG114" s="151"/>
      <c r="UYH114" s="151"/>
      <c r="UYI114" s="151"/>
      <c r="UYJ114" s="151"/>
      <c r="UYK114" s="151"/>
      <c r="UYL114" s="151"/>
      <c r="UYM114" s="151"/>
      <c r="UYN114" s="151"/>
      <c r="UYO114" s="151"/>
      <c r="UYP114" s="151"/>
      <c r="UYQ114" s="151"/>
      <c r="UYR114" s="151"/>
      <c r="UYS114" s="151"/>
      <c r="UYT114" s="151"/>
      <c r="UYU114" s="151"/>
      <c r="UYV114" s="151"/>
      <c r="UYW114" s="151"/>
      <c r="UYX114" s="151"/>
      <c r="UYY114" s="151"/>
      <c r="UYZ114" s="151"/>
      <c r="UZA114" s="151"/>
      <c r="UZB114" s="151"/>
      <c r="UZC114" s="151"/>
      <c r="UZD114" s="151"/>
      <c r="UZE114" s="151"/>
      <c r="UZF114" s="151"/>
      <c r="UZG114" s="151"/>
      <c r="UZH114" s="151"/>
      <c r="UZI114" s="151"/>
      <c r="UZJ114" s="151"/>
      <c r="UZK114" s="151"/>
      <c r="UZL114" s="151"/>
      <c r="UZM114" s="151"/>
      <c r="UZN114" s="151"/>
      <c r="UZO114" s="151"/>
      <c r="UZP114" s="151"/>
      <c r="UZQ114" s="151"/>
      <c r="UZR114" s="151"/>
      <c r="UZS114" s="151"/>
      <c r="UZT114" s="151"/>
      <c r="UZU114" s="151"/>
      <c r="UZV114" s="151"/>
      <c r="UZW114" s="151"/>
      <c r="UZX114" s="151"/>
      <c r="UZY114" s="151"/>
      <c r="UZZ114" s="151"/>
      <c r="VAA114" s="151"/>
      <c r="VAB114" s="151"/>
      <c r="VAC114" s="151"/>
      <c r="VAD114" s="151"/>
      <c r="VAE114" s="151"/>
      <c r="VAF114" s="151"/>
      <c r="VAG114" s="151"/>
      <c r="VAH114" s="151"/>
      <c r="VAI114" s="151"/>
      <c r="VAJ114" s="151"/>
      <c r="VAK114" s="151"/>
      <c r="VAL114" s="151"/>
      <c r="VAM114" s="151"/>
      <c r="VAN114" s="151"/>
      <c r="VAO114" s="151"/>
      <c r="VAP114" s="151"/>
      <c r="VAQ114" s="151"/>
      <c r="VAR114" s="151"/>
      <c r="VAS114" s="151"/>
      <c r="VAT114" s="151"/>
      <c r="VAU114" s="151"/>
      <c r="VAV114" s="151"/>
      <c r="VAW114" s="151"/>
      <c r="VAX114" s="151"/>
      <c r="VAY114" s="151"/>
      <c r="VAZ114" s="151"/>
      <c r="VBA114" s="151"/>
      <c r="VBB114" s="151"/>
      <c r="VBC114" s="151"/>
      <c r="VBD114" s="151"/>
      <c r="VBE114" s="151"/>
      <c r="VBF114" s="151"/>
      <c r="VBG114" s="151"/>
      <c r="VBH114" s="151"/>
      <c r="VBI114" s="151"/>
      <c r="VBJ114" s="151"/>
      <c r="VBK114" s="151"/>
      <c r="VBL114" s="151"/>
      <c r="VBM114" s="151"/>
      <c r="VBN114" s="151"/>
      <c r="VBO114" s="151"/>
      <c r="VBP114" s="151"/>
      <c r="VBQ114" s="151"/>
      <c r="VBR114" s="151"/>
      <c r="VBS114" s="151"/>
      <c r="VBT114" s="151"/>
      <c r="VBU114" s="151"/>
      <c r="VBV114" s="151"/>
      <c r="VBW114" s="151"/>
      <c r="VBX114" s="151"/>
      <c r="VBY114" s="151"/>
      <c r="VBZ114" s="151"/>
      <c r="VCA114" s="151"/>
      <c r="VCB114" s="151"/>
      <c r="VCC114" s="151"/>
      <c r="VCD114" s="151"/>
      <c r="VCE114" s="151"/>
      <c r="VCF114" s="151"/>
      <c r="VCG114" s="151"/>
      <c r="VCH114" s="151"/>
      <c r="VCI114" s="151"/>
      <c r="VCJ114" s="151"/>
      <c r="VCK114" s="151"/>
      <c r="VCL114" s="151"/>
      <c r="VCM114" s="151"/>
      <c r="VCN114" s="151"/>
      <c r="VCO114" s="151"/>
      <c r="VCP114" s="151"/>
      <c r="VCQ114" s="151"/>
      <c r="VCR114" s="151"/>
      <c r="VCS114" s="151"/>
      <c r="VCT114" s="151"/>
      <c r="VCU114" s="151"/>
      <c r="VCV114" s="151"/>
      <c r="VCW114" s="151"/>
      <c r="VCX114" s="151"/>
      <c r="VCY114" s="151"/>
      <c r="VCZ114" s="151"/>
      <c r="VDA114" s="151"/>
      <c r="VDB114" s="151"/>
      <c r="VDC114" s="151"/>
      <c r="VDD114" s="151"/>
      <c r="VDE114" s="151"/>
      <c r="VDF114" s="151"/>
      <c r="VDG114" s="151"/>
      <c r="VDH114" s="151"/>
      <c r="VDI114" s="151"/>
      <c r="VDJ114" s="151"/>
      <c r="VDK114" s="151"/>
      <c r="VDL114" s="151"/>
      <c r="VDM114" s="151"/>
      <c r="VDN114" s="151"/>
      <c r="VDO114" s="151"/>
      <c r="VDP114" s="151"/>
      <c r="VDQ114" s="151"/>
      <c r="VDR114" s="151"/>
      <c r="VDS114" s="151"/>
      <c r="VDT114" s="151"/>
      <c r="VDU114" s="151"/>
      <c r="VDV114" s="151"/>
      <c r="VDW114" s="151"/>
      <c r="VDX114" s="151"/>
      <c r="VDY114" s="151"/>
      <c r="VDZ114" s="151"/>
      <c r="VEA114" s="151"/>
      <c r="VEB114" s="151"/>
      <c r="VEC114" s="151"/>
      <c r="VED114" s="151"/>
      <c r="VEE114" s="151"/>
      <c r="VEF114" s="151"/>
      <c r="VEG114" s="151"/>
      <c r="VEH114" s="151"/>
      <c r="VEI114" s="151"/>
      <c r="VEJ114" s="151"/>
      <c r="VEK114" s="151"/>
      <c r="VEL114" s="151"/>
      <c r="VEM114" s="151"/>
      <c r="VEN114" s="151"/>
      <c r="VEO114" s="151"/>
      <c r="VEP114" s="151"/>
      <c r="VEQ114" s="151"/>
      <c r="VER114" s="151"/>
      <c r="VES114" s="151"/>
      <c r="VET114" s="151"/>
      <c r="VEU114" s="151"/>
      <c r="VEV114" s="151"/>
      <c r="VEW114" s="151"/>
      <c r="VEX114" s="151"/>
      <c r="VEY114" s="151"/>
      <c r="VEZ114" s="151"/>
      <c r="VFA114" s="151"/>
      <c r="VFB114" s="151"/>
      <c r="VFC114" s="151"/>
      <c r="VFD114" s="151"/>
      <c r="VFE114" s="151"/>
      <c r="VFF114" s="151"/>
      <c r="VFG114" s="151"/>
      <c r="VFH114" s="151"/>
      <c r="VFI114" s="151"/>
      <c r="VFJ114" s="151"/>
      <c r="VFK114" s="151"/>
      <c r="VFL114" s="151"/>
      <c r="VFM114" s="151"/>
      <c r="VFN114" s="151"/>
      <c r="VFO114" s="151"/>
      <c r="VFP114" s="151"/>
      <c r="VFQ114" s="151"/>
      <c r="VFR114" s="151"/>
      <c r="VFS114" s="151"/>
      <c r="VFT114" s="151"/>
      <c r="VFU114" s="151"/>
      <c r="VFV114" s="151"/>
      <c r="VFW114" s="151"/>
      <c r="VFX114" s="151"/>
      <c r="VFY114" s="151"/>
      <c r="VFZ114" s="151"/>
      <c r="VGA114" s="151"/>
      <c r="VGB114" s="151"/>
      <c r="VGC114" s="151"/>
      <c r="VGD114" s="151"/>
      <c r="VGE114" s="151"/>
      <c r="VGF114" s="151"/>
      <c r="VGG114" s="151"/>
      <c r="VGH114" s="151"/>
      <c r="VGI114" s="151"/>
      <c r="VGJ114" s="151"/>
      <c r="VGK114" s="151"/>
      <c r="VGL114" s="151"/>
      <c r="VGM114" s="151"/>
      <c r="VGN114" s="151"/>
      <c r="VGO114" s="151"/>
      <c r="VGP114" s="151"/>
      <c r="VGQ114" s="151"/>
      <c r="VGR114" s="151"/>
      <c r="VGS114" s="151"/>
      <c r="VGT114" s="151"/>
      <c r="VGU114" s="151"/>
      <c r="VGV114" s="151"/>
      <c r="VGW114" s="151"/>
      <c r="VGX114" s="151"/>
      <c r="VGY114" s="151"/>
      <c r="VGZ114" s="151"/>
      <c r="VHA114" s="151"/>
      <c r="VHB114" s="151"/>
      <c r="VHC114" s="151"/>
      <c r="VHD114" s="151"/>
      <c r="VHE114" s="151"/>
      <c r="VHF114" s="151"/>
      <c r="VHG114" s="151"/>
      <c r="VHH114" s="151"/>
      <c r="VHI114" s="151"/>
      <c r="VHJ114" s="151"/>
      <c r="VHK114" s="151"/>
      <c r="VHL114" s="151"/>
      <c r="VHM114" s="151"/>
      <c r="VHN114" s="151"/>
      <c r="VHO114" s="151"/>
      <c r="VHP114" s="151"/>
      <c r="VHQ114" s="151"/>
      <c r="VHR114" s="151"/>
      <c r="VHS114" s="151"/>
      <c r="VHT114" s="151"/>
      <c r="VHU114" s="151"/>
      <c r="VHV114" s="151"/>
      <c r="VHW114" s="151"/>
      <c r="VHX114" s="151"/>
      <c r="VHY114" s="151"/>
      <c r="VHZ114" s="151"/>
      <c r="VIA114" s="151"/>
      <c r="VIB114" s="151"/>
      <c r="VIC114" s="151"/>
      <c r="VID114" s="151"/>
      <c r="VIE114" s="151"/>
      <c r="VIF114" s="151"/>
      <c r="VIG114" s="151"/>
      <c r="VIH114" s="151"/>
      <c r="VII114" s="151"/>
      <c r="VIJ114" s="151"/>
      <c r="VIK114" s="151"/>
      <c r="VIL114" s="151"/>
      <c r="VIM114" s="151"/>
      <c r="VIN114" s="151"/>
      <c r="VIO114" s="151"/>
      <c r="VIP114" s="151"/>
      <c r="VIQ114" s="151"/>
      <c r="VIR114" s="151"/>
      <c r="VIS114" s="151"/>
      <c r="VIT114" s="151"/>
      <c r="VIU114" s="151"/>
      <c r="VIV114" s="151"/>
      <c r="VIW114" s="151"/>
      <c r="VIX114" s="151"/>
      <c r="VIY114" s="151"/>
      <c r="VIZ114" s="151"/>
      <c r="VJA114" s="151"/>
      <c r="VJB114" s="151"/>
      <c r="VJC114" s="151"/>
      <c r="VJD114" s="151"/>
      <c r="VJE114" s="151"/>
      <c r="VJF114" s="151"/>
      <c r="VJG114" s="151"/>
      <c r="VJH114" s="151"/>
      <c r="VJI114" s="151"/>
      <c r="VJJ114" s="151"/>
      <c r="VJK114" s="151"/>
      <c r="VJL114" s="151"/>
      <c r="VJM114" s="151"/>
      <c r="VJN114" s="151"/>
      <c r="VJO114" s="151"/>
      <c r="VJP114" s="151"/>
      <c r="VJQ114" s="151"/>
      <c r="VJR114" s="151"/>
      <c r="VJS114" s="151"/>
      <c r="VJT114" s="151"/>
      <c r="VJU114" s="151"/>
      <c r="VJV114" s="151"/>
      <c r="VJW114" s="151"/>
      <c r="VJX114" s="151"/>
      <c r="VJY114" s="151"/>
      <c r="VJZ114" s="151"/>
      <c r="VKA114" s="151"/>
      <c r="VKB114" s="151"/>
      <c r="VKC114" s="151"/>
      <c r="VKD114" s="151"/>
      <c r="VKE114" s="151"/>
      <c r="VKF114" s="151"/>
      <c r="VKG114" s="151"/>
      <c r="VKH114" s="151"/>
      <c r="VKI114" s="151"/>
      <c r="VKJ114" s="151"/>
      <c r="VKK114" s="151"/>
      <c r="VKL114" s="151"/>
      <c r="VKM114" s="151"/>
      <c r="VKN114" s="151"/>
      <c r="VKO114" s="151"/>
      <c r="VKP114" s="151"/>
      <c r="VKQ114" s="151"/>
      <c r="VKR114" s="151"/>
      <c r="VKS114" s="151"/>
      <c r="VKT114" s="151"/>
      <c r="VKU114" s="151"/>
      <c r="VKV114" s="151"/>
      <c r="VKW114" s="151"/>
      <c r="VKX114" s="151"/>
      <c r="VKY114" s="151"/>
      <c r="VKZ114" s="151"/>
      <c r="VLA114" s="151"/>
      <c r="VLB114" s="151"/>
      <c r="VLC114" s="151"/>
      <c r="VLD114" s="151"/>
      <c r="VLE114" s="151"/>
      <c r="VLF114" s="151"/>
      <c r="VLG114" s="151"/>
      <c r="VLH114" s="151"/>
      <c r="VLI114" s="151"/>
      <c r="VLJ114" s="151"/>
      <c r="VLK114" s="151"/>
      <c r="VLL114" s="151"/>
      <c r="VLM114" s="151"/>
      <c r="VLN114" s="151"/>
      <c r="VLO114" s="151"/>
      <c r="VLP114" s="151"/>
      <c r="VLQ114" s="151"/>
      <c r="VLR114" s="151"/>
      <c r="VLS114" s="151"/>
      <c r="VLT114" s="151"/>
      <c r="VLU114" s="151"/>
      <c r="VLV114" s="151"/>
      <c r="VLW114" s="151"/>
      <c r="VLX114" s="151"/>
      <c r="VLY114" s="151"/>
      <c r="VLZ114" s="151"/>
      <c r="VMA114" s="151"/>
      <c r="VMB114" s="151"/>
      <c r="VMC114" s="151"/>
      <c r="VMD114" s="151"/>
      <c r="VME114" s="151"/>
      <c r="VMF114" s="151"/>
      <c r="VMG114" s="151"/>
      <c r="VMH114" s="151"/>
      <c r="VMI114" s="151"/>
      <c r="VMJ114" s="151"/>
      <c r="VMK114" s="151"/>
      <c r="VML114" s="151"/>
      <c r="VMM114" s="151"/>
      <c r="VMN114" s="151"/>
      <c r="VMO114" s="151"/>
      <c r="VMP114" s="151"/>
      <c r="VMQ114" s="151"/>
      <c r="VMR114" s="151"/>
      <c r="VMS114" s="151"/>
      <c r="VMT114" s="151"/>
      <c r="VMU114" s="151"/>
      <c r="VMV114" s="151"/>
      <c r="VMW114" s="151"/>
      <c r="VMX114" s="151"/>
      <c r="VMY114" s="151"/>
      <c r="VMZ114" s="151"/>
      <c r="VNA114" s="151"/>
      <c r="VNB114" s="151"/>
      <c r="VNC114" s="151"/>
      <c r="VND114" s="151"/>
      <c r="VNE114" s="151"/>
      <c r="VNF114" s="151"/>
      <c r="VNG114" s="151"/>
      <c r="VNH114" s="151"/>
      <c r="VNI114" s="151"/>
      <c r="VNJ114" s="151"/>
      <c r="VNK114" s="151"/>
      <c r="VNL114" s="151"/>
      <c r="VNM114" s="151"/>
      <c r="VNN114" s="151"/>
      <c r="VNO114" s="151"/>
      <c r="VNP114" s="151"/>
      <c r="VNQ114" s="151"/>
      <c r="VNR114" s="151"/>
      <c r="VNS114" s="151"/>
      <c r="VNT114" s="151"/>
      <c r="VNU114" s="151"/>
      <c r="VNV114" s="151"/>
      <c r="VNW114" s="151"/>
      <c r="VNX114" s="151"/>
      <c r="VNY114" s="151"/>
      <c r="VNZ114" s="151"/>
      <c r="VOA114" s="151"/>
      <c r="VOB114" s="151"/>
      <c r="VOC114" s="151"/>
      <c r="VOD114" s="151"/>
      <c r="VOE114" s="151"/>
      <c r="VOF114" s="151"/>
      <c r="VOG114" s="151"/>
      <c r="VOH114" s="151"/>
      <c r="VOI114" s="151"/>
      <c r="VOJ114" s="151"/>
      <c r="VOK114" s="151"/>
      <c r="VOL114" s="151"/>
      <c r="VOM114" s="151"/>
      <c r="VON114" s="151"/>
      <c r="VOO114" s="151"/>
      <c r="VOP114" s="151"/>
      <c r="VOQ114" s="151"/>
      <c r="VOR114" s="151"/>
      <c r="VOS114" s="151"/>
      <c r="VOT114" s="151"/>
      <c r="VOU114" s="151"/>
      <c r="VOV114" s="151"/>
      <c r="VOW114" s="151"/>
      <c r="VOX114" s="151"/>
      <c r="VOY114" s="151"/>
      <c r="VOZ114" s="151"/>
      <c r="VPA114" s="151"/>
      <c r="VPB114" s="151"/>
      <c r="VPC114" s="151"/>
      <c r="VPD114" s="151"/>
      <c r="VPE114" s="151"/>
      <c r="VPF114" s="151"/>
      <c r="VPG114" s="151"/>
      <c r="VPH114" s="151"/>
      <c r="VPI114" s="151"/>
      <c r="VPJ114" s="151"/>
      <c r="VPK114" s="151"/>
      <c r="VPL114" s="151"/>
      <c r="VPM114" s="151"/>
      <c r="VPN114" s="151"/>
      <c r="VPO114" s="151"/>
      <c r="VPP114" s="151"/>
      <c r="VPQ114" s="151"/>
      <c r="VPR114" s="151"/>
      <c r="VPS114" s="151"/>
      <c r="VPT114" s="151"/>
      <c r="VPU114" s="151"/>
      <c r="VPV114" s="151"/>
      <c r="VPW114" s="151"/>
      <c r="VPX114" s="151"/>
      <c r="VPY114" s="151"/>
      <c r="VPZ114" s="151"/>
      <c r="VQA114" s="151"/>
      <c r="VQB114" s="151"/>
      <c r="VQC114" s="151"/>
      <c r="VQD114" s="151"/>
      <c r="VQE114" s="151"/>
      <c r="VQF114" s="151"/>
      <c r="VQG114" s="151"/>
      <c r="VQH114" s="151"/>
      <c r="VQI114" s="151"/>
      <c r="VQJ114" s="151"/>
      <c r="VQK114" s="151"/>
      <c r="VQL114" s="151"/>
      <c r="VQM114" s="151"/>
      <c r="VQN114" s="151"/>
      <c r="VQO114" s="151"/>
      <c r="VQP114" s="151"/>
      <c r="VQQ114" s="151"/>
      <c r="VQR114" s="151"/>
      <c r="VQS114" s="151"/>
      <c r="VQT114" s="151"/>
      <c r="VQU114" s="151"/>
      <c r="VQV114" s="151"/>
      <c r="VQW114" s="151"/>
      <c r="VQX114" s="151"/>
      <c r="VQY114" s="151"/>
      <c r="VQZ114" s="151"/>
      <c r="VRA114" s="151"/>
      <c r="VRB114" s="151"/>
      <c r="VRC114" s="151"/>
      <c r="VRD114" s="151"/>
      <c r="VRE114" s="151"/>
      <c r="VRF114" s="151"/>
      <c r="VRG114" s="151"/>
      <c r="VRH114" s="151"/>
      <c r="VRI114" s="151"/>
      <c r="VRJ114" s="151"/>
      <c r="VRK114" s="151"/>
      <c r="VRL114" s="151"/>
      <c r="VRM114" s="151"/>
      <c r="VRN114" s="151"/>
      <c r="VRO114" s="151"/>
      <c r="VRP114" s="151"/>
      <c r="VRQ114" s="151"/>
      <c r="VRR114" s="151"/>
      <c r="VRS114" s="151"/>
      <c r="VRT114" s="151"/>
      <c r="VRU114" s="151"/>
      <c r="VRV114" s="151"/>
      <c r="VRW114" s="151"/>
      <c r="VRX114" s="151"/>
      <c r="VRY114" s="151"/>
      <c r="VRZ114" s="151"/>
      <c r="VSA114" s="151"/>
      <c r="VSB114" s="151"/>
      <c r="VSC114" s="151"/>
      <c r="VSD114" s="151"/>
      <c r="VSE114" s="151"/>
      <c r="VSF114" s="151"/>
      <c r="VSG114" s="151"/>
      <c r="VSH114" s="151"/>
      <c r="VSI114" s="151"/>
      <c r="VSJ114" s="151"/>
      <c r="VSK114" s="151"/>
      <c r="VSL114" s="151"/>
      <c r="VSM114" s="151"/>
      <c r="VSN114" s="151"/>
      <c r="VSO114" s="151"/>
      <c r="VSP114" s="151"/>
      <c r="VSQ114" s="151"/>
      <c r="VSR114" s="151"/>
      <c r="VSS114" s="151"/>
      <c r="VST114" s="151"/>
      <c r="VSU114" s="151"/>
      <c r="VSV114" s="151"/>
      <c r="VSW114" s="151"/>
      <c r="VSX114" s="151"/>
      <c r="VSY114" s="151"/>
      <c r="VSZ114" s="151"/>
      <c r="VTA114" s="151"/>
      <c r="VTB114" s="151"/>
      <c r="VTC114" s="151"/>
      <c r="VTD114" s="151"/>
      <c r="VTE114" s="151"/>
      <c r="VTF114" s="151"/>
      <c r="VTG114" s="151"/>
      <c r="VTH114" s="151"/>
      <c r="VTI114" s="151"/>
      <c r="VTJ114" s="151"/>
      <c r="VTK114" s="151"/>
      <c r="VTL114" s="151"/>
      <c r="VTM114" s="151"/>
      <c r="VTN114" s="151"/>
      <c r="VTO114" s="151"/>
      <c r="VTP114" s="151"/>
      <c r="VTQ114" s="151"/>
      <c r="VTR114" s="151"/>
      <c r="VTS114" s="151"/>
      <c r="VTT114" s="151"/>
      <c r="VTU114" s="151"/>
      <c r="VTV114" s="151"/>
      <c r="VTW114" s="151"/>
      <c r="VTX114" s="151"/>
      <c r="VTY114" s="151"/>
      <c r="VTZ114" s="151"/>
      <c r="VUA114" s="151"/>
      <c r="VUB114" s="151"/>
      <c r="VUC114" s="151"/>
      <c r="VUD114" s="151"/>
      <c r="VUE114" s="151"/>
      <c r="VUF114" s="151"/>
      <c r="VUG114" s="151"/>
      <c r="VUH114" s="151"/>
      <c r="VUI114" s="151"/>
      <c r="VUJ114" s="151"/>
      <c r="VUK114" s="151"/>
      <c r="VUL114" s="151"/>
      <c r="VUM114" s="151"/>
      <c r="VUN114" s="151"/>
      <c r="VUO114" s="151"/>
      <c r="VUP114" s="151"/>
      <c r="VUQ114" s="151"/>
      <c r="VUR114" s="151"/>
      <c r="VUS114" s="151"/>
      <c r="VUT114" s="151"/>
      <c r="VUU114" s="151"/>
      <c r="VUV114" s="151"/>
      <c r="VUW114" s="151"/>
      <c r="VUX114" s="151"/>
      <c r="VUY114" s="151"/>
      <c r="VUZ114" s="151"/>
      <c r="VVA114" s="151"/>
      <c r="VVB114" s="151"/>
      <c r="VVC114" s="151"/>
      <c r="VVD114" s="151"/>
      <c r="VVE114" s="151"/>
      <c r="VVF114" s="151"/>
      <c r="VVG114" s="151"/>
      <c r="VVH114" s="151"/>
      <c r="VVI114" s="151"/>
      <c r="VVJ114" s="151"/>
      <c r="VVK114" s="151"/>
      <c r="VVL114" s="151"/>
      <c r="VVM114" s="151"/>
      <c r="VVN114" s="151"/>
      <c r="VVO114" s="151"/>
      <c r="VVP114" s="151"/>
      <c r="VVQ114" s="151"/>
      <c r="VVR114" s="151"/>
      <c r="VVS114" s="151"/>
      <c r="VVT114" s="151"/>
      <c r="VVU114" s="151"/>
      <c r="VVV114" s="151"/>
      <c r="VVW114" s="151"/>
      <c r="VVX114" s="151"/>
      <c r="VVY114" s="151"/>
      <c r="VVZ114" s="151"/>
      <c r="VWA114" s="151"/>
      <c r="VWB114" s="151"/>
      <c r="VWC114" s="151"/>
      <c r="VWD114" s="151"/>
      <c r="VWE114" s="151"/>
      <c r="VWF114" s="151"/>
      <c r="VWG114" s="151"/>
      <c r="VWH114" s="151"/>
      <c r="VWI114" s="151"/>
      <c r="VWJ114" s="151"/>
      <c r="VWK114" s="151"/>
      <c r="VWL114" s="151"/>
      <c r="VWM114" s="151"/>
      <c r="VWN114" s="151"/>
      <c r="VWO114" s="151"/>
      <c r="VWP114" s="151"/>
      <c r="VWQ114" s="151"/>
      <c r="VWR114" s="151"/>
      <c r="VWS114" s="151"/>
      <c r="VWT114" s="151"/>
      <c r="VWU114" s="151"/>
      <c r="VWV114" s="151"/>
      <c r="VWW114" s="151"/>
      <c r="VWX114" s="151"/>
      <c r="VWY114" s="151"/>
      <c r="VWZ114" s="151"/>
      <c r="VXA114" s="151"/>
      <c r="VXB114" s="151"/>
      <c r="VXC114" s="151"/>
      <c r="VXD114" s="151"/>
      <c r="VXE114" s="151"/>
      <c r="VXF114" s="151"/>
      <c r="VXG114" s="151"/>
      <c r="VXH114" s="151"/>
      <c r="VXI114" s="151"/>
      <c r="VXJ114" s="151"/>
      <c r="VXK114" s="151"/>
      <c r="VXL114" s="151"/>
      <c r="VXM114" s="151"/>
      <c r="VXN114" s="151"/>
      <c r="VXO114" s="151"/>
      <c r="VXP114" s="151"/>
      <c r="VXQ114" s="151"/>
      <c r="VXR114" s="151"/>
      <c r="VXS114" s="151"/>
      <c r="VXT114" s="151"/>
      <c r="VXU114" s="151"/>
      <c r="VXV114" s="151"/>
      <c r="VXW114" s="151"/>
      <c r="VXX114" s="151"/>
      <c r="VXY114" s="151"/>
      <c r="VXZ114" s="151"/>
      <c r="VYA114" s="151"/>
      <c r="VYB114" s="151"/>
      <c r="VYC114" s="151"/>
      <c r="VYD114" s="151"/>
      <c r="VYE114" s="151"/>
      <c r="VYF114" s="151"/>
      <c r="VYG114" s="151"/>
      <c r="VYH114" s="151"/>
      <c r="VYI114" s="151"/>
      <c r="VYJ114" s="151"/>
      <c r="VYK114" s="151"/>
      <c r="VYL114" s="151"/>
      <c r="VYM114" s="151"/>
      <c r="VYN114" s="151"/>
      <c r="VYO114" s="151"/>
      <c r="VYP114" s="151"/>
      <c r="VYQ114" s="151"/>
      <c r="VYR114" s="151"/>
      <c r="VYS114" s="151"/>
      <c r="VYT114" s="151"/>
      <c r="VYU114" s="151"/>
      <c r="VYV114" s="151"/>
      <c r="VYW114" s="151"/>
      <c r="VYX114" s="151"/>
      <c r="VYY114" s="151"/>
      <c r="VYZ114" s="151"/>
      <c r="VZA114" s="151"/>
      <c r="VZB114" s="151"/>
      <c r="VZC114" s="151"/>
      <c r="VZD114" s="151"/>
      <c r="VZE114" s="151"/>
      <c r="VZF114" s="151"/>
      <c r="VZG114" s="151"/>
      <c r="VZH114" s="151"/>
      <c r="VZI114" s="151"/>
      <c r="VZJ114" s="151"/>
      <c r="VZK114" s="151"/>
      <c r="VZL114" s="151"/>
      <c r="VZM114" s="151"/>
      <c r="VZN114" s="151"/>
      <c r="VZO114" s="151"/>
      <c r="VZP114" s="151"/>
      <c r="VZQ114" s="151"/>
      <c r="VZR114" s="151"/>
      <c r="VZS114" s="151"/>
      <c r="VZT114" s="151"/>
      <c r="VZU114" s="151"/>
      <c r="VZV114" s="151"/>
      <c r="VZW114" s="151"/>
      <c r="VZX114" s="151"/>
      <c r="VZY114" s="151"/>
      <c r="VZZ114" s="151"/>
      <c r="WAA114" s="151"/>
      <c r="WAB114" s="151"/>
      <c r="WAC114" s="151"/>
      <c r="WAD114" s="151"/>
      <c r="WAE114" s="151"/>
      <c r="WAF114" s="151"/>
      <c r="WAG114" s="151"/>
      <c r="WAH114" s="151"/>
      <c r="WAI114" s="151"/>
      <c r="WAJ114" s="151"/>
      <c r="WAK114" s="151"/>
      <c r="WAL114" s="151"/>
      <c r="WAM114" s="151"/>
      <c r="WAN114" s="151"/>
      <c r="WAO114" s="151"/>
      <c r="WAP114" s="151"/>
      <c r="WAQ114" s="151"/>
      <c r="WAR114" s="151"/>
      <c r="WAS114" s="151"/>
      <c r="WAT114" s="151"/>
      <c r="WAU114" s="151"/>
      <c r="WAV114" s="151"/>
      <c r="WAW114" s="151"/>
      <c r="WAX114" s="151"/>
      <c r="WAY114" s="151"/>
      <c r="WAZ114" s="151"/>
      <c r="WBA114" s="151"/>
      <c r="WBB114" s="151"/>
      <c r="WBC114" s="151"/>
      <c r="WBD114" s="151"/>
      <c r="WBE114" s="151"/>
      <c r="WBF114" s="151"/>
      <c r="WBG114" s="151"/>
      <c r="WBH114" s="151"/>
      <c r="WBI114" s="151"/>
      <c r="WBJ114" s="151"/>
      <c r="WBK114" s="151"/>
      <c r="WBL114" s="151"/>
      <c r="WBM114" s="151"/>
      <c r="WBN114" s="151"/>
      <c r="WBO114" s="151"/>
      <c r="WBP114" s="151"/>
      <c r="WBQ114" s="151"/>
      <c r="WBR114" s="151"/>
      <c r="WBS114" s="151"/>
      <c r="WBT114" s="151"/>
      <c r="WBU114" s="151"/>
      <c r="WBV114" s="151"/>
      <c r="WBW114" s="151"/>
      <c r="WBX114" s="151"/>
      <c r="WBY114" s="151"/>
      <c r="WBZ114" s="151"/>
      <c r="WCA114" s="151"/>
      <c r="WCB114" s="151"/>
      <c r="WCC114" s="151"/>
      <c r="WCD114" s="151"/>
      <c r="WCE114" s="151"/>
      <c r="WCF114" s="151"/>
      <c r="WCG114" s="151"/>
      <c r="WCH114" s="151"/>
      <c r="WCI114" s="151"/>
      <c r="WCJ114" s="151"/>
      <c r="WCK114" s="151"/>
      <c r="WCL114" s="151"/>
      <c r="WCM114" s="151"/>
      <c r="WCN114" s="151"/>
      <c r="WCO114" s="151"/>
      <c r="WCP114" s="151"/>
      <c r="WCQ114" s="151"/>
      <c r="WCR114" s="151"/>
      <c r="WCS114" s="151"/>
      <c r="WCT114" s="151"/>
      <c r="WCU114" s="151"/>
      <c r="WCV114" s="151"/>
      <c r="WCW114" s="151"/>
      <c r="WCX114" s="151"/>
      <c r="WCY114" s="151"/>
      <c r="WCZ114" s="151"/>
      <c r="WDA114" s="151"/>
      <c r="WDB114" s="151"/>
      <c r="WDC114" s="151"/>
      <c r="WDD114" s="151"/>
      <c r="WDE114" s="151"/>
      <c r="WDF114" s="151"/>
      <c r="WDG114" s="151"/>
      <c r="WDH114" s="151"/>
      <c r="WDI114" s="151"/>
      <c r="WDJ114" s="151"/>
      <c r="WDK114" s="151"/>
      <c r="WDL114" s="151"/>
      <c r="WDM114" s="151"/>
      <c r="WDN114" s="151"/>
      <c r="WDO114" s="151"/>
      <c r="WDP114" s="151"/>
      <c r="WDQ114" s="151"/>
      <c r="WDR114" s="151"/>
      <c r="WDS114" s="151"/>
      <c r="WDT114" s="151"/>
      <c r="WDU114" s="151"/>
      <c r="WDV114" s="151"/>
      <c r="WDW114" s="151"/>
      <c r="WDX114" s="151"/>
      <c r="WDY114" s="151"/>
      <c r="WDZ114" s="151"/>
      <c r="WEA114" s="151"/>
      <c r="WEB114" s="151"/>
      <c r="WEC114" s="151"/>
      <c r="WED114" s="151"/>
      <c r="WEE114" s="151"/>
      <c r="WEF114" s="151"/>
      <c r="WEG114" s="151"/>
      <c r="WEH114" s="151"/>
      <c r="WEI114" s="151"/>
      <c r="WEJ114" s="151"/>
      <c r="WEK114" s="151"/>
      <c r="WEL114" s="151"/>
      <c r="WEM114" s="151"/>
      <c r="WEN114" s="151"/>
      <c r="WEO114" s="151"/>
      <c r="WEP114" s="151"/>
      <c r="WEQ114" s="151"/>
      <c r="WER114" s="151"/>
      <c r="WES114" s="151"/>
      <c r="WET114" s="151"/>
      <c r="WEU114" s="151"/>
      <c r="WEV114" s="151"/>
      <c r="WEW114" s="151"/>
      <c r="WEX114" s="151"/>
      <c r="WEY114" s="151"/>
      <c r="WEZ114" s="151"/>
      <c r="WFA114" s="151"/>
      <c r="WFB114" s="151"/>
      <c r="WFC114" s="151"/>
      <c r="WFD114" s="151"/>
      <c r="WFE114" s="151"/>
      <c r="WFF114" s="151"/>
      <c r="WFG114" s="151"/>
      <c r="WFH114" s="151"/>
      <c r="WFI114" s="151"/>
      <c r="WFJ114" s="151"/>
      <c r="WFK114" s="151"/>
      <c r="WFL114" s="151"/>
      <c r="WFM114" s="151"/>
      <c r="WFN114" s="151"/>
      <c r="WFO114" s="151"/>
      <c r="WFP114" s="151"/>
      <c r="WFQ114" s="151"/>
      <c r="WFR114" s="151"/>
      <c r="WFS114" s="151"/>
      <c r="WFT114" s="151"/>
      <c r="WFU114" s="151"/>
      <c r="WFV114" s="151"/>
      <c r="WFW114" s="151"/>
      <c r="WFX114" s="151"/>
      <c r="WFY114" s="151"/>
      <c r="WFZ114" s="151"/>
      <c r="WGA114" s="151"/>
      <c r="WGB114" s="151"/>
      <c r="WGC114" s="151"/>
      <c r="WGD114" s="151"/>
      <c r="WGE114" s="151"/>
      <c r="WGF114" s="151"/>
      <c r="WGG114" s="151"/>
      <c r="WGH114" s="151"/>
      <c r="WGI114" s="151"/>
      <c r="WGJ114" s="151"/>
      <c r="WGK114" s="151"/>
      <c r="WGL114" s="151"/>
      <c r="WGM114" s="151"/>
      <c r="WGN114" s="151"/>
      <c r="WGO114" s="151"/>
      <c r="WGP114" s="151"/>
      <c r="WGQ114" s="151"/>
      <c r="WGR114" s="151"/>
      <c r="WGS114" s="151"/>
      <c r="WGT114" s="151"/>
      <c r="WGU114" s="151"/>
      <c r="WGV114" s="151"/>
      <c r="WGW114" s="151"/>
      <c r="WGX114" s="151"/>
      <c r="WGY114" s="151"/>
      <c r="WGZ114" s="151"/>
      <c r="WHA114" s="151"/>
      <c r="WHB114" s="151"/>
      <c r="WHC114" s="151"/>
      <c r="WHD114" s="151"/>
      <c r="WHE114" s="151"/>
      <c r="WHF114" s="151"/>
      <c r="WHG114" s="151"/>
      <c r="WHH114" s="151"/>
      <c r="WHI114" s="151"/>
      <c r="WHJ114" s="151"/>
      <c r="WHK114" s="151"/>
      <c r="WHL114" s="151"/>
      <c r="WHM114" s="151"/>
      <c r="WHN114" s="151"/>
      <c r="WHO114" s="151"/>
      <c r="WHP114" s="151"/>
      <c r="WHQ114" s="151"/>
      <c r="WHR114" s="151"/>
      <c r="WHS114" s="151"/>
      <c r="WHT114" s="151"/>
      <c r="WHU114" s="151"/>
      <c r="WHV114" s="151"/>
      <c r="WHW114" s="151"/>
      <c r="WHX114" s="151"/>
      <c r="WHY114" s="151"/>
      <c r="WHZ114" s="151"/>
      <c r="WIA114" s="151"/>
      <c r="WIB114" s="151"/>
      <c r="WIC114" s="151"/>
      <c r="WID114" s="151"/>
      <c r="WIE114" s="151"/>
      <c r="WIF114" s="151"/>
      <c r="WIG114" s="151"/>
      <c r="WIH114" s="151"/>
      <c r="WII114" s="151"/>
      <c r="WIJ114" s="151"/>
      <c r="WIK114" s="151"/>
      <c r="WIL114" s="151"/>
      <c r="WIM114" s="151"/>
      <c r="WIN114" s="151"/>
      <c r="WIO114" s="151"/>
      <c r="WIP114" s="151"/>
      <c r="WIQ114" s="151"/>
      <c r="WIR114" s="151"/>
      <c r="WIS114" s="151"/>
      <c r="WIT114" s="151"/>
      <c r="WIU114" s="151"/>
      <c r="WIV114" s="151"/>
      <c r="WIW114" s="151"/>
      <c r="WIX114" s="151"/>
      <c r="WIY114" s="151"/>
      <c r="WIZ114" s="151"/>
      <c r="WJA114" s="151"/>
      <c r="WJB114" s="151"/>
      <c r="WJC114" s="151"/>
      <c r="WJD114" s="151"/>
      <c r="WJE114" s="151"/>
      <c r="WJF114" s="151"/>
      <c r="WJG114" s="151"/>
      <c r="WJH114" s="151"/>
      <c r="WJI114" s="151"/>
      <c r="WJJ114" s="151"/>
      <c r="WJK114" s="151"/>
      <c r="WJL114" s="151"/>
      <c r="WJM114" s="151"/>
      <c r="WJN114" s="151"/>
      <c r="WJO114" s="151"/>
      <c r="WJP114" s="151"/>
      <c r="WJQ114" s="151"/>
      <c r="WJR114" s="151"/>
      <c r="WJS114" s="151"/>
      <c r="WJT114" s="151"/>
      <c r="WJU114" s="151"/>
      <c r="WJV114" s="151"/>
      <c r="WJW114" s="151"/>
      <c r="WJX114" s="151"/>
      <c r="WJY114" s="151"/>
      <c r="WJZ114" s="151"/>
      <c r="WKA114" s="151"/>
      <c r="WKB114" s="151"/>
      <c r="WKC114" s="151"/>
      <c r="WKD114" s="151"/>
      <c r="WKE114" s="151"/>
      <c r="WKF114" s="151"/>
      <c r="WKG114" s="151"/>
      <c r="WKH114" s="151"/>
      <c r="WKI114" s="151"/>
      <c r="WKJ114" s="151"/>
      <c r="WKK114" s="151"/>
      <c r="WKL114" s="151"/>
      <c r="WKM114" s="151"/>
      <c r="WKN114" s="151"/>
      <c r="WKO114" s="151"/>
      <c r="WKP114" s="151"/>
      <c r="WKQ114" s="151"/>
      <c r="WKR114" s="151"/>
      <c r="WKS114" s="151"/>
      <c r="WKT114" s="151"/>
      <c r="WKU114" s="151"/>
      <c r="WKV114" s="151"/>
      <c r="WKW114" s="151"/>
      <c r="WKX114" s="151"/>
      <c r="WKY114" s="151"/>
      <c r="WKZ114" s="151"/>
      <c r="WLA114" s="151"/>
      <c r="WLB114" s="151"/>
      <c r="WLC114" s="151"/>
      <c r="WLD114" s="151"/>
      <c r="WLE114" s="151"/>
      <c r="WLF114" s="151"/>
      <c r="WLG114" s="151"/>
      <c r="WLH114" s="151"/>
      <c r="WLI114" s="151"/>
      <c r="WLJ114" s="151"/>
      <c r="WLK114" s="151"/>
      <c r="WLL114" s="151"/>
      <c r="WLM114" s="151"/>
      <c r="WLN114" s="151"/>
      <c r="WLO114" s="151"/>
      <c r="WLP114" s="151"/>
      <c r="WLQ114" s="151"/>
      <c r="WLR114" s="151"/>
      <c r="WLS114" s="151"/>
      <c r="WLT114" s="151"/>
      <c r="WLU114" s="151"/>
      <c r="WLV114" s="151"/>
      <c r="WLW114" s="151"/>
      <c r="WLX114" s="151"/>
      <c r="WLY114" s="151"/>
      <c r="WLZ114" s="151"/>
      <c r="WMA114" s="151"/>
      <c r="WMB114" s="151"/>
      <c r="WMC114" s="151"/>
      <c r="WMD114" s="151"/>
      <c r="WME114" s="151"/>
      <c r="WMF114" s="151"/>
      <c r="WMG114" s="151"/>
      <c r="WMH114" s="151"/>
      <c r="WMI114" s="151"/>
      <c r="WMJ114" s="151"/>
      <c r="WMK114" s="151"/>
      <c r="WML114" s="151"/>
      <c r="WMM114" s="151"/>
      <c r="WMN114" s="151"/>
      <c r="WMO114" s="151"/>
      <c r="WMP114" s="151"/>
      <c r="WMQ114" s="151"/>
      <c r="WMR114" s="151"/>
      <c r="WMS114" s="151"/>
      <c r="WMT114" s="151"/>
      <c r="WMU114" s="151"/>
      <c r="WMV114" s="151"/>
      <c r="WMW114" s="151"/>
      <c r="WMX114" s="151"/>
      <c r="WMY114" s="151"/>
      <c r="WMZ114" s="151"/>
      <c r="WNA114" s="151"/>
      <c r="WNB114" s="151"/>
      <c r="WNC114" s="151"/>
      <c r="WND114" s="151"/>
      <c r="WNE114" s="151"/>
      <c r="WNF114" s="151"/>
      <c r="WNG114" s="151"/>
      <c r="WNH114" s="151"/>
      <c r="WNI114" s="151"/>
      <c r="WNJ114" s="151"/>
      <c r="WNK114" s="151"/>
      <c r="WNL114" s="151"/>
      <c r="WNM114" s="151"/>
      <c r="WNN114" s="151"/>
      <c r="WNO114" s="151"/>
      <c r="WNP114" s="151"/>
      <c r="WNQ114" s="151"/>
      <c r="WNR114" s="151"/>
      <c r="WNS114" s="151"/>
      <c r="WNT114" s="151"/>
      <c r="WNU114" s="151"/>
      <c r="WNV114" s="151"/>
      <c r="WNW114" s="151"/>
      <c r="WNX114" s="151"/>
      <c r="WNY114" s="151"/>
      <c r="WNZ114" s="151"/>
      <c r="WOA114" s="151"/>
      <c r="WOB114" s="151"/>
      <c r="WOC114" s="151"/>
      <c r="WOD114" s="151"/>
      <c r="WOE114" s="151"/>
      <c r="WOF114" s="151"/>
      <c r="WOG114" s="151"/>
      <c r="WOH114" s="151"/>
      <c r="WOI114" s="151"/>
      <c r="WOJ114" s="151"/>
      <c r="WOK114" s="151"/>
      <c r="WOL114" s="151"/>
      <c r="WOM114" s="151"/>
      <c r="WON114" s="151"/>
      <c r="WOO114" s="151"/>
      <c r="WOP114" s="151"/>
      <c r="WOQ114" s="151"/>
      <c r="WOR114" s="151"/>
      <c r="WOS114" s="151"/>
      <c r="WOT114" s="151"/>
      <c r="WOU114" s="151"/>
      <c r="WOV114" s="151"/>
      <c r="WOW114" s="151"/>
      <c r="WOX114" s="151"/>
      <c r="WOY114" s="151"/>
      <c r="WOZ114" s="151"/>
      <c r="WPA114" s="151"/>
      <c r="WPB114" s="151"/>
      <c r="WPC114" s="151"/>
      <c r="WPD114" s="151"/>
      <c r="WPE114" s="151"/>
      <c r="WPF114" s="151"/>
      <c r="WPG114" s="151"/>
      <c r="WPH114" s="151"/>
      <c r="WPI114" s="151"/>
      <c r="WPJ114" s="151"/>
      <c r="WPK114" s="151"/>
      <c r="WPL114" s="151"/>
      <c r="WPM114" s="151"/>
      <c r="WPN114" s="151"/>
      <c r="WPO114" s="151"/>
      <c r="WPP114" s="151"/>
      <c r="WPQ114" s="151"/>
      <c r="WPR114" s="151"/>
      <c r="WPS114" s="151"/>
      <c r="WPT114" s="151"/>
      <c r="WPU114" s="151"/>
      <c r="WPV114" s="151"/>
      <c r="WPW114" s="151"/>
      <c r="WPX114" s="151"/>
      <c r="WPY114" s="151"/>
      <c r="WPZ114" s="151"/>
      <c r="WQA114" s="151"/>
      <c r="WQB114" s="151"/>
      <c r="WQC114" s="151"/>
      <c r="WQD114" s="151"/>
      <c r="WQE114" s="151"/>
      <c r="WQF114" s="151"/>
      <c r="WQG114" s="151"/>
      <c r="WQH114" s="151"/>
      <c r="WQI114" s="151"/>
      <c r="WQJ114" s="151"/>
      <c r="WQK114" s="151"/>
      <c r="WQL114" s="151"/>
      <c r="WQM114" s="151"/>
      <c r="WQN114" s="151"/>
      <c r="WQO114" s="151"/>
      <c r="WQP114" s="151"/>
      <c r="WQQ114" s="151"/>
      <c r="WQR114" s="151"/>
      <c r="WQS114" s="151"/>
      <c r="WQT114" s="151"/>
      <c r="WQU114" s="151"/>
      <c r="WQV114" s="151"/>
      <c r="WQW114" s="151"/>
      <c r="WQX114" s="151"/>
      <c r="WQY114" s="151"/>
      <c r="WQZ114" s="151"/>
      <c r="WRA114" s="151"/>
      <c r="WRB114" s="151"/>
      <c r="WRC114" s="151"/>
      <c r="WRD114" s="151"/>
      <c r="WRE114" s="151"/>
      <c r="WRF114" s="151"/>
      <c r="WRG114" s="151"/>
      <c r="WRH114" s="151"/>
      <c r="WRI114" s="151"/>
      <c r="WRJ114" s="151"/>
      <c r="WRK114" s="151"/>
      <c r="WRL114" s="151"/>
      <c r="WRM114" s="151"/>
      <c r="WRN114" s="151"/>
      <c r="WRO114" s="151"/>
      <c r="WRP114" s="151"/>
      <c r="WRQ114" s="151"/>
      <c r="WRR114" s="151"/>
      <c r="WRS114" s="151"/>
      <c r="WRT114" s="151"/>
      <c r="WRU114" s="151"/>
      <c r="WRV114" s="151"/>
      <c r="WRW114" s="151"/>
      <c r="WRX114" s="151"/>
      <c r="WRY114" s="151"/>
      <c r="WRZ114" s="151"/>
      <c r="WSA114" s="151"/>
      <c r="WSB114" s="151"/>
      <c r="WSC114" s="151"/>
      <c r="WSD114" s="151"/>
      <c r="WSE114" s="151"/>
      <c r="WSF114" s="151"/>
      <c r="WSG114" s="151"/>
      <c r="WSH114" s="151"/>
      <c r="WSI114" s="151"/>
      <c r="WSJ114" s="151"/>
      <c r="WSK114" s="151"/>
      <c r="WSL114" s="151"/>
      <c r="WSM114" s="151"/>
      <c r="WSN114" s="151"/>
      <c r="WSO114" s="151"/>
      <c r="WSP114" s="151"/>
      <c r="WSQ114" s="151"/>
      <c r="WSR114" s="151"/>
      <c r="WSS114" s="151"/>
      <c r="WST114" s="151"/>
      <c r="WSU114" s="151"/>
      <c r="WSV114" s="151"/>
      <c r="WSW114" s="151"/>
      <c r="WSX114" s="151"/>
      <c r="WSY114" s="151"/>
      <c r="WSZ114" s="151"/>
      <c r="WTA114" s="151"/>
      <c r="WTB114" s="151"/>
      <c r="WTC114" s="151"/>
      <c r="WTD114" s="151"/>
      <c r="WTE114" s="151"/>
      <c r="WTF114" s="151"/>
      <c r="WTG114" s="151"/>
      <c r="WTH114" s="151"/>
      <c r="WTI114" s="151"/>
      <c r="WTJ114" s="151"/>
      <c r="WTK114" s="151"/>
      <c r="WTL114" s="151"/>
      <c r="WTM114" s="151"/>
      <c r="WTN114" s="151"/>
      <c r="WTO114" s="151"/>
      <c r="WTP114" s="151"/>
      <c r="WTQ114" s="151"/>
      <c r="WTR114" s="151"/>
      <c r="WTS114" s="151"/>
      <c r="WTT114" s="151"/>
      <c r="WTU114" s="151"/>
      <c r="WTV114" s="151"/>
      <c r="WTW114" s="151"/>
      <c r="WTX114" s="151"/>
      <c r="WTY114" s="151"/>
      <c r="WTZ114" s="151"/>
      <c r="WUA114" s="151"/>
      <c r="WUB114" s="151"/>
      <c r="WUC114" s="151"/>
      <c r="WUD114" s="151"/>
      <c r="WUE114" s="151"/>
      <c r="WUF114" s="151"/>
      <c r="WUG114" s="151"/>
      <c r="WUH114" s="151"/>
      <c r="WUI114" s="151"/>
      <c r="WUJ114" s="151"/>
      <c r="WUK114" s="151"/>
      <c r="WUL114" s="151"/>
      <c r="WUM114" s="151"/>
      <c r="WUN114" s="151"/>
      <c r="WUO114" s="151"/>
      <c r="WUP114" s="151"/>
      <c r="WUQ114" s="151"/>
      <c r="WUR114" s="151"/>
      <c r="WUS114" s="151"/>
      <c r="WUT114" s="151"/>
      <c r="WUU114" s="151"/>
      <c r="WUV114" s="151"/>
      <c r="WUW114" s="151"/>
      <c r="WUX114" s="151"/>
      <c r="WUY114" s="151"/>
      <c r="WUZ114" s="151"/>
      <c r="WVA114" s="151"/>
      <c r="WVB114" s="151"/>
      <c r="WVC114" s="151"/>
      <c r="WVD114" s="151"/>
      <c r="WVE114" s="151"/>
      <c r="WVF114" s="151"/>
      <c r="WVG114" s="151"/>
      <c r="WVH114" s="151"/>
      <c r="WVI114" s="151"/>
      <c r="WVJ114" s="151"/>
      <c r="WVK114" s="151"/>
      <c r="WVL114" s="151"/>
      <c r="WVM114" s="151"/>
      <c r="WVN114" s="151"/>
      <c r="WVO114" s="151"/>
      <c r="WVP114" s="151"/>
      <c r="WVQ114" s="151"/>
      <c r="WVR114" s="151"/>
      <c r="WVS114" s="151"/>
      <c r="WVT114" s="151"/>
      <c r="WVU114" s="151"/>
      <c r="WVV114" s="151"/>
      <c r="WVW114" s="151"/>
      <c r="WVX114" s="151"/>
      <c r="WVY114" s="151"/>
      <c r="WVZ114" s="151"/>
      <c r="WWA114" s="151"/>
      <c r="WWB114" s="151"/>
      <c r="WWC114" s="151"/>
      <c r="WWD114" s="151"/>
      <c r="WWE114" s="151"/>
      <c r="WWF114" s="151"/>
      <c r="WWG114" s="151"/>
      <c r="WWH114" s="151"/>
      <c r="WWI114" s="151"/>
      <c r="WWJ114" s="151"/>
      <c r="WWK114" s="151"/>
      <c r="WWL114" s="151"/>
      <c r="WWM114" s="151"/>
      <c r="WWN114" s="151"/>
      <c r="WWO114" s="151"/>
      <c r="WWP114" s="151"/>
      <c r="WWQ114" s="151"/>
      <c r="WWR114" s="151"/>
      <c r="WWS114" s="151"/>
      <c r="WWT114" s="151"/>
      <c r="WWU114" s="151"/>
      <c r="WWV114" s="151"/>
      <c r="WWW114" s="151"/>
      <c r="WWX114" s="151"/>
      <c r="WWY114" s="151"/>
      <c r="WWZ114" s="151"/>
      <c r="WXA114" s="151"/>
      <c r="WXB114" s="151"/>
      <c r="WXC114" s="151"/>
      <c r="WXD114" s="151"/>
      <c r="WXE114" s="151"/>
      <c r="WXF114" s="151"/>
      <c r="WXG114" s="151"/>
      <c r="WXH114" s="151"/>
      <c r="WXI114" s="151"/>
      <c r="WXJ114" s="151"/>
      <c r="WXK114" s="151"/>
      <c r="WXL114" s="151"/>
      <c r="WXM114" s="151"/>
      <c r="WXN114" s="151"/>
      <c r="WXO114" s="151"/>
      <c r="WXP114" s="151"/>
      <c r="WXQ114" s="151"/>
      <c r="WXR114" s="151"/>
      <c r="WXS114" s="151"/>
      <c r="WXT114" s="151"/>
      <c r="WXU114" s="151"/>
      <c r="WXV114" s="151"/>
      <c r="WXW114" s="151"/>
      <c r="WXX114" s="151"/>
      <c r="WXY114" s="151"/>
      <c r="WXZ114" s="151"/>
      <c r="WYA114" s="151"/>
      <c r="WYB114" s="151"/>
      <c r="WYC114" s="151"/>
      <c r="WYD114" s="151"/>
      <c r="WYE114" s="151"/>
      <c r="WYF114" s="151"/>
      <c r="WYG114" s="151"/>
      <c r="WYH114" s="151"/>
      <c r="WYI114" s="151"/>
      <c r="WYJ114" s="151"/>
      <c r="WYK114" s="151"/>
      <c r="WYL114" s="151"/>
      <c r="WYM114" s="151"/>
      <c r="WYN114" s="151"/>
      <c r="WYO114" s="151"/>
      <c r="WYP114" s="151"/>
      <c r="WYQ114" s="151"/>
      <c r="WYR114" s="151"/>
      <c r="WYS114" s="151"/>
      <c r="WYT114" s="151"/>
      <c r="WYU114" s="151"/>
      <c r="WYV114" s="151"/>
      <c r="WYW114" s="151"/>
      <c r="WYX114" s="151"/>
      <c r="WYY114" s="151"/>
      <c r="WYZ114" s="151"/>
      <c r="WZA114" s="151"/>
      <c r="WZB114" s="151"/>
      <c r="WZC114" s="151"/>
      <c r="WZD114" s="151"/>
      <c r="WZE114" s="151"/>
      <c r="WZF114" s="151"/>
      <c r="WZG114" s="151"/>
      <c r="WZH114" s="151"/>
      <c r="WZI114" s="151"/>
      <c r="WZJ114" s="151"/>
      <c r="WZK114" s="151"/>
      <c r="WZL114" s="151"/>
      <c r="WZM114" s="151"/>
      <c r="WZN114" s="151"/>
      <c r="WZO114" s="151"/>
      <c r="WZP114" s="151"/>
      <c r="WZQ114" s="151"/>
      <c r="WZR114" s="151"/>
      <c r="WZS114" s="151"/>
      <c r="WZT114" s="151"/>
      <c r="WZU114" s="151"/>
      <c r="WZV114" s="151"/>
      <c r="WZW114" s="151"/>
      <c r="WZX114" s="151"/>
      <c r="WZY114" s="151"/>
      <c r="WZZ114" s="151"/>
      <c r="XAA114" s="151"/>
      <c r="XAB114" s="151"/>
      <c r="XAC114" s="151"/>
      <c r="XAD114" s="151"/>
      <c r="XAE114" s="151"/>
      <c r="XAF114" s="151"/>
      <c r="XAG114" s="151"/>
      <c r="XAH114" s="151"/>
      <c r="XAI114" s="151"/>
      <c r="XAJ114" s="151"/>
      <c r="XAK114" s="151"/>
      <c r="XAL114" s="151"/>
      <c r="XAM114" s="151"/>
      <c r="XAN114" s="151"/>
      <c r="XAO114" s="151"/>
      <c r="XAP114" s="151"/>
      <c r="XAQ114" s="151"/>
      <c r="XAR114" s="151"/>
      <c r="XAS114" s="151"/>
      <c r="XAT114" s="151"/>
      <c r="XAU114" s="151"/>
      <c r="XAV114" s="151"/>
      <c r="XAW114" s="151"/>
      <c r="XAX114" s="151"/>
      <c r="XAY114" s="151"/>
      <c r="XAZ114" s="151"/>
      <c r="XBA114" s="151"/>
      <c r="XBB114" s="151"/>
      <c r="XBC114" s="151"/>
      <c r="XBD114" s="151"/>
      <c r="XBE114" s="151"/>
      <c r="XBF114" s="151"/>
      <c r="XBG114" s="151"/>
      <c r="XBH114" s="151"/>
      <c r="XBI114" s="151"/>
      <c r="XBJ114" s="151"/>
      <c r="XBK114" s="151"/>
      <c r="XBL114" s="151"/>
      <c r="XBM114" s="151"/>
      <c r="XBN114" s="151"/>
      <c r="XBO114" s="151"/>
      <c r="XBP114" s="151"/>
      <c r="XBQ114" s="151"/>
      <c r="XBR114" s="151"/>
      <c r="XBS114" s="151"/>
      <c r="XBT114" s="151"/>
      <c r="XBU114" s="151"/>
      <c r="XBV114" s="151"/>
      <c r="XBW114" s="151"/>
      <c r="XBX114" s="151"/>
      <c r="XBY114" s="151"/>
      <c r="XBZ114" s="151"/>
      <c r="XCA114" s="151"/>
      <c r="XCB114" s="151"/>
      <c r="XCC114" s="151"/>
      <c r="XCD114" s="151"/>
      <c r="XCE114" s="151"/>
      <c r="XCF114" s="151"/>
      <c r="XCG114" s="151"/>
      <c r="XCH114" s="151"/>
      <c r="XCI114" s="151"/>
      <c r="XCJ114" s="151"/>
      <c r="XCK114" s="151"/>
      <c r="XCL114" s="151"/>
      <c r="XCM114" s="151"/>
      <c r="XCN114" s="151"/>
      <c r="XCO114" s="151"/>
      <c r="XCP114" s="151"/>
      <c r="XCQ114" s="151"/>
      <c r="XCR114" s="151"/>
      <c r="XCS114" s="151"/>
      <c r="XCT114" s="151"/>
      <c r="XCU114" s="151"/>
      <c r="XCV114" s="151"/>
      <c r="XCW114" s="151"/>
      <c r="XCX114" s="151"/>
      <c r="XCY114" s="151"/>
      <c r="XCZ114" s="151"/>
      <c r="XDA114" s="151"/>
      <c r="XDB114" s="151"/>
      <c r="XDC114" s="151"/>
      <c r="XDD114" s="151"/>
      <c r="XDE114" s="151"/>
      <c r="XDF114" s="151"/>
      <c r="XDG114" s="151"/>
      <c r="XDH114" s="151"/>
      <c r="XDI114" s="151"/>
      <c r="XDJ114" s="151"/>
      <c r="XDK114" s="151"/>
      <c r="XDL114" s="151"/>
      <c r="XDM114" s="151"/>
      <c r="XDN114" s="151"/>
      <c r="XDO114" s="151"/>
      <c r="XDP114" s="151"/>
      <c r="XDQ114" s="151"/>
      <c r="XDR114" s="151"/>
      <c r="XDS114" s="151"/>
      <c r="XDT114" s="151"/>
      <c r="XDU114" s="151"/>
      <c r="XDV114" s="151"/>
      <c r="XDW114" s="151"/>
      <c r="XDX114" s="151"/>
      <c r="XDY114" s="151"/>
      <c r="XDZ114" s="151"/>
      <c r="XEA114" s="151"/>
      <c r="XEB114" s="151"/>
      <c r="XEC114" s="151"/>
      <c r="XED114" s="151"/>
      <c r="XEE114" s="151"/>
      <c r="XEF114" s="151"/>
      <c r="XEG114" s="151"/>
      <c r="XEH114" s="151"/>
      <c r="XEI114" s="151"/>
      <c r="XEJ114" s="151"/>
      <c r="XEK114" s="151"/>
      <c r="XEL114" s="151"/>
      <c r="XEM114" s="151"/>
      <c r="XEN114" s="151"/>
      <c r="XEO114" s="151"/>
      <c r="XEP114" s="151"/>
      <c r="XEQ114" s="151"/>
      <c r="XER114" s="151"/>
      <c r="XES114" s="151"/>
      <c r="XET114" s="151"/>
      <c r="XEU114" s="151"/>
      <c r="XEV114" s="151"/>
      <c r="XEW114" s="151"/>
      <c r="XEX114" s="151"/>
      <c r="XEY114" s="151"/>
      <c r="XEZ114" s="151"/>
      <c r="XFA114" s="151"/>
      <c r="XFB114" s="151"/>
      <c r="XFC114" s="151"/>
      <c r="XFD114" s="151"/>
    </row>
    <row r="115" spans="1:16384" s="216" customFormat="1">
      <c r="A115" s="215"/>
      <c r="B115" s="162" t="s">
        <v>30</v>
      </c>
      <c r="C115" s="137" t="s">
        <v>30</v>
      </c>
      <c r="D115" s="163">
        <v>85</v>
      </c>
      <c r="E115" s="163" t="s">
        <v>161</v>
      </c>
      <c r="F115" s="163">
        <v>1</v>
      </c>
      <c r="G115" s="163">
        <v>180</v>
      </c>
      <c r="H115" s="163">
        <v>8</v>
      </c>
      <c r="I115" s="163">
        <f t="shared" si="36"/>
        <v>1440</v>
      </c>
      <c r="J115" s="163" t="e">
        <f>'Offroad Tiers LF'!#REF!</f>
        <v>#REF!</v>
      </c>
      <c r="K115" s="163">
        <v>120</v>
      </c>
      <c r="L115" s="139" t="e">
        <f>IF($D115&lt;11,'Offroad Tiers EF'!$Z$5*$D115*$J115,IF($D115&lt;25,'Offroad Tiers EF'!$Z$6*$D115*$J115,IF($D115&lt;50,'Offroad Tiers EF'!$Z$7*$D115*$J115,IF($D115&lt;75,'Offroad Tiers EF'!$Z$8*$D115*$J115,IF($D115&lt;100,'Offroad Tiers EF'!$Z$9*$D115*$J115,IF($D115&lt;175,'Offroad Tiers EF'!$Z$10*$D115*$J115,IF($D115&lt;300,'Offroad Tiers EF'!$Z$11*$D115*$J115,IF($D115&lt;600,'Offroad Tiers EF'!$Z$12*$D115*$J115,"!"))))))))</f>
        <v>#REF!</v>
      </c>
      <c r="M115" s="164">
        <f>'[7]Offroad SCAB EF'!E329</f>
        <v>0</v>
      </c>
      <c r="N115" s="139" t="e">
        <f>IF($D115&lt;11,'Offroad Tiers EF'!$AD$5*$D115*$J115,IF($D115&lt;25,'Offroad Tiers EF'!$AD$6*$D115*$J115,IF($D115&lt;50,'Offroad Tiers EF'!$AD$7*$D115*$J115,IF($D115&lt;75,'Offroad Tiers EF'!$AD$8*$D115*$J115,IF($D115&lt;100,'Offroad Tiers EF'!$AD$9*$D115*$J115,IF($D115&lt;175,'Offroad Tiers EF'!$AD$10*$D115*$J115,IF($D115&lt;300,'Offroad Tiers EF'!$AD$11*$D115*$J115,IF($D115&lt;600,'Offroad Tiers EF'!$AD$12*$D115*$J115,"!"))))))))</f>
        <v>#REF!</v>
      </c>
      <c r="O115" s="165" t="e">
        <f>IF($D115&lt;11,'Offroad Tiers EF'!$AB$5*$D115*$J115,IF($D115&lt;25,'Offroad Tiers EF'!$AB$6*$D115*$J115,IF($D115&lt;50,'Offroad Tiers EF'!$AB$7*$D115*$J115,IF($D115&lt;75,'Offroad Tiers EF'!$AB$8*$D115*$J115,IF($D115&lt;100,'Offroad Tiers EF'!$AB$9*$D115*$J115,IF($D115&lt;175,'Offroad Tiers EF'!$AB$10*$D115*$J115,IF($D115&lt;300,'Offroad Tiers EF'!$AB$11*$D115*$J115,IF($D115&lt;600,'Offroad Tiers EF'!$AB$12*$D115*$J115,"!"))))))))</f>
        <v>#REF!</v>
      </c>
      <c r="P115" s="166">
        <f>'[7]Offroad SCAB EF'!I167</f>
        <v>108.14603066389171</v>
      </c>
      <c r="Q115" s="164">
        <f>'[7]Offroad SCAB EF'!J170</f>
        <v>8.2278342607169895E-3</v>
      </c>
      <c r="R115" s="166">
        <f t="shared" si="41"/>
        <v>3.6883394961834785E-3</v>
      </c>
      <c r="S115" s="167"/>
      <c r="T115" s="169"/>
      <c r="U115" s="169" t="e">
        <f t="shared" si="38"/>
        <v>#REF!</v>
      </c>
      <c r="V115" s="164" t="e">
        <f t="shared" si="40"/>
        <v>#REF!</v>
      </c>
      <c r="W115" s="166" t="e">
        <f t="shared" si="40"/>
        <v>#REF!</v>
      </c>
      <c r="X115" s="169" t="e">
        <f t="shared" si="39"/>
        <v>#REF!</v>
      </c>
      <c r="Y115" s="164">
        <f t="shared" si="39"/>
        <v>0</v>
      </c>
      <c r="Z115" s="164" t="e">
        <f t="shared" si="39"/>
        <v>#REF!</v>
      </c>
      <c r="AA115" s="164" t="e">
        <f t="shared" si="39"/>
        <v>#REF!</v>
      </c>
      <c r="AB115" s="166">
        <f t="shared" si="39"/>
        <v>77.865142078002023</v>
      </c>
      <c r="AC115" s="164">
        <f t="shared" si="39"/>
        <v>5.9240406677162323E-3</v>
      </c>
      <c r="AD115" s="166">
        <f t="shared" si="39"/>
        <v>2.6556044372521045E-3</v>
      </c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1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1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  <c r="HQ115" s="151"/>
      <c r="HR115" s="151"/>
      <c r="HS115" s="151"/>
      <c r="HT115" s="151"/>
      <c r="HU115" s="151"/>
      <c r="HV115" s="151"/>
      <c r="HW115" s="151"/>
      <c r="HX115" s="151"/>
      <c r="HY115" s="151"/>
      <c r="HZ115" s="151"/>
      <c r="IA115" s="151"/>
      <c r="IB115" s="151"/>
      <c r="IC115" s="151"/>
      <c r="ID115" s="151"/>
      <c r="IE115" s="151"/>
      <c r="IF115" s="151"/>
      <c r="IG115" s="151"/>
      <c r="IH115" s="151"/>
      <c r="II115" s="151"/>
      <c r="IJ115" s="151"/>
      <c r="IK115" s="151"/>
      <c r="IL115" s="151"/>
      <c r="IM115" s="151"/>
      <c r="IN115" s="151"/>
      <c r="IO115" s="151"/>
      <c r="IP115" s="151"/>
      <c r="IQ115" s="151"/>
      <c r="IR115" s="151"/>
      <c r="IS115" s="151"/>
      <c r="IT115" s="151"/>
      <c r="IU115" s="151"/>
      <c r="IV115" s="151"/>
      <c r="IW115" s="151"/>
      <c r="IX115" s="151"/>
      <c r="IY115" s="151"/>
      <c r="IZ115" s="151"/>
      <c r="JA115" s="151"/>
      <c r="JB115" s="151"/>
      <c r="JC115" s="151"/>
      <c r="JD115" s="151"/>
      <c r="JE115" s="151"/>
      <c r="JF115" s="151"/>
      <c r="JG115" s="151"/>
      <c r="JH115" s="151"/>
      <c r="JI115" s="151"/>
      <c r="JJ115" s="151"/>
      <c r="JK115" s="151"/>
      <c r="JL115" s="151"/>
      <c r="JM115" s="151"/>
      <c r="JN115" s="151"/>
      <c r="JO115" s="151"/>
      <c r="JP115" s="151"/>
      <c r="JQ115" s="151"/>
      <c r="JR115" s="151"/>
      <c r="JS115" s="151"/>
      <c r="JT115" s="151"/>
      <c r="JU115" s="151"/>
      <c r="JV115" s="151"/>
      <c r="JW115" s="151"/>
      <c r="JX115" s="151"/>
      <c r="JY115" s="151"/>
      <c r="JZ115" s="151"/>
      <c r="KA115" s="151"/>
      <c r="KB115" s="151"/>
      <c r="KC115" s="151"/>
      <c r="KD115" s="151"/>
      <c r="KE115" s="151"/>
      <c r="KF115" s="151"/>
      <c r="KG115" s="151"/>
      <c r="KH115" s="151"/>
      <c r="KI115" s="151"/>
      <c r="KJ115" s="151"/>
      <c r="KK115" s="151"/>
      <c r="KL115" s="151"/>
      <c r="KM115" s="151"/>
      <c r="KN115" s="151"/>
      <c r="KO115" s="151"/>
      <c r="KP115" s="151"/>
      <c r="KQ115" s="151"/>
      <c r="KR115" s="151"/>
      <c r="KS115" s="151"/>
      <c r="KT115" s="151"/>
      <c r="KU115" s="151"/>
      <c r="KV115" s="151"/>
      <c r="KW115" s="151"/>
      <c r="KX115" s="151"/>
      <c r="KY115" s="151"/>
      <c r="KZ115" s="151"/>
      <c r="LA115" s="151"/>
      <c r="LB115" s="151"/>
      <c r="LC115" s="151"/>
      <c r="LD115" s="151"/>
      <c r="LE115" s="151"/>
      <c r="LF115" s="151"/>
      <c r="LG115" s="151"/>
      <c r="LH115" s="151"/>
      <c r="LI115" s="151"/>
      <c r="LJ115" s="151"/>
      <c r="LK115" s="151"/>
      <c r="LL115" s="151"/>
      <c r="LM115" s="151"/>
      <c r="LN115" s="151"/>
      <c r="LO115" s="151"/>
      <c r="LP115" s="151"/>
      <c r="LQ115" s="151"/>
      <c r="LR115" s="151"/>
      <c r="LS115" s="151"/>
      <c r="LT115" s="151"/>
      <c r="LU115" s="151"/>
      <c r="LV115" s="151"/>
      <c r="LW115" s="151"/>
      <c r="LX115" s="151"/>
      <c r="LY115" s="151"/>
      <c r="LZ115" s="151"/>
      <c r="MA115" s="151"/>
      <c r="MB115" s="151"/>
      <c r="MC115" s="151"/>
      <c r="MD115" s="151"/>
      <c r="ME115" s="151"/>
      <c r="MF115" s="151"/>
      <c r="MG115" s="151"/>
      <c r="MH115" s="151"/>
      <c r="MI115" s="151"/>
      <c r="MJ115" s="151"/>
      <c r="MK115" s="151"/>
      <c r="ML115" s="151"/>
      <c r="MM115" s="151"/>
      <c r="MN115" s="151"/>
      <c r="MO115" s="151"/>
      <c r="MP115" s="151"/>
      <c r="MQ115" s="151"/>
      <c r="MR115" s="151"/>
      <c r="MS115" s="151"/>
      <c r="MT115" s="151"/>
      <c r="MU115" s="151"/>
      <c r="MV115" s="151"/>
      <c r="MW115" s="151"/>
      <c r="MX115" s="151"/>
      <c r="MY115" s="151"/>
      <c r="MZ115" s="151"/>
      <c r="NA115" s="151"/>
      <c r="NB115" s="151"/>
      <c r="NC115" s="151"/>
      <c r="ND115" s="151"/>
      <c r="NE115" s="151"/>
      <c r="NF115" s="151"/>
      <c r="NG115" s="151"/>
      <c r="NH115" s="151"/>
      <c r="NI115" s="151"/>
      <c r="NJ115" s="151"/>
      <c r="NK115" s="151"/>
      <c r="NL115" s="151"/>
      <c r="NM115" s="151"/>
      <c r="NN115" s="151"/>
      <c r="NO115" s="151"/>
      <c r="NP115" s="151"/>
      <c r="NQ115" s="151"/>
      <c r="NR115" s="151"/>
      <c r="NS115" s="151"/>
      <c r="NT115" s="151"/>
      <c r="NU115" s="151"/>
      <c r="NV115" s="151"/>
      <c r="NW115" s="151"/>
      <c r="NX115" s="151"/>
      <c r="NY115" s="151"/>
      <c r="NZ115" s="151"/>
      <c r="OA115" s="151"/>
      <c r="OB115" s="151"/>
      <c r="OC115" s="151"/>
      <c r="OD115" s="151"/>
      <c r="OE115" s="151"/>
      <c r="OF115" s="151"/>
      <c r="OG115" s="151"/>
      <c r="OH115" s="151"/>
      <c r="OI115" s="151"/>
      <c r="OJ115" s="151"/>
      <c r="OK115" s="151"/>
      <c r="OL115" s="151"/>
      <c r="OM115" s="151"/>
      <c r="ON115" s="151"/>
      <c r="OO115" s="151"/>
      <c r="OP115" s="151"/>
      <c r="OQ115" s="151"/>
      <c r="OR115" s="151"/>
      <c r="OS115" s="151"/>
      <c r="OT115" s="151"/>
      <c r="OU115" s="151"/>
      <c r="OV115" s="151"/>
      <c r="OW115" s="151"/>
      <c r="OX115" s="151"/>
      <c r="OY115" s="151"/>
      <c r="OZ115" s="151"/>
      <c r="PA115" s="151"/>
      <c r="PB115" s="151"/>
      <c r="PC115" s="151"/>
      <c r="PD115" s="151"/>
      <c r="PE115" s="151"/>
      <c r="PF115" s="151"/>
      <c r="PG115" s="151"/>
      <c r="PH115" s="151"/>
      <c r="PI115" s="151"/>
      <c r="PJ115" s="151"/>
      <c r="PK115" s="151"/>
      <c r="PL115" s="151"/>
      <c r="PM115" s="151"/>
      <c r="PN115" s="151"/>
      <c r="PO115" s="151"/>
      <c r="PP115" s="151"/>
      <c r="PQ115" s="151"/>
      <c r="PR115" s="151"/>
      <c r="PS115" s="151"/>
      <c r="PT115" s="151"/>
      <c r="PU115" s="151"/>
      <c r="PV115" s="151"/>
      <c r="PW115" s="151"/>
      <c r="PX115" s="151"/>
      <c r="PY115" s="151"/>
      <c r="PZ115" s="151"/>
      <c r="QA115" s="151"/>
      <c r="QB115" s="151"/>
      <c r="QC115" s="151"/>
      <c r="QD115" s="151"/>
      <c r="QE115" s="151"/>
      <c r="QF115" s="151"/>
      <c r="QG115" s="151"/>
      <c r="QH115" s="151"/>
      <c r="QI115" s="151"/>
      <c r="QJ115" s="151"/>
      <c r="QK115" s="151"/>
      <c r="QL115" s="151"/>
      <c r="QM115" s="151"/>
      <c r="QN115" s="151"/>
      <c r="QO115" s="151"/>
      <c r="QP115" s="151"/>
      <c r="QQ115" s="151"/>
      <c r="QR115" s="151"/>
      <c r="QS115" s="151"/>
      <c r="QT115" s="151"/>
      <c r="QU115" s="151"/>
      <c r="QV115" s="151"/>
      <c r="QW115" s="151"/>
      <c r="QX115" s="151"/>
      <c r="QY115" s="151"/>
      <c r="QZ115" s="151"/>
      <c r="RA115" s="151"/>
      <c r="RB115" s="151"/>
      <c r="RC115" s="151"/>
      <c r="RD115" s="151"/>
      <c r="RE115" s="151"/>
      <c r="RF115" s="151"/>
      <c r="RG115" s="151"/>
      <c r="RH115" s="151"/>
      <c r="RI115" s="151"/>
      <c r="RJ115" s="151"/>
      <c r="RK115" s="151"/>
      <c r="RL115" s="151"/>
      <c r="RM115" s="151"/>
      <c r="RN115" s="151"/>
      <c r="RO115" s="151"/>
      <c r="RP115" s="151"/>
      <c r="RQ115" s="151"/>
      <c r="RR115" s="151"/>
      <c r="RS115" s="151"/>
      <c r="RT115" s="151"/>
      <c r="RU115" s="151"/>
      <c r="RV115" s="151"/>
      <c r="RW115" s="151"/>
      <c r="RX115" s="151"/>
      <c r="RY115" s="151"/>
      <c r="RZ115" s="151"/>
      <c r="SA115" s="151"/>
      <c r="SB115" s="151"/>
      <c r="SC115" s="151"/>
      <c r="SD115" s="151"/>
      <c r="SE115" s="151"/>
      <c r="SF115" s="151"/>
      <c r="SG115" s="151"/>
      <c r="SH115" s="151"/>
      <c r="SI115" s="151"/>
      <c r="SJ115" s="151"/>
      <c r="SK115" s="151"/>
      <c r="SL115" s="151"/>
      <c r="SM115" s="151"/>
      <c r="SN115" s="151"/>
      <c r="SO115" s="151"/>
      <c r="SP115" s="151"/>
      <c r="SQ115" s="151"/>
      <c r="SR115" s="151"/>
      <c r="SS115" s="151"/>
      <c r="ST115" s="151"/>
      <c r="SU115" s="151"/>
      <c r="SV115" s="151"/>
      <c r="SW115" s="151"/>
      <c r="SX115" s="151"/>
      <c r="SY115" s="151"/>
      <c r="SZ115" s="151"/>
      <c r="TA115" s="151"/>
      <c r="TB115" s="151"/>
      <c r="TC115" s="151"/>
      <c r="TD115" s="151"/>
      <c r="TE115" s="151"/>
      <c r="TF115" s="151"/>
      <c r="TG115" s="151"/>
      <c r="TH115" s="151"/>
      <c r="TI115" s="151"/>
      <c r="TJ115" s="151"/>
      <c r="TK115" s="151"/>
      <c r="TL115" s="151"/>
      <c r="TM115" s="151"/>
      <c r="TN115" s="151"/>
      <c r="TO115" s="151"/>
      <c r="TP115" s="151"/>
      <c r="TQ115" s="151"/>
      <c r="TR115" s="151"/>
      <c r="TS115" s="151"/>
      <c r="TT115" s="151"/>
      <c r="TU115" s="151"/>
      <c r="TV115" s="151"/>
      <c r="TW115" s="151"/>
      <c r="TX115" s="151"/>
      <c r="TY115" s="151"/>
      <c r="TZ115" s="151"/>
      <c r="UA115" s="151"/>
      <c r="UB115" s="151"/>
      <c r="UC115" s="151"/>
      <c r="UD115" s="151"/>
      <c r="UE115" s="151"/>
      <c r="UF115" s="151"/>
      <c r="UG115" s="151"/>
      <c r="UH115" s="151"/>
      <c r="UI115" s="151"/>
      <c r="UJ115" s="151"/>
      <c r="UK115" s="151"/>
      <c r="UL115" s="151"/>
      <c r="UM115" s="151"/>
      <c r="UN115" s="151"/>
      <c r="UO115" s="151"/>
      <c r="UP115" s="151"/>
      <c r="UQ115" s="151"/>
      <c r="UR115" s="151"/>
      <c r="US115" s="151"/>
      <c r="UT115" s="151"/>
      <c r="UU115" s="151"/>
      <c r="UV115" s="151"/>
      <c r="UW115" s="151"/>
      <c r="UX115" s="151"/>
      <c r="UY115" s="151"/>
      <c r="UZ115" s="151"/>
      <c r="VA115" s="151"/>
      <c r="VB115" s="151"/>
      <c r="VC115" s="151"/>
      <c r="VD115" s="151"/>
      <c r="VE115" s="151"/>
      <c r="VF115" s="151"/>
      <c r="VG115" s="151"/>
      <c r="VH115" s="151"/>
      <c r="VI115" s="151"/>
      <c r="VJ115" s="151"/>
      <c r="VK115" s="151"/>
      <c r="VL115" s="151"/>
      <c r="VM115" s="151"/>
      <c r="VN115" s="151"/>
      <c r="VO115" s="151"/>
      <c r="VP115" s="151"/>
      <c r="VQ115" s="151"/>
      <c r="VR115" s="151"/>
      <c r="VS115" s="151"/>
      <c r="VT115" s="151"/>
      <c r="VU115" s="151"/>
      <c r="VV115" s="151"/>
      <c r="VW115" s="151"/>
      <c r="VX115" s="151"/>
      <c r="VY115" s="151"/>
      <c r="VZ115" s="151"/>
      <c r="WA115" s="151"/>
      <c r="WB115" s="151"/>
      <c r="WC115" s="151"/>
      <c r="WD115" s="151"/>
      <c r="WE115" s="151"/>
      <c r="WF115" s="151"/>
      <c r="WG115" s="151"/>
      <c r="WH115" s="151"/>
      <c r="WI115" s="151"/>
      <c r="WJ115" s="151"/>
      <c r="WK115" s="151"/>
      <c r="WL115" s="151"/>
      <c r="WM115" s="151"/>
      <c r="WN115" s="151"/>
      <c r="WO115" s="151"/>
      <c r="WP115" s="151"/>
      <c r="WQ115" s="151"/>
      <c r="WR115" s="151"/>
      <c r="WS115" s="151"/>
      <c r="WT115" s="151"/>
      <c r="WU115" s="151"/>
      <c r="WV115" s="151"/>
      <c r="WW115" s="151"/>
      <c r="WX115" s="151"/>
      <c r="WY115" s="151"/>
      <c r="WZ115" s="151"/>
      <c r="XA115" s="151"/>
      <c r="XB115" s="151"/>
      <c r="XC115" s="151"/>
      <c r="XD115" s="151"/>
      <c r="XE115" s="151"/>
      <c r="XF115" s="151"/>
      <c r="XG115" s="151"/>
      <c r="XH115" s="151"/>
      <c r="XI115" s="151"/>
      <c r="XJ115" s="151"/>
      <c r="XK115" s="151"/>
      <c r="XL115" s="151"/>
      <c r="XM115" s="151"/>
      <c r="XN115" s="151"/>
      <c r="XO115" s="151"/>
      <c r="XP115" s="151"/>
      <c r="XQ115" s="151"/>
      <c r="XR115" s="151"/>
      <c r="XS115" s="151"/>
      <c r="XT115" s="151"/>
      <c r="XU115" s="151"/>
      <c r="XV115" s="151"/>
      <c r="XW115" s="151"/>
      <c r="XX115" s="151"/>
      <c r="XY115" s="151"/>
      <c r="XZ115" s="151"/>
      <c r="YA115" s="151"/>
      <c r="YB115" s="151"/>
      <c r="YC115" s="151"/>
      <c r="YD115" s="151"/>
      <c r="YE115" s="151"/>
      <c r="YF115" s="151"/>
      <c r="YG115" s="151"/>
      <c r="YH115" s="151"/>
      <c r="YI115" s="151"/>
      <c r="YJ115" s="151"/>
      <c r="YK115" s="151"/>
      <c r="YL115" s="151"/>
      <c r="YM115" s="151"/>
      <c r="YN115" s="151"/>
      <c r="YO115" s="151"/>
      <c r="YP115" s="151"/>
      <c r="YQ115" s="151"/>
      <c r="YR115" s="151"/>
      <c r="YS115" s="151"/>
      <c r="YT115" s="151"/>
      <c r="YU115" s="151"/>
      <c r="YV115" s="151"/>
      <c r="YW115" s="151"/>
      <c r="YX115" s="151"/>
      <c r="YY115" s="151"/>
      <c r="YZ115" s="151"/>
      <c r="ZA115" s="151"/>
      <c r="ZB115" s="151"/>
      <c r="ZC115" s="151"/>
      <c r="ZD115" s="151"/>
      <c r="ZE115" s="151"/>
      <c r="ZF115" s="151"/>
      <c r="ZG115" s="151"/>
      <c r="ZH115" s="151"/>
      <c r="ZI115" s="151"/>
      <c r="ZJ115" s="151"/>
      <c r="ZK115" s="151"/>
      <c r="ZL115" s="151"/>
      <c r="ZM115" s="151"/>
      <c r="ZN115" s="151"/>
      <c r="ZO115" s="151"/>
      <c r="ZP115" s="151"/>
      <c r="ZQ115" s="151"/>
      <c r="ZR115" s="151"/>
      <c r="ZS115" s="151"/>
      <c r="ZT115" s="151"/>
      <c r="ZU115" s="151"/>
      <c r="ZV115" s="151"/>
      <c r="ZW115" s="151"/>
      <c r="ZX115" s="151"/>
      <c r="ZY115" s="151"/>
      <c r="ZZ115" s="151"/>
      <c r="AAA115" s="151"/>
      <c r="AAB115" s="151"/>
      <c r="AAC115" s="151"/>
      <c r="AAD115" s="151"/>
      <c r="AAE115" s="151"/>
      <c r="AAF115" s="151"/>
      <c r="AAG115" s="151"/>
      <c r="AAH115" s="151"/>
      <c r="AAI115" s="151"/>
      <c r="AAJ115" s="151"/>
      <c r="AAK115" s="151"/>
      <c r="AAL115" s="151"/>
      <c r="AAM115" s="151"/>
      <c r="AAN115" s="151"/>
      <c r="AAO115" s="151"/>
      <c r="AAP115" s="151"/>
      <c r="AAQ115" s="151"/>
      <c r="AAR115" s="151"/>
      <c r="AAS115" s="151"/>
      <c r="AAT115" s="151"/>
      <c r="AAU115" s="151"/>
      <c r="AAV115" s="151"/>
      <c r="AAW115" s="151"/>
      <c r="AAX115" s="151"/>
      <c r="AAY115" s="151"/>
      <c r="AAZ115" s="151"/>
      <c r="ABA115" s="151"/>
      <c r="ABB115" s="151"/>
      <c r="ABC115" s="151"/>
      <c r="ABD115" s="151"/>
      <c r="ABE115" s="151"/>
      <c r="ABF115" s="151"/>
      <c r="ABG115" s="151"/>
      <c r="ABH115" s="151"/>
      <c r="ABI115" s="151"/>
      <c r="ABJ115" s="151"/>
      <c r="ABK115" s="151"/>
      <c r="ABL115" s="151"/>
      <c r="ABM115" s="151"/>
      <c r="ABN115" s="151"/>
      <c r="ABO115" s="151"/>
      <c r="ABP115" s="151"/>
      <c r="ABQ115" s="151"/>
      <c r="ABR115" s="151"/>
      <c r="ABS115" s="151"/>
      <c r="ABT115" s="151"/>
      <c r="ABU115" s="151"/>
      <c r="ABV115" s="151"/>
      <c r="ABW115" s="151"/>
      <c r="ABX115" s="151"/>
      <c r="ABY115" s="151"/>
      <c r="ABZ115" s="151"/>
      <c r="ACA115" s="151"/>
      <c r="ACB115" s="151"/>
      <c r="ACC115" s="151"/>
      <c r="ACD115" s="151"/>
      <c r="ACE115" s="151"/>
      <c r="ACF115" s="151"/>
      <c r="ACG115" s="151"/>
      <c r="ACH115" s="151"/>
      <c r="ACI115" s="151"/>
      <c r="ACJ115" s="151"/>
      <c r="ACK115" s="151"/>
      <c r="ACL115" s="151"/>
      <c r="ACM115" s="151"/>
      <c r="ACN115" s="151"/>
      <c r="ACO115" s="151"/>
      <c r="ACP115" s="151"/>
      <c r="ACQ115" s="151"/>
      <c r="ACR115" s="151"/>
      <c r="ACS115" s="151"/>
      <c r="ACT115" s="151"/>
      <c r="ACU115" s="151"/>
      <c r="ACV115" s="151"/>
      <c r="ACW115" s="151"/>
      <c r="ACX115" s="151"/>
      <c r="ACY115" s="151"/>
      <c r="ACZ115" s="151"/>
      <c r="ADA115" s="151"/>
      <c r="ADB115" s="151"/>
      <c r="ADC115" s="151"/>
      <c r="ADD115" s="151"/>
      <c r="ADE115" s="151"/>
      <c r="ADF115" s="151"/>
      <c r="ADG115" s="151"/>
      <c r="ADH115" s="151"/>
      <c r="ADI115" s="151"/>
      <c r="ADJ115" s="151"/>
      <c r="ADK115" s="151"/>
      <c r="ADL115" s="151"/>
      <c r="ADM115" s="151"/>
      <c r="ADN115" s="151"/>
      <c r="ADO115" s="151"/>
      <c r="ADP115" s="151"/>
      <c r="ADQ115" s="151"/>
      <c r="ADR115" s="151"/>
      <c r="ADS115" s="151"/>
      <c r="ADT115" s="151"/>
      <c r="ADU115" s="151"/>
      <c r="ADV115" s="151"/>
      <c r="ADW115" s="151"/>
      <c r="ADX115" s="151"/>
      <c r="ADY115" s="151"/>
      <c r="ADZ115" s="151"/>
      <c r="AEA115" s="151"/>
      <c r="AEB115" s="151"/>
      <c r="AEC115" s="151"/>
      <c r="AED115" s="151"/>
      <c r="AEE115" s="151"/>
      <c r="AEF115" s="151"/>
      <c r="AEG115" s="151"/>
      <c r="AEH115" s="151"/>
      <c r="AEI115" s="151"/>
      <c r="AEJ115" s="151"/>
      <c r="AEK115" s="151"/>
      <c r="AEL115" s="151"/>
      <c r="AEM115" s="151"/>
      <c r="AEN115" s="151"/>
      <c r="AEO115" s="151"/>
      <c r="AEP115" s="151"/>
      <c r="AEQ115" s="151"/>
      <c r="AER115" s="151"/>
      <c r="AES115" s="151"/>
      <c r="AET115" s="151"/>
      <c r="AEU115" s="151"/>
      <c r="AEV115" s="151"/>
      <c r="AEW115" s="151"/>
      <c r="AEX115" s="151"/>
      <c r="AEY115" s="151"/>
      <c r="AEZ115" s="151"/>
      <c r="AFA115" s="151"/>
      <c r="AFB115" s="151"/>
      <c r="AFC115" s="151"/>
      <c r="AFD115" s="151"/>
      <c r="AFE115" s="151"/>
      <c r="AFF115" s="151"/>
      <c r="AFG115" s="151"/>
      <c r="AFH115" s="151"/>
      <c r="AFI115" s="151"/>
      <c r="AFJ115" s="151"/>
      <c r="AFK115" s="151"/>
      <c r="AFL115" s="151"/>
      <c r="AFM115" s="151"/>
      <c r="AFN115" s="151"/>
      <c r="AFO115" s="151"/>
      <c r="AFP115" s="151"/>
      <c r="AFQ115" s="151"/>
      <c r="AFR115" s="151"/>
      <c r="AFS115" s="151"/>
      <c r="AFT115" s="151"/>
      <c r="AFU115" s="151"/>
      <c r="AFV115" s="151"/>
      <c r="AFW115" s="151"/>
      <c r="AFX115" s="151"/>
      <c r="AFY115" s="151"/>
      <c r="AFZ115" s="151"/>
      <c r="AGA115" s="151"/>
      <c r="AGB115" s="151"/>
      <c r="AGC115" s="151"/>
      <c r="AGD115" s="151"/>
      <c r="AGE115" s="151"/>
      <c r="AGF115" s="151"/>
      <c r="AGG115" s="151"/>
      <c r="AGH115" s="151"/>
      <c r="AGI115" s="151"/>
      <c r="AGJ115" s="151"/>
      <c r="AGK115" s="151"/>
      <c r="AGL115" s="151"/>
      <c r="AGM115" s="151"/>
      <c r="AGN115" s="151"/>
      <c r="AGO115" s="151"/>
      <c r="AGP115" s="151"/>
      <c r="AGQ115" s="151"/>
      <c r="AGR115" s="151"/>
      <c r="AGS115" s="151"/>
      <c r="AGT115" s="151"/>
      <c r="AGU115" s="151"/>
      <c r="AGV115" s="151"/>
      <c r="AGW115" s="151"/>
      <c r="AGX115" s="151"/>
      <c r="AGY115" s="151"/>
      <c r="AGZ115" s="151"/>
      <c r="AHA115" s="151"/>
      <c r="AHB115" s="151"/>
      <c r="AHC115" s="151"/>
      <c r="AHD115" s="151"/>
      <c r="AHE115" s="151"/>
      <c r="AHF115" s="151"/>
      <c r="AHG115" s="151"/>
      <c r="AHH115" s="151"/>
      <c r="AHI115" s="151"/>
      <c r="AHJ115" s="151"/>
      <c r="AHK115" s="151"/>
      <c r="AHL115" s="151"/>
      <c r="AHM115" s="151"/>
      <c r="AHN115" s="151"/>
      <c r="AHO115" s="151"/>
      <c r="AHP115" s="151"/>
      <c r="AHQ115" s="151"/>
      <c r="AHR115" s="151"/>
      <c r="AHS115" s="151"/>
      <c r="AHT115" s="151"/>
      <c r="AHU115" s="151"/>
      <c r="AHV115" s="151"/>
      <c r="AHW115" s="151"/>
      <c r="AHX115" s="151"/>
      <c r="AHY115" s="151"/>
      <c r="AHZ115" s="151"/>
      <c r="AIA115" s="151"/>
      <c r="AIB115" s="151"/>
      <c r="AIC115" s="151"/>
      <c r="AID115" s="151"/>
      <c r="AIE115" s="151"/>
      <c r="AIF115" s="151"/>
      <c r="AIG115" s="151"/>
      <c r="AIH115" s="151"/>
      <c r="AII115" s="151"/>
      <c r="AIJ115" s="151"/>
      <c r="AIK115" s="151"/>
      <c r="AIL115" s="151"/>
      <c r="AIM115" s="151"/>
      <c r="AIN115" s="151"/>
      <c r="AIO115" s="151"/>
      <c r="AIP115" s="151"/>
      <c r="AIQ115" s="151"/>
      <c r="AIR115" s="151"/>
      <c r="AIS115" s="151"/>
      <c r="AIT115" s="151"/>
      <c r="AIU115" s="151"/>
      <c r="AIV115" s="151"/>
      <c r="AIW115" s="151"/>
      <c r="AIX115" s="151"/>
      <c r="AIY115" s="151"/>
      <c r="AIZ115" s="151"/>
      <c r="AJA115" s="151"/>
      <c r="AJB115" s="151"/>
      <c r="AJC115" s="151"/>
      <c r="AJD115" s="151"/>
      <c r="AJE115" s="151"/>
      <c r="AJF115" s="151"/>
      <c r="AJG115" s="151"/>
      <c r="AJH115" s="151"/>
      <c r="AJI115" s="151"/>
      <c r="AJJ115" s="151"/>
      <c r="AJK115" s="151"/>
      <c r="AJL115" s="151"/>
      <c r="AJM115" s="151"/>
      <c r="AJN115" s="151"/>
      <c r="AJO115" s="151"/>
      <c r="AJP115" s="151"/>
      <c r="AJQ115" s="151"/>
      <c r="AJR115" s="151"/>
      <c r="AJS115" s="151"/>
      <c r="AJT115" s="151"/>
      <c r="AJU115" s="151"/>
      <c r="AJV115" s="151"/>
      <c r="AJW115" s="151"/>
      <c r="AJX115" s="151"/>
      <c r="AJY115" s="151"/>
      <c r="AJZ115" s="151"/>
      <c r="AKA115" s="151"/>
      <c r="AKB115" s="151"/>
      <c r="AKC115" s="151"/>
      <c r="AKD115" s="151"/>
      <c r="AKE115" s="151"/>
      <c r="AKF115" s="151"/>
      <c r="AKG115" s="151"/>
      <c r="AKH115" s="151"/>
      <c r="AKI115" s="151"/>
      <c r="AKJ115" s="151"/>
      <c r="AKK115" s="151"/>
      <c r="AKL115" s="151"/>
      <c r="AKM115" s="151"/>
      <c r="AKN115" s="151"/>
      <c r="AKO115" s="151"/>
      <c r="AKP115" s="151"/>
      <c r="AKQ115" s="151"/>
      <c r="AKR115" s="151"/>
      <c r="AKS115" s="151"/>
      <c r="AKT115" s="151"/>
      <c r="AKU115" s="151"/>
      <c r="AKV115" s="151"/>
      <c r="AKW115" s="151"/>
      <c r="AKX115" s="151"/>
      <c r="AKY115" s="151"/>
      <c r="AKZ115" s="151"/>
      <c r="ALA115" s="151"/>
      <c r="ALB115" s="151"/>
      <c r="ALC115" s="151"/>
      <c r="ALD115" s="151"/>
      <c r="ALE115" s="151"/>
      <c r="ALF115" s="151"/>
      <c r="ALG115" s="151"/>
      <c r="ALH115" s="151"/>
      <c r="ALI115" s="151"/>
      <c r="ALJ115" s="151"/>
      <c r="ALK115" s="151"/>
      <c r="ALL115" s="151"/>
      <c r="ALM115" s="151"/>
      <c r="ALN115" s="151"/>
      <c r="ALO115" s="151"/>
      <c r="ALP115" s="151"/>
      <c r="ALQ115" s="151"/>
      <c r="ALR115" s="151"/>
      <c r="ALS115" s="151"/>
      <c r="ALT115" s="151"/>
      <c r="ALU115" s="151"/>
      <c r="ALV115" s="151"/>
      <c r="ALW115" s="151"/>
      <c r="ALX115" s="151"/>
      <c r="ALY115" s="151"/>
      <c r="ALZ115" s="151"/>
      <c r="AMA115" s="151"/>
      <c r="AMB115" s="151"/>
      <c r="AMC115" s="151"/>
      <c r="AMD115" s="151"/>
      <c r="AME115" s="151"/>
      <c r="AMF115" s="151"/>
      <c r="AMG115" s="151"/>
      <c r="AMH115" s="151"/>
      <c r="AMI115" s="151"/>
      <c r="AMJ115" s="151"/>
      <c r="AMK115" s="151"/>
      <c r="AML115" s="151"/>
      <c r="AMM115" s="151"/>
      <c r="AMN115" s="151"/>
      <c r="AMO115" s="151"/>
      <c r="AMP115" s="151"/>
      <c r="AMQ115" s="151"/>
      <c r="AMR115" s="151"/>
      <c r="AMS115" s="151"/>
      <c r="AMT115" s="151"/>
      <c r="AMU115" s="151"/>
      <c r="AMV115" s="151"/>
      <c r="AMW115" s="151"/>
      <c r="AMX115" s="151"/>
      <c r="AMY115" s="151"/>
      <c r="AMZ115" s="151"/>
      <c r="ANA115" s="151"/>
      <c r="ANB115" s="151"/>
      <c r="ANC115" s="151"/>
      <c r="AND115" s="151"/>
      <c r="ANE115" s="151"/>
      <c r="ANF115" s="151"/>
      <c r="ANG115" s="151"/>
      <c r="ANH115" s="151"/>
      <c r="ANI115" s="151"/>
      <c r="ANJ115" s="151"/>
      <c r="ANK115" s="151"/>
      <c r="ANL115" s="151"/>
      <c r="ANM115" s="151"/>
      <c r="ANN115" s="151"/>
      <c r="ANO115" s="151"/>
      <c r="ANP115" s="151"/>
      <c r="ANQ115" s="151"/>
      <c r="ANR115" s="151"/>
      <c r="ANS115" s="151"/>
      <c r="ANT115" s="151"/>
      <c r="ANU115" s="151"/>
      <c r="ANV115" s="151"/>
      <c r="ANW115" s="151"/>
      <c r="ANX115" s="151"/>
      <c r="ANY115" s="151"/>
      <c r="ANZ115" s="151"/>
      <c r="AOA115" s="151"/>
      <c r="AOB115" s="151"/>
      <c r="AOC115" s="151"/>
      <c r="AOD115" s="151"/>
      <c r="AOE115" s="151"/>
      <c r="AOF115" s="151"/>
      <c r="AOG115" s="151"/>
      <c r="AOH115" s="151"/>
      <c r="AOI115" s="151"/>
      <c r="AOJ115" s="151"/>
      <c r="AOK115" s="151"/>
      <c r="AOL115" s="151"/>
      <c r="AOM115" s="151"/>
      <c r="AON115" s="151"/>
      <c r="AOO115" s="151"/>
      <c r="AOP115" s="151"/>
      <c r="AOQ115" s="151"/>
      <c r="AOR115" s="151"/>
      <c r="AOS115" s="151"/>
      <c r="AOT115" s="151"/>
      <c r="AOU115" s="151"/>
      <c r="AOV115" s="151"/>
      <c r="AOW115" s="151"/>
      <c r="AOX115" s="151"/>
      <c r="AOY115" s="151"/>
      <c r="AOZ115" s="151"/>
      <c r="APA115" s="151"/>
      <c r="APB115" s="151"/>
      <c r="APC115" s="151"/>
      <c r="APD115" s="151"/>
      <c r="APE115" s="151"/>
      <c r="APF115" s="151"/>
      <c r="APG115" s="151"/>
      <c r="APH115" s="151"/>
      <c r="API115" s="151"/>
      <c r="APJ115" s="151"/>
      <c r="APK115" s="151"/>
      <c r="APL115" s="151"/>
      <c r="APM115" s="151"/>
      <c r="APN115" s="151"/>
      <c r="APO115" s="151"/>
      <c r="APP115" s="151"/>
      <c r="APQ115" s="151"/>
      <c r="APR115" s="151"/>
      <c r="APS115" s="151"/>
      <c r="APT115" s="151"/>
      <c r="APU115" s="151"/>
      <c r="APV115" s="151"/>
      <c r="APW115" s="151"/>
      <c r="APX115" s="151"/>
      <c r="APY115" s="151"/>
      <c r="APZ115" s="151"/>
      <c r="AQA115" s="151"/>
      <c r="AQB115" s="151"/>
      <c r="AQC115" s="151"/>
      <c r="AQD115" s="151"/>
      <c r="AQE115" s="151"/>
      <c r="AQF115" s="151"/>
      <c r="AQG115" s="151"/>
      <c r="AQH115" s="151"/>
      <c r="AQI115" s="151"/>
      <c r="AQJ115" s="151"/>
      <c r="AQK115" s="151"/>
      <c r="AQL115" s="151"/>
      <c r="AQM115" s="151"/>
      <c r="AQN115" s="151"/>
      <c r="AQO115" s="151"/>
      <c r="AQP115" s="151"/>
      <c r="AQQ115" s="151"/>
      <c r="AQR115" s="151"/>
      <c r="AQS115" s="151"/>
      <c r="AQT115" s="151"/>
      <c r="AQU115" s="151"/>
      <c r="AQV115" s="151"/>
      <c r="AQW115" s="151"/>
      <c r="AQX115" s="151"/>
      <c r="AQY115" s="151"/>
      <c r="AQZ115" s="151"/>
      <c r="ARA115" s="151"/>
      <c r="ARB115" s="151"/>
      <c r="ARC115" s="151"/>
      <c r="ARD115" s="151"/>
      <c r="ARE115" s="151"/>
      <c r="ARF115" s="151"/>
      <c r="ARG115" s="151"/>
      <c r="ARH115" s="151"/>
      <c r="ARI115" s="151"/>
      <c r="ARJ115" s="151"/>
      <c r="ARK115" s="151"/>
      <c r="ARL115" s="151"/>
      <c r="ARM115" s="151"/>
      <c r="ARN115" s="151"/>
      <c r="ARO115" s="151"/>
      <c r="ARP115" s="151"/>
      <c r="ARQ115" s="151"/>
      <c r="ARR115" s="151"/>
      <c r="ARS115" s="151"/>
      <c r="ART115" s="151"/>
      <c r="ARU115" s="151"/>
      <c r="ARV115" s="151"/>
      <c r="ARW115" s="151"/>
      <c r="ARX115" s="151"/>
      <c r="ARY115" s="151"/>
      <c r="ARZ115" s="151"/>
      <c r="ASA115" s="151"/>
      <c r="ASB115" s="151"/>
      <c r="ASC115" s="151"/>
      <c r="ASD115" s="151"/>
      <c r="ASE115" s="151"/>
      <c r="ASF115" s="151"/>
      <c r="ASG115" s="151"/>
      <c r="ASH115" s="151"/>
      <c r="ASI115" s="151"/>
      <c r="ASJ115" s="151"/>
      <c r="ASK115" s="151"/>
      <c r="ASL115" s="151"/>
      <c r="ASM115" s="151"/>
      <c r="ASN115" s="151"/>
      <c r="ASO115" s="151"/>
      <c r="ASP115" s="151"/>
      <c r="ASQ115" s="151"/>
      <c r="ASR115" s="151"/>
      <c r="ASS115" s="151"/>
      <c r="AST115" s="151"/>
      <c r="ASU115" s="151"/>
      <c r="ASV115" s="151"/>
      <c r="ASW115" s="151"/>
      <c r="ASX115" s="151"/>
      <c r="ASY115" s="151"/>
      <c r="ASZ115" s="151"/>
      <c r="ATA115" s="151"/>
      <c r="ATB115" s="151"/>
      <c r="ATC115" s="151"/>
      <c r="ATD115" s="151"/>
      <c r="ATE115" s="151"/>
      <c r="ATF115" s="151"/>
      <c r="ATG115" s="151"/>
      <c r="ATH115" s="151"/>
      <c r="ATI115" s="151"/>
      <c r="ATJ115" s="151"/>
      <c r="ATK115" s="151"/>
      <c r="ATL115" s="151"/>
      <c r="ATM115" s="151"/>
      <c r="ATN115" s="151"/>
      <c r="ATO115" s="151"/>
      <c r="ATP115" s="151"/>
      <c r="ATQ115" s="151"/>
      <c r="ATR115" s="151"/>
      <c r="ATS115" s="151"/>
      <c r="ATT115" s="151"/>
      <c r="ATU115" s="151"/>
      <c r="ATV115" s="151"/>
      <c r="ATW115" s="151"/>
      <c r="ATX115" s="151"/>
      <c r="ATY115" s="151"/>
      <c r="ATZ115" s="151"/>
      <c r="AUA115" s="151"/>
      <c r="AUB115" s="151"/>
      <c r="AUC115" s="151"/>
      <c r="AUD115" s="151"/>
      <c r="AUE115" s="151"/>
      <c r="AUF115" s="151"/>
      <c r="AUG115" s="151"/>
      <c r="AUH115" s="151"/>
      <c r="AUI115" s="151"/>
      <c r="AUJ115" s="151"/>
      <c r="AUK115" s="151"/>
      <c r="AUL115" s="151"/>
      <c r="AUM115" s="151"/>
      <c r="AUN115" s="151"/>
      <c r="AUO115" s="151"/>
      <c r="AUP115" s="151"/>
      <c r="AUQ115" s="151"/>
      <c r="AUR115" s="151"/>
      <c r="AUS115" s="151"/>
      <c r="AUT115" s="151"/>
      <c r="AUU115" s="151"/>
      <c r="AUV115" s="151"/>
      <c r="AUW115" s="151"/>
      <c r="AUX115" s="151"/>
      <c r="AUY115" s="151"/>
      <c r="AUZ115" s="151"/>
      <c r="AVA115" s="151"/>
      <c r="AVB115" s="151"/>
      <c r="AVC115" s="151"/>
      <c r="AVD115" s="151"/>
      <c r="AVE115" s="151"/>
      <c r="AVF115" s="151"/>
      <c r="AVG115" s="151"/>
      <c r="AVH115" s="151"/>
      <c r="AVI115" s="151"/>
      <c r="AVJ115" s="151"/>
      <c r="AVK115" s="151"/>
      <c r="AVL115" s="151"/>
      <c r="AVM115" s="151"/>
      <c r="AVN115" s="151"/>
      <c r="AVO115" s="151"/>
      <c r="AVP115" s="151"/>
      <c r="AVQ115" s="151"/>
      <c r="AVR115" s="151"/>
      <c r="AVS115" s="151"/>
      <c r="AVT115" s="151"/>
      <c r="AVU115" s="151"/>
      <c r="AVV115" s="151"/>
      <c r="AVW115" s="151"/>
      <c r="AVX115" s="151"/>
      <c r="AVY115" s="151"/>
      <c r="AVZ115" s="151"/>
      <c r="AWA115" s="151"/>
      <c r="AWB115" s="151"/>
      <c r="AWC115" s="151"/>
      <c r="AWD115" s="151"/>
      <c r="AWE115" s="151"/>
      <c r="AWF115" s="151"/>
      <c r="AWG115" s="151"/>
      <c r="AWH115" s="151"/>
      <c r="AWI115" s="151"/>
      <c r="AWJ115" s="151"/>
      <c r="AWK115" s="151"/>
      <c r="AWL115" s="151"/>
      <c r="AWM115" s="151"/>
      <c r="AWN115" s="151"/>
      <c r="AWO115" s="151"/>
      <c r="AWP115" s="151"/>
      <c r="AWQ115" s="151"/>
      <c r="AWR115" s="151"/>
      <c r="AWS115" s="151"/>
      <c r="AWT115" s="151"/>
      <c r="AWU115" s="151"/>
      <c r="AWV115" s="151"/>
      <c r="AWW115" s="151"/>
      <c r="AWX115" s="151"/>
      <c r="AWY115" s="151"/>
      <c r="AWZ115" s="151"/>
      <c r="AXA115" s="151"/>
      <c r="AXB115" s="151"/>
      <c r="AXC115" s="151"/>
      <c r="AXD115" s="151"/>
      <c r="AXE115" s="151"/>
      <c r="AXF115" s="151"/>
      <c r="AXG115" s="151"/>
      <c r="AXH115" s="151"/>
      <c r="AXI115" s="151"/>
      <c r="AXJ115" s="151"/>
      <c r="AXK115" s="151"/>
      <c r="AXL115" s="151"/>
      <c r="AXM115" s="151"/>
      <c r="AXN115" s="151"/>
      <c r="AXO115" s="151"/>
      <c r="AXP115" s="151"/>
      <c r="AXQ115" s="151"/>
      <c r="AXR115" s="151"/>
      <c r="AXS115" s="151"/>
      <c r="AXT115" s="151"/>
      <c r="AXU115" s="151"/>
      <c r="AXV115" s="151"/>
      <c r="AXW115" s="151"/>
      <c r="AXX115" s="151"/>
      <c r="AXY115" s="151"/>
      <c r="AXZ115" s="151"/>
      <c r="AYA115" s="151"/>
      <c r="AYB115" s="151"/>
      <c r="AYC115" s="151"/>
      <c r="AYD115" s="151"/>
      <c r="AYE115" s="151"/>
      <c r="AYF115" s="151"/>
      <c r="AYG115" s="151"/>
      <c r="AYH115" s="151"/>
      <c r="AYI115" s="151"/>
      <c r="AYJ115" s="151"/>
      <c r="AYK115" s="151"/>
      <c r="AYL115" s="151"/>
      <c r="AYM115" s="151"/>
      <c r="AYN115" s="151"/>
      <c r="AYO115" s="151"/>
      <c r="AYP115" s="151"/>
      <c r="AYQ115" s="151"/>
      <c r="AYR115" s="151"/>
      <c r="AYS115" s="151"/>
      <c r="AYT115" s="151"/>
      <c r="AYU115" s="151"/>
      <c r="AYV115" s="151"/>
      <c r="AYW115" s="151"/>
      <c r="AYX115" s="151"/>
      <c r="AYY115" s="151"/>
      <c r="AYZ115" s="151"/>
      <c r="AZA115" s="151"/>
      <c r="AZB115" s="151"/>
      <c r="AZC115" s="151"/>
      <c r="AZD115" s="151"/>
      <c r="AZE115" s="151"/>
      <c r="AZF115" s="151"/>
      <c r="AZG115" s="151"/>
      <c r="AZH115" s="151"/>
      <c r="AZI115" s="151"/>
      <c r="AZJ115" s="151"/>
      <c r="AZK115" s="151"/>
      <c r="AZL115" s="151"/>
      <c r="AZM115" s="151"/>
      <c r="AZN115" s="151"/>
      <c r="AZO115" s="151"/>
      <c r="AZP115" s="151"/>
      <c r="AZQ115" s="151"/>
      <c r="AZR115" s="151"/>
      <c r="AZS115" s="151"/>
      <c r="AZT115" s="151"/>
      <c r="AZU115" s="151"/>
      <c r="AZV115" s="151"/>
      <c r="AZW115" s="151"/>
      <c r="AZX115" s="151"/>
      <c r="AZY115" s="151"/>
      <c r="AZZ115" s="151"/>
      <c r="BAA115" s="151"/>
      <c r="BAB115" s="151"/>
      <c r="BAC115" s="151"/>
      <c r="BAD115" s="151"/>
      <c r="BAE115" s="151"/>
      <c r="BAF115" s="151"/>
      <c r="BAG115" s="151"/>
      <c r="BAH115" s="151"/>
      <c r="BAI115" s="151"/>
      <c r="BAJ115" s="151"/>
      <c r="BAK115" s="151"/>
      <c r="BAL115" s="151"/>
      <c r="BAM115" s="151"/>
      <c r="BAN115" s="151"/>
      <c r="BAO115" s="151"/>
      <c r="BAP115" s="151"/>
      <c r="BAQ115" s="151"/>
      <c r="BAR115" s="151"/>
      <c r="BAS115" s="151"/>
      <c r="BAT115" s="151"/>
      <c r="BAU115" s="151"/>
      <c r="BAV115" s="151"/>
      <c r="BAW115" s="151"/>
      <c r="BAX115" s="151"/>
      <c r="BAY115" s="151"/>
      <c r="BAZ115" s="151"/>
      <c r="BBA115" s="151"/>
      <c r="BBB115" s="151"/>
      <c r="BBC115" s="151"/>
      <c r="BBD115" s="151"/>
      <c r="BBE115" s="151"/>
      <c r="BBF115" s="151"/>
      <c r="BBG115" s="151"/>
      <c r="BBH115" s="151"/>
      <c r="BBI115" s="151"/>
      <c r="BBJ115" s="151"/>
      <c r="BBK115" s="151"/>
      <c r="BBL115" s="151"/>
      <c r="BBM115" s="151"/>
      <c r="BBN115" s="151"/>
      <c r="BBO115" s="151"/>
      <c r="BBP115" s="151"/>
      <c r="BBQ115" s="151"/>
      <c r="BBR115" s="151"/>
      <c r="BBS115" s="151"/>
      <c r="BBT115" s="151"/>
      <c r="BBU115" s="151"/>
      <c r="BBV115" s="151"/>
      <c r="BBW115" s="151"/>
      <c r="BBX115" s="151"/>
      <c r="BBY115" s="151"/>
      <c r="BBZ115" s="151"/>
      <c r="BCA115" s="151"/>
      <c r="BCB115" s="151"/>
      <c r="BCC115" s="151"/>
      <c r="BCD115" s="151"/>
      <c r="BCE115" s="151"/>
      <c r="BCF115" s="151"/>
      <c r="BCG115" s="151"/>
      <c r="BCH115" s="151"/>
      <c r="BCI115" s="151"/>
      <c r="BCJ115" s="151"/>
      <c r="BCK115" s="151"/>
      <c r="BCL115" s="151"/>
      <c r="BCM115" s="151"/>
      <c r="BCN115" s="151"/>
      <c r="BCO115" s="151"/>
      <c r="BCP115" s="151"/>
      <c r="BCQ115" s="151"/>
      <c r="BCR115" s="151"/>
      <c r="BCS115" s="151"/>
      <c r="BCT115" s="151"/>
      <c r="BCU115" s="151"/>
      <c r="BCV115" s="151"/>
      <c r="BCW115" s="151"/>
      <c r="BCX115" s="151"/>
      <c r="BCY115" s="151"/>
      <c r="BCZ115" s="151"/>
      <c r="BDA115" s="151"/>
      <c r="BDB115" s="151"/>
      <c r="BDC115" s="151"/>
      <c r="BDD115" s="151"/>
      <c r="BDE115" s="151"/>
      <c r="BDF115" s="151"/>
      <c r="BDG115" s="151"/>
      <c r="BDH115" s="151"/>
      <c r="BDI115" s="151"/>
      <c r="BDJ115" s="151"/>
      <c r="BDK115" s="151"/>
      <c r="BDL115" s="151"/>
      <c r="BDM115" s="151"/>
      <c r="BDN115" s="151"/>
      <c r="BDO115" s="151"/>
      <c r="BDP115" s="151"/>
      <c r="BDQ115" s="151"/>
      <c r="BDR115" s="151"/>
      <c r="BDS115" s="151"/>
      <c r="BDT115" s="151"/>
      <c r="BDU115" s="151"/>
      <c r="BDV115" s="151"/>
      <c r="BDW115" s="151"/>
      <c r="BDX115" s="151"/>
      <c r="BDY115" s="151"/>
      <c r="BDZ115" s="151"/>
      <c r="BEA115" s="151"/>
      <c r="BEB115" s="151"/>
      <c r="BEC115" s="151"/>
      <c r="BED115" s="151"/>
      <c r="BEE115" s="151"/>
      <c r="BEF115" s="151"/>
      <c r="BEG115" s="151"/>
      <c r="BEH115" s="151"/>
      <c r="BEI115" s="151"/>
      <c r="BEJ115" s="151"/>
      <c r="BEK115" s="151"/>
      <c r="BEL115" s="151"/>
      <c r="BEM115" s="151"/>
      <c r="BEN115" s="151"/>
      <c r="BEO115" s="151"/>
      <c r="BEP115" s="151"/>
      <c r="BEQ115" s="151"/>
      <c r="BER115" s="151"/>
      <c r="BES115" s="151"/>
      <c r="BET115" s="151"/>
      <c r="BEU115" s="151"/>
      <c r="BEV115" s="151"/>
      <c r="BEW115" s="151"/>
      <c r="BEX115" s="151"/>
      <c r="BEY115" s="151"/>
      <c r="BEZ115" s="151"/>
      <c r="BFA115" s="151"/>
      <c r="BFB115" s="151"/>
      <c r="BFC115" s="151"/>
      <c r="BFD115" s="151"/>
      <c r="BFE115" s="151"/>
      <c r="BFF115" s="151"/>
      <c r="BFG115" s="151"/>
      <c r="BFH115" s="151"/>
      <c r="BFI115" s="151"/>
      <c r="BFJ115" s="151"/>
      <c r="BFK115" s="151"/>
      <c r="BFL115" s="151"/>
      <c r="BFM115" s="151"/>
      <c r="BFN115" s="151"/>
      <c r="BFO115" s="151"/>
      <c r="BFP115" s="151"/>
      <c r="BFQ115" s="151"/>
      <c r="BFR115" s="151"/>
      <c r="BFS115" s="151"/>
      <c r="BFT115" s="151"/>
      <c r="BFU115" s="151"/>
      <c r="BFV115" s="151"/>
      <c r="BFW115" s="151"/>
      <c r="BFX115" s="151"/>
      <c r="BFY115" s="151"/>
      <c r="BFZ115" s="151"/>
      <c r="BGA115" s="151"/>
      <c r="BGB115" s="151"/>
      <c r="BGC115" s="151"/>
      <c r="BGD115" s="151"/>
      <c r="BGE115" s="151"/>
      <c r="BGF115" s="151"/>
      <c r="BGG115" s="151"/>
      <c r="BGH115" s="151"/>
      <c r="BGI115" s="151"/>
      <c r="BGJ115" s="151"/>
      <c r="BGK115" s="151"/>
      <c r="BGL115" s="151"/>
      <c r="BGM115" s="151"/>
      <c r="BGN115" s="151"/>
      <c r="BGO115" s="151"/>
      <c r="BGP115" s="151"/>
      <c r="BGQ115" s="151"/>
      <c r="BGR115" s="151"/>
      <c r="BGS115" s="151"/>
      <c r="BGT115" s="151"/>
      <c r="BGU115" s="151"/>
      <c r="BGV115" s="151"/>
      <c r="BGW115" s="151"/>
      <c r="BGX115" s="151"/>
      <c r="BGY115" s="151"/>
      <c r="BGZ115" s="151"/>
      <c r="BHA115" s="151"/>
      <c r="BHB115" s="151"/>
      <c r="BHC115" s="151"/>
      <c r="BHD115" s="151"/>
      <c r="BHE115" s="151"/>
      <c r="BHF115" s="151"/>
      <c r="BHG115" s="151"/>
      <c r="BHH115" s="151"/>
      <c r="BHI115" s="151"/>
      <c r="BHJ115" s="151"/>
      <c r="BHK115" s="151"/>
      <c r="BHL115" s="151"/>
      <c r="BHM115" s="151"/>
      <c r="BHN115" s="151"/>
      <c r="BHO115" s="151"/>
      <c r="BHP115" s="151"/>
      <c r="BHQ115" s="151"/>
      <c r="BHR115" s="151"/>
      <c r="BHS115" s="151"/>
      <c r="BHT115" s="151"/>
      <c r="BHU115" s="151"/>
      <c r="BHV115" s="151"/>
      <c r="BHW115" s="151"/>
      <c r="BHX115" s="151"/>
      <c r="BHY115" s="151"/>
      <c r="BHZ115" s="151"/>
      <c r="BIA115" s="151"/>
      <c r="BIB115" s="151"/>
      <c r="BIC115" s="151"/>
      <c r="BID115" s="151"/>
      <c r="BIE115" s="151"/>
      <c r="BIF115" s="151"/>
      <c r="BIG115" s="151"/>
      <c r="BIH115" s="151"/>
      <c r="BII115" s="151"/>
      <c r="BIJ115" s="151"/>
      <c r="BIK115" s="151"/>
      <c r="BIL115" s="151"/>
      <c r="BIM115" s="151"/>
      <c r="BIN115" s="151"/>
      <c r="BIO115" s="151"/>
      <c r="BIP115" s="151"/>
      <c r="BIQ115" s="151"/>
      <c r="BIR115" s="151"/>
      <c r="BIS115" s="151"/>
      <c r="BIT115" s="151"/>
      <c r="BIU115" s="151"/>
      <c r="BIV115" s="151"/>
      <c r="BIW115" s="151"/>
      <c r="BIX115" s="151"/>
      <c r="BIY115" s="151"/>
      <c r="BIZ115" s="151"/>
      <c r="BJA115" s="151"/>
      <c r="BJB115" s="151"/>
      <c r="BJC115" s="151"/>
      <c r="BJD115" s="151"/>
      <c r="BJE115" s="151"/>
      <c r="BJF115" s="151"/>
      <c r="BJG115" s="151"/>
      <c r="BJH115" s="151"/>
      <c r="BJI115" s="151"/>
      <c r="BJJ115" s="151"/>
      <c r="BJK115" s="151"/>
      <c r="BJL115" s="151"/>
      <c r="BJM115" s="151"/>
      <c r="BJN115" s="151"/>
      <c r="BJO115" s="151"/>
      <c r="BJP115" s="151"/>
      <c r="BJQ115" s="151"/>
      <c r="BJR115" s="151"/>
      <c r="BJS115" s="151"/>
      <c r="BJT115" s="151"/>
      <c r="BJU115" s="151"/>
      <c r="BJV115" s="151"/>
      <c r="BJW115" s="151"/>
      <c r="BJX115" s="151"/>
      <c r="BJY115" s="151"/>
      <c r="BJZ115" s="151"/>
      <c r="BKA115" s="151"/>
      <c r="BKB115" s="151"/>
      <c r="BKC115" s="151"/>
      <c r="BKD115" s="151"/>
      <c r="BKE115" s="151"/>
      <c r="BKF115" s="151"/>
      <c r="BKG115" s="151"/>
      <c r="BKH115" s="151"/>
      <c r="BKI115" s="151"/>
      <c r="BKJ115" s="151"/>
      <c r="BKK115" s="151"/>
      <c r="BKL115" s="151"/>
      <c r="BKM115" s="151"/>
      <c r="BKN115" s="151"/>
      <c r="BKO115" s="151"/>
      <c r="BKP115" s="151"/>
      <c r="BKQ115" s="151"/>
      <c r="BKR115" s="151"/>
      <c r="BKS115" s="151"/>
      <c r="BKT115" s="151"/>
      <c r="BKU115" s="151"/>
      <c r="BKV115" s="151"/>
      <c r="BKW115" s="151"/>
      <c r="BKX115" s="151"/>
      <c r="BKY115" s="151"/>
      <c r="BKZ115" s="151"/>
      <c r="BLA115" s="151"/>
      <c r="BLB115" s="151"/>
      <c r="BLC115" s="151"/>
      <c r="BLD115" s="151"/>
      <c r="BLE115" s="151"/>
      <c r="BLF115" s="151"/>
      <c r="BLG115" s="151"/>
      <c r="BLH115" s="151"/>
      <c r="BLI115" s="151"/>
      <c r="BLJ115" s="151"/>
      <c r="BLK115" s="151"/>
      <c r="BLL115" s="151"/>
      <c r="BLM115" s="151"/>
      <c r="BLN115" s="151"/>
      <c r="BLO115" s="151"/>
      <c r="BLP115" s="151"/>
      <c r="BLQ115" s="151"/>
      <c r="BLR115" s="151"/>
      <c r="BLS115" s="151"/>
      <c r="BLT115" s="151"/>
      <c r="BLU115" s="151"/>
      <c r="BLV115" s="151"/>
      <c r="BLW115" s="151"/>
      <c r="BLX115" s="151"/>
      <c r="BLY115" s="151"/>
      <c r="BLZ115" s="151"/>
      <c r="BMA115" s="151"/>
      <c r="BMB115" s="151"/>
      <c r="BMC115" s="151"/>
      <c r="BMD115" s="151"/>
      <c r="BME115" s="151"/>
      <c r="BMF115" s="151"/>
      <c r="BMG115" s="151"/>
      <c r="BMH115" s="151"/>
      <c r="BMI115" s="151"/>
      <c r="BMJ115" s="151"/>
      <c r="BMK115" s="151"/>
      <c r="BML115" s="151"/>
      <c r="BMM115" s="151"/>
      <c r="BMN115" s="151"/>
      <c r="BMO115" s="151"/>
      <c r="BMP115" s="151"/>
      <c r="BMQ115" s="151"/>
      <c r="BMR115" s="151"/>
      <c r="BMS115" s="151"/>
      <c r="BMT115" s="151"/>
      <c r="BMU115" s="151"/>
      <c r="BMV115" s="151"/>
      <c r="BMW115" s="151"/>
      <c r="BMX115" s="151"/>
      <c r="BMY115" s="151"/>
      <c r="BMZ115" s="151"/>
      <c r="BNA115" s="151"/>
      <c r="BNB115" s="151"/>
      <c r="BNC115" s="151"/>
      <c r="BND115" s="151"/>
      <c r="BNE115" s="151"/>
      <c r="BNF115" s="151"/>
      <c r="BNG115" s="151"/>
      <c r="BNH115" s="151"/>
      <c r="BNI115" s="151"/>
      <c r="BNJ115" s="151"/>
      <c r="BNK115" s="151"/>
      <c r="BNL115" s="151"/>
      <c r="BNM115" s="151"/>
      <c r="BNN115" s="151"/>
      <c r="BNO115" s="151"/>
      <c r="BNP115" s="151"/>
      <c r="BNQ115" s="151"/>
      <c r="BNR115" s="151"/>
      <c r="BNS115" s="151"/>
      <c r="BNT115" s="151"/>
      <c r="BNU115" s="151"/>
      <c r="BNV115" s="151"/>
      <c r="BNW115" s="151"/>
      <c r="BNX115" s="151"/>
      <c r="BNY115" s="151"/>
      <c r="BNZ115" s="151"/>
      <c r="BOA115" s="151"/>
      <c r="BOB115" s="151"/>
      <c r="BOC115" s="151"/>
      <c r="BOD115" s="151"/>
      <c r="BOE115" s="151"/>
      <c r="BOF115" s="151"/>
      <c r="BOG115" s="151"/>
      <c r="BOH115" s="151"/>
      <c r="BOI115" s="151"/>
      <c r="BOJ115" s="151"/>
      <c r="BOK115" s="151"/>
      <c r="BOL115" s="151"/>
      <c r="BOM115" s="151"/>
      <c r="BON115" s="151"/>
      <c r="BOO115" s="151"/>
      <c r="BOP115" s="151"/>
      <c r="BOQ115" s="151"/>
      <c r="BOR115" s="151"/>
      <c r="BOS115" s="151"/>
      <c r="BOT115" s="151"/>
      <c r="BOU115" s="151"/>
      <c r="BOV115" s="151"/>
      <c r="BOW115" s="151"/>
      <c r="BOX115" s="151"/>
      <c r="BOY115" s="151"/>
      <c r="BOZ115" s="151"/>
      <c r="BPA115" s="151"/>
      <c r="BPB115" s="151"/>
      <c r="BPC115" s="151"/>
      <c r="BPD115" s="151"/>
      <c r="BPE115" s="151"/>
      <c r="BPF115" s="151"/>
      <c r="BPG115" s="151"/>
      <c r="BPH115" s="151"/>
      <c r="BPI115" s="151"/>
      <c r="BPJ115" s="151"/>
      <c r="BPK115" s="151"/>
      <c r="BPL115" s="151"/>
      <c r="BPM115" s="151"/>
      <c r="BPN115" s="151"/>
      <c r="BPO115" s="151"/>
      <c r="BPP115" s="151"/>
      <c r="BPQ115" s="151"/>
      <c r="BPR115" s="151"/>
      <c r="BPS115" s="151"/>
      <c r="BPT115" s="151"/>
      <c r="BPU115" s="151"/>
      <c r="BPV115" s="151"/>
      <c r="BPW115" s="151"/>
      <c r="BPX115" s="151"/>
      <c r="BPY115" s="151"/>
      <c r="BPZ115" s="151"/>
      <c r="BQA115" s="151"/>
      <c r="BQB115" s="151"/>
      <c r="BQC115" s="151"/>
      <c r="BQD115" s="151"/>
      <c r="BQE115" s="151"/>
      <c r="BQF115" s="151"/>
      <c r="BQG115" s="151"/>
      <c r="BQH115" s="151"/>
      <c r="BQI115" s="151"/>
      <c r="BQJ115" s="151"/>
      <c r="BQK115" s="151"/>
      <c r="BQL115" s="151"/>
      <c r="BQM115" s="151"/>
      <c r="BQN115" s="151"/>
      <c r="BQO115" s="151"/>
      <c r="BQP115" s="151"/>
      <c r="BQQ115" s="151"/>
      <c r="BQR115" s="151"/>
      <c r="BQS115" s="151"/>
      <c r="BQT115" s="151"/>
      <c r="BQU115" s="151"/>
      <c r="BQV115" s="151"/>
      <c r="BQW115" s="151"/>
      <c r="BQX115" s="151"/>
      <c r="BQY115" s="151"/>
      <c r="BQZ115" s="151"/>
      <c r="BRA115" s="151"/>
      <c r="BRB115" s="151"/>
      <c r="BRC115" s="151"/>
      <c r="BRD115" s="151"/>
      <c r="BRE115" s="151"/>
      <c r="BRF115" s="151"/>
      <c r="BRG115" s="151"/>
      <c r="BRH115" s="151"/>
      <c r="BRI115" s="151"/>
      <c r="BRJ115" s="151"/>
      <c r="BRK115" s="151"/>
      <c r="BRL115" s="151"/>
      <c r="BRM115" s="151"/>
      <c r="BRN115" s="151"/>
      <c r="BRO115" s="151"/>
      <c r="BRP115" s="151"/>
      <c r="BRQ115" s="151"/>
      <c r="BRR115" s="151"/>
      <c r="BRS115" s="151"/>
      <c r="BRT115" s="151"/>
      <c r="BRU115" s="151"/>
      <c r="BRV115" s="151"/>
      <c r="BRW115" s="151"/>
      <c r="BRX115" s="151"/>
      <c r="BRY115" s="151"/>
      <c r="BRZ115" s="151"/>
      <c r="BSA115" s="151"/>
      <c r="BSB115" s="151"/>
      <c r="BSC115" s="151"/>
      <c r="BSD115" s="151"/>
      <c r="BSE115" s="151"/>
      <c r="BSF115" s="151"/>
      <c r="BSG115" s="151"/>
      <c r="BSH115" s="151"/>
      <c r="BSI115" s="151"/>
      <c r="BSJ115" s="151"/>
      <c r="BSK115" s="151"/>
      <c r="BSL115" s="151"/>
      <c r="BSM115" s="151"/>
      <c r="BSN115" s="151"/>
      <c r="BSO115" s="151"/>
      <c r="BSP115" s="151"/>
      <c r="BSQ115" s="151"/>
      <c r="BSR115" s="151"/>
      <c r="BSS115" s="151"/>
      <c r="BST115" s="151"/>
      <c r="BSU115" s="151"/>
      <c r="BSV115" s="151"/>
      <c r="BSW115" s="151"/>
      <c r="BSX115" s="151"/>
      <c r="BSY115" s="151"/>
      <c r="BSZ115" s="151"/>
      <c r="BTA115" s="151"/>
      <c r="BTB115" s="151"/>
      <c r="BTC115" s="151"/>
      <c r="BTD115" s="151"/>
      <c r="BTE115" s="151"/>
      <c r="BTF115" s="151"/>
      <c r="BTG115" s="151"/>
      <c r="BTH115" s="151"/>
      <c r="BTI115" s="151"/>
      <c r="BTJ115" s="151"/>
      <c r="BTK115" s="151"/>
      <c r="BTL115" s="151"/>
      <c r="BTM115" s="151"/>
      <c r="BTN115" s="151"/>
      <c r="BTO115" s="151"/>
      <c r="BTP115" s="151"/>
      <c r="BTQ115" s="151"/>
      <c r="BTR115" s="151"/>
      <c r="BTS115" s="151"/>
      <c r="BTT115" s="151"/>
      <c r="BTU115" s="151"/>
      <c r="BTV115" s="151"/>
      <c r="BTW115" s="151"/>
      <c r="BTX115" s="151"/>
      <c r="BTY115" s="151"/>
      <c r="BTZ115" s="151"/>
      <c r="BUA115" s="151"/>
      <c r="BUB115" s="151"/>
      <c r="BUC115" s="151"/>
      <c r="BUD115" s="151"/>
      <c r="BUE115" s="151"/>
      <c r="BUF115" s="151"/>
      <c r="BUG115" s="151"/>
      <c r="BUH115" s="151"/>
      <c r="BUI115" s="151"/>
      <c r="BUJ115" s="151"/>
      <c r="BUK115" s="151"/>
      <c r="BUL115" s="151"/>
      <c r="BUM115" s="151"/>
      <c r="BUN115" s="151"/>
      <c r="BUO115" s="151"/>
      <c r="BUP115" s="151"/>
      <c r="BUQ115" s="151"/>
      <c r="BUR115" s="151"/>
      <c r="BUS115" s="151"/>
      <c r="BUT115" s="151"/>
      <c r="BUU115" s="151"/>
      <c r="BUV115" s="151"/>
      <c r="BUW115" s="151"/>
      <c r="BUX115" s="151"/>
      <c r="BUY115" s="151"/>
      <c r="BUZ115" s="151"/>
      <c r="BVA115" s="151"/>
      <c r="BVB115" s="151"/>
      <c r="BVC115" s="151"/>
      <c r="BVD115" s="151"/>
      <c r="BVE115" s="151"/>
      <c r="BVF115" s="151"/>
      <c r="BVG115" s="151"/>
      <c r="BVH115" s="151"/>
      <c r="BVI115" s="151"/>
      <c r="BVJ115" s="151"/>
      <c r="BVK115" s="151"/>
      <c r="BVL115" s="151"/>
      <c r="BVM115" s="151"/>
      <c r="BVN115" s="151"/>
      <c r="BVO115" s="151"/>
      <c r="BVP115" s="151"/>
      <c r="BVQ115" s="151"/>
      <c r="BVR115" s="151"/>
      <c r="BVS115" s="151"/>
      <c r="BVT115" s="151"/>
      <c r="BVU115" s="151"/>
      <c r="BVV115" s="151"/>
      <c r="BVW115" s="151"/>
      <c r="BVX115" s="151"/>
      <c r="BVY115" s="151"/>
      <c r="BVZ115" s="151"/>
      <c r="BWA115" s="151"/>
      <c r="BWB115" s="151"/>
      <c r="BWC115" s="151"/>
      <c r="BWD115" s="151"/>
      <c r="BWE115" s="151"/>
      <c r="BWF115" s="151"/>
      <c r="BWG115" s="151"/>
      <c r="BWH115" s="151"/>
      <c r="BWI115" s="151"/>
      <c r="BWJ115" s="151"/>
      <c r="BWK115" s="151"/>
      <c r="BWL115" s="151"/>
      <c r="BWM115" s="151"/>
      <c r="BWN115" s="151"/>
      <c r="BWO115" s="151"/>
      <c r="BWP115" s="151"/>
      <c r="BWQ115" s="151"/>
      <c r="BWR115" s="151"/>
      <c r="BWS115" s="151"/>
      <c r="BWT115" s="151"/>
      <c r="BWU115" s="151"/>
      <c r="BWV115" s="151"/>
      <c r="BWW115" s="151"/>
      <c r="BWX115" s="151"/>
      <c r="BWY115" s="151"/>
      <c r="BWZ115" s="151"/>
      <c r="BXA115" s="151"/>
      <c r="BXB115" s="151"/>
      <c r="BXC115" s="151"/>
      <c r="BXD115" s="151"/>
      <c r="BXE115" s="151"/>
      <c r="BXF115" s="151"/>
      <c r="BXG115" s="151"/>
      <c r="BXH115" s="151"/>
      <c r="BXI115" s="151"/>
      <c r="BXJ115" s="151"/>
      <c r="BXK115" s="151"/>
      <c r="BXL115" s="151"/>
      <c r="BXM115" s="151"/>
      <c r="BXN115" s="151"/>
      <c r="BXO115" s="151"/>
      <c r="BXP115" s="151"/>
      <c r="BXQ115" s="151"/>
      <c r="BXR115" s="151"/>
      <c r="BXS115" s="151"/>
      <c r="BXT115" s="151"/>
      <c r="BXU115" s="151"/>
      <c r="BXV115" s="151"/>
      <c r="BXW115" s="151"/>
      <c r="BXX115" s="151"/>
      <c r="BXY115" s="151"/>
      <c r="BXZ115" s="151"/>
      <c r="BYA115" s="151"/>
      <c r="BYB115" s="151"/>
      <c r="BYC115" s="151"/>
      <c r="BYD115" s="151"/>
      <c r="BYE115" s="151"/>
      <c r="BYF115" s="151"/>
      <c r="BYG115" s="151"/>
      <c r="BYH115" s="151"/>
      <c r="BYI115" s="151"/>
      <c r="BYJ115" s="151"/>
      <c r="BYK115" s="151"/>
      <c r="BYL115" s="151"/>
      <c r="BYM115" s="151"/>
      <c r="BYN115" s="151"/>
      <c r="BYO115" s="151"/>
      <c r="BYP115" s="151"/>
      <c r="BYQ115" s="151"/>
      <c r="BYR115" s="151"/>
      <c r="BYS115" s="151"/>
      <c r="BYT115" s="151"/>
      <c r="BYU115" s="151"/>
      <c r="BYV115" s="151"/>
      <c r="BYW115" s="151"/>
      <c r="BYX115" s="151"/>
      <c r="BYY115" s="151"/>
      <c r="BYZ115" s="151"/>
      <c r="BZA115" s="151"/>
      <c r="BZB115" s="151"/>
      <c r="BZC115" s="151"/>
      <c r="BZD115" s="151"/>
      <c r="BZE115" s="151"/>
      <c r="BZF115" s="151"/>
      <c r="BZG115" s="151"/>
      <c r="BZH115" s="151"/>
      <c r="BZI115" s="151"/>
      <c r="BZJ115" s="151"/>
      <c r="BZK115" s="151"/>
      <c r="BZL115" s="151"/>
      <c r="BZM115" s="151"/>
      <c r="BZN115" s="151"/>
      <c r="BZO115" s="151"/>
      <c r="BZP115" s="151"/>
      <c r="BZQ115" s="151"/>
      <c r="BZR115" s="151"/>
      <c r="BZS115" s="151"/>
      <c r="BZT115" s="151"/>
      <c r="BZU115" s="151"/>
      <c r="BZV115" s="151"/>
      <c r="BZW115" s="151"/>
      <c r="BZX115" s="151"/>
      <c r="BZY115" s="151"/>
      <c r="BZZ115" s="151"/>
      <c r="CAA115" s="151"/>
      <c r="CAB115" s="151"/>
      <c r="CAC115" s="151"/>
      <c r="CAD115" s="151"/>
      <c r="CAE115" s="151"/>
      <c r="CAF115" s="151"/>
      <c r="CAG115" s="151"/>
      <c r="CAH115" s="151"/>
      <c r="CAI115" s="151"/>
      <c r="CAJ115" s="151"/>
      <c r="CAK115" s="151"/>
      <c r="CAL115" s="151"/>
      <c r="CAM115" s="151"/>
      <c r="CAN115" s="151"/>
      <c r="CAO115" s="151"/>
      <c r="CAP115" s="151"/>
      <c r="CAQ115" s="151"/>
      <c r="CAR115" s="151"/>
      <c r="CAS115" s="151"/>
      <c r="CAT115" s="151"/>
      <c r="CAU115" s="151"/>
      <c r="CAV115" s="151"/>
      <c r="CAW115" s="151"/>
      <c r="CAX115" s="151"/>
      <c r="CAY115" s="151"/>
      <c r="CAZ115" s="151"/>
      <c r="CBA115" s="151"/>
      <c r="CBB115" s="151"/>
      <c r="CBC115" s="151"/>
      <c r="CBD115" s="151"/>
      <c r="CBE115" s="151"/>
      <c r="CBF115" s="151"/>
      <c r="CBG115" s="151"/>
      <c r="CBH115" s="151"/>
      <c r="CBI115" s="151"/>
      <c r="CBJ115" s="151"/>
      <c r="CBK115" s="151"/>
      <c r="CBL115" s="151"/>
      <c r="CBM115" s="151"/>
      <c r="CBN115" s="151"/>
      <c r="CBO115" s="151"/>
      <c r="CBP115" s="151"/>
      <c r="CBQ115" s="151"/>
      <c r="CBR115" s="151"/>
      <c r="CBS115" s="151"/>
      <c r="CBT115" s="151"/>
      <c r="CBU115" s="151"/>
      <c r="CBV115" s="151"/>
      <c r="CBW115" s="151"/>
      <c r="CBX115" s="151"/>
      <c r="CBY115" s="151"/>
      <c r="CBZ115" s="151"/>
      <c r="CCA115" s="151"/>
      <c r="CCB115" s="151"/>
      <c r="CCC115" s="151"/>
      <c r="CCD115" s="151"/>
      <c r="CCE115" s="151"/>
      <c r="CCF115" s="151"/>
      <c r="CCG115" s="151"/>
      <c r="CCH115" s="151"/>
      <c r="CCI115" s="151"/>
      <c r="CCJ115" s="151"/>
      <c r="CCK115" s="151"/>
      <c r="CCL115" s="151"/>
      <c r="CCM115" s="151"/>
      <c r="CCN115" s="151"/>
      <c r="CCO115" s="151"/>
      <c r="CCP115" s="151"/>
      <c r="CCQ115" s="151"/>
      <c r="CCR115" s="151"/>
      <c r="CCS115" s="151"/>
      <c r="CCT115" s="151"/>
      <c r="CCU115" s="151"/>
      <c r="CCV115" s="151"/>
      <c r="CCW115" s="151"/>
      <c r="CCX115" s="151"/>
      <c r="CCY115" s="151"/>
      <c r="CCZ115" s="151"/>
      <c r="CDA115" s="151"/>
      <c r="CDB115" s="151"/>
      <c r="CDC115" s="151"/>
      <c r="CDD115" s="151"/>
      <c r="CDE115" s="151"/>
      <c r="CDF115" s="151"/>
      <c r="CDG115" s="151"/>
      <c r="CDH115" s="151"/>
      <c r="CDI115" s="151"/>
      <c r="CDJ115" s="151"/>
      <c r="CDK115" s="151"/>
      <c r="CDL115" s="151"/>
      <c r="CDM115" s="151"/>
      <c r="CDN115" s="151"/>
      <c r="CDO115" s="151"/>
      <c r="CDP115" s="151"/>
      <c r="CDQ115" s="151"/>
      <c r="CDR115" s="151"/>
      <c r="CDS115" s="151"/>
      <c r="CDT115" s="151"/>
      <c r="CDU115" s="151"/>
      <c r="CDV115" s="151"/>
      <c r="CDW115" s="151"/>
      <c r="CDX115" s="151"/>
      <c r="CDY115" s="151"/>
      <c r="CDZ115" s="151"/>
      <c r="CEA115" s="151"/>
      <c r="CEB115" s="151"/>
      <c r="CEC115" s="151"/>
      <c r="CED115" s="151"/>
      <c r="CEE115" s="151"/>
      <c r="CEF115" s="151"/>
      <c r="CEG115" s="151"/>
      <c r="CEH115" s="151"/>
      <c r="CEI115" s="151"/>
      <c r="CEJ115" s="151"/>
      <c r="CEK115" s="151"/>
      <c r="CEL115" s="151"/>
      <c r="CEM115" s="151"/>
      <c r="CEN115" s="151"/>
      <c r="CEO115" s="151"/>
      <c r="CEP115" s="151"/>
      <c r="CEQ115" s="151"/>
      <c r="CER115" s="151"/>
      <c r="CES115" s="151"/>
      <c r="CET115" s="151"/>
      <c r="CEU115" s="151"/>
      <c r="CEV115" s="151"/>
      <c r="CEW115" s="151"/>
      <c r="CEX115" s="151"/>
      <c r="CEY115" s="151"/>
      <c r="CEZ115" s="151"/>
      <c r="CFA115" s="151"/>
      <c r="CFB115" s="151"/>
      <c r="CFC115" s="151"/>
      <c r="CFD115" s="151"/>
      <c r="CFE115" s="151"/>
      <c r="CFF115" s="151"/>
      <c r="CFG115" s="151"/>
      <c r="CFH115" s="151"/>
      <c r="CFI115" s="151"/>
      <c r="CFJ115" s="151"/>
      <c r="CFK115" s="151"/>
      <c r="CFL115" s="151"/>
      <c r="CFM115" s="151"/>
      <c r="CFN115" s="151"/>
      <c r="CFO115" s="151"/>
      <c r="CFP115" s="151"/>
      <c r="CFQ115" s="151"/>
      <c r="CFR115" s="151"/>
      <c r="CFS115" s="151"/>
      <c r="CFT115" s="151"/>
      <c r="CFU115" s="151"/>
      <c r="CFV115" s="151"/>
      <c r="CFW115" s="151"/>
      <c r="CFX115" s="151"/>
      <c r="CFY115" s="151"/>
      <c r="CFZ115" s="151"/>
      <c r="CGA115" s="151"/>
      <c r="CGB115" s="151"/>
      <c r="CGC115" s="151"/>
      <c r="CGD115" s="151"/>
      <c r="CGE115" s="151"/>
      <c r="CGF115" s="151"/>
      <c r="CGG115" s="151"/>
      <c r="CGH115" s="151"/>
      <c r="CGI115" s="151"/>
      <c r="CGJ115" s="151"/>
      <c r="CGK115" s="151"/>
      <c r="CGL115" s="151"/>
      <c r="CGM115" s="151"/>
      <c r="CGN115" s="151"/>
      <c r="CGO115" s="151"/>
      <c r="CGP115" s="151"/>
      <c r="CGQ115" s="151"/>
      <c r="CGR115" s="151"/>
      <c r="CGS115" s="151"/>
      <c r="CGT115" s="151"/>
      <c r="CGU115" s="151"/>
      <c r="CGV115" s="151"/>
      <c r="CGW115" s="151"/>
      <c r="CGX115" s="151"/>
      <c r="CGY115" s="151"/>
      <c r="CGZ115" s="151"/>
      <c r="CHA115" s="151"/>
      <c r="CHB115" s="151"/>
      <c r="CHC115" s="151"/>
      <c r="CHD115" s="151"/>
      <c r="CHE115" s="151"/>
      <c r="CHF115" s="151"/>
      <c r="CHG115" s="151"/>
      <c r="CHH115" s="151"/>
      <c r="CHI115" s="151"/>
      <c r="CHJ115" s="151"/>
      <c r="CHK115" s="151"/>
      <c r="CHL115" s="151"/>
      <c r="CHM115" s="151"/>
      <c r="CHN115" s="151"/>
      <c r="CHO115" s="151"/>
      <c r="CHP115" s="151"/>
      <c r="CHQ115" s="151"/>
      <c r="CHR115" s="151"/>
      <c r="CHS115" s="151"/>
      <c r="CHT115" s="151"/>
      <c r="CHU115" s="151"/>
      <c r="CHV115" s="151"/>
      <c r="CHW115" s="151"/>
      <c r="CHX115" s="151"/>
      <c r="CHY115" s="151"/>
      <c r="CHZ115" s="151"/>
      <c r="CIA115" s="151"/>
      <c r="CIB115" s="151"/>
      <c r="CIC115" s="151"/>
      <c r="CID115" s="151"/>
      <c r="CIE115" s="151"/>
      <c r="CIF115" s="151"/>
      <c r="CIG115" s="151"/>
      <c r="CIH115" s="151"/>
      <c r="CII115" s="151"/>
      <c r="CIJ115" s="151"/>
      <c r="CIK115" s="151"/>
      <c r="CIL115" s="151"/>
      <c r="CIM115" s="151"/>
      <c r="CIN115" s="151"/>
      <c r="CIO115" s="151"/>
      <c r="CIP115" s="151"/>
      <c r="CIQ115" s="151"/>
      <c r="CIR115" s="151"/>
      <c r="CIS115" s="151"/>
      <c r="CIT115" s="151"/>
      <c r="CIU115" s="151"/>
      <c r="CIV115" s="151"/>
      <c r="CIW115" s="151"/>
      <c r="CIX115" s="151"/>
      <c r="CIY115" s="151"/>
      <c r="CIZ115" s="151"/>
      <c r="CJA115" s="151"/>
      <c r="CJB115" s="151"/>
      <c r="CJC115" s="151"/>
      <c r="CJD115" s="151"/>
      <c r="CJE115" s="151"/>
      <c r="CJF115" s="151"/>
      <c r="CJG115" s="151"/>
      <c r="CJH115" s="151"/>
      <c r="CJI115" s="151"/>
      <c r="CJJ115" s="151"/>
      <c r="CJK115" s="151"/>
      <c r="CJL115" s="151"/>
      <c r="CJM115" s="151"/>
      <c r="CJN115" s="151"/>
      <c r="CJO115" s="151"/>
      <c r="CJP115" s="151"/>
      <c r="CJQ115" s="151"/>
      <c r="CJR115" s="151"/>
      <c r="CJS115" s="151"/>
      <c r="CJT115" s="151"/>
      <c r="CJU115" s="151"/>
      <c r="CJV115" s="151"/>
      <c r="CJW115" s="151"/>
      <c r="CJX115" s="151"/>
      <c r="CJY115" s="151"/>
      <c r="CJZ115" s="151"/>
      <c r="CKA115" s="151"/>
      <c r="CKB115" s="151"/>
      <c r="CKC115" s="151"/>
      <c r="CKD115" s="151"/>
      <c r="CKE115" s="151"/>
      <c r="CKF115" s="151"/>
      <c r="CKG115" s="151"/>
      <c r="CKH115" s="151"/>
      <c r="CKI115" s="151"/>
      <c r="CKJ115" s="151"/>
      <c r="CKK115" s="151"/>
      <c r="CKL115" s="151"/>
      <c r="CKM115" s="151"/>
      <c r="CKN115" s="151"/>
      <c r="CKO115" s="151"/>
      <c r="CKP115" s="151"/>
      <c r="CKQ115" s="151"/>
      <c r="CKR115" s="151"/>
      <c r="CKS115" s="151"/>
      <c r="CKT115" s="151"/>
      <c r="CKU115" s="151"/>
      <c r="CKV115" s="151"/>
      <c r="CKW115" s="151"/>
      <c r="CKX115" s="151"/>
      <c r="CKY115" s="151"/>
      <c r="CKZ115" s="151"/>
      <c r="CLA115" s="151"/>
      <c r="CLB115" s="151"/>
      <c r="CLC115" s="151"/>
      <c r="CLD115" s="151"/>
      <c r="CLE115" s="151"/>
      <c r="CLF115" s="151"/>
      <c r="CLG115" s="151"/>
      <c r="CLH115" s="151"/>
      <c r="CLI115" s="151"/>
      <c r="CLJ115" s="151"/>
      <c r="CLK115" s="151"/>
      <c r="CLL115" s="151"/>
      <c r="CLM115" s="151"/>
      <c r="CLN115" s="151"/>
      <c r="CLO115" s="151"/>
      <c r="CLP115" s="151"/>
      <c r="CLQ115" s="151"/>
      <c r="CLR115" s="151"/>
      <c r="CLS115" s="151"/>
      <c r="CLT115" s="151"/>
      <c r="CLU115" s="151"/>
      <c r="CLV115" s="151"/>
      <c r="CLW115" s="151"/>
      <c r="CLX115" s="151"/>
      <c r="CLY115" s="151"/>
      <c r="CLZ115" s="151"/>
      <c r="CMA115" s="151"/>
      <c r="CMB115" s="151"/>
      <c r="CMC115" s="151"/>
      <c r="CMD115" s="151"/>
      <c r="CME115" s="151"/>
      <c r="CMF115" s="151"/>
      <c r="CMG115" s="151"/>
      <c r="CMH115" s="151"/>
      <c r="CMI115" s="151"/>
      <c r="CMJ115" s="151"/>
      <c r="CMK115" s="151"/>
      <c r="CML115" s="151"/>
      <c r="CMM115" s="151"/>
      <c r="CMN115" s="151"/>
      <c r="CMO115" s="151"/>
      <c r="CMP115" s="151"/>
      <c r="CMQ115" s="151"/>
      <c r="CMR115" s="151"/>
      <c r="CMS115" s="151"/>
      <c r="CMT115" s="151"/>
      <c r="CMU115" s="151"/>
      <c r="CMV115" s="151"/>
      <c r="CMW115" s="151"/>
      <c r="CMX115" s="151"/>
      <c r="CMY115" s="151"/>
      <c r="CMZ115" s="151"/>
      <c r="CNA115" s="151"/>
      <c r="CNB115" s="151"/>
      <c r="CNC115" s="151"/>
      <c r="CND115" s="151"/>
      <c r="CNE115" s="151"/>
      <c r="CNF115" s="151"/>
      <c r="CNG115" s="151"/>
      <c r="CNH115" s="151"/>
      <c r="CNI115" s="151"/>
      <c r="CNJ115" s="151"/>
      <c r="CNK115" s="151"/>
      <c r="CNL115" s="151"/>
      <c r="CNM115" s="151"/>
      <c r="CNN115" s="151"/>
      <c r="CNO115" s="151"/>
      <c r="CNP115" s="151"/>
      <c r="CNQ115" s="151"/>
      <c r="CNR115" s="151"/>
      <c r="CNS115" s="151"/>
      <c r="CNT115" s="151"/>
      <c r="CNU115" s="151"/>
      <c r="CNV115" s="151"/>
      <c r="CNW115" s="151"/>
      <c r="CNX115" s="151"/>
      <c r="CNY115" s="151"/>
      <c r="CNZ115" s="151"/>
      <c r="COA115" s="151"/>
      <c r="COB115" s="151"/>
      <c r="COC115" s="151"/>
      <c r="COD115" s="151"/>
      <c r="COE115" s="151"/>
      <c r="COF115" s="151"/>
      <c r="COG115" s="151"/>
      <c r="COH115" s="151"/>
      <c r="COI115" s="151"/>
      <c r="COJ115" s="151"/>
      <c r="COK115" s="151"/>
      <c r="COL115" s="151"/>
      <c r="COM115" s="151"/>
      <c r="CON115" s="151"/>
      <c r="COO115" s="151"/>
      <c r="COP115" s="151"/>
      <c r="COQ115" s="151"/>
      <c r="COR115" s="151"/>
      <c r="COS115" s="151"/>
      <c r="COT115" s="151"/>
      <c r="COU115" s="151"/>
      <c r="COV115" s="151"/>
      <c r="COW115" s="151"/>
      <c r="COX115" s="151"/>
      <c r="COY115" s="151"/>
      <c r="COZ115" s="151"/>
      <c r="CPA115" s="151"/>
      <c r="CPB115" s="151"/>
      <c r="CPC115" s="151"/>
      <c r="CPD115" s="151"/>
      <c r="CPE115" s="151"/>
      <c r="CPF115" s="151"/>
      <c r="CPG115" s="151"/>
      <c r="CPH115" s="151"/>
      <c r="CPI115" s="151"/>
      <c r="CPJ115" s="151"/>
      <c r="CPK115" s="151"/>
      <c r="CPL115" s="151"/>
      <c r="CPM115" s="151"/>
      <c r="CPN115" s="151"/>
      <c r="CPO115" s="151"/>
      <c r="CPP115" s="151"/>
      <c r="CPQ115" s="151"/>
      <c r="CPR115" s="151"/>
      <c r="CPS115" s="151"/>
      <c r="CPT115" s="151"/>
      <c r="CPU115" s="151"/>
      <c r="CPV115" s="151"/>
      <c r="CPW115" s="151"/>
      <c r="CPX115" s="151"/>
      <c r="CPY115" s="151"/>
      <c r="CPZ115" s="151"/>
      <c r="CQA115" s="151"/>
      <c r="CQB115" s="151"/>
      <c r="CQC115" s="151"/>
      <c r="CQD115" s="151"/>
      <c r="CQE115" s="151"/>
      <c r="CQF115" s="151"/>
      <c r="CQG115" s="151"/>
      <c r="CQH115" s="151"/>
      <c r="CQI115" s="151"/>
      <c r="CQJ115" s="151"/>
      <c r="CQK115" s="151"/>
      <c r="CQL115" s="151"/>
      <c r="CQM115" s="151"/>
      <c r="CQN115" s="151"/>
      <c r="CQO115" s="151"/>
      <c r="CQP115" s="151"/>
      <c r="CQQ115" s="151"/>
      <c r="CQR115" s="151"/>
      <c r="CQS115" s="151"/>
      <c r="CQT115" s="151"/>
      <c r="CQU115" s="151"/>
      <c r="CQV115" s="151"/>
      <c r="CQW115" s="151"/>
      <c r="CQX115" s="151"/>
      <c r="CQY115" s="151"/>
      <c r="CQZ115" s="151"/>
      <c r="CRA115" s="151"/>
      <c r="CRB115" s="151"/>
      <c r="CRC115" s="151"/>
      <c r="CRD115" s="151"/>
      <c r="CRE115" s="151"/>
      <c r="CRF115" s="151"/>
      <c r="CRG115" s="151"/>
      <c r="CRH115" s="151"/>
      <c r="CRI115" s="151"/>
      <c r="CRJ115" s="151"/>
      <c r="CRK115" s="151"/>
      <c r="CRL115" s="151"/>
      <c r="CRM115" s="151"/>
      <c r="CRN115" s="151"/>
      <c r="CRO115" s="151"/>
      <c r="CRP115" s="151"/>
      <c r="CRQ115" s="151"/>
      <c r="CRR115" s="151"/>
      <c r="CRS115" s="151"/>
      <c r="CRT115" s="151"/>
      <c r="CRU115" s="151"/>
      <c r="CRV115" s="151"/>
      <c r="CRW115" s="151"/>
      <c r="CRX115" s="151"/>
      <c r="CRY115" s="151"/>
      <c r="CRZ115" s="151"/>
      <c r="CSA115" s="151"/>
      <c r="CSB115" s="151"/>
      <c r="CSC115" s="151"/>
      <c r="CSD115" s="151"/>
      <c r="CSE115" s="151"/>
      <c r="CSF115" s="151"/>
      <c r="CSG115" s="151"/>
      <c r="CSH115" s="151"/>
      <c r="CSI115" s="151"/>
      <c r="CSJ115" s="151"/>
      <c r="CSK115" s="151"/>
      <c r="CSL115" s="151"/>
      <c r="CSM115" s="151"/>
      <c r="CSN115" s="151"/>
      <c r="CSO115" s="151"/>
      <c r="CSP115" s="151"/>
      <c r="CSQ115" s="151"/>
      <c r="CSR115" s="151"/>
      <c r="CSS115" s="151"/>
      <c r="CST115" s="151"/>
      <c r="CSU115" s="151"/>
      <c r="CSV115" s="151"/>
      <c r="CSW115" s="151"/>
      <c r="CSX115" s="151"/>
      <c r="CSY115" s="151"/>
      <c r="CSZ115" s="151"/>
      <c r="CTA115" s="151"/>
      <c r="CTB115" s="151"/>
      <c r="CTC115" s="151"/>
      <c r="CTD115" s="151"/>
      <c r="CTE115" s="151"/>
      <c r="CTF115" s="151"/>
      <c r="CTG115" s="151"/>
      <c r="CTH115" s="151"/>
      <c r="CTI115" s="151"/>
      <c r="CTJ115" s="151"/>
      <c r="CTK115" s="151"/>
      <c r="CTL115" s="151"/>
      <c r="CTM115" s="151"/>
      <c r="CTN115" s="151"/>
      <c r="CTO115" s="151"/>
      <c r="CTP115" s="151"/>
      <c r="CTQ115" s="151"/>
      <c r="CTR115" s="151"/>
      <c r="CTS115" s="151"/>
      <c r="CTT115" s="151"/>
      <c r="CTU115" s="151"/>
      <c r="CTV115" s="151"/>
      <c r="CTW115" s="151"/>
      <c r="CTX115" s="151"/>
      <c r="CTY115" s="151"/>
      <c r="CTZ115" s="151"/>
      <c r="CUA115" s="151"/>
      <c r="CUB115" s="151"/>
      <c r="CUC115" s="151"/>
      <c r="CUD115" s="151"/>
      <c r="CUE115" s="151"/>
      <c r="CUF115" s="151"/>
      <c r="CUG115" s="151"/>
      <c r="CUH115" s="151"/>
      <c r="CUI115" s="151"/>
      <c r="CUJ115" s="151"/>
      <c r="CUK115" s="151"/>
      <c r="CUL115" s="151"/>
      <c r="CUM115" s="151"/>
      <c r="CUN115" s="151"/>
      <c r="CUO115" s="151"/>
      <c r="CUP115" s="151"/>
      <c r="CUQ115" s="151"/>
      <c r="CUR115" s="151"/>
      <c r="CUS115" s="151"/>
      <c r="CUT115" s="151"/>
      <c r="CUU115" s="151"/>
      <c r="CUV115" s="151"/>
      <c r="CUW115" s="151"/>
      <c r="CUX115" s="151"/>
      <c r="CUY115" s="151"/>
      <c r="CUZ115" s="151"/>
      <c r="CVA115" s="151"/>
      <c r="CVB115" s="151"/>
      <c r="CVC115" s="151"/>
      <c r="CVD115" s="151"/>
      <c r="CVE115" s="151"/>
      <c r="CVF115" s="151"/>
      <c r="CVG115" s="151"/>
      <c r="CVH115" s="151"/>
      <c r="CVI115" s="151"/>
      <c r="CVJ115" s="151"/>
      <c r="CVK115" s="151"/>
      <c r="CVL115" s="151"/>
      <c r="CVM115" s="151"/>
      <c r="CVN115" s="151"/>
      <c r="CVO115" s="151"/>
      <c r="CVP115" s="151"/>
      <c r="CVQ115" s="151"/>
      <c r="CVR115" s="151"/>
      <c r="CVS115" s="151"/>
      <c r="CVT115" s="151"/>
      <c r="CVU115" s="151"/>
      <c r="CVV115" s="151"/>
      <c r="CVW115" s="151"/>
      <c r="CVX115" s="151"/>
      <c r="CVY115" s="151"/>
      <c r="CVZ115" s="151"/>
      <c r="CWA115" s="151"/>
      <c r="CWB115" s="151"/>
      <c r="CWC115" s="151"/>
      <c r="CWD115" s="151"/>
      <c r="CWE115" s="151"/>
      <c r="CWF115" s="151"/>
      <c r="CWG115" s="151"/>
      <c r="CWH115" s="151"/>
      <c r="CWI115" s="151"/>
      <c r="CWJ115" s="151"/>
      <c r="CWK115" s="151"/>
      <c r="CWL115" s="151"/>
      <c r="CWM115" s="151"/>
      <c r="CWN115" s="151"/>
      <c r="CWO115" s="151"/>
      <c r="CWP115" s="151"/>
      <c r="CWQ115" s="151"/>
      <c r="CWR115" s="151"/>
      <c r="CWS115" s="151"/>
      <c r="CWT115" s="151"/>
      <c r="CWU115" s="151"/>
      <c r="CWV115" s="151"/>
      <c r="CWW115" s="151"/>
      <c r="CWX115" s="151"/>
      <c r="CWY115" s="151"/>
      <c r="CWZ115" s="151"/>
      <c r="CXA115" s="151"/>
      <c r="CXB115" s="151"/>
      <c r="CXC115" s="151"/>
      <c r="CXD115" s="151"/>
      <c r="CXE115" s="151"/>
      <c r="CXF115" s="151"/>
      <c r="CXG115" s="151"/>
      <c r="CXH115" s="151"/>
      <c r="CXI115" s="151"/>
      <c r="CXJ115" s="151"/>
      <c r="CXK115" s="151"/>
      <c r="CXL115" s="151"/>
      <c r="CXM115" s="151"/>
      <c r="CXN115" s="151"/>
      <c r="CXO115" s="151"/>
      <c r="CXP115" s="151"/>
      <c r="CXQ115" s="151"/>
      <c r="CXR115" s="151"/>
      <c r="CXS115" s="151"/>
      <c r="CXT115" s="151"/>
      <c r="CXU115" s="151"/>
      <c r="CXV115" s="151"/>
      <c r="CXW115" s="151"/>
      <c r="CXX115" s="151"/>
      <c r="CXY115" s="151"/>
      <c r="CXZ115" s="151"/>
      <c r="CYA115" s="151"/>
      <c r="CYB115" s="151"/>
      <c r="CYC115" s="151"/>
      <c r="CYD115" s="151"/>
      <c r="CYE115" s="151"/>
      <c r="CYF115" s="151"/>
      <c r="CYG115" s="151"/>
      <c r="CYH115" s="151"/>
      <c r="CYI115" s="151"/>
      <c r="CYJ115" s="151"/>
      <c r="CYK115" s="151"/>
      <c r="CYL115" s="151"/>
      <c r="CYM115" s="151"/>
      <c r="CYN115" s="151"/>
      <c r="CYO115" s="151"/>
      <c r="CYP115" s="151"/>
      <c r="CYQ115" s="151"/>
      <c r="CYR115" s="151"/>
      <c r="CYS115" s="151"/>
      <c r="CYT115" s="151"/>
      <c r="CYU115" s="151"/>
      <c r="CYV115" s="151"/>
      <c r="CYW115" s="151"/>
      <c r="CYX115" s="151"/>
      <c r="CYY115" s="151"/>
      <c r="CYZ115" s="151"/>
      <c r="CZA115" s="151"/>
      <c r="CZB115" s="151"/>
      <c r="CZC115" s="151"/>
      <c r="CZD115" s="151"/>
      <c r="CZE115" s="151"/>
      <c r="CZF115" s="151"/>
      <c r="CZG115" s="151"/>
      <c r="CZH115" s="151"/>
      <c r="CZI115" s="151"/>
      <c r="CZJ115" s="151"/>
      <c r="CZK115" s="151"/>
      <c r="CZL115" s="151"/>
      <c r="CZM115" s="151"/>
      <c r="CZN115" s="151"/>
      <c r="CZO115" s="151"/>
      <c r="CZP115" s="151"/>
      <c r="CZQ115" s="151"/>
      <c r="CZR115" s="151"/>
      <c r="CZS115" s="151"/>
      <c r="CZT115" s="151"/>
      <c r="CZU115" s="151"/>
      <c r="CZV115" s="151"/>
      <c r="CZW115" s="151"/>
      <c r="CZX115" s="151"/>
      <c r="CZY115" s="151"/>
      <c r="CZZ115" s="151"/>
      <c r="DAA115" s="151"/>
      <c r="DAB115" s="151"/>
      <c r="DAC115" s="151"/>
      <c r="DAD115" s="151"/>
      <c r="DAE115" s="151"/>
      <c r="DAF115" s="151"/>
      <c r="DAG115" s="151"/>
      <c r="DAH115" s="151"/>
      <c r="DAI115" s="151"/>
      <c r="DAJ115" s="151"/>
      <c r="DAK115" s="151"/>
      <c r="DAL115" s="151"/>
      <c r="DAM115" s="151"/>
      <c r="DAN115" s="151"/>
      <c r="DAO115" s="151"/>
      <c r="DAP115" s="151"/>
      <c r="DAQ115" s="151"/>
      <c r="DAR115" s="151"/>
      <c r="DAS115" s="151"/>
      <c r="DAT115" s="151"/>
      <c r="DAU115" s="151"/>
      <c r="DAV115" s="151"/>
      <c r="DAW115" s="151"/>
      <c r="DAX115" s="151"/>
      <c r="DAY115" s="151"/>
      <c r="DAZ115" s="151"/>
      <c r="DBA115" s="151"/>
      <c r="DBB115" s="151"/>
      <c r="DBC115" s="151"/>
      <c r="DBD115" s="151"/>
      <c r="DBE115" s="151"/>
      <c r="DBF115" s="151"/>
      <c r="DBG115" s="151"/>
      <c r="DBH115" s="151"/>
      <c r="DBI115" s="151"/>
      <c r="DBJ115" s="151"/>
      <c r="DBK115" s="151"/>
      <c r="DBL115" s="151"/>
      <c r="DBM115" s="151"/>
      <c r="DBN115" s="151"/>
      <c r="DBO115" s="151"/>
      <c r="DBP115" s="151"/>
      <c r="DBQ115" s="151"/>
      <c r="DBR115" s="151"/>
      <c r="DBS115" s="151"/>
      <c r="DBT115" s="151"/>
      <c r="DBU115" s="151"/>
      <c r="DBV115" s="151"/>
      <c r="DBW115" s="151"/>
      <c r="DBX115" s="151"/>
      <c r="DBY115" s="151"/>
      <c r="DBZ115" s="151"/>
      <c r="DCA115" s="151"/>
      <c r="DCB115" s="151"/>
      <c r="DCC115" s="151"/>
      <c r="DCD115" s="151"/>
      <c r="DCE115" s="151"/>
      <c r="DCF115" s="151"/>
      <c r="DCG115" s="151"/>
      <c r="DCH115" s="151"/>
      <c r="DCI115" s="151"/>
      <c r="DCJ115" s="151"/>
      <c r="DCK115" s="151"/>
      <c r="DCL115" s="151"/>
      <c r="DCM115" s="151"/>
      <c r="DCN115" s="151"/>
      <c r="DCO115" s="151"/>
      <c r="DCP115" s="151"/>
      <c r="DCQ115" s="151"/>
      <c r="DCR115" s="151"/>
      <c r="DCS115" s="151"/>
      <c r="DCT115" s="151"/>
      <c r="DCU115" s="151"/>
      <c r="DCV115" s="151"/>
      <c r="DCW115" s="151"/>
      <c r="DCX115" s="151"/>
      <c r="DCY115" s="151"/>
      <c r="DCZ115" s="151"/>
      <c r="DDA115" s="151"/>
      <c r="DDB115" s="151"/>
      <c r="DDC115" s="151"/>
      <c r="DDD115" s="151"/>
      <c r="DDE115" s="151"/>
      <c r="DDF115" s="151"/>
      <c r="DDG115" s="151"/>
      <c r="DDH115" s="151"/>
      <c r="DDI115" s="151"/>
      <c r="DDJ115" s="151"/>
      <c r="DDK115" s="151"/>
      <c r="DDL115" s="151"/>
      <c r="DDM115" s="151"/>
      <c r="DDN115" s="151"/>
      <c r="DDO115" s="151"/>
      <c r="DDP115" s="151"/>
      <c r="DDQ115" s="151"/>
      <c r="DDR115" s="151"/>
      <c r="DDS115" s="151"/>
      <c r="DDT115" s="151"/>
      <c r="DDU115" s="151"/>
      <c r="DDV115" s="151"/>
      <c r="DDW115" s="151"/>
      <c r="DDX115" s="151"/>
      <c r="DDY115" s="151"/>
      <c r="DDZ115" s="151"/>
      <c r="DEA115" s="151"/>
      <c r="DEB115" s="151"/>
      <c r="DEC115" s="151"/>
      <c r="DED115" s="151"/>
      <c r="DEE115" s="151"/>
      <c r="DEF115" s="151"/>
      <c r="DEG115" s="151"/>
      <c r="DEH115" s="151"/>
      <c r="DEI115" s="151"/>
      <c r="DEJ115" s="151"/>
      <c r="DEK115" s="151"/>
      <c r="DEL115" s="151"/>
      <c r="DEM115" s="151"/>
      <c r="DEN115" s="151"/>
      <c r="DEO115" s="151"/>
      <c r="DEP115" s="151"/>
      <c r="DEQ115" s="151"/>
      <c r="DER115" s="151"/>
      <c r="DES115" s="151"/>
      <c r="DET115" s="151"/>
      <c r="DEU115" s="151"/>
      <c r="DEV115" s="151"/>
      <c r="DEW115" s="151"/>
      <c r="DEX115" s="151"/>
      <c r="DEY115" s="151"/>
      <c r="DEZ115" s="151"/>
      <c r="DFA115" s="151"/>
      <c r="DFB115" s="151"/>
      <c r="DFC115" s="151"/>
      <c r="DFD115" s="151"/>
      <c r="DFE115" s="151"/>
      <c r="DFF115" s="151"/>
      <c r="DFG115" s="151"/>
      <c r="DFH115" s="151"/>
      <c r="DFI115" s="151"/>
      <c r="DFJ115" s="151"/>
      <c r="DFK115" s="151"/>
      <c r="DFL115" s="151"/>
      <c r="DFM115" s="151"/>
      <c r="DFN115" s="151"/>
      <c r="DFO115" s="151"/>
      <c r="DFP115" s="151"/>
      <c r="DFQ115" s="151"/>
      <c r="DFR115" s="151"/>
      <c r="DFS115" s="151"/>
      <c r="DFT115" s="151"/>
      <c r="DFU115" s="151"/>
      <c r="DFV115" s="151"/>
      <c r="DFW115" s="151"/>
      <c r="DFX115" s="151"/>
      <c r="DFY115" s="151"/>
      <c r="DFZ115" s="151"/>
      <c r="DGA115" s="151"/>
      <c r="DGB115" s="151"/>
      <c r="DGC115" s="151"/>
      <c r="DGD115" s="151"/>
      <c r="DGE115" s="151"/>
      <c r="DGF115" s="151"/>
      <c r="DGG115" s="151"/>
      <c r="DGH115" s="151"/>
      <c r="DGI115" s="151"/>
      <c r="DGJ115" s="151"/>
      <c r="DGK115" s="151"/>
      <c r="DGL115" s="151"/>
      <c r="DGM115" s="151"/>
      <c r="DGN115" s="151"/>
      <c r="DGO115" s="151"/>
      <c r="DGP115" s="151"/>
      <c r="DGQ115" s="151"/>
      <c r="DGR115" s="151"/>
      <c r="DGS115" s="151"/>
      <c r="DGT115" s="151"/>
      <c r="DGU115" s="151"/>
      <c r="DGV115" s="151"/>
      <c r="DGW115" s="151"/>
      <c r="DGX115" s="151"/>
      <c r="DGY115" s="151"/>
      <c r="DGZ115" s="151"/>
      <c r="DHA115" s="151"/>
      <c r="DHB115" s="151"/>
      <c r="DHC115" s="151"/>
      <c r="DHD115" s="151"/>
      <c r="DHE115" s="151"/>
      <c r="DHF115" s="151"/>
      <c r="DHG115" s="151"/>
      <c r="DHH115" s="151"/>
      <c r="DHI115" s="151"/>
      <c r="DHJ115" s="151"/>
      <c r="DHK115" s="151"/>
      <c r="DHL115" s="151"/>
      <c r="DHM115" s="151"/>
      <c r="DHN115" s="151"/>
      <c r="DHO115" s="151"/>
      <c r="DHP115" s="151"/>
      <c r="DHQ115" s="151"/>
      <c r="DHR115" s="151"/>
      <c r="DHS115" s="151"/>
      <c r="DHT115" s="151"/>
      <c r="DHU115" s="151"/>
      <c r="DHV115" s="151"/>
      <c r="DHW115" s="151"/>
      <c r="DHX115" s="151"/>
      <c r="DHY115" s="151"/>
      <c r="DHZ115" s="151"/>
      <c r="DIA115" s="151"/>
      <c r="DIB115" s="151"/>
      <c r="DIC115" s="151"/>
      <c r="DID115" s="151"/>
      <c r="DIE115" s="151"/>
      <c r="DIF115" s="151"/>
      <c r="DIG115" s="151"/>
      <c r="DIH115" s="151"/>
      <c r="DII115" s="151"/>
      <c r="DIJ115" s="151"/>
      <c r="DIK115" s="151"/>
      <c r="DIL115" s="151"/>
      <c r="DIM115" s="151"/>
      <c r="DIN115" s="151"/>
      <c r="DIO115" s="151"/>
      <c r="DIP115" s="151"/>
      <c r="DIQ115" s="151"/>
      <c r="DIR115" s="151"/>
      <c r="DIS115" s="151"/>
      <c r="DIT115" s="151"/>
      <c r="DIU115" s="151"/>
      <c r="DIV115" s="151"/>
      <c r="DIW115" s="151"/>
      <c r="DIX115" s="151"/>
      <c r="DIY115" s="151"/>
      <c r="DIZ115" s="151"/>
      <c r="DJA115" s="151"/>
      <c r="DJB115" s="151"/>
      <c r="DJC115" s="151"/>
      <c r="DJD115" s="151"/>
      <c r="DJE115" s="151"/>
      <c r="DJF115" s="151"/>
      <c r="DJG115" s="151"/>
      <c r="DJH115" s="151"/>
      <c r="DJI115" s="151"/>
      <c r="DJJ115" s="151"/>
      <c r="DJK115" s="151"/>
      <c r="DJL115" s="151"/>
      <c r="DJM115" s="151"/>
      <c r="DJN115" s="151"/>
      <c r="DJO115" s="151"/>
      <c r="DJP115" s="151"/>
      <c r="DJQ115" s="151"/>
      <c r="DJR115" s="151"/>
      <c r="DJS115" s="151"/>
      <c r="DJT115" s="151"/>
      <c r="DJU115" s="151"/>
      <c r="DJV115" s="151"/>
      <c r="DJW115" s="151"/>
      <c r="DJX115" s="151"/>
      <c r="DJY115" s="151"/>
      <c r="DJZ115" s="151"/>
      <c r="DKA115" s="151"/>
      <c r="DKB115" s="151"/>
      <c r="DKC115" s="151"/>
      <c r="DKD115" s="151"/>
      <c r="DKE115" s="151"/>
      <c r="DKF115" s="151"/>
      <c r="DKG115" s="151"/>
      <c r="DKH115" s="151"/>
      <c r="DKI115" s="151"/>
      <c r="DKJ115" s="151"/>
      <c r="DKK115" s="151"/>
      <c r="DKL115" s="151"/>
      <c r="DKM115" s="151"/>
      <c r="DKN115" s="151"/>
      <c r="DKO115" s="151"/>
      <c r="DKP115" s="151"/>
      <c r="DKQ115" s="151"/>
      <c r="DKR115" s="151"/>
      <c r="DKS115" s="151"/>
      <c r="DKT115" s="151"/>
      <c r="DKU115" s="151"/>
      <c r="DKV115" s="151"/>
      <c r="DKW115" s="151"/>
      <c r="DKX115" s="151"/>
      <c r="DKY115" s="151"/>
      <c r="DKZ115" s="151"/>
      <c r="DLA115" s="151"/>
      <c r="DLB115" s="151"/>
      <c r="DLC115" s="151"/>
      <c r="DLD115" s="151"/>
      <c r="DLE115" s="151"/>
      <c r="DLF115" s="151"/>
      <c r="DLG115" s="151"/>
      <c r="DLH115" s="151"/>
      <c r="DLI115" s="151"/>
      <c r="DLJ115" s="151"/>
      <c r="DLK115" s="151"/>
      <c r="DLL115" s="151"/>
      <c r="DLM115" s="151"/>
      <c r="DLN115" s="151"/>
      <c r="DLO115" s="151"/>
      <c r="DLP115" s="151"/>
      <c r="DLQ115" s="151"/>
      <c r="DLR115" s="151"/>
      <c r="DLS115" s="151"/>
      <c r="DLT115" s="151"/>
      <c r="DLU115" s="151"/>
      <c r="DLV115" s="151"/>
      <c r="DLW115" s="151"/>
      <c r="DLX115" s="151"/>
      <c r="DLY115" s="151"/>
      <c r="DLZ115" s="151"/>
      <c r="DMA115" s="151"/>
      <c r="DMB115" s="151"/>
      <c r="DMC115" s="151"/>
      <c r="DMD115" s="151"/>
      <c r="DME115" s="151"/>
      <c r="DMF115" s="151"/>
      <c r="DMG115" s="151"/>
      <c r="DMH115" s="151"/>
      <c r="DMI115" s="151"/>
      <c r="DMJ115" s="151"/>
      <c r="DMK115" s="151"/>
      <c r="DML115" s="151"/>
      <c r="DMM115" s="151"/>
      <c r="DMN115" s="151"/>
      <c r="DMO115" s="151"/>
      <c r="DMP115" s="151"/>
      <c r="DMQ115" s="151"/>
      <c r="DMR115" s="151"/>
      <c r="DMS115" s="151"/>
      <c r="DMT115" s="151"/>
      <c r="DMU115" s="151"/>
      <c r="DMV115" s="151"/>
      <c r="DMW115" s="151"/>
      <c r="DMX115" s="151"/>
      <c r="DMY115" s="151"/>
      <c r="DMZ115" s="151"/>
      <c r="DNA115" s="151"/>
      <c r="DNB115" s="151"/>
      <c r="DNC115" s="151"/>
      <c r="DND115" s="151"/>
      <c r="DNE115" s="151"/>
      <c r="DNF115" s="151"/>
      <c r="DNG115" s="151"/>
      <c r="DNH115" s="151"/>
      <c r="DNI115" s="151"/>
      <c r="DNJ115" s="151"/>
      <c r="DNK115" s="151"/>
      <c r="DNL115" s="151"/>
      <c r="DNM115" s="151"/>
      <c r="DNN115" s="151"/>
      <c r="DNO115" s="151"/>
      <c r="DNP115" s="151"/>
      <c r="DNQ115" s="151"/>
      <c r="DNR115" s="151"/>
      <c r="DNS115" s="151"/>
      <c r="DNT115" s="151"/>
      <c r="DNU115" s="151"/>
      <c r="DNV115" s="151"/>
      <c r="DNW115" s="151"/>
      <c r="DNX115" s="151"/>
      <c r="DNY115" s="151"/>
      <c r="DNZ115" s="151"/>
      <c r="DOA115" s="151"/>
      <c r="DOB115" s="151"/>
      <c r="DOC115" s="151"/>
      <c r="DOD115" s="151"/>
      <c r="DOE115" s="151"/>
      <c r="DOF115" s="151"/>
      <c r="DOG115" s="151"/>
      <c r="DOH115" s="151"/>
      <c r="DOI115" s="151"/>
      <c r="DOJ115" s="151"/>
      <c r="DOK115" s="151"/>
      <c r="DOL115" s="151"/>
      <c r="DOM115" s="151"/>
      <c r="DON115" s="151"/>
      <c r="DOO115" s="151"/>
      <c r="DOP115" s="151"/>
      <c r="DOQ115" s="151"/>
      <c r="DOR115" s="151"/>
      <c r="DOS115" s="151"/>
      <c r="DOT115" s="151"/>
      <c r="DOU115" s="151"/>
      <c r="DOV115" s="151"/>
      <c r="DOW115" s="151"/>
      <c r="DOX115" s="151"/>
      <c r="DOY115" s="151"/>
      <c r="DOZ115" s="151"/>
      <c r="DPA115" s="151"/>
      <c r="DPB115" s="151"/>
      <c r="DPC115" s="151"/>
      <c r="DPD115" s="151"/>
      <c r="DPE115" s="151"/>
      <c r="DPF115" s="151"/>
      <c r="DPG115" s="151"/>
      <c r="DPH115" s="151"/>
      <c r="DPI115" s="151"/>
      <c r="DPJ115" s="151"/>
      <c r="DPK115" s="151"/>
      <c r="DPL115" s="151"/>
      <c r="DPM115" s="151"/>
      <c r="DPN115" s="151"/>
      <c r="DPO115" s="151"/>
      <c r="DPP115" s="151"/>
      <c r="DPQ115" s="151"/>
      <c r="DPR115" s="151"/>
      <c r="DPS115" s="151"/>
      <c r="DPT115" s="151"/>
      <c r="DPU115" s="151"/>
      <c r="DPV115" s="151"/>
      <c r="DPW115" s="151"/>
      <c r="DPX115" s="151"/>
      <c r="DPY115" s="151"/>
      <c r="DPZ115" s="151"/>
      <c r="DQA115" s="151"/>
      <c r="DQB115" s="151"/>
      <c r="DQC115" s="151"/>
      <c r="DQD115" s="151"/>
      <c r="DQE115" s="151"/>
      <c r="DQF115" s="151"/>
      <c r="DQG115" s="151"/>
      <c r="DQH115" s="151"/>
      <c r="DQI115" s="151"/>
      <c r="DQJ115" s="151"/>
      <c r="DQK115" s="151"/>
      <c r="DQL115" s="151"/>
      <c r="DQM115" s="151"/>
      <c r="DQN115" s="151"/>
      <c r="DQO115" s="151"/>
      <c r="DQP115" s="151"/>
      <c r="DQQ115" s="151"/>
      <c r="DQR115" s="151"/>
      <c r="DQS115" s="151"/>
      <c r="DQT115" s="151"/>
      <c r="DQU115" s="151"/>
      <c r="DQV115" s="151"/>
      <c r="DQW115" s="151"/>
      <c r="DQX115" s="151"/>
      <c r="DQY115" s="151"/>
      <c r="DQZ115" s="151"/>
      <c r="DRA115" s="151"/>
      <c r="DRB115" s="151"/>
      <c r="DRC115" s="151"/>
      <c r="DRD115" s="151"/>
      <c r="DRE115" s="151"/>
      <c r="DRF115" s="151"/>
      <c r="DRG115" s="151"/>
      <c r="DRH115" s="151"/>
      <c r="DRI115" s="151"/>
      <c r="DRJ115" s="151"/>
      <c r="DRK115" s="151"/>
      <c r="DRL115" s="151"/>
      <c r="DRM115" s="151"/>
      <c r="DRN115" s="151"/>
      <c r="DRO115" s="151"/>
      <c r="DRP115" s="151"/>
      <c r="DRQ115" s="151"/>
      <c r="DRR115" s="151"/>
      <c r="DRS115" s="151"/>
      <c r="DRT115" s="151"/>
      <c r="DRU115" s="151"/>
      <c r="DRV115" s="151"/>
      <c r="DRW115" s="151"/>
      <c r="DRX115" s="151"/>
      <c r="DRY115" s="151"/>
      <c r="DRZ115" s="151"/>
      <c r="DSA115" s="151"/>
      <c r="DSB115" s="151"/>
      <c r="DSC115" s="151"/>
      <c r="DSD115" s="151"/>
      <c r="DSE115" s="151"/>
      <c r="DSF115" s="151"/>
      <c r="DSG115" s="151"/>
      <c r="DSH115" s="151"/>
      <c r="DSI115" s="151"/>
      <c r="DSJ115" s="151"/>
      <c r="DSK115" s="151"/>
      <c r="DSL115" s="151"/>
      <c r="DSM115" s="151"/>
      <c r="DSN115" s="151"/>
      <c r="DSO115" s="151"/>
      <c r="DSP115" s="151"/>
      <c r="DSQ115" s="151"/>
      <c r="DSR115" s="151"/>
      <c r="DSS115" s="151"/>
      <c r="DST115" s="151"/>
      <c r="DSU115" s="151"/>
      <c r="DSV115" s="151"/>
      <c r="DSW115" s="151"/>
      <c r="DSX115" s="151"/>
      <c r="DSY115" s="151"/>
      <c r="DSZ115" s="151"/>
      <c r="DTA115" s="151"/>
      <c r="DTB115" s="151"/>
      <c r="DTC115" s="151"/>
      <c r="DTD115" s="151"/>
      <c r="DTE115" s="151"/>
      <c r="DTF115" s="151"/>
      <c r="DTG115" s="151"/>
      <c r="DTH115" s="151"/>
      <c r="DTI115" s="151"/>
      <c r="DTJ115" s="151"/>
      <c r="DTK115" s="151"/>
      <c r="DTL115" s="151"/>
      <c r="DTM115" s="151"/>
      <c r="DTN115" s="151"/>
      <c r="DTO115" s="151"/>
      <c r="DTP115" s="151"/>
      <c r="DTQ115" s="151"/>
      <c r="DTR115" s="151"/>
      <c r="DTS115" s="151"/>
      <c r="DTT115" s="151"/>
      <c r="DTU115" s="151"/>
      <c r="DTV115" s="151"/>
      <c r="DTW115" s="151"/>
      <c r="DTX115" s="151"/>
      <c r="DTY115" s="151"/>
      <c r="DTZ115" s="151"/>
      <c r="DUA115" s="151"/>
      <c r="DUB115" s="151"/>
      <c r="DUC115" s="151"/>
      <c r="DUD115" s="151"/>
      <c r="DUE115" s="151"/>
      <c r="DUF115" s="151"/>
      <c r="DUG115" s="151"/>
      <c r="DUH115" s="151"/>
      <c r="DUI115" s="151"/>
      <c r="DUJ115" s="151"/>
      <c r="DUK115" s="151"/>
      <c r="DUL115" s="151"/>
      <c r="DUM115" s="151"/>
      <c r="DUN115" s="151"/>
      <c r="DUO115" s="151"/>
      <c r="DUP115" s="151"/>
      <c r="DUQ115" s="151"/>
      <c r="DUR115" s="151"/>
      <c r="DUS115" s="151"/>
      <c r="DUT115" s="151"/>
      <c r="DUU115" s="151"/>
      <c r="DUV115" s="151"/>
      <c r="DUW115" s="151"/>
      <c r="DUX115" s="151"/>
      <c r="DUY115" s="151"/>
      <c r="DUZ115" s="151"/>
      <c r="DVA115" s="151"/>
      <c r="DVB115" s="151"/>
      <c r="DVC115" s="151"/>
      <c r="DVD115" s="151"/>
      <c r="DVE115" s="151"/>
      <c r="DVF115" s="151"/>
      <c r="DVG115" s="151"/>
      <c r="DVH115" s="151"/>
      <c r="DVI115" s="151"/>
      <c r="DVJ115" s="151"/>
      <c r="DVK115" s="151"/>
      <c r="DVL115" s="151"/>
      <c r="DVM115" s="151"/>
      <c r="DVN115" s="151"/>
      <c r="DVO115" s="151"/>
      <c r="DVP115" s="151"/>
      <c r="DVQ115" s="151"/>
      <c r="DVR115" s="151"/>
      <c r="DVS115" s="151"/>
      <c r="DVT115" s="151"/>
      <c r="DVU115" s="151"/>
      <c r="DVV115" s="151"/>
      <c r="DVW115" s="151"/>
      <c r="DVX115" s="151"/>
      <c r="DVY115" s="151"/>
      <c r="DVZ115" s="151"/>
      <c r="DWA115" s="151"/>
      <c r="DWB115" s="151"/>
      <c r="DWC115" s="151"/>
      <c r="DWD115" s="151"/>
      <c r="DWE115" s="151"/>
      <c r="DWF115" s="151"/>
      <c r="DWG115" s="151"/>
      <c r="DWH115" s="151"/>
      <c r="DWI115" s="151"/>
      <c r="DWJ115" s="151"/>
      <c r="DWK115" s="151"/>
      <c r="DWL115" s="151"/>
      <c r="DWM115" s="151"/>
      <c r="DWN115" s="151"/>
      <c r="DWO115" s="151"/>
      <c r="DWP115" s="151"/>
      <c r="DWQ115" s="151"/>
      <c r="DWR115" s="151"/>
      <c r="DWS115" s="151"/>
      <c r="DWT115" s="151"/>
      <c r="DWU115" s="151"/>
      <c r="DWV115" s="151"/>
      <c r="DWW115" s="151"/>
      <c r="DWX115" s="151"/>
      <c r="DWY115" s="151"/>
      <c r="DWZ115" s="151"/>
      <c r="DXA115" s="151"/>
      <c r="DXB115" s="151"/>
      <c r="DXC115" s="151"/>
      <c r="DXD115" s="151"/>
      <c r="DXE115" s="151"/>
      <c r="DXF115" s="151"/>
      <c r="DXG115" s="151"/>
      <c r="DXH115" s="151"/>
      <c r="DXI115" s="151"/>
      <c r="DXJ115" s="151"/>
      <c r="DXK115" s="151"/>
      <c r="DXL115" s="151"/>
      <c r="DXM115" s="151"/>
      <c r="DXN115" s="151"/>
      <c r="DXO115" s="151"/>
      <c r="DXP115" s="151"/>
      <c r="DXQ115" s="151"/>
      <c r="DXR115" s="151"/>
      <c r="DXS115" s="151"/>
      <c r="DXT115" s="151"/>
      <c r="DXU115" s="151"/>
      <c r="DXV115" s="151"/>
      <c r="DXW115" s="151"/>
      <c r="DXX115" s="151"/>
      <c r="DXY115" s="151"/>
      <c r="DXZ115" s="151"/>
      <c r="DYA115" s="151"/>
      <c r="DYB115" s="151"/>
      <c r="DYC115" s="151"/>
      <c r="DYD115" s="151"/>
      <c r="DYE115" s="151"/>
      <c r="DYF115" s="151"/>
      <c r="DYG115" s="151"/>
      <c r="DYH115" s="151"/>
      <c r="DYI115" s="151"/>
      <c r="DYJ115" s="151"/>
      <c r="DYK115" s="151"/>
      <c r="DYL115" s="151"/>
      <c r="DYM115" s="151"/>
      <c r="DYN115" s="151"/>
      <c r="DYO115" s="151"/>
      <c r="DYP115" s="151"/>
      <c r="DYQ115" s="151"/>
      <c r="DYR115" s="151"/>
      <c r="DYS115" s="151"/>
      <c r="DYT115" s="151"/>
      <c r="DYU115" s="151"/>
      <c r="DYV115" s="151"/>
      <c r="DYW115" s="151"/>
      <c r="DYX115" s="151"/>
      <c r="DYY115" s="151"/>
      <c r="DYZ115" s="151"/>
      <c r="DZA115" s="151"/>
      <c r="DZB115" s="151"/>
      <c r="DZC115" s="151"/>
      <c r="DZD115" s="151"/>
      <c r="DZE115" s="151"/>
      <c r="DZF115" s="151"/>
      <c r="DZG115" s="151"/>
      <c r="DZH115" s="151"/>
      <c r="DZI115" s="151"/>
      <c r="DZJ115" s="151"/>
      <c r="DZK115" s="151"/>
      <c r="DZL115" s="151"/>
      <c r="DZM115" s="151"/>
      <c r="DZN115" s="151"/>
      <c r="DZO115" s="151"/>
      <c r="DZP115" s="151"/>
      <c r="DZQ115" s="151"/>
      <c r="DZR115" s="151"/>
      <c r="DZS115" s="151"/>
      <c r="DZT115" s="151"/>
      <c r="DZU115" s="151"/>
      <c r="DZV115" s="151"/>
      <c r="DZW115" s="151"/>
      <c r="DZX115" s="151"/>
      <c r="DZY115" s="151"/>
      <c r="DZZ115" s="151"/>
      <c r="EAA115" s="151"/>
      <c r="EAB115" s="151"/>
      <c r="EAC115" s="151"/>
      <c r="EAD115" s="151"/>
      <c r="EAE115" s="151"/>
      <c r="EAF115" s="151"/>
      <c r="EAG115" s="151"/>
      <c r="EAH115" s="151"/>
      <c r="EAI115" s="151"/>
      <c r="EAJ115" s="151"/>
      <c r="EAK115" s="151"/>
      <c r="EAL115" s="151"/>
      <c r="EAM115" s="151"/>
      <c r="EAN115" s="151"/>
      <c r="EAO115" s="151"/>
      <c r="EAP115" s="151"/>
      <c r="EAQ115" s="151"/>
      <c r="EAR115" s="151"/>
      <c r="EAS115" s="151"/>
      <c r="EAT115" s="151"/>
      <c r="EAU115" s="151"/>
      <c r="EAV115" s="151"/>
      <c r="EAW115" s="151"/>
      <c r="EAX115" s="151"/>
      <c r="EAY115" s="151"/>
      <c r="EAZ115" s="151"/>
      <c r="EBA115" s="151"/>
      <c r="EBB115" s="151"/>
      <c r="EBC115" s="151"/>
      <c r="EBD115" s="151"/>
      <c r="EBE115" s="151"/>
      <c r="EBF115" s="151"/>
      <c r="EBG115" s="151"/>
      <c r="EBH115" s="151"/>
      <c r="EBI115" s="151"/>
      <c r="EBJ115" s="151"/>
      <c r="EBK115" s="151"/>
      <c r="EBL115" s="151"/>
      <c r="EBM115" s="151"/>
      <c r="EBN115" s="151"/>
      <c r="EBO115" s="151"/>
      <c r="EBP115" s="151"/>
      <c r="EBQ115" s="151"/>
      <c r="EBR115" s="151"/>
      <c r="EBS115" s="151"/>
      <c r="EBT115" s="151"/>
      <c r="EBU115" s="151"/>
      <c r="EBV115" s="151"/>
      <c r="EBW115" s="151"/>
      <c r="EBX115" s="151"/>
      <c r="EBY115" s="151"/>
      <c r="EBZ115" s="151"/>
      <c r="ECA115" s="151"/>
      <c r="ECB115" s="151"/>
      <c r="ECC115" s="151"/>
      <c r="ECD115" s="151"/>
      <c r="ECE115" s="151"/>
      <c r="ECF115" s="151"/>
      <c r="ECG115" s="151"/>
      <c r="ECH115" s="151"/>
      <c r="ECI115" s="151"/>
      <c r="ECJ115" s="151"/>
      <c r="ECK115" s="151"/>
      <c r="ECL115" s="151"/>
      <c r="ECM115" s="151"/>
      <c r="ECN115" s="151"/>
      <c r="ECO115" s="151"/>
      <c r="ECP115" s="151"/>
      <c r="ECQ115" s="151"/>
      <c r="ECR115" s="151"/>
      <c r="ECS115" s="151"/>
      <c r="ECT115" s="151"/>
      <c r="ECU115" s="151"/>
      <c r="ECV115" s="151"/>
      <c r="ECW115" s="151"/>
      <c r="ECX115" s="151"/>
      <c r="ECY115" s="151"/>
      <c r="ECZ115" s="151"/>
      <c r="EDA115" s="151"/>
      <c r="EDB115" s="151"/>
      <c r="EDC115" s="151"/>
      <c r="EDD115" s="151"/>
      <c r="EDE115" s="151"/>
      <c r="EDF115" s="151"/>
      <c r="EDG115" s="151"/>
      <c r="EDH115" s="151"/>
      <c r="EDI115" s="151"/>
      <c r="EDJ115" s="151"/>
      <c r="EDK115" s="151"/>
      <c r="EDL115" s="151"/>
      <c r="EDM115" s="151"/>
      <c r="EDN115" s="151"/>
      <c r="EDO115" s="151"/>
      <c r="EDP115" s="151"/>
      <c r="EDQ115" s="151"/>
      <c r="EDR115" s="151"/>
      <c r="EDS115" s="151"/>
      <c r="EDT115" s="151"/>
      <c r="EDU115" s="151"/>
      <c r="EDV115" s="151"/>
      <c r="EDW115" s="151"/>
      <c r="EDX115" s="151"/>
      <c r="EDY115" s="151"/>
      <c r="EDZ115" s="151"/>
      <c r="EEA115" s="151"/>
      <c r="EEB115" s="151"/>
      <c r="EEC115" s="151"/>
      <c r="EED115" s="151"/>
      <c r="EEE115" s="151"/>
      <c r="EEF115" s="151"/>
      <c r="EEG115" s="151"/>
      <c r="EEH115" s="151"/>
      <c r="EEI115" s="151"/>
      <c r="EEJ115" s="151"/>
      <c r="EEK115" s="151"/>
      <c r="EEL115" s="151"/>
      <c r="EEM115" s="151"/>
      <c r="EEN115" s="151"/>
      <c r="EEO115" s="151"/>
      <c r="EEP115" s="151"/>
      <c r="EEQ115" s="151"/>
      <c r="EER115" s="151"/>
      <c r="EES115" s="151"/>
      <c r="EET115" s="151"/>
      <c r="EEU115" s="151"/>
      <c r="EEV115" s="151"/>
      <c r="EEW115" s="151"/>
      <c r="EEX115" s="151"/>
      <c r="EEY115" s="151"/>
      <c r="EEZ115" s="151"/>
      <c r="EFA115" s="151"/>
      <c r="EFB115" s="151"/>
      <c r="EFC115" s="151"/>
      <c r="EFD115" s="151"/>
      <c r="EFE115" s="151"/>
      <c r="EFF115" s="151"/>
      <c r="EFG115" s="151"/>
      <c r="EFH115" s="151"/>
      <c r="EFI115" s="151"/>
      <c r="EFJ115" s="151"/>
      <c r="EFK115" s="151"/>
      <c r="EFL115" s="151"/>
      <c r="EFM115" s="151"/>
      <c r="EFN115" s="151"/>
      <c r="EFO115" s="151"/>
      <c r="EFP115" s="151"/>
      <c r="EFQ115" s="151"/>
      <c r="EFR115" s="151"/>
      <c r="EFS115" s="151"/>
      <c r="EFT115" s="151"/>
      <c r="EFU115" s="151"/>
      <c r="EFV115" s="151"/>
      <c r="EFW115" s="151"/>
      <c r="EFX115" s="151"/>
      <c r="EFY115" s="151"/>
      <c r="EFZ115" s="151"/>
      <c r="EGA115" s="151"/>
      <c r="EGB115" s="151"/>
      <c r="EGC115" s="151"/>
      <c r="EGD115" s="151"/>
      <c r="EGE115" s="151"/>
      <c r="EGF115" s="151"/>
      <c r="EGG115" s="151"/>
      <c r="EGH115" s="151"/>
      <c r="EGI115" s="151"/>
      <c r="EGJ115" s="151"/>
      <c r="EGK115" s="151"/>
      <c r="EGL115" s="151"/>
      <c r="EGM115" s="151"/>
      <c r="EGN115" s="151"/>
      <c r="EGO115" s="151"/>
      <c r="EGP115" s="151"/>
      <c r="EGQ115" s="151"/>
      <c r="EGR115" s="151"/>
      <c r="EGS115" s="151"/>
      <c r="EGT115" s="151"/>
      <c r="EGU115" s="151"/>
      <c r="EGV115" s="151"/>
      <c r="EGW115" s="151"/>
      <c r="EGX115" s="151"/>
      <c r="EGY115" s="151"/>
      <c r="EGZ115" s="151"/>
      <c r="EHA115" s="151"/>
      <c r="EHB115" s="151"/>
      <c r="EHC115" s="151"/>
      <c r="EHD115" s="151"/>
      <c r="EHE115" s="151"/>
      <c r="EHF115" s="151"/>
      <c r="EHG115" s="151"/>
      <c r="EHH115" s="151"/>
      <c r="EHI115" s="151"/>
      <c r="EHJ115" s="151"/>
      <c r="EHK115" s="151"/>
      <c r="EHL115" s="151"/>
      <c r="EHM115" s="151"/>
      <c r="EHN115" s="151"/>
      <c r="EHO115" s="151"/>
      <c r="EHP115" s="151"/>
      <c r="EHQ115" s="151"/>
      <c r="EHR115" s="151"/>
      <c r="EHS115" s="151"/>
      <c r="EHT115" s="151"/>
      <c r="EHU115" s="151"/>
      <c r="EHV115" s="151"/>
      <c r="EHW115" s="151"/>
      <c r="EHX115" s="151"/>
      <c r="EHY115" s="151"/>
      <c r="EHZ115" s="151"/>
      <c r="EIA115" s="151"/>
      <c r="EIB115" s="151"/>
      <c r="EIC115" s="151"/>
      <c r="EID115" s="151"/>
      <c r="EIE115" s="151"/>
      <c r="EIF115" s="151"/>
      <c r="EIG115" s="151"/>
      <c r="EIH115" s="151"/>
      <c r="EII115" s="151"/>
      <c r="EIJ115" s="151"/>
      <c r="EIK115" s="151"/>
      <c r="EIL115" s="151"/>
      <c r="EIM115" s="151"/>
      <c r="EIN115" s="151"/>
      <c r="EIO115" s="151"/>
      <c r="EIP115" s="151"/>
      <c r="EIQ115" s="151"/>
      <c r="EIR115" s="151"/>
      <c r="EIS115" s="151"/>
      <c r="EIT115" s="151"/>
      <c r="EIU115" s="151"/>
      <c r="EIV115" s="151"/>
      <c r="EIW115" s="151"/>
      <c r="EIX115" s="151"/>
      <c r="EIY115" s="151"/>
      <c r="EIZ115" s="151"/>
      <c r="EJA115" s="151"/>
      <c r="EJB115" s="151"/>
      <c r="EJC115" s="151"/>
      <c r="EJD115" s="151"/>
      <c r="EJE115" s="151"/>
      <c r="EJF115" s="151"/>
      <c r="EJG115" s="151"/>
      <c r="EJH115" s="151"/>
      <c r="EJI115" s="151"/>
      <c r="EJJ115" s="151"/>
      <c r="EJK115" s="151"/>
      <c r="EJL115" s="151"/>
      <c r="EJM115" s="151"/>
      <c r="EJN115" s="151"/>
      <c r="EJO115" s="151"/>
      <c r="EJP115" s="151"/>
      <c r="EJQ115" s="151"/>
      <c r="EJR115" s="151"/>
      <c r="EJS115" s="151"/>
      <c r="EJT115" s="151"/>
      <c r="EJU115" s="151"/>
      <c r="EJV115" s="151"/>
      <c r="EJW115" s="151"/>
      <c r="EJX115" s="151"/>
      <c r="EJY115" s="151"/>
      <c r="EJZ115" s="151"/>
      <c r="EKA115" s="151"/>
      <c r="EKB115" s="151"/>
      <c r="EKC115" s="151"/>
      <c r="EKD115" s="151"/>
      <c r="EKE115" s="151"/>
      <c r="EKF115" s="151"/>
      <c r="EKG115" s="151"/>
      <c r="EKH115" s="151"/>
      <c r="EKI115" s="151"/>
      <c r="EKJ115" s="151"/>
      <c r="EKK115" s="151"/>
      <c r="EKL115" s="151"/>
      <c r="EKM115" s="151"/>
      <c r="EKN115" s="151"/>
      <c r="EKO115" s="151"/>
      <c r="EKP115" s="151"/>
      <c r="EKQ115" s="151"/>
      <c r="EKR115" s="151"/>
      <c r="EKS115" s="151"/>
      <c r="EKT115" s="151"/>
      <c r="EKU115" s="151"/>
      <c r="EKV115" s="151"/>
      <c r="EKW115" s="151"/>
      <c r="EKX115" s="151"/>
      <c r="EKY115" s="151"/>
      <c r="EKZ115" s="151"/>
      <c r="ELA115" s="151"/>
      <c r="ELB115" s="151"/>
      <c r="ELC115" s="151"/>
      <c r="ELD115" s="151"/>
      <c r="ELE115" s="151"/>
      <c r="ELF115" s="151"/>
      <c r="ELG115" s="151"/>
      <c r="ELH115" s="151"/>
      <c r="ELI115" s="151"/>
      <c r="ELJ115" s="151"/>
      <c r="ELK115" s="151"/>
      <c r="ELL115" s="151"/>
      <c r="ELM115" s="151"/>
      <c r="ELN115" s="151"/>
      <c r="ELO115" s="151"/>
      <c r="ELP115" s="151"/>
      <c r="ELQ115" s="151"/>
      <c r="ELR115" s="151"/>
      <c r="ELS115" s="151"/>
      <c r="ELT115" s="151"/>
      <c r="ELU115" s="151"/>
      <c r="ELV115" s="151"/>
      <c r="ELW115" s="151"/>
      <c r="ELX115" s="151"/>
      <c r="ELY115" s="151"/>
      <c r="ELZ115" s="151"/>
      <c r="EMA115" s="151"/>
      <c r="EMB115" s="151"/>
      <c r="EMC115" s="151"/>
      <c r="EMD115" s="151"/>
      <c r="EME115" s="151"/>
      <c r="EMF115" s="151"/>
      <c r="EMG115" s="151"/>
      <c r="EMH115" s="151"/>
      <c r="EMI115" s="151"/>
      <c r="EMJ115" s="151"/>
      <c r="EMK115" s="151"/>
      <c r="EML115" s="151"/>
      <c r="EMM115" s="151"/>
      <c r="EMN115" s="151"/>
      <c r="EMO115" s="151"/>
      <c r="EMP115" s="151"/>
      <c r="EMQ115" s="151"/>
      <c r="EMR115" s="151"/>
      <c r="EMS115" s="151"/>
      <c r="EMT115" s="151"/>
      <c r="EMU115" s="151"/>
      <c r="EMV115" s="151"/>
      <c r="EMW115" s="151"/>
      <c r="EMX115" s="151"/>
      <c r="EMY115" s="151"/>
      <c r="EMZ115" s="151"/>
      <c r="ENA115" s="151"/>
      <c r="ENB115" s="151"/>
      <c r="ENC115" s="151"/>
      <c r="END115" s="151"/>
      <c r="ENE115" s="151"/>
      <c r="ENF115" s="151"/>
      <c r="ENG115" s="151"/>
      <c r="ENH115" s="151"/>
      <c r="ENI115" s="151"/>
      <c r="ENJ115" s="151"/>
      <c r="ENK115" s="151"/>
      <c r="ENL115" s="151"/>
      <c r="ENM115" s="151"/>
      <c r="ENN115" s="151"/>
      <c r="ENO115" s="151"/>
      <c r="ENP115" s="151"/>
      <c r="ENQ115" s="151"/>
      <c r="ENR115" s="151"/>
      <c r="ENS115" s="151"/>
      <c r="ENT115" s="151"/>
      <c r="ENU115" s="151"/>
      <c r="ENV115" s="151"/>
      <c r="ENW115" s="151"/>
      <c r="ENX115" s="151"/>
      <c r="ENY115" s="151"/>
      <c r="ENZ115" s="151"/>
      <c r="EOA115" s="151"/>
      <c r="EOB115" s="151"/>
      <c r="EOC115" s="151"/>
      <c r="EOD115" s="151"/>
      <c r="EOE115" s="151"/>
      <c r="EOF115" s="151"/>
      <c r="EOG115" s="151"/>
      <c r="EOH115" s="151"/>
      <c r="EOI115" s="151"/>
      <c r="EOJ115" s="151"/>
      <c r="EOK115" s="151"/>
      <c r="EOL115" s="151"/>
      <c r="EOM115" s="151"/>
      <c r="EON115" s="151"/>
      <c r="EOO115" s="151"/>
      <c r="EOP115" s="151"/>
      <c r="EOQ115" s="151"/>
      <c r="EOR115" s="151"/>
      <c r="EOS115" s="151"/>
      <c r="EOT115" s="151"/>
      <c r="EOU115" s="151"/>
      <c r="EOV115" s="151"/>
      <c r="EOW115" s="151"/>
      <c r="EOX115" s="151"/>
      <c r="EOY115" s="151"/>
      <c r="EOZ115" s="151"/>
      <c r="EPA115" s="151"/>
      <c r="EPB115" s="151"/>
      <c r="EPC115" s="151"/>
      <c r="EPD115" s="151"/>
      <c r="EPE115" s="151"/>
      <c r="EPF115" s="151"/>
      <c r="EPG115" s="151"/>
      <c r="EPH115" s="151"/>
      <c r="EPI115" s="151"/>
      <c r="EPJ115" s="151"/>
      <c r="EPK115" s="151"/>
      <c r="EPL115" s="151"/>
      <c r="EPM115" s="151"/>
      <c r="EPN115" s="151"/>
      <c r="EPO115" s="151"/>
      <c r="EPP115" s="151"/>
      <c r="EPQ115" s="151"/>
      <c r="EPR115" s="151"/>
      <c r="EPS115" s="151"/>
      <c r="EPT115" s="151"/>
      <c r="EPU115" s="151"/>
      <c r="EPV115" s="151"/>
      <c r="EPW115" s="151"/>
      <c r="EPX115" s="151"/>
      <c r="EPY115" s="151"/>
      <c r="EPZ115" s="151"/>
      <c r="EQA115" s="151"/>
      <c r="EQB115" s="151"/>
      <c r="EQC115" s="151"/>
      <c r="EQD115" s="151"/>
      <c r="EQE115" s="151"/>
      <c r="EQF115" s="151"/>
      <c r="EQG115" s="151"/>
      <c r="EQH115" s="151"/>
      <c r="EQI115" s="151"/>
      <c r="EQJ115" s="151"/>
      <c r="EQK115" s="151"/>
      <c r="EQL115" s="151"/>
      <c r="EQM115" s="151"/>
      <c r="EQN115" s="151"/>
      <c r="EQO115" s="151"/>
      <c r="EQP115" s="151"/>
      <c r="EQQ115" s="151"/>
      <c r="EQR115" s="151"/>
      <c r="EQS115" s="151"/>
      <c r="EQT115" s="151"/>
      <c r="EQU115" s="151"/>
      <c r="EQV115" s="151"/>
      <c r="EQW115" s="151"/>
      <c r="EQX115" s="151"/>
      <c r="EQY115" s="151"/>
      <c r="EQZ115" s="151"/>
      <c r="ERA115" s="151"/>
      <c r="ERB115" s="151"/>
      <c r="ERC115" s="151"/>
      <c r="ERD115" s="151"/>
      <c r="ERE115" s="151"/>
      <c r="ERF115" s="151"/>
      <c r="ERG115" s="151"/>
      <c r="ERH115" s="151"/>
      <c r="ERI115" s="151"/>
      <c r="ERJ115" s="151"/>
      <c r="ERK115" s="151"/>
      <c r="ERL115" s="151"/>
      <c r="ERM115" s="151"/>
      <c r="ERN115" s="151"/>
      <c r="ERO115" s="151"/>
      <c r="ERP115" s="151"/>
      <c r="ERQ115" s="151"/>
      <c r="ERR115" s="151"/>
      <c r="ERS115" s="151"/>
      <c r="ERT115" s="151"/>
      <c r="ERU115" s="151"/>
      <c r="ERV115" s="151"/>
      <c r="ERW115" s="151"/>
      <c r="ERX115" s="151"/>
      <c r="ERY115" s="151"/>
      <c r="ERZ115" s="151"/>
      <c r="ESA115" s="151"/>
      <c r="ESB115" s="151"/>
      <c r="ESC115" s="151"/>
      <c r="ESD115" s="151"/>
      <c r="ESE115" s="151"/>
      <c r="ESF115" s="151"/>
      <c r="ESG115" s="151"/>
      <c r="ESH115" s="151"/>
      <c r="ESI115" s="151"/>
      <c r="ESJ115" s="151"/>
      <c r="ESK115" s="151"/>
      <c r="ESL115" s="151"/>
      <c r="ESM115" s="151"/>
      <c r="ESN115" s="151"/>
      <c r="ESO115" s="151"/>
      <c r="ESP115" s="151"/>
      <c r="ESQ115" s="151"/>
      <c r="ESR115" s="151"/>
      <c r="ESS115" s="151"/>
      <c r="EST115" s="151"/>
      <c r="ESU115" s="151"/>
      <c r="ESV115" s="151"/>
      <c r="ESW115" s="151"/>
      <c r="ESX115" s="151"/>
      <c r="ESY115" s="151"/>
      <c r="ESZ115" s="151"/>
      <c r="ETA115" s="151"/>
      <c r="ETB115" s="151"/>
      <c r="ETC115" s="151"/>
      <c r="ETD115" s="151"/>
      <c r="ETE115" s="151"/>
      <c r="ETF115" s="151"/>
      <c r="ETG115" s="151"/>
      <c r="ETH115" s="151"/>
      <c r="ETI115" s="151"/>
      <c r="ETJ115" s="151"/>
      <c r="ETK115" s="151"/>
      <c r="ETL115" s="151"/>
      <c r="ETM115" s="151"/>
      <c r="ETN115" s="151"/>
      <c r="ETO115" s="151"/>
      <c r="ETP115" s="151"/>
      <c r="ETQ115" s="151"/>
      <c r="ETR115" s="151"/>
      <c r="ETS115" s="151"/>
      <c r="ETT115" s="151"/>
      <c r="ETU115" s="151"/>
      <c r="ETV115" s="151"/>
      <c r="ETW115" s="151"/>
      <c r="ETX115" s="151"/>
      <c r="ETY115" s="151"/>
      <c r="ETZ115" s="151"/>
      <c r="EUA115" s="151"/>
      <c r="EUB115" s="151"/>
      <c r="EUC115" s="151"/>
      <c r="EUD115" s="151"/>
      <c r="EUE115" s="151"/>
      <c r="EUF115" s="151"/>
      <c r="EUG115" s="151"/>
      <c r="EUH115" s="151"/>
      <c r="EUI115" s="151"/>
      <c r="EUJ115" s="151"/>
      <c r="EUK115" s="151"/>
      <c r="EUL115" s="151"/>
      <c r="EUM115" s="151"/>
      <c r="EUN115" s="151"/>
      <c r="EUO115" s="151"/>
      <c r="EUP115" s="151"/>
      <c r="EUQ115" s="151"/>
      <c r="EUR115" s="151"/>
      <c r="EUS115" s="151"/>
      <c r="EUT115" s="151"/>
      <c r="EUU115" s="151"/>
      <c r="EUV115" s="151"/>
      <c r="EUW115" s="151"/>
      <c r="EUX115" s="151"/>
      <c r="EUY115" s="151"/>
      <c r="EUZ115" s="151"/>
      <c r="EVA115" s="151"/>
      <c r="EVB115" s="151"/>
      <c r="EVC115" s="151"/>
      <c r="EVD115" s="151"/>
      <c r="EVE115" s="151"/>
      <c r="EVF115" s="151"/>
      <c r="EVG115" s="151"/>
      <c r="EVH115" s="151"/>
      <c r="EVI115" s="151"/>
      <c r="EVJ115" s="151"/>
      <c r="EVK115" s="151"/>
      <c r="EVL115" s="151"/>
      <c r="EVM115" s="151"/>
      <c r="EVN115" s="151"/>
      <c r="EVO115" s="151"/>
      <c r="EVP115" s="151"/>
      <c r="EVQ115" s="151"/>
      <c r="EVR115" s="151"/>
      <c r="EVS115" s="151"/>
      <c r="EVT115" s="151"/>
      <c r="EVU115" s="151"/>
      <c r="EVV115" s="151"/>
      <c r="EVW115" s="151"/>
      <c r="EVX115" s="151"/>
      <c r="EVY115" s="151"/>
      <c r="EVZ115" s="151"/>
      <c r="EWA115" s="151"/>
      <c r="EWB115" s="151"/>
      <c r="EWC115" s="151"/>
      <c r="EWD115" s="151"/>
      <c r="EWE115" s="151"/>
      <c r="EWF115" s="151"/>
      <c r="EWG115" s="151"/>
      <c r="EWH115" s="151"/>
      <c r="EWI115" s="151"/>
      <c r="EWJ115" s="151"/>
      <c r="EWK115" s="151"/>
      <c r="EWL115" s="151"/>
      <c r="EWM115" s="151"/>
      <c r="EWN115" s="151"/>
      <c r="EWO115" s="151"/>
      <c r="EWP115" s="151"/>
      <c r="EWQ115" s="151"/>
      <c r="EWR115" s="151"/>
      <c r="EWS115" s="151"/>
      <c r="EWT115" s="151"/>
      <c r="EWU115" s="151"/>
      <c r="EWV115" s="151"/>
      <c r="EWW115" s="151"/>
      <c r="EWX115" s="151"/>
      <c r="EWY115" s="151"/>
      <c r="EWZ115" s="151"/>
      <c r="EXA115" s="151"/>
      <c r="EXB115" s="151"/>
      <c r="EXC115" s="151"/>
      <c r="EXD115" s="151"/>
      <c r="EXE115" s="151"/>
      <c r="EXF115" s="151"/>
      <c r="EXG115" s="151"/>
      <c r="EXH115" s="151"/>
      <c r="EXI115" s="151"/>
      <c r="EXJ115" s="151"/>
      <c r="EXK115" s="151"/>
      <c r="EXL115" s="151"/>
      <c r="EXM115" s="151"/>
      <c r="EXN115" s="151"/>
      <c r="EXO115" s="151"/>
      <c r="EXP115" s="151"/>
      <c r="EXQ115" s="151"/>
      <c r="EXR115" s="151"/>
      <c r="EXS115" s="151"/>
      <c r="EXT115" s="151"/>
      <c r="EXU115" s="151"/>
      <c r="EXV115" s="151"/>
      <c r="EXW115" s="151"/>
      <c r="EXX115" s="151"/>
      <c r="EXY115" s="151"/>
      <c r="EXZ115" s="151"/>
      <c r="EYA115" s="151"/>
      <c r="EYB115" s="151"/>
      <c r="EYC115" s="151"/>
      <c r="EYD115" s="151"/>
      <c r="EYE115" s="151"/>
      <c r="EYF115" s="151"/>
      <c r="EYG115" s="151"/>
      <c r="EYH115" s="151"/>
      <c r="EYI115" s="151"/>
      <c r="EYJ115" s="151"/>
      <c r="EYK115" s="151"/>
      <c r="EYL115" s="151"/>
      <c r="EYM115" s="151"/>
      <c r="EYN115" s="151"/>
      <c r="EYO115" s="151"/>
      <c r="EYP115" s="151"/>
      <c r="EYQ115" s="151"/>
      <c r="EYR115" s="151"/>
      <c r="EYS115" s="151"/>
      <c r="EYT115" s="151"/>
      <c r="EYU115" s="151"/>
      <c r="EYV115" s="151"/>
      <c r="EYW115" s="151"/>
      <c r="EYX115" s="151"/>
      <c r="EYY115" s="151"/>
      <c r="EYZ115" s="151"/>
      <c r="EZA115" s="151"/>
      <c r="EZB115" s="151"/>
      <c r="EZC115" s="151"/>
      <c r="EZD115" s="151"/>
      <c r="EZE115" s="151"/>
      <c r="EZF115" s="151"/>
      <c r="EZG115" s="151"/>
      <c r="EZH115" s="151"/>
      <c r="EZI115" s="151"/>
      <c r="EZJ115" s="151"/>
      <c r="EZK115" s="151"/>
      <c r="EZL115" s="151"/>
      <c r="EZM115" s="151"/>
      <c r="EZN115" s="151"/>
      <c r="EZO115" s="151"/>
      <c r="EZP115" s="151"/>
      <c r="EZQ115" s="151"/>
      <c r="EZR115" s="151"/>
      <c r="EZS115" s="151"/>
      <c r="EZT115" s="151"/>
      <c r="EZU115" s="151"/>
      <c r="EZV115" s="151"/>
      <c r="EZW115" s="151"/>
      <c r="EZX115" s="151"/>
      <c r="EZY115" s="151"/>
      <c r="EZZ115" s="151"/>
      <c r="FAA115" s="151"/>
      <c r="FAB115" s="151"/>
      <c r="FAC115" s="151"/>
      <c r="FAD115" s="151"/>
      <c r="FAE115" s="151"/>
      <c r="FAF115" s="151"/>
      <c r="FAG115" s="151"/>
      <c r="FAH115" s="151"/>
      <c r="FAI115" s="151"/>
      <c r="FAJ115" s="151"/>
      <c r="FAK115" s="151"/>
      <c r="FAL115" s="151"/>
      <c r="FAM115" s="151"/>
      <c r="FAN115" s="151"/>
      <c r="FAO115" s="151"/>
      <c r="FAP115" s="151"/>
      <c r="FAQ115" s="151"/>
      <c r="FAR115" s="151"/>
      <c r="FAS115" s="151"/>
      <c r="FAT115" s="151"/>
      <c r="FAU115" s="151"/>
      <c r="FAV115" s="151"/>
      <c r="FAW115" s="151"/>
      <c r="FAX115" s="151"/>
      <c r="FAY115" s="151"/>
      <c r="FAZ115" s="151"/>
      <c r="FBA115" s="151"/>
      <c r="FBB115" s="151"/>
      <c r="FBC115" s="151"/>
      <c r="FBD115" s="151"/>
      <c r="FBE115" s="151"/>
      <c r="FBF115" s="151"/>
      <c r="FBG115" s="151"/>
      <c r="FBH115" s="151"/>
      <c r="FBI115" s="151"/>
      <c r="FBJ115" s="151"/>
      <c r="FBK115" s="151"/>
      <c r="FBL115" s="151"/>
      <c r="FBM115" s="151"/>
      <c r="FBN115" s="151"/>
      <c r="FBO115" s="151"/>
      <c r="FBP115" s="151"/>
      <c r="FBQ115" s="151"/>
      <c r="FBR115" s="151"/>
      <c r="FBS115" s="151"/>
      <c r="FBT115" s="151"/>
      <c r="FBU115" s="151"/>
      <c r="FBV115" s="151"/>
      <c r="FBW115" s="151"/>
      <c r="FBX115" s="151"/>
      <c r="FBY115" s="151"/>
      <c r="FBZ115" s="151"/>
      <c r="FCA115" s="151"/>
      <c r="FCB115" s="151"/>
      <c r="FCC115" s="151"/>
      <c r="FCD115" s="151"/>
      <c r="FCE115" s="151"/>
      <c r="FCF115" s="151"/>
      <c r="FCG115" s="151"/>
      <c r="FCH115" s="151"/>
      <c r="FCI115" s="151"/>
      <c r="FCJ115" s="151"/>
      <c r="FCK115" s="151"/>
      <c r="FCL115" s="151"/>
      <c r="FCM115" s="151"/>
      <c r="FCN115" s="151"/>
      <c r="FCO115" s="151"/>
      <c r="FCP115" s="151"/>
      <c r="FCQ115" s="151"/>
      <c r="FCR115" s="151"/>
      <c r="FCS115" s="151"/>
      <c r="FCT115" s="151"/>
      <c r="FCU115" s="151"/>
      <c r="FCV115" s="151"/>
      <c r="FCW115" s="151"/>
      <c r="FCX115" s="151"/>
      <c r="FCY115" s="151"/>
      <c r="FCZ115" s="151"/>
      <c r="FDA115" s="151"/>
      <c r="FDB115" s="151"/>
      <c r="FDC115" s="151"/>
      <c r="FDD115" s="151"/>
      <c r="FDE115" s="151"/>
      <c r="FDF115" s="151"/>
      <c r="FDG115" s="151"/>
      <c r="FDH115" s="151"/>
      <c r="FDI115" s="151"/>
      <c r="FDJ115" s="151"/>
      <c r="FDK115" s="151"/>
      <c r="FDL115" s="151"/>
      <c r="FDM115" s="151"/>
      <c r="FDN115" s="151"/>
      <c r="FDO115" s="151"/>
      <c r="FDP115" s="151"/>
      <c r="FDQ115" s="151"/>
      <c r="FDR115" s="151"/>
      <c r="FDS115" s="151"/>
      <c r="FDT115" s="151"/>
      <c r="FDU115" s="151"/>
      <c r="FDV115" s="151"/>
      <c r="FDW115" s="151"/>
      <c r="FDX115" s="151"/>
      <c r="FDY115" s="151"/>
      <c r="FDZ115" s="151"/>
      <c r="FEA115" s="151"/>
      <c r="FEB115" s="151"/>
      <c r="FEC115" s="151"/>
      <c r="FED115" s="151"/>
      <c r="FEE115" s="151"/>
      <c r="FEF115" s="151"/>
      <c r="FEG115" s="151"/>
      <c r="FEH115" s="151"/>
      <c r="FEI115" s="151"/>
      <c r="FEJ115" s="151"/>
      <c r="FEK115" s="151"/>
      <c r="FEL115" s="151"/>
      <c r="FEM115" s="151"/>
      <c r="FEN115" s="151"/>
      <c r="FEO115" s="151"/>
      <c r="FEP115" s="151"/>
      <c r="FEQ115" s="151"/>
      <c r="FER115" s="151"/>
      <c r="FES115" s="151"/>
      <c r="FET115" s="151"/>
      <c r="FEU115" s="151"/>
      <c r="FEV115" s="151"/>
      <c r="FEW115" s="151"/>
      <c r="FEX115" s="151"/>
      <c r="FEY115" s="151"/>
      <c r="FEZ115" s="151"/>
      <c r="FFA115" s="151"/>
      <c r="FFB115" s="151"/>
      <c r="FFC115" s="151"/>
      <c r="FFD115" s="151"/>
      <c r="FFE115" s="151"/>
      <c r="FFF115" s="151"/>
      <c r="FFG115" s="151"/>
      <c r="FFH115" s="151"/>
      <c r="FFI115" s="151"/>
      <c r="FFJ115" s="151"/>
      <c r="FFK115" s="151"/>
      <c r="FFL115" s="151"/>
      <c r="FFM115" s="151"/>
      <c r="FFN115" s="151"/>
      <c r="FFO115" s="151"/>
      <c r="FFP115" s="151"/>
      <c r="FFQ115" s="151"/>
      <c r="FFR115" s="151"/>
      <c r="FFS115" s="151"/>
      <c r="FFT115" s="151"/>
      <c r="FFU115" s="151"/>
      <c r="FFV115" s="151"/>
      <c r="FFW115" s="151"/>
      <c r="FFX115" s="151"/>
      <c r="FFY115" s="151"/>
      <c r="FFZ115" s="151"/>
      <c r="FGA115" s="151"/>
      <c r="FGB115" s="151"/>
      <c r="FGC115" s="151"/>
      <c r="FGD115" s="151"/>
      <c r="FGE115" s="151"/>
      <c r="FGF115" s="151"/>
      <c r="FGG115" s="151"/>
      <c r="FGH115" s="151"/>
      <c r="FGI115" s="151"/>
      <c r="FGJ115" s="151"/>
      <c r="FGK115" s="151"/>
      <c r="FGL115" s="151"/>
      <c r="FGM115" s="151"/>
      <c r="FGN115" s="151"/>
      <c r="FGO115" s="151"/>
      <c r="FGP115" s="151"/>
      <c r="FGQ115" s="151"/>
      <c r="FGR115" s="151"/>
      <c r="FGS115" s="151"/>
      <c r="FGT115" s="151"/>
      <c r="FGU115" s="151"/>
      <c r="FGV115" s="151"/>
      <c r="FGW115" s="151"/>
      <c r="FGX115" s="151"/>
      <c r="FGY115" s="151"/>
      <c r="FGZ115" s="151"/>
      <c r="FHA115" s="151"/>
      <c r="FHB115" s="151"/>
      <c r="FHC115" s="151"/>
      <c r="FHD115" s="151"/>
      <c r="FHE115" s="151"/>
      <c r="FHF115" s="151"/>
      <c r="FHG115" s="151"/>
      <c r="FHH115" s="151"/>
      <c r="FHI115" s="151"/>
      <c r="FHJ115" s="151"/>
      <c r="FHK115" s="151"/>
      <c r="FHL115" s="151"/>
      <c r="FHM115" s="151"/>
      <c r="FHN115" s="151"/>
      <c r="FHO115" s="151"/>
      <c r="FHP115" s="151"/>
      <c r="FHQ115" s="151"/>
      <c r="FHR115" s="151"/>
      <c r="FHS115" s="151"/>
      <c r="FHT115" s="151"/>
      <c r="FHU115" s="151"/>
      <c r="FHV115" s="151"/>
      <c r="FHW115" s="151"/>
      <c r="FHX115" s="151"/>
      <c r="FHY115" s="151"/>
      <c r="FHZ115" s="151"/>
      <c r="FIA115" s="151"/>
      <c r="FIB115" s="151"/>
      <c r="FIC115" s="151"/>
      <c r="FID115" s="151"/>
      <c r="FIE115" s="151"/>
      <c r="FIF115" s="151"/>
      <c r="FIG115" s="151"/>
      <c r="FIH115" s="151"/>
      <c r="FII115" s="151"/>
      <c r="FIJ115" s="151"/>
      <c r="FIK115" s="151"/>
      <c r="FIL115" s="151"/>
      <c r="FIM115" s="151"/>
      <c r="FIN115" s="151"/>
      <c r="FIO115" s="151"/>
      <c r="FIP115" s="151"/>
      <c r="FIQ115" s="151"/>
      <c r="FIR115" s="151"/>
      <c r="FIS115" s="151"/>
      <c r="FIT115" s="151"/>
      <c r="FIU115" s="151"/>
      <c r="FIV115" s="151"/>
      <c r="FIW115" s="151"/>
      <c r="FIX115" s="151"/>
      <c r="FIY115" s="151"/>
      <c r="FIZ115" s="151"/>
      <c r="FJA115" s="151"/>
      <c r="FJB115" s="151"/>
      <c r="FJC115" s="151"/>
      <c r="FJD115" s="151"/>
      <c r="FJE115" s="151"/>
      <c r="FJF115" s="151"/>
      <c r="FJG115" s="151"/>
      <c r="FJH115" s="151"/>
      <c r="FJI115" s="151"/>
      <c r="FJJ115" s="151"/>
      <c r="FJK115" s="151"/>
      <c r="FJL115" s="151"/>
      <c r="FJM115" s="151"/>
      <c r="FJN115" s="151"/>
      <c r="FJO115" s="151"/>
      <c r="FJP115" s="151"/>
      <c r="FJQ115" s="151"/>
      <c r="FJR115" s="151"/>
      <c r="FJS115" s="151"/>
      <c r="FJT115" s="151"/>
      <c r="FJU115" s="151"/>
      <c r="FJV115" s="151"/>
      <c r="FJW115" s="151"/>
      <c r="FJX115" s="151"/>
      <c r="FJY115" s="151"/>
      <c r="FJZ115" s="151"/>
      <c r="FKA115" s="151"/>
      <c r="FKB115" s="151"/>
      <c r="FKC115" s="151"/>
      <c r="FKD115" s="151"/>
      <c r="FKE115" s="151"/>
      <c r="FKF115" s="151"/>
      <c r="FKG115" s="151"/>
      <c r="FKH115" s="151"/>
      <c r="FKI115" s="151"/>
      <c r="FKJ115" s="151"/>
      <c r="FKK115" s="151"/>
      <c r="FKL115" s="151"/>
      <c r="FKM115" s="151"/>
      <c r="FKN115" s="151"/>
      <c r="FKO115" s="151"/>
      <c r="FKP115" s="151"/>
      <c r="FKQ115" s="151"/>
      <c r="FKR115" s="151"/>
      <c r="FKS115" s="151"/>
      <c r="FKT115" s="151"/>
      <c r="FKU115" s="151"/>
      <c r="FKV115" s="151"/>
      <c r="FKW115" s="151"/>
      <c r="FKX115" s="151"/>
      <c r="FKY115" s="151"/>
      <c r="FKZ115" s="151"/>
      <c r="FLA115" s="151"/>
      <c r="FLB115" s="151"/>
      <c r="FLC115" s="151"/>
      <c r="FLD115" s="151"/>
      <c r="FLE115" s="151"/>
      <c r="FLF115" s="151"/>
      <c r="FLG115" s="151"/>
      <c r="FLH115" s="151"/>
      <c r="FLI115" s="151"/>
      <c r="FLJ115" s="151"/>
      <c r="FLK115" s="151"/>
      <c r="FLL115" s="151"/>
      <c r="FLM115" s="151"/>
      <c r="FLN115" s="151"/>
      <c r="FLO115" s="151"/>
      <c r="FLP115" s="151"/>
      <c r="FLQ115" s="151"/>
      <c r="FLR115" s="151"/>
      <c r="FLS115" s="151"/>
      <c r="FLT115" s="151"/>
      <c r="FLU115" s="151"/>
      <c r="FLV115" s="151"/>
      <c r="FLW115" s="151"/>
      <c r="FLX115" s="151"/>
      <c r="FLY115" s="151"/>
      <c r="FLZ115" s="151"/>
      <c r="FMA115" s="151"/>
      <c r="FMB115" s="151"/>
      <c r="FMC115" s="151"/>
      <c r="FMD115" s="151"/>
      <c r="FME115" s="151"/>
      <c r="FMF115" s="151"/>
      <c r="FMG115" s="151"/>
      <c r="FMH115" s="151"/>
      <c r="FMI115" s="151"/>
      <c r="FMJ115" s="151"/>
      <c r="FMK115" s="151"/>
      <c r="FML115" s="151"/>
      <c r="FMM115" s="151"/>
      <c r="FMN115" s="151"/>
      <c r="FMO115" s="151"/>
      <c r="FMP115" s="151"/>
      <c r="FMQ115" s="151"/>
      <c r="FMR115" s="151"/>
      <c r="FMS115" s="151"/>
      <c r="FMT115" s="151"/>
      <c r="FMU115" s="151"/>
      <c r="FMV115" s="151"/>
      <c r="FMW115" s="151"/>
      <c r="FMX115" s="151"/>
      <c r="FMY115" s="151"/>
      <c r="FMZ115" s="151"/>
      <c r="FNA115" s="151"/>
      <c r="FNB115" s="151"/>
      <c r="FNC115" s="151"/>
      <c r="FND115" s="151"/>
      <c r="FNE115" s="151"/>
      <c r="FNF115" s="151"/>
      <c r="FNG115" s="151"/>
      <c r="FNH115" s="151"/>
      <c r="FNI115" s="151"/>
      <c r="FNJ115" s="151"/>
      <c r="FNK115" s="151"/>
      <c r="FNL115" s="151"/>
      <c r="FNM115" s="151"/>
      <c r="FNN115" s="151"/>
      <c r="FNO115" s="151"/>
      <c r="FNP115" s="151"/>
      <c r="FNQ115" s="151"/>
      <c r="FNR115" s="151"/>
      <c r="FNS115" s="151"/>
      <c r="FNT115" s="151"/>
      <c r="FNU115" s="151"/>
      <c r="FNV115" s="151"/>
      <c r="FNW115" s="151"/>
      <c r="FNX115" s="151"/>
      <c r="FNY115" s="151"/>
      <c r="FNZ115" s="151"/>
      <c r="FOA115" s="151"/>
      <c r="FOB115" s="151"/>
      <c r="FOC115" s="151"/>
      <c r="FOD115" s="151"/>
      <c r="FOE115" s="151"/>
      <c r="FOF115" s="151"/>
      <c r="FOG115" s="151"/>
      <c r="FOH115" s="151"/>
      <c r="FOI115" s="151"/>
      <c r="FOJ115" s="151"/>
      <c r="FOK115" s="151"/>
      <c r="FOL115" s="151"/>
      <c r="FOM115" s="151"/>
      <c r="FON115" s="151"/>
      <c r="FOO115" s="151"/>
      <c r="FOP115" s="151"/>
      <c r="FOQ115" s="151"/>
      <c r="FOR115" s="151"/>
      <c r="FOS115" s="151"/>
      <c r="FOT115" s="151"/>
      <c r="FOU115" s="151"/>
      <c r="FOV115" s="151"/>
      <c r="FOW115" s="151"/>
      <c r="FOX115" s="151"/>
      <c r="FOY115" s="151"/>
      <c r="FOZ115" s="151"/>
      <c r="FPA115" s="151"/>
      <c r="FPB115" s="151"/>
      <c r="FPC115" s="151"/>
      <c r="FPD115" s="151"/>
      <c r="FPE115" s="151"/>
      <c r="FPF115" s="151"/>
      <c r="FPG115" s="151"/>
      <c r="FPH115" s="151"/>
      <c r="FPI115" s="151"/>
      <c r="FPJ115" s="151"/>
      <c r="FPK115" s="151"/>
      <c r="FPL115" s="151"/>
      <c r="FPM115" s="151"/>
      <c r="FPN115" s="151"/>
      <c r="FPO115" s="151"/>
      <c r="FPP115" s="151"/>
      <c r="FPQ115" s="151"/>
      <c r="FPR115" s="151"/>
      <c r="FPS115" s="151"/>
      <c r="FPT115" s="151"/>
      <c r="FPU115" s="151"/>
      <c r="FPV115" s="151"/>
      <c r="FPW115" s="151"/>
      <c r="FPX115" s="151"/>
      <c r="FPY115" s="151"/>
      <c r="FPZ115" s="151"/>
      <c r="FQA115" s="151"/>
      <c r="FQB115" s="151"/>
      <c r="FQC115" s="151"/>
      <c r="FQD115" s="151"/>
      <c r="FQE115" s="151"/>
      <c r="FQF115" s="151"/>
      <c r="FQG115" s="151"/>
      <c r="FQH115" s="151"/>
      <c r="FQI115" s="151"/>
      <c r="FQJ115" s="151"/>
      <c r="FQK115" s="151"/>
      <c r="FQL115" s="151"/>
      <c r="FQM115" s="151"/>
      <c r="FQN115" s="151"/>
      <c r="FQO115" s="151"/>
      <c r="FQP115" s="151"/>
      <c r="FQQ115" s="151"/>
      <c r="FQR115" s="151"/>
      <c r="FQS115" s="151"/>
      <c r="FQT115" s="151"/>
      <c r="FQU115" s="151"/>
      <c r="FQV115" s="151"/>
      <c r="FQW115" s="151"/>
      <c r="FQX115" s="151"/>
      <c r="FQY115" s="151"/>
      <c r="FQZ115" s="151"/>
      <c r="FRA115" s="151"/>
      <c r="FRB115" s="151"/>
      <c r="FRC115" s="151"/>
      <c r="FRD115" s="151"/>
      <c r="FRE115" s="151"/>
      <c r="FRF115" s="151"/>
      <c r="FRG115" s="151"/>
      <c r="FRH115" s="151"/>
      <c r="FRI115" s="151"/>
      <c r="FRJ115" s="151"/>
      <c r="FRK115" s="151"/>
      <c r="FRL115" s="151"/>
      <c r="FRM115" s="151"/>
      <c r="FRN115" s="151"/>
      <c r="FRO115" s="151"/>
      <c r="FRP115" s="151"/>
      <c r="FRQ115" s="151"/>
      <c r="FRR115" s="151"/>
      <c r="FRS115" s="151"/>
      <c r="FRT115" s="151"/>
      <c r="FRU115" s="151"/>
      <c r="FRV115" s="151"/>
      <c r="FRW115" s="151"/>
      <c r="FRX115" s="151"/>
      <c r="FRY115" s="151"/>
      <c r="FRZ115" s="151"/>
      <c r="FSA115" s="151"/>
      <c r="FSB115" s="151"/>
      <c r="FSC115" s="151"/>
      <c r="FSD115" s="151"/>
      <c r="FSE115" s="151"/>
      <c r="FSF115" s="151"/>
      <c r="FSG115" s="151"/>
      <c r="FSH115" s="151"/>
      <c r="FSI115" s="151"/>
      <c r="FSJ115" s="151"/>
      <c r="FSK115" s="151"/>
      <c r="FSL115" s="151"/>
      <c r="FSM115" s="151"/>
      <c r="FSN115" s="151"/>
      <c r="FSO115" s="151"/>
      <c r="FSP115" s="151"/>
      <c r="FSQ115" s="151"/>
      <c r="FSR115" s="151"/>
      <c r="FSS115" s="151"/>
      <c r="FST115" s="151"/>
      <c r="FSU115" s="151"/>
      <c r="FSV115" s="151"/>
      <c r="FSW115" s="151"/>
      <c r="FSX115" s="151"/>
      <c r="FSY115" s="151"/>
      <c r="FSZ115" s="151"/>
      <c r="FTA115" s="151"/>
      <c r="FTB115" s="151"/>
      <c r="FTC115" s="151"/>
      <c r="FTD115" s="151"/>
      <c r="FTE115" s="151"/>
      <c r="FTF115" s="151"/>
      <c r="FTG115" s="151"/>
      <c r="FTH115" s="151"/>
      <c r="FTI115" s="151"/>
      <c r="FTJ115" s="151"/>
      <c r="FTK115" s="151"/>
      <c r="FTL115" s="151"/>
      <c r="FTM115" s="151"/>
      <c r="FTN115" s="151"/>
      <c r="FTO115" s="151"/>
      <c r="FTP115" s="151"/>
      <c r="FTQ115" s="151"/>
      <c r="FTR115" s="151"/>
      <c r="FTS115" s="151"/>
      <c r="FTT115" s="151"/>
      <c r="FTU115" s="151"/>
      <c r="FTV115" s="151"/>
      <c r="FTW115" s="151"/>
      <c r="FTX115" s="151"/>
      <c r="FTY115" s="151"/>
      <c r="FTZ115" s="151"/>
      <c r="FUA115" s="151"/>
      <c r="FUB115" s="151"/>
      <c r="FUC115" s="151"/>
      <c r="FUD115" s="151"/>
      <c r="FUE115" s="151"/>
      <c r="FUF115" s="151"/>
      <c r="FUG115" s="151"/>
      <c r="FUH115" s="151"/>
      <c r="FUI115" s="151"/>
      <c r="FUJ115" s="151"/>
      <c r="FUK115" s="151"/>
      <c r="FUL115" s="151"/>
      <c r="FUM115" s="151"/>
      <c r="FUN115" s="151"/>
      <c r="FUO115" s="151"/>
      <c r="FUP115" s="151"/>
      <c r="FUQ115" s="151"/>
      <c r="FUR115" s="151"/>
      <c r="FUS115" s="151"/>
      <c r="FUT115" s="151"/>
      <c r="FUU115" s="151"/>
      <c r="FUV115" s="151"/>
      <c r="FUW115" s="151"/>
      <c r="FUX115" s="151"/>
      <c r="FUY115" s="151"/>
      <c r="FUZ115" s="151"/>
      <c r="FVA115" s="151"/>
      <c r="FVB115" s="151"/>
      <c r="FVC115" s="151"/>
      <c r="FVD115" s="151"/>
      <c r="FVE115" s="151"/>
      <c r="FVF115" s="151"/>
      <c r="FVG115" s="151"/>
      <c r="FVH115" s="151"/>
      <c r="FVI115" s="151"/>
      <c r="FVJ115" s="151"/>
      <c r="FVK115" s="151"/>
      <c r="FVL115" s="151"/>
      <c r="FVM115" s="151"/>
      <c r="FVN115" s="151"/>
      <c r="FVO115" s="151"/>
      <c r="FVP115" s="151"/>
      <c r="FVQ115" s="151"/>
      <c r="FVR115" s="151"/>
      <c r="FVS115" s="151"/>
      <c r="FVT115" s="151"/>
      <c r="FVU115" s="151"/>
      <c r="FVV115" s="151"/>
      <c r="FVW115" s="151"/>
      <c r="FVX115" s="151"/>
      <c r="FVY115" s="151"/>
      <c r="FVZ115" s="151"/>
      <c r="FWA115" s="151"/>
      <c r="FWB115" s="151"/>
      <c r="FWC115" s="151"/>
      <c r="FWD115" s="151"/>
      <c r="FWE115" s="151"/>
      <c r="FWF115" s="151"/>
      <c r="FWG115" s="151"/>
      <c r="FWH115" s="151"/>
      <c r="FWI115" s="151"/>
      <c r="FWJ115" s="151"/>
      <c r="FWK115" s="151"/>
      <c r="FWL115" s="151"/>
      <c r="FWM115" s="151"/>
      <c r="FWN115" s="151"/>
      <c r="FWO115" s="151"/>
      <c r="FWP115" s="151"/>
      <c r="FWQ115" s="151"/>
      <c r="FWR115" s="151"/>
      <c r="FWS115" s="151"/>
      <c r="FWT115" s="151"/>
      <c r="FWU115" s="151"/>
      <c r="FWV115" s="151"/>
      <c r="FWW115" s="151"/>
      <c r="FWX115" s="151"/>
      <c r="FWY115" s="151"/>
      <c r="FWZ115" s="151"/>
      <c r="FXA115" s="151"/>
      <c r="FXB115" s="151"/>
      <c r="FXC115" s="151"/>
      <c r="FXD115" s="151"/>
      <c r="FXE115" s="151"/>
      <c r="FXF115" s="151"/>
      <c r="FXG115" s="151"/>
      <c r="FXH115" s="151"/>
      <c r="FXI115" s="151"/>
      <c r="FXJ115" s="151"/>
      <c r="FXK115" s="151"/>
      <c r="FXL115" s="151"/>
      <c r="FXM115" s="151"/>
      <c r="FXN115" s="151"/>
      <c r="FXO115" s="151"/>
      <c r="FXP115" s="151"/>
      <c r="FXQ115" s="151"/>
      <c r="FXR115" s="151"/>
      <c r="FXS115" s="151"/>
      <c r="FXT115" s="151"/>
      <c r="FXU115" s="151"/>
      <c r="FXV115" s="151"/>
      <c r="FXW115" s="151"/>
      <c r="FXX115" s="151"/>
      <c r="FXY115" s="151"/>
      <c r="FXZ115" s="151"/>
      <c r="FYA115" s="151"/>
      <c r="FYB115" s="151"/>
      <c r="FYC115" s="151"/>
      <c r="FYD115" s="151"/>
      <c r="FYE115" s="151"/>
      <c r="FYF115" s="151"/>
      <c r="FYG115" s="151"/>
      <c r="FYH115" s="151"/>
      <c r="FYI115" s="151"/>
      <c r="FYJ115" s="151"/>
      <c r="FYK115" s="151"/>
      <c r="FYL115" s="151"/>
      <c r="FYM115" s="151"/>
      <c r="FYN115" s="151"/>
      <c r="FYO115" s="151"/>
      <c r="FYP115" s="151"/>
      <c r="FYQ115" s="151"/>
      <c r="FYR115" s="151"/>
      <c r="FYS115" s="151"/>
      <c r="FYT115" s="151"/>
      <c r="FYU115" s="151"/>
      <c r="FYV115" s="151"/>
      <c r="FYW115" s="151"/>
      <c r="FYX115" s="151"/>
      <c r="FYY115" s="151"/>
      <c r="FYZ115" s="151"/>
      <c r="FZA115" s="151"/>
      <c r="FZB115" s="151"/>
      <c r="FZC115" s="151"/>
      <c r="FZD115" s="151"/>
      <c r="FZE115" s="151"/>
      <c r="FZF115" s="151"/>
      <c r="FZG115" s="151"/>
      <c r="FZH115" s="151"/>
      <c r="FZI115" s="151"/>
      <c r="FZJ115" s="151"/>
      <c r="FZK115" s="151"/>
      <c r="FZL115" s="151"/>
      <c r="FZM115" s="151"/>
      <c r="FZN115" s="151"/>
      <c r="FZO115" s="151"/>
      <c r="FZP115" s="151"/>
      <c r="FZQ115" s="151"/>
      <c r="FZR115" s="151"/>
      <c r="FZS115" s="151"/>
      <c r="FZT115" s="151"/>
      <c r="FZU115" s="151"/>
      <c r="FZV115" s="151"/>
      <c r="FZW115" s="151"/>
      <c r="FZX115" s="151"/>
      <c r="FZY115" s="151"/>
      <c r="FZZ115" s="151"/>
      <c r="GAA115" s="151"/>
      <c r="GAB115" s="151"/>
      <c r="GAC115" s="151"/>
      <c r="GAD115" s="151"/>
      <c r="GAE115" s="151"/>
      <c r="GAF115" s="151"/>
      <c r="GAG115" s="151"/>
      <c r="GAH115" s="151"/>
      <c r="GAI115" s="151"/>
      <c r="GAJ115" s="151"/>
      <c r="GAK115" s="151"/>
      <c r="GAL115" s="151"/>
      <c r="GAM115" s="151"/>
      <c r="GAN115" s="151"/>
      <c r="GAO115" s="151"/>
      <c r="GAP115" s="151"/>
      <c r="GAQ115" s="151"/>
      <c r="GAR115" s="151"/>
      <c r="GAS115" s="151"/>
      <c r="GAT115" s="151"/>
      <c r="GAU115" s="151"/>
      <c r="GAV115" s="151"/>
      <c r="GAW115" s="151"/>
      <c r="GAX115" s="151"/>
      <c r="GAY115" s="151"/>
      <c r="GAZ115" s="151"/>
      <c r="GBA115" s="151"/>
      <c r="GBB115" s="151"/>
      <c r="GBC115" s="151"/>
      <c r="GBD115" s="151"/>
      <c r="GBE115" s="151"/>
      <c r="GBF115" s="151"/>
      <c r="GBG115" s="151"/>
      <c r="GBH115" s="151"/>
      <c r="GBI115" s="151"/>
      <c r="GBJ115" s="151"/>
      <c r="GBK115" s="151"/>
      <c r="GBL115" s="151"/>
      <c r="GBM115" s="151"/>
      <c r="GBN115" s="151"/>
      <c r="GBO115" s="151"/>
      <c r="GBP115" s="151"/>
      <c r="GBQ115" s="151"/>
      <c r="GBR115" s="151"/>
      <c r="GBS115" s="151"/>
      <c r="GBT115" s="151"/>
      <c r="GBU115" s="151"/>
      <c r="GBV115" s="151"/>
      <c r="GBW115" s="151"/>
      <c r="GBX115" s="151"/>
      <c r="GBY115" s="151"/>
      <c r="GBZ115" s="151"/>
      <c r="GCA115" s="151"/>
      <c r="GCB115" s="151"/>
      <c r="GCC115" s="151"/>
      <c r="GCD115" s="151"/>
      <c r="GCE115" s="151"/>
      <c r="GCF115" s="151"/>
      <c r="GCG115" s="151"/>
      <c r="GCH115" s="151"/>
      <c r="GCI115" s="151"/>
      <c r="GCJ115" s="151"/>
      <c r="GCK115" s="151"/>
      <c r="GCL115" s="151"/>
      <c r="GCM115" s="151"/>
      <c r="GCN115" s="151"/>
      <c r="GCO115" s="151"/>
      <c r="GCP115" s="151"/>
      <c r="GCQ115" s="151"/>
      <c r="GCR115" s="151"/>
      <c r="GCS115" s="151"/>
      <c r="GCT115" s="151"/>
      <c r="GCU115" s="151"/>
      <c r="GCV115" s="151"/>
      <c r="GCW115" s="151"/>
      <c r="GCX115" s="151"/>
      <c r="GCY115" s="151"/>
      <c r="GCZ115" s="151"/>
      <c r="GDA115" s="151"/>
      <c r="GDB115" s="151"/>
      <c r="GDC115" s="151"/>
      <c r="GDD115" s="151"/>
      <c r="GDE115" s="151"/>
      <c r="GDF115" s="151"/>
      <c r="GDG115" s="151"/>
      <c r="GDH115" s="151"/>
      <c r="GDI115" s="151"/>
      <c r="GDJ115" s="151"/>
      <c r="GDK115" s="151"/>
      <c r="GDL115" s="151"/>
      <c r="GDM115" s="151"/>
      <c r="GDN115" s="151"/>
      <c r="GDO115" s="151"/>
      <c r="GDP115" s="151"/>
      <c r="GDQ115" s="151"/>
      <c r="GDR115" s="151"/>
      <c r="GDS115" s="151"/>
      <c r="GDT115" s="151"/>
      <c r="GDU115" s="151"/>
      <c r="GDV115" s="151"/>
      <c r="GDW115" s="151"/>
      <c r="GDX115" s="151"/>
      <c r="GDY115" s="151"/>
      <c r="GDZ115" s="151"/>
      <c r="GEA115" s="151"/>
      <c r="GEB115" s="151"/>
      <c r="GEC115" s="151"/>
      <c r="GED115" s="151"/>
      <c r="GEE115" s="151"/>
      <c r="GEF115" s="151"/>
      <c r="GEG115" s="151"/>
      <c r="GEH115" s="151"/>
      <c r="GEI115" s="151"/>
      <c r="GEJ115" s="151"/>
      <c r="GEK115" s="151"/>
      <c r="GEL115" s="151"/>
      <c r="GEM115" s="151"/>
      <c r="GEN115" s="151"/>
      <c r="GEO115" s="151"/>
      <c r="GEP115" s="151"/>
      <c r="GEQ115" s="151"/>
      <c r="GER115" s="151"/>
      <c r="GES115" s="151"/>
      <c r="GET115" s="151"/>
      <c r="GEU115" s="151"/>
      <c r="GEV115" s="151"/>
      <c r="GEW115" s="151"/>
      <c r="GEX115" s="151"/>
      <c r="GEY115" s="151"/>
      <c r="GEZ115" s="151"/>
      <c r="GFA115" s="151"/>
      <c r="GFB115" s="151"/>
      <c r="GFC115" s="151"/>
      <c r="GFD115" s="151"/>
      <c r="GFE115" s="151"/>
      <c r="GFF115" s="151"/>
      <c r="GFG115" s="151"/>
      <c r="GFH115" s="151"/>
      <c r="GFI115" s="151"/>
      <c r="GFJ115" s="151"/>
      <c r="GFK115" s="151"/>
      <c r="GFL115" s="151"/>
      <c r="GFM115" s="151"/>
      <c r="GFN115" s="151"/>
      <c r="GFO115" s="151"/>
      <c r="GFP115" s="151"/>
      <c r="GFQ115" s="151"/>
      <c r="GFR115" s="151"/>
      <c r="GFS115" s="151"/>
      <c r="GFT115" s="151"/>
      <c r="GFU115" s="151"/>
      <c r="GFV115" s="151"/>
      <c r="GFW115" s="151"/>
      <c r="GFX115" s="151"/>
      <c r="GFY115" s="151"/>
      <c r="GFZ115" s="151"/>
      <c r="GGA115" s="151"/>
      <c r="GGB115" s="151"/>
      <c r="GGC115" s="151"/>
      <c r="GGD115" s="151"/>
      <c r="GGE115" s="151"/>
      <c r="GGF115" s="151"/>
      <c r="GGG115" s="151"/>
      <c r="GGH115" s="151"/>
      <c r="GGI115" s="151"/>
      <c r="GGJ115" s="151"/>
      <c r="GGK115" s="151"/>
      <c r="GGL115" s="151"/>
      <c r="GGM115" s="151"/>
      <c r="GGN115" s="151"/>
      <c r="GGO115" s="151"/>
      <c r="GGP115" s="151"/>
      <c r="GGQ115" s="151"/>
      <c r="GGR115" s="151"/>
      <c r="GGS115" s="151"/>
      <c r="GGT115" s="151"/>
      <c r="GGU115" s="151"/>
      <c r="GGV115" s="151"/>
      <c r="GGW115" s="151"/>
      <c r="GGX115" s="151"/>
      <c r="GGY115" s="151"/>
      <c r="GGZ115" s="151"/>
      <c r="GHA115" s="151"/>
      <c r="GHB115" s="151"/>
      <c r="GHC115" s="151"/>
      <c r="GHD115" s="151"/>
      <c r="GHE115" s="151"/>
      <c r="GHF115" s="151"/>
      <c r="GHG115" s="151"/>
      <c r="GHH115" s="151"/>
      <c r="GHI115" s="151"/>
      <c r="GHJ115" s="151"/>
      <c r="GHK115" s="151"/>
      <c r="GHL115" s="151"/>
      <c r="GHM115" s="151"/>
      <c r="GHN115" s="151"/>
      <c r="GHO115" s="151"/>
      <c r="GHP115" s="151"/>
      <c r="GHQ115" s="151"/>
      <c r="GHR115" s="151"/>
      <c r="GHS115" s="151"/>
      <c r="GHT115" s="151"/>
      <c r="GHU115" s="151"/>
      <c r="GHV115" s="151"/>
      <c r="GHW115" s="151"/>
      <c r="GHX115" s="151"/>
      <c r="GHY115" s="151"/>
      <c r="GHZ115" s="151"/>
      <c r="GIA115" s="151"/>
      <c r="GIB115" s="151"/>
      <c r="GIC115" s="151"/>
      <c r="GID115" s="151"/>
      <c r="GIE115" s="151"/>
      <c r="GIF115" s="151"/>
      <c r="GIG115" s="151"/>
      <c r="GIH115" s="151"/>
      <c r="GII115" s="151"/>
      <c r="GIJ115" s="151"/>
      <c r="GIK115" s="151"/>
      <c r="GIL115" s="151"/>
      <c r="GIM115" s="151"/>
      <c r="GIN115" s="151"/>
      <c r="GIO115" s="151"/>
      <c r="GIP115" s="151"/>
      <c r="GIQ115" s="151"/>
      <c r="GIR115" s="151"/>
      <c r="GIS115" s="151"/>
      <c r="GIT115" s="151"/>
      <c r="GIU115" s="151"/>
      <c r="GIV115" s="151"/>
      <c r="GIW115" s="151"/>
      <c r="GIX115" s="151"/>
      <c r="GIY115" s="151"/>
      <c r="GIZ115" s="151"/>
      <c r="GJA115" s="151"/>
      <c r="GJB115" s="151"/>
      <c r="GJC115" s="151"/>
      <c r="GJD115" s="151"/>
      <c r="GJE115" s="151"/>
      <c r="GJF115" s="151"/>
      <c r="GJG115" s="151"/>
      <c r="GJH115" s="151"/>
      <c r="GJI115" s="151"/>
      <c r="GJJ115" s="151"/>
      <c r="GJK115" s="151"/>
      <c r="GJL115" s="151"/>
      <c r="GJM115" s="151"/>
      <c r="GJN115" s="151"/>
      <c r="GJO115" s="151"/>
      <c r="GJP115" s="151"/>
      <c r="GJQ115" s="151"/>
      <c r="GJR115" s="151"/>
      <c r="GJS115" s="151"/>
      <c r="GJT115" s="151"/>
      <c r="GJU115" s="151"/>
      <c r="GJV115" s="151"/>
      <c r="GJW115" s="151"/>
      <c r="GJX115" s="151"/>
      <c r="GJY115" s="151"/>
      <c r="GJZ115" s="151"/>
      <c r="GKA115" s="151"/>
      <c r="GKB115" s="151"/>
      <c r="GKC115" s="151"/>
      <c r="GKD115" s="151"/>
      <c r="GKE115" s="151"/>
      <c r="GKF115" s="151"/>
      <c r="GKG115" s="151"/>
      <c r="GKH115" s="151"/>
      <c r="GKI115" s="151"/>
      <c r="GKJ115" s="151"/>
      <c r="GKK115" s="151"/>
      <c r="GKL115" s="151"/>
      <c r="GKM115" s="151"/>
      <c r="GKN115" s="151"/>
      <c r="GKO115" s="151"/>
      <c r="GKP115" s="151"/>
      <c r="GKQ115" s="151"/>
      <c r="GKR115" s="151"/>
      <c r="GKS115" s="151"/>
      <c r="GKT115" s="151"/>
      <c r="GKU115" s="151"/>
      <c r="GKV115" s="151"/>
      <c r="GKW115" s="151"/>
      <c r="GKX115" s="151"/>
      <c r="GKY115" s="151"/>
      <c r="GKZ115" s="151"/>
      <c r="GLA115" s="151"/>
      <c r="GLB115" s="151"/>
      <c r="GLC115" s="151"/>
      <c r="GLD115" s="151"/>
      <c r="GLE115" s="151"/>
      <c r="GLF115" s="151"/>
      <c r="GLG115" s="151"/>
      <c r="GLH115" s="151"/>
      <c r="GLI115" s="151"/>
      <c r="GLJ115" s="151"/>
      <c r="GLK115" s="151"/>
      <c r="GLL115" s="151"/>
      <c r="GLM115" s="151"/>
      <c r="GLN115" s="151"/>
      <c r="GLO115" s="151"/>
      <c r="GLP115" s="151"/>
      <c r="GLQ115" s="151"/>
      <c r="GLR115" s="151"/>
      <c r="GLS115" s="151"/>
      <c r="GLT115" s="151"/>
      <c r="GLU115" s="151"/>
      <c r="GLV115" s="151"/>
      <c r="GLW115" s="151"/>
      <c r="GLX115" s="151"/>
      <c r="GLY115" s="151"/>
      <c r="GLZ115" s="151"/>
      <c r="GMA115" s="151"/>
      <c r="GMB115" s="151"/>
      <c r="GMC115" s="151"/>
      <c r="GMD115" s="151"/>
      <c r="GME115" s="151"/>
      <c r="GMF115" s="151"/>
      <c r="GMG115" s="151"/>
      <c r="GMH115" s="151"/>
      <c r="GMI115" s="151"/>
      <c r="GMJ115" s="151"/>
      <c r="GMK115" s="151"/>
      <c r="GML115" s="151"/>
      <c r="GMM115" s="151"/>
      <c r="GMN115" s="151"/>
      <c r="GMO115" s="151"/>
      <c r="GMP115" s="151"/>
      <c r="GMQ115" s="151"/>
      <c r="GMR115" s="151"/>
      <c r="GMS115" s="151"/>
      <c r="GMT115" s="151"/>
      <c r="GMU115" s="151"/>
      <c r="GMV115" s="151"/>
      <c r="GMW115" s="151"/>
      <c r="GMX115" s="151"/>
      <c r="GMY115" s="151"/>
      <c r="GMZ115" s="151"/>
      <c r="GNA115" s="151"/>
      <c r="GNB115" s="151"/>
      <c r="GNC115" s="151"/>
      <c r="GND115" s="151"/>
      <c r="GNE115" s="151"/>
      <c r="GNF115" s="151"/>
      <c r="GNG115" s="151"/>
      <c r="GNH115" s="151"/>
      <c r="GNI115" s="151"/>
      <c r="GNJ115" s="151"/>
      <c r="GNK115" s="151"/>
      <c r="GNL115" s="151"/>
      <c r="GNM115" s="151"/>
      <c r="GNN115" s="151"/>
      <c r="GNO115" s="151"/>
      <c r="GNP115" s="151"/>
      <c r="GNQ115" s="151"/>
      <c r="GNR115" s="151"/>
      <c r="GNS115" s="151"/>
      <c r="GNT115" s="151"/>
      <c r="GNU115" s="151"/>
      <c r="GNV115" s="151"/>
      <c r="GNW115" s="151"/>
      <c r="GNX115" s="151"/>
      <c r="GNY115" s="151"/>
      <c r="GNZ115" s="151"/>
      <c r="GOA115" s="151"/>
      <c r="GOB115" s="151"/>
      <c r="GOC115" s="151"/>
      <c r="GOD115" s="151"/>
      <c r="GOE115" s="151"/>
      <c r="GOF115" s="151"/>
      <c r="GOG115" s="151"/>
      <c r="GOH115" s="151"/>
      <c r="GOI115" s="151"/>
      <c r="GOJ115" s="151"/>
      <c r="GOK115" s="151"/>
      <c r="GOL115" s="151"/>
      <c r="GOM115" s="151"/>
      <c r="GON115" s="151"/>
      <c r="GOO115" s="151"/>
      <c r="GOP115" s="151"/>
      <c r="GOQ115" s="151"/>
      <c r="GOR115" s="151"/>
      <c r="GOS115" s="151"/>
      <c r="GOT115" s="151"/>
      <c r="GOU115" s="151"/>
      <c r="GOV115" s="151"/>
      <c r="GOW115" s="151"/>
      <c r="GOX115" s="151"/>
      <c r="GOY115" s="151"/>
      <c r="GOZ115" s="151"/>
      <c r="GPA115" s="151"/>
      <c r="GPB115" s="151"/>
      <c r="GPC115" s="151"/>
      <c r="GPD115" s="151"/>
      <c r="GPE115" s="151"/>
      <c r="GPF115" s="151"/>
      <c r="GPG115" s="151"/>
      <c r="GPH115" s="151"/>
      <c r="GPI115" s="151"/>
      <c r="GPJ115" s="151"/>
      <c r="GPK115" s="151"/>
      <c r="GPL115" s="151"/>
      <c r="GPM115" s="151"/>
      <c r="GPN115" s="151"/>
      <c r="GPO115" s="151"/>
      <c r="GPP115" s="151"/>
      <c r="GPQ115" s="151"/>
      <c r="GPR115" s="151"/>
      <c r="GPS115" s="151"/>
      <c r="GPT115" s="151"/>
      <c r="GPU115" s="151"/>
      <c r="GPV115" s="151"/>
      <c r="GPW115" s="151"/>
      <c r="GPX115" s="151"/>
      <c r="GPY115" s="151"/>
      <c r="GPZ115" s="151"/>
      <c r="GQA115" s="151"/>
      <c r="GQB115" s="151"/>
      <c r="GQC115" s="151"/>
      <c r="GQD115" s="151"/>
      <c r="GQE115" s="151"/>
      <c r="GQF115" s="151"/>
      <c r="GQG115" s="151"/>
      <c r="GQH115" s="151"/>
      <c r="GQI115" s="151"/>
      <c r="GQJ115" s="151"/>
      <c r="GQK115" s="151"/>
      <c r="GQL115" s="151"/>
      <c r="GQM115" s="151"/>
      <c r="GQN115" s="151"/>
      <c r="GQO115" s="151"/>
      <c r="GQP115" s="151"/>
      <c r="GQQ115" s="151"/>
      <c r="GQR115" s="151"/>
      <c r="GQS115" s="151"/>
      <c r="GQT115" s="151"/>
      <c r="GQU115" s="151"/>
      <c r="GQV115" s="151"/>
      <c r="GQW115" s="151"/>
      <c r="GQX115" s="151"/>
      <c r="GQY115" s="151"/>
      <c r="GQZ115" s="151"/>
      <c r="GRA115" s="151"/>
      <c r="GRB115" s="151"/>
      <c r="GRC115" s="151"/>
      <c r="GRD115" s="151"/>
      <c r="GRE115" s="151"/>
      <c r="GRF115" s="151"/>
      <c r="GRG115" s="151"/>
      <c r="GRH115" s="151"/>
      <c r="GRI115" s="151"/>
      <c r="GRJ115" s="151"/>
      <c r="GRK115" s="151"/>
      <c r="GRL115" s="151"/>
      <c r="GRM115" s="151"/>
      <c r="GRN115" s="151"/>
      <c r="GRO115" s="151"/>
      <c r="GRP115" s="151"/>
      <c r="GRQ115" s="151"/>
      <c r="GRR115" s="151"/>
      <c r="GRS115" s="151"/>
      <c r="GRT115" s="151"/>
      <c r="GRU115" s="151"/>
      <c r="GRV115" s="151"/>
      <c r="GRW115" s="151"/>
      <c r="GRX115" s="151"/>
      <c r="GRY115" s="151"/>
      <c r="GRZ115" s="151"/>
      <c r="GSA115" s="151"/>
      <c r="GSB115" s="151"/>
      <c r="GSC115" s="151"/>
      <c r="GSD115" s="151"/>
      <c r="GSE115" s="151"/>
      <c r="GSF115" s="151"/>
      <c r="GSG115" s="151"/>
      <c r="GSH115" s="151"/>
      <c r="GSI115" s="151"/>
      <c r="GSJ115" s="151"/>
      <c r="GSK115" s="151"/>
      <c r="GSL115" s="151"/>
      <c r="GSM115" s="151"/>
      <c r="GSN115" s="151"/>
      <c r="GSO115" s="151"/>
      <c r="GSP115" s="151"/>
      <c r="GSQ115" s="151"/>
      <c r="GSR115" s="151"/>
      <c r="GSS115" s="151"/>
      <c r="GST115" s="151"/>
      <c r="GSU115" s="151"/>
      <c r="GSV115" s="151"/>
      <c r="GSW115" s="151"/>
      <c r="GSX115" s="151"/>
      <c r="GSY115" s="151"/>
      <c r="GSZ115" s="151"/>
      <c r="GTA115" s="151"/>
      <c r="GTB115" s="151"/>
      <c r="GTC115" s="151"/>
      <c r="GTD115" s="151"/>
      <c r="GTE115" s="151"/>
      <c r="GTF115" s="151"/>
      <c r="GTG115" s="151"/>
      <c r="GTH115" s="151"/>
      <c r="GTI115" s="151"/>
      <c r="GTJ115" s="151"/>
      <c r="GTK115" s="151"/>
      <c r="GTL115" s="151"/>
      <c r="GTM115" s="151"/>
      <c r="GTN115" s="151"/>
      <c r="GTO115" s="151"/>
      <c r="GTP115" s="151"/>
      <c r="GTQ115" s="151"/>
      <c r="GTR115" s="151"/>
      <c r="GTS115" s="151"/>
      <c r="GTT115" s="151"/>
      <c r="GTU115" s="151"/>
      <c r="GTV115" s="151"/>
      <c r="GTW115" s="151"/>
      <c r="GTX115" s="151"/>
      <c r="GTY115" s="151"/>
      <c r="GTZ115" s="151"/>
      <c r="GUA115" s="151"/>
      <c r="GUB115" s="151"/>
      <c r="GUC115" s="151"/>
      <c r="GUD115" s="151"/>
      <c r="GUE115" s="151"/>
      <c r="GUF115" s="151"/>
      <c r="GUG115" s="151"/>
      <c r="GUH115" s="151"/>
      <c r="GUI115" s="151"/>
      <c r="GUJ115" s="151"/>
      <c r="GUK115" s="151"/>
      <c r="GUL115" s="151"/>
      <c r="GUM115" s="151"/>
      <c r="GUN115" s="151"/>
      <c r="GUO115" s="151"/>
      <c r="GUP115" s="151"/>
      <c r="GUQ115" s="151"/>
      <c r="GUR115" s="151"/>
      <c r="GUS115" s="151"/>
      <c r="GUT115" s="151"/>
      <c r="GUU115" s="151"/>
      <c r="GUV115" s="151"/>
      <c r="GUW115" s="151"/>
      <c r="GUX115" s="151"/>
      <c r="GUY115" s="151"/>
      <c r="GUZ115" s="151"/>
      <c r="GVA115" s="151"/>
      <c r="GVB115" s="151"/>
      <c r="GVC115" s="151"/>
      <c r="GVD115" s="151"/>
      <c r="GVE115" s="151"/>
      <c r="GVF115" s="151"/>
      <c r="GVG115" s="151"/>
      <c r="GVH115" s="151"/>
      <c r="GVI115" s="151"/>
      <c r="GVJ115" s="151"/>
      <c r="GVK115" s="151"/>
      <c r="GVL115" s="151"/>
      <c r="GVM115" s="151"/>
      <c r="GVN115" s="151"/>
      <c r="GVO115" s="151"/>
      <c r="GVP115" s="151"/>
      <c r="GVQ115" s="151"/>
      <c r="GVR115" s="151"/>
      <c r="GVS115" s="151"/>
      <c r="GVT115" s="151"/>
      <c r="GVU115" s="151"/>
      <c r="GVV115" s="151"/>
      <c r="GVW115" s="151"/>
      <c r="GVX115" s="151"/>
      <c r="GVY115" s="151"/>
      <c r="GVZ115" s="151"/>
      <c r="GWA115" s="151"/>
      <c r="GWB115" s="151"/>
      <c r="GWC115" s="151"/>
      <c r="GWD115" s="151"/>
      <c r="GWE115" s="151"/>
      <c r="GWF115" s="151"/>
      <c r="GWG115" s="151"/>
      <c r="GWH115" s="151"/>
      <c r="GWI115" s="151"/>
      <c r="GWJ115" s="151"/>
      <c r="GWK115" s="151"/>
      <c r="GWL115" s="151"/>
      <c r="GWM115" s="151"/>
      <c r="GWN115" s="151"/>
      <c r="GWO115" s="151"/>
      <c r="GWP115" s="151"/>
      <c r="GWQ115" s="151"/>
      <c r="GWR115" s="151"/>
      <c r="GWS115" s="151"/>
      <c r="GWT115" s="151"/>
      <c r="GWU115" s="151"/>
      <c r="GWV115" s="151"/>
      <c r="GWW115" s="151"/>
      <c r="GWX115" s="151"/>
      <c r="GWY115" s="151"/>
      <c r="GWZ115" s="151"/>
      <c r="GXA115" s="151"/>
      <c r="GXB115" s="151"/>
      <c r="GXC115" s="151"/>
      <c r="GXD115" s="151"/>
      <c r="GXE115" s="151"/>
      <c r="GXF115" s="151"/>
      <c r="GXG115" s="151"/>
      <c r="GXH115" s="151"/>
      <c r="GXI115" s="151"/>
      <c r="GXJ115" s="151"/>
      <c r="GXK115" s="151"/>
      <c r="GXL115" s="151"/>
      <c r="GXM115" s="151"/>
      <c r="GXN115" s="151"/>
      <c r="GXO115" s="151"/>
      <c r="GXP115" s="151"/>
      <c r="GXQ115" s="151"/>
      <c r="GXR115" s="151"/>
      <c r="GXS115" s="151"/>
      <c r="GXT115" s="151"/>
      <c r="GXU115" s="151"/>
      <c r="GXV115" s="151"/>
      <c r="GXW115" s="151"/>
      <c r="GXX115" s="151"/>
      <c r="GXY115" s="151"/>
      <c r="GXZ115" s="151"/>
      <c r="GYA115" s="151"/>
      <c r="GYB115" s="151"/>
      <c r="GYC115" s="151"/>
      <c r="GYD115" s="151"/>
      <c r="GYE115" s="151"/>
      <c r="GYF115" s="151"/>
      <c r="GYG115" s="151"/>
      <c r="GYH115" s="151"/>
      <c r="GYI115" s="151"/>
      <c r="GYJ115" s="151"/>
      <c r="GYK115" s="151"/>
      <c r="GYL115" s="151"/>
      <c r="GYM115" s="151"/>
      <c r="GYN115" s="151"/>
      <c r="GYO115" s="151"/>
      <c r="GYP115" s="151"/>
      <c r="GYQ115" s="151"/>
      <c r="GYR115" s="151"/>
      <c r="GYS115" s="151"/>
      <c r="GYT115" s="151"/>
      <c r="GYU115" s="151"/>
      <c r="GYV115" s="151"/>
      <c r="GYW115" s="151"/>
      <c r="GYX115" s="151"/>
      <c r="GYY115" s="151"/>
      <c r="GYZ115" s="151"/>
      <c r="GZA115" s="151"/>
      <c r="GZB115" s="151"/>
      <c r="GZC115" s="151"/>
      <c r="GZD115" s="151"/>
      <c r="GZE115" s="151"/>
      <c r="GZF115" s="151"/>
      <c r="GZG115" s="151"/>
      <c r="GZH115" s="151"/>
      <c r="GZI115" s="151"/>
      <c r="GZJ115" s="151"/>
      <c r="GZK115" s="151"/>
      <c r="GZL115" s="151"/>
      <c r="GZM115" s="151"/>
      <c r="GZN115" s="151"/>
      <c r="GZO115" s="151"/>
      <c r="GZP115" s="151"/>
      <c r="GZQ115" s="151"/>
      <c r="GZR115" s="151"/>
      <c r="GZS115" s="151"/>
      <c r="GZT115" s="151"/>
      <c r="GZU115" s="151"/>
      <c r="GZV115" s="151"/>
      <c r="GZW115" s="151"/>
      <c r="GZX115" s="151"/>
      <c r="GZY115" s="151"/>
      <c r="GZZ115" s="151"/>
      <c r="HAA115" s="151"/>
      <c r="HAB115" s="151"/>
      <c r="HAC115" s="151"/>
      <c r="HAD115" s="151"/>
      <c r="HAE115" s="151"/>
      <c r="HAF115" s="151"/>
      <c r="HAG115" s="151"/>
      <c r="HAH115" s="151"/>
      <c r="HAI115" s="151"/>
      <c r="HAJ115" s="151"/>
      <c r="HAK115" s="151"/>
      <c r="HAL115" s="151"/>
      <c r="HAM115" s="151"/>
      <c r="HAN115" s="151"/>
      <c r="HAO115" s="151"/>
      <c r="HAP115" s="151"/>
      <c r="HAQ115" s="151"/>
      <c r="HAR115" s="151"/>
      <c r="HAS115" s="151"/>
      <c r="HAT115" s="151"/>
      <c r="HAU115" s="151"/>
      <c r="HAV115" s="151"/>
      <c r="HAW115" s="151"/>
      <c r="HAX115" s="151"/>
      <c r="HAY115" s="151"/>
      <c r="HAZ115" s="151"/>
      <c r="HBA115" s="151"/>
      <c r="HBB115" s="151"/>
      <c r="HBC115" s="151"/>
      <c r="HBD115" s="151"/>
      <c r="HBE115" s="151"/>
      <c r="HBF115" s="151"/>
      <c r="HBG115" s="151"/>
      <c r="HBH115" s="151"/>
      <c r="HBI115" s="151"/>
      <c r="HBJ115" s="151"/>
      <c r="HBK115" s="151"/>
      <c r="HBL115" s="151"/>
      <c r="HBM115" s="151"/>
      <c r="HBN115" s="151"/>
      <c r="HBO115" s="151"/>
      <c r="HBP115" s="151"/>
      <c r="HBQ115" s="151"/>
      <c r="HBR115" s="151"/>
      <c r="HBS115" s="151"/>
      <c r="HBT115" s="151"/>
      <c r="HBU115" s="151"/>
      <c r="HBV115" s="151"/>
      <c r="HBW115" s="151"/>
      <c r="HBX115" s="151"/>
      <c r="HBY115" s="151"/>
      <c r="HBZ115" s="151"/>
      <c r="HCA115" s="151"/>
      <c r="HCB115" s="151"/>
      <c r="HCC115" s="151"/>
      <c r="HCD115" s="151"/>
      <c r="HCE115" s="151"/>
      <c r="HCF115" s="151"/>
      <c r="HCG115" s="151"/>
      <c r="HCH115" s="151"/>
      <c r="HCI115" s="151"/>
      <c r="HCJ115" s="151"/>
      <c r="HCK115" s="151"/>
      <c r="HCL115" s="151"/>
      <c r="HCM115" s="151"/>
      <c r="HCN115" s="151"/>
      <c r="HCO115" s="151"/>
      <c r="HCP115" s="151"/>
      <c r="HCQ115" s="151"/>
      <c r="HCR115" s="151"/>
      <c r="HCS115" s="151"/>
      <c r="HCT115" s="151"/>
      <c r="HCU115" s="151"/>
      <c r="HCV115" s="151"/>
      <c r="HCW115" s="151"/>
      <c r="HCX115" s="151"/>
      <c r="HCY115" s="151"/>
      <c r="HCZ115" s="151"/>
      <c r="HDA115" s="151"/>
      <c r="HDB115" s="151"/>
      <c r="HDC115" s="151"/>
      <c r="HDD115" s="151"/>
      <c r="HDE115" s="151"/>
      <c r="HDF115" s="151"/>
      <c r="HDG115" s="151"/>
      <c r="HDH115" s="151"/>
      <c r="HDI115" s="151"/>
      <c r="HDJ115" s="151"/>
      <c r="HDK115" s="151"/>
      <c r="HDL115" s="151"/>
      <c r="HDM115" s="151"/>
      <c r="HDN115" s="151"/>
      <c r="HDO115" s="151"/>
      <c r="HDP115" s="151"/>
      <c r="HDQ115" s="151"/>
      <c r="HDR115" s="151"/>
      <c r="HDS115" s="151"/>
      <c r="HDT115" s="151"/>
      <c r="HDU115" s="151"/>
      <c r="HDV115" s="151"/>
      <c r="HDW115" s="151"/>
      <c r="HDX115" s="151"/>
      <c r="HDY115" s="151"/>
      <c r="HDZ115" s="151"/>
      <c r="HEA115" s="151"/>
      <c r="HEB115" s="151"/>
      <c r="HEC115" s="151"/>
      <c r="HED115" s="151"/>
      <c r="HEE115" s="151"/>
      <c r="HEF115" s="151"/>
      <c r="HEG115" s="151"/>
      <c r="HEH115" s="151"/>
      <c r="HEI115" s="151"/>
      <c r="HEJ115" s="151"/>
      <c r="HEK115" s="151"/>
      <c r="HEL115" s="151"/>
      <c r="HEM115" s="151"/>
      <c r="HEN115" s="151"/>
      <c r="HEO115" s="151"/>
      <c r="HEP115" s="151"/>
      <c r="HEQ115" s="151"/>
      <c r="HER115" s="151"/>
      <c r="HES115" s="151"/>
      <c r="HET115" s="151"/>
      <c r="HEU115" s="151"/>
      <c r="HEV115" s="151"/>
      <c r="HEW115" s="151"/>
      <c r="HEX115" s="151"/>
      <c r="HEY115" s="151"/>
      <c r="HEZ115" s="151"/>
      <c r="HFA115" s="151"/>
      <c r="HFB115" s="151"/>
      <c r="HFC115" s="151"/>
      <c r="HFD115" s="151"/>
      <c r="HFE115" s="151"/>
      <c r="HFF115" s="151"/>
      <c r="HFG115" s="151"/>
      <c r="HFH115" s="151"/>
      <c r="HFI115" s="151"/>
      <c r="HFJ115" s="151"/>
      <c r="HFK115" s="151"/>
      <c r="HFL115" s="151"/>
      <c r="HFM115" s="151"/>
      <c r="HFN115" s="151"/>
      <c r="HFO115" s="151"/>
      <c r="HFP115" s="151"/>
      <c r="HFQ115" s="151"/>
      <c r="HFR115" s="151"/>
      <c r="HFS115" s="151"/>
      <c r="HFT115" s="151"/>
      <c r="HFU115" s="151"/>
      <c r="HFV115" s="151"/>
      <c r="HFW115" s="151"/>
      <c r="HFX115" s="151"/>
      <c r="HFY115" s="151"/>
      <c r="HFZ115" s="151"/>
      <c r="HGA115" s="151"/>
      <c r="HGB115" s="151"/>
      <c r="HGC115" s="151"/>
      <c r="HGD115" s="151"/>
      <c r="HGE115" s="151"/>
      <c r="HGF115" s="151"/>
      <c r="HGG115" s="151"/>
      <c r="HGH115" s="151"/>
      <c r="HGI115" s="151"/>
      <c r="HGJ115" s="151"/>
      <c r="HGK115" s="151"/>
      <c r="HGL115" s="151"/>
      <c r="HGM115" s="151"/>
      <c r="HGN115" s="151"/>
      <c r="HGO115" s="151"/>
      <c r="HGP115" s="151"/>
      <c r="HGQ115" s="151"/>
      <c r="HGR115" s="151"/>
      <c r="HGS115" s="151"/>
      <c r="HGT115" s="151"/>
      <c r="HGU115" s="151"/>
      <c r="HGV115" s="151"/>
      <c r="HGW115" s="151"/>
      <c r="HGX115" s="151"/>
      <c r="HGY115" s="151"/>
      <c r="HGZ115" s="151"/>
      <c r="HHA115" s="151"/>
      <c r="HHB115" s="151"/>
      <c r="HHC115" s="151"/>
      <c r="HHD115" s="151"/>
      <c r="HHE115" s="151"/>
      <c r="HHF115" s="151"/>
      <c r="HHG115" s="151"/>
      <c r="HHH115" s="151"/>
      <c r="HHI115" s="151"/>
      <c r="HHJ115" s="151"/>
      <c r="HHK115" s="151"/>
      <c r="HHL115" s="151"/>
      <c r="HHM115" s="151"/>
      <c r="HHN115" s="151"/>
      <c r="HHO115" s="151"/>
      <c r="HHP115" s="151"/>
      <c r="HHQ115" s="151"/>
      <c r="HHR115" s="151"/>
      <c r="HHS115" s="151"/>
      <c r="HHT115" s="151"/>
      <c r="HHU115" s="151"/>
      <c r="HHV115" s="151"/>
      <c r="HHW115" s="151"/>
      <c r="HHX115" s="151"/>
      <c r="HHY115" s="151"/>
      <c r="HHZ115" s="151"/>
      <c r="HIA115" s="151"/>
      <c r="HIB115" s="151"/>
      <c r="HIC115" s="151"/>
      <c r="HID115" s="151"/>
      <c r="HIE115" s="151"/>
      <c r="HIF115" s="151"/>
      <c r="HIG115" s="151"/>
      <c r="HIH115" s="151"/>
      <c r="HII115" s="151"/>
      <c r="HIJ115" s="151"/>
      <c r="HIK115" s="151"/>
      <c r="HIL115" s="151"/>
      <c r="HIM115" s="151"/>
      <c r="HIN115" s="151"/>
      <c r="HIO115" s="151"/>
      <c r="HIP115" s="151"/>
      <c r="HIQ115" s="151"/>
      <c r="HIR115" s="151"/>
      <c r="HIS115" s="151"/>
      <c r="HIT115" s="151"/>
      <c r="HIU115" s="151"/>
      <c r="HIV115" s="151"/>
      <c r="HIW115" s="151"/>
      <c r="HIX115" s="151"/>
      <c r="HIY115" s="151"/>
      <c r="HIZ115" s="151"/>
      <c r="HJA115" s="151"/>
      <c r="HJB115" s="151"/>
      <c r="HJC115" s="151"/>
      <c r="HJD115" s="151"/>
      <c r="HJE115" s="151"/>
      <c r="HJF115" s="151"/>
      <c r="HJG115" s="151"/>
      <c r="HJH115" s="151"/>
      <c r="HJI115" s="151"/>
      <c r="HJJ115" s="151"/>
      <c r="HJK115" s="151"/>
      <c r="HJL115" s="151"/>
      <c r="HJM115" s="151"/>
      <c r="HJN115" s="151"/>
      <c r="HJO115" s="151"/>
      <c r="HJP115" s="151"/>
      <c r="HJQ115" s="151"/>
      <c r="HJR115" s="151"/>
      <c r="HJS115" s="151"/>
      <c r="HJT115" s="151"/>
      <c r="HJU115" s="151"/>
      <c r="HJV115" s="151"/>
      <c r="HJW115" s="151"/>
      <c r="HJX115" s="151"/>
      <c r="HJY115" s="151"/>
      <c r="HJZ115" s="151"/>
      <c r="HKA115" s="151"/>
      <c r="HKB115" s="151"/>
      <c r="HKC115" s="151"/>
      <c r="HKD115" s="151"/>
      <c r="HKE115" s="151"/>
      <c r="HKF115" s="151"/>
      <c r="HKG115" s="151"/>
      <c r="HKH115" s="151"/>
      <c r="HKI115" s="151"/>
      <c r="HKJ115" s="151"/>
      <c r="HKK115" s="151"/>
      <c r="HKL115" s="151"/>
      <c r="HKM115" s="151"/>
      <c r="HKN115" s="151"/>
      <c r="HKO115" s="151"/>
      <c r="HKP115" s="151"/>
      <c r="HKQ115" s="151"/>
      <c r="HKR115" s="151"/>
      <c r="HKS115" s="151"/>
      <c r="HKT115" s="151"/>
      <c r="HKU115" s="151"/>
      <c r="HKV115" s="151"/>
      <c r="HKW115" s="151"/>
      <c r="HKX115" s="151"/>
      <c r="HKY115" s="151"/>
      <c r="HKZ115" s="151"/>
      <c r="HLA115" s="151"/>
      <c r="HLB115" s="151"/>
      <c r="HLC115" s="151"/>
      <c r="HLD115" s="151"/>
      <c r="HLE115" s="151"/>
      <c r="HLF115" s="151"/>
      <c r="HLG115" s="151"/>
      <c r="HLH115" s="151"/>
      <c r="HLI115" s="151"/>
      <c r="HLJ115" s="151"/>
      <c r="HLK115" s="151"/>
      <c r="HLL115" s="151"/>
      <c r="HLM115" s="151"/>
      <c r="HLN115" s="151"/>
      <c r="HLO115" s="151"/>
      <c r="HLP115" s="151"/>
      <c r="HLQ115" s="151"/>
      <c r="HLR115" s="151"/>
      <c r="HLS115" s="151"/>
      <c r="HLT115" s="151"/>
      <c r="HLU115" s="151"/>
      <c r="HLV115" s="151"/>
      <c r="HLW115" s="151"/>
      <c r="HLX115" s="151"/>
      <c r="HLY115" s="151"/>
      <c r="HLZ115" s="151"/>
      <c r="HMA115" s="151"/>
      <c r="HMB115" s="151"/>
      <c r="HMC115" s="151"/>
      <c r="HMD115" s="151"/>
      <c r="HME115" s="151"/>
      <c r="HMF115" s="151"/>
      <c r="HMG115" s="151"/>
      <c r="HMH115" s="151"/>
      <c r="HMI115" s="151"/>
      <c r="HMJ115" s="151"/>
      <c r="HMK115" s="151"/>
      <c r="HML115" s="151"/>
      <c r="HMM115" s="151"/>
      <c r="HMN115" s="151"/>
      <c r="HMO115" s="151"/>
      <c r="HMP115" s="151"/>
      <c r="HMQ115" s="151"/>
      <c r="HMR115" s="151"/>
      <c r="HMS115" s="151"/>
      <c r="HMT115" s="151"/>
      <c r="HMU115" s="151"/>
      <c r="HMV115" s="151"/>
      <c r="HMW115" s="151"/>
      <c r="HMX115" s="151"/>
      <c r="HMY115" s="151"/>
      <c r="HMZ115" s="151"/>
      <c r="HNA115" s="151"/>
      <c r="HNB115" s="151"/>
      <c r="HNC115" s="151"/>
      <c r="HND115" s="151"/>
      <c r="HNE115" s="151"/>
      <c r="HNF115" s="151"/>
      <c r="HNG115" s="151"/>
      <c r="HNH115" s="151"/>
      <c r="HNI115" s="151"/>
      <c r="HNJ115" s="151"/>
      <c r="HNK115" s="151"/>
      <c r="HNL115" s="151"/>
      <c r="HNM115" s="151"/>
      <c r="HNN115" s="151"/>
      <c r="HNO115" s="151"/>
      <c r="HNP115" s="151"/>
      <c r="HNQ115" s="151"/>
      <c r="HNR115" s="151"/>
      <c r="HNS115" s="151"/>
      <c r="HNT115" s="151"/>
      <c r="HNU115" s="151"/>
      <c r="HNV115" s="151"/>
      <c r="HNW115" s="151"/>
      <c r="HNX115" s="151"/>
      <c r="HNY115" s="151"/>
      <c r="HNZ115" s="151"/>
      <c r="HOA115" s="151"/>
      <c r="HOB115" s="151"/>
      <c r="HOC115" s="151"/>
      <c r="HOD115" s="151"/>
      <c r="HOE115" s="151"/>
      <c r="HOF115" s="151"/>
      <c r="HOG115" s="151"/>
      <c r="HOH115" s="151"/>
      <c r="HOI115" s="151"/>
      <c r="HOJ115" s="151"/>
      <c r="HOK115" s="151"/>
      <c r="HOL115" s="151"/>
      <c r="HOM115" s="151"/>
      <c r="HON115" s="151"/>
      <c r="HOO115" s="151"/>
      <c r="HOP115" s="151"/>
      <c r="HOQ115" s="151"/>
      <c r="HOR115" s="151"/>
      <c r="HOS115" s="151"/>
      <c r="HOT115" s="151"/>
      <c r="HOU115" s="151"/>
      <c r="HOV115" s="151"/>
      <c r="HOW115" s="151"/>
      <c r="HOX115" s="151"/>
      <c r="HOY115" s="151"/>
      <c r="HOZ115" s="151"/>
      <c r="HPA115" s="151"/>
      <c r="HPB115" s="151"/>
      <c r="HPC115" s="151"/>
      <c r="HPD115" s="151"/>
      <c r="HPE115" s="151"/>
      <c r="HPF115" s="151"/>
      <c r="HPG115" s="151"/>
      <c r="HPH115" s="151"/>
      <c r="HPI115" s="151"/>
      <c r="HPJ115" s="151"/>
      <c r="HPK115" s="151"/>
      <c r="HPL115" s="151"/>
      <c r="HPM115" s="151"/>
      <c r="HPN115" s="151"/>
      <c r="HPO115" s="151"/>
      <c r="HPP115" s="151"/>
      <c r="HPQ115" s="151"/>
      <c r="HPR115" s="151"/>
      <c r="HPS115" s="151"/>
      <c r="HPT115" s="151"/>
      <c r="HPU115" s="151"/>
      <c r="HPV115" s="151"/>
      <c r="HPW115" s="151"/>
      <c r="HPX115" s="151"/>
      <c r="HPY115" s="151"/>
      <c r="HPZ115" s="151"/>
      <c r="HQA115" s="151"/>
      <c r="HQB115" s="151"/>
      <c r="HQC115" s="151"/>
      <c r="HQD115" s="151"/>
      <c r="HQE115" s="151"/>
      <c r="HQF115" s="151"/>
      <c r="HQG115" s="151"/>
      <c r="HQH115" s="151"/>
      <c r="HQI115" s="151"/>
      <c r="HQJ115" s="151"/>
      <c r="HQK115" s="151"/>
      <c r="HQL115" s="151"/>
      <c r="HQM115" s="151"/>
      <c r="HQN115" s="151"/>
      <c r="HQO115" s="151"/>
      <c r="HQP115" s="151"/>
      <c r="HQQ115" s="151"/>
      <c r="HQR115" s="151"/>
      <c r="HQS115" s="151"/>
      <c r="HQT115" s="151"/>
      <c r="HQU115" s="151"/>
      <c r="HQV115" s="151"/>
      <c r="HQW115" s="151"/>
      <c r="HQX115" s="151"/>
      <c r="HQY115" s="151"/>
      <c r="HQZ115" s="151"/>
      <c r="HRA115" s="151"/>
      <c r="HRB115" s="151"/>
      <c r="HRC115" s="151"/>
      <c r="HRD115" s="151"/>
      <c r="HRE115" s="151"/>
      <c r="HRF115" s="151"/>
      <c r="HRG115" s="151"/>
      <c r="HRH115" s="151"/>
      <c r="HRI115" s="151"/>
      <c r="HRJ115" s="151"/>
      <c r="HRK115" s="151"/>
      <c r="HRL115" s="151"/>
      <c r="HRM115" s="151"/>
      <c r="HRN115" s="151"/>
      <c r="HRO115" s="151"/>
      <c r="HRP115" s="151"/>
      <c r="HRQ115" s="151"/>
      <c r="HRR115" s="151"/>
      <c r="HRS115" s="151"/>
      <c r="HRT115" s="151"/>
      <c r="HRU115" s="151"/>
      <c r="HRV115" s="151"/>
      <c r="HRW115" s="151"/>
      <c r="HRX115" s="151"/>
      <c r="HRY115" s="151"/>
      <c r="HRZ115" s="151"/>
      <c r="HSA115" s="151"/>
      <c r="HSB115" s="151"/>
      <c r="HSC115" s="151"/>
      <c r="HSD115" s="151"/>
      <c r="HSE115" s="151"/>
      <c r="HSF115" s="151"/>
      <c r="HSG115" s="151"/>
      <c r="HSH115" s="151"/>
      <c r="HSI115" s="151"/>
      <c r="HSJ115" s="151"/>
      <c r="HSK115" s="151"/>
      <c r="HSL115" s="151"/>
      <c r="HSM115" s="151"/>
      <c r="HSN115" s="151"/>
      <c r="HSO115" s="151"/>
      <c r="HSP115" s="151"/>
      <c r="HSQ115" s="151"/>
      <c r="HSR115" s="151"/>
      <c r="HSS115" s="151"/>
      <c r="HST115" s="151"/>
      <c r="HSU115" s="151"/>
      <c r="HSV115" s="151"/>
      <c r="HSW115" s="151"/>
      <c r="HSX115" s="151"/>
      <c r="HSY115" s="151"/>
      <c r="HSZ115" s="151"/>
      <c r="HTA115" s="151"/>
      <c r="HTB115" s="151"/>
      <c r="HTC115" s="151"/>
      <c r="HTD115" s="151"/>
      <c r="HTE115" s="151"/>
      <c r="HTF115" s="151"/>
      <c r="HTG115" s="151"/>
      <c r="HTH115" s="151"/>
      <c r="HTI115" s="151"/>
      <c r="HTJ115" s="151"/>
      <c r="HTK115" s="151"/>
      <c r="HTL115" s="151"/>
      <c r="HTM115" s="151"/>
      <c r="HTN115" s="151"/>
      <c r="HTO115" s="151"/>
      <c r="HTP115" s="151"/>
      <c r="HTQ115" s="151"/>
      <c r="HTR115" s="151"/>
      <c r="HTS115" s="151"/>
      <c r="HTT115" s="151"/>
      <c r="HTU115" s="151"/>
      <c r="HTV115" s="151"/>
      <c r="HTW115" s="151"/>
      <c r="HTX115" s="151"/>
      <c r="HTY115" s="151"/>
      <c r="HTZ115" s="151"/>
      <c r="HUA115" s="151"/>
      <c r="HUB115" s="151"/>
      <c r="HUC115" s="151"/>
      <c r="HUD115" s="151"/>
      <c r="HUE115" s="151"/>
      <c r="HUF115" s="151"/>
      <c r="HUG115" s="151"/>
      <c r="HUH115" s="151"/>
      <c r="HUI115" s="151"/>
      <c r="HUJ115" s="151"/>
      <c r="HUK115" s="151"/>
      <c r="HUL115" s="151"/>
      <c r="HUM115" s="151"/>
      <c r="HUN115" s="151"/>
      <c r="HUO115" s="151"/>
      <c r="HUP115" s="151"/>
      <c r="HUQ115" s="151"/>
      <c r="HUR115" s="151"/>
      <c r="HUS115" s="151"/>
      <c r="HUT115" s="151"/>
      <c r="HUU115" s="151"/>
      <c r="HUV115" s="151"/>
      <c r="HUW115" s="151"/>
      <c r="HUX115" s="151"/>
      <c r="HUY115" s="151"/>
      <c r="HUZ115" s="151"/>
      <c r="HVA115" s="151"/>
      <c r="HVB115" s="151"/>
      <c r="HVC115" s="151"/>
      <c r="HVD115" s="151"/>
      <c r="HVE115" s="151"/>
      <c r="HVF115" s="151"/>
      <c r="HVG115" s="151"/>
      <c r="HVH115" s="151"/>
      <c r="HVI115" s="151"/>
      <c r="HVJ115" s="151"/>
      <c r="HVK115" s="151"/>
      <c r="HVL115" s="151"/>
      <c r="HVM115" s="151"/>
      <c r="HVN115" s="151"/>
      <c r="HVO115" s="151"/>
      <c r="HVP115" s="151"/>
      <c r="HVQ115" s="151"/>
      <c r="HVR115" s="151"/>
      <c r="HVS115" s="151"/>
      <c r="HVT115" s="151"/>
      <c r="HVU115" s="151"/>
      <c r="HVV115" s="151"/>
      <c r="HVW115" s="151"/>
      <c r="HVX115" s="151"/>
      <c r="HVY115" s="151"/>
      <c r="HVZ115" s="151"/>
      <c r="HWA115" s="151"/>
      <c r="HWB115" s="151"/>
      <c r="HWC115" s="151"/>
      <c r="HWD115" s="151"/>
      <c r="HWE115" s="151"/>
      <c r="HWF115" s="151"/>
      <c r="HWG115" s="151"/>
      <c r="HWH115" s="151"/>
      <c r="HWI115" s="151"/>
      <c r="HWJ115" s="151"/>
      <c r="HWK115" s="151"/>
      <c r="HWL115" s="151"/>
      <c r="HWM115" s="151"/>
      <c r="HWN115" s="151"/>
      <c r="HWO115" s="151"/>
      <c r="HWP115" s="151"/>
      <c r="HWQ115" s="151"/>
      <c r="HWR115" s="151"/>
      <c r="HWS115" s="151"/>
      <c r="HWT115" s="151"/>
      <c r="HWU115" s="151"/>
      <c r="HWV115" s="151"/>
      <c r="HWW115" s="151"/>
      <c r="HWX115" s="151"/>
      <c r="HWY115" s="151"/>
      <c r="HWZ115" s="151"/>
      <c r="HXA115" s="151"/>
      <c r="HXB115" s="151"/>
      <c r="HXC115" s="151"/>
      <c r="HXD115" s="151"/>
      <c r="HXE115" s="151"/>
      <c r="HXF115" s="151"/>
      <c r="HXG115" s="151"/>
      <c r="HXH115" s="151"/>
      <c r="HXI115" s="151"/>
      <c r="HXJ115" s="151"/>
      <c r="HXK115" s="151"/>
      <c r="HXL115" s="151"/>
      <c r="HXM115" s="151"/>
      <c r="HXN115" s="151"/>
      <c r="HXO115" s="151"/>
      <c r="HXP115" s="151"/>
      <c r="HXQ115" s="151"/>
      <c r="HXR115" s="151"/>
      <c r="HXS115" s="151"/>
      <c r="HXT115" s="151"/>
      <c r="HXU115" s="151"/>
      <c r="HXV115" s="151"/>
      <c r="HXW115" s="151"/>
      <c r="HXX115" s="151"/>
      <c r="HXY115" s="151"/>
      <c r="HXZ115" s="151"/>
      <c r="HYA115" s="151"/>
      <c r="HYB115" s="151"/>
      <c r="HYC115" s="151"/>
      <c r="HYD115" s="151"/>
      <c r="HYE115" s="151"/>
      <c r="HYF115" s="151"/>
      <c r="HYG115" s="151"/>
      <c r="HYH115" s="151"/>
      <c r="HYI115" s="151"/>
      <c r="HYJ115" s="151"/>
      <c r="HYK115" s="151"/>
      <c r="HYL115" s="151"/>
      <c r="HYM115" s="151"/>
      <c r="HYN115" s="151"/>
      <c r="HYO115" s="151"/>
      <c r="HYP115" s="151"/>
      <c r="HYQ115" s="151"/>
      <c r="HYR115" s="151"/>
      <c r="HYS115" s="151"/>
      <c r="HYT115" s="151"/>
      <c r="HYU115" s="151"/>
      <c r="HYV115" s="151"/>
      <c r="HYW115" s="151"/>
      <c r="HYX115" s="151"/>
      <c r="HYY115" s="151"/>
      <c r="HYZ115" s="151"/>
      <c r="HZA115" s="151"/>
      <c r="HZB115" s="151"/>
      <c r="HZC115" s="151"/>
      <c r="HZD115" s="151"/>
      <c r="HZE115" s="151"/>
      <c r="HZF115" s="151"/>
      <c r="HZG115" s="151"/>
      <c r="HZH115" s="151"/>
      <c r="HZI115" s="151"/>
      <c r="HZJ115" s="151"/>
      <c r="HZK115" s="151"/>
      <c r="HZL115" s="151"/>
      <c r="HZM115" s="151"/>
      <c r="HZN115" s="151"/>
      <c r="HZO115" s="151"/>
      <c r="HZP115" s="151"/>
      <c r="HZQ115" s="151"/>
      <c r="HZR115" s="151"/>
      <c r="HZS115" s="151"/>
      <c r="HZT115" s="151"/>
      <c r="HZU115" s="151"/>
      <c r="HZV115" s="151"/>
      <c r="HZW115" s="151"/>
      <c r="HZX115" s="151"/>
      <c r="HZY115" s="151"/>
      <c r="HZZ115" s="151"/>
      <c r="IAA115" s="151"/>
      <c r="IAB115" s="151"/>
      <c r="IAC115" s="151"/>
      <c r="IAD115" s="151"/>
      <c r="IAE115" s="151"/>
      <c r="IAF115" s="151"/>
      <c r="IAG115" s="151"/>
      <c r="IAH115" s="151"/>
      <c r="IAI115" s="151"/>
      <c r="IAJ115" s="151"/>
      <c r="IAK115" s="151"/>
      <c r="IAL115" s="151"/>
      <c r="IAM115" s="151"/>
      <c r="IAN115" s="151"/>
      <c r="IAO115" s="151"/>
      <c r="IAP115" s="151"/>
      <c r="IAQ115" s="151"/>
      <c r="IAR115" s="151"/>
      <c r="IAS115" s="151"/>
      <c r="IAT115" s="151"/>
      <c r="IAU115" s="151"/>
      <c r="IAV115" s="151"/>
      <c r="IAW115" s="151"/>
      <c r="IAX115" s="151"/>
      <c r="IAY115" s="151"/>
      <c r="IAZ115" s="151"/>
      <c r="IBA115" s="151"/>
      <c r="IBB115" s="151"/>
      <c r="IBC115" s="151"/>
      <c r="IBD115" s="151"/>
      <c r="IBE115" s="151"/>
      <c r="IBF115" s="151"/>
      <c r="IBG115" s="151"/>
      <c r="IBH115" s="151"/>
      <c r="IBI115" s="151"/>
      <c r="IBJ115" s="151"/>
      <c r="IBK115" s="151"/>
      <c r="IBL115" s="151"/>
      <c r="IBM115" s="151"/>
      <c r="IBN115" s="151"/>
      <c r="IBO115" s="151"/>
      <c r="IBP115" s="151"/>
      <c r="IBQ115" s="151"/>
      <c r="IBR115" s="151"/>
      <c r="IBS115" s="151"/>
      <c r="IBT115" s="151"/>
      <c r="IBU115" s="151"/>
      <c r="IBV115" s="151"/>
      <c r="IBW115" s="151"/>
      <c r="IBX115" s="151"/>
      <c r="IBY115" s="151"/>
      <c r="IBZ115" s="151"/>
      <c r="ICA115" s="151"/>
      <c r="ICB115" s="151"/>
      <c r="ICC115" s="151"/>
      <c r="ICD115" s="151"/>
      <c r="ICE115" s="151"/>
      <c r="ICF115" s="151"/>
      <c r="ICG115" s="151"/>
      <c r="ICH115" s="151"/>
      <c r="ICI115" s="151"/>
      <c r="ICJ115" s="151"/>
      <c r="ICK115" s="151"/>
      <c r="ICL115" s="151"/>
      <c r="ICM115" s="151"/>
      <c r="ICN115" s="151"/>
      <c r="ICO115" s="151"/>
      <c r="ICP115" s="151"/>
      <c r="ICQ115" s="151"/>
      <c r="ICR115" s="151"/>
      <c r="ICS115" s="151"/>
      <c r="ICT115" s="151"/>
      <c r="ICU115" s="151"/>
      <c r="ICV115" s="151"/>
      <c r="ICW115" s="151"/>
      <c r="ICX115" s="151"/>
      <c r="ICY115" s="151"/>
      <c r="ICZ115" s="151"/>
      <c r="IDA115" s="151"/>
      <c r="IDB115" s="151"/>
      <c r="IDC115" s="151"/>
      <c r="IDD115" s="151"/>
      <c r="IDE115" s="151"/>
      <c r="IDF115" s="151"/>
      <c r="IDG115" s="151"/>
      <c r="IDH115" s="151"/>
      <c r="IDI115" s="151"/>
      <c r="IDJ115" s="151"/>
      <c r="IDK115" s="151"/>
      <c r="IDL115" s="151"/>
      <c r="IDM115" s="151"/>
      <c r="IDN115" s="151"/>
      <c r="IDO115" s="151"/>
      <c r="IDP115" s="151"/>
      <c r="IDQ115" s="151"/>
      <c r="IDR115" s="151"/>
      <c r="IDS115" s="151"/>
      <c r="IDT115" s="151"/>
      <c r="IDU115" s="151"/>
      <c r="IDV115" s="151"/>
      <c r="IDW115" s="151"/>
      <c r="IDX115" s="151"/>
      <c r="IDY115" s="151"/>
      <c r="IDZ115" s="151"/>
      <c r="IEA115" s="151"/>
      <c r="IEB115" s="151"/>
      <c r="IEC115" s="151"/>
      <c r="IED115" s="151"/>
      <c r="IEE115" s="151"/>
      <c r="IEF115" s="151"/>
      <c r="IEG115" s="151"/>
      <c r="IEH115" s="151"/>
      <c r="IEI115" s="151"/>
      <c r="IEJ115" s="151"/>
      <c r="IEK115" s="151"/>
      <c r="IEL115" s="151"/>
      <c r="IEM115" s="151"/>
      <c r="IEN115" s="151"/>
      <c r="IEO115" s="151"/>
      <c r="IEP115" s="151"/>
      <c r="IEQ115" s="151"/>
      <c r="IER115" s="151"/>
      <c r="IES115" s="151"/>
      <c r="IET115" s="151"/>
      <c r="IEU115" s="151"/>
      <c r="IEV115" s="151"/>
      <c r="IEW115" s="151"/>
      <c r="IEX115" s="151"/>
      <c r="IEY115" s="151"/>
      <c r="IEZ115" s="151"/>
      <c r="IFA115" s="151"/>
      <c r="IFB115" s="151"/>
      <c r="IFC115" s="151"/>
      <c r="IFD115" s="151"/>
      <c r="IFE115" s="151"/>
      <c r="IFF115" s="151"/>
      <c r="IFG115" s="151"/>
      <c r="IFH115" s="151"/>
      <c r="IFI115" s="151"/>
      <c r="IFJ115" s="151"/>
      <c r="IFK115" s="151"/>
      <c r="IFL115" s="151"/>
      <c r="IFM115" s="151"/>
      <c r="IFN115" s="151"/>
      <c r="IFO115" s="151"/>
      <c r="IFP115" s="151"/>
      <c r="IFQ115" s="151"/>
      <c r="IFR115" s="151"/>
      <c r="IFS115" s="151"/>
      <c r="IFT115" s="151"/>
      <c r="IFU115" s="151"/>
      <c r="IFV115" s="151"/>
      <c r="IFW115" s="151"/>
      <c r="IFX115" s="151"/>
      <c r="IFY115" s="151"/>
      <c r="IFZ115" s="151"/>
      <c r="IGA115" s="151"/>
      <c r="IGB115" s="151"/>
      <c r="IGC115" s="151"/>
      <c r="IGD115" s="151"/>
      <c r="IGE115" s="151"/>
      <c r="IGF115" s="151"/>
      <c r="IGG115" s="151"/>
      <c r="IGH115" s="151"/>
      <c r="IGI115" s="151"/>
      <c r="IGJ115" s="151"/>
      <c r="IGK115" s="151"/>
      <c r="IGL115" s="151"/>
      <c r="IGM115" s="151"/>
      <c r="IGN115" s="151"/>
      <c r="IGO115" s="151"/>
      <c r="IGP115" s="151"/>
      <c r="IGQ115" s="151"/>
      <c r="IGR115" s="151"/>
      <c r="IGS115" s="151"/>
      <c r="IGT115" s="151"/>
      <c r="IGU115" s="151"/>
      <c r="IGV115" s="151"/>
      <c r="IGW115" s="151"/>
      <c r="IGX115" s="151"/>
      <c r="IGY115" s="151"/>
      <c r="IGZ115" s="151"/>
      <c r="IHA115" s="151"/>
      <c r="IHB115" s="151"/>
      <c r="IHC115" s="151"/>
      <c r="IHD115" s="151"/>
      <c r="IHE115" s="151"/>
      <c r="IHF115" s="151"/>
      <c r="IHG115" s="151"/>
      <c r="IHH115" s="151"/>
      <c r="IHI115" s="151"/>
      <c r="IHJ115" s="151"/>
      <c r="IHK115" s="151"/>
      <c r="IHL115" s="151"/>
      <c r="IHM115" s="151"/>
      <c r="IHN115" s="151"/>
      <c r="IHO115" s="151"/>
      <c r="IHP115" s="151"/>
      <c r="IHQ115" s="151"/>
      <c r="IHR115" s="151"/>
      <c r="IHS115" s="151"/>
      <c r="IHT115" s="151"/>
      <c r="IHU115" s="151"/>
      <c r="IHV115" s="151"/>
      <c r="IHW115" s="151"/>
      <c r="IHX115" s="151"/>
      <c r="IHY115" s="151"/>
      <c r="IHZ115" s="151"/>
      <c r="IIA115" s="151"/>
      <c r="IIB115" s="151"/>
      <c r="IIC115" s="151"/>
      <c r="IID115" s="151"/>
      <c r="IIE115" s="151"/>
      <c r="IIF115" s="151"/>
      <c r="IIG115" s="151"/>
      <c r="IIH115" s="151"/>
      <c r="III115" s="151"/>
      <c r="IIJ115" s="151"/>
      <c r="IIK115" s="151"/>
      <c r="IIL115" s="151"/>
      <c r="IIM115" s="151"/>
      <c r="IIN115" s="151"/>
      <c r="IIO115" s="151"/>
      <c r="IIP115" s="151"/>
      <c r="IIQ115" s="151"/>
      <c r="IIR115" s="151"/>
      <c r="IIS115" s="151"/>
      <c r="IIT115" s="151"/>
      <c r="IIU115" s="151"/>
      <c r="IIV115" s="151"/>
      <c r="IIW115" s="151"/>
      <c r="IIX115" s="151"/>
      <c r="IIY115" s="151"/>
      <c r="IIZ115" s="151"/>
      <c r="IJA115" s="151"/>
      <c r="IJB115" s="151"/>
      <c r="IJC115" s="151"/>
      <c r="IJD115" s="151"/>
      <c r="IJE115" s="151"/>
      <c r="IJF115" s="151"/>
      <c r="IJG115" s="151"/>
      <c r="IJH115" s="151"/>
      <c r="IJI115" s="151"/>
      <c r="IJJ115" s="151"/>
      <c r="IJK115" s="151"/>
      <c r="IJL115" s="151"/>
      <c r="IJM115" s="151"/>
      <c r="IJN115" s="151"/>
      <c r="IJO115" s="151"/>
      <c r="IJP115" s="151"/>
      <c r="IJQ115" s="151"/>
      <c r="IJR115" s="151"/>
      <c r="IJS115" s="151"/>
      <c r="IJT115" s="151"/>
      <c r="IJU115" s="151"/>
      <c r="IJV115" s="151"/>
      <c r="IJW115" s="151"/>
      <c r="IJX115" s="151"/>
      <c r="IJY115" s="151"/>
      <c r="IJZ115" s="151"/>
      <c r="IKA115" s="151"/>
      <c r="IKB115" s="151"/>
      <c r="IKC115" s="151"/>
      <c r="IKD115" s="151"/>
      <c r="IKE115" s="151"/>
      <c r="IKF115" s="151"/>
      <c r="IKG115" s="151"/>
      <c r="IKH115" s="151"/>
      <c r="IKI115" s="151"/>
      <c r="IKJ115" s="151"/>
      <c r="IKK115" s="151"/>
      <c r="IKL115" s="151"/>
      <c r="IKM115" s="151"/>
      <c r="IKN115" s="151"/>
      <c r="IKO115" s="151"/>
      <c r="IKP115" s="151"/>
      <c r="IKQ115" s="151"/>
      <c r="IKR115" s="151"/>
      <c r="IKS115" s="151"/>
      <c r="IKT115" s="151"/>
      <c r="IKU115" s="151"/>
      <c r="IKV115" s="151"/>
      <c r="IKW115" s="151"/>
      <c r="IKX115" s="151"/>
      <c r="IKY115" s="151"/>
      <c r="IKZ115" s="151"/>
      <c r="ILA115" s="151"/>
      <c r="ILB115" s="151"/>
      <c r="ILC115" s="151"/>
      <c r="ILD115" s="151"/>
      <c r="ILE115" s="151"/>
      <c r="ILF115" s="151"/>
      <c r="ILG115" s="151"/>
      <c r="ILH115" s="151"/>
      <c r="ILI115" s="151"/>
      <c r="ILJ115" s="151"/>
      <c r="ILK115" s="151"/>
      <c r="ILL115" s="151"/>
      <c r="ILM115" s="151"/>
      <c r="ILN115" s="151"/>
      <c r="ILO115" s="151"/>
      <c r="ILP115" s="151"/>
      <c r="ILQ115" s="151"/>
      <c r="ILR115" s="151"/>
      <c r="ILS115" s="151"/>
      <c r="ILT115" s="151"/>
      <c r="ILU115" s="151"/>
      <c r="ILV115" s="151"/>
      <c r="ILW115" s="151"/>
      <c r="ILX115" s="151"/>
      <c r="ILY115" s="151"/>
      <c r="ILZ115" s="151"/>
      <c r="IMA115" s="151"/>
      <c r="IMB115" s="151"/>
      <c r="IMC115" s="151"/>
      <c r="IMD115" s="151"/>
      <c r="IME115" s="151"/>
      <c r="IMF115" s="151"/>
      <c r="IMG115" s="151"/>
      <c r="IMH115" s="151"/>
      <c r="IMI115" s="151"/>
      <c r="IMJ115" s="151"/>
      <c r="IMK115" s="151"/>
      <c r="IML115" s="151"/>
      <c r="IMM115" s="151"/>
      <c r="IMN115" s="151"/>
      <c r="IMO115" s="151"/>
      <c r="IMP115" s="151"/>
      <c r="IMQ115" s="151"/>
      <c r="IMR115" s="151"/>
      <c r="IMS115" s="151"/>
      <c r="IMT115" s="151"/>
      <c r="IMU115" s="151"/>
      <c r="IMV115" s="151"/>
      <c r="IMW115" s="151"/>
      <c r="IMX115" s="151"/>
      <c r="IMY115" s="151"/>
      <c r="IMZ115" s="151"/>
      <c r="INA115" s="151"/>
      <c r="INB115" s="151"/>
      <c r="INC115" s="151"/>
      <c r="IND115" s="151"/>
      <c r="INE115" s="151"/>
      <c r="INF115" s="151"/>
      <c r="ING115" s="151"/>
      <c r="INH115" s="151"/>
      <c r="INI115" s="151"/>
      <c r="INJ115" s="151"/>
      <c r="INK115" s="151"/>
      <c r="INL115" s="151"/>
      <c r="INM115" s="151"/>
      <c r="INN115" s="151"/>
      <c r="INO115" s="151"/>
      <c r="INP115" s="151"/>
      <c r="INQ115" s="151"/>
      <c r="INR115" s="151"/>
      <c r="INS115" s="151"/>
      <c r="INT115" s="151"/>
      <c r="INU115" s="151"/>
      <c r="INV115" s="151"/>
      <c r="INW115" s="151"/>
      <c r="INX115" s="151"/>
      <c r="INY115" s="151"/>
      <c r="INZ115" s="151"/>
      <c r="IOA115" s="151"/>
      <c r="IOB115" s="151"/>
      <c r="IOC115" s="151"/>
      <c r="IOD115" s="151"/>
      <c r="IOE115" s="151"/>
      <c r="IOF115" s="151"/>
      <c r="IOG115" s="151"/>
      <c r="IOH115" s="151"/>
      <c r="IOI115" s="151"/>
      <c r="IOJ115" s="151"/>
      <c r="IOK115" s="151"/>
      <c r="IOL115" s="151"/>
      <c r="IOM115" s="151"/>
      <c r="ION115" s="151"/>
      <c r="IOO115" s="151"/>
      <c r="IOP115" s="151"/>
      <c r="IOQ115" s="151"/>
      <c r="IOR115" s="151"/>
      <c r="IOS115" s="151"/>
      <c r="IOT115" s="151"/>
      <c r="IOU115" s="151"/>
      <c r="IOV115" s="151"/>
      <c r="IOW115" s="151"/>
      <c r="IOX115" s="151"/>
      <c r="IOY115" s="151"/>
      <c r="IOZ115" s="151"/>
      <c r="IPA115" s="151"/>
      <c r="IPB115" s="151"/>
      <c r="IPC115" s="151"/>
      <c r="IPD115" s="151"/>
      <c r="IPE115" s="151"/>
      <c r="IPF115" s="151"/>
      <c r="IPG115" s="151"/>
      <c r="IPH115" s="151"/>
      <c r="IPI115" s="151"/>
      <c r="IPJ115" s="151"/>
      <c r="IPK115" s="151"/>
      <c r="IPL115" s="151"/>
      <c r="IPM115" s="151"/>
      <c r="IPN115" s="151"/>
      <c r="IPO115" s="151"/>
      <c r="IPP115" s="151"/>
      <c r="IPQ115" s="151"/>
      <c r="IPR115" s="151"/>
      <c r="IPS115" s="151"/>
      <c r="IPT115" s="151"/>
      <c r="IPU115" s="151"/>
      <c r="IPV115" s="151"/>
      <c r="IPW115" s="151"/>
      <c r="IPX115" s="151"/>
      <c r="IPY115" s="151"/>
      <c r="IPZ115" s="151"/>
      <c r="IQA115" s="151"/>
      <c r="IQB115" s="151"/>
      <c r="IQC115" s="151"/>
      <c r="IQD115" s="151"/>
      <c r="IQE115" s="151"/>
      <c r="IQF115" s="151"/>
      <c r="IQG115" s="151"/>
      <c r="IQH115" s="151"/>
      <c r="IQI115" s="151"/>
      <c r="IQJ115" s="151"/>
      <c r="IQK115" s="151"/>
      <c r="IQL115" s="151"/>
      <c r="IQM115" s="151"/>
      <c r="IQN115" s="151"/>
      <c r="IQO115" s="151"/>
      <c r="IQP115" s="151"/>
      <c r="IQQ115" s="151"/>
      <c r="IQR115" s="151"/>
      <c r="IQS115" s="151"/>
      <c r="IQT115" s="151"/>
      <c r="IQU115" s="151"/>
      <c r="IQV115" s="151"/>
      <c r="IQW115" s="151"/>
      <c r="IQX115" s="151"/>
      <c r="IQY115" s="151"/>
      <c r="IQZ115" s="151"/>
      <c r="IRA115" s="151"/>
      <c r="IRB115" s="151"/>
      <c r="IRC115" s="151"/>
      <c r="IRD115" s="151"/>
      <c r="IRE115" s="151"/>
      <c r="IRF115" s="151"/>
      <c r="IRG115" s="151"/>
      <c r="IRH115" s="151"/>
      <c r="IRI115" s="151"/>
      <c r="IRJ115" s="151"/>
      <c r="IRK115" s="151"/>
      <c r="IRL115" s="151"/>
      <c r="IRM115" s="151"/>
      <c r="IRN115" s="151"/>
      <c r="IRO115" s="151"/>
      <c r="IRP115" s="151"/>
      <c r="IRQ115" s="151"/>
      <c r="IRR115" s="151"/>
      <c r="IRS115" s="151"/>
      <c r="IRT115" s="151"/>
      <c r="IRU115" s="151"/>
      <c r="IRV115" s="151"/>
      <c r="IRW115" s="151"/>
      <c r="IRX115" s="151"/>
      <c r="IRY115" s="151"/>
      <c r="IRZ115" s="151"/>
      <c r="ISA115" s="151"/>
      <c r="ISB115" s="151"/>
      <c r="ISC115" s="151"/>
      <c r="ISD115" s="151"/>
      <c r="ISE115" s="151"/>
      <c r="ISF115" s="151"/>
      <c r="ISG115" s="151"/>
      <c r="ISH115" s="151"/>
      <c r="ISI115" s="151"/>
      <c r="ISJ115" s="151"/>
      <c r="ISK115" s="151"/>
      <c r="ISL115" s="151"/>
      <c r="ISM115" s="151"/>
      <c r="ISN115" s="151"/>
      <c r="ISO115" s="151"/>
      <c r="ISP115" s="151"/>
      <c r="ISQ115" s="151"/>
      <c r="ISR115" s="151"/>
      <c r="ISS115" s="151"/>
      <c r="IST115" s="151"/>
      <c r="ISU115" s="151"/>
      <c r="ISV115" s="151"/>
      <c r="ISW115" s="151"/>
      <c r="ISX115" s="151"/>
      <c r="ISY115" s="151"/>
      <c r="ISZ115" s="151"/>
      <c r="ITA115" s="151"/>
      <c r="ITB115" s="151"/>
      <c r="ITC115" s="151"/>
      <c r="ITD115" s="151"/>
      <c r="ITE115" s="151"/>
      <c r="ITF115" s="151"/>
      <c r="ITG115" s="151"/>
      <c r="ITH115" s="151"/>
      <c r="ITI115" s="151"/>
      <c r="ITJ115" s="151"/>
      <c r="ITK115" s="151"/>
      <c r="ITL115" s="151"/>
      <c r="ITM115" s="151"/>
      <c r="ITN115" s="151"/>
      <c r="ITO115" s="151"/>
      <c r="ITP115" s="151"/>
      <c r="ITQ115" s="151"/>
      <c r="ITR115" s="151"/>
      <c r="ITS115" s="151"/>
      <c r="ITT115" s="151"/>
      <c r="ITU115" s="151"/>
      <c r="ITV115" s="151"/>
      <c r="ITW115" s="151"/>
      <c r="ITX115" s="151"/>
      <c r="ITY115" s="151"/>
      <c r="ITZ115" s="151"/>
      <c r="IUA115" s="151"/>
      <c r="IUB115" s="151"/>
      <c r="IUC115" s="151"/>
      <c r="IUD115" s="151"/>
      <c r="IUE115" s="151"/>
      <c r="IUF115" s="151"/>
      <c r="IUG115" s="151"/>
      <c r="IUH115" s="151"/>
      <c r="IUI115" s="151"/>
      <c r="IUJ115" s="151"/>
      <c r="IUK115" s="151"/>
      <c r="IUL115" s="151"/>
      <c r="IUM115" s="151"/>
      <c r="IUN115" s="151"/>
      <c r="IUO115" s="151"/>
      <c r="IUP115" s="151"/>
      <c r="IUQ115" s="151"/>
      <c r="IUR115" s="151"/>
      <c r="IUS115" s="151"/>
      <c r="IUT115" s="151"/>
      <c r="IUU115" s="151"/>
      <c r="IUV115" s="151"/>
      <c r="IUW115" s="151"/>
      <c r="IUX115" s="151"/>
      <c r="IUY115" s="151"/>
      <c r="IUZ115" s="151"/>
      <c r="IVA115" s="151"/>
      <c r="IVB115" s="151"/>
      <c r="IVC115" s="151"/>
      <c r="IVD115" s="151"/>
      <c r="IVE115" s="151"/>
      <c r="IVF115" s="151"/>
      <c r="IVG115" s="151"/>
      <c r="IVH115" s="151"/>
      <c r="IVI115" s="151"/>
      <c r="IVJ115" s="151"/>
      <c r="IVK115" s="151"/>
      <c r="IVL115" s="151"/>
      <c r="IVM115" s="151"/>
      <c r="IVN115" s="151"/>
      <c r="IVO115" s="151"/>
      <c r="IVP115" s="151"/>
      <c r="IVQ115" s="151"/>
      <c r="IVR115" s="151"/>
      <c r="IVS115" s="151"/>
      <c r="IVT115" s="151"/>
      <c r="IVU115" s="151"/>
      <c r="IVV115" s="151"/>
      <c r="IVW115" s="151"/>
      <c r="IVX115" s="151"/>
      <c r="IVY115" s="151"/>
      <c r="IVZ115" s="151"/>
      <c r="IWA115" s="151"/>
      <c r="IWB115" s="151"/>
      <c r="IWC115" s="151"/>
      <c r="IWD115" s="151"/>
      <c r="IWE115" s="151"/>
      <c r="IWF115" s="151"/>
      <c r="IWG115" s="151"/>
      <c r="IWH115" s="151"/>
      <c r="IWI115" s="151"/>
      <c r="IWJ115" s="151"/>
      <c r="IWK115" s="151"/>
      <c r="IWL115" s="151"/>
      <c r="IWM115" s="151"/>
      <c r="IWN115" s="151"/>
      <c r="IWO115" s="151"/>
      <c r="IWP115" s="151"/>
      <c r="IWQ115" s="151"/>
      <c r="IWR115" s="151"/>
      <c r="IWS115" s="151"/>
      <c r="IWT115" s="151"/>
      <c r="IWU115" s="151"/>
      <c r="IWV115" s="151"/>
      <c r="IWW115" s="151"/>
      <c r="IWX115" s="151"/>
      <c r="IWY115" s="151"/>
      <c r="IWZ115" s="151"/>
      <c r="IXA115" s="151"/>
      <c r="IXB115" s="151"/>
      <c r="IXC115" s="151"/>
      <c r="IXD115" s="151"/>
      <c r="IXE115" s="151"/>
      <c r="IXF115" s="151"/>
      <c r="IXG115" s="151"/>
      <c r="IXH115" s="151"/>
      <c r="IXI115" s="151"/>
      <c r="IXJ115" s="151"/>
      <c r="IXK115" s="151"/>
      <c r="IXL115" s="151"/>
      <c r="IXM115" s="151"/>
      <c r="IXN115" s="151"/>
      <c r="IXO115" s="151"/>
      <c r="IXP115" s="151"/>
      <c r="IXQ115" s="151"/>
      <c r="IXR115" s="151"/>
      <c r="IXS115" s="151"/>
      <c r="IXT115" s="151"/>
      <c r="IXU115" s="151"/>
      <c r="IXV115" s="151"/>
      <c r="IXW115" s="151"/>
      <c r="IXX115" s="151"/>
      <c r="IXY115" s="151"/>
      <c r="IXZ115" s="151"/>
      <c r="IYA115" s="151"/>
      <c r="IYB115" s="151"/>
      <c r="IYC115" s="151"/>
      <c r="IYD115" s="151"/>
      <c r="IYE115" s="151"/>
      <c r="IYF115" s="151"/>
      <c r="IYG115" s="151"/>
      <c r="IYH115" s="151"/>
      <c r="IYI115" s="151"/>
      <c r="IYJ115" s="151"/>
      <c r="IYK115" s="151"/>
      <c r="IYL115" s="151"/>
      <c r="IYM115" s="151"/>
      <c r="IYN115" s="151"/>
      <c r="IYO115" s="151"/>
      <c r="IYP115" s="151"/>
      <c r="IYQ115" s="151"/>
      <c r="IYR115" s="151"/>
      <c r="IYS115" s="151"/>
      <c r="IYT115" s="151"/>
      <c r="IYU115" s="151"/>
      <c r="IYV115" s="151"/>
      <c r="IYW115" s="151"/>
      <c r="IYX115" s="151"/>
      <c r="IYY115" s="151"/>
      <c r="IYZ115" s="151"/>
      <c r="IZA115" s="151"/>
      <c r="IZB115" s="151"/>
      <c r="IZC115" s="151"/>
      <c r="IZD115" s="151"/>
      <c r="IZE115" s="151"/>
      <c r="IZF115" s="151"/>
      <c r="IZG115" s="151"/>
      <c r="IZH115" s="151"/>
      <c r="IZI115" s="151"/>
      <c r="IZJ115" s="151"/>
      <c r="IZK115" s="151"/>
      <c r="IZL115" s="151"/>
      <c r="IZM115" s="151"/>
      <c r="IZN115" s="151"/>
      <c r="IZO115" s="151"/>
      <c r="IZP115" s="151"/>
      <c r="IZQ115" s="151"/>
      <c r="IZR115" s="151"/>
      <c r="IZS115" s="151"/>
      <c r="IZT115" s="151"/>
      <c r="IZU115" s="151"/>
      <c r="IZV115" s="151"/>
      <c r="IZW115" s="151"/>
      <c r="IZX115" s="151"/>
      <c r="IZY115" s="151"/>
      <c r="IZZ115" s="151"/>
      <c r="JAA115" s="151"/>
      <c r="JAB115" s="151"/>
      <c r="JAC115" s="151"/>
      <c r="JAD115" s="151"/>
      <c r="JAE115" s="151"/>
      <c r="JAF115" s="151"/>
      <c r="JAG115" s="151"/>
      <c r="JAH115" s="151"/>
      <c r="JAI115" s="151"/>
      <c r="JAJ115" s="151"/>
      <c r="JAK115" s="151"/>
      <c r="JAL115" s="151"/>
      <c r="JAM115" s="151"/>
      <c r="JAN115" s="151"/>
      <c r="JAO115" s="151"/>
      <c r="JAP115" s="151"/>
      <c r="JAQ115" s="151"/>
      <c r="JAR115" s="151"/>
      <c r="JAS115" s="151"/>
      <c r="JAT115" s="151"/>
      <c r="JAU115" s="151"/>
      <c r="JAV115" s="151"/>
      <c r="JAW115" s="151"/>
      <c r="JAX115" s="151"/>
      <c r="JAY115" s="151"/>
      <c r="JAZ115" s="151"/>
      <c r="JBA115" s="151"/>
      <c r="JBB115" s="151"/>
      <c r="JBC115" s="151"/>
      <c r="JBD115" s="151"/>
      <c r="JBE115" s="151"/>
      <c r="JBF115" s="151"/>
      <c r="JBG115" s="151"/>
      <c r="JBH115" s="151"/>
      <c r="JBI115" s="151"/>
      <c r="JBJ115" s="151"/>
      <c r="JBK115" s="151"/>
      <c r="JBL115" s="151"/>
      <c r="JBM115" s="151"/>
      <c r="JBN115" s="151"/>
      <c r="JBO115" s="151"/>
      <c r="JBP115" s="151"/>
      <c r="JBQ115" s="151"/>
      <c r="JBR115" s="151"/>
      <c r="JBS115" s="151"/>
      <c r="JBT115" s="151"/>
      <c r="JBU115" s="151"/>
      <c r="JBV115" s="151"/>
      <c r="JBW115" s="151"/>
      <c r="JBX115" s="151"/>
      <c r="JBY115" s="151"/>
      <c r="JBZ115" s="151"/>
      <c r="JCA115" s="151"/>
      <c r="JCB115" s="151"/>
      <c r="JCC115" s="151"/>
      <c r="JCD115" s="151"/>
      <c r="JCE115" s="151"/>
      <c r="JCF115" s="151"/>
      <c r="JCG115" s="151"/>
      <c r="JCH115" s="151"/>
      <c r="JCI115" s="151"/>
      <c r="JCJ115" s="151"/>
      <c r="JCK115" s="151"/>
      <c r="JCL115" s="151"/>
      <c r="JCM115" s="151"/>
      <c r="JCN115" s="151"/>
      <c r="JCO115" s="151"/>
      <c r="JCP115" s="151"/>
      <c r="JCQ115" s="151"/>
      <c r="JCR115" s="151"/>
      <c r="JCS115" s="151"/>
      <c r="JCT115" s="151"/>
      <c r="JCU115" s="151"/>
      <c r="JCV115" s="151"/>
      <c r="JCW115" s="151"/>
      <c r="JCX115" s="151"/>
      <c r="JCY115" s="151"/>
      <c r="JCZ115" s="151"/>
      <c r="JDA115" s="151"/>
      <c r="JDB115" s="151"/>
      <c r="JDC115" s="151"/>
      <c r="JDD115" s="151"/>
      <c r="JDE115" s="151"/>
      <c r="JDF115" s="151"/>
      <c r="JDG115" s="151"/>
      <c r="JDH115" s="151"/>
      <c r="JDI115" s="151"/>
      <c r="JDJ115" s="151"/>
      <c r="JDK115" s="151"/>
      <c r="JDL115" s="151"/>
      <c r="JDM115" s="151"/>
      <c r="JDN115" s="151"/>
      <c r="JDO115" s="151"/>
      <c r="JDP115" s="151"/>
      <c r="JDQ115" s="151"/>
      <c r="JDR115" s="151"/>
      <c r="JDS115" s="151"/>
      <c r="JDT115" s="151"/>
      <c r="JDU115" s="151"/>
      <c r="JDV115" s="151"/>
      <c r="JDW115" s="151"/>
      <c r="JDX115" s="151"/>
      <c r="JDY115" s="151"/>
      <c r="JDZ115" s="151"/>
      <c r="JEA115" s="151"/>
      <c r="JEB115" s="151"/>
      <c r="JEC115" s="151"/>
      <c r="JED115" s="151"/>
      <c r="JEE115" s="151"/>
      <c r="JEF115" s="151"/>
      <c r="JEG115" s="151"/>
      <c r="JEH115" s="151"/>
      <c r="JEI115" s="151"/>
      <c r="JEJ115" s="151"/>
      <c r="JEK115" s="151"/>
      <c r="JEL115" s="151"/>
      <c r="JEM115" s="151"/>
      <c r="JEN115" s="151"/>
      <c r="JEO115" s="151"/>
      <c r="JEP115" s="151"/>
      <c r="JEQ115" s="151"/>
      <c r="JER115" s="151"/>
      <c r="JES115" s="151"/>
      <c r="JET115" s="151"/>
      <c r="JEU115" s="151"/>
      <c r="JEV115" s="151"/>
      <c r="JEW115" s="151"/>
      <c r="JEX115" s="151"/>
      <c r="JEY115" s="151"/>
      <c r="JEZ115" s="151"/>
      <c r="JFA115" s="151"/>
      <c r="JFB115" s="151"/>
      <c r="JFC115" s="151"/>
      <c r="JFD115" s="151"/>
      <c r="JFE115" s="151"/>
      <c r="JFF115" s="151"/>
      <c r="JFG115" s="151"/>
      <c r="JFH115" s="151"/>
      <c r="JFI115" s="151"/>
      <c r="JFJ115" s="151"/>
      <c r="JFK115" s="151"/>
      <c r="JFL115" s="151"/>
      <c r="JFM115" s="151"/>
      <c r="JFN115" s="151"/>
      <c r="JFO115" s="151"/>
      <c r="JFP115" s="151"/>
      <c r="JFQ115" s="151"/>
      <c r="JFR115" s="151"/>
      <c r="JFS115" s="151"/>
      <c r="JFT115" s="151"/>
      <c r="JFU115" s="151"/>
      <c r="JFV115" s="151"/>
      <c r="JFW115" s="151"/>
      <c r="JFX115" s="151"/>
      <c r="JFY115" s="151"/>
      <c r="JFZ115" s="151"/>
      <c r="JGA115" s="151"/>
      <c r="JGB115" s="151"/>
      <c r="JGC115" s="151"/>
      <c r="JGD115" s="151"/>
      <c r="JGE115" s="151"/>
      <c r="JGF115" s="151"/>
      <c r="JGG115" s="151"/>
      <c r="JGH115" s="151"/>
      <c r="JGI115" s="151"/>
      <c r="JGJ115" s="151"/>
      <c r="JGK115" s="151"/>
      <c r="JGL115" s="151"/>
      <c r="JGM115" s="151"/>
      <c r="JGN115" s="151"/>
      <c r="JGO115" s="151"/>
      <c r="JGP115" s="151"/>
      <c r="JGQ115" s="151"/>
      <c r="JGR115" s="151"/>
      <c r="JGS115" s="151"/>
      <c r="JGT115" s="151"/>
      <c r="JGU115" s="151"/>
      <c r="JGV115" s="151"/>
      <c r="JGW115" s="151"/>
      <c r="JGX115" s="151"/>
      <c r="JGY115" s="151"/>
      <c r="JGZ115" s="151"/>
      <c r="JHA115" s="151"/>
      <c r="JHB115" s="151"/>
      <c r="JHC115" s="151"/>
      <c r="JHD115" s="151"/>
      <c r="JHE115" s="151"/>
      <c r="JHF115" s="151"/>
      <c r="JHG115" s="151"/>
      <c r="JHH115" s="151"/>
      <c r="JHI115" s="151"/>
      <c r="JHJ115" s="151"/>
      <c r="JHK115" s="151"/>
      <c r="JHL115" s="151"/>
      <c r="JHM115" s="151"/>
      <c r="JHN115" s="151"/>
      <c r="JHO115" s="151"/>
      <c r="JHP115" s="151"/>
      <c r="JHQ115" s="151"/>
      <c r="JHR115" s="151"/>
      <c r="JHS115" s="151"/>
      <c r="JHT115" s="151"/>
      <c r="JHU115" s="151"/>
      <c r="JHV115" s="151"/>
      <c r="JHW115" s="151"/>
      <c r="JHX115" s="151"/>
      <c r="JHY115" s="151"/>
      <c r="JHZ115" s="151"/>
      <c r="JIA115" s="151"/>
      <c r="JIB115" s="151"/>
      <c r="JIC115" s="151"/>
      <c r="JID115" s="151"/>
      <c r="JIE115" s="151"/>
      <c r="JIF115" s="151"/>
      <c r="JIG115" s="151"/>
      <c r="JIH115" s="151"/>
      <c r="JII115" s="151"/>
      <c r="JIJ115" s="151"/>
      <c r="JIK115" s="151"/>
      <c r="JIL115" s="151"/>
      <c r="JIM115" s="151"/>
      <c r="JIN115" s="151"/>
      <c r="JIO115" s="151"/>
      <c r="JIP115" s="151"/>
      <c r="JIQ115" s="151"/>
      <c r="JIR115" s="151"/>
      <c r="JIS115" s="151"/>
      <c r="JIT115" s="151"/>
      <c r="JIU115" s="151"/>
      <c r="JIV115" s="151"/>
      <c r="JIW115" s="151"/>
      <c r="JIX115" s="151"/>
      <c r="JIY115" s="151"/>
      <c r="JIZ115" s="151"/>
      <c r="JJA115" s="151"/>
      <c r="JJB115" s="151"/>
      <c r="JJC115" s="151"/>
      <c r="JJD115" s="151"/>
      <c r="JJE115" s="151"/>
      <c r="JJF115" s="151"/>
      <c r="JJG115" s="151"/>
      <c r="JJH115" s="151"/>
      <c r="JJI115" s="151"/>
      <c r="JJJ115" s="151"/>
      <c r="JJK115" s="151"/>
      <c r="JJL115" s="151"/>
      <c r="JJM115" s="151"/>
      <c r="JJN115" s="151"/>
      <c r="JJO115" s="151"/>
      <c r="JJP115" s="151"/>
      <c r="JJQ115" s="151"/>
      <c r="JJR115" s="151"/>
      <c r="JJS115" s="151"/>
      <c r="JJT115" s="151"/>
      <c r="JJU115" s="151"/>
      <c r="JJV115" s="151"/>
      <c r="JJW115" s="151"/>
      <c r="JJX115" s="151"/>
      <c r="JJY115" s="151"/>
      <c r="JJZ115" s="151"/>
      <c r="JKA115" s="151"/>
      <c r="JKB115" s="151"/>
      <c r="JKC115" s="151"/>
      <c r="JKD115" s="151"/>
      <c r="JKE115" s="151"/>
      <c r="JKF115" s="151"/>
      <c r="JKG115" s="151"/>
      <c r="JKH115" s="151"/>
      <c r="JKI115" s="151"/>
      <c r="JKJ115" s="151"/>
      <c r="JKK115" s="151"/>
      <c r="JKL115" s="151"/>
      <c r="JKM115" s="151"/>
      <c r="JKN115" s="151"/>
      <c r="JKO115" s="151"/>
      <c r="JKP115" s="151"/>
      <c r="JKQ115" s="151"/>
      <c r="JKR115" s="151"/>
      <c r="JKS115" s="151"/>
      <c r="JKT115" s="151"/>
      <c r="JKU115" s="151"/>
      <c r="JKV115" s="151"/>
      <c r="JKW115" s="151"/>
      <c r="JKX115" s="151"/>
      <c r="JKY115" s="151"/>
      <c r="JKZ115" s="151"/>
      <c r="JLA115" s="151"/>
      <c r="JLB115" s="151"/>
      <c r="JLC115" s="151"/>
      <c r="JLD115" s="151"/>
      <c r="JLE115" s="151"/>
      <c r="JLF115" s="151"/>
      <c r="JLG115" s="151"/>
      <c r="JLH115" s="151"/>
      <c r="JLI115" s="151"/>
      <c r="JLJ115" s="151"/>
      <c r="JLK115" s="151"/>
      <c r="JLL115" s="151"/>
      <c r="JLM115" s="151"/>
      <c r="JLN115" s="151"/>
      <c r="JLO115" s="151"/>
      <c r="JLP115" s="151"/>
      <c r="JLQ115" s="151"/>
      <c r="JLR115" s="151"/>
      <c r="JLS115" s="151"/>
      <c r="JLT115" s="151"/>
      <c r="JLU115" s="151"/>
      <c r="JLV115" s="151"/>
      <c r="JLW115" s="151"/>
      <c r="JLX115" s="151"/>
      <c r="JLY115" s="151"/>
      <c r="JLZ115" s="151"/>
      <c r="JMA115" s="151"/>
      <c r="JMB115" s="151"/>
      <c r="JMC115" s="151"/>
      <c r="JMD115" s="151"/>
      <c r="JME115" s="151"/>
      <c r="JMF115" s="151"/>
      <c r="JMG115" s="151"/>
      <c r="JMH115" s="151"/>
      <c r="JMI115" s="151"/>
      <c r="JMJ115" s="151"/>
      <c r="JMK115" s="151"/>
      <c r="JML115" s="151"/>
      <c r="JMM115" s="151"/>
      <c r="JMN115" s="151"/>
      <c r="JMO115" s="151"/>
      <c r="JMP115" s="151"/>
      <c r="JMQ115" s="151"/>
      <c r="JMR115" s="151"/>
      <c r="JMS115" s="151"/>
      <c r="JMT115" s="151"/>
      <c r="JMU115" s="151"/>
      <c r="JMV115" s="151"/>
      <c r="JMW115" s="151"/>
      <c r="JMX115" s="151"/>
      <c r="JMY115" s="151"/>
      <c r="JMZ115" s="151"/>
      <c r="JNA115" s="151"/>
      <c r="JNB115" s="151"/>
      <c r="JNC115" s="151"/>
      <c r="JND115" s="151"/>
      <c r="JNE115" s="151"/>
      <c r="JNF115" s="151"/>
      <c r="JNG115" s="151"/>
      <c r="JNH115" s="151"/>
      <c r="JNI115" s="151"/>
      <c r="JNJ115" s="151"/>
      <c r="JNK115" s="151"/>
      <c r="JNL115" s="151"/>
      <c r="JNM115" s="151"/>
      <c r="JNN115" s="151"/>
      <c r="JNO115" s="151"/>
      <c r="JNP115" s="151"/>
      <c r="JNQ115" s="151"/>
      <c r="JNR115" s="151"/>
      <c r="JNS115" s="151"/>
      <c r="JNT115" s="151"/>
      <c r="JNU115" s="151"/>
      <c r="JNV115" s="151"/>
      <c r="JNW115" s="151"/>
      <c r="JNX115" s="151"/>
      <c r="JNY115" s="151"/>
      <c r="JNZ115" s="151"/>
      <c r="JOA115" s="151"/>
      <c r="JOB115" s="151"/>
      <c r="JOC115" s="151"/>
      <c r="JOD115" s="151"/>
      <c r="JOE115" s="151"/>
      <c r="JOF115" s="151"/>
      <c r="JOG115" s="151"/>
      <c r="JOH115" s="151"/>
      <c r="JOI115" s="151"/>
      <c r="JOJ115" s="151"/>
      <c r="JOK115" s="151"/>
      <c r="JOL115" s="151"/>
      <c r="JOM115" s="151"/>
      <c r="JON115" s="151"/>
      <c r="JOO115" s="151"/>
      <c r="JOP115" s="151"/>
      <c r="JOQ115" s="151"/>
      <c r="JOR115" s="151"/>
      <c r="JOS115" s="151"/>
      <c r="JOT115" s="151"/>
      <c r="JOU115" s="151"/>
      <c r="JOV115" s="151"/>
      <c r="JOW115" s="151"/>
      <c r="JOX115" s="151"/>
      <c r="JOY115" s="151"/>
      <c r="JOZ115" s="151"/>
      <c r="JPA115" s="151"/>
      <c r="JPB115" s="151"/>
      <c r="JPC115" s="151"/>
      <c r="JPD115" s="151"/>
      <c r="JPE115" s="151"/>
      <c r="JPF115" s="151"/>
      <c r="JPG115" s="151"/>
      <c r="JPH115" s="151"/>
      <c r="JPI115" s="151"/>
      <c r="JPJ115" s="151"/>
      <c r="JPK115" s="151"/>
      <c r="JPL115" s="151"/>
      <c r="JPM115" s="151"/>
      <c r="JPN115" s="151"/>
      <c r="JPO115" s="151"/>
      <c r="JPP115" s="151"/>
      <c r="JPQ115" s="151"/>
      <c r="JPR115" s="151"/>
      <c r="JPS115" s="151"/>
      <c r="JPT115" s="151"/>
      <c r="JPU115" s="151"/>
      <c r="JPV115" s="151"/>
      <c r="JPW115" s="151"/>
      <c r="JPX115" s="151"/>
      <c r="JPY115" s="151"/>
      <c r="JPZ115" s="151"/>
      <c r="JQA115" s="151"/>
      <c r="JQB115" s="151"/>
      <c r="JQC115" s="151"/>
      <c r="JQD115" s="151"/>
      <c r="JQE115" s="151"/>
      <c r="JQF115" s="151"/>
      <c r="JQG115" s="151"/>
      <c r="JQH115" s="151"/>
      <c r="JQI115" s="151"/>
      <c r="JQJ115" s="151"/>
      <c r="JQK115" s="151"/>
      <c r="JQL115" s="151"/>
      <c r="JQM115" s="151"/>
      <c r="JQN115" s="151"/>
      <c r="JQO115" s="151"/>
      <c r="JQP115" s="151"/>
      <c r="JQQ115" s="151"/>
      <c r="JQR115" s="151"/>
      <c r="JQS115" s="151"/>
      <c r="JQT115" s="151"/>
      <c r="JQU115" s="151"/>
      <c r="JQV115" s="151"/>
      <c r="JQW115" s="151"/>
      <c r="JQX115" s="151"/>
      <c r="JQY115" s="151"/>
      <c r="JQZ115" s="151"/>
      <c r="JRA115" s="151"/>
      <c r="JRB115" s="151"/>
      <c r="JRC115" s="151"/>
      <c r="JRD115" s="151"/>
      <c r="JRE115" s="151"/>
      <c r="JRF115" s="151"/>
      <c r="JRG115" s="151"/>
      <c r="JRH115" s="151"/>
      <c r="JRI115" s="151"/>
      <c r="JRJ115" s="151"/>
      <c r="JRK115" s="151"/>
      <c r="JRL115" s="151"/>
      <c r="JRM115" s="151"/>
      <c r="JRN115" s="151"/>
      <c r="JRO115" s="151"/>
      <c r="JRP115" s="151"/>
      <c r="JRQ115" s="151"/>
      <c r="JRR115" s="151"/>
      <c r="JRS115" s="151"/>
      <c r="JRT115" s="151"/>
      <c r="JRU115" s="151"/>
      <c r="JRV115" s="151"/>
      <c r="JRW115" s="151"/>
      <c r="JRX115" s="151"/>
      <c r="JRY115" s="151"/>
      <c r="JRZ115" s="151"/>
      <c r="JSA115" s="151"/>
      <c r="JSB115" s="151"/>
      <c r="JSC115" s="151"/>
      <c r="JSD115" s="151"/>
      <c r="JSE115" s="151"/>
      <c r="JSF115" s="151"/>
      <c r="JSG115" s="151"/>
      <c r="JSH115" s="151"/>
      <c r="JSI115" s="151"/>
      <c r="JSJ115" s="151"/>
      <c r="JSK115" s="151"/>
      <c r="JSL115" s="151"/>
      <c r="JSM115" s="151"/>
      <c r="JSN115" s="151"/>
      <c r="JSO115" s="151"/>
      <c r="JSP115" s="151"/>
      <c r="JSQ115" s="151"/>
      <c r="JSR115" s="151"/>
      <c r="JSS115" s="151"/>
      <c r="JST115" s="151"/>
      <c r="JSU115" s="151"/>
      <c r="JSV115" s="151"/>
      <c r="JSW115" s="151"/>
      <c r="JSX115" s="151"/>
      <c r="JSY115" s="151"/>
      <c r="JSZ115" s="151"/>
      <c r="JTA115" s="151"/>
      <c r="JTB115" s="151"/>
      <c r="JTC115" s="151"/>
      <c r="JTD115" s="151"/>
      <c r="JTE115" s="151"/>
      <c r="JTF115" s="151"/>
      <c r="JTG115" s="151"/>
      <c r="JTH115" s="151"/>
      <c r="JTI115" s="151"/>
      <c r="JTJ115" s="151"/>
      <c r="JTK115" s="151"/>
      <c r="JTL115" s="151"/>
      <c r="JTM115" s="151"/>
      <c r="JTN115" s="151"/>
      <c r="JTO115" s="151"/>
      <c r="JTP115" s="151"/>
      <c r="JTQ115" s="151"/>
      <c r="JTR115" s="151"/>
      <c r="JTS115" s="151"/>
      <c r="JTT115" s="151"/>
      <c r="JTU115" s="151"/>
      <c r="JTV115" s="151"/>
      <c r="JTW115" s="151"/>
      <c r="JTX115" s="151"/>
      <c r="JTY115" s="151"/>
      <c r="JTZ115" s="151"/>
      <c r="JUA115" s="151"/>
      <c r="JUB115" s="151"/>
      <c r="JUC115" s="151"/>
      <c r="JUD115" s="151"/>
      <c r="JUE115" s="151"/>
      <c r="JUF115" s="151"/>
      <c r="JUG115" s="151"/>
      <c r="JUH115" s="151"/>
      <c r="JUI115" s="151"/>
      <c r="JUJ115" s="151"/>
      <c r="JUK115" s="151"/>
      <c r="JUL115" s="151"/>
      <c r="JUM115" s="151"/>
      <c r="JUN115" s="151"/>
      <c r="JUO115" s="151"/>
      <c r="JUP115" s="151"/>
      <c r="JUQ115" s="151"/>
      <c r="JUR115" s="151"/>
      <c r="JUS115" s="151"/>
      <c r="JUT115" s="151"/>
      <c r="JUU115" s="151"/>
      <c r="JUV115" s="151"/>
      <c r="JUW115" s="151"/>
      <c r="JUX115" s="151"/>
      <c r="JUY115" s="151"/>
      <c r="JUZ115" s="151"/>
      <c r="JVA115" s="151"/>
      <c r="JVB115" s="151"/>
      <c r="JVC115" s="151"/>
      <c r="JVD115" s="151"/>
      <c r="JVE115" s="151"/>
      <c r="JVF115" s="151"/>
      <c r="JVG115" s="151"/>
      <c r="JVH115" s="151"/>
      <c r="JVI115" s="151"/>
      <c r="JVJ115" s="151"/>
      <c r="JVK115" s="151"/>
      <c r="JVL115" s="151"/>
      <c r="JVM115" s="151"/>
      <c r="JVN115" s="151"/>
      <c r="JVO115" s="151"/>
      <c r="JVP115" s="151"/>
      <c r="JVQ115" s="151"/>
      <c r="JVR115" s="151"/>
      <c r="JVS115" s="151"/>
      <c r="JVT115" s="151"/>
      <c r="JVU115" s="151"/>
      <c r="JVV115" s="151"/>
      <c r="JVW115" s="151"/>
      <c r="JVX115" s="151"/>
      <c r="JVY115" s="151"/>
      <c r="JVZ115" s="151"/>
      <c r="JWA115" s="151"/>
      <c r="JWB115" s="151"/>
      <c r="JWC115" s="151"/>
      <c r="JWD115" s="151"/>
      <c r="JWE115" s="151"/>
      <c r="JWF115" s="151"/>
      <c r="JWG115" s="151"/>
      <c r="JWH115" s="151"/>
      <c r="JWI115" s="151"/>
      <c r="JWJ115" s="151"/>
      <c r="JWK115" s="151"/>
      <c r="JWL115" s="151"/>
      <c r="JWM115" s="151"/>
      <c r="JWN115" s="151"/>
      <c r="JWO115" s="151"/>
      <c r="JWP115" s="151"/>
      <c r="JWQ115" s="151"/>
      <c r="JWR115" s="151"/>
      <c r="JWS115" s="151"/>
      <c r="JWT115" s="151"/>
      <c r="JWU115" s="151"/>
      <c r="JWV115" s="151"/>
      <c r="JWW115" s="151"/>
      <c r="JWX115" s="151"/>
      <c r="JWY115" s="151"/>
      <c r="JWZ115" s="151"/>
      <c r="JXA115" s="151"/>
      <c r="JXB115" s="151"/>
      <c r="JXC115" s="151"/>
      <c r="JXD115" s="151"/>
      <c r="JXE115" s="151"/>
      <c r="JXF115" s="151"/>
      <c r="JXG115" s="151"/>
      <c r="JXH115" s="151"/>
      <c r="JXI115" s="151"/>
      <c r="JXJ115" s="151"/>
      <c r="JXK115" s="151"/>
      <c r="JXL115" s="151"/>
      <c r="JXM115" s="151"/>
      <c r="JXN115" s="151"/>
      <c r="JXO115" s="151"/>
      <c r="JXP115" s="151"/>
      <c r="JXQ115" s="151"/>
      <c r="JXR115" s="151"/>
      <c r="JXS115" s="151"/>
      <c r="JXT115" s="151"/>
      <c r="JXU115" s="151"/>
      <c r="JXV115" s="151"/>
      <c r="JXW115" s="151"/>
      <c r="JXX115" s="151"/>
      <c r="JXY115" s="151"/>
      <c r="JXZ115" s="151"/>
      <c r="JYA115" s="151"/>
      <c r="JYB115" s="151"/>
      <c r="JYC115" s="151"/>
      <c r="JYD115" s="151"/>
      <c r="JYE115" s="151"/>
      <c r="JYF115" s="151"/>
      <c r="JYG115" s="151"/>
      <c r="JYH115" s="151"/>
      <c r="JYI115" s="151"/>
      <c r="JYJ115" s="151"/>
      <c r="JYK115" s="151"/>
      <c r="JYL115" s="151"/>
      <c r="JYM115" s="151"/>
      <c r="JYN115" s="151"/>
      <c r="JYO115" s="151"/>
      <c r="JYP115" s="151"/>
      <c r="JYQ115" s="151"/>
      <c r="JYR115" s="151"/>
      <c r="JYS115" s="151"/>
      <c r="JYT115" s="151"/>
      <c r="JYU115" s="151"/>
      <c r="JYV115" s="151"/>
      <c r="JYW115" s="151"/>
      <c r="JYX115" s="151"/>
      <c r="JYY115" s="151"/>
      <c r="JYZ115" s="151"/>
      <c r="JZA115" s="151"/>
      <c r="JZB115" s="151"/>
      <c r="JZC115" s="151"/>
      <c r="JZD115" s="151"/>
      <c r="JZE115" s="151"/>
      <c r="JZF115" s="151"/>
      <c r="JZG115" s="151"/>
      <c r="JZH115" s="151"/>
      <c r="JZI115" s="151"/>
      <c r="JZJ115" s="151"/>
      <c r="JZK115" s="151"/>
      <c r="JZL115" s="151"/>
      <c r="JZM115" s="151"/>
      <c r="JZN115" s="151"/>
      <c r="JZO115" s="151"/>
      <c r="JZP115" s="151"/>
      <c r="JZQ115" s="151"/>
      <c r="JZR115" s="151"/>
      <c r="JZS115" s="151"/>
      <c r="JZT115" s="151"/>
      <c r="JZU115" s="151"/>
      <c r="JZV115" s="151"/>
      <c r="JZW115" s="151"/>
      <c r="JZX115" s="151"/>
      <c r="JZY115" s="151"/>
      <c r="JZZ115" s="151"/>
      <c r="KAA115" s="151"/>
      <c r="KAB115" s="151"/>
      <c r="KAC115" s="151"/>
      <c r="KAD115" s="151"/>
      <c r="KAE115" s="151"/>
      <c r="KAF115" s="151"/>
      <c r="KAG115" s="151"/>
      <c r="KAH115" s="151"/>
      <c r="KAI115" s="151"/>
      <c r="KAJ115" s="151"/>
      <c r="KAK115" s="151"/>
      <c r="KAL115" s="151"/>
      <c r="KAM115" s="151"/>
      <c r="KAN115" s="151"/>
      <c r="KAO115" s="151"/>
      <c r="KAP115" s="151"/>
      <c r="KAQ115" s="151"/>
      <c r="KAR115" s="151"/>
      <c r="KAS115" s="151"/>
      <c r="KAT115" s="151"/>
      <c r="KAU115" s="151"/>
      <c r="KAV115" s="151"/>
      <c r="KAW115" s="151"/>
      <c r="KAX115" s="151"/>
      <c r="KAY115" s="151"/>
      <c r="KAZ115" s="151"/>
      <c r="KBA115" s="151"/>
      <c r="KBB115" s="151"/>
      <c r="KBC115" s="151"/>
      <c r="KBD115" s="151"/>
      <c r="KBE115" s="151"/>
      <c r="KBF115" s="151"/>
      <c r="KBG115" s="151"/>
      <c r="KBH115" s="151"/>
      <c r="KBI115" s="151"/>
      <c r="KBJ115" s="151"/>
      <c r="KBK115" s="151"/>
      <c r="KBL115" s="151"/>
      <c r="KBM115" s="151"/>
      <c r="KBN115" s="151"/>
      <c r="KBO115" s="151"/>
      <c r="KBP115" s="151"/>
      <c r="KBQ115" s="151"/>
      <c r="KBR115" s="151"/>
      <c r="KBS115" s="151"/>
      <c r="KBT115" s="151"/>
      <c r="KBU115" s="151"/>
      <c r="KBV115" s="151"/>
      <c r="KBW115" s="151"/>
      <c r="KBX115" s="151"/>
      <c r="KBY115" s="151"/>
      <c r="KBZ115" s="151"/>
      <c r="KCA115" s="151"/>
      <c r="KCB115" s="151"/>
      <c r="KCC115" s="151"/>
      <c r="KCD115" s="151"/>
      <c r="KCE115" s="151"/>
      <c r="KCF115" s="151"/>
      <c r="KCG115" s="151"/>
      <c r="KCH115" s="151"/>
      <c r="KCI115" s="151"/>
      <c r="KCJ115" s="151"/>
      <c r="KCK115" s="151"/>
      <c r="KCL115" s="151"/>
      <c r="KCM115" s="151"/>
      <c r="KCN115" s="151"/>
      <c r="KCO115" s="151"/>
      <c r="KCP115" s="151"/>
      <c r="KCQ115" s="151"/>
      <c r="KCR115" s="151"/>
      <c r="KCS115" s="151"/>
      <c r="KCT115" s="151"/>
      <c r="KCU115" s="151"/>
      <c r="KCV115" s="151"/>
      <c r="KCW115" s="151"/>
      <c r="KCX115" s="151"/>
      <c r="KCY115" s="151"/>
      <c r="KCZ115" s="151"/>
      <c r="KDA115" s="151"/>
      <c r="KDB115" s="151"/>
      <c r="KDC115" s="151"/>
      <c r="KDD115" s="151"/>
      <c r="KDE115" s="151"/>
      <c r="KDF115" s="151"/>
      <c r="KDG115" s="151"/>
      <c r="KDH115" s="151"/>
      <c r="KDI115" s="151"/>
      <c r="KDJ115" s="151"/>
      <c r="KDK115" s="151"/>
      <c r="KDL115" s="151"/>
      <c r="KDM115" s="151"/>
      <c r="KDN115" s="151"/>
      <c r="KDO115" s="151"/>
      <c r="KDP115" s="151"/>
      <c r="KDQ115" s="151"/>
      <c r="KDR115" s="151"/>
      <c r="KDS115" s="151"/>
      <c r="KDT115" s="151"/>
      <c r="KDU115" s="151"/>
      <c r="KDV115" s="151"/>
      <c r="KDW115" s="151"/>
      <c r="KDX115" s="151"/>
      <c r="KDY115" s="151"/>
      <c r="KDZ115" s="151"/>
      <c r="KEA115" s="151"/>
      <c r="KEB115" s="151"/>
      <c r="KEC115" s="151"/>
      <c r="KED115" s="151"/>
      <c r="KEE115" s="151"/>
      <c r="KEF115" s="151"/>
      <c r="KEG115" s="151"/>
      <c r="KEH115" s="151"/>
      <c r="KEI115" s="151"/>
      <c r="KEJ115" s="151"/>
      <c r="KEK115" s="151"/>
      <c r="KEL115" s="151"/>
      <c r="KEM115" s="151"/>
      <c r="KEN115" s="151"/>
      <c r="KEO115" s="151"/>
      <c r="KEP115" s="151"/>
      <c r="KEQ115" s="151"/>
      <c r="KER115" s="151"/>
      <c r="KES115" s="151"/>
      <c r="KET115" s="151"/>
      <c r="KEU115" s="151"/>
      <c r="KEV115" s="151"/>
      <c r="KEW115" s="151"/>
      <c r="KEX115" s="151"/>
      <c r="KEY115" s="151"/>
      <c r="KEZ115" s="151"/>
      <c r="KFA115" s="151"/>
      <c r="KFB115" s="151"/>
      <c r="KFC115" s="151"/>
      <c r="KFD115" s="151"/>
      <c r="KFE115" s="151"/>
      <c r="KFF115" s="151"/>
      <c r="KFG115" s="151"/>
      <c r="KFH115" s="151"/>
      <c r="KFI115" s="151"/>
      <c r="KFJ115" s="151"/>
      <c r="KFK115" s="151"/>
      <c r="KFL115" s="151"/>
      <c r="KFM115" s="151"/>
      <c r="KFN115" s="151"/>
      <c r="KFO115" s="151"/>
      <c r="KFP115" s="151"/>
      <c r="KFQ115" s="151"/>
      <c r="KFR115" s="151"/>
      <c r="KFS115" s="151"/>
      <c r="KFT115" s="151"/>
      <c r="KFU115" s="151"/>
      <c r="KFV115" s="151"/>
      <c r="KFW115" s="151"/>
      <c r="KFX115" s="151"/>
      <c r="KFY115" s="151"/>
      <c r="KFZ115" s="151"/>
      <c r="KGA115" s="151"/>
      <c r="KGB115" s="151"/>
      <c r="KGC115" s="151"/>
      <c r="KGD115" s="151"/>
      <c r="KGE115" s="151"/>
      <c r="KGF115" s="151"/>
      <c r="KGG115" s="151"/>
      <c r="KGH115" s="151"/>
      <c r="KGI115" s="151"/>
      <c r="KGJ115" s="151"/>
      <c r="KGK115" s="151"/>
      <c r="KGL115" s="151"/>
      <c r="KGM115" s="151"/>
      <c r="KGN115" s="151"/>
      <c r="KGO115" s="151"/>
      <c r="KGP115" s="151"/>
      <c r="KGQ115" s="151"/>
      <c r="KGR115" s="151"/>
      <c r="KGS115" s="151"/>
      <c r="KGT115" s="151"/>
      <c r="KGU115" s="151"/>
      <c r="KGV115" s="151"/>
      <c r="KGW115" s="151"/>
      <c r="KGX115" s="151"/>
      <c r="KGY115" s="151"/>
      <c r="KGZ115" s="151"/>
      <c r="KHA115" s="151"/>
      <c r="KHB115" s="151"/>
      <c r="KHC115" s="151"/>
      <c r="KHD115" s="151"/>
      <c r="KHE115" s="151"/>
      <c r="KHF115" s="151"/>
      <c r="KHG115" s="151"/>
      <c r="KHH115" s="151"/>
      <c r="KHI115" s="151"/>
      <c r="KHJ115" s="151"/>
      <c r="KHK115" s="151"/>
      <c r="KHL115" s="151"/>
      <c r="KHM115" s="151"/>
      <c r="KHN115" s="151"/>
      <c r="KHO115" s="151"/>
      <c r="KHP115" s="151"/>
      <c r="KHQ115" s="151"/>
      <c r="KHR115" s="151"/>
      <c r="KHS115" s="151"/>
      <c r="KHT115" s="151"/>
      <c r="KHU115" s="151"/>
      <c r="KHV115" s="151"/>
      <c r="KHW115" s="151"/>
      <c r="KHX115" s="151"/>
      <c r="KHY115" s="151"/>
      <c r="KHZ115" s="151"/>
      <c r="KIA115" s="151"/>
      <c r="KIB115" s="151"/>
      <c r="KIC115" s="151"/>
      <c r="KID115" s="151"/>
      <c r="KIE115" s="151"/>
      <c r="KIF115" s="151"/>
      <c r="KIG115" s="151"/>
      <c r="KIH115" s="151"/>
      <c r="KII115" s="151"/>
      <c r="KIJ115" s="151"/>
      <c r="KIK115" s="151"/>
      <c r="KIL115" s="151"/>
      <c r="KIM115" s="151"/>
      <c r="KIN115" s="151"/>
      <c r="KIO115" s="151"/>
      <c r="KIP115" s="151"/>
      <c r="KIQ115" s="151"/>
      <c r="KIR115" s="151"/>
      <c r="KIS115" s="151"/>
      <c r="KIT115" s="151"/>
      <c r="KIU115" s="151"/>
      <c r="KIV115" s="151"/>
      <c r="KIW115" s="151"/>
      <c r="KIX115" s="151"/>
      <c r="KIY115" s="151"/>
      <c r="KIZ115" s="151"/>
      <c r="KJA115" s="151"/>
      <c r="KJB115" s="151"/>
      <c r="KJC115" s="151"/>
      <c r="KJD115" s="151"/>
      <c r="KJE115" s="151"/>
      <c r="KJF115" s="151"/>
      <c r="KJG115" s="151"/>
      <c r="KJH115" s="151"/>
      <c r="KJI115" s="151"/>
      <c r="KJJ115" s="151"/>
      <c r="KJK115" s="151"/>
      <c r="KJL115" s="151"/>
      <c r="KJM115" s="151"/>
      <c r="KJN115" s="151"/>
      <c r="KJO115" s="151"/>
      <c r="KJP115" s="151"/>
      <c r="KJQ115" s="151"/>
      <c r="KJR115" s="151"/>
      <c r="KJS115" s="151"/>
      <c r="KJT115" s="151"/>
      <c r="KJU115" s="151"/>
      <c r="KJV115" s="151"/>
      <c r="KJW115" s="151"/>
      <c r="KJX115" s="151"/>
      <c r="KJY115" s="151"/>
      <c r="KJZ115" s="151"/>
      <c r="KKA115" s="151"/>
      <c r="KKB115" s="151"/>
      <c r="KKC115" s="151"/>
      <c r="KKD115" s="151"/>
      <c r="KKE115" s="151"/>
      <c r="KKF115" s="151"/>
      <c r="KKG115" s="151"/>
      <c r="KKH115" s="151"/>
      <c r="KKI115" s="151"/>
      <c r="KKJ115" s="151"/>
      <c r="KKK115" s="151"/>
      <c r="KKL115" s="151"/>
      <c r="KKM115" s="151"/>
      <c r="KKN115" s="151"/>
      <c r="KKO115" s="151"/>
      <c r="KKP115" s="151"/>
      <c r="KKQ115" s="151"/>
      <c r="KKR115" s="151"/>
      <c r="KKS115" s="151"/>
      <c r="KKT115" s="151"/>
      <c r="KKU115" s="151"/>
      <c r="KKV115" s="151"/>
      <c r="KKW115" s="151"/>
      <c r="KKX115" s="151"/>
      <c r="KKY115" s="151"/>
      <c r="KKZ115" s="151"/>
      <c r="KLA115" s="151"/>
      <c r="KLB115" s="151"/>
      <c r="KLC115" s="151"/>
      <c r="KLD115" s="151"/>
      <c r="KLE115" s="151"/>
      <c r="KLF115" s="151"/>
      <c r="KLG115" s="151"/>
      <c r="KLH115" s="151"/>
      <c r="KLI115" s="151"/>
      <c r="KLJ115" s="151"/>
      <c r="KLK115" s="151"/>
      <c r="KLL115" s="151"/>
      <c r="KLM115" s="151"/>
      <c r="KLN115" s="151"/>
      <c r="KLO115" s="151"/>
      <c r="KLP115" s="151"/>
      <c r="KLQ115" s="151"/>
      <c r="KLR115" s="151"/>
      <c r="KLS115" s="151"/>
      <c r="KLT115" s="151"/>
      <c r="KLU115" s="151"/>
      <c r="KLV115" s="151"/>
      <c r="KLW115" s="151"/>
      <c r="KLX115" s="151"/>
      <c r="KLY115" s="151"/>
      <c r="KLZ115" s="151"/>
      <c r="KMA115" s="151"/>
      <c r="KMB115" s="151"/>
      <c r="KMC115" s="151"/>
      <c r="KMD115" s="151"/>
      <c r="KME115" s="151"/>
      <c r="KMF115" s="151"/>
      <c r="KMG115" s="151"/>
      <c r="KMH115" s="151"/>
      <c r="KMI115" s="151"/>
      <c r="KMJ115" s="151"/>
      <c r="KMK115" s="151"/>
      <c r="KML115" s="151"/>
      <c r="KMM115" s="151"/>
      <c r="KMN115" s="151"/>
      <c r="KMO115" s="151"/>
      <c r="KMP115" s="151"/>
      <c r="KMQ115" s="151"/>
      <c r="KMR115" s="151"/>
      <c r="KMS115" s="151"/>
      <c r="KMT115" s="151"/>
      <c r="KMU115" s="151"/>
      <c r="KMV115" s="151"/>
      <c r="KMW115" s="151"/>
      <c r="KMX115" s="151"/>
      <c r="KMY115" s="151"/>
      <c r="KMZ115" s="151"/>
      <c r="KNA115" s="151"/>
      <c r="KNB115" s="151"/>
      <c r="KNC115" s="151"/>
      <c r="KND115" s="151"/>
      <c r="KNE115" s="151"/>
      <c r="KNF115" s="151"/>
      <c r="KNG115" s="151"/>
      <c r="KNH115" s="151"/>
      <c r="KNI115" s="151"/>
      <c r="KNJ115" s="151"/>
      <c r="KNK115" s="151"/>
      <c r="KNL115" s="151"/>
      <c r="KNM115" s="151"/>
      <c r="KNN115" s="151"/>
      <c r="KNO115" s="151"/>
      <c r="KNP115" s="151"/>
      <c r="KNQ115" s="151"/>
      <c r="KNR115" s="151"/>
      <c r="KNS115" s="151"/>
      <c r="KNT115" s="151"/>
      <c r="KNU115" s="151"/>
      <c r="KNV115" s="151"/>
      <c r="KNW115" s="151"/>
      <c r="KNX115" s="151"/>
      <c r="KNY115" s="151"/>
      <c r="KNZ115" s="151"/>
      <c r="KOA115" s="151"/>
      <c r="KOB115" s="151"/>
      <c r="KOC115" s="151"/>
      <c r="KOD115" s="151"/>
      <c r="KOE115" s="151"/>
      <c r="KOF115" s="151"/>
      <c r="KOG115" s="151"/>
      <c r="KOH115" s="151"/>
      <c r="KOI115" s="151"/>
      <c r="KOJ115" s="151"/>
      <c r="KOK115" s="151"/>
      <c r="KOL115" s="151"/>
      <c r="KOM115" s="151"/>
      <c r="KON115" s="151"/>
      <c r="KOO115" s="151"/>
      <c r="KOP115" s="151"/>
      <c r="KOQ115" s="151"/>
      <c r="KOR115" s="151"/>
      <c r="KOS115" s="151"/>
      <c r="KOT115" s="151"/>
      <c r="KOU115" s="151"/>
      <c r="KOV115" s="151"/>
      <c r="KOW115" s="151"/>
      <c r="KOX115" s="151"/>
      <c r="KOY115" s="151"/>
      <c r="KOZ115" s="151"/>
      <c r="KPA115" s="151"/>
      <c r="KPB115" s="151"/>
      <c r="KPC115" s="151"/>
      <c r="KPD115" s="151"/>
      <c r="KPE115" s="151"/>
      <c r="KPF115" s="151"/>
      <c r="KPG115" s="151"/>
      <c r="KPH115" s="151"/>
      <c r="KPI115" s="151"/>
      <c r="KPJ115" s="151"/>
      <c r="KPK115" s="151"/>
      <c r="KPL115" s="151"/>
      <c r="KPM115" s="151"/>
      <c r="KPN115" s="151"/>
      <c r="KPO115" s="151"/>
      <c r="KPP115" s="151"/>
      <c r="KPQ115" s="151"/>
      <c r="KPR115" s="151"/>
      <c r="KPS115" s="151"/>
      <c r="KPT115" s="151"/>
      <c r="KPU115" s="151"/>
      <c r="KPV115" s="151"/>
      <c r="KPW115" s="151"/>
      <c r="KPX115" s="151"/>
      <c r="KPY115" s="151"/>
      <c r="KPZ115" s="151"/>
      <c r="KQA115" s="151"/>
      <c r="KQB115" s="151"/>
      <c r="KQC115" s="151"/>
      <c r="KQD115" s="151"/>
      <c r="KQE115" s="151"/>
      <c r="KQF115" s="151"/>
      <c r="KQG115" s="151"/>
      <c r="KQH115" s="151"/>
      <c r="KQI115" s="151"/>
      <c r="KQJ115" s="151"/>
      <c r="KQK115" s="151"/>
      <c r="KQL115" s="151"/>
      <c r="KQM115" s="151"/>
      <c r="KQN115" s="151"/>
      <c r="KQO115" s="151"/>
      <c r="KQP115" s="151"/>
      <c r="KQQ115" s="151"/>
      <c r="KQR115" s="151"/>
      <c r="KQS115" s="151"/>
      <c r="KQT115" s="151"/>
      <c r="KQU115" s="151"/>
      <c r="KQV115" s="151"/>
      <c r="KQW115" s="151"/>
      <c r="KQX115" s="151"/>
      <c r="KQY115" s="151"/>
      <c r="KQZ115" s="151"/>
      <c r="KRA115" s="151"/>
      <c r="KRB115" s="151"/>
      <c r="KRC115" s="151"/>
      <c r="KRD115" s="151"/>
      <c r="KRE115" s="151"/>
      <c r="KRF115" s="151"/>
      <c r="KRG115" s="151"/>
      <c r="KRH115" s="151"/>
      <c r="KRI115" s="151"/>
      <c r="KRJ115" s="151"/>
      <c r="KRK115" s="151"/>
      <c r="KRL115" s="151"/>
      <c r="KRM115" s="151"/>
      <c r="KRN115" s="151"/>
      <c r="KRO115" s="151"/>
      <c r="KRP115" s="151"/>
      <c r="KRQ115" s="151"/>
      <c r="KRR115" s="151"/>
      <c r="KRS115" s="151"/>
      <c r="KRT115" s="151"/>
      <c r="KRU115" s="151"/>
      <c r="KRV115" s="151"/>
      <c r="KRW115" s="151"/>
      <c r="KRX115" s="151"/>
      <c r="KRY115" s="151"/>
      <c r="KRZ115" s="151"/>
      <c r="KSA115" s="151"/>
      <c r="KSB115" s="151"/>
      <c r="KSC115" s="151"/>
      <c r="KSD115" s="151"/>
      <c r="KSE115" s="151"/>
      <c r="KSF115" s="151"/>
      <c r="KSG115" s="151"/>
      <c r="KSH115" s="151"/>
      <c r="KSI115" s="151"/>
      <c r="KSJ115" s="151"/>
      <c r="KSK115" s="151"/>
      <c r="KSL115" s="151"/>
      <c r="KSM115" s="151"/>
      <c r="KSN115" s="151"/>
      <c r="KSO115" s="151"/>
      <c r="KSP115" s="151"/>
      <c r="KSQ115" s="151"/>
      <c r="KSR115" s="151"/>
      <c r="KSS115" s="151"/>
      <c r="KST115" s="151"/>
      <c r="KSU115" s="151"/>
      <c r="KSV115" s="151"/>
      <c r="KSW115" s="151"/>
      <c r="KSX115" s="151"/>
      <c r="KSY115" s="151"/>
      <c r="KSZ115" s="151"/>
      <c r="KTA115" s="151"/>
      <c r="KTB115" s="151"/>
      <c r="KTC115" s="151"/>
      <c r="KTD115" s="151"/>
      <c r="KTE115" s="151"/>
      <c r="KTF115" s="151"/>
      <c r="KTG115" s="151"/>
      <c r="KTH115" s="151"/>
      <c r="KTI115" s="151"/>
      <c r="KTJ115" s="151"/>
      <c r="KTK115" s="151"/>
      <c r="KTL115" s="151"/>
      <c r="KTM115" s="151"/>
      <c r="KTN115" s="151"/>
      <c r="KTO115" s="151"/>
      <c r="KTP115" s="151"/>
      <c r="KTQ115" s="151"/>
      <c r="KTR115" s="151"/>
      <c r="KTS115" s="151"/>
      <c r="KTT115" s="151"/>
      <c r="KTU115" s="151"/>
      <c r="KTV115" s="151"/>
      <c r="KTW115" s="151"/>
      <c r="KTX115" s="151"/>
      <c r="KTY115" s="151"/>
      <c r="KTZ115" s="151"/>
      <c r="KUA115" s="151"/>
      <c r="KUB115" s="151"/>
      <c r="KUC115" s="151"/>
      <c r="KUD115" s="151"/>
      <c r="KUE115" s="151"/>
      <c r="KUF115" s="151"/>
      <c r="KUG115" s="151"/>
      <c r="KUH115" s="151"/>
      <c r="KUI115" s="151"/>
      <c r="KUJ115" s="151"/>
      <c r="KUK115" s="151"/>
      <c r="KUL115" s="151"/>
      <c r="KUM115" s="151"/>
      <c r="KUN115" s="151"/>
      <c r="KUO115" s="151"/>
      <c r="KUP115" s="151"/>
      <c r="KUQ115" s="151"/>
      <c r="KUR115" s="151"/>
      <c r="KUS115" s="151"/>
      <c r="KUT115" s="151"/>
      <c r="KUU115" s="151"/>
      <c r="KUV115" s="151"/>
      <c r="KUW115" s="151"/>
      <c r="KUX115" s="151"/>
      <c r="KUY115" s="151"/>
      <c r="KUZ115" s="151"/>
      <c r="KVA115" s="151"/>
      <c r="KVB115" s="151"/>
      <c r="KVC115" s="151"/>
      <c r="KVD115" s="151"/>
      <c r="KVE115" s="151"/>
      <c r="KVF115" s="151"/>
      <c r="KVG115" s="151"/>
      <c r="KVH115" s="151"/>
      <c r="KVI115" s="151"/>
      <c r="KVJ115" s="151"/>
      <c r="KVK115" s="151"/>
      <c r="KVL115" s="151"/>
      <c r="KVM115" s="151"/>
      <c r="KVN115" s="151"/>
      <c r="KVO115" s="151"/>
      <c r="KVP115" s="151"/>
      <c r="KVQ115" s="151"/>
      <c r="KVR115" s="151"/>
      <c r="KVS115" s="151"/>
      <c r="KVT115" s="151"/>
      <c r="KVU115" s="151"/>
      <c r="KVV115" s="151"/>
      <c r="KVW115" s="151"/>
      <c r="KVX115" s="151"/>
      <c r="KVY115" s="151"/>
      <c r="KVZ115" s="151"/>
      <c r="KWA115" s="151"/>
      <c r="KWB115" s="151"/>
      <c r="KWC115" s="151"/>
      <c r="KWD115" s="151"/>
      <c r="KWE115" s="151"/>
      <c r="KWF115" s="151"/>
      <c r="KWG115" s="151"/>
      <c r="KWH115" s="151"/>
      <c r="KWI115" s="151"/>
      <c r="KWJ115" s="151"/>
      <c r="KWK115" s="151"/>
      <c r="KWL115" s="151"/>
      <c r="KWM115" s="151"/>
      <c r="KWN115" s="151"/>
      <c r="KWO115" s="151"/>
      <c r="KWP115" s="151"/>
      <c r="KWQ115" s="151"/>
      <c r="KWR115" s="151"/>
      <c r="KWS115" s="151"/>
      <c r="KWT115" s="151"/>
      <c r="KWU115" s="151"/>
      <c r="KWV115" s="151"/>
      <c r="KWW115" s="151"/>
      <c r="KWX115" s="151"/>
      <c r="KWY115" s="151"/>
      <c r="KWZ115" s="151"/>
      <c r="KXA115" s="151"/>
      <c r="KXB115" s="151"/>
      <c r="KXC115" s="151"/>
      <c r="KXD115" s="151"/>
      <c r="KXE115" s="151"/>
      <c r="KXF115" s="151"/>
      <c r="KXG115" s="151"/>
      <c r="KXH115" s="151"/>
      <c r="KXI115" s="151"/>
      <c r="KXJ115" s="151"/>
      <c r="KXK115" s="151"/>
      <c r="KXL115" s="151"/>
      <c r="KXM115" s="151"/>
      <c r="KXN115" s="151"/>
      <c r="KXO115" s="151"/>
      <c r="KXP115" s="151"/>
      <c r="KXQ115" s="151"/>
      <c r="KXR115" s="151"/>
      <c r="KXS115" s="151"/>
      <c r="KXT115" s="151"/>
      <c r="KXU115" s="151"/>
      <c r="KXV115" s="151"/>
      <c r="KXW115" s="151"/>
      <c r="KXX115" s="151"/>
      <c r="KXY115" s="151"/>
      <c r="KXZ115" s="151"/>
      <c r="KYA115" s="151"/>
      <c r="KYB115" s="151"/>
      <c r="KYC115" s="151"/>
      <c r="KYD115" s="151"/>
      <c r="KYE115" s="151"/>
      <c r="KYF115" s="151"/>
      <c r="KYG115" s="151"/>
      <c r="KYH115" s="151"/>
      <c r="KYI115" s="151"/>
      <c r="KYJ115" s="151"/>
      <c r="KYK115" s="151"/>
      <c r="KYL115" s="151"/>
      <c r="KYM115" s="151"/>
      <c r="KYN115" s="151"/>
      <c r="KYO115" s="151"/>
      <c r="KYP115" s="151"/>
      <c r="KYQ115" s="151"/>
      <c r="KYR115" s="151"/>
      <c r="KYS115" s="151"/>
      <c r="KYT115" s="151"/>
      <c r="KYU115" s="151"/>
      <c r="KYV115" s="151"/>
      <c r="KYW115" s="151"/>
      <c r="KYX115" s="151"/>
      <c r="KYY115" s="151"/>
      <c r="KYZ115" s="151"/>
      <c r="KZA115" s="151"/>
      <c r="KZB115" s="151"/>
      <c r="KZC115" s="151"/>
      <c r="KZD115" s="151"/>
      <c r="KZE115" s="151"/>
      <c r="KZF115" s="151"/>
      <c r="KZG115" s="151"/>
      <c r="KZH115" s="151"/>
      <c r="KZI115" s="151"/>
      <c r="KZJ115" s="151"/>
      <c r="KZK115" s="151"/>
      <c r="KZL115" s="151"/>
      <c r="KZM115" s="151"/>
      <c r="KZN115" s="151"/>
      <c r="KZO115" s="151"/>
      <c r="KZP115" s="151"/>
      <c r="KZQ115" s="151"/>
      <c r="KZR115" s="151"/>
      <c r="KZS115" s="151"/>
      <c r="KZT115" s="151"/>
      <c r="KZU115" s="151"/>
      <c r="KZV115" s="151"/>
      <c r="KZW115" s="151"/>
      <c r="KZX115" s="151"/>
      <c r="KZY115" s="151"/>
      <c r="KZZ115" s="151"/>
      <c r="LAA115" s="151"/>
      <c r="LAB115" s="151"/>
      <c r="LAC115" s="151"/>
      <c r="LAD115" s="151"/>
      <c r="LAE115" s="151"/>
      <c r="LAF115" s="151"/>
      <c r="LAG115" s="151"/>
      <c r="LAH115" s="151"/>
      <c r="LAI115" s="151"/>
      <c r="LAJ115" s="151"/>
      <c r="LAK115" s="151"/>
      <c r="LAL115" s="151"/>
      <c r="LAM115" s="151"/>
      <c r="LAN115" s="151"/>
      <c r="LAO115" s="151"/>
      <c r="LAP115" s="151"/>
      <c r="LAQ115" s="151"/>
      <c r="LAR115" s="151"/>
      <c r="LAS115" s="151"/>
      <c r="LAT115" s="151"/>
      <c r="LAU115" s="151"/>
      <c r="LAV115" s="151"/>
      <c r="LAW115" s="151"/>
      <c r="LAX115" s="151"/>
      <c r="LAY115" s="151"/>
      <c r="LAZ115" s="151"/>
      <c r="LBA115" s="151"/>
      <c r="LBB115" s="151"/>
      <c r="LBC115" s="151"/>
      <c r="LBD115" s="151"/>
      <c r="LBE115" s="151"/>
      <c r="LBF115" s="151"/>
      <c r="LBG115" s="151"/>
      <c r="LBH115" s="151"/>
      <c r="LBI115" s="151"/>
      <c r="LBJ115" s="151"/>
      <c r="LBK115" s="151"/>
      <c r="LBL115" s="151"/>
      <c r="LBM115" s="151"/>
      <c r="LBN115" s="151"/>
      <c r="LBO115" s="151"/>
      <c r="LBP115" s="151"/>
      <c r="LBQ115" s="151"/>
      <c r="LBR115" s="151"/>
      <c r="LBS115" s="151"/>
      <c r="LBT115" s="151"/>
      <c r="LBU115" s="151"/>
      <c r="LBV115" s="151"/>
      <c r="LBW115" s="151"/>
      <c r="LBX115" s="151"/>
      <c r="LBY115" s="151"/>
      <c r="LBZ115" s="151"/>
      <c r="LCA115" s="151"/>
      <c r="LCB115" s="151"/>
      <c r="LCC115" s="151"/>
      <c r="LCD115" s="151"/>
      <c r="LCE115" s="151"/>
      <c r="LCF115" s="151"/>
      <c r="LCG115" s="151"/>
      <c r="LCH115" s="151"/>
      <c r="LCI115" s="151"/>
      <c r="LCJ115" s="151"/>
      <c r="LCK115" s="151"/>
      <c r="LCL115" s="151"/>
      <c r="LCM115" s="151"/>
      <c r="LCN115" s="151"/>
      <c r="LCO115" s="151"/>
      <c r="LCP115" s="151"/>
      <c r="LCQ115" s="151"/>
      <c r="LCR115" s="151"/>
      <c r="LCS115" s="151"/>
      <c r="LCT115" s="151"/>
      <c r="LCU115" s="151"/>
      <c r="LCV115" s="151"/>
      <c r="LCW115" s="151"/>
      <c r="LCX115" s="151"/>
      <c r="LCY115" s="151"/>
      <c r="LCZ115" s="151"/>
      <c r="LDA115" s="151"/>
      <c r="LDB115" s="151"/>
      <c r="LDC115" s="151"/>
      <c r="LDD115" s="151"/>
      <c r="LDE115" s="151"/>
      <c r="LDF115" s="151"/>
      <c r="LDG115" s="151"/>
      <c r="LDH115" s="151"/>
      <c r="LDI115" s="151"/>
      <c r="LDJ115" s="151"/>
      <c r="LDK115" s="151"/>
      <c r="LDL115" s="151"/>
      <c r="LDM115" s="151"/>
      <c r="LDN115" s="151"/>
      <c r="LDO115" s="151"/>
      <c r="LDP115" s="151"/>
      <c r="LDQ115" s="151"/>
      <c r="LDR115" s="151"/>
      <c r="LDS115" s="151"/>
      <c r="LDT115" s="151"/>
      <c r="LDU115" s="151"/>
      <c r="LDV115" s="151"/>
      <c r="LDW115" s="151"/>
      <c r="LDX115" s="151"/>
      <c r="LDY115" s="151"/>
      <c r="LDZ115" s="151"/>
      <c r="LEA115" s="151"/>
      <c r="LEB115" s="151"/>
      <c r="LEC115" s="151"/>
      <c r="LED115" s="151"/>
      <c r="LEE115" s="151"/>
      <c r="LEF115" s="151"/>
      <c r="LEG115" s="151"/>
      <c r="LEH115" s="151"/>
      <c r="LEI115" s="151"/>
      <c r="LEJ115" s="151"/>
      <c r="LEK115" s="151"/>
      <c r="LEL115" s="151"/>
      <c r="LEM115" s="151"/>
      <c r="LEN115" s="151"/>
      <c r="LEO115" s="151"/>
      <c r="LEP115" s="151"/>
      <c r="LEQ115" s="151"/>
      <c r="LER115" s="151"/>
      <c r="LES115" s="151"/>
      <c r="LET115" s="151"/>
      <c r="LEU115" s="151"/>
      <c r="LEV115" s="151"/>
      <c r="LEW115" s="151"/>
      <c r="LEX115" s="151"/>
      <c r="LEY115" s="151"/>
      <c r="LEZ115" s="151"/>
      <c r="LFA115" s="151"/>
      <c r="LFB115" s="151"/>
      <c r="LFC115" s="151"/>
      <c r="LFD115" s="151"/>
      <c r="LFE115" s="151"/>
      <c r="LFF115" s="151"/>
      <c r="LFG115" s="151"/>
      <c r="LFH115" s="151"/>
      <c r="LFI115" s="151"/>
      <c r="LFJ115" s="151"/>
      <c r="LFK115" s="151"/>
      <c r="LFL115" s="151"/>
      <c r="LFM115" s="151"/>
      <c r="LFN115" s="151"/>
      <c r="LFO115" s="151"/>
      <c r="LFP115" s="151"/>
      <c r="LFQ115" s="151"/>
      <c r="LFR115" s="151"/>
      <c r="LFS115" s="151"/>
      <c r="LFT115" s="151"/>
      <c r="LFU115" s="151"/>
      <c r="LFV115" s="151"/>
      <c r="LFW115" s="151"/>
      <c r="LFX115" s="151"/>
      <c r="LFY115" s="151"/>
      <c r="LFZ115" s="151"/>
      <c r="LGA115" s="151"/>
      <c r="LGB115" s="151"/>
      <c r="LGC115" s="151"/>
      <c r="LGD115" s="151"/>
      <c r="LGE115" s="151"/>
      <c r="LGF115" s="151"/>
      <c r="LGG115" s="151"/>
      <c r="LGH115" s="151"/>
      <c r="LGI115" s="151"/>
      <c r="LGJ115" s="151"/>
      <c r="LGK115" s="151"/>
      <c r="LGL115" s="151"/>
      <c r="LGM115" s="151"/>
      <c r="LGN115" s="151"/>
      <c r="LGO115" s="151"/>
      <c r="LGP115" s="151"/>
      <c r="LGQ115" s="151"/>
      <c r="LGR115" s="151"/>
      <c r="LGS115" s="151"/>
      <c r="LGT115" s="151"/>
      <c r="LGU115" s="151"/>
      <c r="LGV115" s="151"/>
      <c r="LGW115" s="151"/>
      <c r="LGX115" s="151"/>
      <c r="LGY115" s="151"/>
      <c r="LGZ115" s="151"/>
      <c r="LHA115" s="151"/>
      <c r="LHB115" s="151"/>
      <c r="LHC115" s="151"/>
      <c r="LHD115" s="151"/>
      <c r="LHE115" s="151"/>
      <c r="LHF115" s="151"/>
      <c r="LHG115" s="151"/>
      <c r="LHH115" s="151"/>
      <c r="LHI115" s="151"/>
      <c r="LHJ115" s="151"/>
      <c r="LHK115" s="151"/>
      <c r="LHL115" s="151"/>
      <c r="LHM115" s="151"/>
      <c r="LHN115" s="151"/>
      <c r="LHO115" s="151"/>
      <c r="LHP115" s="151"/>
      <c r="LHQ115" s="151"/>
      <c r="LHR115" s="151"/>
      <c r="LHS115" s="151"/>
      <c r="LHT115" s="151"/>
      <c r="LHU115" s="151"/>
      <c r="LHV115" s="151"/>
      <c r="LHW115" s="151"/>
      <c r="LHX115" s="151"/>
      <c r="LHY115" s="151"/>
      <c r="LHZ115" s="151"/>
      <c r="LIA115" s="151"/>
      <c r="LIB115" s="151"/>
      <c r="LIC115" s="151"/>
      <c r="LID115" s="151"/>
      <c r="LIE115" s="151"/>
      <c r="LIF115" s="151"/>
      <c r="LIG115" s="151"/>
      <c r="LIH115" s="151"/>
      <c r="LII115" s="151"/>
      <c r="LIJ115" s="151"/>
      <c r="LIK115" s="151"/>
      <c r="LIL115" s="151"/>
      <c r="LIM115" s="151"/>
      <c r="LIN115" s="151"/>
      <c r="LIO115" s="151"/>
      <c r="LIP115" s="151"/>
      <c r="LIQ115" s="151"/>
      <c r="LIR115" s="151"/>
      <c r="LIS115" s="151"/>
      <c r="LIT115" s="151"/>
      <c r="LIU115" s="151"/>
      <c r="LIV115" s="151"/>
      <c r="LIW115" s="151"/>
      <c r="LIX115" s="151"/>
      <c r="LIY115" s="151"/>
      <c r="LIZ115" s="151"/>
      <c r="LJA115" s="151"/>
      <c r="LJB115" s="151"/>
      <c r="LJC115" s="151"/>
      <c r="LJD115" s="151"/>
      <c r="LJE115" s="151"/>
      <c r="LJF115" s="151"/>
      <c r="LJG115" s="151"/>
      <c r="LJH115" s="151"/>
      <c r="LJI115" s="151"/>
      <c r="LJJ115" s="151"/>
      <c r="LJK115" s="151"/>
      <c r="LJL115" s="151"/>
      <c r="LJM115" s="151"/>
      <c r="LJN115" s="151"/>
      <c r="LJO115" s="151"/>
      <c r="LJP115" s="151"/>
      <c r="LJQ115" s="151"/>
      <c r="LJR115" s="151"/>
      <c r="LJS115" s="151"/>
      <c r="LJT115" s="151"/>
      <c r="LJU115" s="151"/>
      <c r="LJV115" s="151"/>
      <c r="LJW115" s="151"/>
      <c r="LJX115" s="151"/>
      <c r="LJY115" s="151"/>
      <c r="LJZ115" s="151"/>
      <c r="LKA115" s="151"/>
      <c r="LKB115" s="151"/>
      <c r="LKC115" s="151"/>
      <c r="LKD115" s="151"/>
      <c r="LKE115" s="151"/>
      <c r="LKF115" s="151"/>
      <c r="LKG115" s="151"/>
      <c r="LKH115" s="151"/>
      <c r="LKI115" s="151"/>
      <c r="LKJ115" s="151"/>
      <c r="LKK115" s="151"/>
      <c r="LKL115" s="151"/>
      <c r="LKM115" s="151"/>
      <c r="LKN115" s="151"/>
      <c r="LKO115" s="151"/>
      <c r="LKP115" s="151"/>
      <c r="LKQ115" s="151"/>
      <c r="LKR115" s="151"/>
      <c r="LKS115" s="151"/>
      <c r="LKT115" s="151"/>
      <c r="LKU115" s="151"/>
      <c r="LKV115" s="151"/>
      <c r="LKW115" s="151"/>
      <c r="LKX115" s="151"/>
      <c r="LKY115" s="151"/>
      <c r="LKZ115" s="151"/>
      <c r="LLA115" s="151"/>
      <c r="LLB115" s="151"/>
      <c r="LLC115" s="151"/>
      <c r="LLD115" s="151"/>
      <c r="LLE115" s="151"/>
      <c r="LLF115" s="151"/>
      <c r="LLG115" s="151"/>
      <c r="LLH115" s="151"/>
      <c r="LLI115" s="151"/>
      <c r="LLJ115" s="151"/>
      <c r="LLK115" s="151"/>
      <c r="LLL115" s="151"/>
      <c r="LLM115" s="151"/>
      <c r="LLN115" s="151"/>
      <c r="LLO115" s="151"/>
      <c r="LLP115" s="151"/>
      <c r="LLQ115" s="151"/>
      <c r="LLR115" s="151"/>
      <c r="LLS115" s="151"/>
      <c r="LLT115" s="151"/>
      <c r="LLU115" s="151"/>
      <c r="LLV115" s="151"/>
      <c r="LLW115" s="151"/>
      <c r="LLX115" s="151"/>
      <c r="LLY115" s="151"/>
      <c r="LLZ115" s="151"/>
      <c r="LMA115" s="151"/>
      <c r="LMB115" s="151"/>
      <c r="LMC115" s="151"/>
      <c r="LMD115" s="151"/>
      <c r="LME115" s="151"/>
      <c r="LMF115" s="151"/>
      <c r="LMG115" s="151"/>
      <c r="LMH115" s="151"/>
      <c r="LMI115" s="151"/>
      <c r="LMJ115" s="151"/>
      <c r="LMK115" s="151"/>
      <c r="LML115" s="151"/>
      <c r="LMM115" s="151"/>
      <c r="LMN115" s="151"/>
      <c r="LMO115" s="151"/>
      <c r="LMP115" s="151"/>
      <c r="LMQ115" s="151"/>
      <c r="LMR115" s="151"/>
      <c r="LMS115" s="151"/>
      <c r="LMT115" s="151"/>
      <c r="LMU115" s="151"/>
      <c r="LMV115" s="151"/>
      <c r="LMW115" s="151"/>
      <c r="LMX115" s="151"/>
      <c r="LMY115" s="151"/>
      <c r="LMZ115" s="151"/>
      <c r="LNA115" s="151"/>
      <c r="LNB115" s="151"/>
      <c r="LNC115" s="151"/>
      <c r="LND115" s="151"/>
      <c r="LNE115" s="151"/>
      <c r="LNF115" s="151"/>
      <c r="LNG115" s="151"/>
      <c r="LNH115" s="151"/>
      <c r="LNI115" s="151"/>
      <c r="LNJ115" s="151"/>
      <c r="LNK115" s="151"/>
      <c r="LNL115" s="151"/>
      <c r="LNM115" s="151"/>
      <c r="LNN115" s="151"/>
      <c r="LNO115" s="151"/>
      <c r="LNP115" s="151"/>
      <c r="LNQ115" s="151"/>
      <c r="LNR115" s="151"/>
      <c r="LNS115" s="151"/>
      <c r="LNT115" s="151"/>
      <c r="LNU115" s="151"/>
      <c r="LNV115" s="151"/>
      <c r="LNW115" s="151"/>
      <c r="LNX115" s="151"/>
      <c r="LNY115" s="151"/>
      <c r="LNZ115" s="151"/>
      <c r="LOA115" s="151"/>
      <c r="LOB115" s="151"/>
      <c r="LOC115" s="151"/>
      <c r="LOD115" s="151"/>
      <c r="LOE115" s="151"/>
      <c r="LOF115" s="151"/>
      <c r="LOG115" s="151"/>
      <c r="LOH115" s="151"/>
      <c r="LOI115" s="151"/>
      <c r="LOJ115" s="151"/>
      <c r="LOK115" s="151"/>
      <c r="LOL115" s="151"/>
      <c r="LOM115" s="151"/>
      <c r="LON115" s="151"/>
      <c r="LOO115" s="151"/>
      <c r="LOP115" s="151"/>
      <c r="LOQ115" s="151"/>
      <c r="LOR115" s="151"/>
      <c r="LOS115" s="151"/>
      <c r="LOT115" s="151"/>
      <c r="LOU115" s="151"/>
      <c r="LOV115" s="151"/>
      <c r="LOW115" s="151"/>
      <c r="LOX115" s="151"/>
      <c r="LOY115" s="151"/>
      <c r="LOZ115" s="151"/>
      <c r="LPA115" s="151"/>
      <c r="LPB115" s="151"/>
      <c r="LPC115" s="151"/>
      <c r="LPD115" s="151"/>
      <c r="LPE115" s="151"/>
      <c r="LPF115" s="151"/>
      <c r="LPG115" s="151"/>
      <c r="LPH115" s="151"/>
      <c r="LPI115" s="151"/>
      <c r="LPJ115" s="151"/>
      <c r="LPK115" s="151"/>
      <c r="LPL115" s="151"/>
      <c r="LPM115" s="151"/>
      <c r="LPN115" s="151"/>
      <c r="LPO115" s="151"/>
      <c r="LPP115" s="151"/>
      <c r="LPQ115" s="151"/>
      <c r="LPR115" s="151"/>
      <c r="LPS115" s="151"/>
      <c r="LPT115" s="151"/>
      <c r="LPU115" s="151"/>
      <c r="LPV115" s="151"/>
      <c r="LPW115" s="151"/>
      <c r="LPX115" s="151"/>
      <c r="LPY115" s="151"/>
      <c r="LPZ115" s="151"/>
      <c r="LQA115" s="151"/>
      <c r="LQB115" s="151"/>
      <c r="LQC115" s="151"/>
      <c r="LQD115" s="151"/>
      <c r="LQE115" s="151"/>
      <c r="LQF115" s="151"/>
      <c r="LQG115" s="151"/>
      <c r="LQH115" s="151"/>
      <c r="LQI115" s="151"/>
      <c r="LQJ115" s="151"/>
      <c r="LQK115" s="151"/>
      <c r="LQL115" s="151"/>
      <c r="LQM115" s="151"/>
      <c r="LQN115" s="151"/>
      <c r="LQO115" s="151"/>
      <c r="LQP115" s="151"/>
      <c r="LQQ115" s="151"/>
      <c r="LQR115" s="151"/>
      <c r="LQS115" s="151"/>
      <c r="LQT115" s="151"/>
      <c r="LQU115" s="151"/>
      <c r="LQV115" s="151"/>
      <c r="LQW115" s="151"/>
      <c r="LQX115" s="151"/>
      <c r="LQY115" s="151"/>
      <c r="LQZ115" s="151"/>
      <c r="LRA115" s="151"/>
      <c r="LRB115" s="151"/>
      <c r="LRC115" s="151"/>
      <c r="LRD115" s="151"/>
      <c r="LRE115" s="151"/>
      <c r="LRF115" s="151"/>
      <c r="LRG115" s="151"/>
      <c r="LRH115" s="151"/>
      <c r="LRI115" s="151"/>
      <c r="LRJ115" s="151"/>
      <c r="LRK115" s="151"/>
      <c r="LRL115" s="151"/>
      <c r="LRM115" s="151"/>
      <c r="LRN115" s="151"/>
      <c r="LRO115" s="151"/>
      <c r="LRP115" s="151"/>
      <c r="LRQ115" s="151"/>
      <c r="LRR115" s="151"/>
      <c r="LRS115" s="151"/>
      <c r="LRT115" s="151"/>
      <c r="LRU115" s="151"/>
      <c r="LRV115" s="151"/>
      <c r="LRW115" s="151"/>
      <c r="LRX115" s="151"/>
      <c r="LRY115" s="151"/>
      <c r="LRZ115" s="151"/>
      <c r="LSA115" s="151"/>
      <c r="LSB115" s="151"/>
      <c r="LSC115" s="151"/>
      <c r="LSD115" s="151"/>
      <c r="LSE115" s="151"/>
      <c r="LSF115" s="151"/>
      <c r="LSG115" s="151"/>
      <c r="LSH115" s="151"/>
      <c r="LSI115" s="151"/>
      <c r="LSJ115" s="151"/>
      <c r="LSK115" s="151"/>
      <c r="LSL115" s="151"/>
      <c r="LSM115" s="151"/>
      <c r="LSN115" s="151"/>
      <c r="LSO115" s="151"/>
      <c r="LSP115" s="151"/>
      <c r="LSQ115" s="151"/>
      <c r="LSR115" s="151"/>
      <c r="LSS115" s="151"/>
      <c r="LST115" s="151"/>
      <c r="LSU115" s="151"/>
      <c r="LSV115" s="151"/>
      <c r="LSW115" s="151"/>
      <c r="LSX115" s="151"/>
      <c r="LSY115" s="151"/>
      <c r="LSZ115" s="151"/>
      <c r="LTA115" s="151"/>
      <c r="LTB115" s="151"/>
      <c r="LTC115" s="151"/>
      <c r="LTD115" s="151"/>
      <c r="LTE115" s="151"/>
      <c r="LTF115" s="151"/>
      <c r="LTG115" s="151"/>
      <c r="LTH115" s="151"/>
      <c r="LTI115" s="151"/>
      <c r="LTJ115" s="151"/>
      <c r="LTK115" s="151"/>
      <c r="LTL115" s="151"/>
      <c r="LTM115" s="151"/>
      <c r="LTN115" s="151"/>
      <c r="LTO115" s="151"/>
      <c r="LTP115" s="151"/>
      <c r="LTQ115" s="151"/>
      <c r="LTR115" s="151"/>
      <c r="LTS115" s="151"/>
      <c r="LTT115" s="151"/>
      <c r="LTU115" s="151"/>
      <c r="LTV115" s="151"/>
      <c r="LTW115" s="151"/>
      <c r="LTX115" s="151"/>
      <c r="LTY115" s="151"/>
      <c r="LTZ115" s="151"/>
      <c r="LUA115" s="151"/>
      <c r="LUB115" s="151"/>
      <c r="LUC115" s="151"/>
      <c r="LUD115" s="151"/>
      <c r="LUE115" s="151"/>
      <c r="LUF115" s="151"/>
      <c r="LUG115" s="151"/>
      <c r="LUH115" s="151"/>
      <c r="LUI115" s="151"/>
      <c r="LUJ115" s="151"/>
      <c r="LUK115" s="151"/>
      <c r="LUL115" s="151"/>
      <c r="LUM115" s="151"/>
      <c r="LUN115" s="151"/>
      <c r="LUO115" s="151"/>
      <c r="LUP115" s="151"/>
      <c r="LUQ115" s="151"/>
      <c r="LUR115" s="151"/>
      <c r="LUS115" s="151"/>
      <c r="LUT115" s="151"/>
      <c r="LUU115" s="151"/>
      <c r="LUV115" s="151"/>
      <c r="LUW115" s="151"/>
      <c r="LUX115" s="151"/>
      <c r="LUY115" s="151"/>
      <c r="LUZ115" s="151"/>
      <c r="LVA115" s="151"/>
      <c r="LVB115" s="151"/>
      <c r="LVC115" s="151"/>
      <c r="LVD115" s="151"/>
      <c r="LVE115" s="151"/>
      <c r="LVF115" s="151"/>
      <c r="LVG115" s="151"/>
      <c r="LVH115" s="151"/>
      <c r="LVI115" s="151"/>
      <c r="LVJ115" s="151"/>
      <c r="LVK115" s="151"/>
      <c r="LVL115" s="151"/>
      <c r="LVM115" s="151"/>
      <c r="LVN115" s="151"/>
      <c r="LVO115" s="151"/>
      <c r="LVP115" s="151"/>
      <c r="LVQ115" s="151"/>
      <c r="LVR115" s="151"/>
      <c r="LVS115" s="151"/>
      <c r="LVT115" s="151"/>
      <c r="LVU115" s="151"/>
      <c r="LVV115" s="151"/>
      <c r="LVW115" s="151"/>
      <c r="LVX115" s="151"/>
      <c r="LVY115" s="151"/>
      <c r="LVZ115" s="151"/>
      <c r="LWA115" s="151"/>
      <c r="LWB115" s="151"/>
      <c r="LWC115" s="151"/>
      <c r="LWD115" s="151"/>
      <c r="LWE115" s="151"/>
      <c r="LWF115" s="151"/>
      <c r="LWG115" s="151"/>
      <c r="LWH115" s="151"/>
      <c r="LWI115" s="151"/>
      <c r="LWJ115" s="151"/>
      <c r="LWK115" s="151"/>
      <c r="LWL115" s="151"/>
      <c r="LWM115" s="151"/>
      <c r="LWN115" s="151"/>
      <c r="LWO115" s="151"/>
      <c r="LWP115" s="151"/>
      <c r="LWQ115" s="151"/>
      <c r="LWR115" s="151"/>
      <c r="LWS115" s="151"/>
      <c r="LWT115" s="151"/>
      <c r="LWU115" s="151"/>
      <c r="LWV115" s="151"/>
      <c r="LWW115" s="151"/>
      <c r="LWX115" s="151"/>
      <c r="LWY115" s="151"/>
      <c r="LWZ115" s="151"/>
      <c r="LXA115" s="151"/>
      <c r="LXB115" s="151"/>
      <c r="LXC115" s="151"/>
      <c r="LXD115" s="151"/>
      <c r="LXE115" s="151"/>
      <c r="LXF115" s="151"/>
      <c r="LXG115" s="151"/>
      <c r="LXH115" s="151"/>
      <c r="LXI115" s="151"/>
      <c r="LXJ115" s="151"/>
      <c r="LXK115" s="151"/>
      <c r="LXL115" s="151"/>
      <c r="LXM115" s="151"/>
      <c r="LXN115" s="151"/>
      <c r="LXO115" s="151"/>
      <c r="LXP115" s="151"/>
      <c r="LXQ115" s="151"/>
      <c r="LXR115" s="151"/>
      <c r="LXS115" s="151"/>
      <c r="LXT115" s="151"/>
      <c r="LXU115" s="151"/>
      <c r="LXV115" s="151"/>
      <c r="LXW115" s="151"/>
      <c r="LXX115" s="151"/>
      <c r="LXY115" s="151"/>
      <c r="LXZ115" s="151"/>
      <c r="LYA115" s="151"/>
      <c r="LYB115" s="151"/>
      <c r="LYC115" s="151"/>
      <c r="LYD115" s="151"/>
      <c r="LYE115" s="151"/>
      <c r="LYF115" s="151"/>
      <c r="LYG115" s="151"/>
      <c r="LYH115" s="151"/>
      <c r="LYI115" s="151"/>
      <c r="LYJ115" s="151"/>
      <c r="LYK115" s="151"/>
      <c r="LYL115" s="151"/>
      <c r="LYM115" s="151"/>
      <c r="LYN115" s="151"/>
      <c r="LYO115" s="151"/>
      <c r="LYP115" s="151"/>
      <c r="LYQ115" s="151"/>
      <c r="LYR115" s="151"/>
      <c r="LYS115" s="151"/>
      <c r="LYT115" s="151"/>
      <c r="LYU115" s="151"/>
      <c r="LYV115" s="151"/>
      <c r="LYW115" s="151"/>
      <c r="LYX115" s="151"/>
      <c r="LYY115" s="151"/>
      <c r="LYZ115" s="151"/>
      <c r="LZA115" s="151"/>
      <c r="LZB115" s="151"/>
      <c r="LZC115" s="151"/>
      <c r="LZD115" s="151"/>
      <c r="LZE115" s="151"/>
      <c r="LZF115" s="151"/>
      <c r="LZG115" s="151"/>
      <c r="LZH115" s="151"/>
      <c r="LZI115" s="151"/>
      <c r="LZJ115" s="151"/>
      <c r="LZK115" s="151"/>
      <c r="LZL115" s="151"/>
      <c r="LZM115" s="151"/>
      <c r="LZN115" s="151"/>
      <c r="LZO115" s="151"/>
      <c r="LZP115" s="151"/>
      <c r="LZQ115" s="151"/>
      <c r="LZR115" s="151"/>
      <c r="LZS115" s="151"/>
      <c r="LZT115" s="151"/>
      <c r="LZU115" s="151"/>
      <c r="LZV115" s="151"/>
      <c r="LZW115" s="151"/>
      <c r="LZX115" s="151"/>
      <c r="LZY115" s="151"/>
      <c r="LZZ115" s="151"/>
      <c r="MAA115" s="151"/>
      <c r="MAB115" s="151"/>
      <c r="MAC115" s="151"/>
      <c r="MAD115" s="151"/>
      <c r="MAE115" s="151"/>
      <c r="MAF115" s="151"/>
      <c r="MAG115" s="151"/>
      <c r="MAH115" s="151"/>
      <c r="MAI115" s="151"/>
      <c r="MAJ115" s="151"/>
      <c r="MAK115" s="151"/>
      <c r="MAL115" s="151"/>
      <c r="MAM115" s="151"/>
      <c r="MAN115" s="151"/>
      <c r="MAO115" s="151"/>
      <c r="MAP115" s="151"/>
      <c r="MAQ115" s="151"/>
      <c r="MAR115" s="151"/>
      <c r="MAS115" s="151"/>
      <c r="MAT115" s="151"/>
      <c r="MAU115" s="151"/>
      <c r="MAV115" s="151"/>
      <c r="MAW115" s="151"/>
      <c r="MAX115" s="151"/>
      <c r="MAY115" s="151"/>
      <c r="MAZ115" s="151"/>
      <c r="MBA115" s="151"/>
      <c r="MBB115" s="151"/>
      <c r="MBC115" s="151"/>
      <c r="MBD115" s="151"/>
      <c r="MBE115" s="151"/>
      <c r="MBF115" s="151"/>
      <c r="MBG115" s="151"/>
      <c r="MBH115" s="151"/>
      <c r="MBI115" s="151"/>
      <c r="MBJ115" s="151"/>
      <c r="MBK115" s="151"/>
      <c r="MBL115" s="151"/>
      <c r="MBM115" s="151"/>
      <c r="MBN115" s="151"/>
      <c r="MBO115" s="151"/>
      <c r="MBP115" s="151"/>
      <c r="MBQ115" s="151"/>
      <c r="MBR115" s="151"/>
      <c r="MBS115" s="151"/>
      <c r="MBT115" s="151"/>
      <c r="MBU115" s="151"/>
      <c r="MBV115" s="151"/>
      <c r="MBW115" s="151"/>
      <c r="MBX115" s="151"/>
      <c r="MBY115" s="151"/>
      <c r="MBZ115" s="151"/>
      <c r="MCA115" s="151"/>
      <c r="MCB115" s="151"/>
      <c r="MCC115" s="151"/>
      <c r="MCD115" s="151"/>
      <c r="MCE115" s="151"/>
      <c r="MCF115" s="151"/>
      <c r="MCG115" s="151"/>
      <c r="MCH115" s="151"/>
      <c r="MCI115" s="151"/>
      <c r="MCJ115" s="151"/>
      <c r="MCK115" s="151"/>
      <c r="MCL115" s="151"/>
      <c r="MCM115" s="151"/>
      <c r="MCN115" s="151"/>
      <c r="MCO115" s="151"/>
      <c r="MCP115" s="151"/>
      <c r="MCQ115" s="151"/>
      <c r="MCR115" s="151"/>
      <c r="MCS115" s="151"/>
      <c r="MCT115" s="151"/>
      <c r="MCU115" s="151"/>
      <c r="MCV115" s="151"/>
      <c r="MCW115" s="151"/>
      <c r="MCX115" s="151"/>
      <c r="MCY115" s="151"/>
      <c r="MCZ115" s="151"/>
      <c r="MDA115" s="151"/>
      <c r="MDB115" s="151"/>
      <c r="MDC115" s="151"/>
      <c r="MDD115" s="151"/>
      <c r="MDE115" s="151"/>
      <c r="MDF115" s="151"/>
      <c r="MDG115" s="151"/>
      <c r="MDH115" s="151"/>
      <c r="MDI115" s="151"/>
      <c r="MDJ115" s="151"/>
      <c r="MDK115" s="151"/>
      <c r="MDL115" s="151"/>
      <c r="MDM115" s="151"/>
      <c r="MDN115" s="151"/>
      <c r="MDO115" s="151"/>
      <c r="MDP115" s="151"/>
      <c r="MDQ115" s="151"/>
      <c r="MDR115" s="151"/>
      <c r="MDS115" s="151"/>
      <c r="MDT115" s="151"/>
      <c r="MDU115" s="151"/>
      <c r="MDV115" s="151"/>
      <c r="MDW115" s="151"/>
      <c r="MDX115" s="151"/>
      <c r="MDY115" s="151"/>
      <c r="MDZ115" s="151"/>
      <c r="MEA115" s="151"/>
      <c r="MEB115" s="151"/>
      <c r="MEC115" s="151"/>
      <c r="MED115" s="151"/>
      <c r="MEE115" s="151"/>
      <c r="MEF115" s="151"/>
      <c r="MEG115" s="151"/>
      <c r="MEH115" s="151"/>
      <c r="MEI115" s="151"/>
      <c r="MEJ115" s="151"/>
      <c r="MEK115" s="151"/>
      <c r="MEL115" s="151"/>
      <c r="MEM115" s="151"/>
      <c r="MEN115" s="151"/>
      <c r="MEO115" s="151"/>
      <c r="MEP115" s="151"/>
      <c r="MEQ115" s="151"/>
      <c r="MER115" s="151"/>
      <c r="MES115" s="151"/>
      <c r="MET115" s="151"/>
      <c r="MEU115" s="151"/>
      <c r="MEV115" s="151"/>
      <c r="MEW115" s="151"/>
      <c r="MEX115" s="151"/>
      <c r="MEY115" s="151"/>
      <c r="MEZ115" s="151"/>
      <c r="MFA115" s="151"/>
      <c r="MFB115" s="151"/>
      <c r="MFC115" s="151"/>
      <c r="MFD115" s="151"/>
      <c r="MFE115" s="151"/>
      <c r="MFF115" s="151"/>
      <c r="MFG115" s="151"/>
      <c r="MFH115" s="151"/>
      <c r="MFI115" s="151"/>
      <c r="MFJ115" s="151"/>
      <c r="MFK115" s="151"/>
      <c r="MFL115" s="151"/>
      <c r="MFM115" s="151"/>
      <c r="MFN115" s="151"/>
      <c r="MFO115" s="151"/>
      <c r="MFP115" s="151"/>
      <c r="MFQ115" s="151"/>
      <c r="MFR115" s="151"/>
      <c r="MFS115" s="151"/>
      <c r="MFT115" s="151"/>
      <c r="MFU115" s="151"/>
      <c r="MFV115" s="151"/>
      <c r="MFW115" s="151"/>
      <c r="MFX115" s="151"/>
      <c r="MFY115" s="151"/>
      <c r="MFZ115" s="151"/>
      <c r="MGA115" s="151"/>
      <c r="MGB115" s="151"/>
      <c r="MGC115" s="151"/>
      <c r="MGD115" s="151"/>
      <c r="MGE115" s="151"/>
      <c r="MGF115" s="151"/>
      <c r="MGG115" s="151"/>
      <c r="MGH115" s="151"/>
      <c r="MGI115" s="151"/>
      <c r="MGJ115" s="151"/>
      <c r="MGK115" s="151"/>
      <c r="MGL115" s="151"/>
      <c r="MGM115" s="151"/>
      <c r="MGN115" s="151"/>
      <c r="MGO115" s="151"/>
      <c r="MGP115" s="151"/>
      <c r="MGQ115" s="151"/>
      <c r="MGR115" s="151"/>
      <c r="MGS115" s="151"/>
      <c r="MGT115" s="151"/>
      <c r="MGU115" s="151"/>
      <c r="MGV115" s="151"/>
      <c r="MGW115" s="151"/>
      <c r="MGX115" s="151"/>
      <c r="MGY115" s="151"/>
      <c r="MGZ115" s="151"/>
      <c r="MHA115" s="151"/>
      <c r="MHB115" s="151"/>
      <c r="MHC115" s="151"/>
      <c r="MHD115" s="151"/>
      <c r="MHE115" s="151"/>
      <c r="MHF115" s="151"/>
      <c r="MHG115" s="151"/>
      <c r="MHH115" s="151"/>
      <c r="MHI115" s="151"/>
      <c r="MHJ115" s="151"/>
      <c r="MHK115" s="151"/>
      <c r="MHL115" s="151"/>
      <c r="MHM115" s="151"/>
      <c r="MHN115" s="151"/>
      <c r="MHO115" s="151"/>
      <c r="MHP115" s="151"/>
      <c r="MHQ115" s="151"/>
      <c r="MHR115" s="151"/>
      <c r="MHS115" s="151"/>
      <c r="MHT115" s="151"/>
      <c r="MHU115" s="151"/>
      <c r="MHV115" s="151"/>
      <c r="MHW115" s="151"/>
      <c r="MHX115" s="151"/>
      <c r="MHY115" s="151"/>
      <c r="MHZ115" s="151"/>
      <c r="MIA115" s="151"/>
      <c r="MIB115" s="151"/>
      <c r="MIC115" s="151"/>
      <c r="MID115" s="151"/>
      <c r="MIE115" s="151"/>
      <c r="MIF115" s="151"/>
      <c r="MIG115" s="151"/>
      <c r="MIH115" s="151"/>
      <c r="MII115" s="151"/>
      <c r="MIJ115" s="151"/>
      <c r="MIK115" s="151"/>
      <c r="MIL115" s="151"/>
      <c r="MIM115" s="151"/>
      <c r="MIN115" s="151"/>
      <c r="MIO115" s="151"/>
      <c r="MIP115" s="151"/>
      <c r="MIQ115" s="151"/>
      <c r="MIR115" s="151"/>
      <c r="MIS115" s="151"/>
      <c r="MIT115" s="151"/>
      <c r="MIU115" s="151"/>
      <c r="MIV115" s="151"/>
      <c r="MIW115" s="151"/>
      <c r="MIX115" s="151"/>
      <c r="MIY115" s="151"/>
      <c r="MIZ115" s="151"/>
      <c r="MJA115" s="151"/>
      <c r="MJB115" s="151"/>
      <c r="MJC115" s="151"/>
      <c r="MJD115" s="151"/>
      <c r="MJE115" s="151"/>
      <c r="MJF115" s="151"/>
      <c r="MJG115" s="151"/>
      <c r="MJH115" s="151"/>
      <c r="MJI115" s="151"/>
      <c r="MJJ115" s="151"/>
      <c r="MJK115" s="151"/>
      <c r="MJL115" s="151"/>
      <c r="MJM115" s="151"/>
      <c r="MJN115" s="151"/>
      <c r="MJO115" s="151"/>
      <c r="MJP115" s="151"/>
      <c r="MJQ115" s="151"/>
      <c r="MJR115" s="151"/>
      <c r="MJS115" s="151"/>
      <c r="MJT115" s="151"/>
      <c r="MJU115" s="151"/>
      <c r="MJV115" s="151"/>
      <c r="MJW115" s="151"/>
      <c r="MJX115" s="151"/>
      <c r="MJY115" s="151"/>
      <c r="MJZ115" s="151"/>
      <c r="MKA115" s="151"/>
      <c r="MKB115" s="151"/>
      <c r="MKC115" s="151"/>
      <c r="MKD115" s="151"/>
      <c r="MKE115" s="151"/>
      <c r="MKF115" s="151"/>
      <c r="MKG115" s="151"/>
      <c r="MKH115" s="151"/>
      <c r="MKI115" s="151"/>
      <c r="MKJ115" s="151"/>
      <c r="MKK115" s="151"/>
      <c r="MKL115" s="151"/>
      <c r="MKM115" s="151"/>
      <c r="MKN115" s="151"/>
      <c r="MKO115" s="151"/>
      <c r="MKP115" s="151"/>
      <c r="MKQ115" s="151"/>
      <c r="MKR115" s="151"/>
      <c r="MKS115" s="151"/>
      <c r="MKT115" s="151"/>
      <c r="MKU115" s="151"/>
      <c r="MKV115" s="151"/>
      <c r="MKW115" s="151"/>
      <c r="MKX115" s="151"/>
      <c r="MKY115" s="151"/>
      <c r="MKZ115" s="151"/>
      <c r="MLA115" s="151"/>
      <c r="MLB115" s="151"/>
      <c r="MLC115" s="151"/>
      <c r="MLD115" s="151"/>
      <c r="MLE115" s="151"/>
      <c r="MLF115" s="151"/>
      <c r="MLG115" s="151"/>
      <c r="MLH115" s="151"/>
      <c r="MLI115" s="151"/>
      <c r="MLJ115" s="151"/>
      <c r="MLK115" s="151"/>
      <c r="MLL115" s="151"/>
      <c r="MLM115" s="151"/>
      <c r="MLN115" s="151"/>
      <c r="MLO115" s="151"/>
      <c r="MLP115" s="151"/>
      <c r="MLQ115" s="151"/>
      <c r="MLR115" s="151"/>
      <c r="MLS115" s="151"/>
      <c r="MLT115" s="151"/>
      <c r="MLU115" s="151"/>
      <c r="MLV115" s="151"/>
      <c r="MLW115" s="151"/>
      <c r="MLX115" s="151"/>
      <c r="MLY115" s="151"/>
      <c r="MLZ115" s="151"/>
      <c r="MMA115" s="151"/>
      <c r="MMB115" s="151"/>
      <c r="MMC115" s="151"/>
      <c r="MMD115" s="151"/>
      <c r="MME115" s="151"/>
      <c r="MMF115" s="151"/>
      <c r="MMG115" s="151"/>
      <c r="MMH115" s="151"/>
      <c r="MMI115" s="151"/>
      <c r="MMJ115" s="151"/>
      <c r="MMK115" s="151"/>
      <c r="MML115" s="151"/>
      <c r="MMM115" s="151"/>
      <c r="MMN115" s="151"/>
      <c r="MMO115" s="151"/>
      <c r="MMP115" s="151"/>
      <c r="MMQ115" s="151"/>
      <c r="MMR115" s="151"/>
      <c r="MMS115" s="151"/>
      <c r="MMT115" s="151"/>
      <c r="MMU115" s="151"/>
      <c r="MMV115" s="151"/>
      <c r="MMW115" s="151"/>
      <c r="MMX115" s="151"/>
      <c r="MMY115" s="151"/>
      <c r="MMZ115" s="151"/>
      <c r="MNA115" s="151"/>
      <c r="MNB115" s="151"/>
      <c r="MNC115" s="151"/>
      <c r="MND115" s="151"/>
      <c r="MNE115" s="151"/>
      <c r="MNF115" s="151"/>
      <c r="MNG115" s="151"/>
      <c r="MNH115" s="151"/>
      <c r="MNI115" s="151"/>
      <c r="MNJ115" s="151"/>
      <c r="MNK115" s="151"/>
      <c r="MNL115" s="151"/>
      <c r="MNM115" s="151"/>
      <c r="MNN115" s="151"/>
      <c r="MNO115" s="151"/>
      <c r="MNP115" s="151"/>
      <c r="MNQ115" s="151"/>
      <c r="MNR115" s="151"/>
      <c r="MNS115" s="151"/>
      <c r="MNT115" s="151"/>
      <c r="MNU115" s="151"/>
      <c r="MNV115" s="151"/>
      <c r="MNW115" s="151"/>
      <c r="MNX115" s="151"/>
      <c r="MNY115" s="151"/>
      <c r="MNZ115" s="151"/>
      <c r="MOA115" s="151"/>
      <c r="MOB115" s="151"/>
      <c r="MOC115" s="151"/>
      <c r="MOD115" s="151"/>
      <c r="MOE115" s="151"/>
      <c r="MOF115" s="151"/>
      <c r="MOG115" s="151"/>
      <c r="MOH115" s="151"/>
      <c r="MOI115" s="151"/>
      <c r="MOJ115" s="151"/>
      <c r="MOK115" s="151"/>
      <c r="MOL115" s="151"/>
      <c r="MOM115" s="151"/>
      <c r="MON115" s="151"/>
      <c r="MOO115" s="151"/>
      <c r="MOP115" s="151"/>
      <c r="MOQ115" s="151"/>
      <c r="MOR115" s="151"/>
      <c r="MOS115" s="151"/>
      <c r="MOT115" s="151"/>
      <c r="MOU115" s="151"/>
      <c r="MOV115" s="151"/>
      <c r="MOW115" s="151"/>
      <c r="MOX115" s="151"/>
      <c r="MOY115" s="151"/>
      <c r="MOZ115" s="151"/>
      <c r="MPA115" s="151"/>
      <c r="MPB115" s="151"/>
      <c r="MPC115" s="151"/>
      <c r="MPD115" s="151"/>
      <c r="MPE115" s="151"/>
      <c r="MPF115" s="151"/>
      <c r="MPG115" s="151"/>
      <c r="MPH115" s="151"/>
      <c r="MPI115" s="151"/>
      <c r="MPJ115" s="151"/>
      <c r="MPK115" s="151"/>
      <c r="MPL115" s="151"/>
      <c r="MPM115" s="151"/>
      <c r="MPN115" s="151"/>
      <c r="MPO115" s="151"/>
      <c r="MPP115" s="151"/>
      <c r="MPQ115" s="151"/>
      <c r="MPR115" s="151"/>
      <c r="MPS115" s="151"/>
      <c r="MPT115" s="151"/>
      <c r="MPU115" s="151"/>
      <c r="MPV115" s="151"/>
      <c r="MPW115" s="151"/>
      <c r="MPX115" s="151"/>
      <c r="MPY115" s="151"/>
      <c r="MPZ115" s="151"/>
      <c r="MQA115" s="151"/>
      <c r="MQB115" s="151"/>
      <c r="MQC115" s="151"/>
      <c r="MQD115" s="151"/>
      <c r="MQE115" s="151"/>
      <c r="MQF115" s="151"/>
      <c r="MQG115" s="151"/>
      <c r="MQH115" s="151"/>
      <c r="MQI115" s="151"/>
      <c r="MQJ115" s="151"/>
      <c r="MQK115" s="151"/>
      <c r="MQL115" s="151"/>
      <c r="MQM115" s="151"/>
      <c r="MQN115" s="151"/>
      <c r="MQO115" s="151"/>
      <c r="MQP115" s="151"/>
      <c r="MQQ115" s="151"/>
      <c r="MQR115" s="151"/>
      <c r="MQS115" s="151"/>
      <c r="MQT115" s="151"/>
      <c r="MQU115" s="151"/>
      <c r="MQV115" s="151"/>
      <c r="MQW115" s="151"/>
      <c r="MQX115" s="151"/>
      <c r="MQY115" s="151"/>
      <c r="MQZ115" s="151"/>
      <c r="MRA115" s="151"/>
      <c r="MRB115" s="151"/>
      <c r="MRC115" s="151"/>
      <c r="MRD115" s="151"/>
      <c r="MRE115" s="151"/>
      <c r="MRF115" s="151"/>
      <c r="MRG115" s="151"/>
      <c r="MRH115" s="151"/>
      <c r="MRI115" s="151"/>
      <c r="MRJ115" s="151"/>
      <c r="MRK115" s="151"/>
      <c r="MRL115" s="151"/>
      <c r="MRM115" s="151"/>
      <c r="MRN115" s="151"/>
      <c r="MRO115" s="151"/>
      <c r="MRP115" s="151"/>
      <c r="MRQ115" s="151"/>
      <c r="MRR115" s="151"/>
      <c r="MRS115" s="151"/>
      <c r="MRT115" s="151"/>
      <c r="MRU115" s="151"/>
      <c r="MRV115" s="151"/>
      <c r="MRW115" s="151"/>
      <c r="MRX115" s="151"/>
      <c r="MRY115" s="151"/>
      <c r="MRZ115" s="151"/>
      <c r="MSA115" s="151"/>
      <c r="MSB115" s="151"/>
      <c r="MSC115" s="151"/>
      <c r="MSD115" s="151"/>
      <c r="MSE115" s="151"/>
      <c r="MSF115" s="151"/>
      <c r="MSG115" s="151"/>
      <c r="MSH115" s="151"/>
      <c r="MSI115" s="151"/>
      <c r="MSJ115" s="151"/>
      <c r="MSK115" s="151"/>
      <c r="MSL115" s="151"/>
      <c r="MSM115" s="151"/>
      <c r="MSN115" s="151"/>
      <c r="MSO115" s="151"/>
      <c r="MSP115" s="151"/>
      <c r="MSQ115" s="151"/>
      <c r="MSR115" s="151"/>
      <c r="MSS115" s="151"/>
      <c r="MST115" s="151"/>
      <c r="MSU115" s="151"/>
      <c r="MSV115" s="151"/>
      <c r="MSW115" s="151"/>
      <c r="MSX115" s="151"/>
      <c r="MSY115" s="151"/>
      <c r="MSZ115" s="151"/>
      <c r="MTA115" s="151"/>
      <c r="MTB115" s="151"/>
      <c r="MTC115" s="151"/>
      <c r="MTD115" s="151"/>
      <c r="MTE115" s="151"/>
      <c r="MTF115" s="151"/>
      <c r="MTG115" s="151"/>
      <c r="MTH115" s="151"/>
      <c r="MTI115" s="151"/>
      <c r="MTJ115" s="151"/>
      <c r="MTK115" s="151"/>
      <c r="MTL115" s="151"/>
      <c r="MTM115" s="151"/>
      <c r="MTN115" s="151"/>
      <c r="MTO115" s="151"/>
      <c r="MTP115" s="151"/>
      <c r="MTQ115" s="151"/>
      <c r="MTR115" s="151"/>
      <c r="MTS115" s="151"/>
      <c r="MTT115" s="151"/>
      <c r="MTU115" s="151"/>
      <c r="MTV115" s="151"/>
      <c r="MTW115" s="151"/>
      <c r="MTX115" s="151"/>
      <c r="MTY115" s="151"/>
      <c r="MTZ115" s="151"/>
      <c r="MUA115" s="151"/>
      <c r="MUB115" s="151"/>
      <c r="MUC115" s="151"/>
      <c r="MUD115" s="151"/>
      <c r="MUE115" s="151"/>
      <c r="MUF115" s="151"/>
      <c r="MUG115" s="151"/>
      <c r="MUH115" s="151"/>
      <c r="MUI115" s="151"/>
      <c r="MUJ115" s="151"/>
      <c r="MUK115" s="151"/>
      <c r="MUL115" s="151"/>
      <c r="MUM115" s="151"/>
      <c r="MUN115" s="151"/>
      <c r="MUO115" s="151"/>
      <c r="MUP115" s="151"/>
      <c r="MUQ115" s="151"/>
      <c r="MUR115" s="151"/>
      <c r="MUS115" s="151"/>
      <c r="MUT115" s="151"/>
      <c r="MUU115" s="151"/>
      <c r="MUV115" s="151"/>
      <c r="MUW115" s="151"/>
      <c r="MUX115" s="151"/>
      <c r="MUY115" s="151"/>
      <c r="MUZ115" s="151"/>
      <c r="MVA115" s="151"/>
      <c r="MVB115" s="151"/>
      <c r="MVC115" s="151"/>
      <c r="MVD115" s="151"/>
      <c r="MVE115" s="151"/>
      <c r="MVF115" s="151"/>
      <c r="MVG115" s="151"/>
      <c r="MVH115" s="151"/>
      <c r="MVI115" s="151"/>
      <c r="MVJ115" s="151"/>
      <c r="MVK115" s="151"/>
      <c r="MVL115" s="151"/>
      <c r="MVM115" s="151"/>
      <c r="MVN115" s="151"/>
      <c r="MVO115" s="151"/>
      <c r="MVP115" s="151"/>
      <c r="MVQ115" s="151"/>
      <c r="MVR115" s="151"/>
      <c r="MVS115" s="151"/>
      <c r="MVT115" s="151"/>
      <c r="MVU115" s="151"/>
      <c r="MVV115" s="151"/>
      <c r="MVW115" s="151"/>
      <c r="MVX115" s="151"/>
      <c r="MVY115" s="151"/>
      <c r="MVZ115" s="151"/>
      <c r="MWA115" s="151"/>
      <c r="MWB115" s="151"/>
      <c r="MWC115" s="151"/>
      <c r="MWD115" s="151"/>
      <c r="MWE115" s="151"/>
      <c r="MWF115" s="151"/>
      <c r="MWG115" s="151"/>
      <c r="MWH115" s="151"/>
      <c r="MWI115" s="151"/>
      <c r="MWJ115" s="151"/>
      <c r="MWK115" s="151"/>
      <c r="MWL115" s="151"/>
      <c r="MWM115" s="151"/>
      <c r="MWN115" s="151"/>
      <c r="MWO115" s="151"/>
      <c r="MWP115" s="151"/>
      <c r="MWQ115" s="151"/>
      <c r="MWR115" s="151"/>
      <c r="MWS115" s="151"/>
      <c r="MWT115" s="151"/>
      <c r="MWU115" s="151"/>
      <c r="MWV115" s="151"/>
      <c r="MWW115" s="151"/>
      <c r="MWX115" s="151"/>
      <c r="MWY115" s="151"/>
      <c r="MWZ115" s="151"/>
      <c r="MXA115" s="151"/>
      <c r="MXB115" s="151"/>
      <c r="MXC115" s="151"/>
      <c r="MXD115" s="151"/>
      <c r="MXE115" s="151"/>
      <c r="MXF115" s="151"/>
      <c r="MXG115" s="151"/>
      <c r="MXH115" s="151"/>
      <c r="MXI115" s="151"/>
      <c r="MXJ115" s="151"/>
      <c r="MXK115" s="151"/>
      <c r="MXL115" s="151"/>
      <c r="MXM115" s="151"/>
      <c r="MXN115" s="151"/>
      <c r="MXO115" s="151"/>
      <c r="MXP115" s="151"/>
      <c r="MXQ115" s="151"/>
      <c r="MXR115" s="151"/>
      <c r="MXS115" s="151"/>
      <c r="MXT115" s="151"/>
      <c r="MXU115" s="151"/>
      <c r="MXV115" s="151"/>
      <c r="MXW115" s="151"/>
      <c r="MXX115" s="151"/>
      <c r="MXY115" s="151"/>
      <c r="MXZ115" s="151"/>
      <c r="MYA115" s="151"/>
      <c r="MYB115" s="151"/>
      <c r="MYC115" s="151"/>
      <c r="MYD115" s="151"/>
      <c r="MYE115" s="151"/>
      <c r="MYF115" s="151"/>
      <c r="MYG115" s="151"/>
      <c r="MYH115" s="151"/>
      <c r="MYI115" s="151"/>
      <c r="MYJ115" s="151"/>
      <c r="MYK115" s="151"/>
      <c r="MYL115" s="151"/>
      <c r="MYM115" s="151"/>
      <c r="MYN115" s="151"/>
      <c r="MYO115" s="151"/>
      <c r="MYP115" s="151"/>
      <c r="MYQ115" s="151"/>
      <c r="MYR115" s="151"/>
      <c r="MYS115" s="151"/>
      <c r="MYT115" s="151"/>
      <c r="MYU115" s="151"/>
      <c r="MYV115" s="151"/>
      <c r="MYW115" s="151"/>
      <c r="MYX115" s="151"/>
      <c r="MYY115" s="151"/>
      <c r="MYZ115" s="151"/>
      <c r="MZA115" s="151"/>
      <c r="MZB115" s="151"/>
      <c r="MZC115" s="151"/>
      <c r="MZD115" s="151"/>
      <c r="MZE115" s="151"/>
      <c r="MZF115" s="151"/>
      <c r="MZG115" s="151"/>
      <c r="MZH115" s="151"/>
      <c r="MZI115" s="151"/>
      <c r="MZJ115" s="151"/>
      <c r="MZK115" s="151"/>
      <c r="MZL115" s="151"/>
      <c r="MZM115" s="151"/>
      <c r="MZN115" s="151"/>
      <c r="MZO115" s="151"/>
      <c r="MZP115" s="151"/>
      <c r="MZQ115" s="151"/>
      <c r="MZR115" s="151"/>
      <c r="MZS115" s="151"/>
      <c r="MZT115" s="151"/>
      <c r="MZU115" s="151"/>
      <c r="MZV115" s="151"/>
      <c r="MZW115" s="151"/>
      <c r="MZX115" s="151"/>
      <c r="MZY115" s="151"/>
      <c r="MZZ115" s="151"/>
      <c r="NAA115" s="151"/>
      <c r="NAB115" s="151"/>
      <c r="NAC115" s="151"/>
      <c r="NAD115" s="151"/>
      <c r="NAE115" s="151"/>
      <c r="NAF115" s="151"/>
      <c r="NAG115" s="151"/>
      <c r="NAH115" s="151"/>
      <c r="NAI115" s="151"/>
      <c r="NAJ115" s="151"/>
      <c r="NAK115" s="151"/>
      <c r="NAL115" s="151"/>
      <c r="NAM115" s="151"/>
      <c r="NAN115" s="151"/>
      <c r="NAO115" s="151"/>
      <c r="NAP115" s="151"/>
      <c r="NAQ115" s="151"/>
      <c r="NAR115" s="151"/>
      <c r="NAS115" s="151"/>
      <c r="NAT115" s="151"/>
      <c r="NAU115" s="151"/>
      <c r="NAV115" s="151"/>
      <c r="NAW115" s="151"/>
      <c r="NAX115" s="151"/>
      <c r="NAY115" s="151"/>
      <c r="NAZ115" s="151"/>
      <c r="NBA115" s="151"/>
      <c r="NBB115" s="151"/>
      <c r="NBC115" s="151"/>
      <c r="NBD115" s="151"/>
      <c r="NBE115" s="151"/>
      <c r="NBF115" s="151"/>
      <c r="NBG115" s="151"/>
      <c r="NBH115" s="151"/>
      <c r="NBI115" s="151"/>
      <c r="NBJ115" s="151"/>
      <c r="NBK115" s="151"/>
      <c r="NBL115" s="151"/>
      <c r="NBM115" s="151"/>
      <c r="NBN115" s="151"/>
      <c r="NBO115" s="151"/>
      <c r="NBP115" s="151"/>
      <c r="NBQ115" s="151"/>
      <c r="NBR115" s="151"/>
      <c r="NBS115" s="151"/>
      <c r="NBT115" s="151"/>
      <c r="NBU115" s="151"/>
      <c r="NBV115" s="151"/>
      <c r="NBW115" s="151"/>
      <c r="NBX115" s="151"/>
      <c r="NBY115" s="151"/>
      <c r="NBZ115" s="151"/>
      <c r="NCA115" s="151"/>
      <c r="NCB115" s="151"/>
      <c r="NCC115" s="151"/>
      <c r="NCD115" s="151"/>
      <c r="NCE115" s="151"/>
      <c r="NCF115" s="151"/>
      <c r="NCG115" s="151"/>
      <c r="NCH115" s="151"/>
      <c r="NCI115" s="151"/>
      <c r="NCJ115" s="151"/>
      <c r="NCK115" s="151"/>
      <c r="NCL115" s="151"/>
      <c r="NCM115" s="151"/>
      <c r="NCN115" s="151"/>
      <c r="NCO115" s="151"/>
      <c r="NCP115" s="151"/>
      <c r="NCQ115" s="151"/>
      <c r="NCR115" s="151"/>
      <c r="NCS115" s="151"/>
      <c r="NCT115" s="151"/>
      <c r="NCU115" s="151"/>
      <c r="NCV115" s="151"/>
      <c r="NCW115" s="151"/>
      <c r="NCX115" s="151"/>
      <c r="NCY115" s="151"/>
      <c r="NCZ115" s="151"/>
      <c r="NDA115" s="151"/>
      <c r="NDB115" s="151"/>
      <c r="NDC115" s="151"/>
      <c r="NDD115" s="151"/>
      <c r="NDE115" s="151"/>
      <c r="NDF115" s="151"/>
      <c r="NDG115" s="151"/>
      <c r="NDH115" s="151"/>
      <c r="NDI115" s="151"/>
      <c r="NDJ115" s="151"/>
      <c r="NDK115" s="151"/>
      <c r="NDL115" s="151"/>
      <c r="NDM115" s="151"/>
      <c r="NDN115" s="151"/>
      <c r="NDO115" s="151"/>
      <c r="NDP115" s="151"/>
      <c r="NDQ115" s="151"/>
      <c r="NDR115" s="151"/>
      <c r="NDS115" s="151"/>
      <c r="NDT115" s="151"/>
      <c r="NDU115" s="151"/>
      <c r="NDV115" s="151"/>
      <c r="NDW115" s="151"/>
      <c r="NDX115" s="151"/>
      <c r="NDY115" s="151"/>
      <c r="NDZ115" s="151"/>
      <c r="NEA115" s="151"/>
      <c r="NEB115" s="151"/>
      <c r="NEC115" s="151"/>
      <c r="NED115" s="151"/>
      <c r="NEE115" s="151"/>
      <c r="NEF115" s="151"/>
      <c r="NEG115" s="151"/>
      <c r="NEH115" s="151"/>
      <c r="NEI115" s="151"/>
      <c r="NEJ115" s="151"/>
      <c r="NEK115" s="151"/>
      <c r="NEL115" s="151"/>
      <c r="NEM115" s="151"/>
      <c r="NEN115" s="151"/>
      <c r="NEO115" s="151"/>
      <c r="NEP115" s="151"/>
      <c r="NEQ115" s="151"/>
      <c r="NER115" s="151"/>
      <c r="NES115" s="151"/>
      <c r="NET115" s="151"/>
      <c r="NEU115" s="151"/>
      <c r="NEV115" s="151"/>
      <c r="NEW115" s="151"/>
      <c r="NEX115" s="151"/>
      <c r="NEY115" s="151"/>
      <c r="NEZ115" s="151"/>
      <c r="NFA115" s="151"/>
      <c r="NFB115" s="151"/>
      <c r="NFC115" s="151"/>
      <c r="NFD115" s="151"/>
      <c r="NFE115" s="151"/>
      <c r="NFF115" s="151"/>
      <c r="NFG115" s="151"/>
      <c r="NFH115" s="151"/>
      <c r="NFI115" s="151"/>
      <c r="NFJ115" s="151"/>
      <c r="NFK115" s="151"/>
      <c r="NFL115" s="151"/>
      <c r="NFM115" s="151"/>
      <c r="NFN115" s="151"/>
      <c r="NFO115" s="151"/>
      <c r="NFP115" s="151"/>
      <c r="NFQ115" s="151"/>
      <c r="NFR115" s="151"/>
      <c r="NFS115" s="151"/>
      <c r="NFT115" s="151"/>
      <c r="NFU115" s="151"/>
      <c r="NFV115" s="151"/>
      <c r="NFW115" s="151"/>
      <c r="NFX115" s="151"/>
      <c r="NFY115" s="151"/>
      <c r="NFZ115" s="151"/>
      <c r="NGA115" s="151"/>
      <c r="NGB115" s="151"/>
      <c r="NGC115" s="151"/>
      <c r="NGD115" s="151"/>
      <c r="NGE115" s="151"/>
      <c r="NGF115" s="151"/>
      <c r="NGG115" s="151"/>
      <c r="NGH115" s="151"/>
      <c r="NGI115" s="151"/>
      <c r="NGJ115" s="151"/>
      <c r="NGK115" s="151"/>
      <c r="NGL115" s="151"/>
      <c r="NGM115" s="151"/>
      <c r="NGN115" s="151"/>
      <c r="NGO115" s="151"/>
      <c r="NGP115" s="151"/>
      <c r="NGQ115" s="151"/>
      <c r="NGR115" s="151"/>
      <c r="NGS115" s="151"/>
      <c r="NGT115" s="151"/>
      <c r="NGU115" s="151"/>
      <c r="NGV115" s="151"/>
      <c r="NGW115" s="151"/>
      <c r="NGX115" s="151"/>
      <c r="NGY115" s="151"/>
      <c r="NGZ115" s="151"/>
      <c r="NHA115" s="151"/>
      <c r="NHB115" s="151"/>
      <c r="NHC115" s="151"/>
      <c r="NHD115" s="151"/>
      <c r="NHE115" s="151"/>
      <c r="NHF115" s="151"/>
      <c r="NHG115" s="151"/>
      <c r="NHH115" s="151"/>
      <c r="NHI115" s="151"/>
      <c r="NHJ115" s="151"/>
      <c r="NHK115" s="151"/>
      <c r="NHL115" s="151"/>
      <c r="NHM115" s="151"/>
      <c r="NHN115" s="151"/>
      <c r="NHO115" s="151"/>
      <c r="NHP115" s="151"/>
      <c r="NHQ115" s="151"/>
      <c r="NHR115" s="151"/>
      <c r="NHS115" s="151"/>
      <c r="NHT115" s="151"/>
      <c r="NHU115" s="151"/>
      <c r="NHV115" s="151"/>
      <c r="NHW115" s="151"/>
      <c r="NHX115" s="151"/>
      <c r="NHY115" s="151"/>
      <c r="NHZ115" s="151"/>
      <c r="NIA115" s="151"/>
      <c r="NIB115" s="151"/>
      <c r="NIC115" s="151"/>
      <c r="NID115" s="151"/>
      <c r="NIE115" s="151"/>
      <c r="NIF115" s="151"/>
      <c r="NIG115" s="151"/>
      <c r="NIH115" s="151"/>
      <c r="NII115" s="151"/>
      <c r="NIJ115" s="151"/>
      <c r="NIK115" s="151"/>
      <c r="NIL115" s="151"/>
      <c r="NIM115" s="151"/>
      <c r="NIN115" s="151"/>
      <c r="NIO115" s="151"/>
      <c r="NIP115" s="151"/>
      <c r="NIQ115" s="151"/>
      <c r="NIR115" s="151"/>
      <c r="NIS115" s="151"/>
      <c r="NIT115" s="151"/>
      <c r="NIU115" s="151"/>
      <c r="NIV115" s="151"/>
      <c r="NIW115" s="151"/>
      <c r="NIX115" s="151"/>
      <c r="NIY115" s="151"/>
      <c r="NIZ115" s="151"/>
      <c r="NJA115" s="151"/>
      <c r="NJB115" s="151"/>
      <c r="NJC115" s="151"/>
      <c r="NJD115" s="151"/>
      <c r="NJE115" s="151"/>
      <c r="NJF115" s="151"/>
      <c r="NJG115" s="151"/>
      <c r="NJH115" s="151"/>
      <c r="NJI115" s="151"/>
      <c r="NJJ115" s="151"/>
      <c r="NJK115" s="151"/>
      <c r="NJL115" s="151"/>
      <c r="NJM115" s="151"/>
      <c r="NJN115" s="151"/>
      <c r="NJO115" s="151"/>
      <c r="NJP115" s="151"/>
      <c r="NJQ115" s="151"/>
      <c r="NJR115" s="151"/>
      <c r="NJS115" s="151"/>
      <c r="NJT115" s="151"/>
      <c r="NJU115" s="151"/>
      <c r="NJV115" s="151"/>
      <c r="NJW115" s="151"/>
      <c r="NJX115" s="151"/>
      <c r="NJY115" s="151"/>
      <c r="NJZ115" s="151"/>
      <c r="NKA115" s="151"/>
      <c r="NKB115" s="151"/>
      <c r="NKC115" s="151"/>
      <c r="NKD115" s="151"/>
      <c r="NKE115" s="151"/>
      <c r="NKF115" s="151"/>
      <c r="NKG115" s="151"/>
      <c r="NKH115" s="151"/>
      <c r="NKI115" s="151"/>
      <c r="NKJ115" s="151"/>
      <c r="NKK115" s="151"/>
      <c r="NKL115" s="151"/>
      <c r="NKM115" s="151"/>
      <c r="NKN115" s="151"/>
      <c r="NKO115" s="151"/>
      <c r="NKP115" s="151"/>
      <c r="NKQ115" s="151"/>
      <c r="NKR115" s="151"/>
      <c r="NKS115" s="151"/>
      <c r="NKT115" s="151"/>
      <c r="NKU115" s="151"/>
      <c r="NKV115" s="151"/>
      <c r="NKW115" s="151"/>
      <c r="NKX115" s="151"/>
      <c r="NKY115" s="151"/>
      <c r="NKZ115" s="151"/>
      <c r="NLA115" s="151"/>
      <c r="NLB115" s="151"/>
      <c r="NLC115" s="151"/>
      <c r="NLD115" s="151"/>
      <c r="NLE115" s="151"/>
      <c r="NLF115" s="151"/>
      <c r="NLG115" s="151"/>
      <c r="NLH115" s="151"/>
      <c r="NLI115" s="151"/>
      <c r="NLJ115" s="151"/>
      <c r="NLK115" s="151"/>
      <c r="NLL115" s="151"/>
      <c r="NLM115" s="151"/>
      <c r="NLN115" s="151"/>
      <c r="NLO115" s="151"/>
      <c r="NLP115" s="151"/>
      <c r="NLQ115" s="151"/>
      <c r="NLR115" s="151"/>
      <c r="NLS115" s="151"/>
      <c r="NLT115" s="151"/>
      <c r="NLU115" s="151"/>
      <c r="NLV115" s="151"/>
      <c r="NLW115" s="151"/>
      <c r="NLX115" s="151"/>
      <c r="NLY115" s="151"/>
      <c r="NLZ115" s="151"/>
      <c r="NMA115" s="151"/>
      <c r="NMB115" s="151"/>
      <c r="NMC115" s="151"/>
      <c r="NMD115" s="151"/>
      <c r="NME115" s="151"/>
      <c r="NMF115" s="151"/>
      <c r="NMG115" s="151"/>
      <c r="NMH115" s="151"/>
      <c r="NMI115" s="151"/>
      <c r="NMJ115" s="151"/>
      <c r="NMK115" s="151"/>
      <c r="NML115" s="151"/>
      <c r="NMM115" s="151"/>
      <c r="NMN115" s="151"/>
      <c r="NMO115" s="151"/>
      <c r="NMP115" s="151"/>
      <c r="NMQ115" s="151"/>
      <c r="NMR115" s="151"/>
      <c r="NMS115" s="151"/>
      <c r="NMT115" s="151"/>
      <c r="NMU115" s="151"/>
      <c r="NMV115" s="151"/>
      <c r="NMW115" s="151"/>
      <c r="NMX115" s="151"/>
      <c r="NMY115" s="151"/>
      <c r="NMZ115" s="151"/>
      <c r="NNA115" s="151"/>
      <c r="NNB115" s="151"/>
      <c r="NNC115" s="151"/>
      <c r="NND115" s="151"/>
      <c r="NNE115" s="151"/>
      <c r="NNF115" s="151"/>
      <c r="NNG115" s="151"/>
      <c r="NNH115" s="151"/>
      <c r="NNI115" s="151"/>
      <c r="NNJ115" s="151"/>
      <c r="NNK115" s="151"/>
      <c r="NNL115" s="151"/>
      <c r="NNM115" s="151"/>
      <c r="NNN115" s="151"/>
      <c r="NNO115" s="151"/>
      <c r="NNP115" s="151"/>
      <c r="NNQ115" s="151"/>
      <c r="NNR115" s="151"/>
      <c r="NNS115" s="151"/>
      <c r="NNT115" s="151"/>
      <c r="NNU115" s="151"/>
      <c r="NNV115" s="151"/>
      <c r="NNW115" s="151"/>
      <c r="NNX115" s="151"/>
      <c r="NNY115" s="151"/>
      <c r="NNZ115" s="151"/>
      <c r="NOA115" s="151"/>
      <c r="NOB115" s="151"/>
      <c r="NOC115" s="151"/>
      <c r="NOD115" s="151"/>
      <c r="NOE115" s="151"/>
      <c r="NOF115" s="151"/>
      <c r="NOG115" s="151"/>
      <c r="NOH115" s="151"/>
      <c r="NOI115" s="151"/>
      <c r="NOJ115" s="151"/>
      <c r="NOK115" s="151"/>
      <c r="NOL115" s="151"/>
      <c r="NOM115" s="151"/>
      <c r="NON115" s="151"/>
      <c r="NOO115" s="151"/>
      <c r="NOP115" s="151"/>
      <c r="NOQ115" s="151"/>
      <c r="NOR115" s="151"/>
      <c r="NOS115" s="151"/>
      <c r="NOT115" s="151"/>
      <c r="NOU115" s="151"/>
      <c r="NOV115" s="151"/>
      <c r="NOW115" s="151"/>
      <c r="NOX115" s="151"/>
      <c r="NOY115" s="151"/>
      <c r="NOZ115" s="151"/>
      <c r="NPA115" s="151"/>
      <c r="NPB115" s="151"/>
      <c r="NPC115" s="151"/>
      <c r="NPD115" s="151"/>
      <c r="NPE115" s="151"/>
      <c r="NPF115" s="151"/>
      <c r="NPG115" s="151"/>
      <c r="NPH115" s="151"/>
      <c r="NPI115" s="151"/>
      <c r="NPJ115" s="151"/>
      <c r="NPK115" s="151"/>
      <c r="NPL115" s="151"/>
      <c r="NPM115" s="151"/>
      <c r="NPN115" s="151"/>
      <c r="NPO115" s="151"/>
      <c r="NPP115" s="151"/>
      <c r="NPQ115" s="151"/>
      <c r="NPR115" s="151"/>
      <c r="NPS115" s="151"/>
      <c r="NPT115" s="151"/>
      <c r="NPU115" s="151"/>
      <c r="NPV115" s="151"/>
      <c r="NPW115" s="151"/>
      <c r="NPX115" s="151"/>
      <c r="NPY115" s="151"/>
      <c r="NPZ115" s="151"/>
      <c r="NQA115" s="151"/>
      <c r="NQB115" s="151"/>
      <c r="NQC115" s="151"/>
      <c r="NQD115" s="151"/>
      <c r="NQE115" s="151"/>
      <c r="NQF115" s="151"/>
      <c r="NQG115" s="151"/>
      <c r="NQH115" s="151"/>
      <c r="NQI115" s="151"/>
      <c r="NQJ115" s="151"/>
      <c r="NQK115" s="151"/>
      <c r="NQL115" s="151"/>
      <c r="NQM115" s="151"/>
      <c r="NQN115" s="151"/>
      <c r="NQO115" s="151"/>
      <c r="NQP115" s="151"/>
      <c r="NQQ115" s="151"/>
      <c r="NQR115" s="151"/>
      <c r="NQS115" s="151"/>
      <c r="NQT115" s="151"/>
      <c r="NQU115" s="151"/>
      <c r="NQV115" s="151"/>
      <c r="NQW115" s="151"/>
      <c r="NQX115" s="151"/>
      <c r="NQY115" s="151"/>
      <c r="NQZ115" s="151"/>
      <c r="NRA115" s="151"/>
      <c r="NRB115" s="151"/>
      <c r="NRC115" s="151"/>
      <c r="NRD115" s="151"/>
      <c r="NRE115" s="151"/>
      <c r="NRF115" s="151"/>
      <c r="NRG115" s="151"/>
      <c r="NRH115" s="151"/>
      <c r="NRI115" s="151"/>
      <c r="NRJ115" s="151"/>
      <c r="NRK115" s="151"/>
      <c r="NRL115" s="151"/>
      <c r="NRM115" s="151"/>
      <c r="NRN115" s="151"/>
      <c r="NRO115" s="151"/>
      <c r="NRP115" s="151"/>
      <c r="NRQ115" s="151"/>
      <c r="NRR115" s="151"/>
      <c r="NRS115" s="151"/>
      <c r="NRT115" s="151"/>
      <c r="NRU115" s="151"/>
      <c r="NRV115" s="151"/>
      <c r="NRW115" s="151"/>
      <c r="NRX115" s="151"/>
      <c r="NRY115" s="151"/>
      <c r="NRZ115" s="151"/>
      <c r="NSA115" s="151"/>
      <c r="NSB115" s="151"/>
      <c r="NSC115" s="151"/>
      <c r="NSD115" s="151"/>
      <c r="NSE115" s="151"/>
      <c r="NSF115" s="151"/>
      <c r="NSG115" s="151"/>
      <c r="NSH115" s="151"/>
      <c r="NSI115" s="151"/>
      <c r="NSJ115" s="151"/>
      <c r="NSK115" s="151"/>
      <c r="NSL115" s="151"/>
      <c r="NSM115" s="151"/>
      <c r="NSN115" s="151"/>
      <c r="NSO115" s="151"/>
      <c r="NSP115" s="151"/>
      <c r="NSQ115" s="151"/>
      <c r="NSR115" s="151"/>
      <c r="NSS115" s="151"/>
      <c r="NST115" s="151"/>
      <c r="NSU115" s="151"/>
      <c r="NSV115" s="151"/>
      <c r="NSW115" s="151"/>
      <c r="NSX115" s="151"/>
      <c r="NSY115" s="151"/>
      <c r="NSZ115" s="151"/>
      <c r="NTA115" s="151"/>
      <c r="NTB115" s="151"/>
      <c r="NTC115" s="151"/>
      <c r="NTD115" s="151"/>
      <c r="NTE115" s="151"/>
      <c r="NTF115" s="151"/>
      <c r="NTG115" s="151"/>
      <c r="NTH115" s="151"/>
      <c r="NTI115" s="151"/>
      <c r="NTJ115" s="151"/>
      <c r="NTK115" s="151"/>
      <c r="NTL115" s="151"/>
      <c r="NTM115" s="151"/>
      <c r="NTN115" s="151"/>
      <c r="NTO115" s="151"/>
      <c r="NTP115" s="151"/>
      <c r="NTQ115" s="151"/>
      <c r="NTR115" s="151"/>
      <c r="NTS115" s="151"/>
      <c r="NTT115" s="151"/>
      <c r="NTU115" s="151"/>
      <c r="NTV115" s="151"/>
      <c r="NTW115" s="151"/>
      <c r="NTX115" s="151"/>
      <c r="NTY115" s="151"/>
      <c r="NTZ115" s="151"/>
      <c r="NUA115" s="151"/>
      <c r="NUB115" s="151"/>
      <c r="NUC115" s="151"/>
      <c r="NUD115" s="151"/>
      <c r="NUE115" s="151"/>
      <c r="NUF115" s="151"/>
      <c r="NUG115" s="151"/>
      <c r="NUH115" s="151"/>
      <c r="NUI115" s="151"/>
      <c r="NUJ115" s="151"/>
      <c r="NUK115" s="151"/>
      <c r="NUL115" s="151"/>
      <c r="NUM115" s="151"/>
      <c r="NUN115" s="151"/>
      <c r="NUO115" s="151"/>
      <c r="NUP115" s="151"/>
      <c r="NUQ115" s="151"/>
      <c r="NUR115" s="151"/>
      <c r="NUS115" s="151"/>
      <c r="NUT115" s="151"/>
      <c r="NUU115" s="151"/>
      <c r="NUV115" s="151"/>
      <c r="NUW115" s="151"/>
      <c r="NUX115" s="151"/>
      <c r="NUY115" s="151"/>
      <c r="NUZ115" s="151"/>
      <c r="NVA115" s="151"/>
      <c r="NVB115" s="151"/>
      <c r="NVC115" s="151"/>
      <c r="NVD115" s="151"/>
      <c r="NVE115" s="151"/>
      <c r="NVF115" s="151"/>
      <c r="NVG115" s="151"/>
      <c r="NVH115" s="151"/>
      <c r="NVI115" s="151"/>
      <c r="NVJ115" s="151"/>
      <c r="NVK115" s="151"/>
      <c r="NVL115" s="151"/>
      <c r="NVM115" s="151"/>
      <c r="NVN115" s="151"/>
      <c r="NVO115" s="151"/>
      <c r="NVP115" s="151"/>
      <c r="NVQ115" s="151"/>
      <c r="NVR115" s="151"/>
      <c r="NVS115" s="151"/>
      <c r="NVT115" s="151"/>
      <c r="NVU115" s="151"/>
      <c r="NVV115" s="151"/>
      <c r="NVW115" s="151"/>
      <c r="NVX115" s="151"/>
      <c r="NVY115" s="151"/>
      <c r="NVZ115" s="151"/>
      <c r="NWA115" s="151"/>
      <c r="NWB115" s="151"/>
      <c r="NWC115" s="151"/>
      <c r="NWD115" s="151"/>
      <c r="NWE115" s="151"/>
      <c r="NWF115" s="151"/>
      <c r="NWG115" s="151"/>
      <c r="NWH115" s="151"/>
      <c r="NWI115" s="151"/>
      <c r="NWJ115" s="151"/>
      <c r="NWK115" s="151"/>
      <c r="NWL115" s="151"/>
      <c r="NWM115" s="151"/>
      <c r="NWN115" s="151"/>
      <c r="NWO115" s="151"/>
      <c r="NWP115" s="151"/>
      <c r="NWQ115" s="151"/>
      <c r="NWR115" s="151"/>
      <c r="NWS115" s="151"/>
      <c r="NWT115" s="151"/>
      <c r="NWU115" s="151"/>
      <c r="NWV115" s="151"/>
      <c r="NWW115" s="151"/>
      <c r="NWX115" s="151"/>
      <c r="NWY115" s="151"/>
      <c r="NWZ115" s="151"/>
      <c r="NXA115" s="151"/>
      <c r="NXB115" s="151"/>
      <c r="NXC115" s="151"/>
      <c r="NXD115" s="151"/>
      <c r="NXE115" s="151"/>
      <c r="NXF115" s="151"/>
      <c r="NXG115" s="151"/>
      <c r="NXH115" s="151"/>
      <c r="NXI115" s="151"/>
      <c r="NXJ115" s="151"/>
      <c r="NXK115" s="151"/>
      <c r="NXL115" s="151"/>
      <c r="NXM115" s="151"/>
      <c r="NXN115" s="151"/>
      <c r="NXO115" s="151"/>
      <c r="NXP115" s="151"/>
      <c r="NXQ115" s="151"/>
      <c r="NXR115" s="151"/>
      <c r="NXS115" s="151"/>
      <c r="NXT115" s="151"/>
      <c r="NXU115" s="151"/>
      <c r="NXV115" s="151"/>
      <c r="NXW115" s="151"/>
      <c r="NXX115" s="151"/>
      <c r="NXY115" s="151"/>
      <c r="NXZ115" s="151"/>
      <c r="NYA115" s="151"/>
      <c r="NYB115" s="151"/>
      <c r="NYC115" s="151"/>
      <c r="NYD115" s="151"/>
      <c r="NYE115" s="151"/>
      <c r="NYF115" s="151"/>
      <c r="NYG115" s="151"/>
      <c r="NYH115" s="151"/>
      <c r="NYI115" s="151"/>
      <c r="NYJ115" s="151"/>
      <c r="NYK115" s="151"/>
      <c r="NYL115" s="151"/>
      <c r="NYM115" s="151"/>
      <c r="NYN115" s="151"/>
      <c r="NYO115" s="151"/>
      <c r="NYP115" s="151"/>
      <c r="NYQ115" s="151"/>
      <c r="NYR115" s="151"/>
      <c r="NYS115" s="151"/>
      <c r="NYT115" s="151"/>
      <c r="NYU115" s="151"/>
      <c r="NYV115" s="151"/>
      <c r="NYW115" s="151"/>
      <c r="NYX115" s="151"/>
      <c r="NYY115" s="151"/>
      <c r="NYZ115" s="151"/>
      <c r="NZA115" s="151"/>
      <c r="NZB115" s="151"/>
      <c r="NZC115" s="151"/>
      <c r="NZD115" s="151"/>
      <c r="NZE115" s="151"/>
      <c r="NZF115" s="151"/>
      <c r="NZG115" s="151"/>
      <c r="NZH115" s="151"/>
      <c r="NZI115" s="151"/>
      <c r="NZJ115" s="151"/>
      <c r="NZK115" s="151"/>
      <c r="NZL115" s="151"/>
      <c r="NZM115" s="151"/>
      <c r="NZN115" s="151"/>
      <c r="NZO115" s="151"/>
      <c r="NZP115" s="151"/>
      <c r="NZQ115" s="151"/>
      <c r="NZR115" s="151"/>
      <c r="NZS115" s="151"/>
      <c r="NZT115" s="151"/>
      <c r="NZU115" s="151"/>
      <c r="NZV115" s="151"/>
      <c r="NZW115" s="151"/>
      <c r="NZX115" s="151"/>
      <c r="NZY115" s="151"/>
      <c r="NZZ115" s="151"/>
      <c r="OAA115" s="151"/>
      <c r="OAB115" s="151"/>
      <c r="OAC115" s="151"/>
      <c r="OAD115" s="151"/>
      <c r="OAE115" s="151"/>
      <c r="OAF115" s="151"/>
      <c r="OAG115" s="151"/>
      <c r="OAH115" s="151"/>
      <c r="OAI115" s="151"/>
      <c r="OAJ115" s="151"/>
      <c r="OAK115" s="151"/>
      <c r="OAL115" s="151"/>
      <c r="OAM115" s="151"/>
      <c r="OAN115" s="151"/>
      <c r="OAO115" s="151"/>
      <c r="OAP115" s="151"/>
      <c r="OAQ115" s="151"/>
      <c r="OAR115" s="151"/>
      <c r="OAS115" s="151"/>
      <c r="OAT115" s="151"/>
      <c r="OAU115" s="151"/>
      <c r="OAV115" s="151"/>
      <c r="OAW115" s="151"/>
      <c r="OAX115" s="151"/>
      <c r="OAY115" s="151"/>
      <c r="OAZ115" s="151"/>
      <c r="OBA115" s="151"/>
      <c r="OBB115" s="151"/>
      <c r="OBC115" s="151"/>
      <c r="OBD115" s="151"/>
      <c r="OBE115" s="151"/>
      <c r="OBF115" s="151"/>
      <c r="OBG115" s="151"/>
      <c r="OBH115" s="151"/>
      <c r="OBI115" s="151"/>
      <c r="OBJ115" s="151"/>
      <c r="OBK115" s="151"/>
      <c r="OBL115" s="151"/>
      <c r="OBM115" s="151"/>
      <c r="OBN115" s="151"/>
      <c r="OBO115" s="151"/>
      <c r="OBP115" s="151"/>
      <c r="OBQ115" s="151"/>
      <c r="OBR115" s="151"/>
      <c r="OBS115" s="151"/>
      <c r="OBT115" s="151"/>
      <c r="OBU115" s="151"/>
      <c r="OBV115" s="151"/>
      <c r="OBW115" s="151"/>
      <c r="OBX115" s="151"/>
      <c r="OBY115" s="151"/>
      <c r="OBZ115" s="151"/>
      <c r="OCA115" s="151"/>
      <c r="OCB115" s="151"/>
      <c r="OCC115" s="151"/>
      <c r="OCD115" s="151"/>
      <c r="OCE115" s="151"/>
      <c r="OCF115" s="151"/>
      <c r="OCG115" s="151"/>
      <c r="OCH115" s="151"/>
      <c r="OCI115" s="151"/>
      <c r="OCJ115" s="151"/>
      <c r="OCK115" s="151"/>
      <c r="OCL115" s="151"/>
      <c r="OCM115" s="151"/>
      <c r="OCN115" s="151"/>
      <c r="OCO115" s="151"/>
      <c r="OCP115" s="151"/>
      <c r="OCQ115" s="151"/>
      <c r="OCR115" s="151"/>
      <c r="OCS115" s="151"/>
      <c r="OCT115" s="151"/>
      <c r="OCU115" s="151"/>
      <c r="OCV115" s="151"/>
      <c r="OCW115" s="151"/>
      <c r="OCX115" s="151"/>
      <c r="OCY115" s="151"/>
      <c r="OCZ115" s="151"/>
      <c r="ODA115" s="151"/>
      <c r="ODB115" s="151"/>
      <c r="ODC115" s="151"/>
      <c r="ODD115" s="151"/>
      <c r="ODE115" s="151"/>
      <c r="ODF115" s="151"/>
      <c r="ODG115" s="151"/>
      <c r="ODH115" s="151"/>
      <c r="ODI115" s="151"/>
      <c r="ODJ115" s="151"/>
      <c r="ODK115" s="151"/>
      <c r="ODL115" s="151"/>
      <c r="ODM115" s="151"/>
      <c r="ODN115" s="151"/>
      <c r="ODO115" s="151"/>
      <c r="ODP115" s="151"/>
      <c r="ODQ115" s="151"/>
      <c r="ODR115" s="151"/>
      <c r="ODS115" s="151"/>
      <c r="ODT115" s="151"/>
      <c r="ODU115" s="151"/>
      <c r="ODV115" s="151"/>
      <c r="ODW115" s="151"/>
      <c r="ODX115" s="151"/>
      <c r="ODY115" s="151"/>
      <c r="ODZ115" s="151"/>
      <c r="OEA115" s="151"/>
      <c r="OEB115" s="151"/>
      <c r="OEC115" s="151"/>
      <c r="OED115" s="151"/>
      <c r="OEE115" s="151"/>
      <c r="OEF115" s="151"/>
      <c r="OEG115" s="151"/>
      <c r="OEH115" s="151"/>
      <c r="OEI115" s="151"/>
      <c r="OEJ115" s="151"/>
      <c r="OEK115" s="151"/>
      <c r="OEL115" s="151"/>
      <c r="OEM115" s="151"/>
      <c r="OEN115" s="151"/>
      <c r="OEO115" s="151"/>
      <c r="OEP115" s="151"/>
      <c r="OEQ115" s="151"/>
      <c r="OER115" s="151"/>
      <c r="OES115" s="151"/>
      <c r="OET115" s="151"/>
      <c r="OEU115" s="151"/>
      <c r="OEV115" s="151"/>
      <c r="OEW115" s="151"/>
      <c r="OEX115" s="151"/>
      <c r="OEY115" s="151"/>
      <c r="OEZ115" s="151"/>
      <c r="OFA115" s="151"/>
      <c r="OFB115" s="151"/>
      <c r="OFC115" s="151"/>
      <c r="OFD115" s="151"/>
      <c r="OFE115" s="151"/>
      <c r="OFF115" s="151"/>
      <c r="OFG115" s="151"/>
      <c r="OFH115" s="151"/>
      <c r="OFI115" s="151"/>
      <c r="OFJ115" s="151"/>
      <c r="OFK115" s="151"/>
      <c r="OFL115" s="151"/>
      <c r="OFM115" s="151"/>
      <c r="OFN115" s="151"/>
      <c r="OFO115" s="151"/>
      <c r="OFP115" s="151"/>
      <c r="OFQ115" s="151"/>
      <c r="OFR115" s="151"/>
      <c r="OFS115" s="151"/>
      <c r="OFT115" s="151"/>
      <c r="OFU115" s="151"/>
      <c r="OFV115" s="151"/>
      <c r="OFW115" s="151"/>
      <c r="OFX115" s="151"/>
      <c r="OFY115" s="151"/>
      <c r="OFZ115" s="151"/>
      <c r="OGA115" s="151"/>
      <c r="OGB115" s="151"/>
      <c r="OGC115" s="151"/>
      <c r="OGD115" s="151"/>
      <c r="OGE115" s="151"/>
      <c r="OGF115" s="151"/>
      <c r="OGG115" s="151"/>
      <c r="OGH115" s="151"/>
      <c r="OGI115" s="151"/>
      <c r="OGJ115" s="151"/>
      <c r="OGK115" s="151"/>
      <c r="OGL115" s="151"/>
      <c r="OGM115" s="151"/>
      <c r="OGN115" s="151"/>
      <c r="OGO115" s="151"/>
      <c r="OGP115" s="151"/>
      <c r="OGQ115" s="151"/>
      <c r="OGR115" s="151"/>
      <c r="OGS115" s="151"/>
      <c r="OGT115" s="151"/>
      <c r="OGU115" s="151"/>
      <c r="OGV115" s="151"/>
      <c r="OGW115" s="151"/>
      <c r="OGX115" s="151"/>
      <c r="OGY115" s="151"/>
      <c r="OGZ115" s="151"/>
      <c r="OHA115" s="151"/>
      <c r="OHB115" s="151"/>
      <c r="OHC115" s="151"/>
      <c r="OHD115" s="151"/>
      <c r="OHE115" s="151"/>
      <c r="OHF115" s="151"/>
      <c r="OHG115" s="151"/>
      <c r="OHH115" s="151"/>
      <c r="OHI115" s="151"/>
      <c r="OHJ115" s="151"/>
      <c r="OHK115" s="151"/>
      <c r="OHL115" s="151"/>
      <c r="OHM115" s="151"/>
      <c r="OHN115" s="151"/>
      <c r="OHO115" s="151"/>
      <c r="OHP115" s="151"/>
      <c r="OHQ115" s="151"/>
      <c r="OHR115" s="151"/>
      <c r="OHS115" s="151"/>
      <c r="OHT115" s="151"/>
      <c r="OHU115" s="151"/>
      <c r="OHV115" s="151"/>
      <c r="OHW115" s="151"/>
      <c r="OHX115" s="151"/>
      <c r="OHY115" s="151"/>
      <c r="OHZ115" s="151"/>
      <c r="OIA115" s="151"/>
      <c r="OIB115" s="151"/>
      <c r="OIC115" s="151"/>
      <c r="OID115" s="151"/>
      <c r="OIE115" s="151"/>
      <c r="OIF115" s="151"/>
      <c r="OIG115" s="151"/>
      <c r="OIH115" s="151"/>
      <c r="OII115" s="151"/>
      <c r="OIJ115" s="151"/>
      <c r="OIK115" s="151"/>
      <c r="OIL115" s="151"/>
      <c r="OIM115" s="151"/>
      <c r="OIN115" s="151"/>
      <c r="OIO115" s="151"/>
      <c r="OIP115" s="151"/>
      <c r="OIQ115" s="151"/>
      <c r="OIR115" s="151"/>
      <c r="OIS115" s="151"/>
      <c r="OIT115" s="151"/>
      <c r="OIU115" s="151"/>
      <c r="OIV115" s="151"/>
      <c r="OIW115" s="151"/>
      <c r="OIX115" s="151"/>
      <c r="OIY115" s="151"/>
      <c r="OIZ115" s="151"/>
      <c r="OJA115" s="151"/>
      <c r="OJB115" s="151"/>
      <c r="OJC115" s="151"/>
      <c r="OJD115" s="151"/>
      <c r="OJE115" s="151"/>
      <c r="OJF115" s="151"/>
      <c r="OJG115" s="151"/>
      <c r="OJH115" s="151"/>
      <c r="OJI115" s="151"/>
      <c r="OJJ115" s="151"/>
      <c r="OJK115" s="151"/>
      <c r="OJL115" s="151"/>
      <c r="OJM115" s="151"/>
      <c r="OJN115" s="151"/>
      <c r="OJO115" s="151"/>
      <c r="OJP115" s="151"/>
      <c r="OJQ115" s="151"/>
      <c r="OJR115" s="151"/>
      <c r="OJS115" s="151"/>
      <c r="OJT115" s="151"/>
      <c r="OJU115" s="151"/>
      <c r="OJV115" s="151"/>
      <c r="OJW115" s="151"/>
      <c r="OJX115" s="151"/>
      <c r="OJY115" s="151"/>
      <c r="OJZ115" s="151"/>
      <c r="OKA115" s="151"/>
      <c r="OKB115" s="151"/>
      <c r="OKC115" s="151"/>
      <c r="OKD115" s="151"/>
      <c r="OKE115" s="151"/>
      <c r="OKF115" s="151"/>
      <c r="OKG115" s="151"/>
      <c r="OKH115" s="151"/>
      <c r="OKI115" s="151"/>
      <c r="OKJ115" s="151"/>
      <c r="OKK115" s="151"/>
      <c r="OKL115" s="151"/>
      <c r="OKM115" s="151"/>
      <c r="OKN115" s="151"/>
      <c r="OKO115" s="151"/>
      <c r="OKP115" s="151"/>
      <c r="OKQ115" s="151"/>
      <c r="OKR115" s="151"/>
      <c r="OKS115" s="151"/>
      <c r="OKT115" s="151"/>
      <c r="OKU115" s="151"/>
      <c r="OKV115" s="151"/>
      <c r="OKW115" s="151"/>
      <c r="OKX115" s="151"/>
      <c r="OKY115" s="151"/>
      <c r="OKZ115" s="151"/>
      <c r="OLA115" s="151"/>
      <c r="OLB115" s="151"/>
      <c r="OLC115" s="151"/>
      <c r="OLD115" s="151"/>
      <c r="OLE115" s="151"/>
      <c r="OLF115" s="151"/>
      <c r="OLG115" s="151"/>
      <c r="OLH115" s="151"/>
      <c r="OLI115" s="151"/>
      <c r="OLJ115" s="151"/>
      <c r="OLK115" s="151"/>
      <c r="OLL115" s="151"/>
      <c r="OLM115" s="151"/>
      <c r="OLN115" s="151"/>
      <c r="OLO115" s="151"/>
      <c r="OLP115" s="151"/>
      <c r="OLQ115" s="151"/>
      <c r="OLR115" s="151"/>
      <c r="OLS115" s="151"/>
      <c r="OLT115" s="151"/>
      <c r="OLU115" s="151"/>
      <c r="OLV115" s="151"/>
      <c r="OLW115" s="151"/>
      <c r="OLX115" s="151"/>
      <c r="OLY115" s="151"/>
      <c r="OLZ115" s="151"/>
      <c r="OMA115" s="151"/>
      <c r="OMB115" s="151"/>
      <c r="OMC115" s="151"/>
      <c r="OMD115" s="151"/>
      <c r="OME115" s="151"/>
      <c r="OMF115" s="151"/>
      <c r="OMG115" s="151"/>
      <c r="OMH115" s="151"/>
      <c r="OMI115" s="151"/>
      <c r="OMJ115" s="151"/>
      <c r="OMK115" s="151"/>
      <c r="OML115" s="151"/>
      <c r="OMM115" s="151"/>
      <c r="OMN115" s="151"/>
      <c r="OMO115" s="151"/>
      <c r="OMP115" s="151"/>
      <c r="OMQ115" s="151"/>
      <c r="OMR115" s="151"/>
      <c r="OMS115" s="151"/>
      <c r="OMT115" s="151"/>
      <c r="OMU115" s="151"/>
      <c r="OMV115" s="151"/>
      <c r="OMW115" s="151"/>
      <c r="OMX115" s="151"/>
      <c r="OMY115" s="151"/>
      <c r="OMZ115" s="151"/>
      <c r="ONA115" s="151"/>
      <c r="ONB115" s="151"/>
      <c r="ONC115" s="151"/>
      <c r="OND115" s="151"/>
      <c r="ONE115" s="151"/>
      <c r="ONF115" s="151"/>
      <c r="ONG115" s="151"/>
      <c r="ONH115" s="151"/>
      <c r="ONI115" s="151"/>
      <c r="ONJ115" s="151"/>
      <c r="ONK115" s="151"/>
      <c r="ONL115" s="151"/>
      <c r="ONM115" s="151"/>
      <c r="ONN115" s="151"/>
      <c r="ONO115" s="151"/>
      <c r="ONP115" s="151"/>
      <c r="ONQ115" s="151"/>
      <c r="ONR115" s="151"/>
      <c r="ONS115" s="151"/>
      <c r="ONT115" s="151"/>
      <c r="ONU115" s="151"/>
      <c r="ONV115" s="151"/>
      <c r="ONW115" s="151"/>
      <c r="ONX115" s="151"/>
      <c r="ONY115" s="151"/>
      <c r="ONZ115" s="151"/>
      <c r="OOA115" s="151"/>
      <c r="OOB115" s="151"/>
      <c r="OOC115" s="151"/>
      <c r="OOD115" s="151"/>
      <c r="OOE115" s="151"/>
      <c r="OOF115" s="151"/>
      <c r="OOG115" s="151"/>
      <c r="OOH115" s="151"/>
      <c r="OOI115" s="151"/>
      <c r="OOJ115" s="151"/>
      <c r="OOK115" s="151"/>
      <c r="OOL115" s="151"/>
      <c r="OOM115" s="151"/>
      <c r="OON115" s="151"/>
      <c r="OOO115" s="151"/>
      <c r="OOP115" s="151"/>
      <c r="OOQ115" s="151"/>
      <c r="OOR115" s="151"/>
      <c r="OOS115" s="151"/>
      <c r="OOT115" s="151"/>
      <c r="OOU115" s="151"/>
      <c r="OOV115" s="151"/>
      <c r="OOW115" s="151"/>
      <c r="OOX115" s="151"/>
      <c r="OOY115" s="151"/>
      <c r="OOZ115" s="151"/>
      <c r="OPA115" s="151"/>
      <c r="OPB115" s="151"/>
      <c r="OPC115" s="151"/>
      <c r="OPD115" s="151"/>
      <c r="OPE115" s="151"/>
      <c r="OPF115" s="151"/>
      <c r="OPG115" s="151"/>
      <c r="OPH115" s="151"/>
      <c r="OPI115" s="151"/>
      <c r="OPJ115" s="151"/>
      <c r="OPK115" s="151"/>
      <c r="OPL115" s="151"/>
      <c r="OPM115" s="151"/>
      <c r="OPN115" s="151"/>
      <c r="OPO115" s="151"/>
      <c r="OPP115" s="151"/>
      <c r="OPQ115" s="151"/>
      <c r="OPR115" s="151"/>
      <c r="OPS115" s="151"/>
      <c r="OPT115" s="151"/>
      <c r="OPU115" s="151"/>
      <c r="OPV115" s="151"/>
      <c r="OPW115" s="151"/>
      <c r="OPX115" s="151"/>
      <c r="OPY115" s="151"/>
      <c r="OPZ115" s="151"/>
      <c r="OQA115" s="151"/>
      <c r="OQB115" s="151"/>
      <c r="OQC115" s="151"/>
      <c r="OQD115" s="151"/>
      <c r="OQE115" s="151"/>
      <c r="OQF115" s="151"/>
      <c r="OQG115" s="151"/>
      <c r="OQH115" s="151"/>
      <c r="OQI115" s="151"/>
      <c r="OQJ115" s="151"/>
      <c r="OQK115" s="151"/>
      <c r="OQL115" s="151"/>
      <c r="OQM115" s="151"/>
      <c r="OQN115" s="151"/>
      <c r="OQO115" s="151"/>
      <c r="OQP115" s="151"/>
      <c r="OQQ115" s="151"/>
      <c r="OQR115" s="151"/>
      <c r="OQS115" s="151"/>
      <c r="OQT115" s="151"/>
      <c r="OQU115" s="151"/>
      <c r="OQV115" s="151"/>
      <c r="OQW115" s="151"/>
      <c r="OQX115" s="151"/>
      <c r="OQY115" s="151"/>
      <c r="OQZ115" s="151"/>
      <c r="ORA115" s="151"/>
      <c r="ORB115" s="151"/>
      <c r="ORC115" s="151"/>
      <c r="ORD115" s="151"/>
      <c r="ORE115" s="151"/>
      <c r="ORF115" s="151"/>
      <c r="ORG115" s="151"/>
      <c r="ORH115" s="151"/>
      <c r="ORI115" s="151"/>
      <c r="ORJ115" s="151"/>
      <c r="ORK115" s="151"/>
      <c r="ORL115" s="151"/>
      <c r="ORM115" s="151"/>
      <c r="ORN115" s="151"/>
      <c r="ORO115" s="151"/>
      <c r="ORP115" s="151"/>
      <c r="ORQ115" s="151"/>
      <c r="ORR115" s="151"/>
      <c r="ORS115" s="151"/>
      <c r="ORT115" s="151"/>
      <c r="ORU115" s="151"/>
      <c r="ORV115" s="151"/>
      <c r="ORW115" s="151"/>
      <c r="ORX115" s="151"/>
      <c r="ORY115" s="151"/>
      <c r="ORZ115" s="151"/>
      <c r="OSA115" s="151"/>
      <c r="OSB115" s="151"/>
      <c r="OSC115" s="151"/>
      <c r="OSD115" s="151"/>
      <c r="OSE115" s="151"/>
      <c r="OSF115" s="151"/>
      <c r="OSG115" s="151"/>
      <c r="OSH115" s="151"/>
      <c r="OSI115" s="151"/>
      <c r="OSJ115" s="151"/>
      <c r="OSK115" s="151"/>
      <c r="OSL115" s="151"/>
      <c r="OSM115" s="151"/>
      <c r="OSN115" s="151"/>
      <c r="OSO115" s="151"/>
      <c r="OSP115" s="151"/>
      <c r="OSQ115" s="151"/>
      <c r="OSR115" s="151"/>
      <c r="OSS115" s="151"/>
      <c r="OST115" s="151"/>
      <c r="OSU115" s="151"/>
      <c r="OSV115" s="151"/>
      <c r="OSW115" s="151"/>
      <c r="OSX115" s="151"/>
      <c r="OSY115" s="151"/>
      <c r="OSZ115" s="151"/>
      <c r="OTA115" s="151"/>
      <c r="OTB115" s="151"/>
      <c r="OTC115" s="151"/>
      <c r="OTD115" s="151"/>
      <c r="OTE115" s="151"/>
      <c r="OTF115" s="151"/>
      <c r="OTG115" s="151"/>
      <c r="OTH115" s="151"/>
      <c r="OTI115" s="151"/>
      <c r="OTJ115" s="151"/>
      <c r="OTK115" s="151"/>
      <c r="OTL115" s="151"/>
      <c r="OTM115" s="151"/>
      <c r="OTN115" s="151"/>
      <c r="OTO115" s="151"/>
      <c r="OTP115" s="151"/>
      <c r="OTQ115" s="151"/>
      <c r="OTR115" s="151"/>
      <c r="OTS115" s="151"/>
      <c r="OTT115" s="151"/>
      <c r="OTU115" s="151"/>
      <c r="OTV115" s="151"/>
      <c r="OTW115" s="151"/>
      <c r="OTX115" s="151"/>
      <c r="OTY115" s="151"/>
      <c r="OTZ115" s="151"/>
      <c r="OUA115" s="151"/>
      <c r="OUB115" s="151"/>
      <c r="OUC115" s="151"/>
      <c r="OUD115" s="151"/>
      <c r="OUE115" s="151"/>
      <c r="OUF115" s="151"/>
      <c r="OUG115" s="151"/>
      <c r="OUH115" s="151"/>
      <c r="OUI115" s="151"/>
      <c r="OUJ115" s="151"/>
      <c r="OUK115" s="151"/>
      <c r="OUL115" s="151"/>
      <c r="OUM115" s="151"/>
      <c r="OUN115" s="151"/>
      <c r="OUO115" s="151"/>
      <c r="OUP115" s="151"/>
      <c r="OUQ115" s="151"/>
      <c r="OUR115" s="151"/>
      <c r="OUS115" s="151"/>
      <c r="OUT115" s="151"/>
      <c r="OUU115" s="151"/>
      <c r="OUV115" s="151"/>
      <c r="OUW115" s="151"/>
      <c r="OUX115" s="151"/>
      <c r="OUY115" s="151"/>
      <c r="OUZ115" s="151"/>
      <c r="OVA115" s="151"/>
      <c r="OVB115" s="151"/>
      <c r="OVC115" s="151"/>
      <c r="OVD115" s="151"/>
      <c r="OVE115" s="151"/>
      <c r="OVF115" s="151"/>
      <c r="OVG115" s="151"/>
      <c r="OVH115" s="151"/>
      <c r="OVI115" s="151"/>
      <c r="OVJ115" s="151"/>
      <c r="OVK115" s="151"/>
      <c r="OVL115" s="151"/>
      <c r="OVM115" s="151"/>
      <c r="OVN115" s="151"/>
      <c r="OVO115" s="151"/>
      <c r="OVP115" s="151"/>
      <c r="OVQ115" s="151"/>
      <c r="OVR115" s="151"/>
      <c r="OVS115" s="151"/>
      <c r="OVT115" s="151"/>
      <c r="OVU115" s="151"/>
      <c r="OVV115" s="151"/>
      <c r="OVW115" s="151"/>
      <c r="OVX115" s="151"/>
      <c r="OVY115" s="151"/>
      <c r="OVZ115" s="151"/>
      <c r="OWA115" s="151"/>
      <c r="OWB115" s="151"/>
      <c r="OWC115" s="151"/>
      <c r="OWD115" s="151"/>
      <c r="OWE115" s="151"/>
      <c r="OWF115" s="151"/>
      <c r="OWG115" s="151"/>
      <c r="OWH115" s="151"/>
      <c r="OWI115" s="151"/>
      <c r="OWJ115" s="151"/>
      <c r="OWK115" s="151"/>
      <c r="OWL115" s="151"/>
      <c r="OWM115" s="151"/>
      <c r="OWN115" s="151"/>
      <c r="OWO115" s="151"/>
      <c r="OWP115" s="151"/>
      <c r="OWQ115" s="151"/>
      <c r="OWR115" s="151"/>
      <c r="OWS115" s="151"/>
      <c r="OWT115" s="151"/>
      <c r="OWU115" s="151"/>
      <c r="OWV115" s="151"/>
      <c r="OWW115" s="151"/>
      <c r="OWX115" s="151"/>
      <c r="OWY115" s="151"/>
      <c r="OWZ115" s="151"/>
      <c r="OXA115" s="151"/>
      <c r="OXB115" s="151"/>
      <c r="OXC115" s="151"/>
      <c r="OXD115" s="151"/>
      <c r="OXE115" s="151"/>
      <c r="OXF115" s="151"/>
      <c r="OXG115" s="151"/>
      <c r="OXH115" s="151"/>
      <c r="OXI115" s="151"/>
      <c r="OXJ115" s="151"/>
      <c r="OXK115" s="151"/>
      <c r="OXL115" s="151"/>
      <c r="OXM115" s="151"/>
      <c r="OXN115" s="151"/>
      <c r="OXO115" s="151"/>
      <c r="OXP115" s="151"/>
      <c r="OXQ115" s="151"/>
      <c r="OXR115" s="151"/>
      <c r="OXS115" s="151"/>
      <c r="OXT115" s="151"/>
      <c r="OXU115" s="151"/>
      <c r="OXV115" s="151"/>
      <c r="OXW115" s="151"/>
      <c r="OXX115" s="151"/>
      <c r="OXY115" s="151"/>
      <c r="OXZ115" s="151"/>
      <c r="OYA115" s="151"/>
      <c r="OYB115" s="151"/>
      <c r="OYC115" s="151"/>
      <c r="OYD115" s="151"/>
      <c r="OYE115" s="151"/>
      <c r="OYF115" s="151"/>
      <c r="OYG115" s="151"/>
      <c r="OYH115" s="151"/>
      <c r="OYI115" s="151"/>
      <c r="OYJ115" s="151"/>
      <c r="OYK115" s="151"/>
      <c r="OYL115" s="151"/>
      <c r="OYM115" s="151"/>
      <c r="OYN115" s="151"/>
      <c r="OYO115" s="151"/>
      <c r="OYP115" s="151"/>
      <c r="OYQ115" s="151"/>
      <c r="OYR115" s="151"/>
      <c r="OYS115" s="151"/>
      <c r="OYT115" s="151"/>
      <c r="OYU115" s="151"/>
      <c r="OYV115" s="151"/>
      <c r="OYW115" s="151"/>
      <c r="OYX115" s="151"/>
      <c r="OYY115" s="151"/>
      <c r="OYZ115" s="151"/>
      <c r="OZA115" s="151"/>
      <c r="OZB115" s="151"/>
      <c r="OZC115" s="151"/>
      <c r="OZD115" s="151"/>
      <c r="OZE115" s="151"/>
      <c r="OZF115" s="151"/>
      <c r="OZG115" s="151"/>
      <c r="OZH115" s="151"/>
      <c r="OZI115" s="151"/>
      <c r="OZJ115" s="151"/>
      <c r="OZK115" s="151"/>
      <c r="OZL115" s="151"/>
      <c r="OZM115" s="151"/>
      <c r="OZN115" s="151"/>
      <c r="OZO115" s="151"/>
      <c r="OZP115" s="151"/>
      <c r="OZQ115" s="151"/>
      <c r="OZR115" s="151"/>
      <c r="OZS115" s="151"/>
      <c r="OZT115" s="151"/>
      <c r="OZU115" s="151"/>
      <c r="OZV115" s="151"/>
      <c r="OZW115" s="151"/>
      <c r="OZX115" s="151"/>
      <c r="OZY115" s="151"/>
      <c r="OZZ115" s="151"/>
      <c r="PAA115" s="151"/>
      <c r="PAB115" s="151"/>
      <c r="PAC115" s="151"/>
      <c r="PAD115" s="151"/>
      <c r="PAE115" s="151"/>
      <c r="PAF115" s="151"/>
      <c r="PAG115" s="151"/>
      <c r="PAH115" s="151"/>
      <c r="PAI115" s="151"/>
      <c r="PAJ115" s="151"/>
      <c r="PAK115" s="151"/>
      <c r="PAL115" s="151"/>
      <c r="PAM115" s="151"/>
      <c r="PAN115" s="151"/>
      <c r="PAO115" s="151"/>
      <c r="PAP115" s="151"/>
      <c r="PAQ115" s="151"/>
      <c r="PAR115" s="151"/>
      <c r="PAS115" s="151"/>
      <c r="PAT115" s="151"/>
      <c r="PAU115" s="151"/>
      <c r="PAV115" s="151"/>
      <c r="PAW115" s="151"/>
      <c r="PAX115" s="151"/>
      <c r="PAY115" s="151"/>
      <c r="PAZ115" s="151"/>
      <c r="PBA115" s="151"/>
      <c r="PBB115" s="151"/>
      <c r="PBC115" s="151"/>
      <c r="PBD115" s="151"/>
      <c r="PBE115" s="151"/>
      <c r="PBF115" s="151"/>
      <c r="PBG115" s="151"/>
      <c r="PBH115" s="151"/>
      <c r="PBI115" s="151"/>
      <c r="PBJ115" s="151"/>
      <c r="PBK115" s="151"/>
      <c r="PBL115" s="151"/>
      <c r="PBM115" s="151"/>
      <c r="PBN115" s="151"/>
      <c r="PBO115" s="151"/>
      <c r="PBP115" s="151"/>
      <c r="PBQ115" s="151"/>
      <c r="PBR115" s="151"/>
      <c r="PBS115" s="151"/>
      <c r="PBT115" s="151"/>
      <c r="PBU115" s="151"/>
      <c r="PBV115" s="151"/>
      <c r="PBW115" s="151"/>
      <c r="PBX115" s="151"/>
      <c r="PBY115" s="151"/>
      <c r="PBZ115" s="151"/>
      <c r="PCA115" s="151"/>
      <c r="PCB115" s="151"/>
      <c r="PCC115" s="151"/>
      <c r="PCD115" s="151"/>
      <c r="PCE115" s="151"/>
      <c r="PCF115" s="151"/>
      <c r="PCG115" s="151"/>
      <c r="PCH115" s="151"/>
      <c r="PCI115" s="151"/>
      <c r="PCJ115" s="151"/>
      <c r="PCK115" s="151"/>
      <c r="PCL115" s="151"/>
      <c r="PCM115" s="151"/>
      <c r="PCN115" s="151"/>
      <c r="PCO115" s="151"/>
      <c r="PCP115" s="151"/>
      <c r="PCQ115" s="151"/>
      <c r="PCR115" s="151"/>
      <c r="PCS115" s="151"/>
      <c r="PCT115" s="151"/>
      <c r="PCU115" s="151"/>
      <c r="PCV115" s="151"/>
      <c r="PCW115" s="151"/>
      <c r="PCX115" s="151"/>
      <c r="PCY115" s="151"/>
      <c r="PCZ115" s="151"/>
      <c r="PDA115" s="151"/>
      <c r="PDB115" s="151"/>
      <c r="PDC115" s="151"/>
      <c r="PDD115" s="151"/>
      <c r="PDE115" s="151"/>
      <c r="PDF115" s="151"/>
      <c r="PDG115" s="151"/>
      <c r="PDH115" s="151"/>
      <c r="PDI115" s="151"/>
      <c r="PDJ115" s="151"/>
      <c r="PDK115" s="151"/>
      <c r="PDL115" s="151"/>
      <c r="PDM115" s="151"/>
      <c r="PDN115" s="151"/>
      <c r="PDO115" s="151"/>
      <c r="PDP115" s="151"/>
      <c r="PDQ115" s="151"/>
      <c r="PDR115" s="151"/>
      <c r="PDS115" s="151"/>
      <c r="PDT115" s="151"/>
      <c r="PDU115" s="151"/>
      <c r="PDV115" s="151"/>
      <c r="PDW115" s="151"/>
      <c r="PDX115" s="151"/>
      <c r="PDY115" s="151"/>
      <c r="PDZ115" s="151"/>
      <c r="PEA115" s="151"/>
      <c r="PEB115" s="151"/>
      <c r="PEC115" s="151"/>
      <c r="PED115" s="151"/>
      <c r="PEE115" s="151"/>
      <c r="PEF115" s="151"/>
      <c r="PEG115" s="151"/>
      <c r="PEH115" s="151"/>
      <c r="PEI115" s="151"/>
      <c r="PEJ115" s="151"/>
      <c r="PEK115" s="151"/>
      <c r="PEL115" s="151"/>
      <c r="PEM115" s="151"/>
      <c r="PEN115" s="151"/>
      <c r="PEO115" s="151"/>
      <c r="PEP115" s="151"/>
      <c r="PEQ115" s="151"/>
      <c r="PER115" s="151"/>
      <c r="PES115" s="151"/>
      <c r="PET115" s="151"/>
      <c r="PEU115" s="151"/>
      <c r="PEV115" s="151"/>
      <c r="PEW115" s="151"/>
      <c r="PEX115" s="151"/>
      <c r="PEY115" s="151"/>
      <c r="PEZ115" s="151"/>
      <c r="PFA115" s="151"/>
      <c r="PFB115" s="151"/>
      <c r="PFC115" s="151"/>
      <c r="PFD115" s="151"/>
      <c r="PFE115" s="151"/>
      <c r="PFF115" s="151"/>
      <c r="PFG115" s="151"/>
      <c r="PFH115" s="151"/>
      <c r="PFI115" s="151"/>
      <c r="PFJ115" s="151"/>
      <c r="PFK115" s="151"/>
      <c r="PFL115" s="151"/>
      <c r="PFM115" s="151"/>
      <c r="PFN115" s="151"/>
      <c r="PFO115" s="151"/>
      <c r="PFP115" s="151"/>
      <c r="PFQ115" s="151"/>
      <c r="PFR115" s="151"/>
      <c r="PFS115" s="151"/>
      <c r="PFT115" s="151"/>
      <c r="PFU115" s="151"/>
      <c r="PFV115" s="151"/>
      <c r="PFW115" s="151"/>
      <c r="PFX115" s="151"/>
      <c r="PFY115" s="151"/>
      <c r="PFZ115" s="151"/>
      <c r="PGA115" s="151"/>
      <c r="PGB115" s="151"/>
      <c r="PGC115" s="151"/>
      <c r="PGD115" s="151"/>
      <c r="PGE115" s="151"/>
      <c r="PGF115" s="151"/>
      <c r="PGG115" s="151"/>
      <c r="PGH115" s="151"/>
      <c r="PGI115" s="151"/>
      <c r="PGJ115" s="151"/>
      <c r="PGK115" s="151"/>
      <c r="PGL115" s="151"/>
      <c r="PGM115" s="151"/>
      <c r="PGN115" s="151"/>
      <c r="PGO115" s="151"/>
      <c r="PGP115" s="151"/>
      <c r="PGQ115" s="151"/>
      <c r="PGR115" s="151"/>
      <c r="PGS115" s="151"/>
      <c r="PGT115" s="151"/>
      <c r="PGU115" s="151"/>
      <c r="PGV115" s="151"/>
      <c r="PGW115" s="151"/>
      <c r="PGX115" s="151"/>
      <c r="PGY115" s="151"/>
      <c r="PGZ115" s="151"/>
      <c r="PHA115" s="151"/>
      <c r="PHB115" s="151"/>
      <c r="PHC115" s="151"/>
      <c r="PHD115" s="151"/>
      <c r="PHE115" s="151"/>
      <c r="PHF115" s="151"/>
      <c r="PHG115" s="151"/>
      <c r="PHH115" s="151"/>
      <c r="PHI115" s="151"/>
      <c r="PHJ115" s="151"/>
      <c r="PHK115" s="151"/>
      <c r="PHL115" s="151"/>
      <c r="PHM115" s="151"/>
      <c r="PHN115" s="151"/>
      <c r="PHO115" s="151"/>
      <c r="PHP115" s="151"/>
      <c r="PHQ115" s="151"/>
      <c r="PHR115" s="151"/>
      <c r="PHS115" s="151"/>
      <c r="PHT115" s="151"/>
      <c r="PHU115" s="151"/>
      <c r="PHV115" s="151"/>
      <c r="PHW115" s="151"/>
      <c r="PHX115" s="151"/>
      <c r="PHY115" s="151"/>
      <c r="PHZ115" s="151"/>
      <c r="PIA115" s="151"/>
      <c r="PIB115" s="151"/>
      <c r="PIC115" s="151"/>
      <c r="PID115" s="151"/>
      <c r="PIE115" s="151"/>
      <c r="PIF115" s="151"/>
      <c r="PIG115" s="151"/>
      <c r="PIH115" s="151"/>
      <c r="PII115" s="151"/>
      <c r="PIJ115" s="151"/>
      <c r="PIK115" s="151"/>
      <c r="PIL115" s="151"/>
      <c r="PIM115" s="151"/>
      <c r="PIN115" s="151"/>
      <c r="PIO115" s="151"/>
      <c r="PIP115" s="151"/>
      <c r="PIQ115" s="151"/>
      <c r="PIR115" s="151"/>
      <c r="PIS115" s="151"/>
      <c r="PIT115" s="151"/>
      <c r="PIU115" s="151"/>
      <c r="PIV115" s="151"/>
      <c r="PIW115" s="151"/>
      <c r="PIX115" s="151"/>
      <c r="PIY115" s="151"/>
      <c r="PIZ115" s="151"/>
      <c r="PJA115" s="151"/>
      <c r="PJB115" s="151"/>
      <c r="PJC115" s="151"/>
      <c r="PJD115" s="151"/>
      <c r="PJE115" s="151"/>
      <c r="PJF115" s="151"/>
      <c r="PJG115" s="151"/>
      <c r="PJH115" s="151"/>
      <c r="PJI115" s="151"/>
      <c r="PJJ115" s="151"/>
      <c r="PJK115" s="151"/>
      <c r="PJL115" s="151"/>
      <c r="PJM115" s="151"/>
      <c r="PJN115" s="151"/>
      <c r="PJO115" s="151"/>
      <c r="PJP115" s="151"/>
      <c r="PJQ115" s="151"/>
      <c r="PJR115" s="151"/>
      <c r="PJS115" s="151"/>
      <c r="PJT115" s="151"/>
      <c r="PJU115" s="151"/>
      <c r="PJV115" s="151"/>
      <c r="PJW115" s="151"/>
      <c r="PJX115" s="151"/>
      <c r="PJY115" s="151"/>
      <c r="PJZ115" s="151"/>
      <c r="PKA115" s="151"/>
      <c r="PKB115" s="151"/>
      <c r="PKC115" s="151"/>
      <c r="PKD115" s="151"/>
      <c r="PKE115" s="151"/>
      <c r="PKF115" s="151"/>
      <c r="PKG115" s="151"/>
      <c r="PKH115" s="151"/>
      <c r="PKI115" s="151"/>
      <c r="PKJ115" s="151"/>
      <c r="PKK115" s="151"/>
      <c r="PKL115" s="151"/>
      <c r="PKM115" s="151"/>
      <c r="PKN115" s="151"/>
      <c r="PKO115" s="151"/>
      <c r="PKP115" s="151"/>
      <c r="PKQ115" s="151"/>
      <c r="PKR115" s="151"/>
      <c r="PKS115" s="151"/>
      <c r="PKT115" s="151"/>
      <c r="PKU115" s="151"/>
      <c r="PKV115" s="151"/>
      <c r="PKW115" s="151"/>
      <c r="PKX115" s="151"/>
      <c r="PKY115" s="151"/>
      <c r="PKZ115" s="151"/>
      <c r="PLA115" s="151"/>
      <c r="PLB115" s="151"/>
      <c r="PLC115" s="151"/>
      <c r="PLD115" s="151"/>
      <c r="PLE115" s="151"/>
      <c r="PLF115" s="151"/>
      <c r="PLG115" s="151"/>
      <c r="PLH115" s="151"/>
      <c r="PLI115" s="151"/>
      <c r="PLJ115" s="151"/>
      <c r="PLK115" s="151"/>
      <c r="PLL115" s="151"/>
      <c r="PLM115" s="151"/>
      <c r="PLN115" s="151"/>
      <c r="PLO115" s="151"/>
      <c r="PLP115" s="151"/>
      <c r="PLQ115" s="151"/>
      <c r="PLR115" s="151"/>
      <c r="PLS115" s="151"/>
      <c r="PLT115" s="151"/>
      <c r="PLU115" s="151"/>
      <c r="PLV115" s="151"/>
      <c r="PLW115" s="151"/>
      <c r="PLX115" s="151"/>
      <c r="PLY115" s="151"/>
      <c r="PLZ115" s="151"/>
      <c r="PMA115" s="151"/>
      <c r="PMB115" s="151"/>
      <c r="PMC115" s="151"/>
      <c r="PMD115" s="151"/>
      <c r="PME115" s="151"/>
      <c r="PMF115" s="151"/>
      <c r="PMG115" s="151"/>
      <c r="PMH115" s="151"/>
      <c r="PMI115" s="151"/>
      <c r="PMJ115" s="151"/>
      <c r="PMK115" s="151"/>
      <c r="PML115" s="151"/>
      <c r="PMM115" s="151"/>
      <c r="PMN115" s="151"/>
      <c r="PMO115" s="151"/>
      <c r="PMP115" s="151"/>
      <c r="PMQ115" s="151"/>
      <c r="PMR115" s="151"/>
      <c r="PMS115" s="151"/>
      <c r="PMT115" s="151"/>
      <c r="PMU115" s="151"/>
      <c r="PMV115" s="151"/>
      <c r="PMW115" s="151"/>
      <c r="PMX115" s="151"/>
      <c r="PMY115" s="151"/>
      <c r="PMZ115" s="151"/>
      <c r="PNA115" s="151"/>
      <c r="PNB115" s="151"/>
      <c r="PNC115" s="151"/>
      <c r="PND115" s="151"/>
      <c r="PNE115" s="151"/>
      <c r="PNF115" s="151"/>
      <c r="PNG115" s="151"/>
      <c r="PNH115" s="151"/>
      <c r="PNI115" s="151"/>
      <c r="PNJ115" s="151"/>
      <c r="PNK115" s="151"/>
      <c r="PNL115" s="151"/>
      <c r="PNM115" s="151"/>
      <c r="PNN115" s="151"/>
      <c r="PNO115" s="151"/>
      <c r="PNP115" s="151"/>
      <c r="PNQ115" s="151"/>
      <c r="PNR115" s="151"/>
      <c r="PNS115" s="151"/>
      <c r="PNT115" s="151"/>
      <c r="PNU115" s="151"/>
      <c r="PNV115" s="151"/>
      <c r="PNW115" s="151"/>
      <c r="PNX115" s="151"/>
      <c r="PNY115" s="151"/>
      <c r="PNZ115" s="151"/>
      <c r="POA115" s="151"/>
      <c r="POB115" s="151"/>
      <c r="POC115" s="151"/>
      <c r="POD115" s="151"/>
      <c r="POE115" s="151"/>
      <c r="POF115" s="151"/>
      <c r="POG115" s="151"/>
      <c r="POH115" s="151"/>
      <c r="POI115" s="151"/>
      <c r="POJ115" s="151"/>
      <c r="POK115" s="151"/>
      <c r="POL115" s="151"/>
      <c r="POM115" s="151"/>
      <c r="PON115" s="151"/>
      <c r="POO115" s="151"/>
      <c r="POP115" s="151"/>
      <c r="POQ115" s="151"/>
      <c r="POR115" s="151"/>
      <c r="POS115" s="151"/>
      <c r="POT115" s="151"/>
      <c r="POU115" s="151"/>
      <c r="POV115" s="151"/>
      <c r="POW115" s="151"/>
      <c r="POX115" s="151"/>
      <c r="POY115" s="151"/>
      <c r="POZ115" s="151"/>
      <c r="PPA115" s="151"/>
      <c r="PPB115" s="151"/>
      <c r="PPC115" s="151"/>
      <c r="PPD115" s="151"/>
      <c r="PPE115" s="151"/>
      <c r="PPF115" s="151"/>
      <c r="PPG115" s="151"/>
      <c r="PPH115" s="151"/>
      <c r="PPI115" s="151"/>
      <c r="PPJ115" s="151"/>
      <c r="PPK115" s="151"/>
      <c r="PPL115" s="151"/>
      <c r="PPM115" s="151"/>
      <c r="PPN115" s="151"/>
      <c r="PPO115" s="151"/>
      <c r="PPP115" s="151"/>
      <c r="PPQ115" s="151"/>
      <c r="PPR115" s="151"/>
      <c r="PPS115" s="151"/>
      <c r="PPT115" s="151"/>
      <c r="PPU115" s="151"/>
      <c r="PPV115" s="151"/>
      <c r="PPW115" s="151"/>
      <c r="PPX115" s="151"/>
      <c r="PPY115" s="151"/>
      <c r="PPZ115" s="151"/>
      <c r="PQA115" s="151"/>
      <c r="PQB115" s="151"/>
      <c r="PQC115" s="151"/>
      <c r="PQD115" s="151"/>
      <c r="PQE115" s="151"/>
      <c r="PQF115" s="151"/>
      <c r="PQG115" s="151"/>
      <c r="PQH115" s="151"/>
      <c r="PQI115" s="151"/>
      <c r="PQJ115" s="151"/>
      <c r="PQK115" s="151"/>
      <c r="PQL115" s="151"/>
      <c r="PQM115" s="151"/>
      <c r="PQN115" s="151"/>
      <c r="PQO115" s="151"/>
      <c r="PQP115" s="151"/>
      <c r="PQQ115" s="151"/>
      <c r="PQR115" s="151"/>
      <c r="PQS115" s="151"/>
      <c r="PQT115" s="151"/>
      <c r="PQU115" s="151"/>
      <c r="PQV115" s="151"/>
      <c r="PQW115" s="151"/>
      <c r="PQX115" s="151"/>
      <c r="PQY115" s="151"/>
      <c r="PQZ115" s="151"/>
      <c r="PRA115" s="151"/>
      <c r="PRB115" s="151"/>
      <c r="PRC115" s="151"/>
      <c r="PRD115" s="151"/>
      <c r="PRE115" s="151"/>
      <c r="PRF115" s="151"/>
      <c r="PRG115" s="151"/>
      <c r="PRH115" s="151"/>
      <c r="PRI115" s="151"/>
      <c r="PRJ115" s="151"/>
      <c r="PRK115" s="151"/>
      <c r="PRL115" s="151"/>
      <c r="PRM115" s="151"/>
      <c r="PRN115" s="151"/>
      <c r="PRO115" s="151"/>
      <c r="PRP115" s="151"/>
      <c r="PRQ115" s="151"/>
      <c r="PRR115" s="151"/>
      <c r="PRS115" s="151"/>
      <c r="PRT115" s="151"/>
      <c r="PRU115" s="151"/>
      <c r="PRV115" s="151"/>
      <c r="PRW115" s="151"/>
      <c r="PRX115" s="151"/>
      <c r="PRY115" s="151"/>
      <c r="PRZ115" s="151"/>
      <c r="PSA115" s="151"/>
      <c r="PSB115" s="151"/>
      <c r="PSC115" s="151"/>
      <c r="PSD115" s="151"/>
      <c r="PSE115" s="151"/>
      <c r="PSF115" s="151"/>
      <c r="PSG115" s="151"/>
      <c r="PSH115" s="151"/>
      <c r="PSI115" s="151"/>
      <c r="PSJ115" s="151"/>
      <c r="PSK115" s="151"/>
      <c r="PSL115" s="151"/>
      <c r="PSM115" s="151"/>
      <c r="PSN115" s="151"/>
      <c r="PSO115" s="151"/>
      <c r="PSP115" s="151"/>
      <c r="PSQ115" s="151"/>
      <c r="PSR115" s="151"/>
      <c r="PSS115" s="151"/>
      <c r="PST115" s="151"/>
      <c r="PSU115" s="151"/>
      <c r="PSV115" s="151"/>
      <c r="PSW115" s="151"/>
      <c r="PSX115" s="151"/>
      <c r="PSY115" s="151"/>
      <c r="PSZ115" s="151"/>
      <c r="PTA115" s="151"/>
      <c r="PTB115" s="151"/>
      <c r="PTC115" s="151"/>
      <c r="PTD115" s="151"/>
      <c r="PTE115" s="151"/>
      <c r="PTF115" s="151"/>
      <c r="PTG115" s="151"/>
      <c r="PTH115" s="151"/>
      <c r="PTI115" s="151"/>
      <c r="PTJ115" s="151"/>
      <c r="PTK115" s="151"/>
      <c r="PTL115" s="151"/>
      <c r="PTM115" s="151"/>
      <c r="PTN115" s="151"/>
      <c r="PTO115" s="151"/>
      <c r="PTP115" s="151"/>
      <c r="PTQ115" s="151"/>
      <c r="PTR115" s="151"/>
      <c r="PTS115" s="151"/>
      <c r="PTT115" s="151"/>
      <c r="PTU115" s="151"/>
      <c r="PTV115" s="151"/>
      <c r="PTW115" s="151"/>
      <c r="PTX115" s="151"/>
      <c r="PTY115" s="151"/>
      <c r="PTZ115" s="151"/>
      <c r="PUA115" s="151"/>
      <c r="PUB115" s="151"/>
      <c r="PUC115" s="151"/>
      <c r="PUD115" s="151"/>
      <c r="PUE115" s="151"/>
      <c r="PUF115" s="151"/>
      <c r="PUG115" s="151"/>
      <c r="PUH115" s="151"/>
      <c r="PUI115" s="151"/>
      <c r="PUJ115" s="151"/>
      <c r="PUK115" s="151"/>
      <c r="PUL115" s="151"/>
      <c r="PUM115" s="151"/>
      <c r="PUN115" s="151"/>
      <c r="PUO115" s="151"/>
      <c r="PUP115" s="151"/>
      <c r="PUQ115" s="151"/>
      <c r="PUR115" s="151"/>
      <c r="PUS115" s="151"/>
      <c r="PUT115" s="151"/>
      <c r="PUU115" s="151"/>
      <c r="PUV115" s="151"/>
      <c r="PUW115" s="151"/>
      <c r="PUX115" s="151"/>
      <c r="PUY115" s="151"/>
      <c r="PUZ115" s="151"/>
      <c r="PVA115" s="151"/>
      <c r="PVB115" s="151"/>
      <c r="PVC115" s="151"/>
      <c r="PVD115" s="151"/>
      <c r="PVE115" s="151"/>
      <c r="PVF115" s="151"/>
      <c r="PVG115" s="151"/>
      <c r="PVH115" s="151"/>
      <c r="PVI115" s="151"/>
      <c r="PVJ115" s="151"/>
      <c r="PVK115" s="151"/>
      <c r="PVL115" s="151"/>
      <c r="PVM115" s="151"/>
      <c r="PVN115" s="151"/>
      <c r="PVO115" s="151"/>
      <c r="PVP115" s="151"/>
      <c r="PVQ115" s="151"/>
      <c r="PVR115" s="151"/>
      <c r="PVS115" s="151"/>
      <c r="PVT115" s="151"/>
      <c r="PVU115" s="151"/>
      <c r="PVV115" s="151"/>
      <c r="PVW115" s="151"/>
      <c r="PVX115" s="151"/>
      <c r="PVY115" s="151"/>
      <c r="PVZ115" s="151"/>
      <c r="PWA115" s="151"/>
      <c r="PWB115" s="151"/>
      <c r="PWC115" s="151"/>
      <c r="PWD115" s="151"/>
      <c r="PWE115" s="151"/>
      <c r="PWF115" s="151"/>
      <c r="PWG115" s="151"/>
      <c r="PWH115" s="151"/>
      <c r="PWI115" s="151"/>
      <c r="PWJ115" s="151"/>
      <c r="PWK115" s="151"/>
      <c r="PWL115" s="151"/>
      <c r="PWM115" s="151"/>
      <c r="PWN115" s="151"/>
      <c r="PWO115" s="151"/>
      <c r="PWP115" s="151"/>
      <c r="PWQ115" s="151"/>
      <c r="PWR115" s="151"/>
      <c r="PWS115" s="151"/>
      <c r="PWT115" s="151"/>
      <c r="PWU115" s="151"/>
      <c r="PWV115" s="151"/>
      <c r="PWW115" s="151"/>
      <c r="PWX115" s="151"/>
      <c r="PWY115" s="151"/>
      <c r="PWZ115" s="151"/>
      <c r="PXA115" s="151"/>
      <c r="PXB115" s="151"/>
      <c r="PXC115" s="151"/>
      <c r="PXD115" s="151"/>
      <c r="PXE115" s="151"/>
      <c r="PXF115" s="151"/>
      <c r="PXG115" s="151"/>
      <c r="PXH115" s="151"/>
      <c r="PXI115" s="151"/>
      <c r="PXJ115" s="151"/>
      <c r="PXK115" s="151"/>
      <c r="PXL115" s="151"/>
      <c r="PXM115" s="151"/>
      <c r="PXN115" s="151"/>
      <c r="PXO115" s="151"/>
      <c r="PXP115" s="151"/>
      <c r="PXQ115" s="151"/>
      <c r="PXR115" s="151"/>
      <c r="PXS115" s="151"/>
      <c r="PXT115" s="151"/>
      <c r="PXU115" s="151"/>
      <c r="PXV115" s="151"/>
      <c r="PXW115" s="151"/>
      <c r="PXX115" s="151"/>
      <c r="PXY115" s="151"/>
      <c r="PXZ115" s="151"/>
      <c r="PYA115" s="151"/>
      <c r="PYB115" s="151"/>
      <c r="PYC115" s="151"/>
      <c r="PYD115" s="151"/>
      <c r="PYE115" s="151"/>
      <c r="PYF115" s="151"/>
      <c r="PYG115" s="151"/>
      <c r="PYH115" s="151"/>
      <c r="PYI115" s="151"/>
      <c r="PYJ115" s="151"/>
      <c r="PYK115" s="151"/>
      <c r="PYL115" s="151"/>
      <c r="PYM115" s="151"/>
      <c r="PYN115" s="151"/>
      <c r="PYO115" s="151"/>
      <c r="PYP115" s="151"/>
      <c r="PYQ115" s="151"/>
      <c r="PYR115" s="151"/>
      <c r="PYS115" s="151"/>
      <c r="PYT115" s="151"/>
      <c r="PYU115" s="151"/>
      <c r="PYV115" s="151"/>
      <c r="PYW115" s="151"/>
      <c r="PYX115" s="151"/>
      <c r="PYY115" s="151"/>
      <c r="PYZ115" s="151"/>
      <c r="PZA115" s="151"/>
      <c r="PZB115" s="151"/>
      <c r="PZC115" s="151"/>
      <c r="PZD115" s="151"/>
      <c r="PZE115" s="151"/>
      <c r="PZF115" s="151"/>
      <c r="PZG115" s="151"/>
      <c r="PZH115" s="151"/>
      <c r="PZI115" s="151"/>
      <c r="PZJ115" s="151"/>
      <c r="PZK115" s="151"/>
      <c r="PZL115" s="151"/>
      <c r="PZM115" s="151"/>
      <c r="PZN115" s="151"/>
      <c r="PZO115" s="151"/>
      <c r="PZP115" s="151"/>
      <c r="PZQ115" s="151"/>
      <c r="PZR115" s="151"/>
      <c r="PZS115" s="151"/>
      <c r="PZT115" s="151"/>
      <c r="PZU115" s="151"/>
      <c r="PZV115" s="151"/>
      <c r="PZW115" s="151"/>
      <c r="PZX115" s="151"/>
      <c r="PZY115" s="151"/>
      <c r="PZZ115" s="151"/>
      <c r="QAA115" s="151"/>
      <c r="QAB115" s="151"/>
      <c r="QAC115" s="151"/>
      <c r="QAD115" s="151"/>
      <c r="QAE115" s="151"/>
      <c r="QAF115" s="151"/>
      <c r="QAG115" s="151"/>
      <c r="QAH115" s="151"/>
      <c r="QAI115" s="151"/>
      <c r="QAJ115" s="151"/>
      <c r="QAK115" s="151"/>
      <c r="QAL115" s="151"/>
      <c r="QAM115" s="151"/>
      <c r="QAN115" s="151"/>
      <c r="QAO115" s="151"/>
      <c r="QAP115" s="151"/>
      <c r="QAQ115" s="151"/>
      <c r="QAR115" s="151"/>
      <c r="QAS115" s="151"/>
      <c r="QAT115" s="151"/>
      <c r="QAU115" s="151"/>
      <c r="QAV115" s="151"/>
      <c r="QAW115" s="151"/>
      <c r="QAX115" s="151"/>
      <c r="QAY115" s="151"/>
      <c r="QAZ115" s="151"/>
      <c r="QBA115" s="151"/>
      <c r="QBB115" s="151"/>
      <c r="QBC115" s="151"/>
      <c r="QBD115" s="151"/>
      <c r="QBE115" s="151"/>
      <c r="QBF115" s="151"/>
      <c r="QBG115" s="151"/>
      <c r="QBH115" s="151"/>
      <c r="QBI115" s="151"/>
      <c r="QBJ115" s="151"/>
      <c r="QBK115" s="151"/>
      <c r="QBL115" s="151"/>
      <c r="QBM115" s="151"/>
      <c r="QBN115" s="151"/>
      <c r="QBO115" s="151"/>
      <c r="QBP115" s="151"/>
      <c r="QBQ115" s="151"/>
      <c r="QBR115" s="151"/>
      <c r="QBS115" s="151"/>
      <c r="QBT115" s="151"/>
      <c r="QBU115" s="151"/>
      <c r="QBV115" s="151"/>
      <c r="QBW115" s="151"/>
      <c r="QBX115" s="151"/>
      <c r="QBY115" s="151"/>
      <c r="QBZ115" s="151"/>
      <c r="QCA115" s="151"/>
      <c r="QCB115" s="151"/>
      <c r="QCC115" s="151"/>
      <c r="QCD115" s="151"/>
      <c r="QCE115" s="151"/>
      <c r="QCF115" s="151"/>
      <c r="QCG115" s="151"/>
      <c r="QCH115" s="151"/>
      <c r="QCI115" s="151"/>
      <c r="QCJ115" s="151"/>
      <c r="QCK115" s="151"/>
      <c r="QCL115" s="151"/>
      <c r="QCM115" s="151"/>
      <c r="QCN115" s="151"/>
      <c r="QCO115" s="151"/>
      <c r="QCP115" s="151"/>
      <c r="QCQ115" s="151"/>
      <c r="QCR115" s="151"/>
      <c r="QCS115" s="151"/>
      <c r="QCT115" s="151"/>
      <c r="QCU115" s="151"/>
      <c r="QCV115" s="151"/>
      <c r="QCW115" s="151"/>
      <c r="QCX115" s="151"/>
      <c r="QCY115" s="151"/>
      <c r="QCZ115" s="151"/>
      <c r="QDA115" s="151"/>
      <c r="QDB115" s="151"/>
      <c r="QDC115" s="151"/>
      <c r="QDD115" s="151"/>
      <c r="QDE115" s="151"/>
      <c r="QDF115" s="151"/>
      <c r="QDG115" s="151"/>
      <c r="QDH115" s="151"/>
      <c r="QDI115" s="151"/>
      <c r="QDJ115" s="151"/>
      <c r="QDK115" s="151"/>
      <c r="QDL115" s="151"/>
      <c r="QDM115" s="151"/>
      <c r="QDN115" s="151"/>
      <c r="QDO115" s="151"/>
      <c r="QDP115" s="151"/>
      <c r="QDQ115" s="151"/>
      <c r="QDR115" s="151"/>
      <c r="QDS115" s="151"/>
      <c r="QDT115" s="151"/>
      <c r="QDU115" s="151"/>
      <c r="QDV115" s="151"/>
      <c r="QDW115" s="151"/>
      <c r="QDX115" s="151"/>
      <c r="QDY115" s="151"/>
      <c r="QDZ115" s="151"/>
      <c r="QEA115" s="151"/>
      <c r="QEB115" s="151"/>
      <c r="QEC115" s="151"/>
      <c r="QED115" s="151"/>
      <c r="QEE115" s="151"/>
      <c r="QEF115" s="151"/>
      <c r="QEG115" s="151"/>
      <c r="QEH115" s="151"/>
      <c r="QEI115" s="151"/>
      <c r="QEJ115" s="151"/>
      <c r="QEK115" s="151"/>
      <c r="QEL115" s="151"/>
      <c r="QEM115" s="151"/>
      <c r="QEN115" s="151"/>
      <c r="QEO115" s="151"/>
      <c r="QEP115" s="151"/>
      <c r="QEQ115" s="151"/>
      <c r="QER115" s="151"/>
      <c r="QES115" s="151"/>
      <c r="QET115" s="151"/>
      <c r="QEU115" s="151"/>
      <c r="QEV115" s="151"/>
      <c r="QEW115" s="151"/>
      <c r="QEX115" s="151"/>
      <c r="QEY115" s="151"/>
      <c r="QEZ115" s="151"/>
      <c r="QFA115" s="151"/>
      <c r="QFB115" s="151"/>
      <c r="QFC115" s="151"/>
      <c r="QFD115" s="151"/>
      <c r="QFE115" s="151"/>
      <c r="QFF115" s="151"/>
      <c r="QFG115" s="151"/>
      <c r="QFH115" s="151"/>
      <c r="QFI115" s="151"/>
      <c r="QFJ115" s="151"/>
      <c r="QFK115" s="151"/>
      <c r="QFL115" s="151"/>
      <c r="QFM115" s="151"/>
      <c r="QFN115" s="151"/>
      <c r="QFO115" s="151"/>
      <c r="QFP115" s="151"/>
      <c r="QFQ115" s="151"/>
      <c r="QFR115" s="151"/>
      <c r="QFS115" s="151"/>
      <c r="QFT115" s="151"/>
      <c r="QFU115" s="151"/>
      <c r="QFV115" s="151"/>
      <c r="QFW115" s="151"/>
      <c r="QFX115" s="151"/>
      <c r="QFY115" s="151"/>
      <c r="QFZ115" s="151"/>
      <c r="QGA115" s="151"/>
      <c r="QGB115" s="151"/>
      <c r="QGC115" s="151"/>
      <c r="QGD115" s="151"/>
      <c r="QGE115" s="151"/>
      <c r="QGF115" s="151"/>
      <c r="QGG115" s="151"/>
      <c r="QGH115" s="151"/>
      <c r="QGI115" s="151"/>
      <c r="QGJ115" s="151"/>
      <c r="QGK115" s="151"/>
      <c r="QGL115" s="151"/>
      <c r="QGM115" s="151"/>
      <c r="QGN115" s="151"/>
      <c r="QGO115" s="151"/>
      <c r="QGP115" s="151"/>
      <c r="QGQ115" s="151"/>
      <c r="QGR115" s="151"/>
      <c r="QGS115" s="151"/>
      <c r="QGT115" s="151"/>
      <c r="QGU115" s="151"/>
      <c r="QGV115" s="151"/>
      <c r="QGW115" s="151"/>
      <c r="QGX115" s="151"/>
      <c r="QGY115" s="151"/>
      <c r="QGZ115" s="151"/>
      <c r="QHA115" s="151"/>
      <c r="QHB115" s="151"/>
      <c r="QHC115" s="151"/>
      <c r="QHD115" s="151"/>
      <c r="QHE115" s="151"/>
      <c r="QHF115" s="151"/>
      <c r="QHG115" s="151"/>
      <c r="QHH115" s="151"/>
      <c r="QHI115" s="151"/>
      <c r="QHJ115" s="151"/>
      <c r="QHK115" s="151"/>
      <c r="QHL115" s="151"/>
      <c r="QHM115" s="151"/>
      <c r="QHN115" s="151"/>
      <c r="QHO115" s="151"/>
      <c r="QHP115" s="151"/>
      <c r="QHQ115" s="151"/>
      <c r="QHR115" s="151"/>
      <c r="QHS115" s="151"/>
      <c r="QHT115" s="151"/>
      <c r="QHU115" s="151"/>
      <c r="QHV115" s="151"/>
      <c r="QHW115" s="151"/>
      <c r="QHX115" s="151"/>
      <c r="QHY115" s="151"/>
      <c r="QHZ115" s="151"/>
      <c r="QIA115" s="151"/>
      <c r="QIB115" s="151"/>
      <c r="QIC115" s="151"/>
      <c r="QID115" s="151"/>
      <c r="QIE115" s="151"/>
      <c r="QIF115" s="151"/>
      <c r="QIG115" s="151"/>
      <c r="QIH115" s="151"/>
      <c r="QII115" s="151"/>
      <c r="QIJ115" s="151"/>
      <c r="QIK115" s="151"/>
      <c r="QIL115" s="151"/>
      <c r="QIM115" s="151"/>
      <c r="QIN115" s="151"/>
      <c r="QIO115" s="151"/>
      <c r="QIP115" s="151"/>
      <c r="QIQ115" s="151"/>
      <c r="QIR115" s="151"/>
      <c r="QIS115" s="151"/>
      <c r="QIT115" s="151"/>
      <c r="QIU115" s="151"/>
      <c r="QIV115" s="151"/>
      <c r="QIW115" s="151"/>
      <c r="QIX115" s="151"/>
      <c r="QIY115" s="151"/>
      <c r="QIZ115" s="151"/>
      <c r="QJA115" s="151"/>
      <c r="QJB115" s="151"/>
      <c r="QJC115" s="151"/>
      <c r="QJD115" s="151"/>
      <c r="QJE115" s="151"/>
      <c r="QJF115" s="151"/>
      <c r="QJG115" s="151"/>
      <c r="QJH115" s="151"/>
      <c r="QJI115" s="151"/>
      <c r="QJJ115" s="151"/>
      <c r="QJK115" s="151"/>
      <c r="QJL115" s="151"/>
      <c r="QJM115" s="151"/>
      <c r="QJN115" s="151"/>
      <c r="QJO115" s="151"/>
      <c r="QJP115" s="151"/>
      <c r="QJQ115" s="151"/>
      <c r="QJR115" s="151"/>
      <c r="QJS115" s="151"/>
      <c r="QJT115" s="151"/>
      <c r="QJU115" s="151"/>
      <c r="QJV115" s="151"/>
      <c r="QJW115" s="151"/>
      <c r="QJX115" s="151"/>
      <c r="QJY115" s="151"/>
      <c r="QJZ115" s="151"/>
      <c r="QKA115" s="151"/>
      <c r="QKB115" s="151"/>
      <c r="QKC115" s="151"/>
      <c r="QKD115" s="151"/>
      <c r="QKE115" s="151"/>
      <c r="QKF115" s="151"/>
      <c r="QKG115" s="151"/>
      <c r="QKH115" s="151"/>
      <c r="QKI115" s="151"/>
      <c r="QKJ115" s="151"/>
      <c r="QKK115" s="151"/>
      <c r="QKL115" s="151"/>
      <c r="QKM115" s="151"/>
      <c r="QKN115" s="151"/>
      <c r="QKO115" s="151"/>
      <c r="QKP115" s="151"/>
      <c r="QKQ115" s="151"/>
      <c r="QKR115" s="151"/>
      <c r="QKS115" s="151"/>
      <c r="QKT115" s="151"/>
      <c r="QKU115" s="151"/>
      <c r="QKV115" s="151"/>
      <c r="QKW115" s="151"/>
      <c r="QKX115" s="151"/>
      <c r="QKY115" s="151"/>
      <c r="QKZ115" s="151"/>
      <c r="QLA115" s="151"/>
      <c r="QLB115" s="151"/>
      <c r="QLC115" s="151"/>
      <c r="QLD115" s="151"/>
      <c r="QLE115" s="151"/>
      <c r="QLF115" s="151"/>
      <c r="QLG115" s="151"/>
      <c r="QLH115" s="151"/>
      <c r="QLI115" s="151"/>
      <c r="QLJ115" s="151"/>
      <c r="QLK115" s="151"/>
      <c r="QLL115" s="151"/>
      <c r="QLM115" s="151"/>
      <c r="QLN115" s="151"/>
      <c r="QLO115" s="151"/>
      <c r="QLP115" s="151"/>
      <c r="QLQ115" s="151"/>
      <c r="QLR115" s="151"/>
      <c r="QLS115" s="151"/>
      <c r="QLT115" s="151"/>
      <c r="QLU115" s="151"/>
      <c r="QLV115" s="151"/>
      <c r="QLW115" s="151"/>
      <c r="QLX115" s="151"/>
      <c r="QLY115" s="151"/>
      <c r="QLZ115" s="151"/>
      <c r="QMA115" s="151"/>
      <c r="QMB115" s="151"/>
      <c r="QMC115" s="151"/>
      <c r="QMD115" s="151"/>
      <c r="QME115" s="151"/>
      <c r="QMF115" s="151"/>
      <c r="QMG115" s="151"/>
      <c r="QMH115" s="151"/>
      <c r="QMI115" s="151"/>
      <c r="QMJ115" s="151"/>
      <c r="QMK115" s="151"/>
      <c r="QML115" s="151"/>
      <c r="QMM115" s="151"/>
      <c r="QMN115" s="151"/>
      <c r="QMO115" s="151"/>
      <c r="QMP115" s="151"/>
      <c r="QMQ115" s="151"/>
      <c r="QMR115" s="151"/>
      <c r="QMS115" s="151"/>
      <c r="QMT115" s="151"/>
      <c r="QMU115" s="151"/>
      <c r="QMV115" s="151"/>
      <c r="QMW115" s="151"/>
      <c r="QMX115" s="151"/>
      <c r="QMY115" s="151"/>
      <c r="QMZ115" s="151"/>
      <c r="QNA115" s="151"/>
      <c r="QNB115" s="151"/>
      <c r="QNC115" s="151"/>
      <c r="QND115" s="151"/>
      <c r="QNE115" s="151"/>
      <c r="QNF115" s="151"/>
      <c r="QNG115" s="151"/>
      <c r="QNH115" s="151"/>
      <c r="QNI115" s="151"/>
      <c r="QNJ115" s="151"/>
      <c r="QNK115" s="151"/>
      <c r="QNL115" s="151"/>
      <c r="QNM115" s="151"/>
      <c r="QNN115" s="151"/>
      <c r="QNO115" s="151"/>
      <c r="QNP115" s="151"/>
      <c r="QNQ115" s="151"/>
      <c r="QNR115" s="151"/>
      <c r="QNS115" s="151"/>
      <c r="QNT115" s="151"/>
      <c r="QNU115" s="151"/>
      <c r="QNV115" s="151"/>
      <c r="QNW115" s="151"/>
      <c r="QNX115" s="151"/>
      <c r="QNY115" s="151"/>
      <c r="QNZ115" s="151"/>
      <c r="QOA115" s="151"/>
      <c r="QOB115" s="151"/>
      <c r="QOC115" s="151"/>
      <c r="QOD115" s="151"/>
      <c r="QOE115" s="151"/>
      <c r="QOF115" s="151"/>
      <c r="QOG115" s="151"/>
      <c r="QOH115" s="151"/>
      <c r="QOI115" s="151"/>
      <c r="QOJ115" s="151"/>
      <c r="QOK115" s="151"/>
      <c r="QOL115" s="151"/>
      <c r="QOM115" s="151"/>
      <c r="QON115" s="151"/>
      <c r="QOO115" s="151"/>
      <c r="QOP115" s="151"/>
      <c r="QOQ115" s="151"/>
      <c r="QOR115" s="151"/>
      <c r="QOS115" s="151"/>
      <c r="QOT115" s="151"/>
      <c r="QOU115" s="151"/>
      <c r="QOV115" s="151"/>
      <c r="QOW115" s="151"/>
      <c r="QOX115" s="151"/>
      <c r="QOY115" s="151"/>
      <c r="QOZ115" s="151"/>
      <c r="QPA115" s="151"/>
      <c r="QPB115" s="151"/>
      <c r="QPC115" s="151"/>
      <c r="QPD115" s="151"/>
      <c r="QPE115" s="151"/>
      <c r="QPF115" s="151"/>
      <c r="QPG115" s="151"/>
      <c r="QPH115" s="151"/>
      <c r="QPI115" s="151"/>
      <c r="QPJ115" s="151"/>
      <c r="QPK115" s="151"/>
      <c r="QPL115" s="151"/>
      <c r="QPM115" s="151"/>
      <c r="QPN115" s="151"/>
      <c r="QPO115" s="151"/>
      <c r="QPP115" s="151"/>
      <c r="QPQ115" s="151"/>
      <c r="QPR115" s="151"/>
      <c r="QPS115" s="151"/>
      <c r="QPT115" s="151"/>
      <c r="QPU115" s="151"/>
      <c r="QPV115" s="151"/>
      <c r="QPW115" s="151"/>
      <c r="QPX115" s="151"/>
      <c r="QPY115" s="151"/>
      <c r="QPZ115" s="151"/>
      <c r="QQA115" s="151"/>
      <c r="QQB115" s="151"/>
      <c r="QQC115" s="151"/>
      <c r="QQD115" s="151"/>
      <c r="QQE115" s="151"/>
      <c r="QQF115" s="151"/>
      <c r="QQG115" s="151"/>
      <c r="QQH115" s="151"/>
      <c r="QQI115" s="151"/>
      <c r="QQJ115" s="151"/>
      <c r="QQK115" s="151"/>
      <c r="QQL115" s="151"/>
      <c r="QQM115" s="151"/>
      <c r="QQN115" s="151"/>
      <c r="QQO115" s="151"/>
      <c r="QQP115" s="151"/>
      <c r="QQQ115" s="151"/>
      <c r="QQR115" s="151"/>
      <c r="QQS115" s="151"/>
      <c r="QQT115" s="151"/>
      <c r="QQU115" s="151"/>
      <c r="QQV115" s="151"/>
      <c r="QQW115" s="151"/>
      <c r="QQX115" s="151"/>
      <c r="QQY115" s="151"/>
      <c r="QQZ115" s="151"/>
      <c r="QRA115" s="151"/>
      <c r="QRB115" s="151"/>
      <c r="QRC115" s="151"/>
      <c r="QRD115" s="151"/>
      <c r="QRE115" s="151"/>
      <c r="QRF115" s="151"/>
      <c r="QRG115" s="151"/>
      <c r="QRH115" s="151"/>
      <c r="QRI115" s="151"/>
      <c r="QRJ115" s="151"/>
      <c r="QRK115" s="151"/>
      <c r="QRL115" s="151"/>
      <c r="QRM115" s="151"/>
      <c r="QRN115" s="151"/>
      <c r="QRO115" s="151"/>
      <c r="QRP115" s="151"/>
      <c r="QRQ115" s="151"/>
      <c r="QRR115" s="151"/>
      <c r="QRS115" s="151"/>
      <c r="QRT115" s="151"/>
      <c r="QRU115" s="151"/>
      <c r="QRV115" s="151"/>
      <c r="QRW115" s="151"/>
      <c r="QRX115" s="151"/>
      <c r="QRY115" s="151"/>
      <c r="QRZ115" s="151"/>
      <c r="QSA115" s="151"/>
      <c r="QSB115" s="151"/>
      <c r="QSC115" s="151"/>
      <c r="QSD115" s="151"/>
      <c r="QSE115" s="151"/>
      <c r="QSF115" s="151"/>
      <c r="QSG115" s="151"/>
      <c r="QSH115" s="151"/>
      <c r="QSI115" s="151"/>
      <c r="QSJ115" s="151"/>
      <c r="QSK115" s="151"/>
      <c r="QSL115" s="151"/>
      <c r="QSM115" s="151"/>
      <c r="QSN115" s="151"/>
      <c r="QSO115" s="151"/>
      <c r="QSP115" s="151"/>
      <c r="QSQ115" s="151"/>
      <c r="QSR115" s="151"/>
      <c r="QSS115" s="151"/>
      <c r="QST115" s="151"/>
      <c r="QSU115" s="151"/>
      <c r="QSV115" s="151"/>
      <c r="QSW115" s="151"/>
      <c r="QSX115" s="151"/>
      <c r="QSY115" s="151"/>
      <c r="QSZ115" s="151"/>
      <c r="QTA115" s="151"/>
      <c r="QTB115" s="151"/>
      <c r="QTC115" s="151"/>
      <c r="QTD115" s="151"/>
      <c r="QTE115" s="151"/>
      <c r="QTF115" s="151"/>
      <c r="QTG115" s="151"/>
      <c r="QTH115" s="151"/>
      <c r="QTI115" s="151"/>
      <c r="QTJ115" s="151"/>
      <c r="QTK115" s="151"/>
      <c r="QTL115" s="151"/>
      <c r="QTM115" s="151"/>
      <c r="QTN115" s="151"/>
      <c r="QTO115" s="151"/>
      <c r="QTP115" s="151"/>
      <c r="QTQ115" s="151"/>
      <c r="QTR115" s="151"/>
      <c r="QTS115" s="151"/>
      <c r="QTT115" s="151"/>
      <c r="QTU115" s="151"/>
      <c r="QTV115" s="151"/>
      <c r="QTW115" s="151"/>
      <c r="QTX115" s="151"/>
      <c r="QTY115" s="151"/>
      <c r="QTZ115" s="151"/>
      <c r="QUA115" s="151"/>
      <c r="QUB115" s="151"/>
      <c r="QUC115" s="151"/>
      <c r="QUD115" s="151"/>
      <c r="QUE115" s="151"/>
      <c r="QUF115" s="151"/>
      <c r="QUG115" s="151"/>
      <c r="QUH115" s="151"/>
      <c r="QUI115" s="151"/>
      <c r="QUJ115" s="151"/>
      <c r="QUK115" s="151"/>
      <c r="QUL115" s="151"/>
      <c r="QUM115" s="151"/>
      <c r="QUN115" s="151"/>
      <c r="QUO115" s="151"/>
      <c r="QUP115" s="151"/>
      <c r="QUQ115" s="151"/>
      <c r="QUR115" s="151"/>
      <c r="QUS115" s="151"/>
      <c r="QUT115" s="151"/>
      <c r="QUU115" s="151"/>
      <c r="QUV115" s="151"/>
      <c r="QUW115" s="151"/>
      <c r="QUX115" s="151"/>
      <c r="QUY115" s="151"/>
      <c r="QUZ115" s="151"/>
      <c r="QVA115" s="151"/>
      <c r="QVB115" s="151"/>
      <c r="QVC115" s="151"/>
      <c r="QVD115" s="151"/>
      <c r="QVE115" s="151"/>
      <c r="QVF115" s="151"/>
      <c r="QVG115" s="151"/>
      <c r="QVH115" s="151"/>
      <c r="QVI115" s="151"/>
      <c r="QVJ115" s="151"/>
      <c r="QVK115" s="151"/>
      <c r="QVL115" s="151"/>
      <c r="QVM115" s="151"/>
      <c r="QVN115" s="151"/>
      <c r="QVO115" s="151"/>
      <c r="QVP115" s="151"/>
      <c r="QVQ115" s="151"/>
      <c r="QVR115" s="151"/>
      <c r="QVS115" s="151"/>
      <c r="QVT115" s="151"/>
      <c r="QVU115" s="151"/>
      <c r="QVV115" s="151"/>
      <c r="QVW115" s="151"/>
      <c r="QVX115" s="151"/>
      <c r="QVY115" s="151"/>
      <c r="QVZ115" s="151"/>
      <c r="QWA115" s="151"/>
      <c r="QWB115" s="151"/>
      <c r="QWC115" s="151"/>
      <c r="QWD115" s="151"/>
      <c r="QWE115" s="151"/>
      <c r="QWF115" s="151"/>
      <c r="QWG115" s="151"/>
      <c r="QWH115" s="151"/>
      <c r="QWI115" s="151"/>
      <c r="QWJ115" s="151"/>
      <c r="QWK115" s="151"/>
      <c r="QWL115" s="151"/>
      <c r="QWM115" s="151"/>
      <c r="QWN115" s="151"/>
      <c r="QWO115" s="151"/>
      <c r="QWP115" s="151"/>
      <c r="QWQ115" s="151"/>
      <c r="QWR115" s="151"/>
      <c r="QWS115" s="151"/>
      <c r="QWT115" s="151"/>
      <c r="QWU115" s="151"/>
      <c r="QWV115" s="151"/>
      <c r="QWW115" s="151"/>
      <c r="QWX115" s="151"/>
      <c r="QWY115" s="151"/>
      <c r="QWZ115" s="151"/>
      <c r="QXA115" s="151"/>
      <c r="QXB115" s="151"/>
      <c r="QXC115" s="151"/>
      <c r="QXD115" s="151"/>
      <c r="QXE115" s="151"/>
      <c r="QXF115" s="151"/>
      <c r="QXG115" s="151"/>
      <c r="QXH115" s="151"/>
      <c r="QXI115" s="151"/>
      <c r="QXJ115" s="151"/>
      <c r="QXK115" s="151"/>
      <c r="QXL115" s="151"/>
      <c r="QXM115" s="151"/>
      <c r="QXN115" s="151"/>
      <c r="QXO115" s="151"/>
      <c r="QXP115" s="151"/>
      <c r="QXQ115" s="151"/>
      <c r="QXR115" s="151"/>
      <c r="QXS115" s="151"/>
      <c r="QXT115" s="151"/>
      <c r="QXU115" s="151"/>
      <c r="QXV115" s="151"/>
      <c r="QXW115" s="151"/>
      <c r="QXX115" s="151"/>
      <c r="QXY115" s="151"/>
      <c r="QXZ115" s="151"/>
      <c r="QYA115" s="151"/>
      <c r="QYB115" s="151"/>
      <c r="QYC115" s="151"/>
      <c r="QYD115" s="151"/>
      <c r="QYE115" s="151"/>
      <c r="QYF115" s="151"/>
      <c r="QYG115" s="151"/>
      <c r="QYH115" s="151"/>
      <c r="QYI115" s="151"/>
      <c r="QYJ115" s="151"/>
      <c r="QYK115" s="151"/>
      <c r="QYL115" s="151"/>
      <c r="QYM115" s="151"/>
      <c r="QYN115" s="151"/>
      <c r="QYO115" s="151"/>
      <c r="QYP115" s="151"/>
      <c r="QYQ115" s="151"/>
      <c r="QYR115" s="151"/>
      <c r="QYS115" s="151"/>
      <c r="QYT115" s="151"/>
      <c r="QYU115" s="151"/>
      <c r="QYV115" s="151"/>
      <c r="QYW115" s="151"/>
      <c r="QYX115" s="151"/>
      <c r="QYY115" s="151"/>
      <c r="QYZ115" s="151"/>
      <c r="QZA115" s="151"/>
      <c r="QZB115" s="151"/>
      <c r="QZC115" s="151"/>
      <c r="QZD115" s="151"/>
      <c r="QZE115" s="151"/>
      <c r="QZF115" s="151"/>
      <c r="QZG115" s="151"/>
      <c r="QZH115" s="151"/>
      <c r="QZI115" s="151"/>
      <c r="QZJ115" s="151"/>
      <c r="QZK115" s="151"/>
      <c r="QZL115" s="151"/>
      <c r="QZM115" s="151"/>
      <c r="QZN115" s="151"/>
      <c r="QZO115" s="151"/>
      <c r="QZP115" s="151"/>
      <c r="QZQ115" s="151"/>
      <c r="QZR115" s="151"/>
      <c r="QZS115" s="151"/>
      <c r="QZT115" s="151"/>
      <c r="QZU115" s="151"/>
      <c r="QZV115" s="151"/>
      <c r="QZW115" s="151"/>
      <c r="QZX115" s="151"/>
      <c r="QZY115" s="151"/>
      <c r="QZZ115" s="151"/>
      <c r="RAA115" s="151"/>
      <c r="RAB115" s="151"/>
      <c r="RAC115" s="151"/>
      <c r="RAD115" s="151"/>
      <c r="RAE115" s="151"/>
      <c r="RAF115" s="151"/>
      <c r="RAG115" s="151"/>
      <c r="RAH115" s="151"/>
      <c r="RAI115" s="151"/>
      <c r="RAJ115" s="151"/>
      <c r="RAK115" s="151"/>
      <c r="RAL115" s="151"/>
      <c r="RAM115" s="151"/>
      <c r="RAN115" s="151"/>
      <c r="RAO115" s="151"/>
      <c r="RAP115" s="151"/>
      <c r="RAQ115" s="151"/>
      <c r="RAR115" s="151"/>
      <c r="RAS115" s="151"/>
      <c r="RAT115" s="151"/>
      <c r="RAU115" s="151"/>
      <c r="RAV115" s="151"/>
      <c r="RAW115" s="151"/>
      <c r="RAX115" s="151"/>
      <c r="RAY115" s="151"/>
      <c r="RAZ115" s="151"/>
      <c r="RBA115" s="151"/>
      <c r="RBB115" s="151"/>
      <c r="RBC115" s="151"/>
      <c r="RBD115" s="151"/>
      <c r="RBE115" s="151"/>
      <c r="RBF115" s="151"/>
      <c r="RBG115" s="151"/>
      <c r="RBH115" s="151"/>
      <c r="RBI115" s="151"/>
      <c r="RBJ115" s="151"/>
      <c r="RBK115" s="151"/>
      <c r="RBL115" s="151"/>
      <c r="RBM115" s="151"/>
      <c r="RBN115" s="151"/>
      <c r="RBO115" s="151"/>
      <c r="RBP115" s="151"/>
      <c r="RBQ115" s="151"/>
      <c r="RBR115" s="151"/>
      <c r="RBS115" s="151"/>
      <c r="RBT115" s="151"/>
      <c r="RBU115" s="151"/>
      <c r="RBV115" s="151"/>
      <c r="RBW115" s="151"/>
      <c r="RBX115" s="151"/>
      <c r="RBY115" s="151"/>
      <c r="RBZ115" s="151"/>
      <c r="RCA115" s="151"/>
      <c r="RCB115" s="151"/>
      <c r="RCC115" s="151"/>
      <c r="RCD115" s="151"/>
      <c r="RCE115" s="151"/>
      <c r="RCF115" s="151"/>
      <c r="RCG115" s="151"/>
      <c r="RCH115" s="151"/>
      <c r="RCI115" s="151"/>
      <c r="RCJ115" s="151"/>
      <c r="RCK115" s="151"/>
      <c r="RCL115" s="151"/>
      <c r="RCM115" s="151"/>
      <c r="RCN115" s="151"/>
      <c r="RCO115" s="151"/>
      <c r="RCP115" s="151"/>
      <c r="RCQ115" s="151"/>
      <c r="RCR115" s="151"/>
      <c r="RCS115" s="151"/>
      <c r="RCT115" s="151"/>
      <c r="RCU115" s="151"/>
      <c r="RCV115" s="151"/>
      <c r="RCW115" s="151"/>
      <c r="RCX115" s="151"/>
      <c r="RCY115" s="151"/>
      <c r="RCZ115" s="151"/>
      <c r="RDA115" s="151"/>
      <c r="RDB115" s="151"/>
      <c r="RDC115" s="151"/>
      <c r="RDD115" s="151"/>
      <c r="RDE115" s="151"/>
      <c r="RDF115" s="151"/>
      <c r="RDG115" s="151"/>
      <c r="RDH115" s="151"/>
      <c r="RDI115" s="151"/>
      <c r="RDJ115" s="151"/>
      <c r="RDK115" s="151"/>
      <c r="RDL115" s="151"/>
      <c r="RDM115" s="151"/>
      <c r="RDN115" s="151"/>
      <c r="RDO115" s="151"/>
      <c r="RDP115" s="151"/>
      <c r="RDQ115" s="151"/>
      <c r="RDR115" s="151"/>
      <c r="RDS115" s="151"/>
      <c r="RDT115" s="151"/>
      <c r="RDU115" s="151"/>
      <c r="RDV115" s="151"/>
      <c r="RDW115" s="151"/>
      <c r="RDX115" s="151"/>
      <c r="RDY115" s="151"/>
      <c r="RDZ115" s="151"/>
      <c r="REA115" s="151"/>
      <c r="REB115" s="151"/>
      <c r="REC115" s="151"/>
      <c r="RED115" s="151"/>
      <c r="REE115" s="151"/>
      <c r="REF115" s="151"/>
      <c r="REG115" s="151"/>
      <c r="REH115" s="151"/>
      <c r="REI115" s="151"/>
      <c r="REJ115" s="151"/>
      <c r="REK115" s="151"/>
      <c r="REL115" s="151"/>
      <c r="REM115" s="151"/>
      <c r="REN115" s="151"/>
      <c r="REO115" s="151"/>
      <c r="REP115" s="151"/>
      <c r="REQ115" s="151"/>
      <c r="RER115" s="151"/>
      <c r="RES115" s="151"/>
      <c r="RET115" s="151"/>
      <c r="REU115" s="151"/>
      <c r="REV115" s="151"/>
      <c r="REW115" s="151"/>
      <c r="REX115" s="151"/>
      <c r="REY115" s="151"/>
      <c r="REZ115" s="151"/>
      <c r="RFA115" s="151"/>
      <c r="RFB115" s="151"/>
      <c r="RFC115" s="151"/>
      <c r="RFD115" s="151"/>
      <c r="RFE115" s="151"/>
      <c r="RFF115" s="151"/>
      <c r="RFG115" s="151"/>
      <c r="RFH115" s="151"/>
      <c r="RFI115" s="151"/>
      <c r="RFJ115" s="151"/>
      <c r="RFK115" s="151"/>
      <c r="RFL115" s="151"/>
      <c r="RFM115" s="151"/>
      <c r="RFN115" s="151"/>
      <c r="RFO115" s="151"/>
      <c r="RFP115" s="151"/>
      <c r="RFQ115" s="151"/>
      <c r="RFR115" s="151"/>
      <c r="RFS115" s="151"/>
      <c r="RFT115" s="151"/>
      <c r="RFU115" s="151"/>
      <c r="RFV115" s="151"/>
      <c r="RFW115" s="151"/>
      <c r="RFX115" s="151"/>
      <c r="RFY115" s="151"/>
      <c r="RFZ115" s="151"/>
      <c r="RGA115" s="151"/>
      <c r="RGB115" s="151"/>
      <c r="RGC115" s="151"/>
      <c r="RGD115" s="151"/>
      <c r="RGE115" s="151"/>
      <c r="RGF115" s="151"/>
      <c r="RGG115" s="151"/>
      <c r="RGH115" s="151"/>
      <c r="RGI115" s="151"/>
      <c r="RGJ115" s="151"/>
      <c r="RGK115" s="151"/>
      <c r="RGL115" s="151"/>
      <c r="RGM115" s="151"/>
      <c r="RGN115" s="151"/>
      <c r="RGO115" s="151"/>
      <c r="RGP115" s="151"/>
      <c r="RGQ115" s="151"/>
      <c r="RGR115" s="151"/>
      <c r="RGS115" s="151"/>
      <c r="RGT115" s="151"/>
      <c r="RGU115" s="151"/>
      <c r="RGV115" s="151"/>
      <c r="RGW115" s="151"/>
      <c r="RGX115" s="151"/>
      <c r="RGY115" s="151"/>
      <c r="RGZ115" s="151"/>
      <c r="RHA115" s="151"/>
      <c r="RHB115" s="151"/>
      <c r="RHC115" s="151"/>
      <c r="RHD115" s="151"/>
      <c r="RHE115" s="151"/>
      <c r="RHF115" s="151"/>
      <c r="RHG115" s="151"/>
      <c r="RHH115" s="151"/>
      <c r="RHI115" s="151"/>
      <c r="RHJ115" s="151"/>
      <c r="RHK115" s="151"/>
      <c r="RHL115" s="151"/>
      <c r="RHM115" s="151"/>
      <c r="RHN115" s="151"/>
      <c r="RHO115" s="151"/>
      <c r="RHP115" s="151"/>
      <c r="RHQ115" s="151"/>
      <c r="RHR115" s="151"/>
      <c r="RHS115" s="151"/>
      <c r="RHT115" s="151"/>
      <c r="RHU115" s="151"/>
      <c r="RHV115" s="151"/>
      <c r="RHW115" s="151"/>
      <c r="RHX115" s="151"/>
      <c r="RHY115" s="151"/>
      <c r="RHZ115" s="151"/>
      <c r="RIA115" s="151"/>
      <c r="RIB115" s="151"/>
      <c r="RIC115" s="151"/>
      <c r="RID115" s="151"/>
      <c r="RIE115" s="151"/>
      <c r="RIF115" s="151"/>
      <c r="RIG115" s="151"/>
      <c r="RIH115" s="151"/>
      <c r="RII115" s="151"/>
      <c r="RIJ115" s="151"/>
      <c r="RIK115" s="151"/>
      <c r="RIL115" s="151"/>
      <c r="RIM115" s="151"/>
      <c r="RIN115" s="151"/>
      <c r="RIO115" s="151"/>
      <c r="RIP115" s="151"/>
      <c r="RIQ115" s="151"/>
      <c r="RIR115" s="151"/>
      <c r="RIS115" s="151"/>
      <c r="RIT115" s="151"/>
      <c r="RIU115" s="151"/>
      <c r="RIV115" s="151"/>
      <c r="RIW115" s="151"/>
      <c r="RIX115" s="151"/>
      <c r="RIY115" s="151"/>
      <c r="RIZ115" s="151"/>
      <c r="RJA115" s="151"/>
      <c r="RJB115" s="151"/>
      <c r="RJC115" s="151"/>
      <c r="RJD115" s="151"/>
      <c r="RJE115" s="151"/>
      <c r="RJF115" s="151"/>
      <c r="RJG115" s="151"/>
      <c r="RJH115" s="151"/>
      <c r="RJI115" s="151"/>
      <c r="RJJ115" s="151"/>
      <c r="RJK115" s="151"/>
      <c r="RJL115" s="151"/>
      <c r="RJM115" s="151"/>
      <c r="RJN115" s="151"/>
      <c r="RJO115" s="151"/>
      <c r="RJP115" s="151"/>
      <c r="RJQ115" s="151"/>
      <c r="RJR115" s="151"/>
      <c r="RJS115" s="151"/>
      <c r="RJT115" s="151"/>
      <c r="RJU115" s="151"/>
      <c r="RJV115" s="151"/>
      <c r="RJW115" s="151"/>
      <c r="RJX115" s="151"/>
      <c r="RJY115" s="151"/>
      <c r="RJZ115" s="151"/>
      <c r="RKA115" s="151"/>
      <c r="RKB115" s="151"/>
      <c r="RKC115" s="151"/>
      <c r="RKD115" s="151"/>
      <c r="RKE115" s="151"/>
      <c r="RKF115" s="151"/>
      <c r="RKG115" s="151"/>
      <c r="RKH115" s="151"/>
      <c r="RKI115" s="151"/>
      <c r="RKJ115" s="151"/>
      <c r="RKK115" s="151"/>
      <c r="RKL115" s="151"/>
      <c r="RKM115" s="151"/>
      <c r="RKN115" s="151"/>
      <c r="RKO115" s="151"/>
      <c r="RKP115" s="151"/>
      <c r="RKQ115" s="151"/>
      <c r="RKR115" s="151"/>
      <c r="RKS115" s="151"/>
      <c r="RKT115" s="151"/>
      <c r="RKU115" s="151"/>
      <c r="RKV115" s="151"/>
      <c r="RKW115" s="151"/>
      <c r="RKX115" s="151"/>
      <c r="RKY115" s="151"/>
      <c r="RKZ115" s="151"/>
      <c r="RLA115" s="151"/>
      <c r="RLB115" s="151"/>
      <c r="RLC115" s="151"/>
      <c r="RLD115" s="151"/>
      <c r="RLE115" s="151"/>
      <c r="RLF115" s="151"/>
      <c r="RLG115" s="151"/>
      <c r="RLH115" s="151"/>
      <c r="RLI115" s="151"/>
      <c r="RLJ115" s="151"/>
      <c r="RLK115" s="151"/>
      <c r="RLL115" s="151"/>
      <c r="RLM115" s="151"/>
      <c r="RLN115" s="151"/>
      <c r="RLO115" s="151"/>
      <c r="RLP115" s="151"/>
      <c r="RLQ115" s="151"/>
      <c r="RLR115" s="151"/>
      <c r="RLS115" s="151"/>
      <c r="RLT115" s="151"/>
      <c r="RLU115" s="151"/>
      <c r="RLV115" s="151"/>
      <c r="RLW115" s="151"/>
      <c r="RLX115" s="151"/>
      <c r="RLY115" s="151"/>
      <c r="RLZ115" s="151"/>
      <c r="RMA115" s="151"/>
      <c r="RMB115" s="151"/>
      <c r="RMC115" s="151"/>
      <c r="RMD115" s="151"/>
      <c r="RME115" s="151"/>
      <c r="RMF115" s="151"/>
      <c r="RMG115" s="151"/>
      <c r="RMH115" s="151"/>
      <c r="RMI115" s="151"/>
      <c r="RMJ115" s="151"/>
      <c r="RMK115" s="151"/>
      <c r="RML115" s="151"/>
      <c r="RMM115" s="151"/>
      <c r="RMN115" s="151"/>
      <c r="RMO115" s="151"/>
      <c r="RMP115" s="151"/>
      <c r="RMQ115" s="151"/>
      <c r="RMR115" s="151"/>
      <c r="RMS115" s="151"/>
      <c r="RMT115" s="151"/>
      <c r="RMU115" s="151"/>
      <c r="RMV115" s="151"/>
      <c r="RMW115" s="151"/>
      <c r="RMX115" s="151"/>
      <c r="RMY115" s="151"/>
      <c r="RMZ115" s="151"/>
      <c r="RNA115" s="151"/>
      <c r="RNB115" s="151"/>
      <c r="RNC115" s="151"/>
      <c r="RND115" s="151"/>
      <c r="RNE115" s="151"/>
      <c r="RNF115" s="151"/>
      <c r="RNG115" s="151"/>
      <c r="RNH115" s="151"/>
      <c r="RNI115" s="151"/>
      <c r="RNJ115" s="151"/>
      <c r="RNK115" s="151"/>
      <c r="RNL115" s="151"/>
      <c r="RNM115" s="151"/>
      <c r="RNN115" s="151"/>
      <c r="RNO115" s="151"/>
      <c r="RNP115" s="151"/>
      <c r="RNQ115" s="151"/>
      <c r="RNR115" s="151"/>
      <c r="RNS115" s="151"/>
      <c r="RNT115" s="151"/>
      <c r="RNU115" s="151"/>
      <c r="RNV115" s="151"/>
      <c r="RNW115" s="151"/>
      <c r="RNX115" s="151"/>
      <c r="RNY115" s="151"/>
      <c r="RNZ115" s="151"/>
      <c r="ROA115" s="151"/>
      <c r="ROB115" s="151"/>
      <c r="ROC115" s="151"/>
      <c r="ROD115" s="151"/>
      <c r="ROE115" s="151"/>
      <c r="ROF115" s="151"/>
      <c r="ROG115" s="151"/>
      <c r="ROH115" s="151"/>
      <c r="ROI115" s="151"/>
      <c r="ROJ115" s="151"/>
      <c r="ROK115" s="151"/>
      <c r="ROL115" s="151"/>
      <c r="ROM115" s="151"/>
      <c r="RON115" s="151"/>
      <c r="ROO115" s="151"/>
      <c r="ROP115" s="151"/>
      <c r="ROQ115" s="151"/>
      <c r="ROR115" s="151"/>
      <c r="ROS115" s="151"/>
      <c r="ROT115" s="151"/>
      <c r="ROU115" s="151"/>
      <c r="ROV115" s="151"/>
      <c r="ROW115" s="151"/>
      <c r="ROX115" s="151"/>
      <c r="ROY115" s="151"/>
      <c r="ROZ115" s="151"/>
      <c r="RPA115" s="151"/>
      <c r="RPB115" s="151"/>
      <c r="RPC115" s="151"/>
      <c r="RPD115" s="151"/>
      <c r="RPE115" s="151"/>
      <c r="RPF115" s="151"/>
      <c r="RPG115" s="151"/>
      <c r="RPH115" s="151"/>
      <c r="RPI115" s="151"/>
      <c r="RPJ115" s="151"/>
      <c r="RPK115" s="151"/>
      <c r="RPL115" s="151"/>
      <c r="RPM115" s="151"/>
      <c r="RPN115" s="151"/>
      <c r="RPO115" s="151"/>
      <c r="RPP115" s="151"/>
      <c r="RPQ115" s="151"/>
      <c r="RPR115" s="151"/>
      <c r="RPS115" s="151"/>
      <c r="RPT115" s="151"/>
      <c r="RPU115" s="151"/>
      <c r="RPV115" s="151"/>
      <c r="RPW115" s="151"/>
      <c r="RPX115" s="151"/>
      <c r="RPY115" s="151"/>
      <c r="RPZ115" s="151"/>
      <c r="RQA115" s="151"/>
      <c r="RQB115" s="151"/>
      <c r="RQC115" s="151"/>
      <c r="RQD115" s="151"/>
      <c r="RQE115" s="151"/>
      <c r="RQF115" s="151"/>
      <c r="RQG115" s="151"/>
      <c r="RQH115" s="151"/>
      <c r="RQI115" s="151"/>
      <c r="RQJ115" s="151"/>
      <c r="RQK115" s="151"/>
      <c r="RQL115" s="151"/>
      <c r="RQM115" s="151"/>
      <c r="RQN115" s="151"/>
      <c r="RQO115" s="151"/>
      <c r="RQP115" s="151"/>
      <c r="RQQ115" s="151"/>
      <c r="RQR115" s="151"/>
      <c r="RQS115" s="151"/>
      <c r="RQT115" s="151"/>
      <c r="RQU115" s="151"/>
      <c r="RQV115" s="151"/>
      <c r="RQW115" s="151"/>
      <c r="RQX115" s="151"/>
      <c r="RQY115" s="151"/>
      <c r="RQZ115" s="151"/>
      <c r="RRA115" s="151"/>
      <c r="RRB115" s="151"/>
      <c r="RRC115" s="151"/>
      <c r="RRD115" s="151"/>
      <c r="RRE115" s="151"/>
      <c r="RRF115" s="151"/>
      <c r="RRG115" s="151"/>
      <c r="RRH115" s="151"/>
      <c r="RRI115" s="151"/>
      <c r="RRJ115" s="151"/>
      <c r="RRK115" s="151"/>
      <c r="RRL115" s="151"/>
      <c r="RRM115" s="151"/>
      <c r="RRN115" s="151"/>
      <c r="RRO115" s="151"/>
      <c r="RRP115" s="151"/>
      <c r="RRQ115" s="151"/>
      <c r="RRR115" s="151"/>
      <c r="RRS115" s="151"/>
      <c r="RRT115" s="151"/>
      <c r="RRU115" s="151"/>
      <c r="RRV115" s="151"/>
      <c r="RRW115" s="151"/>
      <c r="RRX115" s="151"/>
      <c r="RRY115" s="151"/>
      <c r="RRZ115" s="151"/>
      <c r="RSA115" s="151"/>
      <c r="RSB115" s="151"/>
      <c r="RSC115" s="151"/>
      <c r="RSD115" s="151"/>
      <c r="RSE115" s="151"/>
      <c r="RSF115" s="151"/>
      <c r="RSG115" s="151"/>
      <c r="RSH115" s="151"/>
      <c r="RSI115" s="151"/>
      <c r="RSJ115" s="151"/>
      <c r="RSK115" s="151"/>
      <c r="RSL115" s="151"/>
      <c r="RSM115" s="151"/>
      <c r="RSN115" s="151"/>
      <c r="RSO115" s="151"/>
      <c r="RSP115" s="151"/>
      <c r="RSQ115" s="151"/>
      <c r="RSR115" s="151"/>
      <c r="RSS115" s="151"/>
      <c r="RST115" s="151"/>
      <c r="RSU115" s="151"/>
      <c r="RSV115" s="151"/>
      <c r="RSW115" s="151"/>
      <c r="RSX115" s="151"/>
      <c r="RSY115" s="151"/>
      <c r="RSZ115" s="151"/>
      <c r="RTA115" s="151"/>
      <c r="RTB115" s="151"/>
      <c r="RTC115" s="151"/>
      <c r="RTD115" s="151"/>
      <c r="RTE115" s="151"/>
      <c r="RTF115" s="151"/>
      <c r="RTG115" s="151"/>
      <c r="RTH115" s="151"/>
      <c r="RTI115" s="151"/>
      <c r="RTJ115" s="151"/>
      <c r="RTK115" s="151"/>
      <c r="RTL115" s="151"/>
      <c r="RTM115" s="151"/>
      <c r="RTN115" s="151"/>
      <c r="RTO115" s="151"/>
      <c r="RTP115" s="151"/>
      <c r="RTQ115" s="151"/>
      <c r="RTR115" s="151"/>
      <c r="RTS115" s="151"/>
      <c r="RTT115" s="151"/>
      <c r="RTU115" s="151"/>
      <c r="RTV115" s="151"/>
      <c r="RTW115" s="151"/>
      <c r="RTX115" s="151"/>
      <c r="RTY115" s="151"/>
      <c r="RTZ115" s="151"/>
      <c r="RUA115" s="151"/>
      <c r="RUB115" s="151"/>
      <c r="RUC115" s="151"/>
      <c r="RUD115" s="151"/>
      <c r="RUE115" s="151"/>
      <c r="RUF115" s="151"/>
      <c r="RUG115" s="151"/>
      <c r="RUH115" s="151"/>
      <c r="RUI115" s="151"/>
      <c r="RUJ115" s="151"/>
      <c r="RUK115" s="151"/>
      <c r="RUL115" s="151"/>
      <c r="RUM115" s="151"/>
      <c r="RUN115" s="151"/>
      <c r="RUO115" s="151"/>
      <c r="RUP115" s="151"/>
      <c r="RUQ115" s="151"/>
      <c r="RUR115" s="151"/>
      <c r="RUS115" s="151"/>
      <c r="RUT115" s="151"/>
      <c r="RUU115" s="151"/>
      <c r="RUV115" s="151"/>
      <c r="RUW115" s="151"/>
      <c r="RUX115" s="151"/>
      <c r="RUY115" s="151"/>
      <c r="RUZ115" s="151"/>
      <c r="RVA115" s="151"/>
      <c r="RVB115" s="151"/>
      <c r="RVC115" s="151"/>
      <c r="RVD115" s="151"/>
      <c r="RVE115" s="151"/>
      <c r="RVF115" s="151"/>
      <c r="RVG115" s="151"/>
      <c r="RVH115" s="151"/>
      <c r="RVI115" s="151"/>
      <c r="RVJ115" s="151"/>
      <c r="RVK115" s="151"/>
      <c r="RVL115" s="151"/>
      <c r="RVM115" s="151"/>
      <c r="RVN115" s="151"/>
      <c r="RVO115" s="151"/>
      <c r="RVP115" s="151"/>
      <c r="RVQ115" s="151"/>
      <c r="RVR115" s="151"/>
      <c r="RVS115" s="151"/>
      <c r="RVT115" s="151"/>
      <c r="RVU115" s="151"/>
      <c r="RVV115" s="151"/>
      <c r="RVW115" s="151"/>
      <c r="RVX115" s="151"/>
      <c r="RVY115" s="151"/>
      <c r="RVZ115" s="151"/>
      <c r="RWA115" s="151"/>
      <c r="RWB115" s="151"/>
      <c r="RWC115" s="151"/>
      <c r="RWD115" s="151"/>
      <c r="RWE115" s="151"/>
      <c r="RWF115" s="151"/>
      <c r="RWG115" s="151"/>
      <c r="RWH115" s="151"/>
      <c r="RWI115" s="151"/>
      <c r="RWJ115" s="151"/>
      <c r="RWK115" s="151"/>
      <c r="RWL115" s="151"/>
      <c r="RWM115" s="151"/>
      <c r="RWN115" s="151"/>
      <c r="RWO115" s="151"/>
      <c r="RWP115" s="151"/>
      <c r="RWQ115" s="151"/>
      <c r="RWR115" s="151"/>
      <c r="RWS115" s="151"/>
      <c r="RWT115" s="151"/>
      <c r="RWU115" s="151"/>
      <c r="RWV115" s="151"/>
      <c r="RWW115" s="151"/>
      <c r="RWX115" s="151"/>
      <c r="RWY115" s="151"/>
      <c r="RWZ115" s="151"/>
      <c r="RXA115" s="151"/>
      <c r="RXB115" s="151"/>
      <c r="RXC115" s="151"/>
      <c r="RXD115" s="151"/>
      <c r="RXE115" s="151"/>
      <c r="RXF115" s="151"/>
      <c r="RXG115" s="151"/>
      <c r="RXH115" s="151"/>
      <c r="RXI115" s="151"/>
      <c r="RXJ115" s="151"/>
      <c r="RXK115" s="151"/>
      <c r="RXL115" s="151"/>
      <c r="RXM115" s="151"/>
      <c r="RXN115" s="151"/>
      <c r="RXO115" s="151"/>
      <c r="RXP115" s="151"/>
      <c r="RXQ115" s="151"/>
      <c r="RXR115" s="151"/>
      <c r="RXS115" s="151"/>
      <c r="RXT115" s="151"/>
      <c r="RXU115" s="151"/>
      <c r="RXV115" s="151"/>
      <c r="RXW115" s="151"/>
      <c r="RXX115" s="151"/>
      <c r="RXY115" s="151"/>
      <c r="RXZ115" s="151"/>
      <c r="RYA115" s="151"/>
      <c r="RYB115" s="151"/>
      <c r="RYC115" s="151"/>
      <c r="RYD115" s="151"/>
      <c r="RYE115" s="151"/>
      <c r="RYF115" s="151"/>
      <c r="RYG115" s="151"/>
      <c r="RYH115" s="151"/>
      <c r="RYI115" s="151"/>
      <c r="RYJ115" s="151"/>
      <c r="RYK115" s="151"/>
      <c r="RYL115" s="151"/>
      <c r="RYM115" s="151"/>
      <c r="RYN115" s="151"/>
      <c r="RYO115" s="151"/>
      <c r="RYP115" s="151"/>
      <c r="RYQ115" s="151"/>
      <c r="RYR115" s="151"/>
      <c r="RYS115" s="151"/>
      <c r="RYT115" s="151"/>
      <c r="RYU115" s="151"/>
      <c r="RYV115" s="151"/>
      <c r="RYW115" s="151"/>
      <c r="RYX115" s="151"/>
      <c r="RYY115" s="151"/>
      <c r="RYZ115" s="151"/>
      <c r="RZA115" s="151"/>
      <c r="RZB115" s="151"/>
      <c r="RZC115" s="151"/>
      <c r="RZD115" s="151"/>
      <c r="RZE115" s="151"/>
      <c r="RZF115" s="151"/>
      <c r="RZG115" s="151"/>
      <c r="RZH115" s="151"/>
      <c r="RZI115" s="151"/>
      <c r="RZJ115" s="151"/>
      <c r="RZK115" s="151"/>
      <c r="RZL115" s="151"/>
      <c r="RZM115" s="151"/>
      <c r="RZN115" s="151"/>
      <c r="RZO115" s="151"/>
      <c r="RZP115" s="151"/>
      <c r="RZQ115" s="151"/>
      <c r="RZR115" s="151"/>
      <c r="RZS115" s="151"/>
      <c r="RZT115" s="151"/>
      <c r="RZU115" s="151"/>
      <c r="RZV115" s="151"/>
      <c r="RZW115" s="151"/>
      <c r="RZX115" s="151"/>
      <c r="RZY115" s="151"/>
      <c r="RZZ115" s="151"/>
      <c r="SAA115" s="151"/>
      <c r="SAB115" s="151"/>
      <c r="SAC115" s="151"/>
      <c r="SAD115" s="151"/>
      <c r="SAE115" s="151"/>
      <c r="SAF115" s="151"/>
      <c r="SAG115" s="151"/>
      <c r="SAH115" s="151"/>
      <c r="SAI115" s="151"/>
      <c r="SAJ115" s="151"/>
      <c r="SAK115" s="151"/>
      <c r="SAL115" s="151"/>
      <c r="SAM115" s="151"/>
      <c r="SAN115" s="151"/>
      <c r="SAO115" s="151"/>
      <c r="SAP115" s="151"/>
      <c r="SAQ115" s="151"/>
      <c r="SAR115" s="151"/>
      <c r="SAS115" s="151"/>
      <c r="SAT115" s="151"/>
      <c r="SAU115" s="151"/>
      <c r="SAV115" s="151"/>
      <c r="SAW115" s="151"/>
      <c r="SAX115" s="151"/>
      <c r="SAY115" s="151"/>
      <c r="SAZ115" s="151"/>
      <c r="SBA115" s="151"/>
      <c r="SBB115" s="151"/>
      <c r="SBC115" s="151"/>
      <c r="SBD115" s="151"/>
      <c r="SBE115" s="151"/>
      <c r="SBF115" s="151"/>
      <c r="SBG115" s="151"/>
      <c r="SBH115" s="151"/>
      <c r="SBI115" s="151"/>
      <c r="SBJ115" s="151"/>
      <c r="SBK115" s="151"/>
      <c r="SBL115" s="151"/>
      <c r="SBM115" s="151"/>
      <c r="SBN115" s="151"/>
      <c r="SBO115" s="151"/>
      <c r="SBP115" s="151"/>
      <c r="SBQ115" s="151"/>
      <c r="SBR115" s="151"/>
      <c r="SBS115" s="151"/>
      <c r="SBT115" s="151"/>
      <c r="SBU115" s="151"/>
      <c r="SBV115" s="151"/>
      <c r="SBW115" s="151"/>
      <c r="SBX115" s="151"/>
      <c r="SBY115" s="151"/>
      <c r="SBZ115" s="151"/>
      <c r="SCA115" s="151"/>
      <c r="SCB115" s="151"/>
      <c r="SCC115" s="151"/>
      <c r="SCD115" s="151"/>
      <c r="SCE115" s="151"/>
      <c r="SCF115" s="151"/>
      <c r="SCG115" s="151"/>
      <c r="SCH115" s="151"/>
      <c r="SCI115" s="151"/>
      <c r="SCJ115" s="151"/>
      <c r="SCK115" s="151"/>
      <c r="SCL115" s="151"/>
      <c r="SCM115" s="151"/>
      <c r="SCN115" s="151"/>
      <c r="SCO115" s="151"/>
      <c r="SCP115" s="151"/>
      <c r="SCQ115" s="151"/>
      <c r="SCR115" s="151"/>
      <c r="SCS115" s="151"/>
      <c r="SCT115" s="151"/>
      <c r="SCU115" s="151"/>
      <c r="SCV115" s="151"/>
      <c r="SCW115" s="151"/>
      <c r="SCX115" s="151"/>
      <c r="SCY115" s="151"/>
      <c r="SCZ115" s="151"/>
      <c r="SDA115" s="151"/>
      <c r="SDB115" s="151"/>
      <c r="SDC115" s="151"/>
      <c r="SDD115" s="151"/>
      <c r="SDE115" s="151"/>
      <c r="SDF115" s="151"/>
      <c r="SDG115" s="151"/>
      <c r="SDH115" s="151"/>
      <c r="SDI115" s="151"/>
      <c r="SDJ115" s="151"/>
      <c r="SDK115" s="151"/>
      <c r="SDL115" s="151"/>
      <c r="SDM115" s="151"/>
      <c r="SDN115" s="151"/>
      <c r="SDO115" s="151"/>
      <c r="SDP115" s="151"/>
      <c r="SDQ115" s="151"/>
      <c r="SDR115" s="151"/>
      <c r="SDS115" s="151"/>
      <c r="SDT115" s="151"/>
      <c r="SDU115" s="151"/>
      <c r="SDV115" s="151"/>
      <c r="SDW115" s="151"/>
      <c r="SDX115" s="151"/>
      <c r="SDY115" s="151"/>
      <c r="SDZ115" s="151"/>
      <c r="SEA115" s="151"/>
      <c r="SEB115" s="151"/>
      <c r="SEC115" s="151"/>
      <c r="SED115" s="151"/>
      <c r="SEE115" s="151"/>
      <c r="SEF115" s="151"/>
      <c r="SEG115" s="151"/>
      <c r="SEH115" s="151"/>
      <c r="SEI115" s="151"/>
      <c r="SEJ115" s="151"/>
      <c r="SEK115" s="151"/>
      <c r="SEL115" s="151"/>
      <c r="SEM115" s="151"/>
      <c r="SEN115" s="151"/>
      <c r="SEO115" s="151"/>
      <c r="SEP115" s="151"/>
      <c r="SEQ115" s="151"/>
      <c r="SER115" s="151"/>
      <c r="SES115" s="151"/>
      <c r="SET115" s="151"/>
      <c r="SEU115" s="151"/>
      <c r="SEV115" s="151"/>
      <c r="SEW115" s="151"/>
      <c r="SEX115" s="151"/>
      <c r="SEY115" s="151"/>
      <c r="SEZ115" s="151"/>
      <c r="SFA115" s="151"/>
      <c r="SFB115" s="151"/>
      <c r="SFC115" s="151"/>
      <c r="SFD115" s="151"/>
      <c r="SFE115" s="151"/>
      <c r="SFF115" s="151"/>
      <c r="SFG115" s="151"/>
      <c r="SFH115" s="151"/>
      <c r="SFI115" s="151"/>
      <c r="SFJ115" s="151"/>
      <c r="SFK115" s="151"/>
      <c r="SFL115" s="151"/>
      <c r="SFM115" s="151"/>
      <c r="SFN115" s="151"/>
      <c r="SFO115" s="151"/>
      <c r="SFP115" s="151"/>
      <c r="SFQ115" s="151"/>
      <c r="SFR115" s="151"/>
      <c r="SFS115" s="151"/>
      <c r="SFT115" s="151"/>
      <c r="SFU115" s="151"/>
      <c r="SFV115" s="151"/>
      <c r="SFW115" s="151"/>
      <c r="SFX115" s="151"/>
      <c r="SFY115" s="151"/>
      <c r="SFZ115" s="151"/>
      <c r="SGA115" s="151"/>
      <c r="SGB115" s="151"/>
      <c r="SGC115" s="151"/>
      <c r="SGD115" s="151"/>
      <c r="SGE115" s="151"/>
      <c r="SGF115" s="151"/>
      <c r="SGG115" s="151"/>
      <c r="SGH115" s="151"/>
      <c r="SGI115" s="151"/>
      <c r="SGJ115" s="151"/>
      <c r="SGK115" s="151"/>
      <c r="SGL115" s="151"/>
      <c r="SGM115" s="151"/>
      <c r="SGN115" s="151"/>
      <c r="SGO115" s="151"/>
      <c r="SGP115" s="151"/>
      <c r="SGQ115" s="151"/>
      <c r="SGR115" s="151"/>
      <c r="SGS115" s="151"/>
      <c r="SGT115" s="151"/>
      <c r="SGU115" s="151"/>
      <c r="SGV115" s="151"/>
      <c r="SGW115" s="151"/>
      <c r="SGX115" s="151"/>
      <c r="SGY115" s="151"/>
      <c r="SGZ115" s="151"/>
      <c r="SHA115" s="151"/>
      <c r="SHB115" s="151"/>
      <c r="SHC115" s="151"/>
      <c r="SHD115" s="151"/>
      <c r="SHE115" s="151"/>
      <c r="SHF115" s="151"/>
      <c r="SHG115" s="151"/>
      <c r="SHH115" s="151"/>
      <c r="SHI115" s="151"/>
      <c r="SHJ115" s="151"/>
      <c r="SHK115" s="151"/>
      <c r="SHL115" s="151"/>
      <c r="SHM115" s="151"/>
      <c r="SHN115" s="151"/>
      <c r="SHO115" s="151"/>
      <c r="SHP115" s="151"/>
      <c r="SHQ115" s="151"/>
      <c r="SHR115" s="151"/>
      <c r="SHS115" s="151"/>
      <c r="SHT115" s="151"/>
      <c r="SHU115" s="151"/>
      <c r="SHV115" s="151"/>
      <c r="SHW115" s="151"/>
      <c r="SHX115" s="151"/>
      <c r="SHY115" s="151"/>
      <c r="SHZ115" s="151"/>
      <c r="SIA115" s="151"/>
      <c r="SIB115" s="151"/>
      <c r="SIC115" s="151"/>
      <c r="SID115" s="151"/>
      <c r="SIE115" s="151"/>
      <c r="SIF115" s="151"/>
      <c r="SIG115" s="151"/>
      <c r="SIH115" s="151"/>
      <c r="SII115" s="151"/>
      <c r="SIJ115" s="151"/>
      <c r="SIK115" s="151"/>
      <c r="SIL115" s="151"/>
      <c r="SIM115" s="151"/>
      <c r="SIN115" s="151"/>
      <c r="SIO115" s="151"/>
      <c r="SIP115" s="151"/>
      <c r="SIQ115" s="151"/>
      <c r="SIR115" s="151"/>
      <c r="SIS115" s="151"/>
      <c r="SIT115" s="151"/>
      <c r="SIU115" s="151"/>
      <c r="SIV115" s="151"/>
      <c r="SIW115" s="151"/>
      <c r="SIX115" s="151"/>
      <c r="SIY115" s="151"/>
      <c r="SIZ115" s="151"/>
      <c r="SJA115" s="151"/>
      <c r="SJB115" s="151"/>
      <c r="SJC115" s="151"/>
      <c r="SJD115" s="151"/>
      <c r="SJE115" s="151"/>
      <c r="SJF115" s="151"/>
      <c r="SJG115" s="151"/>
      <c r="SJH115" s="151"/>
      <c r="SJI115" s="151"/>
      <c r="SJJ115" s="151"/>
      <c r="SJK115" s="151"/>
      <c r="SJL115" s="151"/>
      <c r="SJM115" s="151"/>
      <c r="SJN115" s="151"/>
      <c r="SJO115" s="151"/>
      <c r="SJP115" s="151"/>
      <c r="SJQ115" s="151"/>
      <c r="SJR115" s="151"/>
      <c r="SJS115" s="151"/>
      <c r="SJT115" s="151"/>
      <c r="SJU115" s="151"/>
      <c r="SJV115" s="151"/>
      <c r="SJW115" s="151"/>
      <c r="SJX115" s="151"/>
      <c r="SJY115" s="151"/>
      <c r="SJZ115" s="151"/>
      <c r="SKA115" s="151"/>
      <c r="SKB115" s="151"/>
      <c r="SKC115" s="151"/>
      <c r="SKD115" s="151"/>
      <c r="SKE115" s="151"/>
      <c r="SKF115" s="151"/>
      <c r="SKG115" s="151"/>
      <c r="SKH115" s="151"/>
      <c r="SKI115" s="151"/>
      <c r="SKJ115" s="151"/>
      <c r="SKK115" s="151"/>
      <c r="SKL115" s="151"/>
      <c r="SKM115" s="151"/>
      <c r="SKN115" s="151"/>
      <c r="SKO115" s="151"/>
      <c r="SKP115" s="151"/>
      <c r="SKQ115" s="151"/>
      <c r="SKR115" s="151"/>
      <c r="SKS115" s="151"/>
      <c r="SKT115" s="151"/>
      <c r="SKU115" s="151"/>
      <c r="SKV115" s="151"/>
      <c r="SKW115" s="151"/>
      <c r="SKX115" s="151"/>
      <c r="SKY115" s="151"/>
      <c r="SKZ115" s="151"/>
      <c r="SLA115" s="151"/>
      <c r="SLB115" s="151"/>
      <c r="SLC115" s="151"/>
      <c r="SLD115" s="151"/>
      <c r="SLE115" s="151"/>
      <c r="SLF115" s="151"/>
      <c r="SLG115" s="151"/>
      <c r="SLH115" s="151"/>
      <c r="SLI115" s="151"/>
      <c r="SLJ115" s="151"/>
      <c r="SLK115" s="151"/>
      <c r="SLL115" s="151"/>
      <c r="SLM115" s="151"/>
      <c r="SLN115" s="151"/>
      <c r="SLO115" s="151"/>
      <c r="SLP115" s="151"/>
      <c r="SLQ115" s="151"/>
      <c r="SLR115" s="151"/>
      <c r="SLS115" s="151"/>
      <c r="SLT115" s="151"/>
      <c r="SLU115" s="151"/>
      <c r="SLV115" s="151"/>
      <c r="SLW115" s="151"/>
      <c r="SLX115" s="151"/>
      <c r="SLY115" s="151"/>
      <c r="SLZ115" s="151"/>
      <c r="SMA115" s="151"/>
      <c r="SMB115" s="151"/>
      <c r="SMC115" s="151"/>
      <c r="SMD115" s="151"/>
      <c r="SME115" s="151"/>
      <c r="SMF115" s="151"/>
      <c r="SMG115" s="151"/>
      <c r="SMH115" s="151"/>
      <c r="SMI115" s="151"/>
      <c r="SMJ115" s="151"/>
      <c r="SMK115" s="151"/>
      <c r="SML115" s="151"/>
      <c r="SMM115" s="151"/>
      <c r="SMN115" s="151"/>
      <c r="SMO115" s="151"/>
      <c r="SMP115" s="151"/>
      <c r="SMQ115" s="151"/>
      <c r="SMR115" s="151"/>
      <c r="SMS115" s="151"/>
      <c r="SMT115" s="151"/>
      <c r="SMU115" s="151"/>
      <c r="SMV115" s="151"/>
      <c r="SMW115" s="151"/>
      <c r="SMX115" s="151"/>
      <c r="SMY115" s="151"/>
      <c r="SMZ115" s="151"/>
      <c r="SNA115" s="151"/>
      <c r="SNB115" s="151"/>
      <c r="SNC115" s="151"/>
      <c r="SND115" s="151"/>
      <c r="SNE115" s="151"/>
      <c r="SNF115" s="151"/>
      <c r="SNG115" s="151"/>
      <c r="SNH115" s="151"/>
      <c r="SNI115" s="151"/>
      <c r="SNJ115" s="151"/>
      <c r="SNK115" s="151"/>
      <c r="SNL115" s="151"/>
      <c r="SNM115" s="151"/>
      <c r="SNN115" s="151"/>
      <c r="SNO115" s="151"/>
      <c r="SNP115" s="151"/>
      <c r="SNQ115" s="151"/>
      <c r="SNR115" s="151"/>
      <c r="SNS115" s="151"/>
      <c r="SNT115" s="151"/>
      <c r="SNU115" s="151"/>
      <c r="SNV115" s="151"/>
      <c r="SNW115" s="151"/>
      <c r="SNX115" s="151"/>
      <c r="SNY115" s="151"/>
      <c r="SNZ115" s="151"/>
      <c r="SOA115" s="151"/>
      <c r="SOB115" s="151"/>
      <c r="SOC115" s="151"/>
      <c r="SOD115" s="151"/>
      <c r="SOE115" s="151"/>
      <c r="SOF115" s="151"/>
      <c r="SOG115" s="151"/>
      <c r="SOH115" s="151"/>
      <c r="SOI115" s="151"/>
      <c r="SOJ115" s="151"/>
      <c r="SOK115" s="151"/>
      <c r="SOL115" s="151"/>
      <c r="SOM115" s="151"/>
      <c r="SON115" s="151"/>
      <c r="SOO115" s="151"/>
      <c r="SOP115" s="151"/>
      <c r="SOQ115" s="151"/>
      <c r="SOR115" s="151"/>
      <c r="SOS115" s="151"/>
      <c r="SOT115" s="151"/>
      <c r="SOU115" s="151"/>
      <c r="SOV115" s="151"/>
      <c r="SOW115" s="151"/>
      <c r="SOX115" s="151"/>
      <c r="SOY115" s="151"/>
      <c r="SOZ115" s="151"/>
      <c r="SPA115" s="151"/>
      <c r="SPB115" s="151"/>
      <c r="SPC115" s="151"/>
      <c r="SPD115" s="151"/>
      <c r="SPE115" s="151"/>
      <c r="SPF115" s="151"/>
      <c r="SPG115" s="151"/>
      <c r="SPH115" s="151"/>
      <c r="SPI115" s="151"/>
      <c r="SPJ115" s="151"/>
      <c r="SPK115" s="151"/>
      <c r="SPL115" s="151"/>
      <c r="SPM115" s="151"/>
      <c r="SPN115" s="151"/>
      <c r="SPO115" s="151"/>
      <c r="SPP115" s="151"/>
      <c r="SPQ115" s="151"/>
      <c r="SPR115" s="151"/>
      <c r="SPS115" s="151"/>
      <c r="SPT115" s="151"/>
      <c r="SPU115" s="151"/>
      <c r="SPV115" s="151"/>
      <c r="SPW115" s="151"/>
      <c r="SPX115" s="151"/>
      <c r="SPY115" s="151"/>
      <c r="SPZ115" s="151"/>
      <c r="SQA115" s="151"/>
      <c r="SQB115" s="151"/>
      <c r="SQC115" s="151"/>
      <c r="SQD115" s="151"/>
      <c r="SQE115" s="151"/>
      <c r="SQF115" s="151"/>
      <c r="SQG115" s="151"/>
      <c r="SQH115" s="151"/>
      <c r="SQI115" s="151"/>
      <c r="SQJ115" s="151"/>
      <c r="SQK115" s="151"/>
      <c r="SQL115" s="151"/>
      <c r="SQM115" s="151"/>
      <c r="SQN115" s="151"/>
      <c r="SQO115" s="151"/>
      <c r="SQP115" s="151"/>
      <c r="SQQ115" s="151"/>
      <c r="SQR115" s="151"/>
      <c r="SQS115" s="151"/>
      <c r="SQT115" s="151"/>
      <c r="SQU115" s="151"/>
      <c r="SQV115" s="151"/>
      <c r="SQW115" s="151"/>
      <c r="SQX115" s="151"/>
      <c r="SQY115" s="151"/>
      <c r="SQZ115" s="151"/>
      <c r="SRA115" s="151"/>
      <c r="SRB115" s="151"/>
      <c r="SRC115" s="151"/>
      <c r="SRD115" s="151"/>
      <c r="SRE115" s="151"/>
      <c r="SRF115" s="151"/>
      <c r="SRG115" s="151"/>
      <c r="SRH115" s="151"/>
      <c r="SRI115" s="151"/>
      <c r="SRJ115" s="151"/>
      <c r="SRK115" s="151"/>
      <c r="SRL115" s="151"/>
      <c r="SRM115" s="151"/>
      <c r="SRN115" s="151"/>
      <c r="SRO115" s="151"/>
      <c r="SRP115" s="151"/>
      <c r="SRQ115" s="151"/>
      <c r="SRR115" s="151"/>
      <c r="SRS115" s="151"/>
      <c r="SRT115" s="151"/>
      <c r="SRU115" s="151"/>
      <c r="SRV115" s="151"/>
      <c r="SRW115" s="151"/>
      <c r="SRX115" s="151"/>
      <c r="SRY115" s="151"/>
      <c r="SRZ115" s="151"/>
      <c r="SSA115" s="151"/>
      <c r="SSB115" s="151"/>
      <c r="SSC115" s="151"/>
      <c r="SSD115" s="151"/>
      <c r="SSE115" s="151"/>
      <c r="SSF115" s="151"/>
      <c r="SSG115" s="151"/>
      <c r="SSH115" s="151"/>
      <c r="SSI115" s="151"/>
      <c r="SSJ115" s="151"/>
      <c r="SSK115" s="151"/>
      <c r="SSL115" s="151"/>
      <c r="SSM115" s="151"/>
      <c r="SSN115" s="151"/>
      <c r="SSO115" s="151"/>
      <c r="SSP115" s="151"/>
      <c r="SSQ115" s="151"/>
      <c r="SSR115" s="151"/>
      <c r="SSS115" s="151"/>
      <c r="SST115" s="151"/>
      <c r="SSU115" s="151"/>
      <c r="SSV115" s="151"/>
      <c r="SSW115" s="151"/>
      <c r="SSX115" s="151"/>
      <c r="SSY115" s="151"/>
      <c r="SSZ115" s="151"/>
      <c r="STA115" s="151"/>
      <c r="STB115" s="151"/>
      <c r="STC115" s="151"/>
      <c r="STD115" s="151"/>
      <c r="STE115" s="151"/>
      <c r="STF115" s="151"/>
      <c r="STG115" s="151"/>
      <c r="STH115" s="151"/>
      <c r="STI115" s="151"/>
      <c r="STJ115" s="151"/>
      <c r="STK115" s="151"/>
      <c r="STL115" s="151"/>
      <c r="STM115" s="151"/>
      <c r="STN115" s="151"/>
      <c r="STO115" s="151"/>
      <c r="STP115" s="151"/>
      <c r="STQ115" s="151"/>
      <c r="STR115" s="151"/>
      <c r="STS115" s="151"/>
      <c r="STT115" s="151"/>
      <c r="STU115" s="151"/>
      <c r="STV115" s="151"/>
      <c r="STW115" s="151"/>
      <c r="STX115" s="151"/>
      <c r="STY115" s="151"/>
      <c r="STZ115" s="151"/>
      <c r="SUA115" s="151"/>
      <c r="SUB115" s="151"/>
      <c r="SUC115" s="151"/>
      <c r="SUD115" s="151"/>
      <c r="SUE115" s="151"/>
      <c r="SUF115" s="151"/>
      <c r="SUG115" s="151"/>
      <c r="SUH115" s="151"/>
      <c r="SUI115" s="151"/>
      <c r="SUJ115" s="151"/>
      <c r="SUK115" s="151"/>
      <c r="SUL115" s="151"/>
      <c r="SUM115" s="151"/>
      <c r="SUN115" s="151"/>
      <c r="SUO115" s="151"/>
      <c r="SUP115" s="151"/>
      <c r="SUQ115" s="151"/>
      <c r="SUR115" s="151"/>
      <c r="SUS115" s="151"/>
      <c r="SUT115" s="151"/>
      <c r="SUU115" s="151"/>
      <c r="SUV115" s="151"/>
      <c r="SUW115" s="151"/>
      <c r="SUX115" s="151"/>
      <c r="SUY115" s="151"/>
      <c r="SUZ115" s="151"/>
      <c r="SVA115" s="151"/>
      <c r="SVB115" s="151"/>
      <c r="SVC115" s="151"/>
      <c r="SVD115" s="151"/>
      <c r="SVE115" s="151"/>
      <c r="SVF115" s="151"/>
      <c r="SVG115" s="151"/>
      <c r="SVH115" s="151"/>
      <c r="SVI115" s="151"/>
      <c r="SVJ115" s="151"/>
      <c r="SVK115" s="151"/>
      <c r="SVL115" s="151"/>
      <c r="SVM115" s="151"/>
      <c r="SVN115" s="151"/>
      <c r="SVO115" s="151"/>
      <c r="SVP115" s="151"/>
      <c r="SVQ115" s="151"/>
      <c r="SVR115" s="151"/>
      <c r="SVS115" s="151"/>
      <c r="SVT115" s="151"/>
      <c r="SVU115" s="151"/>
      <c r="SVV115" s="151"/>
      <c r="SVW115" s="151"/>
      <c r="SVX115" s="151"/>
      <c r="SVY115" s="151"/>
      <c r="SVZ115" s="151"/>
      <c r="SWA115" s="151"/>
      <c r="SWB115" s="151"/>
      <c r="SWC115" s="151"/>
      <c r="SWD115" s="151"/>
      <c r="SWE115" s="151"/>
      <c r="SWF115" s="151"/>
      <c r="SWG115" s="151"/>
      <c r="SWH115" s="151"/>
      <c r="SWI115" s="151"/>
      <c r="SWJ115" s="151"/>
      <c r="SWK115" s="151"/>
      <c r="SWL115" s="151"/>
      <c r="SWM115" s="151"/>
      <c r="SWN115" s="151"/>
      <c r="SWO115" s="151"/>
      <c r="SWP115" s="151"/>
      <c r="SWQ115" s="151"/>
      <c r="SWR115" s="151"/>
      <c r="SWS115" s="151"/>
      <c r="SWT115" s="151"/>
      <c r="SWU115" s="151"/>
      <c r="SWV115" s="151"/>
      <c r="SWW115" s="151"/>
      <c r="SWX115" s="151"/>
      <c r="SWY115" s="151"/>
      <c r="SWZ115" s="151"/>
      <c r="SXA115" s="151"/>
      <c r="SXB115" s="151"/>
      <c r="SXC115" s="151"/>
      <c r="SXD115" s="151"/>
      <c r="SXE115" s="151"/>
      <c r="SXF115" s="151"/>
      <c r="SXG115" s="151"/>
      <c r="SXH115" s="151"/>
      <c r="SXI115" s="151"/>
      <c r="SXJ115" s="151"/>
      <c r="SXK115" s="151"/>
      <c r="SXL115" s="151"/>
      <c r="SXM115" s="151"/>
      <c r="SXN115" s="151"/>
      <c r="SXO115" s="151"/>
      <c r="SXP115" s="151"/>
      <c r="SXQ115" s="151"/>
      <c r="SXR115" s="151"/>
      <c r="SXS115" s="151"/>
      <c r="SXT115" s="151"/>
      <c r="SXU115" s="151"/>
      <c r="SXV115" s="151"/>
      <c r="SXW115" s="151"/>
      <c r="SXX115" s="151"/>
      <c r="SXY115" s="151"/>
      <c r="SXZ115" s="151"/>
      <c r="SYA115" s="151"/>
      <c r="SYB115" s="151"/>
      <c r="SYC115" s="151"/>
      <c r="SYD115" s="151"/>
      <c r="SYE115" s="151"/>
      <c r="SYF115" s="151"/>
      <c r="SYG115" s="151"/>
      <c r="SYH115" s="151"/>
      <c r="SYI115" s="151"/>
      <c r="SYJ115" s="151"/>
      <c r="SYK115" s="151"/>
      <c r="SYL115" s="151"/>
      <c r="SYM115" s="151"/>
      <c r="SYN115" s="151"/>
      <c r="SYO115" s="151"/>
      <c r="SYP115" s="151"/>
      <c r="SYQ115" s="151"/>
      <c r="SYR115" s="151"/>
      <c r="SYS115" s="151"/>
      <c r="SYT115" s="151"/>
      <c r="SYU115" s="151"/>
      <c r="SYV115" s="151"/>
      <c r="SYW115" s="151"/>
      <c r="SYX115" s="151"/>
      <c r="SYY115" s="151"/>
      <c r="SYZ115" s="151"/>
      <c r="SZA115" s="151"/>
      <c r="SZB115" s="151"/>
      <c r="SZC115" s="151"/>
      <c r="SZD115" s="151"/>
      <c r="SZE115" s="151"/>
      <c r="SZF115" s="151"/>
      <c r="SZG115" s="151"/>
      <c r="SZH115" s="151"/>
      <c r="SZI115" s="151"/>
      <c r="SZJ115" s="151"/>
      <c r="SZK115" s="151"/>
      <c r="SZL115" s="151"/>
      <c r="SZM115" s="151"/>
      <c r="SZN115" s="151"/>
      <c r="SZO115" s="151"/>
      <c r="SZP115" s="151"/>
      <c r="SZQ115" s="151"/>
      <c r="SZR115" s="151"/>
      <c r="SZS115" s="151"/>
      <c r="SZT115" s="151"/>
      <c r="SZU115" s="151"/>
      <c r="SZV115" s="151"/>
      <c r="SZW115" s="151"/>
      <c r="SZX115" s="151"/>
      <c r="SZY115" s="151"/>
      <c r="SZZ115" s="151"/>
      <c r="TAA115" s="151"/>
      <c r="TAB115" s="151"/>
      <c r="TAC115" s="151"/>
      <c r="TAD115" s="151"/>
      <c r="TAE115" s="151"/>
      <c r="TAF115" s="151"/>
      <c r="TAG115" s="151"/>
      <c r="TAH115" s="151"/>
      <c r="TAI115" s="151"/>
      <c r="TAJ115" s="151"/>
      <c r="TAK115" s="151"/>
      <c r="TAL115" s="151"/>
      <c r="TAM115" s="151"/>
      <c r="TAN115" s="151"/>
      <c r="TAO115" s="151"/>
      <c r="TAP115" s="151"/>
      <c r="TAQ115" s="151"/>
      <c r="TAR115" s="151"/>
      <c r="TAS115" s="151"/>
      <c r="TAT115" s="151"/>
      <c r="TAU115" s="151"/>
      <c r="TAV115" s="151"/>
      <c r="TAW115" s="151"/>
      <c r="TAX115" s="151"/>
      <c r="TAY115" s="151"/>
      <c r="TAZ115" s="151"/>
      <c r="TBA115" s="151"/>
      <c r="TBB115" s="151"/>
      <c r="TBC115" s="151"/>
      <c r="TBD115" s="151"/>
      <c r="TBE115" s="151"/>
      <c r="TBF115" s="151"/>
      <c r="TBG115" s="151"/>
      <c r="TBH115" s="151"/>
      <c r="TBI115" s="151"/>
      <c r="TBJ115" s="151"/>
      <c r="TBK115" s="151"/>
      <c r="TBL115" s="151"/>
      <c r="TBM115" s="151"/>
      <c r="TBN115" s="151"/>
      <c r="TBO115" s="151"/>
      <c r="TBP115" s="151"/>
      <c r="TBQ115" s="151"/>
      <c r="TBR115" s="151"/>
      <c r="TBS115" s="151"/>
      <c r="TBT115" s="151"/>
      <c r="TBU115" s="151"/>
      <c r="TBV115" s="151"/>
      <c r="TBW115" s="151"/>
      <c r="TBX115" s="151"/>
      <c r="TBY115" s="151"/>
      <c r="TBZ115" s="151"/>
      <c r="TCA115" s="151"/>
      <c r="TCB115" s="151"/>
      <c r="TCC115" s="151"/>
      <c r="TCD115" s="151"/>
      <c r="TCE115" s="151"/>
      <c r="TCF115" s="151"/>
      <c r="TCG115" s="151"/>
      <c r="TCH115" s="151"/>
      <c r="TCI115" s="151"/>
      <c r="TCJ115" s="151"/>
      <c r="TCK115" s="151"/>
      <c r="TCL115" s="151"/>
      <c r="TCM115" s="151"/>
      <c r="TCN115" s="151"/>
      <c r="TCO115" s="151"/>
      <c r="TCP115" s="151"/>
      <c r="TCQ115" s="151"/>
      <c r="TCR115" s="151"/>
      <c r="TCS115" s="151"/>
      <c r="TCT115" s="151"/>
      <c r="TCU115" s="151"/>
      <c r="TCV115" s="151"/>
      <c r="TCW115" s="151"/>
      <c r="TCX115" s="151"/>
      <c r="TCY115" s="151"/>
      <c r="TCZ115" s="151"/>
      <c r="TDA115" s="151"/>
      <c r="TDB115" s="151"/>
      <c r="TDC115" s="151"/>
      <c r="TDD115" s="151"/>
      <c r="TDE115" s="151"/>
      <c r="TDF115" s="151"/>
      <c r="TDG115" s="151"/>
      <c r="TDH115" s="151"/>
      <c r="TDI115" s="151"/>
      <c r="TDJ115" s="151"/>
      <c r="TDK115" s="151"/>
      <c r="TDL115" s="151"/>
      <c r="TDM115" s="151"/>
      <c r="TDN115" s="151"/>
      <c r="TDO115" s="151"/>
      <c r="TDP115" s="151"/>
      <c r="TDQ115" s="151"/>
      <c r="TDR115" s="151"/>
      <c r="TDS115" s="151"/>
      <c r="TDT115" s="151"/>
      <c r="TDU115" s="151"/>
      <c r="TDV115" s="151"/>
      <c r="TDW115" s="151"/>
      <c r="TDX115" s="151"/>
      <c r="TDY115" s="151"/>
      <c r="TDZ115" s="151"/>
      <c r="TEA115" s="151"/>
      <c r="TEB115" s="151"/>
      <c r="TEC115" s="151"/>
      <c r="TED115" s="151"/>
      <c r="TEE115" s="151"/>
      <c r="TEF115" s="151"/>
      <c r="TEG115" s="151"/>
      <c r="TEH115" s="151"/>
      <c r="TEI115" s="151"/>
      <c r="TEJ115" s="151"/>
      <c r="TEK115" s="151"/>
      <c r="TEL115" s="151"/>
      <c r="TEM115" s="151"/>
      <c r="TEN115" s="151"/>
      <c r="TEO115" s="151"/>
      <c r="TEP115" s="151"/>
      <c r="TEQ115" s="151"/>
      <c r="TER115" s="151"/>
      <c r="TES115" s="151"/>
      <c r="TET115" s="151"/>
      <c r="TEU115" s="151"/>
      <c r="TEV115" s="151"/>
      <c r="TEW115" s="151"/>
      <c r="TEX115" s="151"/>
      <c r="TEY115" s="151"/>
      <c r="TEZ115" s="151"/>
      <c r="TFA115" s="151"/>
      <c r="TFB115" s="151"/>
      <c r="TFC115" s="151"/>
      <c r="TFD115" s="151"/>
      <c r="TFE115" s="151"/>
      <c r="TFF115" s="151"/>
      <c r="TFG115" s="151"/>
      <c r="TFH115" s="151"/>
      <c r="TFI115" s="151"/>
      <c r="TFJ115" s="151"/>
      <c r="TFK115" s="151"/>
      <c r="TFL115" s="151"/>
      <c r="TFM115" s="151"/>
      <c r="TFN115" s="151"/>
      <c r="TFO115" s="151"/>
      <c r="TFP115" s="151"/>
      <c r="TFQ115" s="151"/>
      <c r="TFR115" s="151"/>
      <c r="TFS115" s="151"/>
      <c r="TFT115" s="151"/>
      <c r="TFU115" s="151"/>
      <c r="TFV115" s="151"/>
      <c r="TFW115" s="151"/>
      <c r="TFX115" s="151"/>
      <c r="TFY115" s="151"/>
      <c r="TFZ115" s="151"/>
      <c r="TGA115" s="151"/>
      <c r="TGB115" s="151"/>
      <c r="TGC115" s="151"/>
      <c r="TGD115" s="151"/>
      <c r="TGE115" s="151"/>
      <c r="TGF115" s="151"/>
      <c r="TGG115" s="151"/>
      <c r="TGH115" s="151"/>
      <c r="TGI115" s="151"/>
      <c r="TGJ115" s="151"/>
      <c r="TGK115" s="151"/>
      <c r="TGL115" s="151"/>
      <c r="TGM115" s="151"/>
      <c r="TGN115" s="151"/>
      <c r="TGO115" s="151"/>
      <c r="TGP115" s="151"/>
      <c r="TGQ115" s="151"/>
      <c r="TGR115" s="151"/>
      <c r="TGS115" s="151"/>
      <c r="TGT115" s="151"/>
      <c r="TGU115" s="151"/>
      <c r="TGV115" s="151"/>
      <c r="TGW115" s="151"/>
      <c r="TGX115" s="151"/>
      <c r="TGY115" s="151"/>
      <c r="TGZ115" s="151"/>
      <c r="THA115" s="151"/>
      <c r="THB115" s="151"/>
      <c r="THC115" s="151"/>
      <c r="THD115" s="151"/>
      <c r="THE115" s="151"/>
      <c r="THF115" s="151"/>
      <c r="THG115" s="151"/>
      <c r="THH115" s="151"/>
      <c r="THI115" s="151"/>
      <c r="THJ115" s="151"/>
      <c r="THK115" s="151"/>
      <c r="THL115" s="151"/>
      <c r="THM115" s="151"/>
      <c r="THN115" s="151"/>
      <c r="THO115" s="151"/>
      <c r="THP115" s="151"/>
      <c r="THQ115" s="151"/>
      <c r="THR115" s="151"/>
      <c r="THS115" s="151"/>
      <c r="THT115" s="151"/>
      <c r="THU115" s="151"/>
      <c r="THV115" s="151"/>
      <c r="THW115" s="151"/>
      <c r="THX115" s="151"/>
      <c r="THY115" s="151"/>
      <c r="THZ115" s="151"/>
      <c r="TIA115" s="151"/>
      <c r="TIB115" s="151"/>
      <c r="TIC115" s="151"/>
      <c r="TID115" s="151"/>
      <c r="TIE115" s="151"/>
      <c r="TIF115" s="151"/>
      <c r="TIG115" s="151"/>
      <c r="TIH115" s="151"/>
      <c r="TII115" s="151"/>
      <c r="TIJ115" s="151"/>
      <c r="TIK115" s="151"/>
      <c r="TIL115" s="151"/>
      <c r="TIM115" s="151"/>
      <c r="TIN115" s="151"/>
      <c r="TIO115" s="151"/>
      <c r="TIP115" s="151"/>
      <c r="TIQ115" s="151"/>
      <c r="TIR115" s="151"/>
      <c r="TIS115" s="151"/>
      <c r="TIT115" s="151"/>
      <c r="TIU115" s="151"/>
      <c r="TIV115" s="151"/>
      <c r="TIW115" s="151"/>
      <c r="TIX115" s="151"/>
      <c r="TIY115" s="151"/>
      <c r="TIZ115" s="151"/>
      <c r="TJA115" s="151"/>
      <c r="TJB115" s="151"/>
      <c r="TJC115" s="151"/>
      <c r="TJD115" s="151"/>
      <c r="TJE115" s="151"/>
      <c r="TJF115" s="151"/>
      <c r="TJG115" s="151"/>
      <c r="TJH115" s="151"/>
      <c r="TJI115" s="151"/>
      <c r="TJJ115" s="151"/>
      <c r="TJK115" s="151"/>
      <c r="TJL115" s="151"/>
      <c r="TJM115" s="151"/>
      <c r="TJN115" s="151"/>
      <c r="TJO115" s="151"/>
      <c r="TJP115" s="151"/>
      <c r="TJQ115" s="151"/>
      <c r="TJR115" s="151"/>
      <c r="TJS115" s="151"/>
      <c r="TJT115" s="151"/>
      <c r="TJU115" s="151"/>
      <c r="TJV115" s="151"/>
      <c r="TJW115" s="151"/>
      <c r="TJX115" s="151"/>
      <c r="TJY115" s="151"/>
      <c r="TJZ115" s="151"/>
      <c r="TKA115" s="151"/>
      <c r="TKB115" s="151"/>
      <c r="TKC115" s="151"/>
      <c r="TKD115" s="151"/>
      <c r="TKE115" s="151"/>
      <c r="TKF115" s="151"/>
      <c r="TKG115" s="151"/>
      <c r="TKH115" s="151"/>
      <c r="TKI115" s="151"/>
      <c r="TKJ115" s="151"/>
      <c r="TKK115" s="151"/>
      <c r="TKL115" s="151"/>
      <c r="TKM115" s="151"/>
      <c r="TKN115" s="151"/>
      <c r="TKO115" s="151"/>
      <c r="TKP115" s="151"/>
      <c r="TKQ115" s="151"/>
      <c r="TKR115" s="151"/>
      <c r="TKS115" s="151"/>
      <c r="TKT115" s="151"/>
      <c r="TKU115" s="151"/>
      <c r="TKV115" s="151"/>
      <c r="TKW115" s="151"/>
      <c r="TKX115" s="151"/>
      <c r="TKY115" s="151"/>
      <c r="TKZ115" s="151"/>
      <c r="TLA115" s="151"/>
      <c r="TLB115" s="151"/>
      <c r="TLC115" s="151"/>
      <c r="TLD115" s="151"/>
      <c r="TLE115" s="151"/>
      <c r="TLF115" s="151"/>
      <c r="TLG115" s="151"/>
      <c r="TLH115" s="151"/>
      <c r="TLI115" s="151"/>
      <c r="TLJ115" s="151"/>
      <c r="TLK115" s="151"/>
      <c r="TLL115" s="151"/>
      <c r="TLM115" s="151"/>
      <c r="TLN115" s="151"/>
      <c r="TLO115" s="151"/>
      <c r="TLP115" s="151"/>
      <c r="TLQ115" s="151"/>
      <c r="TLR115" s="151"/>
      <c r="TLS115" s="151"/>
      <c r="TLT115" s="151"/>
      <c r="TLU115" s="151"/>
      <c r="TLV115" s="151"/>
      <c r="TLW115" s="151"/>
      <c r="TLX115" s="151"/>
      <c r="TLY115" s="151"/>
      <c r="TLZ115" s="151"/>
      <c r="TMA115" s="151"/>
      <c r="TMB115" s="151"/>
      <c r="TMC115" s="151"/>
      <c r="TMD115" s="151"/>
      <c r="TME115" s="151"/>
      <c r="TMF115" s="151"/>
      <c r="TMG115" s="151"/>
      <c r="TMH115" s="151"/>
      <c r="TMI115" s="151"/>
      <c r="TMJ115" s="151"/>
      <c r="TMK115" s="151"/>
      <c r="TML115" s="151"/>
      <c r="TMM115" s="151"/>
      <c r="TMN115" s="151"/>
      <c r="TMO115" s="151"/>
      <c r="TMP115" s="151"/>
      <c r="TMQ115" s="151"/>
      <c r="TMR115" s="151"/>
      <c r="TMS115" s="151"/>
      <c r="TMT115" s="151"/>
      <c r="TMU115" s="151"/>
      <c r="TMV115" s="151"/>
      <c r="TMW115" s="151"/>
      <c r="TMX115" s="151"/>
      <c r="TMY115" s="151"/>
      <c r="TMZ115" s="151"/>
      <c r="TNA115" s="151"/>
      <c r="TNB115" s="151"/>
      <c r="TNC115" s="151"/>
      <c r="TND115" s="151"/>
      <c r="TNE115" s="151"/>
      <c r="TNF115" s="151"/>
      <c r="TNG115" s="151"/>
      <c r="TNH115" s="151"/>
      <c r="TNI115" s="151"/>
      <c r="TNJ115" s="151"/>
      <c r="TNK115" s="151"/>
      <c r="TNL115" s="151"/>
      <c r="TNM115" s="151"/>
      <c r="TNN115" s="151"/>
      <c r="TNO115" s="151"/>
      <c r="TNP115" s="151"/>
      <c r="TNQ115" s="151"/>
      <c r="TNR115" s="151"/>
      <c r="TNS115" s="151"/>
      <c r="TNT115" s="151"/>
      <c r="TNU115" s="151"/>
      <c r="TNV115" s="151"/>
      <c r="TNW115" s="151"/>
      <c r="TNX115" s="151"/>
      <c r="TNY115" s="151"/>
      <c r="TNZ115" s="151"/>
      <c r="TOA115" s="151"/>
      <c r="TOB115" s="151"/>
      <c r="TOC115" s="151"/>
      <c r="TOD115" s="151"/>
      <c r="TOE115" s="151"/>
      <c r="TOF115" s="151"/>
      <c r="TOG115" s="151"/>
      <c r="TOH115" s="151"/>
      <c r="TOI115" s="151"/>
      <c r="TOJ115" s="151"/>
      <c r="TOK115" s="151"/>
      <c r="TOL115" s="151"/>
      <c r="TOM115" s="151"/>
      <c r="TON115" s="151"/>
      <c r="TOO115" s="151"/>
      <c r="TOP115" s="151"/>
      <c r="TOQ115" s="151"/>
      <c r="TOR115" s="151"/>
      <c r="TOS115" s="151"/>
      <c r="TOT115" s="151"/>
      <c r="TOU115" s="151"/>
      <c r="TOV115" s="151"/>
      <c r="TOW115" s="151"/>
      <c r="TOX115" s="151"/>
      <c r="TOY115" s="151"/>
      <c r="TOZ115" s="151"/>
      <c r="TPA115" s="151"/>
      <c r="TPB115" s="151"/>
      <c r="TPC115" s="151"/>
      <c r="TPD115" s="151"/>
      <c r="TPE115" s="151"/>
      <c r="TPF115" s="151"/>
      <c r="TPG115" s="151"/>
      <c r="TPH115" s="151"/>
      <c r="TPI115" s="151"/>
      <c r="TPJ115" s="151"/>
      <c r="TPK115" s="151"/>
      <c r="TPL115" s="151"/>
      <c r="TPM115" s="151"/>
      <c r="TPN115" s="151"/>
      <c r="TPO115" s="151"/>
      <c r="TPP115" s="151"/>
      <c r="TPQ115" s="151"/>
      <c r="TPR115" s="151"/>
      <c r="TPS115" s="151"/>
      <c r="TPT115" s="151"/>
      <c r="TPU115" s="151"/>
      <c r="TPV115" s="151"/>
      <c r="TPW115" s="151"/>
      <c r="TPX115" s="151"/>
      <c r="TPY115" s="151"/>
      <c r="TPZ115" s="151"/>
      <c r="TQA115" s="151"/>
      <c r="TQB115" s="151"/>
      <c r="TQC115" s="151"/>
      <c r="TQD115" s="151"/>
      <c r="TQE115" s="151"/>
      <c r="TQF115" s="151"/>
      <c r="TQG115" s="151"/>
      <c r="TQH115" s="151"/>
      <c r="TQI115" s="151"/>
      <c r="TQJ115" s="151"/>
      <c r="TQK115" s="151"/>
      <c r="TQL115" s="151"/>
      <c r="TQM115" s="151"/>
      <c r="TQN115" s="151"/>
      <c r="TQO115" s="151"/>
      <c r="TQP115" s="151"/>
      <c r="TQQ115" s="151"/>
      <c r="TQR115" s="151"/>
      <c r="TQS115" s="151"/>
      <c r="TQT115" s="151"/>
      <c r="TQU115" s="151"/>
      <c r="TQV115" s="151"/>
      <c r="TQW115" s="151"/>
      <c r="TQX115" s="151"/>
      <c r="TQY115" s="151"/>
      <c r="TQZ115" s="151"/>
      <c r="TRA115" s="151"/>
      <c r="TRB115" s="151"/>
      <c r="TRC115" s="151"/>
      <c r="TRD115" s="151"/>
      <c r="TRE115" s="151"/>
      <c r="TRF115" s="151"/>
      <c r="TRG115" s="151"/>
      <c r="TRH115" s="151"/>
      <c r="TRI115" s="151"/>
      <c r="TRJ115" s="151"/>
      <c r="TRK115" s="151"/>
      <c r="TRL115" s="151"/>
      <c r="TRM115" s="151"/>
      <c r="TRN115" s="151"/>
      <c r="TRO115" s="151"/>
      <c r="TRP115" s="151"/>
      <c r="TRQ115" s="151"/>
      <c r="TRR115" s="151"/>
      <c r="TRS115" s="151"/>
      <c r="TRT115" s="151"/>
      <c r="TRU115" s="151"/>
      <c r="TRV115" s="151"/>
      <c r="TRW115" s="151"/>
      <c r="TRX115" s="151"/>
      <c r="TRY115" s="151"/>
      <c r="TRZ115" s="151"/>
      <c r="TSA115" s="151"/>
      <c r="TSB115" s="151"/>
      <c r="TSC115" s="151"/>
      <c r="TSD115" s="151"/>
      <c r="TSE115" s="151"/>
      <c r="TSF115" s="151"/>
      <c r="TSG115" s="151"/>
      <c r="TSH115" s="151"/>
      <c r="TSI115" s="151"/>
      <c r="TSJ115" s="151"/>
      <c r="TSK115" s="151"/>
      <c r="TSL115" s="151"/>
      <c r="TSM115" s="151"/>
      <c r="TSN115" s="151"/>
      <c r="TSO115" s="151"/>
      <c r="TSP115" s="151"/>
      <c r="TSQ115" s="151"/>
      <c r="TSR115" s="151"/>
      <c r="TSS115" s="151"/>
      <c r="TST115" s="151"/>
      <c r="TSU115" s="151"/>
      <c r="TSV115" s="151"/>
      <c r="TSW115" s="151"/>
      <c r="TSX115" s="151"/>
      <c r="TSY115" s="151"/>
      <c r="TSZ115" s="151"/>
      <c r="TTA115" s="151"/>
      <c r="TTB115" s="151"/>
      <c r="TTC115" s="151"/>
      <c r="TTD115" s="151"/>
      <c r="TTE115" s="151"/>
      <c r="TTF115" s="151"/>
      <c r="TTG115" s="151"/>
      <c r="TTH115" s="151"/>
      <c r="TTI115" s="151"/>
      <c r="TTJ115" s="151"/>
      <c r="TTK115" s="151"/>
      <c r="TTL115" s="151"/>
      <c r="TTM115" s="151"/>
      <c r="TTN115" s="151"/>
      <c r="TTO115" s="151"/>
      <c r="TTP115" s="151"/>
      <c r="TTQ115" s="151"/>
      <c r="TTR115" s="151"/>
      <c r="TTS115" s="151"/>
      <c r="TTT115" s="151"/>
      <c r="TTU115" s="151"/>
      <c r="TTV115" s="151"/>
      <c r="TTW115" s="151"/>
      <c r="TTX115" s="151"/>
      <c r="TTY115" s="151"/>
      <c r="TTZ115" s="151"/>
      <c r="TUA115" s="151"/>
      <c r="TUB115" s="151"/>
      <c r="TUC115" s="151"/>
      <c r="TUD115" s="151"/>
      <c r="TUE115" s="151"/>
      <c r="TUF115" s="151"/>
      <c r="TUG115" s="151"/>
      <c r="TUH115" s="151"/>
      <c r="TUI115" s="151"/>
      <c r="TUJ115" s="151"/>
      <c r="TUK115" s="151"/>
      <c r="TUL115" s="151"/>
      <c r="TUM115" s="151"/>
      <c r="TUN115" s="151"/>
      <c r="TUO115" s="151"/>
      <c r="TUP115" s="151"/>
      <c r="TUQ115" s="151"/>
      <c r="TUR115" s="151"/>
      <c r="TUS115" s="151"/>
      <c r="TUT115" s="151"/>
      <c r="TUU115" s="151"/>
      <c r="TUV115" s="151"/>
      <c r="TUW115" s="151"/>
      <c r="TUX115" s="151"/>
      <c r="TUY115" s="151"/>
      <c r="TUZ115" s="151"/>
      <c r="TVA115" s="151"/>
      <c r="TVB115" s="151"/>
      <c r="TVC115" s="151"/>
      <c r="TVD115" s="151"/>
      <c r="TVE115" s="151"/>
      <c r="TVF115" s="151"/>
      <c r="TVG115" s="151"/>
      <c r="TVH115" s="151"/>
      <c r="TVI115" s="151"/>
      <c r="TVJ115" s="151"/>
      <c r="TVK115" s="151"/>
      <c r="TVL115" s="151"/>
      <c r="TVM115" s="151"/>
      <c r="TVN115" s="151"/>
      <c r="TVO115" s="151"/>
      <c r="TVP115" s="151"/>
      <c r="TVQ115" s="151"/>
      <c r="TVR115" s="151"/>
      <c r="TVS115" s="151"/>
      <c r="TVT115" s="151"/>
      <c r="TVU115" s="151"/>
      <c r="TVV115" s="151"/>
      <c r="TVW115" s="151"/>
      <c r="TVX115" s="151"/>
      <c r="TVY115" s="151"/>
      <c r="TVZ115" s="151"/>
      <c r="TWA115" s="151"/>
      <c r="TWB115" s="151"/>
      <c r="TWC115" s="151"/>
      <c r="TWD115" s="151"/>
      <c r="TWE115" s="151"/>
      <c r="TWF115" s="151"/>
      <c r="TWG115" s="151"/>
      <c r="TWH115" s="151"/>
      <c r="TWI115" s="151"/>
      <c r="TWJ115" s="151"/>
      <c r="TWK115" s="151"/>
      <c r="TWL115" s="151"/>
      <c r="TWM115" s="151"/>
      <c r="TWN115" s="151"/>
      <c r="TWO115" s="151"/>
      <c r="TWP115" s="151"/>
      <c r="TWQ115" s="151"/>
      <c r="TWR115" s="151"/>
      <c r="TWS115" s="151"/>
      <c r="TWT115" s="151"/>
      <c r="TWU115" s="151"/>
      <c r="TWV115" s="151"/>
      <c r="TWW115" s="151"/>
      <c r="TWX115" s="151"/>
      <c r="TWY115" s="151"/>
      <c r="TWZ115" s="151"/>
      <c r="TXA115" s="151"/>
      <c r="TXB115" s="151"/>
      <c r="TXC115" s="151"/>
      <c r="TXD115" s="151"/>
      <c r="TXE115" s="151"/>
      <c r="TXF115" s="151"/>
      <c r="TXG115" s="151"/>
      <c r="TXH115" s="151"/>
      <c r="TXI115" s="151"/>
      <c r="TXJ115" s="151"/>
      <c r="TXK115" s="151"/>
      <c r="TXL115" s="151"/>
      <c r="TXM115" s="151"/>
      <c r="TXN115" s="151"/>
      <c r="TXO115" s="151"/>
      <c r="TXP115" s="151"/>
      <c r="TXQ115" s="151"/>
      <c r="TXR115" s="151"/>
      <c r="TXS115" s="151"/>
      <c r="TXT115" s="151"/>
      <c r="TXU115" s="151"/>
      <c r="TXV115" s="151"/>
      <c r="TXW115" s="151"/>
      <c r="TXX115" s="151"/>
      <c r="TXY115" s="151"/>
      <c r="TXZ115" s="151"/>
      <c r="TYA115" s="151"/>
      <c r="TYB115" s="151"/>
      <c r="TYC115" s="151"/>
      <c r="TYD115" s="151"/>
      <c r="TYE115" s="151"/>
      <c r="TYF115" s="151"/>
      <c r="TYG115" s="151"/>
      <c r="TYH115" s="151"/>
      <c r="TYI115" s="151"/>
      <c r="TYJ115" s="151"/>
      <c r="TYK115" s="151"/>
      <c r="TYL115" s="151"/>
      <c r="TYM115" s="151"/>
      <c r="TYN115" s="151"/>
      <c r="TYO115" s="151"/>
      <c r="TYP115" s="151"/>
      <c r="TYQ115" s="151"/>
      <c r="TYR115" s="151"/>
      <c r="TYS115" s="151"/>
      <c r="TYT115" s="151"/>
      <c r="TYU115" s="151"/>
      <c r="TYV115" s="151"/>
      <c r="TYW115" s="151"/>
      <c r="TYX115" s="151"/>
      <c r="TYY115" s="151"/>
      <c r="TYZ115" s="151"/>
      <c r="TZA115" s="151"/>
      <c r="TZB115" s="151"/>
      <c r="TZC115" s="151"/>
      <c r="TZD115" s="151"/>
      <c r="TZE115" s="151"/>
      <c r="TZF115" s="151"/>
      <c r="TZG115" s="151"/>
      <c r="TZH115" s="151"/>
      <c r="TZI115" s="151"/>
      <c r="TZJ115" s="151"/>
      <c r="TZK115" s="151"/>
      <c r="TZL115" s="151"/>
      <c r="TZM115" s="151"/>
      <c r="TZN115" s="151"/>
      <c r="TZO115" s="151"/>
      <c r="TZP115" s="151"/>
      <c r="TZQ115" s="151"/>
      <c r="TZR115" s="151"/>
      <c r="TZS115" s="151"/>
      <c r="TZT115" s="151"/>
      <c r="TZU115" s="151"/>
      <c r="TZV115" s="151"/>
      <c r="TZW115" s="151"/>
      <c r="TZX115" s="151"/>
      <c r="TZY115" s="151"/>
      <c r="TZZ115" s="151"/>
      <c r="UAA115" s="151"/>
      <c r="UAB115" s="151"/>
      <c r="UAC115" s="151"/>
      <c r="UAD115" s="151"/>
      <c r="UAE115" s="151"/>
      <c r="UAF115" s="151"/>
      <c r="UAG115" s="151"/>
      <c r="UAH115" s="151"/>
      <c r="UAI115" s="151"/>
      <c r="UAJ115" s="151"/>
      <c r="UAK115" s="151"/>
      <c r="UAL115" s="151"/>
      <c r="UAM115" s="151"/>
      <c r="UAN115" s="151"/>
      <c r="UAO115" s="151"/>
      <c r="UAP115" s="151"/>
      <c r="UAQ115" s="151"/>
      <c r="UAR115" s="151"/>
      <c r="UAS115" s="151"/>
      <c r="UAT115" s="151"/>
      <c r="UAU115" s="151"/>
      <c r="UAV115" s="151"/>
      <c r="UAW115" s="151"/>
      <c r="UAX115" s="151"/>
      <c r="UAY115" s="151"/>
      <c r="UAZ115" s="151"/>
      <c r="UBA115" s="151"/>
      <c r="UBB115" s="151"/>
      <c r="UBC115" s="151"/>
      <c r="UBD115" s="151"/>
      <c r="UBE115" s="151"/>
      <c r="UBF115" s="151"/>
      <c r="UBG115" s="151"/>
      <c r="UBH115" s="151"/>
      <c r="UBI115" s="151"/>
      <c r="UBJ115" s="151"/>
      <c r="UBK115" s="151"/>
      <c r="UBL115" s="151"/>
      <c r="UBM115" s="151"/>
      <c r="UBN115" s="151"/>
      <c r="UBO115" s="151"/>
      <c r="UBP115" s="151"/>
      <c r="UBQ115" s="151"/>
      <c r="UBR115" s="151"/>
      <c r="UBS115" s="151"/>
      <c r="UBT115" s="151"/>
      <c r="UBU115" s="151"/>
      <c r="UBV115" s="151"/>
      <c r="UBW115" s="151"/>
      <c r="UBX115" s="151"/>
      <c r="UBY115" s="151"/>
      <c r="UBZ115" s="151"/>
      <c r="UCA115" s="151"/>
      <c r="UCB115" s="151"/>
      <c r="UCC115" s="151"/>
      <c r="UCD115" s="151"/>
      <c r="UCE115" s="151"/>
      <c r="UCF115" s="151"/>
      <c r="UCG115" s="151"/>
      <c r="UCH115" s="151"/>
      <c r="UCI115" s="151"/>
      <c r="UCJ115" s="151"/>
      <c r="UCK115" s="151"/>
      <c r="UCL115" s="151"/>
      <c r="UCM115" s="151"/>
      <c r="UCN115" s="151"/>
      <c r="UCO115" s="151"/>
      <c r="UCP115" s="151"/>
      <c r="UCQ115" s="151"/>
      <c r="UCR115" s="151"/>
      <c r="UCS115" s="151"/>
      <c r="UCT115" s="151"/>
      <c r="UCU115" s="151"/>
      <c r="UCV115" s="151"/>
      <c r="UCW115" s="151"/>
      <c r="UCX115" s="151"/>
      <c r="UCY115" s="151"/>
      <c r="UCZ115" s="151"/>
      <c r="UDA115" s="151"/>
      <c r="UDB115" s="151"/>
      <c r="UDC115" s="151"/>
      <c r="UDD115" s="151"/>
      <c r="UDE115" s="151"/>
      <c r="UDF115" s="151"/>
      <c r="UDG115" s="151"/>
      <c r="UDH115" s="151"/>
      <c r="UDI115" s="151"/>
      <c r="UDJ115" s="151"/>
      <c r="UDK115" s="151"/>
      <c r="UDL115" s="151"/>
      <c r="UDM115" s="151"/>
      <c r="UDN115" s="151"/>
      <c r="UDO115" s="151"/>
      <c r="UDP115" s="151"/>
      <c r="UDQ115" s="151"/>
      <c r="UDR115" s="151"/>
      <c r="UDS115" s="151"/>
      <c r="UDT115" s="151"/>
      <c r="UDU115" s="151"/>
      <c r="UDV115" s="151"/>
      <c r="UDW115" s="151"/>
      <c r="UDX115" s="151"/>
      <c r="UDY115" s="151"/>
      <c r="UDZ115" s="151"/>
      <c r="UEA115" s="151"/>
      <c r="UEB115" s="151"/>
      <c r="UEC115" s="151"/>
      <c r="UED115" s="151"/>
      <c r="UEE115" s="151"/>
      <c r="UEF115" s="151"/>
      <c r="UEG115" s="151"/>
      <c r="UEH115" s="151"/>
      <c r="UEI115" s="151"/>
      <c r="UEJ115" s="151"/>
      <c r="UEK115" s="151"/>
      <c r="UEL115" s="151"/>
      <c r="UEM115" s="151"/>
      <c r="UEN115" s="151"/>
      <c r="UEO115" s="151"/>
      <c r="UEP115" s="151"/>
      <c r="UEQ115" s="151"/>
      <c r="UER115" s="151"/>
      <c r="UES115" s="151"/>
      <c r="UET115" s="151"/>
      <c r="UEU115" s="151"/>
      <c r="UEV115" s="151"/>
      <c r="UEW115" s="151"/>
      <c r="UEX115" s="151"/>
      <c r="UEY115" s="151"/>
      <c r="UEZ115" s="151"/>
      <c r="UFA115" s="151"/>
      <c r="UFB115" s="151"/>
      <c r="UFC115" s="151"/>
      <c r="UFD115" s="151"/>
      <c r="UFE115" s="151"/>
      <c r="UFF115" s="151"/>
      <c r="UFG115" s="151"/>
      <c r="UFH115" s="151"/>
      <c r="UFI115" s="151"/>
      <c r="UFJ115" s="151"/>
      <c r="UFK115" s="151"/>
      <c r="UFL115" s="151"/>
      <c r="UFM115" s="151"/>
      <c r="UFN115" s="151"/>
      <c r="UFO115" s="151"/>
      <c r="UFP115" s="151"/>
      <c r="UFQ115" s="151"/>
      <c r="UFR115" s="151"/>
      <c r="UFS115" s="151"/>
      <c r="UFT115" s="151"/>
      <c r="UFU115" s="151"/>
      <c r="UFV115" s="151"/>
      <c r="UFW115" s="151"/>
      <c r="UFX115" s="151"/>
      <c r="UFY115" s="151"/>
      <c r="UFZ115" s="151"/>
      <c r="UGA115" s="151"/>
      <c r="UGB115" s="151"/>
      <c r="UGC115" s="151"/>
      <c r="UGD115" s="151"/>
      <c r="UGE115" s="151"/>
      <c r="UGF115" s="151"/>
      <c r="UGG115" s="151"/>
      <c r="UGH115" s="151"/>
      <c r="UGI115" s="151"/>
      <c r="UGJ115" s="151"/>
      <c r="UGK115" s="151"/>
      <c r="UGL115" s="151"/>
      <c r="UGM115" s="151"/>
      <c r="UGN115" s="151"/>
      <c r="UGO115" s="151"/>
      <c r="UGP115" s="151"/>
      <c r="UGQ115" s="151"/>
      <c r="UGR115" s="151"/>
      <c r="UGS115" s="151"/>
      <c r="UGT115" s="151"/>
      <c r="UGU115" s="151"/>
      <c r="UGV115" s="151"/>
      <c r="UGW115" s="151"/>
      <c r="UGX115" s="151"/>
      <c r="UGY115" s="151"/>
      <c r="UGZ115" s="151"/>
      <c r="UHA115" s="151"/>
      <c r="UHB115" s="151"/>
      <c r="UHC115" s="151"/>
      <c r="UHD115" s="151"/>
      <c r="UHE115" s="151"/>
      <c r="UHF115" s="151"/>
      <c r="UHG115" s="151"/>
      <c r="UHH115" s="151"/>
      <c r="UHI115" s="151"/>
      <c r="UHJ115" s="151"/>
      <c r="UHK115" s="151"/>
      <c r="UHL115" s="151"/>
      <c r="UHM115" s="151"/>
      <c r="UHN115" s="151"/>
      <c r="UHO115" s="151"/>
      <c r="UHP115" s="151"/>
      <c r="UHQ115" s="151"/>
      <c r="UHR115" s="151"/>
      <c r="UHS115" s="151"/>
      <c r="UHT115" s="151"/>
      <c r="UHU115" s="151"/>
      <c r="UHV115" s="151"/>
      <c r="UHW115" s="151"/>
      <c r="UHX115" s="151"/>
      <c r="UHY115" s="151"/>
      <c r="UHZ115" s="151"/>
      <c r="UIA115" s="151"/>
      <c r="UIB115" s="151"/>
      <c r="UIC115" s="151"/>
      <c r="UID115" s="151"/>
      <c r="UIE115" s="151"/>
      <c r="UIF115" s="151"/>
      <c r="UIG115" s="151"/>
      <c r="UIH115" s="151"/>
      <c r="UII115" s="151"/>
      <c r="UIJ115" s="151"/>
      <c r="UIK115" s="151"/>
      <c r="UIL115" s="151"/>
      <c r="UIM115" s="151"/>
      <c r="UIN115" s="151"/>
      <c r="UIO115" s="151"/>
      <c r="UIP115" s="151"/>
      <c r="UIQ115" s="151"/>
      <c r="UIR115" s="151"/>
      <c r="UIS115" s="151"/>
      <c r="UIT115" s="151"/>
      <c r="UIU115" s="151"/>
      <c r="UIV115" s="151"/>
      <c r="UIW115" s="151"/>
      <c r="UIX115" s="151"/>
      <c r="UIY115" s="151"/>
      <c r="UIZ115" s="151"/>
      <c r="UJA115" s="151"/>
      <c r="UJB115" s="151"/>
      <c r="UJC115" s="151"/>
      <c r="UJD115" s="151"/>
      <c r="UJE115" s="151"/>
      <c r="UJF115" s="151"/>
      <c r="UJG115" s="151"/>
      <c r="UJH115" s="151"/>
      <c r="UJI115" s="151"/>
      <c r="UJJ115" s="151"/>
      <c r="UJK115" s="151"/>
      <c r="UJL115" s="151"/>
      <c r="UJM115" s="151"/>
      <c r="UJN115" s="151"/>
      <c r="UJO115" s="151"/>
      <c r="UJP115" s="151"/>
      <c r="UJQ115" s="151"/>
      <c r="UJR115" s="151"/>
      <c r="UJS115" s="151"/>
      <c r="UJT115" s="151"/>
      <c r="UJU115" s="151"/>
      <c r="UJV115" s="151"/>
      <c r="UJW115" s="151"/>
      <c r="UJX115" s="151"/>
      <c r="UJY115" s="151"/>
      <c r="UJZ115" s="151"/>
      <c r="UKA115" s="151"/>
      <c r="UKB115" s="151"/>
      <c r="UKC115" s="151"/>
      <c r="UKD115" s="151"/>
      <c r="UKE115" s="151"/>
      <c r="UKF115" s="151"/>
      <c r="UKG115" s="151"/>
      <c r="UKH115" s="151"/>
      <c r="UKI115" s="151"/>
      <c r="UKJ115" s="151"/>
      <c r="UKK115" s="151"/>
      <c r="UKL115" s="151"/>
      <c r="UKM115" s="151"/>
      <c r="UKN115" s="151"/>
      <c r="UKO115" s="151"/>
      <c r="UKP115" s="151"/>
      <c r="UKQ115" s="151"/>
      <c r="UKR115" s="151"/>
      <c r="UKS115" s="151"/>
      <c r="UKT115" s="151"/>
      <c r="UKU115" s="151"/>
      <c r="UKV115" s="151"/>
      <c r="UKW115" s="151"/>
      <c r="UKX115" s="151"/>
      <c r="UKY115" s="151"/>
      <c r="UKZ115" s="151"/>
      <c r="ULA115" s="151"/>
      <c r="ULB115" s="151"/>
      <c r="ULC115" s="151"/>
      <c r="ULD115" s="151"/>
      <c r="ULE115" s="151"/>
      <c r="ULF115" s="151"/>
      <c r="ULG115" s="151"/>
      <c r="ULH115" s="151"/>
      <c r="ULI115" s="151"/>
      <c r="ULJ115" s="151"/>
      <c r="ULK115" s="151"/>
      <c r="ULL115" s="151"/>
      <c r="ULM115" s="151"/>
      <c r="ULN115" s="151"/>
      <c r="ULO115" s="151"/>
      <c r="ULP115" s="151"/>
      <c r="ULQ115" s="151"/>
      <c r="ULR115" s="151"/>
      <c r="ULS115" s="151"/>
      <c r="ULT115" s="151"/>
      <c r="ULU115" s="151"/>
      <c r="ULV115" s="151"/>
      <c r="ULW115" s="151"/>
      <c r="ULX115" s="151"/>
      <c r="ULY115" s="151"/>
      <c r="ULZ115" s="151"/>
      <c r="UMA115" s="151"/>
      <c r="UMB115" s="151"/>
      <c r="UMC115" s="151"/>
      <c r="UMD115" s="151"/>
      <c r="UME115" s="151"/>
      <c r="UMF115" s="151"/>
      <c r="UMG115" s="151"/>
      <c r="UMH115" s="151"/>
      <c r="UMI115" s="151"/>
      <c r="UMJ115" s="151"/>
      <c r="UMK115" s="151"/>
      <c r="UML115" s="151"/>
      <c r="UMM115" s="151"/>
      <c r="UMN115" s="151"/>
      <c r="UMO115" s="151"/>
      <c r="UMP115" s="151"/>
      <c r="UMQ115" s="151"/>
      <c r="UMR115" s="151"/>
      <c r="UMS115" s="151"/>
      <c r="UMT115" s="151"/>
      <c r="UMU115" s="151"/>
      <c r="UMV115" s="151"/>
      <c r="UMW115" s="151"/>
      <c r="UMX115" s="151"/>
      <c r="UMY115" s="151"/>
      <c r="UMZ115" s="151"/>
      <c r="UNA115" s="151"/>
      <c r="UNB115" s="151"/>
      <c r="UNC115" s="151"/>
      <c r="UND115" s="151"/>
      <c r="UNE115" s="151"/>
      <c r="UNF115" s="151"/>
      <c r="UNG115" s="151"/>
      <c r="UNH115" s="151"/>
      <c r="UNI115" s="151"/>
      <c r="UNJ115" s="151"/>
      <c r="UNK115" s="151"/>
      <c r="UNL115" s="151"/>
      <c r="UNM115" s="151"/>
      <c r="UNN115" s="151"/>
      <c r="UNO115" s="151"/>
      <c r="UNP115" s="151"/>
      <c r="UNQ115" s="151"/>
      <c r="UNR115" s="151"/>
      <c r="UNS115" s="151"/>
      <c r="UNT115" s="151"/>
      <c r="UNU115" s="151"/>
      <c r="UNV115" s="151"/>
      <c r="UNW115" s="151"/>
      <c r="UNX115" s="151"/>
      <c r="UNY115" s="151"/>
      <c r="UNZ115" s="151"/>
      <c r="UOA115" s="151"/>
      <c r="UOB115" s="151"/>
      <c r="UOC115" s="151"/>
      <c r="UOD115" s="151"/>
      <c r="UOE115" s="151"/>
      <c r="UOF115" s="151"/>
      <c r="UOG115" s="151"/>
      <c r="UOH115" s="151"/>
      <c r="UOI115" s="151"/>
      <c r="UOJ115" s="151"/>
      <c r="UOK115" s="151"/>
      <c r="UOL115" s="151"/>
      <c r="UOM115" s="151"/>
      <c r="UON115" s="151"/>
      <c r="UOO115" s="151"/>
      <c r="UOP115" s="151"/>
      <c r="UOQ115" s="151"/>
      <c r="UOR115" s="151"/>
      <c r="UOS115" s="151"/>
      <c r="UOT115" s="151"/>
      <c r="UOU115" s="151"/>
      <c r="UOV115" s="151"/>
      <c r="UOW115" s="151"/>
      <c r="UOX115" s="151"/>
      <c r="UOY115" s="151"/>
      <c r="UOZ115" s="151"/>
      <c r="UPA115" s="151"/>
      <c r="UPB115" s="151"/>
      <c r="UPC115" s="151"/>
      <c r="UPD115" s="151"/>
      <c r="UPE115" s="151"/>
      <c r="UPF115" s="151"/>
      <c r="UPG115" s="151"/>
      <c r="UPH115" s="151"/>
      <c r="UPI115" s="151"/>
      <c r="UPJ115" s="151"/>
      <c r="UPK115" s="151"/>
      <c r="UPL115" s="151"/>
      <c r="UPM115" s="151"/>
      <c r="UPN115" s="151"/>
      <c r="UPO115" s="151"/>
      <c r="UPP115" s="151"/>
      <c r="UPQ115" s="151"/>
      <c r="UPR115" s="151"/>
      <c r="UPS115" s="151"/>
      <c r="UPT115" s="151"/>
      <c r="UPU115" s="151"/>
      <c r="UPV115" s="151"/>
      <c r="UPW115" s="151"/>
      <c r="UPX115" s="151"/>
      <c r="UPY115" s="151"/>
      <c r="UPZ115" s="151"/>
      <c r="UQA115" s="151"/>
      <c r="UQB115" s="151"/>
      <c r="UQC115" s="151"/>
      <c r="UQD115" s="151"/>
      <c r="UQE115" s="151"/>
      <c r="UQF115" s="151"/>
      <c r="UQG115" s="151"/>
      <c r="UQH115" s="151"/>
      <c r="UQI115" s="151"/>
      <c r="UQJ115" s="151"/>
      <c r="UQK115" s="151"/>
      <c r="UQL115" s="151"/>
      <c r="UQM115" s="151"/>
      <c r="UQN115" s="151"/>
      <c r="UQO115" s="151"/>
      <c r="UQP115" s="151"/>
      <c r="UQQ115" s="151"/>
      <c r="UQR115" s="151"/>
      <c r="UQS115" s="151"/>
      <c r="UQT115" s="151"/>
      <c r="UQU115" s="151"/>
      <c r="UQV115" s="151"/>
      <c r="UQW115" s="151"/>
      <c r="UQX115" s="151"/>
      <c r="UQY115" s="151"/>
      <c r="UQZ115" s="151"/>
      <c r="URA115" s="151"/>
      <c r="URB115" s="151"/>
      <c r="URC115" s="151"/>
      <c r="URD115" s="151"/>
      <c r="URE115" s="151"/>
      <c r="URF115" s="151"/>
      <c r="URG115" s="151"/>
      <c r="URH115" s="151"/>
      <c r="URI115" s="151"/>
      <c r="URJ115" s="151"/>
      <c r="URK115" s="151"/>
      <c r="URL115" s="151"/>
      <c r="URM115" s="151"/>
      <c r="URN115" s="151"/>
      <c r="URO115" s="151"/>
      <c r="URP115" s="151"/>
      <c r="URQ115" s="151"/>
      <c r="URR115" s="151"/>
      <c r="URS115" s="151"/>
      <c r="URT115" s="151"/>
      <c r="URU115" s="151"/>
      <c r="URV115" s="151"/>
      <c r="URW115" s="151"/>
      <c r="URX115" s="151"/>
      <c r="URY115" s="151"/>
      <c r="URZ115" s="151"/>
      <c r="USA115" s="151"/>
      <c r="USB115" s="151"/>
      <c r="USC115" s="151"/>
      <c r="USD115" s="151"/>
      <c r="USE115" s="151"/>
      <c r="USF115" s="151"/>
      <c r="USG115" s="151"/>
      <c r="USH115" s="151"/>
      <c r="USI115" s="151"/>
      <c r="USJ115" s="151"/>
      <c r="USK115" s="151"/>
      <c r="USL115" s="151"/>
      <c r="USM115" s="151"/>
      <c r="USN115" s="151"/>
      <c r="USO115" s="151"/>
      <c r="USP115" s="151"/>
      <c r="USQ115" s="151"/>
      <c r="USR115" s="151"/>
      <c r="USS115" s="151"/>
      <c r="UST115" s="151"/>
      <c r="USU115" s="151"/>
      <c r="USV115" s="151"/>
      <c r="USW115" s="151"/>
      <c r="USX115" s="151"/>
      <c r="USY115" s="151"/>
      <c r="USZ115" s="151"/>
      <c r="UTA115" s="151"/>
      <c r="UTB115" s="151"/>
      <c r="UTC115" s="151"/>
      <c r="UTD115" s="151"/>
      <c r="UTE115" s="151"/>
      <c r="UTF115" s="151"/>
      <c r="UTG115" s="151"/>
      <c r="UTH115" s="151"/>
      <c r="UTI115" s="151"/>
      <c r="UTJ115" s="151"/>
      <c r="UTK115" s="151"/>
      <c r="UTL115" s="151"/>
      <c r="UTM115" s="151"/>
      <c r="UTN115" s="151"/>
      <c r="UTO115" s="151"/>
      <c r="UTP115" s="151"/>
      <c r="UTQ115" s="151"/>
      <c r="UTR115" s="151"/>
      <c r="UTS115" s="151"/>
      <c r="UTT115" s="151"/>
      <c r="UTU115" s="151"/>
      <c r="UTV115" s="151"/>
      <c r="UTW115" s="151"/>
      <c r="UTX115" s="151"/>
      <c r="UTY115" s="151"/>
      <c r="UTZ115" s="151"/>
      <c r="UUA115" s="151"/>
      <c r="UUB115" s="151"/>
      <c r="UUC115" s="151"/>
      <c r="UUD115" s="151"/>
      <c r="UUE115" s="151"/>
      <c r="UUF115" s="151"/>
      <c r="UUG115" s="151"/>
      <c r="UUH115" s="151"/>
      <c r="UUI115" s="151"/>
      <c r="UUJ115" s="151"/>
      <c r="UUK115" s="151"/>
      <c r="UUL115" s="151"/>
      <c r="UUM115" s="151"/>
      <c r="UUN115" s="151"/>
      <c r="UUO115" s="151"/>
      <c r="UUP115" s="151"/>
      <c r="UUQ115" s="151"/>
      <c r="UUR115" s="151"/>
      <c r="UUS115" s="151"/>
      <c r="UUT115" s="151"/>
      <c r="UUU115" s="151"/>
      <c r="UUV115" s="151"/>
      <c r="UUW115" s="151"/>
      <c r="UUX115" s="151"/>
      <c r="UUY115" s="151"/>
      <c r="UUZ115" s="151"/>
      <c r="UVA115" s="151"/>
      <c r="UVB115" s="151"/>
      <c r="UVC115" s="151"/>
      <c r="UVD115" s="151"/>
      <c r="UVE115" s="151"/>
      <c r="UVF115" s="151"/>
      <c r="UVG115" s="151"/>
      <c r="UVH115" s="151"/>
      <c r="UVI115" s="151"/>
      <c r="UVJ115" s="151"/>
      <c r="UVK115" s="151"/>
      <c r="UVL115" s="151"/>
      <c r="UVM115" s="151"/>
      <c r="UVN115" s="151"/>
      <c r="UVO115" s="151"/>
      <c r="UVP115" s="151"/>
      <c r="UVQ115" s="151"/>
      <c r="UVR115" s="151"/>
      <c r="UVS115" s="151"/>
      <c r="UVT115" s="151"/>
      <c r="UVU115" s="151"/>
      <c r="UVV115" s="151"/>
      <c r="UVW115" s="151"/>
      <c r="UVX115" s="151"/>
      <c r="UVY115" s="151"/>
      <c r="UVZ115" s="151"/>
      <c r="UWA115" s="151"/>
      <c r="UWB115" s="151"/>
      <c r="UWC115" s="151"/>
      <c r="UWD115" s="151"/>
      <c r="UWE115" s="151"/>
      <c r="UWF115" s="151"/>
      <c r="UWG115" s="151"/>
      <c r="UWH115" s="151"/>
      <c r="UWI115" s="151"/>
      <c r="UWJ115" s="151"/>
      <c r="UWK115" s="151"/>
      <c r="UWL115" s="151"/>
      <c r="UWM115" s="151"/>
      <c r="UWN115" s="151"/>
      <c r="UWO115" s="151"/>
      <c r="UWP115" s="151"/>
      <c r="UWQ115" s="151"/>
      <c r="UWR115" s="151"/>
      <c r="UWS115" s="151"/>
      <c r="UWT115" s="151"/>
      <c r="UWU115" s="151"/>
      <c r="UWV115" s="151"/>
      <c r="UWW115" s="151"/>
      <c r="UWX115" s="151"/>
      <c r="UWY115" s="151"/>
      <c r="UWZ115" s="151"/>
      <c r="UXA115" s="151"/>
      <c r="UXB115" s="151"/>
      <c r="UXC115" s="151"/>
      <c r="UXD115" s="151"/>
      <c r="UXE115" s="151"/>
      <c r="UXF115" s="151"/>
      <c r="UXG115" s="151"/>
      <c r="UXH115" s="151"/>
      <c r="UXI115" s="151"/>
      <c r="UXJ115" s="151"/>
      <c r="UXK115" s="151"/>
      <c r="UXL115" s="151"/>
      <c r="UXM115" s="151"/>
      <c r="UXN115" s="151"/>
      <c r="UXO115" s="151"/>
      <c r="UXP115" s="151"/>
      <c r="UXQ115" s="151"/>
      <c r="UXR115" s="151"/>
      <c r="UXS115" s="151"/>
      <c r="UXT115" s="151"/>
      <c r="UXU115" s="151"/>
      <c r="UXV115" s="151"/>
      <c r="UXW115" s="151"/>
      <c r="UXX115" s="151"/>
      <c r="UXY115" s="151"/>
      <c r="UXZ115" s="151"/>
      <c r="UYA115" s="151"/>
      <c r="UYB115" s="151"/>
      <c r="UYC115" s="151"/>
      <c r="UYD115" s="151"/>
      <c r="UYE115" s="151"/>
      <c r="UYF115" s="151"/>
      <c r="UYG115" s="151"/>
      <c r="UYH115" s="151"/>
      <c r="UYI115" s="151"/>
      <c r="UYJ115" s="151"/>
      <c r="UYK115" s="151"/>
      <c r="UYL115" s="151"/>
      <c r="UYM115" s="151"/>
      <c r="UYN115" s="151"/>
      <c r="UYO115" s="151"/>
      <c r="UYP115" s="151"/>
      <c r="UYQ115" s="151"/>
      <c r="UYR115" s="151"/>
      <c r="UYS115" s="151"/>
      <c r="UYT115" s="151"/>
      <c r="UYU115" s="151"/>
      <c r="UYV115" s="151"/>
      <c r="UYW115" s="151"/>
      <c r="UYX115" s="151"/>
      <c r="UYY115" s="151"/>
      <c r="UYZ115" s="151"/>
      <c r="UZA115" s="151"/>
      <c r="UZB115" s="151"/>
      <c r="UZC115" s="151"/>
      <c r="UZD115" s="151"/>
      <c r="UZE115" s="151"/>
      <c r="UZF115" s="151"/>
      <c r="UZG115" s="151"/>
      <c r="UZH115" s="151"/>
      <c r="UZI115" s="151"/>
      <c r="UZJ115" s="151"/>
      <c r="UZK115" s="151"/>
      <c r="UZL115" s="151"/>
      <c r="UZM115" s="151"/>
      <c r="UZN115" s="151"/>
      <c r="UZO115" s="151"/>
      <c r="UZP115" s="151"/>
      <c r="UZQ115" s="151"/>
      <c r="UZR115" s="151"/>
      <c r="UZS115" s="151"/>
      <c r="UZT115" s="151"/>
      <c r="UZU115" s="151"/>
      <c r="UZV115" s="151"/>
      <c r="UZW115" s="151"/>
      <c r="UZX115" s="151"/>
      <c r="UZY115" s="151"/>
      <c r="UZZ115" s="151"/>
      <c r="VAA115" s="151"/>
      <c r="VAB115" s="151"/>
      <c r="VAC115" s="151"/>
      <c r="VAD115" s="151"/>
      <c r="VAE115" s="151"/>
      <c r="VAF115" s="151"/>
      <c r="VAG115" s="151"/>
      <c r="VAH115" s="151"/>
      <c r="VAI115" s="151"/>
      <c r="VAJ115" s="151"/>
      <c r="VAK115" s="151"/>
      <c r="VAL115" s="151"/>
      <c r="VAM115" s="151"/>
      <c r="VAN115" s="151"/>
      <c r="VAO115" s="151"/>
      <c r="VAP115" s="151"/>
      <c r="VAQ115" s="151"/>
      <c r="VAR115" s="151"/>
      <c r="VAS115" s="151"/>
      <c r="VAT115" s="151"/>
      <c r="VAU115" s="151"/>
      <c r="VAV115" s="151"/>
      <c r="VAW115" s="151"/>
      <c r="VAX115" s="151"/>
      <c r="VAY115" s="151"/>
      <c r="VAZ115" s="151"/>
      <c r="VBA115" s="151"/>
      <c r="VBB115" s="151"/>
      <c r="VBC115" s="151"/>
      <c r="VBD115" s="151"/>
      <c r="VBE115" s="151"/>
      <c r="VBF115" s="151"/>
      <c r="VBG115" s="151"/>
      <c r="VBH115" s="151"/>
      <c r="VBI115" s="151"/>
      <c r="VBJ115" s="151"/>
      <c r="VBK115" s="151"/>
      <c r="VBL115" s="151"/>
      <c r="VBM115" s="151"/>
      <c r="VBN115" s="151"/>
      <c r="VBO115" s="151"/>
      <c r="VBP115" s="151"/>
      <c r="VBQ115" s="151"/>
      <c r="VBR115" s="151"/>
      <c r="VBS115" s="151"/>
      <c r="VBT115" s="151"/>
      <c r="VBU115" s="151"/>
      <c r="VBV115" s="151"/>
      <c r="VBW115" s="151"/>
      <c r="VBX115" s="151"/>
      <c r="VBY115" s="151"/>
      <c r="VBZ115" s="151"/>
      <c r="VCA115" s="151"/>
      <c r="VCB115" s="151"/>
      <c r="VCC115" s="151"/>
      <c r="VCD115" s="151"/>
      <c r="VCE115" s="151"/>
      <c r="VCF115" s="151"/>
      <c r="VCG115" s="151"/>
      <c r="VCH115" s="151"/>
      <c r="VCI115" s="151"/>
      <c r="VCJ115" s="151"/>
      <c r="VCK115" s="151"/>
      <c r="VCL115" s="151"/>
      <c r="VCM115" s="151"/>
      <c r="VCN115" s="151"/>
      <c r="VCO115" s="151"/>
      <c r="VCP115" s="151"/>
      <c r="VCQ115" s="151"/>
      <c r="VCR115" s="151"/>
      <c r="VCS115" s="151"/>
      <c r="VCT115" s="151"/>
      <c r="VCU115" s="151"/>
      <c r="VCV115" s="151"/>
      <c r="VCW115" s="151"/>
      <c r="VCX115" s="151"/>
      <c r="VCY115" s="151"/>
      <c r="VCZ115" s="151"/>
      <c r="VDA115" s="151"/>
      <c r="VDB115" s="151"/>
      <c r="VDC115" s="151"/>
      <c r="VDD115" s="151"/>
      <c r="VDE115" s="151"/>
      <c r="VDF115" s="151"/>
      <c r="VDG115" s="151"/>
      <c r="VDH115" s="151"/>
      <c r="VDI115" s="151"/>
      <c r="VDJ115" s="151"/>
      <c r="VDK115" s="151"/>
      <c r="VDL115" s="151"/>
      <c r="VDM115" s="151"/>
      <c r="VDN115" s="151"/>
      <c r="VDO115" s="151"/>
      <c r="VDP115" s="151"/>
      <c r="VDQ115" s="151"/>
      <c r="VDR115" s="151"/>
      <c r="VDS115" s="151"/>
      <c r="VDT115" s="151"/>
      <c r="VDU115" s="151"/>
      <c r="VDV115" s="151"/>
      <c r="VDW115" s="151"/>
      <c r="VDX115" s="151"/>
      <c r="VDY115" s="151"/>
      <c r="VDZ115" s="151"/>
      <c r="VEA115" s="151"/>
      <c r="VEB115" s="151"/>
      <c r="VEC115" s="151"/>
      <c r="VED115" s="151"/>
      <c r="VEE115" s="151"/>
      <c r="VEF115" s="151"/>
      <c r="VEG115" s="151"/>
      <c r="VEH115" s="151"/>
      <c r="VEI115" s="151"/>
      <c r="VEJ115" s="151"/>
      <c r="VEK115" s="151"/>
      <c r="VEL115" s="151"/>
      <c r="VEM115" s="151"/>
      <c r="VEN115" s="151"/>
      <c r="VEO115" s="151"/>
      <c r="VEP115" s="151"/>
      <c r="VEQ115" s="151"/>
      <c r="VER115" s="151"/>
      <c r="VES115" s="151"/>
      <c r="VET115" s="151"/>
      <c r="VEU115" s="151"/>
      <c r="VEV115" s="151"/>
      <c r="VEW115" s="151"/>
      <c r="VEX115" s="151"/>
      <c r="VEY115" s="151"/>
      <c r="VEZ115" s="151"/>
      <c r="VFA115" s="151"/>
      <c r="VFB115" s="151"/>
      <c r="VFC115" s="151"/>
      <c r="VFD115" s="151"/>
      <c r="VFE115" s="151"/>
      <c r="VFF115" s="151"/>
      <c r="VFG115" s="151"/>
      <c r="VFH115" s="151"/>
      <c r="VFI115" s="151"/>
      <c r="VFJ115" s="151"/>
      <c r="VFK115" s="151"/>
      <c r="VFL115" s="151"/>
      <c r="VFM115" s="151"/>
      <c r="VFN115" s="151"/>
      <c r="VFO115" s="151"/>
      <c r="VFP115" s="151"/>
      <c r="VFQ115" s="151"/>
      <c r="VFR115" s="151"/>
      <c r="VFS115" s="151"/>
      <c r="VFT115" s="151"/>
      <c r="VFU115" s="151"/>
      <c r="VFV115" s="151"/>
      <c r="VFW115" s="151"/>
      <c r="VFX115" s="151"/>
      <c r="VFY115" s="151"/>
      <c r="VFZ115" s="151"/>
      <c r="VGA115" s="151"/>
      <c r="VGB115" s="151"/>
      <c r="VGC115" s="151"/>
      <c r="VGD115" s="151"/>
      <c r="VGE115" s="151"/>
      <c r="VGF115" s="151"/>
      <c r="VGG115" s="151"/>
      <c r="VGH115" s="151"/>
      <c r="VGI115" s="151"/>
      <c r="VGJ115" s="151"/>
      <c r="VGK115" s="151"/>
      <c r="VGL115" s="151"/>
      <c r="VGM115" s="151"/>
      <c r="VGN115" s="151"/>
      <c r="VGO115" s="151"/>
      <c r="VGP115" s="151"/>
      <c r="VGQ115" s="151"/>
      <c r="VGR115" s="151"/>
      <c r="VGS115" s="151"/>
      <c r="VGT115" s="151"/>
      <c r="VGU115" s="151"/>
      <c r="VGV115" s="151"/>
      <c r="VGW115" s="151"/>
      <c r="VGX115" s="151"/>
      <c r="VGY115" s="151"/>
      <c r="VGZ115" s="151"/>
      <c r="VHA115" s="151"/>
      <c r="VHB115" s="151"/>
      <c r="VHC115" s="151"/>
      <c r="VHD115" s="151"/>
      <c r="VHE115" s="151"/>
      <c r="VHF115" s="151"/>
      <c r="VHG115" s="151"/>
      <c r="VHH115" s="151"/>
      <c r="VHI115" s="151"/>
      <c r="VHJ115" s="151"/>
      <c r="VHK115" s="151"/>
      <c r="VHL115" s="151"/>
      <c r="VHM115" s="151"/>
      <c r="VHN115" s="151"/>
      <c r="VHO115" s="151"/>
      <c r="VHP115" s="151"/>
      <c r="VHQ115" s="151"/>
      <c r="VHR115" s="151"/>
      <c r="VHS115" s="151"/>
      <c r="VHT115" s="151"/>
      <c r="VHU115" s="151"/>
      <c r="VHV115" s="151"/>
      <c r="VHW115" s="151"/>
      <c r="VHX115" s="151"/>
      <c r="VHY115" s="151"/>
      <c r="VHZ115" s="151"/>
      <c r="VIA115" s="151"/>
      <c r="VIB115" s="151"/>
      <c r="VIC115" s="151"/>
      <c r="VID115" s="151"/>
      <c r="VIE115" s="151"/>
      <c r="VIF115" s="151"/>
      <c r="VIG115" s="151"/>
      <c r="VIH115" s="151"/>
      <c r="VII115" s="151"/>
      <c r="VIJ115" s="151"/>
      <c r="VIK115" s="151"/>
      <c r="VIL115" s="151"/>
      <c r="VIM115" s="151"/>
      <c r="VIN115" s="151"/>
      <c r="VIO115" s="151"/>
      <c r="VIP115" s="151"/>
      <c r="VIQ115" s="151"/>
      <c r="VIR115" s="151"/>
      <c r="VIS115" s="151"/>
      <c r="VIT115" s="151"/>
      <c r="VIU115" s="151"/>
      <c r="VIV115" s="151"/>
      <c r="VIW115" s="151"/>
      <c r="VIX115" s="151"/>
      <c r="VIY115" s="151"/>
      <c r="VIZ115" s="151"/>
      <c r="VJA115" s="151"/>
      <c r="VJB115" s="151"/>
      <c r="VJC115" s="151"/>
      <c r="VJD115" s="151"/>
      <c r="VJE115" s="151"/>
      <c r="VJF115" s="151"/>
      <c r="VJG115" s="151"/>
      <c r="VJH115" s="151"/>
      <c r="VJI115" s="151"/>
      <c r="VJJ115" s="151"/>
      <c r="VJK115" s="151"/>
      <c r="VJL115" s="151"/>
      <c r="VJM115" s="151"/>
      <c r="VJN115" s="151"/>
      <c r="VJO115" s="151"/>
      <c r="VJP115" s="151"/>
      <c r="VJQ115" s="151"/>
      <c r="VJR115" s="151"/>
      <c r="VJS115" s="151"/>
      <c r="VJT115" s="151"/>
      <c r="VJU115" s="151"/>
      <c r="VJV115" s="151"/>
      <c r="VJW115" s="151"/>
      <c r="VJX115" s="151"/>
      <c r="VJY115" s="151"/>
      <c r="VJZ115" s="151"/>
      <c r="VKA115" s="151"/>
      <c r="VKB115" s="151"/>
      <c r="VKC115" s="151"/>
      <c r="VKD115" s="151"/>
      <c r="VKE115" s="151"/>
      <c r="VKF115" s="151"/>
      <c r="VKG115" s="151"/>
      <c r="VKH115" s="151"/>
      <c r="VKI115" s="151"/>
      <c r="VKJ115" s="151"/>
      <c r="VKK115" s="151"/>
      <c r="VKL115" s="151"/>
      <c r="VKM115" s="151"/>
      <c r="VKN115" s="151"/>
      <c r="VKO115" s="151"/>
      <c r="VKP115" s="151"/>
      <c r="VKQ115" s="151"/>
      <c r="VKR115" s="151"/>
      <c r="VKS115" s="151"/>
      <c r="VKT115" s="151"/>
      <c r="VKU115" s="151"/>
      <c r="VKV115" s="151"/>
      <c r="VKW115" s="151"/>
      <c r="VKX115" s="151"/>
      <c r="VKY115" s="151"/>
      <c r="VKZ115" s="151"/>
      <c r="VLA115" s="151"/>
      <c r="VLB115" s="151"/>
      <c r="VLC115" s="151"/>
      <c r="VLD115" s="151"/>
      <c r="VLE115" s="151"/>
      <c r="VLF115" s="151"/>
      <c r="VLG115" s="151"/>
      <c r="VLH115" s="151"/>
      <c r="VLI115" s="151"/>
      <c r="VLJ115" s="151"/>
      <c r="VLK115" s="151"/>
      <c r="VLL115" s="151"/>
      <c r="VLM115" s="151"/>
      <c r="VLN115" s="151"/>
      <c r="VLO115" s="151"/>
      <c r="VLP115" s="151"/>
      <c r="VLQ115" s="151"/>
      <c r="VLR115" s="151"/>
      <c r="VLS115" s="151"/>
      <c r="VLT115" s="151"/>
      <c r="VLU115" s="151"/>
      <c r="VLV115" s="151"/>
      <c r="VLW115" s="151"/>
      <c r="VLX115" s="151"/>
      <c r="VLY115" s="151"/>
      <c r="VLZ115" s="151"/>
      <c r="VMA115" s="151"/>
      <c r="VMB115" s="151"/>
      <c r="VMC115" s="151"/>
      <c r="VMD115" s="151"/>
      <c r="VME115" s="151"/>
      <c r="VMF115" s="151"/>
      <c r="VMG115" s="151"/>
      <c r="VMH115" s="151"/>
      <c r="VMI115" s="151"/>
      <c r="VMJ115" s="151"/>
      <c r="VMK115" s="151"/>
      <c r="VML115" s="151"/>
      <c r="VMM115" s="151"/>
      <c r="VMN115" s="151"/>
      <c r="VMO115" s="151"/>
      <c r="VMP115" s="151"/>
      <c r="VMQ115" s="151"/>
      <c r="VMR115" s="151"/>
      <c r="VMS115" s="151"/>
      <c r="VMT115" s="151"/>
      <c r="VMU115" s="151"/>
      <c r="VMV115" s="151"/>
      <c r="VMW115" s="151"/>
      <c r="VMX115" s="151"/>
      <c r="VMY115" s="151"/>
      <c r="VMZ115" s="151"/>
      <c r="VNA115" s="151"/>
      <c r="VNB115" s="151"/>
      <c r="VNC115" s="151"/>
      <c r="VND115" s="151"/>
      <c r="VNE115" s="151"/>
      <c r="VNF115" s="151"/>
      <c r="VNG115" s="151"/>
      <c r="VNH115" s="151"/>
      <c r="VNI115" s="151"/>
      <c r="VNJ115" s="151"/>
      <c r="VNK115" s="151"/>
      <c r="VNL115" s="151"/>
      <c r="VNM115" s="151"/>
      <c r="VNN115" s="151"/>
      <c r="VNO115" s="151"/>
      <c r="VNP115" s="151"/>
      <c r="VNQ115" s="151"/>
      <c r="VNR115" s="151"/>
      <c r="VNS115" s="151"/>
      <c r="VNT115" s="151"/>
      <c r="VNU115" s="151"/>
      <c r="VNV115" s="151"/>
      <c r="VNW115" s="151"/>
      <c r="VNX115" s="151"/>
      <c r="VNY115" s="151"/>
      <c r="VNZ115" s="151"/>
      <c r="VOA115" s="151"/>
      <c r="VOB115" s="151"/>
      <c r="VOC115" s="151"/>
      <c r="VOD115" s="151"/>
      <c r="VOE115" s="151"/>
      <c r="VOF115" s="151"/>
      <c r="VOG115" s="151"/>
      <c r="VOH115" s="151"/>
      <c r="VOI115" s="151"/>
      <c r="VOJ115" s="151"/>
      <c r="VOK115" s="151"/>
      <c r="VOL115" s="151"/>
      <c r="VOM115" s="151"/>
      <c r="VON115" s="151"/>
      <c r="VOO115" s="151"/>
      <c r="VOP115" s="151"/>
      <c r="VOQ115" s="151"/>
      <c r="VOR115" s="151"/>
      <c r="VOS115" s="151"/>
      <c r="VOT115" s="151"/>
      <c r="VOU115" s="151"/>
      <c r="VOV115" s="151"/>
      <c r="VOW115" s="151"/>
      <c r="VOX115" s="151"/>
      <c r="VOY115" s="151"/>
      <c r="VOZ115" s="151"/>
      <c r="VPA115" s="151"/>
      <c r="VPB115" s="151"/>
      <c r="VPC115" s="151"/>
      <c r="VPD115" s="151"/>
      <c r="VPE115" s="151"/>
      <c r="VPF115" s="151"/>
      <c r="VPG115" s="151"/>
      <c r="VPH115" s="151"/>
      <c r="VPI115" s="151"/>
      <c r="VPJ115" s="151"/>
      <c r="VPK115" s="151"/>
      <c r="VPL115" s="151"/>
      <c r="VPM115" s="151"/>
      <c r="VPN115" s="151"/>
      <c r="VPO115" s="151"/>
      <c r="VPP115" s="151"/>
      <c r="VPQ115" s="151"/>
      <c r="VPR115" s="151"/>
      <c r="VPS115" s="151"/>
      <c r="VPT115" s="151"/>
      <c r="VPU115" s="151"/>
      <c r="VPV115" s="151"/>
      <c r="VPW115" s="151"/>
      <c r="VPX115" s="151"/>
      <c r="VPY115" s="151"/>
      <c r="VPZ115" s="151"/>
      <c r="VQA115" s="151"/>
      <c r="VQB115" s="151"/>
      <c r="VQC115" s="151"/>
      <c r="VQD115" s="151"/>
      <c r="VQE115" s="151"/>
      <c r="VQF115" s="151"/>
      <c r="VQG115" s="151"/>
      <c r="VQH115" s="151"/>
      <c r="VQI115" s="151"/>
      <c r="VQJ115" s="151"/>
      <c r="VQK115" s="151"/>
      <c r="VQL115" s="151"/>
      <c r="VQM115" s="151"/>
      <c r="VQN115" s="151"/>
      <c r="VQO115" s="151"/>
      <c r="VQP115" s="151"/>
      <c r="VQQ115" s="151"/>
      <c r="VQR115" s="151"/>
      <c r="VQS115" s="151"/>
      <c r="VQT115" s="151"/>
      <c r="VQU115" s="151"/>
      <c r="VQV115" s="151"/>
      <c r="VQW115" s="151"/>
      <c r="VQX115" s="151"/>
      <c r="VQY115" s="151"/>
      <c r="VQZ115" s="151"/>
      <c r="VRA115" s="151"/>
      <c r="VRB115" s="151"/>
      <c r="VRC115" s="151"/>
      <c r="VRD115" s="151"/>
      <c r="VRE115" s="151"/>
      <c r="VRF115" s="151"/>
      <c r="VRG115" s="151"/>
      <c r="VRH115" s="151"/>
      <c r="VRI115" s="151"/>
      <c r="VRJ115" s="151"/>
      <c r="VRK115" s="151"/>
      <c r="VRL115" s="151"/>
      <c r="VRM115" s="151"/>
      <c r="VRN115" s="151"/>
      <c r="VRO115" s="151"/>
      <c r="VRP115" s="151"/>
      <c r="VRQ115" s="151"/>
      <c r="VRR115" s="151"/>
      <c r="VRS115" s="151"/>
      <c r="VRT115" s="151"/>
      <c r="VRU115" s="151"/>
      <c r="VRV115" s="151"/>
      <c r="VRW115" s="151"/>
      <c r="VRX115" s="151"/>
      <c r="VRY115" s="151"/>
      <c r="VRZ115" s="151"/>
      <c r="VSA115" s="151"/>
      <c r="VSB115" s="151"/>
      <c r="VSC115" s="151"/>
      <c r="VSD115" s="151"/>
      <c r="VSE115" s="151"/>
      <c r="VSF115" s="151"/>
      <c r="VSG115" s="151"/>
      <c r="VSH115" s="151"/>
      <c r="VSI115" s="151"/>
      <c r="VSJ115" s="151"/>
      <c r="VSK115" s="151"/>
      <c r="VSL115" s="151"/>
      <c r="VSM115" s="151"/>
      <c r="VSN115" s="151"/>
      <c r="VSO115" s="151"/>
      <c r="VSP115" s="151"/>
      <c r="VSQ115" s="151"/>
      <c r="VSR115" s="151"/>
      <c r="VSS115" s="151"/>
      <c r="VST115" s="151"/>
      <c r="VSU115" s="151"/>
      <c r="VSV115" s="151"/>
      <c r="VSW115" s="151"/>
      <c r="VSX115" s="151"/>
      <c r="VSY115" s="151"/>
      <c r="VSZ115" s="151"/>
      <c r="VTA115" s="151"/>
      <c r="VTB115" s="151"/>
      <c r="VTC115" s="151"/>
      <c r="VTD115" s="151"/>
      <c r="VTE115" s="151"/>
      <c r="VTF115" s="151"/>
      <c r="VTG115" s="151"/>
      <c r="VTH115" s="151"/>
      <c r="VTI115" s="151"/>
      <c r="VTJ115" s="151"/>
      <c r="VTK115" s="151"/>
      <c r="VTL115" s="151"/>
      <c r="VTM115" s="151"/>
      <c r="VTN115" s="151"/>
      <c r="VTO115" s="151"/>
      <c r="VTP115" s="151"/>
      <c r="VTQ115" s="151"/>
      <c r="VTR115" s="151"/>
      <c r="VTS115" s="151"/>
      <c r="VTT115" s="151"/>
      <c r="VTU115" s="151"/>
      <c r="VTV115" s="151"/>
      <c r="VTW115" s="151"/>
      <c r="VTX115" s="151"/>
      <c r="VTY115" s="151"/>
      <c r="VTZ115" s="151"/>
      <c r="VUA115" s="151"/>
      <c r="VUB115" s="151"/>
      <c r="VUC115" s="151"/>
      <c r="VUD115" s="151"/>
      <c r="VUE115" s="151"/>
      <c r="VUF115" s="151"/>
      <c r="VUG115" s="151"/>
      <c r="VUH115" s="151"/>
      <c r="VUI115" s="151"/>
      <c r="VUJ115" s="151"/>
      <c r="VUK115" s="151"/>
      <c r="VUL115" s="151"/>
      <c r="VUM115" s="151"/>
      <c r="VUN115" s="151"/>
      <c r="VUO115" s="151"/>
      <c r="VUP115" s="151"/>
      <c r="VUQ115" s="151"/>
      <c r="VUR115" s="151"/>
      <c r="VUS115" s="151"/>
      <c r="VUT115" s="151"/>
      <c r="VUU115" s="151"/>
      <c r="VUV115" s="151"/>
      <c r="VUW115" s="151"/>
      <c r="VUX115" s="151"/>
      <c r="VUY115" s="151"/>
      <c r="VUZ115" s="151"/>
      <c r="VVA115" s="151"/>
      <c r="VVB115" s="151"/>
      <c r="VVC115" s="151"/>
      <c r="VVD115" s="151"/>
      <c r="VVE115" s="151"/>
      <c r="VVF115" s="151"/>
      <c r="VVG115" s="151"/>
      <c r="VVH115" s="151"/>
      <c r="VVI115" s="151"/>
      <c r="VVJ115" s="151"/>
      <c r="VVK115" s="151"/>
      <c r="VVL115" s="151"/>
      <c r="VVM115" s="151"/>
      <c r="VVN115" s="151"/>
      <c r="VVO115" s="151"/>
      <c r="VVP115" s="151"/>
      <c r="VVQ115" s="151"/>
      <c r="VVR115" s="151"/>
      <c r="VVS115" s="151"/>
      <c r="VVT115" s="151"/>
      <c r="VVU115" s="151"/>
      <c r="VVV115" s="151"/>
      <c r="VVW115" s="151"/>
      <c r="VVX115" s="151"/>
      <c r="VVY115" s="151"/>
      <c r="VVZ115" s="151"/>
      <c r="VWA115" s="151"/>
      <c r="VWB115" s="151"/>
      <c r="VWC115" s="151"/>
      <c r="VWD115" s="151"/>
      <c r="VWE115" s="151"/>
      <c r="VWF115" s="151"/>
      <c r="VWG115" s="151"/>
      <c r="VWH115" s="151"/>
      <c r="VWI115" s="151"/>
      <c r="VWJ115" s="151"/>
      <c r="VWK115" s="151"/>
      <c r="VWL115" s="151"/>
      <c r="VWM115" s="151"/>
      <c r="VWN115" s="151"/>
      <c r="VWO115" s="151"/>
      <c r="VWP115" s="151"/>
      <c r="VWQ115" s="151"/>
      <c r="VWR115" s="151"/>
      <c r="VWS115" s="151"/>
      <c r="VWT115" s="151"/>
      <c r="VWU115" s="151"/>
      <c r="VWV115" s="151"/>
      <c r="VWW115" s="151"/>
      <c r="VWX115" s="151"/>
      <c r="VWY115" s="151"/>
      <c r="VWZ115" s="151"/>
      <c r="VXA115" s="151"/>
      <c r="VXB115" s="151"/>
      <c r="VXC115" s="151"/>
      <c r="VXD115" s="151"/>
      <c r="VXE115" s="151"/>
      <c r="VXF115" s="151"/>
      <c r="VXG115" s="151"/>
      <c r="VXH115" s="151"/>
      <c r="VXI115" s="151"/>
      <c r="VXJ115" s="151"/>
      <c r="VXK115" s="151"/>
      <c r="VXL115" s="151"/>
      <c r="VXM115" s="151"/>
      <c r="VXN115" s="151"/>
      <c r="VXO115" s="151"/>
      <c r="VXP115" s="151"/>
      <c r="VXQ115" s="151"/>
      <c r="VXR115" s="151"/>
      <c r="VXS115" s="151"/>
      <c r="VXT115" s="151"/>
      <c r="VXU115" s="151"/>
      <c r="VXV115" s="151"/>
      <c r="VXW115" s="151"/>
      <c r="VXX115" s="151"/>
      <c r="VXY115" s="151"/>
      <c r="VXZ115" s="151"/>
      <c r="VYA115" s="151"/>
      <c r="VYB115" s="151"/>
      <c r="VYC115" s="151"/>
      <c r="VYD115" s="151"/>
      <c r="VYE115" s="151"/>
      <c r="VYF115" s="151"/>
      <c r="VYG115" s="151"/>
      <c r="VYH115" s="151"/>
      <c r="VYI115" s="151"/>
      <c r="VYJ115" s="151"/>
      <c r="VYK115" s="151"/>
      <c r="VYL115" s="151"/>
      <c r="VYM115" s="151"/>
      <c r="VYN115" s="151"/>
      <c r="VYO115" s="151"/>
      <c r="VYP115" s="151"/>
      <c r="VYQ115" s="151"/>
      <c r="VYR115" s="151"/>
      <c r="VYS115" s="151"/>
      <c r="VYT115" s="151"/>
      <c r="VYU115" s="151"/>
      <c r="VYV115" s="151"/>
      <c r="VYW115" s="151"/>
      <c r="VYX115" s="151"/>
      <c r="VYY115" s="151"/>
      <c r="VYZ115" s="151"/>
      <c r="VZA115" s="151"/>
      <c r="VZB115" s="151"/>
      <c r="VZC115" s="151"/>
      <c r="VZD115" s="151"/>
      <c r="VZE115" s="151"/>
      <c r="VZF115" s="151"/>
      <c r="VZG115" s="151"/>
      <c r="VZH115" s="151"/>
      <c r="VZI115" s="151"/>
      <c r="VZJ115" s="151"/>
      <c r="VZK115" s="151"/>
      <c r="VZL115" s="151"/>
      <c r="VZM115" s="151"/>
      <c r="VZN115" s="151"/>
      <c r="VZO115" s="151"/>
      <c r="VZP115" s="151"/>
      <c r="VZQ115" s="151"/>
      <c r="VZR115" s="151"/>
      <c r="VZS115" s="151"/>
      <c r="VZT115" s="151"/>
      <c r="VZU115" s="151"/>
      <c r="VZV115" s="151"/>
      <c r="VZW115" s="151"/>
      <c r="VZX115" s="151"/>
      <c r="VZY115" s="151"/>
      <c r="VZZ115" s="151"/>
      <c r="WAA115" s="151"/>
      <c r="WAB115" s="151"/>
      <c r="WAC115" s="151"/>
      <c r="WAD115" s="151"/>
      <c r="WAE115" s="151"/>
      <c r="WAF115" s="151"/>
      <c r="WAG115" s="151"/>
      <c r="WAH115" s="151"/>
      <c r="WAI115" s="151"/>
      <c r="WAJ115" s="151"/>
      <c r="WAK115" s="151"/>
      <c r="WAL115" s="151"/>
      <c r="WAM115" s="151"/>
      <c r="WAN115" s="151"/>
      <c r="WAO115" s="151"/>
      <c r="WAP115" s="151"/>
      <c r="WAQ115" s="151"/>
      <c r="WAR115" s="151"/>
      <c r="WAS115" s="151"/>
      <c r="WAT115" s="151"/>
      <c r="WAU115" s="151"/>
      <c r="WAV115" s="151"/>
      <c r="WAW115" s="151"/>
      <c r="WAX115" s="151"/>
      <c r="WAY115" s="151"/>
      <c r="WAZ115" s="151"/>
      <c r="WBA115" s="151"/>
      <c r="WBB115" s="151"/>
      <c r="WBC115" s="151"/>
      <c r="WBD115" s="151"/>
      <c r="WBE115" s="151"/>
      <c r="WBF115" s="151"/>
      <c r="WBG115" s="151"/>
      <c r="WBH115" s="151"/>
      <c r="WBI115" s="151"/>
      <c r="WBJ115" s="151"/>
      <c r="WBK115" s="151"/>
      <c r="WBL115" s="151"/>
      <c r="WBM115" s="151"/>
      <c r="WBN115" s="151"/>
      <c r="WBO115" s="151"/>
      <c r="WBP115" s="151"/>
      <c r="WBQ115" s="151"/>
      <c r="WBR115" s="151"/>
      <c r="WBS115" s="151"/>
      <c r="WBT115" s="151"/>
      <c r="WBU115" s="151"/>
      <c r="WBV115" s="151"/>
      <c r="WBW115" s="151"/>
      <c r="WBX115" s="151"/>
      <c r="WBY115" s="151"/>
      <c r="WBZ115" s="151"/>
      <c r="WCA115" s="151"/>
      <c r="WCB115" s="151"/>
      <c r="WCC115" s="151"/>
      <c r="WCD115" s="151"/>
      <c r="WCE115" s="151"/>
      <c r="WCF115" s="151"/>
      <c r="WCG115" s="151"/>
      <c r="WCH115" s="151"/>
      <c r="WCI115" s="151"/>
      <c r="WCJ115" s="151"/>
      <c r="WCK115" s="151"/>
      <c r="WCL115" s="151"/>
      <c r="WCM115" s="151"/>
      <c r="WCN115" s="151"/>
      <c r="WCO115" s="151"/>
      <c r="WCP115" s="151"/>
      <c r="WCQ115" s="151"/>
      <c r="WCR115" s="151"/>
      <c r="WCS115" s="151"/>
      <c r="WCT115" s="151"/>
      <c r="WCU115" s="151"/>
      <c r="WCV115" s="151"/>
      <c r="WCW115" s="151"/>
      <c r="WCX115" s="151"/>
      <c r="WCY115" s="151"/>
      <c r="WCZ115" s="151"/>
      <c r="WDA115" s="151"/>
      <c r="WDB115" s="151"/>
      <c r="WDC115" s="151"/>
      <c r="WDD115" s="151"/>
      <c r="WDE115" s="151"/>
      <c r="WDF115" s="151"/>
      <c r="WDG115" s="151"/>
      <c r="WDH115" s="151"/>
      <c r="WDI115" s="151"/>
      <c r="WDJ115" s="151"/>
      <c r="WDK115" s="151"/>
      <c r="WDL115" s="151"/>
      <c r="WDM115" s="151"/>
      <c r="WDN115" s="151"/>
      <c r="WDO115" s="151"/>
      <c r="WDP115" s="151"/>
      <c r="WDQ115" s="151"/>
      <c r="WDR115" s="151"/>
      <c r="WDS115" s="151"/>
      <c r="WDT115" s="151"/>
      <c r="WDU115" s="151"/>
      <c r="WDV115" s="151"/>
      <c r="WDW115" s="151"/>
      <c r="WDX115" s="151"/>
      <c r="WDY115" s="151"/>
      <c r="WDZ115" s="151"/>
      <c r="WEA115" s="151"/>
      <c r="WEB115" s="151"/>
      <c r="WEC115" s="151"/>
      <c r="WED115" s="151"/>
      <c r="WEE115" s="151"/>
      <c r="WEF115" s="151"/>
      <c r="WEG115" s="151"/>
      <c r="WEH115" s="151"/>
      <c r="WEI115" s="151"/>
      <c r="WEJ115" s="151"/>
      <c r="WEK115" s="151"/>
      <c r="WEL115" s="151"/>
      <c r="WEM115" s="151"/>
      <c r="WEN115" s="151"/>
      <c r="WEO115" s="151"/>
      <c r="WEP115" s="151"/>
      <c r="WEQ115" s="151"/>
      <c r="WER115" s="151"/>
      <c r="WES115" s="151"/>
      <c r="WET115" s="151"/>
      <c r="WEU115" s="151"/>
      <c r="WEV115" s="151"/>
      <c r="WEW115" s="151"/>
      <c r="WEX115" s="151"/>
      <c r="WEY115" s="151"/>
      <c r="WEZ115" s="151"/>
      <c r="WFA115" s="151"/>
      <c r="WFB115" s="151"/>
      <c r="WFC115" s="151"/>
      <c r="WFD115" s="151"/>
      <c r="WFE115" s="151"/>
      <c r="WFF115" s="151"/>
      <c r="WFG115" s="151"/>
      <c r="WFH115" s="151"/>
      <c r="WFI115" s="151"/>
      <c r="WFJ115" s="151"/>
      <c r="WFK115" s="151"/>
      <c r="WFL115" s="151"/>
      <c r="WFM115" s="151"/>
      <c r="WFN115" s="151"/>
      <c r="WFO115" s="151"/>
      <c r="WFP115" s="151"/>
      <c r="WFQ115" s="151"/>
      <c r="WFR115" s="151"/>
      <c r="WFS115" s="151"/>
      <c r="WFT115" s="151"/>
      <c r="WFU115" s="151"/>
      <c r="WFV115" s="151"/>
      <c r="WFW115" s="151"/>
      <c r="WFX115" s="151"/>
      <c r="WFY115" s="151"/>
      <c r="WFZ115" s="151"/>
      <c r="WGA115" s="151"/>
      <c r="WGB115" s="151"/>
      <c r="WGC115" s="151"/>
      <c r="WGD115" s="151"/>
      <c r="WGE115" s="151"/>
      <c r="WGF115" s="151"/>
      <c r="WGG115" s="151"/>
      <c r="WGH115" s="151"/>
      <c r="WGI115" s="151"/>
      <c r="WGJ115" s="151"/>
      <c r="WGK115" s="151"/>
      <c r="WGL115" s="151"/>
      <c r="WGM115" s="151"/>
      <c r="WGN115" s="151"/>
      <c r="WGO115" s="151"/>
      <c r="WGP115" s="151"/>
      <c r="WGQ115" s="151"/>
      <c r="WGR115" s="151"/>
      <c r="WGS115" s="151"/>
      <c r="WGT115" s="151"/>
      <c r="WGU115" s="151"/>
      <c r="WGV115" s="151"/>
      <c r="WGW115" s="151"/>
      <c r="WGX115" s="151"/>
      <c r="WGY115" s="151"/>
      <c r="WGZ115" s="151"/>
      <c r="WHA115" s="151"/>
      <c r="WHB115" s="151"/>
      <c r="WHC115" s="151"/>
      <c r="WHD115" s="151"/>
      <c r="WHE115" s="151"/>
      <c r="WHF115" s="151"/>
      <c r="WHG115" s="151"/>
      <c r="WHH115" s="151"/>
      <c r="WHI115" s="151"/>
      <c r="WHJ115" s="151"/>
      <c r="WHK115" s="151"/>
      <c r="WHL115" s="151"/>
      <c r="WHM115" s="151"/>
      <c r="WHN115" s="151"/>
      <c r="WHO115" s="151"/>
      <c r="WHP115" s="151"/>
      <c r="WHQ115" s="151"/>
      <c r="WHR115" s="151"/>
      <c r="WHS115" s="151"/>
      <c r="WHT115" s="151"/>
      <c r="WHU115" s="151"/>
      <c r="WHV115" s="151"/>
      <c r="WHW115" s="151"/>
      <c r="WHX115" s="151"/>
      <c r="WHY115" s="151"/>
      <c r="WHZ115" s="151"/>
      <c r="WIA115" s="151"/>
      <c r="WIB115" s="151"/>
      <c r="WIC115" s="151"/>
      <c r="WID115" s="151"/>
      <c r="WIE115" s="151"/>
      <c r="WIF115" s="151"/>
      <c r="WIG115" s="151"/>
      <c r="WIH115" s="151"/>
      <c r="WII115" s="151"/>
      <c r="WIJ115" s="151"/>
      <c r="WIK115" s="151"/>
      <c r="WIL115" s="151"/>
      <c r="WIM115" s="151"/>
      <c r="WIN115" s="151"/>
      <c r="WIO115" s="151"/>
      <c r="WIP115" s="151"/>
      <c r="WIQ115" s="151"/>
      <c r="WIR115" s="151"/>
      <c r="WIS115" s="151"/>
      <c r="WIT115" s="151"/>
      <c r="WIU115" s="151"/>
      <c r="WIV115" s="151"/>
      <c r="WIW115" s="151"/>
      <c r="WIX115" s="151"/>
      <c r="WIY115" s="151"/>
      <c r="WIZ115" s="151"/>
      <c r="WJA115" s="151"/>
      <c r="WJB115" s="151"/>
      <c r="WJC115" s="151"/>
      <c r="WJD115" s="151"/>
      <c r="WJE115" s="151"/>
      <c r="WJF115" s="151"/>
      <c r="WJG115" s="151"/>
      <c r="WJH115" s="151"/>
      <c r="WJI115" s="151"/>
      <c r="WJJ115" s="151"/>
      <c r="WJK115" s="151"/>
      <c r="WJL115" s="151"/>
      <c r="WJM115" s="151"/>
      <c r="WJN115" s="151"/>
      <c r="WJO115" s="151"/>
      <c r="WJP115" s="151"/>
      <c r="WJQ115" s="151"/>
      <c r="WJR115" s="151"/>
      <c r="WJS115" s="151"/>
      <c r="WJT115" s="151"/>
      <c r="WJU115" s="151"/>
      <c r="WJV115" s="151"/>
      <c r="WJW115" s="151"/>
      <c r="WJX115" s="151"/>
      <c r="WJY115" s="151"/>
      <c r="WJZ115" s="151"/>
      <c r="WKA115" s="151"/>
      <c r="WKB115" s="151"/>
      <c r="WKC115" s="151"/>
      <c r="WKD115" s="151"/>
      <c r="WKE115" s="151"/>
      <c r="WKF115" s="151"/>
      <c r="WKG115" s="151"/>
      <c r="WKH115" s="151"/>
      <c r="WKI115" s="151"/>
      <c r="WKJ115" s="151"/>
      <c r="WKK115" s="151"/>
      <c r="WKL115" s="151"/>
      <c r="WKM115" s="151"/>
      <c r="WKN115" s="151"/>
      <c r="WKO115" s="151"/>
      <c r="WKP115" s="151"/>
      <c r="WKQ115" s="151"/>
      <c r="WKR115" s="151"/>
      <c r="WKS115" s="151"/>
      <c r="WKT115" s="151"/>
      <c r="WKU115" s="151"/>
      <c r="WKV115" s="151"/>
      <c r="WKW115" s="151"/>
      <c r="WKX115" s="151"/>
      <c r="WKY115" s="151"/>
      <c r="WKZ115" s="151"/>
      <c r="WLA115" s="151"/>
      <c r="WLB115" s="151"/>
      <c r="WLC115" s="151"/>
      <c r="WLD115" s="151"/>
      <c r="WLE115" s="151"/>
      <c r="WLF115" s="151"/>
      <c r="WLG115" s="151"/>
      <c r="WLH115" s="151"/>
      <c r="WLI115" s="151"/>
      <c r="WLJ115" s="151"/>
      <c r="WLK115" s="151"/>
      <c r="WLL115" s="151"/>
      <c r="WLM115" s="151"/>
      <c r="WLN115" s="151"/>
      <c r="WLO115" s="151"/>
      <c r="WLP115" s="151"/>
      <c r="WLQ115" s="151"/>
      <c r="WLR115" s="151"/>
      <c r="WLS115" s="151"/>
      <c r="WLT115" s="151"/>
      <c r="WLU115" s="151"/>
      <c r="WLV115" s="151"/>
      <c r="WLW115" s="151"/>
      <c r="WLX115" s="151"/>
      <c r="WLY115" s="151"/>
      <c r="WLZ115" s="151"/>
      <c r="WMA115" s="151"/>
      <c r="WMB115" s="151"/>
      <c r="WMC115" s="151"/>
      <c r="WMD115" s="151"/>
      <c r="WME115" s="151"/>
      <c r="WMF115" s="151"/>
      <c r="WMG115" s="151"/>
      <c r="WMH115" s="151"/>
      <c r="WMI115" s="151"/>
      <c r="WMJ115" s="151"/>
      <c r="WMK115" s="151"/>
      <c r="WML115" s="151"/>
      <c r="WMM115" s="151"/>
      <c r="WMN115" s="151"/>
      <c r="WMO115" s="151"/>
      <c r="WMP115" s="151"/>
      <c r="WMQ115" s="151"/>
      <c r="WMR115" s="151"/>
      <c r="WMS115" s="151"/>
      <c r="WMT115" s="151"/>
      <c r="WMU115" s="151"/>
      <c r="WMV115" s="151"/>
      <c r="WMW115" s="151"/>
      <c r="WMX115" s="151"/>
      <c r="WMY115" s="151"/>
      <c r="WMZ115" s="151"/>
      <c r="WNA115" s="151"/>
      <c r="WNB115" s="151"/>
      <c r="WNC115" s="151"/>
      <c r="WND115" s="151"/>
      <c r="WNE115" s="151"/>
      <c r="WNF115" s="151"/>
      <c r="WNG115" s="151"/>
      <c r="WNH115" s="151"/>
      <c r="WNI115" s="151"/>
      <c r="WNJ115" s="151"/>
      <c r="WNK115" s="151"/>
      <c r="WNL115" s="151"/>
      <c r="WNM115" s="151"/>
      <c r="WNN115" s="151"/>
      <c r="WNO115" s="151"/>
      <c r="WNP115" s="151"/>
      <c r="WNQ115" s="151"/>
      <c r="WNR115" s="151"/>
      <c r="WNS115" s="151"/>
      <c r="WNT115" s="151"/>
      <c r="WNU115" s="151"/>
      <c r="WNV115" s="151"/>
      <c r="WNW115" s="151"/>
      <c r="WNX115" s="151"/>
      <c r="WNY115" s="151"/>
      <c r="WNZ115" s="151"/>
      <c r="WOA115" s="151"/>
      <c r="WOB115" s="151"/>
      <c r="WOC115" s="151"/>
      <c r="WOD115" s="151"/>
      <c r="WOE115" s="151"/>
      <c r="WOF115" s="151"/>
      <c r="WOG115" s="151"/>
      <c r="WOH115" s="151"/>
      <c r="WOI115" s="151"/>
      <c r="WOJ115" s="151"/>
      <c r="WOK115" s="151"/>
      <c r="WOL115" s="151"/>
      <c r="WOM115" s="151"/>
      <c r="WON115" s="151"/>
      <c r="WOO115" s="151"/>
      <c r="WOP115" s="151"/>
      <c r="WOQ115" s="151"/>
      <c r="WOR115" s="151"/>
      <c r="WOS115" s="151"/>
      <c r="WOT115" s="151"/>
      <c r="WOU115" s="151"/>
      <c r="WOV115" s="151"/>
      <c r="WOW115" s="151"/>
      <c r="WOX115" s="151"/>
      <c r="WOY115" s="151"/>
      <c r="WOZ115" s="151"/>
      <c r="WPA115" s="151"/>
      <c r="WPB115" s="151"/>
      <c r="WPC115" s="151"/>
      <c r="WPD115" s="151"/>
      <c r="WPE115" s="151"/>
      <c r="WPF115" s="151"/>
      <c r="WPG115" s="151"/>
      <c r="WPH115" s="151"/>
      <c r="WPI115" s="151"/>
      <c r="WPJ115" s="151"/>
      <c r="WPK115" s="151"/>
      <c r="WPL115" s="151"/>
      <c r="WPM115" s="151"/>
      <c r="WPN115" s="151"/>
      <c r="WPO115" s="151"/>
      <c r="WPP115" s="151"/>
      <c r="WPQ115" s="151"/>
      <c r="WPR115" s="151"/>
      <c r="WPS115" s="151"/>
      <c r="WPT115" s="151"/>
      <c r="WPU115" s="151"/>
      <c r="WPV115" s="151"/>
      <c r="WPW115" s="151"/>
      <c r="WPX115" s="151"/>
      <c r="WPY115" s="151"/>
      <c r="WPZ115" s="151"/>
      <c r="WQA115" s="151"/>
      <c r="WQB115" s="151"/>
      <c r="WQC115" s="151"/>
      <c r="WQD115" s="151"/>
      <c r="WQE115" s="151"/>
      <c r="WQF115" s="151"/>
      <c r="WQG115" s="151"/>
      <c r="WQH115" s="151"/>
      <c r="WQI115" s="151"/>
      <c r="WQJ115" s="151"/>
      <c r="WQK115" s="151"/>
      <c r="WQL115" s="151"/>
      <c r="WQM115" s="151"/>
      <c r="WQN115" s="151"/>
      <c r="WQO115" s="151"/>
      <c r="WQP115" s="151"/>
      <c r="WQQ115" s="151"/>
      <c r="WQR115" s="151"/>
      <c r="WQS115" s="151"/>
      <c r="WQT115" s="151"/>
      <c r="WQU115" s="151"/>
      <c r="WQV115" s="151"/>
      <c r="WQW115" s="151"/>
      <c r="WQX115" s="151"/>
      <c r="WQY115" s="151"/>
      <c r="WQZ115" s="151"/>
      <c r="WRA115" s="151"/>
      <c r="WRB115" s="151"/>
      <c r="WRC115" s="151"/>
      <c r="WRD115" s="151"/>
      <c r="WRE115" s="151"/>
      <c r="WRF115" s="151"/>
      <c r="WRG115" s="151"/>
      <c r="WRH115" s="151"/>
      <c r="WRI115" s="151"/>
      <c r="WRJ115" s="151"/>
      <c r="WRK115" s="151"/>
      <c r="WRL115" s="151"/>
      <c r="WRM115" s="151"/>
      <c r="WRN115" s="151"/>
      <c r="WRO115" s="151"/>
      <c r="WRP115" s="151"/>
      <c r="WRQ115" s="151"/>
      <c r="WRR115" s="151"/>
      <c r="WRS115" s="151"/>
      <c r="WRT115" s="151"/>
      <c r="WRU115" s="151"/>
      <c r="WRV115" s="151"/>
      <c r="WRW115" s="151"/>
      <c r="WRX115" s="151"/>
      <c r="WRY115" s="151"/>
      <c r="WRZ115" s="151"/>
      <c r="WSA115" s="151"/>
      <c r="WSB115" s="151"/>
      <c r="WSC115" s="151"/>
      <c r="WSD115" s="151"/>
      <c r="WSE115" s="151"/>
      <c r="WSF115" s="151"/>
      <c r="WSG115" s="151"/>
      <c r="WSH115" s="151"/>
      <c r="WSI115" s="151"/>
      <c r="WSJ115" s="151"/>
      <c r="WSK115" s="151"/>
      <c r="WSL115" s="151"/>
      <c r="WSM115" s="151"/>
      <c r="WSN115" s="151"/>
      <c r="WSO115" s="151"/>
      <c r="WSP115" s="151"/>
      <c r="WSQ115" s="151"/>
      <c r="WSR115" s="151"/>
      <c r="WSS115" s="151"/>
      <c r="WST115" s="151"/>
      <c r="WSU115" s="151"/>
      <c r="WSV115" s="151"/>
      <c r="WSW115" s="151"/>
      <c r="WSX115" s="151"/>
      <c r="WSY115" s="151"/>
      <c r="WSZ115" s="151"/>
      <c r="WTA115" s="151"/>
      <c r="WTB115" s="151"/>
      <c r="WTC115" s="151"/>
      <c r="WTD115" s="151"/>
      <c r="WTE115" s="151"/>
      <c r="WTF115" s="151"/>
      <c r="WTG115" s="151"/>
      <c r="WTH115" s="151"/>
      <c r="WTI115" s="151"/>
      <c r="WTJ115" s="151"/>
      <c r="WTK115" s="151"/>
      <c r="WTL115" s="151"/>
      <c r="WTM115" s="151"/>
      <c r="WTN115" s="151"/>
      <c r="WTO115" s="151"/>
      <c r="WTP115" s="151"/>
      <c r="WTQ115" s="151"/>
      <c r="WTR115" s="151"/>
      <c r="WTS115" s="151"/>
      <c r="WTT115" s="151"/>
      <c r="WTU115" s="151"/>
      <c r="WTV115" s="151"/>
      <c r="WTW115" s="151"/>
      <c r="WTX115" s="151"/>
      <c r="WTY115" s="151"/>
      <c r="WTZ115" s="151"/>
      <c r="WUA115" s="151"/>
      <c r="WUB115" s="151"/>
      <c r="WUC115" s="151"/>
      <c r="WUD115" s="151"/>
      <c r="WUE115" s="151"/>
      <c r="WUF115" s="151"/>
      <c r="WUG115" s="151"/>
      <c r="WUH115" s="151"/>
      <c r="WUI115" s="151"/>
      <c r="WUJ115" s="151"/>
      <c r="WUK115" s="151"/>
      <c r="WUL115" s="151"/>
      <c r="WUM115" s="151"/>
      <c r="WUN115" s="151"/>
      <c r="WUO115" s="151"/>
      <c r="WUP115" s="151"/>
      <c r="WUQ115" s="151"/>
      <c r="WUR115" s="151"/>
      <c r="WUS115" s="151"/>
      <c r="WUT115" s="151"/>
      <c r="WUU115" s="151"/>
      <c r="WUV115" s="151"/>
      <c r="WUW115" s="151"/>
      <c r="WUX115" s="151"/>
      <c r="WUY115" s="151"/>
      <c r="WUZ115" s="151"/>
      <c r="WVA115" s="151"/>
      <c r="WVB115" s="151"/>
      <c r="WVC115" s="151"/>
      <c r="WVD115" s="151"/>
      <c r="WVE115" s="151"/>
      <c r="WVF115" s="151"/>
      <c r="WVG115" s="151"/>
      <c r="WVH115" s="151"/>
      <c r="WVI115" s="151"/>
      <c r="WVJ115" s="151"/>
      <c r="WVK115" s="151"/>
      <c r="WVL115" s="151"/>
      <c r="WVM115" s="151"/>
      <c r="WVN115" s="151"/>
      <c r="WVO115" s="151"/>
      <c r="WVP115" s="151"/>
      <c r="WVQ115" s="151"/>
      <c r="WVR115" s="151"/>
      <c r="WVS115" s="151"/>
      <c r="WVT115" s="151"/>
      <c r="WVU115" s="151"/>
      <c r="WVV115" s="151"/>
      <c r="WVW115" s="151"/>
      <c r="WVX115" s="151"/>
      <c r="WVY115" s="151"/>
      <c r="WVZ115" s="151"/>
      <c r="WWA115" s="151"/>
      <c r="WWB115" s="151"/>
      <c r="WWC115" s="151"/>
      <c r="WWD115" s="151"/>
      <c r="WWE115" s="151"/>
      <c r="WWF115" s="151"/>
      <c r="WWG115" s="151"/>
      <c r="WWH115" s="151"/>
      <c r="WWI115" s="151"/>
      <c r="WWJ115" s="151"/>
      <c r="WWK115" s="151"/>
      <c r="WWL115" s="151"/>
      <c r="WWM115" s="151"/>
      <c r="WWN115" s="151"/>
      <c r="WWO115" s="151"/>
      <c r="WWP115" s="151"/>
      <c r="WWQ115" s="151"/>
      <c r="WWR115" s="151"/>
      <c r="WWS115" s="151"/>
      <c r="WWT115" s="151"/>
      <c r="WWU115" s="151"/>
      <c r="WWV115" s="151"/>
      <c r="WWW115" s="151"/>
      <c r="WWX115" s="151"/>
      <c r="WWY115" s="151"/>
      <c r="WWZ115" s="151"/>
      <c r="WXA115" s="151"/>
      <c r="WXB115" s="151"/>
      <c r="WXC115" s="151"/>
      <c r="WXD115" s="151"/>
      <c r="WXE115" s="151"/>
      <c r="WXF115" s="151"/>
      <c r="WXG115" s="151"/>
      <c r="WXH115" s="151"/>
      <c r="WXI115" s="151"/>
      <c r="WXJ115" s="151"/>
      <c r="WXK115" s="151"/>
      <c r="WXL115" s="151"/>
      <c r="WXM115" s="151"/>
      <c r="WXN115" s="151"/>
      <c r="WXO115" s="151"/>
      <c r="WXP115" s="151"/>
      <c r="WXQ115" s="151"/>
      <c r="WXR115" s="151"/>
      <c r="WXS115" s="151"/>
      <c r="WXT115" s="151"/>
      <c r="WXU115" s="151"/>
      <c r="WXV115" s="151"/>
      <c r="WXW115" s="151"/>
      <c r="WXX115" s="151"/>
      <c r="WXY115" s="151"/>
      <c r="WXZ115" s="151"/>
      <c r="WYA115" s="151"/>
      <c r="WYB115" s="151"/>
      <c r="WYC115" s="151"/>
      <c r="WYD115" s="151"/>
      <c r="WYE115" s="151"/>
      <c r="WYF115" s="151"/>
      <c r="WYG115" s="151"/>
      <c r="WYH115" s="151"/>
      <c r="WYI115" s="151"/>
      <c r="WYJ115" s="151"/>
      <c r="WYK115" s="151"/>
      <c r="WYL115" s="151"/>
      <c r="WYM115" s="151"/>
      <c r="WYN115" s="151"/>
      <c r="WYO115" s="151"/>
      <c r="WYP115" s="151"/>
      <c r="WYQ115" s="151"/>
      <c r="WYR115" s="151"/>
      <c r="WYS115" s="151"/>
      <c r="WYT115" s="151"/>
      <c r="WYU115" s="151"/>
      <c r="WYV115" s="151"/>
      <c r="WYW115" s="151"/>
      <c r="WYX115" s="151"/>
      <c r="WYY115" s="151"/>
      <c r="WYZ115" s="151"/>
      <c r="WZA115" s="151"/>
      <c r="WZB115" s="151"/>
      <c r="WZC115" s="151"/>
      <c r="WZD115" s="151"/>
      <c r="WZE115" s="151"/>
      <c r="WZF115" s="151"/>
      <c r="WZG115" s="151"/>
      <c r="WZH115" s="151"/>
      <c r="WZI115" s="151"/>
      <c r="WZJ115" s="151"/>
      <c r="WZK115" s="151"/>
      <c r="WZL115" s="151"/>
      <c r="WZM115" s="151"/>
      <c r="WZN115" s="151"/>
      <c r="WZO115" s="151"/>
      <c r="WZP115" s="151"/>
      <c r="WZQ115" s="151"/>
      <c r="WZR115" s="151"/>
      <c r="WZS115" s="151"/>
      <c r="WZT115" s="151"/>
      <c r="WZU115" s="151"/>
      <c r="WZV115" s="151"/>
      <c r="WZW115" s="151"/>
      <c r="WZX115" s="151"/>
      <c r="WZY115" s="151"/>
      <c r="WZZ115" s="151"/>
      <c r="XAA115" s="151"/>
      <c r="XAB115" s="151"/>
      <c r="XAC115" s="151"/>
      <c r="XAD115" s="151"/>
      <c r="XAE115" s="151"/>
      <c r="XAF115" s="151"/>
      <c r="XAG115" s="151"/>
      <c r="XAH115" s="151"/>
      <c r="XAI115" s="151"/>
      <c r="XAJ115" s="151"/>
      <c r="XAK115" s="151"/>
      <c r="XAL115" s="151"/>
      <c r="XAM115" s="151"/>
      <c r="XAN115" s="151"/>
      <c r="XAO115" s="151"/>
      <c r="XAP115" s="151"/>
      <c r="XAQ115" s="151"/>
      <c r="XAR115" s="151"/>
      <c r="XAS115" s="151"/>
      <c r="XAT115" s="151"/>
      <c r="XAU115" s="151"/>
      <c r="XAV115" s="151"/>
      <c r="XAW115" s="151"/>
      <c r="XAX115" s="151"/>
      <c r="XAY115" s="151"/>
      <c r="XAZ115" s="151"/>
      <c r="XBA115" s="151"/>
      <c r="XBB115" s="151"/>
      <c r="XBC115" s="151"/>
      <c r="XBD115" s="151"/>
      <c r="XBE115" s="151"/>
      <c r="XBF115" s="151"/>
      <c r="XBG115" s="151"/>
      <c r="XBH115" s="151"/>
      <c r="XBI115" s="151"/>
      <c r="XBJ115" s="151"/>
      <c r="XBK115" s="151"/>
      <c r="XBL115" s="151"/>
      <c r="XBM115" s="151"/>
      <c r="XBN115" s="151"/>
      <c r="XBO115" s="151"/>
      <c r="XBP115" s="151"/>
      <c r="XBQ115" s="151"/>
      <c r="XBR115" s="151"/>
      <c r="XBS115" s="151"/>
      <c r="XBT115" s="151"/>
      <c r="XBU115" s="151"/>
      <c r="XBV115" s="151"/>
      <c r="XBW115" s="151"/>
      <c r="XBX115" s="151"/>
      <c r="XBY115" s="151"/>
      <c r="XBZ115" s="151"/>
      <c r="XCA115" s="151"/>
      <c r="XCB115" s="151"/>
      <c r="XCC115" s="151"/>
      <c r="XCD115" s="151"/>
      <c r="XCE115" s="151"/>
      <c r="XCF115" s="151"/>
      <c r="XCG115" s="151"/>
      <c r="XCH115" s="151"/>
      <c r="XCI115" s="151"/>
      <c r="XCJ115" s="151"/>
      <c r="XCK115" s="151"/>
      <c r="XCL115" s="151"/>
      <c r="XCM115" s="151"/>
      <c r="XCN115" s="151"/>
      <c r="XCO115" s="151"/>
      <c r="XCP115" s="151"/>
      <c r="XCQ115" s="151"/>
      <c r="XCR115" s="151"/>
      <c r="XCS115" s="151"/>
      <c r="XCT115" s="151"/>
      <c r="XCU115" s="151"/>
      <c r="XCV115" s="151"/>
      <c r="XCW115" s="151"/>
      <c r="XCX115" s="151"/>
      <c r="XCY115" s="151"/>
      <c r="XCZ115" s="151"/>
      <c r="XDA115" s="151"/>
      <c r="XDB115" s="151"/>
      <c r="XDC115" s="151"/>
      <c r="XDD115" s="151"/>
      <c r="XDE115" s="151"/>
      <c r="XDF115" s="151"/>
      <c r="XDG115" s="151"/>
      <c r="XDH115" s="151"/>
      <c r="XDI115" s="151"/>
      <c r="XDJ115" s="151"/>
      <c r="XDK115" s="151"/>
      <c r="XDL115" s="151"/>
      <c r="XDM115" s="151"/>
      <c r="XDN115" s="151"/>
      <c r="XDO115" s="151"/>
      <c r="XDP115" s="151"/>
      <c r="XDQ115" s="151"/>
      <c r="XDR115" s="151"/>
      <c r="XDS115" s="151"/>
      <c r="XDT115" s="151"/>
      <c r="XDU115" s="151"/>
      <c r="XDV115" s="151"/>
      <c r="XDW115" s="151"/>
      <c r="XDX115" s="151"/>
      <c r="XDY115" s="151"/>
      <c r="XDZ115" s="151"/>
      <c r="XEA115" s="151"/>
      <c r="XEB115" s="151"/>
      <c r="XEC115" s="151"/>
      <c r="XED115" s="151"/>
      <c r="XEE115" s="151"/>
      <c r="XEF115" s="151"/>
      <c r="XEG115" s="151"/>
      <c r="XEH115" s="151"/>
      <c r="XEI115" s="151"/>
      <c r="XEJ115" s="151"/>
      <c r="XEK115" s="151"/>
      <c r="XEL115" s="151"/>
      <c r="XEM115" s="151"/>
      <c r="XEN115" s="151"/>
      <c r="XEO115" s="151"/>
      <c r="XEP115" s="151"/>
      <c r="XEQ115" s="151"/>
      <c r="XER115" s="151"/>
      <c r="XES115" s="151"/>
      <c r="XET115" s="151"/>
      <c r="XEU115" s="151"/>
      <c r="XEV115" s="151"/>
      <c r="XEW115" s="151"/>
      <c r="XEX115" s="151"/>
      <c r="XEY115" s="151"/>
      <c r="XEZ115" s="151"/>
      <c r="XFA115" s="151"/>
      <c r="XFB115" s="151"/>
      <c r="XFC115" s="151"/>
      <c r="XFD115" s="151"/>
    </row>
    <row r="116" spans="1:16384" s="216" customFormat="1">
      <c r="A116" s="215"/>
      <c r="B116" s="162" t="s">
        <v>166</v>
      </c>
      <c r="C116" s="137" t="s">
        <v>167</v>
      </c>
      <c r="D116" s="163">
        <v>78</v>
      </c>
      <c r="E116" s="163" t="s">
        <v>161</v>
      </c>
      <c r="F116" s="163">
        <v>1</v>
      </c>
      <c r="G116" s="163">
        <v>180</v>
      </c>
      <c r="H116" s="163">
        <v>8</v>
      </c>
      <c r="I116" s="163">
        <f t="shared" si="36"/>
        <v>1440</v>
      </c>
      <c r="J116" s="170" t="e">
        <f>'Offroad Tiers LF'!#REF!</f>
        <v>#REF!</v>
      </c>
      <c r="K116" s="163">
        <v>480</v>
      </c>
      <c r="L116" s="139" t="e">
        <f>IF($D116&lt;11,'Offroad Tiers EF'!$Z$5*$D116*$J116,IF($D116&lt;25,'Offroad Tiers EF'!$Z$6*$D116*$J116,IF($D116&lt;50,'Offroad Tiers EF'!$Z$7*$D116*$J116,IF($D116&lt;75,'Offroad Tiers EF'!$Z$8*$D116*$J116,IF($D116&lt;100,'Offroad Tiers EF'!$Z$9*$D116*$J116,IF($D116&lt;175,'Offroad Tiers EF'!$Z$10*$D116*$J116,IF($D116&lt;300,'Offroad Tiers EF'!$Z$11*$D116*$J116,IF($D116&lt;600,'Offroad Tiers EF'!$Z$12*$D116*$J116,"!"))))))))</f>
        <v>#REF!</v>
      </c>
      <c r="M116" s="164">
        <f>'[7]Offroad SCAB EF'!E207</f>
        <v>0.22615768281738935</v>
      </c>
      <c r="N116" s="139" t="e">
        <f>IF($D116&lt;11,'Offroad Tiers EF'!$AD$5*$D116*$J116,IF($D116&lt;25,'Offroad Tiers EF'!$AD$6*$D116*$J116,IF($D116&lt;50,'Offroad Tiers EF'!$AD$7*$D116*$J116,IF($D116&lt;75,'Offroad Tiers EF'!$AD$8*$D116*$J116,IF($D116&lt;100,'Offroad Tiers EF'!$AD$9*$D116*$J116,IF($D116&lt;175,'Offroad Tiers EF'!$AD$10*$D116*$J116,IF($D116&lt;300,'Offroad Tiers EF'!$AD$11*$D116*$J116,IF($D116&lt;600,'Offroad Tiers EF'!$AD$12*$D116*$J116,"!"))))))))</f>
        <v>#REF!</v>
      </c>
      <c r="O116" s="165" t="e">
        <f>IF($D116&lt;11,'Offroad Tiers EF'!$AB$5*$D116*$J116,IF($D116&lt;25,'Offroad Tiers EF'!$AB$6*$D116*$J116,IF($D116&lt;50,'Offroad Tiers EF'!$AB$7*$D116*$J116,IF($D116&lt;75,'Offroad Tiers EF'!$AB$8*$D116*$J116,IF($D116&lt;100,'Offroad Tiers EF'!$AB$9*$D116*$J116,IF($D116&lt;175,'Offroad Tiers EF'!$AB$10*$D116*$J116,IF($D116&lt;300,'Offroad Tiers EF'!$AB$11*$D116*$J116,IF($D116&lt;600,'Offroad Tiers EF'!$AB$12*$D116*$J116,"!"))))))))</f>
        <v>#REF!</v>
      </c>
      <c r="P116" s="166">
        <v>58.913511414283953</v>
      </c>
      <c r="Q116" s="164"/>
      <c r="R116" s="166"/>
      <c r="S116" s="167"/>
      <c r="T116" s="169"/>
      <c r="U116" s="169" t="e">
        <f t="shared" si="38"/>
        <v>#REF!</v>
      </c>
      <c r="V116" s="164" t="e">
        <f t="shared" si="40"/>
        <v>#REF!</v>
      </c>
      <c r="W116" s="166" t="e">
        <f t="shared" si="40"/>
        <v>#REF!</v>
      </c>
      <c r="X116" s="169" t="e">
        <f t="shared" si="39"/>
        <v>#REF!</v>
      </c>
      <c r="Y116" s="164">
        <f t="shared" si="39"/>
        <v>0.16283353162852032</v>
      </c>
      <c r="Z116" s="164" t="e">
        <f t="shared" si="39"/>
        <v>#REF!</v>
      </c>
      <c r="AA116" s="164" t="e">
        <f t="shared" si="39"/>
        <v>#REF!</v>
      </c>
      <c r="AB116" s="166">
        <f t="shared" si="39"/>
        <v>42.417728218284445</v>
      </c>
      <c r="AC116" s="164"/>
      <c r="AD116" s="166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1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1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  <c r="HQ116" s="151"/>
      <c r="HR116" s="151"/>
      <c r="HS116" s="151"/>
      <c r="HT116" s="151"/>
      <c r="HU116" s="151"/>
      <c r="HV116" s="151"/>
      <c r="HW116" s="151"/>
      <c r="HX116" s="151"/>
      <c r="HY116" s="151"/>
      <c r="HZ116" s="151"/>
      <c r="IA116" s="151"/>
      <c r="IB116" s="151"/>
      <c r="IC116" s="151"/>
      <c r="ID116" s="151"/>
      <c r="IE116" s="151"/>
      <c r="IF116" s="151"/>
      <c r="IG116" s="151"/>
      <c r="IH116" s="151"/>
      <c r="II116" s="151"/>
      <c r="IJ116" s="151"/>
      <c r="IK116" s="151"/>
      <c r="IL116" s="151"/>
      <c r="IM116" s="151"/>
      <c r="IN116" s="151"/>
      <c r="IO116" s="151"/>
      <c r="IP116" s="151"/>
      <c r="IQ116" s="151"/>
      <c r="IR116" s="151"/>
      <c r="IS116" s="151"/>
      <c r="IT116" s="151"/>
      <c r="IU116" s="151"/>
      <c r="IV116" s="151"/>
      <c r="IW116" s="151"/>
      <c r="IX116" s="151"/>
      <c r="IY116" s="151"/>
      <c r="IZ116" s="151"/>
      <c r="JA116" s="151"/>
      <c r="JB116" s="151"/>
      <c r="JC116" s="151"/>
      <c r="JD116" s="151"/>
      <c r="JE116" s="151"/>
      <c r="JF116" s="151"/>
      <c r="JG116" s="151"/>
      <c r="JH116" s="151"/>
      <c r="JI116" s="151"/>
      <c r="JJ116" s="151"/>
      <c r="JK116" s="151"/>
      <c r="JL116" s="151"/>
      <c r="JM116" s="151"/>
      <c r="JN116" s="151"/>
      <c r="JO116" s="151"/>
      <c r="JP116" s="151"/>
      <c r="JQ116" s="151"/>
      <c r="JR116" s="151"/>
      <c r="JS116" s="151"/>
      <c r="JT116" s="151"/>
      <c r="JU116" s="151"/>
      <c r="JV116" s="151"/>
      <c r="JW116" s="151"/>
      <c r="JX116" s="151"/>
      <c r="JY116" s="151"/>
      <c r="JZ116" s="151"/>
      <c r="KA116" s="151"/>
      <c r="KB116" s="151"/>
      <c r="KC116" s="151"/>
      <c r="KD116" s="151"/>
      <c r="KE116" s="151"/>
      <c r="KF116" s="151"/>
      <c r="KG116" s="151"/>
      <c r="KH116" s="151"/>
      <c r="KI116" s="151"/>
      <c r="KJ116" s="151"/>
      <c r="KK116" s="151"/>
      <c r="KL116" s="151"/>
      <c r="KM116" s="151"/>
      <c r="KN116" s="151"/>
      <c r="KO116" s="151"/>
      <c r="KP116" s="151"/>
      <c r="KQ116" s="151"/>
      <c r="KR116" s="151"/>
      <c r="KS116" s="151"/>
      <c r="KT116" s="151"/>
      <c r="KU116" s="151"/>
      <c r="KV116" s="151"/>
      <c r="KW116" s="151"/>
      <c r="KX116" s="151"/>
      <c r="KY116" s="151"/>
      <c r="KZ116" s="151"/>
      <c r="LA116" s="151"/>
      <c r="LB116" s="151"/>
      <c r="LC116" s="151"/>
      <c r="LD116" s="151"/>
      <c r="LE116" s="151"/>
      <c r="LF116" s="151"/>
      <c r="LG116" s="151"/>
      <c r="LH116" s="151"/>
      <c r="LI116" s="151"/>
      <c r="LJ116" s="151"/>
      <c r="LK116" s="151"/>
      <c r="LL116" s="151"/>
      <c r="LM116" s="151"/>
      <c r="LN116" s="151"/>
      <c r="LO116" s="151"/>
      <c r="LP116" s="151"/>
      <c r="LQ116" s="151"/>
      <c r="LR116" s="151"/>
      <c r="LS116" s="151"/>
      <c r="LT116" s="151"/>
      <c r="LU116" s="151"/>
      <c r="LV116" s="151"/>
      <c r="LW116" s="151"/>
      <c r="LX116" s="151"/>
      <c r="LY116" s="151"/>
      <c r="LZ116" s="151"/>
      <c r="MA116" s="151"/>
      <c r="MB116" s="151"/>
      <c r="MC116" s="151"/>
      <c r="MD116" s="151"/>
      <c r="ME116" s="151"/>
      <c r="MF116" s="151"/>
      <c r="MG116" s="151"/>
      <c r="MH116" s="151"/>
      <c r="MI116" s="151"/>
      <c r="MJ116" s="151"/>
      <c r="MK116" s="151"/>
      <c r="ML116" s="151"/>
      <c r="MM116" s="151"/>
      <c r="MN116" s="151"/>
      <c r="MO116" s="151"/>
      <c r="MP116" s="151"/>
      <c r="MQ116" s="151"/>
      <c r="MR116" s="151"/>
      <c r="MS116" s="151"/>
      <c r="MT116" s="151"/>
      <c r="MU116" s="151"/>
      <c r="MV116" s="151"/>
      <c r="MW116" s="151"/>
      <c r="MX116" s="151"/>
      <c r="MY116" s="151"/>
      <c r="MZ116" s="151"/>
      <c r="NA116" s="151"/>
      <c r="NB116" s="151"/>
      <c r="NC116" s="151"/>
      <c r="ND116" s="151"/>
      <c r="NE116" s="151"/>
      <c r="NF116" s="151"/>
      <c r="NG116" s="151"/>
      <c r="NH116" s="151"/>
      <c r="NI116" s="151"/>
      <c r="NJ116" s="151"/>
      <c r="NK116" s="151"/>
      <c r="NL116" s="151"/>
      <c r="NM116" s="151"/>
      <c r="NN116" s="151"/>
      <c r="NO116" s="151"/>
      <c r="NP116" s="151"/>
      <c r="NQ116" s="151"/>
      <c r="NR116" s="151"/>
      <c r="NS116" s="151"/>
      <c r="NT116" s="151"/>
      <c r="NU116" s="151"/>
      <c r="NV116" s="151"/>
      <c r="NW116" s="151"/>
      <c r="NX116" s="151"/>
      <c r="NY116" s="151"/>
      <c r="NZ116" s="151"/>
      <c r="OA116" s="151"/>
      <c r="OB116" s="151"/>
      <c r="OC116" s="151"/>
      <c r="OD116" s="151"/>
      <c r="OE116" s="151"/>
      <c r="OF116" s="151"/>
      <c r="OG116" s="151"/>
      <c r="OH116" s="151"/>
      <c r="OI116" s="151"/>
      <c r="OJ116" s="151"/>
      <c r="OK116" s="151"/>
      <c r="OL116" s="151"/>
      <c r="OM116" s="151"/>
      <c r="ON116" s="151"/>
      <c r="OO116" s="151"/>
      <c r="OP116" s="151"/>
      <c r="OQ116" s="151"/>
      <c r="OR116" s="151"/>
      <c r="OS116" s="151"/>
      <c r="OT116" s="151"/>
      <c r="OU116" s="151"/>
      <c r="OV116" s="151"/>
      <c r="OW116" s="151"/>
      <c r="OX116" s="151"/>
      <c r="OY116" s="151"/>
      <c r="OZ116" s="151"/>
      <c r="PA116" s="151"/>
      <c r="PB116" s="151"/>
      <c r="PC116" s="151"/>
      <c r="PD116" s="151"/>
      <c r="PE116" s="151"/>
      <c r="PF116" s="151"/>
      <c r="PG116" s="151"/>
      <c r="PH116" s="151"/>
      <c r="PI116" s="151"/>
      <c r="PJ116" s="151"/>
      <c r="PK116" s="151"/>
      <c r="PL116" s="151"/>
      <c r="PM116" s="151"/>
      <c r="PN116" s="151"/>
      <c r="PO116" s="151"/>
      <c r="PP116" s="151"/>
      <c r="PQ116" s="151"/>
      <c r="PR116" s="151"/>
      <c r="PS116" s="151"/>
      <c r="PT116" s="151"/>
      <c r="PU116" s="151"/>
      <c r="PV116" s="151"/>
      <c r="PW116" s="151"/>
      <c r="PX116" s="151"/>
      <c r="PY116" s="151"/>
      <c r="PZ116" s="151"/>
      <c r="QA116" s="151"/>
      <c r="QB116" s="151"/>
      <c r="QC116" s="151"/>
      <c r="QD116" s="151"/>
      <c r="QE116" s="151"/>
      <c r="QF116" s="151"/>
      <c r="QG116" s="151"/>
      <c r="QH116" s="151"/>
      <c r="QI116" s="151"/>
      <c r="QJ116" s="151"/>
      <c r="QK116" s="151"/>
      <c r="QL116" s="151"/>
      <c r="QM116" s="151"/>
      <c r="QN116" s="151"/>
      <c r="QO116" s="151"/>
      <c r="QP116" s="151"/>
      <c r="QQ116" s="151"/>
      <c r="QR116" s="151"/>
      <c r="QS116" s="151"/>
      <c r="QT116" s="151"/>
      <c r="QU116" s="151"/>
      <c r="QV116" s="151"/>
      <c r="QW116" s="151"/>
      <c r="QX116" s="151"/>
      <c r="QY116" s="151"/>
      <c r="QZ116" s="151"/>
      <c r="RA116" s="151"/>
      <c r="RB116" s="151"/>
      <c r="RC116" s="151"/>
      <c r="RD116" s="151"/>
      <c r="RE116" s="151"/>
      <c r="RF116" s="151"/>
      <c r="RG116" s="151"/>
      <c r="RH116" s="151"/>
      <c r="RI116" s="151"/>
      <c r="RJ116" s="151"/>
      <c r="RK116" s="151"/>
      <c r="RL116" s="151"/>
      <c r="RM116" s="151"/>
      <c r="RN116" s="151"/>
      <c r="RO116" s="151"/>
      <c r="RP116" s="151"/>
      <c r="RQ116" s="151"/>
      <c r="RR116" s="151"/>
      <c r="RS116" s="151"/>
      <c r="RT116" s="151"/>
      <c r="RU116" s="151"/>
      <c r="RV116" s="151"/>
      <c r="RW116" s="151"/>
      <c r="RX116" s="151"/>
      <c r="RY116" s="151"/>
      <c r="RZ116" s="151"/>
      <c r="SA116" s="151"/>
      <c r="SB116" s="151"/>
      <c r="SC116" s="151"/>
      <c r="SD116" s="151"/>
      <c r="SE116" s="151"/>
      <c r="SF116" s="151"/>
      <c r="SG116" s="151"/>
      <c r="SH116" s="151"/>
      <c r="SI116" s="151"/>
      <c r="SJ116" s="151"/>
      <c r="SK116" s="151"/>
      <c r="SL116" s="151"/>
      <c r="SM116" s="151"/>
      <c r="SN116" s="151"/>
      <c r="SO116" s="151"/>
      <c r="SP116" s="151"/>
      <c r="SQ116" s="151"/>
      <c r="SR116" s="151"/>
      <c r="SS116" s="151"/>
      <c r="ST116" s="151"/>
      <c r="SU116" s="151"/>
      <c r="SV116" s="151"/>
      <c r="SW116" s="151"/>
      <c r="SX116" s="151"/>
      <c r="SY116" s="151"/>
      <c r="SZ116" s="151"/>
      <c r="TA116" s="151"/>
      <c r="TB116" s="151"/>
      <c r="TC116" s="151"/>
      <c r="TD116" s="151"/>
      <c r="TE116" s="151"/>
      <c r="TF116" s="151"/>
      <c r="TG116" s="151"/>
      <c r="TH116" s="151"/>
      <c r="TI116" s="151"/>
      <c r="TJ116" s="151"/>
      <c r="TK116" s="151"/>
      <c r="TL116" s="151"/>
      <c r="TM116" s="151"/>
      <c r="TN116" s="151"/>
      <c r="TO116" s="151"/>
      <c r="TP116" s="151"/>
      <c r="TQ116" s="151"/>
      <c r="TR116" s="151"/>
      <c r="TS116" s="151"/>
      <c r="TT116" s="151"/>
      <c r="TU116" s="151"/>
      <c r="TV116" s="151"/>
      <c r="TW116" s="151"/>
      <c r="TX116" s="151"/>
      <c r="TY116" s="151"/>
      <c r="TZ116" s="151"/>
      <c r="UA116" s="151"/>
      <c r="UB116" s="151"/>
      <c r="UC116" s="151"/>
      <c r="UD116" s="151"/>
      <c r="UE116" s="151"/>
      <c r="UF116" s="151"/>
      <c r="UG116" s="151"/>
      <c r="UH116" s="151"/>
      <c r="UI116" s="151"/>
      <c r="UJ116" s="151"/>
      <c r="UK116" s="151"/>
      <c r="UL116" s="151"/>
      <c r="UM116" s="151"/>
      <c r="UN116" s="151"/>
      <c r="UO116" s="151"/>
      <c r="UP116" s="151"/>
      <c r="UQ116" s="151"/>
      <c r="UR116" s="151"/>
      <c r="US116" s="151"/>
      <c r="UT116" s="151"/>
      <c r="UU116" s="151"/>
      <c r="UV116" s="151"/>
      <c r="UW116" s="151"/>
      <c r="UX116" s="151"/>
      <c r="UY116" s="151"/>
      <c r="UZ116" s="151"/>
      <c r="VA116" s="151"/>
      <c r="VB116" s="151"/>
      <c r="VC116" s="151"/>
      <c r="VD116" s="151"/>
      <c r="VE116" s="151"/>
      <c r="VF116" s="151"/>
      <c r="VG116" s="151"/>
      <c r="VH116" s="151"/>
      <c r="VI116" s="151"/>
      <c r="VJ116" s="151"/>
      <c r="VK116" s="151"/>
      <c r="VL116" s="151"/>
      <c r="VM116" s="151"/>
      <c r="VN116" s="151"/>
      <c r="VO116" s="151"/>
      <c r="VP116" s="151"/>
      <c r="VQ116" s="151"/>
      <c r="VR116" s="151"/>
      <c r="VS116" s="151"/>
      <c r="VT116" s="151"/>
      <c r="VU116" s="151"/>
      <c r="VV116" s="151"/>
      <c r="VW116" s="151"/>
      <c r="VX116" s="151"/>
      <c r="VY116" s="151"/>
      <c r="VZ116" s="151"/>
      <c r="WA116" s="151"/>
      <c r="WB116" s="151"/>
      <c r="WC116" s="151"/>
      <c r="WD116" s="151"/>
      <c r="WE116" s="151"/>
      <c r="WF116" s="151"/>
      <c r="WG116" s="151"/>
      <c r="WH116" s="151"/>
      <c r="WI116" s="151"/>
      <c r="WJ116" s="151"/>
      <c r="WK116" s="151"/>
      <c r="WL116" s="151"/>
      <c r="WM116" s="151"/>
      <c r="WN116" s="151"/>
      <c r="WO116" s="151"/>
      <c r="WP116" s="151"/>
      <c r="WQ116" s="151"/>
      <c r="WR116" s="151"/>
      <c r="WS116" s="151"/>
      <c r="WT116" s="151"/>
      <c r="WU116" s="151"/>
      <c r="WV116" s="151"/>
      <c r="WW116" s="151"/>
      <c r="WX116" s="151"/>
      <c r="WY116" s="151"/>
      <c r="WZ116" s="151"/>
      <c r="XA116" s="151"/>
      <c r="XB116" s="151"/>
      <c r="XC116" s="151"/>
      <c r="XD116" s="151"/>
      <c r="XE116" s="151"/>
      <c r="XF116" s="151"/>
      <c r="XG116" s="151"/>
      <c r="XH116" s="151"/>
      <c r="XI116" s="151"/>
      <c r="XJ116" s="151"/>
      <c r="XK116" s="151"/>
      <c r="XL116" s="151"/>
      <c r="XM116" s="151"/>
      <c r="XN116" s="151"/>
      <c r="XO116" s="151"/>
      <c r="XP116" s="151"/>
      <c r="XQ116" s="151"/>
      <c r="XR116" s="151"/>
      <c r="XS116" s="151"/>
      <c r="XT116" s="151"/>
      <c r="XU116" s="151"/>
      <c r="XV116" s="151"/>
      <c r="XW116" s="151"/>
      <c r="XX116" s="151"/>
      <c r="XY116" s="151"/>
      <c r="XZ116" s="151"/>
      <c r="YA116" s="151"/>
      <c r="YB116" s="151"/>
      <c r="YC116" s="151"/>
      <c r="YD116" s="151"/>
      <c r="YE116" s="151"/>
      <c r="YF116" s="151"/>
      <c r="YG116" s="151"/>
      <c r="YH116" s="151"/>
      <c r="YI116" s="151"/>
      <c r="YJ116" s="151"/>
      <c r="YK116" s="151"/>
      <c r="YL116" s="151"/>
      <c r="YM116" s="151"/>
      <c r="YN116" s="151"/>
      <c r="YO116" s="151"/>
      <c r="YP116" s="151"/>
      <c r="YQ116" s="151"/>
      <c r="YR116" s="151"/>
      <c r="YS116" s="151"/>
      <c r="YT116" s="151"/>
      <c r="YU116" s="151"/>
      <c r="YV116" s="151"/>
      <c r="YW116" s="151"/>
      <c r="YX116" s="151"/>
      <c r="YY116" s="151"/>
      <c r="YZ116" s="151"/>
      <c r="ZA116" s="151"/>
      <c r="ZB116" s="151"/>
      <c r="ZC116" s="151"/>
      <c r="ZD116" s="151"/>
      <c r="ZE116" s="151"/>
      <c r="ZF116" s="151"/>
      <c r="ZG116" s="151"/>
      <c r="ZH116" s="151"/>
      <c r="ZI116" s="151"/>
      <c r="ZJ116" s="151"/>
      <c r="ZK116" s="151"/>
      <c r="ZL116" s="151"/>
      <c r="ZM116" s="151"/>
      <c r="ZN116" s="151"/>
      <c r="ZO116" s="151"/>
      <c r="ZP116" s="151"/>
      <c r="ZQ116" s="151"/>
      <c r="ZR116" s="151"/>
      <c r="ZS116" s="151"/>
      <c r="ZT116" s="151"/>
      <c r="ZU116" s="151"/>
      <c r="ZV116" s="151"/>
      <c r="ZW116" s="151"/>
      <c r="ZX116" s="151"/>
      <c r="ZY116" s="151"/>
      <c r="ZZ116" s="151"/>
      <c r="AAA116" s="151"/>
      <c r="AAB116" s="151"/>
      <c r="AAC116" s="151"/>
      <c r="AAD116" s="151"/>
      <c r="AAE116" s="151"/>
      <c r="AAF116" s="151"/>
      <c r="AAG116" s="151"/>
      <c r="AAH116" s="151"/>
      <c r="AAI116" s="151"/>
      <c r="AAJ116" s="151"/>
      <c r="AAK116" s="151"/>
      <c r="AAL116" s="151"/>
      <c r="AAM116" s="151"/>
      <c r="AAN116" s="151"/>
      <c r="AAO116" s="151"/>
      <c r="AAP116" s="151"/>
      <c r="AAQ116" s="151"/>
      <c r="AAR116" s="151"/>
      <c r="AAS116" s="151"/>
      <c r="AAT116" s="151"/>
      <c r="AAU116" s="151"/>
      <c r="AAV116" s="151"/>
      <c r="AAW116" s="151"/>
      <c r="AAX116" s="151"/>
      <c r="AAY116" s="151"/>
      <c r="AAZ116" s="151"/>
      <c r="ABA116" s="151"/>
      <c r="ABB116" s="151"/>
      <c r="ABC116" s="151"/>
      <c r="ABD116" s="151"/>
      <c r="ABE116" s="151"/>
      <c r="ABF116" s="151"/>
      <c r="ABG116" s="151"/>
      <c r="ABH116" s="151"/>
      <c r="ABI116" s="151"/>
      <c r="ABJ116" s="151"/>
      <c r="ABK116" s="151"/>
      <c r="ABL116" s="151"/>
      <c r="ABM116" s="151"/>
      <c r="ABN116" s="151"/>
      <c r="ABO116" s="151"/>
      <c r="ABP116" s="151"/>
      <c r="ABQ116" s="151"/>
      <c r="ABR116" s="151"/>
      <c r="ABS116" s="151"/>
      <c r="ABT116" s="151"/>
      <c r="ABU116" s="151"/>
      <c r="ABV116" s="151"/>
      <c r="ABW116" s="151"/>
      <c r="ABX116" s="151"/>
      <c r="ABY116" s="151"/>
      <c r="ABZ116" s="151"/>
      <c r="ACA116" s="151"/>
      <c r="ACB116" s="151"/>
      <c r="ACC116" s="151"/>
      <c r="ACD116" s="151"/>
      <c r="ACE116" s="151"/>
      <c r="ACF116" s="151"/>
      <c r="ACG116" s="151"/>
      <c r="ACH116" s="151"/>
      <c r="ACI116" s="151"/>
      <c r="ACJ116" s="151"/>
      <c r="ACK116" s="151"/>
      <c r="ACL116" s="151"/>
      <c r="ACM116" s="151"/>
      <c r="ACN116" s="151"/>
      <c r="ACO116" s="151"/>
      <c r="ACP116" s="151"/>
      <c r="ACQ116" s="151"/>
      <c r="ACR116" s="151"/>
      <c r="ACS116" s="151"/>
      <c r="ACT116" s="151"/>
      <c r="ACU116" s="151"/>
      <c r="ACV116" s="151"/>
      <c r="ACW116" s="151"/>
      <c r="ACX116" s="151"/>
      <c r="ACY116" s="151"/>
      <c r="ACZ116" s="151"/>
      <c r="ADA116" s="151"/>
      <c r="ADB116" s="151"/>
      <c r="ADC116" s="151"/>
      <c r="ADD116" s="151"/>
      <c r="ADE116" s="151"/>
      <c r="ADF116" s="151"/>
      <c r="ADG116" s="151"/>
      <c r="ADH116" s="151"/>
      <c r="ADI116" s="151"/>
      <c r="ADJ116" s="151"/>
      <c r="ADK116" s="151"/>
      <c r="ADL116" s="151"/>
      <c r="ADM116" s="151"/>
      <c r="ADN116" s="151"/>
      <c r="ADO116" s="151"/>
      <c r="ADP116" s="151"/>
      <c r="ADQ116" s="151"/>
      <c r="ADR116" s="151"/>
      <c r="ADS116" s="151"/>
      <c r="ADT116" s="151"/>
      <c r="ADU116" s="151"/>
      <c r="ADV116" s="151"/>
      <c r="ADW116" s="151"/>
      <c r="ADX116" s="151"/>
      <c r="ADY116" s="151"/>
      <c r="ADZ116" s="151"/>
      <c r="AEA116" s="151"/>
      <c r="AEB116" s="151"/>
      <c r="AEC116" s="151"/>
      <c r="AED116" s="151"/>
      <c r="AEE116" s="151"/>
      <c r="AEF116" s="151"/>
      <c r="AEG116" s="151"/>
      <c r="AEH116" s="151"/>
      <c r="AEI116" s="151"/>
      <c r="AEJ116" s="151"/>
      <c r="AEK116" s="151"/>
      <c r="AEL116" s="151"/>
      <c r="AEM116" s="151"/>
      <c r="AEN116" s="151"/>
      <c r="AEO116" s="151"/>
      <c r="AEP116" s="151"/>
      <c r="AEQ116" s="151"/>
      <c r="AER116" s="151"/>
      <c r="AES116" s="151"/>
      <c r="AET116" s="151"/>
      <c r="AEU116" s="151"/>
      <c r="AEV116" s="151"/>
      <c r="AEW116" s="151"/>
      <c r="AEX116" s="151"/>
      <c r="AEY116" s="151"/>
      <c r="AEZ116" s="151"/>
      <c r="AFA116" s="151"/>
      <c r="AFB116" s="151"/>
      <c r="AFC116" s="151"/>
      <c r="AFD116" s="151"/>
      <c r="AFE116" s="151"/>
      <c r="AFF116" s="151"/>
      <c r="AFG116" s="151"/>
      <c r="AFH116" s="151"/>
      <c r="AFI116" s="151"/>
      <c r="AFJ116" s="151"/>
      <c r="AFK116" s="151"/>
      <c r="AFL116" s="151"/>
      <c r="AFM116" s="151"/>
      <c r="AFN116" s="151"/>
      <c r="AFO116" s="151"/>
      <c r="AFP116" s="151"/>
      <c r="AFQ116" s="151"/>
      <c r="AFR116" s="151"/>
      <c r="AFS116" s="151"/>
      <c r="AFT116" s="151"/>
      <c r="AFU116" s="151"/>
      <c r="AFV116" s="151"/>
      <c r="AFW116" s="151"/>
      <c r="AFX116" s="151"/>
      <c r="AFY116" s="151"/>
      <c r="AFZ116" s="151"/>
      <c r="AGA116" s="151"/>
      <c r="AGB116" s="151"/>
      <c r="AGC116" s="151"/>
      <c r="AGD116" s="151"/>
      <c r="AGE116" s="151"/>
      <c r="AGF116" s="151"/>
      <c r="AGG116" s="151"/>
      <c r="AGH116" s="151"/>
      <c r="AGI116" s="151"/>
      <c r="AGJ116" s="151"/>
      <c r="AGK116" s="151"/>
      <c r="AGL116" s="151"/>
      <c r="AGM116" s="151"/>
      <c r="AGN116" s="151"/>
      <c r="AGO116" s="151"/>
      <c r="AGP116" s="151"/>
      <c r="AGQ116" s="151"/>
      <c r="AGR116" s="151"/>
      <c r="AGS116" s="151"/>
      <c r="AGT116" s="151"/>
      <c r="AGU116" s="151"/>
      <c r="AGV116" s="151"/>
      <c r="AGW116" s="151"/>
      <c r="AGX116" s="151"/>
      <c r="AGY116" s="151"/>
      <c r="AGZ116" s="151"/>
      <c r="AHA116" s="151"/>
      <c r="AHB116" s="151"/>
      <c r="AHC116" s="151"/>
      <c r="AHD116" s="151"/>
      <c r="AHE116" s="151"/>
      <c r="AHF116" s="151"/>
      <c r="AHG116" s="151"/>
      <c r="AHH116" s="151"/>
      <c r="AHI116" s="151"/>
      <c r="AHJ116" s="151"/>
      <c r="AHK116" s="151"/>
      <c r="AHL116" s="151"/>
      <c r="AHM116" s="151"/>
      <c r="AHN116" s="151"/>
      <c r="AHO116" s="151"/>
      <c r="AHP116" s="151"/>
      <c r="AHQ116" s="151"/>
      <c r="AHR116" s="151"/>
      <c r="AHS116" s="151"/>
      <c r="AHT116" s="151"/>
      <c r="AHU116" s="151"/>
      <c r="AHV116" s="151"/>
      <c r="AHW116" s="151"/>
      <c r="AHX116" s="151"/>
      <c r="AHY116" s="151"/>
      <c r="AHZ116" s="151"/>
      <c r="AIA116" s="151"/>
      <c r="AIB116" s="151"/>
      <c r="AIC116" s="151"/>
      <c r="AID116" s="151"/>
      <c r="AIE116" s="151"/>
      <c r="AIF116" s="151"/>
      <c r="AIG116" s="151"/>
      <c r="AIH116" s="151"/>
      <c r="AII116" s="151"/>
      <c r="AIJ116" s="151"/>
      <c r="AIK116" s="151"/>
      <c r="AIL116" s="151"/>
      <c r="AIM116" s="151"/>
      <c r="AIN116" s="151"/>
      <c r="AIO116" s="151"/>
      <c r="AIP116" s="151"/>
      <c r="AIQ116" s="151"/>
      <c r="AIR116" s="151"/>
      <c r="AIS116" s="151"/>
      <c r="AIT116" s="151"/>
      <c r="AIU116" s="151"/>
      <c r="AIV116" s="151"/>
      <c r="AIW116" s="151"/>
      <c r="AIX116" s="151"/>
      <c r="AIY116" s="151"/>
      <c r="AIZ116" s="151"/>
      <c r="AJA116" s="151"/>
      <c r="AJB116" s="151"/>
      <c r="AJC116" s="151"/>
      <c r="AJD116" s="151"/>
      <c r="AJE116" s="151"/>
      <c r="AJF116" s="151"/>
      <c r="AJG116" s="151"/>
      <c r="AJH116" s="151"/>
      <c r="AJI116" s="151"/>
      <c r="AJJ116" s="151"/>
      <c r="AJK116" s="151"/>
      <c r="AJL116" s="151"/>
      <c r="AJM116" s="151"/>
      <c r="AJN116" s="151"/>
      <c r="AJO116" s="151"/>
      <c r="AJP116" s="151"/>
      <c r="AJQ116" s="151"/>
      <c r="AJR116" s="151"/>
      <c r="AJS116" s="151"/>
      <c r="AJT116" s="151"/>
      <c r="AJU116" s="151"/>
      <c r="AJV116" s="151"/>
      <c r="AJW116" s="151"/>
      <c r="AJX116" s="151"/>
      <c r="AJY116" s="151"/>
      <c r="AJZ116" s="151"/>
      <c r="AKA116" s="151"/>
      <c r="AKB116" s="151"/>
      <c r="AKC116" s="151"/>
      <c r="AKD116" s="151"/>
      <c r="AKE116" s="151"/>
      <c r="AKF116" s="151"/>
      <c r="AKG116" s="151"/>
      <c r="AKH116" s="151"/>
      <c r="AKI116" s="151"/>
      <c r="AKJ116" s="151"/>
      <c r="AKK116" s="151"/>
      <c r="AKL116" s="151"/>
      <c r="AKM116" s="151"/>
      <c r="AKN116" s="151"/>
      <c r="AKO116" s="151"/>
      <c r="AKP116" s="151"/>
      <c r="AKQ116" s="151"/>
      <c r="AKR116" s="151"/>
      <c r="AKS116" s="151"/>
      <c r="AKT116" s="151"/>
      <c r="AKU116" s="151"/>
      <c r="AKV116" s="151"/>
      <c r="AKW116" s="151"/>
      <c r="AKX116" s="151"/>
      <c r="AKY116" s="151"/>
      <c r="AKZ116" s="151"/>
      <c r="ALA116" s="151"/>
      <c r="ALB116" s="151"/>
      <c r="ALC116" s="151"/>
      <c r="ALD116" s="151"/>
      <c r="ALE116" s="151"/>
      <c r="ALF116" s="151"/>
      <c r="ALG116" s="151"/>
      <c r="ALH116" s="151"/>
      <c r="ALI116" s="151"/>
      <c r="ALJ116" s="151"/>
      <c r="ALK116" s="151"/>
      <c r="ALL116" s="151"/>
      <c r="ALM116" s="151"/>
      <c r="ALN116" s="151"/>
      <c r="ALO116" s="151"/>
      <c r="ALP116" s="151"/>
      <c r="ALQ116" s="151"/>
      <c r="ALR116" s="151"/>
      <c r="ALS116" s="151"/>
      <c r="ALT116" s="151"/>
      <c r="ALU116" s="151"/>
      <c r="ALV116" s="151"/>
      <c r="ALW116" s="151"/>
      <c r="ALX116" s="151"/>
      <c r="ALY116" s="151"/>
      <c r="ALZ116" s="151"/>
      <c r="AMA116" s="151"/>
      <c r="AMB116" s="151"/>
      <c r="AMC116" s="151"/>
      <c r="AMD116" s="151"/>
      <c r="AME116" s="151"/>
      <c r="AMF116" s="151"/>
      <c r="AMG116" s="151"/>
      <c r="AMH116" s="151"/>
      <c r="AMI116" s="151"/>
      <c r="AMJ116" s="151"/>
      <c r="AMK116" s="151"/>
      <c r="AML116" s="151"/>
      <c r="AMM116" s="151"/>
      <c r="AMN116" s="151"/>
      <c r="AMO116" s="151"/>
      <c r="AMP116" s="151"/>
      <c r="AMQ116" s="151"/>
      <c r="AMR116" s="151"/>
      <c r="AMS116" s="151"/>
      <c r="AMT116" s="151"/>
      <c r="AMU116" s="151"/>
      <c r="AMV116" s="151"/>
      <c r="AMW116" s="151"/>
      <c r="AMX116" s="151"/>
      <c r="AMY116" s="151"/>
      <c r="AMZ116" s="151"/>
      <c r="ANA116" s="151"/>
      <c r="ANB116" s="151"/>
      <c r="ANC116" s="151"/>
      <c r="AND116" s="151"/>
      <c r="ANE116" s="151"/>
      <c r="ANF116" s="151"/>
      <c r="ANG116" s="151"/>
      <c r="ANH116" s="151"/>
      <c r="ANI116" s="151"/>
      <c r="ANJ116" s="151"/>
      <c r="ANK116" s="151"/>
      <c r="ANL116" s="151"/>
      <c r="ANM116" s="151"/>
      <c r="ANN116" s="151"/>
      <c r="ANO116" s="151"/>
      <c r="ANP116" s="151"/>
      <c r="ANQ116" s="151"/>
      <c r="ANR116" s="151"/>
      <c r="ANS116" s="151"/>
      <c r="ANT116" s="151"/>
      <c r="ANU116" s="151"/>
      <c r="ANV116" s="151"/>
      <c r="ANW116" s="151"/>
      <c r="ANX116" s="151"/>
      <c r="ANY116" s="151"/>
      <c r="ANZ116" s="151"/>
      <c r="AOA116" s="151"/>
      <c r="AOB116" s="151"/>
      <c r="AOC116" s="151"/>
      <c r="AOD116" s="151"/>
      <c r="AOE116" s="151"/>
      <c r="AOF116" s="151"/>
      <c r="AOG116" s="151"/>
      <c r="AOH116" s="151"/>
      <c r="AOI116" s="151"/>
      <c r="AOJ116" s="151"/>
      <c r="AOK116" s="151"/>
      <c r="AOL116" s="151"/>
      <c r="AOM116" s="151"/>
      <c r="AON116" s="151"/>
      <c r="AOO116" s="151"/>
      <c r="AOP116" s="151"/>
      <c r="AOQ116" s="151"/>
      <c r="AOR116" s="151"/>
      <c r="AOS116" s="151"/>
      <c r="AOT116" s="151"/>
      <c r="AOU116" s="151"/>
      <c r="AOV116" s="151"/>
      <c r="AOW116" s="151"/>
      <c r="AOX116" s="151"/>
      <c r="AOY116" s="151"/>
      <c r="AOZ116" s="151"/>
      <c r="APA116" s="151"/>
      <c r="APB116" s="151"/>
      <c r="APC116" s="151"/>
      <c r="APD116" s="151"/>
      <c r="APE116" s="151"/>
      <c r="APF116" s="151"/>
      <c r="APG116" s="151"/>
      <c r="APH116" s="151"/>
      <c r="API116" s="151"/>
      <c r="APJ116" s="151"/>
      <c r="APK116" s="151"/>
      <c r="APL116" s="151"/>
      <c r="APM116" s="151"/>
      <c r="APN116" s="151"/>
      <c r="APO116" s="151"/>
      <c r="APP116" s="151"/>
      <c r="APQ116" s="151"/>
      <c r="APR116" s="151"/>
      <c r="APS116" s="151"/>
      <c r="APT116" s="151"/>
      <c r="APU116" s="151"/>
      <c r="APV116" s="151"/>
      <c r="APW116" s="151"/>
      <c r="APX116" s="151"/>
      <c r="APY116" s="151"/>
      <c r="APZ116" s="151"/>
      <c r="AQA116" s="151"/>
      <c r="AQB116" s="151"/>
      <c r="AQC116" s="151"/>
      <c r="AQD116" s="151"/>
      <c r="AQE116" s="151"/>
      <c r="AQF116" s="151"/>
      <c r="AQG116" s="151"/>
      <c r="AQH116" s="151"/>
      <c r="AQI116" s="151"/>
      <c r="AQJ116" s="151"/>
      <c r="AQK116" s="151"/>
      <c r="AQL116" s="151"/>
      <c r="AQM116" s="151"/>
      <c r="AQN116" s="151"/>
      <c r="AQO116" s="151"/>
      <c r="AQP116" s="151"/>
      <c r="AQQ116" s="151"/>
      <c r="AQR116" s="151"/>
      <c r="AQS116" s="151"/>
      <c r="AQT116" s="151"/>
      <c r="AQU116" s="151"/>
      <c r="AQV116" s="151"/>
      <c r="AQW116" s="151"/>
      <c r="AQX116" s="151"/>
      <c r="AQY116" s="151"/>
      <c r="AQZ116" s="151"/>
      <c r="ARA116" s="151"/>
      <c r="ARB116" s="151"/>
      <c r="ARC116" s="151"/>
      <c r="ARD116" s="151"/>
      <c r="ARE116" s="151"/>
      <c r="ARF116" s="151"/>
      <c r="ARG116" s="151"/>
      <c r="ARH116" s="151"/>
      <c r="ARI116" s="151"/>
      <c r="ARJ116" s="151"/>
      <c r="ARK116" s="151"/>
      <c r="ARL116" s="151"/>
      <c r="ARM116" s="151"/>
      <c r="ARN116" s="151"/>
      <c r="ARO116" s="151"/>
      <c r="ARP116" s="151"/>
      <c r="ARQ116" s="151"/>
      <c r="ARR116" s="151"/>
      <c r="ARS116" s="151"/>
      <c r="ART116" s="151"/>
      <c r="ARU116" s="151"/>
      <c r="ARV116" s="151"/>
      <c r="ARW116" s="151"/>
      <c r="ARX116" s="151"/>
      <c r="ARY116" s="151"/>
      <c r="ARZ116" s="151"/>
      <c r="ASA116" s="151"/>
      <c r="ASB116" s="151"/>
      <c r="ASC116" s="151"/>
      <c r="ASD116" s="151"/>
      <c r="ASE116" s="151"/>
      <c r="ASF116" s="151"/>
      <c r="ASG116" s="151"/>
      <c r="ASH116" s="151"/>
      <c r="ASI116" s="151"/>
      <c r="ASJ116" s="151"/>
      <c r="ASK116" s="151"/>
      <c r="ASL116" s="151"/>
      <c r="ASM116" s="151"/>
      <c r="ASN116" s="151"/>
      <c r="ASO116" s="151"/>
      <c r="ASP116" s="151"/>
      <c r="ASQ116" s="151"/>
      <c r="ASR116" s="151"/>
      <c r="ASS116" s="151"/>
      <c r="AST116" s="151"/>
      <c r="ASU116" s="151"/>
      <c r="ASV116" s="151"/>
      <c r="ASW116" s="151"/>
      <c r="ASX116" s="151"/>
      <c r="ASY116" s="151"/>
      <c r="ASZ116" s="151"/>
      <c r="ATA116" s="151"/>
      <c r="ATB116" s="151"/>
      <c r="ATC116" s="151"/>
      <c r="ATD116" s="151"/>
      <c r="ATE116" s="151"/>
      <c r="ATF116" s="151"/>
      <c r="ATG116" s="151"/>
      <c r="ATH116" s="151"/>
      <c r="ATI116" s="151"/>
      <c r="ATJ116" s="151"/>
      <c r="ATK116" s="151"/>
      <c r="ATL116" s="151"/>
      <c r="ATM116" s="151"/>
      <c r="ATN116" s="151"/>
      <c r="ATO116" s="151"/>
      <c r="ATP116" s="151"/>
      <c r="ATQ116" s="151"/>
      <c r="ATR116" s="151"/>
      <c r="ATS116" s="151"/>
      <c r="ATT116" s="151"/>
      <c r="ATU116" s="151"/>
      <c r="ATV116" s="151"/>
      <c r="ATW116" s="151"/>
      <c r="ATX116" s="151"/>
      <c r="ATY116" s="151"/>
      <c r="ATZ116" s="151"/>
      <c r="AUA116" s="151"/>
      <c r="AUB116" s="151"/>
      <c r="AUC116" s="151"/>
      <c r="AUD116" s="151"/>
      <c r="AUE116" s="151"/>
      <c r="AUF116" s="151"/>
      <c r="AUG116" s="151"/>
      <c r="AUH116" s="151"/>
      <c r="AUI116" s="151"/>
      <c r="AUJ116" s="151"/>
      <c r="AUK116" s="151"/>
      <c r="AUL116" s="151"/>
      <c r="AUM116" s="151"/>
      <c r="AUN116" s="151"/>
      <c r="AUO116" s="151"/>
      <c r="AUP116" s="151"/>
      <c r="AUQ116" s="151"/>
      <c r="AUR116" s="151"/>
      <c r="AUS116" s="151"/>
      <c r="AUT116" s="151"/>
      <c r="AUU116" s="151"/>
      <c r="AUV116" s="151"/>
      <c r="AUW116" s="151"/>
      <c r="AUX116" s="151"/>
      <c r="AUY116" s="151"/>
      <c r="AUZ116" s="151"/>
      <c r="AVA116" s="151"/>
      <c r="AVB116" s="151"/>
      <c r="AVC116" s="151"/>
      <c r="AVD116" s="151"/>
      <c r="AVE116" s="151"/>
      <c r="AVF116" s="151"/>
      <c r="AVG116" s="151"/>
      <c r="AVH116" s="151"/>
      <c r="AVI116" s="151"/>
      <c r="AVJ116" s="151"/>
      <c r="AVK116" s="151"/>
      <c r="AVL116" s="151"/>
      <c r="AVM116" s="151"/>
      <c r="AVN116" s="151"/>
      <c r="AVO116" s="151"/>
      <c r="AVP116" s="151"/>
      <c r="AVQ116" s="151"/>
      <c r="AVR116" s="151"/>
      <c r="AVS116" s="151"/>
      <c r="AVT116" s="151"/>
      <c r="AVU116" s="151"/>
      <c r="AVV116" s="151"/>
      <c r="AVW116" s="151"/>
      <c r="AVX116" s="151"/>
      <c r="AVY116" s="151"/>
      <c r="AVZ116" s="151"/>
      <c r="AWA116" s="151"/>
      <c r="AWB116" s="151"/>
      <c r="AWC116" s="151"/>
      <c r="AWD116" s="151"/>
      <c r="AWE116" s="151"/>
      <c r="AWF116" s="151"/>
      <c r="AWG116" s="151"/>
      <c r="AWH116" s="151"/>
      <c r="AWI116" s="151"/>
      <c r="AWJ116" s="151"/>
      <c r="AWK116" s="151"/>
      <c r="AWL116" s="151"/>
      <c r="AWM116" s="151"/>
      <c r="AWN116" s="151"/>
      <c r="AWO116" s="151"/>
      <c r="AWP116" s="151"/>
      <c r="AWQ116" s="151"/>
      <c r="AWR116" s="151"/>
      <c r="AWS116" s="151"/>
      <c r="AWT116" s="151"/>
      <c r="AWU116" s="151"/>
      <c r="AWV116" s="151"/>
      <c r="AWW116" s="151"/>
      <c r="AWX116" s="151"/>
      <c r="AWY116" s="151"/>
      <c r="AWZ116" s="151"/>
      <c r="AXA116" s="151"/>
      <c r="AXB116" s="151"/>
      <c r="AXC116" s="151"/>
      <c r="AXD116" s="151"/>
      <c r="AXE116" s="151"/>
      <c r="AXF116" s="151"/>
      <c r="AXG116" s="151"/>
      <c r="AXH116" s="151"/>
      <c r="AXI116" s="151"/>
      <c r="AXJ116" s="151"/>
      <c r="AXK116" s="151"/>
      <c r="AXL116" s="151"/>
      <c r="AXM116" s="151"/>
      <c r="AXN116" s="151"/>
      <c r="AXO116" s="151"/>
      <c r="AXP116" s="151"/>
      <c r="AXQ116" s="151"/>
      <c r="AXR116" s="151"/>
      <c r="AXS116" s="151"/>
      <c r="AXT116" s="151"/>
      <c r="AXU116" s="151"/>
      <c r="AXV116" s="151"/>
      <c r="AXW116" s="151"/>
      <c r="AXX116" s="151"/>
      <c r="AXY116" s="151"/>
      <c r="AXZ116" s="151"/>
      <c r="AYA116" s="151"/>
      <c r="AYB116" s="151"/>
      <c r="AYC116" s="151"/>
      <c r="AYD116" s="151"/>
      <c r="AYE116" s="151"/>
      <c r="AYF116" s="151"/>
      <c r="AYG116" s="151"/>
      <c r="AYH116" s="151"/>
      <c r="AYI116" s="151"/>
      <c r="AYJ116" s="151"/>
      <c r="AYK116" s="151"/>
      <c r="AYL116" s="151"/>
      <c r="AYM116" s="151"/>
      <c r="AYN116" s="151"/>
      <c r="AYO116" s="151"/>
      <c r="AYP116" s="151"/>
      <c r="AYQ116" s="151"/>
      <c r="AYR116" s="151"/>
      <c r="AYS116" s="151"/>
      <c r="AYT116" s="151"/>
      <c r="AYU116" s="151"/>
      <c r="AYV116" s="151"/>
      <c r="AYW116" s="151"/>
      <c r="AYX116" s="151"/>
      <c r="AYY116" s="151"/>
      <c r="AYZ116" s="151"/>
      <c r="AZA116" s="151"/>
      <c r="AZB116" s="151"/>
      <c r="AZC116" s="151"/>
      <c r="AZD116" s="151"/>
      <c r="AZE116" s="151"/>
      <c r="AZF116" s="151"/>
      <c r="AZG116" s="151"/>
      <c r="AZH116" s="151"/>
      <c r="AZI116" s="151"/>
      <c r="AZJ116" s="151"/>
      <c r="AZK116" s="151"/>
      <c r="AZL116" s="151"/>
      <c r="AZM116" s="151"/>
      <c r="AZN116" s="151"/>
      <c r="AZO116" s="151"/>
      <c r="AZP116" s="151"/>
      <c r="AZQ116" s="151"/>
      <c r="AZR116" s="151"/>
      <c r="AZS116" s="151"/>
      <c r="AZT116" s="151"/>
      <c r="AZU116" s="151"/>
      <c r="AZV116" s="151"/>
      <c r="AZW116" s="151"/>
      <c r="AZX116" s="151"/>
      <c r="AZY116" s="151"/>
      <c r="AZZ116" s="151"/>
      <c r="BAA116" s="151"/>
      <c r="BAB116" s="151"/>
      <c r="BAC116" s="151"/>
      <c r="BAD116" s="151"/>
      <c r="BAE116" s="151"/>
      <c r="BAF116" s="151"/>
      <c r="BAG116" s="151"/>
      <c r="BAH116" s="151"/>
      <c r="BAI116" s="151"/>
      <c r="BAJ116" s="151"/>
      <c r="BAK116" s="151"/>
      <c r="BAL116" s="151"/>
      <c r="BAM116" s="151"/>
      <c r="BAN116" s="151"/>
      <c r="BAO116" s="151"/>
      <c r="BAP116" s="151"/>
      <c r="BAQ116" s="151"/>
      <c r="BAR116" s="151"/>
      <c r="BAS116" s="151"/>
      <c r="BAT116" s="151"/>
      <c r="BAU116" s="151"/>
      <c r="BAV116" s="151"/>
      <c r="BAW116" s="151"/>
      <c r="BAX116" s="151"/>
      <c r="BAY116" s="151"/>
      <c r="BAZ116" s="151"/>
      <c r="BBA116" s="151"/>
      <c r="BBB116" s="151"/>
      <c r="BBC116" s="151"/>
      <c r="BBD116" s="151"/>
      <c r="BBE116" s="151"/>
      <c r="BBF116" s="151"/>
      <c r="BBG116" s="151"/>
      <c r="BBH116" s="151"/>
      <c r="BBI116" s="151"/>
      <c r="BBJ116" s="151"/>
      <c r="BBK116" s="151"/>
      <c r="BBL116" s="151"/>
      <c r="BBM116" s="151"/>
      <c r="BBN116" s="151"/>
      <c r="BBO116" s="151"/>
      <c r="BBP116" s="151"/>
      <c r="BBQ116" s="151"/>
      <c r="BBR116" s="151"/>
      <c r="BBS116" s="151"/>
      <c r="BBT116" s="151"/>
      <c r="BBU116" s="151"/>
      <c r="BBV116" s="151"/>
      <c r="BBW116" s="151"/>
      <c r="BBX116" s="151"/>
      <c r="BBY116" s="151"/>
      <c r="BBZ116" s="151"/>
      <c r="BCA116" s="151"/>
      <c r="BCB116" s="151"/>
      <c r="BCC116" s="151"/>
      <c r="BCD116" s="151"/>
      <c r="BCE116" s="151"/>
      <c r="BCF116" s="151"/>
      <c r="BCG116" s="151"/>
      <c r="BCH116" s="151"/>
      <c r="BCI116" s="151"/>
      <c r="BCJ116" s="151"/>
      <c r="BCK116" s="151"/>
      <c r="BCL116" s="151"/>
      <c r="BCM116" s="151"/>
      <c r="BCN116" s="151"/>
      <c r="BCO116" s="151"/>
      <c r="BCP116" s="151"/>
      <c r="BCQ116" s="151"/>
      <c r="BCR116" s="151"/>
      <c r="BCS116" s="151"/>
      <c r="BCT116" s="151"/>
      <c r="BCU116" s="151"/>
      <c r="BCV116" s="151"/>
      <c r="BCW116" s="151"/>
      <c r="BCX116" s="151"/>
      <c r="BCY116" s="151"/>
      <c r="BCZ116" s="151"/>
      <c r="BDA116" s="151"/>
      <c r="BDB116" s="151"/>
      <c r="BDC116" s="151"/>
      <c r="BDD116" s="151"/>
      <c r="BDE116" s="151"/>
      <c r="BDF116" s="151"/>
      <c r="BDG116" s="151"/>
      <c r="BDH116" s="151"/>
      <c r="BDI116" s="151"/>
      <c r="BDJ116" s="151"/>
      <c r="BDK116" s="151"/>
      <c r="BDL116" s="151"/>
      <c r="BDM116" s="151"/>
      <c r="BDN116" s="151"/>
      <c r="BDO116" s="151"/>
      <c r="BDP116" s="151"/>
      <c r="BDQ116" s="151"/>
      <c r="BDR116" s="151"/>
      <c r="BDS116" s="151"/>
      <c r="BDT116" s="151"/>
      <c r="BDU116" s="151"/>
      <c r="BDV116" s="151"/>
      <c r="BDW116" s="151"/>
      <c r="BDX116" s="151"/>
      <c r="BDY116" s="151"/>
      <c r="BDZ116" s="151"/>
      <c r="BEA116" s="151"/>
      <c r="BEB116" s="151"/>
      <c r="BEC116" s="151"/>
      <c r="BED116" s="151"/>
      <c r="BEE116" s="151"/>
      <c r="BEF116" s="151"/>
      <c r="BEG116" s="151"/>
      <c r="BEH116" s="151"/>
      <c r="BEI116" s="151"/>
      <c r="BEJ116" s="151"/>
      <c r="BEK116" s="151"/>
      <c r="BEL116" s="151"/>
      <c r="BEM116" s="151"/>
      <c r="BEN116" s="151"/>
      <c r="BEO116" s="151"/>
      <c r="BEP116" s="151"/>
      <c r="BEQ116" s="151"/>
      <c r="BER116" s="151"/>
      <c r="BES116" s="151"/>
      <c r="BET116" s="151"/>
      <c r="BEU116" s="151"/>
      <c r="BEV116" s="151"/>
      <c r="BEW116" s="151"/>
      <c r="BEX116" s="151"/>
      <c r="BEY116" s="151"/>
      <c r="BEZ116" s="151"/>
      <c r="BFA116" s="151"/>
      <c r="BFB116" s="151"/>
      <c r="BFC116" s="151"/>
      <c r="BFD116" s="151"/>
      <c r="BFE116" s="151"/>
      <c r="BFF116" s="151"/>
      <c r="BFG116" s="151"/>
      <c r="BFH116" s="151"/>
      <c r="BFI116" s="151"/>
      <c r="BFJ116" s="151"/>
      <c r="BFK116" s="151"/>
      <c r="BFL116" s="151"/>
      <c r="BFM116" s="151"/>
      <c r="BFN116" s="151"/>
      <c r="BFO116" s="151"/>
      <c r="BFP116" s="151"/>
      <c r="BFQ116" s="151"/>
      <c r="BFR116" s="151"/>
      <c r="BFS116" s="151"/>
      <c r="BFT116" s="151"/>
      <c r="BFU116" s="151"/>
      <c r="BFV116" s="151"/>
      <c r="BFW116" s="151"/>
      <c r="BFX116" s="151"/>
      <c r="BFY116" s="151"/>
      <c r="BFZ116" s="151"/>
      <c r="BGA116" s="151"/>
      <c r="BGB116" s="151"/>
      <c r="BGC116" s="151"/>
      <c r="BGD116" s="151"/>
      <c r="BGE116" s="151"/>
      <c r="BGF116" s="151"/>
      <c r="BGG116" s="151"/>
      <c r="BGH116" s="151"/>
      <c r="BGI116" s="151"/>
      <c r="BGJ116" s="151"/>
      <c r="BGK116" s="151"/>
      <c r="BGL116" s="151"/>
      <c r="BGM116" s="151"/>
      <c r="BGN116" s="151"/>
      <c r="BGO116" s="151"/>
      <c r="BGP116" s="151"/>
      <c r="BGQ116" s="151"/>
      <c r="BGR116" s="151"/>
      <c r="BGS116" s="151"/>
      <c r="BGT116" s="151"/>
      <c r="BGU116" s="151"/>
      <c r="BGV116" s="151"/>
      <c r="BGW116" s="151"/>
      <c r="BGX116" s="151"/>
      <c r="BGY116" s="151"/>
      <c r="BGZ116" s="151"/>
      <c r="BHA116" s="151"/>
      <c r="BHB116" s="151"/>
      <c r="BHC116" s="151"/>
      <c r="BHD116" s="151"/>
      <c r="BHE116" s="151"/>
      <c r="BHF116" s="151"/>
      <c r="BHG116" s="151"/>
      <c r="BHH116" s="151"/>
      <c r="BHI116" s="151"/>
      <c r="BHJ116" s="151"/>
      <c r="BHK116" s="151"/>
      <c r="BHL116" s="151"/>
      <c r="BHM116" s="151"/>
      <c r="BHN116" s="151"/>
      <c r="BHO116" s="151"/>
      <c r="BHP116" s="151"/>
      <c r="BHQ116" s="151"/>
      <c r="BHR116" s="151"/>
      <c r="BHS116" s="151"/>
      <c r="BHT116" s="151"/>
      <c r="BHU116" s="151"/>
      <c r="BHV116" s="151"/>
      <c r="BHW116" s="151"/>
      <c r="BHX116" s="151"/>
      <c r="BHY116" s="151"/>
      <c r="BHZ116" s="151"/>
      <c r="BIA116" s="151"/>
      <c r="BIB116" s="151"/>
      <c r="BIC116" s="151"/>
      <c r="BID116" s="151"/>
      <c r="BIE116" s="151"/>
      <c r="BIF116" s="151"/>
      <c r="BIG116" s="151"/>
      <c r="BIH116" s="151"/>
      <c r="BII116" s="151"/>
      <c r="BIJ116" s="151"/>
      <c r="BIK116" s="151"/>
      <c r="BIL116" s="151"/>
      <c r="BIM116" s="151"/>
      <c r="BIN116" s="151"/>
      <c r="BIO116" s="151"/>
      <c r="BIP116" s="151"/>
      <c r="BIQ116" s="151"/>
      <c r="BIR116" s="151"/>
      <c r="BIS116" s="151"/>
      <c r="BIT116" s="151"/>
      <c r="BIU116" s="151"/>
      <c r="BIV116" s="151"/>
      <c r="BIW116" s="151"/>
      <c r="BIX116" s="151"/>
      <c r="BIY116" s="151"/>
      <c r="BIZ116" s="151"/>
      <c r="BJA116" s="151"/>
      <c r="BJB116" s="151"/>
      <c r="BJC116" s="151"/>
      <c r="BJD116" s="151"/>
      <c r="BJE116" s="151"/>
      <c r="BJF116" s="151"/>
      <c r="BJG116" s="151"/>
      <c r="BJH116" s="151"/>
      <c r="BJI116" s="151"/>
      <c r="BJJ116" s="151"/>
      <c r="BJK116" s="151"/>
      <c r="BJL116" s="151"/>
      <c r="BJM116" s="151"/>
      <c r="BJN116" s="151"/>
      <c r="BJO116" s="151"/>
      <c r="BJP116" s="151"/>
      <c r="BJQ116" s="151"/>
      <c r="BJR116" s="151"/>
      <c r="BJS116" s="151"/>
      <c r="BJT116" s="151"/>
      <c r="BJU116" s="151"/>
      <c r="BJV116" s="151"/>
      <c r="BJW116" s="151"/>
      <c r="BJX116" s="151"/>
      <c r="BJY116" s="151"/>
      <c r="BJZ116" s="151"/>
      <c r="BKA116" s="151"/>
      <c r="BKB116" s="151"/>
      <c r="BKC116" s="151"/>
      <c r="BKD116" s="151"/>
      <c r="BKE116" s="151"/>
      <c r="BKF116" s="151"/>
      <c r="BKG116" s="151"/>
      <c r="BKH116" s="151"/>
      <c r="BKI116" s="151"/>
      <c r="BKJ116" s="151"/>
      <c r="BKK116" s="151"/>
      <c r="BKL116" s="151"/>
      <c r="BKM116" s="151"/>
      <c r="BKN116" s="151"/>
      <c r="BKO116" s="151"/>
      <c r="BKP116" s="151"/>
      <c r="BKQ116" s="151"/>
      <c r="BKR116" s="151"/>
      <c r="BKS116" s="151"/>
      <c r="BKT116" s="151"/>
      <c r="BKU116" s="151"/>
      <c r="BKV116" s="151"/>
      <c r="BKW116" s="151"/>
      <c r="BKX116" s="151"/>
      <c r="BKY116" s="151"/>
      <c r="BKZ116" s="151"/>
      <c r="BLA116" s="151"/>
      <c r="BLB116" s="151"/>
      <c r="BLC116" s="151"/>
      <c r="BLD116" s="151"/>
      <c r="BLE116" s="151"/>
      <c r="BLF116" s="151"/>
      <c r="BLG116" s="151"/>
      <c r="BLH116" s="151"/>
      <c r="BLI116" s="151"/>
      <c r="BLJ116" s="151"/>
      <c r="BLK116" s="151"/>
      <c r="BLL116" s="151"/>
      <c r="BLM116" s="151"/>
      <c r="BLN116" s="151"/>
      <c r="BLO116" s="151"/>
      <c r="BLP116" s="151"/>
      <c r="BLQ116" s="151"/>
      <c r="BLR116" s="151"/>
      <c r="BLS116" s="151"/>
      <c r="BLT116" s="151"/>
      <c r="BLU116" s="151"/>
      <c r="BLV116" s="151"/>
      <c r="BLW116" s="151"/>
      <c r="BLX116" s="151"/>
      <c r="BLY116" s="151"/>
      <c r="BLZ116" s="151"/>
      <c r="BMA116" s="151"/>
      <c r="BMB116" s="151"/>
      <c r="BMC116" s="151"/>
      <c r="BMD116" s="151"/>
      <c r="BME116" s="151"/>
      <c r="BMF116" s="151"/>
      <c r="BMG116" s="151"/>
      <c r="BMH116" s="151"/>
      <c r="BMI116" s="151"/>
      <c r="BMJ116" s="151"/>
      <c r="BMK116" s="151"/>
      <c r="BML116" s="151"/>
      <c r="BMM116" s="151"/>
      <c r="BMN116" s="151"/>
      <c r="BMO116" s="151"/>
      <c r="BMP116" s="151"/>
      <c r="BMQ116" s="151"/>
      <c r="BMR116" s="151"/>
      <c r="BMS116" s="151"/>
      <c r="BMT116" s="151"/>
      <c r="BMU116" s="151"/>
      <c r="BMV116" s="151"/>
      <c r="BMW116" s="151"/>
      <c r="BMX116" s="151"/>
      <c r="BMY116" s="151"/>
      <c r="BMZ116" s="151"/>
      <c r="BNA116" s="151"/>
      <c r="BNB116" s="151"/>
      <c r="BNC116" s="151"/>
      <c r="BND116" s="151"/>
      <c r="BNE116" s="151"/>
      <c r="BNF116" s="151"/>
      <c r="BNG116" s="151"/>
      <c r="BNH116" s="151"/>
      <c r="BNI116" s="151"/>
      <c r="BNJ116" s="151"/>
      <c r="BNK116" s="151"/>
      <c r="BNL116" s="151"/>
      <c r="BNM116" s="151"/>
      <c r="BNN116" s="151"/>
      <c r="BNO116" s="151"/>
      <c r="BNP116" s="151"/>
      <c r="BNQ116" s="151"/>
      <c r="BNR116" s="151"/>
      <c r="BNS116" s="151"/>
      <c r="BNT116" s="151"/>
      <c r="BNU116" s="151"/>
      <c r="BNV116" s="151"/>
      <c r="BNW116" s="151"/>
      <c r="BNX116" s="151"/>
      <c r="BNY116" s="151"/>
      <c r="BNZ116" s="151"/>
      <c r="BOA116" s="151"/>
      <c r="BOB116" s="151"/>
      <c r="BOC116" s="151"/>
      <c r="BOD116" s="151"/>
      <c r="BOE116" s="151"/>
      <c r="BOF116" s="151"/>
      <c r="BOG116" s="151"/>
      <c r="BOH116" s="151"/>
      <c r="BOI116" s="151"/>
      <c r="BOJ116" s="151"/>
      <c r="BOK116" s="151"/>
      <c r="BOL116" s="151"/>
      <c r="BOM116" s="151"/>
      <c r="BON116" s="151"/>
      <c r="BOO116" s="151"/>
      <c r="BOP116" s="151"/>
      <c r="BOQ116" s="151"/>
      <c r="BOR116" s="151"/>
      <c r="BOS116" s="151"/>
      <c r="BOT116" s="151"/>
      <c r="BOU116" s="151"/>
      <c r="BOV116" s="151"/>
      <c r="BOW116" s="151"/>
      <c r="BOX116" s="151"/>
      <c r="BOY116" s="151"/>
      <c r="BOZ116" s="151"/>
      <c r="BPA116" s="151"/>
      <c r="BPB116" s="151"/>
      <c r="BPC116" s="151"/>
      <c r="BPD116" s="151"/>
      <c r="BPE116" s="151"/>
      <c r="BPF116" s="151"/>
      <c r="BPG116" s="151"/>
      <c r="BPH116" s="151"/>
      <c r="BPI116" s="151"/>
      <c r="BPJ116" s="151"/>
      <c r="BPK116" s="151"/>
      <c r="BPL116" s="151"/>
      <c r="BPM116" s="151"/>
      <c r="BPN116" s="151"/>
      <c r="BPO116" s="151"/>
      <c r="BPP116" s="151"/>
      <c r="BPQ116" s="151"/>
      <c r="BPR116" s="151"/>
      <c r="BPS116" s="151"/>
      <c r="BPT116" s="151"/>
      <c r="BPU116" s="151"/>
      <c r="BPV116" s="151"/>
      <c r="BPW116" s="151"/>
      <c r="BPX116" s="151"/>
      <c r="BPY116" s="151"/>
      <c r="BPZ116" s="151"/>
      <c r="BQA116" s="151"/>
      <c r="BQB116" s="151"/>
      <c r="BQC116" s="151"/>
      <c r="BQD116" s="151"/>
      <c r="BQE116" s="151"/>
      <c r="BQF116" s="151"/>
      <c r="BQG116" s="151"/>
      <c r="BQH116" s="151"/>
      <c r="BQI116" s="151"/>
      <c r="BQJ116" s="151"/>
      <c r="BQK116" s="151"/>
      <c r="BQL116" s="151"/>
      <c r="BQM116" s="151"/>
      <c r="BQN116" s="151"/>
      <c r="BQO116" s="151"/>
      <c r="BQP116" s="151"/>
      <c r="BQQ116" s="151"/>
      <c r="BQR116" s="151"/>
      <c r="BQS116" s="151"/>
      <c r="BQT116" s="151"/>
      <c r="BQU116" s="151"/>
      <c r="BQV116" s="151"/>
      <c r="BQW116" s="151"/>
      <c r="BQX116" s="151"/>
      <c r="BQY116" s="151"/>
      <c r="BQZ116" s="151"/>
      <c r="BRA116" s="151"/>
      <c r="BRB116" s="151"/>
      <c r="BRC116" s="151"/>
      <c r="BRD116" s="151"/>
      <c r="BRE116" s="151"/>
      <c r="BRF116" s="151"/>
      <c r="BRG116" s="151"/>
      <c r="BRH116" s="151"/>
      <c r="BRI116" s="151"/>
      <c r="BRJ116" s="151"/>
      <c r="BRK116" s="151"/>
      <c r="BRL116" s="151"/>
      <c r="BRM116" s="151"/>
      <c r="BRN116" s="151"/>
      <c r="BRO116" s="151"/>
      <c r="BRP116" s="151"/>
      <c r="BRQ116" s="151"/>
      <c r="BRR116" s="151"/>
      <c r="BRS116" s="151"/>
      <c r="BRT116" s="151"/>
      <c r="BRU116" s="151"/>
      <c r="BRV116" s="151"/>
      <c r="BRW116" s="151"/>
      <c r="BRX116" s="151"/>
      <c r="BRY116" s="151"/>
      <c r="BRZ116" s="151"/>
      <c r="BSA116" s="151"/>
      <c r="BSB116" s="151"/>
      <c r="BSC116" s="151"/>
      <c r="BSD116" s="151"/>
      <c r="BSE116" s="151"/>
      <c r="BSF116" s="151"/>
      <c r="BSG116" s="151"/>
      <c r="BSH116" s="151"/>
      <c r="BSI116" s="151"/>
      <c r="BSJ116" s="151"/>
      <c r="BSK116" s="151"/>
      <c r="BSL116" s="151"/>
      <c r="BSM116" s="151"/>
      <c r="BSN116" s="151"/>
      <c r="BSO116" s="151"/>
      <c r="BSP116" s="151"/>
      <c r="BSQ116" s="151"/>
      <c r="BSR116" s="151"/>
      <c r="BSS116" s="151"/>
      <c r="BST116" s="151"/>
      <c r="BSU116" s="151"/>
      <c r="BSV116" s="151"/>
      <c r="BSW116" s="151"/>
      <c r="BSX116" s="151"/>
      <c r="BSY116" s="151"/>
      <c r="BSZ116" s="151"/>
      <c r="BTA116" s="151"/>
      <c r="BTB116" s="151"/>
      <c r="BTC116" s="151"/>
      <c r="BTD116" s="151"/>
      <c r="BTE116" s="151"/>
      <c r="BTF116" s="151"/>
      <c r="BTG116" s="151"/>
      <c r="BTH116" s="151"/>
      <c r="BTI116" s="151"/>
      <c r="BTJ116" s="151"/>
      <c r="BTK116" s="151"/>
      <c r="BTL116" s="151"/>
      <c r="BTM116" s="151"/>
      <c r="BTN116" s="151"/>
      <c r="BTO116" s="151"/>
      <c r="BTP116" s="151"/>
      <c r="BTQ116" s="151"/>
      <c r="BTR116" s="151"/>
      <c r="BTS116" s="151"/>
      <c r="BTT116" s="151"/>
      <c r="BTU116" s="151"/>
      <c r="BTV116" s="151"/>
      <c r="BTW116" s="151"/>
      <c r="BTX116" s="151"/>
      <c r="BTY116" s="151"/>
      <c r="BTZ116" s="151"/>
      <c r="BUA116" s="151"/>
      <c r="BUB116" s="151"/>
      <c r="BUC116" s="151"/>
      <c r="BUD116" s="151"/>
      <c r="BUE116" s="151"/>
      <c r="BUF116" s="151"/>
      <c r="BUG116" s="151"/>
      <c r="BUH116" s="151"/>
      <c r="BUI116" s="151"/>
      <c r="BUJ116" s="151"/>
      <c r="BUK116" s="151"/>
      <c r="BUL116" s="151"/>
      <c r="BUM116" s="151"/>
      <c r="BUN116" s="151"/>
      <c r="BUO116" s="151"/>
      <c r="BUP116" s="151"/>
      <c r="BUQ116" s="151"/>
      <c r="BUR116" s="151"/>
      <c r="BUS116" s="151"/>
      <c r="BUT116" s="151"/>
      <c r="BUU116" s="151"/>
      <c r="BUV116" s="151"/>
      <c r="BUW116" s="151"/>
      <c r="BUX116" s="151"/>
      <c r="BUY116" s="151"/>
      <c r="BUZ116" s="151"/>
      <c r="BVA116" s="151"/>
      <c r="BVB116" s="151"/>
      <c r="BVC116" s="151"/>
      <c r="BVD116" s="151"/>
      <c r="BVE116" s="151"/>
      <c r="BVF116" s="151"/>
      <c r="BVG116" s="151"/>
      <c r="BVH116" s="151"/>
      <c r="BVI116" s="151"/>
      <c r="BVJ116" s="151"/>
      <c r="BVK116" s="151"/>
      <c r="BVL116" s="151"/>
      <c r="BVM116" s="151"/>
      <c r="BVN116" s="151"/>
      <c r="BVO116" s="151"/>
      <c r="BVP116" s="151"/>
      <c r="BVQ116" s="151"/>
      <c r="BVR116" s="151"/>
      <c r="BVS116" s="151"/>
      <c r="BVT116" s="151"/>
      <c r="BVU116" s="151"/>
      <c r="BVV116" s="151"/>
      <c r="BVW116" s="151"/>
      <c r="BVX116" s="151"/>
      <c r="BVY116" s="151"/>
      <c r="BVZ116" s="151"/>
      <c r="BWA116" s="151"/>
      <c r="BWB116" s="151"/>
      <c r="BWC116" s="151"/>
      <c r="BWD116" s="151"/>
      <c r="BWE116" s="151"/>
      <c r="BWF116" s="151"/>
      <c r="BWG116" s="151"/>
      <c r="BWH116" s="151"/>
      <c r="BWI116" s="151"/>
      <c r="BWJ116" s="151"/>
      <c r="BWK116" s="151"/>
      <c r="BWL116" s="151"/>
      <c r="BWM116" s="151"/>
      <c r="BWN116" s="151"/>
      <c r="BWO116" s="151"/>
      <c r="BWP116" s="151"/>
      <c r="BWQ116" s="151"/>
      <c r="BWR116" s="151"/>
      <c r="BWS116" s="151"/>
      <c r="BWT116" s="151"/>
      <c r="BWU116" s="151"/>
      <c r="BWV116" s="151"/>
      <c r="BWW116" s="151"/>
      <c r="BWX116" s="151"/>
      <c r="BWY116" s="151"/>
      <c r="BWZ116" s="151"/>
      <c r="BXA116" s="151"/>
      <c r="BXB116" s="151"/>
      <c r="BXC116" s="151"/>
      <c r="BXD116" s="151"/>
      <c r="BXE116" s="151"/>
      <c r="BXF116" s="151"/>
      <c r="BXG116" s="151"/>
      <c r="BXH116" s="151"/>
      <c r="BXI116" s="151"/>
      <c r="BXJ116" s="151"/>
      <c r="BXK116" s="151"/>
      <c r="BXL116" s="151"/>
      <c r="BXM116" s="151"/>
      <c r="BXN116" s="151"/>
      <c r="BXO116" s="151"/>
      <c r="BXP116" s="151"/>
      <c r="BXQ116" s="151"/>
      <c r="BXR116" s="151"/>
      <c r="BXS116" s="151"/>
      <c r="BXT116" s="151"/>
      <c r="BXU116" s="151"/>
      <c r="BXV116" s="151"/>
      <c r="BXW116" s="151"/>
      <c r="BXX116" s="151"/>
      <c r="BXY116" s="151"/>
      <c r="BXZ116" s="151"/>
      <c r="BYA116" s="151"/>
      <c r="BYB116" s="151"/>
      <c r="BYC116" s="151"/>
      <c r="BYD116" s="151"/>
      <c r="BYE116" s="151"/>
      <c r="BYF116" s="151"/>
      <c r="BYG116" s="151"/>
      <c r="BYH116" s="151"/>
      <c r="BYI116" s="151"/>
      <c r="BYJ116" s="151"/>
      <c r="BYK116" s="151"/>
      <c r="BYL116" s="151"/>
      <c r="BYM116" s="151"/>
      <c r="BYN116" s="151"/>
      <c r="BYO116" s="151"/>
      <c r="BYP116" s="151"/>
      <c r="BYQ116" s="151"/>
      <c r="BYR116" s="151"/>
      <c r="BYS116" s="151"/>
      <c r="BYT116" s="151"/>
      <c r="BYU116" s="151"/>
      <c r="BYV116" s="151"/>
      <c r="BYW116" s="151"/>
      <c r="BYX116" s="151"/>
      <c r="BYY116" s="151"/>
      <c r="BYZ116" s="151"/>
      <c r="BZA116" s="151"/>
      <c r="BZB116" s="151"/>
      <c r="BZC116" s="151"/>
      <c r="BZD116" s="151"/>
      <c r="BZE116" s="151"/>
      <c r="BZF116" s="151"/>
      <c r="BZG116" s="151"/>
      <c r="BZH116" s="151"/>
      <c r="BZI116" s="151"/>
      <c r="BZJ116" s="151"/>
      <c r="BZK116" s="151"/>
      <c r="BZL116" s="151"/>
      <c r="BZM116" s="151"/>
      <c r="BZN116" s="151"/>
      <c r="BZO116" s="151"/>
      <c r="BZP116" s="151"/>
      <c r="BZQ116" s="151"/>
      <c r="BZR116" s="151"/>
      <c r="BZS116" s="151"/>
      <c r="BZT116" s="151"/>
      <c r="BZU116" s="151"/>
      <c r="BZV116" s="151"/>
      <c r="BZW116" s="151"/>
      <c r="BZX116" s="151"/>
      <c r="BZY116" s="151"/>
      <c r="BZZ116" s="151"/>
      <c r="CAA116" s="151"/>
      <c r="CAB116" s="151"/>
      <c r="CAC116" s="151"/>
      <c r="CAD116" s="151"/>
      <c r="CAE116" s="151"/>
      <c r="CAF116" s="151"/>
      <c r="CAG116" s="151"/>
      <c r="CAH116" s="151"/>
      <c r="CAI116" s="151"/>
      <c r="CAJ116" s="151"/>
      <c r="CAK116" s="151"/>
      <c r="CAL116" s="151"/>
      <c r="CAM116" s="151"/>
      <c r="CAN116" s="151"/>
      <c r="CAO116" s="151"/>
      <c r="CAP116" s="151"/>
      <c r="CAQ116" s="151"/>
      <c r="CAR116" s="151"/>
      <c r="CAS116" s="151"/>
      <c r="CAT116" s="151"/>
      <c r="CAU116" s="151"/>
      <c r="CAV116" s="151"/>
      <c r="CAW116" s="151"/>
      <c r="CAX116" s="151"/>
      <c r="CAY116" s="151"/>
      <c r="CAZ116" s="151"/>
      <c r="CBA116" s="151"/>
      <c r="CBB116" s="151"/>
      <c r="CBC116" s="151"/>
      <c r="CBD116" s="151"/>
      <c r="CBE116" s="151"/>
      <c r="CBF116" s="151"/>
      <c r="CBG116" s="151"/>
      <c r="CBH116" s="151"/>
      <c r="CBI116" s="151"/>
      <c r="CBJ116" s="151"/>
      <c r="CBK116" s="151"/>
      <c r="CBL116" s="151"/>
      <c r="CBM116" s="151"/>
      <c r="CBN116" s="151"/>
      <c r="CBO116" s="151"/>
      <c r="CBP116" s="151"/>
      <c r="CBQ116" s="151"/>
      <c r="CBR116" s="151"/>
      <c r="CBS116" s="151"/>
      <c r="CBT116" s="151"/>
      <c r="CBU116" s="151"/>
      <c r="CBV116" s="151"/>
      <c r="CBW116" s="151"/>
      <c r="CBX116" s="151"/>
      <c r="CBY116" s="151"/>
      <c r="CBZ116" s="151"/>
      <c r="CCA116" s="151"/>
      <c r="CCB116" s="151"/>
      <c r="CCC116" s="151"/>
      <c r="CCD116" s="151"/>
      <c r="CCE116" s="151"/>
      <c r="CCF116" s="151"/>
      <c r="CCG116" s="151"/>
      <c r="CCH116" s="151"/>
      <c r="CCI116" s="151"/>
      <c r="CCJ116" s="151"/>
      <c r="CCK116" s="151"/>
      <c r="CCL116" s="151"/>
      <c r="CCM116" s="151"/>
      <c r="CCN116" s="151"/>
      <c r="CCO116" s="151"/>
      <c r="CCP116" s="151"/>
      <c r="CCQ116" s="151"/>
      <c r="CCR116" s="151"/>
      <c r="CCS116" s="151"/>
      <c r="CCT116" s="151"/>
      <c r="CCU116" s="151"/>
      <c r="CCV116" s="151"/>
      <c r="CCW116" s="151"/>
      <c r="CCX116" s="151"/>
      <c r="CCY116" s="151"/>
      <c r="CCZ116" s="151"/>
      <c r="CDA116" s="151"/>
      <c r="CDB116" s="151"/>
      <c r="CDC116" s="151"/>
      <c r="CDD116" s="151"/>
      <c r="CDE116" s="151"/>
      <c r="CDF116" s="151"/>
      <c r="CDG116" s="151"/>
      <c r="CDH116" s="151"/>
      <c r="CDI116" s="151"/>
      <c r="CDJ116" s="151"/>
      <c r="CDK116" s="151"/>
      <c r="CDL116" s="151"/>
      <c r="CDM116" s="151"/>
      <c r="CDN116" s="151"/>
      <c r="CDO116" s="151"/>
      <c r="CDP116" s="151"/>
      <c r="CDQ116" s="151"/>
      <c r="CDR116" s="151"/>
      <c r="CDS116" s="151"/>
      <c r="CDT116" s="151"/>
      <c r="CDU116" s="151"/>
      <c r="CDV116" s="151"/>
      <c r="CDW116" s="151"/>
      <c r="CDX116" s="151"/>
      <c r="CDY116" s="151"/>
      <c r="CDZ116" s="151"/>
      <c r="CEA116" s="151"/>
      <c r="CEB116" s="151"/>
      <c r="CEC116" s="151"/>
      <c r="CED116" s="151"/>
      <c r="CEE116" s="151"/>
      <c r="CEF116" s="151"/>
      <c r="CEG116" s="151"/>
      <c r="CEH116" s="151"/>
      <c r="CEI116" s="151"/>
      <c r="CEJ116" s="151"/>
      <c r="CEK116" s="151"/>
      <c r="CEL116" s="151"/>
      <c r="CEM116" s="151"/>
      <c r="CEN116" s="151"/>
      <c r="CEO116" s="151"/>
      <c r="CEP116" s="151"/>
      <c r="CEQ116" s="151"/>
      <c r="CER116" s="151"/>
      <c r="CES116" s="151"/>
      <c r="CET116" s="151"/>
      <c r="CEU116" s="151"/>
      <c r="CEV116" s="151"/>
      <c r="CEW116" s="151"/>
      <c r="CEX116" s="151"/>
      <c r="CEY116" s="151"/>
      <c r="CEZ116" s="151"/>
      <c r="CFA116" s="151"/>
      <c r="CFB116" s="151"/>
      <c r="CFC116" s="151"/>
      <c r="CFD116" s="151"/>
      <c r="CFE116" s="151"/>
      <c r="CFF116" s="151"/>
      <c r="CFG116" s="151"/>
      <c r="CFH116" s="151"/>
      <c r="CFI116" s="151"/>
      <c r="CFJ116" s="151"/>
      <c r="CFK116" s="151"/>
      <c r="CFL116" s="151"/>
      <c r="CFM116" s="151"/>
      <c r="CFN116" s="151"/>
      <c r="CFO116" s="151"/>
      <c r="CFP116" s="151"/>
      <c r="CFQ116" s="151"/>
      <c r="CFR116" s="151"/>
      <c r="CFS116" s="151"/>
      <c r="CFT116" s="151"/>
      <c r="CFU116" s="151"/>
      <c r="CFV116" s="151"/>
      <c r="CFW116" s="151"/>
      <c r="CFX116" s="151"/>
      <c r="CFY116" s="151"/>
      <c r="CFZ116" s="151"/>
      <c r="CGA116" s="151"/>
      <c r="CGB116" s="151"/>
      <c r="CGC116" s="151"/>
      <c r="CGD116" s="151"/>
      <c r="CGE116" s="151"/>
      <c r="CGF116" s="151"/>
      <c r="CGG116" s="151"/>
      <c r="CGH116" s="151"/>
      <c r="CGI116" s="151"/>
      <c r="CGJ116" s="151"/>
      <c r="CGK116" s="151"/>
      <c r="CGL116" s="151"/>
      <c r="CGM116" s="151"/>
      <c r="CGN116" s="151"/>
      <c r="CGO116" s="151"/>
      <c r="CGP116" s="151"/>
      <c r="CGQ116" s="151"/>
      <c r="CGR116" s="151"/>
      <c r="CGS116" s="151"/>
      <c r="CGT116" s="151"/>
      <c r="CGU116" s="151"/>
      <c r="CGV116" s="151"/>
      <c r="CGW116" s="151"/>
      <c r="CGX116" s="151"/>
      <c r="CGY116" s="151"/>
      <c r="CGZ116" s="151"/>
      <c r="CHA116" s="151"/>
      <c r="CHB116" s="151"/>
      <c r="CHC116" s="151"/>
      <c r="CHD116" s="151"/>
      <c r="CHE116" s="151"/>
      <c r="CHF116" s="151"/>
      <c r="CHG116" s="151"/>
      <c r="CHH116" s="151"/>
      <c r="CHI116" s="151"/>
      <c r="CHJ116" s="151"/>
      <c r="CHK116" s="151"/>
      <c r="CHL116" s="151"/>
      <c r="CHM116" s="151"/>
      <c r="CHN116" s="151"/>
      <c r="CHO116" s="151"/>
      <c r="CHP116" s="151"/>
      <c r="CHQ116" s="151"/>
      <c r="CHR116" s="151"/>
      <c r="CHS116" s="151"/>
      <c r="CHT116" s="151"/>
      <c r="CHU116" s="151"/>
      <c r="CHV116" s="151"/>
      <c r="CHW116" s="151"/>
      <c r="CHX116" s="151"/>
      <c r="CHY116" s="151"/>
      <c r="CHZ116" s="151"/>
      <c r="CIA116" s="151"/>
      <c r="CIB116" s="151"/>
      <c r="CIC116" s="151"/>
      <c r="CID116" s="151"/>
      <c r="CIE116" s="151"/>
      <c r="CIF116" s="151"/>
      <c r="CIG116" s="151"/>
      <c r="CIH116" s="151"/>
      <c r="CII116" s="151"/>
      <c r="CIJ116" s="151"/>
      <c r="CIK116" s="151"/>
      <c r="CIL116" s="151"/>
      <c r="CIM116" s="151"/>
      <c r="CIN116" s="151"/>
      <c r="CIO116" s="151"/>
      <c r="CIP116" s="151"/>
      <c r="CIQ116" s="151"/>
      <c r="CIR116" s="151"/>
      <c r="CIS116" s="151"/>
      <c r="CIT116" s="151"/>
      <c r="CIU116" s="151"/>
      <c r="CIV116" s="151"/>
      <c r="CIW116" s="151"/>
      <c r="CIX116" s="151"/>
      <c r="CIY116" s="151"/>
      <c r="CIZ116" s="151"/>
      <c r="CJA116" s="151"/>
      <c r="CJB116" s="151"/>
      <c r="CJC116" s="151"/>
      <c r="CJD116" s="151"/>
      <c r="CJE116" s="151"/>
      <c r="CJF116" s="151"/>
      <c r="CJG116" s="151"/>
      <c r="CJH116" s="151"/>
      <c r="CJI116" s="151"/>
      <c r="CJJ116" s="151"/>
      <c r="CJK116" s="151"/>
      <c r="CJL116" s="151"/>
      <c r="CJM116" s="151"/>
      <c r="CJN116" s="151"/>
      <c r="CJO116" s="151"/>
      <c r="CJP116" s="151"/>
      <c r="CJQ116" s="151"/>
      <c r="CJR116" s="151"/>
      <c r="CJS116" s="151"/>
      <c r="CJT116" s="151"/>
      <c r="CJU116" s="151"/>
      <c r="CJV116" s="151"/>
      <c r="CJW116" s="151"/>
      <c r="CJX116" s="151"/>
      <c r="CJY116" s="151"/>
      <c r="CJZ116" s="151"/>
      <c r="CKA116" s="151"/>
      <c r="CKB116" s="151"/>
      <c r="CKC116" s="151"/>
      <c r="CKD116" s="151"/>
      <c r="CKE116" s="151"/>
      <c r="CKF116" s="151"/>
      <c r="CKG116" s="151"/>
      <c r="CKH116" s="151"/>
      <c r="CKI116" s="151"/>
      <c r="CKJ116" s="151"/>
      <c r="CKK116" s="151"/>
      <c r="CKL116" s="151"/>
      <c r="CKM116" s="151"/>
      <c r="CKN116" s="151"/>
      <c r="CKO116" s="151"/>
      <c r="CKP116" s="151"/>
      <c r="CKQ116" s="151"/>
      <c r="CKR116" s="151"/>
      <c r="CKS116" s="151"/>
      <c r="CKT116" s="151"/>
      <c r="CKU116" s="151"/>
      <c r="CKV116" s="151"/>
      <c r="CKW116" s="151"/>
      <c r="CKX116" s="151"/>
      <c r="CKY116" s="151"/>
      <c r="CKZ116" s="151"/>
      <c r="CLA116" s="151"/>
      <c r="CLB116" s="151"/>
      <c r="CLC116" s="151"/>
      <c r="CLD116" s="151"/>
      <c r="CLE116" s="151"/>
      <c r="CLF116" s="151"/>
      <c r="CLG116" s="151"/>
      <c r="CLH116" s="151"/>
      <c r="CLI116" s="151"/>
      <c r="CLJ116" s="151"/>
      <c r="CLK116" s="151"/>
      <c r="CLL116" s="151"/>
      <c r="CLM116" s="151"/>
      <c r="CLN116" s="151"/>
      <c r="CLO116" s="151"/>
      <c r="CLP116" s="151"/>
      <c r="CLQ116" s="151"/>
      <c r="CLR116" s="151"/>
      <c r="CLS116" s="151"/>
      <c r="CLT116" s="151"/>
      <c r="CLU116" s="151"/>
      <c r="CLV116" s="151"/>
      <c r="CLW116" s="151"/>
      <c r="CLX116" s="151"/>
      <c r="CLY116" s="151"/>
      <c r="CLZ116" s="151"/>
      <c r="CMA116" s="151"/>
      <c r="CMB116" s="151"/>
      <c r="CMC116" s="151"/>
      <c r="CMD116" s="151"/>
      <c r="CME116" s="151"/>
      <c r="CMF116" s="151"/>
      <c r="CMG116" s="151"/>
      <c r="CMH116" s="151"/>
      <c r="CMI116" s="151"/>
      <c r="CMJ116" s="151"/>
      <c r="CMK116" s="151"/>
      <c r="CML116" s="151"/>
      <c r="CMM116" s="151"/>
      <c r="CMN116" s="151"/>
      <c r="CMO116" s="151"/>
      <c r="CMP116" s="151"/>
      <c r="CMQ116" s="151"/>
      <c r="CMR116" s="151"/>
      <c r="CMS116" s="151"/>
      <c r="CMT116" s="151"/>
      <c r="CMU116" s="151"/>
      <c r="CMV116" s="151"/>
      <c r="CMW116" s="151"/>
      <c r="CMX116" s="151"/>
      <c r="CMY116" s="151"/>
      <c r="CMZ116" s="151"/>
      <c r="CNA116" s="151"/>
      <c r="CNB116" s="151"/>
      <c r="CNC116" s="151"/>
      <c r="CND116" s="151"/>
      <c r="CNE116" s="151"/>
      <c r="CNF116" s="151"/>
      <c r="CNG116" s="151"/>
      <c r="CNH116" s="151"/>
      <c r="CNI116" s="151"/>
      <c r="CNJ116" s="151"/>
      <c r="CNK116" s="151"/>
      <c r="CNL116" s="151"/>
      <c r="CNM116" s="151"/>
      <c r="CNN116" s="151"/>
      <c r="CNO116" s="151"/>
      <c r="CNP116" s="151"/>
      <c r="CNQ116" s="151"/>
      <c r="CNR116" s="151"/>
      <c r="CNS116" s="151"/>
      <c r="CNT116" s="151"/>
      <c r="CNU116" s="151"/>
      <c r="CNV116" s="151"/>
      <c r="CNW116" s="151"/>
      <c r="CNX116" s="151"/>
      <c r="CNY116" s="151"/>
      <c r="CNZ116" s="151"/>
      <c r="COA116" s="151"/>
      <c r="COB116" s="151"/>
      <c r="COC116" s="151"/>
      <c r="COD116" s="151"/>
      <c r="COE116" s="151"/>
      <c r="COF116" s="151"/>
      <c r="COG116" s="151"/>
      <c r="COH116" s="151"/>
      <c r="COI116" s="151"/>
      <c r="COJ116" s="151"/>
      <c r="COK116" s="151"/>
      <c r="COL116" s="151"/>
      <c r="COM116" s="151"/>
      <c r="CON116" s="151"/>
      <c r="COO116" s="151"/>
      <c r="COP116" s="151"/>
      <c r="COQ116" s="151"/>
      <c r="COR116" s="151"/>
      <c r="COS116" s="151"/>
      <c r="COT116" s="151"/>
      <c r="COU116" s="151"/>
      <c r="COV116" s="151"/>
      <c r="COW116" s="151"/>
      <c r="COX116" s="151"/>
      <c r="COY116" s="151"/>
      <c r="COZ116" s="151"/>
      <c r="CPA116" s="151"/>
      <c r="CPB116" s="151"/>
      <c r="CPC116" s="151"/>
      <c r="CPD116" s="151"/>
      <c r="CPE116" s="151"/>
      <c r="CPF116" s="151"/>
      <c r="CPG116" s="151"/>
      <c r="CPH116" s="151"/>
      <c r="CPI116" s="151"/>
      <c r="CPJ116" s="151"/>
      <c r="CPK116" s="151"/>
      <c r="CPL116" s="151"/>
      <c r="CPM116" s="151"/>
      <c r="CPN116" s="151"/>
      <c r="CPO116" s="151"/>
      <c r="CPP116" s="151"/>
      <c r="CPQ116" s="151"/>
      <c r="CPR116" s="151"/>
      <c r="CPS116" s="151"/>
      <c r="CPT116" s="151"/>
      <c r="CPU116" s="151"/>
      <c r="CPV116" s="151"/>
      <c r="CPW116" s="151"/>
      <c r="CPX116" s="151"/>
      <c r="CPY116" s="151"/>
      <c r="CPZ116" s="151"/>
      <c r="CQA116" s="151"/>
      <c r="CQB116" s="151"/>
      <c r="CQC116" s="151"/>
      <c r="CQD116" s="151"/>
      <c r="CQE116" s="151"/>
      <c r="CQF116" s="151"/>
      <c r="CQG116" s="151"/>
      <c r="CQH116" s="151"/>
      <c r="CQI116" s="151"/>
      <c r="CQJ116" s="151"/>
      <c r="CQK116" s="151"/>
      <c r="CQL116" s="151"/>
      <c r="CQM116" s="151"/>
      <c r="CQN116" s="151"/>
      <c r="CQO116" s="151"/>
      <c r="CQP116" s="151"/>
      <c r="CQQ116" s="151"/>
      <c r="CQR116" s="151"/>
      <c r="CQS116" s="151"/>
      <c r="CQT116" s="151"/>
      <c r="CQU116" s="151"/>
      <c r="CQV116" s="151"/>
      <c r="CQW116" s="151"/>
      <c r="CQX116" s="151"/>
      <c r="CQY116" s="151"/>
      <c r="CQZ116" s="151"/>
      <c r="CRA116" s="151"/>
      <c r="CRB116" s="151"/>
      <c r="CRC116" s="151"/>
      <c r="CRD116" s="151"/>
      <c r="CRE116" s="151"/>
      <c r="CRF116" s="151"/>
      <c r="CRG116" s="151"/>
      <c r="CRH116" s="151"/>
      <c r="CRI116" s="151"/>
      <c r="CRJ116" s="151"/>
      <c r="CRK116" s="151"/>
      <c r="CRL116" s="151"/>
      <c r="CRM116" s="151"/>
      <c r="CRN116" s="151"/>
      <c r="CRO116" s="151"/>
      <c r="CRP116" s="151"/>
      <c r="CRQ116" s="151"/>
      <c r="CRR116" s="151"/>
      <c r="CRS116" s="151"/>
      <c r="CRT116" s="151"/>
      <c r="CRU116" s="151"/>
      <c r="CRV116" s="151"/>
      <c r="CRW116" s="151"/>
      <c r="CRX116" s="151"/>
      <c r="CRY116" s="151"/>
      <c r="CRZ116" s="151"/>
      <c r="CSA116" s="151"/>
      <c r="CSB116" s="151"/>
      <c r="CSC116" s="151"/>
      <c r="CSD116" s="151"/>
      <c r="CSE116" s="151"/>
      <c r="CSF116" s="151"/>
      <c r="CSG116" s="151"/>
      <c r="CSH116" s="151"/>
      <c r="CSI116" s="151"/>
      <c r="CSJ116" s="151"/>
      <c r="CSK116" s="151"/>
      <c r="CSL116" s="151"/>
      <c r="CSM116" s="151"/>
      <c r="CSN116" s="151"/>
      <c r="CSO116" s="151"/>
      <c r="CSP116" s="151"/>
      <c r="CSQ116" s="151"/>
      <c r="CSR116" s="151"/>
      <c r="CSS116" s="151"/>
      <c r="CST116" s="151"/>
      <c r="CSU116" s="151"/>
      <c r="CSV116" s="151"/>
      <c r="CSW116" s="151"/>
      <c r="CSX116" s="151"/>
      <c r="CSY116" s="151"/>
      <c r="CSZ116" s="151"/>
      <c r="CTA116" s="151"/>
      <c r="CTB116" s="151"/>
      <c r="CTC116" s="151"/>
      <c r="CTD116" s="151"/>
      <c r="CTE116" s="151"/>
      <c r="CTF116" s="151"/>
      <c r="CTG116" s="151"/>
      <c r="CTH116" s="151"/>
      <c r="CTI116" s="151"/>
      <c r="CTJ116" s="151"/>
      <c r="CTK116" s="151"/>
      <c r="CTL116" s="151"/>
      <c r="CTM116" s="151"/>
      <c r="CTN116" s="151"/>
      <c r="CTO116" s="151"/>
      <c r="CTP116" s="151"/>
      <c r="CTQ116" s="151"/>
      <c r="CTR116" s="151"/>
      <c r="CTS116" s="151"/>
      <c r="CTT116" s="151"/>
      <c r="CTU116" s="151"/>
      <c r="CTV116" s="151"/>
      <c r="CTW116" s="151"/>
      <c r="CTX116" s="151"/>
      <c r="CTY116" s="151"/>
      <c r="CTZ116" s="151"/>
      <c r="CUA116" s="151"/>
      <c r="CUB116" s="151"/>
      <c r="CUC116" s="151"/>
      <c r="CUD116" s="151"/>
      <c r="CUE116" s="151"/>
      <c r="CUF116" s="151"/>
      <c r="CUG116" s="151"/>
      <c r="CUH116" s="151"/>
      <c r="CUI116" s="151"/>
      <c r="CUJ116" s="151"/>
      <c r="CUK116" s="151"/>
      <c r="CUL116" s="151"/>
      <c r="CUM116" s="151"/>
      <c r="CUN116" s="151"/>
      <c r="CUO116" s="151"/>
      <c r="CUP116" s="151"/>
      <c r="CUQ116" s="151"/>
      <c r="CUR116" s="151"/>
      <c r="CUS116" s="151"/>
      <c r="CUT116" s="151"/>
      <c r="CUU116" s="151"/>
      <c r="CUV116" s="151"/>
      <c r="CUW116" s="151"/>
      <c r="CUX116" s="151"/>
      <c r="CUY116" s="151"/>
      <c r="CUZ116" s="151"/>
      <c r="CVA116" s="151"/>
      <c r="CVB116" s="151"/>
      <c r="CVC116" s="151"/>
      <c r="CVD116" s="151"/>
      <c r="CVE116" s="151"/>
      <c r="CVF116" s="151"/>
      <c r="CVG116" s="151"/>
      <c r="CVH116" s="151"/>
      <c r="CVI116" s="151"/>
      <c r="CVJ116" s="151"/>
      <c r="CVK116" s="151"/>
      <c r="CVL116" s="151"/>
      <c r="CVM116" s="151"/>
      <c r="CVN116" s="151"/>
      <c r="CVO116" s="151"/>
      <c r="CVP116" s="151"/>
      <c r="CVQ116" s="151"/>
      <c r="CVR116" s="151"/>
      <c r="CVS116" s="151"/>
      <c r="CVT116" s="151"/>
      <c r="CVU116" s="151"/>
      <c r="CVV116" s="151"/>
      <c r="CVW116" s="151"/>
      <c r="CVX116" s="151"/>
      <c r="CVY116" s="151"/>
      <c r="CVZ116" s="151"/>
      <c r="CWA116" s="151"/>
      <c r="CWB116" s="151"/>
      <c r="CWC116" s="151"/>
      <c r="CWD116" s="151"/>
      <c r="CWE116" s="151"/>
      <c r="CWF116" s="151"/>
      <c r="CWG116" s="151"/>
      <c r="CWH116" s="151"/>
      <c r="CWI116" s="151"/>
      <c r="CWJ116" s="151"/>
      <c r="CWK116" s="151"/>
      <c r="CWL116" s="151"/>
      <c r="CWM116" s="151"/>
      <c r="CWN116" s="151"/>
      <c r="CWO116" s="151"/>
      <c r="CWP116" s="151"/>
      <c r="CWQ116" s="151"/>
      <c r="CWR116" s="151"/>
      <c r="CWS116" s="151"/>
      <c r="CWT116" s="151"/>
      <c r="CWU116" s="151"/>
      <c r="CWV116" s="151"/>
      <c r="CWW116" s="151"/>
      <c r="CWX116" s="151"/>
      <c r="CWY116" s="151"/>
      <c r="CWZ116" s="151"/>
      <c r="CXA116" s="151"/>
      <c r="CXB116" s="151"/>
      <c r="CXC116" s="151"/>
      <c r="CXD116" s="151"/>
      <c r="CXE116" s="151"/>
      <c r="CXF116" s="151"/>
      <c r="CXG116" s="151"/>
      <c r="CXH116" s="151"/>
      <c r="CXI116" s="151"/>
      <c r="CXJ116" s="151"/>
      <c r="CXK116" s="151"/>
      <c r="CXL116" s="151"/>
      <c r="CXM116" s="151"/>
      <c r="CXN116" s="151"/>
      <c r="CXO116" s="151"/>
      <c r="CXP116" s="151"/>
      <c r="CXQ116" s="151"/>
      <c r="CXR116" s="151"/>
      <c r="CXS116" s="151"/>
      <c r="CXT116" s="151"/>
      <c r="CXU116" s="151"/>
      <c r="CXV116" s="151"/>
      <c r="CXW116" s="151"/>
      <c r="CXX116" s="151"/>
      <c r="CXY116" s="151"/>
      <c r="CXZ116" s="151"/>
      <c r="CYA116" s="151"/>
      <c r="CYB116" s="151"/>
      <c r="CYC116" s="151"/>
      <c r="CYD116" s="151"/>
      <c r="CYE116" s="151"/>
      <c r="CYF116" s="151"/>
      <c r="CYG116" s="151"/>
      <c r="CYH116" s="151"/>
      <c r="CYI116" s="151"/>
      <c r="CYJ116" s="151"/>
      <c r="CYK116" s="151"/>
      <c r="CYL116" s="151"/>
      <c r="CYM116" s="151"/>
      <c r="CYN116" s="151"/>
      <c r="CYO116" s="151"/>
      <c r="CYP116" s="151"/>
      <c r="CYQ116" s="151"/>
      <c r="CYR116" s="151"/>
      <c r="CYS116" s="151"/>
      <c r="CYT116" s="151"/>
      <c r="CYU116" s="151"/>
      <c r="CYV116" s="151"/>
      <c r="CYW116" s="151"/>
      <c r="CYX116" s="151"/>
      <c r="CYY116" s="151"/>
      <c r="CYZ116" s="151"/>
      <c r="CZA116" s="151"/>
      <c r="CZB116" s="151"/>
      <c r="CZC116" s="151"/>
      <c r="CZD116" s="151"/>
      <c r="CZE116" s="151"/>
      <c r="CZF116" s="151"/>
      <c r="CZG116" s="151"/>
      <c r="CZH116" s="151"/>
      <c r="CZI116" s="151"/>
      <c r="CZJ116" s="151"/>
      <c r="CZK116" s="151"/>
      <c r="CZL116" s="151"/>
      <c r="CZM116" s="151"/>
      <c r="CZN116" s="151"/>
      <c r="CZO116" s="151"/>
      <c r="CZP116" s="151"/>
      <c r="CZQ116" s="151"/>
      <c r="CZR116" s="151"/>
      <c r="CZS116" s="151"/>
      <c r="CZT116" s="151"/>
      <c r="CZU116" s="151"/>
      <c r="CZV116" s="151"/>
      <c r="CZW116" s="151"/>
      <c r="CZX116" s="151"/>
      <c r="CZY116" s="151"/>
      <c r="CZZ116" s="151"/>
      <c r="DAA116" s="151"/>
      <c r="DAB116" s="151"/>
      <c r="DAC116" s="151"/>
      <c r="DAD116" s="151"/>
      <c r="DAE116" s="151"/>
      <c r="DAF116" s="151"/>
      <c r="DAG116" s="151"/>
      <c r="DAH116" s="151"/>
      <c r="DAI116" s="151"/>
      <c r="DAJ116" s="151"/>
      <c r="DAK116" s="151"/>
      <c r="DAL116" s="151"/>
      <c r="DAM116" s="151"/>
      <c r="DAN116" s="151"/>
      <c r="DAO116" s="151"/>
      <c r="DAP116" s="151"/>
      <c r="DAQ116" s="151"/>
      <c r="DAR116" s="151"/>
      <c r="DAS116" s="151"/>
      <c r="DAT116" s="151"/>
      <c r="DAU116" s="151"/>
      <c r="DAV116" s="151"/>
      <c r="DAW116" s="151"/>
      <c r="DAX116" s="151"/>
      <c r="DAY116" s="151"/>
      <c r="DAZ116" s="151"/>
      <c r="DBA116" s="151"/>
      <c r="DBB116" s="151"/>
      <c r="DBC116" s="151"/>
      <c r="DBD116" s="151"/>
      <c r="DBE116" s="151"/>
      <c r="DBF116" s="151"/>
      <c r="DBG116" s="151"/>
      <c r="DBH116" s="151"/>
      <c r="DBI116" s="151"/>
      <c r="DBJ116" s="151"/>
      <c r="DBK116" s="151"/>
      <c r="DBL116" s="151"/>
      <c r="DBM116" s="151"/>
      <c r="DBN116" s="151"/>
      <c r="DBO116" s="151"/>
      <c r="DBP116" s="151"/>
      <c r="DBQ116" s="151"/>
      <c r="DBR116" s="151"/>
      <c r="DBS116" s="151"/>
      <c r="DBT116" s="151"/>
      <c r="DBU116" s="151"/>
      <c r="DBV116" s="151"/>
      <c r="DBW116" s="151"/>
      <c r="DBX116" s="151"/>
      <c r="DBY116" s="151"/>
      <c r="DBZ116" s="151"/>
      <c r="DCA116" s="151"/>
      <c r="DCB116" s="151"/>
      <c r="DCC116" s="151"/>
      <c r="DCD116" s="151"/>
      <c r="DCE116" s="151"/>
      <c r="DCF116" s="151"/>
      <c r="DCG116" s="151"/>
      <c r="DCH116" s="151"/>
      <c r="DCI116" s="151"/>
      <c r="DCJ116" s="151"/>
      <c r="DCK116" s="151"/>
      <c r="DCL116" s="151"/>
      <c r="DCM116" s="151"/>
      <c r="DCN116" s="151"/>
      <c r="DCO116" s="151"/>
      <c r="DCP116" s="151"/>
      <c r="DCQ116" s="151"/>
      <c r="DCR116" s="151"/>
      <c r="DCS116" s="151"/>
      <c r="DCT116" s="151"/>
      <c r="DCU116" s="151"/>
      <c r="DCV116" s="151"/>
      <c r="DCW116" s="151"/>
      <c r="DCX116" s="151"/>
      <c r="DCY116" s="151"/>
      <c r="DCZ116" s="151"/>
      <c r="DDA116" s="151"/>
      <c r="DDB116" s="151"/>
      <c r="DDC116" s="151"/>
      <c r="DDD116" s="151"/>
      <c r="DDE116" s="151"/>
      <c r="DDF116" s="151"/>
      <c r="DDG116" s="151"/>
      <c r="DDH116" s="151"/>
      <c r="DDI116" s="151"/>
      <c r="DDJ116" s="151"/>
      <c r="DDK116" s="151"/>
      <c r="DDL116" s="151"/>
      <c r="DDM116" s="151"/>
      <c r="DDN116" s="151"/>
      <c r="DDO116" s="151"/>
      <c r="DDP116" s="151"/>
      <c r="DDQ116" s="151"/>
      <c r="DDR116" s="151"/>
      <c r="DDS116" s="151"/>
      <c r="DDT116" s="151"/>
      <c r="DDU116" s="151"/>
      <c r="DDV116" s="151"/>
      <c r="DDW116" s="151"/>
      <c r="DDX116" s="151"/>
      <c r="DDY116" s="151"/>
      <c r="DDZ116" s="151"/>
      <c r="DEA116" s="151"/>
      <c r="DEB116" s="151"/>
      <c r="DEC116" s="151"/>
      <c r="DED116" s="151"/>
      <c r="DEE116" s="151"/>
      <c r="DEF116" s="151"/>
      <c r="DEG116" s="151"/>
      <c r="DEH116" s="151"/>
      <c r="DEI116" s="151"/>
      <c r="DEJ116" s="151"/>
      <c r="DEK116" s="151"/>
      <c r="DEL116" s="151"/>
      <c r="DEM116" s="151"/>
      <c r="DEN116" s="151"/>
      <c r="DEO116" s="151"/>
      <c r="DEP116" s="151"/>
      <c r="DEQ116" s="151"/>
      <c r="DER116" s="151"/>
      <c r="DES116" s="151"/>
      <c r="DET116" s="151"/>
      <c r="DEU116" s="151"/>
      <c r="DEV116" s="151"/>
      <c r="DEW116" s="151"/>
      <c r="DEX116" s="151"/>
      <c r="DEY116" s="151"/>
      <c r="DEZ116" s="151"/>
      <c r="DFA116" s="151"/>
      <c r="DFB116" s="151"/>
      <c r="DFC116" s="151"/>
      <c r="DFD116" s="151"/>
      <c r="DFE116" s="151"/>
      <c r="DFF116" s="151"/>
      <c r="DFG116" s="151"/>
      <c r="DFH116" s="151"/>
      <c r="DFI116" s="151"/>
      <c r="DFJ116" s="151"/>
      <c r="DFK116" s="151"/>
      <c r="DFL116" s="151"/>
      <c r="DFM116" s="151"/>
      <c r="DFN116" s="151"/>
      <c r="DFO116" s="151"/>
      <c r="DFP116" s="151"/>
      <c r="DFQ116" s="151"/>
      <c r="DFR116" s="151"/>
      <c r="DFS116" s="151"/>
      <c r="DFT116" s="151"/>
      <c r="DFU116" s="151"/>
      <c r="DFV116" s="151"/>
      <c r="DFW116" s="151"/>
      <c r="DFX116" s="151"/>
      <c r="DFY116" s="151"/>
      <c r="DFZ116" s="151"/>
      <c r="DGA116" s="151"/>
      <c r="DGB116" s="151"/>
      <c r="DGC116" s="151"/>
      <c r="DGD116" s="151"/>
      <c r="DGE116" s="151"/>
      <c r="DGF116" s="151"/>
      <c r="DGG116" s="151"/>
      <c r="DGH116" s="151"/>
      <c r="DGI116" s="151"/>
      <c r="DGJ116" s="151"/>
      <c r="DGK116" s="151"/>
      <c r="DGL116" s="151"/>
      <c r="DGM116" s="151"/>
      <c r="DGN116" s="151"/>
      <c r="DGO116" s="151"/>
      <c r="DGP116" s="151"/>
      <c r="DGQ116" s="151"/>
      <c r="DGR116" s="151"/>
      <c r="DGS116" s="151"/>
      <c r="DGT116" s="151"/>
      <c r="DGU116" s="151"/>
      <c r="DGV116" s="151"/>
      <c r="DGW116" s="151"/>
      <c r="DGX116" s="151"/>
      <c r="DGY116" s="151"/>
      <c r="DGZ116" s="151"/>
      <c r="DHA116" s="151"/>
      <c r="DHB116" s="151"/>
      <c r="DHC116" s="151"/>
      <c r="DHD116" s="151"/>
      <c r="DHE116" s="151"/>
      <c r="DHF116" s="151"/>
      <c r="DHG116" s="151"/>
      <c r="DHH116" s="151"/>
      <c r="DHI116" s="151"/>
      <c r="DHJ116" s="151"/>
      <c r="DHK116" s="151"/>
      <c r="DHL116" s="151"/>
      <c r="DHM116" s="151"/>
      <c r="DHN116" s="151"/>
      <c r="DHO116" s="151"/>
      <c r="DHP116" s="151"/>
      <c r="DHQ116" s="151"/>
      <c r="DHR116" s="151"/>
      <c r="DHS116" s="151"/>
      <c r="DHT116" s="151"/>
      <c r="DHU116" s="151"/>
      <c r="DHV116" s="151"/>
      <c r="DHW116" s="151"/>
      <c r="DHX116" s="151"/>
      <c r="DHY116" s="151"/>
      <c r="DHZ116" s="151"/>
      <c r="DIA116" s="151"/>
      <c r="DIB116" s="151"/>
      <c r="DIC116" s="151"/>
      <c r="DID116" s="151"/>
      <c r="DIE116" s="151"/>
      <c r="DIF116" s="151"/>
      <c r="DIG116" s="151"/>
      <c r="DIH116" s="151"/>
      <c r="DII116" s="151"/>
      <c r="DIJ116" s="151"/>
      <c r="DIK116" s="151"/>
      <c r="DIL116" s="151"/>
      <c r="DIM116" s="151"/>
      <c r="DIN116" s="151"/>
      <c r="DIO116" s="151"/>
      <c r="DIP116" s="151"/>
      <c r="DIQ116" s="151"/>
      <c r="DIR116" s="151"/>
      <c r="DIS116" s="151"/>
      <c r="DIT116" s="151"/>
      <c r="DIU116" s="151"/>
      <c r="DIV116" s="151"/>
      <c r="DIW116" s="151"/>
      <c r="DIX116" s="151"/>
      <c r="DIY116" s="151"/>
      <c r="DIZ116" s="151"/>
      <c r="DJA116" s="151"/>
      <c r="DJB116" s="151"/>
      <c r="DJC116" s="151"/>
      <c r="DJD116" s="151"/>
      <c r="DJE116" s="151"/>
      <c r="DJF116" s="151"/>
      <c r="DJG116" s="151"/>
      <c r="DJH116" s="151"/>
      <c r="DJI116" s="151"/>
      <c r="DJJ116" s="151"/>
      <c r="DJK116" s="151"/>
      <c r="DJL116" s="151"/>
      <c r="DJM116" s="151"/>
      <c r="DJN116" s="151"/>
      <c r="DJO116" s="151"/>
      <c r="DJP116" s="151"/>
      <c r="DJQ116" s="151"/>
      <c r="DJR116" s="151"/>
      <c r="DJS116" s="151"/>
      <c r="DJT116" s="151"/>
      <c r="DJU116" s="151"/>
      <c r="DJV116" s="151"/>
      <c r="DJW116" s="151"/>
      <c r="DJX116" s="151"/>
      <c r="DJY116" s="151"/>
      <c r="DJZ116" s="151"/>
      <c r="DKA116" s="151"/>
      <c r="DKB116" s="151"/>
      <c r="DKC116" s="151"/>
      <c r="DKD116" s="151"/>
      <c r="DKE116" s="151"/>
      <c r="DKF116" s="151"/>
      <c r="DKG116" s="151"/>
      <c r="DKH116" s="151"/>
      <c r="DKI116" s="151"/>
      <c r="DKJ116" s="151"/>
      <c r="DKK116" s="151"/>
      <c r="DKL116" s="151"/>
      <c r="DKM116" s="151"/>
      <c r="DKN116" s="151"/>
      <c r="DKO116" s="151"/>
      <c r="DKP116" s="151"/>
      <c r="DKQ116" s="151"/>
      <c r="DKR116" s="151"/>
      <c r="DKS116" s="151"/>
      <c r="DKT116" s="151"/>
      <c r="DKU116" s="151"/>
      <c r="DKV116" s="151"/>
      <c r="DKW116" s="151"/>
      <c r="DKX116" s="151"/>
      <c r="DKY116" s="151"/>
      <c r="DKZ116" s="151"/>
      <c r="DLA116" s="151"/>
      <c r="DLB116" s="151"/>
      <c r="DLC116" s="151"/>
      <c r="DLD116" s="151"/>
      <c r="DLE116" s="151"/>
      <c r="DLF116" s="151"/>
      <c r="DLG116" s="151"/>
      <c r="DLH116" s="151"/>
      <c r="DLI116" s="151"/>
      <c r="DLJ116" s="151"/>
      <c r="DLK116" s="151"/>
      <c r="DLL116" s="151"/>
      <c r="DLM116" s="151"/>
      <c r="DLN116" s="151"/>
      <c r="DLO116" s="151"/>
      <c r="DLP116" s="151"/>
      <c r="DLQ116" s="151"/>
      <c r="DLR116" s="151"/>
      <c r="DLS116" s="151"/>
      <c r="DLT116" s="151"/>
      <c r="DLU116" s="151"/>
      <c r="DLV116" s="151"/>
      <c r="DLW116" s="151"/>
      <c r="DLX116" s="151"/>
      <c r="DLY116" s="151"/>
      <c r="DLZ116" s="151"/>
      <c r="DMA116" s="151"/>
      <c r="DMB116" s="151"/>
      <c r="DMC116" s="151"/>
      <c r="DMD116" s="151"/>
      <c r="DME116" s="151"/>
      <c r="DMF116" s="151"/>
      <c r="DMG116" s="151"/>
      <c r="DMH116" s="151"/>
      <c r="DMI116" s="151"/>
      <c r="DMJ116" s="151"/>
      <c r="DMK116" s="151"/>
      <c r="DML116" s="151"/>
      <c r="DMM116" s="151"/>
      <c r="DMN116" s="151"/>
      <c r="DMO116" s="151"/>
      <c r="DMP116" s="151"/>
      <c r="DMQ116" s="151"/>
      <c r="DMR116" s="151"/>
      <c r="DMS116" s="151"/>
      <c r="DMT116" s="151"/>
      <c r="DMU116" s="151"/>
      <c r="DMV116" s="151"/>
      <c r="DMW116" s="151"/>
      <c r="DMX116" s="151"/>
      <c r="DMY116" s="151"/>
      <c r="DMZ116" s="151"/>
      <c r="DNA116" s="151"/>
      <c r="DNB116" s="151"/>
      <c r="DNC116" s="151"/>
      <c r="DND116" s="151"/>
      <c r="DNE116" s="151"/>
      <c r="DNF116" s="151"/>
      <c r="DNG116" s="151"/>
      <c r="DNH116" s="151"/>
      <c r="DNI116" s="151"/>
      <c r="DNJ116" s="151"/>
      <c r="DNK116" s="151"/>
      <c r="DNL116" s="151"/>
      <c r="DNM116" s="151"/>
      <c r="DNN116" s="151"/>
      <c r="DNO116" s="151"/>
      <c r="DNP116" s="151"/>
      <c r="DNQ116" s="151"/>
      <c r="DNR116" s="151"/>
      <c r="DNS116" s="151"/>
      <c r="DNT116" s="151"/>
      <c r="DNU116" s="151"/>
      <c r="DNV116" s="151"/>
      <c r="DNW116" s="151"/>
      <c r="DNX116" s="151"/>
      <c r="DNY116" s="151"/>
      <c r="DNZ116" s="151"/>
      <c r="DOA116" s="151"/>
      <c r="DOB116" s="151"/>
      <c r="DOC116" s="151"/>
      <c r="DOD116" s="151"/>
      <c r="DOE116" s="151"/>
      <c r="DOF116" s="151"/>
      <c r="DOG116" s="151"/>
      <c r="DOH116" s="151"/>
      <c r="DOI116" s="151"/>
      <c r="DOJ116" s="151"/>
      <c r="DOK116" s="151"/>
      <c r="DOL116" s="151"/>
      <c r="DOM116" s="151"/>
      <c r="DON116" s="151"/>
      <c r="DOO116" s="151"/>
      <c r="DOP116" s="151"/>
      <c r="DOQ116" s="151"/>
      <c r="DOR116" s="151"/>
      <c r="DOS116" s="151"/>
      <c r="DOT116" s="151"/>
      <c r="DOU116" s="151"/>
      <c r="DOV116" s="151"/>
      <c r="DOW116" s="151"/>
      <c r="DOX116" s="151"/>
      <c r="DOY116" s="151"/>
      <c r="DOZ116" s="151"/>
      <c r="DPA116" s="151"/>
      <c r="DPB116" s="151"/>
      <c r="DPC116" s="151"/>
      <c r="DPD116" s="151"/>
      <c r="DPE116" s="151"/>
      <c r="DPF116" s="151"/>
      <c r="DPG116" s="151"/>
      <c r="DPH116" s="151"/>
      <c r="DPI116" s="151"/>
      <c r="DPJ116" s="151"/>
      <c r="DPK116" s="151"/>
      <c r="DPL116" s="151"/>
      <c r="DPM116" s="151"/>
      <c r="DPN116" s="151"/>
      <c r="DPO116" s="151"/>
      <c r="DPP116" s="151"/>
      <c r="DPQ116" s="151"/>
      <c r="DPR116" s="151"/>
      <c r="DPS116" s="151"/>
      <c r="DPT116" s="151"/>
      <c r="DPU116" s="151"/>
      <c r="DPV116" s="151"/>
      <c r="DPW116" s="151"/>
      <c r="DPX116" s="151"/>
      <c r="DPY116" s="151"/>
      <c r="DPZ116" s="151"/>
      <c r="DQA116" s="151"/>
      <c r="DQB116" s="151"/>
      <c r="DQC116" s="151"/>
      <c r="DQD116" s="151"/>
      <c r="DQE116" s="151"/>
      <c r="DQF116" s="151"/>
      <c r="DQG116" s="151"/>
      <c r="DQH116" s="151"/>
      <c r="DQI116" s="151"/>
      <c r="DQJ116" s="151"/>
      <c r="DQK116" s="151"/>
      <c r="DQL116" s="151"/>
      <c r="DQM116" s="151"/>
      <c r="DQN116" s="151"/>
      <c r="DQO116" s="151"/>
      <c r="DQP116" s="151"/>
      <c r="DQQ116" s="151"/>
      <c r="DQR116" s="151"/>
      <c r="DQS116" s="151"/>
      <c r="DQT116" s="151"/>
      <c r="DQU116" s="151"/>
      <c r="DQV116" s="151"/>
      <c r="DQW116" s="151"/>
      <c r="DQX116" s="151"/>
      <c r="DQY116" s="151"/>
      <c r="DQZ116" s="151"/>
      <c r="DRA116" s="151"/>
      <c r="DRB116" s="151"/>
      <c r="DRC116" s="151"/>
      <c r="DRD116" s="151"/>
      <c r="DRE116" s="151"/>
      <c r="DRF116" s="151"/>
      <c r="DRG116" s="151"/>
      <c r="DRH116" s="151"/>
      <c r="DRI116" s="151"/>
      <c r="DRJ116" s="151"/>
      <c r="DRK116" s="151"/>
      <c r="DRL116" s="151"/>
      <c r="DRM116" s="151"/>
      <c r="DRN116" s="151"/>
      <c r="DRO116" s="151"/>
      <c r="DRP116" s="151"/>
      <c r="DRQ116" s="151"/>
      <c r="DRR116" s="151"/>
      <c r="DRS116" s="151"/>
      <c r="DRT116" s="151"/>
      <c r="DRU116" s="151"/>
      <c r="DRV116" s="151"/>
      <c r="DRW116" s="151"/>
      <c r="DRX116" s="151"/>
      <c r="DRY116" s="151"/>
      <c r="DRZ116" s="151"/>
      <c r="DSA116" s="151"/>
      <c r="DSB116" s="151"/>
      <c r="DSC116" s="151"/>
      <c r="DSD116" s="151"/>
      <c r="DSE116" s="151"/>
      <c r="DSF116" s="151"/>
      <c r="DSG116" s="151"/>
      <c r="DSH116" s="151"/>
      <c r="DSI116" s="151"/>
      <c r="DSJ116" s="151"/>
      <c r="DSK116" s="151"/>
      <c r="DSL116" s="151"/>
      <c r="DSM116" s="151"/>
      <c r="DSN116" s="151"/>
      <c r="DSO116" s="151"/>
      <c r="DSP116" s="151"/>
      <c r="DSQ116" s="151"/>
      <c r="DSR116" s="151"/>
      <c r="DSS116" s="151"/>
      <c r="DST116" s="151"/>
      <c r="DSU116" s="151"/>
      <c r="DSV116" s="151"/>
      <c r="DSW116" s="151"/>
      <c r="DSX116" s="151"/>
      <c r="DSY116" s="151"/>
      <c r="DSZ116" s="151"/>
      <c r="DTA116" s="151"/>
      <c r="DTB116" s="151"/>
      <c r="DTC116" s="151"/>
      <c r="DTD116" s="151"/>
      <c r="DTE116" s="151"/>
      <c r="DTF116" s="151"/>
      <c r="DTG116" s="151"/>
      <c r="DTH116" s="151"/>
      <c r="DTI116" s="151"/>
      <c r="DTJ116" s="151"/>
      <c r="DTK116" s="151"/>
      <c r="DTL116" s="151"/>
      <c r="DTM116" s="151"/>
      <c r="DTN116" s="151"/>
      <c r="DTO116" s="151"/>
      <c r="DTP116" s="151"/>
      <c r="DTQ116" s="151"/>
      <c r="DTR116" s="151"/>
      <c r="DTS116" s="151"/>
      <c r="DTT116" s="151"/>
      <c r="DTU116" s="151"/>
      <c r="DTV116" s="151"/>
      <c r="DTW116" s="151"/>
      <c r="DTX116" s="151"/>
      <c r="DTY116" s="151"/>
      <c r="DTZ116" s="151"/>
      <c r="DUA116" s="151"/>
      <c r="DUB116" s="151"/>
      <c r="DUC116" s="151"/>
      <c r="DUD116" s="151"/>
      <c r="DUE116" s="151"/>
      <c r="DUF116" s="151"/>
      <c r="DUG116" s="151"/>
      <c r="DUH116" s="151"/>
      <c r="DUI116" s="151"/>
      <c r="DUJ116" s="151"/>
      <c r="DUK116" s="151"/>
      <c r="DUL116" s="151"/>
      <c r="DUM116" s="151"/>
      <c r="DUN116" s="151"/>
      <c r="DUO116" s="151"/>
      <c r="DUP116" s="151"/>
      <c r="DUQ116" s="151"/>
      <c r="DUR116" s="151"/>
      <c r="DUS116" s="151"/>
      <c r="DUT116" s="151"/>
      <c r="DUU116" s="151"/>
      <c r="DUV116" s="151"/>
      <c r="DUW116" s="151"/>
      <c r="DUX116" s="151"/>
      <c r="DUY116" s="151"/>
      <c r="DUZ116" s="151"/>
      <c r="DVA116" s="151"/>
      <c r="DVB116" s="151"/>
      <c r="DVC116" s="151"/>
      <c r="DVD116" s="151"/>
      <c r="DVE116" s="151"/>
      <c r="DVF116" s="151"/>
      <c r="DVG116" s="151"/>
      <c r="DVH116" s="151"/>
      <c r="DVI116" s="151"/>
      <c r="DVJ116" s="151"/>
      <c r="DVK116" s="151"/>
      <c r="DVL116" s="151"/>
      <c r="DVM116" s="151"/>
      <c r="DVN116" s="151"/>
      <c r="DVO116" s="151"/>
      <c r="DVP116" s="151"/>
      <c r="DVQ116" s="151"/>
      <c r="DVR116" s="151"/>
      <c r="DVS116" s="151"/>
      <c r="DVT116" s="151"/>
      <c r="DVU116" s="151"/>
      <c r="DVV116" s="151"/>
      <c r="DVW116" s="151"/>
      <c r="DVX116" s="151"/>
      <c r="DVY116" s="151"/>
      <c r="DVZ116" s="151"/>
      <c r="DWA116" s="151"/>
      <c r="DWB116" s="151"/>
      <c r="DWC116" s="151"/>
      <c r="DWD116" s="151"/>
      <c r="DWE116" s="151"/>
      <c r="DWF116" s="151"/>
      <c r="DWG116" s="151"/>
      <c r="DWH116" s="151"/>
      <c r="DWI116" s="151"/>
      <c r="DWJ116" s="151"/>
      <c r="DWK116" s="151"/>
      <c r="DWL116" s="151"/>
      <c r="DWM116" s="151"/>
      <c r="DWN116" s="151"/>
      <c r="DWO116" s="151"/>
      <c r="DWP116" s="151"/>
      <c r="DWQ116" s="151"/>
      <c r="DWR116" s="151"/>
      <c r="DWS116" s="151"/>
      <c r="DWT116" s="151"/>
      <c r="DWU116" s="151"/>
      <c r="DWV116" s="151"/>
      <c r="DWW116" s="151"/>
      <c r="DWX116" s="151"/>
      <c r="DWY116" s="151"/>
      <c r="DWZ116" s="151"/>
      <c r="DXA116" s="151"/>
      <c r="DXB116" s="151"/>
      <c r="DXC116" s="151"/>
      <c r="DXD116" s="151"/>
      <c r="DXE116" s="151"/>
      <c r="DXF116" s="151"/>
      <c r="DXG116" s="151"/>
      <c r="DXH116" s="151"/>
      <c r="DXI116" s="151"/>
      <c r="DXJ116" s="151"/>
      <c r="DXK116" s="151"/>
      <c r="DXL116" s="151"/>
      <c r="DXM116" s="151"/>
      <c r="DXN116" s="151"/>
      <c r="DXO116" s="151"/>
      <c r="DXP116" s="151"/>
      <c r="DXQ116" s="151"/>
      <c r="DXR116" s="151"/>
      <c r="DXS116" s="151"/>
      <c r="DXT116" s="151"/>
      <c r="DXU116" s="151"/>
      <c r="DXV116" s="151"/>
      <c r="DXW116" s="151"/>
      <c r="DXX116" s="151"/>
      <c r="DXY116" s="151"/>
      <c r="DXZ116" s="151"/>
      <c r="DYA116" s="151"/>
      <c r="DYB116" s="151"/>
      <c r="DYC116" s="151"/>
      <c r="DYD116" s="151"/>
      <c r="DYE116" s="151"/>
      <c r="DYF116" s="151"/>
      <c r="DYG116" s="151"/>
      <c r="DYH116" s="151"/>
      <c r="DYI116" s="151"/>
      <c r="DYJ116" s="151"/>
      <c r="DYK116" s="151"/>
      <c r="DYL116" s="151"/>
      <c r="DYM116" s="151"/>
      <c r="DYN116" s="151"/>
      <c r="DYO116" s="151"/>
      <c r="DYP116" s="151"/>
      <c r="DYQ116" s="151"/>
      <c r="DYR116" s="151"/>
      <c r="DYS116" s="151"/>
      <c r="DYT116" s="151"/>
      <c r="DYU116" s="151"/>
      <c r="DYV116" s="151"/>
      <c r="DYW116" s="151"/>
      <c r="DYX116" s="151"/>
      <c r="DYY116" s="151"/>
      <c r="DYZ116" s="151"/>
      <c r="DZA116" s="151"/>
      <c r="DZB116" s="151"/>
      <c r="DZC116" s="151"/>
      <c r="DZD116" s="151"/>
      <c r="DZE116" s="151"/>
      <c r="DZF116" s="151"/>
      <c r="DZG116" s="151"/>
      <c r="DZH116" s="151"/>
      <c r="DZI116" s="151"/>
      <c r="DZJ116" s="151"/>
      <c r="DZK116" s="151"/>
      <c r="DZL116" s="151"/>
      <c r="DZM116" s="151"/>
      <c r="DZN116" s="151"/>
      <c r="DZO116" s="151"/>
      <c r="DZP116" s="151"/>
      <c r="DZQ116" s="151"/>
      <c r="DZR116" s="151"/>
      <c r="DZS116" s="151"/>
      <c r="DZT116" s="151"/>
      <c r="DZU116" s="151"/>
      <c r="DZV116" s="151"/>
      <c r="DZW116" s="151"/>
      <c r="DZX116" s="151"/>
      <c r="DZY116" s="151"/>
      <c r="DZZ116" s="151"/>
      <c r="EAA116" s="151"/>
      <c r="EAB116" s="151"/>
      <c r="EAC116" s="151"/>
      <c r="EAD116" s="151"/>
      <c r="EAE116" s="151"/>
      <c r="EAF116" s="151"/>
      <c r="EAG116" s="151"/>
      <c r="EAH116" s="151"/>
      <c r="EAI116" s="151"/>
      <c r="EAJ116" s="151"/>
      <c r="EAK116" s="151"/>
      <c r="EAL116" s="151"/>
      <c r="EAM116" s="151"/>
      <c r="EAN116" s="151"/>
      <c r="EAO116" s="151"/>
      <c r="EAP116" s="151"/>
      <c r="EAQ116" s="151"/>
      <c r="EAR116" s="151"/>
      <c r="EAS116" s="151"/>
      <c r="EAT116" s="151"/>
      <c r="EAU116" s="151"/>
      <c r="EAV116" s="151"/>
      <c r="EAW116" s="151"/>
      <c r="EAX116" s="151"/>
      <c r="EAY116" s="151"/>
      <c r="EAZ116" s="151"/>
      <c r="EBA116" s="151"/>
      <c r="EBB116" s="151"/>
      <c r="EBC116" s="151"/>
      <c r="EBD116" s="151"/>
      <c r="EBE116" s="151"/>
      <c r="EBF116" s="151"/>
      <c r="EBG116" s="151"/>
      <c r="EBH116" s="151"/>
      <c r="EBI116" s="151"/>
      <c r="EBJ116" s="151"/>
      <c r="EBK116" s="151"/>
      <c r="EBL116" s="151"/>
      <c r="EBM116" s="151"/>
      <c r="EBN116" s="151"/>
      <c r="EBO116" s="151"/>
      <c r="EBP116" s="151"/>
      <c r="EBQ116" s="151"/>
      <c r="EBR116" s="151"/>
      <c r="EBS116" s="151"/>
      <c r="EBT116" s="151"/>
      <c r="EBU116" s="151"/>
      <c r="EBV116" s="151"/>
      <c r="EBW116" s="151"/>
      <c r="EBX116" s="151"/>
      <c r="EBY116" s="151"/>
      <c r="EBZ116" s="151"/>
      <c r="ECA116" s="151"/>
      <c r="ECB116" s="151"/>
      <c r="ECC116" s="151"/>
      <c r="ECD116" s="151"/>
      <c r="ECE116" s="151"/>
      <c r="ECF116" s="151"/>
      <c r="ECG116" s="151"/>
      <c r="ECH116" s="151"/>
      <c r="ECI116" s="151"/>
      <c r="ECJ116" s="151"/>
      <c r="ECK116" s="151"/>
      <c r="ECL116" s="151"/>
      <c r="ECM116" s="151"/>
      <c r="ECN116" s="151"/>
      <c r="ECO116" s="151"/>
      <c r="ECP116" s="151"/>
      <c r="ECQ116" s="151"/>
      <c r="ECR116" s="151"/>
      <c r="ECS116" s="151"/>
      <c r="ECT116" s="151"/>
      <c r="ECU116" s="151"/>
      <c r="ECV116" s="151"/>
      <c r="ECW116" s="151"/>
      <c r="ECX116" s="151"/>
      <c r="ECY116" s="151"/>
      <c r="ECZ116" s="151"/>
      <c r="EDA116" s="151"/>
      <c r="EDB116" s="151"/>
      <c r="EDC116" s="151"/>
      <c r="EDD116" s="151"/>
      <c r="EDE116" s="151"/>
      <c r="EDF116" s="151"/>
      <c r="EDG116" s="151"/>
      <c r="EDH116" s="151"/>
      <c r="EDI116" s="151"/>
      <c r="EDJ116" s="151"/>
      <c r="EDK116" s="151"/>
      <c r="EDL116" s="151"/>
      <c r="EDM116" s="151"/>
      <c r="EDN116" s="151"/>
      <c r="EDO116" s="151"/>
      <c r="EDP116" s="151"/>
      <c r="EDQ116" s="151"/>
      <c r="EDR116" s="151"/>
      <c r="EDS116" s="151"/>
      <c r="EDT116" s="151"/>
      <c r="EDU116" s="151"/>
      <c r="EDV116" s="151"/>
      <c r="EDW116" s="151"/>
      <c r="EDX116" s="151"/>
      <c r="EDY116" s="151"/>
      <c r="EDZ116" s="151"/>
      <c r="EEA116" s="151"/>
      <c r="EEB116" s="151"/>
      <c r="EEC116" s="151"/>
      <c r="EED116" s="151"/>
      <c r="EEE116" s="151"/>
      <c r="EEF116" s="151"/>
      <c r="EEG116" s="151"/>
      <c r="EEH116" s="151"/>
      <c r="EEI116" s="151"/>
      <c r="EEJ116" s="151"/>
      <c r="EEK116" s="151"/>
      <c r="EEL116" s="151"/>
      <c r="EEM116" s="151"/>
      <c r="EEN116" s="151"/>
      <c r="EEO116" s="151"/>
      <c r="EEP116" s="151"/>
      <c r="EEQ116" s="151"/>
      <c r="EER116" s="151"/>
      <c r="EES116" s="151"/>
      <c r="EET116" s="151"/>
      <c r="EEU116" s="151"/>
      <c r="EEV116" s="151"/>
      <c r="EEW116" s="151"/>
      <c r="EEX116" s="151"/>
      <c r="EEY116" s="151"/>
      <c r="EEZ116" s="151"/>
      <c r="EFA116" s="151"/>
      <c r="EFB116" s="151"/>
      <c r="EFC116" s="151"/>
      <c r="EFD116" s="151"/>
      <c r="EFE116" s="151"/>
      <c r="EFF116" s="151"/>
      <c r="EFG116" s="151"/>
      <c r="EFH116" s="151"/>
      <c r="EFI116" s="151"/>
      <c r="EFJ116" s="151"/>
      <c r="EFK116" s="151"/>
      <c r="EFL116" s="151"/>
      <c r="EFM116" s="151"/>
      <c r="EFN116" s="151"/>
      <c r="EFO116" s="151"/>
      <c r="EFP116" s="151"/>
      <c r="EFQ116" s="151"/>
      <c r="EFR116" s="151"/>
      <c r="EFS116" s="151"/>
      <c r="EFT116" s="151"/>
      <c r="EFU116" s="151"/>
      <c r="EFV116" s="151"/>
      <c r="EFW116" s="151"/>
      <c r="EFX116" s="151"/>
      <c r="EFY116" s="151"/>
      <c r="EFZ116" s="151"/>
      <c r="EGA116" s="151"/>
      <c r="EGB116" s="151"/>
      <c r="EGC116" s="151"/>
      <c r="EGD116" s="151"/>
      <c r="EGE116" s="151"/>
      <c r="EGF116" s="151"/>
      <c r="EGG116" s="151"/>
      <c r="EGH116" s="151"/>
      <c r="EGI116" s="151"/>
      <c r="EGJ116" s="151"/>
      <c r="EGK116" s="151"/>
      <c r="EGL116" s="151"/>
      <c r="EGM116" s="151"/>
      <c r="EGN116" s="151"/>
      <c r="EGO116" s="151"/>
      <c r="EGP116" s="151"/>
      <c r="EGQ116" s="151"/>
      <c r="EGR116" s="151"/>
      <c r="EGS116" s="151"/>
      <c r="EGT116" s="151"/>
      <c r="EGU116" s="151"/>
      <c r="EGV116" s="151"/>
      <c r="EGW116" s="151"/>
      <c r="EGX116" s="151"/>
      <c r="EGY116" s="151"/>
      <c r="EGZ116" s="151"/>
      <c r="EHA116" s="151"/>
      <c r="EHB116" s="151"/>
      <c r="EHC116" s="151"/>
      <c r="EHD116" s="151"/>
      <c r="EHE116" s="151"/>
      <c r="EHF116" s="151"/>
      <c r="EHG116" s="151"/>
      <c r="EHH116" s="151"/>
      <c r="EHI116" s="151"/>
      <c r="EHJ116" s="151"/>
      <c r="EHK116" s="151"/>
      <c r="EHL116" s="151"/>
      <c r="EHM116" s="151"/>
      <c r="EHN116" s="151"/>
      <c r="EHO116" s="151"/>
      <c r="EHP116" s="151"/>
      <c r="EHQ116" s="151"/>
      <c r="EHR116" s="151"/>
      <c r="EHS116" s="151"/>
      <c r="EHT116" s="151"/>
      <c r="EHU116" s="151"/>
      <c r="EHV116" s="151"/>
      <c r="EHW116" s="151"/>
      <c r="EHX116" s="151"/>
      <c r="EHY116" s="151"/>
      <c r="EHZ116" s="151"/>
      <c r="EIA116" s="151"/>
      <c r="EIB116" s="151"/>
      <c r="EIC116" s="151"/>
      <c r="EID116" s="151"/>
      <c r="EIE116" s="151"/>
      <c r="EIF116" s="151"/>
      <c r="EIG116" s="151"/>
      <c r="EIH116" s="151"/>
      <c r="EII116" s="151"/>
      <c r="EIJ116" s="151"/>
      <c r="EIK116" s="151"/>
      <c r="EIL116" s="151"/>
      <c r="EIM116" s="151"/>
      <c r="EIN116" s="151"/>
      <c r="EIO116" s="151"/>
      <c r="EIP116" s="151"/>
      <c r="EIQ116" s="151"/>
      <c r="EIR116" s="151"/>
      <c r="EIS116" s="151"/>
      <c r="EIT116" s="151"/>
      <c r="EIU116" s="151"/>
      <c r="EIV116" s="151"/>
      <c r="EIW116" s="151"/>
      <c r="EIX116" s="151"/>
      <c r="EIY116" s="151"/>
      <c r="EIZ116" s="151"/>
      <c r="EJA116" s="151"/>
      <c r="EJB116" s="151"/>
      <c r="EJC116" s="151"/>
      <c r="EJD116" s="151"/>
      <c r="EJE116" s="151"/>
      <c r="EJF116" s="151"/>
      <c r="EJG116" s="151"/>
      <c r="EJH116" s="151"/>
      <c r="EJI116" s="151"/>
      <c r="EJJ116" s="151"/>
      <c r="EJK116" s="151"/>
      <c r="EJL116" s="151"/>
      <c r="EJM116" s="151"/>
      <c r="EJN116" s="151"/>
      <c r="EJO116" s="151"/>
      <c r="EJP116" s="151"/>
      <c r="EJQ116" s="151"/>
      <c r="EJR116" s="151"/>
      <c r="EJS116" s="151"/>
      <c r="EJT116" s="151"/>
      <c r="EJU116" s="151"/>
      <c r="EJV116" s="151"/>
      <c r="EJW116" s="151"/>
      <c r="EJX116" s="151"/>
      <c r="EJY116" s="151"/>
      <c r="EJZ116" s="151"/>
      <c r="EKA116" s="151"/>
      <c r="EKB116" s="151"/>
      <c r="EKC116" s="151"/>
      <c r="EKD116" s="151"/>
      <c r="EKE116" s="151"/>
      <c r="EKF116" s="151"/>
      <c r="EKG116" s="151"/>
      <c r="EKH116" s="151"/>
      <c r="EKI116" s="151"/>
      <c r="EKJ116" s="151"/>
      <c r="EKK116" s="151"/>
      <c r="EKL116" s="151"/>
      <c r="EKM116" s="151"/>
      <c r="EKN116" s="151"/>
      <c r="EKO116" s="151"/>
      <c r="EKP116" s="151"/>
      <c r="EKQ116" s="151"/>
      <c r="EKR116" s="151"/>
      <c r="EKS116" s="151"/>
      <c r="EKT116" s="151"/>
      <c r="EKU116" s="151"/>
      <c r="EKV116" s="151"/>
      <c r="EKW116" s="151"/>
      <c r="EKX116" s="151"/>
      <c r="EKY116" s="151"/>
      <c r="EKZ116" s="151"/>
      <c r="ELA116" s="151"/>
      <c r="ELB116" s="151"/>
      <c r="ELC116" s="151"/>
      <c r="ELD116" s="151"/>
      <c r="ELE116" s="151"/>
      <c r="ELF116" s="151"/>
      <c r="ELG116" s="151"/>
      <c r="ELH116" s="151"/>
      <c r="ELI116" s="151"/>
      <c r="ELJ116" s="151"/>
      <c r="ELK116" s="151"/>
      <c r="ELL116" s="151"/>
      <c r="ELM116" s="151"/>
      <c r="ELN116" s="151"/>
      <c r="ELO116" s="151"/>
      <c r="ELP116" s="151"/>
      <c r="ELQ116" s="151"/>
      <c r="ELR116" s="151"/>
      <c r="ELS116" s="151"/>
      <c r="ELT116" s="151"/>
      <c r="ELU116" s="151"/>
      <c r="ELV116" s="151"/>
      <c r="ELW116" s="151"/>
      <c r="ELX116" s="151"/>
      <c r="ELY116" s="151"/>
      <c r="ELZ116" s="151"/>
      <c r="EMA116" s="151"/>
      <c r="EMB116" s="151"/>
      <c r="EMC116" s="151"/>
      <c r="EMD116" s="151"/>
      <c r="EME116" s="151"/>
      <c r="EMF116" s="151"/>
      <c r="EMG116" s="151"/>
      <c r="EMH116" s="151"/>
      <c r="EMI116" s="151"/>
      <c r="EMJ116" s="151"/>
      <c r="EMK116" s="151"/>
      <c r="EML116" s="151"/>
      <c r="EMM116" s="151"/>
      <c r="EMN116" s="151"/>
      <c r="EMO116" s="151"/>
      <c r="EMP116" s="151"/>
      <c r="EMQ116" s="151"/>
      <c r="EMR116" s="151"/>
      <c r="EMS116" s="151"/>
      <c r="EMT116" s="151"/>
      <c r="EMU116" s="151"/>
      <c r="EMV116" s="151"/>
      <c r="EMW116" s="151"/>
      <c r="EMX116" s="151"/>
      <c r="EMY116" s="151"/>
      <c r="EMZ116" s="151"/>
      <c r="ENA116" s="151"/>
      <c r="ENB116" s="151"/>
      <c r="ENC116" s="151"/>
      <c r="END116" s="151"/>
      <c r="ENE116" s="151"/>
      <c r="ENF116" s="151"/>
      <c r="ENG116" s="151"/>
      <c r="ENH116" s="151"/>
      <c r="ENI116" s="151"/>
      <c r="ENJ116" s="151"/>
      <c r="ENK116" s="151"/>
      <c r="ENL116" s="151"/>
      <c r="ENM116" s="151"/>
      <c r="ENN116" s="151"/>
      <c r="ENO116" s="151"/>
      <c r="ENP116" s="151"/>
      <c r="ENQ116" s="151"/>
      <c r="ENR116" s="151"/>
      <c r="ENS116" s="151"/>
      <c r="ENT116" s="151"/>
      <c r="ENU116" s="151"/>
      <c r="ENV116" s="151"/>
      <c r="ENW116" s="151"/>
      <c r="ENX116" s="151"/>
      <c r="ENY116" s="151"/>
      <c r="ENZ116" s="151"/>
      <c r="EOA116" s="151"/>
      <c r="EOB116" s="151"/>
      <c r="EOC116" s="151"/>
      <c r="EOD116" s="151"/>
      <c r="EOE116" s="151"/>
      <c r="EOF116" s="151"/>
      <c r="EOG116" s="151"/>
      <c r="EOH116" s="151"/>
      <c r="EOI116" s="151"/>
      <c r="EOJ116" s="151"/>
      <c r="EOK116" s="151"/>
      <c r="EOL116" s="151"/>
      <c r="EOM116" s="151"/>
      <c r="EON116" s="151"/>
      <c r="EOO116" s="151"/>
      <c r="EOP116" s="151"/>
      <c r="EOQ116" s="151"/>
      <c r="EOR116" s="151"/>
      <c r="EOS116" s="151"/>
      <c r="EOT116" s="151"/>
      <c r="EOU116" s="151"/>
      <c r="EOV116" s="151"/>
      <c r="EOW116" s="151"/>
      <c r="EOX116" s="151"/>
      <c r="EOY116" s="151"/>
      <c r="EOZ116" s="151"/>
      <c r="EPA116" s="151"/>
      <c r="EPB116" s="151"/>
      <c r="EPC116" s="151"/>
      <c r="EPD116" s="151"/>
      <c r="EPE116" s="151"/>
      <c r="EPF116" s="151"/>
      <c r="EPG116" s="151"/>
      <c r="EPH116" s="151"/>
      <c r="EPI116" s="151"/>
      <c r="EPJ116" s="151"/>
      <c r="EPK116" s="151"/>
      <c r="EPL116" s="151"/>
      <c r="EPM116" s="151"/>
      <c r="EPN116" s="151"/>
      <c r="EPO116" s="151"/>
      <c r="EPP116" s="151"/>
      <c r="EPQ116" s="151"/>
      <c r="EPR116" s="151"/>
      <c r="EPS116" s="151"/>
      <c r="EPT116" s="151"/>
      <c r="EPU116" s="151"/>
      <c r="EPV116" s="151"/>
      <c r="EPW116" s="151"/>
      <c r="EPX116" s="151"/>
      <c r="EPY116" s="151"/>
      <c r="EPZ116" s="151"/>
      <c r="EQA116" s="151"/>
      <c r="EQB116" s="151"/>
      <c r="EQC116" s="151"/>
      <c r="EQD116" s="151"/>
      <c r="EQE116" s="151"/>
      <c r="EQF116" s="151"/>
      <c r="EQG116" s="151"/>
      <c r="EQH116" s="151"/>
      <c r="EQI116" s="151"/>
      <c r="EQJ116" s="151"/>
      <c r="EQK116" s="151"/>
      <c r="EQL116" s="151"/>
      <c r="EQM116" s="151"/>
      <c r="EQN116" s="151"/>
      <c r="EQO116" s="151"/>
      <c r="EQP116" s="151"/>
      <c r="EQQ116" s="151"/>
      <c r="EQR116" s="151"/>
      <c r="EQS116" s="151"/>
      <c r="EQT116" s="151"/>
      <c r="EQU116" s="151"/>
      <c r="EQV116" s="151"/>
      <c r="EQW116" s="151"/>
      <c r="EQX116" s="151"/>
      <c r="EQY116" s="151"/>
      <c r="EQZ116" s="151"/>
      <c r="ERA116" s="151"/>
      <c r="ERB116" s="151"/>
      <c r="ERC116" s="151"/>
      <c r="ERD116" s="151"/>
      <c r="ERE116" s="151"/>
      <c r="ERF116" s="151"/>
      <c r="ERG116" s="151"/>
      <c r="ERH116" s="151"/>
      <c r="ERI116" s="151"/>
      <c r="ERJ116" s="151"/>
      <c r="ERK116" s="151"/>
      <c r="ERL116" s="151"/>
      <c r="ERM116" s="151"/>
      <c r="ERN116" s="151"/>
      <c r="ERO116" s="151"/>
      <c r="ERP116" s="151"/>
      <c r="ERQ116" s="151"/>
      <c r="ERR116" s="151"/>
      <c r="ERS116" s="151"/>
      <c r="ERT116" s="151"/>
      <c r="ERU116" s="151"/>
      <c r="ERV116" s="151"/>
      <c r="ERW116" s="151"/>
      <c r="ERX116" s="151"/>
      <c r="ERY116" s="151"/>
      <c r="ERZ116" s="151"/>
      <c r="ESA116" s="151"/>
      <c r="ESB116" s="151"/>
      <c r="ESC116" s="151"/>
      <c r="ESD116" s="151"/>
      <c r="ESE116" s="151"/>
      <c r="ESF116" s="151"/>
      <c r="ESG116" s="151"/>
      <c r="ESH116" s="151"/>
      <c r="ESI116" s="151"/>
      <c r="ESJ116" s="151"/>
      <c r="ESK116" s="151"/>
      <c r="ESL116" s="151"/>
      <c r="ESM116" s="151"/>
      <c r="ESN116" s="151"/>
      <c r="ESO116" s="151"/>
      <c r="ESP116" s="151"/>
      <c r="ESQ116" s="151"/>
      <c r="ESR116" s="151"/>
      <c r="ESS116" s="151"/>
      <c r="EST116" s="151"/>
      <c r="ESU116" s="151"/>
      <c r="ESV116" s="151"/>
      <c r="ESW116" s="151"/>
      <c r="ESX116" s="151"/>
      <c r="ESY116" s="151"/>
      <c r="ESZ116" s="151"/>
      <c r="ETA116" s="151"/>
      <c r="ETB116" s="151"/>
      <c r="ETC116" s="151"/>
      <c r="ETD116" s="151"/>
      <c r="ETE116" s="151"/>
      <c r="ETF116" s="151"/>
      <c r="ETG116" s="151"/>
      <c r="ETH116" s="151"/>
      <c r="ETI116" s="151"/>
      <c r="ETJ116" s="151"/>
      <c r="ETK116" s="151"/>
      <c r="ETL116" s="151"/>
      <c r="ETM116" s="151"/>
      <c r="ETN116" s="151"/>
      <c r="ETO116" s="151"/>
      <c r="ETP116" s="151"/>
      <c r="ETQ116" s="151"/>
      <c r="ETR116" s="151"/>
      <c r="ETS116" s="151"/>
      <c r="ETT116" s="151"/>
      <c r="ETU116" s="151"/>
      <c r="ETV116" s="151"/>
      <c r="ETW116" s="151"/>
      <c r="ETX116" s="151"/>
      <c r="ETY116" s="151"/>
      <c r="ETZ116" s="151"/>
      <c r="EUA116" s="151"/>
      <c r="EUB116" s="151"/>
      <c r="EUC116" s="151"/>
      <c r="EUD116" s="151"/>
      <c r="EUE116" s="151"/>
      <c r="EUF116" s="151"/>
      <c r="EUG116" s="151"/>
      <c r="EUH116" s="151"/>
      <c r="EUI116" s="151"/>
      <c r="EUJ116" s="151"/>
      <c r="EUK116" s="151"/>
      <c r="EUL116" s="151"/>
      <c r="EUM116" s="151"/>
      <c r="EUN116" s="151"/>
      <c r="EUO116" s="151"/>
      <c r="EUP116" s="151"/>
      <c r="EUQ116" s="151"/>
      <c r="EUR116" s="151"/>
      <c r="EUS116" s="151"/>
      <c r="EUT116" s="151"/>
      <c r="EUU116" s="151"/>
      <c r="EUV116" s="151"/>
      <c r="EUW116" s="151"/>
      <c r="EUX116" s="151"/>
      <c r="EUY116" s="151"/>
      <c r="EUZ116" s="151"/>
      <c r="EVA116" s="151"/>
      <c r="EVB116" s="151"/>
      <c r="EVC116" s="151"/>
      <c r="EVD116" s="151"/>
      <c r="EVE116" s="151"/>
      <c r="EVF116" s="151"/>
      <c r="EVG116" s="151"/>
      <c r="EVH116" s="151"/>
      <c r="EVI116" s="151"/>
      <c r="EVJ116" s="151"/>
      <c r="EVK116" s="151"/>
      <c r="EVL116" s="151"/>
      <c r="EVM116" s="151"/>
      <c r="EVN116" s="151"/>
      <c r="EVO116" s="151"/>
      <c r="EVP116" s="151"/>
      <c r="EVQ116" s="151"/>
      <c r="EVR116" s="151"/>
      <c r="EVS116" s="151"/>
      <c r="EVT116" s="151"/>
      <c r="EVU116" s="151"/>
      <c r="EVV116" s="151"/>
      <c r="EVW116" s="151"/>
      <c r="EVX116" s="151"/>
      <c r="EVY116" s="151"/>
      <c r="EVZ116" s="151"/>
      <c r="EWA116" s="151"/>
      <c r="EWB116" s="151"/>
      <c r="EWC116" s="151"/>
      <c r="EWD116" s="151"/>
      <c r="EWE116" s="151"/>
      <c r="EWF116" s="151"/>
      <c r="EWG116" s="151"/>
      <c r="EWH116" s="151"/>
      <c r="EWI116" s="151"/>
      <c r="EWJ116" s="151"/>
      <c r="EWK116" s="151"/>
      <c r="EWL116" s="151"/>
      <c r="EWM116" s="151"/>
      <c r="EWN116" s="151"/>
      <c r="EWO116" s="151"/>
      <c r="EWP116" s="151"/>
      <c r="EWQ116" s="151"/>
      <c r="EWR116" s="151"/>
      <c r="EWS116" s="151"/>
      <c r="EWT116" s="151"/>
      <c r="EWU116" s="151"/>
      <c r="EWV116" s="151"/>
      <c r="EWW116" s="151"/>
      <c r="EWX116" s="151"/>
      <c r="EWY116" s="151"/>
      <c r="EWZ116" s="151"/>
      <c r="EXA116" s="151"/>
      <c r="EXB116" s="151"/>
      <c r="EXC116" s="151"/>
      <c r="EXD116" s="151"/>
      <c r="EXE116" s="151"/>
      <c r="EXF116" s="151"/>
      <c r="EXG116" s="151"/>
      <c r="EXH116" s="151"/>
      <c r="EXI116" s="151"/>
      <c r="EXJ116" s="151"/>
      <c r="EXK116" s="151"/>
      <c r="EXL116" s="151"/>
      <c r="EXM116" s="151"/>
      <c r="EXN116" s="151"/>
      <c r="EXO116" s="151"/>
      <c r="EXP116" s="151"/>
      <c r="EXQ116" s="151"/>
      <c r="EXR116" s="151"/>
      <c r="EXS116" s="151"/>
      <c r="EXT116" s="151"/>
      <c r="EXU116" s="151"/>
      <c r="EXV116" s="151"/>
      <c r="EXW116" s="151"/>
      <c r="EXX116" s="151"/>
      <c r="EXY116" s="151"/>
      <c r="EXZ116" s="151"/>
      <c r="EYA116" s="151"/>
      <c r="EYB116" s="151"/>
      <c r="EYC116" s="151"/>
      <c r="EYD116" s="151"/>
      <c r="EYE116" s="151"/>
      <c r="EYF116" s="151"/>
      <c r="EYG116" s="151"/>
      <c r="EYH116" s="151"/>
      <c r="EYI116" s="151"/>
      <c r="EYJ116" s="151"/>
      <c r="EYK116" s="151"/>
      <c r="EYL116" s="151"/>
      <c r="EYM116" s="151"/>
      <c r="EYN116" s="151"/>
      <c r="EYO116" s="151"/>
      <c r="EYP116" s="151"/>
      <c r="EYQ116" s="151"/>
      <c r="EYR116" s="151"/>
      <c r="EYS116" s="151"/>
      <c r="EYT116" s="151"/>
      <c r="EYU116" s="151"/>
      <c r="EYV116" s="151"/>
      <c r="EYW116" s="151"/>
      <c r="EYX116" s="151"/>
      <c r="EYY116" s="151"/>
      <c r="EYZ116" s="151"/>
      <c r="EZA116" s="151"/>
      <c r="EZB116" s="151"/>
      <c r="EZC116" s="151"/>
      <c r="EZD116" s="151"/>
      <c r="EZE116" s="151"/>
      <c r="EZF116" s="151"/>
      <c r="EZG116" s="151"/>
      <c r="EZH116" s="151"/>
      <c r="EZI116" s="151"/>
      <c r="EZJ116" s="151"/>
      <c r="EZK116" s="151"/>
      <c r="EZL116" s="151"/>
      <c r="EZM116" s="151"/>
      <c r="EZN116" s="151"/>
      <c r="EZO116" s="151"/>
      <c r="EZP116" s="151"/>
      <c r="EZQ116" s="151"/>
      <c r="EZR116" s="151"/>
      <c r="EZS116" s="151"/>
      <c r="EZT116" s="151"/>
      <c r="EZU116" s="151"/>
      <c r="EZV116" s="151"/>
      <c r="EZW116" s="151"/>
      <c r="EZX116" s="151"/>
      <c r="EZY116" s="151"/>
      <c r="EZZ116" s="151"/>
      <c r="FAA116" s="151"/>
      <c r="FAB116" s="151"/>
      <c r="FAC116" s="151"/>
      <c r="FAD116" s="151"/>
      <c r="FAE116" s="151"/>
      <c r="FAF116" s="151"/>
      <c r="FAG116" s="151"/>
      <c r="FAH116" s="151"/>
      <c r="FAI116" s="151"/>
      <c r="FAJ116" s="151"/>
      <c r="FAK116" s="151"/>
      <c r="FAL116" s="151"/>
      <c r="FAM116" s="151"/>
      <c r="FAN116" s="151"/>
      <c r="FAO116" s="151"/>
      <c r="FAP116" s="151"/>
      <c r="FAQ116" s="151"/>
      <c r="FAR116" s="151"/>
      <c r="FAS116" s="151"/>
      <c r="FAT116" s="151"/>
      <c r="FAU116" s="151"/>
      <c r="FAV116" s="151"/>
      <c r="FAW116" s="151"/>
      <c r="FAX116" s="151"/>
      <c r="FAY116" s="151"/>
      <c r="FAZ116" s="151"/>
      <c r="FBA116" s="151"/>
      <c r="FBB116" s="151"/>
      <c r="FBC116" s="151"/>
      <c r="FBD116" s="151"/>
      <c r="FBE116" s="151"/>
      <c r="FBF116" s="151"/>
      <c r="FBG116" s="151"/>
      <c r="FBH116" s="151"/>
      <c r="FBI116" s="151"/>
      <c r="FBJ116" s="151"/>
      <c r="FBK116" s="151"/>
      <c r="FBL116" s="151"/>
      <c r="FBM116" s="151"/>
      <c r="FBN116" s="151"/>
      <c r="FBO116" s="151"/>
      <c r="FBP116" s="151"/>
      <c r="FBQ116" s="151"/>
      <c r="FBR116" s="151"/>
      <c r="FBS116" s="151"/>
      <c r="FBT116" s="151"/>
      <c r="FBU116" s="151"/>
      <c r="FBV116" s="151"/>
      <c r="FBW116" s="151"/>
      <c r="FBX116" s="151"/>
      <c r="FBY116" s="151"/>
      <c r="FBZ116" s="151"/>
      <c r="FCA116" s="151"/>
      <c r="FCB116" s="151"/>
      <c r="FCC116" s="151"/>
      <c r="FCD116" s="151"/>
      <c r="FCE116" s="151"/>
      <c r="FCF116" s="151"/>
      <c r="FCG116" s="151"/>
      <c r="FCH116" s="151"/>
      <c r="FCI116" s="151"/>
      <c r="FCJ116" s="151"/>
      <c r="FCK116" s="151"/>
      <c r="FCL116" s="151"/>
      <c r="FCM116" s="151"/>
      <c r="FCN116" s="151"/>
      <c r="FCO116" s="151"/>
      <c r="FCP116" s="151"/>
      <c r="FCQ116" s="151"/>
      <c r="FCR116" s="151"/>
      <c r="FCS116" s="151"/>
      <c r="FCT116" s="151"/>
      <c r="FCU116" s="151"/>
      <c r="FCV116" s="151"/>
      <c r="FCW116" s="151"/>
      <c r="FCX116" s="151"/>
      <c r="FCY116" s="151"/>
      <c r="FCZ116" s="151"/>
      <c r="FDA116" s="151"/>
      <c r="FDB116" s="151"/>
      <c r="FDC116" s="151"/>
      <c r="FDD116" s="151"/>
      <c r="FDE116" s="151"/>
      <c r="FDF116" s="151"/>
      <c r="FDG116" s="151"/>
      <c r="FDH116" s="151"/>
      <c r="FDI116" s="151"/>
      <c r="FDJ116" s="151"/>
      <c r="FDK116" s="151"/>
      <c r="FDL116" s="151"/>
      <c r="FDM116" s="151"/>
      <c r="FDN116" s="151"/>
      <c r="FDO116" s="151"/>
      <c r="FDP116" s="151"/>
      <c r="FDQ116" s="151"/>
      <c r="FDR116" s="151"/>
      <c r="FDS116" s="151"/>
      <c r="FDT116" s="151"/>
      <c r="FDU116" s="151"/>
      <c r="FDV116" s="151"/>
      <c r="FDW116" s="151"/>
      <c r="FDX116" s="151"/>
      <c r="FDY116" s="151"/>
      <c r="FDZ116" s="151"/>
      <c r="FEA116" s="151"/>
      <c r="FEB116" s="151"/>
      <c r="FEC116" s="151"/>
      <c r="FED116" s="151"/>
      <c r="FEE116" s="151"/>
      <c r="FEF116" s="151"/>
      <c r="FEG116" s="151"/>
      <c r="FEH116" s="151"/>
      <c r="FEI116" s="151"/>
      <c r="FEJ116" s="151"/>
      <c r="FEK116" s="151"/>
      <c r="FEL116" s="151"/>
      <c r="FEM116" s="151"/>
      <c r="FEN116" s="151"/>
      <c r="FEO116" s="151"/>
      <c r="FEP116" s="151"/>
      <c r="FEQ116" s="151"/>
      <c r="FER116" s="151"/>
      <c r="FES116" s="151"/>
      <c r="FET116" s="151"/>
      <c r="FEU116" s="151"/>
      <c r="FEV116" s="151"/>
      <c r="FEW116" s="151"/>
      <c r="FEX116" s="151"/>
      <c r="FEY116" s="151"/>
      <c r="FEZ116" s="151"/>
      <c r="FFA116" s="151"/>
      <c r="FFB116" s="151"/>
      <c r="FFC116" s="151"/>
      <c r="FFD116" s="151"/>
      <c r="FFE116" s="151"/>
      <c r="FFF116" s="151"/>
      <c r="FFG116" s="151"/>
      <c r="FFH116" s="151"/>
      <c r="FFI116" s="151"/>
      <c r="FFJ116" s="151"/>
      <c r="FFK116" s="151"/>
      <c r="FFL116" s="151"/>
      <c r="FFM116" s="151"/>
      <c r="FFN116" s="151"/>
      <c r="FFO116" s="151"/>
      <c r="FFP116" s="151"/>
      <c r="FFQ116" s="151"/>
      <c r="FFR116" s="151"/>
      <c r="FFS116" s="151"/>
      <c r="FFT116" s="151"/>
      <c r="FFU116" s="151"/>
      <c r="FFV116" s="151"/>
      <c r="FFW116" s="151"/>
      <c r="FFX116" s="151"/>
      <c r="FFY116" s="151"/>
      <c r="FFZ116" s="151"/>
      <c r="FGA116" s="151"/>
      <c r="FGB116" s="151"/>
      <c r="FGC116" s="151"/>
      <c r="FGD116" s="151"/>
      <c r="FGE116" s="151"/>
      <c r="FGF116" s="151"/>
      <c r="FGG116" s="151"/>
      <c r="FGH116" s="151"/>
      <c r="FGI116" s="151"/>
      <c r="FGJ116" s="151"/>
      <c r="FGK116" s="151"/>
      <c r="FGL116" s="151"/>
      <c r="FGM116" s="151"/>
      <c r="FGN116" s="151"/>
      <c r="FGO116" s="151"/>
      <c r="FGP116" s="151"/>
      <c r="FGQ116" s="151"/>
      <c r="FGR116" s="151"/>
      <c r="FGS116" s="151"/>
      <c r="FGT116" s="151"/>
      <c r="FGU116" s="151"/>
      <c r="FGV116" s="151"/>
      <c r="FGW116" s="151"/>
      <c r="FGX116" s="151"/>
      <c r="FGY116" s="151"/>
      <c r="FGZ116" s="151"/>
      <c r="FHA116" s="151"/>
      <c r="FHB116" s="151"/>
      <c r="FHC116" s="151"/>
      <c r="FHD116" s="151"/>
      <c r="FHE116" s="151"/>
      <c r="FHF116" s="151"/>
      <c r="FHG116" s="151"/>
      <c r="FHH116" s="151"/>
      <c r="FHI116" s="151"/>
      <c r="FHJ116" s="151"/>
      <c r="FHK116" s="151"/>
      <c r="FHL116" s="151"/>
      <c r="FHM116" s="151"/>
      <c r="FHN116" s="151"/>
      <c r="FHO116" s="151"/>
      <c r="FHP116" s="151"/>
      <c r="FHQ116" s="151"/>
      <c r="FHR116" s="151"/>
      <c r="FHS116" s="151"/>
      <c r="FHT116" s="151"/>
      <c r="FHU116" s="151"/>
      <c r="FHV116" s="151"/>
      <c r="FHW116" s="151"/>
      <c r="FHX116" s="151"/>
      <c r="FHY116" s="151"/>
      <c r="FHZ116" s="151"/>
      <c r="FIA116" s="151"/>
      <c r="FIB116" s="151"/>
      <c r="FIC116" s="151"/>
      <c r="FID116" s="151"/>
      <c r="FIE116" s="151"/>
      <c r="FIF116" s="151"/>
      <c r="FIG116" s="151"/>
      <c r="FIH116" s="151"/>
      <c r="FII116" s="151"/>
      <c r="FIJ116" s="151"/>
      <c r="FIK116" s="151"/>
      <c r="FIL116" s="151"/>
      <c r="FIM116" s="151"/>
      <c r="FIN116" s="151"/>
      <c r="FIO116" s="151"/>
      <c r="FIP116" s="151"/>
      <c r="FIQ116" s="151"/>
      <c r="FIR116" s="151"/>
      <c r="FIS116" s="151"/>
      <c r="FIT116" s="151"/>
      <c r="FIU116" s="151"/>
      <c r="FIV116" s="151"/>
      <c r="FIW116" s="151"/>
      <c r="FIX116" s="151"/>
      <c r="FIY116" s="151"/>
      <c r="FIZ116" s="151"/>
      <c r="FJA116" s="151"/>
      <c r="FJB116" s="151"/>
      <c r="FJC116" s="151"/>
      <c r="FJD116" s="151"/>
      <c r="FJE116" s="151"/>
      <c r="FJF116" s="151"/>
      <c r="FJG116" s="151"/>
      <c r="FJH116" s="151"/>
      <c r="FJI116" s="151"/>
      <c r="FJJ116" s="151"/>
      <c r="FJK116" s="151"/>
      <c r="FJL116" s="151"/>
      <c r="FJM116" s="151"/>
      <c r="FJN116" s="151"/>
      <c r="FJO116" s="151"/>
      <c r="FJP116" s="151"/>
      <c r="FJQ116" s="151"/>
      <c r="FJR116" s="151"/>
      <c r="FJS116" s="151"/>
      <c r="FJT116" s="151"/>
      <c r="FJU116" s="151"/>
      <c r="FJV116" s="151"/>
      <c r="FJW116" s="151"/>
      <c r="FJX116" s="151"/>
      <c r="FJY116" s="151"/>
      <c r="FJZ116" s="151"/>
      <c r="FKA116" s="151"/>
      <c r="FKB116" s="151"/>
      <c r="FKC116" s="151"/>
      <c r="FKD116" s="151"/>
      <c r="FKE116" s="151"/>
      <c r="FKF116" s="151"/>
      <c r="FKG116" s="151"/>
      <c r="FKH116" s="151"/>
      <c r="FKI116" s="151"/>
      <c r="FKJ116" s="151"/>
      <c r="FKK116" s="151"/>
      <c r="FKL116" s="151"/>
      <c r="FKM116" s="151"/>
      <c r="FKN116" s="151"/>
      <c r="FKO116" s="151"/>
      <c r="FKP116" s="151"/>
      <c r="FKQ116" s="151"/>
      <c r="FKR116" s="151"/>
      <c r="FKS116" s="151"/>
      <c r="FKT116" s="151"/>
      <c r="FKU116" s="151"/>
      <c r="FKV116" s="151"/>
      <c r="FKW116" s="151"/>
      <c r="FKX116" s="151"/>
      <c r="FKY116" s="151"/>
      <c r="FKZ116" s="151"/>
      <c r="FLA116" s="151"/>
      <c r="FLB116" s="151"/>
      <c r="FLC116" s="151"/>
      <c r="FLD116" s="151"/>
      <c r="FLE116" s="151"/>
      <c r="FLF116" s="151"/>
      <c r="FLG116" s="151"/>
      <c r="FLH116" s="151"/>
      <c r="FLI116" s="151"/>
      <c r="FLJ116" s="151"/>
      <c r="FLK116" s="151"/>
      <c r="FLL116" s="151"/>
      <c r="FLM116" s="151"/>
      <c r="FLN116" s="151"/>
      <c r="FLO116" s="151"/>
      <c r="FLP116" s="151"/>
      <c r="FLQ116" s="151"/>
      <c r="FLR116" s="151"/>
      <c r="FLS116" s="151"/>
      <c r="FLT116" s="151"/>
      <c r="FLU116" s="151"/>
      <c r="FLV116" s="151"/>
      <c r="FLW116" s="151"/>
      <c r="FLX116" s="151"/>
      <c r="FLY116" s="151"/>
      <c r="FLZ116" s="151"/>
      <c r="FMA116" s="151"/>
      <c r="FMB116" s="151"/>
      <c r="FMC116" s="151"/>
      <c r="FMD116" s="151"/>
      <c r="FME116" s="151"/>
      <c r="FMF116" s="151"/>
      <c r="FMG116" s="151"/>
      <c r="FMH116" s="151"/>
      <c r="FMI116" s="151"/>
      <c r="FMJ116" s="151"/>
      <c r="FMK116" s="151"/>
      <c r="FML116" s="151"/>
      <c r="FMM116" s="151"/>
      <c r="FMN116" s="151"/>
      <c r="FMO116" s="151"/>
      <c r="FMP116" s="151"/>
      <c r="FMQ116" s="151"/>
      <c r="FMR116" s="151"/>
      <c r="FMS116" s="151"/>
      <c r="FMT116" s="151"/>
      <c r="FMU116" s="151"/>
      <c r="FMV116" s="151"/>
      <c r="FMW116" s="151"/>
      <c r="FMX116" s="151"/>
      <c r="FMY116" s="151"/>
      <c r="FMZ116" s="151"/>
      <c r="FNA116" s="151"/>
      <c r="FNB116" s="151"/>
      <c r="FNC116" s="151"/>
      <c r="FND116" s="151"/>
      <c r="FNE116" s="151"/>
      <c r="FNF116" s="151"/>
      <c r="FNG116" s="151"/>
      <c r="FNH116" s="151"/>
      <c r="FNI116" s="151"/>
      <c r="FNJ116" s="151"/>
      <c r="FNK116" s="151"/>
      <c r="FNL116" s="151"/>
      <c r="FNM116" s="151"/>
      <c r="FNN116" s="151"/>
      <c r="FNO116" s="151"/>
      <c r="FNP116" s="151"/>
      <c r="FNQ116" s="151"/>
      <c r="FNR116" s="151"/>
      <c r="FNS116" s="151"/>
      <c r="FNT116" s="151"/>
      <c r="FNU116" s="151"/>
      <c r="FNV116" s="151"/>
      <c r="FNW116" s="151"/>
      <c r="FNX116" s="151"/>
      <c r="FNY116" s="151"/>
      <c r="FNZ116" s="151"/>
      <c r="FOA116" s="151"/>
      <c r="FOB116" s="151"/>
      <c r="FOC116" s="151"/>
      <c r="FOD116" s="151"/>
      <c r="FOE116" s="151"/>
      <c r="FOF116" s="151"/>
      <c r="FOG116" s="151"/>
      <c r="FOH116" s="151"/>
      <c r="FOI116" s="151"/>
      <c r="FOJ116" s="151"/>
      <c r="FOK116" s="151"/>
      <c r="FOL116" s="151"/>
      <c r="FOM116" s="151"/>
      <c r="FON116" s="151"/>
      <c r="FOO116" s="151"/>
      <c r="FOP116" s="151"/>
      <c r="FOQ116" s="151"/>
      <c r="FOR116" s="151"/>
      <c r="FOS116" s="151"/>
      <c r="FOT116" s="151"/>
      <c r="FOU116" s="151"/>
      <c r="FOV116" s="151"/>
      <c r="FOW116" s="151"/>
      <c r="FOX116" s="151"/>
      <c r="FOY116" s="151"/>
      <c r="FOZ116" s="151"/>
      <c r="FPA116" s="151"/>
      <c r="FPB116" s="151"/>
      <c r="FPC116" s="151"/>
      <c r="FPD116" s="151"/>
      <c r="FPE116" s="151"/>
      <c r="FPF116" s="151"/>
      <c r="FPG116" s="151"/>
      <c r="FPH116" s="151"/>
      <c r="FPI116" s="151"/>
      <c r="FPJ116" s="151"/>
      <c r="FPK116" s="151"/>
      <c r="FPL116" s="151"/>
      <c r="FPM116" s="151"/>
      <c r="FPN116" s="151"/>
      <c r="FPO116" s="151"/>
      <c r="FPP116" s="151"/>
      <c r="FPQ116" s="151"/>
      <c r="FPR116" s="151"/>
      <c r="FPS116" s="151"/>
      <c r="FPT116" s="151"/>
      <c r="FPU116" s="151"/>
      <c r="FPV116" s="151"/>
      <c r="FPW116" s="151"/>
      <c r="FPX116" s="151"/>
      <c r="FPY116" s="151"/>
      <c r="FPZ116" s="151"/>
      <c r="FQA116" s="151"/>
      <c r="FQB116" s="151"/>
      <c r="FQC116" s="151"/>
      <c r="FQD116" s="151"/>
      <c r="FQE116" s="151"/>
      <c r="FQF116" s="151"/>
      <c r="FQG116" s="151"/>
      <c r="FQH116" s="151"/>
      <c r="FQI116" s="151"/>
      <c r="FQJ116" s="151"/>
      <c r="FQK116" s="151"/>
      <c r="FQL116" s="151"/>
      <c r="FQM116" s="151"/>
      <c r="FQN116" s="151"/>
      <c r="FQO116" s="151"/>
      <c r="FQP116" s="151"/>
      <c r="FQQ116" s="151"/>
      <c r="FQR116" s="151"/>
      <c r="FQS116" s="151"/>
      <c r="FQT116" s="151"/>
      <c r="FQU116" s="151"/>
      <c r="FQV116" s="151"/>
      <c r="FQW116" s="151"/>
      <c r="FQX116" s="151"/>
      <c r="FQY116" s="151"/>
      <c r="FQZ116" s="151"/>
      <c r="FRA116" s="151"/>
      <c r="FRB116" s="151"/>
      <c r="FRC116" s="151"/>
      <c r="FRD116" s="151"/>
      <c r="FRE116" s="151"/>
      <c r="FRF116" s="151"/>
      <c r="FRG116" s="151"/>
      <c r="FRH116" s="151"/>
      <c r="FRI116" s="151"/>
      <c r="FRJ116" s="151"/>
      <c r="FRK116" s="151"/>
      <c r="FRL116" s="151"/>
      <c r="FRM116" s="151"/>
      <c r="FRN116" s="151"/>
      <c r="FRO116" s="151"/>
      <c r="FRP116" s="151"/>
      <c r="FRQ116" s="151"/>
      <c r="FRR116" s="151"/>
      <c r="FRS116" s="151"/>
      <c r="FRT116" s="151"/>
      <c r="FRU116" s="151"/>
      <c r="FRV116" s="151"/>
      <c r="FRW116" s="151"/>
      <c r="FRX116" s="151"/>
      <c r="FRY116" s="151"/>
      <c r="FRZ116" s="151"/>
      <c r="FSA116" s="151"/>
      <c r="FSB116" s="151"/>
      <c r="FSC116" s="151"/>
      <c r="FSD116" s="151"/>
      <c r="FSE116" s="151"/>
      <c r="FSF116" s="151"/>
      <c r="FSG116" s="151"/>
      <c r="FSH116" s="151"/>
      <c r="FSI116" s="151"/>
      <c r="FSJ116" s="151"/>
      <c r="FSK116" s="151"/>
      <c r="FSL116" s="151"/>
      <c r="FSM116" s="151"/>
      <c r="FSN116" s="151"/>
      <c r="FSO116" s="151"/>
      <c r="FSP116" s="151"/>
      <c r="FSQ116" s="151"/>
      <c r="FSR116" s="151"/>
      <c r="FSS116" s="151"/>
      <c r="FST116" s="151"/>
      <c r="FSU116" s="151"/>
      <c r="FSV116" s="151"/>
      <c r="FSW116" s="151"/>
      <c r="FSX116" s="151"/>
      <c r="FSY116" s="151"/>
      <c r="FSZ116" s="151"/>
      <c r="FTA116" s="151"/>
      <c r="FTB116" s="151"/>
      <c r="FTC116" s="151"/>
      <c r="FTD116" s="151"/>
      <c r="FTE116" s="151"/>
      <c r="FTF116" s="151"/>
      <c r="FTG116" s="151"/>
      <c r="FTH116" s="151"/>
      <c r="FTI116" s="151"/>
      <c r="FTJ116" s="151"/>
      <c r="FTK116" s="151"/>
      <c r="FTL116" s="151"/>
      <c r="FTM116" s="151"/>
      <c r="FTN116" s="151"/>
      <c r="FTO116" s="151"/>
      <c r="FTP116" s="151"/>
      <c r="FTQ116" s="151"/>
      <c r="FTR116" s="151"/>
      <c r="FTS116" s="151"/>
      <c r="FTT116" s="151"/>
      <c r="FTU116" s="151"/>
      <c r="FTV116" s="151"/>
      <c r="FTW116" s="151"/>
      <c r="FTX116" s="151"/>
      <c r="FTY116" s="151"/>
      <c r="FTZ116" s="151"/>
      <c r="FUA116" s="151"/>
      <c r="FUB116" s="151"/>
      <c r="FUC116" s="151"/>
      <c r="FUD116" s="151"/>
      <c r="FUE116" s="151"/>
      <c r="FUF116" s="151"/>
      <c r="FUG116" s="151"/>
      <c r="FUH116" s="151"/>
      <c r="FUI116" s="151"/>
      <c r="FUJ116" s="151"/>
      <c r="FUK116" s="151"/>
      <c r="FUL116" s="151"/>
      <c r="FUM116" s="151"/>
      <c r="FUN116" s="151"/>
      <c r="FUO116" s="151"/>
      <c r="FUP116" s="151"/>
      <c r="FUQ116" s="151"/>
      <c r="FUR116" s="151"/>
      <c r="FUS116" s="151"/>
      <c r="FUT116" s="151"/>
      <c r="FUU116" s="151"/>
      <c r="FUV116" s="151"/>
      <c r="FUW116" s="151"/>
      <c r="FUX116" s="151"/>
      <c r="FUY116" s="151"/>
      <c r="FUZ116" s="151"/>
      <c r="FVA116" s="151"/>
      <c r="FVB116" s="151"/>
      <c r="FVC116" s="151"/>
      <c r="FVD116" s="151"/>
      <c r="FVE116" s="151"/>
      <c r="FVF116" s="151"/>
      <c r="FVG116" s="151"/>
      <c r="FVH116" s="151"/>
      <c r="FVI116" s="151"/>
      <c r="FVJ116" s="151"/>
      <c r="FVK116" s="151"/>
      <c r="FVL116" s="151"/>
      <c r="FVM116" s="151"/>
      <c r="FVN116" s="151"/>
      <c r="FVO116" s="151"/>
      <c r="FVP116" s="151"/>
      <c r="FVQ116" s="151"/>
      <c r="FVR116" s="151"/>
      <c r="FVS116" s="151"/>
      <c r="FVT116" s="151"/>
      <c r="FVU116" s="151"/>
      <c r="FVV116" s="151"/>
      <c r="FVW116" s="151"/>
      <c r="FVX116" s="151"/>
      <c r="FVY116" s="151"/>
      <c r="FVZ116" s="151"/>
      <c r="FWA116" s="151"/>
      <c r="FWB116" s="151"/>
      <c r="FWC116" s="151"/>
      <c r="FWD116" s="151"/>
      <c r="FWE116" s="151"/>
      <c r="FWF116" s="151"/>
      <c r="FWG116" s="151"/>
      <c r="FWH116" s="151"/>
      <c r="FWI116" s="151"/>
      <c r="FWJ116" s="151"/>
      <c r="FWK116" s="151"/>
      <c r="FWL116" s="151"/>
      <c r="FWM116" s="151"/>
      <c r="FWN116" s="151"/>
      <c r="FWO116" s="151"/>
      <c r="FWP116" s="151"/>
      <c r="FWQ116" s="151"/>
      <c r="FWR116" s="151"/>
      <c r="FWS116" s="151"/>
      <c r="FWT116" s="151"/>
      <c r="FWU116" s="151"/>
      <c r="FWV116" s="151"/>
      <c r="FWW116" s="151"/>
      <c r="FWX116" s="151"/>
      <c r="FWY116" s="151"/>
      <c r="FWZ116" s="151"/>
      <c r="FXA116" s="151"/>
      <c r="FXB116" s="151"/>
      <c r="FXC116" s="151"/>
      <c r="FXD116" s="151"/>
      <c r="FXE116" s="151"/>
      <c r="FXF116" s="151"/>
      <c r="FXG116" s="151"/>
      <c r="FXH116" s="151"/>
      <c r="FXI116" s="151"/>
      <c r="FXJ116" s="151"/>
      <c r="FXK116" s="151"/>
      <c r="FXL116" s="151"/>
      <c r="FXM116" s="151"/>
      <c r="FXN116" s="151"/>
      <c r="FXO116" s="151"/>
      <c r="FXP116" s="151"/>
      <c r="FXQ116" s="151"/>
      <c r="FXR116" s="151"/>
      <c r="FXS116" s="151"/>
      <c r="FXT116" s="151"/>
      <c r="FXU116" s="151"/>
      <c r="FXV116" s="151"/>
      <c r="FXW116" s="151"/>
      <c r="FXX116" s="151"/>
      <c r="FXY116" s="151"/>
      <c r="FXZ116" s="151"/>
      <c r="FYA116" s="151"/>
      <c r="FYB116" s="151"/>
      <c r="FYC116" s="151"/>
      <c r="FYD116" s="151"/>
      <c r="FYE116" s="151"/>
      <c r="FYF116" s="151"/>
      <c r="FYG116" s="151"/>
      <c r="FYH116" s="151"/>
      <c r="FYI116" s="151"/>
      <c r="FYJ116" s="151"/>
      <c r="FYK116" s="151"/>
      <c r="FYL116" s="151"/>
      <c r="FYM116" s="151"/>
      <c r="FYN116" s="151"/>
      <c r="FYO116" s="151"/>
      <c r="FYP116" s="151"/>
      <c r="FYQ116" s="151"/>
      <c r="FYR116" s="151"/>
      <c r="FYS116" s="151"/>
      <c r="FYT116" s="151"/>
      <c r="FYU116" s="151"/>
      <c r="FYV116" s="151"/>
      <c r="FYW116" s="151"/>
      <c r="FYX116" s="151"/>
      <c r="FYY116" s="151"/>
      <c r="FYZ116" s="151"/>
      <c r="FZA116" s="151"/>
      <c r="FZB116" s="151"/>
      <c r="FZC116" s="151"/>
      <c r="FZD116" s="151"/>
      <c r="FZE116" s="151"/>
      <c r="FZF116" s="151"/>
      <c r="FZG116" s="151"/>
      <c r="FZH116" s="151"/>
      <c r="FZI116" s="151"/>
      <c r="FZJ116" s="151"/>
      <c r="FZK116" s="151"/>
      <c r="FZL116" s="151"/>
      <c r="FZM116" s="151"/>
      <c r="FZN116" s="151"/>
      <c r="FZO116" s="151"/>
      <c r="FZP116" s="151"/>
      <c r="FZQ116" s="151"/>
      <c r="FZR116" s="151"/>
      <c r="FZS116" s="151"/>
      <c r="FZT116" s="151"/>
      <c r="FZU116" s="151"/>
      <c r="FZV116" s="151"/>
      <c r="FZW116" s="151"/>
      <c r="FZX116" s="151"/>
      <c r="FZY116" s="151"/>
      <c r="FZZ116" s="151"/>
      <c r="GAA116" s="151"/>
      <c r="GAB116" s="151"/>
      <c r="GAC116" s="151"/>
      <c r="GAD116" s="151"/>
      <c r="GAE116" s="151"/>
      <c r="GAF116" s="151"/>
      <c r="GAG116" s="151"/>
      <c r="GAH116" s="151"/>
      <c r="GAI116" s="151"/>
      <c r="GAJ116" s="151"/>
      <c r="GAK116" s="151"/>
      <c r="GAL116" s="151"/>
      <c r="GAM116" s="151"/>
      <c r="GAN116" s="151"/>
      <c r="GAO116" s="151"/>
      <c r="GAP116" s="151"/>
      <c r="GAQ116" s="151"/>
      <c r="GAR116" s="151"/>
      <c r="GAS116" s="151"/>
      <c r="GAT116" s="151"/>
      <c r="GAU116" s="151"/>
      <c r="GAV116" s="151"/>
      <c r="GAW116" s="151"/>
      <c r="GAX116" s="151"/>
      <c r="GAY116" s="151"/>
      <c r="GAZ116" s="151"/>
      <c r="GBA116" s="151"/>
      <c r="GBB116" s="151"/>
      <c r="GBC116" s="151"/>
      <c r="GBD116" s="151"/>
      <c r="GBE116" s="151"/>
      <c r="GBF116" s="151"/>
      <c r="GBG116" s="151"/>
      <c r="GBH116" s="151"/>
      <c r="GBI116" s="151"/>
      <c r="GBJ116" s="151"/>
      <c r="GBK116" s="151"/>
      <c r="GBL116" s="151"/>
      <c r="GBM116" s="151"/>
      <c r="GBN116" s="151"/>
      <c r="GBO116" s="151"/>
      <c r="GBP116" s="151"/>
      <c r="GBQ116" s="151"/>
      <c r="GBR116" s="151"/>
      <c r="GBS116" s="151"/>
      <c r="GBT116" s="151"/>
      <c r="GBU116" s="151"/>
      <c r="GBV116" s="151"/>
      <c r="GBW116" s="151"/>
      <c r="GBX116" s="151"/>
      <c r="GBY116" s="151"/>
      <c r="GBZ116" s="151"/>
      <c r="GCA116" s="151"/>
      <c r="GCB116" s="151"/>
      <c r="GCC116" s="151"/>
      <c r="GCD116" s="151"/>
      <c r="GCE116" s="151"/>
      <c r="GCF116" s="151"/>
      <c r="GCG116" s="151"/>
      <c r="GCH116" s="151"/>
      <c r="GCI116" s="151"/>
      <c r="GCJ116" s="151"/>
      <c r="GCK116" s="151"/>
      <c r="GCL116" s="151"/>
      <c r="GCM116" s="151"/>
      <c r="GCN116" s="151"/>
      <c r="GCO116" s="151"/>
      <c r="GCP116" s="151"/>
      <c r="GCQ116" s="151"/>
      <c r="GCR116" s="151"/>
      <c r="GCS116" s="151"/>
      <c r="GCT116" s="151"/>
      <c r="GCU116" s="151"/>
      <c r="GCV116" s="151"/>
      <c r="GCW116" s="151"/>
      <c r="GCX116" s="151"/>
      <c r="GCY116" s="151"/>
      <c r="GCZ116" s="151"/>
      <c r="GDA116" s="151"/>
      <c r="GDB116" s="151"/>
      <c r="GDC116" s="151"/>
      <c r="GDD116" s="151"/>
      <c r="GDE116" s="151"/>
      <c r="GDF116" s="151"/>
      <c r="GDG116" s="151"/>
      <c r="GDH116" s="151"/>
      <c r="GDI116" s="151"/>
      <c r="GDJ116" s="151"/>
      <c r="GDK116" s="151"/>
      <c r="GDL116" s="151"/>
      <c r="GDM116" s="151"/>
      <c r="GDN116" s="151"/>
      <c r="GDO116" s="151"/>
      <c r="GDP116" s="151"/>
      <c r="GDQ116" s="151"/>
      <c r="GDR116" s="151"/>
      <c r="GDS116" s="151"/>
      <c r="GDT116" s="151"/>
      <c r="GDU116" s="151"/>
      <c r="GDV116" s="151"/>
      <c r="GDW116" s="151"/>
      <c r="GDX116" s="151"/>
      <c r="GDY116" s="151"/>
      <c r="GDZ116" s="151"/>
      <c r="GEA116" s="151"/>
      <c r="GEB116" s="151"/>
      <c r="GEC116" s="151"/>
      <c r="GED116" s="151"/>
      <c r="GEE116" s="151"/>
      <c r="GEF116" s="151"/>
      <c r="GEG116" s="151"/>
      <c r="GEH116" s="151"/>
      <c r="GEI116" s="151"/>
      <c r="GEJ116" s="151"/>
      <c r="GEK116" s="151"/>
      <c r="GEL116" s="151"/>
      <c r="GEM116" s="151"/>
      <c r="GEN116" s="151"/>
      <c r="GEO116" s="151"/>
      <c r="GEP116" s="151"/>
      <c r="GEQ116" s="151"/>
      <c r="GER116" s="151"/>
      <c r="GES116" s="151"/>
      <c r="GET116" s="151"/>
      <c r="GEU116" s="151"/>
      <c r="GEV116" s="151"/>
      <c r="GEW116" s="151"/>
      <c r="GEX116" s="151"/>
      <c r="GEY116" s="151"/>
      <c r="GEZ116" s="151"/>
      <c r="GFA116" s="151"/>
      <c r="GFB116" s="151"/>
      <c r="GFC116" s="151"/>
      <c r="GFD116" s="151"/>
      <c r="GFE116" s="151"/>
      <c r="GFF116" s="151"/>
      <c r="GFG116" s="151"/>
      <c r="GFH116" s="151"/>
      <c r="GFI116" s="151"/>
      <c r="GFJ116" s="151"/>
      <c r="GFK116" s="151"/>
      <c r="GFL116" s="151"/>
      <c r="GFM116" s="151"/>
      <c r="GFN116" s="151"/>
      <c r="GFO116" s="151"/>
      <c r="GFP116" s="151"/>
      <c r="GFQ116" s="151"/>
      <c r="GFR116" s="151"/>
      <c r="GFS116" s="151"/>
      <c r="GFT116" s="151"/>
      <c r="GFU116" s="151"/>
      <c r="GFV116" s="151"/>
      <c r="GFW116" s="151"/>
      <c r="GFX116" s="151"/>
      <c r="GFY116" s="151"/>
      <c r="GFZ116" s="151"/>
      <c r="GGA116" s="151"/>
      <c r="GGB116" s="151"/>
      <c r="GGC116" s="151"/>
      <c r="GGD116" s="151"/>
      <c r="GGE116" s="151"/>
      <c r="GGF116" s="151"/>
      <c r="GGG116" s="151"/>
      <c r="GGH116" s="151"/>
      <c r="GGI116" s="151"/>
      <c r="GGJ116" s="151"/>
      <c r="GGK116" s="151"/>
      <c r="GGL116" s="151"/>
      <c r="GGM116" s="151"/>
      <c r="GGN116" s="151"/>
      <c r="GGO116" s="151"/>
      <c r="GGP116" s="151"/>
      <c r="GGQ116" s="151"/>
      <c r="GGR116" s="151"/>
      <c r="GGS116" s="151"/>
      <c r="GGT116" s="151"/>
      <c r="GGU116" s="151"/>
      <c r="GGV116" s="151"/>
      <c r="GGW116" s="151"/>
      <c r="GGX116" s="151"/>
      <c r="GGY116" s="151"/>
      <c r="GGZ116" s="151"/>
      <c r="GHA116" s="151"/>
      <c r="GHB116" s="151"/>
      <c r="GHC116" s="151"/>
      <c r="GHD116" s="151"/>
      <c r="GHE116" s="151"/>
      <c r="GHF116" s="151"/>
      <c r="GHG116" s="151"/>
      <c r="GHH116" s="151"/>
      <c r="GHI116" s="151"/>
      <c r="GHJ116" s="151"/>
      <c r="GHK116" s="151"/>
      <c r="GHL116" s="151"/>
      <c r="GHM116" s="151"/>
      <c r="GHN116" s="151"/>
      <c r="GHO116" s="151"/>
      <c r="GHP116" s="151"/>
      <c r="GHQ116" s="151"/>
      <c r="GHR116" s="151"/>
      <c r="GHS116" s="151"/>
      <c r="GHT116" s="151"/>
      <c r="GHU116" s="151"/>
      <c r="GHV116" s="151"/>
      <c r="GHW116" s="151"/>
      <c r="GHX116" s="151"/>
      <c r="GHY116" s="151"/>
      <c r="GHZ116" s="151"/>
      <c r="GIA116" s="151"/>
      <c r="GIB116" s="151"/>
      <c r="GIC116" s="151"/>
      <c r="GID116" s="151"/>
      <c r="GIE116" s="151"/>
      <c r="GIF116" s="151"/>
      <c r="GIG116" s="151"/>
      <c r="GIH116" s="151"/>
      <c r="GII116" s="151"/>
      <c r="GIJ116" s="151"/>
      <c r="GIK116" s="151"/>
      <c r="GIL116" s="151"/>
      <c r="GIM116" s="151"/>
      <c r="GIN116" s="151"/>
      <c r="GIO116" s="151"/>
      <c r="GIP116" s="151"/>
      <c r="GIQ116" s="151"/>
      <c r="GIR116" s="151"/>
      <c r="GIS116" s="151"/>
      <c r="GIT116" s="151"/>
      <c r="GIU116" s="151"/>
      <c r="GIV116" s="151"/>
      <c r="GIW116" s="151"/>
      <c r="GIX116" s="151"/>
      <c r="GIY116" s="151"/>
      <c r="GIZ116" s="151"/>
      <c r="GJA116" s="151"/>
      <c r="GJB116" s="151"/>
      <c r="GJC116" s="151"/>
      <c r="GJD116" s="151"/>
      <c r="GJE116" s="151"/>
      <c r="GJF116" s="151"/>
      <c r="GJG116" s="151"/>
      <c r="GJH116" s="151"/>
      <c r="GJI116" s="151"/>
      <c r="GJJ116" s="151"/>
      <c r="GJK116" s="151"/>
      <c r="GJL116" s="151"/>
      <c r="GJM116" s="151"/>
      <c r="GJN116" s="151"/>
      <c r="GJO116" s="151"/>
      <c r="GJP116" s="151"/>
      <c r="GJQ116" s="151"/>
      <c r="GJR116" s="151"/>
      <c r="GJS116" s="151"/>
      <c r="GJT116" s="151"/>
      <c r="GJU116" s="151"/>
      <c r="GJV116" s="151"/>
      <c r="GJW116" s="151"/>
      <c r="GJX116" s="151"/>
      <c r="GJY116" s="151"/>
      <c r="GJZ116" s="151"/>
      <c r="GKA116" s="151"/>
      <c r="GKB116" s="151"/>
      <c r="GKC116" s="151"/>
      <c r="GKD116" s="151"/>
      <c r="GKE116" s="151"/>
      <c r="GKF116" s="151"/>
      <c r="GKG116" s="151"/>
      <c r="GKH116" s="151"/>
      <c r="GKI116" s="151"/>
      <c r="GKJ116" s="151"/>
      <c r="GKK116" s="151"/>
      <c r="GKL116" s="151"/>
      <c r="GKM116" s="151"/>
      <c r="GKN116" s="151"/>
      <c r="GKO116" s="151"/>
      <c r="GKP116" s="151"/>
      <c r="GKQ116" s="151"/>
      <c r="GKR116" s="151"/>
      <c r="GKS116" s="151"/>
      <c r="GKT116" s="151"/>
      <c r="GKU116" s="151"/>
      <c r="GKV116" s="151"/>
      <c r="GKW116" s="151"/>
      <c r="GKX116" s="151"/>
      <c r="GKY116" s="151"/>
      <c r="GKZ116" s="151"/>
      <c r="GLA116" s="151"/>
      <c r="GLB116" s="151"/>
      <c r="GLC116" s="151"/>
      <c r="GLD116" s="151"/>
      <c r="GLE116" s="151"/>
      <c r="GLF116" s="151"/>
      <c r="GLG116" s="151"/>
      <c r="GLH116" s="151"/>
      <c r="GLI116" s="151"/>
      <c r="GLJ116" s="151"/>
      <c r="GLK116" s="151"/>
      <c r="GLL116" s="151"/>
      <c r="GLM116" s="151"/>
      <c r="GLN116" s="151"/>
      <c r="GLO116" s="151"/>
      <c r="GLP116" s="151"/>
      <c r="GLQ116" s="151"/>
      <c r="GLR116" s="151"/>
      <c r="GLS116" s="151"/>
      <c r="GLT116" s="151"/>
      <c r="GLU116" s="151"/>
      <c r="GLV116" s="151"/>
      <c r="GLW116" s="151"/>
      <c r="GLX116" s="151"/>
      <c r="GLY116" s="151"/>
      <c r="GLZ116" s="151"/>
      <c r="GMA116" s="151"/>
      <c r="GMB116" s="151"/>
      <c r="GMC116" s="151"/>
      <c r="GMD116" s="151"/>
      <c r="GME116" s="151"/>
      <c r="GMF116" s="151"/>
      <c r="GMG116" s="151"/>
      <c r="GMH116" s="151"/>
      <c r="GMI116" s="151"/>
      <c r="GMJ116" s="151"/>
      <c r="GMK116" s="151"/>
      <c r="GML116" s="151"/>
      <c r="GMM116" s="151"/>
      <c r="GMN116" s="151"/>
      <c r="GMO116" s="151"/>
      <c r="GMP116" s="151"/>
      <c r="GMQ116" s="151"/>
      <c r="GMR116" s="151"/>
      <c r="GMS116" s="151"/>
      <c r="GMT116" s="151"/>
      <c r="GMU116" s="151"/>
      <c r="GMV116" s="151"/>
      <c r="GMW116" s="151"/>
      <c r="GMX116" s="151"/>
      <c r="GMY116" s="151"/>
      <c r="GMZ116" s="151"/>
      <c r="GNA116" s="151"/>
      <c r="GNB116" s="151"/>
      <c r="GNC116" s="151"/>
      <c r="GND116" s="151"/>
      <c r="GNE116" s="151"/>
      <c r="GNF116" s="151"/>
      <c r="GNG116" s="151"/>
      <c r="GNH116" s="151"/>
      <c r="GNI116" s="151"/>
      <c r="GNJ116" s="151"/>
      <c r="GNK116" s="151"/>
      <c r="GNL116" s="151"/>
      <c r="GNM116" s="151"/>
      <c r="GNN116" s="151"/>
      <c r="GNO116" s="151"/>
      <c r="GNP116" s="151"/>
      <c r="GNQ116" s="151"/>
      <c r="GNR116" s="151"/>
      <c r="GNS116" s="151"/>
      <c r="GNT116" s="151"/>
      <c r="GNU116" s="151"/>
      <c r="GNV116" s="151"/>
      <c r="GNW116" s="151"/>
      <c r="GNX116" s="151"/>
      <c r="GNY116" s="151"/>
      <c r="GNZ116" s="151"/>
      <c r="GOA116" s="151"/>
      <c r="GOB116" s="151"/>
      <c r="GOC116" s="151"/>
      <c r="GOD116" s="151"/>
      <c r="GOE116" s="151"/>
      <c r="GOF116" s="151"/>
      <c r="GOG116" s="151"/>
      <c r="GOH116" s="151"/>
      <c r="GOI116" s="151"/>
      <c r="GOJ116" s="151"/>
      <c r="GOK116" s="151"/>
      <c r="GOL116" s="151"/>
      <c r="GOM116" s="151"/>
      <c r="GON116" s="151"/>
      <c r="GOO116" s="151"/>
      <c r="GOP116" s="151"/>
      <c r="GOQ116" s="151"/>
      <c r="GOR116" s="151"/>
      <c r="GOS116" s="151"/>
      <c r="GOT116" s="151"/>
      <c r="GOU116" s="151"/>
      <c r="GOV116" s="151"/>
      <c r="GOW116" s="151"/>
      <c r="GOX116" s="151"/>
      <c r="GOY116" s="151"/>
      <c r="GOZ116" s="151"/>
      <c r="GPA116" s="151"/>
      <c r="GPB116" s="151"/>
      <c r="GPC116" s="151"/>
      <c r="GPD116" s="151"/>
      <c r="GPE116" s="151"/>
      <c r="GPF116" s="151"/>
      <c r="GPG116" s="151"/>
      <c r="GPH116" s="151"/>
      <c r="GPI116" s="151"/>
      <c r="GPJ116" s="151"/>
      <c r="GPK116" s="151"/>
      <c r="GPL116" s="151"/>
      <c r="GPM116" s="151"/>
      <c r="GPN116" s="151"/>
      <c r="GPO116" s="151"/>
      <c r="GPP116" s="151"/>
      <c r="GPQ116" s="151"/>
      <c r="GPR116" s="151"/>
      <c r="GPS116" s="151"/>
      <c r="GPT116" s="151"/>
      <c r="GPU116" s="151"/>
      <c r="GPV116" s="151"/>
      <c r="GPW116" s="151"/>
      <c r="GPX116" s="151"/>
      <c r="GPY116" s="151"/>
      <c r="GPZ116" s="151"/>
      <c r="GQA116" s="151"/>
      <c r="GQB116" s="151"/>
      <c r="GQC116" s="151"/>
      <c r="GQD116" s="151"/>
      <c r="GQE116" s="151"/>
      <c r="GQF116" s="151"/>
      <c r="GQG116" s="151"/>
      <c r="GQH116" s="151"/>
      <c r="GQI116" s="151"/>
      <c r="GQJ116" s="151"/>
      <c r="GQK116" s="151"/>
      <c r="GQL116" s="151"/>
      <c r="GQM116" s="151"/>
      <c r="GQN116" s="151"/>
      <c r="GQO116" s="151"/>
      <c r="GQP116" s="151"/>
      <c r="GQQ116" s="151"/>
      <c r="GQR116" s="151"/>
      <c r="GQS116" s="151"/>
      <c r="GQT116" s="151"/>
      <c r="GQU116" s="151"/>
      <c r="GQV116" s="151"/>
      <c r="GQW116" s="151"/>
      <c r="GQX116" s="151"/>
      <c r="GQY116" s="151"/>
      <c r="GQZ116" s="151"/>
      <c r="GRA116" s="151"/>
      <c r="GRB116" s="151"/>
      <c r="GRC116" s="151"/>
      <c r="GRD116" s="151"/>
      <c r="GRE116" s="151"/>
      <c r="GRF116" s="151"/>
      <c r="GRG116" s="151"/>
      <c r="GRH116" s="151"/>
      <c r="GRI116" s="151"/>
      <c r="GRJ116" s="151"/>
      <c r="GRK116" s="151"/>
      <c r="GRL116" s="151"/>
      <c r="GRM116" s="151"/>
      <c r="GRN116" s="151"/>
      <c r="GRO116" s="151"/>
      <c r="GRP116" s="151"/>
      <c r="GRQ116" s="151"/>
      <c r="GRR116" s="151"/>
      <c r="GRS116" s="151"/>
      <c r="GRT116" s="151"/>
      <c r="GRU116" s="151"/>
      <c r="GRV116" s="151"/>
      <c r="GRW116" s="151"/>
      <c r="GRX116" s="151"/>
      <c r="GRY116" s="151"/>
      <c r="GRZ116" s="151"/>
      <c r="GSA116" s="151"/>
      <c r="GSB116" s="151"/>
      <c r="GSC116" s="151"/>
      <c r="GSD116" s="151"/>
      <c r="GSE116" s="151"/>
      <c r="GSF116" s="151"/>
      <c r="GSG116" s="151"/>
      <c r="GSH116" s="151"/>
      <c r="GSI116" s="151"/>
      <c r="GSJ116" s="151"/>
      <c r="GSK116" s="151"/>
      <c r="GSL116" s="151"/>
      <c r="GSM116" s="151"/>
      <c r="GSN116" s="151"/>
      <c r="GSO116" s="151"/>
      <c r="GSP116" s="151"/>
      <c r="GSQ116" s="151"/>
      <c r="GSR116" s="151"/>
      <c r="GSS116" s="151"/>
      <c r="GST116" s="151"/>
      <c r="GSU116" s="151"/>
      <c r="GSV116" s="151"/>
      <c r="GSW116" s="151"/>
      <c r="GSX116" s="151"/>
      <c r="GSY116" s="151"/>
      <c r="GSZ116" s="151"/>
      <c r="GTA116" s="151"/>
      <c r="GTB116" s="151"/>
      <c r="GTC116" s="151"/>
      <c r="GTD116" s="151"/>
      <c r="GTE116" s="151"/>
      <c r="GTF116" s="151"/>
      <c r="GTG116" s="151"/>
      <c r="GTH116" s="151"/>
      <c r="GTI116" s="151"/>
      <c r="GTJ116" s="151"/>
      <c r="GTK116" s="151"/>
      <c r="GTL116" s="151"/>
      <c r="GTM116" s="151"/>
      <c r="GTN116" s="151"/>
      <c r="GTO116" s="151"/>
      <c r="GTP116" s="151"/>
      <c r="GTQ116" s="151"/>
      <c r="GTR116" s="151"/>
      <c r="GTS116" s="151"/>
      <c r="GTT116" s="151"/>
      <c r="GTU116" s="151"/>
      <c r="GTV116" s="151"/>
      <c r="GTW116" s="151"/>
      <c r="GTX116" s="151"/>
      <c r="GTY116" s="151"/>
      <c r="GTZ116" s="151"/>
      <c r="GUA116" s="151"/>
      <c r="GUB116" s="151"/>
      <c r="GUC116" s="151"/>
      <c r="GUD116" s="151"/>
      <c r="GUE116" s="151"/>
      <c r="GUF116" s="151"/>
      <c r="GUG116" s="151"/>
      <c r="GUH116" s="151"/>
      <c r="GUI116" s="151"/>
      <c r="GUJ116" s="151"/>
      <c r="GUK116" s="151"/>
      <c r="GUL116" s="151"/>
      <c r="GUM116" s="151"/>
      <c r="GUN116" s="151"/>
      <c r="GUO116" s="151"/>
      <c r="GUP116" s="151"/>
      <c r="GUQ116" s="151"/>
      <c r="GUR116" s="151"/>
      <c r="GUS116" s="151"/>
      <c r="GUT116" s="151"/>
      <c r="GUU116" s="151"/>
      <c r="GUV116" s="151"/>
      <c r="GUW116" s="151"/>
      <c r="GUX116" s="151"/>
      <c r="GUY116" s="151"/>
      <c r="GUZ116" s="151"/>
      <c r="GVA116" s="151"/>
      <c r="GVB116" s="151"/>
      <c r="GVC116" s="151"/>
      <c r="GVD116" s="151"/>
      <c r="GVE116" s="151"/>
      <c r="GVF116" s="151"/>
      <c r="GVG116" s="151"/>
      <c r="GVH116" s="151"/>
      <c r="GVI116" s="151"/>
      <c r="GVJ116" s="151"/>
      <c r="GVK116" s="151"/>
      <c r="GVL116" s="151"/>
      <c r="GVM116" s="151"/>
      <c r="GVN116" s="151"/>
      <c r="GVO116" s="151"/>
      <c r="GVP116" s="151"/>
      <c r="GVQ116" s="151"/>
      <c r="GVR116" s="151"/>
      <c r="GVS116" s="151"/>
      <c r="GVT116" s="151"/>
      <c r="GVU116" s="151"/>
      <c r="GVV116" s="151"/>
      <c r="GVW116" s="151"/>
      <c r="GVX116" s="151"/>
      <c r="GVY116" s="151"/>
      <c r="GVZ116" s="151"/>
      <c r="GWA116" s="151"/>
      <c r="GWB116" s="151"/>
      <c r="GWC116" s="151"/>
      <c r="GWD116" s="151"/>
      <c r="GWE116" s="151"/>
      <c r="GWF116" s="151"/>
      <c r="GWG116" s="151"/>
      <c r="GWH116" s="151"/>
      <c r="GWI116" s="151"/>
      <c r="GWJ116" s="151"/>
      <c r="GWK116" s="151"/>
      <c r="GWL116" s="151"/>
      <c r="GWM116" s="151"/>
      <c r="GWN116" s="151"/>
      <c r="GWO116" s="151"/>
      <c r="GWP116" s="151"/>
      <c r="GWQ116" s="151"/>
      <c r="GWR116" s="151"/>
      <c r="GWS116" s="151"/>
      <c r="GWT116" s="151"/>
      <c r="GWU116" s="151"/>
      <c r="GWV116" s="151"/>
      <c r="GWW116" s="151"/>
      <c r="GWX116" s="151"/>
      <c r="GWY116" s="151"/>
      <c r="GWZ116" s="151"/>
      <c r="GXA116" s="151"/>
      <c r="GXB116" s="151"/>
      <c r="GXC116" s="151"/>
      <c r="GXD116" s="151"/>
      <c r="GXE116" s="151"/>
      <c r="GXF116" s="151"/>
      <c r="GXG116" s="151"/>
      <c r="GXH116" s="151"/>
      <c r="GXI116" s="151"/>
      <c r="GXJ116" s="151"/>
      <c r="GXK116" s="151"/>
      <c r="GXL116" s="151"/>
      <c r="GXM116" s="151"/>
      <c r="GXN116" s="151"/>
      <c r="GXO116" s="151"/>
      <c r="GXP116" s="151"/>
      <c r="GXQ116" s="151"/>
      <c r="GXR116" s="151"/>
      <c r="GXS116" s="151"/>
      <c r="GXT116" s="151"/>
      <c r="GXU116" s="151"/>
      <c r="GXV116" s="151"/>
      <c r="GXW116" s="151"/>
      <c r="GXX116" s="151"/>
      <c r="GXY116" s="151"/>
      <c r="GXZ116" s="151"/>
      <c r="GYA116" s="151"/>
      <c r="GYB116" s="151"/>
      <c r="GYC116" s="151"/>
      <c r="GYD116" s="151"/>
      <c r="GYE116" s="151"/>
      <c r="GYF116" s="151"/>
      <c r="GYG116" s="151"/>
      <c r="GYH116" s="151"/>
      <c r="GYI116" s="151"/>
      <c r="GYJ116" s="151"/>
      <c r="GYK116" s="151"/>
      <c r="GYL116" s="151"/>
      <c r="GYM116" s="151"/>
      <c r="GYN116" s="151"/>
      <c r="GYO116" s="151"/>
      <c r="GYP116" s="151"/>
      <c r="GYQ116" s="151"/>
      <c r="GYR116" s="151"/>
      <c r="GYS116" s="151"/>
      <c r="GYT116" s="151"/>
      <c r="GYU116" s="151"/>
      <c r="GYV116" s="151"/>
      <c r="GYW116" s="151"/>
      <c r="GYX116" s="151"/>
      <c r="GYY116" s="151"/>
      <c r="GYZ116" s="151"/>
      <c r="GZA116" s="151"/>
      <c r="GZB116" s="151"/>
      <c r="GZC116" s="151"/>
      <c r="GZD116" s="151"/>
      <c r="GZE116" s="151"/>
      <c r="GZF116" s="151"/>
      <c r="GZG116" s="151"/>
      <c r="GZH116" s="151"/>
      <c r="GZI116" s="151"/>
      <c r="GZJ116" s="151"/>
      <c r="GZK116" s="151"/>
      <c r="GZL116" s="151"/>
      <c r="GZM116" s="151"/>
      <c r="GZN116" s="151"/>
      <c r="GZO116" s="151"/>
      <c r="GZP116" s="151"/>
      <c r="GZQ116" s="151"/>
      <c r="GZR116" s="151"/>
      <c r="GZS116" s="151"/>
      <c r="GZT116" s="151"/>
      <c r="GZU116" s="151"/>
      <c r="GZV116" s="151"/>
      <c r="GZW116" s="151"/>
      <c r="GZX116" s="151"/>
      <c r="GZY116" s="151"/>
      <c r="GZZ116" s="151"/>
      <c r="HAA116" s="151"/>
      <c r="HAB116" s="151"/>
      <c r="HAC116" s="151"/>
      <c r="HAD116" s="151"/>
      <c r="HAE116" s="151"/>
      <c r="HAF116" s="151"/>
      <c r="HAG116" s="151"/>
      <c r="HAH116" s="151"/>
      <c r="HAI116" s="151"/>
      <c r="HAJ116" s="151"/>
      <c r="HAK116" s="151"/>
      <c r="HAL116" s="151"/>
      <c r="HAM116" s="151"/>
      <c r="HAN116" s="151"/>
      <c r="HAO116" s="151"/>
      <c r="HAP116" s="151"/>
      <c r="HAQ116" s="151"/>
      <c r="HAR116" s="151"/>
      <c r="HAS116" s="151"/>
      <c r="HAT116" s="151"/>
      <c r="HAU116" s="151"/>
      <c r="HAV116" s="151"/>
      <c r="HAW116" s="151"/>
      <c r="HAX116" s="151"/>
      <c r="HAY116" s="151"/>
      <c r="HAZ116" s="151"/>
      <c r="HBA116" s="151"/>
      <c r="HBB116" s="151"/>
      <c r="HBC116" s="151"/>
      <c r="HBD116" s="151"/>
      <c r="HBE116" s="151"/>
      <c r="HBF116" s="151"/>
      <c r="HBG116" s="151"/>
      <c r="HBH116" s="151"/>
      <c r="HBI116" s="151"/>
      <c r="HBJ116" s="151"/>
      <c r="HBK116" s="151"/>
      <c r="HBL116" s="151"/>
      <c r="HBM116" s="151"/>
      <c r="HBN116" s="151"/>
      <c r="HBO116" s="151"/>
      <c r="HBP116" s="151"/>
      <c r="HBQ116" s="151"/>
      <c r="HBR116" s="151"/>
      <c r="HBS116" s="151"/>
      <c r="HBT116" s="151"/>
      <c r="HBU116" s="151"/>
      <c r="HBV116" s="151"/>
      <c r="HBW116" s="151"/>
      <c r="HBX116" s="151"/>
      <c r="HBY116" s="151"/>
      <c r="HBZ116" s="151"/>
      <c r="HCA116" s="151"/>
      <c r="HCB116" s="151"/>
      <c r="HCC116" s="151"/>
      <c r="HCD116" s="151"/>
      <c r="HCE116" s="151"/>
      <c r="HCF116" s="151"/>
      <c r="HCG116" s="151"/>
      <c r="HCH116" s="151"/>
      <c r="HCI116" s="151"/>
      <c r="HCJ116" s="151"/>
      <c r="HCK116" s="151"/>
      <c r="HCL116" s="151"/>
      <c r="HCM116" s="151"/>
      <c r="HCN116" s="151"/>
      <c r="HCO116" s="151"/>
      <c r="HCP116" s="151"/>
      <c r="HCQ116" s="151"/>
      <c r="HCR116" s="151"/>
      <c r="HCS116" s="151"/>
      <c r="HCT116" s="151"/>
      <c r="HCU116" s="151"/>
      <c r="HCV116" s="151"/>
      <c r="HCW116" s="151"/>
      <c r="HCX116" s="151"/>
      <c r="HCY116" s="151"/>
      <c r="HCZ116" s="151"/>
      <c r="HDA116" s="151"/>
      <c r="HDB116" s="151"/>
      <c r="HDC116" s="151"/>
      <c r="HDD116" s="151"/>
      <c r="HDE116" s="151"/>
      <c r="HDF116" s="151"/>
      <c r="HDG116" s="151"/>
      <c r="HDH116" s="151"/>
      <c r="HDI116" s="151"/>
      <c r="HDJ116" s="151"/>
      <c r="HDK116" s="151"/>
      <c r="HDL116" s="151"/>
      <c r="HDM116" s="151"/>
      <c r="HDN116" s="151"/>
      <c r="HDO116" s="151"/>
      <c r="HDP116" s="151"/>
      <c r="HDQ116" s="151"/>
      <c r="HDR116" s="151"/>
      <c r="HDS116" s="151"/>
      <c r="HDT116" s="151"/>
      <c r="HDU116" s="151"/>
      <c r="HDV116" s="151"/>
      <c r="HDW116" s="151"/>
      <c r="HDX116" s="151"/>
      <c r="HDY116" s="151"/>
      <c r="HDZ116" s="151"/>
      <c r="HEA116" s="151"/>
      <c r="HEB116" s="151"/>
      <c r="HEC116" s="151"/>
      <c r="HED116" s="151"/>
      <c r="HEE116" s="151"/>
      <c r="HEF116" s="151"/>
      <c r="HEG116" s="151"/>
      <c r="HEH116" s="151"/>
      <c r="HEI116" s="151"/>
      <c r="HEJ116" s="151"/>
      <c r="HEK116" s="151"/>
      <c r="HEL116" s="151"/>
      <c r="HEM116" s="151"/>
      <c r="HEN116" s="151"/>
      <c r="HEO116" s="151"/>
      <c r="HEP116" s="151"/>
      <c r="HEQ116" s="151"/>
      <c r="HER116" s="151"/>
      <c r="HES116" s="151"/>
      <c r="HET116" s="151"/>
      <c r="HEU116" s="151"/>
      <c r="HEV116" s="151"/>
      <c r="HEW116" s="151"/>
      <c r="HEX116" s="151"/>
      <c r="HEY116" s="151"/>
      <c r="HEZ116" s="151"/>
      <c r="HFA116" s="151"/>
      <c r="HFB116" s="151"/>
      <c r="HFC116" s="151"/>
      <c r="HFD116" s="151"/>
      <c r="HFE116" s="151"/>
      <c r="HFF116" s="151"/>
      <c r="HFG116" s="151"/>
      <c r="HFH116" s="151"/>
      <c r="HFI116" s="151"/>
      <c r="HFJ116" s="151"/>
      <c r="HFK116" s="151"/>
      <c r="HFL116" s="151"/>
      <c r="HFM116" s="151"/>
      <c r="HFN116" s="151"/>
      <c r="HFO116" s="151"/>
      <c r="HFP116" s="151"/>
      <c r="HFQ116" s="151"/>
      <c r="HFR116" s="151"/>
      <c r="HFS116" s="151"/>
      <c r="HFT116" s="151"/>
      <c r="HFU116" s="151"/>
      <c r="HFV116" s="151"/>
      <c r="HFW116" s="151"/>
      <c r="HFX116" s="151"/>
      <c r="HFY116" s="151"/>
      <c r="HFZ116" s="151"/>
      <c r="HGA116" s="151"/>
      <c r="HGB116" s="151"/>
      <c r="HGC116" s="151"/>
      <c r="HGD116" s="151"/>
      <c r="HGE116" s="151"/>
      <c r="HGF116" s="151"/>
      <c r="HGG116" s="151"/>
      <c r="HGH116" s="151"/>
      <c r="HGI116" s="151"/>
      <c r="HGJ116" s="151"/>
      <c r="HGK116" s="151"/>
      <c r="HGL116" s="151"/>
      <c r="HGM116" s="151"/>
      <c r="HGN116" s="151"/>
      <c r="HGO116" s="151"/>
      <c r="HGP116" s="151"/>
      <c r="HGQ116" s="151"/>
      <c r="HGR116" s="151"/>
      <c r="HGS116" s="151"/>
      <c r="HGT116" s="151"/>
      <c r="HGU116" s="151"/>
      <c r="HGV116" s="151"/>
      <c r="HGW116" s="151"/>
      <c r="HGX116" s="151"/>
      <c r="HGY116" s="151"/>
      <c r="HGZ116" s="151"/>
      <c r="HHA116" s="151"/>
      <c r="HHB116" s="151"/>
      <c r="HHC116" s="151"/>
      <c r="HHD116" s="151"/>
      <c r="HHE116" s="151"/>
      <c r="HHF116" s="151"/>
      <c r="HHG116" s="151"/>
      <c r="HHH116" s="151"/>
      <c r="HHI116" s="151"/>
      <c r="HHJ116" s="151"/>
      <c r="HHK116" s="151"/>
      <c r="HHL116" s="151"/>
      <c r="HHM116" s="151"/>
      <c r="HHN116" s="151"/>
      <c r="HHO116" s="151"/>
      <c r="HHP116" s="151"/>
      <c r="HHQ116" s="151"/>
      <c r="HHR116" s="151"/>
      <c r="HHS116" s="151"/>
      <c r="HHT116" s="151"/>
      <c r="HHU116" s="151"/>
      <c r="HHV116" s="151"/>
      <c r="HHW116" s="151"/>
      <c r="HHX116" s="151"/>
      <c r="HHY116" s="151"/>
      <c r="HHZ116" s="151"/>
      <c r="HIA116" s="151"/>
      <c r="HIB116" s="151"/>
      <c r="HIC116" s="151"/>
      <c r="HID116" s="151"/>
      <c r="HIE116" s="151"/>
      <c r="HIF116" s="151"/>
      <c r="HIG116" s="151"/>
      <c r="HIH116" s="151"/>
      <c r="HII116" s="151"/>
      <c r="HIJ116" s="151"/>
      <c r="HIK116" s="151"/>
      <c r="HIL116" s="151"/>
      <c r="HIM116" s="151"/>
      <c r="HIN116" s="151"/>
      <c r="HIO116" s="151"/>
      <c r="HIP116" s="151"/>
      <c r="HIQ116" s="151"/>
      <c r="HIR116" s="151"/>
      <c r="HIS116" s="151"/>
      <c r="HIT116" s="151"/>
      <c r="HIU116" s="151"/>
      <c r="HIV116" s="151"/>
      <c r="HIW116" s="151"/>
      <c r="HIX116" s="151"/>
      <c r="HIY116" s="151"/>
      <c r="HIZ116" s="151"/>
      <c r="HJA116" s="151"/>
      <c r="HJB116" s="151"/>
      <c r="HJC116" s="151"/>
      <c r="HJD116" s="151"/>
      <c r="HJE116" s="151"/>
      <c r="HJF116" s="151"/>
      <c r="HJG116" s="151"/>
      <c r="HJH116" s="151"/>
      <c r="HJI116" s="151"/>
      <c r="HJJ116" s="151"/>
      <c r="HJK116" s="151"/>
      <c r="HJL116" s="151"/>
      <c r="HJM116" s="151"/>
      <c r="HJN116" s="151"/>
      <c r="HJO116" s="151"/>
      <c r="HJP116" s="151"/>
      <c r="HJQ116" s="151"/>
      <c r="HJR116" s="151"/>
      <c r="HJS116" s="151"/>
      <c r="HJT116" s="151"/>
      <c r="HJU116" s="151"/>
      <c r="HJV116" s="151"/>
      <c r="HJW116" s="151"/>
      <c r="HJX116" s="151"/>
      <c r="HJY116" s="151"/>
      <c r="HJZ116" s="151"/>
      <c r="HKA116" s="151"/>
      <c r="HKB116" s="151"/>
      <c r="HKC116" s="151"/>
      <c r="HKD116" s="151"/>
      <c r="HKE116" s="151"/>
      <c r="HKF116" s="151"/>
      <c r="HKG116" s="151"/>
      <c r="HKH116" s="151"/>
      <c r="HKI116" s="151"/>
      <c r="HKJ116" s="151"/>
      <c r="HKK116" s="151"/>
      <c r="HKL116" s="151"/>
      <c r="HKM116" s="151"/>
      <c r="HKN116" s="151"/>
      <c r="HKO116" s="151"/>
      <c r="HKP116" s="151"/>
      <c r="HKQ116" s="151"/>
      <c r="HKR116" s="151"/>
      <c r="HKS116" s="151"/>
      <c r="HKT116" s="151"/>
      <c r="HKU116" s="151"/>
      <c r="HKV116" s="151"/>
      <c r="HKW116" s="151"/>
      <c r="HKX116" s="151"/>
      <c r="HKY116" s="151"/>
      <c r="HKZ116" s="151"/>
      <c r="HLA116" s="151"/>
      <c r="HLB116" s="151"/>
      <c r="HLC116" s="151"/>
      <c r="HLD116" s="151"/>
      <c r="HLE116" s="151"/>
      <c r="HLF116" s="151"/>
      <c r="HLG116" s="151"/>
      <c r="HLH116" s="151"/>
      <c r="HLI116" s="151"/>
      <c r="HLJ116" s="151"/>
      <c r="HLK116" s="151"/>
      <c r="HLL116" s="151"/>
      <c r="HLM116" s="151"/>
      <c r="HLN116" s="151"/>
      <c r="HLO116" s="151"/>
      <c r="HLP116" s="151"/>
      <c r="HLQ116" s="151"/>
      <c r="HLR116" s="151"/>
      <c r="HLS116" s="151"/>
      <c r="HLT116" s="151"/>
      <c r="HLU116" s="151"/>
      <c r="HLV116" s="151"/>
      <c r="HLW116" s="151"/>
      <c r="HLX116" s="151"/>
      <c r="HLY116" s="151"/>
      <c r="HLZ116" s="151"/>
      <c r="HMA116" s="151"/>
      <c r="HMB116" s="151"/>
      <c r="HMC116" s="151"/>
      <c r="HMD116" s="151"/>
      <c r="HME116" s="151"/>
      <c r="HMF116" s="151"/>
      <c r="HMG116" s="151"/>
      <c r="HMH116" s="151"/>
      <c r="HMI116" s="151"/>
      <c r="HMJ116" s="151"/>
      <c r="HMK116" s="151"/>
      <c r="HML116" s="151"/>
      <c r="HMM116" s="151"/>
      <c r="HMN116" s="151"/>
      <c r="HMO116" s="151"/>
      <c r="HMP116" s="151"/>
      <c r="HMQ116" s="151"/>
      <c r="HMR116" s="151"/>
      <c r="HMS116" s="151"/>
      <c r="HMT116" s="151"/>
      <c r="HMU116" s="151"/>
      <c r="HMV116" s="151"/>
      <c r="HMW116" s="151"/>
      <c r="HMX116" s="151"/>
      <c r="HMY116" s="151"/>
      <c r="HMZ116" s="151"/>
      <c r="HNA116" s="151"/>
      <c r="HNB116" s="151"/>
      <c r="HNC116" s="151"/>
      <c r="HND116" s="151"/>
      <c r="HNE116" s="151"/>
      <c r="HNF116" s="151"/>
      <c r="HNG116" s="151"/>
      <c r="HNH116" s="151"/>
      <c r="HNI116" s="151"/>
      <c r="HNJ116" s="151"/>
      <c r="HNK116" s="151"/>
      <c r="HNL116" s="151"/>
      <c r="HNM116" s="151"/>
      <c r="HNN116" s="151"/>
      <c r="HNO116" s="151"/>
      <c r="HNP116" s="151"/>
      <c r="HNQ116" s="151"/>
      <c r="HNR116" s="151"/>
      <c r="HNS116" s="151"/>
      <c r="HNT116" s="151"/>
      <c r="HNU116" s="151"/>
      <c r="HNV116" s="151"/>
      <c r="HNW116" s="151"/>
      <c r="HNX116" s="151"/>
      <c r="HNY116" s="151"/>
      <c r="HNZ116" s="151"/>
      <c r="HOA116" s="151"/>
      <c r="HOB116" s="151"/>
      <c r="HOC116" s="151"/>
      <c r="HOD116" s="151"/>
      <c r="HOE116" s="151"/>
      <c r="HOF116" s="151"/>
      <c r="HOG116" s="151"/>
      <c r="HOH116" s="151"/>
      <c r="HOI116" s="151"/>
      <c r="HOJ116" s="151"/>
      <c r="HOK116" s="151"/>
      <c r="HOL116" s="151"/>
      <c r="HOM116" s="151"/>
      <c r="HON116" s="151"/>
      <c r="HOO116" s="151"/>
      <c r="HOP116" s="151"/>
      <c r="HOQ116" s="151"/>
      <c r="HOR116" s="151"/>
      <c r="HOS116" s="151"/>
      <c r="HOT116" s="151"/>
      <c r="HOU116" s="151"/>
      <c r="HOV116" s="151"/>
      <c r="HOW116" s="151"/>
      <c r="HOX116" s="151"/>
      <c r="HOY116" s="151"/>
      <c r="HOZ116" s="151"/>
      <c r="HPA116" s="151"/>
      <c r="HPB116" s="151"/>
      <c r="HPC116" s="151"/>
      <c r="HPD116" s="151"/>
      <c r="HPE116" s="151"/>
      <c r="HPF116" s="151"/>
      <c r="HPG116" s="151"/>
      <c r="HPH116" s="151"/>
      <c r="HPI116" s="151"/>
      <c r="HPJ116" s="151"/>
      <c r="HPK116" s="151"/>
      <c r="HPL116" s="151"/>
      <c r="HPM116" s="151"/>
      <c r="HPN116" s="151"/>
      <c r="HPO116" s="151"/>
      <c r="HPP116" s="151"/>
      <c r="HPQ116" s="151"/>
      <c r="HPR116" s="151"/>
      <c r="HPS116" s="151"/>
      <c r="HPT116" s="151"/>
      <c r="HPU116" s="151"/>
      <c r="HPV116" s="151"/>
      <c r="HPW116" s="151"/>
      <c r="HPX116" s="151"/>
      <c r="HPY116" s="151"/>
      <c r="HPZ116" s="151"/>
      <c r="HQA116" s="151"/>
      <c r="HQB116" s="151"/>
      <c r="HQC116" s="151"/>
      <c r="HQD116" s="151"/>
      <c r="HQE116" s="151"/>
      <c r="HQF116" s="151"/>
      <c r="HQG116" s="151"/>
      <c r="HQH116" s="151"/>
      <c r="HQI116" s="151"/>
      <c r="HQJ116" s="151"/>
      <c r="HQK116" s="151"/>
      <c r="HQL116" s="151"/>
      <c r="HQM116" s="151"/>
      <c r="HQN116" s="151"/>
      <c r="HQO116" s="151"/>
      <c r="HQP116" s="151"/>
      <c r="HQQ116" s="151"/>
      <c r="HQR116" s="151"/>
      <c r="HQS116" s="151"/>
      <c r="HQT116" s="151"/>
      <c r="HQU116" s="151"/>
      <c r="HQV116" s="151"/>
      <c r="HQW116" s="151"/>
      <c r="HQX116" s="151"/>
      <c r="HQY116" s="151"/>
      <c r="HQZ116" s="151"/>
      <c r="HRA116" s="151"/>
      <c r="HRB116" s="151"/>
      <c r="HRC116" s="151"/>
      <c r="HRD116" s="151"/>
      <c r="HRE116" s="151"/>
      <c r="HRF116" s="151"/>
      <c r="HRG116" s="151"/>
      <c r="HRH116" s="151"/>
      <c r="HRI116" s="151"/>
      <c r="HRJ116" s="151"/>
      <c r="HRK116" s="151"/>
      <c r="HRL116" s="151"/>
      <c r="HRM116" s="151"/>
      <c r="HRN116" s="151"/>
      <c r="HRO116" s="151"/>
      <c r="HRP116" s="151"/>
      <c r="HRQ116" s="151"/>
      <c r="HRR116" s="151"/>
      <c r="HRS116" s="151"/>
      <c r="HRT116" s="151"/>
      <c r="HRU116" s="151"/>
      <c r="HRV116" s="151"/>
      <c r="HRW116" s="151"/>
      <c r="HRX116" s="151"/>
      <c r="HRY116" s="151"/>
      <c r="HRZ116" s="151"/>
      <c r="HSA116" s="151"/>
      <c r="HSB116" s="151"/>
      <c r="HSC116" s="151"/>
      <c r="HSD116" s="151"/>
      <c r="HSE116" s="151"/>
      <c r="HSF116" s="151"/>
      <c r="HSG116" s="151"/>
      <c r="HSH116" s="151"/>
      <c r="HSI116" s="151"/>
      <c r="HSJ116" s="151"/>
      <c r="HSK116" s="151"/>
      <c r="HSL116" s="151"/>
      <c r="HSM116" s="151"/>
      <c r="HSN116" s="151"/>
      <c r="HSO116" s="151"/>
      <c r="HSP116" s="151"/>
      <c r="HSQ116" s="151"/>
      <c r="HSR116" s="151"/>
      <c r="HSS116" s="151"/>
      <c r="HST116" s="151"/>
      <c r="HSU116" s="151"/>
      <c r="HSV116" s="151"/>
      <c r="HSW116" s="151"/>
      <c r="HSX116" s="151"/>
      <c r="HSY116" s="151"/>
      <c r="HSZ116" s="151"/>
      <c r="HTA116" s="151"/>
      <c r="HTB116" s="151"/>
      <c r="HTC116" s="151"/>
      <c r="HTD116" s="151"/>
      <c r="HTE116" s="151"/>
      <c r="HTF116" s="151"/>
      <c r="HTG116" s="151"/>
      <c r="HTH116" s="151"/>
      <c r="HTI116" s="151"/>
      <c r="HTJ116" s="151"/>
      <c r="HTK116" s="151"/>
      <c r="HTL116" s="151"/>
      <c r="HTM116" s="151"/>
      <c r="HTN116" s="151"/>
      <c r="HTO116" s="151"/>
      <c r="HTP116" s="151"/>
      <c r="HTQ116" s="151"/>
      <c r="HTR116" s="151"/>
      <c r="HTS116" s="151"/>
      <c r="HTT116" s="151"/>
      <c r="HTU116" s="151"/>
      <c r="HTV116" s="151"/>
      <c r="HTW116" s="151"/>
      <c r="HTX116" s="151"/>
      <c r="HTY116" s="151"/>
      <c r="HTZ116" s="151"/>
      <c r="HUA116" s="151"/>
      <c r="HUB116" s="151"/>
      <c r="HUC116" s="151"/>
      <c r="HUD116" s="151"/>
      <c r="HUE116" s="151"/>
      <c r="HUF116" s="151"/>
      <c r="HUG116" s="151"/>
      <c r="HUH116" s="151"/>
      <c r="HUI116" s="151"/>
      <c r="HUJ116" s="151"/>
      <c r="HUK116" s="151"/>
      <c r="HUL116" s="151"/>
      <c r="HUM116" s="151"/>
      <c r="HUN116" s="151"/>
      <c r="HUO116" s="151"/>
      <c r="HUP116" s="151"/>
      <c r="HUQ116" s="151"/>
      <c r="HUR116" s="151"/>
      <c r="HUS116" s="151"/>
      <c r="HUT116" s="151"/>
      <c r="HUU116" s="151"/>
      <c r="HUV116" s="151"/>
      <c r="HUW116" s="151"/>
      <c r="HUX116" s="151"/>
      <c r="HUY116" s="151"/>
      <c r="HUZ116" s="151"/>
      <c r="HVA116" s="151"/>
      <c r="HVB116" s="151"/>
      <c r="HVC116" s="151"/>
      <c r="HVD116" s="151"/>
      <c r="HVE116" s="151"/>
      <c r="HVF116" s="151"/>
      <c r="HVG116" s="151"/>
      <c r="HVH116" s="151"/>
      <c r="HVI116" s="151"/>
      <c r="HVJ116" s="151"/>
      <c r="HVK116" s="151"/>
      <c r="HVL116" s="151"/>
      <c r="HVM116" s="151"/>
      <c r="HVN116" s="151"/>
      <c r="HVO116" s="151"/>
      <c r="HVP116" s="151"/>
      <c r="HVQ116" s="151"/>
      <c r="HVR116" s="151"/>
      <c r="HVS116" s="151"/>
      <c r="HVT116" s="151"/>
      <c r="HVU116" s="151"/>
      <c r="HVV116" s="151"/>
      <c r="HVW116" s="151"/>
      <c r="HVX116" s="151"/>
      <c r="HVY116" s="151"/>
      <c r="HVZ116" s="151"/>
      <c r="HWA116" s="151"/>
      <c r="HWB116" s="151"/>
      <c r="HWC116" s="151"/>
      <c r="HWD116" s="151"/>
      <c r="HWE116" s="151"/>
      <c r="HWF116" s="151"/>
      <c r="HWG116" s="151"/>
      <c r="HWH116" s="151"/>
      <c r="HWI116" s="151"/>
      <c r="HWJ116" s="151"/>
      <c r="HWK116" s="151"/>
      <c r="HWL116" s="151"/>
      <c r="HWM116" s="151"/>
      <c r="HWN116" s="151"/>
      <c r="HWO116" s="151"/>
      <c r="HWP116" s="151"/>
      <c r="HWQ116" s="151"/>
      <c r="HWR116" s="151"/>
      <c r="HWS116" s="151"/>
      <c r="HWT116" s="151"/>
      <c r="HWU116" s="151"/>
      <c r="HWV116" s="151"/>
      <c r="HWW116" s="151"/>
      <c r="HWX116" s="151"/>
      <c r="HWY116" s="151"/>
      <c r="HWZ116" s="151"/>
      <c r="HXA116" s="151"/>
      <c r="HXB116" s="151"/>
      <c r="HXC116" s="151"/>
      <c r="HXD116" s="151"/>
      <c r="HXE116" s="151"/>
      <c r="HXF116" s="151"/>
      <c r="HXG116" s="151"/>
      <c r="HXH116" s="151"/>
      <c r="HXI116" s="151"/>
      <c r="HXJ116" s="151"/>
      <c r="HXK116" s="151"/>
      <c r="HXL116" s="151"/>
      <c r="HXM116" s="151"/>
      <c r="HXN116" s="151"/>
      <c r="HXO116" s="151"/>
      <c r="HXP116" s="151"/>
      <c r="HXQ116" s="151"/>
      <c r="HXR116" s="151"/>
      <c r="HXS116" s="151"/>
      <c r="HXT116" s="151"/>
      <c r="HXU116" s="151"/>
      <c r="HXV116" s="151"/>
      <c r="HXW116" s="151"/>
      <c r="HXX116" s="151"/>
      <c r="HXY116" s="151"/>
      <c r="HXZ116" s="151"/>
      <c r="HYA116" s="151"/>
      <c r="HYB116" s="151"/>
      <c r="HYC116" s="151"/>
      <c r="HYD116" s="151"/>
      <c r="HYE116" s="151"/>
      <c r="HYF116" s="151"/>
      <c r="HYG116" s="151"/>
      <c r="HYH116" s="151"/>
      <c r="HYI116" s="151"/>
      <c r="HYJ116" s="151"/>
      <c r="HYK116" s="151"/>
      <c r="HYL116" s="151"/>
      <c r="HYM116" s="151"/>
      <c r="HYN116" s="151"/>
      <c r="HYO116" s="151"/>
      <c r="HYP116" s="151"/>
      <c r="HYQ116" s="151"/>
      <c r="HYR116" s="151"/>
      <c r="HYS116" s="151"/>
      <c r="HYT116" s="151"/>
      <c r="HYU116" s="151"/>
      <c r="HYV116" s="151"/>
      <c r="HYW116" s="151"/>
      <c r="HYX116" s="151"/>
      <c r="HYY116" s="151"/>
      <c r="HYZ116" s="151"/>
      <c r="HZA116" s="151"/>
      <c r="HZB116" s="151"/>
      <c r="HZC116" s="151"/>
      <c r="HZD116" s="151"/>
      <c r="HZE116" s="151"/>
      <c r="HZF116" s="151"/>
      <c r="HZG116" s="151"/>
      <c r="HZH116" s="151"/>
      <c r="HZI116" s="151"/>
      <c r="HZJ116" s="151"/>
      <c r="HZK116" s="151"/>
      <c r="HZL116" s="151"/>
      <c r="HZM116" s="151"/>
      <c r="HZN116" s="151"/>
      <c r="HZO116" s="151"/>
      <c r="HZP116" s="151"/>
      <c r="HZQ116" s="151"/>
      <c r="HZR116" s="151"/>
      <c r="HZS116" s="151"/>
      <c r="HZT116" s="151"/>
      <c r="HZU116" s="151"/>
      <c r="HZV116" s="151"/>
      <c r="HZW116" s="151"/>
      <c r="HZX116" s="151"/>
      <c r="HZY116" s="151"/>
      <c r="HZZ116" s="151"/>
      <c r="IAA116" s="151"/>
      <c r="IAB116" s="151"/>
      <c r="IAC116" s="151"/>
      <c r="IAD116" s="151"/>
      <c r="IAE116" s="151"/>
      <c r="IAF116" s="151"/>
      <c r="IAG116" s="151"/>
      <c r="IAH116" s="151"/>
      <c r="IAI116" s="151"/>
      <c r="IAJ116" s="151"/>
      <c r="IAK116" s="151"/>
      <c r="IAL116" s="151"/>
      <c r="IAM116" s="151"/>
      <c r="IAN116" s="151"/>
      <c r="IAO116" s="151"/>
      <c r="IAP116" s="151"/>
      <c r="IAQ116" s="151"/>
      <c r="IAR116" s="151"/>
      <c r="IAS116" s="151"/>
      <c r="IAT116" s="151"/>
      <c r="IAU116" s="151"/>
      <c r="IAV116" s="151"/>
      <c r="IAW116" s="151"/>
      <c r="IAX116" s="151"/>
      <c r="IAY116" s="151"/>
      <c r="IAZ116" s="151"/>
      <c r="IBA116" s="151"/>
      <c r="IBB116" s="151"/>
      <c r="IBC116" s="151"/>
      <c r="IBD116" s="151"/>
      <c r="IBE116" s="151"/>
      <c r="IBF116" s="151"/>
      <c r="IBG116" s="151"/>
      <c r="IBH116" s="151"/>
      <c r="IBI116" s="151"/>
      <c r="IBJ116" s="151"/>
      <c r="IBK116" s="151"/>
      <c r="IBL116" s="151"/>
      <c r="IBM116" s="151"/>
      <c r="IBN116" s="151"/>
      <c r="IBO116" s="151"/>
      <c r="IBP116" s="151"/>
      <c r="IBQ116" s="151"/>
      <c r="IBR116" s="151"/>
      <c r="IBS116" s="151"/>
      <c r="IBT116" s="151"/>
      <c r="IBU116" s="151"/>
      <c r="IBV116" s="151"/>
      <c r="IBW116" s="151"/>
      <c r="IBX116" s="151"/>
      <c r="IBY116" s="151"/>
      <c r="IBZ116" s="151"/>
      <c r="ICA116" s="151"/>
      <c r="ICB116" s="151"/>
      <c r="ICC116" s="151"/>
      <c r="ICD116" s="151"/>
      <c r="ICE116" s="151"/>
      <c r="ICF116" s="151"/>
      <c r="ICG116" s="151"/>
      <c r="ICH116" s="151"/>
      <c r="ICI116" s="151"/>
      <c r="ICJ116" s="151"/>
      <c r="ICK116" s="151"/>
      <c r="ICL116" s="151"/>
      <c r="ICM116" s="151"/>
      <c r="ICN116" s="151"/>
      <c r="ICO116" s="151"/>
      <c r="ICP116" s="151"/>
      <c r="ICQ116" s="151"/>
      <c r="ICR116" s="151"/>
      <c r="ICS116" s="151"/>
      <c r="ICT116" s="151"/>
      <c r="ICU116" s="151"/>
      <c r="ICV116" s="151"/>
      <c r="ICW116" s="151"/>
      <c r="ICX116" s="151"/>
      <c r="ICY116" s="151"/>
      <c r="ICZ116" s="151"/>
      <c r="IDA116" s="151"/>
      <c r="IDB116" s="151"/>
      <c r="IDC116" s="151"/>
      <c r="IDD116" s="151"/>
      <c r="IDE116" s="151"/>
      <c r="IDF116" s="151"/>
      <c r="IDG116" s="151"/>
      <c r="IDH116" s="151"/>
      <c r="IDI116" s="151"/>
      <c r="IDJ116" s="151"/>
      <c r="IDK116" s="151"/>
      <c r="IDL116" s="151"/>
      <c r="IDM116" s="151"/>
      <c r="IDN116" s="151"/>
      <c r="IDO116" s="151"/>
      <c r="IDP116" s="151"/>
      <c r="IDQ116" s="151"/>
      <c r="IDR116" s="151"/>
      <c r="IDS116" s="151"/>
      <c r="IDT116" s="151"/>
      <c r="IDU116" s="151"/>
      <c r="IDV116" s="151"/>
      <c r="IDW116" s="151"/>
      <c r="IDX116" s="151"/>
      <c r="IDY116" s="151"/>
      <c r="IDZ116" s="151"/>
      <c r="IEA116" s="151"/>
      <c r="IEB116" s="151"/>
      <c r="IEC116" s="151"/>
      <c r="IED116" s="151"/>
      <c r="IEE116" s="151"/>
      <c r="IEF116" s="151"/>
      <c r="IEG116" s="151"/>
      <c r="IEH116" s="151"/>
      <c r="IEI116" s="151"/>
      <c r="IEJ116" s="151"/>
      <c r="IEK116" s="151"/>
      <c r="IEL116" s="151"/>
      <c r="IEM116" s="151"/>
      <c r="IEN116" s="151"/>
      <c r="IEO116" s="151"/>
      <c r="IEP116" s="151"/>
      <c r="IEQ116" s="151"/>
      <c r="IER116" s="151"/>
      <c r="IES116" s="151"/>
      <c r="IET116" s="151"/>
      <c r="IEU116" s="151"/>
      <c r="IEV116" s="151"/>
      <c r="IEW116" s="151"/>
      <c r="IEX116" s="151"/>
      <c r="IEY116" s="151"/>
      <c r="IEZ116" s="151"/>
      <c r="IFA116" s="151"/>
      <c r="IFB116" s="151"/>
      <c r="IFC116" s="151"/>
      <c r="IFD116" s="151"/>
      <c r="IFE116" s="151"/>
      <c r="IFF116" s="151"/>
      <c r="IFG116" s="151"/>
      <c r="IFH116" s="151"/>
      <c r="IFI116" s="151"/>
      <c r="IFJ116" s="151"/>
      <c r="IFK116" s="151"/>
      <c r="IFL116" s="151"/>
      <c r="IFM116" s="151"/>
      <c r="IFN116" s="151"/>
      <c r="IFO116" s="151"/>
      <c r="IFP116" s="151"/>
      <c r="IFQ116" s="151"/>
      <c r="IFR116" s="151"/>
      <c r="IFS116" s="151"/>
      <c r="IFT116" s="151"/>
      <c r="IFU116" s="151"/>
      <c r="IFV116" s="151"/>
      <c r="IFW116" s="151"/>
      <c r="IFX116" s="151"/>
      <c r="IFY116" s="151"/>
      <c r="IFZ116" s="151"/>
      <c r="IGA116" s="151"/>
      <c r="IGB116" s="151"/>
      <c r="IGC116" s="151"/>
      <c r="IGD116" s="151"/>
      <c r="IGE116" s="151"/>
      <c r="IGF116" s="151"/>
      <c r="IGG116" s="151"/>
      <c r="IGH116" s="151"/>
      <c r="IGI116" s="151"/>
      <c r="IGJ116" s="151"/>
      <c r="IGK116" s="151"/>
      <c r="IGL116" s="151"/>
      <c r="IGM116" s="151"/>
      <c r="IGN116" s="151"/>
      <c r="IGO116" s="151"/>
      <c r="IGP116" s="151"/>
      <c r="IGQ116" s="151"/>
      <c r="IGR116" s="151"/>
      <c r="IGS116" s="151"/>
      <c r="IGT116" s="151"/>
      <c r="IGU116" s="151"/>
      <c r="IGV116" s="151"/>
      <c r="IGW116" s="151"/>
      <c r="IGX116" s="151"/>
      <c r="IGY116" s="151"/>
      <c r="IGZ116" s="151"/>
      <c r="IHA116" s="151"/>
      <c r="IHB116" s="151"/>
      <c r="IHC116" s="151"/>
      <c r="IHD116" s="151"/>
      <c r="IHE116" s="151"/>
      <c r="IHF116" s="151"/>
      <c r="IHG116" s="151"/>
      <c r="IHH116" s="151"/>
      <c r="IHI116" s="151"/>
      <c r="IHJ116" s="151"/>
      <c r="IHK116" s="151"/>
      <c r="IHL116" s="151"/>
      <c r="IHM116" s="151"/>
      <c r="IHN116" s="151"/>
      <c r="IHO116" s="151"/>
      <c r="IHP116" s="151"/>
      <c r="IHQ116" s="151"/>
      <c r="IHR116" s="151"/>
      <c r="IHS116" s="151"/>
      <c r="IHT116" s="151"/>
      <c r="IHU116" s="151"/>
      <c r="IHV116" s="151"/>
      <c r="IHW116" s="151"/>
      <c r="IHX116" s="151"/>
      <c r="IHY116" s="151"/>
      <c r="IHZ116" s="151"/>
      <c r="IIA116" s="151"/>
      <c r="IIB116" s="151"/>
      <c r="IIC116" s="151"/>
      <c r="IID116" s="151"/>
      <c r="IIE116" s="151"/>
      <c r="IIF116" s="151"/>
      <c r="IIG116" s="151"/>
      <c r="IIH116" s="151"/>
      <c r="III116" s="151"/>
      <c r="IIJ116" s="151"/>
      <c r="IIK116" s="151"/>
      <c r="IIL116" s="151"/>
      <c r="IIM116" s="151"/>
      <c r="IIN116" s="151"/>
      <c r="IIO116" s="151"/>
      <c r="IIP116" s="151"/>
      <c r="IIQ116" s="151"/>
      <c r="IIR116" s="151"/>
      <c r="IIS116" s="151"/>
      <c r="IIT116" s="151"/>
      <c r="IIU116" s="151"/>
      <c r="IIV116" s="151"/>
      <c r="IIW116" s="151"/>
      <c r="IIX116" s="151"/>
      <c r="IIY116" s="151"/>
      <c r="IIZ116" s="151"/>
      <c r="IJA116" s="151"/>
      <c r="IJB116" s="151"/>
      <c r="IJC116" s="151"/>
      <c r="IJD116" s="151"/>
      <c r="IJE116" s="151"/>
      <c r="IJF116" s="151"/>
      <c r="IJG116" s="151"/>
      <c r="IJH116" s="151"/>
      <c r="IJI116" s="151"/>
      <c r="IJJ116" s="151"/>
      <c r="IJK116" s="151"/>
      <c r="IJL116" s="151"/>
      <c r="IJM116" s="151"/>
      <c r="IJN116" s="151"/>
      <c r="IJO116" s="151"/>
      <c r="IJP116" s="151"/>
      <c r="IJQ116" s="151"/>
      <c r="IJR116" s="151"/>
      <c r="IJS116" s="151"/>
      <c r="IJT116" s="151"/>
      <c r="IJU116" s="151"/>
      <c r="IJV116" s="151"/>
      <c r="IJW116" s="151"/>
      <c r="IJX116" s="151"/>
      <c r="IJY116" s="151"/>
      <c r="IJZ116" s="151"/>
      <c r="IKA116" s="151"/>
      <c r="IKB116" s="151"/>
      <c r="IKC116" s="151"/>
      <c r="IKD116" s="151"/>
      <c r="IKE116" s="151"/>
      <c r="IKF116" s="151"/>
      <c r="IKG116" s="151"/>
      <c r="IKH116" s="151"/>
      <c r="IKI116" s="151"/>
      <c r="IKJ116" s="151"/>
      <c r="IKK116" s="151"/>
      <c r="IKL116" s="151"/>
      <c r="IKM116" s="151"/>
      <c r="IKN116" s="151"/>
      <c r="IKO116" s="151"/>
      <c r="IKP116" s="151"/>
      <c r="IKQ116" s="151"/>
      <c r="IKR116" s="151"/>
      <c r="IKS116" s="151"/>
      <c r="IKT116" s="151"/>
      <c r="IKU116" s="151"/>
      <c r="IKV116" s="151"/>
      <c r="IKW116" s="151"/>
      <c r="IKX116" s="151"/>
      <c r="IKY116" s="151"/>
      <c r="IKZ116" s="151"/>
      <c r="ILA116" s="151"/>
      <c r="ILB116" s="151"/>
      <c r="ILC116" s="151"/>
      <c r="ILD116" s="151"/>
      <c r="ILE116" s="151"/>
      <c r="ILF116" s="151"/>
      <c r="ILG116" s="151"/>
      <c r="ILH116" s="151"/>
      <c r="ILI116" s="151"/>
      <c r="ILJ116" s="151"/>
      <c r="ILK116" s="151"/>
      <c r="ILL116" s="151"/>
      <c r="ILM116" s="151"/>
      <c r="ILN116" s="151"/>
      <c r="ILO116" s="151"/>
      <c r="ILP116" s="151"/>
      <c r="ILQ116" s="151"/>
      <c r="ILR116" s="151"/>
      <c r="ILS116" s="151"/>
      <c r="ILT116" s="151"/>
      <c r="ILU116" s="151"/>
      <c r="ILV116" s="151"/>
      <c r="ILW116" s="151"/>
      <c r="ILX116" s="151"/>
      <c r="ILY116" s="151"/>
      <c r="ILZ116" s="151"/>
      <c r="IMA116" s="151"/>
      <c r="IMB116" s="151"/>
      <c r="IMC116" s="151"/>
      <c r="IMD116" s="151"/>
      <c r="IME116" s="151"/>
      <c r="IMF116" s="151"/>
      <c r="IMG116" s="151"/>
      <c r="IMH116" s="151"/>
      <c r="IMI116" s="151"/>
      <c r="IMJ116" s="151"/>
      <c r="IMK116" s="151"/>
      <c r="IML116" s="151"/>
      <c r="IMM116" s="151"/>
      <c r="IMN116" s="151"/>
      <c r="IMO116" s="151"/>
      <c r="IMP116" s="151"/>
      <c r="IMQ116" s="151"/>
      <c r="IMR116" s="151"/>
      <c r="IMS116" s="151"/>
      <c r="IMT116" s="151"/>
      <c r="IMU116" s="151"/>
      <c r="IMV116" s="151"/>
      <c r="IMW116" s="151"/>
      <c r="IMX116" s="151"/>
      <c r="IMY116" s="151"/>
      <c r="IMZ116" s="151"/>
      <c r="INA116" s="151"/>
      <c r="INB116" s="151"/>
      <c r="INC116" s="151"/>
      <c r="IND116" s="151"/>
      <c r="INE116" s="151"/>
      <c r="INF116" s="151"/>
      <c r="ING116" s="151"/>
      <c r="INH116" s="151"/>
      <c r="INI116" s="151"/>
      <c r="INJ116" s="151"/>
      <c r="INK116" s="151"/>
      <c r="INL116" s="151"/>
      <c r="INM116" s="151"/>
      <c r="INN116" s="151"/>
      <c r="INO116" s="151"/>
      <c r="INP116" s="151"/>
      <c r="INQ116" s="151"/>
      <c r="INR116" s="151"/>
      <c r="INS116" s="151"/>
      <c r="INT116" s="151"/>
      <c r="INU116" s="151"/>
      <c r="INV116" s="151"/>
      <c r="INW116" s="151"/>
      <c r="INX116" s="151"/>
      <c r="INY116" s="151"/>
      <c r="INZ116" s="151"/>
      <c r="IOA116" s="151"/>
      <c r="IOB116" s="151"/>
      <c r="IOC116" s="151"/>
      <c r="IOD116" s="151"/>
      <c r="IOE116" s="151"/>
      <c r="IOF116" s="151"/>
      <c r="IOG116" s="151"/>
      <c r="IOH116" s="151"/>
      <c r="IOI116" s="151"/>
      <c r="IOJ116" s="151"/>
      <c r="IOK116" s="151"/>
      <c r="IOL116" s="151"/>
      <c r="IOM116" s="151"/>
      <c r="ION116" s="151"/>
      <c r="IOO116" s="151"/>
      <c r="IOP116" s="151"/>
      <c r="IOQ116" s="151"/>
      <c r="IOR116" s="151"/>
      <c r="IOS116" s="151"/>
      <c r="IOT116" s="151"/>
      <c r="IOU116" s="151"/>
      <c r="IOV116" s="151"/>
      <c r="IOW116" s="151"/>
      <c r="IOX116" s="151"/>
      <c r="IOY116" s="151"/>
      <c r="IOZ116" s="151"/>
      <c r="IPA116" s="151"/>
      <c r="IPB116" s="151"/>
      <c r="IPC116" s="151"/>
      <c r="IPD116" s="151"/>
      <c r="IPE116" s="151"/>
      <c r="IPF116" s="151"/>
      <c r="IPG116" s="151"/>
      <c r="IPH116" s="151"/>
      <c r="IPI116" s="151"/>
      <c r="IPJ116" s="151"/>
      <c r="IPK116" s="151"/>
      <c r="IPL116" s="151"/>
      <c r="IPM116" s="151"/>
      <c r="IPN116" s="151"/>
      <c r="IPO116" s="151"/>
      <c r="IPP116" s="151"/>
      <c r="IPQ116" s="151"/>
      <c r="IPR116" s="151"/>
      <c r="IPS116" s="151"/>
      <c r="IPT116" s="151"/>
      <c r="IPU116" s="151"/>
      <c r="IPV116" s="151"/>
      <c r="IPW116" s="151"/>
      <c r="IPX116" s="151"/>
      <c r="IPY116" s="151"/>
      <c r="IPZ116" s="151"/>
      <c r="IQA116" s="151"/>
      <c r="IQB116" s="151"/>
      <c r="IQC116" s="151"/>
      <c r="IQD116" s="151"/>
      <c r="IQE116" s="151"/>
      <c r="IQF116" s="151"/>
      <c r="IQG116" s="151"/>
      <c r="IQH116" s="151"/>
      <c r="IQI116" s="151"/>
      <c r="IQJ116" s="151"/>
      <c r="IQK116" s="151"/>
      <c r="IQL116" s="151"/>
      <c r="IQM116" s="151"/>
      <c r="IQN116" s="151"/>
      <c r="IQO116" s="151"/>
      <c r="IQP116" s="151"/>
      <c r="IQQ116" s="151"/>
      <c r="IQR116" s="151"/>
      <c r="IQS116" s="151"/>
      <c r="IQT116" s="151"/>
      <c r="IQU116" s="151"/>
      <c r="IQV116" s="151"/>
      <c r="IQW116" s="151"/>
      <c r="IQX116" s="151"/>
      <c r="IQY116" s="151"/>
      <c r="IQZ116" s="151"/>
      <c r="IRA116" s="151"/>
      <c r="IRB116" s="151"/>
      <c r="IRC116" s="151"/>
      <c r="IRD116" s="151"/>
      <c r="IRE116" s="151"/>
      <c r="IRF116" s="151"/>
      <c r="IRG116" s="151"/>
      <c r="IRH116" s="151"/>
      <c r="IRI116" s="151"/>
      <c r="IRJ116" s="151"/>
      <c r="IRK116" s="151"/>
      <c r="IRL116" s="151"/>
      <c r="IRM116" s="151"/>
      <c r="IRN116" s="151"/>
      <c r="IRO116" s="151"/>
      <c r="IRP116" s="151"/>
      <c r="IRQ116" s="151"/>
      <c r="IRR116" s="151"/>
      <c r="IRS116" s="151"/>
      <c r="IRT116" s="151"/>
      <c r="IRU116" s="151"/>
      <c r="IRV116" s="151"/>
      <c r="IRW116" s="151"/>
      <c r="IRX116" s="151"/>
      <c r="IRY116" s="151"/>
      <c r="IRZ116" s="151"/>
      <c r="ISA116" s="151"/>
      <c r="ISB116" s="151"/>
      <c r="ISC116" s="151"/>
      <c r="ISD116" s="151"/>
      <c r="ISE116" s="151"/>
      <c r="ISF116" s="151"/>
      <c r="ISG116" s="151"/>
      <c r="ISH116" s="151"/>
      <c r="ISI116" s="151"/>
      <c r="ISJ116" s="151"/>
      <c r="ISK116" s="151"/>
      <c r="ISL116" s="151"/>
      <c r="ISM116" s="151"/>
      <c r="ISN116" s="151"/>
      <c r="ISO116" s="151"/>
      <c r="ISP116" s="151"/>
      <c r="ISQ116" s="151"/>
      <c r="ISR116" s="151"/>
      <c r="ISS116" s="151"/>
      <c r="IST116" s="151"/>
      <c r="ISU116" s="151"/>
      <c r="ISV116" s="151"/>
      <c r="ISW116" s="151"/>
      <c r="ISX116" s="151"/>
      <c r="ISY116" s="151"/>
      <c r="ISZ116" s="151"/>
      <c r="ITA116" s="151"/>
      <c r="ITB116" s="151"/>
      <c r="ITC116" s="151"/>
      <c r="ITD116" s="151"/>
      <c r="ITE116" s="151"/>
      <c r="ITF116" s="151"/>
      <c r="ITG116" s="151"/>
      <c r="ITH116" s="151"/>
      <c r="ITI116" s="151"/>
      <c r="ITJ116" s="151"/>
      <c r="ITK116" s="151"/>
      <c r="ITL116" s="151"/>
      <c r="ITM116" s="151"/>
      <c r="ITN116" s="151"/>
      <c r="ITO116" s="151"/>
      <c r="ITP116" s="151"/>
      <c r="ITQ116" s="151"/>
      <c r="ITR116" s="151"/>
      <c r="ITS116" s="151"/>
      <c r="ITT116" s="151"/>
      <c r="ITU116" s="151"/>
      <c r="ITV116" s="151"/>
      <c r="ITW116" s="151"/>
      <c r="ITX116" s="151"/>
      <c r="ITY116" s="151"/>
      <c r="ITZ116" s="151"/>
      <c r="IUA116" s="151"/>
      <c r="IUB116" s="151"/>
      <c r="IUC116" s="151"/>
      <c r="IUD116" s="151"/>
      <c r="IUE116" s="151"/>
      <c r="IUF116" s="151"/>
      <c r="IUG116" s="151"/>
      <c r="IUH116" s="151"/>
      <c r="IUI116" s="151"/>
      <c r="IUJ116" s="151"/>
      <c r="IUK116" s="151"/>
      <c r="IUL116" s="151"/>
      <c r="IUM116" s="151"/>
      <c r="IUN116" s="151"/>
      <c r="IUO116" s="151"/>
      <c r="IUP116" s="151"/>
      <c r="IUQ116" s="151"/>
      <c r="IUR116" s="151"/>
      <c r="IUS116" s="151"/>
      <c r="IUT116" s="151"/>
      <c r="IUU116" s="151"/>
      <c r="IUV116" s="151"/>
      <c r="IUW116" s="151"/>
      <c r="IUX116" s="151"/>
      <c r="IUY116" s="151"/>
      <c r="IUZ116" s="151"/>
      <c r="IVA116" s="151"/>
      <c r="IVB116" s="151"/>
      <c r="IVC116" s="151"/>
      <c r="IVD116" s="151"/>
      <c r="IVE116" s="151"/>
      <c r="IVF116" s="151"/>
      <c r="IVG116" s="151"/>
      <c r="IVH116" s="151"/>
      <c r="IVI116" s="151"/>
      <c r="IVJ116" s="151"/>
      <c r="IVK116" s="151"/>
      <c r="IVL116" s="151"/>
      <c r="IVM116" s="151"/>
      <c r="IVN116" s="151"/>
      <c r="IVO116" s="151"/>
      <c r="IVP116" s="151"/>
      <c r="IVQ116" s="151"/>
      <c r="IVR116" s="151"/>
      <c r="IVS116" s="151"/>
      <c r="IVT116" s="151"/>
      <c r="IVU116" s="151"/>
      <c r="IVV116" s="151"/>
      <c r="IVW116" s="151"/>
      <c r="IVX116" s="151"/>
      <c r="IVY116" s="151"/>
      <c r="IVZ116" s="151"/>
      <c r="IWA116" s="151"/>
      <c r="IWB116" s="151"/>
      <c r="IWC116" s="151"/>
      <c r="IWD116" s="151"/>
      <c r="IWE116" s="151"/>
      <c r="IWF116" s="151"/>
      <c r="IWG116" s="151"/>
      <c r="IWH116" s="151"/>
      <c r="IWI116" s="151"/>
      <c r="IWJ116" s="151"/>
      <c r="IWK116" s="151"/>
      <c r="IWL116" s="151"/>
      <c r="IWM116" s="151"/>
      <c r="IWN116" s="151"/>
      <c r="IWO116" s="151"/>
      <c r="IWP116" s="151"/>
      <c r="IWQ116" s="151"/>
      <c r="IWR116" s="151"/>
      <c r="IWS116" s="151"/>
      <c r="IWT116" s="151"/>
      <c r="IWU116" s="151"/>
      <c r="IWV116" s="151"/>
      <c r="IWW116" s="151"/>
      <c r="IWX116" s="151"/>
      <c r="IWY116" s="151"/>
      <c r="IWZ116" s="151"/>
      <c r="IXA116" s="151"/>
      <c r="IXB116" s="151"/>
      <c r="IXC116" s="151"/>
      <c r="IXD116" s="151"/>
      <c r="IXE116" s="151"/>
      <c r="IXF116" s="151"/>
      <c r="IXG116" s="151"/>
      <c r="IXH116" s="151"/>
      <c r="IXI116" s="151"/>
      <c r="IXJ116" s="151"/>
      <c r="IXK116" s="151"/>
      <c r="IXL116" s="151"/>
      <c r="IXM116" s="151"/>
      <c r="IXN116" s="151"/>
      <c r="IXO116" s="151"/>
      <c r="IXP116" s="151"/>
      <c r="IXQ116" s="151"/>
      <c r="IXR116" s="151"/>
      <c r="IXS116" s="151"/>
      <c r="IXT116" s="151"/>
      <c r="IXU116" s="151"/>
      <c r="IXV116" s="151"/>
      <c r="IXW116" s="151"/>
      <c r="IXX116" s="151"/>
      <c r="IXY116" s="151"/>
      <c r="IXZ116" s="151"/>
      <c r="IYA116" s="151"/>
      <c r="IYB116" s="151"/>
      <c r="IYC116" s="151"/>
      <c r="IYD116" s="151"/>
      <c r="IYE116" s="151"/>
      <c r="IYF116" s="151"/>
      <c r="IYG116" s="151"/>
      <c r="IYH116" s="151"/>
      <c r="IYI116" s="151"/>
      <c r="IYJ116" s="151"/>
      <c r="IYK116" s="151"/>
      <c r="IYL116" s="151"/>
      <c r="IYM116" s="151"/>
      <c r="IYN116" s="151"/>
      <c r="IYO116" s="151"/>
      <c r="IYP116" s="151"/>
      <c r="IYQ116" s="151"/>
      <c r="IYR116" s="151"/>
      <c r="IYS116" s="151"/>
      <c r="IYT116" s="151"/>
      <c r="IYU116" s="151"/>
      <c r="IYV116" s="151"/>
      <c r="IYW116" s="151"/>
      <c r="IYX116" s="151"/>
      <c r="IYY116" s="151"/>
      <c r="IYZ116" s="151"/>
      <c r="IZA116" s="151"/>
      <c r="IZB116" s="151"/>
      <c r="IZC116" s="151"/>
      <c r="IZD116" s="151"/>
      <c r="IZE116" s="151"/>
      <c r="IZF116" s="151"/>
      <c r="IZG116" s="151"/>
      <c r="IZH116" s="151"/>
      <c r="IZI116" s="151"/>
      <c r="IZJ116" s="151"/>
      <c r="IZK116" s="151"/>
      <c r="IZL116" s="151"/>
      <c r="IZM116" s="151"/>
      <c r="IZN116" s="151"/>
      <c r="IZO116" s="151"/>
      <c r="IZP116" s="151"/>
      <c r="IZQ116" s="151"/>
      <c r="IZR116" s="151"/>
      <c r="IZS116" s="151"/>
      <c r="IZT116" s="151"/>
      <c r="IZU116" s="151"/>
      <c r="IZV116" s="151"/>
      <c r="IZW116" s="151"/>
      <c r="IZX116" s="151"/>
      <c r="IZY116" s="151"/>
      <c r="IZZ116" s="151"/>
      <c r="JAA116" s="151"/>
      <c r="JAB116" s="151"/>
      <c r="JAC116" s="151"/>
      <c r="JAD116" s="151"/>
      <c r="JAE116" s="151"/>
      <c r="JAF116" s="151"/>
      <c r="JAG116" s="151"/>
      <c r="JAH116" s="151"/>
      <c r="JAI116" s="151"/>
      <c r="JAJ116" s="151"/>
      <c r="JAK116" s="151"/>
      <c r="JAL116" s="151"/>
      <c r="JAM116" s="151"/>
      <c r="JAN116" s="151"/>
      <c r="JAO116" s="151"/>
      <c r="JAP116" s="151"/>
      <c r="JAQ116" s="151"/>
      <c r="JAR116" s="151"/>
      <c r="JAS116" s="151"/>
      <c r="JAT116" s="151"/>
      <c r="JAU116" s="151"/>
      <c r="JAV116" s="151"/>
      <c r="JAW116" s="151"/>
      <c r="JAX116" s="151"/>
      <c r="JAY116" s="151"/>
      <c r="JAZ116" s="151"/>
      <c r="JBA116" s="151"/>
      <c r="JBB116" s="151"/>
      <c r="JBC116" s="151"/>
      <c r="JBD116" s="151"/>
      <c r="JBE116" s="151"/>
      <c r="JBF116" s="151"/>
      <c r="JBG116" s="151"/>
      <c r="JBH116" s="151"/>
      <c r="JBI116" s="151"/>
      <c r="JBJ116" s="151"/>
      <c r="JBK116" s="151"/>
      <c r="JBL116" s="151"/>
      <c r="JBM116" s="151"/>
      <c r="JBN116" s="151"/>
      <c r="JBO116" s="151"/>
      <c r="JBP116" s="151"/>
      <c r="JBQ116" s="151"/>
      <c r="JBR116" s="151"/>
      <c r="JBS116" s="151"/>
      <c r="JBT116" s="151"/>
      <c r="JBU116" s="151"/>
      <c r="JBV116" s="151"/>
      <c r="JBW116" s="151"/>
      <c r="JBX116" s="151"/>
      <c r="JBY116" s="151"/>
      <c r="JBZ116" s="151"/>
      <c r="JCA116" s="151"/>
      <c r="JCB116" s="151"/>
      <c r="JCC116" s="151"/>
      <c r="JCD116" s="151"/>
      <c r="JCE116" s="151"/>
      <c r="JCF116" s="151"/>
      <c r="JCG116" s="151"/>
      <c r="JCH116" s="151"/>
      <c r="JCI116" s="151"/>
      <c r="JCJ116" s="151"/>
      <c r="JCK116" s="151"/>
      <c r="JCL116" s="151"/>
      <c r="JCM116" s="151"/>
      <c r="JCN116" s="151"/>
      <c r="JCO116" s="151"/>
      <c r="JCP116" s="151"/>
      <c r="JCQ116" s="151"/>
      <c r="JCR116" s="151"/>
      <c r="JCS116" s="151"/>
      <c r="JCT116" s="151"/>
      <c r="JCU116" s="151"/>
      <c r="JCV116" s="151"/>
      <c r="JCW116" s="151"/>
      <c r="JCX116" s="151"/>
      <c r="JCY116" s="151"/>
      <c r="JCZ116" s="151"/>
      <c r="JDA116" s="151"/>
      <c r="JDB116" s="151"/>
      <c r="JDC116" s="151"/>
      <c r="JDD116" s="151"/>
      <c r="JDE116" s="151"/>
      <c r="JDF116" s="151"/>
      <c r="JDG116" s="151"/>
      <c r="JDH116" s="151"/>
      <c r="JDI116" s="151"/>
      <c r="JDJ116" s="151"/>
      <c r="JDK116" s="151"/>
      <c r="JDL116" s="151"/>
      <c r="JDM116" s="151"/>
      <c r="JDN116" s="151"/>
      <c r="JDO116" s="151"/>
      <c r="JDP116" s="151"/>
      <c r="JDQ116" s="151"/>
      <c r="JDR116" s="151"/>
      <c r="JDS116" s="151"/>
      <c r="JDT116" s="151"/>
      <c r="JDU116" s="151"/>
      <c r="JDV116" s="151"/>
      <c r="JDW116" s="151"/>
      <c r="JDX116" s="151"/>
      <c r="JDY116" s="151"/>
      <c r="JDZ116" s="151"/>
      <c r="JEA116" s="151"/>
      <c r="JEB116" s="151"/>
      <c r="JEC116" s="151"/>
      <c r="JED116" s="151"/>
      <c r="JEE116" s="151"/>
      <c r="JEF116" s="151"/>
      <c r="JEG116" s="151"/>
      <c r="JEH116" s="151"/>
      <c r="JEI116" s="151"/>
      <c r="JEJ116" s="151"/>
      <c r="JEK116" s="151"/>
      <c r="JEL116" s="151"/>
      <c r="JEM116" s="151"/>
      <c r="JEN116" s="151"/>
      <c r="JEO116" s="151"/>
      <c r="JEP116" s="151"/>
      <c r="JEQ116" s="151"/>
      <c r="JER116" s="151"/>
      <c r="JES116" s="151"/>
      <c r="JET116" s="151"/>
      <c r="JEU116" s="151"/>
      <c r="JEV116" s="151"/>
      <c r="JEW116" s="151"/>
      <c r="JEX116" s="151"/>
      <c r="JEY116" s="151"/>
      <c r="JEZ116" s="151"/>
      <c r="JFA116" s="151"/>
      <c r="JFB116" s="151"/>
      <c r="JFC116" s="151"/>
      <c r="JFD116" s="151"/>
      <c r="JFE116" s="151"/>
      <c r="JFF116" s="151"/>
      <c r="JFG116" s="151"/>
      <c r="JFH116" s="151"/>
      <c r="JFI116" s="151"/>
      <c r="JFJ116" s="151"/>
      <c r="JFK116" s="151"/>
      <c r="JFL116" s="151"/>
      <c r="JFM116" s="151"/>
      <c r="JFN116" s="151"/>
      <c r="JFO116" s="151"/>
      <c r="JFP116" s="151"/>
      <c r="JFQ116" s="151"/>
      <c r="JFR116" s="151"/>
      <c r="JFS116" s="151"/>
      <c r="JFT116" s="151"/>
      <c r="JFU116" s="151"/>
      <c r="JFV116" s="151"/>
      <c r="JFW116" s="151"/>
      <c r="JFX116" s="151"/>
      <c r="JFY116" s="151"/>
      <c r="JFZ116" s="151"/>
      <c r="JGA116" s="151"/>
      <c r="JGB116" s="151"/>
      <c r="JGC116" s="151"/>
      <c r="JGD116" s="151"/>
      <c r="JGE116" s="151"/>
      <c r="JGF116" s="151"/>
      <c r="JGG116" s="151"/>
      <c r="JGH116" s="151"/>
      <c r="JGI116" s="151"/>
      <c r="JGJ116" s="151"/>
      <c r="JGK116" s="151"/>
      <c r="JGL116" s="151"/>
      <c r="JGM116" s="151"/>
      <c r="JGN116" s="151"/>
      <c r="JGO116" s="151"/>
      <c r="JGP116" s="151"/>
      <c r="JGQ116" s="151"/>
      <c r="JGR116" s="151"/>
      <c r="JGS116" s="151"/>
      <c r="JGT116" s="151"/>
      <c r="JGU116" s="151"/>
      <c r="JGV116" s="151"/>
      <c r="JGW116" s="151"/>
      <c r="JGX116" s="151"/>
      <c r="JGY116" s="151"/>
      <c r="JGZ116" s="151"/>
      <c r="JHA116" s="151"/>
      <c r="JHB116" s="151"/>
      <c r="JHC116" s="151"/>
      <c r="JHD116" s="151"/>
      <c r="JHE116" s="151"/>
      <c r="JHF116" s="151"/>
      <c r="JHG116" s="151"/>
      <c r="JHH116" s="151"/>
      <c r="JHI116" s="151"/>
      <c r="JHJ116" s="151"/>
      <c r="JHK116" s="151"/>
      <c r="JHL116" s="151"/>
      <c r="JHM116" s="151"/>
      <c r="JHN116" s="151"/>
      <c r="JHO116" s="151"/>
      <c r="JHP116" s="151"/>
      <c r="JHQ116" s="151"/>
      <c r="JHR116" s="151"/>
      <c r="JHS116" s="151"/>
      <c r="JHT116" s="151"/>
      <c r="JHU116" s="151"/>
      <c r="JHV116" s="151"/>
      <c r="JHW116" s="151"/>
      <c r="JHX116" s="151"/>
      <c r="JHY116" s="151"/>
      <c r="JHZ116" s="151"/>
      <c r="JIA116" s="151"/>
      <c r="JIB116" s="151"/>
      <c r="JIC116" s="151"/>
      <c r="JID116" s="151"/>
      <c r="JIE116" s="151"/>
      <c r="JIF116" s="151"/>
      <c r="JIG116" s="151"/>
      <c r="JIH116" s="151"/>
      <c r="JII116" s="151"/>
      <c r="JIJ116" s="151"/>
      <c r="JIK116" s="151"/>
      <c r="JIL116" s="151"/>
      <c r="JIM116" s="151"/>
      <c r="JIN116" s="151"/>
      <c r="JIO116" s="151"/>
      <c r="JIP116" s="151"/>
      <c r="JIQ116" s="151"/>
      <c r="JIR116" s="151"/>
      <c r="JIS116" s="151"/>
      <c r="JIT116" s="151"/>
      <c r="JIU116" s="151"/>
      <c r="JIV116" s="151"/>
      <c r="JIW116" s="151"/>
      <c r="JIX116" s="151"/>
      <c r="JIY116" s="151"/>
      <c r="JIZ116" s="151"/>
      <c r="JJA116" s="151"/>
      <c r="JJB116" s="151"/>
      <c r="JJC116" s="151"/>
      <c r="JJD116" s="151"/>
      <c r="JJE116" s="151"/>
      <c r="JJF116" s="151"/>
      <c r="JJG116" s="151"/>
      <c r="JJH116" s="151"/>
      <c r="JJI116" s="151"/>
      <c r="JJJ116" s="151"/>
      <c r="JJK116" s="151"/>
      <c r="JJL116" s="151"/>
      <c r="JJM116" s="151"/>
      <c r="JJN116" s="151"/>
      <c r="JJO116" s="151"/>
      <c r="JJP116" s="151"/>
      <c r="JJQ116" s="151"/>
      <c r="JJR116" s="151"/>
      <c r="JJS116" s="151"/>
      <c r="JJT116" s="151"/>
      <c r="JJU116" s="151"/>
      <c r="JJV116" s="151"/>
      <c r="JJW116" s="151"/>
      <c r="JJX116" s="151"/>
      <c r="JJY116" s="151"/>
      <c r="JJZ116" s="151"/>
      <c r="JKA116" s="151"/>
      <c r="JKB116" s="151"/>
      <c r="JKC116" s="151"/>
      <c r="JKD116" s="151"/>
      <c r="JKE116" s="151"/>
      <c r="JKF116" s="151"/>
      <c r="JKG116" s="151"/>
      <c r="JKH116" s="151"/>
      <c r="JKI116" s="151"/>
      <c r="JKJ116" s="151"/>
      <c r="JKK116" s="151"/>
      <c r="JKL116" s="151"/>
      <c r="JKM116" s="151"/>
      <c r="JKN116" s="151"/>
      <c r="JKO116" s="151"/>
      <c r="JKP116" s="151"/>
      <c r="JKQ116" s="151"/>
      <c r="JKR116" s="151"/>
      <c r="JKS116" s="151"/>
      <c r="JKT116" s="151"/>
      <c r="JKU116" s="151"/>
      <c r="JKV116" s="151"/>
      <c r="JKW116" s="151"/>
      <c r="JKX116" s="151"/>
      <c r="JKY116" s="151"/>
      <c r="JKZ116" s="151"/>
      <c r="JLA116" s="151"/>
      <c r="JLB116" s="151"/>
      <c r="JLC116" s="151"/>
      <c r="JLD116" s="151"/>
      <c r="JLE116" s="151"/>
      <c r="JLF116" s="151"/>
      <c r="JLG116" s="151"/>
      <c r="JLH116" s="151"/>
      <c r="JLI116" s="151"/>
      <c r="JLJ116" s="151"/>
      <c r="JLK116" s="151"/>
      <c r="JLL116" s="151"/>
      <c r="JLM116" s="151"/>
      <c r="JLN116" s="151"/>
      <c r="JLO116" s="151"/>
      <c r="JLP116" s="151"/>
      <c r="JLQ116" s="151"/>
      <c r="JLR116" s="151"/>
      <c r="JLS116" s="151"/>
      <c r="JLT116" s="151"/>
      <c r="JLU116" s="151"/>
      <c r="JLV116" s="151"/>
      <c r="JLW116" s="151"/>
      <c r="JLX116" s="151"/>
      <c r="JLY116" s="151"/>
      <c r="JLZ116" s="151"/>
      <c r="JMA116" s="151"/>
      <c r="JMB116" s="151"/>
      <c r="JMC116" s="151"/>
      <c r="JMD116" s="151"/>
      <c r="JME116" s="151"/>
      <c r="JMF116" s="151"/>
      <c r="JMG116" s="151"/>
      <c r="JMH116" s="151"/>
      <c r="JMI116" s="151"/>
      <c r="JMJ116" s="151"/>
      <c r="JMK116" s="151"/>
      <c r="JML116" s="151"/>
      <c r="JMM116" s="151"/>
      <c r="JMN116" s="151"/>
      <c r="JMO116" s="151"/>
      <c r="JMP116" s="151"/>
      <c r="JMQ116" s="151"/>
      <c r="JMR116" s="151"/>
      <c r="JMS116" s="151"/>
      <c r="JMT116" s="151"/>
      <c r="JMU116" s="151"/>
      <c r="JMV116" s="151"/>
      <c r="JMW116" s="151"/>
      <c r="JMX116" s="151"/>
      <c r="JMY116" s="151"/>
      <c r="JMZ116" s="151"/>
      <c r="JNA116" s="151"/>
      <c r="JNB116" s="151"/>
      <c r="JNC116" s="151"/>
      <c r="JND116" s="151"/>
      <c r="JNE116" s="151"/>
      <c r="JNF116" s="151"/>
      <c r="JNG116" s="151"/>
      <c r="JNH116" s="151"/>
      <c r="JNI116" s="151"/>
      <c r="JNJ116" s="151"/>
      <c r="JNK116" s="151"/>
      <c r="JNL116" s="151"/>
      <c r="JNM116" s="151"/>
      <c r="JNN116" s="151"/>
      <c r="JNO116" s="151"/>
      <c r="JNP116" s="151"/>
      <c r="JNQ116" s="151"/>
      <c r="JNR116" s="151"/>
      <c r="JNS116" s="151"/>
      <c r="JNT116" s="151"/>
      <c r="JNU116" s="151"/>
      <c r="JNV116" s="151"/>
      <c r="JNW116" s="151"/>
      <c r="JNX116" s="151"/>
      <c r="JNY116" s="151"/>
      <c r="JNZ116" s="151"/>
      <c r="JOA116" s="151"/>
      <c r="JOB116" s="151"/>
      <c r="JOC116" s="151"/>
      <c r="JOD116" s="151"/>
      <c r="JOE116" s="151"/>
      <c r="JOF116" s="151"/>
      <c r="JOG116" s="151"/>
      <c r="JOH116" s="151"/>
      <c r="JOI116" s="151"/>
      <c r="JOJ116" s="151"/>
      <c r="JOK116" s="151"/>
      <c r="JOL116" s="151"/>
      <c r="JOM116" s="151"/>
      <c r="JON116" s="151"/>
      <c r="JOO116" s="151"/>
      <c r="JOP116" s="151"/>
      <c r="JOQ116" s="151"/>
      <c r="JOR116" s="151"/>
      <c r="JOS116" s="151"/>
      <c r="JOT116" s="151"/>
      <c r="JOU116" s="151"/>
      <c r="JOV116" s="151"/>
      <c r="JOW116" s="151"/>
      <c r="JOX116" s="151"/>
      <c r="JOY116" s="151"/>
      <c r="JOZ116" s="151"/>
      <c r="JPA116" s="151"/>
      <c r="JPB116" s="151"/>
      <c r="JPC116" s="151"/>
      <c r="JPD116" s="151"/>
      <c r="JPE116" s="151"/>
      <c r="JPF116" s="151"/>
      <c r="JPG116" s="151"/>
      <c r="JPH116" s="151"/>
      <c r="JPI116" s="151"/>
      <c r="JPJ116" s="151"/>
      <c r="JPK116" s="151"/>
      <c r="JPL116" s="151"/>
      <c r="JPM116" s="151"/>
      <c r="JPN116" s="151"/>
      <c r="JPO116" s="151"/>
      <c r="JPP116" s="151"/>
      <c r="JPQ116" s="151"/>
      <c r="JPR116" s="151"/>
      <c r="JPS116" s="151"/>
      <c r="JPT116" s="151"/>
      <c r="JPU116" s="151"/>
      <c r="JPV116" s="151"/>
      <c r="JPW116" s="151"/>
      <c r="JPX116" s="151"/>
      <c r="JPY116" s="151"/>
      <c r="JPZ116" s="151"/>
      <c r="JQA116" s="151"/>
      <c r="JQB116" s="151"/>
      <c r="JQC116" s="151"/>
      <c r="JQD116" s="151"/>
      <c r="JQE116" s="151"/>
      <c r="JQF116" s="151"/>
      <c r="JQG116" s="151"/>
      <c r="JQH116" s="151"/>
      <c r="JQI116" s="151"/>
      <c r="JQJ116" s="151"/>
      <c r="JQK116" s="151"/>
      <c r="JQL116" s="151"/>
      <c r="JQM116" s="151"/>
      <c r="JQN116" s="151"/>
      <c r="JQO116" s="151"/>
      <c r="JQP116" s="151"/>
      <c r="JQQ116" s="151"/>
      <c r="JQR116" s="151"/>
      <c r="JQS116" s="151"/>
      <c r="JQT116" s="151"/>
      <c r="JQU116" s="151"/>
      <c r="JQV116" s="151"/>
      <c r="JQW116" s="151"/>
      <c r="JQX116" s="151"/>
      <c r="JQY116" s="151"/>
      <c r="JQZ116" s="151"/>
      <c r="JRA116" s="151"/>
      <c r="JRB116" s="151"/>
      <c r="JRC116" s="151"/>
      <c r="JRD116" s="151"/>
      <c r="JRE116" s="151"/>
      <c r="JRF116" s="151"/>
      <c r="JRG116" s="151"/>
      <c r="JRH116" s="151"/>
      <c r="JRI116" s="151"/>
      <c r="JRJ116" s="151"/>
      <c r="JRK116" s="151"/>
      <c r="JRL116" s="151"/>
      <c r="JRM116" s="151"/>
      <c r="JRN116" s="151"/>
      <c r="JRO116" s="151"/>
      <c r="JRP116" s="151"/>
      <c r="JRQ116" s="151"/>
      <c r="JRR116" s="151"/>
      <c r="JRS116" s="151"/>
      <c r="JRT116" s="151"/>
      <c r="JRU116" s="151"/>
      <c r="JRV116" s="151"/>
      <c r="JRW116" s="151"/>
      <c r="JRX116" s="151"/>
      <c r="JRY116" s="151"/>
      <c r="JRZ116" s="151"/>
      <c r="JSA116" s="151"/>
      <c r="JSB116" s="151"/>
      <c r="JSC116" s="151"/>
      <c r="JSD116" s="151"/>
      <c r="JSE116" s="151"/>
      <c r="JSF116" s="151"/>
      <c r="JSG116" s="151"/>
      <c r="JSH116" s="151"/>
      <c r="JSI116" s="151"/>
      <c r="JSJ116" s="151"/>
      <c r="JSK116" s="151"/>
      <c r="JSL116" s="151"/>
      <c r="JSM116" s="151"/>
      <c r="JSN116" s="151"/>
      <c r="JSO116" s="151"/>
      <c r="JSP116" s="151"/>
      <c r="JSQ116" s="151"/>
      <c r="JSR116" s="151"/>
      <c r="JSS116" s="151"/>
      <c r="JST116" s="151"/>
      <c r="JSU116" s="151"/>
      <c r="JSV116" s="151"/>
      <c r="JSW116" s="151"/>
      <c r="JSX116" s="151"/>
      <c r="JSY116" s="151"/>
      <c r="JSZ116" s="151"/>
      <c r="JTA116" s="151"/>
      <c r="JTB116" s="151"/>
      <c r="JTC116" s="151"/>
      <c r="JTD116" s="151"/>
      <c r="JTE116" s="151"/>
      <c r="JTF116" s="151"/>
      <c r="JTG116" s="151"/>
      <c r="JTH116" s="151"/>
      <c r="JTI116" s="151"/>
      <c r="JTJ116" s="151"/>
      <c r="JTK116" s="151"/>
      <c r="JTL116" s="151"/>
      <c r="JTM116" s="151"/>
      <c r="JTN116" s="151"/>
      <c r="JTO116" s="151"/>
      <c r="JTP116" s="151"/>
      <c r="JTQ116" s="151"/>
      <c r="JTR116" s="151"/>
      <c r="JTS116" s="151"/>
      <c r="JTT116" s="151"/>
      <c r="JTU116" s="151"/>
      <c r="JTV116" s="151"/>
      <c r="JTW116" s="151"/>
      <c r="JTX116" s="151"/>
      <c r="JTY116" s="151"/>
      <c r="JTZ116" s="151"/>
      <c r="JUA116" s="151"/>
      <c r="JUB116" s="151"/>
      <c r="JUC116" s="151"/>
      <c r="JUD116" s="151"/>
      <c r="JUE116" s="151"/>
      <c r="JUF116" s="151"/>
      <c r="JUG116" s="151"/>
      <c r="JUH116" s="151"/>
      <c r="JUI116" s="151"/>
      <c r="JUJ116" s="151"/>
      <c r="JUK116" s="151"/>
      <c r="JUL116" s="151"/>
      <c r="JUM116" s="151"/>
      <c r="JUN116" s="151"/>
      <c r="JUO116" s="151"/>
      <c r="JUP116" s="151"/>
      <c r="JUQ116" s="151"/>
      <c r="JUR116" s="151"/>
      <c r="JUS116" s="151"/>
      <c r="JUT116" s="151"/>
      <c r="JUU116" s="151"/>
      <c r="JUV116" s="151"/>
      <c r="JUW116" s="151"/>
      <c r="JUX116" s="151"/>
      <c r="JUY116" s="151"/>
      <c r="JUZ116" s="151"/>
      <c r="JVA116" s="151"/>
      <c r="JVB116" s="151"/>
      <c r="JVC116" s="151"/>
      <c r="JVD116" s="151"/>
      <c r="JVE116" s="151"/>
      <c r="JVF116" s="151"/>
      <c r="JVG116" s="151"/>
      <c r="JVH116" s="151"/>
      <c r="JVI116" s="151"/>
      <c r="JVJ116" s="151"/>
      <c r="JVK116" s="151"/>
      <c r="JVL116" s="151"/>
      <c r="JVM116" s="151"/>
      <c r="JVN116" s="151"/>
      <c r="JVO116" s="151"/>
      <c r="JVP116" s="151"/>
      <c r="JVQ116" s="151"/>
      <c r="JVR116" s="151"/>
      <c r="JVS116" s="151"/>
      <c r="JVT116" s="151"/>
      <c r="JVU116" s="151"/>
      <c r="JVV116" s="151"/>
      <c r="JVW116" s="151"/>
      <c r="JVX116" s="151"/>
      <c r="JVY116" s="151"/>
      <c r="JVZ116" s="151"/>
      <c r="JWA116" s="151"/>
      <c r="JWB116" s="151"/>
      <c r="JWC116" s="151"/>
      <c r="JWD116" s="151"/>
      <c r="JWE116" s="151"/>
      <c r="JWF116" s="151"/>
      <c r="JWG116" s="151"/>
      <c r="JWH116" s="151"/>
      <c r="JWI116" s="151"/>
      <c r="JWJ116" s="151"/>
      <c r="JWK116" s="151"/>
      <c r="JWL116" s="151"/>
      <c r="JWM116" s="151"/>
      <c r="JWN116" s="151"/>
      <c r="JWO116" s="151"/>
      <c r="JWP116" s="151"/>
      <c r="JWQ116" s="151"/>
      <c r="JWR116" s="151"/>
      <c r="JWS116" s="151"/>
      <c r="JWT116" s="151"/>
      <c r="JWU116" s="151"/>
      <c r="JWV116" s="151"/>
      <c r="JWW116" s="151"/>
      <c r="JWX116" s="151"/>
      <c r="JWY116" s="151"/>
      <c r="JWZ116" s="151"/>
      <c r="JXA116" s="151"/>
      <c r="JXB116" s="151"/>
      <c r="JXC116" s="151"/>
      <c r="JXD116" s="151"/>
      <c r="JXE116" s="151"/>
      <c r="JXF116" s="151"/>
      <c r="JXG116" s="151"/>
      <c r="JXH116" s="151"/>
      <c r="JXI116" s="151"/>
      <c r="JXJ116" s="151"/>
      <c r="JXK116" s="151"/>
      <c r="JXL116" s="151"/>
      <c r="JXM116" s="151"/>
      <c r="JXN116" s="151"/>
      <c r="JXO116" s="151"/>
      <c r="JXP116" s="151"/>
      <c r="JXQ116" s="151"/>
      <c r="JXR116" s="151"/>
      <c r="JXS116" s="151"/>
      <c r="JXT116" s="151"/>
      <c r="JXU116" s="151"/>
      <c r="JXV116" s="151"/>
      <c r="JXW116" s="151"/>
      <c r="JXX116" s="151"/>
      <c r="JXY116" s="151"/>
      <c r="JXZ116" s="151"/>
      <c r="JYA116" s="151"/>
      <c r="JYB116" s="151"/>
      <c r="JYC116" s="151"/>
      <c r="JYD116" s="151"/>
      <c r="JYE116" s="151"/>
      <c r="JYF116" s="151"/>
      <c r="JYG116" s="151"/>
      <c r="JYH116" s="151"/>
      <c r="JYI116" s="151"/>
      <c r="JYJ116" s="151"/>
      <c r="JYK116" s="151"/>
      <c r="JYL116" s="151"/>
      <c r="JYM116" s="151"/>
      <c r="JYN116" s="151"/>
      <c r="JYO116" s="151"/>
      <c r="JYP116" s="151"/>
      <c r="JYQ116" s="151"/>
      <c r="JYR116" s="151"/>
      <c r="JYS116" s="151"/>
      <c r="JYT116" s="151"/>
      <c r="JYU116" s="151"/>
      <c r="JYV116" s="151"/>
      <c r="JYW116" s="151"/>
      <c r="JYX116" s="151"/>
      <c r="JYY116" s="151"/>
      <c r="JYZ116" s="151"/>
      <c r="JZA116" s="151"/>
      <c r="JZB116" s="151"/>
      <c r="JZC116" s="151"/>
      <c r="JZD116" s="151"/>
      <c r="JZE116" s="151"/>
      <c r="JZF116" s="151"/>
      <c r="JZG116" s="151"/>
      <c r="JZH116" s="151"/>
      <c r="JZI116" s="151"/>
      <c r="JZJ116" s="151"/>
      <c r="JZK116" s="151"/>
      <c r="JZL116" s="151"/>
      <c r="JZM116" s="151"/>
      <c r="JZN116" s="151"/>
      <c r="JZO116" s="151"/>
      <c r="JZP116" s="151"/>
      <c r="JZQ116" s="151"/>
      <c r="JZR116" s="151"/>
      <c r="JZS116" s="151"/>
      <c r="JZT116" s="151"/>
      <c r="JZU116" s="151"/>
      <c r="JZV116" s="151"/>
      <c r="JZW116" s="151"/>
      <c r="JZX116" s="151"/>
      <c r="JZY116" s="151"/>
      <c r="JZZ116" s="151"/>
      <c r="KAA116" s="151"/>
      <c r="KAB116" s="151"/>
      <c r="KAC116" s="151"/>
      <c r="KAD116" s="151"/>
      <c r="KAE116" s="151"/>
      <c r="KAF116" s="151"/>
      <c r="KAG116" s="151"/>
      <c r="KAH116" s="151"/>
      <c r="KAI116" s="151"/>
      <c r="KAJ116" s="151"/>
      <c r="KAK116" s="151"/>
      <c r="KAL116" s="151"/>
      <c r="KAM116" s="151"/>
      <c r="KAN116" s="151"/>
      <c r="KAO116" s="151"/>
      <c r="KAP116" s="151"/>
      <c r="KAQ116" s="151"/>
      <c r="KAR116" s="151"/>
      <c r="KAS116" s="151"/>
      <c r="KAT116" s="151"/>
      <c r="KAU116" s="151"/>
      <c r="KAV116" s="151"/>
      <c r="KAW116" s="151"/>
      <c r="KAX116" s="151"/>
      <c r="KAY116" s="151"/>
      <c r="KAZ116" s="151"/>
      <c r="KBA116" s="151"/>
      <c r="KBB116" s="151"/>
      <c r="KBC116" s="151"/>
      <c r="KBD116" s="151"/>
      <c r="KBE116" s="151"/>
      <c r="KBF116" s="151"/>
      <c r="KBG116" s="151"/>
      <c r="KBH116" s="151"/>
      <c r="KBI116" s="151"/>
      <c r="KBJ116" s="151"/>
      <c r="KBK116" s="151"/>
      <c r="KBL116" s="151"/>
      <c r="KBM116" s="151"/>
      <c r="KBN116" s="151"/>
      <c r="KBO116" s="151"/>
      <c r="KBP116" s="151"/>
      <c r="KBQ116" s="151"/>
      <c r="KBR116" s="151"/>
      <c r="KBS116" s="151"/>
      <c r="KBT116" s="151"/>
      <c r="KBU116" s="151"/>
      <c r="KBV116" s="151"/>
      <c r="KBW116" s="151"/>
      <c r="KBX116" s="151"/>
      <c r="KBY116" s="151"/>
      <c r="KBZ116" s="151"/>
      <c r="KCA116" s="151"/>
      <c r="KCB116" s="151"/>
      <c r="KCC116" s="151"/>
      <c r="KCD116" s="151"/>
      <c r="KCE116" s="151"/>
      <c r="KCF116" s="151"/>
      <c r="KCG116" s="151"/>
      <c r="KCH116" s="151"/>
      <c r="KCI116" s="151"/>
      <c r="KCJ116" s="151"/>
      <c r="KCK116" s="151"/>
      <c r="KCL116" s="151"/>
      <c r="KCM116" s="151"/>
      <c r="KCN116" s="151"/>
      <c r="KCO116" s="151"/>
      <c r="KCP116" s="151"/>
      <c r="KCQ116" s="151"/>
      <c r="KCR116" s="151"/>
      <c r="KCS116" s="151"/>
      <c r="KCT116" s="151"/>
      <c r="KCU116" s="151"/>
      <c r="KCV116" s="151"/>
      <c r="KCW116" s="151"/>
      <c r="KCX116" s="151"/>
      <c r="KCY116" s="151"/>
      <c r="KCZ116" s="151"/>
      <c r="KDA116" s="151"/>
      <c r="KDB116" s="151"/>
      <c r="KDC116" s="151"/>
      <c r="KDD116" s="151"/>
      <c r="KDE116" s="151"/>
      <c r="KDF116" s="151"/>
      <c r="KDG116" s="151"/>
      <c r="KDH116" s="151"/>
      <c r="KDI116" s="151"/>
      <c r="KDJ116" s="151"/>
      <c r="KDK116" s="151"/>
      <c r="KDL116" s="151"/>
      <c r="KDM116" s="151"/>
      <c r="KDN116" s="151"/>
      <c r="KDO116" s="151"/>
      <c r="KDP116" s="151"/>
      <c r="KDQ116" s="151"/>
      <c r="KDR116" s="151"/>
      <c r="KDS116" s="151"/>
      <c r="KDT116" s="151"/>
      <c r="KDU116" s="151"/>
      <c r="KDV116" s="151"/>
      <c r="KDW116" s="151"/>
      <c r="KDX116" s="151"/>
      <c r="KDY116" s="151"/>
      <c r="KDZ116" s="151"/>
      <c r="KEA116" s="151"/>
      <c r="KEB116" s="151"/>
      <c r="KEC116" s="151"/>
      <c r="KED116" s="151"/>
      <c r="KEE116" s="151"/>
      <c r="KEF116" s="151"/>
      <c r="KEG116" s="151"/>
      <c r="KEH116" s="151"/>
      <c r="KEI116" s="151"/>
      <c r="KEJ116" s="151"/>
      <c r="KEK116" s="151"/>
      <c r="KEL116" s="151"/>
      <c r="KEM116" s="151"/>
      <c r="KEN116" s="151"/>
      <c r="KEO116" s="151"/>
      <c r="KEP116" s="151"/>
      <c r="KEQ116" s="151"/>
      <c r="KER116" s="151"/>
      <c r="KES116" s="151"/>
      <c r="KET116" s="151"/>
      <c r="KEU116" s="151"/>
      <c r="KEV116" s="151"/>
      <c r="KEW116" s="151"/>
      <c r="KEX116" s="151"/>
      <c r="KEY116" s="151"/>
      <c r="KEZ116" s="151"/>
      <c r="KFA116" s="151"/>
      <c r="KFB116" s="151"/>
      <c r="KFC116" s="151"/>
      <c r="KFD116" s="151"/>
      <c r="KFE116" s="151"/>
      <c r="KFF116" s="151"/>
      <c r="KFG116" s="151"/>
      <c r="KFH116" s="151"/>
      <c r="KFI116" s="151"/>
      <c r="KFJ116" s="151"/>
      <c r="KFK116" s="151"/>
      <c r="KFL116" s="151"/>
      <c r="KFM116" s="151"/>
      <c r="KFN116" s="151"/>
      <c r="KFO116" s="151"/>
      <c r="KFP116" s="151"/>
      <c r="KFQ116" s="151"/>
      <c r="KFR116" s="151"/>
      <c r="KFS116" s="151"/>
      <c r="KFT116" s="151"/>
      <c r="KFU116" s="151"/>
      <c r="KFV116" s="151"/>
      <c r="KFW116" s="151"/>
      <c r="KFX116" s="151"/>
      <c r="KFY116" s="151"/>
      <c r="KFZ116" s="151"/>
      <c r="KGA116" s="151"/>
      <c r="KGB116" s="151"/>
      <c r="KGC116" s="151"/>
      <c r="KGD116" s="151"/>
      <c r="KGE116" s="151"/>
      <c r="KGF116" s="151"/>
      <c r="KGG116" s="151"/>
      <c r="KGH116" s="151"/>
      <c r="KGI116" s="151"/>
      <c r="KGJ116" s="151"/>
      <c r="KGK116" s="151"/>
      <c r="KGL116" s="151"/>
      <c r="KGM116" s="151"/>
      <c r="KGN116" s="151"/>
      <c r="KGO116" s="151"/>
      <c r="KGP116" s="151"/>
      <c r="KGQ116" s="151"/>
      <c r="KGR116" s="151"/>
      <c r="KGS116" s="151"/>
      <c r="KGT116" s="151"/>
      <c r="KGU116" s="151"/>
      <c r="KGV116" s="151"/>
      <c r="KGW116" s="151"/>
      <c r="KGX116" s="151"/>
      <c r="KGY116" s="151"/>
      <c r="KGZ116" s="151"/>
      <c r="KHA116" s="151"/>
      <c r="KHB116" s="151"/>
      <c r="KHC116" s="151"/>
      <c r="KHD116" s="151"/>
      <c r="KHE116" s="151"/>
      <c r="KHF116" s="151"/>
      <c r="KHG116" s="151"/>
      <c r="KHH116" s="151"/>
      <c r="KHI116" s="151"/>
      <c r="KHJ116" s="151"/>
      <c r="KHK116" s="151"/>
      <c r="KHL116" s="151"/>
      <c r="KHM116" s="151"/>
      <c r="KHN116" s="151"/>
      <c r="KHO116" s="151"/>
      <c r="KHP116" s="151"/>
      <c r="KHQ116" s="151"/>
      <c r="KHR116" s="151"/>
      <c r="KHS116" s="151"/>
      <c r="KHT116" s="151"/>
      <c r="KHU116" s="151"/>
      <c r="KHV116" s="151"/>
      <c r="KHW116" s="151"/>
      <c r="KHX116" s="151"/>
      <c r="KHY116" s="151"/>
      <c r="KHZ116" s="151"/>
      <c r="KIA116" s="151"/>
      <c r="KIB116" s="151"/>
      <c r="KIC116" s="151"/>
      <c r="KID116" s="151"/>
      <c r="KIE116" s="151"/>
      <c r="KIF116" s="151"/>
      <c r="KIG116" s="151"/>
      <c r="KIH116" s="151"/>
      <c r="KII116" s="151"/>
      <c r="KIJ116" s="151"/>
      <c r="KIK116" s="151"/>
      <c r="KIL116" s="151"/>
      <c r="KIM116" s="151"/>
      <c r="KIN116" s="151"/>
      <c r="KIO116" s="151"/>
      <c r="KIP116" s="151"/>
      <c r="KIQ116" s="151"/>
      <c r="KIR116" s="151"/>
      <c r="KIS116" s="151"/>
      <c r="KIT116" s="151"/>
      <c r="KIU116" s="151"/>
      <c r="KIV116" s="151"/>
      <c r="KIW116" s="151"/>
      <c r="KIX116" s="151"/>
      <c r="KIY116" s="151"/>
      <c r="KIZ116" s="151"/>
      <c r="KJA116" s="151"/>
      <c r="KJB116" s="151"/>
      <c r="KJC116" s="151"/>
      <c r="KJD116" s="151"/>
      <c r="KJE116" s="151"/>
      <c r="KJF116" s="151"/>
      <c r="KJG116" s="151"/>
      <c r="KJH116" s="151"/>
      <c r="KJI116" s="151"/>
      <c r="KJJ116" s="151"/>
      <c r="KJK116" s="151"/>
      <c r="KJL116" s="151"/>
      <c r="KJM116" s="151"/>
      <c r="KJN116" s="151"/>
      <c r="KJO116" s="151"/>
      <c r="KJP116" s="151"/>
      <c r="KJQ116" s="151"/>
      <c r="KJR116" s="151"/>
      <c r="KJS116" s="151"/>
      <c r="KJT116" s="151"/>
      <c r="KJU116" s="151"/>
      <c r="KJV116" s="151"/>
      <c r="KJW116" s="151"/>
      <c r="KJX116" s="151"/>
      <c r="KJY116" s="151"/>
      <c r="KJZ116" s="151"/>
      <c r="KKA116" s="151"/>
      <c r="KKB116" s="151"/>
      <c r="KKC116" s="151"/>
      <c r="KKD116" s="151"/>
      <c r="KKE116" s="151"/>
      <c r="KKF116" s="151"/>
      <c r="KKG116" s="151"/>
      <c r="KKH116" s="151"/>
      <c r="KKI116" s="151"/>
      <c r="KKJ116" s="151"/>
      <c r="KKK116" s="151"/>
      <c r="KKL116" s="151"/>
      <c r="KKM116" s="151"/>
      <c r="KKN116" s="151"/>
      <c r="KKO116" s="151"/>
      <c r="KKP116" s="151"/>
      <c r="KKQ116" s="151"/>
      <c r="KKR116" s="151"/>
      <c r="KKS116" s="151"/>
      <c r="KKT116" s="151"/>
      <c r="KKU116" s="151"/>
      <c r="KKV116" s="151"/>
      <c r="KKW116" s="151"/>
      <c r="KKX116" s="151"/>
      <c r="KKY116" s="151"/>
      <c r="KKZ116" s="151"/>
      <c r="KLA116" s="151"/>
      <c r="KLB116" s="151"/>
      <c r="KLC116" s="151"/>
      <c r="KLD116" s="151"/>
      <c r="KLE116" s="151"/>
      <c r="KLF116" s="151"/>
      <c r="KLG116" s="151"/>
      <c r="KLH116" s="151"/>
      <c r="KLI116" s="151"/>
      <c r="KLJ116" s="151"/>
      <c r="KLK116" s="151"/>
      <c r="KLL116" s="151"/>
      <c r="KLM116" s="151"/>
      <c r="KLN116" s="151"/>
      <c r="KLO116" s="151"/>
      <c r="KLP116" s="151"/>
      <c r="KLQ116" s="151"/>
      <c r="KLR116" s="151"/>
      <c r="KLS116" s="151"/>
      <c r="KLT116" s="151"/>
      <c r="KLU116" s="151"/>
      <c r="KLV116" s="151"/>
      <c r="KLW116" s="151"/>
      <c r="KLX116" s="151"/>
      <c r="KLY116" s="151"/>
      <c r="KLZ116" s="151"/>
      <c r="KMA116" s="151"/>
      <c r="KMB116" s="151"/>
      <c r="KMC116" s="151"/>
      <c r="KMD116" s="151"/>
      <c r="KME116" s="151"/>
      <c r="KMF116" s="151"/>
      <c r="KMG116" s="151"/>
      <c r="KMH116" s="151"/>
      <c r="KMI116" s="151"/>
      <c r="KMJ116" s="151"/>
      <c r="KMK116" s="151"/>
      <c r="KML116" s="151"/>
      <c r="KMM116" s="151"/>
      <c r="KMN116" s="151"/>
      <c r="KMO116" s="151"/>
      <c r="KMP116" s="151"/>
      <c r="KMQ116" s="151"/>
      <c r="KMR116" s="151"/>
      <c r="KMS116" s="151"/>
      <c r="KMT116" s="151"/>
      <c r="KMU116" s="151"/>
      <c r="KMV116" s="151"/>
      <c r="KMW116" s="151"/>
      <c r="KMX116" s="151"/>
      <c r="KMY116" s="151"/>
      <c r="KMZ116" s="151"/>
      <c r="KNA116" s="151"/>
      <c r="KNB116" s="151"/>
      <c r="KNC116" s="151"/>
      <c r="KND116" s="151"/>
      <c r="KNE116" s="151"/>
      <c r="KNF116" s="151"/>
      <c r="KNG116" s="151"/>
      <c r="KNH116" s="151"/>
      <c r="KNI116" s="151"/>
      <c r="KNJ116" s="151"/>
      <c r="KNK116" s="151"/>
      <c r="KNL116" s="151"/>
      <c r="KNM116" s="151"/>
      <c r="KNN116" s="151"/>
      <c r="KNO116" s="151"/>
      <c r="KNP116" s="151"/>
      <c r="KNQ116" s="151"/>
      <c r="KNR116" s="151"/>
      <c r="KNS116" s="151"/>
      <c r="KNT116" s="151"/>
      <c r="KNU116" s="151"/>
      <c r="KNV116" s="151"/>
      <c r="KNW116" s="151"/>
      <c r="KNX116" s="151"/>
      <c r="KNY116" s="151"/>
      <c r="KNZ116" s="151"/>
      <c r="KOA116" s="151"/>
      <c r="KOB116" s="151"/>
      <c r="KOC116" s="151"/>
      <c r="KOD116" s="151"/>
      <c r="KOE116" s="151"/>
      <c r="KOF116" s="151"/>
      <c r="KOG116" s="151"/>
      <c r="KOH116" s="151"/>
      <c r="KOI116" s="151"/>
      <c r="KOJ116" s="151"/>
      <c r="KOK116" s="151"/>
      <c r="KOL116" s="151"/>
      <c r="KOM116" s="151"/>
      <c r="KON116" s="151"/>
      <c r="KOO116" s="151"/>
      <c r="KOP116" s="151"/>
      <c r="KOQ116" s="151"/>
      <c r="KOR116" s="151"/>
      <c r="KOS116" s="151"/>
      <c r="KOT116" s="151"/>
      <c r="KOU116" s="151"/>
      <c r="KOV116" s="151"/>
      <c r="KOW116" s="151"/>
      <c r="KOX116" s="151"/>
      <c r="KOY116" s="151"/>
      <c r="KOZ116" s="151"/>
      <c r="KPA116" s="151"/>
      <c r="KPB116" s="151"/>
      <c r="KPC116" s="151"/>
      <c r="KPD116" s="151"/>
      <c r="KPE116" s="151"/>
      <c r="KPF116" s="151"/>
      <c r="KPG116" s="151"/>
      <c r="KPH116" s="151"/>
      <c r="KPI116" s="151"/>
      <c r="KPJ116" s="151"/>
      <c r="KPK116" s="151"/>
      <c r="KPL116" s="151"/>
      <c r="KPM116" s="151"/>
      <c r="KPN116" s="151"/>
      <c r="KPO116" s="151"/>
      <c r="KPP116" s="151"/>
      <c r="KPQ116" s="151"/>
      <c r="KPR116" s="151"/>
      <c r="KPS116" s="151"/>
      <c r="KPT116" s="151"/>
      <c r="KPU116" s="151"/>
      <c r="KPV116" s="151"/>
      <c r="KPW116" s="151"/>
      <c r="KPX116" s="151"/>
      <c r="KPY116" s="151"/>
      <c r="KPZ116" s="151"/>
      <c r="KQA116" s="151"/>
      <c r="KQB116" s="151"/>
      <c r="KQC116" s="151"/>
      <c r="KQD116" s="151"/>
      <c r="KQE116" s="151"/>
      <c r="KQF116" s="151"/>
      <c r="KQG116" s="151"/>
      <c r="KQH116" s="151"/>
      <c r="KQI116" s="151"/>
      <c r="KQJ116" s="151"/>
      <c r="KQK116" s="151"/>
      <c r="KQL116" s="151"/>
      <c r="KQM116" s="151"/>
      <c r="KQN116" s="151"/>
      <c r="KQO116" s="151"/>
      <c r="KQP116" s="151"/>
      <c r="KQQ116" s="151"/>
      <c r="KQR116" s="151"/>
      <c r="KQS116" s="151"/>
      <c r="KQT116" s="151"/>
      <c r="KQU116" s="151"/>
      <c r="KQV116" s="151"/>
      <c r="KQW116" s="151"/>
      <c r="KQX116" s="151"/>
      <c r="KQY116" s="151"/>
      <c r="KQZ116" s="151"/>
      <c r="KRA116" s="151"/>
      <c r="KRB116" s="151"/>
      <c r="KRC116" s="151"/>
      <c r="KRD116" s="151"/>
      <c r="KRE116" s="151"/>
      <c r="KRF116" s="151"/>
      <c r="KRG116" s="151"/>
      <c r="KRH116" s="151"/>
      <c r="KRI116" s="151"/>
      <c r="KRJ116" s="151"/>
      <c r="KRK116" s="151"/>
      <c r="KRL116" s="151"/>
      <c r="KRM116" s="151"/>
      <c r="KRN116" s="151"/>
      <c r="KRO116" s="151"/>
      <c r="KRP116" s="151"/>
      <c r="KRQ116" s="151"/>
      <c r="KRR116" s="151"/>
      <c r="KRS116" s="151"/>
      <c r="KRT116" s="151"/>
      <c r="KRU116" s="151"/>
      <c r="KRV116" s="151"/>
      <c r="KRW116" s="151"/>
      <c r="KRX116" s="151"/>
      <c r="KRY116" s="151"/>
      <c r="KRZ116" s="151"/>
      <c r="KSA116" s="151"/>
      <c r="KSB116" s="151"/>
      <c r="KSC116" s="151"/>
      <c r="KSD116" s="151"/>
      <c r="KSE116" s="151"/>
      <c r="KSF116" s="151"/>
      <c r="KSG116" s="151"/>
      <c r="KSH116" s="151"/>
      <c r="KSI116" s="151"/>
      <c r="KSJ116" s="151"/>
      <c r="KSK116" s="151"/>
      <c r="KSL116" s="151"/>
      <c r="KSM116" s="151"/>
      <c r="KSN116" s="151"/>
      <c r="KSO116" s="151"/>
      <c r="KSP116" s="151"/>
      <c r="KSQ116" s="151"/>
      <c r="KSR116" s="151"/>
      <c r="KSS116" s="151"/>
      <c r="KST116" s="151"/>
      <c r="KSU116" s="151"/>
      <c r="KSV116" s="151"/>
      <c r="KSW116" s="151"/>
      <c r="KSX116" s="151"/>
      <c r="KSY116" s="151"/>
      <c r="KSZ116" s="151"/>
      <c r="KTA116" s="151"/>
      <c r="KTB116" s="151"/>
      <c r="KTC116" s="151"/>
      <c r="KTD116" s="151"/>
      <c r="KTE116" s="151"/>
      <c r="KTF116" s="151"/>
      <c r="KTG116" s="151"/>
      <c r="KTH116" s="151"/>
      <c r="KTI116" s="151"/>
      <c r="KTJ116" s="151"/>
      <c r="KTK116" s="151"/>
      <c r="KTL116" s="151"/>
      <c r="KTM116" s="151"/>
      <c r="KTN116" s="151"/>
      <c r="KTO116" s="151"/>
      <c r="KTP116" s="151"/>
      <c r="KTQ116" s="151"/>
      <c r="KTR116" s="151"/>
      <c r="KTS116" s="151"/>
      <c r="KTT116" s="151"/>
      <c r="KTU116" s="151"/>
      <c r="KTV116" s="151"/>
      <c r="KTW116" s="151"/>
      <c r="KTX116" s="151"/>
      <c r="KTY116" s="151"/>
      <c r="KTZ116" s="151"/>
      <c r="KUA116" s="151"/>
      <c r="KUB116" s="151"/>
      <c r="KUC116" s="151"/>
      <c r="KUD116" s="151"/>
      <c r="KUE116" s="151"/>
      <c r="KUF116" s="151"/>
      <c r="KUG116" s="151"/>
      <c r="KUH116" s="151"/>
      <c r="KUI116" s="151"/>
      <c r="KUJ116" s="151"/>
      <c r="KUK116" s="151"/>
      <c r="KUL116" s="151"/>
      <c r="KUM116" s="151"/>
      <c r="KUN116" s="151"/>
      <c r="KUO116" s="151"/>
      <c r="KUP116" s="151"/>
      <c r="KUQ116" s="151"/>
      <c r="KUR116" s="151"/>
      <c r="KUS116" s="151"/>
      <c r="KUT116" s="151"/>
      <c r="KUU116" s="151"/>
      <c r="KUV116" s="151"/>
      <c r="KUW116" s="151"/>
      <c r="KUX116" s="151"/>
      <c r="KUY116" s="151"/>
      <c r="KUZ116" s="151"/>
      <c r="KVA116" s="151"/>
      <c r="KVB116" s="151"/>
      <c r="KVC116" s="151"/>
      <c r="KVD116" s="151"/>
      <c r="KVE116" s="151"/>
      <c r="KVF116" s="151"/>
      <c r="KVG116" s="151"/>
      <c r="KVH116" s="151"/>
      <c r="KVI116" s="151"/>
      <c r="KVJ116" s="151"/>
      <c r="KVK116" s="151"/>
      <c r="KVL116" s="151"/>
      <c r="KVM116" s="151"/>
      <c r="KVN116" s="151"/>
      <c r="KVO116" s="151"/>
      <c r="KVP116" s="151"/>
      <c r="KVQ116" s="151"/>
      <c r="KVR116" s="151"/>
      <c r="KVS116" s="151"/>
      <c r="KVT116" s="151"/>
      <c r="KVU116" s="151"/>
      <c r="KVV116" s="151"/>
      <c r="KVW116" s="151"/>
      <c r="KVX116" s="151"/>
      <c r="KVY116" s="151"/>
      <c r="KVZ116" s="151"/>
      <c r="KWA116" s="151"/>
      <c r="KWB116" s="151"/>
      <c r="KWC116" s="151"/>
      <c r="KWD116" s="151"/>
      <c r="KWE116" s="151"/>
      <c r="KWF116" s="151"/>
      <c r="KWG116" s="151"/>
      <c r="KWH116" s="151"/>
      <c r="KWI116" s="151"/>
      <c r="KWJ116" s="151"/>
      <c r="KWK116" s="151"/>
      <c r="KWL116" s="151"/>
      <c r="KWM116" s="151"/>
      <c r="KWN116" s="151"/>
      <c r="KWO116" s="151"/>
      <c r="KWP116" s="151"/>
      <c r="KWQ116" s="151"/>
      <c r="KWR116" s="151"/>
      <c r="KWS116" s="151"/>
      <c r="KWT116" s="151"/>
      <c r="KWU116" s="151"/>
      <c r="KWV116" s="151"/>
      <c r="KWW116" s="151"/>
      <c r="KWX116" s="151"/>
      <c r="KWY116" s="151"/>
      <c r="KWZ116" s="151"/>
      <c r="KXA116" s="151"/>
      <c r="KXB116" s="151"/>
      <c r="KXC116" s="151"/>
      <c r="KXD116" s="151"/>
      <c r="KXE116" s="151"/>
      <c r="KXF116" s="151"/>
      <c r="KXG116" s="151"/>
      <c r="KXH116" s="151"/>
      <c r="KXI116" s="151"/>
      <c r="KXJ116" s="151"/>
      <c r="KXK116" s="151"/>
      <c r="KXL116" s="151"/>
      <c r="KXM116" s="151"/>
      <c r="KXN116" s="151"/>
      <c r="KXO116" s="151"/>
      <c r="KXP116" s="151"/>
      <c r="KXQ116" s="151"/>
      <c r="KXR116" s="151"/>
      <c r="KXS116" s="151"/>
      <c r="KXT116" s="151"/>
      <c r="KXU116" s="151"/>
      <c r="KXV116" s="151"/>
      <c r="KXW116" s="151"/>
      <c r="KXX116" s="151"/>
      <c r="KXY116" s="151"/>
      <c r="KXZ116" s="151"/>
      <c r="KYA116" s="151"/>
      <c r="KYB116" s="151"/>
      <c r="KYC116" s="151"/>
      <c r="KYD116" s="151"/>
      <c r="KYE116" s="151"/>
      <c r="KYF116" s="151"/>
      <c r="KYG116" s="151"/>
      <c r="KYH116" s="151"/>
      <c r="KYI116" s="151"/>
      <c r="KYJ116" s="151"/>
      <c r="KYK116" s="151"/>
      <c r="KYL116" s="151"/>
      <c r="KYM116" s="151"/>
      <c r="KYN116" s="151"/>
      <c r="KYO116" s="151"/>
      <c r="KYP116" s="151"/>
      <c r="KYQ116" s="151"/>
      <c r="KYR116" s="151"/>
      <c r="KYS116" s="151"/>
      <c r="KYT116" s="151"/>
      <c r="KYU116" s="151"/>
      <c r="KYV116" s="151"/>
      <c r="KYW116" s="151"/>
      <c r="KYX116" s="151"/>
      <c r="KYY116" s="151"/>
      <c r="KYZ116" s="151"/>
      <c r="KZA116" s="151"/>
      <c r="KZB116" s="151"/>
      <c r="KZC116" s="151"/>
      <c r="KZD116" s="151"/>
      <c r="KZE116" s="151"/>
      <c r="KZF116" s="151"/>
      <c r="KZG116" s="151"/>
      <c r="KZH116" s="151"/>
      <c r="KZI116" s="151"/>
      <c r="KZJ116" s="151"/>
      <c r="KZK116" s="151"/>
      <c r="KZL116" s="151"/>
      <c r="KZM116" s="151"/>
      <c r="KZN116" s="151"/>
      <c r="KZO116" s="151"/>
      <c r="KZP116" s="151"/>
      <c r="KZQ116" s="151"/>
      <c r="KZR116" s="151"/>
      <c r="KZS116" s="151"/>
      <c r="KZT116" s="151"/>
      <c r="KZU116" s="151"/>
      <c r="KZV116" s="151"/>
      <c r="KZW116" s="151"/>
      <c r="KZX116" s="151"/>
      <c r="KZY116" s="151"/>
      <c r="KZZ116" s="151"/>
      <c r="LAA116" s="151"/>
      <c r="LAB116" s="151"/>
      <c r="LAC116" s="151"/>
      <c r="LAD116" s="151"/>
      <c r="LAE116" s="151"/>
      <c r="LAF116" s="151"/>
      <c r="LAG116" s="151"/>
      <c r="LAH116" s="151"/>
      <c r="LAI116" s="151"/>
      <c r="LAJ116" s="151"/>
      <c r="LAK116" s="151"/>
      <c r="LAL116" s="151"/>
      <c r="LAM116" s="151"/>
      <c r="LAN116" s="151"/>
      <c r="LAO116" s="151"/>
      <c r="LAP116" s="151"/>
      <c r="LAQ116" s="151"/>
      <c r="LAR116" s="151"/>
      <c r="LAS116" s="151"/>
      <c r="LAT116" s="151"/>
      <c r="LAU116" s="151"/>
      <c r="LAV116" s="151"/>
      <c r="LAW116" s="151"/>
      <c r="LAX116" s="151"/>
      <c r="LAY116" s="151"/>
      <c r="LAZ116" s="151"/>
      <c r="LBA116" s="151"/>
      <c r="LBB116" s="151"/>
      <c r="LBC116" s="151"/>
      <c r="LBD116" s="151"/>
      <c r="LBE116" s="151"/>
      <c r="LBF116" s="151"/>
      <c r="LBG116" s="151"/>
      <c r="LBH116" s="151"/>
      <c r="LBI116" s="151"/>
      <c r="LBJ116" s="151"/>
      <c r="LBK116" s="151"/>
      <c r="LBL116" s="151"/>
      <c r="LBM116" s="151"/>
      <c r="LBN116" s="151"/>
      <c r="LBO116" s="151"/>
      <c r="LBP116" s="151"/>
      <c r="LBQ116" s="151"/>
      <c r="LBR116" s="151"/>
      <c r="LBS116" s="151"/>
      <c r="LBT116" s="151"/>
      <c r="LBU116" s="151"/>
      <c r="LBV116" s="151"/>
      <c r="LBW116" s="151"/>
      <c r="LBX116" s="151"/>
      <c r="LBY116" s="151"/>
      <c r="LBZ116" s="151"/>
      <c r="LCA116" s="151"/>
      <c r="LCB116" s="151"/>
      <c r="LCC116" s="151"/>
      <c r="LCD116" s="151"/>
      <c r="LCE116" s="151"/>
      <c r="LCF116" s="151"/>
      <c r="LCG116" s="151"/>
      <c r="LCH116" s="151"/>
      <c r="LCI116" s="151"/>
      <c r="LCJ116" s="151"/>
      <c r="LCK116" s="151"/>
      <c r="LCL116" s="151"/>
      <c r="LCM116" s="151"/>
      <c r="LCN116" s="151"/>
      <c r="LCO116" s="151"/>
      <c r="LCP116" s="151"/>
      <c r="LCQ116" s="151"/>
      <c r="LCR116" s="151"/>
      <c r="LCS116" s="151"/>
      <c r="LCT116" s="151"/>
      <c r="LCU116" s="151"/>
      <c r="LCV116" s="151"/>
      <c r="LCW116" s="151"/>
      <c r="LCX116" s="151"/>
      <c r="LCY116" s="151"/>
      <c r="LCZ116" s="151"/>
      <c r="LDA116" s="151"/>
      <c r="LDB116" s="151"/>
      <c r="LDC116" s="151"/>
      <c r="LDD116" s="151"/>
      <c r="LDE116" s="151"/>
      <c r="LDF116" s="151"/>
      <c r="LDG116" s="151"/>
      <c r="LDH116" s="151"/>
      <c r="LDI116" s="151"/>
      <c r="LDJ116" s="151"/>
      <c r="LDK116" s="151"/>
      <c r="LDL116" s="151"/>
      <c r="LDM116" s="151"/>
      <c r="LDN116" s="151"/>
      <c r="LDO116" s="151"/>
      <c r="LDP116" s="151"/>
      <c r="LDQ116" s="151"/>
      <c r="LDR116" s="151"/>
      <c r="LDS116" s="151"/>
      <c r="LDT116" s="151"/>
      <c r="LDU116" s="151"/>
      <c r="LDV116" s="151"/>
      <c r="LDW116" s="151"/>
      <c r="LDX116" s="151"/>
      <c r="LDY116" s="151"/>
      <c r="LDZ116" s="151"/>
      <c r="LEA116" s="151"/>
      <c r="LEB116" s="151"/>
      <c r="LEC116" s="151"/>
      <c r="LED116" s="151"/>
      <c r="LEE116" s="151"/>
      <c r="LEF116" s="151"/>
      <c r="LEG116" s="151"/>
      <c r="LEH116" s="151"/>
      <c r="LEI116" s="151"/>
      <c r="LEJ116" s="151"/>
      <c r="LEK116" s="151"/>
      <c r="LEL116" s="151"/>
      <c r="LEM116" s="151"/>
      <c r="LEN116" s="151"/>
      <c r="LEO116" s="151"/>
      <c r="LEP116" s="151"/>
      <c r="LEQ116" s="151"/>
      <c r="LER116" s="151"/>
      <c r="LES116" s="151"/>
      <c r="LET116" s="151"/>
      <c r="LEU116" s="151"/>
      <c r="LEV116" s="151"/>
      <c r="LEW116" s="151"/>
      <c r="LEX116" s="151"/>
      <c r="LEY116" s="151"/>
      <c r="LEZ116" s="151"/>
      <c r="LFA116" s="151"/>
      <c r="LFB116" s="151"/>
      <c r="LFC116" s="151"/>
      <c r="LFD116" s="151"/>
      <c r="LFE116" s="151"/>
      <c r="LFF116" s="151"/>
      <c r="LFG116" s="151"/>
      <c r="LFH116" s="151"/>
      <c r="LFI116" s="151"/>
      <c r="LFJ116" s="151"/>
      <c r="LFK116" s="151"/>
      <c r="LFL116" s="151"/>
      <c r="LFM116" s="151"/>
      <c r="LFN116" s="151"/>
      <c r="LFO116" s="151"/>
      <c r="LFP116" s="151"/>
      <c r="LFQ116" s="151"/>
      <c r="LFR116" s="151"/>
      <c r="LFS116" s="151"/>
      <c r="LFT116" s="151"/>
      <c r="LFU116" s="151"/>
      <c r="LFV116" s="151"/>
      <c r="LFW116" s="151"/>
      <c r="LFX116" s="151"/>
      <c r="LFY116" s="151"/>
      <c r="LFZ116" s="151"/>
      <c r="LGA116" s="151"/>
      <c r="LGB116" s="151"/>
      <c r="LGC116" s="151"/>
      <c r="LGD116" s="151"/>
      <c r="LGE116" s="151"/>
      <c r="LGF116" s="151"/>
      <c r="LGG116" s="151"/>
      <c r="LGH116" s="151"/>
      <c r="LGI116" s="151"/>
      <c r="LGJ116" s="151"/>
      <c r="LGK116" s="151"/>
      <c r="LGL116" s="151"/>
      <c r="LGM116" s="151"/>
      <c r="LGN116" s="151"/>
      <c r="LGO116" s="151"/>
      <c r="LGP116" s="151"/>
      <c r="LGQ116" s="151"/>
      <c r="LGR116" s="151"/>
      <c r="LGS116" s="151"/>
      <c r="LGT116" s="151"/>
      <c r="LGU116" s="151"/>
      <c r="LGV116" s="151"/>
      <c r="LGW116" s="151"/>
      <c r="LGX116" s="151"/>
      <c r="LGY116" s="151"/>
      <c r="LGZ116" s="151"/>
      <c r="LHA116" s="151"/>
      <c r="LHB116" s="151"/>
      <c r="LHC116" s="151"/>
      <c r="LHD116" s="151"/>
      <c r="LHE116" s="151"/>
      <c r="LHF116" s="151"/>
      <c r="LHG116" s="151"/>
      <c r="LHH116" s="151"/>
      <c r="LHI116" s="151"/>
      <c r="LHJ116" s="151"/>
      <c r="LHK116" s="151"/>
      <c r="LHL116" s="151"/>
      <c r="LHM116" s="151"/>
      <c r="LHN116" s="151"/>
      <c r="LHO116" s="151"/>
      <c r="LHP116" s="151"/>
      <c r="LHQ116" s="151"/>
      <c r="LHR116" s="151"/>
      <c r="LHS116" s="151"/>
      <c r="LHT116" s="151"/>
      <c r="LHU116" s="151"/>
      <c r="LHV116" s="151"/>
      <c r="LHW116" s="151"/>
      <c r="LHX116" s="151"/>
      <c r="LHY116" s="151"/>
      <c r="LHZ116" s="151"/>
      <c r="LIA116" s="151"/>
      <c r="LIB116" s="151"/>
      <c r="LIC116" s="151"/>
      <c r="LID116" s="151"/>
      <c r="LIE116" s="151"/>
      <c r="LIF116" s="151"/>
      <c r="LIG116" s="151"/>
      <c r="LIH116" s="151"/>
      <c r="LII116" s="151"/>
      <c r="LIJ116" s="151"/>
      <c r="LIK116" s="151"/>
      <c r="LIL116" s="151"/>
      <c r="LIM116" s="151"/>
      <c r="LIN116" s="151"/>
      <c r="LIO116" s="151"/>
      <c r="LIP116" s="151"/>
      <c r="LIQ116" s="151"/>
      <c r="LIR116" s="151"/>
      <c r="LIS116" s="151"/>
      <c r="LIT116" s="151"/>
      <c r="LIU116" s="151"/>
      <c r="LIV116" s="151"/>
      <c r="LIW116" s="151"/>
      <c r="LIX116" s="151"/>
      <c r="LIY116" s="151"/>
      <c r="LIZ116" s="151"/>
      <c r="LJA116" s="151"/>
      <c r="LJB116" s="151"/>
      <c r="LJC116" s="151"/>
      <c r="LJD116" s="151"/>
      <c r="LJE116" s="151"/>
      <c r="LJF116" s="151"/>
      <c r="LJG116" s="151"/>
      <c r="LJH116" s="151"/>
      <c r="LJI116" s="151"/>
      <c r="LJJ116" s="151"/>
      <c r="LJK116" s="151"/>
      <c r="LJL116" s="151"/>
      <c r="LJM116" s="151"/>
      <c r="LJN116" s="151"/>
      <c r="LJO116" s="151"/>
      <c r="LJP116" s="151"/>
      <c r="LJQ116" s="151"/>
      <c r="LJR116" s="151"/>
      <c r="LJS116" s="151"/>
      <c r="LJT116" s="151"/>
      <c r="LJU116" s="151"/>
      <c r="LJV116" s="151"/>
      <c r="LJW116" s="151"/>
      <c r="LJX116" s="151"/>
      <c r="LJY116" s="151"/>
      <c r="LJZ116" s="151"/>
      <c r="LKA116" s="151"/>
      <c r="LKB116" s="151"/>
      <c r="LKC116" s="151"/>
      <c r="LKD116" s="151"/>
      <c r="LKE116" s="151"/>
      <c r="LKF116" s="151"/>
      <c r="LKG116" s="151"/>
      <c r="LKH116" s="151"/>
      <c r="LKI116" s="151"/>
      <c r="LKJ116" s="151"/>
      <c r="LKK116" s="151"/>
      <c r="LKL116" s="151"/>
      <c r="LKM116" s="151"/>
      <c r="LKN116" s="151"/>
      <c r="LKO116" s="151"/>
      <c r="LKP116" s="151"/>
      <c r="LKQ116" s="151"/>
      <c r="LKR116" s="151"/>
      <c r="LKS116" s="151"/>
      <c r="LKT116" s="151"/>
      <c r="LKU116" s="151"/>
      <c r="LKV116" s="151"/>
      <c r="LKW116" s="151"/>
      <c r="LKX116" s="151"/>
      <c r="LKY116" s="151"/>
      <c r="LKZ116" s="151"/>
      <c r="LLA116" s="151"/>
      <c r="LLB116" s="151"/>
      <c r="LLC116" s="151"/>
      <c r="LLD116" s="151"/>
      <c r="LLE116" s="151"/>
      <c r="LLF116" s="151"/>
      <c r="LLG116" s="151"/>
      <c r="LLH116" s="151"/>
      <c r="LLI116" s="151"/>
      <c r="LLJ116" s="151"/>
      <c r="LLK116" s="151"/>
      <c r="LLL116" s="151"/>
      <c r="LLM116" s="151"/>
      <c r="LLN116" s="151"/>
      <c r="LLO116" s="151"/>
      <c r="LLP116" s="151"/>
      <c r="LLQ116" s="151"/>
      <c r="LLR116" s="151"/>
      <c r="LLS116" s="151"/>
      <c r="LLT116" s="151"/>
      <c r="LLU116" s="151"/>
      <c r="LLV116" s="151"/>
      <c r="LLW116" s="151"/>
      <c r="LLX116" s="151"/>
      <c r="LLY116" s="151"/>
      <c r="LLZ116" s="151"/>
      <c r="LMA116" s="151"/>
      <c r="LMB116" s="151"/>
      <c r="LMC116" s="151"/>
      <c r="LMD116" s="151"/>
      <c r="LME116" s="151"/>
      <c r="LMF116" s="151"/>
      <c r="LMG116" s="151"/>
      <c r="LMH116" s="151"/>
      <c r="LMI116" s="151"/>
      <c r="LMJ116" s="151"/>
      <c r="LMK116" s="151"/>
      <c r="LML116" s="151"/>
      <c r="LMM116" s="151"/>
      <c r="LMN116" s="151"/>
      <c r="LMO116" s="151"/>
      <c r="LMP116" s="151"/>
      <c r="LMQ116" s="151"/>
      <c r="LMR116" s="151"/>
      <c r="LMS116" s="151"/>
      <c r="LMT116" s="151"/>
      <c r="LMU116" s="151"/>
      <c r="LMV116" s="151"/>
      <c r="LMW116" s="151"/>
      <c r="LMX116" s="151"/>
      <c r="LMY116" s="151"/>
      <c r="LMZ116" s="151"/>
      <c r="LNA116" s="151"/>
      <c r="LNB116" s="151"/>
      <c r="LNC116" s="151"/>
      <c r="LND116" s="151"/>
      <c r="LNE116" s="151"/>
      <c r="LNF116" s="151"/>
      <c r="LNG116" s="151"/>
      <c r="LNH116" s="151"/>
      <c r="LNI116" s="151"/>
      <c r="LNJ116" s="151"/>
      <c r="LNK116" s="151"/>
      <c r="LNL116" s="151"/>
      <c r="LNM116" s="151"/>
      <c r="LNN116" s="151"/>
      <c r="LNO116" s="151"/>
      <c r="LNP116" s="151"/>
      <c r="LNQ116" s="151"/>
      <c r="LNR116" s="151"/>
      <c r="LNS116" s="151"/>
      <c r="LNT116" s="151"/>
      <c r="LNU116" s="151"/>
      <c r="LNV116" s="151"/>
      <c r="LNW116" s="151"/>
      <c r="LNX116" s="151"/>
      <c r="LNY116" s="151"/>
      <c r="LNZ116" s="151"/>
      <c r="LOA116" s="151"/>
      <c r="LOB116" s="151"/>
      <c r="LOC116" s="151"/>
      <c r="LOD116" s="151"/>
      <c r="LOE116" s="151"/>
      <c r="LOF116" s="151"/>
      <c r="LOG116" s="151"/>
      <c r="LOH116" s="151"/>
      <c r="LOI116" s="151"/>
      <c r="LOJ116" s="151"/>
      <c r="LOK116" s="151"/>
      <c r="LOL116" s="151"/>
      <c r="LOM116" s="151"/>
      <c r="LON116" s="151"/>
      <c r="LOO116" s="151"/>
      <c r="LOP116" s="151"/>
      <c r="LOQ116" s="151"/>
      <c r="LOR116" s="151"/>
      <c r="LOS116" s="151"/>
      <c r="LOT116" s="151"/>
      <c r="LOU116" s="151"/>
      <c r="LOV116" s="151"/>
      <c r="LOW116" s="151"/>
      <c r="LOX116" s="151"/>
      <c r="LOY116" s="151"/>
      <c r="LOZ116" s="151"/>
      <c r="LPA116" s="151"/>
      <c r="LPB116" s="151"/>
      <c r="LPC116" s="151"/>
      <c r="LPD116" s="151"/>
      <c r="LPE116" s="151"/>
      <c r="LPF116" s="151"/>
      <c r="LPG116" s="151"/>
      <c r="LPH116" s="151"/>
      <c r="LPI116" s="151"/>
      <c r="LPJ116" s="151"/>
      <c r="LPK116" s="151"/>
      <c r="LPL116" s="151"/>
      <c r="LPM116" s="151"/>
      <c r="LPN116" s="151"/>
      <c r="LPO116" s="151"/>
      <c r="LPP116" s="151"/>
      <c r="LPQ116" s="151"/>
      <c r="LPR116" s="151"/>
      <c r="LPS116" s="151"/>
      <c r="LPT116" s="151"/>
      <c r="LPU116" s="151"/>
      <c r="LPV116" s="151"/>
      <c r="LPW116" s="151"/>
      <c r="LPX116" s="151"/>
      <c r="LPY116" s="151"/>
      <c r="LPZ116" s="151"/>
      <c r="LQA116" s="151"/>
      <c r="LQB116" s="151"/>
      <c r="LQC116" s="151"/>
      <c r="LQD116" s="151"/>
      <c r="LQE116" s="151"/>
      <c r="LQF116" s="151"/>
      <c r="LQG116" s="151"/>
      <c r="LQH116" s="151"/>
      <c r="LQI116" s="151"/>
      <c r="LQJ116" s="151"/>
      <c r="LQK116" s="151"/>
      <c r="LQL116" s="151"/>
      <c r="LQM116" s="151"/>
      <c r="LQN116" s="151"/>
      <c r="LQO116" s="151"/>
      <c r="LQP116" s="151"/>
      <c r="LQQ116" s="151"/>
      <c r="LQR116" s="151"/>
      <c r="LQS116" s="151"/>
      <c r="LQT116" s="151"/>
      <c r="LQU116" s="151"/>
      <c r="LQV116" s="151"/>
      <c r="LQW116" s="151"/>
      <c r="LQX116" s="151"/>
      <c r="LQY116" s="151"/>
      <c r="LQZ116" s="151"/>
      <c r="LRA116" s="151"/>
      <c r="LRB116" s="151"/>
      <c r="LRC116" s="151"/>
      <c r="LRD116" s="151"/>
      <c r="LRE116" s="151"/>
      <c r="LRF116" s="151"/>
      <c r="LRG116" s="151"/>
      <c r="LRH116" s="151"/>
      <c r="LRI116" s="151"/>
      <c r="LRJ116" s="151"/>
      <c r="LRK116" s="151"/>
      <c r="LRL116" s="151"/>
      <c r="LRM116" s="151"/>
      <c r="LRN116" s="151"/>
      <c r="LRO116" s="151"/>
      <c r="LRP116" s="151"/>
      <c r="LRQ116" s="151"/>
      <c r="LRR116" s="151"/>
      <c r="LRS116" s="151"/>
      <c r="LRT116" s="151"/>
      <c r="LRU116" s="151"/>
      <c r="LRV116" s="151"/>
      <c r="LRW116" s="151"/>
      <c r="LRX116" s="151"/>
      <c r="LRY116" s="151"/>
      <c r="LRZ116" s="151"/>
      <c r="LSA116" s="151"/>
      <c r="LSB116" s="151"/>
      <c r="LSC116" s="151"/>
      <c r="LSD116" s="151"/>
      <c r="LSE116" s="151"/>
      <c r="LSF116" s="151"/>
      <c r="LSG116" s="151"/>
      <c r="LSH116" s="151"/>
      <c r="LSI116" s="151"/>
      <c r="LSJ116" s="151"/>
      <c r="LSK116" s="151"/>
      <c r="LSL116" s="151"/>
      <c r="LSM116" s="151"/>
      <c r="LSN116" s="151"/>
      <c r="LSO116" s="151"/>
      <c r="LSP116" s="151"/>
      <c r="LSQ116" s="151"/>
      <c r="LSR116" s="151"/>
      <c r="LSS116" s="151"/>
      <c r="LST116" s="151"/>
      <c r="LSU116" s="151"/>
      <c r="LSV116" s="151"/>
      <c r="LSW116" s="151"/>
      <c r="LSX116" s="151"/>
      <c r="LSY116" s="151"/>
      <c r="LSZ116" s="151"/>
      <c r="LTA116" s="151"/>
      <c r="LTB116" s="151"/>
      <c r="LTC116" s="151"/>
      <c r="LTD116" s="151"/>
      <c r="LTE116" s="151"/>
      <c r="LTF116" s="151"/>
      <c r="LTG116" s="151"/>
      <c r="LTH116" s="151"/>
      <c r="LTI116" s="151"/>
      <c r="LTJ116" s="151"/>
      <c r="LTK116" s="151"/>
      <c r="LTL116" s="151"/>
      <c r="LTM116" s="151"/>
      <c r="LTN116" s="151"/>
      <c r="LTO116" s="151"/>
      <c r="LTP116" s="151"/>
      <c r="LTQ116" s="151"/>
      <c r="LTR116" s="151"/>
      <c r="LTS116" s="151"/>
      <c r="LTT116" s="151"/>
      <c r="LTU116" s="151"/>
      <c r="LTV116" s="151"/>
      <c r="LTW116" s="151"/>
      <c r="LTX116" s="151"/>
      <c r="LTY116" s="151"/>
      <c r="LTZ116" s="151"/>
      <c r="LUA116" s="151"/>
      <c r="LUB116" s="151"/>
      <c r="LUC116" s="151"/>
      <c r="LUD116" s="151"/>
      <c r="LUE116" s="151"/>
      <c r="LUF116" s="151"/>
      <c r="LUG116" s="151"/>
      <c r="LUH116" s="151"/>
      <c r="LUI116" s="151"/>
      <c r="LUJ116" s="151"/>
      <c r="LUK116" s="151"/>
      <c r="LUL116" s="151"/>
      <c r="LUM116" s="151"/>
      <c r="LUN116" s="151"/>
      <c r="LUO116" s="151"/>
      <c r="LUP116" s="151"/>
      <c r="LUQ116" s="151"/>
      <c r="LUR116" s="151"/>
      <c r="LUS116" s="151"/>
      <c r="LUT116" s="151"/>
      <c r="LUU116" s="151"/>
      <c r="LUV116" s="151"/>
      <c r="LUW116" s="151"/>
      <c r="LUX116" s="151"/>
      <c r="LUY116" s="151"/>
      <c r="LUZ116" s="151"/>
      <c r="LVA116" s="151"/>
      <c r="LVB116" s="151"/>
      <c r="LVC116" s="151"/>
      <c r="LVD116" s="151"/>
      <c r="LVE116" s="151"/>
      <c r="LVF116" s="151"/>
      <c r="LVG116" s="151"/>
      <c r="LVH116" s="151"/>
      <c r="LVI116" s="151"/>
      <c r="LVJ116" s="151"/>
      <c r="LVK116" s="151"/>
      <c r="LVL116" s="151"/>
      <c r="LVM116" s="151"/>
      <c r="LVN116" s="151"/>
      <c r="LVO116" s="151"/>
      <c r="LVP116" s="151"/>
      <c r="LVQ116" s="151"/>
      <c r="LVR116" s="151"/>
      <c r="LVS116" s="151"/>
      <c r="LVT116" s="151"/>
      <c r="LVU116" s="151"/>
      <c r="LVV116" s="151"/>
      <c r="LVW116" s="151"/>
      <c r="LVX116" s="151"/>
      <c r="LVY116" s="151"/>
      <c r="LVZ116" s="151"/>
      <c r="LWA116" s="151"/>
      <c r="LWB116" s="151"/>
      <c r="LWC116" s="151"/>
      <c r="LWD116" s="151"/>
      <c r="LWE116" s="151"/>
      <c r="LWF116" s="151"/>
      <c r="LWG116" s="151"/>
      <c r="LWH116" s="151"/>
      <c r="LWI116" s="151"/>
      <c r="LWJ116" s="151"/>
      <c r="LWK116" s="151"/>
      <c r="LWL116" s="151"/>
      <c r="LWM116" s="151"/>
      <c r="LWN116" s="151"/>
      <c r="LWO116" s="151"/>
      <c r="LWP116" s="151"/>
      <c r="LWQ116" s="151"/>
      <c r="LWR116" s="151"/>
      <c r="LWS116" s="151"/>
      <c r="LWT116" s="151"/>
      <c r="LWU116" s="151"/>
      <c r="LWV116" s="151"/>
      <c r="LWW116" s="151"/>
      <c r="LWX116" s="151"/>
      <c r="LWY116" s="151"/>
      <c r="LWZ116" s="151"/>
      <c r="LXA116" s="151"/>
      <c r="LXB116" s="151"/>
      <c r="LXC116" s="151"/>
      <c r="LXD116" s="151"/>
      <c r="LXE116" s="151"/>
      <c r="LXF116" s="151"/>
      <c r="LXG116" s="151"/>
      <c r="LXH116" s="151"/>
      <c r="LXI116" s="151"/>
      <c r="LXJ116" s="151"/>
      <c r="LXK116" s="151"/>
      <c r="LXL116" s="151"/>
      <c r="LXM116" s="151"/>
      <c r="LXN116" s="151"/>
      <c r="LXO116" s="151"/>
      <c r="LXP116" s="151"/>
      <c r="LXQ116" s="151"/>
      <c r="LXR116" s="151"/>
      <c r="LXS116" s="151"/>
      <c r="LXT116" s="151"/>
      <c r="LXU116" s="151"/>
      <c r="LXV116" s="151"/>
      <c r="LXW116" s="151"/>
      <c r="LXX116" s="151"/>
      <c r="LXY116" s="151"/>
      <c r="LXZ116" s="151"/>
      <c r="LYA116" s="151"/>
      <c r="LYB116" s="151"/>
      <c r="LYC116" s="151"/>
      <c r="LYD116" s="151"/>
      <c r="LYE116" s="151"/>
      <c r="LYF116" s="151"/>
      <c r="LYG116" s="151"/>
      <c r="LYH116" s="151"/>
      <c r="LYI116" s="151"/>
      <c r="LYJ116" s="151"/>
      <c r="LYK116" s="151"/>
      <c r="LYL116" s="151"/>
      <c r="LYM116" s="151"/>
      <c r="LYN116" s="151"/>
      <c r="LYO116" s="151"/>
      <c r="LYP116" s="151"/>
      <c r="LYQ116" s="151"/>
      <c r="LYR116" s="151"/>
      <c r="LYS116" s="151"/>
      <c r="LYT116" s="151"/>
      <c r="LYU116" s="151"/>
      <c r="LYV116" s="151"/>
      <c r="LYW116" s="151"/>
      <c r="LYX116" s="151"/>
      <c r="LYY116" s="151"/>
      <c r="LYZ116" s="151"/>
      <c r="LZA116" s="151"/>
      <c r="LZB116" s="151"/>
      <c r="LZC116" s="151"/>
      <c r="LZD116" s="151"/>
      <c r="LZE116" s="151"/>
      <c r="LZF116" s="151"/>
      <c r="LZG116" s="151"/>
      <c r="LZH116" s="151"/>
      <c r="LZI116" s="151"/>
      <c r="LZJ116" s="151"/>
      <c r="LZK116" s="151"/>
      <c r="LZL116" s="151"/>
      <c r="LZM116" s="151"/>
      <c r="LZN116" s="151"/>
      <c r="LZO116" s="151"/>
      <c r="LZP116" s="151"/>
      <c r="LZQ116" s="151"/>
      <c r="LZR116" s="151"/>
      <c r="LZS116" s="151"/>
      <c r="LZT116" s="151"/>
      <c r="LZU116" s="151"/>
      <c r="LZV116" s="151"/>
      <c r="LZW116" s="151"/>
      <c r="LZX116" s="151"/>
      <c r="LZY116" s="151"/>
      <c r="LZZ116" s="151"/>
      <c r="MAA116" s="151"/>
      <c r="MAB116" s="151"/>
      <c r="MAC116" s="151"/>
      <c r="MAD116" s="151"/>
      <c r="MAE116" s="151"/>
      <c r="MAF116" s="151"/>
      <c r="MAG116" s="151"/>
      <c r="MAH116" s="151"/>
      <c r="MAI116" s="151"/>
      <c r="MAJ116" s="151"/>
      <c r="MAK116" s="151"/>
      <c r="MAL116" s="151"/>
      <c r="MAM116" s="151"/>
      <c r="MAN116" s="151"/>
      <c r="MAO116" s="151"/>
      <c r="MAP116" s="151"/>
      <c r="MAQ116" s="151"/>
      <c r="MAR116" s="151"/>
      <c r="MAS116" s="151"/>
      <c r="MAT116" s="151"/>
      <c r="MAU116" s="151"/>
      <c r="MAV116" s="151"/>
      <c r="MAW116" s="151"/>
      <c r="MAX116" s="151"/>
      <c r="MAY116" s="151"/>
      <c r="MAZ116" s="151"/>
      <c r="MBA116" s="151"/>
      <c r="MBB116" s="151"/>
      <c r="MBC116" s="151"/>
      <c r="MBD116" s="151"/>
      <c r="MBE116" s="151"/>
      <c r="MBF116" s="151"/>
      <c r="MBG116" s="151"/>
      <c r="MBH116" s="151"/>
      <c r="MBI116" s="151"/>
      <c r="MBJ116" s="151"/>
      <c r="MBK116" s="151"/>
      <c r="MBL116" s="151"/>
      <c r="MBM116" s="151"/>
      <c r="MBN116" s="151"/>
      <c r="MBO116" s="151"/>
      <c r="MBP116" s="151"/>
      <c r="MBQ116" s="151"/>
      <c r="MBR116" s="151"/>
      <c r="MBS116" s="151"/>
      <c r="MBT116" s="151"/>
      <c r="MBU116" s="151"/>
      <c r="MBV116" s="151"/>
      <c r="MBW116" s="151"/>
      <c r="MBX116" s="151"/>
      <c r="MBY116" s="151"/>
      <c r="MBZ116" s="151"/>
      <c r="MCA116" s="151"/>
      <c r="MCB116" s="151"/>
      <c r="MCC116" s="151"/>
      <c r="MCD116" s="151"/>
      <c r="MCE116" s="151"/>
      <c r="MCF116" s="151"/>
      <c r="MCG116" s="151"/>
      <c r="MCH116" s="151"/>
      <c r="MCI116" s="151"/>
      <c r="MCJ116" s="151"/>
      <c r="MCK116" s="151"/>
      <c r="MCL116" s="151"/>
      <c r="MCM116" s="151"/>
      <c r="MCN116" s="151"/>
      <c r="MCO116" s="151"/>
      <c r="MCP116" s="151"/>
      <c r="MCQ116" s="151"/>
      <c r="MCR116" s="151"/>
      <c r="MCS116" s="151"/>
      <c r="MCT116" s="151"/>
      <c r="MCU116" s="151"/>
      <c r="MCV116" s="151"/>
      <c r="MCW116" s="151"/>
      <c r="MCX116" s="151"/>
      <c r="MCY116" s="151"/>
      <c r="MCZ116" s="151"/>
      <c r="MDA116" s="151"/>
      <c r="MDB116" s="151"/>
      <c r="MDC116" s="151"/>
      <c r="MDD116" s="151"/>
      <c r="MDE116" s="151"/>
      <c r="MDF116" s="151"/>
      <c r="MDG116" s="151"/>
      <c r="MDH116" s="151"/>
      <c r="MDI116" s="151"/>
      <c r="MDJ116" s="151"/>
      <c r="MDK116" s="151"/>
      <c r="MDL116" s="151"/>
      <c r="MDM116" s="151"/>
      <c r="MDN116" s="151"/>
      <c r="MDO116" s="151"/>
      <c r="MDP116" s="151"/>
      <c r="MDQ116" s="151"/>
      <c r="MDR116" s="151"/>
      <c r="MDS116" s="151"/>
      <c r="MDT116" s="151"/>
      <c r="MDU116" s="151"/>
      <c r="MDV116" s="151"/>
      <c r="MDW116" s="151"/>
      <c r="MDX116" s="151"/>
      <c r="MDY116" s="151"/>
      <c r="MDZ116" s="151"/>
      <c r="MEA116" s="151"/>
      <c r="MEB116" s="151"/>
      <c r="MEC116" s="151"/>
      <c r="MED116" s="151"/>
      <c r="MEE116" s="151"/>
      <c r="MEF116" s="151"/>
      <c r="MEG116" s="151"/>
      <c r="MEH116" s="151"/>
      <c r="MEI116" s="151"/>
      <c r="MEJ116" s="151"/>
      <c r="MEK116" s="151"/>
      <c r="MEL116" s="151"/>
      <c r="MEM116" s="151"/>
      <c r="MEN116" s="151"/>
      <c r="MEO116" s="151"/>
      <c r="MEP116" s="151"/>
      <c r="MEQ116" s="151"/>
      <c r="MER116" s="151"/>
      <c r="MES116" s="151"/>
      <c r="MET116" s="151"/>
      <c r="MEU116" s="151"/>
      <c r="MEV116" s="151"/>
      <c r="MEW116" s="151"/>
      <c r="MEX116" s="151"/>
      <c r="MEY116" s="151"/>
      <c r="MEZ116" s="151"/>
      <c r="MFA116" s="151"/>
      <c r="MFB116" s="151"/>
      <c r="MFC116" s="151"/>
      <c r="MFD116" s="151"/>
      <c r="MFE116" s="151"/>
      <c r="MFF116" s="151"/>
      <c r="MFG116" s="151"/>
      <c r="MFH116" s="151"/>
      <c r="MFI116" s="151"/>
      <c r="MFJ116" s="151"/>
      <c r="MFK116" s="151"/>
      <c r="MFL116" s="151"/>
      <c r="MFM116" s="151"/>
      <c r="MFN116" s="151"/>
      <c r="MFO116" s="151"/>
      <c r="MFP116" s="151"/>
      <c r="MFQ116" s="151"/>
      <c r="MFR116" s="151"/>
      <c r="MFS116" s="151"/>
      <c r="MFT116" s="151"/>
      <c r="MFU116" s="151"/>
      <c r="MFV116" s="151"/>
      <c r="MFW116" s="151"/>
      <c r="MFX116" s="151"/>
      <c r="MFY116" s="151"/>
      <c r="MFZ116" s="151"/>
      <c r="MGA116" s="151"/>
      <c r="MGB116" s="151"/>
      <c r="MGC116" s="151"/>
      <c r="MGD116" s="151"/>
      <c r="MGE116" s="151"/>
      <c r="MGF116" s="151"/>
      <c r="MGG116" s="151"/>
      <c r="MGH116" s="151"/>
      <c r="MGI116" s="151"/>
      <c r="MGJ116" s="151"/>
      <c r="MGK116" s="151"/>
      <c r="MGL116" s="151"/>
      <c r="MGM116" s="151"/>
      <c r="MGN116" s="151"/>
      <c r="MGO116" s="151"/>
      <c r="MGP116" s="151"/>
      <c r="MGQ116" s="151"/>
      <c r="MGR116" s="151"/>
      <c r="MGS116" s="151"/>
      <c r="MGT116" s="151"/>
      <c r="MGU116" s="151"/>
      <c r="MGV116" s="151"/>
      <c r="MGW116" s="151"/>
      <c r="MGX116" s="151"/>
      <c r="MGY116" s="151"/>
      <c r="MGZ116" s="151"/>
      <c r="MHA116" s="151"/>
      <c r="MHB116" s="151"/>
      <c r="MHC116" s="151"/>
      <c r="MHD116" s="151"/>
      <c r="MHE116" s="151"/>
      <c r="MHF116" s="151"/>
      <c r="MHG116" s="151"/>
      <c r="MHH116" s="151"/>
      <c r="MHI116" s="151"/>
      <c r="MHJ116" s="151"/>
      <c r="MHK116" s="151"/>
      <c r="MHL116" s="151"/>
      <c r="MHM116" s="151"/>
      <c r="MHN116" s="151"/>
      <c r="MHO116" s="151"/>
      <c r="MHP116" s="151"/>
      <c r="MHQ116" s="151"/>
      <c r="MHR116" s="151"/>
      <c r="MHS116" s="151"/>
      <c r="MHT116" s="151"/>
      <c r="MHU116" s="151"/>
      <c r="MHV116" s="151"/>
      <c r="MHW116" s="151"/>
      <c r="MHX116" s="151"/>
      <c r="MHY116" s="151"/>
      <c r="MHZ116" s="151"/>
      <c r="MIA116" s="151"/>
      <c r="MIB116" s="151"/>
      <c r="MIC116" s="151"/>
      <c r="MID116" s="151"/>
      <c r="MIE116" s="151"/>
      <c r="MIF116" s="151"/>
      <c r="MIG116" s="151"/>
      <c r="MIH116" s="151"/>
      <c r="MII116" s="151"/>
      <c r="MIJ116" s="151"/>
      <c r="MIK116" s="151"/>
      <c r="MIL116" s="151"/>
      <c r="MIM116" s="151"/>
      <c r="MIN116" s="151"/>
      <c r="MIO116" s="151"/>
      <c r="MIP116" s="151"/>
      <c r="MIQ116" s="151"/>
      <c r="MIR116" s="151"/>
      <c r="MIS116" s="151"/>
      <c r="MIT116" s="151"/>
      <c r="MIU116" s="151"/>
      <c r="MIV116" s="151"/>
      <c r="MIW116" s="151"/>
      <c r="MIX116" s="151"/>
      <c r="MIY116" s="151"/>
      <c r="MIZ116" s="151"/>
      <c r="MJA116" s="151"/>
      <c r="MJB116" s="151"/>
      <c r="MJC116" s="151"/>
      <c r="MJD116" s="151"/>
      <c r="MJE116" s="151"/>
      <c r="MJF116" s="151"/>
      <c r="MJG116" s="151"/>
      <c r="MJH116" s="151"/>
      <c r="MJI116" s="151"/>
      <c r="MJJ116" s="151"/>
      <c r="MJK116" s="151"/>
      <c r="MJL116" s="151"/>
      <c r="MJM116" s="151"/>
      <c r="MJN116" s="151"/>
      <c r="MJO116" s="151"/>
      <c r="MJP116" s="151"/>
      <c r="MJQ116" s="151"/>
      <c r="MJR116" s="151"/>
      <c r="MJS116" s="151"/>
      <c r="MJT116" s="151"/>
      <c r="MJU116" s="151"/>
      <c r="MJV116" s="151"/>
      <c r="MJW116" s="151"/>
      <c r="MJX116" s="151"/>
      <c r="MJY116" s="151"/>
      <c r="MJZ116" s="151"/>
      <c r="MKA116" s="151"/>
      <c r="MKB116" s="151"/>
      <c r="MKC116" s="151"/>
      <c r="MKD116" s="151"/>
      <c r="MKE116" s="151"/>
      <c r="MKF116" s="151"/>
      <c r="MKG116" s="151"/>
      <c r="MKH116" s="151"/>
      <c r="MKI116" s="151"/>
      <c r="MKJ116" s="151"/>
      <c r="MKK116" s="151"/>
      <c r="MKL116" s="151"/>
      <c r="MKM116" s="151"/>
      <c r="MKN116" s="151"/>
      <c r="MKO116" s="151"/>
      <c r="MKP116" s="151"/>
      <c r="MKQ116" s="151"/>
      <c r="MKR116" s="151"/>
      <c r="MKS116" s="151"/>
      <c r="MKT116" s="151"/>
      <c r="MKU116" s="151"/>
      <c r="MKV116" s="151"/>
      <c r="MKW116" s="151"/>
      <c r="MKX116" s="151"/>
      <c r="MKY116" s="151"/>
      <c r="MKZ116" s="151"/>
      <c r="MLA116" s="151"/>
      <c r="MLB116" s="151"/>
      <c r="MLC116" s="151"/>
      <c r="MLD116" s="151"/>
      <c r="MLE116" s="151"/>
      <c r="MLF116" s="151"/>
      <c r="MLG116" s="151"/>
      <c r="MLH116" s="151"/>
      <c r="MLI116" s="151"/>
      <c r="MLJ116" s="151"/>
      <c r="MLK116" s="151"/>
      <c r="MLL116" s="151"/>
      <c r="MLM116" s="151"/>
      <c r="MLN116" s="151"/>
      <c r="MLO116" s="151"/>
      <c r="MLP116" s="151"/>
      <c r="MLQ116" s="151"/>
      <c r="MLR116" s="151"/>
      <c r="MLS116" s="151"/>
      <c r="MLT116" s="151"/>
      <c r="MLU116" s="151"/>
      <c r="MLV116" s="151"/>
      <c r="MLW116" s="151"/>
      <c r="MLX116" s="151"/>
      <c r="MLY116" s="151"/>
      <c r="MLZ116" s="151"/>
      <c r="MMA116" s="151"/>
      <c r="MMB116" s="151"/>
      <c r="MMC116" s="151"/>
      <c r="MMD116" s="151"/>
      <c r="MME116" s="151"/>
      <c r="MMF116" s="151"/>
      <c r="MMG116" s="151"/>
      <c r="MMH116" s="151"/>
      <c r="MMI116" s="151"/>
      <c r="MMJ116" s="151"/>
      <c r="MMK116" s="151"/>
      <c r="MML116" s="151"/>
      <c r="MMM116" s="151"/>
      <c r="MMN116" s="151"/>
      <c r="MMO116" s="151"/>
      <c r="MMP116" s="151"/>
      <c r="MMQ116" s="151"/>
      <c r="MMR116" s="151"/>
      <c r="MMS116" s="151"/>
      <c r="MMT116" s="151"/>
      <c r="MMU116" s="151"/>
      <c r="MMV116" s="151"/>
      <c r="MMW116" s="151"/>
      <c r="MMX116" s="151"/>
      <c r="MMY116" s="151"/>
      <c r="MMZ116" s="151"/>
      <c r="MNA116" s="151"/>
      <c r="MNB116" s="151"/>
      <c r="MNC116" s="151"/>
      <c r="MND116" s="151"/>
      <c r="MNE116" s="151"/>
      <c r="MNF116" s="151"/>
      <c r="MNG116" s="151"/>
      <c r="MNH116" s="151"/>
      <c r="MNI116" s="151"/>
      <c r="MNJ116" s="151"/>
      <c r="MNK116" s="151"/>
      <c r="MNL116" s="151"/>
      <c r="MNM116" s="151"/>
      <c r="MNN116" s="151"/>
      <c r="MNO116" s="151"/>
      <c r="MNP116" s="151"/>
      <c r="MNQ116" s="151"/>
      <c r="MNR116" s="151"/>
      <c r="MNS116" s="151"/>
      <c r="MNT116" s="151"/>
      <c r="MNU116" s="151"/>
      <c r="MNV116" s="151"/>
      <c r="MNW116" s="151"/>
      <c r="MNX116" s="151"/>
      <c r="MNY116" s="151"/>
      <c r="MNZ116" s="151"/>
      <c r="MOA116" s="151"/>
      <c r="MOB116" s="151"/>
      <c r="MOC116" s="151"/>
      <c r="MOD116" s="151"/>
      <c r="MOE116" s="151"/>
      <c r="MOF116" s="151"/>
      <c r="MOG116" s="151"/>
      <c r="MOH116" s="151"/>
      <c r="MOI116" s="151"/>
      <c r="MOJ116" s="151"/>
      <c r="MOK116" s="151"/>
      <c r="MOL116" s="151"/>
      <c r="MOM116" s="151"/>
      <c r="MON116" s="151"/>
      <c r="MOO116" s="151"/>
      <c r="MOP116" s="151"/>
      <c r="MOQ116" s="151"/>
      <c r="MOR116" s="151"/>
      <c r="MOS116" s="151"/>
      <c r="MOT116" s="151"/>
      <c r="MOU116" s="151"/>
      <c r="MOV116" s="151"/>
      <c r="MOW116" s="151"/>
      <c r="MOX116" s="151"/>
      <c r="MOY116" s="151"/>
      <c r="MOZ116" s="151"/>
      <c r="MPA116" s="151"/>
      <c r="MPB116" s="151"/>
      <c r="MPC116" s="151"/>
      <c r="MPD116" s="151"/>
      <c r="MPE116" s="151"/>
      <c r="MPF116" s="151"/>
      <c r="MPG116" s="151"/>
      <c r="MPH116" s="151"/>
      <c r="MPI116" s="151"/>
      <c r="MPJ116" s="151"/>
      <c r="MPK116" s="151"/>
      <c r="MPL116" s="151"/>
      <c r="MPM116" s="151"/>
      <c r="MPN116" s="151"/>
      <c r="MPO116" s="151"/>
      <c r="MPP116" s="151"/>
      <c r="MPQ116" s="151"/>
      <c r="MPR116" s="151"/>
      <c r="MPS116" s="151"/>
      <c r="MPT116" s="151"/>
      <c r="MPU116" s="151"/>
      <c r="MPV116" s="151"/>
      <c r="MPW116" s="151"/>
      <c r="MPX116" s="151"/>
      <c r="MPY116" s="151"/>
      <c r="MPZ116" s="151"/>
      <c r="MQA116" s="151"/>
      <c r="MQB116" s="151"/>
      <c r="MQC116" s="151"/>
      <c r="MQD116" s="151"/>
      <c r="MQE116" s="151"/>
      <c r="MQF116" s="151"/>
      <c r="MQG116" s="151"/>
      <c r="MQH116" s="151"/>
      <c r="MQI116" s="151"/>
      <c r="MQJ116" s="151"/>
      <c r="MQK116" s="151"/>
      <c r="MQL116" s="151"/>
      <c r="MQM116" s="151"/>
      <c r="MQN116" s="151"/>
      <c r="MQO116" s="151"/>
      <c r="MQP116" s="151"/>
      <c r="MQQ116" s="151"/>
      <c r="MQR116" s="151"/>
      <c r="MQS116" s="151"/>
      <c r="MQT116" s="151"/>
      <c r="MQU116" s="151"/>
      <c r="MQV116" s="151"/>
      <c r="MQW116" s="151"/>
      <c r="MQX116" s="151"/>
      <c r="MQY116" s="151"/>
      <c r="MQZ116" s="151"/>
      <c r="MRA116" s="151"/>
      <c r="MRB116" s="151"/>
      <c r="MRC116" s="151"/>
      <c r="MRD116" s="151"/>
      <c r="MRE116" s="151"/>
      <c r="MRF116" s="151"/>
      <c r="MRG116" s="151"/>
      <c r="MRH116" s="151"/>
      <c r="MRI116" s="151"/>
      <c r="MRJ116" s="151"/>
      <c r="MRK116" s="151"/>
      <c r="MRL116" s="151"/>
      <c r="MRM116" s="151"/>
      <c r="MRN116" s="151"/>
      <c r="MRO116" s="151"/>
      <c r="MRP116" s="151"/>
      <c r="MRQ116" s="151"/>
      <c r="MRR116" s="151"/>
      <c r="MRS116" s="151"/>
      <c r="MRT116" s="151"/>
      <c r="MRU116" s="151"/>
      <c r="MRV116" s="151"/>
      <c r="MRW116" s="151"/>
      <c r="MRX116" s="151"/>
      <c r="MRY116" s="151"/>
      <c r="MRZ116" s="151"/>
      <c r="MSA116" s="151"/>
      <c r="MSB116" s="151"/>
      <c r="MSC116" s="151"/>
      <c r="MSD116" s="151"/>
      <c r="MSE116" s="151"/>
      <c r="MSF116" s="151"/>
      <c r="MSG116" s="151"/>
      <c r="MSH116" s="151"/>
      <c r="MSI116" s="151"/>
      <c r="MSJ116" s="151"/>
      <c r="MSK116" s="151"/>
      <c r="MSL116" s="151"/>
      <c r="MSM116" s="151"/>
      <c r="MSN116" s="151"/>
      <c r="MSO116" s="151"/>
      <c r="MSP116" s="151"/>
      <c r="MSQ116" s="151"/>
      <c r="MSR116" s="151"/>
      <c r="MSS116" s="151"/>
      <c r="MST116" s="151"/>
      <c r="MSU116" s="151"/>
      <c r="MSV116" s="151"/>
      <c r="MSW116" s="151"/>
      <c r="MSX116" s="151"/>
      <c r="MSY116" s="151"/>
      <c r="MSZ116" s="151"/>
      <c r="MTA116" s="151"/>
      <c r="MTB116" s="151"/>
      <c r="MTC116" s="151"/>
      <c r="MTD116" s="151"/>
      <c r="MTE116" s="151"/>
      <c r="MTF116" s="151"/>
      <c r="MTG116" s="151"/>
      <c r="MTH116" s="151"/>
      <c r="MTI116" s="151"/>
      <c r="MTJ116" s="151"/>
      <c r="MTK116" s="151"/>
      <c r="MTL116" s="151"/>
      <c r="MTM116" s="151"/>
      <c r="MTN116" s="151"/>
      <c r="MTO116" s="151"/>
      <c r="MTP116" s="151"/>
      <c r="MTQ116" s="151"/>
      <c r="MTR116" s="151"/>
      <c r="MTS116" s="151"/>
      <c r="MTT116" s="151"/>
      <c r="MTU116" s="151"/>
      <c r="MTV116" s="151"/>
      <c r="MTW116" s="151"/>
      <c r="MTX116" s="151"/>
      <c r="MTY116" s="151"/>
      <c r="MTZ116" s="151"/>
      <c r="MUA116" s="151"/>
      <c r="MUB116" s="151"/>
      <c r="MUC116" s="151"/>
      <c r="MUD116" s="151"/>
      <c r="MUE116" s="151"/>
      <c r="MUF116" s="151"/>
      <c r="MUG116" s="151"/>
      <c r="MUH116" s="151"/>
      <c r="MUI116" s="151"/>
      <c r="MUJ116" s="151"/>
      <c r="MUK116" s="151"/>
      <c r="MUL116" s="151"/>
      <c r="MUM116" s="151"/>
      <c r="MUN116" s="151"/>
      <c r="MUO116" s="151"/>
      <c r="MUP116" s="151"/>
      <c r="MUQ116" s="151"/>
      <c r="MUR116" s="151"/>
      <c r="MUS116" s="151"/>
      <c r="MUT116" s="151"/>
      <c r="MUU116" s="151"/>
      <c r="MUV116" s="151"/>
      <c r="MUW116" s="151"/>
      <c r="MUX116" s="151"/>
      <c r="MUY116" s="151"/>
      <c r="MUZ116" s="151"/>
      <c r="MVA116" s="151"/>
      <c r="MVB116" s="151"/>
      <c r="MVC116" s="151"/>
      <c r="MVD116" s="151"/>
      <c r="MVE116" s="151"/>
      <c r="MVF116" s="151"/>
      <c r="MVG116" s="151"/>
      <c r="MVH116" s="151"/>
      <c r="MVI116" s="151"/>
      <c r="MVJ116" s="151"/>
      <c r="MVK116" s="151"/>
      <c r="MVL116" s="151"/>
      <c r="MVM116" s="151"/>
      <c r="MVN116" s="151"/>
      <c r="MVO116" s="151"/>
      <c r="MVP116" s="151"/>
      <c r="MVQ116" s="151"/>
      <c r="MVR116" s="151"/>
      <c r="MVS116" s="151"/>
      <c r="MVT116" s="151"/>
      <c r="MVU116" s="151"/>
      <c r="MVV116" s="151"/>
      <c r="MVW116" s="151"/>
      <c r="MVX116" s="151"/>
      <c r="MVY116" s="151"/>
      <c r="MVZ116" s="151"/>
      <c r="MWA116" s="151"/>
      <c r="MWB116" s="151"/>
      <c r="MWC116" s="151"/>
      <c r="MWD116" s="151"/>
      <c r="MWE116" s="151"/>
      <c r="MWF116" s="151"/>
      <c r="MWG116" s="151"/>
      <c r="MWH116" s="151"/>
      <c r="MWI116" s="151"/>
      <c r="MWJ116" s="151"/>
      <c r="MWK116" s="151"/>
      <c r="MWL116" s="151"/>
      <c r="MWM116" s="151"/>
      <c r="MWN116" s="151"/>
      <c r="MWO116" s="151"/>
      <c r="MWP116" s="151"/>
      <c r="MWQ116" s="151"/>
      <c r="MWR116" s="151"/>
      <c r="MWS116" s="151"/>
      <c r="MWT116" s="151"/>
      <c r="MWU116" s="151"/>
      <c r="MWV116" s="151"/>
      <c r="MWW116" s="151"/>
      <c r="MWX116" s="151"/>
      <c r="MWY116" s="151"/>
      <c r="MWZ116" s="151"/>
      <c r="MXA116" s="151"/>
      <c r="MXB116" s="151"/>
      <c r="MXC116" s="151"/>
      <c r="MXD116" s="151"/>
      <c r="MXE116" s="151"/>
      <c r="MXF116" s="151"/>
      <c r="MXG116" s="151"/>
      <c r="MXH116" s="151"/>
      <c r="MXI116" s="151"/>
      <c r="MXJ116" s="151"/>
      <c r="MXK116" s="151"/>
      <c r="MXL116" s="151"/>
      <c r="MXM116" s="151"/>
      <c r="MXN116" s="151"/>
      <c r="MXO116" s="151"/>
      <c r="MXP116" s="151"/>
      <c r="MXQ116" s="151"/>
      <c r="MXR116" s="151"/>
      <c r="MXS116" s="151"/>
      <c r="MXT116" s="151"/>
      <c r="MXU116" s="151"/>
      <c r="MXV116" s="151"/>
      <c r="MXW116" s="151"/>
      <c r="MXX116" s="151"/>
      <c r="MXY116" s="151"/>
      <c r="MXZ116" s="151"/>
      <c r="MYA116" s="151"/>
      <c r="MYB116" s="151"/>
      <c r="MYC116" s="151"/>
      <c r="MYD116" s="151"/>
      <c r="MYE116" s="151"/>
      <c r="MYF116" s="151"/>
      <c r="MYG116" s="151"/>
      <c r="MYH116" s="151"/>
      <c r="MYI116" s="151"/>
      <c r="MYJ116" s="151"/>
      <c r="MYK116" s="151"/>
      <c r="MYL116" s="151"/>
      <c r="MYM116" s="151"/>
      <c r="MYN116" s="151"/>
      <c r="MYO116" s="151"/>
      <c r="MYP116" s="151"/>
      <c r="MYQ116" s="151"/>
      <c r="MYR116" s="151"/>
      <c r="MYS116" s="151"/>
      <c r="MYT116" s="151"/>
      <c r="MYU116" s="151"/>
      <c r="MYV116" s="151"/>
      <c r="MYW116" s="151"/>
      <c r="MYX116" s="151"/>
      <c r="MYY116" s="151"/>
      <c r="MYZ116" s="151"/>
      <c r="MZA116" s="151"/>
      <c r="MZB116" s="151"/>
      <c r="MZC116" s="151"/>
      <c r="MZD116" s="151"/>
      <c r="MZE116" s="151"/>
      <c r="MZF116" s="151"/>
      <c r="MZG116" s="151"/>
      <c r="MZH116" s="151"/>
      <c r="MZI116" s="151"/>
      <c r="MZJ116" s="151"/>
      <c r="MZK116" s="151"/>
      <c r="MZL116" s="151"/>
      <c r="MZM116" s="151"/>
      <c r="MZN116" s="151"/>
      <c r="MZO116" s="151"/>
      <c r="MZP116" s="151"/>
      <c r="MZQ116" s="151"/>
      <c r="MZR116" s="151"/>
      <c r="MZS116" s="151"/>
      <c r="MZT116" s="151"/>
      <c r="MZU116" s="151"/>
      <c r="MZV116" s="151"/>
      <c r="MZW116" s="151"/>
      <c r="MZX116" s="151"/>
      <c r="MZY116" s="151"/>
      <c r="MZZ116" s="151"/>
      <c r="NAA116" s="151"/>
      <c r="NAB116" s="151"/>
      <c r="NAC116" s="151"/>
      <c r="NAD116" s="151"/>
      <c r="NAE116" s="151"/>
      <c r="NAF116" s="151"/>
      <c r="NAG116" s="151"/>
      <c r="NAH116" s="151"/>
      <c r="NAI116" s="151"/>
      <c r="NAJ116" s="151"/>
      <c r="NAK116" s="151"/>
      <c r="NAL116" s="151"/>
      <c r="NAM116" s="151"/>
      <c r="NAN116" s="151"/>
      <c r="NAO116" s="151"/>
      <c r="NAP116" s="151"/>
      <c r="NAQ116" s="151"/>
      <c r="NAR116" s="151"/>
      <c r="NAS116" s="151"/>
      <c r="NAT116" s="151"/>
      <c r="NAU116" s="151"/>
      <c r="NAV116" s="151"/>
      <c r="NAW116" s="151"/>
      <c r="NAX116" s="151"/>
      <c r="NAY116" s="151"/>
      <c r="NAZ116" s="151"/>
      <c r="NBA116" s="151"/>
      <c r="NBB116" s="151"/>
      <c r="NBC116" s="151"/>
      <c r="NBD116" s="151"/>
      <c r="NBE116" s="151"/>
      <c r="NBF116" s="151"/>
      <c r="NBG116" s="151"/>
      <c r="NBH116" s="151"/>
      <c r="NBI116" s="151"/>
      <c r="NBJ116" s="151"/>
      <c r="NBK116" s="151"/>
      <c r="NBL116" s="151"/>
      <c r="NBM116" s="151"/>
      <c r="NBN116" s="151"/>
      <c r="NBO116" s="151"/>
      <c r="NBP116" s="151"/>
      <c r="NBQ116" s="151"/>
      <c r="NBR116" s="151"/>
      <c r="NBS116" s="151"/>
      <c r="NBT116" s="151"/>
      <c r="NBU116" s="151"/>
      <c r="NBV116" s="151"/>
      <c r="NBW116" s="151"/>
      <c r="NBX116" s="151"/>
      <c r="NBY116" s="151"/>
      <c r="NBZ116" s="151"/>
      <c r="NCA116" s="151"/>
      <c r="NCB116" s="151"/>
      <c r="NCC116" s="151"/>
      <c r="NCD116" s="151"/>
      <c r="NCE116" s="151"/>
      <c r="NCF116" s="151"/>
      <c r="NCG116" s="151"/>
      <c r="NCH116" s="151"/>
      <c r="NCI116" s="151"/>
      <c r="NCJ116" s="151"/>
      <c r="NCK116" s="151"/>
      <c r="NCL116" s="151"/>
      <c r="NCM116" s="151"/>
      <c r="NCN116" s="151"/>
      <c r="NCO116" s="151"/>
      <c r="NCP116" s="151"/>
      <c r="NCQ116" s="151"/>
      <c r="NCR116" s="151"/>
      <c r="NCS116" s="151"/>
      <c r="NCT116" s="151"/>
      <c r="NCU116" s="151"/>
      <c r="NCV116" s="151"/>
      <c r="NCW116" s="151"/>
      <c r="NCX116" s="151"/>
      <c r="NCY116" s="151"/>
      <c r="NCZ116" s="151"/>
      <c r="NDA116" s="151"/>
      <c r="NDB116" s="151"/>
      <c r="NDC116" s="151"/>
      <c r="NDD116" s="151"/>
      <c r="NDE116" s="151"/>
      <c r="NDF116" s="151"/>
      <c r="NDG116" s="151"/>
      <c r="NDH116" s="151"/>
      <c r="NDI116" s="151"/>
      <c r="NDJ116" s="151"/>
      <c r="NDK116" s="151"/>
      <c r="NDL116" s="151"/>
      <c r="NDM116" s="151"/>
      <c r="NDN116" s="151"/>
      <c r="NDO116" s="151"/>
      <c r="NDP116" s="151"/>
      <c r="NDQ116" s="151"/>
      <c r="NDR116" s="151"/>
      <c r="NDS116" s="151"/>
      <c r="NDT116" s="151"/>
      <c r="NDU116" s="151"/>
      <c r="NDV116" s="151"/>
      <c r="NDW116" s="151"/>
      <c r="NDX116" s="151"/>
      <c r="NDY116" s="151"/>
      <c r="NDZ116" s="151"/>
      <c r="NEA116" s="151"/>
      <c r="NEB116" s="151"/>
      <c r="NEC116" s="151"/>
      <c r="NED116" s="151"/>
      <c r="NEE116" s="151"/>
      <c r="NEF116" s="151"/>
      <c r="NEG116" s="151"/>
      <c r="NEH116" s="151"/>
      <c r="NEI116" s="151"/>
      <c r="NEJ116" s="151"/>
      <c r="NEK116" s="151"/>
      <c r="NEL116" s="151"/>
      <c r="NEM116" s="151"/>
      <c r="NEN116" s="151"/>
      <c r="NEO116" s="151"/>
      <c r="NEP116" s="151"/>
      <c r="NEQ116" s="151"/>
      <c r="NER116" s="151"/>
      <c r="NES116" s="151"/>
      <c r="NET116" s="151"/>
      <c r="NEU116" s="151"/>
      <c r="NEV116" s="151"/>
      <c r="NEW116" s="151"/>
      <c r="NEX116" s="151"/>
      <c r="NEY116" s="151"/>
      <c r="NEZ116" s="151"/>
      <c r="NFA116" s="151"/>
      <c r="NFB116" s="151"/>
      <c r="NFC116" s="151"/>
      <c r="NFD116" s="151"/>
      <c r="NFE116" s="151"/>
      <c r="NFF116" s="151"/>
      <c r="NFG116" s="151"/>
      <c r="NFH116" s="151"/>
      <c r="NFI116" s="151"/>
      <c r="NFJ116" s="151"/>
      <c r="NFK116" s="151"/>
      <c r="NFL116" s="151"/>
      <c r="NFM116" s="151"/>
      <c r="NFN116" s="151"/>
      <c r="NFO116" s="151"/>
      <c r="NFP116" s="151"/>
      <c r="NFQ116" s="151"/>
      <c r="NFR116" s="151"/>
      <c r="NFS116" s="151"/>
      <c r="NFT116" s="151"/>
      <c r="NFU116" s="151"/>
      <c r="NFV116" s="151"/>
      <c r="NFW116" s="151"/>
      <c r="NFX116" s="151"/>
      <c r="NFY116" s="151"/>
      <c r="NFZ116" s="151"/>
      <c r="NGA116" s="151"/>
      <c r="NGB116" s="151"/>
      <c r="NGC116" s="151"/>
      <c r="NGD116" s="151"/>
      <c r="NGE116" s="151"/>
      <c r="NGF116" s="151"/>
      <c r="NGG116" s="151"/>
      <c r="NGH116" s="151"/>
      <c r="NGI116" s="151"/>
      <c r="NGJ116" s="151"/>
      <c r="NGK116" s="151"/>
      <c r="NGL116" s="151"/>
      <c r="NGM116" s="151"/>
      <c r="NGN116" s="151"/>
      <c r="NGO116" s="151"/>
      <c r="NGP116" s="151"/>
      <c r="NGQ116" s="151"/>
      <c r="NGR116" s="151"/>
      <c r="NGS116" s="151"/>
      <c r="NGT116" s="151"/>
      <c r="NGU116" s="151"/>
      <c r="NGV116" s="151"/>
      <c r="NGW116" s="151"/>
      <c r="NGX116" s="151"/>
      <c r="NGY116" s="151"/>
      <c r="NGZ116" s="151"/>
      <c r="NHA116" s="151"/>
      <c r="NHB116" s="151"/>
      <c r="NHC116" s="151"/>
      <c r="NHD116" s="151"/>
      <c r="NHE116" s="151"/>
      <c r="NHF116" s="151"/>
      <c r="NHG116" s="151"/>
      <c r="NHH116" s="151"/>
      <c r="NHI116" s="151"/>
      <c r="NHJ116" s="151"/>
      <c r="NHK116" s="151"/>
      <c r="NHL116" s="151"/>
      <c r="NHM116" s="151"/>
      <c r="NHN116" s="151"/>
      <c r="NHO116" s="151"/>
      <c r="NHP116" s="151"/>
      <c r="NHQ116" s="151"/>
      <c r="NHR116" s="151"/>
      <c r="NHS116" s="151"/>
      <c r="NHT116" s="151"/>
      <c r="NHU116" s="151"/>
      <c r="NHV116" s="151"/>
      <c r="NHW116" s="151"/>
      <c r="NHX116" s="151"/>
      <c r="NHY116" s="151"/>
      <c r="NHZ116" s="151"/>
      <c r="NIA116" s="151"/>
      <c r="NIB116" s="151"/>
      <c r="NIC116" s="151"/>
      <c r="NID116" s="151"/>
      <c r="NIE116" s="151"/>
      <c r="NIF116" s="151"/>
      <c r="NIG116" s="151"/>
      <c r="NIH116" s="151"/>
      <c r="NII116" s="151"/>
      <c r="NIJ116" s="151"/>
      <c r="NIK116" s="151"/>
      <c r="NIL116" s="151"/>
      <c r="NIM116" s="151"/>
      <c r="NIN116" s="151"/>
      <c r="NIO116" s="151"/>
      <c r="NIP116" s="151"/>
      <c r="NIQ116" s="151"/>
      <c r="NIR116" s="151"/>
      <c r="NIS116" s="151"/>
      <c r="NIT116" s="151"/>
      <c r="NIU116" s="151"/>
      <c r="NIV116" s="151"/>
      <c r="NIW116" s="151"/>
      <c r="NIX116" s="151"/>
      <c r="NIY116" s="151"/>
      <c r="NIZ116" s="151"/>
      <c r="NJA116" s="151"/>
      <c r="NJB116" s="151"/>
      <c r="NJC116" s="151"/>
      <c r="NJD116" s="151"/>
      <c r="NJE116" s="151"/>
      <c r="NJF116" s="151"/>
      <c r="NJG116" s="151"/>
      <c r="NJH116" s="151"/>
      <c r="NJI116" s="151"/>
      <c r="NJJ116" s="151"/>
      <c r="NJK116" s="151"/>
      <c r="NJL116" s="151"/>
      <c r="NJM116" s="151"/>
      <c r="NJN116" s="151"/>
      <c r="NJO116" s="151"/>
      <c r="NJP116" s="151"/>
      <c r="NJQ116" s="151"/>
      <c r="NJR116" s="151"/>
      <c r="NJS116" s="151"/>
      <c r="NJT116" s="151"/>
      <c r="NJU116" s="151"/>
      <c r="NJV116" s="151"/>
      <c r="NJW116" s="151"/>
      <c r="NJX116" s="151"/>
      <c r="NJY116" s="151"/>
      <c r="NJZ116" s="151"/>
      <c r="NKA116" s="151"/>
      <c r="NKB116" s="151"/>
      <c r="NKC116" s="151"/>
      <c r="NKD116" s="151"/>
      <c r="NKE116" s="151"/>
      <c r="NKF116" s="151"/>
      <c r="NKG116" s="151"/>
      <c r="NKH116" s="151"/>
      <c r="NKI116" s="151"/>
      <c r="NKJ116" s="151"/>
      <c r="NKK116" s="151"/>
      <c r="NKL116" s="151"/>
      <c r="NKM116" s="151"/>
      <c r="NKN116" s="151"/>
      <c r="NKO116" s="151"/>
      <c r="NKP116" s="151"/>
      <c r="NKQ116" s="151"/>
      <c r="NKR116" s="151"/>
      <c r="NKS116" s="151"/>
      <c r="NKT116" s="151"/>
      <c r="NKU116" s="151"/>
      <c r="NKV116" s="151"/>
      <c r="NKW116" s="151"/>
      <c r="NKX116" s="151"/>
      <c r="NKY116" s="151"/>
      <c r="NKZ116" s="151"/>
      <c r="NLA116" s="151"/>
      <c r="NLB116" s="151"/>
      <c r="NLC116" s="151"/>
      <c r="NLD116" s="151"/>
      <c r="NLE116" s="151"/>
      <c r="NLF116" s="151"/>
      <c r="NLG116" s="151"/>
      <c r="NLH116" s="151"/>
      <c r="NLI116" s="151"/>
      <c r="NLJ116" s="151"/>
      <c r="NLK116" s="151"/>
      <c r="NLL116" s="151"/>
      <c r="NLM116" s="151"/>
      <c r="NLN116" s="151"/>
      <c r="NLO116" s="151"/>
      <c r="NLP116" s="151"/>
      <c r="NLQ116" s="151"/>
      <c r="NLR116" s="151"/>
      <c r="NLS116" s="151"/>
      <c r="NLT116" s="151"/>
      <c r="NLU116" s="151"/>
      <c r="NLV116" s="151"/>
      <c r="NLW116" s="151"/>
      <c r="NLX116" s="151"/>
      <c r="NLY116" s="151"/>
      <c r="NLZ116" s="151"/>
      <c r="NMA116" s="151"/>
      <c r="NMB116" s="151"/>
      <c r="NMC116" s="151"/>
      <c r="NMD116" s="151"/>
      <c r="NME116" s="151"/>
      <c r="NMF116" s="151"/>
      <c r="NMG116" s="151"/>
      <c r="NMH116" s="151"/>
      <c r="NMI116" s="151"/>
      <c r="NMJ116" s="151"/>
      <c r="NMK116" s="151"/>
      <c r="NML116" s="151"/>
      <c r="NMM116" s="151"/>
      <c r="NMN116" s="151"/>
      <c r="NMO116" s="151"/>
      <c r="NMP116" s="151"/>
      <c r="NMQ116" s="151"/>
      <c r="NMR116" s="151"/>
      <c r="NMS116" s="151"/>
      <c r="NMT116" s="151"/>
      <c r="NMU116" s="151"/>
      <c r="NMV116" s="151"/>
      <c r="NMW116" s="151"/>
      <c r="NMX116" s="151"/>
      <c r="NMY116" s="151"/>
      <c r="NMZ116" s="151"/>
      <c r="NNA116" s="151"/>
      <c r="NNB116" s="151"/>
      <c r="NNC116" s="151"/>
      <c r="NND116" s="151"/>
      <c r="NNE116" s="151"/>
      <c r="NNF116" s="151"/>
      <c r="NNG116" s="151"/>
      <c r="NNH116" s="151"/>
      <c r="NNI116" s="151"/>
      <c r="NNJ116" s="151"/>
      <c r="NNK116" s="151"/>
      <c r="NNL116" s="151"/>
      <c r="NNM116" s="151"/>
      <c r="NNN116" s="151"/>
      <c r="NNO116" s="151"/>
      <c r="NNP116" s="151"/>
      <c r="NNQ116" s="151"/>
      <c r="NNR116" s="151"/>
      <c r="NNS116" s="151"/>
      <c r="NNT116" s="151"/>
      <c r="NNU116" s="151"/>
      <c r="NNV116" s="151"/>
      <c r="NNW116" s="151"/>
      <c r="NNX116" s="151"/>
      <c r="NNY116" s="151"/>
      <c r="NNZ116" s="151"/>
      <c r="NOA116" s="151"/>
      <c r="NOB116" s="151"/>
      <c r="NOC116" s="151"/>
      <c r="NOD116" s="151"/>
      <c r="NOE116" s="151"/>
      <c r="NOF116" s="151"/>
      <c r="NOG116" s="151"/>
      <c r="NOH116" s="151"/>
      <c r="NOI116" s="151"/>
      <c r="NOJ116" s="151"/>
      <c r="NOK116" s="151"/>
      <c r="NOL116" s="151"/>
      <c r="NOM116" s="151"/>
      <c r="NON116" s="151"/>
      <c r="NOO116" s="151"/>
      <c r="NOP116" s="151"/>
      <c r="NOQ116" s="151"/>
      <c r="NOR116" s="151"/>
      <c r="NOS116" s="151"/>
      <c r="NOT116" s="151"/>
      <c r="NOU116" s="151"/>
      <c r="NOV116" s="151"/>
      <c r="NOW116" s="151"/>
      <c r="NOX116" s="151"/>
      <c r="NOY116" s="151"/>
      <c r="NOZ116" s="151"/>
      <c r="NPA116" s="151"/>
      <c r="NPB116" s="151"/>
      <c r="NPC116" s="151"/>
      <c r="NPD116" s="151"/>
      <c r="NPE116" s="151"/>
      <c r="NPF116" s="151"/>
      <c r="NPG116" s="151"/>
      <c r="NPH116" s="151"/>
      <c r="NPI116" s="151"/>
      <c r="NPJ116" s="151"/>
      <c r="NPK116" s="151"/>
      <c r="NPL116" s="151"/>
      <c r="NPM116" s="151"/>
      <c r="NPN116" s="151"/>
      <c r="NPO116" s="151"/>
      <c r="NPP116" s="151"/>
      <c r="NPQ116" s="151"/>
      <c r="NPR116" s="151"/>
      <c r="NPS116" s="151"/>
      <c r="NPT116" s="151"/>
      <c r="NPU116" s="151"/>
      <c r="NPV116" s="151"/>
      <c r="NPW116" s="151"/>
      <c r="NPX116" s="151"/>
      <c r="NPY116" s="151"/>
      <c r="NPZ116" s="151"/>
      <c r="NQA116" s="151"/>
      <c r="NQB116" s="151"/>
      <c r="NQC116" s="151"/>
      <c r="NQD116" s="151"/>
      <c r="NQE116" s="151"/>
      <c r="NQF116" s="151"/>
      <c r="NQG116" s="151"/>
      <c r="NQH116" s="151"/>
      <c r="NQI116" s="151"/>
      <c r="NQJ116" s="151"/>
      <c r="NQK116" s="151"/>
      <c r="NQL116" s="151"/>
      <c r="NQM116" s="151"/>
      <c r="NQN116" s="151"/>
      <c r="NQO116" s="151"/>
      <c r="NQP116" s="151"/>
      <c r="NQQ116" s="151"/>
      <c r="NQR116" s="151"/>
      <c r="NQS116" s="151"/>
      <c r="NQT116" s="151"/>
      <c r="NQU116" s="151"/>
      <c r="NQV116" s="151"/>
      <c r="NQW116" s="151"/>
      <c r="NQX116" s="151"/>
      <c r="NQY116" s="151"/>
      <c r="NQZ116" s="151"/>
      <c r="NRA116" s="151"/>
      <c r="NRB116" s="151"/>
      <c r="NRC116" s="151"/>
      <c r="NRD116" s="151"/>
      <c r="NRE116" s="151"/>
      <c r="NRF116" s="151"/>
      <c r="NRG116" s="151"/>
      <c r="NRH116" s="151"/>
      <c r="NRI116" s="151"/>
      <c r="NRJ116" s="151"/>
      <c r="NRK116" s="151"/>
      <c r="NRL116" s="151"/>
      <c r="NRM116" s="151"/>
      <c r="NRN116" s="151"/>
      <c r="NRO116" s="151"/>
      <c r="NRP116" s="151"/>
      <c r="NRQ116" s="151"/>
      <c r="NRR116" s="151"/>
      <c r="NRS116" s="151"/>
      <c r="NRT116" s="151"/>
      <c r="NRU116" s="151"/>
      <c r="NRV116" s="151"/>
      <c r="NRW116" s="151"/>
      <c r="NRX116" s="151"/>
      <c r="NRY116" s="151"/>
      <c r="NRZ116" s="151"/>
      <c r="NSA116" s="151"/>
      <c r="NSB116" s="151"/>
      <c r="NSC116" s="151"/>
      <c r="NSD116" s="151"/>
      <c r="NSE116" s="151"/>
      <c r="NSF116" s="151"/>
      <c r="NSG116" s="151"/>
      <c r="NSH116" s="151"/>
      <c r="NSI116" s="151"/>
      <c r="NSJ116" s="151"/>
      <c r="NSK116" s="151"/>
      <c r="NSL116" s="151"/>
      <c r="NSM116" s="151"/>
      <c r="NSN116" s="151"/>
      <c r="NSO116" s="151"/>
      <c r="NSP116" s="151"/>
      <c r="NSQ116" s="151"/>
      <c r="NSR116" s="151"/>
      <c r="NSS116" s="151"/>
      <c r="NST116" s="151"/>
      <c r="NSU116" s="151"/>
      <c r="NSV116" s="151"/>
      <c r="NSW116" s="151"/>
      <c r="NSX116" s="151"/>
      <c r="NSY116" s="151"/>
      <c r="NSZ116" s="151"/>
      <c r="NTA116" s="151"/>
      <c r="NTB116" s="151"/>
      <c r="NTC116" s="151"/>
      <c r="NTD116" s="151"/>
      <c r="NTE116" s="151"/>
      <c r="NTF116" s="151"/>
      <c r="NTG116" s="151"/>
      <c r="NTH116" s="151"/>
      <c r="NTI116" s="151"/>
      <c r="NTJ116" s="151"/>
      <c r="NTK116" s="151"/>
      <c r="NTL116" s="151"/>
      <c r="NTM116" s="151"/>
      <c r="NTN116" s="151"/>
      <c r="NTO116" s="151"/>
      <c r="NTP116" s="151"/>
      <c r="NTQ116" s="151"/>
      <c r="NTR116" s="151"/>
      <c r="NTS116" s="151"/>
      <c r="NTT116" s="151"/>
      <c r="NTU116" s="151"/>
      <c r="NTV116" s="151"/>
      <c r="NTW116" s="151"/>
      <c r="NTX116" s="151"/>
      <c r="NTY116" s="151"/>
      <c r="NTZ116" s="151"/>
      <c r="NUA116" s="151"/>
      <c r="NUB116" s="151"/>
      <c r="NUC116" s="151"/>
      <c r="NUD116" s="151"/>
      <c r="NUE116" s="151"/>
      <c r="NUF116" s="151"/>
      <c r="NUG116" s="151"/>
      <c r="NUH116" s="151"/>
      <c r="NUI116" s="151"/>
      <c r="NUJ116" s="151"/>
      <c r="NUK116" s="151"/>
      <c r="NUL116" s="151"/>
      <c r="NUM116" s="151"/>
      <c r="NUN116" s="151"/>
      <c r="NUO116" s="151"/>
      <c r="NUP116" s="151"/>
      <c r="NUQ116" s="151"/>
      <c r="NUR116" s="151"/>
      <c r="NUS116" s="151"/>
      <c r="NUT116" s="151"/>
      <c r="NUU116" s="151"/>
      <c r="NUV116" s="151"/>
      <c r="NUW116" s="151"/>
      <c r="NUX116" s="151"/>
      <c r="NUY116" s="151"/>
      <c r="NUZ116" s="151"/>
      <c r="NVA116" s="151"/>
      <c r="NVB116" s="151"/>
      <c r="NVC116" s="151"/>
      <c r="NVD116" s="151"/>
      <c r="NVE116" s="151"/>
      <c r="NVF116" s="151"/>
      <c r="NVG116" s="151"/>
      <c r="NVH116" s="151"/>
      <c r="NVI116" s="151"/>
      <c r="NVJ116" s="151"/>
      <c r="NVK116" s="151"/>
      <c r="NVL116" s="151"/>
      <c r="NVM116" s="151"/>
      <c r="NVN116" s="151"/>
      <c r="NVO116" s="151"/>
      <c r="NVP116" s="151"/>
      <c r="NVQ116" s="151"/>
      <c r="NVR116" s="151"/>
      <c r="NVS116" s="151"/>
      <c r="NVT116" s="151"/>
      <c r="NVU116" s="151"/>
      <c r="NVV116" s="151"/>
      <c r="NVW116" s="151"/>
      <c r="NVX116" s="151"/>
      <c r="NVY116" s="151"/>
      <c r="NVZ116" s="151"/>
      <c r="NWA116" s="151"/>
      <c r="NWB116" s="151"/>
      <c r="NWC116" s="151"/>
      <c r="NWD116" s="151"/>
      <c r="NWE116" s="151"/>
      <c r="NWF116" s="151"/>
      <c r="NWG116" s="151"/>
      <c r="NWH116" s="151"/>
      <c r="NWI116" s="151"/>
      <c r="NWJ116" s="151"/>
      <c r="NWK116" s="151"/>
      <c r="NWL116" s="151"/>
      <c r="NWM116" s="151"/>
      <c r="NWN116" s="151"/>
      <c r="NWO116" s="151"/>
      <c r="NWP116" s="151"/>
      <c r="NWQ116" s="151"/>
      <c r="NWR116" s="151"/>
      <c r="NWS116" s="151"/>
      <c r="NWT116" s="151"/>
      <c r="NWU116" s="151"/>
      <c r="NWV116" s="151"/>
      <c r="NWW116" s="151"/>
      <c r="NWX116" s="151"/>
      <c r="NWY116" s="151"/>
      <c r="NWZ116" s="151"/>
      <c r="NXA116" s="151"/>
      <c r="NXB116" s="151"/>
      <c r="NXC116" s="151"/>
      <c r="NXD116" s="151"/>
      <c r="NXE116" s="151"/>
      <c r="NXF116" s="151"/>
      <c r="NXG116" s="151"/>
      <c r="NXH116" s="151"/>
      <c r="NXI116" s="151"/>
      <c r="NXJ116" s="151"/>
      <c r="NXK116" s="151"/>
      <c r="NXL116" s="151"/>
      <c r="NXM116" s="151"/>
      <c r="NXN116" s="151"/>
      <c r="NXO116" s="151"/>
      <c r="NXP116" s="151"/>
      <c r="NXQ116" s="151"/>
      <c r="NXR116" s="151"/>
      <c r="NXS116" s="151"/>
      <c r="NXT116" s="151"/>
      <c r="NXU116" s="151"/>
      <c r="NXV116" s="151"/>
      <c r="NXW116" s="151"/>
      <c r="NXX116" s="151"/>
      <c r="NXY116" s="151"/>
      <c r="NXZ116" s="151"/>
      <c r="NYA116" s="151"/>
      <c r="NYB116" s="151"/>
      <c r="NYC116" s="151"/>
      <c r="NYD116" s="151"/>
      <c r="NYE116" s="151"/>
      <c r="NYF116" s="151"/>
      <c r="NYG116" s="151"/>
      <c r="NYH116" s="151"/>
      <c r="NYI116" s="151"/>
      <c r="NYJ116" s="151"/>
      <c r="NYK116" s="151"/>
      <c r="NYL116" s="151"/>
      <c r="NYM116" s="151"/>
      <c r="NYN116" s="151"/>
      <c r="NYO116" s="151"/>
      <c r="NYP116" s="151"/>
      <c r="NYQ116" s="151"/>
      <c r="NYR116" s="151"/>
      <c r="NYS116" s="151"/>
      <c r="NYT116" s="151"/>
      <c r="NYU116" s="151"/>
      <c r="NYV116" s="151"/>
      <c r="NYW116" s="151"/>
      <c r="NYX116" s="151"/>
      <c r="NYY116" s="151"/>
      <c r="NYZ116" s="151"/>
      <c r="NZA116" s="151"/>
      <c r="NZB116" s="151"/>
      <c r="NZC116" s="151"/>
      <c r="NZD116" s="151"/>
      <c r="NZE116" s="151"/>
      <c r="NZF116" s="151"/>
      <c r="NZG116" s="151"/>
      <c r="NZH116" s="151"/>
      <c r="NZI116" s="151"/>
      <c r="NZJ116" s="151"/>
      <c r="NZK116" s="151"/>
      <c r="NZL116" s="151"/>
      <c r="NZM116" s="151"/>
      <c r="NZN116" s="151"/>
      <c r="NZO116" s="151"/>
      <c r="NZP116" s="151"/>
      <c r="NZQ116" s="151"/>
      <c r="NZR116" s="151"/>
      <c r="NZS116" s="151"/>
      <c r="NZT116" s="151"/>
      <c r="NZU116" s="151"/>
      <c r="NZV116" s="151"/>
      <c r="NZW116" s="151"/>
      <c r="NZX116" s="151"/>
      <c r="NZY116" s="151"/>
      <c r="NZZ116" s="151"/>
      <c r="OAA116" s="151"/>
      <c r="OAB116" s="151"/>
      <c r="OAC116" s="151"/>
      <c r="OAD116" s="151"/>
      <c r="OAE116" s="151"/>
      <c r="OAF116" s="151"/>
      <c r="OAG116" s="151"/>
      <c r="OAH116" s="151"/>
      <c r="OAI116" s="151"/>
      <c r="OAJ116" s="151"/>
      <c r="OAK116" s="151"/>
      <c r="OAL116" s="151"/>
      <c r="OAM116" s="151"/>
      <c r="OAN116" s="151"/>
      <c r="OAO116" s="151"/>
      <c r="OAP116" s="151"/>
      <c r="OAQ116" s="151"/>
      <c r="OAR116" s="151"/>
      <c r="OAS116" s="151"/>
      <c r="OAT116" s="151"/>
      <c r="OAU116" s="151"/>
      <c r="OAV116" s="151"/>
      <c r="OAW116" s="151"/>
      <c r="OAX116" s="151"/>
      <c r="OAY116" s="151"/>
      <c r="OAZ116" s="151"/>
      <c r="OBA116" s="151"/>
      <c r="OBB116" s="151"/>
      <c r="OBC116" s="151"/>
      <c r="OBD116" s="151"/>
      <c r="OBE116" s="151"/>
      <c r="OBF116" s="151"/>
      <c r="OBG116" s="151"/>
      <c r="OBH116" s="151"/>
      <c r="OBI116" s="151"/>
      <c r="OBJ116" s="151"/>
      <c r="OBK116" s="151"/>
      <c r="OBL116" s="151"/>
      <c r="OBM116" s="151"/>
      <c r="OBN116" s="151"/>
      <c r="OBO116" s="151"/>
      <c r="OBP116" s="151"/>
      <c r="OBQ116" s="151"/>
      <c r="OBR116" s="151"/>
      <c r="OBS116" s="151"/>
      <c r="OBT116" s="151"/>
      <c r="OBU116" s="151"/>
      <c r="OBV116" s="151"/>
      <c r="OBW116" s="151"/>
      <c r="OBX116" s="151"/>
      <c r="OBY116" s="151"/>
      <c r="OBZ116" s="151"/>
      <c r="OCA116" s="151"/>
      <c r="OCB116" s="151"/>
      <c r="OCC116" s="151"/>
      <c r="OCD116" s="151"/>
      <c r="OCE116" s="151"/>
      <c r="OCF116" s="151"/>
      <c r="OCG116" s="151"/>
      <c r="OCH116" s="151"/>
      <c r="OCI116" s="151"/>
      <c r="OCJ116" s="151"/>
      <c r="OCK116" s="151"/>
      <c r="OCL116" s="151"/>
      <c r="OCM116" s="151"/>
      <c r="OCN116" s="151"/>
      <c r="OCO116" s="151"/>
      <c r="OCP116" s="151"/>
      <c r="OCQ116" s="151"/>
      <c r="OCR116" s="151"/>
      <c r="OCS116" s="151"/>
      <c r="OCT116" s="151"/>
      <c r="OCU116" s="151"/>
      <c r="OCV116" s="151"/>
      <c r="OCW116" s="151"/>
      <c r="OCX116" s="151"/>
      <c r="OCY116" s="151"/>
      <c r="OCZ116" s="151"/>
      <c r="ODA116" s="151"/>
      <c r="ODB116" s="151"/>
      <c r="ODC116" s="151"/>
      <c r="ODD116" s="151"/>
      <c r="ODE116" s="151"/>
      <c r="ODF116" s="151"/>
      <c r="ODG116" s="151"/>
      <c r="ODH116" s="151"/>
      <c r="ODI116" s="151"/>
      <c r="ODJ116" s="151"/>
      <c r="ODK116" s="151"/>
      <c r="ODL116" s="151"/>
      <c r="ODM116" s="151"/>
      <c r="ODN116" s="151"/>
      <c r="ODO116" s="151"/>
      <c r="ODP116" s="151"/>
      <c r="ODQ116" s="151"/>
      <c r="ODR116" s="151"/>
      <c r="ODS116" s="151"/>
      <c r="ODT116" s="151"/>
      <c r="ODU116" s="151"/>
      <c r="ODV116" s="151"/>
      <c r="ODW116" s="151"/>
      <c r="ODX116" s="151"/>
      <c r="ODY116" s="151"/>
      <c r="ODZ116" s="151"/>
      <c r="OEA116" s="151"/>
      <c r="OEB116" s="151"/>
      <c r="OEC116" s="151"/>
      <c r="OED116" s="151"/>
      <c r="OEE116" s="151"/>
      <c r="OEF116" s="151"/>
      <c r="OEG116" s="151"/>
      <c r="OEH116" s="151"/>
      <c r="OEI116" s="151"/>
      <c r="OEJ116" s="151"/>
      <c r="OEK116" s="151"/>
      <c r="OEL116" s="151"/>
      <c r="OEM116" s="151"/>
      <c r="OEN116" s="151"/>
      <c r="OEO116" s="151"/>
      <c r="OEP116" s="151"/>
      <c r="OEQ116" s="151"/>
      <c r="OER116" s="151"/>
      <c r="OES116" s="151"/>
      <c r="OET116" s="151"/>
      <c r="OEU116" s="151"/>
      <c r="OEV116" s="151"/>
      <c r="OEW116" s="151"/>
      <c r="OEX116" s="151"/>
      <c r="OEY116" s="151"/>
      <c r="OEZ116" s="151"/>
      <c r="OFA116" s="151"/>
      <c r="OFB116" s="151"/>
      <c r="OFC116" s="151"/>
      <c r="OFD116" s="151"/>
      <c r="OFE116" s="151"/>
      <c r="OFF116" s="151"/>
      <c r="OFG116" s="151"/>
      <c r="OFH116" s="151"/>
      <c r="OFI116" s="151"/>
      <c r="OFJ116" s="151"/>
      <c r="OFK116" s="151"/>
      <c r="OFL116" s="151"/>
      <c r="OFM116" s="151"/>
      <c r="OFN116" s="151"/>
      <c r="OFO116" s="151"/>
      <c r="OFP116" s="151"/>
      <c r="OFQ116" s="151"/>
      <c r="OFR116" s="151"/>
      <c r="OFS116" s="151"/>
      <c r="OFT116" s="151"/>
      <c r="OFU116" s="151"/>
      <c r="OFV116" s="151"/>
      <c r="OFW116" s="151"/>
      <c r="OFX116" s="151"/>
      <c r="OFY116" s="151"/>
      <c r="OFZ116" s="151"/>
      <c r="OGA116" s="151"/>
      <c r="OGB116" s="151"/>
      <c r="OGC116" s="151"/>
      <c r="OGD116" s="151"/>
      <c r="OGE116" s="151"/>
      <c r="OGF116" s="151"/>
      <c r="OGG116" s="151"/>
      <c r="OGH116" s="151"/>
      <c r="OGI116" s="151"/>
      <c r="OGJ116" s="151"/>
      <c r="OGK116" s="151"/>
      <c r="OGL116" s="151"/>
      <c r="OGM116" s="151"/>
      <c r="OGN116" s="151"/>
      <c r="OGO116" s="151"/>
      <c r="OGP116" s="151"/>
      <c r="OGQ116" s="151"/>
      <c r="OGR116" s="151"/>
      <c r="OGS116" s="151"/>
      <c r="OGT116" s="151"/>
      <c r="OGU116" s="151"/>
      <c r="OGV116" s="151"/>
      <c r="OGW116" s="151"/>
      <c r="OGX116" s="151"/>
      <c r="OGY116" s="151"/>
      <c r="OGZ116" s="151"/>
      <c r="OHA116" s="151"/>
      <c r="OHB116" s="151"/>
      <c r="OHC116" s="151"/>
      <c r="OHD116" s="151"/>
      <c r="OHE116" s="151"/>
      <c r="OHF116" s="151"/>
      <c r="OHG116" s="151"/>
      <c r="OHH116" s="151"/>
      <c r="OHI116" s="151"/>
      <c r="OHJ116" s="151"/>
      <c r="OHK116" s="151"/>
      <c r="OHL116" s="151"/>
      <c r="OHM116" s="151"/>
      <c r="OHN116" s="151"/>
      <c r="OHO116" s="151"/>
      <c r="OHP116" s="151"/>
      <c r="OHQ116" s="151"/>
      <c r="OHR116" s="151"/>
      <c r="OHS116" s="151"/>
      <c r="OHT116" s="151"/>
      <c r="OHU116" s="151"/>
      <c r="OHV116" s="151"/>
      <c r="OHW116" s="151"/>
      <c r="OHX116" s="151"/>
      <c r="OHY116" s="151"/>
      <c r="OHZ116" s="151"/>
      <c r="OIA116" s="151"/>
      <c r="OIB116" s="151"/>
      <c r="OIC116" s="151"/>
      <c r="OID116" s="151"/>
      <c r="OIE116" s="151"/>
      <c r="OIF116" s="151"/>
      <c r="OIG116" s="151"/>
      <c r="OIH116" s="151"/>
      <c r="OII116" s="151"/>
      <c r="OIJ116" s="151"/>
      <c r="OIK116" s="151"/>
      <c r="OIL116" s="151"/>
      <c r="OIM116" s="151"/>
      <c r="OIN116" s="151"/>
      <c r="OIO116" s="151"/>
      <c r="OIP116" s="151"/>
      <c r="OIQ116" s="151"/>
      <c r="OIR116" s="151"/>
      <c r="OIS116" s="151"/>
      <c r="OIT116" s="151"/>
      <c r="OIU116" s="151"/>
      <c r="OIV116" s="151"/>
      <c r="OIW116" s="151"/>
      <c r="OIX116" s="151"/>
      <c r="OIY116" s="151"/>
      <c r="OIZ116" s="151"/>
      <c r="OJA116" s="151"/>
      <c r="OJB116" s="151"/>
      <c r="OJC116" s="151"/>
      <c r="OJD116" s="151"/>
      <c r="OJE116" s="151"/>
      <c r="OJF116" s="151"/>
      <c r="OJG116" s="151"/>
      <c r="OJH116" s="151"/>
      <c r="OJI116" s="151"/>
      <c r="OJJ116" s="151"/>
      <c r="OJK116" s="151"/>
      <c r="OJL116" s="151"/>
      <c r="OJM116" s="151"/>
      <c r="OJN116" s="151"/>
      <c r="OJO116" s="151"/>
      <c r="OJP116" s="151"/>
      <c r="OJQ116" s="151"/>
      <c r="OJR116" s="151"/>
      <c r="OJS116" s="151"/>
      <c r="OJT116" s="151"/>
      <c r="OJU116" s="151"/>
      <c r="OJV116" s="151"/>
      <c r="OJW116" s="151"/>
      <c r="OJX116" s="151"/>
      <c r="OJY116" s="151"/>
      <c r="OJZ116" s="151"/>
      <c r="OKA116" s="151"/>
      <c r="OKB116" s="151"/>
      <c r="OKC116" s="151"/>
      <c r="OKD116" s="151"/>
      <c r="OKE116" s="151"/>
      <c r="OKF116" s="151"/>
      <c r="OKG116" s="151"/>
      <c r="OKH116" s="151"/>
      <c r="OKI116" s="151"/>
      <c r="OKJ116" s="151"/>
      <c r="OKK116" s="151"/>
      <c r="OKL116" s="151"/>
      <c r="OKM116" s="151"/>
      <c r="OKN116" s="151"/>
      <c r="OKO116" s="151"/>
      <c r="OKP116" s="151"/>
      <c r="OKQ116" s="151"/>
      <c r="OKR116" s="151"/>
      <c r="OKS116" s="151"/>
      <c r="OKT116" s="151"/>
      <c r="OKU116" s="151"/>
      <c r="OKV116" s="151"/>
      <c r="OKW116" s="151"/>
      <c r="OKX116" s="151"/>
      <c r="OKY116" s="151"/>
      <c r="OKZ116" s="151"/>
      <c r="OLA116" s="151"/>
      <c r="OLB116" s="151"/>
      <c r="OLC116" s="151"/>
      <c r="OLD116" s="151"/>
      <c r="OLE116" s="151"/>
      <c r="OLF116" s="151"/>
      <c r="OLG116" s="151"/>
      <c r="OLH116" s="151"/>
      <c r="OLI116" s="151"/>
      <c r="OLJ116" s="151"/>
      <c r="OLK116" s="151"/>
      <c r="OLL116" s="151"/>
      <c r="OLM116" s="151"/>
      <c r="OLN116" s="151"/>
      <c r="OLO116" s="151"/>
      <c r="OLP116" s="151"/>
      <c r="OLQ116" s="151"/>
      <c r="OLR116" s="151"/>
      <c r="OLS116" s="151"/>
      <c r="OLT116" s="151"/>
      <c r="OLU116" s="151"/>
      <c r="OLV116" s="151"/>
      <c r="OLW116" s="151"/>
      <c r="OLX116" s="151"/>
      <c r="OLY116" s="151"/>
      <c r="OLZ116" s="151"/>
      <c r="OMA116" s="151"/>
      <c r="OMB116" s="151"/>
      <c r="OMC116" s="151"/>
      <c r="OMD116" s="151"/>
      <c r="OME116" s="151"/>
      <c r="OMF116" s="151"/>
      <c r="OMG116" s="151"/>
      <c r="OMH116" s="151"/>
      <c r="OMI116" s="151"/>
      <c r="OMJ116" s="151"/>
      <c r="OMK116" s="151"/>
      <c r="OML116" s="151"/>
      <c r="OMM116" s="151"/>
      <c r="OMN116" s="151"/>
      <c r="OMO116" s="151"/>
      <c r="OMP116" s="151"/>
      <c r="OMQ116" s="151"/>
      <c r="OMR116" s="151"/>
      <c r="OMS116" s="151"/>
      <c r="OMT116" s="151"/>
      <c r="OMU116" s="151"/>
      <c r="OMV116" s="151"/>
      <c r="OMW116" s="151"/>
      <c r="OMX116" s="151"/>
      <c r="OMY116" s="151"/>
      <c r="OMZ116" s="151"/>
      <c r="ONA116" s="151"/>
      <c r="ONB116" s="151"/>
      <c r="ONC116" s="151"/>
      <c r="OND116" s="151"/>
      <c r="ONE116" s="151"/>
      <c r="ONF116" s="151"/>
      <c r="ONG116" s="151"/>
      <c r="ONH116" s="151"/>
      <c r="ONI116" s="151"/>
      <c r="ONJ116" s="151"/>
      <c r="ONK116" s="151"/>
      <c r="ONL116" s="151"/>
      <c r="ONM116" s="151"/>
      <c r="ONN116" s="151"/>
      <c r="ONO116" s="151"/>
      <c r="ONP116" s="151"/>
      <c r="ONQ116" s="151"/>
      <c r="ONR116" s="151"/>
      <c r="ONS116" s="151"/>
      <c r="ONT116" s="151"/>
      <c r="ONU116" s="151"/>
      <c r="ONV116" s="151"/>
      <c r="ONW116" s="151"/>
      <c r="ONX116" s="151"/>
      <c r="ONY116" s="151"/>
      <c r="ONZ116" s="151"/>
      <c r="OOA116" s="151"/>
      <c r="OOB116" s="151"/>
      <c r="OOC116" s="151"/>
      <c r="OOD116" s="151"/>
      <c r="OOE116" s="151"/>
      <c r="OOF116" s="151"/>
      <c r="OOG116" s="151"/>
      <c r="OOH116" s="151"/>
      <c r="OOI116" s="151"/>
      <c r="OOJ116" s="151"/>
      <c r="OOK116" s="151"/>
      <c r="OOL116" s="151"/>
      <c r="OOM116" s="151"/>
      <c r="OON116" s="151"/>
      <c r="OOO116" s="151"/>
      <c r="OOP116" s="151"/>
      <c r="OOQ116" s="151"/>
      <c r="OOR116" s="151"/>
      <c r="OOS116" s="151"/>
      <c r="OOT116" s="151"/>
      <c r="OOU116" s="151"/>
      <c r="OOV116" s="151"/>
      <c r="OOW116" s="151"/>
      <c r="OOX116" s="151"/>
      <c r="OOY116" s="151"/>
      <c r="OOZ116" s="151"/>
      <c r="OPA116" s="151"/>
      <c r="OPB116" s="151"/>
      <c r="OPC116" s="151"/>
      <c r="OPD116" s="151"/>
      <c r="OPE116" s="151"/>
      <c r="OPF116" s="151"/>
      <c r="OPG116" s="151"/>
      <c r="OPH116" s="151"/>
      <c r="OPI116" s="151"/>
      <c r="OPJ116" s="151"/>
      <c r="OPK116" s="151"/>
      <c r="OPL116" s="151"/>
      <c r="OPM116" s="151"/>
      <c r="OPN116" s="151"/>
      <c r="OPO116" s="151"/>
      <c r="OPP116" s="151"/>
      <c r="OPQ116" s="151"/>
      <c r="OPR116" s="151"/>
      <c r="OPS116" s="151"/>
      <c r="OPT116" s="151"/>
      <c r="OPU116" s="151"/>
      <c r="OPV116" s="151"/>
      <c r="OPW116" s="151"/>
      <c r="OPX116" s="151"/>
      <c r="OPY116" s="151"/>
      <c r="OPZ116" s="151"/>
      <c r="OQA116" s="151"/>
      <c r="OQB116" s="151"/>
      <c r="OQC116" s="151"/>
      <c r="OQD116" s="151"/>
      <c r="OQE116" s="151"/>
      <c r="OQF116" s="151"/>
      <c r="OQG116" s="151"/>
      <c r="OQH116" s="151"/>
      <c r="OQI116" s="151"/>
      <c r="OQJ116" s="151"/>
      <c r="OQK116" s="151"/>
      <c r="OQL116" s="151"/>
      <c r="OQM116" s="151"/>
      <c r="OQN116" s="151"/>
      <c r="OQO116" s="151"/>
      <c r="OQP116" s="151"/>
      <c r="OQQ116" s="151"/>
      <c r="OQR116" s="151"/>
      <c r="OQS116" s="151"/>
      <c r="OQT116" s="151"/>
      <c r="OQU116" s="151"/>
      <c r="OQV116" s="151"/>
      <c r="OQW116" s="151"/>
      <c r="OQX116" s="151"/>
      <c r="OQY116" s="151"/>
      <c r="OQZ116" s="151"/>
      <c r="ORA116" s="151"/>
      <c r="ORB116" s="151"/>
      <c r="ORC116" s="151"/>
      <c r="ORD116" s="151"/>
      <c r="ORE116" s="151"/>
      <c r="ORF116" s="151"/>
      <c r="ORG116" s="151"/>
      <c r="ORH116" s="151"/>
      <c r="ORI116" s="151"/>
      <c r="ORJ116" s="151"/>
      <c r="ORK116" s="151"/>
      <c r="ORL116" s="151"/>
      <c r="ORM116" s="151"/>
      <c r="ORN116" s="151"/>
      <c r="ORO116" s="151"/>
      <c r="ORP116" s="151"/>
      <c r="ORQ116" s="151"/>
      <c r="ORR116" s="151"/>
      <c r="ORS116" s="151"/>
      <c r="ORT116" s="151"/>
      <c r="ORU116" s="151"/>
      <c r="ORV116" s="151"/>
      <c r="ORW116" s="151"/>
      <c r="ORX116" s="151"/>
      <c r="ORY116" s="151"/>
      <c r="ORZ116" s="151"/>
      <c r="OSA116" s="151"/>
      <c r="OSB116" s="151"/>
      <c r="OSC116" s="151"/>
      <c r="OSD116" s="151"/>
      <c r="OSE116" s="151"/>
      <c r="OSF116" s="151"/>
      <c r="OSG116" s="151"/>
      <c r="OSH116" s="151"/>
      <c r="OSI116" s="151"/>
      <c r="OSJ116" s="151"/>
      <c r="OSK116" s="151"/>
      <c r="OSL116" s="151"/>
      <c r="OSM116" s="151"/>
      <c r="OSN116" s="151"/>
      <c r="OSO116" s="151"/>
      <c r="OSP116" s="151"/>
      <c r="OSQ116" s="151"/>
      <c r="OSR116" s="151"/>
      <c r="OSS116" s="151"/>
      <c r="OST116" s="151"/>
      <c r="OSU116" s="151"/>
      <c r="OSV116" s="151"/>
      <c r="OSW116" s="151"/>
      <c r="OSX116" s="151"/>
      <c r="OSY116" s="151"/>
      <c r="OSZ116" s="151"/>
      <c r="OTA116" s="151"/>
      <c r="OTB116" s="151"/>
      <c r="OTC116" s="151"/>
      <c r="OTD116" s="151"/>
      <c r="OTE116" s="151"/>
      <c r="OTF116" s="151"/>
      <c r="OTG116" s="151"/>
      <c r="OTH116" s="151"/>
      <c r="OTI116" s="151"/>
      <c r="OTJ116" s="151"/>
      <c r="OTK116" s="151"/>
      <c r="OTL116" s="151"/>
      <c r="OTM116" s="151"/>
      <c r="OTN116" s="151"/>
      <c r="OTO116" s="151"/>
      <c r="OTP116" s="151"/>
      <c r="OTQ116" s="151"/>
      <c r="OTR116" s="151"/>
      <c r="OTS116" s="151"/>
      <c r="OTT116" s="151"/>
      <c r="OTU116" s="151"/>
      <c r="OTV116" s="151"/>
      <c r="OTW116" s="151"/>
      <c r="OTX116" s="151"/>
      <c r="OTY116" s="151"/>
      <c r="OTZ116" s="151"/>
      <c r="OUA116" s="151"/>
      <c r="OUB116" s="151"/>
      <c r="OUC116" s="151"/>
      <c r="OUD116" s="151"/>
      <c r="OUE116" s="151"/>
      <c r="OUF116" s="151"/>
      <c r="OUG116" s="151"/>
      <c r="OUH116" s="151"/>
      <c r="OUI116" s="151"/>
      <c r="OUJ116" s="151"/>
      <c r="OUK116" s="151"/>
      <c r="OUL116" s="151"/>
      <c r="OUM116" s="151"/>
      <c r="OUN116" s="151"/>
      <c r="OUO116" s="151"/>
      <c r="OUP116" s="151"/>
      <c r="OUQ116" s="151"/>
      <c r="OUR116" s="151"/>
      <c r="OUS116" s="151"/>
      <c r="OUT116" s="151"/>
      <c r="OUU116" s="151"/>
      <c r="OUV116" s="151"/>
      <c r="OUW116" s="151"/>
      <c r="OUX116" s="151"/>
      <c r="OUY116" s="151"/>
      <c r="OUZ116" s="151"/>
      <c r="OVA116" s="151"/>
      <c r="OVB116" s="151"/>
      <c r="OVC116" s="151"/>
      <c r="OVD116" s="151"/>
      <c r="OVE116" s="151"/>
      <c r="OVF116" s="151"/>
      <c r="OVG116" s="151"/>
      <c r="OVH116" s="151"/>
      <c r="OVI116" s="151"/>
      <c r="OVJ116" s="151"/>
      <c r="OVK116" s="151"/>
      <c r="OVL116" s="151"/>
      <c r="OVM116" s="151"/>
      <c r="OVN116" s="151"/>
      <c r="OVO116" s="151"/>
      <c r="OVP116" s="151"/>
      <c r="OVQ116" s="151"/>
      <c r="OVR116" s="151"/>
      <c r="OVS116" s="151"/>
      <c r="OVT116" s="151"/>
      <c r="OVU116" s="151"/>
      <c r="OVV116" s="151"/>
      <c r="OVW116" s="151"/>
      <c r="OVX116" s="151"/>
      <c r="OVY116" s="151"/>
      <c r="OVZ116" s="151"/>
      <c r="OWA116" s="151"/>
      <c r="OWB116" s="151"/>
      <c r="OWC116" s="151"/>
      <c r="OWD116" s="151"/>
      <c r="OWE116" s="151"/>
      <c r="OWF116" s="151"/>
      <c r="OWG116" s="151"/>
      <c r="OWH116" s="151"/>
      <c r="OWI116" s="151"/>
      <c r="OWJ116" s="151"/>
      <c r="OWK116" s="151"/>
      <c r="OWL116" s="151"/>
      <c r="OWM116" s="151"/>
      <c r="OWN116" s="151"/>
      <c r="OWO116" s="151"/>
      <c r="OWP116" s="151"/>
      <c r="OWQ116" s="151"/>
      <c r="OWR116" s="151"/>
      <c r="OWS116" s="151"/>
      <c r="OWT116" s="151"/>
      <c r="OWU116" s="151"/>
      <c r="OWV116" s="151"/>
      <c r="OWW116" s="151"/>
      <c r="OWX116" s="151"/>
      <c r="OWY116" s="151"/>
      <c r="OWZ116" s="151"/>
      <c r="OXA116" s="151"/>
      <c r="OXB116" s="151"/>
      <c r="OXC116" s="151"/>
      <c r="OXD116" s="151"/>
      <c r="OXE116" s="151"/>
      <c r="OXF116" s="151"/>
      <c r="OXG116" s="151"/>
      <c r="OXH116" s="151"/>
      <c r="OXI116" s="151"/>
      <c r="OXJ116" s="151"/>
      <c r="OXK116" s="151"/>
      <c r="OXL116" s="151"/>
      <c r="OXM116" s="151"/>
      <c r="OXN116" s="151"/>
      <c r="OXO116" s="151"/>
      <c r="OXP116" s="151"/>
      <c r="OXQ116" s="151"/>
      <c r="OXR116" s="151"/>
      <c r="OXS116" s="151"/>
      <c r="OXT116" s="151"/>
      <c r="OXU116" s="151"/>
      <c r="OXV116" s="151"/>
      <c r="OXW116" s="151"/>
      <c r="OXX116" s="151"/>
      <c r="OXY116" s="151"/>
      <c r="OXZ116" s="151"/>
      <c r="OYA116" s="151"/>
      <c r="OYB116" s="151"/>
      <c r="OYC116" s="151"/>
      <c r="OYD116" s="151"/>
      <c r="OYE116" s="151"/>
      <c r="OYF116" s="151"/>
      <c r="OYG116" s="151"/>
      <c r="OYH116" s="151"/>
      <c r="OYI116" s="151"/>
      <c r="OYJ116" s="151"/>
      <c r="OYK116" s="151"/>
      <c r="OYL116" s="151"/>
      <c r="OYM116" s="151"/>
      <c r="OYN116" s="151"/>
      <c r="OYO116" s="151"/>
      <c r="OYP116" s="151"/>
      <c r="OYQ116" s="151"/>
      <c r="OYR116" s="151"/>
      <c r="OYS116" s="151"/>
      <c r="OYT116" s="151"/>
      <c r="OYU116" s="151"/>
      <c r="OYV116" s="151"/>
      <c r="OYW116" s="151"/>
      <c r="OYX116" s="151"/>
      <c r="OYY116" s="151"/>
      <c r="OYZ116" s="151"/>
      <c r="OZA116" s="151"/>
      <c r="OZB116" s="151"/>
      <c r="OZC116" s="151"/>
      <c r="OZD116" s="151"/>
      <c r="OZE116" s="151"/>
      <c r="OZF116" s="151"/>
      <c r="OZG116" s="151"/>
      <c r="OZH116" s="151"/>
      <c r="OZI116" s="151"/>
      <c r="OZJ116" s="151"/>
      <c r="OZK116" s="151"/>
      <c r="OZL116" s="151"/>
      <c r="OZM116" s="151"/>
      <c r="OZN116" s="151"/>
      <c r="OZO116" s="151"/>
      <c r="OZP116" s="151"/>
      <c r="OZQ116" s="151"/>
      <c r="OZR116" s="151"/>
      <c r="OZS116" s="151"/>
      <c r="OZT116" s="151"/>
      <c r="OZU116" s="151"/>
      <c r="OZV116" s="151"/>
      <c r="OZW116" s="151"/>
      <c r="OZX116" s="151"/>
      <c r="OZY116" s="151"/>
      <c r="OZZ116" s="151"/>
      <c r="PAA116" s="151"/>
      <c r="PAB116" s="151"/>
      <c r="PAC116" s="151"/>
      <c r="PAD116" s="151"/>
      <c r="PAE116" s="151"/>
      <c r="PAF116" s="151"/>
      <c r="PAG116" s="151"/>
      <c r="PAH116" s="151"/>
      <c r="PAI116" s="151"/>
      <c r="PAJ116" s="151"/>
      <c r="PAK116" s="151"/>
      <c r="PAL116" s="151"/>
      <c r="PAM116" s="151"/>
      <c r="PAN116" s="151"/>
      <c r="PAO116" s="151"/>
      <c r="PAP116" s="151"/>
      <c r="PAQ116" s="151"/>
      <c r="PAR116" s="151"/>
      <c r="PAS116" s="151"/>
      <c r="PAT116" s="151"/>
      <c r="PAU116" s="151"/>
      <c r="PAV116" s="151"/>
      <c r="PAW116" s="151"/>
      <c r="PAX116" s="151"/>
      <c r="PAY116" s="151"/>
      <c r="PAZ116" s="151"/>
      <c r="PBA116" s="151"/>
      <c r="PBB116" s="151"/>
      <c r="PBC116" s="151"/>
      <c r="PBD116" s="151"/>
      <c r="PBE116" s="151"/>
      <c r="PBF116" s="151"/>
      <c r="PBG116" s="151"/>
      <c r="PBH116" s="151"/>
      <c r="PBI116" s="151"/>
      <c r="PBJ116" s="151"/>
      <c r="PBK116" s="151"/>
      <c r="PBL116" s="151"/>
      <c r="PBM116" s="151"/>
      <c r="PBN116" s="151"/>
      <c r="PBO116" s="151"/>
      <c r="PBP116" s="151"/>
      <c r="PBQ116" s="151"/>
      <c r="PBR116" s="151"/>
      <c r="PBS116" s="151"/>
      <c r="PBT116" s="151"/>
      <c r="PBU116" s="151"/>
      <c r="PBV116" s="151"/>
      <c r="PBW116" s="151"/>
      <c r="PBX116" s="151"/>
      <c r="PBY116" s="151"/>
      <c r="PBZ116" s="151"/>
      <c r="PCA116" s="151"/>
      <c r="PCB116" s="151"/>
      <c r="PCC116" s="151"/>
      <c r="PCD116" s="151"/>
      <c r="PCE116" s="151"/>
      <c r="PCF116" s="151"/>
      <c r="PCG116" s="151"/>
      <c r="PCH116" s="151"/>
      <c r="PCI116" s="151"/>
      <c r="PCJ116" s="151"/>
      <c r="PCK116" s="151"/>
      <c r="PCL116" s="151"/>
      <c r="PCM116" s="151"/>
      <c r="PCN116" s="151"/>
      <c r="PCO116" s="151"/>
      <c r="PCP116" s="151"/>
      <c r="PCQ116" s="151"/>
      <c r="PCR116" s="151"/>
      <c r="PCS116" s="151"/>
      <c r="PCT116" s="151"/>
      <c r="PCU116" s="151"/>
      <c r="PCV116" s="151"/>
      <c r="PCW116" s="151"/>
      <c r="PCX116" s="151"/>
      <c r="PCY116" s="151"/>
      <c r="PCZ116" s="151"/>
      <c r="PDA116" s="151"/>
      <c r="PDB116" s="151"/>
      <c r="PDC116" s="151"/>
      <c r="PDD116" s="151"/>
      <c r="PDE116" s="151"/>
      <c r="PDF116" s="151"/>
      <c r="PDG116" s="151"/>
      <c r="PDH116" s="151"/>
      <c r="PDI116" s="151"/>
      <c r="PDJ116" s="151"/>
      <c r="PDK116" s="151"/>
      <c r="PDL116" s="151"/>
      <c r="PDM116" s="151"/>
      <c r="PDN116" s="151"/>
      <c r="PDO116" s="151"/>
      <c r="PDP116" s="151"/>
      <c r="PDQ116" s="151"/>
      <c r="PDR116" s="151"/>
      <c r="PDS116" s="151"/>
      <c r="PDT116" s="151"/>
      <c r="PDU116" s="151"/>
      <c r="PDV116" s="151"/>
      <c r="PDW116" s="151"/>
      <c r="PDX116" s="151"/>
      <c r="PDY116" s="151"/>
      <c r="PDZ116" s="151"/>
      <c r="PEA116" s="151"/>
      <c r="PEB116" s="151"/>
      <c r="PEC116" s="151"/>
      <c r="PED116" s="151"/>
      <c r="PEE116" s="151"/>
      <c r="PEF116" s="151"/>
      <c r="PEG116" s="151"/>
      <c r="PEH116" s="151"/>
      <c r="PEI116" s="151"/>
      <c r="PEJ116" s="151"/>
      <c r="PEK116" s="151"/>
      <c r="PEL116" s="151"/>
      <c r="PEM116" s="151"/>
      <c r="PEN116" s="151"/>
      <c r="PEO116" s="151"/>
      <c r="PEP116" s="151"/>
      <c r="PEQ116" s="151"/>
      <c r="PER116" s="151"/>
      <c r="PES116" s="151"/>
      <c r="PET116" s="151"/>
      <c r="PEU116" s="151"/>
      <c r="PEV116" s="151"/>
      <c r="PEW116" s="151"/>
      <c r="PEX116" s="151"/>
      <c r="PEY116" s="151"/>
      <c r="PEZ116" s="151"/>
      <c r="PFA116" s="151"/>
      <c r="PFB116" s="151"/>
      <c r="PFC116" s="151"/>
      <c r="PFD116" s="151"/>
      <c r="PFE116" s="151"/>
      <c r="PFF116" s="151"/>
      <c r="PFG116" s="151"/>
      <c r="PFH116" s="151"/>
      <c r="PFI116" s="151"/>
      <c r="PFJ116" s="151"/>
      <c r="PFK116" s="151"/>
      <c r="PFL116" s="151"/>
      <c r="PFM116" s="151"/>
      <c r="PFN116" s="151"/>
      <c r="PFO116" s="151"/>
      <c r="PFP116" s="151"/>
      <c r="PFQ116" s="151"/>
      <c r="PFR116" s="151"/>
      <c r="PFS116" s="151"/>
      <c r="PFT116" s="151"/>
      <c r="PFU116" s="151"/>
      <c r="PFV116" s="151"/>
      <c r="PFW116" s="151"/>
      <c r="PFX116" s="151"/>
      <c r="PFY116" s="151"/>
      <c r="PFZ116" s="151"/>
      <c r="PGA116" s="151"/>
      <c r="PGB116" s="151"/>
      <c r="PGC116" s="151"/>
      <c r="PGD116" s="151"/>
      <c r="PGE116" s="151"/>
      <c r="PGF116" s="151"/>
      <c r="PGG116" s="151"/>
      <c r="PGH116" s="151"/>
      <c r="PGI116" s="151"/>
      <c r="PGJ116" s="151"/>
      <c r="PGK116" s="151"/>
      <c r="PGL116" s="151"/>
      <c r="PGM116" s="151"/>
      <c r="PGN116" s="151"/>
      <c r="PGO116" s="151"/>
      <c r="PGP116" s="151"/>
      <c r="PGQ116" s="151"/>
      <c r="PGR116" s="151"/>
      <c r="PGS116" s="151"/>
      <c r="PGT116" s="151"/>
      <c r="PGU116" s="151"/>
      <c r="PGV116" s="151"/>
      <c r="PGW116" s="151"/>
      <c r="PGX116" s="151"/>
      <c r="PGY116" s="151"/>
      <c r="PGZ116" s="151"/>
      <c r="PHA116" s="151"/>
      <c r="PHB116" s="151"/>
      <c r="PHC116" s="151"/>
      <c r="PHD116" s="151"/>
      <c r="PHE116" s="151"/>
      <c r="PHF116" s="151"/>
      <c r="PHG116" s="151"/>
      <c r="PHH116" s="151"/>
      <c r="PHI116" s="151"/>
      <c r="PHJ116" s="151"/>
      <c r="PHK116" s="151"/>
      <c r="PHL116" s="151"/>
      <c r="PHM116" s="151"/>
      <c r="PHN116" s="151"/>
      <c r="PHO116" s="151"/>
      <c r="PHP116" s="151"/>
      <c r="PHQ116" s="151"/>
      <c r="PHR116" s="151"/>
      <c r="PHS116" s="151"/>
      <c r="PHT116" s="151"/>
      <c r="PHU116" s="151"/>
      <c r="PHV116" s="151"/>
      <c r="PHW116" s="151"/>
      <c r="PHX116" s="151"/>
      <c r="PHY116" s="151"/>
      <c r="PHZ116" s="151"/>
      <c r="PIA116" s="151"/>
      <c r="PIB116" s="151"/>
      <c r="PIC116" s="151"/>
      <c r="PID116" s="151"/>
      <c r="PIE116" s="151"/>
      <c r="PIF116" s="151"/>
      <c r="PIG116" s="151"/>
      <c r="PIH116" s="151"/>
      <c r="PII116" s="151"/>
      <c r="PIJ116" s="151"/>
      <c r="PIK116" s="151"/>
      <c r="PIL116" s="151"/>
      <c r="PIM116" s="151"/>
      <c r="PIN116" s="151"/>
      <c r="PIO116" s="151"/>
      <c r="PIP116" s="151"/>
      <c r="PIQ116" s="151"/>
      <c r="PIR116" s="151"/>
      <c r="PIS116" s="151"/>
      <c r="PIT116" s="151"/>
      <c r="PIU116" s="151"/>
      <c r="PIV116" s="151"/>
      <c r="PIW116" s="151"/>
      <c r="PIX116" s="151"/>
      <c r="PIY116" s="151"/>
      <c r="PIZ116" s="151"/>
      <c r="PJA116" s="151"/>
      <c r="PJB116" s="151"/>
      <c r="PJC116" s="151"/>
      <c r="PJD116" s="151"/>
      <c r="PJE116" s="151"/>
      <c r="PJF116" s="151"/>
      <c r="PJG116" s="151"/>
      <c r="PJH116" s="151"/>
      <c r="PJI116" s="151"/>
      <c r="PJJ116" s="151"/>
      <c r="PJK116" s="151"/>
      <c r="PJL116" s="151"/>
      <c r="PJM116" s="151"/>
      <c r="PJN116" s="151"/>
      <c r="PJO116" s="151"/>
      <c r="PJP116" s="151"/>
      <c r="PJQ116" s="151"/>
      <c r="PJR116" s="151"/>
      <c r="PJS116" s="151"/>
      <c r="PJT116" s="151"/>
      <c r="PJU116" s="151"/>
      <c r="PJV116" s="151"/>
      <c r="PJW116" s="151"/>
      <c r="PJX116" s="151"/>
      <c r="PJY116" s="151"/>
      <c r="PJZ116" s="151"/>
      <c r="PKA116" s="151"/>
      <c r="PKB116" s="151"/>
      <c r="PKC116" s="151"/>
      <c r="PKD116" s="151"/>
      <c r="PKE116" s="151"/>
      <c r="PKF116" s="151"/>
      <c r="PKG116" s="151"/>
      <c r="PKH116" s="151"/>
      <c r="PKI116" s="151"/>
      <c r="PKJ116" s="151"/>
      <c r="PKK116" s="151"/>
      <c r="PKL116" s="151"/>
      <c r="PKM116" s="151"/>
      <c r="PKN116" s="151"/>
      <c r="PKO116" s="151"/>
      <c r="PKP116" s="151"/>
      <c r="PKQ116" s="151"/>
      <c r="PKR116" s="151"/>
      <c r="PKS116" s="151"/>
      <c r="PKT116" s="151"/>
      <c r="PKU116" s="151"/>
      <c r="PKV116" s="151"/>
      <c r="PKW116" s="151"/>
      <c r="PKX116" s="151"/>
      <c r="PKY116" s="151"/>
      <c r="PKZ116" s="151"/>
      <c r="PLA116" s="151"/>
      <c r="PLB116" s="151"/>
      <c r="PLC116" s="151"/>
      <c r="PLD116" s="151"/>
      <c r="PLE116" s="151"/>
      <c r="PLF116" s="151"/>
      <c r="PLG116" s="151"/>
      <c r="PLH116" s="151"/>
      <c r="PLI116" s="151"/>
      <c r="PLJ116" s="151"/>
      <c r="PLK116" s="151"/>
      <c r="PLL116" s="151"/>
      <c r="PLM116" s="151"/>
      <c r="PLN116" s="151"/>
      <c r="PLO116" s="151"/>
      <c r="PLP116" s="151"/>
      <c r="PLQ116" s="151"/>
      <c r="PLR116" s="151"/>
      <c r="PLS116" s="151"/>
      <c r="PLT116" s="151"/>
      <c r="PLU116" s="151"/>
      <c r="PLV116" s="151"/>
      <c r="PLW116" s="151"/>
      <c r="PLX116" s="151"/>
      <c r="PLY116" s="151"/>
      <c r="PLZ116" s="151"/>
      <c r="PMA116" s="151"/>
      <c r="PMB116" s="151"/>
      <c r="PMC116" s="151"/>
      <c r="PMD116" s="151"/>
      <c r="PME116" s="151"/>
      <c r="PMF116" s="151"/>
      <c r="PMG116" s="151"/>
      <c r="PMH116" s="151"/>
      <c r="PMI116" s="151"/>
      <c r="PMJ116" s="151"/>
      <c r="PMK116" s="151"/>
      <c r="PML116" s="151"/>
      <c r="PMM116" s="151"/>
      <c r="PMN116" s="151"/>
      <c r="PMO116" s="151"/>
      <c r="PMP116" s="151"/>
      <c r="PMQ116" s="151"/>
      <c r="PMR116" s="151"/>
      <c r="PMS116" s="151"/>
      <c r="PMT116" s="151"/>
      <c r="PMU116" s="151"/>
      <c r="PMV116" s="151"/>
      <c r="PMW116" s="151"/>
      <c r="PMX116" s="151"/>
      <c r="PMY116" s="151"/>
      <c r="PMZ116" s="151"/>
      <c r="PNA116" s="151"/>
      <c r="PNB116" s="151"/>
      <c r="PNC116" s="151"/>
      <c r="PND116" s="151"/>
      <c r="PNE116" s="151"/>
      <c r="PNF116" s="151"/>
      <c r="PNG116" s="151"/>
      <c r="PNH116" s="151"/>
      <c r="PNI116" s="151"/>
      <c r="PNJ116" s="151"/>
      <c r="PNK116" s="151"/>
      <c r="PNL116" s="151"/>
      <c r="PNM116" s="151"/>
      <c r="PNN116" s="151"/>
      <c r="PNO116" s="151"/>
      <c r="PNP116" s="151"/>
      <c r="PNQ116" s="151"/>
      <c r="PNR116" s="151"/>
      <c r="PNS116" s="151"/>
      <c r="PNT116" s="151"/>
      <c r="PNU116" s="151"/>
      <c r="PNV116" s="151"/>
      <c r="PNW116" s="151"/>
      <c r="PNX116" s="151"/>
      <c r="PNY116" s="151"/>
      <c r="PNZ116" s="151"/>
      <c r="POA116" s="151"/>
      <c r="POB116" s="151"/>
      <c r="POC116" s="151"/>
      <c r="POD116" s="151"/>
      <c r="POE116" s="151"/>
      <c r="POF116" s="151"/>
      <c r="POG116" s="151"/>
      <c r="POH116" s="151"/>
      <c r="POI116" s="151"/>
      <c r="POJ116" s="151"/>
      <c r="POK116" s="151"/>
      <c r="POL116" s="151"/>
      <c r="POM116" s="151"/>
      <c r="PON116" s="151"/>
      <c r="POO116" s="151"/>
      <c r="POP116" s="151"/>
      <c r="POQ116" s="151"/>
      <c r="POR116" s="151"/>
      <c r="POS116" s="151"/>
      <c r="POT116" s="151"/>
      <c r="POU116" s="151"/>
      <c r="POV116" s="151"/>
      <c r="POW116" s="151"/>
      <c r="POX116" s="151"/>
      <c r="POY116" s="151"/>
      <c r="POZ116" s="151"/>
      <c r="PPA116" s="151"/>
      <c r="PPB116" s="151"/>
      <c r="PPC116" s="151"/>
      <c r="PPD116" s="151"/>
      <c r="PPE116" s="151"/>
      <c r="PPF116" s="151"/>
      <c r="PPG116" s="151"/>
      <c r="PPH116" s="151"/>
      <c r="PPI116" s="151"/>
      <c r="PPJ116" s="151"/>
      <c r="PPK116" s="151"/>
      <c r="PPL116" s="151"/>
      <c r="PPM116" s="151"/>
      <c r="PPN116" s="151"/>
      <c r="PPO116" s="151"/>
      <c r="PPP116" s="151"/>
      <c r="PPQ116" s="151"/>
      <c r="PPR116" s="151"/>
      <c r="PPS116" s="151"/>
      <c r="PPT116" s="151"/>
      <c r="PPU116" s="151"/>
      <c r="PPV116" s="151"/>
      <c r="PPW116" s="151"/>
      <c r="PPX116" s="151"/>
      <c r="PPY116" s="151"/>
      <c r="PPZ116" s="151"/>
      <c r="PQA116" s="151"/>
      <c r="PQB116" s="151"/>
      <c r="PQC116" s="151"/>
      <c r="PQD116" s="151"/>
      <c r="PQE116" s="151"/>
      <c r="PQF116" s="151"/>
      <c r="PQG116" s="151"/>
      <c r="PQH116" s="151"/>
      <c r="PQI116" s="151"/>
      <c r="PQJ116" s="151"/>
      <c r="PQK116" s="151"/>
      <c r="PQL116" s="151"/>
      <c r="PQM116" s="151"/>
      <c r="PQN116" s="151"/>
      <c r="PQO116" s="151"/>
      <c r="PQP116" s="151"/>
      <c r="PQQ116" s="151"/>
      <c r="PQR116" s="151"/>
      <c r="PQS116" s="151"/>
      <c r="PQT116" s="151"/>
      <c r="PQU116" s="151"/>
      <c r="PQV116" s="151"/>
      <c r="PQW116" s="151"/>
      <c r="PQX116" s="151"/>
      <c r="PQY116" s="151"/>
      <c r="PQZ116" s="151"/>
      <c r="PRA116" s="151"/>
      <c r="PRB116" s="151"/>
      <c r="PRC116" s="151"/>
      <c r="PRD116" s="151"/>
      <c r="PRE116" s="151"/>
      <c r="PRF116" s="151"/>
      <c r="PRG116" s="151"/>
      <c r="PRH116" s="151"/>
      <c r="PRI116" s="151"/>
      <c r="PRJ116" s="151"/>
      <c r="PRK116" s="151"/>
      <c r="PRL116" s="151"/>
      <c r="PRM116" s="151"/>
      <c r="PRN116" s="151"/>
      <c r="PRO116" s="151"/>
      <c r="PRP116" s="151"/>
      <c r="PRQ116" s="151"/>
      <c r="PRR116" s="151"/>
      <c r="PRS116" s="151"/>
      <c r="PRT116" s="151"/>
      <c r="PRU116" s="151"/>
      <c r="PRV116" s="151"/>
      <c r="PRW116" s="151"/>
      <c r="PRX116" s="151"/>
      <c r="PRY116" s="151"/>
      <c r="PRZ116" s="151"/>
      <c r="PSA116" s="151"/>
      <c r="PSB116" s="151"/>
      <c r="PSC116" s="151"/>
      <c r="PSD116" s="151"/>
      <c r="PSE116" s="151"/>
      <c r="PSF116" s="151"/>
      <c r="PSG116" s="151"/>
      <c r="PSH116" s="151"/>
      <c r="PSI116" s="151"/>
      <c r="PSJ116" s="151"/>
      <c r="PSK116" s="151"/>
      <c r="PSL116" s="151"/>
      <c r="PSM116" s="151"/>
      <c r="PSN116" s="151"/>
      <c r="PSO116" s="151"/>
      <c r="PSP116" s="151"/>
      <c r="PSQ116" s="151"/>
      <c r="PSR116" s="151"/>
      <c r="PSS116" s="151"/>
      <c r="PST116" s="151"/>
      <c r="PSU116" s="151"/>
      <c r="PSV116" s="151"/>
      <c r="PSW116" s="151"/>
      <c r="PSX116" s="151"/>
      <c r="PSY116" s="151"/>
      <c r="PSZ116" s="151"/>
      <c r="PTA116" s="151"/>
      <c r="PTB116" s="151"/>
      <c r="PTC116" s="151"/>
      <c r="PTD116" s="151"/>
      <c r="PTE116" s="151"/>
      <c r="PTF116" s="151"/>
      <c r="PTG116" s="151"/>
      <c r="PTH116" s="151"/>
      <c r="PTI116" s="151"/>
      <c r="PTJ116" s="151"/>
      <c r="PTK116" s="151"/>
      <c r="PTL116" s="151"/>
      <c r="PTM116" s="151"/>
      <c r="PTN116" s="151"/>
      <c r="PTO116" s="151"/>
      <c r="PTP116" s="151"/>
      <c r="PTQ116" s="151"/>
      <c r="PTR116" s="151"/>
      <c r="PTS116" s="151"/>
      <c r="PTT116" s="151"/>
      <c r="PTU116" s="151"/>
      <c r="PTV116" s="151"/>
      <c r="PTW116" s="151"/>
      <c r="PTX116" s="151"/>
      <c r="PTY116" s="151"/>
      <c r="PTZ116" s="151"/>
      <c r="PUA116" s="151"/>
      <c r="PUB116" s="151"/>
      <c r="PUC116" s="151"/>
      <c r="PUD116" s="151"/>
      <c r="PUE116" s="151"/>
      <c r="PUF116" s="151"/>
      <c r="PUG116" s="151"/>
      <c r="PUH116" s="151"/>
      <c r="PUI116" s="151"/>
      <c r="PUJ116" s="151"/>
      <c r="PUK116" s="151"/>
      <c r="PUL116" s="151"/>
      <c r="PUM116" s="151"/>
      <c r="PUN116" s="151"/>
      <c r="PUO116" s="151"/>
      <c r="PUP116" s="151"/>
      <c r="PUQ116" s="151"/>
      <c r="PUR116" s="151"/>
      <c r="PUS116" s="151"/>
      <c r="PUT116" s="151"/>
      <c r="PUU116" s="151"/>
      <c r="PUV116" s="151"/>
      <c r="PUW116" s="151"/>
      <c r="PUX116" s="151"/>
      <c r="PUY116" s="151"/>
      <c r="PUZ116" s="151"/>
      <c r="PVA116" s="151"/>
      <c r="PVB116" s="151"/>
      <c r="PVC116" s="151"/>
      <c r="PVD116" s="151"/>
      <c r="PVE116" s="151"/>
      <c r="PVF116" s="151"/>
      <c r="PVG116" s="151"/>
      <c r="PVH116" s="151"/>
      <c r="PVI116" s="151"/>
      <c r="PVJ116" s="151"/>
      <c r="PVK116" s="151"/>
      <c r="PVL116" s="151"/>
      <c r="PVM116" s="151"/>
      <c r="PVN116" s="151"/>
      <c r="PVO116" s="151"/>
      <c r="PVP116" s="151"/>
      <c r="PVQ116" s="151"/>
      <c r="PVR116" s="151"/>
      <c r="PVS116" s="151"/>
      <c r="PVT116" s="151"/>
      <c r="PVU116" s="151"/>
      <c r="PVV116" s="151"/>
      <c r="PVW116" s="151"/>
      <c r="PVX116" s="151"/>
      <c r="PVY116" s="151"/>
      <c r="PVZ116" s="151"/>
      <c r="PWA116" s="151"/>
      <c r="PWB116" s="151"/>
      <c r="PWC116" s="151"/>
      <c r="PWD116" s="151"/>
      <c r="PWE116" s="151"/>
      <c r="PWF116" s="151"/>
      <c r="PWG116" s="151"/>
      <c r="PWH116" s="151"/>
      <c r="PWI116" s="151"/>
      <c r="PWJ116" s="151"/>
      <c r="PWK116" s="151"/>
      <c r="PWL116" s="151"/>
      <c r="PWM116" s="151"/>
      <c r="PWN116" s="151"/>
      <c r="PWO116" s="151"/>
      <c r="PWP116" s="151"/>
      <c r="PWQ116" s="151"/>
      <c r="PWR116" s="151"/>
      <c r="PWS116" s="151"/>
      <c r="PWT116" s="151"/>
      <c r="PWU116" s="151"/>
      <c r="PWV116" s="151"/>
      <c r="PWW116" s="151"/>
      <c r="PWX116" s="151"/>
      <c r="PWY116" s="151"/>
      <c r="PWZ116" s="151"/>
      <c r="PXA116" s="151"/>
      <c r="PXB116" s="151"/>
      <c r="PXC116" s="151"/>
      <c r="PXD116" s="151"/>
      <c r="PXE116" s="151"/>
      <c r="PXF116" s="151"/>
      <c r="PXG116" s="151"/>
      <c r="PXH116" s="151"/>
      <c r="PXI116" s="151"/>
      <c r="PXJ116" s="151"/>
      <c r="PXK116" s="151"/>
      <c r="PXL116" s="151"/>
      <c r="PXM116" s="151"/>
      <c r="PXN116" s="151"/>
      <c r="PXO116" s="151"/>
      <c r="PXP116" s="151"/>
      <c r="PXQ116" s="151"/>
      <c r="PXR116" s="151"/>
      <c r="PXS116" s="151"/>
      <c r="PXT116" s="151"/>
      <c r="PXU116" s="151"/>
      <c r="PXV116" s="151"/>
      <c r="PXW116" s="151"/>
      <c r="PXX116" s="151"/>
      <c r="PXY116" s="151"/>
      <c r="PXZ116" s="151"/>
      <c r="PYA116" s="151"/>
      <c r="PYB116" s="151"/>
      <c r="PYC116" s="151"/>
      <c r="PYD116" s="151"/>
      <c r="PYE116" s="151"/>
      <c r="PYF116" s="151"/>
      <c r="PYG116" s="151"/>
      <c r="PYH116" s="151"/>
      <c r="PYI116" s="151"/>
      <c r="PYJ116" s="151"/>
      <c r="PYK116" s="151"/>
      <c r="PYL116" s="151"/>
      <c r="PYM116" s="151"/>
      <c r="PYN116" s="151"/>
      <c r="PYO116" s="151"/>
      <c r="PYP116" s="151"/>
      <c r="PYQ116" s="151"/>
      <c r="PYR116" s="151"/>
      <c r="PYS116" s="151"/>
      <c r="PYT116" s="151"/>
      <c r="PYU116" s="151"/>
      <c r="PYV116" s="151"/>
      <c r="PYW116" s="151"/>
      <c r="PYX116" s="151"/>
      <c r="PYY116" s="151"/>
      <c r="PYZ116" s="151"/>
      <c r="PZA116" s="151"/>
      <c r="PZB116" s="151"/>
      <c r="PZC116" s="151"/>
      <c r="PZD116" s="151"/>
      <c r="PZE116" s="151"/>
      <c r="PZF116" s="151"/>
      <c r="PZG116" s="151"/>
      <c r="PZH116" s="151"/>
      <c r="PZI116" s="151"/>
      <c r="PZJ116" s="151"/>
      <c r="PZK116" s="151"/>
      <c r="PZL116" s="151"/>
      <c r="PZM116" s="151"/>
      <c r="PZN116" s="151"/>
      <c r="PZO116" s="151"/>
      <c r="PZP116" s="151"/>
      <c r="PZQ116" s="151"/>
      <c r="PZR116" s="151"/>
      <c r="PZS116" s="151"/>
      <c r="PZT116" s="151"/>
      <c r="PZU116" s="151"/>
      <c r="PZV116" s="151"/>
      <c r="PZW116" s="151"/>
      <c r="PZX116" s="151"/>
      <c r="PZY116" s="151"/>
      <c r="PZZ116" s="151"/>
      <c r="QAA116" s="151"/>
      <c r="QAB116" s="151"/>
      <c r="QAC116" s="151"/>
      <c r="QAD116" s="151"/>
      <c r="QAE116" s="151"/>
      <c r="QAF116" s="151"/>
      <c r="QAG116" s="151"/>
      <c r="QAH116" s="151"/>
      <c r="QAI116" s="151"/>
      <c r="QAJ116" s="151"/>
      <c r="QAK116" s="151"/>
      <c r="QAL116" s="151"/>
      <c r="QAM116" s="151"/>
      <c r="QAN116" s="151"/>
      <c r="QAO116" s="151"/>
      <c r="QAP116" s="151"/>
      <c r="QAQ116" s="151"/>
      <c r="QAR116" s="151"/>
      <c r="QAS116" s="151"/>
      <c r="QAT116" s="151"/>
      <c r="QAU116" s="151"/>
      <c r="QAV116" s="151"/>
      <c r="QAW116" s="151"/>
      <c r="QAX116" s="151"/>
      <c r="QAY116" s="151"/>
      <c r="QAZ116" s="151"/>
      <c r="QBA116" s="151"/>
      <c r="QBB116" s="151"/>
      <c r="QBC116" s="151"/>
      <c r="QBD116" s="151"/>
      <c r="QBE116" s="151"/>
      <c r="QBF116" s="151"/>
      <c r="QBG116" s="151"/>
      <c r="QBH116" s="151"/>
      <c r="QBI116" s="151"/>
      <c r="QBJ116" s="151"/>
      <c r="QBK116" s="151"/>
      <c r="QBL116" s="151"/>
      <c r="QBM116" s="151"/>
      <c r="QBN116" s="151"/>
      <c r="QBO116" s="151"/>
      <c r="QBP116" s="151"/>
      <c r="QBQ116" s="151"/>
      <c r="QBR116" s="151"/>
      <c r="QBS116" s="151"/>
      <c r="QBT116" s="151"/>
      <c r="QBU116" s="151"/>
      <c r="QBV116" s="151"/>
      <c r="QBW116" s="151"/>
      <c r="QBX116" s="151"/>
      <c r="QBY116" s="151"/>
      <c r="QBZ116" s="151"/>
      <c r="QCA116" s="151"/>
      <c r="QCB116" s="151"/>
      <c r="QCC116" s="151"/>
      <c r="QCD116" s="151"/>
      <c r="QCE116" s="151"/>
      <c r="QCF116" s="151"/>
      <c r="QCG116" s="151"/>
      <c r="QCH116" s="151"/>
      <c r="QCI116" s="151"/>
      <c r="QCJ116" s="151"/>
      <c r="QCK116" s="151"/>
      <c r="QCL116" s="151"/>
      <c r="QCM116" s="151"/>
      <c r="QCN116" s="151"/>
      <c r="QCO116" s="151"/>
      <c r="QCP116" s="151"/>
      <c r="QCQ116" s="151"/>
      <c r="QCR116" s="151"/>
      <c r="QCS116" s="151"/>
      <c r="QCT116" s="151"/>
      <c r="QCU116" s="151"/>
      <c r="QCV116" s="151"/>
      <c r="QCW116" s="151"/>
      <c r="QCX116" s="151"/>
      <c r="QCY116" s="151"/>
      <c r="QCZ116" s="151"/>
      <c r="QDA116" s="151"/>
      <c r="QDB116" s="151"/>
      <c r="QDC116" s="151"/>
      <c r="QDD116" s="151"/>
      <c r="QDE116" s="151"/>
      <c r="QDF116" s="151"/>
      <c r="QDG116" s="151"/>
      <c r="QDH116" s="151"/>
      <c r="QDI116" s="151"/>
      <c r="QDJ116" s="151"/>
      <c r="QDK116" s="151"/>
      <c r="QDL116" s="151"/>
      <c r="QDM116" s="151"/>
      <c r="QDN116" s="151"/>
      <c r="QDO116" s="151"/>
      <c r="QDP116" s="151"/>
      <c r="QDQ116" s="151"/>
      <c r="QDR116" s="151"/>
      <c r="QDS116" s="151"/>
      <c r="QDT116" s="151"/>
      <c r="QDU116" s="151"/>
      <c r="QDV116" s="151"/>
      <c r="QDW116" s="151"/>
      <c r="QDX116" s="151"/>
      <c r="QDY116" s="151"/>
      <c r="QDZ116" s="151"/>
      <c r="QEA116" s="151"/>
      <c r="QEB116" s="151"/>
      <c r="QEC116" s="151"/>
      <c r="QED116" s="151"/>
      <c r="QEE116" s="151"/>
      <c r="QEF116" s="151"/>
      <c r="QEG116" s="151"/>
      <c r="QEH116" s="151"/>
      <c r="QEI116" s="151"/>
      <c r="QEJ116" s="151"/>
      <c r="QEK116" s="151"/>
      <c r="QEL116" s="151"/>
      <c r="QEM116" s="151"/>
      <c r="QEN116" s="151"/>
      <c r="QEO116" s="151"/>
      <c r="QEP116" s="151"/>
      <c r="QEQ116" s="151"/>
      <c r="QER116" s="151"/>
      <c r="QES116" s="151"/>
      <c r="QET116" s="151"/>
      <c r="QEU116" s="151"/>
      <c r="QEV116" s="151"/>
      <c r="QEW116" s="151"/>
      <c r="QEX116" s="151"/>
      <c r="QEY116" s="151"/>
      <c r="QEZ116" s="151"/>
      <c r="QFA116" s="151"/>
      <c r="QFB116" s="151"/>
      <c r="QFC116" s="151"/>
      <c r="QFD116" s="151"/>
      <c r="QFE116" s="151"/>
      <c r="QFF116" s="151"/>
      <c r="QFG116" s="151"/>
      <c r="QFH116" s="151"/>
      <c r="QFI116" s="151"/>
      <c r="QFJ116" s="151"/>
      <c r="QFK116" s="151"/>
      <c r="QFL116" s="151"/>
      <c r="QFM116" s="151"/>
      <c r="QFN116" s="151"/>
      <c r="QFO116" s="151"/>
      <c r="QFP116" s="151"/>
      <c r="QFQ116" s="151"/>
      <c r="QFR116" s="151"/>
      <c r="QFS116" s="151"/>
      <c r="QFT116" s="151"/>
      <c r="QFU116" s="151"/>
      <c r="QFV116" s="151"/>
      <c r="QFW116" s="151"/>
      <c r="QFX116" s="151"/>
      <c r="QFY116" s="151"/>
      <c r="QFZ116" s="151"/>
      <c r="QGA116" s="151"/>
      <c r="QGB116" s="151"/>
      <c r="QGC116" s="151"/>
      <c r="QGD116" s="151"/>
      <c r="QGE116" s="151"/>
      <c r="QGF116" s="151"/>
      <c r="QGG116" s="151"/>
      <c r="QGH116" s="151"/>
      <c r="QGI116" s="151"/>
      <c r="QGJ116" s="151"/>
      <c r="QGK116" s="151"/>
      <c r="QGL116" s="151"/>
      <c r="QGM116" s="151"/>
      <c r="QGN116" s="151"/>
      <c r="QGO116" s="151"/>
      <c r="QGP116" s="151"/>
      <c r="QGQ116" s="151"/>
      <c r="QGR116" s="151"/>
      <c r="QGS116" s="151"/>
      <c r="QGT116" s="151"/>
      <c r="QGU116" s="151"/>
      <c r="QGV116" s="151"/>
      <c r="QGW116" s="151"/>
      <c r="QGX116" s="151"/>
      <c r="QGY116" s="151"/>
      <c r="QGZ116" s="151"/>
      <c r="QHA116" s="151"/>
      <c r="QHB116" s="151"/>
      <c r="QHC116" s="151"/>
      <c r="QHD116" s="151"/>
      <c r="QHE116" s="151"/>
      <c r="QHF116" s="151"/>
      <c r="QHG116" s="151"/>
      <c r="QHH116" s="151"/>
      <c r="QHI116" s="151"/>
      <c r="QHJ116" s="151"/>
      <c r="QHK116" s="151"/>
      <c r="QHL116" s="151"/>
      <c r="QHM116" s="151"/>
      <c r="QHN116" s="151"/>
      <c r="QHO116" s="151"/>
      <c r="QHP116" s="151"/>
      <c r="QHQ116" s="151"/>
      <c r="QHR116" s="151"/>
      <c r="QHS116" s="151"/>
      <c r="QHT116" s="151"/>
      <c r="QHU116" s="151"/>
      <c r="QHV116" s="151"/>
      <c r="QHW116" s="151"/>
      <c r="QHX116" s="151"/>
      <c r="QHY116" s="151"/>
      <c r="QHZ116" s="151"/>
      <c r="QIA116" s="151"/>
      <c r="QIB116" s="151"/>
      <c r="QIC116" s="151"/>
      <c r="QID116" s="151"/>
      <c r="QIE116" s="151"/>
      <c r="QIF116" s="151"/>
      <c r="QIG116" s="151"/>
      <c r="QIH116" s="151"/>
      <c r="QII116" s="151"/>
      <c r="QIJ116" s="151"/>
      <c r="QIK116" s="151"/>
      <c r="QIL116" s="151"/>
      <c r="QIM116" s="151"/>
      <c r="QIN116" s="151"/>
      <c r="QIO116" s="151"/>
      <c r="QIP116" s="151"/>
      <c r="QIQ116" s="151"/>
      <c r="QIR116" s="151"/>
      <c r="QIS116" s="151"/>
      <c r="QIT116" s="151"/>
      <c r="QIU116" s="151"/>
      <c r="QIV116" s="151"/>
      <c r="QIW116" s="151"/>
      <c r="QIX116" s="151"/>
      <c r="QIY116" s="151"/>
      <c r="QIZ116" s="151"/>
      <c r="QJA116" s="151"/>
      <c r="QJB116" s="151"/>
      <c r="QJC116" s="151"/>
      <c r="QJD116" s="151"/>
      <c r="QJE116" s="151"/>
      <c r="QJF116" s="151"/>
      <c r="QJG116" s="151"/>
      <c r="QJH116" s="151"/>
      <c r="QJI116" s="151"/>
      <c r="QJJ116" s="151"/>
      <c r="QJK116" s="151"/>
      <c r="QJL116" s="151"/>
      <c r="QJM116" s="151"/>
      <c r="QJN116" s="151"/>
      <c r="QJO116" s="151"/>
      <c r="QJP116" s="151"/>
      <c r="QJQ116" s="151"/>
      <c r="QJR116" s="151"/>
      <c r="QJS116" s="151"/>
      <c r="QJT116" s="151"/>
      <c r="QJU116" s="151"/>
      <c r="QJV116" s="151"/>
      <c r="QJW116" s="151"/>
      <c r="QJX116" s="151"/>
      <c r="QJY116" s="151"/>
      <c r="QJZ116" s="151"/>
      <c r="QKA116" s="151"/>
      <c r="QKB116" s="151"/>
      <c r="QKC116" s="151"/>
      <c r="QKD116" s="151"/>
      <c r="QKE116" s="151"/>
      <c r="QKF116" s="151"/>
      <c r="QKG116" s="151"/>
      <c r="QKH116" s="151"/>
      <c r="QKI116" s="151"/>
      <c r="QKJ116" s="151"/>
      <c r="QKK116" s="151"/>
      <c r="QKL116" s="151"/>
      <c r="QKM116" s="151"/>
      <c r="QKN116" s="151"/>
      <c r="QKO116" s="151"/>
      <c r="QKP116" s="151"/>
      <c r="QKQ116" s="151"/>
      <c r="QKR116" s="151"/>
      <c r="QKS116" s="151"/>
      <c r="QKT116" s="151"/>
      <c r="QKU116" s="151"/>
      <c r="QKV116" s="151"/>
      <c r="QKW116" s="151"/>
      <c r="QKX116" s="151"/>
      <c r="QKY116" s="151"/>
      <c r="QKZ116" s="151"/>
      <c r="QLA116" s="151"/>
      <c r="QLB116" s="151"/>
      <c r="QLC116" s="151"/>
      <c r="QLD116" s="151"/>
      <c r="QLE116" s="151"/>
      <c r="QLF116" s="151"/>
      <c r="QLG116" s="151"/>
      <c r="QLH116" s="151"/>
      <c r="QLI116" s="151"/>
      <c r="QLJ116" s="151"/>
      <c r="QLK116" s="151"/>
      <c r="QLL116" s="151"/>
      <c r="QLM116" s="151"/>
      <c r="QLN116" s="151"/>
      <c r="QLO116" s="151"/>
      <c r="QLP116" s="151"/>
      <c r="QLQ116" s="151"/>
      <c r="QLR116" s="151"/>
      <c r="QLS116" s="151"/>
      <c r="QLT116" s="151"/>
      <c r="QLU116" s="151"/>
      <c r="QLV116" s="151"/>
      <c r="QLW116" s="151"/>
      <c r="QLX116" s="151"/>
      <c r="QLY116" s="151"/>
      <c r="QLZ116" s="151"/>
      <c r="QMA116" s="151"/>
      <c r="QMB116" s="151"/>
      <c r="QMC116" s="151"/>
      <c r="QMD116" s="151"/>
      <c r="QME116" s="151"/>
      <c r="QMF116" s="151"/>
      <c r="QMG116" s="151"/>
      <c r="QMH116" s="151"/>
      <c r="QMI116" s="151"/>
      <c r="QMJ116" s="151"/>
      <c r="QMK116" s="151"/>
      <c r="QML116" s="151"/>
      <c r="QMM116" s="151"/>
      <c r="QMN116" s="151"/>
      <c r="QMO116" s="151"/>
      <c r="QMP116" s="151"/>
      <c r="QMQ116" s="151"/>
      <c r="QMR116" s="151"/>
      <c r="QMS116" s="151"/>
      <c r="QMT116" s="151"/>
      <c r="QMU116" s="151"/>
      <c r="QMV116" s="151"/>
      <c r="QMW116" s="151"/>
      <c r="QMX116" s="151"/>
      <c r="QMY116" s="151"/>
      <c r="QMZ116" s="151"/>
      <c r="QNA116" s="151"/>
      <c r="QNB116" s="151"/>
      <c r="QNC116" s="151"/>
      <c r="QND116" s="151"/>
      <c r="QNE116" s="151"/>
      <c r="QNF116" s="151"/>
      <c r="QNG116" s="151"/>
      <c r="QNH116" s="151"/>
      <c r="QNI116" s="151"/>
      <c r="QNJ116" s="151"/>
      <c r="QNK116" s="151"/>
      <c r="QNL116" s="151"/>
      <c r="QNM116" s="151"/>
      <c r="QNN116" s="151"/>
      <c r="QNO116" s="151"/>
      <c r="QNP116" s="151"/>
      <c r="QNQ116" s="151"/>
      <c r="QNR116" s="151"/>
      <c r="QNS116" s="151"/>
      <c r="QNT116" s="151"/>
      <c r="QNU116" s="151"/>
      <c r="QNV116" s="151"/>
      <c r="QNW116" s="151"/>
      <c r="QNX116" s="151"/>
      <c r="QNY116" s="151"/>
      <c r="QNZ116" s="151"/>
      <c r="QOA116" s="151"/>
      <c r="QOB116" s="151"/>
      <c r="QOC116" s="151"/>
      <c r="QOD116" s="151"/>
      <c r="QOE116" s="151"/>
      <c r="QOF116" s="151"/>
      <c r="QOG116" s="151"/>
      <c r="QOH116" s="151"/>
      <c r="QOI116" s="151"/>
      <c r="QOJ116" s="151"/>
      <c r="QOK116" s="151"/>
      <c r="QOL116" s="151"/>
      <c r="QOM116" s="151"/>
      <c r="QON116" s="151"/>
      <c r="QOO116" s="151"/>
      <c r="QOP116" s="151"/>
      <c r="QOQ116" s="151"/>
      <c r="QOR116" s="151"/>
      <c r="QOS116" s="151"/>
      <c r="QOT116" s="151"/>
      <c r="QOU116" s="151"/>
      <c r="QOV116" s="151"/>
      <c r="QOW116" s="151"/>
      <c r="QOX116" s="151"/>
      <c r="QOY116" s="151"/>
      <c r="QOZ116" s="151"/>
      <c r="QPA116" s="151"/>
      <c r="QPB116" s="151"/>
      <c r="QPC116" s="151"/>
      <c r="QPD116" s="151"/>
      <c r="QPE116" s="151"/>
      <c r="QPF116" s="151"/>
      <c r="QPG116" s="151"/>
      <c r="QPH116" s="151"/>
      <c r="QPI116" s="151"/>
      <c r="QPJ116" s="151"/>
      <c r="QPK116" s="151"/>
      <c r="QPL116" s="151"/>
      <c r="QPM116" s="151"/>
      <c r="QPN116" s="151"/>
      <c r="QPO116" s="151"/>
      <c r="QPP116" s="151"/>
      <c r="QPQ116" s="151"/>
      <c r="QPR116" s="151"/>
      <c r="QPS116" s="151"/>
      <c r="QPT116" s="151"/>
      <c r="QPU116" s="151"/>
      <c r="QPV116" s="151"/>
      <c r="QPW116" s="151"/>
      <c r="QPX116" s="151"/>
      <c r="QPY116" s="151"/>
      <c r="QPZ116" s="151"/>
      <c r="QQA116" s="151"/>
      <c r="QQB116" s="151"/>
      <c r="QQC116" s="151"/>
      <c r="QQD116" s="151"/>
      <c r="QQE116" s="151"/>
      <c r="QQF116" s="151"/>
      <c r="QQG116" s="151"/>
      <c r="QQH116" s="151"/>
      <c r="QQI116" s="151"/>
      <c r="QQJ116" s="151"/>
      <c r="QQK116" s="151"/>
      <c r="QQL116" s="151"/>
      <c r="QQM116" s="151"/>
      <c r="QQN116" s="151"/>
      <c r="QQO116" s="151"/>
      <c r="QQP116" s="151"/>
      <c r="QQQ116" s="151"/>
      <c r="QQR116" s="151"/>
      <c r="QQS116" s="151"/>
      <c r="QQT116" s="151"/>
      <c r="QQU116" s="151"/>
      <c r="QQV116" s="151"/>
      <c r="QQW116" s="151"/>
      <c r="QQX116" s="151"/>
      <c r="QQY116" s="151"/>
      <c r="QQZ116" s="151"/>
      <c r="QRA116" s="151"/>
      <c r="QRB116" s="151"/>
      <c r="QRC116" s="151"/>
      <c r="QRD116" s="151"/>
      <c r="QRE116" s="151"/>
      <c r="QRF116" s="151"/>
      <c r="QRG116" s="151"/>
      <c r="QRH116" s="151"/>
      <c r="QRI116" s="151"/>
      <c r="QRJ116" s="151"/>
      <c r="QRK116" s="151"/>
      <c r="QRL116" s="151"/>
      <c r="QRM116" s="151"/>
      <c r="QRN116" s="151"/>
      <c r="QRO116" s="151"/>
      <c r="QRP116" s="151"/>
      <c r="QRQ116" s="151"/>
      <c r="QRR116" s="151"/>
      <c r="QRS116" s="151"/>
      <c r="QRT116" s="151"/>
      <c r="QRU116" s="151"/>
      <c r="QRV116" s="151"/>
      <c r="QRW116" s="151"/>
      <c r="QRX116" s="151"/>
      <c r="QRY116" s="151"/>
      <c r="QRZ116" s="151"/>
      <c r="QSA116" s="151"/>
      <c r="QSB116" s="151"/>
      <c r="QSC116" s="151"/>
      <c r="QSD116" s="151"/>
      <c r="QSE116" s="151"/>
      <c r="QSF116" s="151"/>
      <c r="QSG116" s="151"/>
      <c r="QSH116" s="151"/>
      <c r="QSI116" s="151"/>
      <c r="QSJ116" s="151"/>
      <c r="QSK116" s="151"/>
      <c r="QSL116" s="151"/>
      <c r="QSM116" s="151"/>
      <c r="QSN116" s="151"/>
      <c r="QSO116" s="151"/>
      <c r="QSP116" s="151"/>
      <c r="QSQ116" s="151"/>
      <c r="QSR116" s="151"/>
      <c r="QSS116" s="151"/>
      <c r="QST116" s="151"/>
      <c r="QSU116" s="151"/>
      <c r="QSV116" s="151"/>
      <c r="QSW116" s="151"/>
      <c r="QSX116" s="151"/>
      <c r="QSY116" s="151"/>
      <c r="QSZ116" s="151"/>
      <c r="QTA116" s="151"/>
      <c r="QTB116" s="151"/>
      <c r="QTC116" s="151"/>
      <c r="QTD116" s="151"/>
      <c r="QTE116" s="151"/>
      <c r="QTF116" s="151"/>
      <c r="QTG116" s="151"/>
      <c r="QTH116" s="151"/>
      <c r="QTI116" s="151"/>
      <c r="QTJ116" s="151"/>
      <c r="QTK116" s="151"/>
      <c r="QTL116" s="151"/>
      <c r="QTM116" s="151"/>
      <c r="QTN116" s="151"/>
      <c r="QTO116" s="151"/>
      <c r="QTP116" s="151"/>
      <c r="QTQ116" s="151"/>
      <c r="QTR116" s="151"/>
      <c r="QTS116" s="151"/>
      <c r="QTT116" s="151"/>
      <c r="QTU116" s="151"/>
      <c r="QTV116" s="151"/>
      <c r="QTW116" s="151"/>
      <c r="QTX116" s="151"/>
      <c r="QTY116" s="151"/>
      <c r="QTZ116" s="151"/>
      <c r="QUA116" s="151"/>
      <c r="QUB116" s="151"/>
      <c r="QUC116" s="151"/>
      <c r="QUD116" s="151"/>
      <c r="QUE116" s="151"/>
      <c r="QUF116" s="151"/>
      <c r="QUG116" s="151"/>
      <c r="QUH116" s="151"/>
      <c r="QUI116" s="151"/>
      <c r="QUJ116" s="151"/>
      <c r="QUK116" s="151"/>
      <c r="QUL116" s="151"/>
      <c r="QUM116" s="151"/>
      <c r="QUN116" s="151"/>
      <c r="QUO116" s="151"/>
      <c r="QUP116" s="151"/>
      <c r="QUQ116" s="151"/>
      <c r="QUR116" s="151"/>
      <c r="QUS116" s="151"/>
      <c r="QUT116" s="151"/>
      <c r="QUU116" s="151"/>
      <c r="QUV116" s="151"/>
      <c r="QUW116" s="151"/>
      <c r="QUX116" s="151"/>
      <c r="QUY116" s="151"/>
      <c r="QUZ116" s="151"/>
      <c r="QVA116" s="151"/>
      <c r="QVB116" s="151"/>
      <c r="QVC116" s="151"/>
      <c r="QVD116" s="151"/>
      <c r="QVE116" s="151"/>
      <c r="QVF116" s="151"/>
      <c r="QVG116" s="151"/>
      <c r="QVH116" s="151"/>
      <c r="QVI116" s="151"/>
      <c r="QVJ116" s="151"/>
      <c r="QVK116" s="151"/>
      <c r="QVL116" s="151"/>
      <c r="QVM116" s="151"/>
      <c r="QVN116" s="151"/>
      <c r="QVO116" s="151"/>
      <c r="QVP116" s="151"/>
      <c r="QVQ116" s="151"/>
      <c r="QVR116" s="151"/>
      <c r="QVS116" s="151"/>
      <c r="QVT116" s="151"/>
      <c r="QVU116" s="151"/>
      <c r="QVV116" s="151"/>
      <c r="QVW116" s="151"/>
      <c r="QVX116" s="151"/>
      <c r="QVY116" s="151"/>
      <c r="QVZ116" s="151"/>
      <c r="QWA116" s="151"/>
      <c r="QWB116" s="151"/>
      <c r="QWC116" s="151"/>
      <c r="QWD116" s="151"/>
      <c r="QWE116" s="151"/>
      <c r="QWF116" s="151"/>
      <c r="QWG116" s="151"/>
      <c r="QWH116" s="151"/>
      <c r="QWI116" s="151"/>
      <c r="QWJ116" s="151"/>
      <c r="QWK116" s="151"/>
      <c r="QWL116" s="151"/>
      <c r="QWM116" s="151"/>
      <c r="QWN116" s="151"/>
      <c r="QWO116" s="151"/>
      <c r="QWP116" s="151"/>
      <c r="QWQ116" s="151"/>
      <c r="QWR116" s="151"/>
      <c r="QWS116" s="151"/>
      <c r="QWT116" s="151"/>
      <c r="QWU116" s="151"/>
      <c r="QWV116" s="151"/>
      <c r="QWW116" s="151"/>
      <c r="QWX116" s="151"/>
      <c r="QWY116" s="151"/>
      <c r="QWZ116" s="151"/>
      <c r="QXA116" s="151"/>
      <c r="QXB116" s="151"/>
      <c r="QXC116" s="151"/>
      <c r="QXD116" s="151"/>
      <c r="QXE116" s="151"/>
      <c r="QXF116" s="151"/>
      <c r="QXG116" s="151"/>
      <c r="QXH116" s="151"/>
      <c r="QXI116" s="151"/>
      <c r="QXJ116" s="151"/>
      <c r="QXK116" s="151"/>
      <c r="QXL116" s="151"/>
      <c r="QXM116" s="151"/>
      <c r="QXN116" s="151"/>
      <c r="QXO116" s="151"/>
      <c r="QXP116" s="151"/>
      <c r="QXQ116" s="151"/>
      <c r="QXR116" s="151"/>
      <c r="QXS116" s="151"/>
      <c r="QXT116" s="151"/>
      <c r="QXU116" s="151"/>
      <c r="QXV116" s="151"/>
      <c r="QXW116" s="151"/>
      <c r="QXX116" s="151"/>
      <c r="QXY116" s="151"/>
      <c r="QXZ116" s="151"/>
      <c r="QYA116" s="151"/>
      <c r="QYB116" s="151"/>
      <c r="QYC116" s="151"/>
      <c r="QYD116" s="151"/>
      <c r="QYE116" s="151"/>
      <c r="QYF116" s="151"/>
      <c r="QYG116" s="151"/>
      <c r="QYH116" s="151"/>
      <c r="QYI116" s="151"/>
      <c r="QYJ116" s="151"/>
      <c r="QYK116" s="151"/>
      <c r="QYL116" s="151"/>
      <c r="QYM116" s="151"/>
      <c r="QYN116" s="151"/>
      <c r="QYO116" s="151"/>
      <c r="QYP116" s="151"/>
      <c r="QYQ116" s="151"/>
      <c r="QYR116" s="151"/>
      <c r="QYS116" s="151"/>
      <c r="QYT116" s="151"/>
      <c r="QYU116" s="151"/>
      <c r="QYV116" s="151"/>
      <c r="QYW116" s="151"/>
      <c r="QYX116" s="151"/>
      <c r="QYY116" s="151"/>
      <c r="QYZ116" s="151"/>
      <c r="QZA116" s="151"/>
      <c r="QZB116" s="151"/>
      <c r="QZC116" s="151"/>
      <c r="QZD116" s="151"/>
      <c r="QZE116" s="151"/>
      <c r="QZF116" s="151"/>
      <c r="QZG116" s="151"/>
      <c r="QZH116" s="151"/>
      <c r="QZI116" s="151"/>
      <c r="QZJ116" s="151"/>
      <c r="QZK116" s="151"/>
      <c r="QZL116" s="151"/>
      <c r="QZM116" s="151"/>
      <c r="QZN116" s="151"/>
      <c r="QZO116" s="151"/>
      <c r="QZP116" s="151"/>
      <c r="QZQ116" s="151"/>
      <c r="QZR116" s="151"/>
      <c r="QZS116" s="151"/>
      <c r="QZT116" s="151"/>
      <c r="QZU116" s="151"/>
      <c r="QZV116" s="151"/>
      <c r="QZW116" s="151"/>
      <c r="QZX116" s="151"/>
      <c r="QZY116" s="151"/>
      <c r="QZZ116" s="151"/>
      <c r="RAA116" s="151"/>
      <c r="RAB116" s="151"/>
      <c r="RAC116" s="151"/>
      <c r="RAD116" s="151"/>
      <c r="RAE116" s="151"/>
      <c r="RAF116" s="151"/>
      <c r="RAG116" s="151"/>
      <c r="RAH116" s="151"/>
      <c r="RAI116" s="151"/>
      <c r="RAJ116" s="151"/>
      <c r="RAK116" s="151"/>
      <c r="RAL116" s="151"/>
      <c r="RAM116" s="151"/>
      <c r="RAN116" s="151"/>
      <c r="RAO116" s="151"/>
      <c r="RAP116" s="151"/>
      <c r="RAQ116" s="151"/>
      <c r="RAR116" s="151"/>
      <c r="RAS116" s="151"/>
      <c r="RAT116" s="151"/>
      <c r="RAU116" s="151"/>
      <c r="RAV116" s="151"/>
      <c r="RAW116" s="151"/>
      <c r="RAX116" s="151"/>
      <c r="RAY116" s="151"/>
      <c r="RAZ116" s="151"/>
      <c r="RBA116" s="151"/>
      <c r="RBB116" s="151"/>
      <c r="RBC116" s="151"/>
      <c r="RBD116" s="151"/>
      <c r="RBE116" s="151"/>
      <c r="RBF116" s="151"/>
      <c r="RBG116" s="151"/>
      <c r="RBH116" s="151"/>
      <c r="RBI116" s="151"/>
      <c r="RBJ116" s="151"/>
      <c r="RBK116" s="151"/>
      <c r="RBL116" s="151"/>
      <c r="RBM116" s="151"/>
      <c r="RBN116" s="151"/>
      <c r="RBO116" s="151"/>
      <c r="RBP116" s="151"/>
      <c r="RBQ116" s="151"/>
      <c r="RBR116" s="151"/>
      <c r="RBS116" s="151"/>
      <c r="RBT116" s="151"/>
      <c r="RBU116" s="151"/>
      <c r="RBV116" s="151"/>
      <c r="RBW116" s="151"/>
      <c r="RBX116" s="151"/>
      <c r="RBY116" s="151"/>
      <c r="RBZ116" s="151"/>
      <c r="RCA116" s="151"/>
      <c r="RCB116" s="151"/>
      <c r="RCC116" s="151"/>
      <c r="RCD116" s="151"/>
      <c r="RCE116" s="151"/>
      <c r="RCF116" s="151"/>
      <c r="RCG116" s="151"/>
      <c r="RCH116" s="151"/>
      <c r="RCI116" s="151"/>
      <c r="RCJ116" s="151"/>
      <c r="RCK116" s="151"/>
      <c r="RCL116" s="151"/>
      <c r="RCM116" s="151"/>
      <c r="RCN116" s="151"/>
      <c r="RCO116" s="151"/>
      <c r="RCP116" s="151"/>
      <c r="RCQ116" s="151"/>
      <c r="RCR116" s="151"/>
      <c r="RCS116" s="151"/>
      <c r="RCT116" s="151"/>
      <c r="RCU116" s="151"/>
      <c r="RCV116" s="151"/>
      <c r="RCW116" s="151"/>
      <c r="RCX116" s="151"/>
      <c r="RCY116" s="151"/>
      <c r="RCZ116" s="151"/>
      <c r="RDA116" s="151"/>
      <c r="RDB116" s="151"/>
      <c r="RDC116" s="151"/>
      <c r="RDD116" s="151"/>
      <c r="RDE116" s="151"/>
      <c r="RDF116" s="151"/>
      <c r="RDG116" s="151"/>
      <c r="RDH116" s="151"/>
      <c r="RDI116" s="151"/>
      <c r="RDJ116" s="151"/>
      <c r="RDK116" s="151"/>
      <c r="RDL116" s="151"/>
      <c r="RDM116" s="151"/>
      <c r="RDN116" s="151"/>
      <c r="RDO116" s="151"/>
      <c r="RDP116" s="151"/>
      <c r="RDQ116" s="151"/>
      <c r="RDR116" s="151"/>
      <c r="RDS116" s="151"/>
      <c r="RDT116" s="151"/>
      <c r="RDU116" s="151"/>
      <c r="RDV116" s="151"/>
      <c r="RDW116" s="151"/>
      <c r="RDX116" s="151"/>
      <c r="RDY116" s="151"/>
      <c r="RDZ116" s="151"/>
      <c r="REA116" s="151"/>
      <c r="REB116" s="151"/>
      <c r="REC116" s="151"/>
      <c r="RED116" s="151"/>
      <c r="REE116" s="151"/>
      <c r="REF116" s="151"/>
      <c r="REG116" s="151"/>
      <c r="REH116" s="151"/>
      <c r="REI116" s="151"/>
      <c r="REJ116" s="151"/>
      <c r="REK116" s="151"/>
      <c r="REL116" s="151"/>
      <c r="REM116" s="151"/>
      <c r="REN116" s="151"/>
      <c r="REO116" s="151"/>
      <c r="REP116" s="151"/>
      <c r="REQ116" s="151"/>
      <c r="RER116" s="151"/>
      <c r="RES116" s="151"/>
      <c r="RET116" s="151"/>
      <c r="REU116" s="151"/>
      <c r="REV116" s="151"/>
      <c r="REW116" s="151"/>
      <c r="REX116" s="151"/>
      <c r="REY116" s="151"/>
      <c r="REZ116" s="151"/>
      <c r="RFA116" s="151"/>
      <c r="RFB116" s="151"/>
      <c r="RFC116" s="151"/>
      <c r="RFD116" s="151"/>
      <c r="RFE116" s="151"/>
      <c r="RFF116" s="151"/>
      <c r="RFG116" s="151"/>
      <c r="RFH116" s="151"/>
      <c r="RFI116" s="151"/>
      <c r="RFJ116" s="151"/>
      <c r="RFK116" s="151"/>
      <c r="RFL116" s="151"/>
      <c r="RFM116" s="151"/>
      <c r="RFN116" s="151"/>
      <c r="RFO116" s="151"/>
      <c r="RFP116" s="151"/>
      <c r="RFQ116" s="151"/>
      <c r="RFR116" s="151"/>
      <c r="RFS116" s="151"/>
      <c r="RFT116" s="151"/>
      <c r="RFU116" s="151"/>
      <c r="RFV116" s="151"/>
      <c r="RFW116" s="151"/>
      <c r="RFX116" s="151"/>
      <c r="RFY116" s="151"/>
      <c r="RFZ116" s="151"/>
      <c r="RGA116" s="151"/>
      <c r="RGB116" s="151"/>
      <c r="RGC116" s="151"/>
      <c r="RGD116" s="151"/>
      <c r="RGE116" s="151"/>
      <c r="RGF116" s="151"/>
      <c r="RGG116" s="151"/>
      <c r="RGH116" s="151"/>
      <c r="RGI116" s="151"/>
      <c r="RGJ116" s="151"/>
      <c r="RGK116" s="151"/>
      <c r="RGL116" s="151"/>
      <c r="RGM116" s="151"/>
      <c r="RGN116" s="151"/>
      <c r="RGO116" s="151"/>
      <c r="RGP116" s="151"/>
      <c r="RGQ116" s="151"/>
      <c r="RGR116" s="151"/>
      <c r="RGS116" s="151"/>
      <c r="RGT116" s="151"/>
      <c r="RGU116" s="151"/>
      <c r="RGV116" s="151"/>
      <c r="RGW116" s="151"/>
      <c r="RGX116" s="151"/>
      <c r="RGY116" s="151"/>
      <c r="RGZ116" s="151"/>
      <c r="RHA116" s="151"/>
      <c r="RHB116" s="151"/>
      <c r="RHC116" s="151"/>
      <c r="RHD116" s="151"/>
      <c r="RHE116" s="151"/>
      <c r="RHF116" s="151"/>
      <c r="RHG116" s="151"/>
      <c r="RHH116" s="151"/>
      <c r="RHI116" s="151"/>
      <c r="RHJ116" s="151"/>
      <c r="RHK116" s="151"/>
      <c r="RHL116" s="151"/>
      <c r="RHM116" s="151"/>
      <c r="RHN116" s="151"/>
      <c r="RHO116" s="151"/>
      <c r="RHP116" s="151"/>
      <c r="RHQ116" s="151"/>
      <c r="RHR116" s="151"/>
      <c r="RHS116" s="151"/>
      <c r="RHT116" s="151"/>
      <c r="RHU116" s="151"/>
      <c r="RHV116" s="151"/>
      <c r="RHW116" s="151"/>
      <c r="RHX116" s="151"/>
      <c r="RHY116" s="151"/>
      <c r="RHZ116" s="151"/>
      <c r="RIA116" s="151"/>
      <c r="RIB116" s="151"/>
      <c r="RIC116" s="151"/>
      <c r="RID116" s="151"/>
      <c r="RIE116" s="151"/>
      <c r="RIF116" s="151"/>
      <c r="RIG116" s="151"/>
      <c r="RIH116" s="151"/>
      <c r="RII116" s="151"/>
      <c r="RIJ116" s="151"/>
      <c r="RIK116" s="151"/>
      <c r="RIL116" s="151"/>
      <c r="RIM116" s="151"/>
      <c r="RIN116" s="151"/>
      <c r="RIO116" s="151"/>
      <c r="RIP116" s="151"/>
      <c r="RIQ116" s="151"/>
      <c r="RIR116" s="151"/>
      <c r="RIS116" s="151"/>
      <c r="RIT116" s="151"/>
      <c r="RIU116" s="151"/>
      <c r="RIV116" s="151"/>
      <c r="RIW116" s="151"/>
      <c r="RIX116" s="151"/>
      <c r="RIY116" s="151"/>
      <c r="RIZ116" s="151"/>
      <c r="RJA116" s="151"/>
      <c r="RJB116" s="151"/>
      <c r="RJC116" s="151"/>
      <c r="RJD116" s="151"/>
      <c r="RJE116" s="151"/>
      <c r="RJF116" s="151"/>
      <c r="RJG116" s="151"/>
      <c r="RJH116" s="151"/>
      <c r="RJI116" s="151"/>
      <c r="RJJ116" s="151"/>
      <c r="RJK116" s="151"/>
      <c r="RJL116" s="151"/>
      <c r="RJM116" s="151"/>
      <c r="RJN116" s="151"/>
      <c r="RJO116" s="151"/>
      <c r="RJP116" s="151"/>
      <c r="RJQ116" s="151"/>
      <c r="RJR116" s="151"/>
      <c r="RJS116" s="151"/>
      <c r="RJT116" s="151"/>
      <c r="RJU116" s="151"/>
      <c r="RJV116" s="151"/>
      <c r="RJW116" s="151"/>
      <c r="RJX116" s="151"/>
      <c r="RJY116" s="151"/>
      <c r="RJZ116" s="151"/>
      <c r="RKA116" s="151"/>
      <c r="RKB116" s="151"/>
      <c r="RKC116" s="151"/>
      <c r="RKD116" s="151"/>
      <c r="RKE116" s="151"/>
      <c r="RKF116" s="151"/>
      <c r="RKG116" s="151"/>
      <c r="RKH116" s="151"/>
      <c r="RKI116" s="151"/>
      <c r="RKJ116" s="151"/>
      <c r="RKK116" s="151"/>
      <c r="RKL116" s="151"/>
      <c r="RKM116" s="151"/>
      <c r="RKN116" s="151"/>
      <c r="RKO116" s="151"/>
      <c r="RKP116" s="151"/>
      <c r="RKQ116" s="151"/>
      <c r="RKR116" s="151"/>
      <c r="RKS116" s="151"/>
      <c r="RKT116" s="151"/>
      <c r="RKU116" s="151"/>
      <c r="RKV116" s="151"/>
      <c r="RKW116" s="151"/>
      <c r="RKX116" s="151"/>
      <c r="RKY116" s="151"/>
      <c r="RKZ116" s="151"/>
      <c r="RLA116" s="151"/>
      <c r="RLB116" s="151"/>
      <c r="RLC116" s="151"/>
      <c r="RLD116" s="151"/>
      <c r="RLE116" s="151"/>
      <c r="RLF116" s="151"/>
      <c r="RLG116" s="151"/>
      <c r="RLH116" s="151"/>
      <c r="RLI116" s="151"/>
      <c r="RLJ116" s="151"/>
      <c r="RLK116" s="151"/>
      <c r="RLL116" s="151"/>
      <c r="RLM116" s="151"/>
      <c r="RLN116" s="151"/>
      <c r="RLO116" s="151"/>
      <c r="RLP116" s="151"/>
      <c r="RLQ116" s="151"/>
      <c r="RLR116" s="151"/>
      <c r="RLS116" s="151"/>
      <c r="RLT116" s="151"/>
      <c r="RLU116" s="151"/>
      <c r="RLV116" s="151"/>
      <c r="RLW116" s="151"/>
      <c r="RLX116" s="151"/>
      <c r="RLY116" s="151"/>
      <c r="RLZ116" s="151"/>
      <c r="RMA116" s="151"/>
      <c r="RMB116" s="151"/>
      <c r="RMC116" s="151"/>
      <c r="RMD116" s="151"/>
      <c r="RME116" s="151"/>
      <c r="RMF116" s="151"/>
      <c r="RMG116" s="151"/>
      <c r="RMH116" s="151"/>
      <c r="RMI116" s="151"/>
      <c r="RMJ116" s="151"/>
      <c r="RMK116" s="151"/>
      <c r="RML116" s="151"/>
      <c r="RMM116" s="151"/>
      <c r="RMN116" s="151"/>
      <c r="RMO116" s="151"/>
      <c r="RMP116" s="151"/>
      <c r="RMQ116" s="151"/>
      <c r="RMR116" s="151"/>
      <c r="RMS116" s="151"/>
      <c r="RMT116" s="151"/>
      <c r="RMU116" s="151"/>
      <c r="RMV116" s="151"/>
      <c r="RMW116" s="151"/>
      <c r="RMX116" s="151"/>
      <c r="RMY116" s="151"/>
      <c r="RMZ116" s="151"/>
      <c r="RNA116" s="151"/>
      <c r="RNB116" s="151"/>
      <c r="RNC116" s="151"/>
      <c r="RND116" s="151"/>
      <c r="RNE116" s="151"/>
      <c r="RNF116" s="151"/>
      <c r="RNG116" s="151"/>
      <c r="RNH116" s="151"/>
      <c r="RNI116" s="151"/>
      <c r="RNJ116" s="151"/>
      <c r="RNK116" s="151"/>
      <c r="RNL116" s="151"/>
      <c r="RNM116" s="151"/>
      <c r="RNN116" s="151"/>
      <c r="RNO116" s="151"/>
      <c r="RNP116" s="151"/>
      <c r="RNQ116" s="151"/>
      <c r="RNR116" s="151"/>
      <c r="RNS116" s="151"/>
      <c r="RNT116" s="151"/>
      <c r="RNU116" s="151"/>
      <c r="RNV116" s="151"/>
      <c r="RNW116" s="151"/>
      <c r="RNX116" s="151"/>
      <c r="RNY116" s="151"/>
      <c r="RNZ116" s="151"/>
      <c r="ROA116" s="151"/>
      <c r="ROB116" s="151"/>
      <c r="ROC116" s="151"/>
      <c r="ROD116" s="151"/>
      <c r="ROE116" s="151"/>
      <c r="ROF116" s="151"/>
      <c r="ROG116" s="151"/>
      <c r="ROH116" s="151"/>
      <c r="ROI116" s="151"/>
      <c r="ROJ116" s="151"/>
      <c r="ROK116" s="151"/>
      <c r="ROL116" s="151"/>
      <c r="ROM116" s="151"/>
      <c r="RON116" s="151"/>
      <c r="ROO116" s="151"/>
      <c r="ROP116" s="151"/>
      <c r="ROQ116" s="151"/>
      <c r="ROR116" s="151"/>
      <c r="ROS116" s="151"/>
      <c r="ROT116" s="151"/>
      <c r="ROU116" s="151"/>
      <c r="ROV116" s="151"/>
      <c r="ROW116" s="151"/>
      <c r="ROX116" s="151"/>
      <c r="ROY116" s="151"/>
      <c r="ROZ116" s="151"/>
      <c r="RPA116" s="151"/>
      <c r="RPB116" s="151"/>
      <c r="RPC116" s="151"/>
      <c r="RPD116" s="151"/>
      <c r="RPE116" s="151"/>
      <c r="RPF116" s="151"/>
      <c r="RPG116" s="151"/>
      <c r="RPH116" s="151"/>
      <c r="RPI116" s="151"/>
      <c r="RPJ116" s="151"/>
      <c r="RPK116" s="151"/>
      <c r="RPL116" s="151"/>
      <c r="RPM116" s="151"/>
      <c r="RPN116" s="151"/>
      <c r="RPO116" s="151"/>
      <c r="RPP116" s="151"/>
      <c r="RPQ116" s="151"/>
      <c r="RPR116" s="151"/>
      <c r="RPS116" s="151"/>
      <c r="RPT116" s="151"/>
      <c r="RPU116" s="151"/>
      <c r="RPV116" s="151"/>
      <c r="RPW116" s="151"/>
      <c r="RPX116" s="151"/>
      <c r="RPY116" s="151"/>
      <c r="RPZ116" s="151"/>
      <c r="RQA116" s="151"/>
      <c r="RQB116" s="151"/>
      <c r="RQC116" s="151"/>
      <c r="RQD116" s="151"/>
      <c r="RQE116" s="151"/>
      <c r="RQF116" s="151"/>
      <c r="RQG116" s="151"/>
      <c r="RQH116" s="151"/>
      <c r="RQI116" s="151"/>
      <c r="RQJ116" s="151"/>
      <c r="RQK116" s="151"/>
      <c r="RQL116" s="151"/>
      <c r="RQM116" s="151"/>
      <c r="RQN116" s="151"/>
      <c r="RQO116" s="151"/>
      <c r="RQP116" s="151"/>
      <c r="RQQ116" s="151"/>
      <c r="RQR116" s="151"/>
      <c r="RQS116" s="151"/>
      <c r="RQT116" s="151"/>
      <c r="RQU116" s="151"/>
      <c r="RQV116" s="151"/>
      <c r="RQW116" s="151"/>
      <c r="RQX116" s="151"/>
      <c r="RQY116" s="151"/>
      <c r="RQZ116" s="151"/>
      <c r="RRA116" s="151"/>
      <c r="RRB116" s="151"/>
      <c r="RRC116" s="151"/>
      <c r="RRD116" s="151"/>
      <c r="RRE116" s="151"/>
      <c r="RRF116" s="151"/>
      <c r="RRG116" s="151"/>
      <c r="RRH116" s="151"/>
      <c r="RRI116" s="151"/>
      <c r="RRJ116" s="151"/>
      <c r="RRK116" s="151"/>
      <c r="RRL116" s="151"/>
      <c r="RRM116" s="151"/>
      <c r="RRN116" s="151"/>
      <c r="RRO116" s="151"/>
      <c r="RRP116" s="151"/>
      <c r="RRQ116" s="151"/>
      <c r="RRR116" s="151"/>
      <c r="RRS116" s="151"/>
      <c r="RRT116" s="151"/>
      <c r="RRU116" s="151"/>
      <c r="RRV116" s="151"/>
      <c r="RRW116" s="151"/>
      <c r="RRX116" s="151"/>
      <c r="RRY116" s="151"/>
      <c r="RRZ116" s="151"/>
      <c r="RSA116" s="151"/>
      <c r="RSB116" s="151"/>
      <c r="RSC116" s="151"/>
      <c r="RSD116" s="151"/>
      <c r="RSE116" s="151"/>
      <c r="RSF116" s="151"/>
      <c r="RSG116" s="151"/>
      <c r="RSH116" s="151"/>
      <c r="RSI116" s="151"/>
      <c r="RSJ116" s="151"/>
      <c r="RSK116" s="151"/>
      <c r="RSL116" s="151"/>
      <c r="RSM116" s="151"/>
      <c r="RSN116" s="151"/>
      <c r="RSO116" s="151"/>
      <c r="RSP116" s="151"/>
      <c r="RSQ116" s="151"/>
      <c r="RSR116" s="151"/>
      <c r="RSS116" s="151"/>
      <c r="RST116" s="151"/>
      <c r="RSU116" s="151"/>
      <c r="RSV116" s="151"/>
      <c r="RSW116" s="151"/>
      <c r="RSX116" s="151"/>
      <c r="RSY116" s="151"/>
      <c r="RSZ116" s="151"/>
      <c r="RTA116" s="151"/>
      <c r="RTB116" s="151"/>
      <c r="RTC116" s="151"/>
      <c r="RTD116" s="151"/>
      <c r="RTE116" s="151"/>
      <c r="RTF116" s="151"/>
      <c r="RTG116" s="151"/>
      <c r="RTH116" s="151"/>
      <c r="RTI116" s="151"/>
      <c r="RTJ116" s="151"/>
      <c r="RTK116" s="151"/>
      <c r="RTL116" s="151"/>
      <c r="RTM116" s="151"/>
      <c r="RTN116" s="151"/>
      <c r="RTO116" s="151"/>
      <c r="RTP116" s="151"/>
      <c r="RTQ116" s="151"/>
      <c r="RTR116" s="151"/>
      <c r="RTS116" s="151"/>
      <c r="RTT116" s="151"/>
      <c r="RTU116" s="151"/>
      <c r="RTV116" s="151"/>
      <c r="RTW116" s="151"/>
      <c r="RTX116" s="151"/>
      <c r="RTY116" s="151"/>
      <c r="RTZ116" s="151"/>
      <c r="RUA116" s="151"/>
      <c r="RUB116" s="151"/>
      <c r="RUC116" s="151"/>
      <c r="RUD116" s="151"/>
      <c r="RUE116" s="151"/>
      <c r="RUF116" s="151"/>
      <c r="RUG116" s="151"/>
      <c r="RUH116" s="151"/>
      <c r="RUI116" s="151"/>
      <c r="RUJ116" s="151"/>
      <c r="RUK116" s="151"/>
      <c r="RUL116" s="151"/>
      <c r="RUM116" s="151"/>
      <c r="RUN116" s="151"/>
      <c r="RUO116" s="151"/>
      <c r="RUP116" s="151"/>
      <c r="RUQ116" s="151"/>
      <c r="RUR116" s="151"/>
      <c r="RUS116" s="151"/>
      <c r="RUT116" s="151"/>
      <c r="RUU116" s="151"/>
      <c r="RUV116" s="151"/>
      <c r="RUW116" s="151"/>
      <c r="RUX116" s="151"/>
      <c r="RUY116" s="151"/>
      <c r="RUZ116" s="151"/>
      <c r="RVA116" s="151"/>
      <c r="RVB116" s="151"/>
      <c r="RVC116" s="151"/>
      <c r="RVD116" s="151"/>
      <c r="RVE116" s="151"/>
      <c r="RVF116" s="151"/>
      <c r="RVG116" s="151"/>
      <c r="RVH116" s="151"/>
      <c r="RVI116" s="151"/>
      <c r="RVJ116" s="151"/>
      <c r="RVK116" s="151"/>
      <c r="RVL116" s="151"/>
      <c r="RVM116" s="151"/>
      <c r="RVN116" s="151"/>
      <c r="RVO116" s="151"/>
      <c r="RVP116" s="151"/>
      <c r="RVQ116" s="151"/>
      <c r="RVR116" s="151"/>
      <c r="RVS116" s="151"/>
      <c r="RVT116" s="151"/>
      <c r="RVU116" s="151"/>
      <c r="RVV116" s="151"/>
      <c r="RVW116" s="151"/>
      <c r="RVX116" s="151"/>
      <c r="RVY116" s="151"/>
      <c r="RVZ116" s="151"/>
      <c r="RWA116" s="151"/>
      <c r="RWB116" s="151"/>
      <c r="RWC116" s="151"/>
      <c r="RWD116" s="151"/>
      <c r="RWE116" s="151"/>
      <c r="RWF116" s="151"/>
      <c r="RWG116" s="151"/>
      <c r="RWH116" s="151"/>
      <c r="RWI116" s="151"/>
      <c r="RWJ116" s="151"/>
      <c r="RWK116" s="151"/>
      <c r="RWL116" s="151"/>
      <c r="RWM116" s="151"/>
      <c r="RWN116" s="151"/>
      <c r="RWO116" s="151"/>
      <c r="RWP116" s="151"/>
      <c r="RWQ116" s="151"/>
      <c r="RWR116" s="151"/>
      <c r="RWS116" s="151"/>
      <c r="RWT116" s="151"/>
      <c r="RWU116" s="151"/>
      <c r="RWV116" s="151"/>
      <c r="RWW116" s="151"/>
      <c r="RWX116" s="151"/>
      <c r="RWY116" s="151"/>
      <c r="RWZ116" s="151"/>
      <c r="RXA116" s="151"/>
      <c r="RXB116" s="151"/>
      <c r="RXC116" s="151"/>
      <c r="RXD116" s="151"/>
      <c r="RXE116" s="151"/>
      <c r="RXF116" s="151"/>
      <c r="RXG116" s="151"/>
      <c r="RXH116" s="151"/>
      <c r="RXI116" s="151"/>
      <c r="RXJ116" s="151"/>
      <c r="RXK116" s="151"/>
      <c r="RXL116" s="151"/>
      <c r="RXM116" s="151"/>
      <c r="RXN116" s="151"/>
      <c r="RXO116" s="151"/>
      <c r="RXP116" s="151"/>
      <c r="RXQ116" s="151"/>
      <c r="RXR116" s="151"/>
      <c r="RXS116" s="151"/>
      <c r="RXT116" s="151"/>
      <c r="RXU116" s="151"/>
      <c r="RXV116" s="151"/>
      <c r="RXW116" s="151"/>
      <c r="RXX116" s="151"/>
      <c r="RXY116" s="151"/>
      <c r="RXZ116" s="151"/>
      <c r="RYA116" s="151"/>
      <c r="RYB116" s="151"/>
      <c r="RYC116" s="151"/>
      <c r="RYD116" s="151"/>
      <c r="RYE116" s="151"/>
      <c r="RYF116" s="151"/>
      <c r="RYG116" s="151"/>
      <c r="RYH116" s="151"/>
      <c r="RYI116" s="151"/>
      <c r="RYJ116" s="151"/>
      <c r="RYK116" s="151"/>
      <c r="RYL116" s="151"/>
      <c r="RYM116" s="151"/>
      <c r="RYN116" s="151"/>
      <c r="RYO116" s="151"/>
      <c r="RYP116" s="151"/>
      <c r="RYQ116" s="151"/>
      <c r="RYR116" s="151"/>
      <c r="RYS116" s="151"/>
      <c r="RYT116" s="151"/>
      <c r="RYU116" s="151"/>
      <c r="RYV116" s="151"/>
      <c r="RYW116" s="151"/>
      <c r="RYX116" s="151"/>
      <c r="RYY116" s="151"/>
      <c r="RYZ116" s="151"/>
      <c r="RZA116" s="151"/>
      <c r="RZB116" s="151"/>
      <c r="RZC116" s="151"/>
      <c r="RZD116" s="151"/>
      <c r="RZE116" s="151"/>
      <c r="RZF116" s="151"/>
      <c r="RZG116" s="151"/>
      <c r="RZH116" s="151"/>
      <c r="RZI116" s="151"/>
      <c r="RZJ116" s="151"/>
      <c r="RZK116" s="151"/>
      <c r="RZL116" s="151"/>
      <c r="RZM116" s="151"/>
      <c r="RZN116" s="151"/>
      <c r="RZO116" s="151"/>
      <c r="RZP116" s="151"/>
      <c r="RZQ116" s="151"/>
      <c r="RZR116" s="151"/>
      <c r="RZS116" s="151"/>
      <c r="RZT116" s="151"/>
      <c r="RZU116" s="151"/>
      <c r="RZV116" s="151"/>
      <c r="RZW116" s="151"/>
      <c r="RZX116" s="151"/>
      <c r="RZY116" s="151"/>
      <c r="RZZ116" s="151"/>
      <c r="SAA116" s="151"/>
      <c r="SAB116" s="151"/>
      <c r="SAC116" s="151"/>
      <c r="SAD116" s="151"/>
      <c r="SAE116" s="151"/>
      <c r="SAF116" s="151"/>
      <c r="SAG116" s="151"/>
      <c r="SAH116" s="151"/>
      <c r="SAI116" s="151"/>
      <c r="SAJ116" s="151"/>
      <c r="SAK116" s="151"/>
      <c r="SAL116" s="151"/>
      <c r="SAM116" s="151"/>
      <c r="SAN116" s="151"/>
      <c r="SAO116" s="151"/>
      <c r="SAP116" s="151"/>
      <c r="SAQ116" s="151"/>
      <c r="SAR116" s="151"/>
      <c r="SAS116" s="151"/>
      <c r="SAT116" s="151"/>
      <c r="SAU116" s="151"/>
      <c r="SAV116" s="151"/>
      <c r="SAW116" s="151"/>
      <c r="SAX116" s="151"/>
      <c r="SAY116" s="151"/>
      <c r="SAZ116" s="151"/>
      <c r="SBA116" s="151"/>
      <c r="SBB116" s="151"/>
      <c r="SBC116" s="151"/>
      <c r="SBD116" s="151"/>
      <c r="SBE116" s="151"/>
      <c r="SBF116" s="151"/>
      <c r="SBG116" s="151"/>
      <c r="SBH116" s="151"/>
      <c r="SBI116" s="151"/>
      <c r="SBJ116" s="151"/>
      <c r="SBK116" s="151"/>
      <c r="SBL116" s="151"/>
      <c r="SBM116" s="151"/>
      <c r="SBN116" s="151"/>
      <c r="SBO116" s="151"/>
      <c r="SBP116" s="151"/>
      <c r="SBQ116" s="151"/>
      <c r="SBR116" s="151"/>
      <c r="SBS116" s="151"/>
      <c r="SBT116" s="151"/>
      <c r="SBU116" s="151"/>
      <c r="SBV116" s="151"/>
      <c r="SBW116" s="151"/>
      <c r="SBX116" s="151"/>
      <c r="SBY116" s="151"/>
      <c r="SBZ116" s="151"/>
      <c r="SCA116" s="151"/>
      <c r="SCB116" s="151"/>
      <c r="SCC116" s="151"/>
      <c r="SCD116" s="151"/>
      <c r="SCE116" s="151"/>
      <c r="SCF116" s="151"/>
      <c r="SCG116" s="151"/>
      <c r="SCH116" s="151"/>
      <c r="SCI116" s="151"/>
      <c r="SCJ116" s="151"/>
      <c r="SCK116" s="151"/>
      <c r="SCL116" s="151"/>
      <c r="SCM116" s="151"/>
      <c r="SCN116" s="151"/>
      <c r="SCO116" s="151"/>
      <c r="SCP116" s="151"/>
      <c r="SCQ116" s="151"/>
      <c r="SCR116" s="151"/>
      <c r="SCS116" s="151"/>
      <c r="SCT116" s="151"/>
      <c r="SCU116" s="151"/>
      <c r="SCV116" s="151"/>
      <c r="SCW116" s="151"/>
      <c r="SCX116" s="151"/>
      <c r="SCY116" s="151"/>
      <c r="SCZ116" s="151"/>
      <c r="SDA116" s="151"/>
      <c r="SDB116" s="151"/>
      <c r="SDC116" s="151"/>
      <c r="SDD116" s="151"/>
      <c r="SDE116" s="151"/>
      <c r="SDF116" s="151"/>
      <c r="SDG116" s="151"/>
      <c r="SDH116" s="151"/>
      <c r="SDI116" s="151"/>
      <c r="SDJ116" s="151"/>
      <c r="SDK116" s="151"/>
      <c r="SDL116" s="151"/>
      <c r="SDM116" s="151"/>
      <c r="SDN116" s="151"/>
      <c r="SDO116" s="151"/>
      <c r="SDP116" s="151"/>
      <c r="SDQ116" s="151"/>
      <c r="SDR116" s="151"/>
      <c r="SDS116" s="151"/>
      <c r="SDT116" s="151"/>
      <c r="SDU116" s="151"/>
      <c r="SDV116" s="151"/>
      <c r="SDW116" s="151"/>
      <c r="SDX116" s="151"/>
      <c r="SDY116" s="151"/>
      <c r="SDZ116" s="151"/>
      <c r="SEA116" s="151"/>
      <c r="SEB116" s="151"/>
      <c r="SEC116" s="151"/>
      <c r="SED116" s="151"/>
      <c r="SEE116" s="151"/>
      <c r="SEF116" s="151"/>
      <c r="SEG116" s="151"/>
      <c r="SEH116" s="151"/>
      <c r="SEI116" s="151"/>
      <c r="SEJ116" s="151"/>
      <c r="SEK116" s="151"/>
      <c r="SEL116" s="151"/>
      <c r="SEM116" s="151"/>
      <c r="SEN116" s="151"/>
      <c r="SEO116" s="151"/>
      <c r="SEP116" s="151"/>
      <c r="SEQ116" s="151"/>
      <c r="SER116" s="151"/>
      <c r="SES116" s="151"/>
      <c r="SET116" s="151"/>
      <c r="SEU116" s="151"/>
      <c r="SEV116" s="151"/>
      <c r="SEW116" s="151"/>
      <c r="SEX116" s="151"/>
      <c r="SEY116" s="151"/>
      <c r="SEZ116" s="151"/>
      <c r="SFA116" s="151"/>
      <c r="SFB116" s="151"/>
      <c r="SFC116" s="151"/>
      <c r="SFD116" s="151"/>
      <c r="SFE116" s="151"/>
      <c r="SFF116" s="151"/>
      <c r="SFG116" s="151"/>
      <c r="SFH116" s="151"/>
      <c r="SFI116" s="151"/>
      <c r="SFJ116" s="151"/>
      <c r="SFK116" s="151"/>
      <c r="SFL116" s="151"/>
      <c r="SFM116" s="151"/>
      <c r="SFN116" s="151"/>
      <c r="SFO116" s="151"/>
      <c r="SFP116" s="151"/>
      <c r="SFQ116" s="151"/>
      <c r="SFR116" s="151"/>
      <c r="SFS116" s="151"/>
      <c r="SFT116" s="151"/>
      <c r="SFU116" s="151"/>
      <c r="SFV116" s="151"/>
      <c r="SFW116" s="151"/>
      <c r="SFX116" s="151"/>
      <c r="SFY116" s="151"/>
      <c r="SFZ116" s="151"/>
      <c r="SGA116" s="151"/>
      <c r="SGB116" s="151"/>
      <c r="SGC116" s="151"/>
      <c r="SGD116" s="151"/>
      <c r="SGE116" s="151"/>
      <c r="SGF116" s="151"/>
      <c r="SGG116" s="151"/>
      <c r="SGH116" s="151"/>
      <c r="SGI116" s="151"/>
      <c r="SGJ116" s="151"/>
      <c r="SGK116" s="151"/>
      <c r="SGL116" s="151"/>
      <c r="SGM116" s="151"/>
      <c r="SGN116" s="151"/>
      <c r="SGO116" s="151"/>
      <c r="SGP116" s="151"/>
      <c r="SGQ116" s="151"/>
      <c r="SGR116" s="151"/>
      <c r="SGS116" s="151"/>
      <c r="SGT116" s="151"/>
      <c r="SGU116" s="151"/>
      <c r="SGV116" s="151"/>
      <c r="SGW116" s="151"/>
      <c r="SGX116" s="151"/>
      <c r="SGY116" s="151"/>
      <c r="SGZ116" s="151"/>
      <c r="SHA116" s="151"/>
      <c r="SHB116" s="151"/>
      <c r="SHC116" s="151"/>
      <c r="SHD116" s="151"/>
      <c r="SHE116" s="151"/>
      <c r="SHF116" s="151"/>
      <c r="SHG116" s="151"/>
      <c r="SHH116" s="151"/>
      <c r="SHI116" s="151"/>
      <c r="SHJ116" s="151"/>
      <c r="SHK116" s="151"/>
      <c r="SHL116" s="151"/>
      <c r="SHM116" s="151"/>
      <c r="SHN116" s="151"/>
      <c r="SHO116" s="151"/>
      <c r="SHP116" s="151"/>
      <c r="SHQ116" s="151"/>
      <c r="SHR116" s="151"/>
      <c r="SHS116" s="151"/>
      <c r="SHT116" s="151"/>
      <c r="SHU116" s="151"/>
      <c r="SHV116" s="151"/>
      <c r="SHW116" s="151"/>
      <c r="SHX116" s="151"/>
      <c r="SHY116" s="151"/>
      <c r="SHZ116" s="151"/>
      <c r="SIA116" s="151"/>
      <c r="SIB116" s="151"/>
      <c r="SIC116" s="151"/>
      <c r="SID116" s="151"/>
      <c r="SIE116" s="151"/>
      <c r="SIF116" s="151"/>
      <c r="SIG116" s="151"/>
      <c r="SIH116" s="151"/>
      <c r="SII116" s="151"/>
      <c r="SIJ116" s="151"/>
      <c r="SIK116" s="151"/>
      <c r="SIL116" s="151"/>
      <c r="SIM116" s="151"/>
      <c r="SIN116" s="151"/>
      <c r="SIO116" s="151"/>
      <c r="SIP116" s="151"/>
      <c r="SIQ116" s="151"/>
      <c r="SIR116" s="151"/>
      <c r="SIS116" s="151"/>
      <c r="SIT116" s="151"/>
      <c r="SIU116" s="151"/>
      <c r="SIV116" s="151"/>
      <c r="SIW116" s="151"/>
      <c r="SIX116" s="151"/>
      <c r="SIY116" s="151"/>
      <c r="SIZ116" s="151"/>
      <c r="SJA116" s="151"/>
      <c r="SJB116" s="151"/>
      <c r="SJC116" s="151"/>
      <c r="SJD116" s="151"/>
      <c r="SJE116" s="151"/>
      <c r="SJF116" s="151"/>
      <c r="SJG116" s="151"/>
      <c r="SJH116" s="151"/>
      <c r="SJI116" s="151"/>
      <c r="SJJ116" s="151"/>
      <c r="SJK116" s="151"/>
      <c r="SJL116" s="151"/>
      <c r="SJM116" s="151"/>
      <c r="SJN116" s="151"/>
      <c r="SJO116" s="151"/>
      <c r="SJP116" s="151"/>
      <c r="SJQ116" s="151"/>
      <c r="SJR116" s="151"/>
      <c r="SJS116" s="151"/>
      <c r="SJT116" s="151"/>
      <c r="SJU116" s="151"/>
      <c r="SJV116" s="151"/>
      <c r="SJW116" s="151"/>
      <c r="SJX116" s="151"/>
      <c r="SJY116" s="151"/>
      <c r="SJZ116" s="151"/>
      <c r="SKA116" s="151"/>
      <c r="SKB116" s="151"/>
      <c r="SKC116" s="151"/>
      <c r="SKD116" s="151"/>
      <c r="SKE116" s="151"/>
      <c r="SKF116" s="151"/>
      <c r="SKG116" s="151"/>
      <c r="SKH116" s="151"/>
      <c r="SKI116" s="151"/>
      <c r="SKJ116" s="151"/>
      <c r="SKK116" s="151"/>
      <c r="SKL116" s="151"/>
      <c r="SKM116" s="151"/>
      <c r="SKN116" s="151"/>
      <c r="SKO116" s="151"/>
      <c r="SKP116" s="151"/>
      <c r="SKQ116" s="151"/>
      <c r="SKR116" s="151"/>
      <c r="SKS116" s="151"/>
      <c r="SKT116" s="151"/>
      <c r="SKU116" s="151"/>
      <c r="SKV116" s="151"/>
      <c r="SKW116" s="151"/>
      <c r="SKX116" s="151"/>
      <c r="SKY116" s="151"/>
      <c r="SKZ116" s="151"/>
      <c r="SLA116" s="151"/>
      <c r="SLB116" s="151"/>
      <c r="SLC116" s="151"/>
      <c r="SLD116" s="151"/>
      <c r="SLE116" s="151"/>
      <c r="SLF116" s="151"/>
      <c r="SLG116" s="151"/>
      <c r="SLH116" s="151"/>
      <c r="SLI116" s="151"/>
      <c r="SLJ116" s="151"/>
      <c r="SLK116" s="151"/>
      <c r="SLL116" s="151"/>
      <c r="SLM116" s="151"/>
      <c r="SLN116" s="151"/>
      <c r="SLO116" s="151"/>
      <c r="SLP116" s="151"/>
      <c r="SLQ116" s="151"/>
      <c r="SLR116" s="151"/>
      <c r="SLS116" s="151"/>
      <c r="SLT116" s="151"/>
      <c r="SLU116" s="151"/>
      <c r="SLV116" s="151"/>
      <c r="SLW116" s="151"/>
      <c r="SLX116" s="151"/>
      <c r="SLY116" s="151"/>
      <c r="SLZ116" s="151"/>
      <c r="SMA116" s="151"/>
      <c r="SMB116" s="151"/>
      <c r="SMC116" s="151"/>
      <c r="SMD116" s="151"/>
      <c r="SME116" s="151"/>
      <c r="SMF116" s="151"/>
      <c r="SMG116" s="151"/>
      <c r="SMH116" s="151"/>
      <c r="SMI116" s="151"/>
      <c r="SMJ116" s="151"/>
      <c r="SMK116" s="151"/>
      <c r="SML116" s="151"/>
      <c r="SMM116" s="151"/>
      <c r="SMN116" s="151"/>
      <c r="SMO116" s="151"/>
      <c r="SMP116" s="151"/>
      <c r="SMQ116" s="151"/>
      <c r="SMR116" s="151"/>
      <c r="SMS116" s="151"/>
      <c r="SMT116" s="151"/>
      <c r="SMU116" s="151"/>
      <c r="SMV116" s="151"/>
      <c r="SMW116" s="151"/>
      <c r="SMX116" s="151"/>
      <c r="SMY116" s="151"/>
      <c r="SMZ116" s="151"/>
      <c r="SNA116" s="151"/>
      <c r="SNB116" s="151"/>
      <c r="SNC116" s="151"/>
      <c r="SND116" s="151"/>
      <c r="SNE116" s="151"/>
      <c r="SNF116" s="151"/>
      <c r="SNG116" s="151"/>
      <c r="SNH116" s="151"/>
      <c r="SNI116" s="151"/>
      <c r="SNJ116" s="151"/>
      <c r="SNK116" s="151"/>
      <c r="SNL116" s="151"/>
      <c r="SNM116" s="151"/>
      <c r="SNN116" s="151"/>
      <c r="SNO116" s="151"/>
      <c r="SNP116" s="151"/>
      <c r="SNQ116" s="151"/>
      <c r="SNR116" s="151"/>
      <c r="SNS116" s="151"/>
      <c r="SNT116" s="151"/>
      <c r="SNU116" s="151"/>
      <c r="SNV116" s="151"/>
      <c r="SNW116" s="151"/>
      <c r="SNX116" s="151"/>
      <c r="SNY116" s="151"/>
      <c r="SNZ116" s="151"/>
      <c r="SOA116" s="151"/>
      <c r="SOB116" s="151"/>
      <c r="SOC116" s="151"/>
      <c r="SOD116" s="151"/>
      <c r="SOE116" s="151"/>
      <c r="SOF116" s="151"/>
      <c r="SOG116" s="151"/>
      <c r="SOH116" s="151"/>
      <c r="SOI116" s="151"/>
      <c r="SOJ116" s="151"/>
      <c r="SOK116" s="151"/>
      <c r="SOL116" s="151"/>
      <c r="SOM116" s="151"/>
      <c r="SON116" s="151"/>
      <c r="SOO116" s="151"/>
      <c r="SOP116" s="151"/>
      <c r="SOQ116" s="151"/>
      <c r="SOR116" s="151"/>
      <c r="SOS116" s="151"/>
      <c r="SOT116" s="151"/>
      <c r="SOU116" s="151"/>
      <c r="SOV116" s="151"/>
      <c r="SOW116" s="151"/>
      <c r="SOX116" s="151"/>
      <c r="SOY116" s="151"/>
      <c r="SOZ116" s="151"/>
      <c r="SPA116" s="151"/>
      <c r="SPB116" s="151"/>
      <c r="SPC116" s="151"/>
      <c r="SPD116" s="151"/>
      <c r="SPE116" s="151"/>
      <c r="SPF116" s="151"/>
      <c r="SPG116" s="151"/>
      <c r="SPH116" s="151"/>
      <c r="SPI116" s="151"/>
      <c r="SPJ116" s="151"/>
      <c r="SPK116" s="151"/>
      <c r="SPL116" s="151"/>
      <c r="SPM116" s="151"/>
      <c r="SPN116" s="151"/>
      <c r="SPO116" s="151"/>
      <c r="SPP116" s="151"/>
      <c r="SPQ116" s="151"/>
      <c r="SPR116" s="151"/>
      <c r="SPS116" s="151"/>
      <c r="SPT116" s="151"/>
      <c r="SPU116" s="151"/>
      <c r="SPV116" s="151"/>
      <c r="SPW116" s="151"/>
      <c r="SPX116" s="151"/>
      <c r="SPY116" s="151"/>
      <c r="SPZ116" s="151"/>
      <c r="SQA116" s="151"/>
      <c r="SQB116" s="151"/>
      <c r="SQC116" s="151"/>
      <c r="SQD116" s="151"/>
      <c r="SQE116" s="151"/>
      <c r="SQF116" s="151"/>
      <c r="SQG116" s="151"/>
      <c r="SQH116" s="151"/>
      <c r="SQI116" s="151"/>
      <c r="SQJ116" s="151"/>
      <c r="SQK116" s="151"/>
      <c r="SQL116" s="151"/>
      <c r="SQM116" s="151"/>
      <c r="SQN116" s="151"/>
      <c r="SQO116" s="151"/>
      <c r="SQP116" s="151"/>
      <c r="SQQ116" s="151"/>
      <c r="SQR116" s="151"/>
      <c r="SQS116" s="151"/>
      <c r="SQT116" s="151"/>
      <c r="SQU116" s="151"/>
      <c r="SQV116" s="151"/>
      <c r="SQW116" s="151"/>
      <c r="SQX116" s="151"/>
      <c r="SQY116" s="151"/>
      <c r="SQZ116" s="151"/>
      <c r="SRA116" s="151"/>
      <c r="SRB116" s="151"/>
      <c r="SRC116" s="151"/>
      <c r="SRD116" s="151"/>
      <c r="SRE116" s="151"/>
      <c r="SRF116" s="151"/>
      <c r="SRG116" s="151"/>
      <c r="SRH116" s="151"/>
      <c r="SRI116" s="151"/>
      <c r="SRJ116" s="151"/>
      <c r="SRK116" s="151"/>
      <c r="SRL116" s="151"/>
      <c r="SRM116" s="151"/>
      <c r="SRN116" s="151"/>
      <c r="SRO116" s="151"/>
      <c r="SRP116" s="151"/>
      <c r="SRQ116" s="151"/>
      <c r="SRR116" s="151"/>
      <c r="SRS116" s="151"/>
      <c r="SRT116" s="151"/>
      <c r="SRU116" s="151"/>
      <c r="SRV116" s="151"/>
      <c r="SRW116" s="151"/>
      <c r="SRX116" s="151"/>
      <c r="SRY116" s="151"/>
      <c r="SRZ116" s="151"/>
      <c r="SSA116" s="151"/>
      <c r="SSB116" s="151"/>
      <c r="SSC116" s="151"/>
      <c r="SSD116" s="151"/>
      <c r="SSE116" s="151"/>
      <c r="SSF116" s="151"/>
      <c r="SSG116" s="151"/>
      <c r="SSH116" s="151"/>
      <c r="SSI116" s="151"/>
      <c r="SSJ116" s="151"/>
      <c r="SSK116" s="151"/>
      <c r="SSL116" s="151"/>
      <c r="SSM116" s="151"/>
      <c r="SSN116" s="151"/>
      <c r="SSO116" s="151"/>
      <c r="SSP116" s="151"/>
      <c r="SSQ116" s="151"/>
      <c r="SSR116" s="151"/>
      <c r="SSS116" s="151"/>
      <c r="SST116" s="151"/>
      <c r="SSU116" s="151"/>
      <c r="SSV116" s="151"/>
      <c r="SSW116" s="151"/>
      <c r="SSX116" s="151"/>
      <c r="SSY116" s="151"/>
      <c r="SSZ116" s="151"/>
      <c r="STA116" s="151"/>
      <c r="STB116" s="151"/>
      <c r="STC116" s="151"/>
      <c r="STD116" s="151"/>
      <c r="STE116" s="151"/>
      <c r="STF116" s="151"/>
      <c r="STG116" s="151"/>
      <c r="STH116" s="151"/>
      <c r="STI116" s="151"/>
      <c r="STJ116" s="151"/>
      <c r="STK116" s="151"/>
      <c r="STL116" s="151"/>
      <c r="STM116" s="151"/>
      <c r="STN116" s="151"/>
      <c r="STO116" s="151"/>
      <c r="STP116" s="151"/>
      <c r="STQ116" s="151"/>
      <c r="STR116" s="151"/>
      <c r="STS116" s="151"/>
      <c r="STT116" s="151"/>
      <c r="STU116" s="151"/>
      <c r="STV116" s="151"/>
      <c r="STW116" s="151"/>
      <c r="STX116" s="151"/>
      <c r="STY116" s="151"/>
      <c r="STZ116" s="151"/>
      <c r="SUA116" s="151"/>
      <c r="SUB116" s="151"/>
      <c r="SUC116" s="151"/>
      <c r="SUD116" s="151"/>
      <c r="SUE116" s="151"/>
      <c r="SUF116" s="151"/>
      <c r="SUG116" s="151"/>
      <c r="SUH116" s="151"/>
      <c r="SUI116" s="151"/>
      <c r="SUJ116" s="151"/>
      <c r="SUK116" s="151"/>
      <c r="SUL116" s="151"/>
      <c r="SUM116" s="151"/>
      <c r="SUN116" s="151"/>
      <c r="SUO116" s="151"/>
      <c r="SUP116" s="151"/>
      <c r="SUQ116" s="151"/>
      <c r="SUR116" s="151"/>
      <c r="SUS116" s="151"/>
      <c r="SUT116" s="151"/>
      <c r="SUU116" s="151"/>
      <c r="SUV116" s="151"/>
      <c r="SUW116" s="151"/>
      <c r="SUX116" s="151"/>
      <c r="SUY116" s="151"/>
      <c r="SUZ116" s="151"/>
      <c r="SVA116" s="151"/>
      <c r="SVB116" s="151"/>
      <c r="SVC116" s="151"/>
      <c r="SVD116" s="151"/>
      <c r="SVE116" s="151"/>
      <c r="SVF116" s="151"/>
      <c r="SVG116" s="151"/>
      <c r="SVH116" s="151"/>
      <c r="SVI116" s="151"/>
      <c r="SVJ116" s="151"/>
      <c r="SVK116" s="151"/>
      <c r="SVL116" s="151"/>
      <c r="SVM116" s="151"/>
      <c r="SVN116" s="151"/>
      <c r="SVO116" s="151"/>
      <c r="SVP116" s="151"/>
      <c r="SVQ116" s="151"/>
      <c r="SVR116" s="151"/>
      <c r="SVS116" s="151"/>
      <c r="SVT116" s="151"/>
      <c r="SVU116" s="151"/>
      <c r="SVV116" s="151"/>
      <c r="SVW116" s="151"/>
      <c r="SVX116" s="151"/>
      <c r="SVY116" s="151"/>
      <c r="SVZ116" s="151"/>
      <c r="SWA116" s="151"/>
      <c r="SWB116" s="151"/>
      <c r="SWC116" s="151"/>
      <c r="SWD116" s="151"/>
      <c r="SWE116" s="151"/>
      <c r="SWF116" s="151"/>
      <c r="SWG116" s="151"/>
      <c r="SWH116" s="151"/>
      <c r="SWI116" s="151"/>
      <c r="SWJ116" s="151"/>
      <c r="SWK116" s="151"/>
      <c r="SWL116" s="151"/>
      <c r="SWM116" s="151"/>
      <c r="SWN116" s="151"/>
      <c r="SWO116" s="151"/>
      <c r="SWP116" s="151"/>
      <c r="SWQ116" s="151"/>
      <c r="SWR116" s="151"/>
      <c r="SWS116" s="151"/>
      <c r="SWT116" s="151"/>
      <c r="SWU116" s="151"/>
      <c r="SWV116" s="151"/>
      <c r="SWW116" s="151"/>
      <c r="SWX116" s="151"/>
      <c r="SWY116" s="151"/>
      <c r="SWZ116" s="151"/>
      <c r="SXA116" s="151"/>
      <c r="SXB116" s="151"/>
      <c r="SXC116" s="151"/>
      <c r="SXD116" s="151"/>
      <c r="SXE116" s="151"/>
      <c r="SXF116" s="151"/>
      <c r="SXG116" s="151"/>
      <c r="SXH116" s="151"/>
      <c r="SXI116" s="151"/>
      <c r="SXJ116" s="151"/>
      <c r="SXK116" s="151"/>
      <c r="SXL116" s="151"/>
      <c r="SXM116" s="151"/>
      <c r="SXN116" s="151"/>
      <c r="SXO116" s="151"/>
      <c r="SXP116" s="151"/>
      <c r="SXQ116" s="151"/>
      <c r="SXR116" s="151"/>
      <c r="SXS116" s="151"/>
      <c r="SXT116" s="151"/>
      <c r="SXU116" s="151"/>
      <c r="SXV116" s="151"/>
      <c r="SXW116" s="151"/>
      <c r="SXX116" s="151"/>
      <c r="SXY116" s="151"/>
      <c r="SXZ116" s="151"/>
      <c r="SYA116" s="151"/>
      <c r="SYB116" s="151"/>
      <c r="SYC116" s="151"/>
      <c r="SYD116" s="151"/>
      <c r="SYE116" s="151"/>
      <c r="SYF116" s="151"/>
      <c r="SYG116" s="151"/>
      <c r="SYH116" s="151"/>
      <c r="SYI116" s="151"/>
      <c r="SYJ116" s="151"/>
      <c r="SYK116" s="151"/>
      <c r="SYL116" s="151"/>
      <c r="SYM116" s="151"/>
      <c r="SYN116" s="151"/>
      <c r="SYO116" s="151"/>
      <c r="SYP116" s="151"/>
      <c r="SYQ116" s="151"/>
      <c r="SYR116" s="151"/>
      <c r="SYS116" s="151"/>
      <c r="SYT116" s="151"/>
      <c r="SYU116" s="151"/>
      <c r="SYV116" s="151"/>
      <c r="SYW116" s="151"/>
      <c r="SYX116" s="151"/>
      <c r="SYY116" s="151"/>
      <c r="SYZ116" s="151"/>
      <c r="SZA116" s="151"/>
      <c r="SZB116" s="151"/>
      <c r="SZC116" s="151"/>
      <c r="SZD116" s="151"/>
      <c r="SZE116" s="151"/>
      <c r="SZF116" s="151"/>
      <c r="SZG116" s="151"/>
      <c r="SZH116" s="151"/>
      <c r="SZI116" s="151"/>
      <c r="SZJ116" s="151"/>
      <c r="SZK116" s="151"/>
      <c r="SZL116" s="151"/>
      <c r="SZM116" s="151"/>
      <c r="SZN116" s="151"/>
      <c r="SZO116" s="151"/>
      <c r="SZP116" s="151"/>
      <c r="SZQ116" s="151"/>
      <c r="SZR116" s="151"/>
      <c r="SZS116" s="151"/>
      <c r="SZT116" s="151"/>
      <c r="SZU116" s="151"/>
      <c r="SZV116" s="151"/>
      <c r="SZW116" s="151"/>
      <c r="SZX116" s="151"/>
      <c r="SZY116" s="151"/>
      <c r="SZZ116" s="151"/>
      <c r="TAA116" s="151"/>
      <c r="TAB116" s="151"/>
      <c r="TAC116" s="151"/>
      <c r="TAD116" s="151"/>
      <c r="TAE116" s="151"/>
      <c r="TAF116" s="151"/>
      <c r="TAG116" s="151"/>
      <c r="TAH116" s="151"/>
      <c r="TAI116" s="151"/>
      <c r="TAJ116" s="151"/>
      <c r="TAK116" s="151"/>
      <c r="TAL116" s="151"/>
      <c r="TAM116" s="151"/>
      <c r="TAN116" s="151"/>
      <c r="TAO116" s="151"/>
      <c r="TAP116" s="151"/>
      <c r="TAQ116" s="151"/>
      <c r="TAR116" s="151"/>
      <c r="TAS116" s="151"/>
      <c r="TAT116" s="151"/>
      <c r="TAU116" s="151"/>
      <c r="TAV116" s="151"/>
      <c r="TAW116" s="151"/>
      <c r="TAX116" s="151"/>
      <c r="TAY116" s="151"/>
      <c r="TAZ116" s="151"/>
      <c r="TBA116" s="151"/>
      <c r="TBB116" s="151"/>
      <c r="TBC116" s="151"/>
      <c r="TBD116" s="151"/>
      <c r="TBE116" s="151"/>
      <c r="TBF116" s="151"/>
      <c r="TBG116" s="151"/>
      <c r="TBH116" s="151"/>
      <c r="TBI116" s="151"/>
      <c r="TBJ116" s="151"/>
      <c r="TBK116" s="151"/>
      <c r="TBL116" s="151"/>
      <c r="TBM116" s="151"/>
      <c r="TBN116" s="151"/>
      <c r="TBO116" s="151"/>
      <c r="TBP116" s="151"/>
      <c r="TBQ116" s="151"/>
      <c r="TBR116" s="151"/>
      <c r="TBS116" s="151"/>
      <c r="TBT116" s="151"/>
      <c r="TBU116" s="151"/>
      <c r="TBV116" s="151"/>
      <c r="TBW116" s="151"/>
      <c r="TBX116" s="151"/>
      <c r="TBY116" s="151"/>
      <c r="TBZ116" s="151"/>
      <c r="TCA116" s="151"/>
      <c r="TCB116" s="151"/>
      <c r="TCC116" s="151"/>
      <c r="TCD116" s="151"/>
      <c r="TCE116" s="151"/>
      <c r="TCF116" s="151"/>
      <c r="TCG116" s="151"/>
      <c r="TCH116" s="151"/>
      <c r="TCI116" s="151"/>
      <c r="TCJ116" s="151"/>
      <c r="TCK116" s="151"/>
      <c r="TCL116" s="151"/>
      <c r="TCM116" s="151"/>
      <c r="TCN116" s="151"/>
      <c r="TCO116" s="151"/>
      <c r="TCP116" s="151"/>
      <c r="TCQ116" s="151"/>
      <c r="TCR116" s="151"/>
      <c r="TCS116" s="151"/>
      <c r="TCT116" s="151"/>
      <c r="TCU116" s="151"/>
      <c r="TCV116" s="151"/>
      <c r="TCW116" s="151"/>
      <c r="TCX116" s="151"/>
      <c r="TCY116" s="151"/>
      <c r="TCZ116" s="151"/>
      <c r="TDA116" s="151"/>
      <c r="TDB116" s="151"/>
      <c r="TDC116" s="151"/>
      <c r="TDD116" s="151"/>
      <c r="TDE116" s="151"/>
      <c r="TDF116" s="151"/>
      <c r="TDG116" s="151"/>
      <c r="TDH116" s="151"/>
      <c r="TDI116" s="151"/>
      <c r="TDJ116" s="151"/>
      <c r="TDK116" s="151"/>
      <c r="TDL116" s="151"/>
      <c r="TDM116" s="151"/>
      <c r="TDN116" s="151"/>
      <c r="TDO116" s="151"/>
      <c r="TDP116" s="151"/>
      <c r="TDQ116" s="151"/>
      <c r="TDR116" s="151"/>
      <c r="TDS116" s="151"/>
      <c r="TDT116" s="151"/>
      <c r="TDU116" s="151"/>
      <c r="TDV116" s="151"/>
      <c r="TDW116" s="151"/>
      <c r="TDX116" s="151"/>
      <c r="TDY116" s="151"/>
      <c r="TDZ116" s="151"/>
      <c r="TEA116" s="151"/>
      <c r="TEB116" s="151"/>
      <c r="TEC116" s="151"/>
      <c r="TED116" s="151"/>
      <c r="TEE116" s="151"/>
      <c r="TEF116" s="151"/>
      <c r="TEG116" s="151"/>
      <c r="TEH116" s="151"/>
      <c r="TEI116" s="151"/>
      <c r="TEJ116" s="151"/>
      <c r="TEK116" s="151"/>
      <c r="TEL116" s="151"/>
      <c r="TEM116" s="151"/>
      <c r="TEN116" s="151"/>
      <c r="TEO116" s="151"/>
      <c r="TEP116" s="151"/>
      <c r="TEQ116" s="151"/>
      <c r="TER116" s="151"/>
      <c r="TES116" s="151"/>
      <c r="TET116" s="151"/>
      <c r="TEU116" s="151"/>
      <c r="TEV116" s="151"/>
      <c r="TEW116" s="151"/>
      <c r="TEX116" s="151"/>
      <c r="TEY116" s="151"/>
      <c r="TEZ116" s="151"/>
      <c r="TFA116" s="151"/>
      <c r="TFB116" s="151"/>
      <c r="TFC116" s="151"/>
      <c r="TFD116" s="151"/>
      <c r="TFE116" s="151"/>
      <c r="TFF116" s="151"/>
      <c r="TFG116" s="151"/>
      <c r="TFH116" s="151"/>
      <c r="TFI116" s="151"/>
      <c r="TFJ116" s="151"/>
      <c r="TFK116" s="151"/>
      <c r="TFL116" s="151"/>
      <c r="TFM116" s="151"/>
      <c r="TFN116" s="151"/>
      <c r="TFO116" s="151"/>
      <c r="TFP116" s="151"/>
      <c r="TFQ116" s="151"/>
      <c r="TFR116" s="151"/>
      <c r="TFS116" s="151"/>
      <c r="TFT116" s="151"/>
      <c r="TFU116" s="151"/>
      <c r="TFV116" s="151"/>
      <c r="TFW116" s="151"/>
      <c r="TFX116" s="151"/>
      <c r="TFY116" s="151"/>
      <c r="TFZ116" s="151"/>
      <c r="TGA116" s="151"/>
      <c r="TGB116" s="151"/>
      <c r="TGC116" s="151"/>
      <c r="TGD116" s="151"/>
      <c r="TGE116" s="151"/>
      <c r="TGF116" s="151"/>
      <c r="TGG116" s="151"/>
      <c r="TGH116" s="151"/>
      <c r="TGI116" s="151"/>
      <c r="TGJ116" s="151"/>
      <c r="TGK116" s="151"/>
      <c r="TGL116" s="151"/>
      <c r="TGM116" s="151"/>
      <c r="TGN116" s="151"/>
      <c r="TGO116" s="151"/>
      <c r="TGP116" s="151"/>
      <c r="TGQ116" s="151"/>
      <c r="TGR116" s="151"/>
      <c r="TGS116" s="151"/>
      <c r="TGT116" s="151"/>
      <c r="TGU116" s="151"/>
      <c r="TGV116" s="151"/>
      <c r="TGW116" s="151"/>
      <c r="TGX116" s="151"/>
      <c r="TGY116" s="151"/>
      <c r="TGZ116" s="151"/>
      <c r="THA116" s="151"/>
      <c r="THB116" s="151"/>
      <c r="THC116" s="151"/>
      <c r="THD116" s="151"/>
      <c r="THE116" s="151"/>
      <c r="THF116" s="151"/>
      <c r="THG116" s="151"/>
      <c r="THH116" s="151"/>
      <c r="THI116" s="151"/>
      <c r="THJ116" s="151"/>
      <c r="THK116" s="151"/>
      <c r="THL116" s="151"/>
      <c r="THM116" s="151"/>
      <c r="THN116" s="151"/>
      <c r="THO116" s="151"/>
      <c r="THP116" s="151"/>
      <c r="THQ116" s="151"/>
      <c r="THR116" s="151"/>
      <c r="THS116" s="151"/>
      <c r="THT116" s="151"/>
      <c r="THU116" s="151"/>
      <c r="THV116" s="151"/>
      <c r="THW116" s="151"/>
      <c r="THX116" s="151"/>
      <c r="THY116" s="151"/>
      <c r="THZ116" s="151"/>
      <c r="TIA116" s="151"/>
      <c r="TIB116" s="151"/>
      <c r="TIC116" s="151"/>
      <c r="TID116" s="151"/>
      <c r="TIE116" s="151"/>
      <c r="TIF116" s="151"/>
      <c r="TIG116" s="151"/>
      <c r="TIH116" s="151"/>
      <c r="TII116" s="151"/>
      <c r="TIJ116" s="151"/>
      <c r="TIK116" s="151"/>
      <c r="TIL116" s="151"/>
      <c r="TIM116" s="151"/>
      <c r="TIN116" s="151"/>
      <c r="TIO116" s="151"/>
      <c r="TIP116" s="151"/>
      <c r="TIQ116" s="151"/>
      <c r="TIR116" s="151"/>
      <c r="TIS116" s="151"/>
      <c r="TIT116" s="151"/>
      <c r="TIU116" s="151"/>
      <c r="TIV116" s="151"/>
      <c r="TIW116" s="151"/>
      <c r="TIX116" s="151"/>
      <c r="TIY116" s="151"/>
      <c r="TIZ116" s="151"/>
      <c r="TJA116" s="151"/>
      <c r="TJB116" s="151"/>
      <c r="TJC116" s="151"/>
      <c r="TJD116" s="151"/>
      <c r="TJE116" s="151"/>
      <c r="TJF116" s="151"/>
      <c r="TJG116" s="151"/>
      <c r="TJH116" s="151"/>
      <c r="TJI116" s="151"/>
      <c r="TJJ116" s="151"/>
      <c r="TJK116" s="151"/>
      <c r="TJL116" s="151"/>
      <c r="TJM116" s="151"/>
      <c r="TJN116" s="151"/>
      <c r="TJO116" s="151"/>
      <c r="TJP116" s="151"/>
      <c r="TJQ116" s="151"/>
      <c r="TJR116" s="151"/>
      <c r="TJS116" s="151"/>
      <c r="TJT116" s="151"/>
      <c r="TJU116" s="151"/>
      <c r="TJV116" s="151"/>
      <c r="TJW116" s="151"/>
      <c r="TJX116" s="151"/>
      <c r="TJY116" s="151"/>
      <c r="TJZ116" s="151"/>
      <c r="TKA116" s="151"/>
      <c r="TKB116" s="151"/>
      <c r="TKC116" s="151"/>
      <c r="TKD116" s="151"/>
      <c r="TKE116" s="151"/>
      <c r="TKF116" s="151"/>
      <c r="TKG116" s="151"/>
      <c r="TKH116" s="151"/>
      <c r="TKI116" s="151"/>
      <c r="TKJ116" s="151"/>
      <c r="TKK116" s="151"/>
      <c r="TKL116" s="151"/>
      <c r="TKM116" s="151"/>
      <c r="TKN116" s="151"/>
      <c r="TKO116" s="151"/>
      <c r="TKP116" s="151"/>
      <c r="TKQ116" s="151"/>
      <c r="TKR116" s="151"/>
      <c r="TKS116" s="151"/>
      <c r="TKT116" s="151"/>
      <c r="TKU116" s="151"/>
      <c r="TKV116" s="151"/>
      <c r="TKW116" s="151"/>
      <c r="TKX116" s="151"/>
      <c r="TKY116" s="151"/>
      <c r="TKZ116" s="151"/>
      <c r="TLA116" s="151"/>
      <c r="TLB116" s="151"/>
      <c r="TLC116" s="151"/>
      <c r="TLD116" s="151"/>
      <c r="TLE116" s="151"/>
      <c r="TLF116" s="151"/>
      <c r="TLG116" s="151"/>
      <c r="TLH116" s="151"/>
      <c r="TLI116" s="151"/>
      <c r="TLJ116" s="151"/>
      <c r="TLK116" s="151"/>
      <c r="TLL116" s="151"/>
      <c r="TLM116" s="151"/>
      <c r="TLN116" s="151"/>
      <c r="TLO116" s="151"/>
      <c r="TLP116" s="151"/>
      <c r="TLQ116" s="151"/>
      <c r="TLR116" s="151"/>
      <c r="TLS116" s="151"/>
      <c r="TLT116" s="151"/>
      <c r="TLU116" s="151"/>
      <c r="TLV116" s="151"/>
      <c r="TLW116" s="151"/>
      <c r="TLX116" s="151"/>
      <c r="TLY116" s="151"/>
      <c r="TLZ116" s="151"/>
      <c r="TMA116" s="151"/>
      <c r="TMB116" s="151"/>
      <c r="TMC116" s="151"/>
      <c r="TMD116" s="151"/>
      <c r="TME116" s="151"/>
      <c r="TMF116" s="151"/>
      <c r="TMG116" s="151"/>
      <c r="TMH116" s="151"/>
      <c r="TMI116" s="151"/>
      <c r="TMJ116" s="151"/>
      <c r="TMK116" s="151"/>
      <c r="TML116" s="151"/>
      <c r="TMM116" s="151"/>
      <c r="TMN116" s="151"/>
      <c r="TMO116" s="151"/>
      <c r="TMP116" s="151"/>
      <c r="TMQ116" s="151"/>
      <c r="TMR116" s="151"/>
      <c r="TMS116" s="151"/>
      <c r="TMT116" s="151"/>
      <c r="TMU116" s="151"/>
      <c r="TMV116" s="151"/>
      <c r="TMW116" s="151"/>
      <c r="TMX116" s="151"/>
      <c r="TMY116" s="151"/>
      <c r="TMZ116" s="151"/>
      <c r="TNA116" s="151"/>
      <c r="TNB116" s="151"/>
      <c r="TNC116" s="151"/>
      <c r="TND116" s="151"/>
      <c r="TNE116" s="151"/>
      <c r="TNF116" s="151"/>
      <c r="TNG116" s="151"/>
      <c r="TNH116" s="151"/>
      <c r="TNI116" s="151"/>
      <c r="TNJ116" s="151"/>
      <c r="TNK116" s="151"/>
      <c r="TNL116" s="151"/>
      <c r="TNM116" s="151"/>
      <c r="TNN116" s="151"/>
      <c r="TNO116" s="151"/>
      <c r="TNP116" s="151"/>
      <c r="TNQ116" s="151"/>
      <c r="TNR116" s="151"/>
      <c r="TNS116" s="151"/>
      <c r="TNT116" s="151"/>
      <c r="TNU116" s="151"/>
      <c r="TNV116" s="151"/>
      <c r="TNW116" s="151"/>
      <c r="TNX116" s="151"/>
      <c r="TNY116" s="151"/>
      <c r="TNZ116" s="151"/>
      <c r="TOA116" s="151"/>
      <c r="TOB116" s="151"/>
      <c r="TOC116" s="151"/>
      <c r="TOD116" s="151"/>
      <c r="TOE116" s="151"/>
      <c r="TOF116" s="151"/>
      <c r="TOG116" s="151"/>
      <c r="TOH116" s="151"/>
      <c r="TOI116" s="151"/>
      <c r="TOJ116" s="151"/>
      <c r="TOK116" s="151"/>
      <c r="TOL116" s="151"/>
      <c r="TOM116" s="151"/>
      <c r="TON116" s="151"/>
      <c r="TOO116" s="151"/>
      <c r="TOP116" s="151"/>
      <c r="TOQ116" s="151"/>
      <c r="TOR116" s="151"/>
      <c r="TOS116" s="151"/>
      <c r="TOT116" s="151"/>
      <c r="TOU116" s="151"/>
      <c r="TOV116" s="151"/>
      <c r="TOW116" s="151"/>
      <c r="TOX116" s="151"/>
      <c r="TOY116" s="151"/>
      <c r="TOZ116" s="151"/>
      <c r="TPA116" s="151"/>
      <c r="TPB116" s="151"/>
      <c r="TPC116" s="151"/>
      <c r="TPD116" s="151"/>
      <c r="TPE116" s="151"/>
      <c r="TPF116" s="151"/>
      <c r="TPG116" s="151"/>
      <c r="TPH116" s="151"/>
      <c r="TPI116" s="151"/>
      <c r="TPJ116" s="151"/>
      <c r="TPK116" s="151"/>
      <c r="TPL116" s="151"/>
      <c r="TPM116" s="151"/>
      <c r="TPN116" s="151"/>
      <c r="TPO116" s="151"/>
      <c r="TPP116" s="151"/>
      <c r="TPQ116" s="151"/>
      <c r="TPR116" s="151"/>
      <c r="TPS116" s="151"/>
      <c r="TPT116" s="151"/>
      <c r="TPU116" s="151"/>
      <c r="TPV116" s="151"/>
      <c r="TPW116" s="151"/>
      <c r="TPX116" s="151"/>
      <c r="TPY116" s="151"/>
      <c r="TPZ116" s="151"/>
      <c r="TQA116" s="151"/>
      <c r="TQB116" s="151"/>
      <c r="TQC116" s="151"/>
      <c r="TQD116" s="151"/>
      <c r="TQE116" s="151"/>
      <c r="TQF116" s="151"/>
      <c r="TQG116" s="151"/>
      <c r="TQH116" s="151"/>
      <c r="TQI116" s="151"/>
      <c r="TQJ116" s="151"/>
      <c r="TQK116" s="151"/>
      <c r="TQL116" s="151"/>
      <c r="TQM116" s="151"/>
      <c r="TQN116" s="151"/>
      <c r="TQO116" s="151"/>
      <c r="TQP116" s="151"/>
      <c r="TQQ116" s="151"/>
      <c r="TQR116" s="151"/>
      <c r="TQS116" s="151"/>
      <c r="TQT116" s="151"/>
      <c r="TQU116" s="151"/>
      <c r="TQV116" s="151"/>
      <c r="TQW116" s="151"/>
      <c r="TQX116" s="151"/>
      <c r="TQY116" s="151"/>
      <c r="TQZ116" s="151"/>
      <c r="TRA116" s="151"/>
      <c r="TRB116" s="151"/>
      <c r="TRC116" s="151"/>
      <c r="TRD116" s="151"/>
      <c r="TRE116" s="151"/>
      <c r="TRF116" s="151"/>
      <c r="TRG116" s="151"/>
      <c r="TRH116" s="151"/>
      <c r="TRI116" s="151"/>
      <c r="TRJ116" s="151"/>
      <c r="TRK116" s="151"/>
      <c r="TRL116" s="151"/>
      <c r="TRM116" s="151"/>
      <c r="TRN116" s="151"/>
      <c r="TRO116" s="151"/>
      <c r="TRP116" s="151"/>
      <c r="TRQ116" s="151"/>
      <c r="TRR116" s="151"/>
      <c r="TRS116" s="151"/>
      <c r="TRT116" s="151"/>
      <c r="TRU116" s="151"/>
      <c r="TRV116" s="151"/>
      <c r="TRW116" s="151"/>
      <c r="TRX116" s="151"/>
      <c r="TRY116" s="151"/>
      <c r="TRZ116" s="151"/>
      <c r="TSA116" s="151"/>
      <c r="TSB116" s="151"/>
      <c r="TSC116" s="151"/>
      <c r="TSD116" s="151"/>
      <c r="TSE116" s="151"/>
      <c r="TSF116" s="151"/>
      <c r="TSG116" s="151"/>
      <c r="TSH116" s="151"/>
      <c r="TSI116" s="151"/>
      <c r="TSJ116" s="151"/>
      <c r="TSK116" s="151"/>
      <c r="TSL116" s="151"/>
      <c r="TSM116" s="151"/>
      <c r="TSN116" s="151"/>
      <c r="TSO116" s="151"/>
      <c r="TSP116" s="151"/>
      <c r="TSQ116" s="151"/>
      <c r="TSR116" s="151"/>
      <c r="TSS116" s="151"/>
      <c r="TST116" s="151"/>
      <c r="TSU116" s="151"/>
      <c r="TSV116" s="151"/>
      <c r="TSW116" s="151"/>
      <c r="TSX116" s="151"/>
      <c r="TSY116" s="151"/>
      <c r="TSZ116" s="151"/>
      <c r="TTA116" s="151"/>
      <c r="TTB116" s="151"/>
      <c r="TTC116" s="151"/>
      <c r="TTD116" s="151"/>
      <c r="TTE116" s="151"/>
      <c r="TTF116" s="151"/>
      <c r="TTG116" s="151"/>
      <c r="TTH116" s="151"/>
      <c r="TTI116" s="151"/>
      <c r="TTJ116" s="151"/>
      <c r="TTK116" s="151"/>
      <c r="TTL116" s="151"/>
      <c r="TTM116" s="151"/>
      <c r="TTN116" s="151"/>
      <c r="TTO116" s="151"/>
      <c r="TTP116" s="151"/>
      <c r="TTQ116" s="151"/>
      <c r="TTR116" s="151"/>
      <c r="TTS116" s="151"/>
      <c r="TTT116" s="151"/>
      <c r="TTU116" s="151"/>
      <c r="TTV116" s="151"/>
      <c r="TTW116" s="151"/>
      <c r="TTX116" s="151"/>
      <c r="TTY116" s="151"/>
      <c r="TTZ116" s="151"/>
      <c r="TUA116" s="151"/>
      <c r="TUB116" s="151"/>
      <c r="TUC116" s="151"/>
      <c r="TUD116" s="151"/>
      <c r="TUE116" s="151"/>
      <c r="TUF116" s="151"/>
      <c r="TUG116" s="151"/>
      <c r="TUH116" s="151"/>
      <c r="TUI116" s="151"/>
      <c r="TUJ116" s="151"/>
      <c r="TUK116" s="151"/>
      <c r="TUL116" s="151"/>
      <c r="TUM116" s="151"/>
      <c r="TUN116" s="151"/>
      <c r="TUO116" s="151"/>
      <c r="TUP116" s="151"/>
      <c r="TUQ116" s="151"/>
      <c r="TUR116" s="151"/>
      <c r="TUS116" s="151"/>
      <c r="TUT116" s="151"/>
      <c r="TUU116" s="151"/>
      <c r="TUV116" s="151"/>
      <c r="TUW116" s="151"/>
      <c r="TUX116" s="151"/>
      <c r="TUY116" s="151"/>
      <c r="TUZ116" s="151"/>
      <c r="TVA116" s="151"/>
      <c r="TVB116" s="151"/>
      <c r="TVC116" s="151"/>
      <c r="TVD116" s="151"/>
      <c r="TVE116" s="151"/>
      <c r="TVF116" s="151"/>
      <c r="TVG116" s="151"/>
      <c r="TVH116" s="151"/>
      <c r="TVI116" s="151"/>
      <c r="TVJ116" s="151"/>
      <c r="TVK116" s="151"/>
      <c r="TVL116" s="151"/>
      <c r="TVM116" s="151"/>
      <c r="TVN116" s="151"/>
      <c r="TVO116" s="151"/>
      <c r="TVP116" s="151"/>
      <c r="TVQ116" s="151"/>
      <c r="TVR116" s="151"/>
      <c r="TVS116" s="151"/>
      <c r="TVT116" s="151"/>
      <c r="TVU116" s="151"/>
      <c r="TVV116" s="151"/>
      <c r="TVW116" s="151"/>
      <c r="TVX116" s="151"/>
      <c r="TVY116" s="151"/>
      <c r="TVZ116" s="151"/>
      <c r="TWA116" s="151"/>
      <c r="TWB116" s="151"/>
      <c r="TWC116" s="151"/>
      <c r="TWD116" s="151"/>
      <c r="TWE116" s="151"/>
      <c r="TWF116" s="151"/>
      <c r="TWG116" s="151"/>
      <c r="TWH116" s="151"/>
      <c r="TWI116" s="151"/>
      <c r="TWJ116" s="151"/>
      <c r="TWK116" s="151"/>
      <c r="TWL116" s="151"/>
      <c r="TWM116" s="151"/>
      <c r="TWN116" s="151"/>
      <c r="TWO116" s="151"/>
      <c r="TWP116" s="151"/>
      <c r="TWQ116" s="151"/>
      <c r="TWR116" s="151"/>
      <c r="TWS116" s="151"/>
      <c r="TWT116" s="151"/>
      <c r="TWU116" s="151"/>
      <c r="TWV116" s="151"/>
      <c r="TWW116" s="151"/>
      <c r="TWX116" s="151"/>
      <c r="TWY116" s="151"/>
      <c r="TWZ116" s="151"/>
      <c r="TXA116" s="151"/>
      <c r="TXB116" s="151"/>
      <c r="TXC116" s="151"/>
      <c r="TXD116" s="151"/>
      <c r="TXE116" s="151"/>
      <c r="TXF116" s="151"/>
      <c r="TXG116" s="151"/>
      <c r="TXH116" s="151"/>
      <c r="TXI116" s="151"/>
      <c r="TXJ116" s="151"/>
      <c r="TXK116" s="151"/>
      <c r="TXL116" s="151"/>
      <c r="TXM116" s="151"/>
      <c r="TXN116" s="151"/>
      <c r="TXO116" s="151"/>
      <c r="TXP116" s="151"/>
      <c r="TXQ116" s="151"/>
      <c r="TXR116" s="151"/>
      <c r="TXS116" s="151"/>
      <c r="TXT116" s="151"/>
      <c r="TXU116" s="151"/>
      <c r="TXV116" s="151"/>
      <c r="TXW116" s="151"/>
      <c r="TXX116" s="151"/>
      <c r="TXY116" s="151"/>
      <c r="TXZ116" s="151"/>
      <c r="TYA116" s="151"/>
      <c r="TYB116" s="151"/>
      <c r="TYC116" s="151"/>
      <c r="TYD116" s="151"/>
      <c r="TYE116" s="151"/>
      <c r="TYF116" s="151"/>
      <c r="TYG116" s="151"/>
      <c r="TYH116" s="151"/>
      <c r="TYI116" s="151"/>
      <c r="TYJ116" s="151"/>
      <c r="TYK116" s="151"/>
      <c r="TYL116" s="151"/>
      <c r="TYM116" s="151"/>
      <c r="TYN116" s="151"/>
      <c r="TYO116" s="151"/>
      <c r="TYP116" s="151"/>
      <c r="TYQ116" s="151"/>
      <c r="TYR116" s="151"/>
      <c r="TYS116" s="151"/>
      <c r="TYT116" s="151"/>
      <c r="TYU116" s="151"/>
      <c r="TYV116" s="151"/>
      <c r="TYW116" s="151"/>
      <c r="TYX116" s="151"/>
      <c r="TYY116" s="151"/>
      <c r="TYZ116" s="151"/>
      <c r="TZA116" s="151"/>
      <c r="TZB116" s="151"/>
      <c r="TZC116" s="151"/>
      <c r="TZD116" s="151"/>
      <c r="TZE116" s="151"/>
      <c r="TZF116" s="151"/>
      <c r="TZG116" s="151"/>
      <c r="TZH116" s="151"/>
      <c r="TZI116" s="151"/>
      <c r="TZJ116" s="151"/>
      <c r="TZK116" s="151"/>
      <c r="TZL116" s="151"/>
      <c r="TZM116" s="151"/>
      <c r="TZN116" s="151"/>
      <c r="TZO116" s="151"/>
      <c r="TZP116" s="151"/>
      <c r="TZQ116" s="151"/>
      <c r="TZR116" s="151"/>
      <c r="TZS116" s="151"/>
      <c r="TZT116" s="151"/>
      <c r="TZU116" s="151"/>
      <c r="TZV116" s="151"/>
      <c r="TZW116" s="151"/>
      <c r="TZX116" s="151"/>
      <c r="TZY116" s="151"/>
      <c r="TZZ116" s="151"/>
      <c r="UAA116" s="151"/>
      <c r="UAB116" s="151"/>
      <c r="UAC116" s="151"/>
      <c r="UAD116" s="151"/>
      <c r="UAE116" s="151"/>
      <c r="UAF116" s="151"/>
      <c r="UAG116" s="151"/>
      <c r="UAH116" s="151"/>
      <c r="UAI116" s="151"/>
      <c r="UAJ116" s="151"/>
      <c r="UAK116" s="151"/>
      <c r="UAL116" s="151"/>
      <c r="UAM116" s="151"/>
      <c r="UAN116" s="151"/>
      <c r="UAO116" s="151"/>
      <c r="UAP116" s="151"/>
      <c r="UAQ116" s="151"/>
      <c r="UAR116" s="151"/>
      <c r="UAS116" s="151"/>
      <c r="UAT116" s="151"/>
      <c r="UAU116" s="151"/>
      <c r="UAV116" s="151"/>
      <c r="UAW116" s="151"/>
      <c r="UAX116" s="151"/>
      <c r="UAY116" s="151"/>
      <c r="UAZ116" s="151"/>
      <c r="UBA116" s="151"/>
      <c r="UBB116" s="151"/>
      <c r="UBC116" s="151"/>
      <c r="UBD116" s="151"/>
      <c r="UBE116" s="151"/>
      <c r="UBF116" s="151"/>
      <c r="UBG116" s="151"/>
      <c r="UBH116" s="151"/>
      <c r="UBI116" s="151"/>
      <c r="UBJ116" s="151"/>
      <c r="UBK116" s="151"/>
      <c r="UBL116" s="151"/>
      <c r="UBM116" s="151"/>
      <c r="UBN116" s="151"/>
      <c r="UBO116" s="151"/>
      <c r="UBP116" s="151"/>
      <c r="UBQ116" s="151"/>
      <c r="UBR116" s="151"/>
      <c r="UBS116" s="151"/>
      <c r="UBT116" s="151"/>
      <c r="UBU116" s="151"/>
      <c r="UBV116" s="151"/>
      <c r="UBW116" s="151"/>
      <c r="UBX116" s="151"/>
      <c r="UBY116" s="151"/>
      <c r="UBZ116" s="151"/>
      <c r="UCA116" s="151"/>
      <c r="UCB116" s="151"/>
      <c r="UCC116" s="151"/>
      <c r="UCD116" s="151"/>
      <c r="UCE116" s="151"/>
      <c r="UCF116" s="151"/>
      <c r="UCG116" s="151"/>
      <c r="UCH116" s="151"/>
      <c r="UCI116" s="151"/>
      <c r="UCJ116" s="151"/>
      <c r="UCK116" s="151"/>
      <c r="UCL116" s="151"/>
      <c r="UCM116" s="151"/>
      <c r="UCN116" s="151"/>
      <c r="UCO116" s="151"/>
      <c r="UCP116" s="151"/>
      <c r="UCQ116" s="151"/>
      <c r="UCR116" s="151"/>
      <c r="UCS116" s="151"/>
      <c r="UCT116" s="151"/>
      <c r="UCU116" s="151"/>
      <c r="UCV116" s="151"/>
      <c r="UCW116" s="151"/>
      <c r="UCX116" s="151"/>
      <c r="UCY116" s="151"/>
      <c r="UCZ116" s="151"/>
      <c r="UDA116" s="151"/>
      <c r="UDB116" s="151"/>
      <c r="UDC116" s="151"/>
      <c r="UDD116" s="151"/>
      <c r="UDE116" s="151"/>
      <c r="UDF116" s="151"/>
      <c r="UDG116" s="151"/>
      <c r="UDH116" s="151"/>
      <c r="UDI116" s="151"/>
      <c r="UDJ116" s="151"/>
      <c r="UDK116" s="151"/>
      <c r="UDL116" s="151"/>
      <c r="UDM116" s="151"/>
      <c r="UDN116" s="151"/>
      <c r="UDO116" s="151"/>
      <c r="UDP116" s="151"/>
      <c r="UDQ116" s="151"/>
      <c r="UDR116" s="151"/>
      <c r="UDS116" s="151"/>
      <c r="UDT116" s="151"/>
      <c r="UDU116" s="151"/>
      <c r="UDV116" s="151"/>
      <c r="UDW116" s="151"/>
      <c r="UDX116" s="151"/>
      <c r="UDY116" s="151"/>
      <c r="UDZ116" s="151"/>
      <c r="UEA116" s="151"/>
      <c r="UEB116" s="151"/>
      <c r="UEC116" s="151"/>
      <c r="UED116" s="151"/>
      <c r="UEE116" s="151"/>
      <c r="UEF116" s="151"/>
      <c r="UEG116" s="151"/>
      <c r="UEH116" s="151"/>
      <c r="UEI116" s="151"/>
      <c r="UEJ116" s="151"/>
      <c r="UEK116" s="151"/>
      <c r="UEL116" s="151"/>
      <c r="UEM116" s="151"/>
      <c r="UEN116" s="151"/>
      <c r="UEO116" s="151"/>
      <c r="UEP116" s="151"/>
      <c r="UEQ116" s="151"/>
      <c r="UER116" s="151"/>
      <c r="UES116" s="151"/>
      <c r="UET116" s="151"/>
      <c r="UEU116" s="151"/>
      <c r="UEV116" s="151"/>
      <c r="UEW116" s="151"/>
      <c r="UEX116" s="151"/>
      <c r="UEY116" s="151"/>
      <c r="UEZ116" s="151"/>
      <c r="UFA116" s="151"/>
      <c r="UFB116" s="151"/>
      <c r="UFC116" s="151"/>
      <c r="UFD116" s="151"/>
      <c r="UFE116" s="151"/>
      <c r="UFF116" s="151"/>
      <c r="UFG116" s="151"/>
      <c r="UFH116" s="151"/>
      <c r="UFI116" s="151"/>
      <c r="UFJ116" s="151"/>
      <c r="UFK116" s="151"/>
      <c r="UFL116" s="151"/>
      <c r="UFM116" s="151"/>
      <c r="UFN116" s="151"/>
      <c r="UFO116" s="151"/>
      <c r="UFP116" s="151"/>
      <c r="UFQ116" s="151"/>
      <c r="UFR116" s="151"/>
      <c r="UFS116" s="151"/>
      <c r="UFT116" s="151"/>
      <c r="UFU116" s="151"/>
      <c r="UFV116" s="151"/>
      <c r="UFW116" s="151"/>
      <c r="UFX116" s="151"/>
      <c r="UFY116" s="151"/>
      <c r="UFZ116" s="151"/>
      <c r="UGA116" s="151"/>
      <c r="UGB116" s="151"/>
      <c r="UGC116" s="151"/>
      <c r="UGD116" s="151"/>
      <c r="UGE116" s="151"/>
      <c r="UGF116" s="151"/>
      <c r="UGG116" s="151"/>
      <c r="UGH116" s="151"/>
      <c r="UGI116" s="151"/>
      <c r="UGJ116" s="151"/>
      <c r="UGK116" s="151"/>
      <c r="UGL116" s="151"/>
      <c r="UGM116" s="151"/>
      <c r="UGN116" s="151"/>
      <c r="UGO116" s="151"/>
      <c r="UGP116" s="151"/>
      <c r="UGQ116" s="151"/>
      <c r="UGR116" s="151"/>
      <c r="UGS116" s="151"/>
      <c r="UGT116" s="151"/>
      <c r="UGU116" s="151"/>
      <c r="UGV116" s="151"/>
      <c r="UGW116" s="151"/>
      <c r="UGX116" s="151"/>
      <c r="UGY116" s="151"/>
      <c r="UGZ116" s="151"/>
      <c r="UHA116" s="151"/>
      <c r="UHB116" s="151"/>
      <c r="UHC116" s="151"/>
      <c r="UHD116" s="151"/>
      <c r="UHE116" s="151"/>
      <c r="UHF116" s="151"/>
      <c r="UHG116" s="151"/>
      <c r="UHH116" s="151"/>
      <c r="UHI116" s="151"/>
      <c r="UHJ116" s="151"/>
      <c r="UHK116" s="151"/>
      <c r="UHL116" s="151"/>
      <c r="UHM116" s="151"/>
      <c r="UHN116" s="151"/>
      <c r="UHO116" s="151"/>
      <c r="UHP116" s="151"/>
      <c r="UHQ116" s="151"/>
      <c r="UHR116" s="151"/>
      <c r="UHS116" s="151"/>
      <c r="UHT116" s="151"/>
      <c r="UHU116" s="151"/>
      <c r="UHV116" s="151"/>
      <c r="UHW116" s="151"/>
      <c r="UHX116" s="151"/>
      <c r="UHY116" s="151"/>
      <c r="UHZ116" s="151"/>
      <c r="UIA116" s="151"/>
      <c r="UIB116" s="151"/>
      <c r="UIC116" s="151"/>
      <c r="UID116" s="151"/>
      <c r="UIE116" s="151"/>
      <c r="UIF116" s="151"/>
      <c r="UIG116" s="151"/>
      <c r="UIH116" s="151"/>
      <c r="UII116" s="151"/>
      <c r="UIJ116" s="151"/>
      <c r="UIK116" s="151"/>
      <c r="UIL116" s="151"/>
      <c r="UIM116" s="151"/>
      <c r="UIN116" s="151"/>
      <c r="UIO116" s="151"/>
      <c r="UIP116" s="151"/>
      <c r="UIQ116" s="151"/>
      <c r="UIR116" s="151"/>
      <c r="UIS116" s="151"/>
      <c r="UIT116" s="151"/>
      <c r="UIU116" s="151"/>
      <c r="UIV116" s="151"/>
      <c r="UIW116" s="151"/>
      <c r="UIX116" s="151"/>
      <c r="UIY116" s="151"/>
      <c r="UIZ116" s="151"/>
      <c r="UJA116" s="151"/>
      <c r="UJB116" s="151"/>
      <c r="UJC116" s="151"/>
      <c r="UJD116" s="151"/>
      <c r="UJE116" s="151"/>
      <c r="UJF116" s="151"/>
      <c r="UJG116" s="151"/>
      <c r="UJH116" s="151"/>
      <c r="UJI116" s="151"/>
      <c r="UJJ116" s="151"/>
      <c r="UJK116" s="151"/>
      <c r="UJL116" s="151"/>
      <c r="UJM116" s="151"/>
      <c r="UJN116" s="151"/>
      <c r="UJO116" s="151"/>
      <c r="UJP116" s="151"/>
      <c r="UJQ116" s="151"/>
      <c r="UJR116" s="151"/>
      <c r="UJS116" s="151"/>
      <c r="UJT116" s="151"/>
      <c r="UJU116" s="151"/>
      <c r="UJV116" s="151"/>
      <c r="UJW116" s="151"/>
      <c r="UJX116" s="151"/>
      <c r="UJY116" s="151"/>
      <c r="UJZ116" s="151"/>
      <c r="UKA116" s="151"/>
      <c r="UKB116" s="151"/>
      <c r="UKC116" s="151"/>
      <c r="UKD116" s="151"/>
      <c r="UKE116" s="151"/>
      <c r="UKF116" s="151"/>
      <c r="UKG116" s="151"/>
      <c r="UKH116" s="151"/>
      <c r="UKI116" s="151"/>
      <c r="UKJ116" s="151"/>
      <c r="UKK116" s="151"/>
      <c r="UKL116" s="151"/>
      <c r="UKM116" s="151"/>
      <c r="UKN116" s="151"/>
      <c r="UKO116" s="151"/>
      <c r="UKP116" s="151"/>
      <c r="UKQ116" s="151"/>
      <c r="UKR116" s="151"/>
      <c r="UKS116" s="151"/>
      <c r="UKT116" s="151"/>
      <c r="UKU116" s="151"/>
      <c r="UKV116" s="151"/>
      <c r="UKW116" s="151"/>
      <c r="UKX116" s="151"/>
      <c r="UKY116" s="151"/>
      <c r="UKZ116" s="151"/>
      <c r="ULA116" s="151"/>
      <c r="ULB116" s="151"/>
      <c r="ULC116" s="151"/>
      <c r="ULD116" s="151"/>
      <c r="ULE116" s="151"/>
      <c r="ULF116" s="151"/>
      <c r="ULG116" s="151"/>
      <c r="ULH116" s="151"/>
      <c r="ULI116" s="151"/>
      <c r="ULJ116" s="151"/>
      <c r="ULK116" s="151"/>
      <c r="ULL116" s="151"/>
      <c r="ULM116" s="151"/>
      <c r="ULN116" s="151"/>
      <c r="ULO116" s="151"/>
      <c r="ULP116" s="151"/>
      <c r="ULQ116" s="151"/>
      <c r="ULR116" s="151"/>
      <c r="ULS116" s="151"/>
      <c r="ULT116" s="151"/>
      <c r="ULU116" s="151"/>
      <c r="ULV116" s="151"/>
      <c r="ULW116" s="151"/>
      <c r="ULX116" s="151"/>
      <c r="ULY116" s="151"/>
      <c r="ULZ116" s="151"/>
      <c r="UMA116" s="151"/>
      <c r="UMB116" s="151"/>
      <c r="UMC116" s="151"/>
      <c r="UMD116" s="151"/>
      <c r="UME116" s="151"/>
      <c r="UMF116" s="151"/>
      <c r="UMG116" s="151"/>
      <c r="UMH116" s="151"/>
      <c r="UMI116" s="151"/>
      <c r="UMJ116" s="151"/>
      <c r="UMK116" s="151"/>
      <c r="UML116" s="151"/>
      <c r="UMM116" s="151"/>
      <c r="UMN116" s="151"/>
      <c r="UMO116" s="151"/>
      <c r="UMP116" s="151"/>
      <c r="UMQ116" s="151"/>
      <c r="UMR116" s="151"/>
      <c r="UMS116" s="151"/>
      <c r="UMT116" s="151"/>
      <c r="UMU116" s="151"/>
      <c r="UMV116" s="151"/>
      <c r="UMW116" s="151"/>
      <c r="UMX116" s="151"/>
      <c r="UMY116" s="151"/>
      <c r="UMZ116" s="151"/>
      <c r="UNA116" s="151"/>
      <c r="UNB116" s="151"/>
      <c r="UNC116" s="151"/>
      <c r="UND116" s="151"/>
      <c r="UNE116" s="151"/>
      <c r="UNF116" s="151"/>
      <c r="UNG116" s="151"/>
      <c r="UNH116" s="151"/>
      <c r="UNI116" s="151"/>
      <c r="UNJ116" s="151"/>
      <c r="UNK116" s="151"/>
      <c r="UNL116" s="151"/>
      <c r="UNM116" s="151"/>
      <c r="UNN116" s="151"/>
      <c r="UNO116" s="151"/>
      <c r="UNP116" s="151"/>
      <c r="UNQ116" s="151"/>
      <c r="UNR116" s="151"/>
      <c r="UNS116" s="151"/>
      <c r="UNT116" s="151"/>
      <c r="UNU116" s="151"/>
      <c r="UNV116" s="151"/>
      <c r="UNW116" s="151"/>
      <c r="UNX116" s="151"/>
      <c r="UNY116" s="151"/>
      <c r="UNZ116" s="151"/>
      <c r="UOA116" s="151"/>
      <c r="UOB116" s="151"/>
      <c r="UOC116" s="151"/>
      <c r="UOD116" s="151"/>
      <c r="UOE116" s="151"/>
      <c r="UOF116" s="151"/>
      <c r="UOG116" s="151"/>
      <c r="UOH116" s="151"/>
      <c r="UOI116" s="151"/>
      <c r="UOJ116" s="151"/>
      <c r="UOK116" s="151"/>
      <c r="UOL116" s="151"/>
      <c r="UOM116" s="151"/>
      <c r="UON116" s="151"/>
      <c r="UOO116" s="151"/>
      <c r="UOP116" s="151"/>
      <c r="UOQ116" s="151"/>
      <c r="UOR116" s="151"/>
      <c r="UOS116" s="151"/>
      <c r="UOT116" s="151"/>
      <c r="UOU116" s="151"/>
      <c r="UOV116" s="151"/>
      <c r="UOW116" s="151"/>
      <c r="UOX116" s="151"/>
      <c r="UOY116" s="151"/>
      <c r="UOZ116" s="151"/>
      <c r="UPA116" s="151"/>
      <c r="UPB116" s="151"/>
      <c r="UPC116" s="151"/>
      <c r="UPD116" s="151"/>
      <c r="UPE116" s="151"/>
      <c r="UPF116" s="151"/>
      <c r="UPG116" s="151"/>
      <c r="UPH116" s="151"/>
      <c r="UPI116" s="151"/>
      <c r="UPJ116" s="151"/>
      <c r="UPK116" s="151"/>
      <c r="UPL116" s="151"/>
      <c r="UPM116" s="151"/>
      <c r="UPN116" s="151"/>
      <c r="UPO116" s="151"/>
      <c r="UPP116" s="151"/>
      <c r="UPQ116" s="151"/>
      <c r="UPR116" s="151"/>
      <c r="UPS116" s="151"/>
      <c r="UPT116" s="151"/>
      <c r="UPU116" s="151"/>
      <c r="UPV116" s="151"/>
      <c r="UPW116" s="151"/>
      <c r="UPX116" s="151"/>
      <c r="UPY116" s="151"/>
      <c r="UPZ116" s="151"/>
      <c r="UQA116" s="151"/>
      <c r="UQB116" s="151"/>
      <c r="UQC116" s="151"/>
      <c r="UQD116" s="151"/>
      <c r="UQE116" s="151"/>
      <c r="UQF116" s="151"/>
      <c r="UQG116" s="151"/>
      <c r="UQH116" s="151"/>
      <c r="UQI116" s="151"/>
      <c r="UQJ116" s="151"/>
      <c r="UQK116" s="151"/>
      <c r="UQL116" s="151"/>
      <c r="UQM116" s="151"/>
      <c r="UQN116" s="151"/>
      <c r="UQO116" s="151"/>
      <c r="UQP116" s="151"/>
      <c r="UQQ116" s="151"/>
      <c r="UQR116" s="151"/>
      <c r="UQS116" s="151"/>
      <c r="UQT116" s="151"/>
      <c r="UQU116" s="151"/>
      <c r="UQV116" s="151"/>
      <c r="UQW116" s="151"/>
      <c r="UQX116" s="151"/>
      <c r="UQY116" s="151"/>
      <c r="UQZ116" s="151"/>
      <c r="URA116" s="151"/>
      <c r="URB116" s="151"/>
      <c r="URC116" s="151"/>
      <c r="URD116" s="151"/>
      <c r="URE116" s="151"/>
      <c r="URF116" s="151"/>
      <c r="URG116" s="151"/>
      <c r="URH116" s="151"/>
      <c r="URI116" s="151"/>
      <c r="URJ116" s="151"/>
      <c r="URK116" s="151"/>
      <c r="URL116" s="151"/>
      <c r="URM116" s="151"/>
      <c r="URN116" s="151"/>
      <c r="URO116" s="151"/>
      <c r="URP116" s="151"/>
      <c r="URQ116" s="151"/>
      <c r="URR116" s="151"/>
      <c r="URS116" s="151"/>
      <c r="URT116" s="151"/>
      <c r="URU116" s="151"/>
      <c r="URV116" s="151"/>
      <c r="URW116" s="151"/>
      <c r="URX116" s="151"/>
      <c r="URY116" s="151"/>
      <c r="URZ116" s="151"/>
      <c r="USA116" s="151"/>
      <c r="USB116" s="151"/>
      <c r="USC116" s="151"/>
      <c r="USD116" s="151"/>
      <c r="USE116" s="151"/>
      <c r="USF116" s="151"/>
      <c r="USG116" s="151"/>
      <c r="USH116" s="151"/>
      <c r="USI116" s="151"/>
      <c r="USJ116" s="151"/>
      <c r="USK116" s="151"/>
      <c r="USL116" s="151"/>
      <c r="USM116" s="151"/>
      <c r="USN116" s="151"/>
      <c r="USO116" s="151"/>
      <c r="USP116" s="151"/>
      <c r="USQ116" s="151"/>
      <c r="USR116" s="151"/>
      <c r="USS116" s="151"/>
      <c r="UST116" s="151"/>
      <c r="USU116" s="151"/>
      <c r="USV116" s="151"/>
      <c r="USW116" s="151"/>
      <c r="USX116" s="151"/>
      <c r="USY116" s="151"/>
      <c r="USZ116" s="151"/>
      <c r="UTA116" s="151"/>
      <c r="UTB116" s="151"/>
      <c r="UTC116" s="151"/>
      <c r="UTD116" s="151"/>
      <c r="UTE116" s="151"/>
      <c r="UTF116" s="151"/>
      <c r="UTG116" s="151"/>
      <c r="UTH116" s="151"/>
      <c r="UTI116" s="151"/>
      <c r="UTJ116" s="151"/>
      <c r="UTK116" s="151"/>
      <c r="UTL116" s="151"/>
      <c r="UTM116" s="151"/>
      <c r="UTN116" s="151"/>
      <c r="UTO116" s="151"/>
      <c r="UTP116" s="151"/>
      <c r="UTQ116" s="151"/>
      <c r="UTR116" s="151"/>
      <c r="UTS116" s="151"/>
      <c r="UTT116" s="151"/>
      <c r="UTU116" s="151"/>
      <c r="UTV116" s="151"/>
      <c r="UTW116" s="151"/>
      <c r="UTX116" s="151"/>
      <c r="UTY116" s="151"/>
      <c r="UTZ116" s="151"/>
      <c r="UUA116" s="151"/>
      <c r="UUB116" s="151"/>
      <c r="UUC116" s="151"/>
      <c r="UUD116" s="151"/>
      <c r="UUE116" s="151"/>
      <c r="UUF116" s="151"/>
      <c r="UUG116" s="151"/>
      <c r="UUH116" s="151"/>
      <c r="UUI116" s="151"/>
      <c r="UUJ116" s="151"/>
      <c r="UUK116" s="151"/>
      <c r="UUL116" s="151"/>
      <c r="UUM116" s="151"/>
      <c r="UUN116" s="151"/>
      <c r="UUO116" s="151"/>
      <c r="UUP116" s="151"/>
      <c r="UUQ116" s="151"/>
      <c r="UUR116" s="151"/>
      <c r="UUS116" s="151"/>
      <c r="UUT116" s="151"/>
      <c r="UUU116" s="151"/>
      <c r="UUV116" s="151"/>
      <c r="UUW116" s="151"/>
      <c r="UUX116" s="151"/>
      <c r="UUY116" s="151"/>
      <c r="UUZ116" s="151"/>
      <c r="UVA116" s="151"/>
      <c r="UVB116" s="151"/>
      <c r="UVC116" s="151"/>
      <c r="UVD116" s="151"/>
      <c r="UVE116" s="151"/>
      <c r="UVF116" s="151"/>
      <c r="UVG116" s="151"/>
      <c r="UVH116" s="151"/>
      <c r="UVI116" s="151"/>
      <c r="UVJ116" s="151"/>
      <c r="UVK116" s="151"/>
      <c r="UVL116" s="151"/>
      <c r="UVM116" s="151"/>
      <c r="UVN116" s="151"/>
      <c r="UVO116" s="151"/>
      <c r="UVP116" s="151"/>
      <c r="UVQ116" s="151"/>
      <c r="UVR116" s="151"/>
      <c r="UVS116" s="151"/>
      <c r="UVT116" s="151"/>
      <c r="UVU116" s="151"/>
      <c r="UVV116" s="151"/>
      <c r="UVW116" s="151"/>
      <c r="UVX116" s="151"/>
      <c r="UVY116" s="151"/>
      <c r="UVZ116" s="151"/>
      <c r="UWA116" s="151"/>
      <c r="UWB116" s="151"/>
      <c r="UWC116" s="151"/>
      <c r="UWD116" s="151"/>
      <c r="UWE116" s="151"/>
      <c r="UWF116" s="151"/>
      <c r="UWG116" s="151"/>
      <c r="UWH116" s="151"/>
      <c r="UWI116" s="151"/>
      <c r="UWJ116" s="151"/>
      <c r="UWK116" s="151"/>
      <c r="UWL116" s="151"/>
      <c r="UWM116" s="151"/>
      <c r="UWN116" s="151"/>
      <c r="UWO116" s="151"/>
      <c r="UWP116" s="151"/>
      <c r="UWQ116" s="151"/>
      <c r="UWR116" s="151"/>
      <c r="UWS116" s="151"/>
      <c r="UWT116" s="151"/>
      <c r="UWU116" s="151"/>
      <c r="UWV116" s="151"/>
      <c r="UWW116" s="151"/>
      <c r="UWX116" s="151"/>
      <c r="UWY116" s="151"/>
      <c r="UWZ116" s="151"/>
      <c r="UXA116" s="151"/>
      <c r="UXB116" s="151"/>
      <c r="UXC116" s="151"/>
      <c r="UXD116" s="151"/>
      <c r="UXE116" s="151"/>
      <c r="UXF116" s="151"/>
      <c r="UXG116" s="151"/>
      <c r="UXH116" s="151"/>
      <c r="UXI116" s="151"/>
      <c r="UXJ116" s="151"/>
      <c r="UXK116" s="151"/>
      <c r="UXL116" s="151"/>
      <c r="UXM116" s="151"/>
      <c r="UXN116" s="151"/>
      <c r="UXO116" s="151"/>
      <c r="UXP116" s="151"/>
      <c r="UXQ116" s="151"/>
      <c r="UXR116" s="151"/>
      <c r="UXS116" s="151"/>
      <c r="UXT116" s="151"/>
      <c r="UXU116" s="151"/>
      <c r="UXV116" s="151"/>
      <c r="UXW116" s="151"/>
      <c r="UXX116" s="151"/>
      <c r="UXY116" s="151"/>
      <c r="UXZ116" s="151"/>
      <c r="UYA116" s="151"/>
      <c r="UYB116" s="151"/>
      <c r="UYC116" s="151"/>
      <c r="UYD116" s="151"/>
      <c r="UYE116" s="151"/>
      <c r="UYF116" s="151"/>
      <c r="UYG116" s="151"/>
      <c r="UYH116" s="151"/>
      <c r="UYI116" s="151"/>
      <c r="UYJ116" s="151"/>
      <c r="UYK116" s="151"/>
      <c r="UYL116" s="151"/>
      <c r="UYM116" s="151"/>
      <c r="UYN116" s="151"/>
      <c r="UYO116" s="151"/>
      <c r="UYP116" s="151"/>
      <c r="UYQ116" s="151"/>
      <c r="UYR116" s="151"/>
      <c r="UYS116" s="151"/>
      <c r="UYT116" s="151"/>
      <c r="UYU116" s="151"/>
      <c r="UYV116" s="151"/>
      <c r="UYW116" s="151"/>
      <c r="UYX116" s="151"/>
      <c r="UYY116" s="151"/>
      <c r="UYZ116" s="151"/>
      <c r="UZA116" s="151"/>
      <c r="UZB116" s="151"/>
      <c r="UZC116" s="151"/>
      <c r="UZD116" s="151"/>
      <c r="UZE116" s="151"/>
      <c r="UZF116" s="151"/>
      <c r="UZG116" s="151"/>
      <c r="UZH116" s="151"/>
      <c r="UZI116" s="151"/>
      <c r="UZJ116" s="151"/>
      <c r="UZK116" s="151"/>
      <c r="UZL116" s="151"/>
      <c r="UZM116" s="151"/>
      <c r="UZN116" s="151"/>
      <c r="UZO116" s="151"/>
      <c r="UZP116" s="151"/>
      <c r="UZQ116" s="151"/>
      <c r="UZR116" s="151"/>
      <c r="UZS116" s="151"/>
      <c r="UZT116" s="151"/>
      <c r="UZU116" s="151"/>
      <c r="UZV116" s="151"/>
      <c r="UZW116" s="151"/>
      <c r="UZX116" s="151"/>
      <c r="UZY116" s="151"/>
      <c r="UZZ116" s="151"/>
      <c r="VAA116" s="151"/>
      <c r="VAB116" s="151"/>
      <c r="VAC116" s="151"/>
      <c r="VAD116" s="151"/>
      <c r="VAE116" s="151"/>
      <c r="VAF116" s="151"/>
      <c r="VAG116" s="151"/>
      <c r="VAH116" s="151"/>
      <c r="VAI116" s="151"/>
      <c r="VAJ116" s="151"/>
      <c r="VAK116" s="151"/>
      <c r="VAL116" s="151"/>
      <c r="VAM116" s="151"/>
      <c r="VAN116" s="151"/>
      <c r="VAO116" s="151"/>
      <c r="VAP116" s="151"/>
      <c r="VAQ116" s="151"/>
      <c r="VAR116" s="151"/>
      <c r="VAS116" s="151"/>
      <c r="VAT116" s="151"/>
      <c r="VAU116" s="151"/>
      <c r="VAV116" s="151"/>
      <c r="VAW116" s="151"/>
      <c r="VAX116" s="151"/>
      <c r="VAY116" s="151"/>
      <c r="VAZ116" s="151"/>
      <c r="VBA116" s="151"/>
      <c r="VBB116" s="151"/>
      <c r="VBC116" s="151"/>
      <c r="VBD116" s="151"/>
      <c r="VBE116" s="151"/>
      <c r="VBF116" s="151"/>
      <c r="VBG116" s="151"/>
      <c r="VBH116" s="151"/>
      <c r="VBI116" s="151"/>
      <c r="VBJ116" s="151"/>
      <c r="VBK116" s="151"/>
      <c r="VBL116" s="151"/>
      <c r="VBM116" s="151"/>
      <c r="VBN116" s="151"/>
      <c r="VBO116" s="151"/>
      <c r="VBP116" s="151"/>
      <c r="VBQ116" s="151"/>
      <c r="VBR116" s="151"/>
      <c r="VBS116" s="151"/>
      <c r="VBT116" s="151"/>
      <c r="VBU116" s="151"/>
      <c r="VBV116" s="151"/>
      <c r="VBW116" s="151"/>
      <c r="VBX116" s="151"/>
      <c r="VBY116" s="151"/>
      <c r="VBZ116" s="151"/>
      <c r="VCA116" s="151"/>
      <c r="VCB116" s="151"/>
      <c r="VCC116" s="151"/>
      <c r="VCD116" s="151"/>
      <c r="VCE116" s="151"/>
      <c r="VCF116" s="151"/>
      <c r="VCG116" s="151"/>
      <c r="VCH116" s="151"/>
      <c r="VCI116" s="151"/>
      <c r="VCJ116" s="151"/>
      <c r="VCK116" s="151"/>
      <c r="VCL116" s="151"/>
      <c r="VCM116" s="151"/>
      <c r="VCN116" s="151"/>
      <c r="VCO116" s="151"/>
      <c r="VCP116" s="151"/>
      <c r="VCQ116" s="151"/>
      <c r="VCR116" s="151"/>
      <c r="VCS116" s="151"/>
      <c r="VCT116" s="151"/>
      <c r="VCU116" s="151"/>
      <c r="VCV116" s="151"/>
      <c r="VCW116" s="151"/>
      <c r="VCX116" s="151"/>
      <c r="VCY116" s="151"/>
      <c r="VCZ116" s="151"/>
      <c r="VDA116" s="151"/>
      <c r="VDB116" s="151"/>
      <c r="VDC116" s="151"/>
      <c r="VDD116" s="151"/>
      <c r="VDE116" s="151"/>
      <c r="VDF116" s="151"/>
      <c r="VDG116" s="151"/>
      <c r="VDH116" s="151"/>
      <c r="VDI116" s="151"/>
      <c r="VDJ116" s="151"/>
      <c r="VDK116" s="151"/>
      <c r="VDL116" s="151"/>
      <c r="VDM116" s="151"/>
      <c r="VDN116" s="151"/>
      <c r="VDO116" s="151"/>
      <c r="VDP116" s="151"/>
      <c r="VDQ116" s="151"/>
      <c r="VDR116" s="151"/>
      <c r="VDS116" s="151"/>
      <c r="VDT116" s="151"/>
      <c r="VDU116" s="151"/>
      <c r="VDV116" s="151"/>
      <c r="VDW116" s="151"/>
      <c r="VDX116" s="151"/>
      <c r="VDY116" s="151"/>
      <c r="VDZ116" s="151"/>
      <c r="VEA116" s="151"/>
      <c r="VEB116" s="151"/>
      <c r="VEC116" s="151"/>
      <c r="VED116" s="151"/>
      <c r="VEE116" s="151"/>
      <c r="VEF116" s="151"/>
      <c r="VEG116" s="151"/>
      <c r="VEH116" s="151"/>
      <c r="VEI116" s="151"/>
      <c r="VEJ116" s="151"/>
      <c r="VEK116" s="151"/>
      <c r="VEL116" s="151"/>
      <c r="VEM116" s="151"/>
      <c r="VEN116" s="151"/>
      <c r="VEO116" s="151"/>
      <c r="VEP116" s="151"/>
      <c r="VEQ116" s="151"/>
      <c r="VER116" s="151"/>
      <c r="VES116" s="151"/>
      <c r="VET116" s="151"/>
      <c r="VEU116" s="151"/>
      <c r="VEV116" s="151"/>
      <c r="VEW116" s="151"/>
      <c r="VEX116" s="151"/>
      <c r="VEY116" s="151"/>
      <c r="VEZ116" s="151"/>
      <c r="VFA116" s="151"/>
      <c r="VFB116" s="151"/>
      <c r="VFC116" s="151"/>
      <c r="VFD116" s="151"/>
      <c r="VFE116" s="151"/>
      <c r="VFF116" s="151"/>
      <c r="VFG116" s="151"/>
      <c r="VFH116" s="151"/>
      <c r="VFI116" s="151"/>
      <c r="VFJ116" s="151"/>
      <c r="VFK116" s="151"/>
      <c r="VFL116" s="151"/>
      <c r="VFM116" s="151"/>
      <c r="VFN116" s="151"/>
      <c r="VFO116" s="151"/>
      <c r="VFP116" s="151"/>
      <c r="VFQ116" s="151"/>
      <c r="VFR116" s="151"/>
      <c r="VFS116" s="151"/>
      <c r="VFT116" s="151"/>
      <c r="VFU116" s="151"/>
      <c r="VFV116" s="151"/>
      <c r="VFW116" s="151"/>
      <c r="VFX116" s="151"/>
      <c r="VFY116" s="151"/>
      <c r="VFZ116" s="151"/>
      <c r="VGA116" s="151"/>
      <c r="VGB116" s="151"/>
      <c r="VGC116" s="151"/>
      <c r="VGD116" s="151"/>
      <c r="VGE116" s="151"/>
      <c r="VGF116" s="151"/>
      <c r="VGG116" s="151"/>
      <c r="VGH116" s="151"/>
      <c r="VGI116" s="151"/>
      <c r="VGJ116" s="151"/>
      <c r="VGK116" s="151"/>
      <c r="VGL116" s="151"/>
      <c r="VGM116" s="151"/>
      <c r="VGN116" s="151"/>
      <c r="VGO116" s="151"/>
      <c r="VGP116" s="151"/>
      <c r="VGQ116" s="151"/>
      <c r="VGR116" s="151"/>
      <c r="VGS116" s="151"/>
      <c r="VGT116" s="151"/>
      <c r="VGU116" s="151"/>
      <c r="VGV116" s="151"/>
      <c r="VGW116" s="151"/>
      <c r="VGX116" s="151"/>
      <c r="VGY116" s="151"/>
      <c r="VGZ116" s="151"/>
      <c r="VHA116" s="151"/>
      <c r="VHB116" s="151"/>
      <c r="VHC116" s="151"/>
      <c r="VHD116" s="151"/>
      <c r="VHE116" s="151"/>
      <c r="VHF116" s="151"/>
      <c r="VHG116" s="151"/>
      <c r="VHH116" s="151"/>
      <c r="VHI116" s="151"/>
      <c r="VHJ116" s="151"/>
      <c r="VHK116" s="151"/>
      <c r="VHL116" s="151"/>
      <c r="VHM116" s="151"/>
      <c r="VHN116" s="151"/>
      <c r="VHO116" s="151"/>
      <c r="VHP116" s="151"/>
      <c r="VHQ116" s="151"/>
      <c r="VHR116" s="151"/>
      <c r="VHS116" s="151"/>
      <c r="VHT116" s="151"/>
      <c r="VHU116" s="151"/>
      <c r="VHV116" s="151"/>
      <c r="VHW116" s="151"/>
      <c r="VHX116" s="151"/>
      <c r="VHY116" s="151"/>
      <c r="VHZ116" s="151"/>
      <c r="VIA116" s="151"/>
      <c r="VIB116" s="151"/>
      <c r="VIC116" s="151"/>
      <c r="VID116" s="151"/>
      <c r="VIE116" s="151"/>
      <c r="VIF116" s="151"/>
      <c r="VIG116" s="151"/>
      <c r="VIH116" s="151"/>
      <c r="VII116" s="151"/>
      <c r="VIJ116" s="151"/>
      <c r="VIK116" s="151"/>
      <c r="VIL116" s="151"/>
      <c r="VIM116" s="151"/>
      <c r="VIN116" s="151"/>
      <c r="VIO116" s="151"/>
      <c r="VIP116" s="151"/>
      <c r="VIQ116" s="151"/>
      <c r="VIR116" s="151"/>
      <c r="VIS116" s="151"/>
      <c r="VIT116" s="151"/>
      <c r="VIU116" s="151"/>
      <c r="VIV116" s="151"/>
      <c r="VIW116" s="151"/>
      <c r="VIX116" s="151"/>
      <c r="VIY116" s="151"/>
      <c r="VIZ116" s="151"/>
      <c r="VJA116" s="151"/>
      <c r="VJB116" s="151"/>
      <c r="VJC116" s="151"/>
      <c r="VJD116" s="151"/>
      <c r="VJE116" s="151"/>
      <c r="VJF116" s="151"/>
      <c r="VJG116" s="151"/>
      <c r="VJH116" s="151"/>
      <c r="VJI116" s="151"/>
      <c r="VJJ116" s="151"/>
      <c r="VJK116" s="151"/>
      <c r="VJL116" s="151"/>
      <c r="VJM116" s="151"/>
      <c r="VJN116" s="151"/>
      <c r="VJO116" s="151"/>
      <c r="VJP116" s="151"/>
      <c r="VJQ116" s="151"/>
      <c r="VJR116" s="151"/>
      <c r="VJS116" s="151"/>
      <c r="VJT116" s="151"/>
      <c r="VJU116" s="151"/>
      <c r="VJV116" s="151"/>
      <c r="VJW116" s="151"/>
      <c r="VJX116" s="151"/>
      <c r="VJY116" s="151"/>
      <c r="VJZ116" s="151"/>
      <c r="VKA116" s="151"/>
      <c r="VKB116" s="151"/>
      <c r="VKC116" s="151"/>
      <c r="VKD116" s="151"/>
      <c r="VKE116" s="151"/>
      <c r="VKF116" s="151"/>
      <c r="VKG116" s="151"/>
      <c r="VKH116" s="151"/>
      <c r="VKI116" s="151"/>
      <c r="VKJ116" s="151"/>
      <c r="VKK116" s="151"/>
      <c r="VKL116" s="151"/>
      <c r="VKM116" s="151"/>
      <c r="VKN116" s="151"/>
      <c r="VKO116" s="151"/>
      <c r="VKP116" s="151"/>
      <c r="VKQ116" s="151"/>
      <c r="VKR116" s="151"/>
      <c r="VKS116" s="151"/>
      <c r="VKT116" s="151"/>
      <c r="VKU116" s="151"/>
      <c r="VKV116" s="151"/>
      <c r="VKW116" s="151"/>
      <c r="VKX116" s="151"/>
      <c r="VKY116" s="151"/>
      <c r="VKZ116" s="151"/>
      <c r="VLA116" s="151"/>
      <c r="VLB116" s="151"/>
      <c r="VLC116" s="151"/>
      <c r="VLD116" s="151"/>
      <c r="VLE116" s="151"/>
      <c r="VLF116" s="151"/>
      <c r="VLG116" s="151"/>
      <c r="VLH116" s="151"/>
      <c r="VLI116" s="151"/>
      <c r="VLJ116" s="151"/>
      <c r="VLK116" s="151"/>
      <c r="VLL116" s="151"/>
      <c r="VLM116" s="151"/>
      <c r="VLN116" s="151"/>
      <c r="VLO116" s="151"/>
      <c r="VLP116" s="151"/>
      <c r="VLQ116" s="151"/>
      <c r="VLR116" s="151"/>
      <c r="VLS116" s="151"/>
      <c r="VLT116" s="151"/>
      <c r="VLU116" s="151"/>
      <c r="VLV116" s="151"/>
      <c r="VLW116" s="151"/>
      <c r="VLX116" s="151"/>
      <c r="VLY116" s="151"/>
      <c r="VLZ116" s="151"/>
      <c r="VMA116" s="151"/>
      <c r="VMB116" s="151"/>
      <c r="VMC116" s="151"/>
      <c r="VMD116" s="151"/>
      <c r="VME116" s="151"/>
      <c r="VMF116" s="151"/>
      <c r="VMG116" s="151"/>
      <c r="VMH116" s="151"/>
      <c r="VMI116" s="151"/>
      <c r="VMJ116" s="151"/>
      <c r="VMK116" s="151"/>
      <c r="VML116" s="151"/>
      <c r="VMM116" s="151"/>
      <c r="VMN116" s="151"/>
      <c r="VMO116" s="151"/>
      <c r="VMP116" s="151"/>
      <c r="VMQ116" s="151"/>
      <c r="VMR116" s="151"/>
      <c r="VMS116" s="151"/>
      <c r="VMT116" s="151"/>
      <c r="VMU116" s="151"/>
      <c r="VMV116" s="151"/>
      <c r="VMW116" s="151"/>
      <c r="VMX116" s="151"/>
      <c r="VMY116" s="151"/>
      <c r="VMZ116" s="151"/>
      <c r="VNA116" s="151"/>
      <c r="VNB116" s="151"/>
      <c r="VNC116" s="151"/>
      <c r="VND116" s="151"/>
      <c r="VNE116" s="151"/>
      <c r="VNF116" s="151"/>
      <c r="VNG116" s="151"/>
      <c r="VNH116" s="151"/>
      <c r="VNI116" s="151"/>
      <c r="VNJ116" s="151"/>
      <c r="VNK116" s="151"/>
      <c r="VNL116" s="151"/>
      <c r="VNM116" s="151"/>
      <c r="VNN116" s="151"/>
      <c r="VNO116" s="151"/>
      <c r="VNP116" s="151"/>
      <c r="VNQ116" s="151"/>
      <c r="VNR116" s="151"/>
      <c r="VNS116" s="151"/>
      <c r="VNT116" s="151"/>
      <c r="VNU116" s="151"/>
      <c r="VNV116" s="151"/>
      <c r="VNW116" s="151"/>
      <c r="VNX116" s="151"/>
      <c r="VNY116" s="151"/>
      <c r="VNZ116" s="151"/>
      <c r="VOA116" s="151"/>
      <c r="VOB116" s="151"/>
      <c r="VOC116" s="151"/>
      <c r="VOD116" s="151"/>
      <c r="VOE116" s="151"/>
      <c r="VOF116" s="151"/>
      <c r="VOG116" s="151"/>
      <c r="VOH116" s="151"/>
      <c r="VOI116" s="151"/>
      <c r="VOJ116" s="151"/>
      <c r="VOK116" s="151"/>
      <c r="VOL116" s="151"/>
      <c r="VOM116" s="151"/>
      <c r="VON116" s="151"/>
      <c r="VOO116" s="151"/>
      <c r="VOP116" s="151"/>
      <c r="VOQ116" s="151"/>
      <c r="VOR116" s="151"/>
      <c r="VOS116" s="151"/>
      <c r="VOT116" s="151"/>
      <c r="VOU116" s="151"/>
      <c r="VOV116" s="151"/>
      <c r="VOW116" s="151"/>
      <c r="VOX116" s="151"/>
      <c r="VOY116" s="151"/>
      <c r="VOZ116" s="151"/>
      <c r="VPA116" s="151"/>
      <c r="VPB116" s="151"/>
      <c r="VPC116" s="151"/>
      <c r="VPD116" s="151"/>
      <c r="VPE116" s="151"/>
      <c r="VPF116" s="151"/>
      <c r="VPG116" s="151"/>
      <c r="VPH116" s="151"/>
      <c r="VPI116" s="151"/>
      <c r="VPJ116" s="151"/>
      <c r="VPK116" s="151"/>
      <c r="VPL116" s="151"/>
      <c r="VPM116" s="151"/>
      <c r="VPN116" s="151"/>
      <c r="VPO116" s="151"/>
      <c r="VPP116" s="151"/>
      <c r="VPQ116" s="151"/>
      <c r="VPR116" s="151"/>
      <c r="VPS116" s="151"/>
      <c r="VPT116" s="151"/>
      <c r="VPU116" s="151"/>
      <c r="VPV116" s="151"/>
      <c r="VPW116" s="151"/>
      <c r="VPX116" s="151"/>
      <c r="VPY116" s="151"/>
      <c r="VPZ116" s="151"/>
      <c r="VQA116" s="151"/>
      <c r="VQB116" s="151"/>
      <c r="VQC116" s="151"/>
      <c r="VQD116" s="151"/>
      <c r="VQE116" s="151"/>
      <c r="VQF116" s="151"/>
      <c r="VQG116" s="151"/>
      <c r="VQH116" s="151"/>
      <c r="VQI116" s="151"/>
      <c r="VQJ116" s="151"/>
      <c r="VQK116" s="151"/>
      <c r="VQL116" s="151"/>
      <c r="VQM116" s="151"/>
      <c r="VQN116" s="151"/>
      <c r="VQO116" s="151"/>
      <c r="VQP116" s="151"/>
      <c r="VQQ116" s="151"/>
      <c r="VQR116" s="151"/>
      <c r="VQS116" s="151"/>
      <c r="VQT116" s="151"/>
      <c r="VQU116" s="151"/>
      <c r="VQV116" s="151"/>
      <c r="VQW116" s="151"/>
      <c r="VQX116" s="151"/>
      <c r="VQY116" s="151"/>
      <c r="VQZ116" s="151"/>
      <c r="VRA116" s="151"/>
      <c r="VRB116" s="151"/>
      <c r="VRC116" s="151"/>
      <c r="VRD116" s="151"/>
      <c r="VRE116" s="151"/>
      <c r="VRF116" s="151"/>
      <c r="VRG116" s="151"/>
      <c r="VRH116" s="151"/>
      <c r="VRI116" s="151"/>
      <c r="VRJ116" s="151"/>
      <c r="VRK116" s="151"/>
      <c r="VRL116" s="151"/>
      <c r="VRM116" s="151"/>
      <c r="VRN116" s="151"/>
      <c r="VRO116" s="151"/>
      <c r="VRP116" s="151"/>
      <c r="VRQ116" s="151"/>
      <c r="VRR116" s="151"/>
      <c r="VRS116" s="151"/>
      <c r="VRT116" s="151"/>
      <c r="VRU116" s="151"/>
      <c r="VRV116" s="151"/>
      <c r="VRW116" s="151"/>
      <c r="VRX116" s="151"/>
      <c r="VRY116" s="151"/>
      <c r="VRZ116" s="151"/>
      <c r="VSA116" s="151"/>
      <c r="VSB116" s="151"/>
      <c r="VSC116" s="151"/>
      <c r="VSD116" s="151"/>
      <c r="VSE116" s="151"/>
      <c r="VSF116" s="151"/>
      <c r="VSG116" s="151"/>
      <c r="VSH116" s="151"/>
      <c r="VSI116" s="151"/>
      <c r="VSJ116" s="151"/>
      <c r="VSK116" s="151"/>
      <c r="VSL116" s="151"/>
      <c r="VSM116" s="151"/>
      <c r="VSN116" s="151"/>
      <c r="VSO116" s="151"/>
      <c r="VSP116" s="151"/>
      <c r="VSQ116" s="151"/>
      <c r="VSR116" s="151"/>
      <c r="VSS116" s="151"/>
      <c r="VST116" s="151"/>
      <c r="VSU116" s="151"/>
      <c r="VSV116" s="151"/>
      <c r="VSW116" s="151"/>
      <c r="VSX116" s="151"/>
      <c r="VSY116" s="151"/>
      <c r="VSZ116" s="151"/>
      <c r="VTA116" s="151"/>
      <c r="VTB116" s="151"/>
      <c r="VTC116" s="151"/>
      <c r="VTD116" s="151"/>
      <c r="VTE116" s="151"/>
      <c r="VTF116" s="151"/>
      <c r="VTG116" s="151"/>
      <c r="VTH116" s="151"/>
      <c r="VTI116" s="151"/>
      <c r="VTJ116" s="151"/>
      <c r="VTK116" s="151"/>
      <c r="VTL116" s="151"/>
      <c r="VTM116" s="151"/>
      <c r="VTN116" s="151"/>
      <c r="VTO116" s="151"/>
      <c r="VTP116" s="151"/>
      <c r="VTQ116" s="151"/>
      <c r="VTR116" s="151"/>
      <c r="VTS116" s="151"/>
      <c r="VTT116" s="151"/>
      <c r="VTU116" s="151"/>
      <c r="VTV116" s="151"/>
      <c r="VTW116" s="151"/>
      <c r="VTX116" s="151"/>
      <c r="VTY116" s="151"/>
      <c r="VTZ116" s="151"/>
      <c r="VUA116" s="151"/>
      <c r="VUB116" s="151"/>
      <c r="VUC116" s="151"/>
      <c r="VUD116" s="151"/>
      <c r="VUE116" s="151"/>
      <c r="VUF116" s="151"/>
      <c r="VUG116" s="151"/>
      <c r="VUH116" s="151"/>
      <c r="VUI116" s="151"/>
      <c r="VUJ116" s="151"/>
      <c r="VUK116" s="151"/>
      <c r="VUL116" s="151"/>
      <c r="VUM116" s="151"/>
      <c r="VUN116" s="151"/>
      <c r="VUO116" s="151"/>
      <c r="VUP116" s="151"/>
      <c r="VUQ116" s="151"/>
      <c r="VUR116" s="151"/>
      <c r="VUS116" s="151"/>
      <c r="VUT116" s="151"/>
      <c r="VUU116" s="151"/>
      <c r="VUV116" s="151"/>
      <c r="VUW116" s="151"/>
      <c r="VUX116" s="151"/>
      <c r="VUY116" s="151"/>
      <c r="VUZ116" s="151"/>
      <c r="VVA116" s="151"/>
      <c r="VVB116" s="151"/>
      <c r="VVC116" s="151"/>
      <c r="VVD116" s="151"/>
      <c r="VVE116" s="151"/>
      <c r="VVF116" s="151"/>
      <c r="VVG116" s="151"/>
      <c r="VVH116" s="151"/>
      <c r="VVI116" s="151"/>
      <c r="VVJ116" s="151"/>
      <c r="VVK116" s="151"/>
      <c r="VVL116" s="151"/>
      <c r="VVM116" s="151"/>
      <c r="VVN116" s="151"/>
      <c r="VVO116" s="151"/>
      <c r="VVP116" s="151"/>
      <c r="VVQ116" s="151"/>
      <c r="VVR116" s="151"/>
      <c r="VVS116" s="151"/>
      <c r="VVT116" s="151"/>
      <c r="VVU116" s="151"/>
      <c r="VVV116" s="151"/>
      <c r="VVW116" s="151"/>
      <c r="VVX116" s="151"/>
      <c r="VVY116" s="151"/>
      <c r="VVZ116" s="151"/>
      <c r="VWA116" s="151"/>
      <c r="VWB116" s="151"/>
      <c r="VWC116" s="151"/>
      <c r="VWD116" s="151"/>
      <c r="VWE116" s="151"/>
      <c r="VWF116" s="151"/>
      <c r="VWG116" s="151"/>
      <c r="VWH116" s="151"/>
      <c r="VWI116" s="151"/>
      <c r="VWJ116" s="151"/>
      <c r="VWK116" s="151"/>
      <c r="VWL116" s="151"/>
      <c r="VWM116" s="151"/>
      <c r="VWN116" s="151"/>
      <c r="VWO116" s="151"/>
      <c r="VWP116" s="151"/>
      <c r="VWQ116" s="151"/>
      <c r="VWR116" s="151"/>
      <c r="VWS116" s="151"/>
      <c r="VWT116" s="151"/>
      <c r="VWU116" s="151"/>
      <c r="VWV116" s="151"/>
      <c r="VWW116" s="151"/>
      <c r="VWX116" s="151"/>
      <c r="VWY116" s="151"/>
      <c r="VWZ116" s="151"/>
      <c r="VXA116" s="151"/>
      <c r="VXB116" s="151"/>
      <c r="VXC116" s="151"/>
      <c r="VXD116" s="151"/>
      <c r="VXE116" s="151"/>
      <c r="VXF116" s="151"/>
      <c r="VXG116" s="151"/>
      <c r="VXH116" s="151"/>
      <c r="VXI116" s="151"/>
      <c r="VXJ116" s="151"/>
      <c r="VXK116" s="151"/>
      <c r="VXL116" s="151"/>
      <c r="VXM116" s="151"/>
      <c r="VXN116" s="151"/>
      <c r="VXO116" s="151"/>
      <c r="VXP116" s="151"/>
      <c r="VXQ116" s="151"/>
      <c r="VXR116" s="151"/>
      <c r="VXS116" s="151"/>
      <c r="VXT116" s="151"/>
      <c r="VXU116" s="151"/>
      <c r="VXV116" s="151"/>
      <c r="VXW116" s="151"/>
      <c r="VXX116" s="151"/>
      <c r="VXY116" s="151"/>
      <c r="VXZ116" s="151"/>
      <c r="VYA116" s="151"/>
      <c r="VYB116" s="151"/>
      <c r="VYC116" s="151"/>
      <c r="VYD116" s="151"/>
      <c r="VYE116" s="151"/>
      <c r="VYF116" s="151"/>
      <c r="VYG116" s="151"/>
      <c r="VYH116" s="151"/>
      <c r="VYI116" s="151"/>
      <c r="VYJ116" s="151"/>
      <c r="VYK116" s="151"/>
      <c r="VYL116" s="151"/>
      <c r="VYM116" s="151"/>
      <c r="VYN116" s="151"/>
      <c r="VYO116" s="151"/>
      <c r="VYP116" s="151"/>
      <c r="VYQ116" s="151"/>
      <c r="VYR116" s="151"/>
      <c r="VYS116" s="151"/>
      <c r="VYT116" s="151"/>
      <c r="VYU116" s="151"/>
      <c r="VYV116" s="151"/>
      <c r="VYW116" s="151"/>
      <c r="VYX116" s="151"/>
      <c r="VYY116" s="151"/>
      <c r="VYZ116" s="151"/>
      <c r="VZA116" s="151"/>
      <c r="VZB116" s="151"/>
      <c r="VZC116" s="151"/>
      <c r="VZD116" s="151"/>
      <c r="VZE116" s="151"/>
      <c r="VZF116" s="151"/>
      <c r="VZG116" s="151"/>
      <c r="VZH116" s="151"/>
      <c r="VZI116" s="151"/>
      <c r="VZJ116" s="151"/>
      <c r="VZK116" s="151"/>
      <c r="VZL116" s="151"/>
      <c r="VZM116" s="151"/>
      <c r="VZN116" s="151"/>
      <c r="VZO116" s="151"/>
      <c r="VZP116" s="151"/>
      <c r="VZQ116" s="151"/>
      <c r="VZR116" s="151"/>
      <c r="VZS116" s="151"/>
      <c r="VZT116" s="151"/>
      <c r="VZU116" s="151"/>
      <c r="VZV116" s="151"/>
      <c r="VZW116" s="151"/>
      <c r="VZX116" s="151"/>
      <c r="VZY116" s="151"/>
      <c r="VZZ116" s="151"/>
      <c r="WAA116" s="151"/>
      <c r="WAB116" s="151"/>
      <c r="WAC116" s="151"/>
      <c r="WAD116" s="151"/>
      <c r="WAE116" s="151"/>
      <c r="WAF116" s="151"/>
      <c r="WAG116" s="151"/>
      <c r="WAH116" s="151"/>
      <c r="WAI116" s="151"/>
      <c r="WAJ116" s="151"/>
      <c r="WAK116" s="151"/>
      <c r="WAL116" s="151"/>
      <c r="WAM116" s="151"/>
      <c r="WAN116" s="151"/>
      <c r="WAO116" s="151"/>
      <c r="WAP116" s="151"/>
      <c r="WAQ116" s="151"/>
      <c r="WAR116" s="151"/>
      <c r="WAS116" s="151"/>
      <c r="WAT116" s="151"/>
      <c r="WAU116" s="151"/>
      <c r="WAV116" s="151"/>
      <c r="WAW116" s="151"/>
      <c r="WAX116" s="151"/>
      <c r="WAY116" s="151"/>
      <c r="WAZ116" s="151"/>
      <c r="WBA116" s="151"/>
      <c r="WBB116" s="151"/>
      <c r="WBC116" s="151"/>
      <c r="WBD116" s="151"/>
      <c r="WBE116" s="151"/>
      <c r="WBF116" s="151"/>
      <c r="WBG116" s="151"/>
      <c r="WBH116" s="151"/>
      <c r="WBI116" s="151"/>
      <c r="WBJ116" s="151"/>
      <c r="WBK116" s="151"/>
      <c r="WBL116" s="151"/>
      <c r="WBM116" s="151"/>
      <c r="WBN116" s="151"/>
      <c r="WBO116" s="151"/>
      <c r="WBP116" s="151"/>
      <c r="WBQ116" s="151"/>
      <c r="WBR116" s="151"/>
      <c r="WBS116" s="151"/>
      <c r="WBT116" s="151"/>
      <c r="WBU116" s="151"/>
      <c r="WBV116" s="151"/>
      <c r="WBW116" s="151"/>
      <c r="WBX116" s="151"/>
      <c r="WBY116" s="151"/>
      <c r="WBZ116" s="151"/>
      <c r="WCA116" s="151"/>
      <c r="WCB116" s="151"/>
      <c r="WCC116" s="151"/>
      <c r="WCD116" s="151"/>
      <c r="WCE116" s="151"/>
      <c r="WCF116" s="151"/>
      <c r="WCG116" s="151"/>
      <c r="WCH116" s="151"/>
      <c r="WCI116" s="151"/>
      <c r="WCJ116" s="151"/>
      <c r="WCK116" s="151"/>
      <c r="WCL116" s="151"/>
      <c r="WCM116" s="151"/>
      <c r="WCN116" s="151"/>
      <c r="WCO116" s="151"/>
      <c r="WCP116" s="151"/>
      <c r="WCQ116" s="151"/>
      <c r="WCR116" s="151"/>
      <c r="WCS116" s="151"/>
      <c r="WCT116" s="151"/>
      <c r="WCU116" s="151"/>
      <c r="WCV116" s="151"/>
      <c r="WCW116" s="151"/>
      <c r="WCX116" s="151"/>
      <c r="WCY116" s="151"/>
      <c r="WCZ116" s="151"/>
      <c r="WDA116" s="151"/>
      <c r="WDB116" s="151"/>
      <c r="WDC116" s="151"/>
      <c r="WDD116" s="151"/>
      <c r="WDE116" s="151"/>
      <c r="WDF116" s="151"/>
      <c r="WDG116" s="151"/>
      <c r="WDH116" s="151"/>
      <c r="WDI116" s="151"/>
      <c r="WDJ116" s="151"/>
      <c r="WDK116" s="151"/>
      <c r="WDL116" s="151"/>
      <c r="WDM116" s="151"/>
      <c r="WDN116" s="151"/>
      <c r="WDO116" s="151"/>
      <c r="WDP116" s="151"/>
      <c r="WDQ116" s="151"/>
      <c r="WDR116" s="151"/>
      <c r="WDS116" s="151"/>
      <c r="WDT116" s="151"/>
      <c r="WDU116" s="151"/>
      <c r="WDV116" s="151"/>
      <c r="WDW116" s="151"/>
      <c r="WDX116" s="151"/>
      <c r="WDY116" s="151"/>
      <c r="WDZ116" s="151"/>
      <c r="WEA116" s="151"/>
      <c r="WEB116" s="151"/>
      <c r="WEC116" s="151"/>
      <c r="WED116" s="151"/>
      <c r="WEE116" s="151"/>
      <c r="WEF116" s="151"/>
      <c r="WEG116" s="151"/>
      <c r="WEH116" s="151"/>
      <c r="WEI116" s="151"/>
      <c r="WEJ116" s="151"/>
      <c r="WEK116" s="151"/>
      <c r="WEL116" s="151"/>
      <c r="WEM116" s="151"/>
      <c r="WEN116" s="151"/>
      <c r="WEO116" s="151"/>
      <c r="WEP116" s="151"/>
      <c r="WEQ116" s="151"/>
      <c r="WER116" s="151"/>
      <c r="WES116" s="151"/>
      <c r="WET116" s="151"/>
      <c r="WEU116" s="151"/>
      <c r="WEV116" s="151"/>
      <c r="WEW116" s="151"/>
      <c r="WEX116" s="151"/>
      <c r="WEY116" s="151"/>
      <c r="WEZ116" s="151"/>
      <c r="WFA116" s="151"/>
      <c r="WFB116" s="151"/>
      <c r="WFC116" s="151"/>
      <c r="WFD116" s="151"/>
      <c r="WFE116" s="151"/>
      <c r="WFF116" s="151"/>
      <c r="WFG116" s="151"/>
      <c r="WFH116" s="151"/>
      <c r="WFI116" s="151"/>
      <c r="WFJ116" s="151"/>
      <c r="WFK116" s="151"/>
      <c r="WFL116" s="151"/>
      <c r="WFM116" s="151"/>
      <c r="WFN116" s="151"/>
      <c r="WFO116" s="151"/>
      <c r="WFP116" s="151"/>
      <c r="WFQ116" s="151"/>
      <c r="WFR116" s="151"/>
      <c r="WFS116" s="151"/>
      <c r="WFT116" s="151"/>
      <c r="WFU116" s="151"/>
      <c r="WFV116" s="151"/>
      <c r="WFW116" s="151"/>
      <c r="WFX116" s="151"/>
      <c r="WFY116" s="151"/>
      <c r="WFZ116" s="151"/>
      <c r="WGA116" s="151"/>
      <c r="WGB116" s="151"/>
      <c r="WGC116" s="151"/>
      <c r="WGD116" s="151"/>
      <c r="WGE116" s="151"/>
      <c r="WGF116" s="151"/>
      <c r="WGG116" s="151"/>
      <c r="WGH116" s="151"/>
      <c r="WGI116" s="151"/>
      <c r="WGJ116" s="151"/>
      <c r="WGK116" s="151"/>
      <c r="WGL116" s="151"/>
      <c r="WGM116" s="151"/>
      <c r="WGN116" s="151"/>
      <c r="WGO116" s="151"/>
      <c r="WGP116" s="151"/>
      <c r="WGQ116" s="151"/>
      <c r="WGR116" s="151"/>
      <c r="WGS116" s="151"/>
      <c r="WGT116" s="151"/>
      <c r="WGU116" s="151"/>
      <c r="WGV116" s="151"/>
      <c r="WGW116" s="151"/>
      <c r="WGX116" s="151"/>
      <c r="WGY116" s="151"/>
      <c r="WGZ116" s="151"/>
      <c r="WHA116" s="151"/>
      <c r="WHB116" s="151"/>
      <c r="WHC116" s="151"/>
      <c r="WHD116" s="151"/>
      <c r="WHE116" s="151"/>
      <c r="WHF116" s="151"/>
      <c r="WHG116" s="151"/>
      <c r="WHH116" s="151"/>
      <c r="WHI116" s="151"/>
      <c r="WHJ116" s="151"/>
      <c r="WHK116" s="151"/>
      <c r="WHL116" s="151"/>
      <c r="WHM116" s="151"/>
      <c r="WHN116" s="151"/>
      <c r="WHO116" s="151"/>
      <c r="WHP116" s="151"/>
      <c r="WHQ116" s="151"/>
      <c r="WHR116" s="151"/>
      <c r="WHS116" s="151"/>
      <c r="WHT116" s="151"/>
      <c r="WHU116" s="151"/>
      <c r="WHV116" s="151"/>
      <c r="WHW116" s="151"/>
      <c r="WHX116" s="151"/>
      <c r="WHY116" s="151"/>
      <c r="WHZ116" s="151"/>
      <c r="WIA116" s="151"/>
      <c r="WIB116" s="151"/>
      <c r="WIC116" s="151"/>
      <c r="WID116" s="151"/>
      <c r="WIE116" s="151"/>
      <c r="WIF116" s="151"/>
      <c r="WIG116" s="151"/>
      <c r="WIH116" s="151"/>
      <c r="WII116" s="151"/>
      <c r="WIJ116" s="151"/>
      <c r="WIK116" s="151"/>
      <c r="WIL116" s="151"/>
      <c r="WIM116" s="151"/>
      <c r="WIN116" s="151"/>
      <c r="WIO116" s="151"/>
      <c r="WIP116" s="151"/>
      <c r="WIQ116" s="151"/>
      <c r="WIR116" s="151"/>
      <c r="WIS116" s="151"/>
      <c r="WIT116" s="151"/>
      <c r="WIU116" s="151"/>
      <c r="WIV116" s="151"/>
      <c r="WIW116" s="151"/>
      <c r="WIX116" s="151"/>
      <c r="WIY116" s="151"/>
      <c r="WIZ116" s="151"/>
      <c r="WJA116" s="151"/>
      <c r="WJB116" s="151"/>
      <c r="WJC116" s="151"/>
      <c r="WJD116" s="151"/>
      <c r="WJE116" s="151"/>
      <c r="WJF116" s="151"/>
      <c r="WJG116" s="151"/>
      <c r="WJH116" s="151"/>
      <c r="WJI116" s="151"/>
      <c r="WJJ116" s="151"/>
      <c r="WJK116" s="151"/>
      <c r="WJL116" s="151"/>
      <c r="WJM116" s="151"/>
      <c r="WJN116" s="151"/>
      <c r="WJO116" s="151"/>
      <c r="WJP116" s="151"/>
      <c r="WJQ116" s="151"/>
      <c r="WJR116" s="151"/>
      <c r="WJS116" s="151"/>
      <c r="WJT116" s="151"/>
      <c r="WJU116" s="151"/>
      <c r="WJV116" s="151"/>
      <c r="WJW116" s="151"/>
      <c r="WJX116" s="151"/>
      <c r="WJY116" s="151"/>
      <c r="WJZ116" s="151"/>
      <c r="WKA116" s="151"/>
      <c r="WKB116" s="151"/>
      <c r="WKC116" s="151"/>
      <c r="WKD116" s="151"/>
      <c r="WKE116" s="151"/>
      <c r="WKF116" s="151"/>
      <c r="WKG116" s="151"/>
      <c r="WKH116" s="151"/>
      <c r="WKI116" s="151"/>
      <c r="WKJ116" s="151"/>
      <c r="WKK116" s="151"/>
      <c r="WKL116" s="151"/>
      <c r="WKM116" s="151"/>
      <c r="WKN116" s="151"/>
      <c r="WKO116" s="151"/>
      <c r="WKP116" s="151"/>
      <c r="WKQ116" s="151"/>
      <c r="WKR116" s="151"/>
      <c r="WKS116" s="151"/>
      <c r="WKT116" s="151"/>
      <c r="WKU116" s="151"/>
      <c r="WKV116" s="151"/>
      <c r="WKW116" s="151"/>
      <c r="WKX116" s="151"/>
      <c r="WKY116" s="151"/>
      <c r="WKZ116" s="151"/>
      <c r="WLA116" s="151"/>
      <c r="WLB116" s="151"/>
      <c r="WLC116" s="151"/>
      <c r="WLD116" s="151"/>
      <c r="WLE116" s="151"/>
      <c r="WLF116" s="151"/>
      <c r="WLG116" s="151"/>
      <c r="WLH116" s="151"/>
      <c r="WLI116" s="151"/>
      <c r="WLJ116" s="151"/>
      <c r="WLK116" s="151"/>
      <c r="WLL116" s="151"/>
      <c r="WLM116" s="151"/>
      <c r="WLN116" s="151"/>
      <c r="WLO116" s="151"/>
      <c r="WLP116" s="151"/>
      <c r="WLQ116" s="151"/>
      <c r="WLR116" s="151"/>
      <c r="WLS116" s="151"/>
      <c r="WLT116" s="151"/>
      <c r="WLU116" s="151"/>
      <c r="WLV116" s="151"/>
      <c r="WLW116" s="151"/>
      <c r="WLX116" s="151"/>
      <c r="WLY116" s="151"/>
      <c r="WLZ116" s="151"/>
      <c r="WMA116" s="151"/>
      <c r="WMB116" s="151"/>
      <c r="WMC116" s="151"/>
      <c r="WMD116" s="151"/>
      <c r="WME116" s="151"/>
      <c r="WMF116" s="151"/>
      <c r="WMG116" s="151"/>
      <c r="WMH116" s="151"/>
      <c r="WMI116" s="151"/>
      <c r="WMJ116" s="151"/>
      <c r="WMK116" s="151"/>
      <c r="WML116" s="151"/>
      <c r="WMM116" s="151"/>
      <c r="WMN116" s="151"/>
      <c r="WMO116" s="151"/>
      <c r="WMP116" s="151"/>
      <c r="WMQ116" s="151"/>
      <c r="WMR116" s="151"/>
      <c r="WMS116" s="151"/>
      <c r="WMT116" s="151"/>
      <c r="WMU116" s="151"/>
      <c r="WMV116" s="151"/>
      <c r="WMW116" s="151"/>
      <c r="WMX116" s="151"/>
      <c r="WMY116" s="151"/>
      <c r="WMZ116" s="151"/>
      <c r="WNA116" s="151"/>
      <c r="WNB116" s="151"/>
      <c r="WNC116" s="151"/>
      <c r="WND116" s="151"/>
      <c r="WNE116" s="151"/>
      <c r="WNF116" s="151"/>
      <c r="WNG116" s="151"/>
      <c r="WNH116" s="151"/>
      <c r="WNI116" s="151"/>
      <c r="WNJ116" s="151"/>
      <c r="WNK116" s="151"/>
      <c r="WNL116" s="151"/>
      <c r="WNM116" s="151"/>
      <c r="WNN116" s="151"/>
      <c r="WNO116" s="151"/>
      <c r="WNP116" s="151"/>
      <c r="WNQ116" s="151"/>
      <c r="WNR116" s="151"/>
      <c r="WNS116" s="151"/>
      <c r="WNT116" s="151"/>
      <c r="WNU116" s="151"/>
      <c r="WNV116" s="151"/>
      <c r="WNW116" s="151"/>
      <c r="WNX116" s="151"/>
      <c r="WNY116" s="151"/>
      <c r="WNZ116" s="151"/>
      <c r="WOA116" s="151"/>
      <c r="WOB116" s="151"/>
      <c r="WOC116" s="151"/>
      <c r="WOD116" s="151"/>
      <c r="WOE116" s="151"/>
      <c r="WOF116" s="151"/>
      <c r="WOG116" s="151"/>
      <c r="WOH116" s="151"/>
      <c r="WOI116" s="151"/>
      <c r="WOJ116" s="151"/>
      <c r="WOK116" s="151"/>
      <c r="WOL116" s="151"/>
      <c r="WOM116" s="151"/>
      <c r="WON116" s="151"/>
      <c r="WOO116" s="151"/>
      <c r="WOP116" s="151"/>
      <c r="WOQ116" s="151"/>
      <c r="WOR116" s="151"/>
      <c r="WOS116" s="151"/>
      <c r="WOT116" s="151"/>
      <c r="WOU116" s="151"/>
      <c r="WOV116" s="151"/>
      <c r="WOW116" s="151"/>
      <c r="WOX116" s="151"/>
      <c r="WOY116" s="151"/>
      <c r="WOZ116" s="151"/>
      <c r="WPA116" s="151"/>
      <c r="WPB116" s="151"/>
      <c r="WPC116" s="151"/>
      <c r="WPD116" s="151"/>
      <c r="WPE116" s="151"/>
      <c r="WPF116" s="151"/>
      <c r="WPG116" s="151"/>
      <c r="WPH116" s="151"/>
      <c r="WPI116" s="151"/>
      <c r="WPJ116" s="151"/>
      <c r="WPK116" s="151"/>
      <c r="WPL116" s="151"/>
      <c r="WPM116" s="151"/>
      <c r="WPN116" s="151"/>
      <c r="WPO116" s="151"/>
      <c r="WPP116" s="151"/>
      <c r="WPQ116" s="151"/>
      <c r="WPR116" s="151"/>
      <c r="WPS116" s="151"/>
      <c r="WPT116" s="151"/>
      <c r="WPU116" s="151"/>
      <c r="WPV116" s="151"/>
      <c r="WPW116" s="151"/>
      <c r="WPX116" s="151"/>
      <c r="WPY116" s="151"/>
      <c r="WPZ116" s="151"/>
      <c r="WQA116" s="151"/>
      <c r="WQB116" s="151"/>
      <c r="WQC116" s="151"/>
      <c r="WQD116" s="151"/>
      <c r="WQE116" s="151"/>
      <c r="WQF116" s="151"/>
      <c r="WQG116" s="151"/>
      <c r="WQH116" s="151"/>
      <c r="WQI116" s="151"/>
      <c r="WQJ116" s="151"/>
      <c r="WQK116" s="151"/>
      <c r="WQL116" s="151"/>
      <c r="WQM116" s="151"/>
      <c r="WQN116" s="151"/>
      <c r="WQO116" s="151"/>
      <c r="WQP116" s="151"/>
      <c r="WQQ116" s="151"/>
      <c r="WQR116" s="151"/>
      <c r="WQS116" s="151"/>
      <c r="WQT116" s="151"/>
      <c r="WQU116" s="151"/>
      <c r="WQV116" s="151"/>
      <c r="WQW116" s="151"/>
      <c r="WQX116" s="151"/>
      <c r="WQY116" s="151"/>
      <c r="WQZ116" s="151"/>
      <c r="WRA116" s="151"/>
      <c r="WRB116" s="151"/>
      <c r="WRC116" s="151"/>
      <c r="WRD116" s="151"/>
      <c r="WRE116" s="151"/>
      <c r="WRF116" s="151"/>
      <c r="WRG116" s="151"/>
      <c r="WRH116" s="151"/>
      <c r="WRI116" s="151"/>
      <c r="WRJ116" s="151"/>
      <c r="WRK116" s="151"/>
      <c r="WRL116" s="151"/>
      <c r="WRM116" s="151"/>
      <c r="WRN116" s="151"/>
      <c r="WRO116" s="151"/>
      <c r="WRP116" s="151"/>
      <c r="WRQ116" s="151"/>
      <c r="WRR116" s="151"/>
      <c r="WRS116" s="151"/>
      <c r="WRT116" s="151"/>
      <c r="WRU116" s="151"/>
      <c r="WRV116" s="151"/>
      <c r="WRW116" s="151"/>
      <c r="WRX116" s="151"/>
      <c r="WRY116" s="151"/>
      <c r="WRZ116" s="151"/>
      <c r="WSA116" s="151"/>
      <c r="WSB116" s="151"/>
      <c r="WSC116" s="151"/>
      <c r="WSD116" s="151"/>
      <c r="WSE116" s="151"/>
      <c r="WSF116" s="151"/>
      <c r="WSG116" s="151"/>
      <c r="WSH116" s="151"/>
      <c r="WSI116" s="151"/>
      <c r="WSJ116" s="151"/>
      <c r="WSK116" s="151"/>
      <c r="WSL116" s="151"/>
      <c r="WSM116" s="151"/>
      <c r="WSN116" s="151"/>
      <c r="WSO116" s="151"/>
      <c r="WSP116" s="151"/>
      <c r="WSQ116" s="151"/>
      <c r="WSR116" s="151"/>
      <c r="WSS116" s="151"/>
      <c r="WST116" s="151"/>
      <c r="WSU116" s="151"/>
      <c r="WSV116" s="151"/>
      <c r="WSW116" s="151"/>
      <c r="WSX116" s="151"/>
      <c r="WSY116" s="151"/>
      <c r="WSZ116" s="151"/>
      <c r="WTA116" s="151"/>
      <c r="WTB116" s="151"/>
      <c r="WTC116" s="151"/>
      <c r="WTD116" s="151"/>
      <c r="WTE116" s="151"/>
      <c r="WTF116" s="151"/>
      <c r="WTG116" s="151"/>
      <c r="WTH116" s="151"/>
      <c r="WTI116" s="151"/>
      <c r="WTJ116" s="151"/>
      <c r="WTK116" s="151"/>
      <c r="WTL116" s="151"/>
      <c r="WTM116" s="151"/>
      <c r="WTN116" s="151"/>
      <c r="WTO116" s="151"/>
      <c r="WTP116" s="151"/>
      <c r="WTQ116" s="151"/>
      <c r="WTR116" s="151"/>
      <c r="WTS116" s="151"/>
      <c r="WTT116" s="151"/>
      <c r="WTU116" s="151"/>
      <c r="WTV116" s="151"/>
      <c r="WTW116" s="151"/>
      <c r="WTX116" s="151"/>
      <c r="WTY116" s="151"/>
      <c r="WTZ116" s="151"/>
      <c r="WUA116" s="151"/>
      <c r="WUB116" s="151"/>
      <c r="WUC116" s="151"/>
      <c r="WUD116" s="151"/>
      <c r="WUE116" s="151"/>
      <c r="WUF116" s="151"/>
      <c r="WUG116" s="151"/>
      <c r="WUH116" s="151"/>
      <c r="WUI116" s="151"/>
      <c r="WUJ116" s="151"/>
      <c r="WUK116" s="151"/>
      <c r="WUL116" s="151"/>
      <c r="WUM116" s="151"/>
      <c r="WUN116" s="151"/>
      <c r="WUO116" s="151"/>
      <c r="WUP116" s="151"/>
      <c r="WUQ116" s="151"/>
      <c r="WUR116" s="151"/>
      <c r="WUS116" s="151"/>
      <c r="WUT116" s="151"/>
      <c r="WUU116" s="151"/>
      <c r="WUV116" s="151"/>
      <c r="WUW116" s="151"/>
      <c r="WUX116" s="151"/>
      <c r="WUY116" s="151"/>
      <c r="WUZ116" s="151"/>
      <c r="WVA116" s="151"/>
      <c r="WVB116" s="151"/>
      <c r="WVC116" s="151"/>
      <c r="WVD116" s="151"/>
      <c r="WVE116" s="151"/>
      <c r="WVF116" s="151"/>
      <c r="WVG116" s="151"/>
      <c r="WVH116" s="151"/>
      <c r="WVI116" s="151"/>
      <c r="WVJ116" s="151"/>
      <c r="WVK116" s="151"/>
      <c r="WVL116" s="151"/>
      <c r="WVM116" s="151"/>
      <c r="WVN116" s="151"/>
      <c r="WVO116" s="151"/>
      <c r="WVP116" s="151"/>
      <c r="WVQ116" s="151"/>
      <c r="WVR116" s="151"/>
      <c r="WVS116" s="151"/>
      <c r="WVT116" s="151"/>
      <c r="WVU116" s="151"/>
      <c r="WVV116" s="151"/>
      <c r="WVW116" s="151"/>
      <c r="WVX116" s="151"/>
      <c r="WVY116" s="151"/>
      <c r="WVZ116" s="151"/>
      <c r="WWA116" s="151"/>
      <c r="WWB116" s="151"/>
      <c r="WWC116" s="151"/>
      <c r="WWD116" s="151"/>
      <c r="WWE116" s="151"/>
      <c r="WWF116" s="151"/>
      <c r="WWG116" s="151"/>
      <c r="WWH116" s="151"/>
      <c r="WWI116" s="151"/>
      <c r="WWJ116" s="151"/>
      <c r="WWK116" s="151"/>
      <c r="WWL116" s="151"/>
      <c r="WWM116" s="151"/>
      <c r="WWN116" s="151"/>
      <c r="WWO116" s="151"/>
      <c r="WWP116" s="151"/>
      <c r="WWQ116" s="151"/>
      <c r="WWR116" s="151"/>
      <c r="WWS116" s="151"/>
      <c r="WWT116" s="151"/>
      <c r="WWU116" s="151"/>
      <c r="WWV116" s="151"/>
      <c r="WWW116" s="151"/>
      <c r="WWX116" s="151"/>
      <c r="WWY116" s="151"/>
      <c r="WWZ116" s="151"/>
      <c r="WXA116" s="151"/>
      <c r="WXB116" s="151"/>
      <c r="WXC116" s="151"/>
      <c r="WXD116" s="151"/>
      <c r="WXE116" s="151"/>
      <c r="WXF116" s="151"/>
      <c r="WXG116" s="151"/>
      <c r="WXH116" s="151"/>
      <c r="WXI116" s="151"/>
      <c r="WXJ116" s="151"/>
      <c r="WXK116" s="151"/>
      <c r="WXL116" s="151"/>
      <c r="WXM116" s="151"/>
      <c r="WXN116" s="151"/>
      <c r="WXO116" s="151"/>
      <c r="WXP116" s="151"/>
      <c r="WXQ116" s="151"/>
      <c r="WXR116" s="151"/>
      <c r="WXS116" s="151"/>
      <c r="WXT116" s="151"/>
      <c r="WXU116" s="151"/>
      <c r="WXV116" s="151"/>
      <c r="WXW116" s="151"/>
      <c r="WXX116" s="151"/>
      <c r="WXY116" s="151"/>
      <c r="WXZ116" s="151"/>
      <c r="WYA116" s="151"/>
      <c r="WYB116" s="151"/>
      <c r="WYC116" s="151"/>
      <c r="WYD116" s="151"/>
      <c r="WYE116" s="151"/>
      <c r="WYF116" s="151"/>
      <c r="WYG116" s="151"/>
      <c r="WYH116" s="151"/>
      <c r="WYI116" s="151"/>
      <c r="WYJ116" s="151"/>
      <c r="WYK116" s="151"/>
      <c r="WYL116" s="151"/>
      <c r="WYM116" s="151"/>
      <c r="WYN116" s="151"/>
      <c r="WYO116" s="151"/>
      <c r="WYP116" s="151"/>
      <c r="WYQ116" s="151"/>
      <c r="WYR116" s="151"/>
      <c r="WYS116" s="151"/>
      <c r="WYT116" s="151"/>
      <c r="WYU116" s="151"/>
      <c r="WYV116" s="151"/>
      <c r="WYW116" s="151"/>
      <c r="WYX116" s="151"/>
      <c r="WYY116" s="151"/>
      <c r="WYZ116" s="151"/>
      <c r="WZA116" s="151"/>
      <c r="WZB116" s="151"/>
      <c r="WZC116" s="151"/>
      <c r="WZD116" s="151"/>
      <c r="WZE116" s="151"/>
      <c r="WZF116" s="151"/>
      <c r="WZG116" s="151"/>
      <c r="WZH116" s="151"/>
      <c r="WZI116" s="151"/>
      <c r="WZJ116" s="151"/>
      <c r="WZK116" s="151"/>
      <c r="WZL116" s="151"/>
      <c r="WZM116" s="151"/>
      <c r="WZN116" s="151"/>
      <c r="WZO116" s="151"/>
      <c r="WZP116" s="151"/>
      <c r="WZQ116" s="151"/>
      <c r="WZR116" s="151"/>
      <c r="WZS116" s="151"/>
      <c r="WZT116" s="151"/>
      <c r="WZU116" s="151"/>
      <c r="WZV116" s="151"/>
      <c r="WZW116" s="151"/>
      <c r="WZX116" s="151"/>
      <c r="WZY116" s="151"/>
      <c r="WZZ116" s="151"/>
      <c r="XAA116" s="151"/>
      <c r="XAB116" s="151"/>
      <c r="XAC116" s="151"/>
      <c r="XAD116" s="151"/>
      <c r="XAE116" s="151"/>
      <c r="XAF116" s="151"/>
      <c r="XAG116" s="151"/>
      <c r="XAH116" s="151"/>
      <c r="XAI116" s="151"/>
      <c r="XAJ116" s="151"/>
      <c r="XAK116" s="151"/>
      <c r="XAL116" s="151"/>
      <c r="XAM116" s="151"/>
      <c r="XAN116" s="151"/>
      <c r="XAO116" s="151"/>
      <c r="XAP116" s="151"/>
      <c r="XAQ116" s="151"/>
      <c r="XAR116" s="151"/>
      <c r="XAS116" s="151"/>
      <c r="XAT116" s="151"/>
      <c r="XAU116" s="151"/>
      <c r="XAV116" s="151"/>
      <c r="XAW116" s="151"/>
      <c r="XAX116" s="151"/>
      <c r="XAY116" s="151"/>
      <c r="XAZ116" s="151"/>
      <c r="XBA116" s="151"/>
      <c r="XBB116" s="151"/>
      <c r="XBC116" s="151"/>
      <c r="XBD116" s="151"/>
      <c r="XBE116" s="151"/>
      <c r="XBF116" s="151"/>
      <c r="XBG116" s="151"/>
      <c r="XBH116" s="151"/>
      <c r="XBI116" s="151"/>
      <c r="XBJ116" s="151"/>
      <c r="XBK116" s="151"/>
      <c r="XBL116" s="151"/>
      <c r="XBM116" s="151"/>
      <c r="XBN116" s="151"/>
      <c r="XBO116" s="151"/>
      <c r="XBP116" s="151"/>
      <c r="XBQ116" s="151"/>
      <c r="XBR116" s="151"/>
      <c r="XBS116" s="151"/>
      <c r="XBT116" s="151"/>
      <c r="XBU116" s="151"/>
      <c r="XBV116" s="151"/>
      <c r="XBW116" s="151"/>
      <c r="XBX116" s="151"/>
      <c r="XBY116" s="151"/>
      <c r="XBZ116" s="151"/>
      <c r="XCA116" s="151"/>
      <c r="XCB116" s="151"/>
      <c r="XCC116" s="151"/>
      <c r="XCD116" s="151"/>
      <c r="XCE116" s="151"/>
      <c r="XCF116" s="151"/>
      <c r="XCG116" s="151"/>
      <c r="XCH116" s="151"/>
      <c r="XCI116" s="151"/>
      <c r="XCJ116" s="151"/>
      <c r="XCK116" s="151"/>
      <c r="XCL116" s="151"/>
      <c r="XCM116" s="151"/>
      <c r="XCN116" s="151"/>
      <c r="XCO116" s="151"/>
      <c r="XCP116" s="151"/>
      <c r="XCQ116" s="151"/>
      <c r="XCR116" s="151"/>
      <c r="XCS116" s="151"/>
      <c r="XCT116" s="151"/>
      <c r="XCU116" s="151"/>
      <c r="XCV116" s="151"/>
      <c r="XCW116" s="151"/>
      <c r="XCX116" s="151"/>
      <c r="XCY116" s="151"/>
      <c r="XCZ116" s="151"/>
      <c r="XDA116" s="151"/>
      <c r="XDB116" s="151"/>
      <c r="XDC116" s="151"/>
      <c r="XDD116" s="151"/>
      <c r="XDE116" s="151"/>
      <c r="XDF116" s="151"/>
      <c r="XDG116" s="151"/>
      <c r="XDH116" s="151"/>
      <c r="XDI116" s="151"/>
      <c r="XDJ116" s="151"/>
      <c r="XDK116" s="151"/>
      <c r="XDL116" s="151"/>
      <c r="XDM116" s="151"/>
      <c r="XDN116" s="151"/>
      <c r="XDO116" s="151"/>
      <c r="XDP116" s="151"/>
      <c r="XDQ116" s="151"/>
      <c r="XDR116" s="151"/>
      <c r="XDS116" s="151"/>
      <c r="XDT116" s="151"/>
      <c r="XDU116" s="151"/>
      <c r="XDV116" s="151"/>
      <c r="XDW116" s="151"/>
      <c r="XDX116" s="151"/>
      <c r="XDY116" s="151"/>
      <c r="XDZ116" s="151"/>
      <c r="XEA116" s="151"/>
      <c r="XEB116" s="151"/>
      <c r="XEC116" s="151"/>
      <c r="XED116" s="151"/>
      <c r="XEE116" s="151"/>
      <c r="XEF116" s="151"/>
      <c r="XEG116" s="151"/>
      <c r="XEH116" s="151"/>
      <c r="XEI116" s="151"/>
      <c r="XEJ116" s="151"/>
      <c r="XEK116" s="151"/>
      <c r="XEL116" s="151"/>
      <c r="XEM116" s="151"/>
      <c r="XEN116" s="151"/>
      <c r="XEO116" s="151"/>
      <c r="XEP116" s="151"/>
      <c r="XEQ116" s="151"/>
      <c r="XER116" s="151"/>
      <c r="XES116" s="151"/>
      <c r="XET116" s="151"/>
      <c r="XEU116" s="151"/>
      <c r="XEV116" s="151"/>
      <c r="XEW116" s="151"/>
      <c r="XEX116" s="151"/>
      <c r="XEY116" s="151"/>
      <c r="XEZ116" s="151"/>
      <c r="XFA116" s="151"/>
      <c r="XFB116" s="151"/>
      <c r="XFC116" s="151"/>
      <c r="XFD116" s="151"/>
    </row>
    <row r="117" spans="1:16384" s="216" customFormat="1">
      <c r="A117" s="215"/>
      <c r="B117" s="162" t="s">
        <v>194</v>
      </c>
      <c r="C117" s="137" t="s">
        <v>175</v>
      </c>
      <c r="D117" s="163">
        <v>250</v>
      </c>
      <c r="E117" s="163" t="s">
        <v>161</v>
      </c>
      <c r="F117" s="163">
        <v>1</v>
      </c>
      <c r="G117" s="163">
        <v>180</v>
      </c>
      <c r="H117" s="163">
        <v>6</v>
      </c>
      <c r="I117" s="163">
        <f t="shared" si="36"/>
        <v>1080</v>
      </c>
      <c r="J117" s="163" t="e">
        <f>'Offroad Tiers LF'!#REF!</f>
        <v>#REF!</v>
      </c>
      <c r="K117" s="163">
        <v>250</v>
      </c>
      <c r="L117" s="139" t="e">
        <f>IF($D117&lt;11,'Offroad Tiers EF'!$Z$5*$D117*$J117,IF($D117&lt;25,'Offroad Tiers EF'!$Z$6*$D117*$J117,IF($D117&lt;50,'Offroad Tiers EF'!$Z$7*$D117*$J117,IF($D117&lt;75,'Offroad Tiers EF'!$Z$8*$D117*$J117,IF($D117&lt;100,'Offroad Tiers EF'!$Z$9*$D117*$J117,IF($D117&lt;175,'Offroad Tiers EF'!$Z$10*$D117*$J117,IF($D117&lt;300,'Offroad Tiers EF'!$Z$11*$D117*$J117,IF($D117&lt;600,'Offroad Tiers EF'!$Z$12*$D117*$J117,"!"))))))))</f>
        <v>#REF!</v>
      </c>
      <c r="M117" s="164">
        <f>'[7]Offroad SCAB EF'!E181</f>
        <v>3.2149812218850005</v>
      </c>
      <c r="N117" s="139" t="e">
        <f>IF($D117&lt;11,'Offroad Tiers EF'!$AD$5*$D117*$J117,IF($D117&lt;25,'Offroad Tiers EF'!$AD$6*$D117*$J117,IF($D117&lt;50,'Offroad Tiers EF'!$AD$7*$D117*$J117,IF($D117&lt;75,'Offroad Tiers EF'!$AD$8*$D117*$J117,IF($D117&lt;100,'Offroad Tiers EF'!$AD$9*$D117*$J117,IF($D117&lt;175,'Offroad Tiers EF'!$AD$10*$D117*$J117,IF($D117&lt;300,'Offroad Tiers EF'!$AD$11*$D117*$J117,IF($D117&lt;600,'Offroad Tiers EF'!$AD$12*$D117*$J117,"!"))))))))</f>
        <v>#REF!</v>
      </c>
      <c r="O117" s="165" t="e">
        <f>IF($D117&lt;11,'Offroad Tiers EF'!$AB$5*$D117*$J117,IF($D117&lt;25,'Offroad Tiers EF'!$AB$6*$D117*$J117,IF($D117&lt;50,'Offroad Tiers EF'!$AB$7*$D117*$J117,IF($D117&lt;75,'Offroad Tiers EF'!$AB$8*$D117*$J117,IF($D117&lt;100,'Offroad Tiers EF'!$AB$9*$D117*$J117,IF($D117&lt;175,'Offroad Tiers EF'!$AB$10*$D117*$J117,IF($D117&lt;300,'Offroad Tiers EF'!$AB$11*$D117*$J117,IF($D117&lt;600,'Offroad Tiers EF'!$AB$12*$D117*$J117,"!"))))))))</f>
        <v>#REF!</v>
      </c>
      <c r="P117" s="166">
        <v>166.54540282238665</v>
      </c>
      <c r="Q117" s="164">
        <f>'[7]Offroad SCAB EF'!J182</f>
        <v>2.5748935625140953E-2</v>
      </c>
      <c r="R117" s="166">
        <f t="shared" ref="R117" si="42">Q117*$O$5</f>
        <v>1.1542626314718359E-2</v>
      </c>
      <c r="S117" s="167"/>
      <c r="T117" s="169"/>
      <c r="U117" s="169" t="e">
        <f t="shared" si="38"/>
        <v>#REF!</v>
      </c>
      <c r="V117" s="164" t="e">
        <f t="shared" si="40"/>
        <v>#REF!</v>
      </c>
      <c r="W117" s="166" t="e">
        <f t="shared" si="40"/>
        <v>#REF!</v>
      </c>
      <c r="X117" s="169" t="e">
        <f t="shared" si="39"/>
        <v>#REF!</v>
      </c>
      <c r="Y117" s="164">
        <f t="shared" si="39"/>
        <v>1.7360898598179004</v>
      </c>
      <c r="Z117" s="164" t="e">
        <f t="shared" si="39"/>
        <v>#REF!</v>
      </c>
      <c r="AA117" s="164" t="e">
        <f t="shared" si="39"/>
        <v>#REF!</v>
      </c>
      <c r="AB117" s="166">
        <f t="shared" si="39"/>
        <v>89.93451752408879</v>
      </c>
      <c r="AC117" s="164"/>
      <c r="AD117" s="166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  <c r="HQ117" s="151"/>
      <c r="HR117" s="151"/>
      <c r="HS117" s="151"/>
      <c r="HT117" s="151"/>
      <c r="HU117" s="151"/>
      <c r="HV117" s="151"/>
      <c r="HW117" s="151"/>
      <c r="HX117" s="151"/>
      <c r="HY117" s="151"/>
      <c r="HZ117" s="151"/>
      <c r="IA117" s="151"/>
      <c r="IB117" s="151"/>
      <c r="IC117" s="151"/>
      <c r="ID117" s="151"/>
      <c r="IE117" s="151"/>
      <c r="IF117" s="151"/>
      <c r="IG117" s="151"/>
      <c r="IH117" s="151"/>
      <c r="II117" s="151"/>
      <c r="IJ117" s="151"/>
      <c r="IK117" s="151"/>
      <c r="IL117" s="151"/>
      <c r="IM117" s="151"/>
      <c r="IN117" s="151"/>
      <c r="IO117" s="151"/>
      <c r="IP117" s="151"/>
      <c r="IQ117" s="151"/>
      <c r="IR117" s="151"/>
      <c r="IS117" s="151"/>
      <c r="IT117" s="151"/>
      <c r="IU117" s="151"/>
      <c r="IV117" s="151"/>
      <c r="IW117" s="151"/>
      <c r="IX117" s="151"/>
      <c r="IY117" s="151"/>
      <c r="IZ117" s="151"/>
      <c r="JA117" s="151"/>
      <c r="JB117" s="151"/>
      <c r="JC117" s="151"/>
      <c r="JD117" s="151"/>
      <c r="JE117" s="151"/>
      <c r="JF117" s="151"/>
      <c r="JG117" s="151"/>
      <c r="JH117" s="151"/>
      <c r="JI117" s="151"/>
      <c r="JJ117" s="151"/>
      <c r="JK117" s="151"/>
      <c r="JL117" s="151"/>
      <c r="JM117" s="151"/>
      <c r="JN117" s="151"/>
      <c r="JO117" s="151"/>
      <c r="JP117" s="151"/>
      <c r="JQ117" s="151"/>
      <c r="JR117" s="151"/>
      <c r="JS117" s="151"/>
      <c r="JT117" s="151"/>
      <c r="JU117" s="151"/>
      <c r="JV117" s="151"/>
      <c r="JW117" s="151"/>
      <c r="JX117" s="151"/>
      <c r="JY117" s="151"/>
      <c r="JZ117" s="151"/>
      <c r="KA117" s="151"/>
      <c r="KB117" s="151"/>
      <c r="KC117" s="151"/>
      <c r="KD117" s="151"/>
      <c r="KE117" s="151"/>
      <c r="KF117" s="151"/>
      <c r="KG117" s="151"/>
      <c r="KH117" s="151"/>
      <c r="KI117" s="151"/>
      <c r="KJ117" s="151"/>
      <c r="KK117" s="151"/>
      <c r="KL117" s="151"/>
      <c r="KM117" s="151"/>
      <c r="KN117" s="151"/>
      <c r="KO117" s="151"/>
      <c r="KP117" s="151"/>
      <c r="KQ117" s="151"/>
      <c r="KR117" s="151"/>
      <c r="KS117" s="151"/>
      <c r="KT117" s="151"/>
      <c r="KU117" s="151"/>
      <c r="KV117" s="151"/>
      <c r="KW117" s="151"/>
      <c r="KX117" s="151"/>
      <c r="KY117" s="151"/>
      <c r="KZ117" s="151"/>
      <c r="LA117" s="151"/>
      <c r="LB117" s="151"/>
      <c r="LC117" s="151"/>
      <c r="LD117" s="151"/>
      <c r="LE117" s="151"/>
      <c r="LF117" s="151"/>
      <c r="LG117" s="151"/>
      <c r="LH117" s="151"/>
      <c r="LI117" s="151"/>
      <c r="LJ117" s="151"/>
      <c r="LK117" s="151"/>
      <c r="LL117" s="151"/>
      <c r="LM117" s="151"/>
      <c r="LN117" s="151"/>
      <c r="LO117" s="151"/>
      <c r="LP117" s="151"/>
      <c r="LQ117" s="151"/>
      <c r="LR117" s="151"/>
      <c r="LS117" s="151"/>
      <c r="LT117" s="151"/>
      <c r="LU117" s="151"/>
      <c r="LV117" s="151"/>
      <c r="LW117" s="151"/>
      <c r="LX117" s="151"/>
      <c r="LY117" s="151"/>
      <c r="LZ117" s="151"/>
      <c r="MA117" s="151"/>
      <c r="MB117" s="151"/>
      <c r="MC117" s="151"/>
      <c r="MD117" s="151"/>
      <c r="ME117" s="151"/>
      <c r="MF117" s="151"/>
      <c r="MG117" s="151"/>
      <c r="MH117" s="151"/>
      <c r="MI117" s="151"/>
      <c r="MJ117" s="151"/>
      <c r="MK117" s="151"/>
      <c r="ML117" s="151"/>
      <c r="MM117" s="151"/>
      <c r="MN117" s="151"/>
      <c r="MO117" s="151"/>
      <c r="MP117" s="151"/>
      <c r="MQ117" s="151"/>
      <c r="MR117" s="151"/>
      <c r="MS117" s="151"/>
      <c r="MT117" s="151"/>
      <c r="MU117" s="151"/>
      <c r="MV117" s="151"/>
      <c r="MW117" s="151"/>
      <c r="MX117" s="151"/>
      <c r="MY117" s="151"/>
      <c r="MZ117" s="151"/>
      <c r="NA117" s="151"/>
      <c r="NB117" s="151"/>
      <c r="NC117" s="151"/>
      <c r="ND117" s="151"/>
      <c r="NE117" s="151"/>
      <c r="NF117" s="151"/>
      <c r="NG117" s="151"/>
      <c r="NH117" s="151"/>
      <c r="NI117" s="151"/>
      <c r="NJ117" s="151"/>
      <c r="NK117" s="151"/>
      <c r="NL117" s="151"/>
      <c r="NM117" s="151"/>
      <c r="NN117" s="151"/>
      <c r="NO117" s="151"/>
      <c r="NP117" s="151"/>
      <c r="NQ117" s="151"/>
      <c r="NR117" s="151"/>
      <c r="NS117" s="151"/>
      <c r="NT117" s="151"/>
      <c r="NU117" s="151"/>
      <c r="NV117" s="151"/>
      <c r="NW117" s="151"/>
      <c r="NX117" s="151"/>
      <c r="NY117" s="151"/>
      <c r="NZ117" s="151"/>
      <c r="OA117" s="151"/>
      <c r="OB117" s="151"/>
      <c r="OC117" s="151"/>
      <c r="OD117" s="151"/>
      <c r="OE117" s="151"/>
      <c r="OF117" s="151"/>
      <c r="OG117" s="151"/>
      <c r="OH117" s="151"/>
      <c r="OI117" s="151"/>
      <c r="OJ117" s="151"/>
      <c r="OK117" s="151"/>
      <c r="OL117" s="151"/>
      <c r="OM117" s="151"/>
      <c r="ON117" s="151"/>
      <c r="OO117" s="151"/>
      <c r="OP117" s="151"/>
      <c r="OQ117" s="151"/>
      <c r="OR117" s="151"/>
      <c r="OS117" s="151"/>
      <c r="OT117" s="151"/>
      <c r="OU117" s="151"/>
      <c r="OV117" s="151"/>
      <c r="OW117" s="151"/>
      <c r="OX117" s="151"/>
      <c r="OY117" s="151"/>
      <c r="OZ117" s="151"/>
      <c r="PA117" s="151"/>
      <c r="PB117" s="151"/>
      <c r="PC117" s="151"/>
      <c r="PD117" s="151"/>
      <c r="PE117" s="151"/>
      <c r="PF117" s="151"/>
      <c r="PG117" s="151"/>
      <c r="PH117" s="151"/>
      <c r="PI117" s="151"/>
      <c r="PJ117" s="151"/>
      <c r="PK117" s="151"/>
      <c r="PL117" s="151"/>
      <c r="PM117" s="151"/>
      <c r="PN117" s="151"/>
      <c r="PO117" s="151"/>
      <c r="PP117" s="151"/>
      <c r="PQ117" s="151"/>
      <c r="PR117" s="151"/>
      <c r="PS117" s="151"/>
      <c r="PT117" s="151"/>
      <c r="PU117" s="151"/>
      <c r="PV117" s="151"/>
      <c r="PW117" s="151"/>
      <c r="PX117" s="151"/>
      <c r="PY117" s="151"/>
      <c r="PZ117" s="151"/>
      <c r="QA117" s="151"/>
      <c r="QB117" s="151"/>
      <c r="QC117" s="151"/>
      <c r="QD117" s="151"/>
      <c r="QE117" s="151"/>
      <c r="QF117" s="151"/>
      <c r="QG117" s="151"/>
      <c r="QH117" s="151"/>
      <c r="QI117" s="151"/>
      <c r="QJ117" s="151"/>
      <c r="QK117" s="151"/>
      <c r="QL117" s="151"/>
      <c r="QM117" s="151"/>
      <c r="QN117" s="151"/>
      <c r="QO117" s="151"/>
      <c r="QP117" s="151"/>
      <c r="QQ117" s="151"/>
      <c r="QR117" s="151"/>
      <c r="QS117" s="151"/>
      <c r="QT117" s="151"/>
      <c r="QU117" s="151"/>
      <c r="QV117" s="151"/>
      <c r="QW117" s="151"/>
      <c r="QX117" s="151"/>
      <c r="QY117" s="151"/>
      <c r="QZ117" s="151"/>
      <c r="RA117" s="151"/>
      <c r="RB117" s="151"/>
      <c r="RC117" s="151"/>
      <c r="RD117" s="151"/>
      <c r="RE117" s="151"/>
      <c r="RF117" s="151"/>
      <c r="RG117" s="151"/>
      <c r="RH117" s="151"/>
      <c r="RI117" s="151"/>
      <c r="RJ117" s="151"/>
      <c r="RK117" s="151"/>
      <c r="RL117" s="151"/>
      <c r="RM117" s="151"/>
      <c r="RN117" s="151"/>
      <c r="RO117" s="151"/>
      <c r="RP117" s="151"/>
      <c r="RQ117" s="151"/>
      <c r="RR117" s="151"/>
      <c r="RS117" s="151"/>
      <c r="RT117" s="151"/>
      <c r="RU117" s="151"/>
      <c r="RV117" s="151"/>
      <c r="RW117" s="151"/>
      <c r="RX117" s="151"/>
      <c r="RY117" s="151"/>
      <c r="RZ117" s="151"/>
      <c r="SA117" s="151"/>
      <c r="SB117" s="151"/>
      <c r="SC117" s="151"/>
      <c r="SD117" s="151"/>
      <c r="SE117" s="151"/>
      <c r="SF117" s="151"/>
      <c r="SG117" s="151"/>
      <c r="SH117" s="151"/>
      <c r="SI117" s="151"/>
      <c r="SJ117" s="151"/>
      <c r="SK117" s="151"/>
      <c r="SL117" s="151"/>
      <c r="SM117" s="151"/>
      <c r="SN117" s="151"/>
      <c r="SO117" s="151"/>
      <c r="SP117" s="151"/>
      <c r="SQ117" s="151"/>
      <c r="SR117" s="151"/>
      <c r="SS117" s="151"/>
      <c r="ST117" s="151"/>
      <c r="SU117" s="151"/>
      <c r="SV117" s="151"/>
      <c r="SW117" s="151"/>
      <c r="SX117" s="151"/>
      <c r="SY117" s="151"/>
      <c r="SZ117" s="151"/>
      <c r="TA117" s="151"/>
      <c r="TB117" s="151"/>
      <c r="TC117" s="151"/>
      <c r="TD117" s="151"/>
      <c r="TE117" s="151"/>
      <c r="TF117" s="151"/>
      <c r="TG117" s="151"/>
      <c r="TH117" s="151"/>
      <c r="TI117" s="151"/>
      <c r="TJ117" s="151"/>
      <c r="TK117" s="151"/>
      <c r="TL117" s="151"/>
      <c r="TM117" s="151"/>
      <c r="TN117" s="151"/>
      <c r="TO117" s="151"/>
      <c r="TP117" s="151"/>
      <c r="TQ117" s="151"/>
      <c r="TR117" s="151"/>
      <c r="TS117" s="151"/>
      <c r="TT117" s="151"/>
      <c r="TU117" s="151"/>
      <c r="TV117" s="151"/>
      <c r="TW117" s="151"/>
      <c r="TX117" s="151"/>
      <c r="TY117" s="151"/>
      <c r="TZ117" s="151"/>
      <c r="UA117" s="151"/>
      <c r="UB117" s="151"/>
      <c r="UC117" s="151"/>
      <c r="UD117" s="151"/>
      <c r="UE117" s="151"/>
      <c r="UF117" s="151"/>
      <c r="UG117" s="151"/>
      <c r="UH117" s="151"/>
      <c r="UI117" s="151"/>
      <c r="UJ117" s="151"/>
      <c r="UK117" s="151"/>
      <c r="UL117" s="151"/>
      <c r="UM117" s="151"/>
      <c r="UN117" s="151"/>
      <c r="UO117" s="151"/>
      <c r="UP117" s="151"/>
      <c r="UQ117" s="151"/>
      <c r="UR117" s="151"/>
      <c r="US117" s="151"/>
      <c r="UT117" s="151"/>
      <c r="UU117" s="151"/>
      <c r="UV117" s="151"/>
      <c r="UW117" s="151"/>
      <c r="UX117" s="151"/>
      <c r="UY117" s="151"/>
      <c r="UZ117" s="151"/>
      <c r="VA117" s="151"/>
      <c r="VB117" s="151"/>
      <c r="VC117" s="151"/>
      <c r="VD117" s="151"/>
      <c r="VE117" s="151"/>
      <c r="VF117" s="151"/>
      <c r="VG117" s="151"/>
      <c r="VH117" s="151"/>
      <c r="VI117" s="151"/>
      <c r="VJ117" s="151"/>
      <c r="VK117" s="151"/>
      <c r="VL117" s="151"/>
      <c r="VM117" s="151"/>
      <c r="VN117" s="151"/>
      <c r="VO117" s="151"/>
      <c r="VP117" s="151"/>
      <c r="VQ117" s="151"/>
      <c r="VR117" s="151"/>
      <c r="VS117" s="151"/>
      <c r="VT117" s="151"/>
      <c r="VU117" s="151"/>
      <c r="VV117" s="151"/>
      <c r="VW117" s="151"/>
      <c r="VX117" s="151"/>
      <c r="VY117" s="151"/>
      <c r="VZ117" s="151"/>
      <c r="WA117" s="151"/>
      <c r="WB117" s="151"/>
      <c r="WC117" s="151"/>
      <c r="WD117" s="151"/>
      <c r="WE117" s="151"/>
      <c r="WF117" s="151"/>
      <c r="WG117" s="151"/>
      <c r="WH117" s="151"/>
      <c r="WI117" s="151"/>
      <c r="WJ117" s="151"/>
      <c r="WK117" s="151"/>
      <c r="WL117" s="151"/>
      <c r="WM117" s="151"/>
      <c r="WN117" s="151"/>
      <c r="WO117" s="151"/>
      <c r="WP117" s="151"/>
      <c r="WQ117" s="151"/>
      <c r="WR117" s="151"/>
      <c r="WS117" s="151"/>
      <c r="WT117" s="151"/>
      <c r="WU117" s="151"/>
      <c r="WV117" s="151"/>
      <c r="WW117" s="151"/>
      <c r="WX117" s="151"/>
      <c r="WY117" s="151"/>
      <c r="WZ117" s="151"/>
      <c r="XA117" s="151"/>
      <c r="XB117" s="151"/>
      <c r="XC117" s="151"/>
      <c r="XD117" s="151"/>
      <c r="XE117" s="151"/>
      <c r="XF117" s="151"/>
      <c r="XG117" s="151"/>
      <c r="XH117" s="151"/>
      <c r="XI117" s="151"/>
      <c r="XJ117" s="151"/>
      <c r="XK117" s="151"/>
      <c r="XL117" s="151"/>
      <c r="XM117" s="151"/>
      <c r="XN117" s="151"/>
      <c r="XO117" s="151"/>
      <c r="XP117" s="151"/>
      <c r="XQ117" s="151"/>
      <c r="XR117" s="151"/>
      <c r="XS117" s="151"/>
      <c r="XT117" s="151"/>
      <c r="XU117" s="151"/>
      <c r="XV117" s="151"/>
      <c r="XW117" s="151"/>
      <c r="XX117" s="151"/>
      <c r="XY117" s="151"/>
      <c r="XZ117" s="151"/>
      <c r="YA117" s="151"/>
      <c r="YB117" s="151"/>
      <c r="YC117" s="151"/>
      <c r="YD117" s="151"/>
      <c r="YE117" s="151"/>
      <c r="YF117" s="151"/>
      <c r="YG117" s="151"/>
      <c r="YH117" s="151"/>
      <c r="YI117" s="151"/>
      <c r="YJ117" s="151"/>
      <c r="YK117" s="151"/>
      <c r="YL117" s="151"/>
      <c r="YM117" s="151"/>
      <c r="YN117" s="151"/>
      <c r="YO117" s="151"/>
      <c r="YP117" s="151"/>
      <c r="YQ117" s="151"/>
      <c r="YR117" s="151"/>
      <c r="YS117" s="151"/>
      <c r="YT117" s="151"/>
      <c r="YU117" s="151"/>
      <c r="YV117" s="151"/>
      <c r="YW117" s="151"/>
      <c r="YX117" s="151"/>
      <c r="YY117" s="151"/>
      <c r="YZ117" s="151"/>
      <c r="ZA117" s="151"/>
      <c r="ZB117" s="151"/>
      <c r="ZC117" s="151"/>
      <c r="ZD117" s="151"/>
      <c r="ZE117" s="151"/>
      <c r="ZF117" s="151"/>
      <c r="ZG117" s="151"/>
      <c r="ZH117" s="151"/>
      <c r="ZI117" s="151"/>
      <c r="ZJ117" s="151"/>
      <c r="ZK117" s="151"/>
      <c r="ZL117" s="151"/>
      <c r="ZM117" s="151"/>
      <c r="ZN117" s="151"/>
      <c r="ZO117" s="151"/>
      <c r="ZP117" s="151"/>
      <c r="ZQ117" s="151"/>
      <c r="ZR117" s="151"/>
      <c r="ZS117" s="151"/>
      <c r="ZT117" s="151"/>
      <c r="ZU117" s="151"/>
      <c r="ZV117" s="151"/>
      <c r="ZW117" s="151"/>
      <c r="ZX117" s="151"/>
      <c r="ZY117" s="151"/>
      <c r="ZZ117" s="151"/>
      <c r="AAA117" s="151"/>
      <c r="AAB117" s="151"/>
      <c r="AAC117" s="151"/>
      <c r="AAD117" s="151"/>
      <c r="AAE117" s="151"/>
      <c r="AAF117" s="151"/>
      <c r="AAG117" s="151"/>
      <c r="AAH117" s="151"/>
      <c r="AAI117" s="151"/>
      <c r="AAJ117" s="151"/>
      <c r="AAK117" s="151"/>
      <c r="AAL117" s="151"/>
      <c r="AAM117" s="151"/>
      <c r="AAN117" s="151"/>
      <c r="AAO117" s="151"/>
      <c r="AAP117" s="151"/>
      <c r="AAQ117" s="151"/>
      <c r="AAR117" s="151"/>
      <c r="AAS117" s="151"/>
      <c r="AAT117" s="151"/>
      <c r="AAU117" s="151"/>
      <c r="AAV117" s="151"/>
      <c r="AAW117" s="151"/>
      <c r="AAX117" s="151"/>
      <c r="AAY117" s="151"/>
      <c r="AAZ117" s="151"/>
      <c r="ABA117" s="151"/>
      <c r="ABB117" s="151"/>
      <c r="ABC117" s="151"/>
      <c r="ABD117" s="151"/>
      <c r="ABE117" s="151"/>
      <c r="ABF117" s="151"/>
      <c r="ABG117" s="151"/>
      <c r="ABH117" s="151"/>
      <c r="ABI117" s="151"/>
      <c r="ABJ117" s="151"/>
      <c r="ABK117" s="151"/>
      <c r="ABL117" s="151"/>
      <c r="ABM117" s="151"/>
      <c r="ABN117" s="151"/>
      <c r="ABO117" s="151"/>
      <c r="ABP117" s="151"/>
      <c r="ABQ117" s="151"/>
      <c r="ABR117" s="151"/>
      <c r="ABS117" s="151"/>
      <c r="ABT117" s="151"/>
      <c r="ABU117" s="151"/>
      <c r="ABV117" s="151"/>
      <c r="ABW117" s="151"/>
      <c r="ABX117" s="151"/>
      <c r="ABY117" s="151"/>
      <c r="ABZ117" s="151"/>
      <c r="ACA117" s="151"/>
      <c r="ACB117" s="151"/>
      <c r="ACC117" s="151"/>
      <c r="ACD117" s="151"/>
      <c r="ACE117" s="151"/>
      <c r="ACF117" s="151"/>
      <c r="ACG117" s="151"/>
      <c r="ACH117" s="151"/>
      <c r="ACI117" s="151"/>
      <c r="ACJ117" s="151"/>
      <c r="ACK117" s="151"/>
      <c r="ACL117" s="151"/>
      <c r="ACM117" s="151"/>
      <c r="ACN117" s="151"/>
      <c r="ACO117" s="151"/>
      <c r="ACP117" s="151"/>
      <c r="ACQ117" s="151"/>
      <c r="ACR117" s="151"/>
      <c r="ACS117" s="151"/>
      <c r="ACT117" s="151"/>
      <c r="ACU117" s="151"/>
      <c r="ACV117" s="151"/>
      <c r="ACW117" s="151"/>
      <c r="ACX117" s="151"/>
      <c r="ACY117" s="151"/>
      <c r="ACZ117" s="151"/>
      <c r="ADA117" s="151"/>
      <c r="ADB117" s="151"/>
      <c r="ADC117" s="151"/>
      <c r="ADD117" s="151"/>
      <c r="ADE117" s="151"/>
      <c r="ADF117" s="151"/>
      <c r="ADG117" s="151"/>
      <c r="ADH117" s="151"/>
      <c r="ADI117" s="151"/>
      <c r="ADJ117" s="151"/>
      <c r="ADK117" s="151"/>
      <c r="ADL117" s="151"/>
      <c r="ADM117" s="151"/>
      <c r="ADN117" s="151"/>
      <c r="ADO117" s="151"/>
      <c r="ADP117" s="151"/>
      <c r="ADQ117" s="151"/>
      <c r="ADR117" s="151"/>
      <c r="ADS117" s="151"/>
      <c r="ADT117" s="151"/>
      <c r="ADU117" s="151"/>
      <c r="ADV117" s="151"/>
      <c r="ADW117" s="151"/>
      <c r="ADX117" s="151"/>
      <c r="ADY117" s="151"/>
      <c r="ADZ117" s="151"/>
      <c r="AEA117" s="151"/>
      <c r="AEB117" s="151"/>
      <c r="AEC117" s="151"/>
      <c r="AED117" s="151"/>
      <c r="AEE117" s="151"/>
      <c r="AEF117" s="151"/>
      <c r="AEG117" s="151"/>
      <c r="AEH117" s="151"/>
      <c r="AEI117" s="151"/>
      <c r="AEJ117" s="151"/>
      <c r="AEK117" s="151"/>
      <c r="AEL117" s="151"/>
      <c r="AEM117" s="151"/>
      <c r="AEN117" s="151"/>
      <c r="AEO117" s="151"/>
      <c r="AEP117" s="151"/>
      <c r="AEQ117" s="151"/>
      <c r="AER117" s="151"/>
      <c r="AES117" s="151"/>
      <c r="AET117" s="151"/>
      <c r="AEU117" s="151"/>
      <c r="AEV117" s="151"/>
      <c r="AEW117" s="151"/>
      <c r="AEX117" s="151"/>
      <c r="AEY117" s="151"/>
      <c r="AEZ117" s="151"/>
      <c r="AFA117" s="151"/>
      <c r="AFB117" s="151"/>
      <c r="AFC117" s="151"/>
      <c r="AFD117" s="151"/>
      <c r="AFE117" s="151"/>
      <c r="AFF117" s="151"/>
      <c r="AFG117" s="151"/>
      <c r="AFH117" s="151"/>
      <c r="AFI117" s="151"/>
      <c r="AFJ117" s="151"/>
      <c r="AFK117" s="151"/>
      <c r="AFL117" s="151"/>
      <c r="AFM117" s="151"/>
      <c r="AFN117" s="151"/>
      <c r="AFO117" s="151"/>
      <c r="AFP117" s="151"/>
      <c r="AFQ117" s="151"/>
      <c r="AFR117" s="151"/>
      <c r="AFS117" s="151"/>
      <c r="AFT117" s="151"/>
      <c r="AFU117" s="151"/>
      <c r="AFV117" s="151"/>
      <c r="AFW117" s="151"/>
      <c r="AFX117" s="151"/>
      <c r="AFY117" s="151"/>
      <c r="AFZ117" s="151"/>
      <c r="AGA117" s="151"/>
      <c r="AGB117" s="151"/>
      <c r="AGC117" s="151"/>
      <c r="AGD117" s="151"/>
      <c r="AGE117" s="151"/>
      <c r="AGF117" s="151"/>
      <c r="AGG117" s="151"/>
      <c r="AGH117" s="151"/>
      <c r="AGI117" s="151"/>
      <c r="AGJ117" s="151"/>
      <c r="AGK117" s="151"/>
      <c r="AGL117" s="151"/>
      <c r="AGM117" s="151"/>
      <c r="AGN117" s="151"/>
      <c r="AGO117" s="151"/>
      <c r="AGP117" s="151"/>
      <c r="AGQ117" s="151"/>
      <c r="AGR117" s="151"/>
      <c r="AGS117" s="151"/>
      <c r="AGT117" s="151"/>
      <c r="AGU117" s="151"/>
      <c r="AGV117" s="151"/>
      <c r="AGW117" s="151"/>
      <c r="AGX117" s="151"/>
      <c r="AGY117" s="151"/>
      <c r="AGZ117" s="151"/>
      <c r="AHA117" s="151"/>
      <c r="AHB117" s="151"/>
      <c r="AHC117" s="151"/>
      <c r="AHD117" s="151"/>
      <c r="AHE117" s="151"/>
      <c r="AHF117" s="151"/>
      <c r="AHG117" s="151"/>
      <c r="AHH117" s="151"/>
      <c r="AHI117" s="151"/>
      <c r="AHJ117" s="151"/>
      <c r="AHK117" s="151"/>
      <c r="AHL117" s="151"/>
      <c r="AHM117" s="151"/>
      <c r="AHN117" s="151"/>
      <c r="AHO117" s="151"/>
      <c r="AHP117" s="151"/>
      <c r="AHQ117" s="151"/>
      <c r="AHR117" s="151"/>
      <c r="AHS117" s="151"/>
      <c r="AHT117" s="151"/>
      <c r="AHU117" s="151"/>
      <c r="AHV117" s="151"/>
      <c r="AHW117" s="151"/>
      <c r="AHX117" s="151"/>
      <c r="AHY117" s="151"/>
      <c r="AHZ117" s="151"/>
      <c r="AIA117" s="151"/>
      <c r="AIB117" s="151"/>
      <c r="AIC117" s="151"/>
      <c r="AID117" s="151"/>
      <c r="AIE117" s="151"/>
      <c r="AIF117" s="151"/>
      <c r="AIG117" s="151"/>
      <c r="AIH117" s="151"/>
      <c r="AII117" s="151"/>
      <c r="AIJ117" s="151"/>
      <c r="AIK117" s="151"/>
      <c r="AIL117" s="151"/>
      <c r="AIM117" s="151"/>
      <c r="AIN117" s="151"/>
      <c r="AIO117" s="151"/>
      <c r="AIP117" s="151"/>
      <c r="AIQ117" s="151"/>
      <c r="AIR117" s="151"/>
      <c r="AIS117" s="151"/>
      <c r="AIT117" s="151"/>
      <c r="AIU117" s="151"/>
      <c r="AIV117" s="151"/>
      <c r="AIW117" s="151"/>
      <c r="AIX117" s="151"/>
      <c r="AIY117" s="151"/>
      <c r="AIZ117" s="151"/>
      <c r="AJA117" s="151"/>
      <c r="AJB117" s="151"/>
      <c r="AJC117" s="151"/>
      <c r="AJD117" s="151"/>
      <c r="AJE117" s="151"/>
      <c r="AJF117" s="151"/>
      <c r="AJG117" s="151"/>
      <c r="AJH117" s="151"/>
      <c r="AJI117" s="151"/>
      <c r="AJJ117" s="151"/>
      <c r="AJK117" s="151"/>
      <c r="AJL117" s="151"/>
      <c r="AJM117" s="151"/>
      <c r="AJN117" s="151"/>
      <c r="AJO117" s="151"/>
      <c r="AJP117" s="151"/>
      <c r="AJQ117" s="151"/>
      <c r="AJR117" s="151"/>
      <c r="AJS117" s="151"/>
      <c r="AJT117" s="151"/>
      <c r="AJU117" s="151"/>
      <c r="AJV117" s="151"/>
      <c r="AJW117" s="151"/>
      <c r="AJX117" s="151"/>
      <c r="AJY117" s="151"/>
      <c r="AJZ117" s="151"/>
      <c r="AKA117" s="151"/>
      <c r="AKB117" s="151"/>
      <c r="AKC117" s="151"/>
      <c r="AKD117" s="151"/>
      <c r="AKE117" s="151"/>
      <c r="AKF117" s="151"/>
      <c r="AKG117" s="151"/>
      <c r="AKH117" s="151"/>
      <c r="AKI117" s="151"/>
      <c r="AKJ117" s="151"/>
      <c r="AKK117" s="151"/>
      <c r="AKL117" s="151"/>
      <c r="AKM117" s="151"/>
      <c r="AKN117" s="151"/>
      <c r="AKO117" s="151"/>
      <c r="AKP117" s="151"/>
      <c r="AKQ117" s="151"/>
      <c r="AKR117" s="151"/>
      <c r="AKS117" s="151"/>
      <c r="AKT117" s="151"/>
      <c r="AKU117" s="151"/>
      <c r="AKV117" s="151"/>
      <c r="AKW117" s="151"/>
      <c r="AKX117" s="151"/>
      <c r="AKY117" s="151"/>
      <c r="AKZ117" s="151"/>
      <c r="ALA117" s="151"/>
      <c r="ALB117" s="151"/>
      <c r="ALC117" s="151"/>
      <c r="ALD117" s="151"/>
      <c r="ALE117" s="151"/>
      <c r="ALF117" s="151"/>
      <c r="ALG117" s="151"/>
      <c r="ALH117" s="151"/>
      <c r="ALI117" s="151"/>
      <c r="ALJ117" s="151"/>
      <c r="ALK117" s="151"/>
      <c r="ALL117" s="151"/>
      <c r="ALM117" s="151"/>
      <c r="ALN117" s="151"/>
      <c r="ALO117" s="151"/>
      <c r="ALP117" s="151"/>
      <c r="ALQ117" s="151"/>
      <c r="ALR117" s="151"/>
      <c r="ALS117" s="151"/>
      <c r="ALT117" s="151"/>
      <c r="ALU117" s="151"/>
      <c r="ALV117" s="151"/>
      <c r="ALW117" s="151"/>
      <c r="ALX117" s="151"/>
      <c r="ALY117" s="151"/>
      <c r="ALZ117" s="151"/>
      <c r="AMA117" s="151"/>
      <c r="AMB117" s="151"/>
      <c r="AMC117" s="151"/>
      <c r="AMD117" s="151"/>
      <c r="AME117" s="151"/>
      <c r="AMF117" s="151"/>
      <c r="AMG117" s="151"/>
      <c r="AMH117" s="151"/>
      <c r="AMI117" s="151"/>
      <c r="AMJ117" s="151"/>
      <c r="AMK117" s="151"/>
      <c r="AML117" s="151"/>
      <c r="AMM117" s="151"/>
      <c r="AMN117" s="151"/>
      <c r="AMO117" s="151"/>
      <c r="AMP117" s="151"/>
      <c r="AMQ117" s="151"/>
      <c r="AMR117" s="151"/>
      <c r="AMS117" s="151"/>
      <c r="AMT117" s="151"/>
      <c r="AMU117" s="151"/>
      <c r="AMV117" s="151"/>
      <c r="AMW117" s="151"/>
      <c r="AMX117" s="151"/>
      <c r="AMY117" s="151"/>
      <c r="AMZ117" s="151"/>
      <c r="ANA117" s="151"/>
      <c r="ANB117" s="151"/>
      <c r="ANC117" s="151"/>
      <c r="AND117" s="151"/>
      <c r="ANE117" s="151"/>
      <c r="ANF117" s="151"/>
      <c r="ANG117" s="151"/>
      <c r="ANH117" s="151"/>
      <c r="ANI117" s="151"/>
      <c r="ANJ117" s="151"/>
      <c r="ANK117" s="151"/>
      <c r="ANL117" s="151"/>
      <c r="ANM117" s="151"/>
      <c r="ANN117" s="151"/>
      <c r="ANO117" s="151"/>
      <c r="ANP117" s="151"/>
      <c r="ANQ117" s="151"/>
      <c r="ANR117" s="151"/>
      <c r="ANS117" s="151"/>
      <c r="ANT117" s="151"/>
      <c r="ANU117" s="151"/>
      <c r="ANV117" s="151"/>
      <c r="ANW117" s="151"/>
      <c r="ANX117" s="151"/>
      <c r="ANY117" s="151"/>
      <c r="ANZ117" s="151"/>
      <c r="AOA117" s="151"/>
      <c r="AOB117" s="151"/>
      <c r="AOC117" s="151"/>
      <c r="AOD117" s="151"/>
      <c r="AOE117" s="151"/>
      <c r="AOF117" s="151"/>
      <c r="AOG117" s="151"/>
      <c r="AOH117" s="151"/>
      <c r="AOI117" s="151"/>
      <c r="AOJ117" s="151"/>
      <c r="AOK117" s="151"/>
      <c r="AOL117" s="151"/>
      <c r="AOM117" s="151"/>
      <c r="AON117" s="151"/>
      <c r="AOO117" s="151"/>
      <c r="AOP117" s="151"/>
      <c r="AOQ117" s="151"/>
      <c r="AOR117" s="151"/>
      <c r="AOS117" s="151"/>
      <c r="AOT117" s="151"/>
      <c r="AOU117" s="151"/>
      <c r="AOV117" s="151"/>
      <c r="AOW117" s="151"/>
      <c r="AOX117" s="151"/>
      <c r="AOY117" s="151"/>
      <c r="AOZ117" s="151"/>
      <c r="APA117" s="151"/>
      <c r="APB117" s="151"/>
      <c r="APC117" s="151"/>
      <c r="APD117" s="151"/>
      <c r="APE117" s="151"/>
      <c r="APF117" s="151"/>
      <c r="APG117" s="151"/>
      <c r="APH117" s="151"/>
      <c r="API117" s="151"/>
      <c r="APJ117" s="151"/>
      <c r="APK117" s="151"/>
      <c r="APL117" s="151"/>
      <c r="APM117" s="151"/>
      <c r="APN117" s="151"/>
      <c r="APO117" s="151"/>
      <c r="APP117" s="151"/>
      <c r="APQ117" s="151"/>
      <c r="APR117" s="151"/>
      <c r="APS117" s="151"/>
      <c r="APT117" s="151"/>
      <c r="APU117" s="151"/>
      <c r="APV117" s="151"/>
      <c r="APW117" s="151"/>
      <c r="APX117" s="151"/>
      <c r="APY117" s="151"/>
      <c r="APZ117" s="151"/>
      <c r="AQA117" s="151"/>
      <c r="AQB117" s="151"/>
      <c r="AQC117" s="151"/>
      <c r="AQD117" s="151"/>
      <c r="AQE117" s="151"/>
      <c r="AQF117" s="151"/>
      <c r="AQG117" s="151"/>
      <c r="AQH117" s="151"/>
      <c r="AQI117" s="151"/>
      <c r="AQJ117" s="151"/>
      <c r="AQK117" s="151"/>
      <c r="AQL117" s="151"/>
      <c r="AQM117" s="151"/>
      <c r="AQN117" s="151"/>
      <c r="AQO117" s="151"/>
      <c r="AQP117" s="151"/>
      <c r="AQQ117" s="151"/>
      <c r="AQR117" s="151"/>
      <c r="AQS117" s="151"/>
      <c r="AQT117" s="151"/>
      <c r="AQU117" s="151"/>
      <c r="AQV117" s="151"/>
      <c r="AQW117" s="151"/>
      <c r="AQX117" s="151"/>
      <c r="AQY117" s="151"/>
      <c r="AQZ117" s="151"/>
      <c r="ARA117" s="151"/>
      <c r="ARB117" s="151"/>
      <c r="ARC117" s="151"/>
      <c r="ARD117" s="151"/>
      <c r="ARE117" s="151"/>
      <c r="ARF117" s="151"/>
      <c r="ARG117" s="151"/>
      <c r="ARH117" s="151"/>
      <c r="ARI117" s="151"/>
      <c r="ARJ117" s="151"/>
      <c r="ARK117" s="151"/>
      <c r="ARL117" s="151"/>
      <c r="ARM117" s="151"/>
      <c r="ARN117" s="151"/>
      <c r="ARO117" s="151"/>
      <c r="ARP117" s="151"/>
      <c r="ARQ117" s="151"/>
      <c r="ARR117" s="151"/>
      <c r="ARS117" s="151"/>
      <c r="ART117" s="151"/>
      <c r="ARU117" s="151"/>
      <c r="ARV117" s="151"/>
      <c r="ARW117" s="151"/>
      <c r="ARX117" s="151"/>
      <c r="ARY117" s="151"/>
      <c r="ARZ117" s="151"/>
      <c r="ASA117" s="151"/>
      <c r="ASB117" s="151"/>
      <c r="ASC117" s="151"/>
      <c r="ASD117" s="151"/>
      <c r="ASE117" s="151"/>
      <c r="ASF117" s="151"/>
      <c r="ASG117" s="151"/>
      <c r="ASH117" s="151"/>
      <c r="ASI117" s="151"/>
      <c r="ASJ117" s="151"/>
      <c r="ASK117" s="151"/>
      <c r="ASL117" s="151"/>
      <c r="ASM117" s="151"/>
      <c r="ASN117" s="151"/>
      <c r="ASO117" s="151"/>
      <c r="ASP117" s="151"/>
      <c r="ASQ117" s="151"/>
      <c r="ASR117" s="151"/>
      <c r="ASS117" s="151"/>
      <c r="AST117" s="151"/>
      <c r="ASU117" s="151"/>
      <c r="ASV117" s="151"/>
      <c r="ASW117" s="151"/>
      <c r="ASX117" s="151"/>
      <c r="ASY117" s="151"/>
      <c r="ASZ117" s="151"/>
      <c r="ATA117" s="151"/>
      <c r="ATB117" s="151"/>
      <c r="ATC117" s="151"/>
      <c r="ATD117" s="151"/>
      <c r="ATE117" s="151"/>
      <c r="ATF117" s="151"/>
      <c r="ATG117" s="151"/>
      <c r="ATH117" s="151"/>
      <c r="ATI117" s="151"/>
      <c r="ATJ117" s="151"/>
      <c r="ATK117" s="151"/>
      <c r="ATL117" s="151"/>
      <c r="ATM117" s="151"/>
      <c r="ATN117" s="151"/>
      <c r="ATO117" s="151"/>
      <c r="ATP117" s="151"/>
      <c r="ATQ117" s="151"/>
      <c r="ATR117" s="151"/>
      <c r="ATS117" s="151"/>
      <c r="ATT117" s="151"/>
      <c r="ATU117" s="151"/>
      <c r="ATV117" s="151"/>
      <c r="ATW117" s="151"/>
      <c r="ATX117" s="151"/>
      <c r="ATY117" s="151"/>
      <c r="ATZ117" s="151"/>
      <c r="AUA117" s="151"/>
      <c r="AUB117" s="151"/>
      <c r="AUC117" s="151"/>
      <c r="AUD117" s="151"/>
      <c r="AUE117" s="151"/>
      <c r="AUF117" s="151"/>
      <c r="AUG117" s="151"/>
      <c r="AUH117" s="151"/>
      <c r="AUI117" s="151"/>
      <c r="AUJ117" s="151"/>
      <c r="AUK117" s="151"/>
      <c r="AUL117" s="151"/>
      <c r="AUM117" s="151"/>
      <c r="AUN117" s="151"/>
      <c r="AUO117" s="151"/>
      <c r="AUP117" s="151"/>
      <c r="AUQ117" s="151"/>
      <c r="AUR117" s="151"/>
      <c r="AUS117" s="151"/>
      <c r="AUT117" s="151"/>
      <c r="AUU117" s="151"/>
      <c r="AUV117" s="151"/>
      <c r="AUW117" s="151"/>
      <c r="AUX117" s="151"/>
      <c r="AUY117" s="151"/>
      <c r="AUZ117" s="151"/>
      <c r="AVA117" s="151"/>
      <c r="AVB117" s="151"/>
      <c r="AVC117" s="151"/>
      <c r="AVD117" s="151"/>
      <c r="AVE117" s="151"/>
      <c r="AVF117" s="151"/>
      <c r="AVG117" s="151"/>
      <c r="AVH117" s="151"/>
      <c r="AVI117" s="151"/>
      <c r="AVJ117" s="151"/>
      <c r="AVK117" s="151"/>
      <c r="AVL117" s="151"/>
      <c r="AVM117" s="151"/>
      <c r="AVN117" s="151"/>
      <c r="AVO117" s="151"/>
      <c r="AVP117" s="151"/>
      <c r="AVQ117" s="151"/>
      <c r="AVR117" s="151"/>
      <c r="AVS117" s="151"/>
      <c r="AVT117" s="151"/>
      <c r="AVU117" s="151"/>
      <c r="AVV117" s="151"/>
      <c r="AVW117" s="151"/>
      <c r="AVX117" s="151"/>
      <c r="AVY117" s="151"/>
      <c r="AVZ117" s="151"/>
      <c r="AWA117" s="151"/>
      <c r="AWB117" s="151"/>
      <c r="AWC117" s="151"/>
      <c r="AWD117" s="151"/>
      <c r="AWE117" s="151"/>
      <c r="AWF117" s="151"/>
      <c r="AWG117" s="151"/>
      <c r="AWH117" s="151"/>
      <c r="AWI117" s="151"/>
      <c r="AWJ117" s="151"/>
      <c r="AWK117" s="151"/>
      <c r="AWL117" s="151"/>
      <c r="AWM117" s="151"/>
      <c r="AWN117" s="151"/>
      <c r="AWO117" s="151"/>
      <c r="AWP117" s="151"/>
      <c r="AWQ117" s="151"/>
      <c r="AWR117" s="151"/>
      <c r="AWS117" s="151"/>
      <c r="AWT117" s="151"/>
      <c r="AWU117" s="151"/>
      <c r="AWV117" s="151"/>
      <c r="AWW117" s="151"/>
      <c r="AWX117" s="151"/>
      <c r="AWY117" s="151"/>
      <c r="AWZ117" s="151"/>
      <c r="AXA117" s="151"/>
      <c r="AXB117" s="151"/>
      <c r="AXC117" s="151"/>
      <c r="AXD117" s="151"/>
      <c r="AXE117" s="151"/>
      <c r="AXF117" s="151"/>
      <c r="AXG117" s="151"/>
      <c r="AXH117" s="151"/>
      <c r="AXI117" s="151"/>
      <c r="AXJ117" s="151"/>
      <c r="AXK117" s="151"/>
      <c r="AXL117" s="151"/>
      <c r="AXM117" s="151"/>
      <c r="AXN117" s="151"/>
      <c r="AXO117" s="151"/>
      <c r="AXP117" s="151"/>
      <c r="AXQ117" s="151"/>
      <c r="AXR117" s="151"/>
      <c r="AXS117" s="151"/>
      <c r="AXT117" s="151"/>
      <c r="AXU117" s="151"/>
      <c r="AXV117" s="151"/>
      <c r="AXW117" s="151"/>
      <c r="AXX117" s="151"/>
      <c r="AXY117" s="151"/>
      <c r="AXZ117" s="151"/>
      <c r="AYA117" s="151"/>
      <c r="AYB117" s="151"/>
      <c r="AYC117" s="151"/>
      <c r="AYD117" s="151"/>
      <c r="AYE117" s="151"/>
      <c r="AYF117" s="151"/>
      <c r="AYG117" s="151"/>
      <c r="AYH117" s="151"/>
      <c r="AYI117" s="151"/>
      <c r="AYJ117" s="151"/>
      <c r="AYK117" s="151"/>
      <c r="AYL117" s="151"/>
      <c r="AYM117" s="151"/>
      <c r="AYN117" s="151"/>
      <c r="AYO117" s="151"/>
      <c r="AYP117" s="151"/>
      <c r="AYQ117" s="151"/>
      <c r="AYR117" s="151"/>
      <c r="AYS117" s="151"/>
      <c r="AYT117" s="151"/>
      <c r="AYU117" s="151"/>
      <c r="AYV117" s="151"/>
      <c r="AYW117" s="151"/>
      <c r="AYX117" s="151"/>
      <c r="AYY117" s="151"/>
      <c r="AYZ117" s="151"/>
      <c r="AZA117" s="151"/>
      <c r="AZB117" s="151"/>
      <c r="AZC117" s="151"/>
      <c r="AZD117" s="151"/>
      <c r="AZE117" s="151"/>
      <c r="AZF117" s="151"/>
      <c r="AZG117" s="151"/>
      <c r="AZH117" s="151"/>
      <c r="AZI117" s="151"/>
      <c r="AZJ117" s="151"/>
      <c r="AZK117" s="151"/>
      <c r="AZL117" s="151"/>
      <c r="AZM117" s="151"/>
      <c r="AZN117" s="151"/>
      <c r="AZO117" s="151"/>
      <c r="AZP117" s="151"/>
      <c r="AZQ117" s="151"/>
      <c r="AZR117" s="151"/>
      <c r="AZS117" s="151"/>
      <c r="AZT117" s="151"/>
      <c r="AZU117" s="151"/>
      <c r="AZV117" s="151"/>
      <c r="AZW117" s="151"/>
      <c r="AZX117" s="151"/>
      <c r="AZY117" s="151"/>
      <c r="AZZ117" s="151"/>
      <c r="BAA117" s="151"/>
      <c r="BAB117" s="151"/>
      <c r="BAC117" s="151"/>
      <c r="BAD117" s="151"/>
      <c r="BAE117" s="151"/>
      <c r="BAF117" s="151"/>
      <c r="BAG117" s="151"/>
      <c r="BAH117" s="151"/>
      <c r="BAI117" s="151"/>
      <c r="BAJ117" s="151"/>
      <c r="BAK117" s="151"/>
      <c r="BAL117" s="151"/>
      <c r="BAM117" s="151"/>
      <c r="BAN117" s="151"/>
      <c r="BAO117" s="151"/>
      <c r="BAP117" s="151"/>
      <c r="BAQ117" s="151"/>
      <c r="BAR117" s="151"/>
      <c r="BAS117" s="151"/>
      <c r="BAT117" s="151"/>
      <c r="BAU117" s="151"/>
      <c r="BAV117" s="151"/>
      <c r="BAW117" s="151"/>
      <c r="BAX117" s="151"/>
      <c r="BAY117" s="151"/>
      <c r="BAZ117" s="151"/>
      <c r="BBA117" s="151"/>
      <c r="BBB117" s="151"/>
      <c r="BBC117" s="151"/>
      <c r="BBD117" s="151"/>
      <c r="BBE117" s="151"/>
      <c r="BBF117" s="151"/>
      <c r="BBG117" s="151"/>
      <c r="BBH117" s="151"/>
      <c r="BBI117" s="151"/>
      <c r="BBJ117" s="151"/>
      <c r="BBK117" s="151"/>
      <c r="BBL117" s="151"/>
      <c r="BBM117" s="151"/>
      <c r="BBN117" s="151"/>
      <c r="BBO117" s="151"/>
      <c r="BBP117" s="151"/>
      <c r="BBQ117" s="151"/>
      <c r="BBR117" s="151"/>
      <c r="BBS117" s="151"/>
      <c r="BBT117" s="151"/>
      <c r="BBU117" s="151"/>
      <c r="BBV117" s="151"/>
      <c r="BBW117" s="151"/>
      <c r="BBX117" s="151"/>
      <c r="BBY117" s="151"/>
      <c r="BBZ117" s="151"/>
      <c r="BCA117" s="151"/>
      <c r="BCB117" s="151"/>
      <c r="BCC117" s="151"/>
      <c r="BCD117" s="151"/>
      <c r="BCE117" s="151"/>
      <c r="BCF117" s="151"/>
      <c r="BCG117" s="151"/>
      <c r="BCH117" s="151"/>
      <c r="BCI117" s="151"/>
      <c r="BCJ117" s="151"/>
      <c r="BCK117" s="151"/>
      <c r="BCL117" s="151"/>
      <c r="BCM117" s="151"/>
      <c r="BCN117" s="151"/>
      <c r="BCO117" s="151"/>
      <c r="BCP117" s="151"/>
      <c r="BCQ117" s="151"/>
      <c r="BCR117" s="151"/>
      <c r="BCS117" s="151"/>
      <c r="BCT117" s="151"/>
      <c r="BCU117" s="151"/>
      <c r="BCV117" s="151"/>
      <c r="BCW117" s="151"/>
      <c r="BCX117" s="151"/>
      <c r="BCY117" s="151"/>
      <c r="BCZ117" s="151"/>
      <c r="BDA117" s="151"/>
      <c r="BDB117" s="151"/>
      <c r="BDC117" s="151"/>
      <c r="BDD117" s="151"/>
      <c r="BDE117" s="151"/>
      <c r="BDF117" s="151"/>
      <c r="BDG117" s="151"/>
      <c r="BDH117" s="151"/>
      <c r="BDI117" s="151"/>
      <c r="BDJ117" s="151"/>
      <c r="BDK117" s="151"/>
      <c r="BDL117" s="151"/>
      <c r="BDM117" s="151"/>
      <c r="BDN117" s="151"/>
      <c r="BDO117" s="151"/>
      <c r="BDP117" s="151"/>
      <c r="BDQ117" s="151"/>
      <c r="BDR117" s="151"/>
      <c r="BDS117" s="151"/>
      <c r="BDT117" s="151"/>
      <c r="BDU117" s="151"/>
      <c r="BDV117" s="151"/>
      <c r="BDW117" s="151"/>
      <c r="BDX117" s="151"/>
      <c r="BDY117" s="151"/>
      <c r="BDZ117" s="151"/>
      <c r="BEA117" s="151"/>
      <c r="BEB117" s="151"/>
      <c r="BEC117" s="151"/>
      <c r="BED117" s="151"/>
      <c r="BEE117" s="151"/>
      <c r="BEF117" s="151"/>
      <c r="BEG117" s="151"/>
      <c r="BEH117" s="151"/>
      <c r="BEI117" s="151"/>
      <c r="BEJ117" s="151"/>
      <c r="BEK117" s="151"/>
      <c r="BEL117" s="151"/>
      <c r="BEM117" s="151"/>
      <c r="BEN117" s="151"/>
      <c r="BEO117" s="151"/>
      <c r="BEP117" s="151"/>
      <c r="BEQ117" s="151"/>
      <c r="BER117" s="151"/>
      <c r="BES117" s="151"/>
      <c r="BET117" s="151"/>
      <c r="BEU117" s="151"/>
      <c r="BEV117" s="151"/>
      <c r="BEW117" s="151"/>
      <c r="BEX117" s="151"/>
      <c r="BEY117" s="151"/>
      <c r="BEZ117" s="151"/>
      <c r="BFA117" s="151"/>
      <c r="BFB117" s="151"/>
      <c r="BFC117" s="151"/>
      <c r="BFD117" s="151"/>
      <c r="BFE117" s="151"/>
      <c r="BFF117" s="151"/>
      <c r="BFG117" s="151"/>
      <c r="BFH117" s="151"/>
      <c r="BFI117" s="151"/>
      <c r="BFJ117" s="151"/>
      <c r="BFK117" s="151"/>
      <c r="BFL117" s="151"/>
      <c r="BFM117" s="151"/>
      <c r="BFN117" s="151"/>
      <c r="BFO117" s="151"/>
      <c r="BFP117" s="151"/>
      <c r="BFQ117" s="151"/>
      <c r="BFR117" s="151"/>
      <c r="BFS117" s="151"/>
      <c r="BFT117" s="151"/>
      <c r="BFU117" s="151"/>
      <c r="BFV117" s="151"/>
      <c r="BFW117" s="151"/>
      <c r="BFX117" s="151"/>
      <c r="BFY117" s="151"/>
      <c r="BFZ117" s="151"/>
      <c r="BGA117" s="151"/>
      <c r="BGB117" s="151"/>
      <c r="BGC117" s="151"/>
      <c r="BGD117" s="151"/>
      <c r="BGE117" s="151"/>
      <c r="BGF117" s="151"/>
      <c r="BGG117" s="151"/>
      <c r="BGH117" s="151"/>
      <c r="BGI117" s="151"/>
      <c r="BGJ117" s="151"/>
      <c r="BGK117" s="151"/>
      <c r="BGL117" s="151"/>
      <c r="BGM117" s="151"/>
      <c r="BGN117" s="151"/>
      <c r="BGO117" s="151"/>
      <c r="BGP117" s="151"/>
      <c r="BGQ117" s="151"/>
      <c r="BGR117" s="151"/>
      <c r="BGS117" s="151"/>
      <c r="BGT117" s="151"/>
      <c r="BGU117" s="151"/>
      <c r="BGV117" s="151"/>
      <c r="BGW117" s="151"/>
      <c r="BGX117" s="151"/>
      <c r="BGY117" s="151"/>
      <c r="BGZ117" s="151"/>
      <c r="BHA117" s="151"/>
      <c r="BHB117" s="151"/>
      <c r="BHC117" s="151"/>
      <c r="BHD117" s="151"/>
      <c r="BHE117" s="151"/>
      <c r="BHF117" s="151"/>
      <c r="BHG117" s="151"/>
      <c r="BHH117" s="151"/>
      <c r="BHI117" s="151"/>
      <c r="BHJ117" s="151"/>
      <c r="BHK117" s="151"/>
      <c r="BHL117" s="151"/>
      <c r="BHM117" s="151"/>
      <c r="BHN117" s="151"/>
      <c r="BHO117" s="151"/>
      <c r="BHP117" s="151"/>
      <c r="BHQ117" s="151"/>
      <c r="BHR117" s="151"/>
      <c r="BHS117" s="151"/>
      <c r="BHT117" s="151"/>
      <c r="BHU117" s="151"/>
      <c r="BHV117" s="151"/>
      <c r="BHW117" s="151"/>
      <c r="BHX117" s="151"/>
      <c r="BHY117" s="151"/>
      <c r="BHZ117" s="151"/>
      <c r="BIA117" s="151"/>
      <c r="BIB117" s="151"/>
      <c r="BIC117" s="151"/>
      <c r="BID117" s="151"/>
      <c r="BIE117" s="151"/>
      <c r="BIF117" s="151"/>
      <c r="BIG117" s="151"/>
      <c r="BIH117" s="151"/>
      <c r="BII117" s="151"/>
      <c r="BIJ117" s="151"/>
      <c r="BIK117" s="151"/>
      <c r="BIL117" s="151"/>
      <c r="BIM117" s="151"/>
      <c r="BIN117" s="151"/>
      <c r="BIO117" s="151"/>
      <c r="BIP117" s="151"/>
      <c r="BIQ117" s="151"/>
      <c r="BIR117" s="151"/>
      <c r="BIS117" s="151"/>
      <c r="BIT117" s="151"/>
      <c r="BIU117" s="151"/>
      <c r="BIV117" s="151"/>
      <c r="BIW117" s="151"/>
      <c r="BIX117" s="151"/>
      <c r="BIY117" s="151"/>
      <c r="BIZ117" s="151"/>
      <c r="BJA117" s="151"/>
      <c r="BJB117" s="151"/>
      <c r="BJC117" s="151"/>
      <c r="BJD117" s="151"/>
      <c r="BJE117" s="151"/>
      <c r="BJF117" s="151"/>
      <c r="BJG117" s="151"/>
      <c r="BJH117" s="151"/>
      <c r="BJI117" s="151"/>
      <c r="BJJ117" s="151"/>
      <c r="BJK117" s="151"/>
      <c r="BJL117" s="151"/>
      <c r="BJM117" s="151"/>
      <c r="BJN117" s="151"/>
      <c r="BJO117" s="151"/>
      <c r="BJP117" s="151"/>
      <c r="BJQ117" s="151"/>
      <c r="BJR117" s="151"/>
      <c r="BJS117" s="151"/>
      <c r="BJT117" s="151"/>
      <c r="BJU117" s="151"/>
      <c r="BJV117" s="151"/>
      <c r="BJW117" s="151"/>
      <c r="BJX117" s="151"/>
      <c r="BJY117" s="151"/>
      <c r="BJZ117" s="151"/>
      <c r="BKA117" s="151"/>
      <c r="BKB117" s="151"/>
      <c r="BKC117" s="151"/>
      <c r="BKD117" s="151"/>
      <c r="BKE117" s="151"/>
      <c r="BKF117" s="151"/>
      <c r="BKG117" s="151"/>
      <c r="BKH117" s="151"/>
      <c r="BKI117" s="151"/>
      <c r="BKJ117" s="151"/>
      <c r="BKK117" s="151"/>
      <c r="BKL117" s="151"/>
      <c r="BKM117" s="151"/>
      <c r="BKN117" s="151"/>
      <c r="BKO117" s="151"/>
      <c r="BKP117" s="151"/>
      <c r="BKQ117" s="151"/>
      <c r="BKR117" s="151"/>
      <c r="BKS117" s="151"/>
      <c r="BKT117" s="151"/>
      <c r="BKU117" s="151"/>
      <c r="BKV117" s="151"/>
      <c r="BKW117" s="151"/>
      <c r="BKX117" s="151"/>
      <c r="BKY117" s="151"/>
      <c r="BKZ117" s="151"/>
      <c r="BLA117" s="151"/>
      <c r="BLB117" s="151"/>
      <c r="BLC117" s="151"/>
      <c r="BLD117" s="151"/>
      <c r="BLE117" s="151"/>
      <c r="BLF117" s="151"/>
      <c r="BLG117" s="151"/>
      <c r="BLH117" s="151"/>
      <c r="BLI117" s="151"/>
      <c r="BLJ117" s="151"/>
      <c r="BLK117" s="151"/>
      <c r="BLL117" s="151"/>
      <c r="BLM117" s="151"/>
      <c r="BLN117" s="151"/>
      <c r="BLO117" s="151"/>
      <c r="BLP117" s="151"/>
      <c r="BLQ117" s="151"/>
      <c r="BLR117" s="151"/>
      <c r="BLS117" s="151"/>
      <c r="BLT117" s="151"/>
      <c r="BLU117" s="151"/>
      <c r="BLV117" s="151"/>
      <c r="BLW117" s="151"/>
      <c r="BLX117" s="151"/>
      <c r="BLY117" s="151"/>
      <c r="BLZ117" s="151"/>
      <c r="BMA117" s="151"/>
      <c r="BMB117" s="151"/>
      <c r="BMC117" s="151"/>
      <c r="BMD117" s="151"/>
      <c r="BME117" s="151"/>
      <c r="BMF117" s="151"/>
      <c r="BMG117" s="151"/>
      <c r="BMH117" s="151"/>
      <c r="BMI117" s="151"/>
      <c r="BMJ117" s="151"/>
      <c r="BMK117" s="151"/>
      <c r="BML117" s="151"/>
      <c r="BMM117" s="151"/>
      <c r="BMN117" s="151"/>
      <c r="BMO117" s="151"/>
      <c r="BMP117" s="151"/>
      <c r="BMQ117" s="151"/>
      <c r="BMR117" s="151"/>
      <c r="BMS117" s="151"/>
      <c r="BMT117" s="151"/>
      <c r="BMU117" s="151"/>
      <c r="BMV117" s="151"/>
      <c r="BMW117" s="151"/>
      <c r="BMX117" s="151"/>
      <c r="BMY117" s="151"/>
      <c r="BMZ117" s="151"/>
      <c r="BNA117" s="151"/>
      <c r="BNB117" s="151"/>
      <c r="BNC117" s="151"/>
      <c r="BND117" s="151"/>
      <c r="BNE117" s="151"/>
      <c r="BNF117" s="151"/>
      <c r="BNG117" s="151"/>
      <c r="BNH117" s="151"/>
      <c r="BNI117" s="151"/>
      <c r="BNJ117" s="151"/>
      <c r="BNK117" s="151"/>
      <c r="BNL117" s="151"/>
      <c r="BNM117" s="151"/>
      <c r="BNN117" s="151"/>
      <c r="BNO117" s="151"/>
      <c r="BNP117" s="151"/>
      <c r="BNQ117" s="151"/>
      <c r="BNR117" s="151"/>
      <c r="BNS117" s="151"/>
      <c r="BNT117" s="151"/>
      <c r="BNU117" s="151"/>
      <c r="BNV117" s="151"/>
      <c r="BNW117" s="151"/>
      <c r="BNX117" s="151"/>
      <c r="BNY117" s="151"/>
      <c r="BNZ117" s="151"/>
      <c r="BOA117" s="151"/>
      <c r="BOB117" s="151"/>
      <c r="BOC117" s="151"/>
      <c r="BOD117" s="151"/>
      <c r="BOE117" s="151"/>
      <c r="BOF117" s="151"/>
      <c r="BOG117" s="151"/>
      <c r="BOH117" s="151"/>
      <c r="BOI117" s="151"/>
      <c r="BOJ117" s="151"/>
      <c r="BOK117" s="151"/>
      <c r="BOL117" s="151"/>
      <c r="BOM117" s="151"/>
      <c r="BON117" s="151"/>
      <c r="BOO117" s="151"/>
      <c r="BOP117" s="151"/>
      <c r="BOQ117" s="151"/>
      <c r="BOR117" s="151"/>
      <c r="BOS117" s="151"/>
      <c r="BOT117" s="151"/>
      <c r="BOU117" s="151"/>
      <c r="BOV117" s="151"/>
      <c r="BOW117" s="151"/>
      <c r="BOX117" s="151"/>
      <c r="BOY117" s="151"/>
      <c r="BOZ117" s="151"/>
      <c r="BPA117" s="151"/>
      <c r="BPB117" s="151"/>
      <c r="BPC117" s="151"/>
      <c r="BPD117" s="151"/>
      <c r="BPE117" s="151"/>
      <c r="BPF117" s="151"/>
      <c r="BPG117" s="151"/>
      <c r="BPH117" s="151"/>
      <c r="BPI117" s="151"/>
      <c r="BPJ117" s="151"/>
      <c r="BPK117" s="151"/>
      <c r="BPL117" s="151"/>
      <c r="BPM117" s="151"/>
      <c r="BPN117" s="151"/>
      <c r="BPO117" s="151"/>
      <c r="BPP117" s="151"/>
      <c r="BPQ117" s="151"/>
      <c r="BPR117" s="151"/>
      <c r="BPS117" s="151"/>
      <c r="BPT117" s="151"/>
      <c r="BPU117" s="151"/>
      <c r="BPV117" s="151"/>
      <c r="BPW117" s="151"/>
      <c r="BPX117" s="151"/>
      <c r="BPY117" s="151"/>
      <c r="BPZ117" s="151"/>
      <c r="BQA117" s="151"/>
      <c r="BQB117" s="151"/>
      <c r="BQC117" s="151"/>
      <c r="BQD117" s="151"/>
      <c r="BQE117" s="151"/>
      <c r="BQF117" s="151"/>
      <c r="BQG117" s="151"/>
      <c r="BQH117" s="151"/>
      <c r="BQI117" s="151"/>
      <c r="BQJ117" s="151"/>
      <c r="BQK117" s="151"/>
      <c r="BQL117" s="151"/>
      <c r="BQM117" s="151"/>
      <c r="BQN117" s="151"/>
      <c r="BQO117" s="151"/>
      <c r="BQP117" s="151"/>
      <c r="BQQ117" s="151"/>
      <c r="BQR117" s="151"/>
      <c r="BQS117" s="151"/>
      <c r="BQT117" s="151"/>
      <c r="BQU117" s="151"/>
      <c r="BQV117" s="151"/>
      <c r="BQW117" s="151"/>
      <c r="BQX117" s="151"/>
      <c r="BQY117" s="151"/>
      <c r="BQZ117" s="151"/>
      <c r="BRA117" s="151"/>
      <c r="BRB117" s="151"/>
      <c r="BRC117" s="151"/>
      <c r="BRD117" s="151"/>
      <c r="BRE117" s="151"/>
      <c r="BRF117" s="151"/>
      <c r="BRG117" s="151"/>
      <c r="BRH117" s="151"/>
      <c r="BRI117" s="151"/>
      <c r="BRJ117" s="151"/>
      <c r="BRK117" s="151"/>
      <c r="BRL117" s="151"/>
      <c r="BRM117" s="151"/>
      <c r="BRN117" s="151"/>
      <c r="BRO117" s="151"/>
      <c r="BRP117" s="151"/>
      <c r="BRQ117" s="151"/>
      <c r="BRR117" s="151"/>
      <c r="BRS117" s="151"/>
      <c r="BRT117" s="151"/>
      <c r="BRU117" s="151"/>
      <c r="BRV117" s="151"/>
      <c r="BRW117" s="151"/>
      <c r="BRX117" s="151"/>
      <c r="BRY117" s="151"/>
      <c r="BRZ117" s="151"/>
      <c r="BSA117" s="151"/>
      <c r="BSB117" s="151"/>
      <c r="BSC117" s="151"/>
      <c r="BSD117" s="151"/>
      <c r="BSE117" s="151"/>
      <c r="BSF117" s="151"/>
      <c r="BSG117" s="151"/>
      <c r="BSH117" s="151"/>
      <c r="BSI117" s="151"/>
      <c r="BSJ117" s="151"/>
      <c r="BSK117" s="151"/>
      <c r="BSL117" s="151"/>
      <c r="BSM117" s="151"/>
      <c r="BSN117" s="151"/>
      <c r="BSO117" s="151"/>
      <c r="BSP117" s="151"/>
      <c r="BSQ117" s="151"/>
      <c r="BSR117" s="151"/>
      <c r="BSS117" s="151"/>
      <c r="BST117" s="151"/>
      <c r="BSU117" s="151"/>
      <c r="BSV117" s="151"/>
      <c r="BSW117" s="151"/>
      <c r="BSX117" s="151"/>
      <c r="BSY117" s="151"/>
      <c r="BSZ117" s="151"/>
      <c r="BTA117" s="151"/>
      <c r="BTB117" s="151"/>
      <c r="BTC117" s="151"/>
      <c r="BTD117" s="151"/>
      <c r="BTE117" s="151"/>
      <c r="BTF117" s="151"/>
      <c r="BTG117" s="151"/>
      <c r="BTH117" s="151"/>
      <c r="BTI117" s="151"/>
      <c r="BTJ117" s="151"/>
      <c r="BTK117" s="151"/>
      <c r="BTL117" s="151"/>
      <c r="BTM117" s="151"/>
      <c r="BTN117" s="151"/>
      <c r="BTO117" s="151"/>
      <c r="BTP117" s="151"/>
      <c r="BTQ117" s="151"/>
      <c r="BTR117" s="151"/>
      <c r="BTS117" s="151"/>
      <c r="BTT117" s="151"/>
      <c r="BTU117" s="151"/>
      <c r="BTV117" s="151"/>
      <c r="BTW117" s="151"/>
      <c r="BTX117" s="151"/>
      <c r="BTY117" s="151"/>
      <c r="BTZ117" s="151"/>
      <c r="BUA117" s="151"/>
      <c r="BUB117" s="151"/>
      <c r="BUC117" s="151"/>
      <c r="BUD117" s="151"/>
      <c r="BUE117" s="151"/>
      <c r="BUF117" s="151"/>
      <c r="BUG117" s="151"/>
      <c r="BUH117" s="151"/>
      <c r="BUI117" s="151"/>
      <c r="BUJ117" s="151"/>
      <c r="BUK117" s="151"/>
      <c r="BUL117" s="151"/>
      <c r="BUM117" s="151"/>
      <c r="BUN117" s="151"/>
      <c r="BUO117" s="151"/>
      <c r="BUP117" s="151"/>
      <c r="BUQ117" s="151"/>
      <c r="BUR117" s="151"/>
      <c r="BUS117" s="151"/>
      <c r="BUT117" s="151"/>
      <c r="BUU117" s="151"/>
      <c r="BUV117" s="151"/>
      <c r="BUW117" s="151"/>
      <c r="BUX117" s="151"/>
      <c r="BUY117" s="151"/>
      <c r="BUZ117" s="151"/>
      <c r="BVA117" s="151"/>
      <c r="BVB117" s="151"/>
      <c r="BVC117" s="151"/>
      <c r="BVD117" s="151"/>
      <c r="BVE117" s="151"/>
      <c r="BVF117" s="151"/>
      <c r="BVG117" s="151"/>
      <c r="BVH117" s="151"/>
      <c r="BVI117" s="151"/>
      <c r="BVJ117" s="151"/>
      <c r="BVK117" s="151"/>
      <c r="BVL117" s="151"/>
      <c r="BVM117" s="151"/>
      <c r="BVN117" s="151"/>
      <c r="BVO117" s="151"/>
      <c r="BVP117" s="151"/>
      <c r="BVQ117" s="151"/>
      <c r="BVR117" s="151"/>
      <c r="BVS117" s="151"/>
      <c r="BVT117" s="151"/>
      <c r="BVU117" s="151"/>
      <c r="BVV117" s="151"/>
      <c r="BVW117" s="151"/>
      <c r="BVX117" s="151"/>
      <c r="BVY117" s="151"/>
      <c r="BVZ117" s="151"/>
      <c r="BWA117" s="151"/>
      <c r="BWB117" s="151"/>
      <c r="BWC117" s="151"/>
      <c r="BWD117" s="151"/>
      <c r="BWE117" s="151"/>
      <c r="BWF117" s="151"/>
      <c r="BWG117" s="151"/>
      <c r="BWH117" s="151"/>
      <c r="BWI117" s="151"/>
      <c r="BWJ117" s="151"/>
      <c r="BWK117" s="151"/>
      <c r="BWL117" s="151"/>
      <c r="BWM117" s="151"/>
      <c r="BWN117" s="151"/>
      <c r="BWO117" s="151"/>
      <c r="BWP117" s="151"/>
      <c r="BWQ117" s="151"/>
      <c r="BWR117" s="151"/>
      <c r="BWS117" s="151"/>
      <c r="BWT117" s="151"/>
      <c r="BWU117" s="151"/>
      <c r="BWV117" s="151"/>
      <c r="BWW117" s="151"/>
      <c r="BWX117" s="151"/>
      <c r="BWY117" s="151"/>
      <c r="BWZ117" s="151"/>
      <c r="BXA117" s="151"/>
      <c r="BXB117" s="151"/>
      <c r="BXC117" s="151"/>
      <c r="BXD117" s="151"/>
      <c r="BXE117" s="151"/>
      <c r="BXF117" s="151"/>
      <c r="BXG117" s="151"/>
      <c r="BXH117" s="151"/>
      <c r="BXI117" s="151"/>
      <c r="BXJ117" s="151"/>
      <c r="BXK117" s="151"/>
      <c r="BXL117" s="151"/>
      <c r="BXM117" s="151"/>
      <c r="BXN117" s="151"/>
      <c r="BXO117" s="151"/>
      <c r="BXP117" s="151"/>
      <c r="BXQ117" s="151"/>
      <c r="BXR117" s="151"/>
      <c r="BXS117" s="151"/>
      <c r="BXT117" s="151"/>
      <c r="BXU117" s="151"/>
      <c r="BXV117" s="151"/>
      <c r="BXW117" s="151"/>
      <c r="BXX117" s="151"/>
      <c r="BXY117" s="151"/>
      <c r="BXZ117" s="151"/>
      <c r="BYA117" s="151"/>
      <c r="BYB117" s="151"/>
      <c r="BYC117" s="151"/>
      <c r="BYD117" s="151"/>
      <c r="BYE117" s="151"/>
      <c r="BYF117" s="151"/>
      <c r="BYG117" s="151"/>
      <c r="BYH117" s="151"/>
      <c r="BYI117" s="151"/>
      <c r="BYJ117" s="151"/>
      <c r="BYK117" s="151"/>
      <c r="BYL117" s="151"/>
      <c r="BYM117" s="151"/>
      <c r="BYN117" s="151"/>
      <c r="BYO117" s="151"/>
      <c r="BYP117" s="151"/>
      <c r="BYQ117" s="151"/>
      <c r="BYR117" s="151"/>
      <c r="BYS117" s="151"/>
      <c r="BYT117" s="151"/>
      <c r="BYU117" s="151"/>
      <c r="BYV117" s="151"/>
      <c r="BYW117" s="151"/>
      <c r="BYX117" s="151"/>
      <c r="BYY117" s="151"/>
      <c r="BYZ117" s="151"/>
      <c r="BZA117" s="151"/>
      <c r="BZB117" s="151"/>
      <c r="BZC117" s="151"/>
      <c r="BZD117" s="151"/>
      <c r="BZE117" s="151"/>
      <c r="BZF117" s="151"/>
      <c r="BZG117" s="151"/>
      <c r="BZH117" s="151"/>
      <c r="BZI117" s="151"/>
      <c r="BZJ117" s="151"/>
      <c r="BZK117" s="151"/>
      <c r="BZL117" s="151"/>
      <c r="BZM117" s="151"/>
      <c r="BZN117" s="151"/>
      <c r="BZO117" s="151"/>
      <c r="BZP117" s="151"/>
      <c r="BZQ117" s="151"/>
      <c r="BZR117" s="151"/>
      <c r="BZS117" s="151"/>
      <c r="BZT117" s="151"/>
      <c r="BZU117" s="151"/>
      <c r="BZV117" s="151"/>
      <c r="BZW117" s="151"/>
      <c r="BZX117" s="151"/>
      <c r="BZY117" s="151"/>
      <c r="BZZ117" s="151"/>
      <c r="CAA117" s="151"/>
      <c r="CAB117" s="151"/>
      <c r="CAC117" s="151"/>
      <c r="CAD117" s="151"/>
      <c r="CAE117" s="151"/>
      <c r="CAF117" s="151"/>
      <c r="CAG117" s="151"/>
      <c r="CAH117" s="151"/>
      <c r="CAI117" s="151"/>
      <c r="CAJ117" s="151"/>
      <c r="CAK117" s="151"/>
      <c r="CAL117" s="151"/>
      <c r="CAM117" s="151"/>
      <c r="CAN117" s="151"/>
      <c r="CAO117" s="151"/>
      <c r="CAP117" s="151"/>
      <c r="CAQ117" s="151"/>
      <c r="CAR117" s="151"/>
      <c r="CAS117" s="151"/>
      <c r="CAT117" s="151"/>
      <c r="CAU117" s="151"/>
      <c r="CAV117" s="151"/>
      <c r="CAW117" s="151"/>
      <c r="CAX117" s="151"/>
      <c r="CAY117" s="151"/>
      <c r="CAZ117" s="151"/>
      <c r="CBA117" s="151"/>
      <c r="CBB117" s="151"/>
      <c r="CBC117" s="151"/>
      <c r="CBD117" s="151"/>
      <c r="CBE117" s="151"/>
      <c r="CBF117" s="151"/>
      <c r="CBG117" s="151"/>
      <c r="CBH117" s="151"/>
      <c r="CBI117" s="151"/>
      <c r="CBJ117" s="151"/>
      <c r="CBK117" s="151"/>
      <c r="CBL117" s="151"/>
      <c r="CBM117" s="151"/>
      <c r="CBN117" s="151"/>
      <c r="CBO117" s="151"/>
      <c r="CBP117" s="151"/>
      <c r="CBQ117" s="151"/>
      <c r="CBR117" s="151"/>
      <c r="CBS117" s="151"/>
      <c r="CBT117" s="151"/>
      <c r="CBU117" s="151"/>
      <c r="CBV117" s="151"/>
      <c r="CBW117" s="151"/>
      <c r="CBX117" s="151"/>
      <c r="CBY117" s="151"/>
      <c r="CBZ117" s="151"/>
      <c r="CCA117" s="151"/>
      <c r="CCB117" s="151"/>
      <c r="CCC117" s="151"/>
      <c r="CCD117" s="151"/>
      <c r="CCE117" s="151"/>
      <c r="CCF117" s="151"/>
      <c r="CCG117" s="151"/>
      <c r="CCH117" s="151"/>
      <c r="CCI117" s="151"/>
      <c r="CCJ117" s="151"/>
      <c r="CCK117" s="151"/>
      <c r="CCL117" s="151"/>
      <c r="CCM117" s="151"/>
      <c r="CCN117" s="151"/>
      <c r="CCO117" s="151"/>
      <c r="CCP117" s="151"/>
      <c r="CCQ117" s="151"/>
      <c r="CCR117" s="151"/>
      <c r="CCS117" s="151"/>
      <c r="CCT117" s="151"/>
      <c r="CCU117" s="151"/>
      <c r="CCV117" s="151"/>
      <c r="CCW117" s="151"/>
      <c r="CCX117" s="151"/>
      <c r="CCY117" s="151"/>
      <c r="CCZ117" s="151"/>
      <c r="CDA117" s="151"/>
      <c r="CDB117" s="151"/>
      <c r="CDC117" s="151"/>
      <c r="CDD117" s="151"/>
      <c r="CDE117" s="151"/>
      <c r="CDF117" s="151"/>
      <c r="CDG117" s="151"/>
      <c r="CDH117" s="151"/>
      <c r="CDI117" s="151"/>
      <c r="CDJ117" s="151"/>
      <c r="CDK117" s="151"/>
      <c r="CDL117" s="151"/>
      <c r="CDM117" s="151"/>
      <c r="CDN117" s="151"/>
      <c r="CDO117" s="151"/>
      <c r="CDP117" s="151"/>
      <c r="CDQ117" s="151"/>
      <c r="CDR117" s="151"/>
      <c r="CDS117" s="151"/>
      <c r="CDT117" s="151"/>
      <c r="CDU117" s="151"/>
      <c r="CDV117" s="151"/>
      <c r="CDW117" s="151"/>
      <c r="CDX117" s="151"/>
      <c r="CDY117" s="151"/>
      <c r="CDZ117" s="151"/>
      <c r="CEA117" s="151"/>
      <c r="CEB117" s="151"/>
      <c r="CEC117" s="151"/>
      <c r="CED117" s="151"/>
      <c r="CEE117" s="151"/>
      <c r="CEF117" s="151"/>
      <c r="CEG117" s="151"/>
      <c r="CEH117" s="151"/>
      <c r="CEI117" s="151"/>
      <c r="CEJ117" s="151"/>
      <c r="CEK117" s="151"/>
      <c r="CEL117" s="151"/>
      <c r="CEM117" s="151"/>
      <c r="CEN117" s="151"/>
      <c r="CEO117" s="151"/>
      <c r="CEP117" s="151"/>
      <c r="CEQ117" s="151"/>
      <c r="CER117" s="151"/>
      <c r="CES117" s="151"/>
      <c r="CET117" s="151"/>
      <c r="CEU117" s="151"/>
      <c r="CEV117" s="151"/>
      <c r="CEW117" s="151"/>
      <c r="CEX117" s="151"/>
      <c r="CEY117" s="151"/>
      <c r="CEZ117" s="151"/>
      <c r="CFA117" s="151"/>
      <c r="CFB117" s="151"/>
      <c r="CFC117" s="151"/>
      <c r="CFD117" s="151"/>
      <c r="CFE117" s="151"/>
      <c r="CFF117" s="151"/>
      <c r="CFG117" s="151"/>
      <c r="CFH117" s="151"/>
      <c r="CFI117" s="151"/>
      <c r="CFJ117" s="151"/>
      <c r="CFK117" s="151"/>
      <c r="CFL117" s="151"/>
      <c r="CFM117" s="151"/>
      <c r="CFN117" s="151"/>
      <c r="CFO117" s="151"/>
      <c r="CFP117" s="151"/>
      <c r="CFQ117" s="151"/>
      <c r="CFR117" s="151"/>
      <c r="CFS117" s="151"/>
      <c r="CFT117" s="151"/>
      <c r="CFU117" s="151"/>
      <c r="CFV117" s="151"/>
      <c r="CFW117" s="151"/>
      <c r="CFX117" s="151"/>
      <c r="CFY117" s="151"/>
      <c r="CFZ117" s="151"/>
      <c r="CGA117" s="151"/>
      <c r="CGB117" s="151"/>
      <c r="CGC117" s="151"/>
      <c r="CGD117" s="151"/>
      <c r="CGE117" s="151"/>
      <c r="CGF117" s="151"/>
      <c r="CGG117" s="151"/>
      <c r="CGH117" s="151"/>
      <c r="CGI117" s="151"/>
      <c r="CGJ117" s="151"/>
      <c r="CGK117" s="151"/>
      <c r="CGL117" s="151"/>
      <c r="CGM117" s="151"/>
      <c r="CGN117" s="151"/>
      <c r="CGO117" s="151"/>
      <c r="CGP117" s="151"/>
      <c r="CGQ117" s="151"/>
      <c r="CGR117" s="151"/>
      <c r="CGS117" s="151"/>
      <c r="CGT117" s="151"/>
      <c r="CGU117" s="151"/>
      <c r="CGV117" s="151"/>
      <c r="CGW117" s="151"/>
      <c r="CGX117" s="151"/>
      <c r="CGY117" s="151"/>
      <c r="CGZ117" s="151"/>
      <c r="CHA117" s="151"/>
      <c r="CHB117" s="151"/>
      <c r="CHC117" s="151"/>
      <c r="CHD117" s="151"/>
      <c r="CHE117" s="151"/>
      <c r="CHF117" s="151"/>
      <c r="CHG117" s="151"/>
      <c r="CHH117" s="151"/>
      <c r="CHI117" s="151"/>
      <c r="CHJ117" s="151"/>
      <c r="CHK117" s="151"/>
      <c r="CHL117" s="151"/>
      <c r="CHM117" s="151"/>
      <c r="CHN117" s="151"/>
      <c r="CHO117" s="151"/>
      <c r="CHP117" s="151"/>
      <c r="CHQ117" s="151"/>
      <c r="CHR117" s="151"/>
      <c r="CHS117" s="151"/>
      <c r="CHT117" s="151"/>
      <c r="CHU117" s="151"/>
      <c r="CHV117" s="151"/>
      <c r="CHW117" s="151"/>
      <c r="CHX117" s="151"/>
      <c r="CHY117" s="151"/>
      <c r="CHZ117" s="151"/>
      <c r="CIA117" s="151"/>
      <c r="CIB117" s="151"/>
      <c r="CIC117" s="151"/>
      <c r="CID117" s="151"/>
      <c r="CIE117" s="151"/>
      <c r="CIF117" s="151"/>
      <c r="CIG117" s="151"/>
      <c r="CIH117" s="151"/>
      <c r="CII117" s="151"/>
      <c r="CIJ117" s="151"/>
      <c r="CIK117" s="151"/>
      <c r="CIL117" s="151"/>
      <c r="CIM117" s="151"/>
      <c r="CIN117" s="151"/>
      <c r="CIO117" s="151"/>
      <c r="CIP117" s="151"/>
      <c r="CIQ117" s="151"/>
      <c r="CIR117" s="151"/>
      <c r="CIS117" s="151"/>
      <c r="CIT117" s="151"/>
      <c r="CIU117" s="151"/>
      <c r="CIV117" s="151"/>
      <c r="CIW117" s="151"/>
      <c r="CIX117" s="151"/>
      <c r="CIY117" s="151"/>
      <c r="CIZ117" s="151"/>
      <c r="CJA117" s="151"/>
      <c r="CJB117" s="151"/>
      <c r="CJC117" s="151"/>
      <c r="CJD117" s="151"/>
      <c r="CJE117" s="151"/>
      <c r="CJF117" s="151"/>
      <c r="CJG117" s="151"/>
      <c r="CJH117" s="151"/>
      <c r="CJI117" s="151"/>
      <c r="CJJ117" s="151"/>
      <c r="CJK117" s="151"/>
      <c r="CJL117" s="151"/>
      <c r="CJM117" s="151"/>
      <c r="CJN117" s="151"/>
      <c r="CJO117" s="151"/>
      <c r="CJP117" s="151"/>
      <c r="CJQ117" s="151"/>
      <c r="CJR117" s="151"/>
      <c r="CJS117" s="151"/>
      <c r="CJT117" s="151"/>
      <c r="CJU117" s="151"/>
      <c r="CJV117" s="151"/>
      <c r="CJW117" s="151"/>
      <c r="CJX117" s="151"/>
      <c r="CJY117" s="151"/>
      <c r="CJZ117" s="151"/>
      <c r="CKA117" s="151"/>
      <c r="CKB117" s="151"/>
      <c r="CKC117" s="151"/>
      <c r="CKD117" s="151"/>
      <c r="CKE117" s="151"/>
      <c r="CKF117" s="151"/>
      <c r="CKG117" s="151"/>
      <c r="CKH117" s="151"/>
      <c r="CKI117" s="151"/>
      <c r="CKJ117" s="151"/>
      <c r="CKK117" s="151"/>
      <c r="CKL117" s="151"/>
      <c r="CKM117" s="151"/>
      <c r="CKN117" s="151"/>
      <c r="CKO117" s="151"/>
      <c r="CKP117" s="151"/>
      <c r="CKQ117" s="151"/>
      <c r="CKR117" s="151"/>
      <c r="CKS117" s="151"/>
      <c r="CKT117" s="151"/>
      <c r="CKU117" s="151"/>
      <c r="CKV117" s="151"/>
      <c r="CKW117" s="151"/>
      <c r="CKX117" s="151"/>
      <c r="CKY117" s="151"/>
      <c r="CKZ117" s="151"/>
      <c r="CLA117" s="151"/>
      <c r="CLB117" s="151"/>
      <c r="CLC117" s="151"/>
      <c r="CLD117" s="151"/>
      <c r="CLE117" s="151"/>
      <c r="CLF117" s="151"/>
      <c r="CLG117" s="151"/>
      <c r="CLH117" s="151"/>
      <c r="CLI117" s="151"/>
      <c r="CLJ117" s="151"/>
      <c r="CLK117" s="151"/>
      <c r="CLL117" s="151"/>
      <c r="CLM117" s="151"/>
      <c r="CLN117" s="151"/>
      <c r="CLO117" s="151"/>
      <c r="CLP117" s="151"/>
      <c r="CLQ117" s="151"/>
      <c r="CLR117" s="151"/>
      <c r="CLS117" s="151"/>
      <c r="CLT117" s="151"/>
      <c r="CLU117" s="151"/>
      <c r="CLV117" s="151"/>
      <c r="CLW117" s="151"/>
      <c r="CLX117" s="151"/>
      <c r="CLY117" s="151"/>
      <c r="CLZ117" s="151"/>
      <c r="CMA117" s="151"/>
      <c r="CMB117" s="151"/>
      <c r="CMC117" s="151"/>
      <c r="CMD117" s="151"/>
      <c r="CME117" s="151"/>
      <c r="CMF117" s="151"/>
      <c r="CMG117" s="151"/>
      <c r="CMH117" s="151"/>
      <c r="CMI117" s="151"/>
      <c r="CMJ117" s="151"/>
      <c r="CMK117" s="151"/>
      <c r="CML117" s="151"/>
      <c r="CMM117" s="151"/>
      <c r="CMN117" s="151"/>
      <c r="CMO117" s="151"/>
      <c r="CMP117" s="151"/>
      <c r="CMQ117" s="151"/>
      <c r="CMR117" s="151"/>
      <c r="CMS117" s="151"/>
      <c r="CMT117" s="151"/>
      <c r="CMU117" s="151"/>
      <c r="CMV117" s="151"/>
      <c r="CMW117" s="151"/>
      <c r="CMX117" s="151"/>
      <c r="CMY117" s="151"/>
      <c r="CMZ117" s="151"/>
      <c r="CNA117" s="151"/>
      <c r="CNB117" s="151"/>
      <c r="CNC117" s="151"/>
      <c r="CND117" s="151"/>
      <c r="CNE117" s="151"/>
      <c r="CNF117" s="151"/>
      <c r="CNG117" s="151"/>
      <c r="CNH117" s="151"/>
      <c r="CNI117" s="151"/>
      <c r="CNJ117" s="151"/>
      <c r="CNK117" s="151"/>
      <c r="CNL117" s="151"/>
      <c r="CNM117" s="151"/>
      <c r="CNN117" s="151"/>
      <c r="CNO117" s="151"/>
      <c r="CNP117" s="151"/>
      <c r="CNQ117" s="151"/>
      <c r="CNR117" s="151"/>
      <c r="CNS117" s="151"/>
      <c r="CNT117" s="151"/>
      <c r="CNU117" s="151"/>
      <c r="CNV117" s="151"/>
      <c r="CNW117" s="151"/>
      <c r="CNX117" s="151"/>
      <c r="CNY117" s="151"/>
      <c r="CNZ117" s="151"/>
      <c r="COA117" s="151"/>
      <c r="COB117" s="151"/>
      <c r="COC117" s="151"/>
      <c r="COD117" s="151"/>
      <c r="COE117" s="151"/>
      <c r="COF117" s="151"/>
      <c r="COG117" s="151"/>
      <c r="COH117" s="151"/>
      <c r="COI117" s="151"/>
      <c r="COJ117" s="151"/>
      <c r="COK117" s="151"/>
      <c r="COL117" s="151"/>
      <c r="COM117" s="151"/>
      <c r="CON117" s="151"/>
      <c r="COO117" s="151"/>
      <c r="COP117" s="151"/>
      <c r="COQ117" s="151"/>
      <c r="COR117" s="151"/>
      <c r="COS117" s="151"/>
      <c r="COT117" s="151"/>
      <c r="COU117" s="151"/>
      <c r="COV117" s="151"/>
      <c r="COW117" s="151"/>
      <c r="COX117" s="151"/>
      <c r="COY117" s="151"/>
      <c r="COZ117" s="151"/>
      <c r="CPA117" s="151"/>
      <c r="CPB117" s="151"/>
      <c r="CPC117" s="151"/>
      <c r="CPD117" s="151"/>
      <c r="CPE117" s="151"/>
      <c r="CPF117" s="151"/>
      <c r="CPG117" s="151"/>
      <c r="CPH117" s="151"/>
      <c r="CPI117" s="151"/>
      <c r="CPJ117" s="151"/>
      <c r="CPK117" s="151"/>
      <c r="CPL117" s="151"/>
      <c r="CPM117" s="151"/>
      <c r="CPN117" s="151"/>
      <c r="CPO117" s="151"/>
      <c r="CPP117" s="151"/>
      <c r="CPQ117" s="151"/>
      <c r="CPR117" s="151"/>
      <c r="CPS117" s="151"/>
      <c r="CPT117" s="151"/>
      <c r="CPU117" s="151"/>
      <c r="CPV117" s="151"/>
      <c r="CPW117" s="151"/>
      <c r="CPX117" s="151"/>
      <c r="CPY117" s="151"/>
      <c r="CPZ117" s="151"/>
      <c r="CQA117" s="151"/>
      <c r="CQB117" s="151"/>
      <c r="CQC117" s="151"/>
      <c r="CQD117" s="151"/>
      <c r="CQE117" s="151"/>
      <c r="CQF117" s="151"/>
      <c r="CQG117" s="151"/>
      <c r="CQH117" s="151"/>
      <c r="CQI117" s="151"/>
      <c r="CQJ117" s="151"/>
      <c r="CQK117" s="151"/>
      <c r="CQL117" s="151"/>
      <c r="CQM117" s="151"/>
      <c r="CQN117" s="151"/>
      <c r="CQO117" s="151"/>
      <c r="CQP117" s="151"/>
      <c r="CQQ117" s="151"/>
      <c r="CQR117" s="151"/>
      <c r="CQS117" s="151"/>
      <c r="CQT117" s="151"/>
      <c r="CQU117" s="151"/>
      <c r="CQV117" s="151"/>
      <c r="CQW117" s="151"/>
      <c r="CQX117" s="151"/>
      <c r="CQY117" s="151"/>
      <c r="CQZ117" s="151"/>
      <c r="CRA117" s="151"/>
      <c r="CRB117" s="151"/>
      <c r="CRC117" s="151"/>
      <c r="CRD117" s="151"/>
      <c r="CRE117" s="151"/>
      <c r="CRF117" s="151"/>
      <c r="CRG117" s="151"/>
      <c r="CRH117" s="151"/>
      <c r="CRI117" s="151"/>
      <c r="CRJ117" s="151"/>
      <c r="CRK117" s="151"/>
      <c r="CRL117" s="151"/>
      <c r="CRM117" s="151"/>
      <c r="CRN117" s="151"/>
      <c r="CRO117" s="151"/>
      <c r="CRP117" s="151"/>
      <c r="CRQ117" s="151"/>
      <c r="CRR117" s="151"/>
      <c r="CRS117" s="151"/>
      <c r="CRT117" s="151"/>
      <c r="CRU117" s="151"/>
      <c r="CRV117" s="151"/>
      <c r="CRW117" s="151"/>
      <c r="CRX117" s="151"/>
      <c r="CRY117" s="151"/>
      <c r="CRZ117" s="151"/>
      <c r="CSA117" s="151"/>
      <c r="CSB117" s="151"/>
      <c r="CSC117" s="151"/>
      <c r="CSD117" s="151"/>
      <c r="CSE117" s="151"/>
      <c r="CSF117" s="151"/>
      <c r="CSG117" s="151"/>
      <c r="CSH117" s="151"/>
      <c r="CSI117" s="151"/>
      <c r="CSJ117" s="151"/>
      <c r="CSK117" s="151"/>
      <c r="CSL117" s="151"/>
      <c r="CSM117" s="151"/>
      <c r="CSN117" s="151"/>
      <c r="CSO117" s="151"/>
      <c r="CSP117" s="151"/>
      <c r="CSQ117" s="151"/>
      <c r="CSR117" s="151"/>
      <c r="CSS117" s="151"/>
      <c r="CST117" s="151"/>
      <c r="CSU117" s="151"/>
      <c r="CSV117" s="151"/>
      <c r="CSW117" s="151"/>
      <c r="CSX117" s="151"/>
      <c r="CSY117" s="151"/>
      <c r="CSZ117" s="151"/>
      <c r="CTA117" s="151"/>
      <c r="CTB117" s="151"/>
      <c r="CTC117" s="151"/>
      <c r="CTD117" s="151"/>
      <c r="CTE117" s="151"/>
      <c r="CTF117" s="151"/>
      <c r="CTG117" s="151"/>
      <c r="CTH117" s="151"/>
      <c r="CTI117" s="151"/>
      <c r="CTJ117" s="151"/>
      <c r="CTK117" s="151"/>
      <c r="CTL117" s="151"/>
      <c r="CTM117" s="151"/>
      <c r="CTN117" s="151"/>
      <c r="CTO117" s="151"/>
      <c r="CTP117" s="151"/>
      <c r="CTQ117" s="151"/>
      <c r="CTR117" s="151"/>
      <c r="CTS117" s="151"/>
      <c r="CTT117" s="151"/>
      <c r="CTU117" s="151"/>
      <c r="CTV117" s="151"/>
      <c r="CTW117" s="151"/>
      <c r="CTX117" s="151"/>
      <c r="CTY117" s="151"/>
      <c r="CTZ117" s="151"/>
      <c r="CUA117" s="151"/>
      <c r="CUB117" s="151"/>
      <c r="CUC117" s="151"/>
      <c r="CUD117" s="151"/>
      <c r="CUE117" s="151"/>
      <c r="CUF117" s="151"/>
      <c r="CUG117" s="151"/>
      <c r="CUH117" s="151"/>
      <c r="CUI117" s="151"/>
      <c r="CUJ117" s="151"/>
      <c r="CUK117" s="151"/>
      <c r="CUL117" s="151"/>
      <c r="CUM117" s="151"/>
      <c r="CUN117" s="151"/>
      <c r="CUO117" s="151"/>
      <c r="CUP117" s="151"/>
      <c r="CUQ117" s="151"/>
      <c r="CUR117" s="151"/>
      <c r="CUS117" s="151"/>
      <c r="CUT117" s="151"/>
      <c r="CUU117" s="151"/>
      <c r="CUV117" s="151"/>
      <c r="CUW117" s="151"/>
      <c r="CUX117" s="151"/>
      <c r="CUY117" s="151"/>
      <c r="CUZ117" s="151"/>
      <c r="CVA117" s="151"/>
      <c r="CVB117" s="151"/>
      <c r="CVC117" s="151"/>
      <c r="CVD117" s="151"/>
      <c r="CVE117" s="151"/>
      <c r="CVF117" s="151"/>
      <c r="CVG117" s="151"/>
      <c r="CVH117" s="151"/>
      <c r="CVI117" s="151"/>
      <c r="CVJ117" s="151"/>
      <c r="CVK117" s="151"/>
      <c r="CVL117" s="151"/>
      <c r="CVM117" s="151"/>
      <c r="CVN117" s="151"/>
      <c r="CVO117" s="151"/>
      <c r="CVP117" s="151"/>
      <c r="CVQ117" s="151"/>
      <c r="CVR117" s="151"/>
      <c r="CVS117" s="151"/>
      <c r="CVT117" s="151"/>
      <c r="CVU117" s="151"/>
      <c r="CVV117" s="151"/>
      <c r="CVW117" s="151"/>
      <c r="CVX117" s="151"/>
      <c r="CVY117" s="151"/>
      <c r="CVZ117" s="151"/>
      <c r="CWA117" s="151"/>
      <c r="CWB117" s="151"/>
      <c r="CWC117" s="151"/>
      <c r="CWD117" s="151"/>
      <c r="CWE117" s="151"/>
      <c r="CWF117" s="151"/>
      <c r="CWG117" s="151"/>
      <c r="CWH117" s="151"/>
      <c r="CWI117" s="151"/>
      <c r="CWJ117" s="151"/>
      <c r="CWK117" s="151"/>
      <c r="CWL117" s="151"/>
      <c r="CWM117" s="151"/>
      <c r="CWN117" s="151"/>
      <c r="CWO117" s="151"/>
      <c r="CWP117" s="151"/>
      <c r="CWQ117" s="151"/>
      <c r="CWR117" s="151"/>
      <c r="CWS117" s="151"/>
      <c r="CWT117" s="151"/>
      <c r="CWU117" s="151"/>
      <c r="CWV117" s="151"/>
      <c r="CWW117" s="151"/>
      <c r="CWX117" s="151"/>
      <c r="CWY117" s="151"/>
      <c r="CWZ117" s="151"/>
      <c r="CXA117" s="151"/>
      <c r="CXB117" s="151"/>
      <c r="CXC117" s="151"/>
      <c r="CXD117" s="151"/>
      <c r="CXE117" s="151"/>
      <c r="CXF117" s="151"/>
      <c r="CXG117" s="151"/>
      <c r="CXH117" s="151"/>
      <c r="CXI117" s="151"/>
      <c r="CXJ117" s="151"/>
      <c r="CXK117" s="151"/>
      <c r="CXL117" s="151"/>
      <c r="CXM117" s="151"/>
      <c r="CXN117" s="151"/>
      <c r="CXO117" s="151"/>
      <c r="CXP117" s="151"/>
      <c r="CXQ117" s="151"/>
      <c r="CXR117" s="151"/>
      <c r="CXS117" s="151"/>
      <c r="CXT117" s="151"/>
      <c r="CXU117" s="151"/>
      <c r="CXV117" s="151"/>
      <c r="CXW117" s="151"/>
      <c r="CXX117" s="151"/>
      <c r="CXY117" s="151"/>
      <c r="CXZ117" s="151"/>
      <c r="CYA117" s="151"/>
      <c r="CYB117" s="151"/>
      <c r="CYC117" s="151"/>
      <c r="CYD117" s="151"/>
      <c r="CYE117" s="151"/>
      <c r="CYF117" s="151"/>
      <c r="CYG117" s="151"/>
      <c r="CYH117" s="151"/>
      <c r="CYI117" s="151"/>
      <c r="CYJ117" s="151"/>
      <c r="CYK117" s="151"/>
      <c r="CYL117" s="151"/>
      <c r="CYM117" s="151"/>
      <c r="CYN117" s="151"/>
      <c r="CYO117" s="151"/>
      <c r="CYP117" s="151"/>
      <c r="CYQ117" s="151"/>
      <c r="CYR117" s="151"/>
      <c r="CYS117" s="151"/>
      <c r="CYT117" s="151"/>
      <c r="CYU117" s="151"/>
      <c r="CYV117" s="151"/>
      <c r="CYW117" s="151"/>
      <c r="CYX117" s="151"/>
      <c r="CYY117" s="151"/>
      <c r="CYZ117" s="151"/>
      <c r="CZA117" s="151"/>
      <c r="CZB117" s="151"/>
      <c r="CZC117" s="151"/>
      <c r="CZD117" s="151"/>
      <c r="CZE117" s="151"/>
      <c r="CZF117" s="151"/>
      <c r="CZG117" s="151"/>
      <c r="CZH117" s="151"/>
      <c r="CZI117" s="151"/>
      <c r="CZJ117" s="151"/>
      <c r="CZK117" s="151"/>
      <c r="CZL117" s="151"/>
      <c r="CZM117" s="151"/>
      <c r="CZN117" s="151"/>
      <c r="CZO117" s="151"/>
      <c r="CZP117" s="151"/>
      <c r="CZQ117" s="151"/>
      <c r="CZR117" s="151"/>
      <c r="CZS117" s="151"/>
      <c r="CZT117" s="151"/>
      <c r="CZU117" s="151"/>
      <c r="CZV117" s="151"/>
      <c r="CZW117" s="151"/>
      <c r="CZX117" s="151"/>
      <c r="CZY117" s="151"/>
      <c r="CZZ117" s="151"/>
      <c r="DAA117" s="151"/>
      <c r="DAB117" s="151"/>
      <c r="DAC117" s="151"/>
      <c r="DAD117" s="151"/>
      <c r="DAE117" s="151"/>
      <c r="DAF117" s="151"/>
      <c r="DAG117" s="151"/>
      <c r="DAH117" s="151"/>
      <c r="DAI117" s="151"/>
      <c r="DAJ117" s="151"/>
      <c r="DAK117" s="151"/>
      <c r="DAL117" s="151"/>
      <c r="DAM117" s="151"/>
      <c r="DAN117" s="151"/>
      <c r="DAO117" s="151"/>
      <c r="DAP117" s="151"/>
      <c r="DAQ117" s="151"/>
      <c r="DAR117" s="151"/>
      <c r="DAS117" s="151"/>
      <c r="DAT117" s="151"/>
      <c r="DAU117" s="151"/>
      <c r="DAV117" s="151"/>
      <c r="DAW117" s="151"/>
      <c r="DAX117" s="151"/>
      <c r="DAY117" s="151"/>
      <c r="DAZ117" s="151"/>
      <c r="DBA117" s="151"/>
      <c r="DBB117" s="151"/>
      <c r="DBC117" s="151"/>
      <c r="DBD117" s="151"/>
      <c r="DBE117" s="151"/>
      <c r="DBF117" s="151"/>
      <c r="DBG117" s="151"/>
      <c r="DBH117" s="151"/>
      <c r="DBI117" s="151"/>
      <c r="DBJ117" s="151"/>
      <c r="DBK117" s="151"/>
      <c r="DBL117" s="151"/>
      <c r="DBM117" s="151"/>
      <c r="DBN117" s="151"/>
      <c r="DBO117" s="151"/>
      <c r="DBP117" s="151"/>
      <c r="DBQ117" s="151"/>
      <c r="DBR117" s="151"/>
      <c r="DBS117" s="151"/>
      <c r="DBT117" s="151"/>
      <c r="DBU117" s="151"/>
      <c r="DBV117" s="151"/>
      <c r="DBW117" s="151"/>
      <c r="DBX117" s="151"/>
      <c r="DBY117" s="151"/>
      <c r="DBZ117" s="151"/>
      <c r="DCA117" s="151"/>
      <c r="DCB117" s="151"/>
      <c r="DCC117" s="151"/>
      <c r="DCD117" s="151"/>
      <c r="DCE117" s="151"/>
      <c r="DCF117" s="151"/>
      <c r="DCG117" s="151"/>
      <c r="DCH117" s="151"/>
      <c r="DCI117" s="151"/>
      <c r="DCJ117" s="151"/>
      <c r="DCK117" s="151"/>
      <c r="DCL117" s="151"/>
      <c r="DCM117" s="151"/>
      <c r="DCN117" s="151"/>
      <c r="DCO117" s="151"/>
      <c r="DCP117" s="151"/>
      <c r="DCQ117" s="151"/>
      <c r="DCR117" s="151"/>
      <c r="DCS117" s="151"/>
      <c r="DCT117" s="151"/>
      <c r="DCU117" s="151"/>
      <c r="DCV117" s="151"/>
      <c r="DCW117" s="151"/>
      <c r="DCX117" s="151"/>
      <c r="DCY117" s="151"/>
      <c r="DCZ117" s="151"/>
      <c r="DDA117" s="151"/>
      <c r="DDB117" s="151"/>
      <c r="DDC117" s="151"/>
      <c r="DDD117" s="151"/>
      <c r="DDE117" s="151"/>
      <c r="DDF117" s="151"/>
      <c r="DDG117" s="151"/>
      <c r="DDH117" s="151"/>
      <c r="DDI117" s="151"/>
      <c r="DDJ117" s="151"/>
      <c r="DDK117" s="151"/>
      <c r="DDL117" s="151"/>
      <c r="DDM117" s="151"/>
      <c r="DDN117" s="151"/>
      <c r="DDO117" s="151"/>
      <c r="DDP117" s="151"/>
      <c r="DDQ117" s="151"/>
      <c r="DDR117" s="151"/>
      <c r="DDS117" s="151"/>
      <c r="DDT117" s="151"/>
      <c r="DDU117" s="151"/>
      <c r="DDV117" s="151"/>
      <c r="DDW117" s="151"/>
      <c r="DDX117" s="151"/>
      <c r="DDY117" s="151"/>
      <c r="DDZ117" s="151"/>
      <c r="DEA117" s="151"/>
      <c r="DEB117" s="151"/>
      <c r="DEC117" s="151"/>
      <c r="DED117" s="151"/>
      <c r="DEE117" s="151"/>
      <c r="DEF117" s="151"/>
      <c r="DEG117" s="151"/>
      <c r="DEH117" s="151"/>
      <c r="DEI117" s="151"/>
      <c r="DEJ117" s="151"/>
      <c r="DEK117" s="151"/>
      <c r="DEL117" s="151"/>
      <c r="DEM117" s="151"/>
      <c r="DEN117" s="151"/>
      <c r="DEO117" s="151"/>
      <c r="DEP117" s="151"/>
      <c r="DEQ117" s="151"/>
      <c r="DER117" s="151"/>
      <c r="DES117" s="151"/>
      <c r="DET117" s="151"/>
      <c r="DEU117" s="151"/>
      <c r="DEV117" s="151"/>
      <c r="DEW117" s="151"/>
      <c r="DEX117" s="151"/>
      <c r="DEY117" s="151"/>
      <c r="DEZ117" s="151"/>
      <c r="DFA117" s="151"/>
      <c r="DFB117" s="151"/>
      <c r="DFC117" s="151"/>
      <c r="DFD117" s="151"/>
      <c r="DFE117" s="151"/>
      <c r="DFF117" s="151"/>
      <c r="DFG117" s="151"/>
      <c r="DFH117" s="151"/>
      <c r="DFI117" s="151"/>
      <c r="DFJ117" s="151"/>
      <c r="DFK117" s="151"/>
      <c r="DFL117" s="151"/>
      <c r="DFM117" s="151"/>
      <c r="DFN117" s="151"/>
      <c r="DFO117" s="151"/>
      <c r="DFP117" s="151"/>
      <c r="DFQ117" s="151"/>
      <c r="DFR117" s="151"/>
      <c r="DFS117" s="151"/>
      <c r="DFT117" s="151"/>
      <c r="DFU117" s="151"/>
      <c r="DFV117" s="151"/>
      <c r="DFW117" s="151"/>
      <c r="DFX117" s="151"/>
      <c r="DFY117" s="151"/>
      <c r="DFZ117" s="151"/>
      <c r="DGA117" s="151"/>
      <c r="DGB117" s="151"/>
      <c r="DGC117" s="151"/>
      <c r="DGD117" s="151"/>
      <c r="DGE117" s="151"/>
      <c r="DGF117" s="151"/>
      <c r="DGG117" s="151"/>
      <c r="DGH117" s="151"/>
      <c r="DGI117" s="151"/>
      <c r="DGJ117" s="151"/>
      <c r="DGK117" s="151"/>
      <c r="DGL117" s="151"/>
      <c r="DGM117" s="151"/>
      <c r="DGN117" s="151"/>
      <c r="DGO117" s="151"/>
      <c r="DGP117" s="151"/>
      <c r="DGQ117" s="151"/>
      <c r="DGR117" s="151"/>
      <c r="DGS117" s="151"/>
      <c r="DGT117" s="151"/>
      <c r="DGU117" s="151"/>
      <c r="DGV117" s="151"/>
      <c r="DGW117" s="151"/>
      <c r="DGX117" s="151"/>
      <c r="DGY117" s="151"/>
      <c r="DGZ117" s="151"/>
      <c r="DHA117" s="151"/>
      <c r="DHB117" s="151"/>
      <c r="DHC117" s="151"/>
      <c r="DHD117" s="151"/>
      <c r="DHE117" s="151"/>
      <c r="DHF117" s="151"/>
      <c r="DHG117" s="151"/>
      <c r="DHH117" s="151"/>
      <c r="DHI117" s="151"/>
      <c r="DHJ117" s="151"/>
      <c r="DHK117" s="151"/>
      <c r="DHL117" s="151"/>
      <c r="DHM117" s="151"/>
      <c r="DHN117" s="151"/>
      <c r="DHO117" s="151"/>
      <c r="DHP117" s="151"/>
      <c r="DHQ117" s="151"/>
      <c r="DHR117" s="151"/>
      <c r="DHS117" s="151"/>
      <c r="DHT117" s="151"/>
      <c r="DHU117" s="151"/>
      <c r="DHV117" s="151"/>
      <c r="DHW117" s="151"/>
      <c r="DHX117" s="151"/>
      <c r="DHY117" s="151"/>
      <c r="DHZ117" s="151"/>
      <c r="DIA117" s="151"/>
      <c r="DIB117" s="151"/>
      <c r="DIC117" s="151"/>
      <c r="DID117" s="151"/>
      <c r="DIE117" s="151"/>
      <c r="DIF117" s="151"/>
      <c r="DIG117" s="151"/>
      <c r="DIH117" s="151"/>
      <c r="DII117" s="151"/>
      <c r="DIJ117" s="151"/>
      <c r="DIK117" s="151"/>
      <c r="DIL117" s="151"/>
      <c r="DIM117" s="151"/>
      <c r="DIN117" s="151"/>
      <c r="DIO117" s="151"/>
      <c r="DIP117" s="151"/>
      <c r="DIQ117" s="151"/>
      <c r="DIR117" s="151"/>
      <c r="DIS117" s="151"/>
      <c r="DIT117" s="151"/>
      <c r="DIU117" s="151"/>
      <c r="DIV117" s="151"/>
      <c r="DIW117" s="151"/>
      <c r="DIX117" s="151"/>
      <c r="DIY117" s="151"/>
      <c r="DIZ117" s="151"/>
      <c r="DJA117" s="151"/>
      <c r="DJB117" s="151"/>
      <c r="DJC117" s="151"/>
      <c r="DJD117" s="151"/>
      <c r="DJE117" s="151"/>
      <c r="DJF117" s="151"/>
      <c r="DJG117" s="151"/>
      <c r="DJH117" s="151"/>
      <c r="DJI117" s="151"/>
      <c r="DJJ117" s="151"/>
      <c r="DJK117" s="151"/>
      <c r="DJL117" s="151"/>
      <c r="DJM117" s="151"/>
      <c r="DJN117" s="151"/>
      <c r="DJO117" s="151"/>
      <c r="DJP117" s="151"/>
      <c r="DJQ117" s="151"/>
      <c r="DJR117" s="151"/>
      <c r="DJS117" s="151"/>
      <c r="DJT117" s="151"/>
      <c r="DJU117" s="151"/>
      <c r="DJV117" s="151"/>
      <c r="DJW117" s="151"/>
      <c r="DJX117" s="151"/>
      <c r="DJY117" s="151"/>
      <c r="DJZ117" s="151"/>
      <c r="DKA117" s="151"/>
      <c r="DKB117" s="151"/>
      <c r="DKC117" s="151"/>
      <c r="DKD117" s="151"/>
      <c r="DKE117" s="151"/>
      <c r="DKF117" s="151"/>
      <c r="DKG117" s="151"/>
      <c r="DKH117" s="151"/>
      <c r="DKI117" s="151"/>
      <c r="DKJ117" s="151"/>
      <c r="DKK117" s="151"/>
      <c r="DKL117" s="151"/>
      <c r="DKM117" s="151"/>
      <c r="DKN117" s="151"/>
      <c r="DKO117" s="151"/>
      <c r="DKP117" s="151"/>
      <c r="DKQ117" s="151"/>
      <c r="DKR117" s="151"/>
      <c r="DKS117" s="151"/>
      <c r="DKT117" s="151"/>
      <c r="DKU117" s="151"/>
      <c r="DKV117" s="151"/>
      <c r="DKW117" s="151"/>
      <c r="DKX117" s="151"/>
      <c r="DKY117" s="151"/>
      <c r="DKZ117" s="151"/>
      <c r="DLA117" s="151"/>
      <c r="DLB117" s="151"/>
      <c r="DLC117" s="151"/>
      <c r="DLD117" s="151"/>
      <c r="DLE117" s="151"/>
      <c r="DLF117" s="151"/>
      <c r="DLG117" s="151"/>
      <c r="DLH117" s="151"/>
      <c r="DLI117" s="151"/>
      <c r="DLJ117" s="151"/>
      <c r="DLK117" s="151"/>
      <c r="DLL117" s="151"/>
      <c r="DLM117" s="151"/>
      <c r="DLN117" s="151"/>
      <c r="DLO117" s="151"/>
      <c r="DLP117" s="151"/>
      <c r="DLQ117" s="151"/>
      <c r="DLR117" s="151"/>
      <c r="DLS117" s="151"/>
      <c r="DLT117" s="151"/>
      <c r="DLU117" s="151"/>
      <c r="DLV117" s="151"/>
      <c r="DLW117" s="151"/>
      <c r="DLX117" s="151"/>
      <c r="DLY117" s="151"/>
      <c r="DLZ117" s="151"/>
      <c r="DMA117" s="151"/>
      <c r="DMB117" s="151"/>
      <c r="DMC117" s="151"/>
      <c r="DMD117" s="151"/>
      <c r="DME117" s="151"/>
      <c r="DMF117" s="151"/>
      <c r="DMG117" s="151"/>
      <c r="DMH117" s="151"/>
      <c r="DMI117" s="151"/>
      <c r="DMJ117" s="151"/>
      <c r="DMK117" s="151"/>
      <c r="DML117" s="151"/>
      <c r="DMM117" s="151"/>
      <c r="DMN117" s="151"/>
      <c r="DMO117" s="151"/>
      <c r="DMP117" s="151"/>
      <c r="DMQ117" s="151"/>
      <c r="DMR117" s="151"/>
      <c r="DMS117" s="151"/>
      <c r="DMT117" s="151"/>
      <c r="DMU117" s="151"/>
      <c r="DMV117" s="151"/>
      <c r="DMW117" s="151"/>
      <c r="DMX117" s="151"/>
      <c r="DMY117" s="151"/>
      <c r="DMZ117" s="151"/>
      <c r="DNA117" s="151"/>
      <c r="DNB117" s="151"/>
      <c r="DNC117" s="151"/>
      <c r="DND117" s="151"/>
      <c r="DNE117" s="151"/>
      <c r="DNF117" s="151"/>
      <c r="DNG117" s="151"/>
      <c r="DNH117" s="151"/>
      <c r="DNI117" s="151"/>
      <c r="DNJ117" s="151"/>
      <c r="DNK117" s="151"/>
      <c r="DNL117" s="151"/>
      <c r="DNM117" s="151"/>
      <c r="DNN117" s="151"/>
      <c r="DNO117" s="151"/>
      <c r="DNP117" s="151"/>
      <c r="DNQ117" s="151"/>
      <c r="DNR117" s="151"/>
      <c r="DNS117" s="151"/>
      <c r="DNT117" s="151"/>
      <c r="DNU117" s="151"/>
      <c r="DNV117" s="151"/>
      <c r="DNW117" s="151"/>
      <c r="DNX117" s="151"/>
      <c r="DNY117" s="151"/>
      <c r="DNZ117" s="151"/>
      <c r="DOA117" s="151"/>
      <c r="DOB117" s="151"/>
      <c r="DOC117" s="151"/>
      <c r="DOD117" s="151"/>
      <c r="DOE117" s="151"/>
      <c r="DOF117" s="151"/>
      <c r="DOG117" s="151"/>
      <c r="DOH117" s="151"/>
      <c r="DOI117" s="151"/>
      <c r="DOJ117" s="151"/>
      <c r="DOK117" s="151"/>
      <c r="DOL117" s="151"/>
      <c r="DOM117" s="151"/>
      <c r="DON117" s="151"/>
      <c r="DOO117" s="151"/>
      <c r="DOP117" s="151"/>
      <c r="DOQ117" s="151"/>
      <c r="DOR117" s="151"/>
      <c r="DOS117" s="151"/>
      <c r="DOT117" s="151"/>
      <c r="DOU117" s="151"/>
      <c r="DOV117" s="151"/>
      <c r="DOW117" s="151"/>
      <c r="DOX117" s="151"/>
      <c r="DOY117" s="151"/>
      <c r="DOZ117" s="151"/>
      <c r="DPA117" s="151"/>
      <c r="DPB117" s="151"/>
      <c r="DPC117" s="151"/>
      <c r="DPD117" s="151"/>
      <c r="DPE117" s="151"/>
      <c r="DPF117" s="151"/>
      <c r="DPG117" s="151"/>
      <c r="DPH117" s="151"/>
      <c r="DPI117" s="151"/>
      <c r="DPJ117" s="151"/>
      <c r="DPK117" s="151"/>
      <c r="DPL117" s="151"/>
      <c r="DPM117" s="151"/>
      <c r="DPN117" s="151"/>
      <c r="DPO117" s="151"/>
      <c r="DPP117" s="151"/>
      <c r="DPQ117" s="151"/>
      <c r="DPR117" s="151"/>
      <c r="DPS117" s="151"/>
      <c r="DPT117" s="151"/>
      <c r="DPU117" s="151"/>
      <c r="DPV117" s="151"/>
      <c r="DPW117" s="151"/>
      <c r="DPX117" s="151"/>
      <c r="DPY117" s="151"/>
      <c r="DPZ117" s="151"/>
      <c r="DQA117" s="151"/>
      <c r="DQB117" s="151"/>
      <c r="DQC117" s="151"/>
      <c r="DQD117" s="151"/>
      <c r="DQE117" s="151"/>
      <c r="DQF117" s="151"/>
      <c r="DQG117" s="151"/>
      <c r="DQH117" s="151"/>
      <c r="DQI117" s="151"/>
      <c r="DQJ117" s="151"/>
      <c r="DQK117" s="151"/>
      <c r="DQL117" s="151"/>
      <c r="DQM117" s="151"/>
      <c r="DQN117" s="151"/>
      <c r="DQO117" s="151"/>
      <c r="DQP117" s="151"/>
      <c r="DQQ117" s="151"/>
      <c r="DQR117" s="151"/>
      <c r="DQS117" s="151"/>
      <c r="DQT117" s="151"/>
      <c r="DQU117" s="151"/>
      <c r="DQV117" s="151"/>
      <c r="DQW117" s="151"/>
      <c r="DQX117" s="151"/>
      <c r="DQY117" s="151"/>
      <c r="DQZ117" s="151"/>
      <c r="DRA117" s="151"/>
      <c r="DRB117" s="151"/>
      <c r="DRC117" s="151"/>
      <c r="DRD117" s="151"/>
      <c r="DRE117" s="151"/>
      <c r="DRF117" s="151"/>
      <c r="DRG117" s="151"/>
      <c r="DRH117" s="151"/>
      <c r="DRI117" s="151"/>
      <c r="DRJ117" s="151"/>
      <c r="DRK117" s="151"/>
      <c r="DRL117" s="151"/>
      <c r="DRM117" s="151"/>
      <c r="DRN117" s="151"/>
      <c r="DRO117" s="151"/>
      <c r="DRP117" s="151"/>
      <c r="DRQ117" s="151"/>
      <c r="DRR117" s="151"/>
      <c r="DRS117" s="151"/>
      <c r="DRT117" s="151"/>
      <c r="DRU117" s="151"/>
      <c r="DRV117" s="151"/>
      <c r="DRW117" s="151"/>
      <c r="DRX117" s="151"/>
      <c r="DRY117" s="151"/>
      <c r="DRZ117" s="151"/>
      <c r="DSA117" s="151"/>
      <c r="DSB117" s="151"/>
      <c r="DSC117" s="151"/>
      <c r="DSD117" s="151"/>
      <c r="DSE117" s="151"/>
      <c r="DSF117" s="151"/>
      <c r="DSG117" s="151"/>
      <c r="DSH117" s="151"/>
      <c r="DSI117" s="151"/>
      <c r="DSJ117" s="151"/>
      <c r="DSK117" s="151"/>
      <c r="DSL117" s="151"/>
      <c r="DSM117" s="151"/>
      <c r="DSN117" s="151"/>
      <c r="DSO117" s="151"/>
      <c r="DSP117" s="151"/>
      <c r="DSQ117" s="151"/>
      <c r="DSR117" s="151"/>
      <c r="DSS117" s="151"/>
      <c r="DST117" s="151"/>
      <c r="DSU117" s="151"/>
      <c r="DSV117" s="151"/>
      <c r="DSW117" s="151"/>
      <c r="DSX117" s="151"/>
      <c r="DSY117" s="151"/>
      <c r="DSZ117" s="151"/>
      <c r="DTA117" s="151"/>
      <c r="DTB117" s="151"/>
      <c r="DTC117" s="151"/>
      <c r="DTD117" s="151"/>
      <c r="DTE117" s="151"/>
      <c r="DTF117" s="151"/>
      <c r="DTG117" s="151"/>
      <c r="DTH117" s="151"/>
      <c r="DTI117" s="151"/>
      <c r="DTJ117" s="151"/>
      <c r="DTK117" s="151"/>
      <c r="DTL117" s="151"/>
      <c r="DTM117" s="151"/>
      <c r="DTN117" s="151"/>
      <c r="DTO117" s="151"/>
      <c r="DTP117" s="151"/>
      <c r="DTQ117" s="151"/>
      <c r="DTR117" s="151"/>
      <c r="DTS117" s="151"/>
      <c r="DTT117" s="151"/>
      <c r="DTU117" s="151"/>
      <c r="DTV117" s="151"/>
      <c r="DTW117" s="151"/>
      <c r="DTX117" s="151"/>
      <c r="DTY117" s="151"/>
      <c r="DTZ117" s="151"/>
      <c r="DUA117" s="151"/>
      <c r="DUB117" s="151"/>
      <c r="DUC117" s="151"/>
      <c r="DUD117" s="151"/>
      <c r="DUE117" s="151"/>
      <c r="DUF117" s="151"/>
      <c r="DUG117" s="151"/>
      <c r="DUH117" s="151"/>
      <c r="DUI117" s="151"/>
      <c r="DUJ117" s="151"/>
      <c r="DUK117" s="151"/>
      <c r="DUL117" s="151"/>
      <c r="DUM117" s="151"/>
      <c r="DUN117" s="151"/>
      <c r="DUO117" s="151"/>
      <c r="DUP117" s="151"/>
      <c r="DUQ117" s="151"/>
      <c r="DUR117" s="151"/>
      <c r="DUS117" s="151"/>
      <c r="DUT117" s="151"/>
      <c r="DUU117" s="151"/>
      <c r="DUV117" s="151"/>
      <c r="DUW117" s="151"/>
      <c r="DUX117" s="151"/>
      <c r="DUY117" s="151"/>
      <c r="DUZ117" s="151"/>
      <c r="DVA117" s="151"/>
      <c r="DVB117" s="151"/>
      <c r="DVC117" s="151"/>
      <c r="DVD117" s="151"/>
      <c r="DVE117" s="151"/>
      <c r="DVF117" s="151"/>
      <c r="DVG117" s="151"/>
      <c r="DVH117" s="151"/>
      <c r="DVI117" s="151"/>
      <c r="DVJ117" s="151"/>
      <c r="DVK117" s="151"/>
      <c r="DVL117" s="151"/>
      <c r="DVM117" s="151"/>
      <c r="DVN117" s="151"/>
      <c r="DVO117" s="151"/>
      <c r="DVP117" s="151"/>
      <c r="DVQ117" s="151"/>
      <c r="DVR117" s="151"/>
      <c r="DVS117" s="151"/>
      <c r="DVT117" s="151"/>
      <c r="DVU117" s="151"/>
      <c r="DVV117" s="151"/>
      <c r="DVW117" s="151"/>
      <c r="DVX117" s="151"/>
      <c r="DVY117" s="151"/>
      <c r="DVZ117" s="151"/>
      <c r="DWA117" s="151"/>
      <c r="DWB117" s="151"/>
      <c r="DWC117" s="151"/>
      <c r="DWD117" s="151"/>
      <c r="DWE117" s="151"/>
      <c r="DWF117" s="151"/>
      <c r="DWG117" s="151"/>
      <c r="DWH117" s="151"/>
      <c r="DWI117" s="151"/>
      <c r="DWJ117" s="151"/>
      <c r="DWK117" s="151"/>
      <c r="DWL117" s="151"/>
      <c r="DWM117" s="151"/>
      <c r="DWN117" s="151"/>
      <c r="DWO117" s="151"/>
      <c r="DWP117" s="151"/>
      <c r="DWQ117" s="151"/>
      <c r="DWR117" s="151"/>
      <c r="DWS117" s="151"/>
      <c r="DWT117" s="151"/>
      <c r="DWU117" s="151"/>
      <c r="DWV117" s="151"/>
      <c r="DWW117" s="151"/>
      <c r="DWX117" s="151"/>
      <c r="DWY117" s="151"/>
      <c r="DWZ117" s="151"/>
      <c r="DXA117" s="151"/>
      <c r="DXB117" s="151"/>
      <c r="DXC117" s="151"/>
      <c r="DXD117" s="151"/>
      <c r="DXE117" s="151"/>
      <c r="DXF117" s="151"/>
      <c r="DXG117" s="151"/>
      <c r="DXH117" s="151"/>
      <c r="DXI117" s="151"/>
      <c r="DXJ117" s="151"/>
      <c r="DXK117" s="151"/>
      <c r="DXL117" s="151"/>
      <c r="DXM117" s="151"/>
      <c r="DXN117" s="151"/>
      <c r="DXO117" s="151"/>
      <c r="DXP117" s="151"/>
      <c r="DXQ117" s="151"/>
      <c r="DXR117" s="151"/>
      <c r="DXS117" s="151"/>
      <c r="DXT117" s="151"/>
      <c r="DXU117" s="151"/>
      <c r="DXV117" s="151"/>
      <c r="DXW117" s="151"/>
      <c r="DXX117" s="151"/>
      <c r="DXY117" s="151"/>
      <c r="DXZ117" s="151"/>
      <c r="DYA117" s="151"/>
      <c r="DYB117" s="151"/>
      <c r="DYC117" s="151"/>
      <c r="DYD117" s="151"/>
      <c r="DYE117" s="151"/>
      <c r="DYF117" s="151"/>
      <c r="DYG117" s="151"/>
      <c r="DYH117" s="151"/>
      <c r="DYI117" s="151"/>
      <c r="DYJ117" s="151"/>
      <c r="DYK117" s="151"/>
      <c r="DYL117" s="151"/>
      <c r="DYM117" s="151"/>
      <c r="DYN117" s="151"/>
      <c r="DYO117" s="151"/>
      <c r="DYP117" s="151"/>
      <c r="DYQ117" s="151"/>
      <c r="DYR117" s="151"/>
      <c r="DYS117" s="151"/>
      <c r="DYT117" s="151"/>
      <c r="DYU117" s="151"/>
      <c r="DYV117" s="151"/>
      <c r="DYW117" s="151"/>
      <c r="DYX117" s="151"/>
      <c r="DYY117" s="151"/>
      <c r="DYZ117" s="151"/>
      <c r="DZA117" s="151"/>
      <c r="DZB117" s="151"/>
      <c r="DZC117" s="151"/>
      <c r="DZD117" s="151"/>
      <c r="DZE117" s="151"/>
      <c r="DZF117" s="151"/>
      <c r="DZG117" s="151"/>
      <c r="DZH117" s="151"/>
      <c r="DZI117" s="151"/>
      <c r="DZJ117" s="151"/>
      <c r="DZK117" s="151"/>
      <c r="DZL117" s="151"/>
      <c r="DZM117" s="151"/>
      <c r="DZN117" s="151"/>
      <c r="DZO117" s="151"/>
      <c r="DZP117" s="151"/>
      <c r="DZQ117" s="151"/>
      <c r="DZR117" s="151"/>
      <c r="DZS117" s="151"/>
      <c r="DZT117" s="151"/>
      <c r="DZU117" s="151"/>
      <c r="DZV117" s="151"/>
      <c r="DZW117" s="151"/>
      <c r="DZX117" s="151"/>
      <c r="DZY117" s="151"/>
      <c r="DZZ117" s="151"/>
      <c r="EAA117" s="151"/>
      <c r="EAB117" s="151"/>
      <c r="EAC117" s="151"/>
      <c r="EAD117" s="151"/>
      <c r="EAE117" s="151"/>
      <c r="EAF117" s="151"/>
      <c r="EAG117" s="151"/>
      <c r="EAH117" s="151"/>
      <c r="EAI117" s="151"/>
      <c r="EAJ117" s="151"/>
      <c r="EAK117" s="151"/>
      <c r="EAL117" s="151"/>
      <c r="EAM117" s="151"/>
      <c r="EAN117" s="151"/>
      <c r="EAO117" s="151"/>
      <c r="EAP117" s="151"/>
      <c r="EAQ117" s="151"/>
      <c r="EAR117" s="151"/>
      <c r="EAS117" s="151"/>
      <c r="EAT117" s="151"/>
      <c r="EAU117" s="151"/>
      <c r="EAV117" s="151"/>
      <c r="EAW117" s="151"/>
      <c r="EAX117" s="151"/>
      <c r="EAY117" s="151"/>
      <c r="EAZ117" s="151"/>
      <c r="EBA117" s="151"/>
      <c r="EBB117" s="151"/>
      <c r="EBC117" s="151"/>
      <c r="EBD117" s="151"/>
      <c r="EBE117" s="151"/>
      <c r="EBF117" s="151"/>
      <c r="EBG117" s="151"/>
      <c r="EBH117" s="151"/>
      <c r="EBI117" s="151"/>
      <c r="EBJ117" s="151"/>
      <c r="EBK117" s="151"/>
      <c r="EBL117" s="151"/>
      <c r="EBM117" s="151"/>
      <c r="EBN117" s="151"/>
      <c r="EBO117" s="151"/>
      <c r="EBP117" s="151"/>
      <c r="EBQ117" s="151"/>
      <c r="EBR117" s="151"/>
      <c r="EBS117" s="151"/>
      <c r="EBT117" s="151"/>
      <c r="EBU117" s="151"/>
      <c r="EBV117" s="151"/>
      <c r="EBW117" s="151"/>
      <c r="EBX117" s="151"/>
      <c r="EBY117" s="151"/>
      <c r="EBZ117" s="151"/>
      <c r="ECA117" s="151"/>
      <c r="ECB117" s="151"/>
      <c r="ECC117" s="151"/>
      <c r="ECD117" s="151"/>
      <c r="ECE117" s="151"/>
      <c r="ECF117" s="151"/>
      <c r="ECG117" s="151"/>
      <c r="ECH117" s="151"/>
      <c r="ECI117" s="151"/>
      <c r="ECJ117" s="151"/>
      <c r="ECK117" s="151"/>
      <c r="ECL117" s="151"/>
      <c r="ECM117" s="151"/>
      <c r="ECN117" s="151"/>
      <c r="ECO117" s="151"/>
      <c r="ECP117" s="151"/>
      <c r="ECQ117" s="151"/>
      <c r="ECR117" s="151"/>
      <c r="ECS117" s="151"/>
      <c r="ECT117" s="151"/>
      <c r="ECU117" s="151"/>
      <c r="ECV117" s="151"/>
      <c r="ECW117" s="151"/>
      <c r="ECX117" s="151"/>
      <c r="ECY117" s="151"/>
      <c r="ECZ117" s="151"/>
      <c r="EDA117" s="151"/>
      <c r="EDB117" s="151"/>
      <c r="EDC117" s="151"/>
      <c r="EDD117" s="151"/>
      <c r="EDE117" s="151"/>
      <c r="EDF117" s="151"/>
      <c r="EDG117" s="151"/>
      <c r="EDH117" s="151"/>
      <c r="EDI117" s="151"/>
      <c r="EDJ117" s="151"/>
      <c r="EDK117" s="151"/>
      <c r="EDL117" s="151"/>
      <c r="EDM117" s="151"/>
      <c r="EDN117" s="151"/>
      <c r="EDO117" s="151"/>
      <c r="EDP117" s="151"/>
      <c r="EDQ117" s="151"/>
      <c r="EDR117" s="151"/>
      <c r="EDS117" s="151"/>
      <c r="EDT117" s="151"/>
      <c r="EDU117" s="151"/>
      <c r="EDV117" s="151"/>
      <c r="EDW117" s="151"/>
      <c r="EDX117" s="151"/>
      <c r="EDY117" s="151"/>
      <c r="EDZ117" s="151"/>
      <c r="EEA117" s="151"/>
      <c r="EEB117" s="151"/>
      <c r="EEC117" s="151"/>
      <c r="EED117" s="151"/>
      <c r="EEE117" s="151"/>
      <c r="EEF117" s="151"/>
      <c r="EEG117" s="151"/>
      <c r="EEH117" s="151"/>
      <c r="EEI117" s="151"/>
      <c r="EEJ117" s="151"/>
      <c r="EEK117" s="151"/>
      <c r="EEL117" s="151"/>
      <c r="EEM117" s="151"/>
      <c r="EEN117" s="151"/>
      <c r="EEO117" s="151"/>
      <c r="EEP117" s="151"/>
      <c r="EEQ117" s="151"/>
      <c r="EER117" s="151"/>
      <c r="EES117" s="151"/>
      <c r="EET117" s="151"/>
      <c r="EEU117" s="151"/>
      <c r="EEV117" s="151"/>
      <c r="EEW117" s="151"/>
      <c r="EEX117" s="151"/>
      <c r="EEY117" s="151"/>
      <c r="EEZ117" s="151"/>
      <c r="EFA117" s="151"/>
      <c r="EFB117" s="151"/>
      <c r="EFC117" s="151"/>
      <c r="EFD117" s="151"/>
      <c r="EFE117" s="151"/>
      <c r="EFF117" s="151"/>
      <c r="EFG117" s="151"/>
      <c r="EFH117" s="151"/>
      <c r="EFI117" s="151"/>
      <c r="EFJ117" s="151"/>
      <c r="EFK117" s="151"/>
      <c r="EFL117" s="151"/>
      <c r="EFM117" s="151"/>
      <c r="EFN117" s="151"/>
      <c r="EFO117" s="151"/>
      <c r="EFP117" s="151"/>
      <c r="EFQ117" s="151"/>
      <c r="EFR117" s="151"/>
      <c r="EFS117" s="151"/>
      <c r="EFT117" s="151"/>
      <c r="EFU117" s="151"/>
      <c r="EFV117" s="151"/>
      <c r="EFW117" s="151"/>
      <c r="EFX117" s="151"/>
      <c r="EFY117" s="151"/>
      <c r="EFZ117" s="151"/>
      <c r="EGA117" s="151"/>
      <c r="EGB117" s="151"/>
      <c r="EGC117" s="151"/>
      <c r="EGD117" s="151"/>
      <c r="EGE117" s="151"/>
      <c r="EGF117" s="151"/>
      <c r="EGG117" s="151"/>
      <c r="EGH117" s="151"/>
      <c r="EGI117" s="151"/>
      <c r="EGJ117" s="151"/>
      <c r="EGK117" s="151"/>
      <c r="EGL117" s="151"/>
      <c r="EGM117" s="151"/>
      <c r="EGN117" s="151"/>
      <c r="EGO117" s="151"/>
      <c r="EGP117" s="151"/>
      <c r="EGQ117" s="151"/>
      <c r="EGR117" s="151"/>
      <c r="EGS117" s="151"/>
      <c r="EGT117" s="151"/>
      <c r="EGU117" s="151"/>
      <c r="EGV117" s="151"/>
      <c r="EGW117" s="151"/>
      <c r="EGX117" s="151"/>
      <c r="EGY117" s="151"/>
      <c r="EGZ117" s="151"/>
      <c r="EHA117" s="151"/>
      <c r="EHB117" s="151"/>
      <c r="EHC117" s="151"/>
      <c r="EHD117" s="151"/>
      <c r="EHE117" s="151"/>
      <c r="EHF117" s="151"/>
      <c r="EHG117" s="151"/>
      <c r="EHH117" s="151"/>
      <c r="EHI117" s="151"/>
      <c r="EHJ117" s="151"/>
      <c r="EHK117" s="151"/>
      <c r="EHL117" s="151"/>
      <c r="EHM117" s="151"/>
      <c r="EHN117" s="151"/>
      <c r="EHO117" s="151"/>
      <c r="EHP117" s="151"/>
      <c r="EHQ117" s="151"/>
      <c r="EHR117" s="151"/>
      <c r="EHS117" s="151"/>
      <c r="EHT117" s="151"/>
      <c r="EHU117" s="151"/>
      <c r="EHV117" s="151"/>
      <c r="EHW117" s="151"/>
      <c r="EHX117" s="151"/>
      <c r="EHY117" s="151"/>
      <c r="EHZ117" s="151"/>
      <c r="EIA117" s="151"/>
      <c r="EIB117" s="151"/>
      <c r="EIC117" s="151"/>
      <c r="EID117" s="151"/>
      <c r="EIE117" s="151"/>
      <c r="EIF117" s="151"/>
      <c r="EIG117" s="151"/>
      <c r="EIH117" s="151"/>
      <c r="EII117" s="151"/>
      <c r="EIJ117" s="151"/>
      <c r="EIK117" s="151"/>
      <c r="EIL117" s="151"/>
      <c r="EIM117" s="151"/>
      <c r="EIN117" s="151"/>
      <c r="EIO117" s="151"/>
      <c r="EIP117" s="151"/>
      <c r="EIQ117" s="151"/>
      <c r="EIR117" s="151"/>
      <c r="EIS117" s="151"/>
      <c r="EIT117" s="151"/>
      <c r="EIU117" s="151"/>
      <c r="EIV117" s="151"/>
      <c r="EIW117" s="151"/>
      <c r="EIX117" s="151"/>
      <c r="EIY117" s="151"/>
      <c r="EIZ117" s="151"/>
      <c r="EJA117" s="151"/>
      <c r="EJB117" s="151"/>
      <c r="EJC117" s="151"/>
      <c r="EJD117" s="151"/>
      <c r="EJE117" s="151"/>
      <c r="EJF117" s="151"/>
      <c r="EJG117" s="151"/>
      <c r="EJH117" s="151"/>
      <c r="EJI117" s="151"/>
      <c r="EJJ117" s="151"/>
      <c r="EJK117" s="151"/>
      <c r="EJL117" s="151"/>
      <c r="EJM117" s="151"/>
      <c r="EJN117" s="151"/>
      <c r="EJO117" s="151"/>
      <c r="EJP117" s="151"/>
      <c r="EJQ117" s="151"/>
      <c r="EJR117" s="151"/>
      <c r="EJS117" s="151"/>
      <c r="EJT117" s="151"/>
      <c r="EJU117" s="151"/>
      <c r="EJV117" s="151"/>
      <c r="EJW117" s="151"/>
      <c r="EJX117" s="151"/>
      <c r="EJY117" s="151"/>
      <c r="EJZ117" s="151"/>
      <c r="EKA117" s="151"/>
      <c r="EKB117" s="151"/>
      <c r="EKC117" s="151"/>
      <c r="EKD117" s="151"/>
      <c r="EKE117" s="151"/>
      <c r="EKF117" s="151"/>
      <c r="EKG117" s="151"/>
      <c r="EKH117" s="151"/>
      <c r="EKI117" s="151"/>
      <c r="EKJ117" s="151"/>
      <c r="EKK117" s="151"/>
      <c r="EKL117" s="151"/>
      <c r="EKM117" s="151"/>
      <c r="EKN117" s="151"/>
      <c r="EKO117" s="151"/>
      <c r="EKP117" s="151"/>
      <c r="EKQ117" s="151"/>
      <c r="EKR117" s="151"/>
      <c r="EKS117" s="151"/>
      <c r="EKT117" s="151"/>
      <c r="EKU117" s="151"/>
      <c r="EKV117" s="151"/>
      <c r="EKW117" s="151"/>
      <c r="EKX117" s="151"/>
      <c r="EKY117" s="151"/>
      <c r="EKZ117" s="151"/>
      <c r="ELA117" s="151"/>
      <c r="ELB117" s="151"/>
      <c r="ELC117" s="151"/>
      <c r="ELD117" s="151"/>
      <c r="ELE117" s="151"/>
      <c r="ELF117" s="151"/>
      <c r="ELG117" s="151"/>
      <c r="ELH117" s="151"/>
      <c r="ELI117" s="151"/>
      <c r="ELJ117" s="151"/>
      <c r="ELK117" s="151"/>
      <c r="ELL117" s="151"/>
      <c r="ELM117" s="151"/>
      <c r="ELN117" s="151"/>
      <c r="ELO117" s="151"/>
      <c r="ELP117" s="151"/>
      <c r="ELQ117" s="151"/>
      <c r="ELR117" s="151"/>
      <c r="ELS117" s="151"/>
      <c r="ELT117" s="151"/>
      <c r="ELU117" s="151"/>
      <c r="ELV117" s="151"/>
      <c r="ELW117" s="151"/>
      <c r="ELX117" s="151"/>
      <c r="ELY117" s="151"/>
      <c r="ELZ117" s="151"/>
      <c r="EMA117" s="151"/>
      <c r="EMB117" s="151"/>
      <c r="EMC117" s="151"/>
      <c r="EMD117" s="151"/>
      <c r="EME117" s="151"/>
      <c r="EMF117" s="151"/>
      <c r="EMG117" s="151"/>
      <c r="EMH117" s="151"/>
      <c r="EMI117" s="151"/>
      <c r="EMJ117" s="151"/>
      <c r="EMK117" s="151"/>
      <c r="EML117" s="151"/>
      <c r="EMM117" s="151"/>
      <c r="EMN117" s="151"/>
      <c r="EMO117" s="151"/>
      <c r="EMP117" s="151"/>
      <c r="EMQ117" s="151"/>
      <c r="EMR117" s="151"/>
      <c r="EMS117" s="151"/>
      <c r="EMT117" s="151"/>
      <c r="EMU117" s="151"/>
      <c r="EMV117" s="151"/>
      <c r="EMW117" s="151"/>
      <c r="EMX117" s="151"/>
      <c r="EMY117" s="151"/>
      <c r="EMZ117" s="151"/>
      <c r="ENA117" s="151"/>
      <c r="ENB117" s="151"/>
      <c r="ENC117" s="151"/>
      <c r="END117" s="151"/>
      <c r="ENE117" s="151"/>
      <c r="ENF117" s="151"/>
      <c r="ENG117" s="151"/>
      <c r="ENH117" s="151"/>
      <c r="ENI117" s="151"/>
      <c r="ENJ117" s="151"/>
      <c r="ENK117" s="151"/>
      <c r="ENL117" s="151"/>
      <c r="ENM117" s="151"/>
      <c r="ENN117" s="151"/>
      <c r="ENO117" s="151"/>
      <c r="ENP117" s="151"/>
      <c r="ENQ117" s="151"/>
      <c r="ENR117" s="151"/>
      <c r="ENS117" s="151"/>
      <c r="ENT117" s="151"/>
      <c r="ENU117" s="151"/>
      <c r="ENV117" s="151"/>
      <c r="ENW117" s="151"/>
      <c r="ENX117" s="151"/>
      <c r="ENY117" s="151"/>
      <c r="ENZ117" s="151"/>
      <c r="EOA117" s="151"/>
      <c r="EOB117" s="151"/>
      <c r="EOC117" s="151"/>
      <c r="EOD117" s="151"/>
      <c r="EOE117" s="151"/>
      <c r="EOF117" s="151"/>
      <c r="EOG117" s="151"/>
      <c r="EOH117" s="151"/>
      <c r="EOI117" s="151"/>
      <c r="EOJ117" s="151"/>
      <c r="EOK117" s="151"/>
      <c r="EOL117" s="151"/>
      <c r="EOM117" s="151"/>
      <c r="EON117" s="151"/>
      <c r="EOO117" s="151"/>
      <c r="EOP117" s="151"/>
      <c r="EOQ117" s="151"/>
      <c r="EOR117" s="151"/>
      <c r="EOS117" s="151"/>
      <c r="EOT117" s="151"/>
      <c r="EOU117" s="151"/>
      <c r="EOV117" s="151"/>
      <c r="EOW117" s="151"/>
      <c r="EOX117" s="151"/>
      <c r="EOY117" s="151"/>
      <c r="EOZ117" s="151"/>
      <c r="EPA117" s="151"/>
      <c r="EPB117" s="151"/>
      <c r="EPC117" s="151"/>
      <c r="EPD117" s="151"/>
      <c r="EPE117" s="151"/>
      <c r="EPF117" s="151"/>
      <c r="EPG117" s="151"/>
      <c r="EPH117" s="151"/>
      <c r="EPI117" s="151"/>
      <c r="EPJ117" s="151"/>
      <c r="EPK117" s="151"/>
      <c r="EPL117" s="151"/>
      <c r="EPM117" s="151"/>
      <c r="EPN117" s="151"/>
      <c r="EPO117" s="151"/>
      <c r="EPP117" s="151"/>
      <c r="EPQ117" s="151"/>
      <c r="EPR117" s="151"/>
      <c r="EPS117" s="151"/>
      <c r="EPT117" s="151"/>
      <c r="EPU117" s="151"/>
      <c r="EPV117" s="151"/>
      <c r="EPW117" s="151"/>
      <c r="EPX117" s="151"/>
      <c r="EPY117" s="151"/>
      <c r="EPZ117" s="151"/>
      <c r="EQA117" s="151"/>
      <c r="EQB117" s="151"/>
      <c r="EQC117" s="151"/>
      <c r="EQD117" s="151"/>
      <c r="EQE117" s="151"/>
      <c r="EQF117" s="151"/>
      <c r="EQG117" s="151"/>
      <c r="EQH117" s="151"/>
      <c r="EQI117" s="151"/>
      <c r="EQJ117" s="151"/>
      <c r="EQK117" s="151"/>
      <c r="EQL117" s="151"/>
      <c r="EQM117" s="151"/>
      <c r="EQN117" s="151"/>
      <c r="EQO117" s="151"/>
      <c r="EQP117" s="151"/>
      <c r="EQQ117" s="151"/>
      <c r="EQR117" s="151"/>
      <c r="EQS117" s="151"/>
      <c r="EQT117" s="151"/>
      <c r="EQU117" s="151"/>
      <c r="EQV117" s="151"/>
      <c r="EQW117" s="151"/>
      <c r="EQX117" s="151"/>
      <c r="EQY117" s="151"/>
      <c r="EQZ117" s="151"/>
      <c r="ERA117" s="151"/>
      <c r="ERB117" s="151"/>
      <c r="ERC117" s="151"/>
      <c r="ERD117" s="151"/>
      <c r="ERE117" s="151"/>
      <c r="ERF117" s="151"/>
      <c r="ERG117" s="151"/>
      <c r="ERH117" s="151"/>
      <c r="ERI117" s="151"/>
      <c r="ERJ117" s="151"/>
      <c r="ERK117" s="151"/>
      <c r="ERL117" s="151"/>
      <c r="ERM117" s="151"/>
      <c r="ERN117" s="151"/>
      <c r="ERO117" s="151"/>
      <c r="ERP117" s="151"/>
      <c r="ERQ117" s="151"/>
      <c r="ERR117" s="151"/>
      <c r="ERS117" s="151"/>
      <c r="ERT117" s="151"/>
      <c r="ERU117" s="151"/>
      <c r="ERV117" s="151"/>
      <c r="ERW117" s="151"/>
      <c r="ERX117" s="151"/>
      <c r="ERY117" s="151"/>
      <c r="ERZ117" s="151"/>
      <c r="ESA117" s="151"/>
      <c r="ESB117" s="151"/>
      <c r="ESC117" s="151"/>
      <c r="ESD117" s="151"/>
      <c r="ESE117" s="151"/>
      <c r="ESF117" s="151"/>
      <c r="ESG117" s="151"/>
      <c r="ESH117" s="151"/>
      <c r="ESI117" s="151"/>
      <c r="ESJ117" s="151"/>
      <c r="ESK117" s="151"/>
      <c r="ESL117" s="151"/>
      <c r="ESM117" s="151"/>
      <c r="ESN117" s="151"/>
      <c r="ESO117" s="151"/>
      <c r="ESP117" s="151"/>
      <c r="ESQ117" s="151"/>
      <c r="ESR117" s="151"/>
      <c r="ESS117" s="151"/>
      <c r="EST117" s="151"/>
      <c r="ESU117" s="151"/>
      <c r="ESV117" s="151"/>
      <c r="ESW117" s="151"/>
      <c r="ESX117" s="151"/>
      <c r="ESY117" s="151"/>
      <c r="ESZ117" s="151"/>
      <c r="ETA117" s="151"/>
      <c r="ETB117" s="151"/>
      <c r="ETC117" s="151"/>
      <c r="ETD117" s="151"/>
      <c r="ETE117" s="151"/>
      <c r="ETF117" s="151"/>
      <c r="ETG117" s="151"/>
      <c r="ETH117" s="151"/>
      <c r="ETI117" s="151"/>
      <c r="ETJ117" s="151"/>
      <c r="ETK117" s="151"/>
      <c r="ETL117" s="151"/>
      <c r="ETM117" s="151"/>
      <c r="ETN117" s="151"/>
      <c r="ETO117" s="151"/>
      <c r="ETP117" s="151"/>
      <c r="ETQ117" s="151"/>
      <c r="ETR117" s="151"/>
      <c r="ETS117" s="151"/>
      <c r="ETT117" s="151"/>
      <c r="ETU117" s="151"/>
      <c r="ETV117" s="151"/>
      <c r="ETW117" s="151"/>
      <c r="ETX117" s="151"/>
      <c r="ETY117" s="151"/>
      <c r="ETZ117" s="151"/>
      <c r="EUA117" s="151"/>
      <c r="EUB117" s="151"/>
      <c r="EUC117" s="151"/>
      <c r="EUD117" s="151"/>
      <c r="EUE117" s="151"/>
      <c r="EUF117" s="151"/>
      <c r="EUG117" s="151"/>
      <c r="EUH117" s="151"/>
      <c r="EUI117" s="151"/>
      <c r="EUJ117" s="151"/>
      <c r="EUK117" s="151"/>
      <c r="EUL117" s="151"/>
      <c r="EUM117" s="151"/>
      <c r="EUN117" s="151"/>
      <c r="EUO117" s="151"/>
      <c r="EUP117" s="151"/>
      <c r="EUQ117" s="151"/>
      <c r="EUR117" s="151"/>
      <c r="EUS117" s="151"/>
      <c r="EUT117" s="151"/>
      <c r="EUU117" s="151"/>
      <c r="EUV117" s="151"/>
      <c r="EUW117" s="151"/>
      <c r="EUX117" s="151"/>
      <c r="EUY117" s="151"/>
      <c r="EUZ117" s="151"/>
      <c r="EVA117" s="151"/>
      <c r="EVB117" s="151"/>
      <c r="EVC117" s="151"/>
      <c r="EVD117" s="151"/>
      <c r="EVE117" s="151"/>
      <c r="EVF117" s="151"/>
      <c r="EVG117" s="151"/>
      <c r="EVH117" s="151"/>
      <c r="EVI117" s="151"/>
      <c r="EVJ117" s="151"/>
      <c r="EVK117" s="151"/>
      <c r="EVL117" s="151"/>
      <c r="EVM117" s="151"/>
      <c r="EVN117" s="151"/>
      <c r="EVO117" s="151"/>
      <c r="EVP117" s="151"/>
      <c r="EVQ117" s="151"/>
      <c r="EVR117" s="151"/>
      <c r="EVS117" s="151"/>
      <c r="EVT117" s="151"/>
      <c r="EVU117" s="151"/>
      <c r="EVV117" s="151"/>
      <c r="EVW117" s="151"/>
      <c r="EVX117" s="151"/>
      <c r="EVY117" s="151"/>
      <c r="EVZ117" s="151"/>
      <c r="EWA117" s="151"/>
      <c r="EWB117" s="151"/>
      <c r="EWC117" s="151"/>
      <c r="EWD117" s="151"/>
      <c r="EWE117" s="151"/>
      <c r="EWF117" s="151"/>
      <c r="EWG117" s="151"/>
      <c r="EWH117" s="151"/>
      <c r="EWI117" s="151"/>
      <c r="EWJ117" s="151"/>
      <c r="EWK117" s="151"/>
      <c r="EWL117" s="151"/>
      <c r="EWM117" s="151"/>
      <c r="EWN117" s="151"/>
      <c r="EWO117" s="151"/>
      <c r="EWP117" s="151"/>
      <c r="EWQ117" s="151"/>
      <c r="EWR117" s="151"/>
      <c r="EWS117" s="151"/>
      <c r="EWT117" s="151"/>
      <c r="EWU117" s="151"/>
      <c r="EWV117" s="151"/>
      <c r="EWW117" s="151"/>
      <c r="EWX117" s="151"/>
      <c r="EWY117" s="151"/>
      <c r="EWZ117" s="151"/>
      <c r="EXA117" s="151"/>
      <c r="EXB117" s="151"/>
      <c r="EXC117" s="151"/>
      <c r="EXD117" s="151"/>
      <c r="EXE117" s="151"/>
      <c r="EXF117" s="151"/>
      <c r="EXG117" s="151"/>
      <c r="EXH117" s="151"/>
      <c r="EXI117" s="151"/>
      <c r="EXJ117" s="151"/>
      <c r="EXK117" s="151"/>
      <c r="EXL117" s="151"/>
      <c r="EXM117" s="151"/>
      <c r="EXN117" s="151"/>
      <c r="EXO117" s="151"/>
      <c r="EXP117" s="151"/>
      <c r="EXQ117" s="151"/>
      <c r="EXR117" s="151"/>
      <c r="EXS117" s="151"/>
      <c r="EXT117" s="151"/>
      <c r="EXU117" s="151"/>
      <c r="EXV117" s="151"/>
      <c r="EXW117" s="151"/>
      <c r="EXX117" s="151"/>
      <c r="EXY117" s="151"/>
      <c r="EXZ117" s="151"/>
      <c r="EYA117" s="151"/>
      <c r="EYB117" s="151"/>
      <c r="EYC117" s="151"/>
      <c r="EYD117" s="151"/>
      <c r="EYE117" s="151"/>
      <c r="EYF117" s="151"/>
      <c r="EYG117" s="151"/>
      <c r="EYH117" s="151"/>
      <c r="EYI117" s="151"/>
      <c r="EYJ117" s="151"/>
      <c r="EYK117" s="151"/>
      <c r="EYL117" s="151"/>
      <c r="EYM117" s="151"/>
      <c r="EYN117" s="151"/>
      <c r="EYO117" s="151"/>
      <c r="EYP117" s="151"/>
      <c r="EYQ117" s="151"/>
      <c r="EYR117" s="151"/>
      <c r="EYS117" s="151"/>
      <c r="EYT117" s="151"/>
      <c r="EYU117" s="151"/>
      <c r="EYV117" s="151"/>
      <c r="EYW117" s="151"/>
      <c r="EYX117" s="151"/>
      <c r="EYY117" s="151"/>
      <c r="EYZ117" s="151"/>
      <c r="EZA117" s="151"/>
      <c r="EZB117" s="151"/>
      <c r="EZC117" s="151"/>
      <c r="EZD117" s="151"/>
      <c r="EZE117" s="151"/>
      <c r="EZF117" s="151"/>
      <c r="EZG117" s="151"/>
      <c r="EZH117" s="151"/>
      <c r="EZI117" s="151"/>
      <c r="EZJ117" s="151"/>
      <c r="EZK117" s="151"/>
      <c r="EZL117" s="151"/>
      <c r="EZM117" s="151"/>
      <c r="EZN117" s="151"/>
      <c r="EZO117" s="151"/>
      <c r="EZP117" s="151"/>
      <c r="EZQ117" s="151"/>
      <c r="EZR117" s="151"/>
      <c r="EZS117" s="151"/>
      <c r="EZT117" s="151"/>
      <c r="EZU117" s="151"/>
      <c r="EZV117" s="151"/>
      <c r="EZW117" s="151"/>
      <c r="EZX117" s="151"/>
      <c r="EZY117" s="151"/>
      <c r="EZZ117" s="151"/>
      <c r="FAA117" s="151"/>
      <c r="FAB117" s="151"/>
      <c r="FAC117" s="151"/>
      <c r="FAD117" s="151"/>
      <c r="FAE117" s="151"/>
      <c r="FAF117" s="151"/>
      <c r="FAG117" s="151"/>
      <c r="FAH117" s="151"/>
      <c r="FAI117" s="151"/>
      <c r="FAJ117" s="151"/>
      <c r="FAK117" s="151"/>
      <c r="FAL117" s="151"/>
      <c r="FAM117" s="151"/>
      <c r="FAN117" s="151"/>
      <c r="FAO117" s="151"/>
      <c r="FAP117" s="151"/>
      <c r="FAQ117" s="151"/>
      <c r="FAR117" s="151"/>
      <c r="FAS117" s="151"/>
      <c r="FAT117" s="151"/>
      <c r="FAU117" s="151"/>
      <c r="FAV117" s="151"/>
      <c r="FAW117" s="151"/>
      <c r="FAX117" s="151"/>
      <c r="FAY117" s="151"/>
      <c r="FAZ117" s="151"/>
      <c r="FBA117" s="151"/>
      <c r="FBB117" s="151"/>
      <c r="FBC117" s="151"/>
      <c r="FBD117" s="151"/>
      <c r="FBE117" s="151"/>
      <c r="FBF117" s="151"/>
      <c r="FBG117" s="151"/>
      <c r="FBH117" s="151"/>
      <c r="FBI117" s="151"/>
      <c r="FBJ117" s="151"/>
      <c r="FBK117" s="151"/>
      <c r="FBL117" s="151"/>
      <c r="FBM117" s="151"/>
      <c r="FBN117" s="151"/>
      <c r="FBO117" s="151"/>
      <c r="FBP117" s="151"/>
      <c r="FBQ117" s="151"/>
      <c r="FBR117" s="151"/>
      <c r="FBS117" s="151"/>
      <c r="FBT117" s="151"/>
      <c r="FBU117" s="151"/>
      <c r="FBV117" s="151"/>
      <c r="FBW117" s="151"/>
      <c r="FBX117" s="151"/>
      <c r="FBY117" s="151"/>
      <c r="FBZ117" s="151"/>
      <c r="FCA117" s="151"/>
      <c r="FCB117" s="151"/>
      <c r="FCC117" s="151"/>
      <c r="FCD117" s="151"/>
      <c r="FCE117" s="151"/>
      <c r="FCF117" s="151"/>
      <c r="FCG117" s="151"/>
      <c r="FCH117" s="151"/>
      <c r="FCI117" s="151"/>
      <c r="FCJ117" s="151"/>
      <c r="FCK117" s="151"/>
      <c r="FCL117" s="151"/>
      <c r="FCM117" s="151"/>
      <c r="FCN117" s="151"/>
      <c r="FCO117" s="151"/>
      <c r="FCP117" s="151"/>
      <c r="FCQ117" s="151"/>
      <c r="FCR117" s="151"/>
      <c r="FCS117" s="151"/>
      <c r="FCT117" s="151"/>
      <c r="FCU117" s="151"/>
      <c r="FCV117" s="151"/>
      <c r="FCW117" s="151"/>
      <c r="FCX117" s="151"/>
      <c r="FCY117" s="151"/>
      <c r="FCZ117" s="151"/>
      <c r="FDA117" s="151"/>
      <c r="FDB117" s="151"/>
      <c r="FDC117" s="151"/>
      <c r="FDD117" s="151"/>
      <c r="FDE117" s="151"/>
      <c r="FDF117" s="151"/>
      <c r="FDG117" s="151"/>
      <c r="FDH117" s="151"/>
      <c r="FDI117" s="151"/>
      <c r="FDJ117" s="151"/>
      <c r="FDK117" s="151"/>
      <c r="FDL117" s="151"/>
      <c r="FDM117" s="151"/>
      <c r="FDN117" s="151"/>
      <c r="FDO117" s="151"/>
      <c r="FDP117" s="151"/>
      <c r="FDQ117" s="151"/>
      <c r="FDR117" s="151"/>
      <c r="FDS117" s="151"/>
      <c r="FDT117" s="151"/>
      <c r="FDU117" s="151"/>
      <c r="FDV117" s="151"/>
      <c r="FDW117" s="151"/>
      <c r="FDX117" s="151"/>
      <c r="FDY117" s="151"/>
      <c r="FDZ117" s="151"/>
      <c r="FEA117" s="151"/>
      <c r="FEB117" s="151"/>
      <c r="FEC117" s="151"/>
      <c r="FED117" s="151"/>
      <c r="FEE117" s="151"/>
      <c r="FEF117" s="151"/>
      <c r="FEG117" s="151"/>
      <c r="FEH117" s="151"/>
      <c r="FEI117" s="151"/>
      <c r="FEJ117" s="151"/>
      <c r="FEK117" s="151"/>
      <c r="FEL117" s="151"/>
      <c r="FEM117" s="151"/>
      <c r="FEN117" s="151"/>
      <c r="FEO117" s="151"/>
      <c r="FEP117" s="151"/>
      <c r="FEQ117" s="151"/>
      <c r="FER117" s="151"/>
      <c r="FES117" s="151"/>
      <c r="FET117" s="151"/>
      <c r="FEU117" s="151"/>
      <c r="FEV117" s="151"/>
      <c r="FEW117" s="151"/>
      <c r="FEX117" s="151"/>
      <c r="FEY117" s="151"/>
      <c r="FEZ117" s="151"/>
      <c r="FFA117" s="151"/>
      <c r="FFB117" s="151"/>
      <c r="FFC117" s="151"/>
      <c r="FFD117" s="151"/>
      <c r="FFE117" s="151"/>
      <c r="FFF117" s="151"/>
      <c r="FFG117" s="151"/>
      <c r="FFH117" s="151"/>
      <c r="FFI117" s="151"/>
      <c r="FFJ117" s="151"/>
      <c r="FFK117" s="151"/>
      <c r="FFL117" s="151"/>
      <c r="FFM117" s="151"/>
      <c r="FFN117" s="151"/>
      <c r="FFO117" s="151"/>
      <c r="FFP117" s="151"/>
      <c r="FFQ117" s="151"/>
      <c r="FFR117" s="151"/>
      <c r="FFS117" s="151"/>
      <c r="FFT117" s="151"/>
      <c r="FFU117" s="151"/>
      <c r="FFV117" s="151"/>
      <c r="FFW117" s="151"/>
      <c r="FFX117" s="151"/>
      <c r="FFY117" s="151"/>
      <c r="FFZ117" s="151"/>
      <c r="FGA117" s="151"/>
      <c r="FGB117" s="151"/>
      <c r="FGC117" s="151"/>
      <c r="FGD117" s="151"/>
      <c r="FGE117" s="151"/>
      <c r="FGF117" s="151"/>
      <c r="FGG117" s="151"/>
      <c r="FGH117" s="151"/>
      <c r="FGI117" s="151"/>
      <c r="FGJ117" s="151"/>
      <c r="FGK117" s="151"/>
      <c r="FGL117" s="151"/>
      <c r="FGM117" s="151"/>
      <c r="FGN117" s="151"/>
      <c r="FGO117" s="151"/>
      <c r="FGP117" s="151"/>
      <c r="FGQ117" s="151"/>
      <c r="FGR117" s="151"/>
      <c r="FGS117" s="151"/>
      <c r="FGT117" s="151"/>
      <c r="FGU117" s="151"/>
      <c r="FGV117" s="151"/>
      <c r="FGW117" s="151"/>
      <c r="FGX117" s="151"/>
      <c r="FGY117" s="151"/>
      <c r="FGZ117" s="151"/>
      <c r="FHA117" s="151"/>
      <c r="FHB117" s="151"/>
      <c r="FHC117" s="151"/>
      <c r="FHD117" s="151"/>
      <c r="FHE117" s="151"/>
      <c r="FHF117" s="151"/>
      <c r="FHG117" s="151"/>
      <c r="FHH117" s="151"/>
      <c r="FHI117" s="151"/>
      <c r="FHJ117" s="151"/>
      <c r="FHK117" s="151"/>
      <c r="FHL117" s="151"/>
      <c r="FHM117" s="151"/>
      <c r="FHN117" s="151"/>
      <c r="FHO117" s="151"/>
      <c r="FHP117" s="151"/>
      <c r="FHQ117" s="151"/>
      <c r="FHR117" s="151"/>
      <c r="FHS117" s="151"/>
      <c r="FHT117" s="151"/>
      <c r="FHU117" s="151"/>
      <c r="FHV117" s="151"/>
      <c r="FHW117" s="151"/>
      <c r="FHX117" s="151"/>
      <c r="FHY117" s="151"/>
      <c r="FHZ117" s="151"/>
      <c r="FIA117" s="151"/>
      <c r="FIB117" s="151"/>
      <c r="FIC117" s="151"/>
      <c r="FID117" s="151"/>
      <c r="FIE117" s="151"/>
      <c r="FIF117" s="151"/>
      <c r="FIG117" s="151"/>
      <c r="FIH117" s="151"/>
      <c r="FII117" s="151"/>
      <c r="FIJ117" s="151"/>
      <c r="FIK117" s="151"/>
      <c r="FIL117" s="151"/>
      <c r="FIM117" s="151"/>
      <c r="FIN117" s="151"/>
      <c r="FIO117" s="151"/>
      <c r="FIP117" s="151"/>
      <c r="FIQ117" s="151"/>
      <c r="FIR117" s="151"/>
      <c r="FIS117" s="151"/>
      <c r="FIT117" s="151"/>
      <c r="FIU117" s="151"/>
      <c r="FIV117" s="151"/>
      <c r="FIW117" s="151"/>
      <c r="FIX117" s="151"/>
      <c r="FIY117" s="151"/>
      <c r="FIZ117" s="151"/>
      <c r="FJA117" s="151"/>
      <c r="FJB117" s="151"/>
      <c r="FJC117" s="151"/>
      <c r="FJD117" s="151"/>
      <c r="FJE117" s="151"/>
      <c r="FJF117" s="151"/>
      <c r="FJG117" s="151"/>
      <c r="FJH117" s="151"/>
      <c r="FJI117" s="151"/>
      <c r="FJJ117" s="151"/>
      <c r="FJK117" s="151"/>
      <c r="FJL117" s="151"/>
      <c r="FJM117" s="151"/>
      <c r="FJN117" s="151"/>
      <c r="FJO117" s="151"/>
      <c r="FJP117" s="151"/>
      <c r="FJQ117" s="151"/>
      <c r="FJR117" s="151"/>
      <c r="FJS117" s="151"/>
      <c r="FJT117" s="151"/>
      <c r="FJU117" s="151"/>
      <c r="FJV117" s="151"/>
      <c r="FJW117" s="151"/>
      <c r="FJX117" s="151"/>
      <c r="FJY117" s="151"/>
      <c r="FJZ117" s="151"/>
      <c r="FKA117" s="151"/>
      <c r="FKB117" s="151"/>
      <c r="FKC117" s="151"/>
      <c r="FKD117" s="151"/>
      <c r="FKE117" s="151"/>
      <c r="FKF117" s="151"/>
      <c r="FKG117" s="151"/>
      <c r="FKH117" s="151"/>
      <c r="FKI117" s="151"/>
      <c r="FKJ117" s="151"/>
      <c r="FKK117" s="151"/>
      <c r="FKL117" s="151"/>
      <c r="FKM117" s="151"/>
      <c r="FKN117" s="151"/>
      <c r="FKO117" s="151"/>
      <c r="FKP117" s="151"/>
      <c r="FKQ117" s="151"/>
      <c r="FKR117" s="151"/>
      <c r="FKS117" s="151"/>
      <c r="FKT117" s="151"/>
      <c r="FKU117" s="151"/>
      <c r="FKV117" s="151"/>
      <c r="FKW117" s="151"/>
      <c r="FKX117" s="151"/>
      <c r="FKY117" s="151"/>
      <c r="FKZ117" s="151"/>
      <c r="FLA117" s="151"/>
      <c r="FLB117" s="151"/>
      <c r="FLC117" s="151"/>
      <c r="FLD117" s="151"/>
      <c r="FLE117" s="151"/>
      <c r="FLF117" s="151"/>
      <c r="FLG117" s="151"/>
      <c r="FLH117" s="151"/>
      <c r="FLI117" s="151"/>
      <c r="FLJ117" s="151"/>
      <c r="FLK117" s="151"/>
      <c r="FLL117" s="151"/>
      <c r="FLM117" s="151"/>
      <c r="FLN117" s="151"/>
      <c r="FLO117" s="151"/>
      <c r="FLP117" s="151"/>
      <c r="FLQ117" s="151"/>
      <c r="FLR117" s="151"/>
      <c r="FLS117" s="151"/>
      <c r="FLT117" s="151"/>
      <c r="FLU117" s="151"/>
      <c r="FLV117" s="151"/>
      <c r="FLW117" s="151"/>
      <c r="FLX117" s="151"/>
      <c r="FLY117" s="151"/>
      <c r="FLZ117" s="151"/>
      <c r="FMA117" s="151"/>
      <c r="FMB117" s="151"/>
      <c r="FMC117" s="151"/>
      <c r="FMD117" s="151"/>
      <c r="FME117" s="151"/>
      <c r="FMF117" s="151"/>
      <c r="FMG117" s="151"/>
      <c r="FMH117" s="151"/>
      <c r="FMI117" s="151"/>
      <c r="FMJ117" s="151"/>
      <c r="FMK117" s="151"/>
      <c r="FML117" s="151"/>
      <c r="FMM117" s="151"/>
      <c r="FMN117" s="151"/>
      <c r="FMO117" s="151"/>
      <c r="FMP117" s="151"/>
      <c r="FMQ117" s="151"/>
      <c r="FMR117" s="151"/>
      <c r="FMS117" s="151"/>
      <c r="FMT117" s="151"/>
      <c r="FMU117" s="151"/>
      <c r="FMV117" s="151"/>
      <c r="FMW117" s="151"/>
      <c r="FMX117" s="151"/>
      <c r="FMY117" s="151"/>
      <c r="FMZ117" s="151"/>
      <c r="FNA117" s="151"/>
      <c r="FNB117" s="151"/>
      <c r="FNC117" s="151"/>
      <c r="FND117" s="151"/>
      <c r="FNE117" s="151"/>
      <c r="FNF117" s="151"/>
      <c r="FNG117" s="151"/>
      <c r="FNH117" s="151"/>
      <c r="FNI117" s="151"/>
      <c r="FNJ117" s="151"/>
      <c r="FNK117" s="151"/>
      <c r="FNL117" s="151"/>
      <c r="FNM117" s="151"/>
      <c r="FNN117" s="151"/>
      <c r="FNO117" s="151"/>
      <c r="FNP117" s="151"/>
      <c r="FNQ117" s="151"/>
      <c r="FNR117" s="151"/>
      <c r="FNS117" s="151"/>
      <c r="FNT117" s="151"/>
      <c r="FNU117" s="151"/>
      <c r="FNV117" s="151"/>
      <c r="FNW117" s="151"/>
      <c r="FNX117" s="151"/>
      <c r="FNY117" s="151"/>
      <c r="FNZ117" s="151"/>
      <c r="FOA117" s="151"/>
      <c r="FOB117" s="151"/>
      <c r="FOC117" s="151"/>
      <c r="FOD117" s="151"/>
      <c r="FOE117" s="151"/>
      <c r="FOF117" s="151"/>
      <c r="FOG117" s="151"/>
      <c r="FOH117" s="151"/>
      <c r="FOI117" s="151"/>
      <c r="FOJ117" s="151"/>
      <c r="FOK117" s="151"/>
      <c r="FOL117" s="151"/>
      <c r="FOM117" s="151"/>
      <c r="FON117" s="151"/>
      <c r="FOO117" s="151"/>
      <c r="FOP117" s="151"/>
      <c r="FOQ117" s="151"/>
      <c r="FOR117" s="151"/>
      <c r="FOS117" s="151"/>
      <c r="FOT117" s="151"/>
      <c r="FOU117" s="151"/>
      <c r="FOV117" s="151"/>
      <c r="FOW117" s="151"/>
      <c r="FOX117" s="151"/>
      <c r="FOY117" s="151"/>
      <c r="FOZ117" s="151"/>
      <c r="FPA117" s="151"/>
      <c r="FPB117" s="151"/>
      <c r="FPC117" s="151"/>
      <c r="FPD117" s="151"/>
      <c r="FPE117" s="151"/>
      <c r="FPF117" s="151"/>
      <c r="FPG117" s="151"/>
      <c r="FPH117" s="151"/>
      <c r="FPI117" s="151"/>
      <c r="FPJ117" s="151"/>
      <c r="FPK117" s="151"/>
      <c r="FPL117" s="151"/>
      <c r="FPM117" s="151"/>
      <c r="FPN117" s="151"/>
      <c r="FPO117" s="151"/>
      <c r="FPP117" s="151"/>
      <c r="FPQ117" s="151"/>
      <c r="FPR117" s="151"/>
      <c r="FPS117" s="151"/>
      <c r="FPT117" s="151"/>
      <c r="FPU117" s="151"/>
      <c r="FPV117" s="151"/>
      <c r="FPW117" s="151"/>
      <c r="FPX117" s="151"/>
      <c r="FPY117" s="151"/>
      <c r="FPZ117" s="151"/>
      <c r="FQA117" s="151"/>
      <c r="FQB117" s="151"/>
      <c r="FQC117" s="151"/>
      <c r="FQD117" s="151"/>
      <c r="FQE117" s="151"/>
      <c r="FQF117" s="151"/>
      <c r="FQG117" s="151"/>
      <c r="FQH117" s="151"/>
      <c r="FQI117" s="151"/>
      <c r="FQJ117" s="151"/>
      <c r="FQK117" s="151"/>
      <c r="FQL117" s="151"/>
      <c r="FQM117" s="151"/>
      <c r="FQN117" s="151"/>
      <c r="FQO117" s="151"/>
      <c r="FQP117" s="151"/>
      <c r="FQQ117" s="151"/>
      <c r="FQR117" s="151"/>
      <c r="FQS117" s="151"/>
      <c r="FQT117" s="151"/>
      <c r="FQU117" s="151"/>
      <c r="FQV117" s="151"/>
      <c r="FQW117" s="151"/>
      <c r="FQX117" s="151"/>
      <c r="FQY117" s="151"/>
      <c r="FQZ117" s="151"/>
      <c r="FRA117" s="151"/>
      <c r="FRB117" s="151"/>
      <c r="FRC117" s="151"/>
      <c r="FRD117" s="151"/>
      <c r="FRE117" s="151"/>
      <c r="FRF117" s="151"/>
      <c r="FRG117" s="151"/>
      <c r="FRH117" s="151"/>
      <c r="FRI117" s="151"/>
      <c r="FRJ117" s="151"/>
      <c r="FRK117" s="151"/>
      <c r="FRL117" s="151"/>
      <c r="FRM117" s="151"/>
      <c r="FRN117" s="151"/>
      <c r="FRO117" s="151"/>
      <c r="FRP117" s="151"/>
      <c r="FRQ117" s="151"/>
      <c r="FRR117" s="151"/>
      <c r="FRS117" s="151"/>
      <c r="FRT117" s="151"/>
      <c r="FRU117" s="151"/>
      <c r="FRV117" s="151"/>
      <c r="FRW117" s="151"/>
      <c r="FRX117" s="151"/>
      <c r="FRY117" s="151"/>
      <c r="FRZ117" s="151"/>
      <c r="FSA117" s="151"/>
      <c r="FSB117" s="151"/>
      <c r="FSC117" s="151"/>
      <c r="FSD117" s="151"/>
      <c r="FSE117" s="151"/>
      <c r="FSF117" s="151"/>
      <c r="FSG117" s="151"/>
      <c r="FSH117" s="151"/>
      <c r="FSI117" s="151"/>
      <c r="FSJ117" s="151"/>
      <c r="FSK117" s="151"/>
      <c r="FSL117" s="151"/>
      <c r="FSM117" s="151"/>
      <c r="FSN117" s="151"/>
      <c r="FSO117" s="151"/>
      <c r="FSP117" s="151"/>
      <c r="FSQ117" s="151"/>
      <c r="FSR117" s="151"/>
      <c r="FSS117" s="151"/>
      <c r="FST117" s="151"/>
      <c r="FSU117" s="151"/>
      <c r="FSV117" s="151"/>
      <c r="FSW117" s="151"/>
      <c r="FSX117" s="151"/>
      <c r="FSY117" s="151"/>
      <c r="FSZ117" s="151"/>
      <c r="FTA117" s="151"/>
      <c r="FTB117" s="151"/>
      <c r="FTC117" s="151"/>
      <c r="FTD117" s="151"/>
      <c r="FTE117" s="151"/>
      <c r="FTF117" s="151"/>
      <c r="FTG117" s="151"/>
      <c r="FTH117" s="151"/>
      <c r="FTI117" s="151"/>
      <c r="FTJ117" s="151"/>
      <c r="FTK117" s="151"/>
      <c r="FTL117" s="151"/>
      <c r="FTM117" s="151"/>
      <c r="FTN117" s="151"/>
      <c r="FTO117" s="151"/>
      <c r="FTP117" s="151"/>
      <c r="FTQ117" s="151"/>
      <c r="FTR117" s="151"/>
      <c r="FTS117" s="151"/>
      <c r="FTT117" s="151"/>
      <c r="FTU117" s="151"/>
      <c r="FTV117" s="151"/>
      <c r="FTW117" s="151"/>
      <c r="FTX117" s="151"/>
      <c r="FTY117" s="151"/>
      <c r="FTZ117" s="151"/>
      <c r="FUA117" s="151"/>
      <c r="FUB117" s="151"/>
      <c r="FUC117" s="151"/>
      <c r="FUD117" s="151"/>
      <c r="FUE117" s="151"/>
      <c r="FUF117" s="151"/>
      <c r="FUG117" s="151"/>
      <c r="FUH117" s="151"/>
      <c r="FUI117" s="151"/>
      <c r="FUJ117" s="151"/>
      <c r="FUK117" s="151"/>
      <c r="FUL117" s="151"/>
      <c r="FUM117" s="151"/>
      <c r="FUN117" s="151"/>
      <c r="FUO117" s="151"/>
      <c r="FUP117" s="151"/>
      <c r="FUQ117" s="151"/>
      <c r="FUR117" s="151"/>
      <c r="FUS117" s="151"/>
      <c r="FUT117" s="151"/>
      <c r="FUU117" s="151"/>
      <c r="FUV117" s="151"/>
      <c r="FUW117" s="151"/>
      <c r="FUX117" s="151"/>
      <c r="FUY117" s="151"/>
      <c r="FUZ117" s="151"/>
      <c r="FVA117" s="151"/>
      <c r="FVB117" s="151"/>
      <c r="FVC117" s="151"/>
      <c r="FVD117" s="151"/>
      <c r="FVE117" s="151"/>
      <c r="FVF117" s="151"/>
      <c r="FVG117" s="151"/>
      <c r="FVH117" s="151"/>
      <c r="FVI117" s="151"/>
      <c r="FVJ117" s="151"/>
      <c r="FVK117" s="151"/>
      <c r="FVL117" s="151"/>
      <c r="FVM117" s="151"/>
      <c r="FVN117" s="151"/>
      <c r="FVO117" s="151"/>
      <c r="FVP117" s="151"/>
      <c r="FVQ117" s="151"/>
      <c r="FVR117" s="151"/>
      <c r="FVS117" s="151"/>
      <c r="FVT117" s="151"/>
      <c r="FVU117" s="151"/>
      <c r="FVV117" s="151"/>
      <c r="FVW117" s="151"/>
      <c r="FVX117" s="151"/>
      <c r="FVY117" s="151"/>
      <c r="FVZ117" s="151"/>
      <c r="FWA117" s="151"/>
      <c r="FWB117" s="151"/>
      <c r="FWC117" s="151"/>
      <c r="FWD117" s="151"/>
      <c r="FWE117" s="151"/>
      <c r="FWF117" s="151"/>
      <c r="FWG117" s="151"/>
      <c r="FWH117" s="151"/>
      <c r="FWI117" s="151"/>
      <c r="FWJ117" s="151"/>
      <c r="FWK117" s="151"/>
      <c r="FWL117" s="151"/>
      <c r="FWM117" s="151"/>
      <c r="FWN117" s="151"/>
      <c r="FWO117" s="151"/>
      <c r="FWP117" s="151"/>
      <c r="FWQ117" s="151"/>
      <c r="FWR117" s="151"/>
      <c r="FWS117" s="151"/>
      <c r="FWT117" s="151"/>
      <c r="FWU117" s="151"/>
      <c r="FWV117" s="151"/>
      <c r="FWW117" s="151"/>
      <c r="FWX117" s="151"/>
      <c r="FWY117" s="151"/>
      <c r="FWZ117" s="151"/>
      <c r="FXA117" s="151"/>
      <c r="FXB117" s="151"/>
      <c r="FXC117" s="151"/>
      <c r="FXD117" s="151"/>
      <c r="FXE117" s="151"/>
      <c r="FXF117" s="151"/>
      <c r="FXG117" s="151"/>
      <c r="FXH117" s="151"/>
      <c r="FXI117" s="151"/>
      <c r="FXJ117" s="151"/>
      <c r="FXK117" s="151"/>
      <c r="FXL117" s="151"/>
      <c r="FXM117" s="151"/>
      <c r="FXN117" s="151"/>
      <c r="FXO117" s="151"/>
      <c r="FXP117" s="151"/>
      <c r="FXQ117" s="151"/>
      <c r="FXR117" s="151"/>
      <c r="FXS117" s="151"/>
      <c r="FXT117" s="151"/>
      <c r="FXU117" s="151"/>
      <c r="FXV117" s="151"/>
      <c r="FXW117" s="151"/>
      <c r="FXX117" s="151"/>
      <c r="FXY117" s="151"/>
      <c r="FXZ117" s="151"/>
      <c r="FYA117" s="151"/>
      <c r="FYB117" s="151"/>
      <c r="FYC117" s="151"/>
      <c r="FYD117" s="151"/>
      <c r="FYE117" s="151"/>
      <c r="FYF117" s="151"/>
      <c r="FYG117" s="151"/>
      <c r="FYH117" s="151"/>
      <c r="FYI117" s="151"/>
      <c r="FYJ117" s="151"/>
      <c r="FYK117" s="151"/>
      <c r="FYL117" s="151"/>
      <c r="FYM117" s="151"/>
      <c r="FYN117" s="151"/>
      <c r="FYO117" s="151"/>
      <c r="FYP117" s="151"/>
      <c r="FYQ117" s="151"/>
      <c r="FYR117" s="151"/>
      <c r="FYS117" s="151"/>
      <c r="FYT117" s="151"/>
      <c r="FYU117" s="151"/>
      <c r="FYV117" s="151"/>
      <c r="FYW117" s="151"/>
      <c r="FYX117" s="151"/>
      <c r="FYY117" s="151"/>
      <c r="FYZ117" s="151"/>
      <c r="FZA117" s="151"/>
      <c r="FZB117" s="151"/>
      <c r="FZC117" s="151"/>
      <c r="FZD117" s="151"/>
      <c r="FZE117" s="151"/>
      <c r="FZF117" s="151"/>
      <c r="FZG117" s="151"/>
      <c r="FZH117" s="151"/>
      <c r="FZI117" s="151"/>
      <c r="FZJ117" s="151"/>
      <c r="FZK117" s="151"/>
      <c r="FZL117" s="151"/>
      <c r="FZM117" s="151"/>
      <c r="FZN117" s="151"/>
      <c r="FZO117" s="151"/>
      <c r="FZP117" s="151"/>
      <c r="FZQ117" s="151"/>
      <c r="FZR117" s="151"/>
      <c r="FZS117" s="151"/>
      <c r="FZT117" s="151"/>
      <c r="FZU117" s="151"/>
      <c r="FZV117" s="151"/>
      <c r="FZW117" s="151"/>
      <c r="FZX117" s="151"/>
      <c r="FZY117" s="151"/>
      <c r="FZZ117" s="151"/>
      <c r="GAA117" s="151"/>
      <c r="GAB117" s="151"/>
      <c r="GAC117" s="151"/>
      <c r="GAD117" s="151"/>
      <c r="GAE117" s="151"/>
      <c r="GAF117" s="151"/>
      <c r="GAG117" s="151"/>
      <c r="GAH117" s="151"/>
      <c r="GAI117" s="151"/>
      <c r="GAJ117" s="151"/>
      <c r="GAK117" s="151"/>
      <c r="GAL117" s="151"/>
      <c r="GAM117" s="151"/>
      <c r="GAN117" s="151"/>
      <c r="GAO117" s="151"/>
      <c r="GAP117" s="151"/>
      <c r="GAQ117" s="151"/>
      <c r="GAR117" s="151"/>
      <c r="GAS117" s="151"/>
      <c r="GAT117" s="151"/>
      <c r="GAU117" s="151"/>
      <c r="GAV117" s="151"/>
      <c r="GAW117" s="151"/>
      <c r="GAX117" s="151"/>
      <c r="GAY117" s="151"/>
      <c r="GAZ117" s="151"/>
      <c r="GBA117" s="151"/>
      <c r="GBB117" s="151"/>
      <c r="GBC117" s="151"/>
      <c r="GBD117" s="151"/>
      <c r="GBE117" s="151"/>
      <c r="GBF117" s="151"/>
      <c r="GBG117" s="151"/>
      <c r="GBH117" s="151"/>
      <c r="GBI117" s="151"/>
      <c r="GBJ117" s="151"/>
      <c r="GBK117" s="151"/>
      <c r="GBL117" s="151"/>
      <c r="GBM117" s="151"/>
      <c r="GBN117" s="151"/>
      <c r="GBO117" s="151"/>
      <c r="GBP117" s="151"/>
      <c r="GBQ117" s="151"/>
      <c r="GBR117" s="151"/>
      <c r="GBS117" s="151"/>
      <c r="GBT117" s="151"/>
      <c r="GBU117" s="151"/>
      <c r="GBV117" s="151"/>
      <c r="GBW117" s="151"/>
      <c r="GBX117" s="151"/>
      <c r="GBY117" s="151"/>
      <c r="GBZ117" s="151"/>
      <c r="GCA117" s="151"/>
      <c r="GCB117" s="151"/>
      <c r="GCC117" s="151"/>
      <c r="GCD117" s="151"/>
      <c r="GCE117" s="151"/>
      <c r="GCF117" s="151"/>
      <c r="GCG117" s="151"/>
      <c r="GCH117" s="151"/>
      <c r="GCI117" s="151"/>
      <c r="GCJ117" s="151"/>
      <c r="GCK117" s="151"/>
      <c r="GCL117" s="151"/>
      <c r="GCM117" s="151"/>
      <c r="GCN117" s="151"/>
      <c r="GCO117" s="151"/>
      <c r="GCP117" s="151"/>
      <c r="GCQ117" s="151"/>
      <c r="GCR117" s="151"/>
      <c r="GCS117" s="151"/>
      <c r="GCT117" s="151"/>
      <c r="GCU117" s="151"/>
      <c r="GCV117" s="151"/>
      <c r="GCW117" s="151"/>
      <c r="GCX117" s="151"/>
      <c r="GCY117" s="151"/>
      <c r="GCZ117" s="151"/>
      <c r="GDA117" s="151"/>
      <c r="GDB117" s="151"/>
      <c r="GDC117" s="151"/>
      <c r="GDD117" s="151"/>
      <c r="GDE117" s="151"/>
      <c r="GDF117" s="151"/>
      <c r="GDG117" s="151"/>
      <c r="GDH117" s="151"/>
      <c r="GDI117" s="151"/>
      <c r="GDJ117" s="151"/>
      <c r="GDK117" s="151"/>
      <c r="GDL117" s="151"/>
      <c r="GDM117" s="151"/>
      <c r="GDN117" s="151"/>
      <c r="GDO117" s="151"/>
      <c r="GDP117" s="151"/>
      <c r="GDQ117" s="151"/>
      <c r="GDR117" s="151"/>
      <c r="GDS117" s="151"/>
      <c r="GDT117" s="151"/>
      <c r="GDU117" s="151"/>
      <c r="GDV117" s="151"/>
      <c r="GDW117" s="151"/>
      <c r="GDX117" s="151"/>
      <c r="GDY117" s="151"/>
      <c r="GDZ117" s="151"/>
      <c r="GEA117" s="151"/>
      <c r="GEB117" s="151"/>
      <c r="GEC117" s="151"/>
      <c r="GED117" s="151"/>
      <c r="GEE117" s="151"/>
      <c r="GEF117" s="151"/>
      <c r="GEG117" s="151"/>
      <c r="GEH117" s="151"/>
      <c r="GEI117" s="151"/>
      <c r="GEJ117" s="151"/>
      <c r="GEK117" s="151"/>
      <c r="GEL117" s="151"/>
      <c r="GEM117" s="151"/>
      <c r="GEN117" s="151"/>
      <c r="GEO117" s="151"/>
      <c r="GEP117" s="151"/>
      <c r="GEQ117" s="151"/>
      <c r="GER117" s="151"/>
      <c r="GES117" s="151"/>
      <c r="GET117" s="151"/>
      <c r="GEU117" s="151"/>
      <c r="GEV117" s="151"/>
      <c r="GEW117" s="151"/>
      <c r="GEX117" s="151"/>
      <c r="GEY117" s="151"/>
      <c r="GEZ117" s="151"/>
      <c r="GFA117" s="151"/>
      <c r="GFB117" s="151"/>
      <c r="GFC117" s="151"/>
      <c r="GFD117" s="151"/>
      <c r="GFE117" s="151"/>
      <c r="GFF117" s="151"/>
      <c r="GFG117" s="151"/>
      <c r="GFH117" s="151"/>
      <c r="GFI117" s="151"/>
      <c r="GFJ117" s="151"/>
      <c r="GFK117" s="151"/>
      <c r="GFL117" s="151"/>
      <c r="GFM117" s="151"/>
      <c r="GFN117" s="151"/>
      <c r="GFO117" s="151"/>
      <c r="GFP117" s="151"/>
      <c r="GFQ117" s="151"/>
      <c r="GFR117" s="151"/>
      <c r="GFS117" s="151"/>
      <c r="GFT117" s="151"/>
      <c r="GFU117" s="151"/>
      <c r="GFV117" s="151"/>
      <c r="GFW117" s="151"/>
      <c r="GFX117" s="151"/>
      <c r="GFY117" s="151"/>
      <c r="GFZ117" s="151"/>
      <c r="GGA117" s="151"/>
      <c r="GGB117" s="151"/>
      <c r="GGC117" s="151"/>
      <c r="GGD117" s="151"/>
      <c r="GGE117" s="151"/>
      <c r="GGF117" s="151"/>
      <c r="GGG117" s="151"/>
      <c r="GGH117" s="151"/>
      <c r="GGI117" s="151"/>
      <c r="GGJ117" s="151"/>
      <c r="GGK117" s="151"/>
      <c r="GGL117" s="151"/>
      <c r="GGM117" s="151"/>
      <c r="GGN117" s="151"/>
      <c r="GGO117" s="151"/>
      <c r="GGP117" s="151"/>
      <c r="GGQ117" s="151"/>
      <c r="GGR117" s="151"/>
      <c r="GGS117" s="151"/>
      <c r="GGT117" s="151"/>
      <c r="GGU117" s="151"/>
      <c r="GGV117" s="151"/>
      <c r="GGW117" s="151"/>
      <c r="GGX117" s="151"/>
      <c r="GGY117" s="151"/>
      <c r="GGZ117" s="151"/>
      <c r="GHA117" s="151"/>
      <c r="GHB117" s="151"/>
      <c r="GHC117" s="151"/>
      <c r="GHD117" s="151"/>
      <c r="GHE117" s="151"/>
      <c r="GHF117" s="151"/>
      <c r="GHG117" s="151"/>
      <c r="GHH117" s="151"/>
      <c r="GHI117" s="151"/>
      <c r="GHJ117" s="151"/>
      <c r="GHK117" s="151"/>
      <c r="GHL117" s="151"/>
      <c r="GHM117" s="151"/>
      <c r="GHN117" s="151"/>
      <c r="GHO117" s="151"/>
      <c r="GHP117" s="151"/>
      <c r="GHQ117" s="151"/>
      <c r="GHR117" s="151"/>
      <c r="GHS117" s="151"/>
      <c r="GHT117" s="151"/>
      <c r="GHU117" s="151"/>
      <c r="GHV117" s="151"/>
      <c r="GHW117" s="151"/>
      <c r="GHX117" s="151"/>
      <c r="GHY117" s="151"/>
      <c r="GHZ117" s="151"/>
      <c r="GIA117" s="151"/>
      <c r="GIB117" s="151"/>
      <c r="GIC117" s="151"/>
      <c r="GID117" s="151"/>
      <c r="GIE117" s="151"/>
      <c r="GIF117" s="151"/>
      <c r="GIG117" s="151"/>
      <c r="GIH117" s="151"/>
      <c r="GII117" s="151"/>
      <c r="GIJ117" s="151"/>
      <c r="GIK117" s="151"/>
      <c r="GIL117" s="151"/>
      <c r="GIM117" s="151"/>
      <c r="GIN117" s="151"/>
      <c r="GIO117" s="151"/>
      <c r="GIP117" s="151"/>
      <c r="GIQ117" s="151"/>
      <c r="GIR117" s="151"/>
      <c r="GIS117" s="151"/>
      <c r="GIT117" s="151"/>
      <c r="GIU117" s="151"/>
      <c r="GIV117" s="151"/>
      <c r="GIW117" s="151"/>
      <c r="GIX117" s="151"/>
      <c r="GIY117" s="151"/>
      <c r="GIZ117" s="151"/>
      <c r="GJA117" s="151"/>
      <c r="GJB117" s="151"/>
      <c r="GJC117" s="151"/>
      <c r="GJD117" s="151"/>
      <c r="GJE117" s="151"/>
      <c r="GJF117" s="151"/>
      <c r="GJG117" s="151"/>
      <c r="GJH117" s="151"/>
      <c r="GJI117" s="151"/>
      <c r="GJJ117" s="151"/>
      <c r="GJK117" s="151"/>
      <c r="GJL117" s="151"/>
      <c r="GJM117" s="151"/>
      <c r="GJN117" s="151"/>
      <c r="GJO117" s="151"/>
      <c r="GJP117" s="151"/>
      <c r="GJQ117" s="151"/>
      <c r="GJR117" s="151"/>
      <c r="GJS117" s="151"/>
      <c r="GJT117" s="151"/>
      <c r="GJU117" s="151"/>
      <c r="GJV117" s="151"/>
      <c r="GJW117" s="151"/>
      <c r="GJX117" s="151"/>
      <c r="GJY117" s="151"/>
      <c r="GJZ117" s="151"/>
      <c r="GKA117" s="151"/>
      <c r="GKB117" s="151"/>
      <c r="GKC117" s="151"/>
      <c r="GKD117" s="151"/>
      <c r="GKE117" s="151"/>
      <c r="GKF117" s="151"/>
      <c r="GKG117" s="151"/>
      <c r="GKH117" s="151"/>
      <c r="GKI117" s="151"/>
      <c r="GKJ117" s="151"/>
      <c r="GKK117" s="151"/>
      <c r="GKL117" s="151"/>
      <c r="GKM117" s="151"/>
      <c r="GKN117" s="151"/>
      <c r="GKO117" s="151"/>
      <c r="GKP117" s="151"/>
      <c r="GKQ117" s="151"/>
      <c r="GKR117" s="151"/>
      <c r="GKS117" s="151"/>
      <c r="GKT117" s="151"/>
      <c r="GKU117" s="151"/>
      <c r="GKV117" s="151"/>
      <c r="GKW117" s="151"/>
      <c r="GKX117" s="151"/>
      <c r="GKY117" s="151"/>
      <c r="GKZ117" s="151"/>
      <c r="GLA117" s="151"/>
      <c r="GLB117" s="151"/>
      <c r="GLC117" s="151"/>
      <c r="GLD117" s="151"/>
      <c r="GLE117" s="151"/>
      <c r="GLF117" s="151"/>
      <c r="GLG117" s="151"/>
      <c r="GLH117" s="151"/>
      <c r="GLI117" s="151"/>
      <c r="GLJ117" s="151"/>
      <c r="GLK117" s="151"/>
      <c r="GLL117" s="151"/>
      <c r="GLM117" s="151"/>
      <c r="GLN117" s="151"/>
      <c r="GLO117" s="151"/>
      <c r="GLP117" s="151"/>
      <c r="GLQ117" s="151"/>
      <c r="GLR117" s="151"/>
      <c r="GLS117" s="151"/>
      <c r="GLT117" s="151"/>
      <c r="GLU117" s="151"/>
      <c r="GLV117" s="151"/>
      <c r="GLW117" s="151"/>
      <c r="GLX117" s="151"/>
      <c r="GLY117" s="151"/>
      <c r="GLZ117" s="151"/>
      <c r="GMA117" s="151"/>
      <c r="GMB117" s="151"/>
      <c r="GMC117" s="151"/>
      <c r="GMD117" s="151"/>
      <c r="GME117" s="151"/>
      <c r="GMF117" s="151"/>
      <c r="GMG117" s="151"/>
      <c r="GMH117" s="151"/>
      <c r="GMI117" s="151"/>
      <c r="GMJ117" s="151"/>
      <c r="GMK117" s="151"/>
      <c r="GML117" s="151"/>
      <c r="GMM117" s="151"/>
      <c r="GMN117" s="151"/>
      <c r="GMO117" s="151"/>
      <c r="GMP117" s="151"/>
      <c r="GMQ117" s="151"/>
      <c r="GMR117" s="151"/>
      <c r="GMS117" s="151"/>
      <c r="GMT117" s="151"/>
      <c r="GMU117" s="151"/>
      <c r="GMV117" s="151"/>
      <c r="GMW117" s="151"/>
      <c r="GMX117" s="151"/>
      <c r="GMY117" s="151"/>
      <c r="GMZ117" s="151"/>
      <c r="GNA117" s="151"/>
      <c r="GNB117" s="151"/>
      <c r="GNC117" s="151"/>
      <c r="GND117" s="151"/>
      <c r="GNE117" s="151"/>
      <c r="GNF117" s="151"/>
      <c r="GNG117" s="151"/>
      <c r="GNH117" s="151"/>
      <c r="GNI117" s="151"/>
      <c r="GNJ117" s="151"/>
      <c r="GNK117" s="151"/>
      <c r="GNL117" s="151"/>
      <c r="GNM117" s="151"/>
      <c r="GNN117" s="151"/>
      <c r="GNO117" s="151"/>
      <c r="GNP117" s="151"/>
      <c r="GNQ117" s="151"/>
      <c r="GNR117" s="151"/>
      <c r="GNS117" s="151"/>
      <c r="GNT117" s="151"/>
      <c r="GNU117" s="151"/>
      <c r="GNV117" s="151"/>
      <c r="GNW117" s="151"/>
      <c r="GNX117" s="151"/>
      <c r="GNY117" s="151"/>
      <c r="GNZ117" s="151"/>
      <c r="GOA117" s="151"/>
      <c r="GOB117" s="151"/>
      <c r="GOC117" s="151"/>
      <c r="GOD117" s="151"/>
      <c r="GOE117" s="151"/>
      <c r="GOF117" s="151"/>
      <c r="GOG117" s="151"/>
      <c r="GOH117" s="151"/>
      <c r="GOI117" s="151"/>
      <c r="GOJ117" s="151"/>
      <c r="GOK117" s="151"/>
      <c r="GOL117" s="151"/>
      <c r="GOM117" s="151"/>
      <c r="GON117" s="151"/>
      <c r="GOO117" s="151"/>
      <c r="GOP117" s="151"/>
      <c r="GOQ117" s="151"/>
      <c r="GOR117" s="151"/>
      <c r="GOS117" s="151"/>
      <c r="GOT117" s="151"/>
      <c r="GOU117" s="151"/>
      <c r="GOV117" s="151"/>
      <c r="GOW117" s="151"/>
      <c r="GOX117" s="151"/>
      <c r="GOY117" s="151"/>
      <c r="GOZ117" s="151"/>
      <c r="GPA117" s="151"/>
      <c r="GPB117" s="151"/>
      <c r="GPC117" s="151"/>
      <c r="GPD117" s="151"/>
      <c r="GPE117" s="151"/>
      <c r="GPF117" s="151"/>
      <c r="GPG117" s="151"/>
      <c r="GPH117" s="151"/>
      <c r="GPI117" s="151"/>
      <c r="GPJ117" s="151"/>
      <c r="GPK117" s="151"/>
      <c r="GPL117" s="151"/>
      <c r="GPM117" s="151"/>
      <c r="GPN117" s="151"/>
      <c r="GPO117" s="151"/>
      <c r="GPP117" s="151"/>
      <c r="GPQ117" s="151"/>
      <c r="GPR117" s="151"/>
      <c r="GPS117" s="151"/>
      <c r="GPT117" s="151"/>
      <c r="GPU117" s="151"/>
      <c r="GPV117" s="151"/>
      <c r="GPW117" s="151"/>
      <c r="GPX117" s="151"/>
      <c r="GPY117" s="151"/>
      <c r="GPZ117" s="151"/>
      <c r="GQA117" s="151"/>
      <c r="GQB117" s="151"/>
      <c r="GQC117" s="151"/>
      <c r="GQD117" s="151"/>
      <c r="GQE117" s="151"/>
      <c r="GQF117" s="151"/>
      <c r="GQG117" s="151"/>
      <c r="GQH117" s="151"/>
      <c r="GQI117" s="151"/>
      <c r="GQJ117" s="151"/>
      <c r="GQK117" s="151"/>
      <c r="GQL117" s="151"/>
      <c r="GQM117" s="151"/>
      <c r="GQN117" s="151"/>
      <c r="GQO117" s="151"/>
      <c r="GQP117" s="151"/>
      <c r="GQQ117" s="151"/>
      <c r="GQR117" s="151"/>
      <c r="GQS117" s="151"/>
      <c r="GQT117" s="151"/>
      <c r="GQU117" s="151"/>
      <c r="GQV117" s="151"/>
      <c r="GQW117" s="151"/>
      <c r="GQX117" s="151"/>
      <c r="GQY117" s="151"/>
      <c r="GQZ117" s="151"/>
      <c r="GRA117" s="151"/>
      <c r="GRB117" s="151"/>
      <c r="GRC117" s="151"/>
      <c r="GRD117" s="151"/>
      <c r="GRE117" s="151"/>
      <c r="GRF117" s="151"/>
      <c r="GRG117" s="151"/>
      <c r="GRH117" s="151"/>
      <c r="GRI117" s="151"/>
      <c r="GRJ117" s="151"/>
      <c r="GRK117" s="151"/>
      <c r="GRL117" s="151"/>
      <c r="GRM117" s="151"/>
      <c r="GRN117" s="151"/>
      <c r="GRO117" s="151"/>
      <c r="GRP117" s="151"/>
      <c r="GRQ117" s="151"/>
      <c r="GRR117" s="151"/>
      <c r="GRS117" s="151"/>
      <c r="GRT117" s="151"/>
      <c r="GRU117" s="151"/>
      <c r="GRV117" s="151"/>
      <c r="GRW117" s="151"/>
      <c r="GRX117" s="151"/>
      <c r="GRY117" s="151"/>
      <c r="GRZ117" s="151"/>
      <c r="GSA117" s="151"/>
      <c r="GSB117" s="151"/>
      <c r="GSC117" s="151"/>
      <c r="GSD117" s="151"/>
      <c r="GSE117" s="151"/>
      <c r="GSF117" s="151"/>
      <c r="GSG117" s="151"/>
      <c r="GSH117" s="151"/>
      <c r="GSI117" s="151"/>
      <c r="GSJ117" s="151"/>
      <c r="GSK117" s="151"/>
      <c r="GSL117" s="151"/>
      <c r="GSM117" s="151"/>
      <c r="GSN117" s="151"/>
      <c r="GSO117" s="151"/>
      <c r="GSP117" s="151"/>
      <c r="GSQ117" s="151"/>
      <c r="GSR117" s="151"/>
      <c r="GSS117" s="151"/>
      <c r="GST117" s="151"/>
      <c r="GSU117" s="151"/>
      <c r="GSV117" s="151"/>
      <c r="GSW117" s="151"/>
      <c r="GSX117" s="151"/>
      <c r="GSY117" s="151"/>
      <c r="GSZ117" s="151"/>
      <c r="GTA117" s="151"/>
      <c r="GTB117" s="151"/>
      <c r="GTC117" s="151"/>
      <c r="GTD117" s="151"/>
      <c r="GTE117" s="151"/>
      <c r="GTF117" s="151"/>
      <c r="GTG117" s="151"/>
      <c r="GTH117" s="151"/>
      <c r="GTI117" s="151"/>
      <c r="GTJ117" s="151"/>
      <c r="GTK117" s="151"/>
      <c r="GTL117" s="151"/>
      <c r="GTM117" s="151"/>
      <c r="GTN117" s="151"/>
      <c r="GTO117" s="151"/>
      <c r="GTP117" s="151"/>
      <c r="GTQ117" s="151"/>
      <c r="GTR117" s="151"/>
      <c r="GTS117" s="151"/>
      <c r="GTT117" s="151"/>
      <c r="GTU117" s="151"/>
      <c r="GTV117" s="151"/>
      <c r="GTW117" s="151"/>
      <c r="GTX117" s="151"/>
      <c r="GTY117" s="151"/>
      <c r="GTZ117" s="151"/>
      <c r="GUA117" s="151"/>
      <c r="GUB117" s="151"/>
      <c r="GUC117" s="151"/>
      <c r="GUD117" s="151"/>
      <c r="GUE117" s="151"/>
      <c r="GUF117" s="151"/>
      <c r="GUG117" s="151"/>
      <c r="GUH117" s="151"/>
      <c r="GUI117" s="151"/>
      <c r="GUJ117" s="151"/>
      <c r="GUK117" s="151"/>
      <c r="GUL117" s="151"/>
      <c r="GUM117" s="151"/>
      <c r="GUN117" s="151"/>
      <c r="GUO117" s="151"/>
      <c r="GUP117" s="151"/>
      <c r="GUQ117" s="151"/>
      <c r="GUR117" s="151"/>
      <c r="GUS117" s="151"/>
      <c r="GUT117" s="151"/>
      <c r="GUU117" s="151"/>
      <c r="GUV117" s="151"/>
      <c r="GUW117" s="151"/>
      <c r="GUX117" s="151"/>
      <c r="GUY117" s="151"/>
      <c r="GUZ117" s="151"/>
      <c r="GVA117" s="151"/>
      <c r="GVB117" s="151"/>
      <c r="GVC117" s="151"/>
      <c r="GVD117" s="151"/>
      <c r="GVE117" s="151"/>
      <c r="GVF117" s="151"/>
      <c r="GVG117" s="151"/>
      <c r="GVH117" s="151"/>
      <c r="GVI117" s="151"/>
      <c r="GVJ117" s="151"/>
      <c r="GVK117" s="151"/>
      <c r="GVL117" s="151"/>
      <c r="GVM117" s="151"/>
      <c r="GVN117" s="151"/>
      <c r="GVO117" s="151"/>
      <c r="GVP117" s="151"/>
      <c r="GVQ117" s="151"/>
      <c r="GVR117" s="151"/>
      <c r="GVS117" s="151"/>
      <c r="GVT117" s="151"/>
      <c r="GVU117" s="151"/>
      <c r="GVV117" s="151"/>
      <c r="GVW117" s="151"/>
      <c r="GVX117" s="151"/>
      <c r="GVY117" s="151"/>
      <c r="GVZ117" s="151"/>
      <c r="GWA117" s="151"/>
      <c r="GWB117" s="151"/>
      <c r="GWC117" s="151"/>
      <c r="GWD117" s="151"/>
      <c r="GWE117" s="151"/>
      <c r="GWF117" s="151"/>
      <c r="GWG117" s="151"/>
      <c r="GWH117" s="151"/>
      <c r="GWI117" s="151"/>
      <c r="GWJ117" s="151"/>
      <c r="GWK117" s="151"/>
      <c r="GWL117" s="151"/>
      <c r="GWM117" s="151"/>
      <c r="GWN117" s="151"/>
      <c r="GWO117" s="151"/>
      <c r="GWP117" s="151"/>
      <c r="GWQ117" s="151"/>
      <c r="GWR117" s="151"/>
      <c r="GWS117" s="151"/>
      <c r="GWT117" s="151"/>
      <c r="GWU117" s="151"/>
      <c r="GWV117" s="151"/>
      <c r="GWW117" s="151"/>
      <c r="GWX117" s="151"/>
      <c r="GWY117" s="151"/>
      <c r="GWZ117" s="151"/>
      <c r="GXA117" s="151"/>
      <c r="GXB117" s="151"/>
      <c r="GXC117" s="151"/>
      <c r="GXD117" s="151"/>
      <c r="GXE117" s="151"/>
      <c r="GXF117" s="151"/>
      <c r="GXG117" s="151"/>
      <c r="GXH117" s="151"/>
      <c r="GXI117" s="151"/>
      <c r="GXJ117" s="151"/>
      <c r="GXK117" s="151"/>
      <c r="GXL117" s="151"/>
      <c r="GXM117" s="151"/>
      <c r="GXN117" s="151"/>
      <c r="GXO117" s="151"/>
      <c r="GXP117" s="151"/>
      <c r="GXQ117" s="151"/>
      <c r="GXR117" s="151"/>
      <c r="GXS117" s="151"/>
      <c r="GXT117" s="151"/>
      <c r="GXU117" s="151"/>
      <c r="GXV117" s="151"/>
      <c r="GXW117" s="151"/>
      <c r="GXX117" s="151"/>
      <c r="GXY117" s="151"/>
      <c r="GXZ117" s="151"/>
      <c r="GYA117" s="151"/>
      <c r="GYB117" s="151"/>
      <c r="GYC117" s="151"/>
      <c r="GYD117" s="151"/>
      <c r="GYE117" s="151"/>
      <c r="GYF117" s="151"/>
      <c r="GYG117" s="151"/>
      <c r="GYH117" s="151"/>
      <c r="GYI117" s="151"/>
      <c r="GYJ117" s="151"/>
      <c r="GYK117" s="151"/>
      <c r="GYL117" s="151"/>
      <c r="GYM117" s="151"/>
      <c r="GYN117" s="151"/>
      <c r="GYO117" s="151"/>
      <c r="GYP117" s="151"/>
      <c r="GYQ117" s="151"/>
      <c r="GYR117" s="151"/>
      <c r="GYS117" s="151"/>
      <c r="GYT117" s="151"/>
      <c r="GYU117" s="151"/>
      <c r="GYV117" s="151"/>
      <c r="GYW117" s="151"/>
      <c r="GYX117" s="151"/>
      <c r="GYY117" s="151"/>
      <c r="GYZ117" s="151"/>
      <c r="GZA117" s="151"/>
      <c r="GZB117" s="151"/>
      <c r="GZC117" s="151"/>
      <c r="GZD117" s="151"/>
      <c r="GZE117" s="151"/>
      <c r="GZF117" s="151"/>
      <c r="GZG117" s="151"/>
      <c r="GZH117" s="151"/>
      <c r="GZI117" s="151"/>
      <c r="GZJ117" s="151"/>
      <c r="GZK117" s="151"/>
      <c r="GZL117" s="151"/>
      <c r="GZM117" s="151"/>
      <c r="GZN117" s="151"/>
      <c r="GZO117" s="151"/>
      <c r="GZP117" s="151"/>
      <c r="GZQ117" s="151"/>
      <c r="GZR117" s="151"/>
      <c r="GZS117" s="151"/>
      <c r="GZT117" s="151"/>
      <c r="GZU117" s="151"/>
      <c r="GZV117" s="151"/>
      <c r="GZW117" s="151"/>
      <c r="GZX117" s="151"/>
      <c r="GZY117" s="151"/>
      <c r="GZZ117" s="151"/>
      <c r="HAA117" s="151"/>
      <c r="HAB117" s="151"/>
      <c r="HAC117" s="151"/>
      <c r="HAD117" s="151"/>
      <c r="HAE117" s="151"/>
      <c r="HAF117" s="151"/>
      <c r="HAG117" s="151"/>
      <c r="HAH117" s="151"/>
      <c r="HAI117" s="151"/>
      <c r="HAJ117" s="151"/>
      <c r="HAK117" s="151"/>
      <c r="HAL117" s="151"/>
      <c r="HAM117" s="151"/>
      <c r="HAN117" s="151"/>
      <c r="HAO117" s="151"/>
      <c r="HAP117" s="151"/>
      <c r="HAQ117" s="151"/>
      <c r="HAR117" s="151"/>
      <c r="HAS117" s="151"/>
      <c r="HAT117" s="151"/>
      <c r="HAU117" s="151"/>
      <c r="HAV117" s="151"/>
      <c r="HAW117" s="151"/>
      <c r="HAX117" s="151"/>
      <c r="HAY117" s="151"/>
      <c r="HAZ117" s="151"/>
      <c r="HBA117" s="151"/>
      <c r="HBB117" s="151"/>
      <c r="HBC117" s="151"/>
      <c r="HBD117" s="151"/>
      <c r="HBE117" s="151"/>
      <c r="HBF117" s="151"/>
      <c r="HBG117" s="151"/>
      <c r="HBH117" s="151"/>
      <c r="HBI117" s="151"/>
      <c r="HBJ117" s="151"/>
      <c r="HBK117" s="151"/>
      <c r="HBL117" s="151"/>
      <c r="HBM117" s="151"/>
      <c r="HBN117" s="151"/>
      <c r="HBO117" s="151"/>
      <c r="HBP117" s="151"/>
      <c r="HBQ117" s="151"/>
      <c r="HBR117" s="151"/>
      <c r="HBS117" s="151"/>
      <c r="HBT117" s="151"/>
      <c r="HBU117" s="151"/>
      <c r="HBV117" s="151"/>
      <c r="HBW117" s="151"/>
      <c r="HBX117" s="151"/>
      <c r="HBY117" s="151"/>
      <c r="HBZ117" s="151"/>
      <c r="HCA117" s="151"/>
      <c r="HCB117" s="151"/>
      <c r="HCC117" s="151"/>
      <c r="HCD117" s="151"/>
      <c r="HCE117" s="151"/>
      <c r="HCF117" s="151"/>
      <c r="HCG117" s="151"/>
      <c r="HCH117" s="151"/>
      <c r="HCI117" s="151"/>
      <c r="HCJ117" s="151"/>
      <c r="HCK117" s="151"/>
      <c r="HCL117" s="151"/>
      <c r="HCM117" s="151"/>
      <c r="HCN117" s="151"/>
      <c r="HCO117" s="151"/>
      <c r="HCP117" s="151"/>
      <c r="HCQ117" s="151"/>
      <c r="HCR117" s="151"/>
      <c r="HCS117" s="151"/>
      <c r="HCT117" s="151"/>
      <c r="HCU117" s="151"/>
      <c r="HCV117" s="151"/>
      <c r="HCW117" s="151"/>
      <c r="HCX117" s="151"/>
      <c r="HCY117" s="151"/>
      <c r="HCZ117" s="151"/>
      <c r="HDA117" s="151"/>
      <c r="HDB117" s="151"/>
      <c r="HDC117" s="151"/>
      <c r="HDD117" s="151"/>
      <c r="HDE117" s="151"/>
      <c r="HDF117" s="151"/>
      <c r="HDG117" s="151"/>
      <c r="HDH117" s="151"/>
      <c r="HDI117" s="151"/>
      <c r="HDJ117" s="151"/>
      <c r="HDK117" s="151"/>
      <c r="HDL117" s="151"/>
      <c r="HDM117" s="151"/>
      <c r="HDN117" s="151"/>
      <c r="HDO117" s="151"/>
      <c r="HDP117" s="151"/>
      <c r="HDQ117" s="151"/>
      <c r="HDR117" s="151"/>
      <c r="HDS117" s="151"/>
      <c r="HDT117" s="151"/>
      <c r="HDU117" s="151"/>
      <c r="HDV117" s="151"/>
      <c r="HDW117" s="151"/>
      <c r="HDX117" s="151"/>
      <c r="HDY117" s="151"/>
      <c r="HDZ117" s="151"/>
      <c r="HEA117" s="151"/>
      <c r="HEB117" s="151"/>
      <c r="HEC117" s="151"/>
      <c r="HED117" s="151"/>
      <c r="HEE117" s="151"/>
      <c r="HEF117" s="151"/>
      <c r="HEG117" s="151"/>
      <c r="HEH117" s="151"/>
      <c r="HEI117" s="151"/>
      <c r="HEJ117" s="151"/>
      <c r="HEK117" s="151"/>
      <c r="HEL117" s="151"/>
      <c r="HEM117" s="151"/>
      <c r="HEN117" s="151"/>
      <c r="HEO117" s="151"/>
      <c r="HEP117" s="151"/>
      <c r="HEQ117" s="151"/>
      <c r="HER117" s="151"/>
      <c r="HES117" s="151"/>
      <c r="HET117" s="151"/>
      <c r="HEU117" s="151"/>
      <c r="HEV117" s="151"/>
      <c r="HEW117" s="151"/>
      <c r="HEX117" s="151"/>
      <c r="HEY117" s="151"/>
      <c r="HEZ117" s="151"/>
      <c r="HFA117" s="151"/>
      <c r="HFB117" s="151"/>
      <c r="HFC117" s="151"/>
      <c r="HFD117" s="151"/>
      <c r="HFE117" s="151"/>
      <c r="HFF117" s="151"/>
      <c r="HFG117" s="151"/>
      <c r="HFH117" s="151"/>
      <c r="HFI117" s="151"/>
      <c r="HFJ117" s="151"/>
      <c r="HFK117" s="151"/>
      <c r="HFL117" s="151"/>
      <c r="HFM117" s="151"/>
      <c r="HFN117" s="151"/>
      <c r="HFO117" s="151"/>
      <c r="HFP117" s="151"/>
      <c r="HFQ117" s="151"/>
      <c r="HFR117" s="151"/>
      <c r="HFS117" s="151"/>
      <c r="HFT117" s="151"/>
      <c r="HFU117" s="151"/>
      <c r="HFV117" s="151"/>
      <c r="HFW117" s="151"/>
      <c r="HFX117" s="151"/>
      <c r="HFY117" s="151"/>
      <c r="HFZ117" s="151"/>
      <c r="HGA117" s="151"/>
      <c r="HGB117" s="151"/>
      <c r="HGC117" s="151"/>
      <c r="HGD117" s="151"/>
      <c r="HGE117" s="151"/>
      <c r="HGF117" s="151"/>
      <c r="HGG117" s="151"/>
      <c r="HGH117" s="151"/>
      <c r="HGI117" s="151"/>
      <c r="HGJ117" s="151"/>
      <c r="HGK117" s="151"/>
      <c r="HGL117" s="151"/>
      <c r="HGM117" s="151"/>
      <c r="HGN117" s="151"/>
      <c r="HGO117" s="151"/>
      <c r="HGP117" s="151"/>
      <c r="HGQ117" s="151"/>
      <c r="HGR117" s="151"/>
      <c r="HGS117" s="151"/>
      <c r="HGT117" s="151"/>
      <c r="HGU117" s="151"/>
      <c r="HGV117" s="151"/>
      <c r="HGW117" s="151"/>
      <c r="HGX117" s="151"/>
      <c r="HGY117" s="151"/>
      <c r="HGZ117" s="151"/>
      <c r="HHA117" s="151"/>
      <c r="HHB117" s="151"/>
      <c r="HHC117" s="151"/>
      <c r="HHD117" s="151"/>
      <c r="HHE117" s="151"/>
      <c r="HHF117" s="151"/>
      <c r="HHG117" s="151"/>
      <c r="HHH117" s="151"/>
      <c r="HHI117" s="151"/>
      <c r="HHJ117" s="151"/>
      <c r="HHK117" s="151"/>
      <c r="HHL117" s="151"/>
      <c r="HHM117" s="151"/>
      <c r="HHN117" s="151"/>
      <c r="HHO117" s="151"/>
      <c r="HHP117" s="151"/>
      <c r="HHQ117" s="151"/>
      <c r="HHR117" s="151"/>
      <c r="HHS117" s="151"/>
      <c r="HHT117" s="151"/>
      <c r="HHU117" s="151"/>
      <c r="HHV117" s="151"/>
      <c r="HHW117" s="151"/>
      <c r="HHX117" s="151"/>
      <c r="HHY117" s="151"/>
      <c r="HHZ117" s="151"/>
      <c r="HIA117" s="151"/>
      <c r="HIB117" s="151"/>
      <c r="HIC117" s="151"/>
      <c r="HID117" s="151"/>
      <c r="HIE117" s="151"/>
      <c r="HIF117" s="151"/>
      <c r="HIG117" s="151"/>
      <c r="HIH117" s="151"/>
      <c r="HII117" s="151"/>
      <c r="HIJ117" s="151"/>
      <c r="HIK117" s="151"/>
      <c r="HIL117" s="151"/>
      <c r="HIM117" s="151"/>
      <c r="HIN117" s="151"/>
      <c r="HIO117" s="151"/>
      <c r="HIP117" s="151"/>
      <c r="HIQ117" s="151"/>
      <c r="HIR117" s="151"/>
      <c r="HIS117" s="151"/>
      <c r="HIT117" s="151"/>
      <c r="HIU117" s="151"/>
      <c r="HIV117" s="151"/>
      <c r="HIW117" s="151"/>
      <c r="HIX117" s="151"/>
      <c r="HIY117" s="151"/>
      <c r="HIZ117" s="151"/>
      <c r="HJA117" s="151"/>
      <c r="HJB117" s="151"/>
      <c r="HJC117" s="151"/>
      <c r="HJD117" s="151"/>
      <c r="HJE117" s="151"/>
      <c r="HJF117" s="151"/>
      <c r="HJG117" s="151"/>
      <c r="HJH117" s="151"/>
      <c r="HJI117" s="151"/>
      <c r="HJJ117" s="151"/>
      <c r="HJK117" s="151"/>
      <c r="HJL117" s="151"/>
      <c r="HJM117" s="151"/>
      <c r="HJN117" s="151"/>
      <c r="HJO117" s="151"/>
      <c r="HJP117" s="151"/>
      <c r="HJQ117" s="151"/>
      <c r="HJR117" s="151"/>
      <c r="HJS117" s="151"/>
      <c r="HJT117" s="151"/>
      <c r="HJU117" s="151"/>
      <c r="HJV117" s="151"/>
      <c r="HJW117" s="151"/>
      <c r="HJX117" s="151"/>
      <c r="HJY117" s="151"/>
      <c r="HJZ117" s="151"/>
      <c r="HKA117" s="151"/>
      <c r="HKB117" s="151"/>
      <c r="HKC117" s="151"/>
      <c r="HKD117" s="151"/>
      <c r="HKE117" s="151"/>
      <c r="HKF117" s="151"/>
      <c r="HKG117" s="151"/>
      <c r="HKH117" s="151"/>
      <c r="HKI117" s="151"/>
      <c r="HKJ117" s="151"/>
      <c r="HKK117" s="151"/>
      <c r="HKL117" s="151"/>
      <c r="HKM117" s="151"/>
      <c r="HKN117" s="151"/>
      <c r="HKO117" s="151"/>
      <c r="HKP117" s="151"/>
      <c r="HKQ117" s="151"/>
      <c r="HKR117" s="151"/>
      <c r="HKS117" s="151"/>
      <c r="HKT117" s="151"/>
      <c r="HKU117" s="151"/>
      <c r="HKV117" s="151"/>
      <c r="HKW117" s="151"/>
      <c r="HKX117" s="151"/>
      <c r="HKY117" s="151"/>
      <c r="HKZ117" s="151"/>
      <c r="HLA117" s="151"/>
      <c r="HLB117" s="151"/>
      <c r="HLC117" s="151"/>
      <c r="HLD117" s="151"/>
      <c r="HLE117" s="151"/>
      <c r="HLF117" s="151"/>
      <c r="HLG117" s="151"/>
      <c r="HLH117" s="151"/>
      <c r="HLI117" s="151"/>
      <c r="HLJ117" s="151"/>
      <c r="HLK117" s="151"/>
      <c r="HLL117" s="151"/>
      <c r="HLM117" s="151"/>
      <c r="HLN117" s="151"/>
      <c r="HLO117" s="151"/>
      <c r="HLP117" s="151"/>
      <c r="HLQ117" s="151"/>
      <c r="HLR117" s="151"/>
      <c r="HLS117" s="151"/>
      <c r="HLT117" s="151"/>
      <c r="HLU117" s="151"/>
      <c r="HLV117" s="151"/>
      <c r="HLW117" s="151"/>
      <c r="HLX117" s="151"/>
      <c r="HLY117" s="151"/>
      <c r="HLZ117" s="151"/>
      <c r="HMA117" s="151"/>
      <c r="HMB117" s="151"/>
      <c r="HMC117" s="151"/>
      <c r="HMD117" s="151"/>
      <c r="HME117" s="151"/>
      <c r="HMF117" s="151"/>
      <c r="HMG117" s="151"/>
      <c r="HMH117" s="151"/>
      <c r="HMI117" s="151"/>
      <c r="HMJ117" s="151"/>
      <c r="HMK117" s="151"/>
      <c r="HML117" s="151"/>
      <c r="HMM117" s="151"/>
      <c r="HMN117" s="151"/>
      <c r="HMO117" s="151"/>
      <c r="HMP117" s="151"/>
      <c r="HMQ117" s="151"/>
      <c r="HMR117" s="151"/>
      <c r="HMS117" s="151"/>
      <c r="HMT117" s="151"/>
      <c r="HMU117" s="151"/>
      <c r="HMV117" s="151"/>
      <c r="HMW117" s="151"/>
      <c r="HMX117" s="151"/>
      <c r="HMY117" s="151"/>
      <c r="HMZ117" s="151"/>
      <c r="HNA117" s="151"/>
      <c r="HNB117" s="151"/>
      <c r="HNC117" s="151"/>
      <c r="HND117" s="151"/>
      <c r="HNE117" s="151"/>
      <c r="HNF117" s="151"/>
      <c r="HNG117" s="151"/>
      <c r="HNH117" s="151"/>
      <c r="HNI117" s="151"/>
      <c r="HNJ117" s="151"/>
      <c r="HNK117" s="151"/>
      <c r="HNL117" s="151"/>
      <c r="HNM117" s="151"/>
      <c r="HNN117" s="151"/>
      <c r="HNO117" s="151"/>
      <c r="HNP117" s="151"/>
      <c r="HNQ117" s="151"/>
      <c r="HNR117" s="151"/>
      <c r="HNS117" s="151"/>
      <c r="HNT117" s="151"/>
      <c r="HNU117" s="151"/>
      <c r="HNV117" s="151"/>
      <c r="HNW117" s="151"/>
      <c r="HNX117" s="151"/>
      <c r="HNY117" s="151"/>
      <c r="HNZ117" s="151"/>
      <c r="HOA117" s="151"/>
      <c r="HOB117" s="151"/>
      <c r="HOC117" s="151"/>
      <c r="HOD117" s="151"/>
      <c r="HOE117" s="151"/>
      <c r="HOF117" s="151"/>
      <c r="HOG117" s="151"/>
      <c r="HOH117" s="151"/>
      <c r="HOI117" s="151"/>
      <c r="HOJ117" s="151"/>
      <c r="HOK117" s="151"/>
      <c r="HOL117" s="151"/>
      <c r="HOM117" s="151"/>
      <c r="HON117" s="151"/>
      <c r="HOO117" s="151"/>
      <c r="HOP117" s="151"/>
      <c r="HOQ117" s="151"/>
      <c r="HOR117" s="151"/>
      <c r="HOS117" s="151"/>
      <c r="HOT117" s="151"/>
      <c r="HOU117" s="151"/>
      <c r="HOV117" s="151"/>
      <c r="HOW117" s="151"/>
      <c r="HOX117" s="151"/>
      <c r="HOY117" s="151"/>
      <c r="HOZ117" s="151"/>
      <c r="HPA117" s="151"/>
      <c r="HPB117" s="151"/>
      <c r="HPC117" s="151"/>
      <c r="HPD117" s="151"/>
      <c r="HPE117" s="151"/>
      <c r="HPF117" s="151"/>
      <c r="HPG117" s="151"/>
      <c r="HPH117" s="151"/>
      <c r="HPI117" s="151"/>
      <c r="HPJ117" s="151"/>
      <c r="HPK117" s="151"/>
      <c r="HPL117" s="151"/>
      <c r="HPM117" s="151"/>
      <c r="HPN117" s="151"/>
      <c r="HPO117" s="151"/>
      <c r="HPP117" s="151"/>
      <c r="HPQ117" s="151"/>
      <c r="HPR117" s="151"/>
      <c r="HPS117" s="151"/>
      <c r="HPT117" s="151"/>
      <c r="HPU117" s="151"/>
      <c r="HPV117" s="151"/>
      <c r="HPW117" s="151"/>
      <c r="HPX117" s="151"/>
      <c r="HPY117" s="151"/>
      <c r="HPZ117" s="151"/>
      <c r="HQA117" s="151"/>
      <c r="HQB117" s="151"/>
      <c r="HQC117" s="151"/>
      <c r="HQD117" s="151"/>
      <c r="HQE117" s="151"/>
      <c r="HQF117" s="151"/>
      <c r="HQG117" s="151"/>
      <c r="HQH117" s="151"/>
      <c r="HQI117" s="151"/>
      <c r="HQJ117" s="151"/>
      <c r="HQK117" s="151"/>
      <c r="HQL117" s="151"/>
      <c r="HQM117" s="151"/>
      <c r="HQN117" s="151"/>
      <c r="HQO117" s="151"/>
      <c r="HQP117" s="151"/>
      <c r="HQQ117" s="151"/>
      <c r="HQR117" s="151"/>
      <c r="HQS117" s="151"/>
      <c r="HQT117" s="151"/>
      <c r="HQU117" s="151"/>
      <c r="HQV117" s="151"/>
      <c r="HQW117" s="151"/>
      <c r="HQX117" s="151"/>
      <c r="HQY117" s="151"/>
      <c r="HQZ117" s="151"/>
      <c r="HRA117" s="151"/>
      <c r="HRB117" s="151"/>
      <c r="HRC117" s="151"/>
      <c r="HRD117" s="151"/>
      <c r="HRE117" s="151"/>
      <c r="HRF117" s="151"/>
      <c r="HRG117" s="151"/>
      <c r="HRH117" s="151"/>
      <c r="HRI117" s="151"/>
      <c r="HRJ117" s="151"/>
      <c r="HRK117" s="151"/>
      <c r="HRL117" s="151"/>
      <c r="HRM117" s="151"/>
      <c r="HRN117" s="151"/>
      <c r="HRO117" s="151"/>
      <c r="HRP117" s="151"/>
      <c r="HRQ117" s="151"/>
      <c r="HRR117" s="151"/>
      <c r="HRS117" s="151"/>
      <c r="HRT117" s="151"/>
      <c r="HRU117" s="151"/>
      <c r="HRV117" s="151"/>
      <c r="HRW117" s="151"/>
      <c r="HRX117" s="151"/>
      <c r="HRY117" s="151"/>
      <c r="HRZ117" s="151"/>
      <c r="HSA117" s="151"/>
      <c r="HSB117" s="151"/>
      <c r="HSC117" s="151"/>
      <c r="HSD117" s="151"/>
      <c r="HSE117" s="151"/>
      <c r="HSF117" s="151"/>
      <c r="HSG117" s="151"/>
      <c r="HSH117" s="151"/>
      <c r="HSI117" s="151"/>
      <c r="HSJ117" s="151"/>
      <c r="HSK117" s="151"/>
      <c r="HSL117" s="151"/>
      <c r="HSM117" s="151"/>
      <c r="HSN117" s="151"/>
      <c r="HSO117" s="151"/>
      <c r="HSP117" s="151"/>
      <c r="HSQ117" s="151"/>
      <c r="HSR117" s="151"/>
      <c r="HSS117" s="151"/>
      <c r="HST117" s="151"/>
      <c r="HSU117" s="151"/>
      <c r="HSV117" s="151"/>
      <c r="HSW117" s="151"/>
      <c r="HSX117" s="151"/>
      <c r="HSY117" s="151"/>
      <c r="HSZ117" s="151"/>
      <c r="HTA117" s="151"/>
      <c r="HTB117" s="151"/>
      <c r="HTC117" s="151"/>
      <c r="HTD117" s="151"/>
      <c r="HTE117" s="151"/>
      <c r="HTF117" s="151"/>
      <c r="HTG117" s="151"/>
      <c r="HTH117" s="151"/>
      <c r="HTI117" s="151"/>
      <c r="HTJ117" s="151"/>
      <c r="HTK117" s="151"/>
      <c r="HTL117" s="151"/>
      <c r="HTM117" s="151"/>
      <c r="HTN117" s="151"/>
      <c r="HTO117" s="151"/>
      <c r="HTP117" s="151"/>
      <c r="HTQ117" s="151"/>
      <c r="HTR117" s="151"/>
      <c r="HTS117" s="151"/>
      <c r="HTT117" s="151"/>
      <c r="HTU117" s="151"/>
      <c r="HTV117" s="151"/>
      <c r="HTW117" s="151"/>
      <c r="HTX117" s="151"/>
      <c r="HTY117" s="151"/>
      <c r="HTZ117" s="151"/>
      <c r="HUA117" s="151"/>
      <c r="HUB117" s="151"/>
      <c r="HUC117" s="151"/>
      <c r="HUD117" s="151"/>
      <c r="HUE117" s="151"/>
      <c r="HUF117" s="151"/>
      <c r="HUG117" s="151"/>
      <c r="HUH117" s="151"/>
      <c r="HUI117" s="151"/>
      <c r="HUJ117" s="151"/>
      <c r="HUK117" s="151"/>
      <c r="HUL117" s="151"/>
      <c r="HUM117" s="151"/>
      <c r="HUN117" s="151"/>
      <c r="HUO117" s="151"/>
      <c r="HUP117" s="151"/>
      <c r="HUQ117" s="151"/>
      <c r="HUR117" s="151"/>
      <c r="HUS117" s="151"/>
      <c r="HUT117" s="151"/>
      <c r="HUU117" s="151"/>
      <c r="HUV117" s="151"/>
      <c r="HUW117" s="151"/>
      <c r="HUX117" s="151"/>
      <c r="HUY117" s="151"/>
      <c r="HUZ117" s="151"/>
      <c r="HVA117" s="151"/>
      <c r="HVB117" s="151"/>
      <c r="HVC117" s="151"/>
      <c r="HVD117" s="151"/>
      <c r="HVE117" s="151"/>
      <c r="HVF117" s="151"/>
      <c r="HVG117" s="151"/>
      <c r="HVH117" s="151"/>
      <c r="HVI117" s="151"/>
      <c r="HVJ117" s="151"/>
      <c r="HVK117" s="151"/>
      <c r="HVL117" s="151"/>
      <c r="HVM117" s="151"/>
      <c r="HVN117" s="151"/>
      <c r="HVO117" s="151"/>
      <c r="HVP117" s="151"/>
      <c r="HVQ117" s="151"/>
      <c r="HVR117" s="151"/>
      <c r="HVS117" s="151"/>
      <c r="HVT117" s="151"/>
      <c r="HVU117" s="151"/>
      <c r="HVV117" s="151"/>
      <c r="HVW117" s="151"/>
      <c r="HVX117" s="151"/>
      <c r="HVY117" s="151"/>
      <c r="HVZ117" s="151"/>
      <c r="HWA117" s="151"/>
      <c r="HWB117" s="151"/>
      <c r="HWC117" s="151"/>
      <c r="HWD117" s="151"/>
      <c r="HWE117" s="151"/>
      <c r="HWF117" s="151"/>
      <c r="HWG117" s="151"/>
      <c r="HWH117" s="151"/>
      <c r="HWI117" s="151"/>
      <c r="HWJ117" s="151"/>
      <c r="HWK117" s="151"/>
      <c r="HWL117" s="151"/>
      <c r="HWM117" s="151"/>
      <c r="HWN117" s="151"/>
      <c r="HWO117" s="151"/>
      <c r="HWP117" s="151"/>
      <c r="HWQ117" s="151"/>
      <c r="HWR117" s="151"/>
      <c r="HWS117" s="151"/>
      <c r="HWT117" s="151"/>
      <c r="HWU117" s="151"/>
      <c r="HWV117" s="151"/>
      <c r="HWW117" s="151"/>
      <c r="HWX117" s="151"/>
      <c r="HWY117" s="151"/>
      <c r="HWZ117" s="151"/>
      <c r="HXA117" s="151"/>
      <c r="HXB117" s="151"/>
      <c r="HXC117" s="151"/>
      <c r="HXD117" s="151"/>
      <c r="HXE117" s="151"/>
      <c r="HXF117" s="151"/>
      <c r="HXG117" s="151"/>
      <c r="HXH117" s="151"/>
      <c r="HXI117" s="151"/>
      <c r="HXJ117" s="151"/>
      <c r="HXK117" s="151"/>
      <c r="HXL117" s="151"/>
      <c r="HXM117" s="151"/>
      <c r="HXN117" s="151"/>
      <c r="HXO117" s="151"/>
      <c r="HXP117" s="151"/>
      <c r="HXQ117" s="151"/>
      <c r="HXR117" s="151"/>
      <c r="HXS117" s="151"/>
      <c r="HXT117" s="151"/>
      <c r="HXU117" s="151"/>
      <c r="HXV117" s="151"/>
      <c r="HXW117" s="151"/>
      <c r="HXX117" s="151"/>
      <c r="HXY117" s="151"/>
      <c r="HXZ117" s="151"/>
      <c r="HYA117" s="151"/>
      <c r="HYB117" s="151"/>
      <c r="HYC117" s="151"/>
      <c r="HYD117" s="151"/>
      <c r="HYE117" s="151"/>
      <c r="HYF117" s="151"/>
      <c r="HYG117" s="151"/>
      <c r="HYH117" s="151"/>
      <c r="HYI117" s="151"/>
      <c r="HYJ117" s="151"/>
      <c r="HYK117" s="151"/>
      <c r="HYL117" s="151"/>
      <c r="HYM117" s="151"/>
      <c r="HYN117" s="151"/>
      <c r="HYO117" s="151"/>
      <c r="HYP117" s="151"/>
      <c r="HYQ117" s="151"/>
      <c r="HYR117" s="151"/>
      <c r="HYS117" s="151"/>
      <c r="HYT117" s="151"/>
      <c r="HYU117" s="151"/>
      <c r="HYV117" s="151"/>
      <c r="HYW117" s="151"/>
      <c r="HYX117" s="151"/>
      <c r="HYY117" s="151"/>
      <c r="HYZ117" s="151"/>
      <c r="HZA117" s="151"/>
      <c r="HZB117" s="151"/>
      <c r="HZC117" s="151"/>
      <c r="HZD117" s="151"/>
      <c r="HZE117" s="151"/>
      <c r="HZF117" s="151"/>
      <c r="HZG117" s="151"/>
      <c r="HZH117" s="151"/>
      <c r="HZI117" s="151"/>
      <c r="HZJ117" s="151"/>
      <c r="HZK117" s="151"/>
      <c r="HZL117" s="151"/>
      <c r="HZM117" s="151"/>
      <c r="HZN117" s="151"/>
      <c r="HZO117" s="151"/>
      <c r="HZP117" s="151"/>
      <c r="HZQ117" s="151"/>
      <c r="HZR117" s="151"/>
      <c r="HZS117" s="151"/>
      <c r="HZT117" s="151"/>
      <c r="HZU117" s="151"/>
      <c r="HZV117" s="151"/>
      <c r="HZW117" s="151"/>
      <c r="HZX117" s="151"/>
      <c r="HZY117" s="151"/>
      <c r="HZZ117" s="151"/>
      <c r="IAA117" s="151"/>
      <c r="IAB117" s="151"/>
      <c r="IAC117" s="151"/>
      <c r="IAD117" s="151"/>
      <c r="IAE117" s="151"/>
      <c r="IAF117" s="151"/>
      <c r="IAG117" s="151"/>
      <c r="IAH117" s="151"/>
      <c r="IAI117" s="151"/>
      <c r="IAJ117" s="151"/>
      <c r="IAK117" s="151"/>
      <c r="IAL117" s="151"/>
      <c r="IAM117" s="151"/>
      <c r="IAN117" s="151"/>
      <c r="IAO117" s="151"/>
      <c r="IAP117" s="151"/>
      <c r="IAQ117" s="151"/>
      <c r="IAR117" s="151"/>
      <c r="IAS117" s="151"/>
      <c r="IAT117" s="151"/>
      <c r="IAU117" s="151"/>
      <c r="IAV117" s="151"/>
      <c r="IAW117" s="151"/>
      <c r="IAX117" s="151"/>
      <c r="IAY117" s="151"/>
      <c r="IAZ117" s="151"/>
      <c r="IBA117" s="151"/>
      <c r="IBB117" s="151"/>
      <c r="IBC117" s="151"/>
      <c r="IBD117" s="151"/>
      <c r="IBE117" s="151"/>
      <c r="IBF117" s="151"/>
      <c r="IBG117" s="151"/>
      <c r="IBH117" s="151"/>
      <c r="IBI117" s="151"/>
      <c r="IBJ117" s="151"/>
      <c r="IBK117" s="151"/>
      <c r="IBL117" s="151"/>
      <c r="IBM117" s="151"/>
      <c r="IBN117" s="151"/>
      <c r="IBO117" s="151"/>
      <c r="IBP117" s="151"/>
      <c r="IBQ117" s="151"/>
      <c r="IBR117" s="151"/>
      <c r="IBS117" s="151"/>
      <c r="IBT117" s="151"/>
      <c r="IBU117" s="151"/>
      <c r="IBV117" s="151"/>
      <c r="IBW117" s="151"/>
      <c r="IBX117" s="151"/>
      <c r="IBY117" s="151"/>
      <c r="IBZ117" s="151"/>
      <c r="ICA117" s="151"/>
      <c r="ICB117" s="151"/>
      <c r="ICC117" s="151"/>
      <c r="ICD117" s="151"/>
      <c r="ICE117" s="151"/>
      <c r="ICF117" s="151"/>
      <c r="ICG117" s="151"/>
      <c r="ICH117" s="151"/>
      <c r="ICI117" s="151"/>
      <c r="ICJ117" s="151"/>
      <c r="ICK117" s="151"/>
      <c r="ICL117" s="151"/>
      <c r="ICM117" s="151"/>
      <c r="ICN117" s="151"/>
      <c r="ICO117" s="151"/>
      <c r="ICP117" s="151"/>
      <c r="ICQ117" s="151"/>
      <c r="ICR117" s="151"/>
      <c r="ICS117" s="151"/>
      <c r="ICT117" s="151"/>
      <c r="ICU117" s="151"/>
      <c r="ICV117" s="151"/>
      <c r="ICW117" s="151"/>
      <c r="ICX117" s="151"/>
      <c r="ICY117" s="151"/>
      <c r="ICZ117" s="151"/>
      <c r="IDA117" s="151"/>
      <c r="IDB117" s="151"/>
      <c r="IDC117" s="151"/>
      <c r="IDD117" s="151"/>
      <c r="IDE117" s="151"/>
      <c r="IDF117" s="151"/>
      <c r="IDG117" s="151"/>
      <c r="IDH117" s="151"/>
      <c r="IDI117" s="151"/>
      <c r="IDJ117" s="151"/>
      <c r="IDK117" s="151"/>
      <c r="IDL117" s="151"/>
      <c r="IDM117" s="151"/>
      <c r="IDN117" s="151"/>
      <c r="IDO117" s="151"/>
      <c r="IDP117" s="151"/>
      <c r="IDQ117" s="151"/>
      <c r="IDR117" s="151"/>
      <c r="IDS117" s="151"/>
      <c r="IDT117" s="151"/>
      <c r="IDU117" s="151"/>
      <c r="IDV117" s="151"/>
      <c r="IDW117" s="151"/>
      <c r="IDX117" s="151"/>
      <c r="IDY117" s="151"/>
      <c r="IDZ117" s="151"/>
      <c r="IEA117" s="151"/>
      <c r="IEB117" s="151"/>
      <c r="IEC117" s="151"/>
      <c r="IED117" s="151"/>
      <c r="IEE117" s="151"/>
      <c r="IEF117" s="151"/>
      <c r="IEG117" s="151"/>
      <c r="IEH117" s="151"/>
      <c r="IEI117" s="151"/>
      <c r="IEJ117" s="151"/>
      <c r="IEK117" s="151"/>
      <c r="IEL117" s="151"/>
      <c r="IEM117" s="151"/>
      <c r="IEN117" s="151"/>
      <c r="IEO117" s="151"/>
      <c r="IEP117" s="151"/>
      <c r="IEQ117" s="151"/>
      <c r="IER117" s="151"/>
      <c r="IES117" s="151"/>
      <c r="IET117" s="151"/>
      <c r="IEU117" s="151"/>
      <c r="IEV117" s="151"/>
      <c r="IEW117" s="151"/>
      <c r="IEX117" s="151"/>
      <c r="IEY117" s="151"/>
      <c r="IEZ117" s="151"/>
      <c r="IFA117" s="151"/>
      <c r="IFB117" s="151"/>
      <c r="IFC117" s="151"/>
      <c r="IFD117" s="151"/>
      <c r="IFE117" s="151"/>
      <c r="IFF117" s="151"/>
      <c r="IFG117" s="151"/>
      <c r="IFH117" s="151"/>
      <c r="IFI117" s="151"/>
      <c r="IFJ117" s="151"/>
      <c r="IFK117" s="151"/>
      <c r="IFL117" s="151"/>
      <c r="IFM117" s="151"/>
      <c r="IFN117" s="151"/>
      <c r="IFO117" s="151"/>
      <c r="IFP117" s="151"/>
      <c r="IFQ117" s="151"/>
      <c r="IFR117" s="151"/>
      <c r="IFS117" s="151"/>
      <c r="IFT117" s="151"/>
      <c r="IFU117" s="151"/>
      <c r="IFV117" s="151"/>
      <c r="IFW117" s="151"/>
      <c r="IFX117" s="151"/>
      <c r="IFY117" s="151"/>
      <c r="IFZ117" s="151"/>
      <c r="IGA117" s="151"/>
      <c r="IGB117" s="151"/>
      <c r="IGC117" s="151"/>
      <c r="IGD117" s="151"/>
      <c r="IGE117" s="151"/>
      <c r="IGF117" s="151"/>
      <c r="IGG117" s="151"/>
      <c r="IGH117" s="151"/>
      <c r="IGI117" s="151"/>
      <c r="IGJ117" s="151"/>
      <c r="IGK117" s="151"/>
      <c r="IGL117" s="151"/>
      <c r="IGM117" s="151"/>
      <c r="IGN117" s="151"/>
      <c r="IGO117" s="151"/>
      <c r="IGP117" s="151"/>
      <c r="IGQ117" s="151"/>
      <c r="IGR117" s="151"/>
      <c r="IGS117" s="151"/>
      <c r="IGT117" s="151"/>
      <c r="IGU117" s="151"/>
      <c r="IGV117" s="151"/>
      <c r="IGW117" s="151"/>
      <c r="IGX117" s="151"/>
      <c r="IGY117" s="151"/>
      <c r="IGZ117" s="151"/>
      <c r="IHA117" s="151"/>
      <c r="IHB117" s="151"/>
      <c r="IHC117" s="151"/>
      <c r="IHD117" s="151"/>
      <c r="IHE117" s="151"/>
      <c r="IHF117" s="151"/>
      <c r="IHG117" s="151"/>
      <c r="IHH117" s="151"/>
      <c r="IHI117" s="151"/>
      <c r="IHJ117" s="151"/>
      <c r="IHK117" s="151"/>
      <c r="IHL117" s="151"/>
      <c r="IHM117" s="151"/>
      <c r="IHN117" s="151"/>
      <c r="IHO117" s="151"/>
      <c r="IHP117" s="151"/>
      <c r="IHQ117" s="151"/>
      <c r="IHR117" s="151"/>
      <c r="IHS117" s="151"/>
      <c r="IHT117" s="151"/>
      <c r="IHU117" s="151"/>
      <c r="IHV117" s="151"/>
      <c r="IHW117" s="151"/>
      <c r="IHX117" s="151"/>
      <c r="IHY117" s="151"/>
      <c r="IHZ117" s="151"/>
      <c r="IIA117" s="151"/>
      <c r="IIB117" s="151"/>
      <c r="IIC117" s="151"/>
      <c r="IID117" s="151"/>
      <c r="IIE117" s="151"/>
      <c r="IIF117" s="151"/>
      <c r="IIG117" s="151"/>
      <c r="IIH117" s="151"/>
      <c r="III117" s="151"/>
      <c r="IIJ117" s="151"/>
      <c r="IIK117" s="151"/>
      <c r="IIL117" s="151"/>
      <c r="IIM117" s="151"/>
      <c r="IIN117" s="151"/>
      <c r="IIO117" s="151"/>
      <c r="IIP117" s="151"/>
      <c r="IIQ117" s="151"/>
      <c r="IIR117" s="151"/>
      <c r="IIS117" s="151"/>
      <c r="IIT117" s="151"/>
      <c r="IIU117" s="151"/>
      <c r="IIV117" s="151"/>
      <c r="IIW117" s="151"/>
      <c r="IIX117" s="151"/>
      <c r="IIY117" s="151"/>
      <c r="IIZ117" s="151"/>
      <c r="IJA117" s="151"/>
      <c r="IJB117" s="151"/>
      <c r="IJC117" s="151"/>
      <c r="IJD117" s="151"/>
      <c r="IJE117" s="151"/>
      <c r="IJF117" s="151"/>
      <c r="IJG117" s="151"/>
      <c r="IJH117" s="151"/>
      <c r="IJI117" s="151"/>
      <c r="IJJ117" s="151"/>
      <c r="IJK117" s="151"/>
      <c r="IJL117" s="151"/>
      <c r="IJM117" s="151"/>
      <c r="IJN117" s="151"/>
      <c r="IJO117" s="151"/>
      <c r="IJP117" s="151"/>
      <c r="IJQ117" s="151"/>
      <c r="IJR117" s="151"/>
      <c r="IJS117" s="151"/>
      <c r="IJT117" s="151"/>
      <c r="IJU117" s="151"/>
      <c r="IJV117" s="151"/>
      <c r="IJW117" s="151"/>
      <c r="IJX117" s="151"/>
      <c r="IJY117" s="151"/>
      <c r="IJZ117" s="151"/>
      <c r="IKA117" s="151"/>
      <c r="IKB117" s="151"/>
      <c r="IKC117" s="151"/>
      <c r="IKD117" s="151"/>
      <c r="IKE117" s="151"/>
      <c r="IKF117" s="151"/>
      <c r="IKG117" s="151"/>
      <c r="IKH117" s="151"/>
      <c r="IKI117" s="151"/>
      <c r="IKJ117" s="151"/>
      <c r="IKK117" s="151"/>
      <c r="IKL117" s="151"/>
      <c r="IKM117" s="151"/>
      <c r="IKN117" s="151"/>
      <c r="IKO117" s="151"/>
      <c r="IKP117" s="151"/>
      <c r="IKQ117" s="151"/>
      <c r="IKR117" s="151"/>
      <c r="IKS117" s="151"/>
      <c r="IKT117" s="151"/>
      <c r="IKU117" s="151"/>
      <c r="IKV117" s="151"/>
      <c r="IKW117" s="151"/>
      <c r="IKX117" s="151"/>
      <c r="IKY117" s="151"/>
      <c r="IKZ117" s="151"/>
      <c r="ILA117" s="151"/>
      <c r="ILB117" s="151"/>
      <c r="ILC117" s="151"/>
      <c r="ILD117" s="151"/>
      <c r="ILE117" s="151"/>
      <c r="ILF117" s="151"/>
      <c r="ILG117" s="151"/>
      <c r="ILH117" s="151"/>
      <c r="ILI117" s="151"/>
      <c r="ILJ117" s="151"/>
      <c r="ILK117" s="151"/>
      <c r="ILL117" s="151"/>
      <c r="ILM117" s="151"/>
      <c r="ILN117" s="151"/>
      <c r="ILO117" s="151"/>
      <c r="ILP117" s="151"/>
      <c r="ILQ117" s="151"/>
      <c r="ILR117" s="151"/>
      <c r="ILS117" s="151"/>
      <c r="ILT117" s="151"/>
      <c r="ILU117" s="151"/>
      <c r="ILV117" s="151"/>
      <c r="ILW117" s="151"/>
      <c r="ILX117" s="151"/>
      <c r="ILY117" s="151"/>
      <c r="ILZ117" s="151"/>
      <c r="IMA117" s="151"/>
      <c r="IMB117" s="151"/>
      <c r="IMC117" s="151"/>
      <c r="IMD117" s="151"/>
      <c r="IME117" s="151"/>
      <c r="IMF117" s="151"/>
      <c r="IMG117" s="151"/>
      <c r="IMH117" s="151"/>
      <c r="IMI117" s="151"/>
      <c r="IMJ117" s="151"/>
      <c r="IMK117" s="151"/>
      <c r="IML117" s="151"/>
      <c r="IMM117" s="151"/>
      <c r="IMN117" s="151"/>
      <c r="IMO117" s="151"/>
      <c r="IMP117" s="151"/>
      <c r="IMQ117" s="151"/>
      <c r="IMR117" s="151"/>
      <c r="IMS117" s="151"/>
      <c r="IMT117" s="151"/>
      <c r="IMU117" s="151"/>
      <c r="IMV117" s="151"/>
      <c r="IMW117" s="151"/>
      <c r="IMX117" s="151"/>
      <c r="IMY117" s="151"/>
      <c r="IMZ117" s="151"/>
      <c r="INA117" s="151"/>
      <c r="INB117" s="151"/>
      <c r="INC117" s="151"/>
      <c r="IND117" s="151"/>
      <c r="INE117" s="151"/>
      <c r="INF117" s="151"/>
      <c r="ING117" s="151"/>
      <c r="INH117" s="151"/>
      <c r="INI117" s="151"/>
      <c r="INJ117" s="151"/>
      <c r="INK117" s="151"/>
      <c r="INL117" s="151"/>
      <c r="INM117" s="151"/>
      <c r="INN117" s="151"/>
      <c r="INO117" s="151"/>
      <c r="INP117" s="151"/>
      <c r="INQ117" s="151"/>
      <c r="INR117" s="151"/>
      <c r="INS117" s="151"/>
      <c r="INT117" s="151"/>
      <c r="INU117" s="151"/>
      <c r="INV117" s="151"/>
      <c r="INW117" s="151"/>
      <c r="INX117" s="151"/>
      <c r="INY117" s="151"/>
      <c r="INZ117" s="151"/>
      <c r="IOA117" s="151"/>
      <c r="IOB117" s="151"/>
      <c r="IOC117" s="151"/>
      <c r="IOD117" s="151"/>
      <c r="IOE117" s="151"/>
      <c r="IOF117" s="151"/>
      <c r="IOG117" s="151"/>
      <c r="IOH117" s="151"/>
      <c r="IOI117" s="151"/>
      <c r="IOJ117" s="151"/>
      <c r="IOK117" s="151"/>
      <c r="IOL117" s="151"/>
      <c r="IOM117" s="151"/>
      <c r="ION117" s="151"/>
      <c r="IOO117" s="151"/>
      <c r="IOP117" s="151"/>
      <c r="IOQ117" s="151"/>
      <c r="IOR117" s="151"/>
      <c r="IOS117" s="151"/>
      <c r="IOT117" s="151"/>
      <c r="IOU117" s="151"/>
      <c r="IOV117" s="151"/>
      <c r="IOW117" s="151"/>
      <c r="IOX117" s="151"/>
      <c r="IOY117" s="151"/>
      <c r="IOZ117" s="151"/>
      <c r="IPA117" s="151"/>
      <c r="IPB117" s="151"/>
      <c r="IPC117" s="151"/>
      <c r="IPD117" s="151"/>
      <c r="IPE117" s="151"/>
      <c r="IPF117" s="151"/>
      <c r="IPG117" s="151"/>
      <c r="IPH117" s="151"/>
      <c r="IPI117" s="151"/>
      <c r="IPJ117" s="151"/>
      <c r="IPK117" s="151"/>
      <c r="IPL117" s="151"/>
      <c r="IPM117" s="151"/>
      <c r="IPN117" s="151"/>
      <c r="IPO117" s="151"/>
      <c r="IPP117" s="151"/>
      <c r="IPQ117" s="151"/>
      <c r="IPR117" s="151"/>
      <c r="IPS117" s="151"/>
      <c r="IPT117" s="151"/>
      <c r="IPU117" s="151"/>
      <c r="IPV117" s="151"/>
      <c r="IPW117" s="151"/>
      <c r="IPX117" s="151"/>
      <c r="IPY117" s="151"/>
      <c r="IPZ117" s="151"/>
      <c r="IQA117" s="151"/>
      <c r="IQB117" s="151"/>
      <c r="IQC117" s="151"/>
      <c r="IQD117" s="151"/>
      <c r="IQE117" s="151"/>
      <c r="IQF117" s="151"/>
      <c r="IQG117" s="151"/>
      <c r="IQH117" s="151"/>
      <c r="IQI117" s="151"/>
      <c r="IQJ117" s="151"/>
      <c r="IQK117" s="151"/>
      <c r="IQL117" s="151"/>
      <c r="IQM117" s="151"/>
      <c r="IQN117" s="151"/>
      <c r="IQO117" s="151"/>
      <c r="IQP117" s="151"/>
      <c r="IQQ117" s="151"/>
      <c r="IQR117" s="151"/>
      <c r="IQS117" s="151"/>
      <c r="IQT117" s="151"/>
      <c r="IQU117" s="151"/>
      <c r="IQV117" s="151"/>
      <c r="IQW117" s="151"/>
      <c r="IQX117" s="151"/>
      <c r="IQY117" s="151"/>
      <c r="IQZ117" s="151"/>
      <c r="IRA117" s="151"/>
      <c r="IRB117" s="151"/>
      <c r="IRC117" s="151"/>
      <c r="IRD117" s="151"/>
      <c r="IRE117" s="151"/>
      <c r="IRF117" s="151"/>
      <c r="IRG117" s="151"/>
      <c r="IRH117" s="151"/>
      <c r="IRI117" s="151"/>
      <c r="IRJ117" s="151"/>
      <c r="IRK117" s="151"/>
      <c r="IRL117" s="151"/>
      <c r="IRM117" s="151"/>
      <c r="IRN117" s="151"/>
      <c r="IRO117" s="151"/>
      <c r="IRP117" s="151"/>
      <c r="IRQ117" s="151"/>
      <c r="IRR117" s="151"/>
      <c r="IRS117" s="151"/>
      <c r="IRT117" s="151"/>
      <c r="IRU117" s="151"/>
      <c r="IRV117" s="151"/>
      <c r="IRW117" s="151"/>
      <c r="IRX117" s="151"/>
      <c r="IRY117" s="151"/>
      <c r="IRZ117" s="151"/>
      <c r="ISA117" s="151"/>
      <c r="ISB117" s="151"/>
      <c r="ISC117" s="151"/>
      <c r="ISD117" s="151"/>
      <c r="ISE117" s="151"/>
      <c r="ISF117" s="151"/>
      <c r="ISG117" s="151"/>
      <c r="ISH117" s="151"/>
      <c r="ISI117" s="151"/>
      <c r="ISJ117" s="151"/>
      <c r="ISK117" s="151"/>
      <c r="ISL117" s="151"/>
      <c r="ISM117" s="151"/>
      <c r="ISN117" s="151"/>
      <c r="ISO117" s="151"/>
      <c r="ISP117" s="151"/>
      <c r="ISQ117" s="151"/>
      <c r="ISR117" s="151"/>
      <c r="ISS117" s="151"/>
      <c r="IST117" s="151"/>
      <c r="ISU117" s="151"/>
      <c r="ISV117" s="151"/>
      <c r="ISW117" s="151"/>
      <c r="ISX117" s="151"/>
      <c r="ISY117" s="151"/>
      <c r="ISZ117" s="151"/>
      <c r="ITA117" s="151"/>
      <c r="ITB117" s="151"/>
      <c r="ITC117" s="151"/>
      <c r="ITD117" s="151"/>
      <c r="ITE117" s="151"/>
      <c r="ITF117" s="151"/>
      <c r="ITG117" s="151"/>
      <c r="ITH117" s="151"/>
      <c r="ITI117" s="151"/>
      <c r="ITJ117" s="151"/>
      <c r="ITK117" s="151"/>
      <c r="ITL117" s="151"/>
      <c r="ITM117" s="151"/>
      <c r="ITN117" s="151"/>
      <c r="ITO117" s="151"/>
      <c r="ITP117" s="151"/>
      <c r="ITQ117" s="151"/>
      <c r="ITR117" s="151"/>
      <c r="ITS117" s="151"/>
      <c r="ITT117" s="151"/>
      <c r="ITU117" s="151"/>
      <c r="ITV117" s="151"/>
      <c r="ITW117" s="151"/>
      <c r="ITX117" s="151"/>
      <c r="ITY117" s="151"/>
      <c r="ITZ117" s="151"/>
      <c r="IUA117" s="151"/>
      <c r="IUB117" s="151"/>
      <c r="IUC117" s="151"/>
      <c r="IUD117" s="151"/>
      <c r="IUE117" s="151"/>
      <c r="IUF117" s="151"/>
      <c r="IUG117" s="151"/>
      <c r="IUH117" s="151"/>
      <c r="IUI117" s="151"/>
      <c r="IUJ117" s="151"/>
      <c r="IUK117" s="151"/>
      <c r="IUL117" s="151"/>
      <c r="IUM117" s="151"/>
      <c r="IUN117" s="151"/>
      <c r="IUO117" s="151"/>
      <c r="IUP117" s="151"/>
      <c r="IUQ117" s="151"/>
      <c r="IUR117" s="151"/>
      <c r="IUS117" s="151"/>
      <c r="IUT117" s="151"/>
      <c r="IUU117" s="151"/>
      <c r="IUV117" s="151"/>
      <c r="IUW117" s="151"/>
      <c r="IUX117" s="151"/>
      <c r="IUY117" s="151"/>
      <c r="IUZ117" s="151"/>
      <c r="IVA117" s="151"/>
      <c r="IVB117" s="151"/>
      <c r="IVC117" s="151"/>
      <c r="IVD117" s="151"/>
      <c r="IVE117" s="151"/>
      <c r="IVF117" s="151"/>
      <c r="IVG117" s="151"/>
      <c r="IVH117" s="151"/>
      <c r="IVI117" s="151"/>
      <c r="IVJ117" s="151"/>
      <c r="IVK117" s="151"/>
      <c r="IVL117" s="151"/>
      <c r="IVM117" s="151"/>
      <c r="IVN117" s="151"/>
      <c r="IVO117" s="151"/>
      <c r="IVP117" s="151"/>
      <c r="IVQ117" s="151"/>
      <c r="IVR117" s="151"/>
      <c r="IVS117" s="151"/>
      <c r="IVT117" s="151"/>
      <c r="IVU117" s="151"/>
      <c r="IVV117" s="151"/>
      <c r="IVW117" s="151"/>
      <c r="IVX117" s="151"/>
      <c r="IVY117" s="151"/>
      <c r="IVZ117" s="151"/>
      <c r="IWA117" s="151"/>
      <c r="IWB117" s="151"/>
      <c r="IWC117" s="151"/>
      <c r="IWD117" s="151"/>
      <c r="IWE117" s="151"/>
      <c r="IWF117" s="151"/>
      <c r="IWG117" s="151"/>
      <c r="IWH117" s="151"/>
      <c r="IWI117" s="151"/>
      <c r="IWJ117" s="151"/>
      <c r="IWK117" s="151"/>
      <c r="IWL117" s="151"/>
      <c r="IWM117" s="151"/>
      <c r="IWN117" s="151"/>
      <c r="IWO117" s="151"/>
      <c r="IWP117" s="151"/>
      <c r="IWQ117" s="151"/>
      <c r="IWR117" s="151"/>
      <c r="IWS117" s="151"/>
      <c r="IWT117" s="151"/>
      <c r="IWU117" s="151"/>
      <c r="IWV117" s="151"/>
      <c r="IWW117" s="151"/>
      <c r="IWX117" s="151"/>
      <c r="IWY117" s="151"/>
      <c r="IWZ117" s="151"/>
      <c r="IXA117" s="151"/>
      <c r="IXB117" s="151"/>
      <c r="IXC117" s="151"/>
      <c r="IXD117" s="151"/>
      <c r="IXE117" s="151"/>
      <c r="IXF117" s="151"/>
      <c r="IXG117" s="151"/>
      <c r="IXH117" s="151"/>
      <c r="IXI117" s="151"/>
      <c r="IXJ117" s="151"/>
      <c r="IXK117" s="151"/>
      <c r="IXL117" s="151"/>
      <c r="IXM117" s="151"/>
      <c r="IXN117" s="151"/>
      <c r="IXO117" s="151"/>
      <c r="IXP117" s="151"/>
      <c r="IXQ117" s="151"/>
      <c r="IXR117" s="151"/>
      <c r="IXS117" s="151"/>
      <c r="IXT117" s="151"/>
      <c r="IXU117" s="151"/>
      <c r="IXV117" s="151"/>
      <c r="IXW117" s="151"/>
      <c r="IXX117" s="151"/>
      <c r="IXY117" s="151"/>
      <c r="IXZ117" s="151"/>
      <c r="IYA117" s="151"/>
      <c r="IYB117" s="151"/>
      <c r="IYC117" s="151"/>
      <c r="IYD117" s="151"/>
      <c r="IYE117" s="151"/>
      <c r="IYF117" s="151"/>
      <c r="IYG117" s="151"/>
      <c r="IYH117" s="151"/>
      <c r="IYI117" s="151"/>
      <c r="IYJ117" s="151"/>
      <c r="IYK117" s="151"/>
      <c r="IYL117" s="151"/>
      <c r="IYM117" s="151"/>
      <c r="IYN117" s="151"/>
      <c r="IYO117" s="151"/>
      <c r="IYP117" s="151"/>
      <c r="IYQ117" s="151"/>
      <c r="IYR117" s="151"/>
      <c r="IYS117" s="151"/>
      <c r="IYT117" s="151"/>
      <c r="IYU117" s="151"/>
      <c r="IYV117" s="151"/>
      <c r="IYW117" s="151"/>
      <c r="IYX117" s="151"/>
      <c r="IYY117" s="151"/>
      <c r="IYZ117" s="151"/>
      <c r="IZA117" s="151"/>
      <c r="IZB117" s="151"/>
      <c r="IZC117" s="151"/>
      <c r="IZD117" s="151"/>
      <c r="IZE117" s="151"/>
      <c r="IZF117" s="151"/>
      <c r="IZG117" s="151"/>
      <c r="IZH117" s="151"/>
      <c r="IZI117" s="151"/>
      <c r="IZJ117" s="151"/>
      <c r="IZK117" s="151"/>
      <c r="IZL117" s="151"/>
      <c r="IZM117" s="151"/>
      <c r="IZN117" s="151"/>
      <c r="IZO117" s="151"/>
      <c r="IZP117" s="151"/>
      <c r="IZQ117" s="151"/>
      <c r="IZR117" s="151"/>
      <c r="IZS117" s="151"/>
      <c r="IZT117" s="151"/>
      <c r="IZU117" s="151"/>
      <c r="IZV117" s="151"/>
      <c r="IZW117" s="151"/>
      <c r="IZX117" s="151"/>
      <c r="IZY117" s="151"/>
      <c r="IZZ117" s="151"/>
      <c r="JAA117" s="151"/>
      <c r="JAB117" s="151"/>
      <c r="JAC117" s="151"/>
      <c r="JAD117" s="151"/>
      <c r="JAE117" s="151"/>
      <c r="JAF117" s="151"/>
      <c r="JAG117" s="151"/>
      <c r="JAH117" s="151"/>
      <c r="JAI117" s="151"/>
      <c r="JAJ117" s="151"/>
      <c r="JAK117" s="151"/>
      <c r="JAL117" s="151"/>
      <c r="JAM117" s="151"/>
      <c r="JAN117" s="151"/>
      <c r="JAO117" s="151"/>
      <c r="JAP117" s="151"/>
      <c r="JAQ117" s="151"/>
      <c r="JAR117" s="151"/>
      <c r="JAS117" s="151"/>
      <c r="JAT117" s="151"/>
      <c r="JAU117" s="151"/>
      <c r="JAV117" s="151"/>
      <c r="JAW117" s="151"/>
      <c r="JAX117" s="151"/>
      <c r="JAY117" s="151"/>
      <c r="JAZ117" s="151"/>
      <c r="JBA117" s="151"/>
      <c r="JBB117" s="151"/>
      <c r="JBC117" s="151"/>
      <c r="JBD117" s="151"/>
      <c r="JBE117" s="151"/>
      <c r="JBF117" s="151"/>
      <c r="JBG117" s="151"/>
      <c r="JBH117" s="151"/>
      <c r="JBI117" s="151"/>
      <c r="JBJ117" s="151"/>
      <c r="JBK117" s="151"/>
      <c r="JBL117" s="151"/>
      <c r="JBM117" s="151"/>
      <c r="JBN117" s="151"/>
      <c r="JBO117" s="151"/>
      <c r="JBP117" s="151"/>
      <c r="JBQ117" s="151"/>
      <c r="JBR117" s="151"/>
      <c r="JBS117" s="151"/>
      <c r="JBT117" s="151"/>
      <c r="JBU117" s="151"/>
      <c r="JBV117" s="151"/>
      <c r="JBW117" s="151"/>
      <c r="JBX117" s="151"/>
      <c r="JBY117" s="151"/>
      <c r="JBZ117" s="151"/>
      <c r="JCA117" s="151"/>
      <c r="JCB117" s="151"/>
      <c r="JCC117" s="151"/>
      <c r="JCD117" s="151"/>
      <c r="JCE117" s="151"/>
      <c r="JCF117" s="151"/>
      <c r="JCG117" s="151"/>
      <c r="JCH117" s="151"/>
      <c r="JCI117" s="151"/>
      <c r="JCJ117" s="151"/>
      <c r="JCK117" s="151"/>
      <c r="JCL117" s="151"/>
      <c r="JCM117" s="151"/>
      <c r="JCN117" s="151"/>
      <c r="JCO117" s="151"/>
      <c r="JCP117" s="151"/>
      <c r="JCQ117" s="151"/>
      <c r="JCR117" s="151"/>
      <c r="JCS117" s="151"/>
      <c r="JCT117" s="151"/>
      <c r="JCU117" s="151"/>
      <c r="JCV117" s="151"/>
      <c r="JCW117" s="151"/>
      <c r="JCX117" s="151"/>
      <c r="JCY117" s="151"/>
      <c r="JCZ117" s="151"/>
      <c r="JDA117" s="151"/>
      <c r="JDB117" s="151"/>
      <c r="JDC117" s="151"/>
      <c r="JDD117" s="151"/>
      <c r="JDE117" s="151"/>
      <c r="JDF117" s="151"/>
      <c r="JDG117" s="151"/>
      <c r="JDH117" s="151"/>
      <c r="JDI117" s="151"/>
      <c r="JDJ117" s="151"/>
      <c r="JDK117" s="151"/>
      <c r="JDL117" s="151"/>
      <c r="JDM117" s="151"/>
      <c r="JDN117" s="151"/>
      <c r="JDO117" s="151"/>
      <c r="JDP117" s="151"/>
      <c r="JDQ117" s="151"/>
      <c r="JDR117" s="151"/>
      <c r="JDS117" s="151"/>
      <c r="JDT117" s="151"/>
      <c r="JDU117" s="151"/>
      <c r="JDV117" s="151"/>
      <c r="JDW117" s="151"/>
      <c r="JDX117" s="151"/>
      <c r="JDY117" s="151"/>
      <c r="JDZ117" s="151"/>
      <c r="JEA117" s="151"/>
      <c r="JEB117" s="151"/>
      <c r="JEC117" s="151"/>
      <c r="JED117" s="151"/>
      <c r="JEE117" s="151"/>
      <c r="JEF117" s="151"/>
      <c r="JEG117" s="151"/>
      <c r="JEH117" s="151"/>
      <c r="JEI117" s="151"/>
      <c r="JEJ117" s="151"/>
      <c r="JEK117" s="151"/>
      <c r="JEL117" s="151"/>
      <c r="JEM117" s="151"/>
      <c r="JEN117" s="151"/>
      <c r="JEO117" s="151"/>
      <c r="JEP117" s="151"/>
      <c r="JEQ117" s="151"/>
      <c r="JER117" s="151"/>
      <c r="JES117" s="151"/>
      <c r="JET117" s="151"/>
      <c r="JEU117" s="151"/>
      <c r="JEV117" s="151"/>
      <c r="JEW117" s="151"/>
      <c r="JEX117" s="151"/>
      <c r="JEY117" s="151"/>
      <c r="JEZ117" s="151"/>
      <c r="JFA117" s="151"/>
      <c r="JFB117" s="151"/>
      <c r="JFC117" s="151"/>
      <c r="JFD117" s="151"/>
      <c r="JFE117" s="151"/>
      <c r="JFF117" s="151"/>
      <c r="JFG117" s="151"/>
      <c r="JFH117" s="151"/>
      <c r="JFI117" s="151"/>
      <c r="JFJ117" s="151"/>
      <c r="JFK117" s="151"/>
      <c r="JFL117" s="151"/>
      <c r="JFM117" s="151"/>
      <c r="JFN117" s="151"/>
      <c r="JFO117" s="151"/>
      <c r="JFP117" s="151"/>
      <c r="JFQ117" s="151"/>
      <c r="JFR117" s="151"/>
      <c r="JFS117" s="151"/>
      <c r="JFT117" s="151"/>
      <c r="JFU117" s="151"/>
      <c r="JFV117" s="151"/>
      <c r="JFW117" s="151"/>
      <c r="JFX117" s="151"/>
      <c r="JFY117" s="151"/>
      <c r="JFZ117" s="151"/>
      <c r="JGA117" s="151"/>
      <c r="JGB117" s="151"/>
      <c r="JGC117" s="151"/>
      <c r="JGD117" s="151"/>
      <c r="JGE117" s="151"/>
      <c r="JGF117" s="151"/>
      <c r="JGG117" s="151"/>
      <c r="JGH117" s="151"/>
      <c r="JGI117" s="151"/>
      <c r="JGJ117" s="151"/>
      <c r="JGK117" s="151"/>
      <c r="JGL117" s="151"/>
      <c r="JGM117" s="151"/>
      <c r="JGN117" s="151"/>
      <c r="JGO117" s="151"/>
      <c r="JGP117" s="151"/>
      <c r="JGQ117" s="151"/>
      <c r="JGR117" s="151"/>
      <c r="JGS117" s="151"/>
      <c r="JGT117" s="151"/>
      <c r="JGU117" s="151"/>
      <c r="JGV117" s="151"/>
      <c r="JGW117" s="151"/>
      <c r="JGX117" s="151"/>
      <c r="JGY117" s="151"/>
      <c r="JGZ117" s="151"/>
      <c r="JHA117" s="151"/>
      <c r="JHB117" s="151"/>
      <c r="JHC117" s="151"/>
      <c r="JHD117" s="151"/>
      <c r="JHE117" s="151"/>
      <c r="JHF117" s="151"/>
      <c r="JHG117" s="151"/>
      <c r="JHH117" s="151"/>
      <c r="JHI117" s="151"/>
      <c r="JHJ117" s="151"/>
      <c r="JHK117" s="151"/>
      <c r="JHL117" s="151"/>
      <c r="JHM117" s="151"/>
      <c r="JHN117" s="151"/>
      <c r="JHO117" s="151"/>
      <c r="JHP117" s="151"/>
      <c r="JHQ117" s="151"/>
      <c r="JHR117" s="151"/>
      <c r="JHS117" s="151"/>
      <c r="JHT117" s="151"/>
      <c r="JHU117" s="151"/>
      <c r="JHV117" s="151"/>
      <c r="JHW117" s="151"/>
      <c r="JHX117" s="151"/>
      <c r="JHY117" s="151"/>
      <c r="JHZ117" s="151"/>
      <c r="JIA117" s="151"/>
      <c r="JIB117" s="151"/>
      <c r="JIC117" s="151"/>
      <c r="JID117" s="151"/>
      <c r="JIE117" s="151"/>
      <c r="JIF117" s="151"/>
      <c r="JIG117" s="151"/>
      <c r="JIH117" s="151"/>
      <c r="JII117" s="151"/>
      <c r="JIJ117" s="151"/>
      <c r="JIK117" s="151"/>
      <c r="JIL117" s="151"/>
      <c r="JIM117" s="151"/>
      <c r="JIN117" s="151"/>
      <c r="JIO117" s="151"/>
      <c r="JIP117" s="151"/>
      <c r="JIQ117" s="151"/>
      <c r="JIR117" s="151"/>
      <c r="JIS117" s="151"/>
      <c r="JIT117" s="151"/>
      <c r="JIU117" s="151"/>
      <c r="JIV117" s="151"/>
      <c r="JIW117" s="151"/>
      <c r="JIX117" s="151"/>
      <c r="JIY117" s="151"/>
      <c r="JIZ117" s="151"/>
      <c r="JJA117" s="151"/>
      <c r="JJB117" s="151"/>
      <c r="JJC117" s="151"/>
      <c r="JJD117" s="151"/>
      <c r="JJE117" s="151"/>
      <c r="JJF117" s="151"/>
      <c r="JJG117" s="151"/>
      <c r="JJH117" s="151"/>
      <c r="JJI117" s="151"/>
      <c r="JJJ117" s="151"/>
      <c r="JJK117" s="151"/>
      <c r="JJL117" s="151"/>
      <c r="JJM117" s="151"/>
      <c r="JJN117" s="151"/>
      <c r="JJO117" s="151"/>
      <c r="JJP117" s="151"/>
      <c r="JJQ117" s="151"/>
      <c r="JJR117" s="151"/>
      <c r="JJS117" s="151"/>
      <c r="JJT117" s="151"/>
      <c r="JJU117" s="151"/>
      <c r="JJV117" s="151"/>
      <c r="JJW117" s="151"/>
      <c r="JJX117" s="151"/>
      <c r="JJY117" s="151"/>
      <c r="JJZ117" s="151"/>
      <c r="JKA117" s="151"/>
      <c r="JKB117" s="151"/>
      <c r="JKC117" s="151"/>
      <c r="JKD117" s="151"/>
      <c r="JKE117" s="151"/>
      <c r="JKF117" s="151"/>
      <c r="JKG117" s="151"/>
      <c r="JKH117" s="151"/>
      <c r="JKI117" s="151"/>
      <c r="JKJ117" s="151"/>
      <c r="JKK117" s="151"/>
      <c r="JKL117" s="151"/>
      <c r="JKM117" s="151"/>
      <c r="JKN117" s="151"/>
      <c r="JKO117" s="151"/>
      <c r="JKP117" s="151"/>
      <c r="JKQ117" s="151"/>
      <c r="JKR117" s="151"/>
      <c r="JKS117" s="151"/>
      <c r="JKT117" s="151"/>
      <c r="JKU117" s="151"/>
      <c r="JKV117" s="151"/>
      <c r="JKW117" s="151"/>
      <c r="JKX117" s="151"/>
      <c r="JKY117" s="151"/>
      <c r="JKZ117" s="151"/>
      <c r="JLA117" s="151"/>
      <c r="JLB117" s="151"/>
      <c r="JLC117" s="151"/>
      <c r="JLD117" s="151"/>
      <c r="JLE117" s="151"/>
      <c r="JLF117" s="151"/>
      <c r="JLG117" s="151"/>
      <c r="JLH117" s="151"/>
      <c r="JLI117" s="151"/>
      <c r="JLJ117" s="151"/>
      <c r="JLK117" s="151"/>
      <c r="JLL117" s="151"/>
      <c r="JLM117" s="151"/>
      <c r="JLN117" s="151"/>
      <c r="JLO117" s="151"/>
      <c r="JLP117" s="151"/>
      <c r="JLQ117" s="151"/>
      <c r="JLR117" s="151"/>
      <c r="JLS117" s="151"/>
      <c r="JLT117" s="151"/>
      <c r="JLU117" s="151"/>
      <c r="JLV117" s="151"/>
      <c r="JLW117" s="151"/>
      <c r="JLX117" s="151"/>
      <c r="JLY117" s="151"/>
      <c r="JLZ117" s="151"/>
      <c r="JMA117" s="151"/>
      <c r="JMB117" s="151"/>
      <c r="JMC117" s="151"/>
      <c r="JMD117" s="151"/>
      <c r="JME117" s="151"/>
      <c r="JMF117" s="151"/>
      <c r="JMG117" s="151"/>
      <c r="JMH117" s="151"/>
      <c r="JMI117" s="151"/>
      <c r="JMJ117" s="151"/>
      <c r="JMK117" s="151"/>
      <c r="JML117" s="151"/>
      <c r="JMM117" s="151"/>
      <c r="JMN117" s="151"/>
      <c r="JMO117" s="151"/>
      <c r="JMP117" s="151"/>
      <c r="JMQ117" s="151"/>
      <c r="JMR117" s="151"/>
      <c r="JMS117" s="151"/>
      <c r="JMT117" s="151"/>
      <c r="JMU117" s="151"/>
      <c r="JMV117" s="151"/>
      <c r="JMW117" s="151"/>
      <c r="JMX117" s="151"/>
      <c r="JMY117" s="151"/>
      <c r="JMZ117" s="151"/>
      <c r="JNA117" s="151"/>
      <c r="JNB117" s="151"/>
      <c r="JNC117" s="151"/>
      <c r="JND117" s="151"/>
      <c r="JNE117" s="151"/>
      <c r="JNF117" s="151"/>
      <c r="JNG117" s="151"/>
      <c r="JNH117" s="151"/>
      <c r="JNI117" s="151"/>
      <c r="JNJ117" s="151"/>
      <c r="JNK117" s="151"/>
      <c r="JNL117" s="151"/>
      <c r="JNM117" s="151"/>
      <c r="JNN117" s="151"/>
      <c r="JNO117" s="151"/>
      <c r="JNP117" s="151"/>
      <c r="JNQ117" s="151"/>
      <c r="JNR117" s="151"/>
      <c r="JNS117" s="151"/>
      <c r="JNT117" s="151"/>
      <c r="JNU117" s="151"/>
      <c r="JNV117" s="151"/>
      <c r="JNW117" s="151"/>
      <c r="JNX117" s="151"/>
      <c r="JNY117" s="151"/>
      <c r="JNZ117" s="151"/>
      <c r="JOA117" s="151"/>
      <c r="JOB117" s="151"/>
      <c r="JOC117" s="151"/>
      <c r="JOD117" s="151"/>
      <c r="JOE117" s="151"/>
      <c r="JOF117" s="151"/>
      <c r="JOG117" s="151"/>
      <c r="JOH117" s="151"/>
      <c r="JOI117" s="151"/>
      <c r="JOJ117" s="151"/>
      <c r="JOK117" s="151"/>
      <c r="JOL117" s="151"/>
      <c r="JOM117" s="151"/>
      <c r="JON117" s="151"/>
      <c r="JOO117" s="151"/>
      <c r="JOP117" s="151"/>
      <c r="JOQ117" s="151"/>
      <c r="JOR117" s="151"/>
      <c r="JOS117" s="151"/>
      <c r="JOT117" s="151"/>
      <c r="JOU117" s="151"/>
      <c r="JOV117" s="151"/>
      <c r="JOW117" s="151"/>
      <c r="JOX117" s="151"/>
      <c r="JOY117" s="151"/>
      <c r="JOZ117" s="151"/>
      <c r="JPA117" s="151"/>
      <c r="JPB117" s="151"/>
      <c r="JPC117" s="151"/>
      <c r="JPD117" s="151"/>
      <c r="JPE117" s="151"/>
      <c r="JPF117" s="151"/>
      <c r="JPG117" s="151"/>
      <c r="JPH117" s="151"/>
      <c r="JPI117" s="151"/>
      <c r="JPJ117" s="151"/>
      <c r="JPK117" s="151"/>
      <c r="JPL117" s="151"/>
      <c r="JPM117" s="151"/>
      <c r="JPN117" s="151"/>
      <c r="JPO117" s="151"/>
      <c r="JPP117" s="151"/>
      <c r="JPQ117" s="151"/>
      <c r="JPR117" s="151"/>
      <c r="JPS117" s="151"/>
      <c r="JPT117" s="151"/>
      <c r="JPU117" s="151"/>
      <c r="JPV117" s="151"/>
      <c r="JPW117" s="151"/>
      <c r="JPX117" s="151"/>
      <c r="JPY117" s="151"/>
      <c r="JPZ117" s="151"/>
      <c r="JQA117" s="151"/>
      <c r="JQB117" s="151"/>
      <c r="JQC117" s="151"/>
      <c r="JQD117" s="151"/>
      <c r="JQE117" s="151"/>
      <c r="JQF117" s="151"/>
      <c r="JQG117" s="151"/>
      <c r="JQH117" s="151"/>
      <c r="JQI117" s="151"/>
      <c r="JQJ117" s="151"/>
      <c r="JQK117" s="151"/>
      <c r="JQL117" s="151"/>
      <c r="JQM117" s="151"/>
      <c r="JQN117" s="151"/>
      <c r="JQO117" s="151"/>
      <c r="JQP117" s="151"/>
      <c r="JQQ117" s="151"/>
      <c r="JQR117" s="151"/>
      <c r="JQS117" s="151"/>
      <c r="JQT117" s="151"/>
      <c r="JQU117" s="151"/>
      <c r="JQV117" s="151"/>
      <c r="JQW117" s="151"/>
      <c r="JQX117" s="151"/>
      <c r="JQY117" s="151"/>
      <c r="JQZ117" s="151"/>
      <c r="JRA117" s="151"/>
      <c r="JRB117" s="151"/>
      <c r="JRC117" s="151"/>
      <c r="JRD117" s="151"/>
      <c r="JRE117" s="151"/>
      <c r="JRF117" s="151"/>
      <c r="JRG117" s="151"/>
      <c r="JRH117" s="151"/>
      <c r="JRI117" s="151"/>
      <c r="JRJ117" s="151"/>
      <c r="JRK117" s="151"/>
      <c r="JRL117" s="151"/>
      <c r="JRM117" s="151"/>
      <c r="JRN117" s="151"/>
      <c r="JRO117" s="151"/>
      <c r="JRP117" s="151"/>
      <c r="JRQ117" s="151"/>
      <c r="JRR117" s="151"/>
      <c r="JRS117" s="151"/>
      <c r="JRT117" s="151"/>
      <c r="JRU117" s="151"/>
      <c r="JRV117" s="151"/>
      <c r="JRW117" s="151"/>
      <c r="JRX117" s="151"/>
      <c r="JRY117" s="151"/>
      <c r="JRZ117" s="151"/>
      <c r="JSA117" s="151"/>
      <c r="JSB117" s="151"/>
      <c r="JSC117" s="151"/>
      <c r="JSD117" s="151"/>
      <c r="JSE117" s="151"/>
      <c r="JSF117" s="151"/>
      <c r="JSG117" s="151"/>
      <c r="JSH117" s="151"/>
      <c r="JSI117" s="151"/>
      <c r="JSJ117" s="151"/>
      <c r="JSK117" s="151"/>
      <c r="JSL117" s="151"/>
      <c r="JSM117" s="151"/>
      <c r="JSN117" s="151"/>
      <c r="JSO117" s="151"/>
      <c r="JSP117" s="151"/>
      <c r="JSQ117" s="151"/>
      <c r="JSR117" s="151"/>
      <c r="JSS117" s="151"/>
      <c r="JST117" s="151"/>
      <c r="JSU117" s="151"/>
      <c r="JSV117" s="151"/>
      <c r="JSW117" s="151"/>
      <c r="JSX117" s="151"/>
      <c r="JSY117" s="151"/>
      <c r="JSZ117" s="151"/>
      <c r="JTA117" s="151"/>
      <c r="JTB117" s="151"/>
      <c r="JTC117" s="151"/>
      <c r="JTD117" s="151"/>
      <c r="JTE117" s="151"/>
      <c r="JTF117" s="151"/>
      <c r="JTG117" s="151"/>
      <c r="JTH117" s="151"/>
      <c r="JTI117" s="151"/>
      <c r="JTJ117" s="151"/>
      <c r="JTK117" s="151"/>
      <c r="JTL117" s="151"/>
      <c r="JTM117" s="151"/>
      <c r="JTN117" s="151"/>
      <c r="JTO117" s="151"/>
      <c r="JTP117" s="151"/>
      <c r="JTQ117" s="151"/>
      <c r="JTR117" s="151"/>
      <c r="JTS117" s="151"/>
      <c r="JTT117" s="151"/>
      <c r="JTU117" s="151"/>
      <c r="JTV117" s="151"/>
      <c r="JTW117" s="151"/>
      <c r="JTX117" s="151"/>
      <c r="JTY117" s="151"/>
      <c r="JTZ117" s="151"/>
      <c r="JUA117" s="151"/>
      <c r="JUB117" s="151"/>
      <c r="JUC117" s="151"/>
      <c r="JUD117" s="151"/>
      <c r="JUE117" s="151"/>
      <c r="JUF117" s="151"/>
      <c r="JUG117" s="151"/>
      <c r="JUH117" s="151"/>
      <c r="JUI117" s="151"/>
      <c r="JUJ117" s="151"/>
      <c r="JUK117" s="151"/>
      <c r="JUL117" s="151"/>
      <c r="JUM117" s="151"/>
      <c r="JUN117" s="151"/>
      <c r="JUO117" s="151"/>
      <c r="JUP117" s="151"/>
      <c r="JUQ117" s="151"/>
      <c r="JUR117" s="151"/>
      <c r="JUS117" s="151"/>
      <c r="JUT117" s="151"/>
      <c r="JUU117" s="151"/>
      <c r="JUV117" s="151"/>
      <c r="JUW117" s="151"/>
      <c r="JUX117" s="151"/>
      <c r="JUY117" s="151"/>
      <c r="JUZ117" s="151"/>
      <c r="JVA117" s="151"/>
      <c r="JVB117" s="151"/>
      <c r="JVC117" s="151"/>
      <c r="JVD117" s="151"/>
      <c r="JVE117" s="151"/>
      <c r="JVF117" s="151"/>
      <c r="JVG117" s="151"/>
      <c r="JVH117" s="151"/>
      <c r="JVI117" s="151"/>
      <c r="JVJ117" s="151"/>
      <c r="JVK117" s="151"/>
      <c r="JVL117" s="151"/>
      <c r="JVM117" s="151"/>
      <c r="JVN117" s="151"/>
      <c r="JVO117" s="151"/>
      <c r="JVP117" s="151"/>
      <c r="JVQ117" s="151"/>
      <c r="JVR117" s="151"/>
      <c r="JVS117" s="151"/>
      <c r="JVT117" s="151"/>
      <c r="JVU117" s="151"/>
      <c r="JVV117" s="151"/>
      <c r="JVW117" s="151"/>
      <c r="JVX117" s="151"/>
      <c r="JVY117" s="151"/>
      <c r="JVZ117" s="151"/>
      <c r="JWA117" s="151"/>
      <c r="JWB117" s="151"/>
      <c r="JWC117" s="151"/>
      <c r="JWD117" s="151"/>
      <c r="JWE117" s="151"/>
      <c r="JWF117" s="151"/>
      <c r="JWG117" s="151"/>
      <c r="JWH117" s="151"/>
      <c r="JWI117" s="151"/>
      <c r="JWJ117" s="151"/>
      <c r="JWK117" s="151"/>
      <c r="JWL117" s="151"/>
      <c r="JWM117" s="151"/>
      <c r="JWN117" s="151"/>
      <c r="JWO117" s="151"/>
      <c r="JWP117" s="151"/>
      <c r="JWQ117" s="151"/>
      <c r="JWR117" s="151"/>
      <c r="JWS117" s="151"/>
      <c r="JWT117" s="151"/>
      <c r="JWU117" s="151"/>
      <c r="JWV117" s="151"/>
      <c r="JWW117" s="151"/>
      <c r="JWX117" s="151"/>
      <c r="JWY117" s="151"/>
      <c r="JWZ117" s="151"/>
      <c r="JXA117" s="151"/>
      <c r="JXB117" s="151"/>
      <c r="JXC117" s="151"/>
      <c r="JXD117" s="151"/>
      <c r="JXE117" s="151"/>
      <c r="JXF117" s="151"/>
      <c r="JXG117" s="151"/>
      <c r="JXH117" s="151"/>
      <c r="JXI117" s="151"/>
      <c r="JXJ117" s="151"/>
      <c r="JXK117" s="151"/>
      <c r="JXL117" s="151"/>
      <c r="JXM117" s="151"/>
      <c r="JXN117" s="151"/>
      <c r="JXO117" s="151"/>
      <c r="JXP117" s="151"/>
      <c r="JXQ117" s="151"/>
      <c r="JXR117" s="151"/>
      <c r="JXS117" s="151"/>
      <c r="JXT117" s="151"/>
      <c r="JXU117" s="151"/>
      <c r="JXV117" s="151"/>
      <c r="JXW117" s="151"/>
      <c r="JXX117" s="151"/>
      <c r="JXY117" s="151"/>
      <c r="JXZ117" s="151"/>
      <c r="JYA117" s="151"/>
      <c r="JYB117" s="151"/>
      <c r="JYC117" s="151"/>
      <c r="JYD117" s="151"/>
      <c r="JYE117" s="151"/>
      <c r="JYF117" s="151"/>
      <c r="JYG117" s="151"/>
      <c r="JYH117" s="151"/>
      <c r="JYI117" s="151"/>
      <c r="JYJ117" s="151"/>
      <c r="JYK117" s="151"/>
      <c r="JYL117" s="151"/>
      <c r="JYM117" s="151"/>
      <c r="JYN117" s="151"/>
      <c r="JYO117" s="151"/>
      <c r="JYP117" s="151"/>
      <c r="JYQ117" s="151"/>
      <c r="JYR117" s="151"/>
      <c r="JYS117" s="151"/>
      <c r="JYT117" s="151"/>
      <c r="JYU117" s="151"/>
      <c r="JYV117" s="151"/>
      <c r="JYW117" s="151"/>
      <c r="JYX117" s="151"/>
      <c r="JYY117" s="151"/>
      <c r="JYZ117" s="151"/>
      <c r="JZA117" s="151"/>
      <c r="JZB117" s="151"/>
      <c r="JZC117" s="151"/>
      <c r="JZD117" s="151"/>
      <c r="JZE117" s="151"/>
      <c r="JZF117" s="151"/>
      <c r="JZG117" s="151"/>
      <c r="JZH117" s="151"/>
      <c r="JZI117" s="151"/>
      <c r="JZJ117" s="151"/>
      <c r="JZK117" s="151"/>
      <c r="JZL117" s="151"/>
      <c r="JZM117" s="151"/>
      <c r="JZN117" s="151"/>
      <c r="JZO117" s="151"/>
      <c r="JZP117" s="151"/>
      <c r="JZQ117" s="151"/>
      <c r="JZR117" s="151"/>
      <c r="JZS117" s="151"/>
      <c r="JZT117" s="151"/>
      <c r="JZU117" s="151"/>
      <c r="JZV117" s="151"/>
      <c r="JZW117" s="151"/>
      <c r="JZX117" s="151"/>
      <c r="JZY117" s="151"/>
      <c r="JZZ117" s="151"/>
      <c r="KAA117" s="151"/>
      <c r="KAB117" s="151"/>
      <c r="KAC117" s="151"/>
      <c r="KAD117" s="151"/>
      <c r="KAE117" s="151"/>
      <c r="KAF117" s="151"/>
      <c r="KAG117" s="151"/>
      <c r="KAH117" s="151"/>
      <c r="KAI117" s="151"/>
      <c r="KAJ117" s="151"/>
      <c r="KAK117" s="151"/>
      <c r="KAL117" s="151"/>
      <c r="KAM117" s="151"/>
      <c r="KAN117" s="151"/>
      <c r="KAO117" s="151"/>
      <c r="KAP117" s="151"/>
      <c r="KAQ117" s="151"/>
      <c r="KAR117" s="151"/>
      <c r="KAS117" s="151"/>
      <c r="KAT117" s="151"/>
      <c r="KAU117" s="151"/>
      <c r="KAV117" s="151"/>
      <c r="KAW117" s="151"/>
      <c r="KAX117" s="151"/>
      <c r="KAY117" s="151"/>
      <c r="KAZ117" s="151"/>
      <c r="KBA117" s="151"/>
      <c r="KBB117" s="151"/>
      <c r="KBC117" s="151"/>
      <c r="KBD117" s="151"/>
      <c r="KBE117" s="151"/>
      <c r="KBF117" s="151"/>
      <c r="KBG117" s="151"/>
      <c r="KBH117" s="151"/>
      <c r="KBI117" s="151"/>
      <c r="KBJ117" s="151"/>
      <c r="KBK117" s="151"/>
      <c r="KBL117" s="151"/>
      <c r="KBM117" s="151"/>
      <c r="KBN117" s="151"/>
      <c r="KBO117" s="151"/>
      <c r="KBP117" s="151"/>
      <c r="KBQ117" s="151"/>
      <c r="KBR117" s="151"/>
      <c r="KBS117" s="151"/>
      <c r="KBT117" s="151"/>
      <c r="KBU117" s="151"/>
      <c r="KBV117" s="151"/>
      <c r="KBW117" s="151"/>
      <c r="KBX117" s="151"/>
      <c r="KBY117" s="151"/>
      <c r="KBZ117" s="151"/>
      <c r="KCA117" s="151"/>
      <c r="KCB117" s="151"/>
      <c r="KCC117" s="151"/>
      <c r="KCD117" s="151"/>
      <c r="KCE117" s="151"/>
      <c r="KCF117" s="151"/>
      <c r="KCG117" s="151"/>
      <c r="KCH117" s="151"/>
      <c r="KCI117" s="151"/>
      <c r="KCJ117" s="151"/>
      <c r="KCK117" s="151"/>
      <c r="KCL117" s="151"/>
      <c r="KCM117" s="151"/>
      <c r="KCN117" s="151"/>
      <c r="KCO117" s="151"/>
      <c r="KCP117" s="151"/>
      <c r="KCQ117" s="151"/>
      <c r="KCR117" s="151"/>
      <c r="KCS117" s="151"/>
      <c r="KCT117" s="151"/>
      <c r="KCU117" s="151"/>
      <c r="KCV117" s="151"/>
      <c r="KCW117" s="151"/>
      <c r="KCX117" s="151"/>
      <c r="KCY117" s="151"/>
      <c r="KCZ117" s="151"/>
      <c r="KDA117" s="151"/>
      <c r="KDB117" s="151"/>
      <c r="KDC117" s="151"/>
      <c r="KDD117" s="151"/>
      <c r="KDE117" s="151"/>
      <c r="KDF117" s="151"/>
      <c r="KDG117" s="151"/>
      <c r="KDH117" s="151"/>
      <c r="KDI117" s="151"/>
      <c r="KDJ117" s="151"/>
      <c r="KDK117" s="151"/>
      <c r="KDL117" s="151"/>
      <c r="KDM117" s="151"/>
      <c r="KDN117" s="151"/>
      <c r="KDO117" s="151"/>
      <c r="KDP117" s="151"/>
      <c r="KDQ117" s="151"/>
      <c r="KDR117" s="151"/>
      <c r="KDS117" s="151"/>
      <c r="KDT117" s="151"/>
      <c r="KDU117" s="151"/>
      <c r="KDV117" s="151"/>
      <c r="KDW117" s="151"/>
      <c r="KDX117" s="151"/>
      <c r="KDY117" s="151"/>
      <c r="KDZ117" s="151"/>
      <c r="KEA117" s="151"/>
      <c r="KEB117" s="151"/>
      <c r="KEC117" s="151"/>
      <c r="KED117" s="151"/>
      <c r="KEE117" s="151"/>
      <c r="KEF117" s="151"/>
      <c r="KEG117" s="151"/>
      <c r="KEH117" s="151"/>
      <c r="KEI117" s="151"/>
      <c r="KEJ117" s="151"/>
      <c r="KEK117" s="151"/>
      <c r="KEL117" s="151"/>
      <c r="KEM117" s="151"/>
      <c r="KEN117" s="151"/>
      <c r="KEO117" s="151"/>
      <c r="KEP117" s="151"/>
      <c r="KEQ117" s="151"/>
      <c r="KER117" s="151"/>
      <c r="KES117" s="151"/>
      <c r="KET117" s="151"/>
      <c r="KEU117" s="151"/>
      <c r="KEV117" s="151"/>
      <c r="KEW117" s="151"/>
      <c r="KEX117" s="151"/>
      <c r="KEY117" s="151"/>
      <c r="KEZ117" s="151"/>
      <c r="KFA117" s="151"/>
      <c r="KFB117" s="151"/>
      <c r="KFC117" s="151"/>
      <c r="KFD117" s="151"/>
      <c r="KFE117" s="151"/>
      <c r="KFF117" s="151"/>
      <c r="KFG117" s="151"/>
      <c r="KFH117" s="151"/>
      <c r="KFI117" s="151"/>
      <c r="KFJ117" s="151"/>
      <c r="KFK117" s="151"/>
      <c r="KFL117" s="151"/>
      <c r="KFM117" s="151"/>
      <c r="KFN117" s="151"/>
      <c r="KFO117" s="151"/>
      <c r="KFP117" s="151"/>
      <c r="KFQ117" s="151"/>
      <c r="KFR117" s="151"/>
      <c r="KFS117" s="151"/>
      <c r="KFT117" s="151"/>
      <c r="KFU117" s="151"/>
      <c r="KFV117" s="151"/>
      <c r="KFW117" s="151"/>
      <c r="KFX117" s="151"/>
      <c r="KFY117" s="151"/>
      <c r="KFZ117" s="151"/>
      <c r="KGA117" s="151"/>
      <c r="KGB117" s="151"/>
      <c r="KGC117" s="151"/>
      <c r="KGD117" s="151"/>
      <c r="KGE117" s="151"/>
      <c r="KGF117" s="151"/>
      <c r="KGG117" s="151"/>
      <c r="KGH117" s="151"/>
      <c r="KGI117" s="151"/>
      <c r="KGJ117" s="151"/>
      <c r="KGK117" s="151"/>
      <c r="KGL117" s="151"/>
      <c r="KGM117" s="151"/>
      <c r="KGN117" s="151"/>
      <c r="KGO117" s="151"/>
      <c r="KGP117" s="151"/>
      <c r="KGQ117" s="151"/>
      <c r="KGR117" s="151"/>
      <c r="KGS117" s="151"/>
      <c r="KGT117" s="151"/>
      <c r="KGU117" s="151"/>
      <c r="KGV117" s="151"/>
      <c r="KGW117" s="151"/>
      <c r="KGX117" s="151"/>
      <c r="KGY117" s="151"/>
      <c r="KGZ117" s="151"/>
      <c r="KHA117" s="151"/>
      <c r="KHB117" s="151"/>
      <c r="KHC117" s="151"/>
      <c r="KHD117" s="151"/>
      <c r="KHE117" s="151"/>
      <c r="KHF117" s="151"/>
      <c r="KHG117" s="151"/>
      <c r="KHH117" s="151"/>
      <c r="KHI117" s="151"/>
      <c r="KHJ117" s="151"/>
      <c r="KHK117" s="151"/>
      <c r="KHL117" s="151"/>
      <c r="KHM117" s="151"/>
      <c r="KHN117" s="151"/>
      <c r="KHO117" s="151"/>
      <c r="KHP117" s="151"/>
      <c r="KHQ117" s="151"/>
      <c r="KHR117" s="151"/>
      <c r="KHS117" s="151"/>
      <c r="KHT117" s="151"/>
      <c r="KHU117" s="151"/>
      <c r="KHV117" s="151"/>
      <c r="KHW117" s="151"/>
      <c r="KHX117" s="151"/>
      <c r="KHY117" s="151"/>
      <c r="KHZ117" s="151"/>
      <c r="KIA117" s="151"/>
      <c r="KIB117" s="151"/>
      <c r="KIC117" s="151"/>
      <c r="KID117" s="151"/>
      <c r="KIE117" s="151"/>
      <c r="KIF117" s="151"/>
      <c r="KIG117" s="151"/>
      <c r="KIH117" s="151"/>
      <c r="KII117" s="151"/>
      <c r="KIJ117" s="151"/>
      <c r="KIK117" s="151"/>
      <c r="KIL117" s="151"/>
      <c r="KIM117" s="151"/>
      <c r="KIN117" s="151"/>
      <c r="KIO117" s="151"/>
      <c r="KIP117" s="151"/>
      <c r="KIQ117" s="151"/>
      <c r="KIR117" s="151"/>
      <c r="KIS117" s="151"/>
      <c r="KIT117" s="151"/>
      <c r="KIU117" s="151"/>
      <c r="KIV117" s="151"/>
      <c r="KIW117" s="151"/>
      <c r="KIX117" s="151"/>
      <c r="KIY117" s="151"/>
      <c r="KIZ117" s="151"/>
      <c r="KJA117" s="151"/>
      <c r="KJB117" s="151"/>
      <c r="KJC117" s="151"/>
      <c r="KJD117" s="151"/>
      <c r="KJE117" s="151"/>
      <c r="KJF117" s="151"/>
      <c r="KJG117" s="151"/>
      <c r="KJH117" s="151"/>
      <c r="KJI117" s="151"/>
      <c r="KJJ117" s="151"/>
      <c r="KJK117" s="151"/>
      <c r="KJL117" s="151"/>
      <c r="KJM117" s="151"/>
      <c r="KJN117" s="151"/>
      <c r="KJO117" s="151"/>
      <c r="KJP117" s="151"/>
      <c r="KJQ117" s="151"/>
      <c r="KJR117" s="151"/>
      <c r="KJS117" s="151"/>
      <c r="KJT117" s="151"/>
      <c r="KJU117" s="151"/>
      <c r="KJV117" s="151"/>
      <c r="KJW117" s="151"/>
      <c r="KJX117" s="151"/>
      <c r="KJY117" s="151"/>
      <c r="KJZ117" s="151"/>
      <c r="KKA117" s="151"/>
      <c r="KKB117" s="151"/>
      <c r="KKC117" s="151"/>
      <c r="KKD117" s="151"/>
      <c r="KKE117" s="151"/>
      <c r="KKF117" s="151"/>
      <c r="KKG117" s="151"/>
      <c r="KKH117" s="151"/>
      <c r="KKI117" s="151"/>
      <c r="KKJ117" s="151"/>
      <c r="KKK117" s="151"/>
      <c r="KKL117" s="151"/>
      <c r="KKM117" s="151"/>
      <c r="KKN117" s="151"/>
      <c r="KKO117" s="151"/>
      <c r="KKP117" s="151"/>
      <c r="KKQ117" s="151"/>
      <c r="KKR117" s="151"/>
      <c r="KKS117" s="151"/>
      <c r="KKT117" s="151"/>
      <c r="KKU117" s="151"/>
      <c r="KKV117" s="151"/>
      <c r="KKW117" s="151"/>
      <c r="KKX117" s="151"/>
      <c r="KKY117" s="151"/>
      <c r="KKZ117" s="151"/>
      <c r="KLA117" s="151"/>
      <c r="KLB117" s="151"/>
      <c r="KLC117" s="151"/>
      <c r="KLD117" s="151"/>
      <c r="KLE117" s="151"/>
      <c r="KLF117" s="151"/>
      <c r="KLG117" s="151"/>
      <c r="KLH117" s="151"/>
      <c r="KLI117" s="151"/>
      <c r="KLJ117" s="151"/>
      <c r="KLK117" s="151"/>
      <c r="KLL117" s="151"/>
      <c r="KLM117" s="151"/>
      <c r="KLN117" s="151"/>
      <c r="KLO117" s="151"/>
      <c r="KLP117" s="151"/>
      <c r="KLQ117" s="151"/>
      <c r="KLR117" s="151"/>
      <c r="KLS117" s="151"/>
      <c r="KLT117" s="151"/>
      <c r="KLU117" s="151"/>
      <c r="KLV117" s="151"/>
      <c r="KLW117" s="151"/>
      <c r="KLX117" s="151"/>
      <c r="KLY117" s="151"/>
      <c r="KLZ117" s="151"/>
      <c r="KMA117" s="151"/>
      <c r="KMB117" s="151"/>
      <c r="KMC117" s="151"/>
      <c r="KMD117" s="151"/>
      <c r="KME117" s="151"/>
      <c r="KMF117" s="151"/>
      <c r="KMG117" s="151"/>
      <c r="KMH117" s="151"/>
      <c r="KMI117" s="151"/>
      <c r="KMJ117" s="151"/>
      <c r="KMK117" s="151"/>
      <c r="KML117" s="151"/>
      <c r="KMM117" s="151"/>
      <c r="KMN117" s="151"/>
      <c r="KMO117" s="151"/>
      <c r="KMP117" s="151"/>
      <c r="KMQ117" s="151"/>
      <c r="KMR117" s="151"/>
      <c r="KMS117" s="151"/>
      <c r="KMT117" s="151"/>
      <c r="KMU117" s="151"/>
      <c r="KMV117" s="151"/>
      <c r="KMW117" s="151"/>
      <c r="KMX117" s="151"/>
      <c r="KMY117" s="151"/>
      <c r="KMZ117" s="151"/>
      <c r="KNA117" s="151"/>
      <c r="KNB117" s="151"/>
      <c r="KNC117" s="151"/>
      <c r="KND117" s="151"/>
      <c r="KNE117" s="151"/>
      <c r="KNF117" s="151"/>
      <c r="KNG117" s="151"/>
      <c r="KNH117" s="151"/>
      <c r="KNI117" s="151"/>
      <c r="KNJ117" s="151"/>
      <c r="KNK117" s="151"/>
      <c r="KNL117" s="151"/>
      <c r="KNM117" s="151"/>
      <c r="KNN117" s="151"/>
      <c r="KNO117" s="151"/>
      <c r="KNP117" s="151"/>
      <c r="KNQ117" s="151"/>
      <c r="KNR117" s="151"/>
      <c r="KNS117" s="151"/>
      <c r="KNT117" s="151"/>
      <c r="KNU117" s="151"/>
      <c r="KNV117" s="151"/>
      <c r="KNW117" s="151"/>
      <c r="KNX117" s="151"/>
      <c r="KNY117" s="151"/>
      <c r="KNZ117" s="151"/>
      <c r="KOA117" s="151"/>
      <c r="KOB117" s="151"/>
      <c r="KOC117" s="151"/>
      <c r="KOD117" s="151"/>
      <c r="KOE117" s="151"/>
      <c r="KOF117" s="151"/>
      <c r="KOG117" s="151"/>
      <c r="KOH117" s="151"/>
      <c r="KOI117" s="151"/>
      <c r="KOJ117" s="151"/>
      <c r="KOK117" s="151"/>
      <c r="KOL117" s="151"/>
      <c r="KOM117" s="151"/>
      <c r="KON117" s="151"/>
      <c r="KOO117" s="151"/>
      <c r="KOP117" s="151"/>
      <c r="KOQ117" s="151"/>
      <c r="KOR117" s="151"/>
      <c r="KOS117" s="151"/>
      <c r="KOT117" s="151"/>
      <c r="KOU117" s="151"/>
      <c r="KOV117" s="151"/>
      <c r="KOW117" s="151"/>
      <c r="KOX117" s="151"/>
      <c r="KOY117" s="151"/>
      <c r="KOZ117" s="151"/>
      <c r="KPA117" s="151"/>
      <c r="KPB117" s="151"/>
      <c r="KPC117" s="151"/>
      <c r="KPD117" s="151"/>
      <c r="KPE117" s="151"/>
      <c r="KPF117" s="151"/>
      <c r="KPG117" s="151"/>
      <c r="KPH117" s="151"/>
      <c r="KPI117" s="151"/>
      <c r="KPJ117" s="151"/>
      <c r="KPK117" s="151"/>
      <c r="KPL117" s="151"/>
      <c r="KPM117" s="151"/>
      <c r="KPN117" s="151"/>
      <c r="KPO117" s="151"/>
      <c r="KPP117" s="151"/>
      <c r="KPQ117" s="151"/>
      <c r="KPR117" s="151"/>
      <c r="KPS117" s="151"/>
      <c r="KPT117" s="151"/>
      <c r="KPU117" s="151"/>
      <c r="KPV117" s="151"/>
      <c r="KPW117" s="151"/>
      <c r="KPX117" s="151"/>
      <c r="KPY117" s="151"/>
      <c r="KPZ117" s="151"/>
      <c r="KQA117" s="151"/>
      <c r="KQB117" s="151"/>
      <c r="KQC117" s="151"/>
      <c r="KQD117" s="151"/>
      <c r="KQE117" s="151"/>
      <c r="KQF117" s="151"/>
      <c r="KQG117" s="151"/>
      <c r="KQH117" s="151"/>
      <c r="KQI117" s="151"/>
      <c r="KQJ117" s="151"/>
      <c r="KQK117" s="151"/>
      <c r="KQL117" s="151"/>
      <c r="KQM117" s="151"/>
      <c r="KQN117" s="151"/>
      <c r="KQO117" s="151"/>
      <c r="KQP117" s="151"/>
      <c r="KQQ117" s="151"/>
      <c r="KQR117" s="151"/>
      <c r="KQS117" s="151"/>
      <c r="KQT117" s="151"/>
      <c r="KQU117" s="151"/>
      <c r="KQV117" s="151"/>
      <c r="KQW117" s="151"/>
      <c r="KQX117" s="151"/>
      <c r="KQY117" s="151"/>
      <c r="KQZ117" s="151"/>
      <c r="KRA117" s="151"/>
      <c r="KRB117" s="151"/>
      <c r="KRC117" s="151"/>
      <c r="KRD117" s="151"/>
      <c r="KRE117" s="151"/>
      <c r="KRF117" s="151"/>
      <c r="KRG117" s="151"/>
      <c r="KRH117" s="151"/>
      <c r="KRI117" s="151"/>
      <c r="KRJ117" s="151"/>
      <c r="KRK117" s="151"/>
      <c r="KRL117" s="151"/>
      <c r="KRM117" s="151"/>
      <c r="KRN117" s="151"/>
      <c r="KRO117" s="151"/>
      <c r="KRP117" s="151"/>
      <c r="KRQ117" s="151"/>
      <c r="KRR117" s="151"/>
      <c r="KRS117" s="151"/>
      <c r="KRT117" s="151"/>
      <c r="KRU117" s="151"/>
      <c r="KRV117" s="151"/>
      <c r="KRW117" s="151"/>
      <c r="KRX117" s="151"/>
      <c r="KRY117" s="151"/>
      <c r="KRZ117" s="151"/>
      <c r="KSA117" s="151"/>
      <c r="KSB117" s="151"/>
      <c r="KSC117" s="151"/>
      <c r="KSD117" s="151"/>
      <c r="KSE117" s="151"/>
      <c r="KSF117" s="151"/>
      <c r="KSG117" s="151"/>
      <c r="KSH117" s="151"/>
      <c r="KSI117" s="151"/>
      <c r="KSJ117" s="151"/>
      <c r="KSK117" s="151"/>
      <c r="KSL117" s="151"/>
      <c r="KSM117" s="151"/>
      <c r="KSN117" s="151"/>
      <c r="KSO117" s="151"/>
      <c r="KSP117" s="151"/>
      <c r="KSQ117" s="151"/>
      <c r="KSR117" s="151"/>
      <c r="KSS117" s="151"/>
      <c r="KST117" s="151"/>
      <c r="KSU117" s="151"/>
      <c r="KSV117" s="151"/>
      <c r="KSW117" s="151"/>
      <c r="KSX117" s="151"/>
      <c r="KSY117" s="151"/>
      <c r="KSZ117" s="151"/>
      <c r="KTA117" s="151"/>
      <c r="KTB117" s="151"/>
      <c r="KTC117" s="151"/>
      <c r="KTD117" s="151"/>
      <c r="KTE117" s="151"/>
      <c r="KTF117" s="151"/>
      <c r="KTG117" s="151"/>
      <c r="KTH117" s="151"/>
      <c r="KTI117" s="151"/>
      <c r="KTJ117" s="151"/>
      <c r="KTK117" s="151"/>
      <c r="KTL117" s="151"/>
      <c r="KTM117" s="151"/>
      <c r="KTN117" s="151"/>
      <c r="KTO117" s="151"/>
      <c r="KTP117" s="151"/>
      <c r="KTQ117" s="151"/>
      <c r="KTR117" s="151"/>
      <c r="KTS117" s="151"/>
      <c r="KTT117" s="151"/>
      <c r="KTU117" s="151"/>
      <c r="KTV117" s="151"/>
      <c r="KTW117" s="151"/>
      <c r="KTX117" s="151"/>
      <c r="KTY117" s="151"/>
      <c r="KTZ117" s="151"/>
      <c r="KUA117" s="151"/>
      <c r="KUB117" s="151"/>
      <c r="KUC117" s="151"/>
      <c r="KUD117" s="151"/>
      <c r="KUE117" s="151"/>
      <c r="KUF117" s="151"/>
      <c r="KUG117" s="151"/>
      <c r="KUH117" s="151"/>
      <c r="KUI117" s="151"/>
      <c r="KUJ117" s="151"/>
      <c r="KUK117" s="151"/>
      <c r="KUL117" s="151"/>
      <c r="KUM117" s="151"/>
      <c r="KUN117" s="151"/>
      <c r="KUO117" s="151"/>
      <c r="KUP117" s="151"/>
      <c r="KUQ117" s="151"/>
      <c r="KUR117" s="151"/>
      <c r="KUS117" s="151"/>
      <c r="KUT117" s="151"/>
      <c r="KUU117" s="151"/>
      <c r="KUV117" s="151"/>
      <c r="KUW117" s="151"/>
      <c r="KUX117" s="151"/>
      <c r="KUY117" s="151"/>
      <c r="KUZ117" s="151"/>
      <c r="KVA117" s="151"/>
      <c r="KVB117" s="151"/>
      <c r="KVC117" s="151"/>
      <c r="KVD117" s="151"/>
      <c r="KVE117" s="151"/>
      <c r="KVF117" s="151"/>
      <c r="KVG117" s="151"/>
      <c r="KVH117" s="151"/>
      <c r="KVI117" s="151"/>
      <c r="KVJ117" s="151"/>
      <c r="KVK117" s="151"/>
      <c r="KVL117" s="151"/>
      <c r="KVM117" s="151"/>
      <c r="KVN117" s="151"/>
      <c r="KVO117" s="151"/>
      <c r="KVP117" s="151"/>
      <c r="KVQ117" s="151"/>
      <c r="KVR117" s="151"/>
      <c r="KVS117" s="151"/>
      <c r="KVT117" s="151"/>
      <c r="KVU117" s="151"/>
      <c r="KVV117" s="151"/>
      <c r="KVW117" s="151"/>
      <c r="KVX117" s="151"/>
      <c r="KVY117" s="151"/>
      <c r="KVZ117" s="151"/>
      <c r="KWA117" s="151"/>
      <c r="KWB117" s="151"/>
      <c r="KWC117" s="151"/>
      <c r="KWD117" s="151"/>
      <c r="KWE117" s="151"/>
      <c r="KWF117" s="151"/>
      <c r="KWG117" s="151"/>
      <c r="KWH117" s="151"/>
      <c r="KWI117" s="151"/>
      <c r="KWJ117" s="151"/>
      <c r="KWK117" s="151"/>
      <c r="KWL117" s="151"/>
      <c r="KWM117" s="151"/>
      <c r="KWN117" s="151"/>
      <c r="KWO117" s="151"/>
      <c r="KWP117" s="151"/>
      <c r="KWQ117" s="151"/>
      <c r="KWR117" s="151"/>
      <c r="KWS117" s="151"/>
      <c r="KWT117" s="151"/>
      <c r="KWU117" s="151"/>
      <c r="KWV117" s="151"/>
      <c r="KWW117" s="151"/>
      <c r="KWX117" s="151"/>
      <c r="KWY117" s="151"/>
      <c r="KWZ117" s="151"/>
      <c r="KXA117" s="151"/>
      <c r="KXB117" s="151"/>
      <c r="KXC117" s="151"/>
      <c r="KXD117" s="151"/>
      <c r="KXE117" s="151"/>
      <c r="KXF117" s="151"/>
      <c r="KXG117" s="151"/>
      <c r="KXH117" s="151"/>
      <c r="KXI117" s="151"/>
      <c r="KXJ117" s="151"/>
      <c r="KXK117" s="151"/>
      <c r="KXL117" s="151"/>
      <c r="KXM117" s="151"/>
      <c r="KXN117" s="151"/>
      <c r="KXO117" s="151"/>
      <c r="KXP117" s="151"/>
      <c r="KXQ117" s="151"/>
      <c r="KXR117" s="151"/>
      <c r="KXS117" s="151"/>
      <c r="KXT117" s="151"/>
      <c r="KXU117" s="151"/>
      <c r="KXV117" s="151"/>
      <c r="KXW117" s="151"/>
      <c r="KXX117" s="151"/>
      <c r="KXY117" s="151"/>
      <c r="KXZ117" s="151"/>
      <c r="KYA117" s="151"/>
      <c r="KYB117" s="151"/>
      <c r="KYC117" s="151"/>
      <c r="KYD117" s="151"/>
      <c r="KYE117" s="151"/>
      <c r="KYF117" s="151"/>
      <c r="KYG117" s="151"/>
      <c r="KYH117" s="151"/>
      <c r="KYI117" s="151"/>
      <c r="KYJ117" s="151"/>
      <c r="KYK117" s="151"/>
      <c r="KYL117" s="151"/>
      <c r="KYM117" s="151"/>
      <c r="KYN117" s="151"/>
      <c r="KYO117" s="151"/>
      <c r="KYP117" s="151"/>
      <c r="KYQ117" s="151"/>
      <c r="KYR117" s="151"/>
      <c r="KYS117" s="151"/>
      <c r="KYT117" s="151"/>
      <c r="KYU117" s="151"/>
      <c r="KYV117" s="151"/>
      <c r="KYW117" s="151"/>
      <c r="KYX117" s="151"/>
      <c r="KYY117" s="151"/>
      <c r="KYZ117" s="151"/>
      <c r="KZA117" s="151"/>
      <c r="KZB117" s="151"/>
      <c r="KZC117" s="151"/>
      <c r="KZD117" s="151"/>
      <c r="KZE117" s="151"/>
      <c r="KZF117" s="151"/>
      <c r="KZG117" s="151"/>
      <c r="KZH117" s="151"/>
      <c r="KZI117" s="151"/>
      <c r="KZJ117" s="151"/>
      <c r="KZK117" s="151"/>
      <c r="KZL117" s="151"/>
      <c r="KZM117" s="151"/>
      <c r="KZN117" s="151"/>
      <c r="KZO117" s="151"/>
      <c r="KZP117" s="151"/>
      <c r="KZQ117" s="151"/>
      <c r="KZR117" s="151"/>
      <c r="KZS117" s="151"/>
      <c r="KZT117" s="151"/>
      <c r="KZU117" s="151"/>
      <c r="KZV117" s="151"/>
      <c r="KZW117" s="151"/>
      <c r="KZX117" s="151"/>
      <c r="KZY117" s="151"/>
      <c r="KZZ117" s="151"/>
      <c r="LAA117" s="151"/>
      <c r="LAB117" s="151"/>
      <c r="LAC117" s="151"/>
      <c r="LAD117" s="151"/>
      <c r="LAE117" s="151"/>
      <c r="LAF117" s="151"/>
      <c r="LAG117" s="151"/>
      <c r="LAH117" s="151"/>
      <c r="LAI117" s="151"/>
      <c r="LAJ117" s="151"/>
      <c r="LAK117" s="151"/>
      <c r="LAL117" s="151"/>
      <c r="LAM117" s="151"/>
      <c r="LAN117" s="151"/>
      <c r="LAO117" s="151"/>
      <c r="LAP117" s="151"/>
      <c r="LAQ117" s="151"/>
      <c r="LAR117" s="151"/>
      <c r="LAS117" s="151"/>
      <c r="LAT117" s="151"/>
      <c r="LAU117" s="151"/>
      <c r="LAV117" s="151"/>
      <c r="LAW117" s="151"/>
      <c r="LAX117" s="151"/>
      <c r="LAY117" s="151"/>
      <c r="LAZ117" s="151"/>
      <c r="LBA117" s="151"/>
      <c r="LBB117" s="151"/>
      <c r="LBC117" s="151"/>
      <c r="LBD117" s="151"/>
      <c r="LBE117" s="151"/>
      <c r="LBF117" s="151"/>
      <c r="LBG117" s="151"/>
      <c r="LBH117" s="151"/>
      <c r="LBI117" s="151"/>
      <c r="LBJ117" s="151"/>
      <c r="LBK117" s="151"/>
      <c r="LBL117" s="151"/>
      <c r="LBM117" s="151"/>
      <c r="LBN117" s="151"/>
      <c r="LBO117" s="151"/>
      <c r="LBP117" s="151"/>
      <c r="LBQ117" s="151"/>
      <c r="LBR117" s="151"/>
      <c r="LBS117" s="151"/>
      <c r="LBT117" s="151"/>
      <c r="LBU117" s="151"/>
      <c r="LBV117" s="151"/>
      <c r="LBW117" s="151"/>
      <c r="LBX117" s="151"/>
      <c r="LBY117" s="151"/>
      <c r="LBZ117" s="151"/>
      <c r="LCA117" s="151"/>
      <c r="LCB117" s="151"/>
      <c r="LCC117" s="151"/>
      <c r="LCD117" s="151"/>
      <c r="LCE117" s="151"/>
      <c r="LCF117" s="151"/>
      <c r="LCG117" s="151"/>
      <c r="LCH117" s="151"/>
      <c r="LCI117" s="151"/>
      <c r="LCJ117" s="151"/>
      <c r="LCK117" s="151"/>
      <c r="LCL117" s="151"/>
      <c r="LCM117" s="151"/>
      <c r="LCN117" s="151"/>
      <c r="LCO117" s="151"/>
      <c r="LCP117" s="151"/>
      <c r="LCQ117" s="151"/>
      <c r="LCR117" s="151"/>
      <c r="LCS117" s="151"/>
      <c r="LCT117" s="151"/>
      <c r="LCU117" s="151"/>
      <c r="LCV117" s="151"/>
      <c r="LCW117" s="151"/>
      <c r="LCX117" s="151"/>
      <c r="LCY117" s="151"/>
      <c r="LCZ117" s="151"/>
      <c r="LDA117" s="151"/>
      <c r="LDB117" s="151"/>
      <c r="LDC117" s="151"/>
      <c r="LDD117" s="151"/>
      <c r="LDE117" s="151"/>
      <c r="LDF117" s="151"/>
      <c r="LDG117" s="151"/>
      <c r="LDH117" s="151"/>
      <c r="LDI117" s="151"/>
      <c r="LDJ117" s="151"/>
      <c r="LDK117" s="151"/>
      <c r="LDL117" s="151"/>
      <c r="LDM117" s="151"/>
      <c r="LDN117" s="151"/>
      <c r="LDO117" s="151"/>
      <c r="LDP117" s="151"/>
      <c r="LDQ117" s="151"/>
      <c r="LDR117" s="151"/>
      <c r="LDS117" s="151"/>
      <c r="LDT117" s="151"/>
      <c r="LDU117" s="151"/>
      <c r="LDV117" s="151"/>
      <c r="LDW117" s="151"/>
      <c r="LDX117" s="151"/>
      <c r="LDY117" s="151"/>
      <c r="LDZ117" s="151"/>
      <c r="LEA117" s="151"/>
      <c r="LEB117" s="151"/>
      <c r="LEC117" s="151"/>
      <c r="LED117" s="151"/>
      <c r="LEE117" s="151"/>
      <c r="LEF117" s="151"/>
      <c r="LEG117" s="151"/>
      <c r="LEH117" s="151"/>
      <c r="LEI117" s="151"/>
      <c r="LEJ117" s="151"/>
      <c r="LEK117" s="151"/>
      <c r="LEL117" s="151"/>
      <c r="LEM117" s="151"/>
      <c r="LEN117" s="151"/>
      <c r="LEO117" s="151"/>
      <c r="LEP117" s="151"/>
      <c r="LEQ117" s="151"/>
      <c r="LER117" s="151"/>
      <c r="LES117" s="151"/>
      <c r="LET117" s="151"/>
      <c r="LEU117" s="151"/>
      <c r="LEV117" s="151"/>
      <c r="LEW117" s="151"/>
      <c r="LEX117" s="151"/>
      <c r="LEY117" s="151"/>
      <c r="LEZ117" s="151"/>
      <c r="LFA117" s="151"/>
      <c r="LFB117" s="151"/>
      <c r="LFC117" s="151"/>
      <c r="LFD117" s="151"/>
      <c r="LFE117" s="151"/>
      <c r="LFF117" s="151"/>
      <c r="LFG117" s="151"/>
      <c r="LFH117" s="151"/>
      <c r="LFI117" s="151"/>
      <c r="LFJ117" s="151"/>
      <c r="LFK117" s="151"/>
      <c r="LFL117" s="151"/>
      <c r="LFM117" s="151"/>
      <c r="LFN117" s="151"/>
      <c r="LFO117" s="151"/>
      <c r="LFP117" s="151"/>
      <c r="LFQ117" s="151"/>
      <c r="LFR117" s="151"/>
      <c r="LFS117" s="151"/>
      <c r="LFT117" s="151"/>
      <c r="LFU117" s="151"/>
      <c r="LFV117" s="151"/>
      <c r="LFW117" s="151"/>
      <c r="LFX117" s="151"/>
      <c r="LFY117" s="151"/>
      <c r="LFZ117" s="151"/>
      <c r="LGA117" s="151"/>
      <c r="LGB117" s="151"/>
      <c r="LGC117" s="151"/>
      <c r="LGD117" s="151"/>
      <c r="LGE117" s="151"/>
      <c r="LGF117" s="151"/>
      <c r="LGG117" s="151"/>
      <c r="LGH117" s="151"/>
      <c r="LGI117" s="151"/>
      <c r="LGJ117" s="151"/>
      <c r="LGK117" s="151"/>
      <c r="LGL117" s="151"/>
      <c r="LGM117" s="151"/>
      <c r="LGN117" s="151"/>
      <c r="LGO117" s="151"/>
      <c r="LGP117" s="151"/>
      <c r="LGQ117" s="151"/>
      <c r="LGR117" s="151"/>
      <c r="LGS117" s="151"/>
      <c r="LGT117" s="151"/>
      <c r="LGU117" s="151"/>
      <c r="LGV117" s="151"/>
      <c r="LGW117" s="151"/>
      <c r="LGX117" s="151"/>
      <c r="LGY117" s="151"/>
      <c r="LGZ117" s="151"/>
      <c r="LHA117" s="151"/>
      <c r="LHB117" s="151"/>
      <c r="LHC117" s="151"/>
      <c r="LHD117" s="151"/>
      <c r="LHE117" s="151"/>
      <c r="LHF117" s="151"/>
      <c r="LHG117" s="151"/>
      <c r="LHH117" s="151"/>
      <c r="LHI117" s="151"/>
      <c r="LHJ117" s="151"/>
      <c r="LHK117" s="151"/>
      <c r="LHL117" s="151"/>
      <c r="LHM117" s="151"/>
      <c r="LHN117" s="151"/>
      <c r="LHO117" s="151"/>
      <c r="LHP117" s="151"/>
      <c r="LHQ117" s="151"/>
      <c r="LHR117" s="151"/>
      <c r="LHS117" s="151"/>
      <c r="LHT117" s="151"/>
      <c r="LHU117" s="151"/>
      <c r="LHV117" s="151"/>
      <c r="LHW117" s="151"/>
      <c r="LHX117" s="151"/>
      <c r="LHY117" s="151"/>
      <c r="LHZ117" s="151"/>
      <c r="LIA117" s="151"/>
      <c r="LIB117" s="151"/>
      <c r="LIC117" s="151"/>
      <c r="LID117" s="151"/>
      <c r="LIE117" s="151"/>
      <c r="LIF117" s="151"/>
      <c r="LIG117" s="151"/>
      <c r="LIH117" s="151"/>
      <c r="LII117" s="151"/>
      <c r="LIJ117" s="151"/>
      <c r="LIK117" s="151"/>
      <c r="LIL117" s="151"/>
      <c r="LIM117" s="151"/>
      <c r="LIN117" s="151"/>
      <c r="LIO117" s="151"/>
      <c r="LIP117" s="151"/>
      <c r="LIQ117" s="151"/>
      <c r="LIR117" s="151"/>
      <c r="LIS117" s="151"/>
      <c r="LIT117" s="151"/>
      <c r="LIU117" s="151"/>
      <c r="LIV117" s="151"/>
      <c r="LIW117" s="151"/>
      <c r="LIX117" s="151"/>
      <c r="LIY117" s="151"/>
      <c r="LIZ117" s="151"/>
      <c r="LJA117" s="151"/>
      <c r="LJB117" s="151"/>
      <c r="LJC117" s="151"/>
      <c r="LJD117" s="151"/>
      <c r="LJE117" s="151"/>
      <c r="LJF117" s="151"/>
      <c r="LJG117" s="151"/>
      <c r="LJH117" s="151"/>
      <c r="LJI117" s="151"/>
      <c r="LJJ117" s="151"/>
      <c r="LJK117" s="151"/>
      <c r="LJL117" s="151"/>
      <c r="LJM117" s="151"/>
      <c r="LJN117" s="151"/>
      <c r="LJO117" s="151"/>
      <c r="LJP117" s="151"/>
      <c r="LJQ117" s="151"/>
      <c r="LJR117" s="151"/>
      <c r="LJS117" s="151"/>
      <c r="LJT117" s="151"/>
      <c r="LJU117" s="151"/>
      <c r="LJV117" s="151"/>
      <c r="LJW117" s="151"/>
      <c r="LJX117" s="151"/>
      <c r="LJY117" s="151"/>
      <c r="LJZ117" s="151"/>
      <c r="LKA117" s="151"/>
      <c r="LKB117" s="151"/>
      <c r="LKC117" s="151"/>
      <c r="LKD117" s="151"/>
      <c r="LKE117" s="151"/>
      <c r="LKF117" s="151"/>
      <c r="LKG117" s="151"/>
      <c r="LKH117" s="151"/>
      <c r="LKI117" s="151"/>
      <c r="LKJ117" s="151"/>
      <c r="LKK117" s="151"/>
      <c r="LKL117" s="151"/>
      <c r="LKM117" s="151"/>
      <c r="LKN117" s="151"/>
      <c r="LKO117" s="151"/>
      <c r="LKP117" s="151"/>
      <c r="LKQ117" s="151"/>
      <c r="LKR117" s="151"/>
      <c r="LKS117" s="151"/>
      <c r="LKT117" s="151"/>
      <c r="LKU117" s="151"/>
      <c r="LKV117" s="151"/>
      <c r="LKW117" s="151"/>
      <c r="LKX117" s="151"/>
      <c r="LKY117" s="151"/>
      <c r="LKZ117" s="151"/>
      <c r="LLA117" s="151"/>
      <c r="LLB117" s="151"/>
      <c r="LLC117" s="151"/>
      <c r="LLD117" s="151"/>
      <c r="LLE117" s="151"/>
      <c r="LLF117" s="151"/>
      <c r="LLG117" s="151"/>
      <c r="LLH117" s="151"/>
      <c r="LLI117" s="151"/>
      <c r="LLJ117" s="151"/>
      <c r="LLK117" s="151"/>
      <c r="LLL117" s="151"/>
      <c r="LLM117" s="151"/>
      <c r="LLN117" s="151"/>
      <c r="LLO117" s="151"/>
      <c r="LLP117" s="151"/>
      <c r="LLQ117" s="151"/>
      <c r="LLR117" s="151"/>
      <c r="LLS117" s="151"/>
      <c r="LLT117" s="151"/>
      <c r="LLU117" s="151"/>
      <c r="LLV117" s="151"/>
      <c r="LLW117" s="151"/>
      <c r="LLX117" s="151"/>
      <c r="LLY117" s="151"/>
      <c r="LLZ117" s="151"/>
      <c r="LMA117" s="151"/>
      <c r="LMB117" s="151"/>
      <c r="LMC117" s="151"/>
      <c r="LMD117" s="151"/>
      <c r="LME117" s="151"/>
      <c r="LMF117" s="151"/>
      <c r="LMG117" s="151"/>
      <c r="LMH117" s="151"/>
      <c r="LMI117" s="151"/>
      <c r="LMJ117" s="151"/>
      <c r="LMK117" s="151"/>
      <c r="LML117" s="151"/>
      <c r="LMM117" s="151"/>
      <c r="LMN117" s="151"/>
      <c r="LMO117" s="151"/>
      <c r="LMP117" s="151"/>
      <c r="LMQ117" s="151"/>
      <c r="LMR117" s="151"/>
      <c r="LMS117" s="151"/>
      <c r="LMT117" s="151"/>
      <c r="LMU117" s="151"/>
      <c r="LMV117" s="151"/>
      <c r="LMW117" s="151"/>
      <c r="LMX117" s="151"/>
      <c r="LMY117" s="151"/>
      <c r="LMZ117" s="151"/>
      <c r="LNA117" s="151"/>
      <c r="LNB117" s="151"/>
      <c r="LNC117" s="151"/>
      <c r="LND117" s="151"/>
      <c r="LNE117" s="151"/>
      <c r="LNF117" s="151"/>
      <c r="LNG117" s="151"/>
      <c r="LNH117" s="151"/>
      <c r="LNI117" s="151"/>
      <c r="LNJ117" s="151"/>
      <c r="LNK117" s="151"/>
      <c r="LNL117" s="151"/>
      <c r="LNM117" s="151"/>
      <c r="LNN117" s="151"/>
      <c r="LNO117" s="151"/>
      <c r="LNP117" s="151"/>
      <c r="LNQ117" s="151"/>
      <c r="LNR117" s="151"/>
      <c r="LNS117" s="151"/>
      <c r="LNT117" s="151"/>
      <c r="LNU117" s="151"/>
      <c r="LNV117" s="151"/>
      <c r="LNW117" s="151"/>
      <c r="LNX117" s="151"/>
      <c r="LNY117" s="151"/>
      <c r="LNZ117" s="151"/>
      <c r="LOA117" s="151"/>
      <c r="LOB117" s="151"/>
      <c r="LOC117" s="151"/>
      <c r="LOD117" s="151"/>
      <c r="LOE117" s="151"/>
      <c r="LOF117" s="151"/>
      <c r="LOG117" s="151"/>
      <c r="LOH117" s="151"/>
      <c r="LOI117" s="151"/>
      <c r="LOJ117" s="151"/>
      <c r="LOK117" s="151"/>
      <c r="LOL117" s="151"/>
      <c r="LOM117" s="151"/>
      <c r="LON117" s="151"/>
      <c r="LOO117" s="151"/>
      <c r="LOP117" s="151"/>
      <c r="LOQ117" s="151"/>
      <c r="LOR117" s="151"/>
      <c r="LOS117" s="151"/>
      <c r="LOT117" s="151"/>
      <c r="LOU117" s="151"/>
      <c r="LOV117" s="151"/>
      <c r="LOW117" s="151"/>
      <c r="LOX117" s="151"/>
      <c r="LOY117" s="151"/>
      <c r="LOZ117" s="151"/>
      <c r="LPA117" s="151"/>
      <c r="LPB117" s="151"/>
      <c r="LPC117" s="151"/>
      <c r="LPD117" s="151"/>
      <c r="LPE117" s="151"/>
      <c r="LPF117" s="151"/>
      <c r="LPG117" s="151"/>
      <c r="LPH117" s="151"/>
      <c r="LPI117" s="151"/>
      <c r="LPJ117" s="151"/>
      <c r="LPK117" s="151"/>
      <c r="LPL117" s="151"/>
      <c r="LPM117" s="151"/>
      <c r="LPN117" s="151"/>
      <c r="LPO117" s="151"/>
      <c r="LPP117" s="151"/>
      <c r="LPQ117" s="151"/>
      <c r="LPR117" s="151"/>
      <c r="LPS117" s="151"/>
      <c r="LPT117" s="151"/>
      <c r="LPU117" s="151"/>
      <c r="LPV117" s="151"/>
      <c r="LPW117" s="151"/>
      <c r="LPX117" s="151"/>
      <c r="LPY117" s="151"/>
      <c r="LPZ117" s="151"/>
      <c r="LQA117" s="151"/>
      <c r="LQB117" s="151"/>
      <c r="LQC117" s="151"/>
      <c r="LQD117" s="151"/>
      <c r="LQE117" s="151"/>
      <c r="LQF117" s="151"/>
      <c r="LQG117" s="151"/>
      <c r="LQH117" s="151"/>
      <c r="LQI117" s="151"/>
      <c r="LQJ117" s="151"/>
      <c r="LQK117" s="151"/>
      <c r="LQL117" s="151"/>
      <c r="LQM117" s="151"/>
      <c r="LQN117" s="151"/>
      <c r="LQO117" s="151"/>
      <c r="LQP117" s="151"/>
      <c r="LQQ117" s="151"/>
      <c r="LQR117" s="151"/>
      <c r="LQS117" s="151"/>
      <c r="LQT117" s="151"/>
      <c r="LQU117" s="151"/>
      <c r="LQV117" s="151"/>
      <c r="LQW117" s="151"/>
      <c r="LQX117" s="151"/>
      <c r="LQY117" s="151"/>
      <c r="LQZ117" s="151"/>
      <c r="LRA117" s="151"/>
      <c r="LRB117" s="151"/>
      <c r="LRC117" s="151"/>
      <c r="LRD117" s="151"/>
      <c r="LRE117" s="151"/>
      <c r="LRF117" s="151"/>
      <c r="LRG117" s="151"/>
      <c r="LRH117" s="151"/>
      <c r="LRI117" s="151"/>
      <c r="LRJ117" s="151"/>
      <c r="LRK117" s="151"/>
      <c r="LRL117" s="151"/>
      <c r="LRM117" s="151"/>
      <c r="LRN117" s="151"/>
      <c r="LRO117" s="151"/>
      <c r="LRP117" s="151"/>
      <c r="LRQ117" s="151"/>
      <c r="LRR117" s="151"/>
      <c r="LRS117" s="151"/>
      <c r="LRT117" s="151"/>
      <c r="LRU117" s="151"/>
      <c r="LRV117" s="151"/>
      <c r="LRW117" s="151"/>
      <c r="LRX117" s="151"/>
      <c r="LRY117" s="151"/>
      <c r="LRZ117" s="151"/>
      <c r="LSA117" s="151"/>
      <c r="LSB117" s="151"/>
      <c r="LSC117" s="151"/>
      <c r="LSD117" s="151"/>
      <c r="LSE117" s="151"/>
      <c r="LSF117" s="151"/>
      <c r="LSG117" s="151"/>
      <c r="LSH117" s="151"/>
      <c r="LSI117" s="151"/>
      <c r="LSJ117" s="151"/>
      <c r="LSK117" s="151"/>
      <c r="LSL117" s="151"/>
      <c r="LSM117" s="151"/>
      <c r="LSN117" s="151"/>
      <c r="LSO117" s="151"/>
      <c r="LSP117" s="151"/>
      <c r="LSQ117" s="151"/>
      <c r="LSR117" s="151"/>
      <c r="LSS117" s="151"/>
      <c r="LST117" s="151"/>
      <c r="LSU117" s="151"/>
      <c r="LSV117" s="151"/>
      <c r="LSW117" s="151"/>
      <c r="LSX117" s="151"/>
      <c r="LSY117" s="151"/>
      <c r="LSZ117" s="151"/>
      <c r="LTA117" s="151"/>
      <c r="LTB117" s="151"/>
      <c r="LTC117" s="151"/>
      <c r="LTD117" s="151"/>
      <c r="LTE117" s="151"/>
      <c r="LTF117" s="151"/>
      <c r="LTG117" s="151"/>
      <c r="LTH117" s="151"/>
      <c r="LTI117" s="151"/>
      <c r="LTJ117" s="151"/>
      <c r="LTK117" s="151"/>
      <c r="LTL117" s="151"/>
      <c r="LTM117" s="151"/>
      <c r="LTN117" s="151"/>
      <c r="LTO117" s="151"/>
      <c r="LTP117" s="151"/>
      <c r="LTQ117" s="151"/>
      <c r="LTR117" s="151"/>
      <c r="LTS117" s="151"/>
      <c r="LTT117" s="151"/>
      <c r="LTU117" s="151"/>
      <c r="LTV117" s="151"/>
      <c r="LTW117" s="151"/>
      <c r="LTX117" s="151"/>
      <c r="LTY117" s="151"/>
      <c r="LTZ117" s="151"/>
      <c r="LUA117" s="151"/>
      <c r="LUB117" s="151"/>
      <c r="LUC117" s="151"/>
      <c r="LUD117" s="151"/>
      <c r="LUE117" s="151"/>
      <c r="LUF117" s="151"/>
      <c r="LUG117" s="151"/>
      <c r="LUH117" s="151"/>
      <c r="LUI117" s="151"/>
      <c r="LUJ117" s="151"/>
      <c r="LUK117" s="151"/>
      <c r="LUL117" s="151"/>
      <c r="LUM117" s="151"/>
      <c r="LUN117" s="151"/>
      <c r="LUO117" s="151"/>
      <c r="LUP117" s="151"/>
      <c r="LUQ117" s="151"/>
      <c r="LUR117" s="151"/>
      <c r="LUS117" s="151"/>
      <c r="LUT117" s="151"/>
      <c r="LUU117" s="151"/>
      <c r="LUV117" s="151"/>
      <c r="LUW117" s="151"/>
      <c r="LUX117" s="151"/>
      <c r="LUY117" s="151"/>
      <c r="LUZ117" s="151"/>
      <c r="LVA117" s="151"/>
      <c r="LVB117" s="151"/>
      <c r="LVC117" s="151"/>
      <c r="LVD117" s="151"/>
      <c r="LVE117" s="151"/>
      <c r="LVF117" s="151"/>
      <c r="LVG117" s="151"/>
      <c r="LVH117" s="151"/>
      <c r="LVI117" s="151"/>
      <c r="LVJ117" s="151"/>
      <c r="LVK117" s="151"/>
      <c r="LVL117" s="151"/>
      <c r="LVM117" s="151"/>
      <c r="LVN117" s="151"/>
      <c r="LVO117" s="151"/>
      <c r="LVP117" s="151"/>
      <c r="LVQ117" s="151"/>
      <c r="LVR117" s="151"/>
      <c r="LVS117" s="151"/>
      <c r="LVT117" s="151"/>
      <c r="LVU117" s="151"/>
      <c r="LVV117" s="151"/>
      <c r="LVW117" s="151"/>
      <c r="LVX117" s="151"/>
      <c r="LVY117" s="151"/>
      <c r="LVZ117" s="151"/>
      <c r="LWA117" s="151"/>
      <c r="LWB117" s="151"/>
      <c r="LWC117" s="151"/>
      <c r="LWD117" s="151"/>
      <c r="LWE117" s="151"/>
      <c r="LWF117" s="151"/>
      <c r="LWG117" s="151"/>
      <c r="LWH117" s="151"/>
      <c r="LWI117" s="151"/>
      <c r="LWJ117" s="151"/>
      <c r="LWK117" s="151"/>
      <c r="LWL117" s="151"/>
      <c r="LWM117" s="151"/>
      <c r="LWN117" s="151"/>
      <c r="LWO117" s="151"/>
      <c r="LWP117" s="151"/>
      <c r="LWQ117" s="151"/>
      <c r="LWR117" s="151"/>
      <c r="LWS117" s="151"/>
      <c r="LWT117" s="151"/>
      <c r="LWU117" s="151"/>
      <c r="LWV117" s="151"/>
      <c r="LWW117" s="151"/>
      <c r="LWX117" s="151"/>
      <c r="LWY117" s="151"/>
      <c r="LWZ117" s="151"/>
      <c r="LXA117" s="151"/>
      <c r="LXB117" s="151"/>
      <c r="LXC117" s="151"/>
      <c r="LXD117" s="151"/>
      <c r="LXE117" s="151"/>
      <c r="LXF117" s="151"/>
      <c r="LXG117" s="151"/>
      <c r="LXH117" s="151"/>
      <c r="LXI117" s="151"/>
      <c r="LXJ117" s="151"/>
      <c r="LXK117" s="151"/>
      <c r="LXL117" s="151"/>
      <c r="LXM117" s="151"/>
      <c r="LXN117" s="151"/>
      <c r="LXO117" s="151"/>
      <c r="LXP117" s="151"/>
      <c r="LXQ117" s="151"/>
      <c r="LXR117" s="151"/>
      <c r="LXS117" s="151"/>
      <c r="LXT117" s="151"/>
      <c r="LXU117" s="151"/>
      <c r="LXV117" s="151"/>
      <c r="LXW117" s="151"/>
      <c r="LXX117" s="151"/>
      <c r="LXY117" s="151"/>
      <c r="LXZ117" s="151"/>
      <c r="LYA117" s="151"/>
      <c r="LYB117" s="151"/>
      <c r="LYC117" s="151"/>
      <c r="LYD117" s="151"/>
      <c r="LYE117" s="151"/>
      <c r="LYF117" s="151"/>
      <c r="LYG117" s="151"/>
      <c r="LYH117" s="151"/>
      <c r="LYI117" s="151"/>
      <c r="LYJ117" s="151"/>
      <c r="LYK117" s="151"/>
      <c r="LYL117" s="151"/>
      <c r="LYM117" s="151"/>
      <c r="LYN117" s="151"/>
      <c r="LYO117" s="151"/>
      <c r="LYP117" s="151"/>
      <c r="LYQ117" s="151"/>
      <c r="LYR117" s="151"/>
      <c r="LYS117" s="151"/>
      <c r="LYT117" s="151"/>
      <c r="LYU117" s="151"/>
      <c r="LYV117" s="151"/>
      <c r="LYW117" s="151"/>
      <c r="LYX117" s="151"/>
      <c r="LYY117" s="151"/>
      <c r="LYZ117" s="151"/>
      <c r="LZA117" s="151"/>
      <c r="LZB117" s="151"/>
      <c r="LZC117" s="151"/>
      <c r="LZD117" s="151"/>
      <c r="LZE117" s="151"/>
      <c r="LZF117" s="151"/>
      <c r="LZG117" s="151"/>
      <c r="LZH117" s="151"/>
      <c r="LZI117" s="151"/>
      <c r="LZJ117" s="151"/>
      <c r="LZK117" s="151"/>
      <c r="LZL117" s="151"/>
      <c r="LZM117" s="151"/>
      <c r="LZN117" s="151"/>
      <c r="LZO117" s="151"/>
      <c r="LZP117" s="151"/>
      <c r="LZQ117" s="151"/>
      <c r="LZR117" s="151"/>
      <c r="LZS117" s="151"/>
      <c r="LZT117" s="151"/>
      <c r="LZU117" s="151"/>
      <c r="LZV117" s="151"/>
      <c r="LZW117" s="151"/>
      <c r="LZX117" s="151"/>
      <c r="LZY117" s="151"/>
      <c r="LZZ117" s="151"/>
      <c r="MAA117" s="151"/>
      <c r="MAB117" s="151"/>
      <c r="MAC117" s="151"/>
      <c r="MAD117" s="151"/>
      <c r="MAE117" s="151"/>
      <c r="MAF117" s="151"/>
      <c r="MAG117" s="151"/>
      <c r="MAH117" s="151"/>
      <c r="MAI117" s="151"/>
      <c r="MAJ117" s="151"/>
      <c r="MAK117" s="151"/>
      <c r="MAL117" s="151"/>
      <c r="MAM117" s="151"/>
      <c r="MAN117" s="151"/>
      <c r="MAO117" s="151"/>
      <c r="MAP117" s="151"/>
      <c r="MAQ117" s="151"/>
      <c r="MAR117" s="151"/>
      <c r="MAS117" s="151"/>
      <c r="MAT117" s="151"/>
      <c r="MAU117" s="151"/>
      <c r="MAV117" s="151"/>
      <c r="MAW117" s="151"/>
      <c r="MAX117" s="151"/>
      <c r="MAY117" s="151"/>
      <c r="MAZ117" s="151"/>
      <c r="MBA117" s="151"/>
      <c r="MBB117" s="151"/>
      <c r="MBC117" s="151"/>
      <c r="MBD117" s="151"/>
      <c r="MBE117" s="151"/>
      <c r="MBF117" s="151"/>
      <c r="MBG117" s="151"/>
      <c r="MBH117" s="151"/>
      <c r="MBI117" s="151"/>
      <c r="MBJ117" s="151"/>
      <c r="MBK117" s="151"/>
      <c r="MBL117" s="151"/>
      <c r="MBM117" s="151"/>
      <c r="MBN117" s="151"/>
      <c r="MBO117" s="151"/>
      <c r="MBP117" s="151"/>
      <c r="MBQ117" s="151"/>
      <c r="MBR117" s="151"/>
      <c r="MBS117" s="151"/>
      <c r="MBT117" s="151"/>
      <c r="MBU117" s="151"/>
      <c r="MBV117" s="151"/>
      <c r="MBW117" s="151"/>
      <c r="MBX117" s="151"/>
      <c r="MBY117" s="151"/>
      <c r="MBZ117" s="151"/>
      <c r="MCA117" s="151"/>
      <c r="MCB117" s="151"/>
      <c r="MCC117" s="151"/>
      <c r="MCD117" s="151"/>
      <c r="MCE117" s="151"/>
      <c r="MCF117" s="151"/>
      <c r="MCG117" s="151"/>
      <c r="MCH117" s="151"/>
      <c r="MCI117" s="151"/>
      <c r="MCJ117" s="151"/>
      <c r="MCK117" s="151"/>
      <c r="MCL117" s="151"/>
      <c r="MCM117" s="151"/>
      <c r="MCN117" s="151"/>
      <c r="MCO117" s="151"/>
      <c r="MCP117" s="151"/>
      <c r="MCQ117" s="151"/>
      <c r="MCR117" s="151"/>
      <c r="MCS117" s="151"/>
      <c r="MCT117" s="151"/>
      <c r="MCU117" s="151"/>
      <c r="MCV117" s="151"/>
      <c r="MCW117" s="151"/>
      <c r="MCX117" s="151"/>
      <c r="MCY117" s="151"/>
      <c r="MCZ117" s="151"/>
      <c r="MDA117" s="151"/>
      <c r="MDB117" s="151"/>
      <c r="MDC117" s="151"/>
      <c r="MDD117" s="151"/>
      <c r="MDE117" s="151"/>
      <c r="MDF117" s="151"/>
      <c r="MDG117" s="151"/>
      <c r="MDH117" s="151"/>
      <c r="MDI117" s="151"/>
      <c r="MDJ117" s="151"/>
      <c r="MDK117" s="151"/>
      <c r="MDL117" s="151"/>
      <c r="MDM117" s="151"/>
      <c r="MDN117" s="151"/>
      <c r="MDO117" s="151"/>
      <c r="MDP117" s="151"/>
      <c r="MDQ117" s="151"/>
      <c r="MDR117" s="151"/>
      <c r="MDS117" s="151"/>
      <c r="MDT117" s="151"/>
      <c r="MDU117" s="151"/>
      <c r="MDV117" s="151"/>
      <c r="MDW117" s="151"/>
      <c r="MDX117" s="151"/>
      <c r="MDY117" s="151"/>
      <c r="MDZ117" s="151"/>
      <c r="MEA117" s="151"/>
      <c r="MEB117" s="151"/>
      <c r="MEC117" s="151"/>
      <c r="MED117" s="151"/>
      <c r="MEE117" s="151"/>
      <c r="MEF117" s="151"/>
      <c r="MEG117" s="151"/>
      <c r="MEH117" s="151"/>
      <c r="MEI117" s="151"/>
      <c r="MEJ117" s="151"/>
      <c r="MEK117" s="151"/>
      <c r="MEL117" s="151"/>
      <c r="MEM117" s="151"/>
      <c r="MEN117" s="151"/>
      <c r="MEO117" s="151"/>
      <c r="MEP117" s="151"/>
      <c r="MEQ117" s="151"/>
      <c r="MER117" s="151"/>
      <c r="MES117" s="151"/>
      <c r="MET117" s="151"/>
      <c r="MEU117" s="151"/>
      <c r="MEV117" s="151"/>
      <c r="MEW117" s="151"/>
      <c r="MEX117" s="151"/>
      <c r="MEY117" s="151"/>
      <c r="MEZ117" s="151"/>
      <c r="MFA117" s="151"/>
      <c r="MFB117" s="151"/>
      <c r="MFC117" s="151"/>
      <c r="MFD117" s="151"/>
      <c r="MFE117" s="151"/>
      <c r="MFF117" s="151"/>
      <c r="MFG117" s="151"/>
      <c r="MFH117" s="151"/>
      <c r="MFI117" s="151"/>
      <c r="MFJ117" s="151"/>
      <c r="MFK117" s="151"/>
      <c r="MFL117" s="151"/>
      <c r="MFM117" s="151"/>
      <c r="MFN117" s="151"/>
      <c r="MFO117" s="151"/>
      <c r="MFP117" s="151"/>
      <c r="MFQ117" s="151"/>
      <c r="MFR117" s="151"/>
      <c r="MFS117" s="151"/>
      <c r="MFT117" s="151"/>
      <c r="MFU117" s="151"/>
      <c r="MFV117" s="151"/>
      <c r="MFW117" s="151"/>
      <c r="MFX117" s="151"/>
      <c r="MFY117" s="151"/>
      <c r="MFZ117" s="151"/>
      <c r="MGA117" s="151"/>
      <c r="MGB117" s="151"/>
      <c r="MGC117" s="151"/>
      <c r="MGD117" s="151"/>
      <c r="MGE117" s="151"/>
      <c r="MGF117" s="151"/>
      <c r="MGG117" s="151"/>
      <c r="MGH117" s="151"/>
      <c r="MGI117" s="151"/>
      <c r="MGJ117" s="151"/>
      <c r="MGK117" s="151"/>
      <c r="MGL117" s="151"/>
      <c r="MGM117" s="151"/>
      <c r="MGN117" s="151"/>
      <c r="MGO117" s="151"/>
      <c r="MGP117" s="151"/>
      <c r="MGQ117" s="151"/>
      <c r="MGR117" s="151"/>
      <c r="MGS117" s="151"/>
      <c r="MGT117" s="151"/>
      <c r="MGU117" s="151"/>
      <c r="MGV117" s="151"/>
      <c r="MGW117" s="151"/>
      <c r="MGX117" s="151"/>
      <c r="MGY117" s="151"/>
      <c r="MGZ117" s="151"/>
      <c r="MHA117" s="151"/>
      <c r="MHB117" s="151"/>
      <c r="MHC117" s="151"/>
      <c r="MHD117" s="151"/>
      <c r="MHE117" s="151"/>
      <c r="MHF117" s="151"/>
      <c r="MHG117" s="151"/>
      <c r="MHH117" s="151"/>
      <c r="MHI117" s="151"/>
      <c r="MHJ117" s="151"/>
      <c r="MHK117" s="151"/>
      <c r="MHL117" s="151"/>
      <c r="MHM117" s="151"/>
      <c r="MHN117" s="151"/>
      <c r="MHO117" s="151"/>
      <c r="MHP117" s="151"/>
      <c r="MHQ117" s="151"/>
      <c r="MHR117" s="151"/>
      <c r="MHS117" s="151"/>
      <c r="MHT117" s="151"/>
      <c r="MHU117" s="151"/>
      <c r="MHV117" s="151"/>
      <c r="MHW117" s="151"/>
      <c r="MHX117" s="151"/>
      <c r="MHY117" s="151"/>
      <c r="MHZ117" s="151"/>
      <c r="MIA117" s="151"/>
      <c r="MIB117" s="151"/>
      <c r="MIC117" s="151"/>
      <c r="MID117" s="151"/>
      <c r="MIE117" s="151"/>
      <c r="MIF117" s="151"/>
      <c r="MIG117" s="151"/>
      <c r="MIH117" s="151"/>
      <c r="MII117" s="151"/>
      <c r="MIJ117" s="151"/>
      <c r="MIK117" s="151"/>
      <c r="MIL117" s="151"/>
      <c r="MIM117" s="151"/>
      <c r="MIN117" s="151"/>
      <c r="MIO117" s="151"/>
      <c r="MIP117" s="151"/>
      <c r="MIQ117" s="151"/>
      <c r="MIR117" s="151"/>
      <c r="MIS117" s="151"/>
      <c r="MIT117" s="151"/>
      <c r="MIU117" s="151"/>
      <c r="MIV117" s="151"/>
      <c r="MIW117" s="151"/>
      <c r="MIX117" s="151"/>
      <c r="MIY117" s="151"/>
      <c r="MIZ117" s="151"/>
      <c r="MJA117" s="151"/>
      <c r="MJB117" s="151"/>
      <c r="MJC117" s="151"/>
      <c r="MJD117" s="151"/>
      <c r="MJE117" s="151"/>
      <c r="MJF117" s="151"/>
      <c r="MJG117" s="151"/>
      <c r="MJH117" s="151"/>
      <c r="MJI117" s="151"/>
      <c r="MJJ117" s="151"/>
      <c r="MJK117" s="151"/>
      <c r="MJL117" s="151"/>
      <c r="MJM117" s="151"/>
      <c r="MJN117" s="151"/>
      <c r="MJO117" s="151"/>
      <c r="MJP117" s="151"/>
      <c r="MJQ117" s="151"/>
      <c r="MJR117" s="151"/>
      <c r="MJS117" s="151"/>
      <c r="MJT117" s="151"/>
      <c r="MJU117" s="151"/>
      <c r="MJV117" s="151"/>
      <c r="MJW117" s="151"/>
      <c r="MJX117" s="151"/>
      <c r="MJY117" s="151"/>
      <c r="MJZ117" s="151"/>
      <c r="MKA117" s="151"/>
      <c r="MKB117" s="151"/>
      <c r="MKC117" s="151"/>
      <c r="MKD117" s="151"/>
      <c r="MKE117" s="151"/>
      <c r="MKF117" s="151"/>
      <c r="MKG117" s="151"/>
      <c r="MKH117" s="151"/>
      <c r="MKI117" s="151"/>
      <c r="MKJ117" s="151"/>
      <c r="MKK117" s="151"/>
      <c r="MKL117" s="151"/>
      <c r="MKM117" s="151"/>
      <c r="MKN117" s="151"/>
      <c r="MKO117" s="151"/>
      <c r="MKP117" s="151"/>
      <c r="MKQ117" s="151"/>
      <c r="MKR117" s="151"/>
      <c r="MKS117" s="151"/>
      <c r="MKT117" s="151"/>
      <c r="MKU117" s="151"/>
      <c r="MKV117" s="151"/>
      <c r="MKW117" s="151"/>
      <c r="MKX117" s="151"/>
      <c r="MKY117" s="151"/>
      <c r="MKZ117" s="151"/>
      <c r="MLA117" s="151"/>
      <c r="MLB117" s="151"/>
      <c r="MLC117" s="151"/>
      <c r="MLD117" s="151"/>
      <c r="MLE117" s="151"/>
      <c r="MLF117" s="151"/>
      <c r="MLG117" s="151"/>
      <c r="MLH117" s="151"/>
      <c r="MLI117" s="151"/>
      <c r="MLJ117" s="151"/>
      <c r="MLK117" s="151"/>
      <c r="MLL117" s="151"/>
      <c r="MLM117" s="151"/>
      <c r="MLN117" s="151"/>
      <c r="MLO117" s="151"/>
      <c r="MLP117" s="151"/>
      <c r="MLQ117" s="151"/>
      <c r="MLR117" s="151"/>
      <c r="MLS117" s="151"/>
      <c r="MLT117" s="151"/>
      <c r="MLU117" s="151"/>
      <c r="MLV117" s="151"/>
      <c r="MLW117" s="151"/>
      <c r="MLX117" s="151"/>
      <c r="MLY117" s="151"/>
      <c r="MLZ117" s="151"/>
      <c r="MMA117" s="151"/>
      <c r="MMB117" s="151"/>
      <c r="MMC117" s="151"/>
      <c r="MMD117" s="151"/>
      <c r="MME117" s="151"/>
      <c r="MMF117" s="151"/>
      <c r="MMG117" s="151"/>
      <c r="MMH117" s="151"/>
      <c r="MMI117" s="151"/>
      <c r="MMJ117" s="151"/>
      <c r="MMK117" s="151"/>
      <c r="MML117" s="151"/>
      <c r="MMM117" s="151"/>
      <c r="MMN117" s="151"/>
      <c r="MMO117" s="151"/>
      <c r="MMP117" s="151"/>
      <c r="MMQ117" s="151"/>
      <c r="MMR117" s="151"/>
      <c r="MMS117" s="151"/>
      <c r="MMT117" s="151"/>
      <c r="MMU117" s="151"/>
      <c r="MMV117" s="151"/>
      <c r="MMW117" s="151"/>
      <c r="MMX117" s="151"/>
      <c r="MMY117" s="151"/>
      <c r="MMZ117" s="151"/>
      <c r="MNA117" s="151"/>
      <c r="MNB117" s="151"/>
      <c r="MNC117" s="151"/>
      <c r="MND117" s="151"/>
      <c r="MNE117" s="151"/>
      <c r="MNF117" s="151"/>
      <c r="MNG117" s="151"/>
      <c r="MNH117" s="151"/>
      <c r="MNI117" s="151"/>
      <c r="MNJ117" s="151"/>
      <c r="MNK117" s="151"/>
      <c r="MNL117" s="151"/>
      <c r="MNM117" s="151"/>
      <c r="MNN117" s="151"/>
      <c r="MNO117" s="151"/>
      <c r="MNP117" s="151"/>
      <c r="MNQ117" s="151"/>
      <c r="MNR117" s="151"/>
      <c r="MNS117" s="151"/>
      <c r="MNT117" s="151"/>
      <c r="MNU117" s="151"/>
      <c r="MNV117" s="151"/>
      <c r="MNW117" s="151"/>
      <c r="MNX117" s="151"/>
      <c r="MNY117" s="151"/>
      <c r="MNZ117" s="151"/>
      <c r="MOA117" s="151"/>
      <c r="MOB117" s="151"/>
      <c r="MOC117" s="151"/>
      <c r="MOD117" s="151"/>
      <c r="MOE117" s="151"/>
      <c r="MOF117" s="151"/>
      <c r="MOG117" s="151"/>
      <c r="MOH117" s="151"/>
      <c r="MOI117" s="151"/>
      <c r="MOJ117" s="151"/>
      <c r="MOK117" s="151"/>
      <c r="MOL117" s="151"/>
      <c r="MOM117" s="151"/>
      <c r="MON117" s="151"/>
      <c r="MOO117" s="151"/>
      <c r="MOP117" s="151"/>
      <c r="MOQ117" s="151"/>
      <c r="MOR117" s="151"/>
      <c r="MOS117" s="151"/>
      <c r="MOT117" s="151"/>
      <c r="MOU117" s="151"/>
      <c r="MOV117" s="151"/>
      <c r="MOW117" s="151"/>
      <c r="MOX117" s="151"/>
      <c r="MOY117" s="151"/>
      <c r="MOZ117" s="151"/>
      <c r="MPA117" s="151"/>
      <c r="MPB117" s="151"/>
      <c r="MPC117" s="151"/>
      <c r="MPD117" s="151"/>
      <c r="MPE117" s="151"/>
      <c r="MPF117" s="151"/>
      <c r="MPG117" s="151"/>
      <c r="MPH117" s="151"/>
      <c r="MPI117" s="151"/>
      <c r="MPJ117" s="151"/>
      <c r="MPK117" s="151"/>
      <c r="MPL117" s="151"/>
      <c r="MPM117" s="151"/>
      <c r="MPN117" s="151"/>
      <c r="MPO117" s="151"/>
      <c r="MPP117" s="151"/>
      <c r="MPQ117" s="151"/>
      <c r="MPR117" s="151"/>
      <c r="MPS117" s="151"/>
      <c r="MPT117" s="151"/>
      <c r="MPU117" s="151"/>
      <c r="MPV117" s="151"/>
      <c r="MPW117" s="151"/>
      <c r="MPX117" s="151"/>
      <c r="MPY117" s="151"/>
      <c r="MPZ117" s="151"/>
      <c r="MQA117" s="151"/>
      <c r="MQB117" s="151"/>
      <c r="MQC117" s="151"/>
      <c r="MQD117" s="151"/>
      <c r="MQE117" s="151"/>
      <c r="MQF117" s="151"/>
      <c r="MQG117" s="151"/>
      <c r="MQH117" s="151"/>
      <c r="MQI117" s="151"/>
      <c r="MQJ117" s="151"/>
      <c r="MQK117" s="151"/>
      <c r="MQL117" s="151"/>
      <c r="MQM117" s="151"/>
      <c r="MQN117" s="151"/>
      <c r="MQO117" s="151"/>
      <c r="MQP117" s="151"/>
      <c r="MQQ117" s="151"/>
      <c r="MQR117" s="151"/>
      <c r="MQS117" s="151"/>
      <c r="MQT117" s="151"/>
      <c r="MQU117" s="151"/>
      <c r="MQV117" s="151"/>
      <c r="MQW117" s="151"/>
      <c r="MQX117" s="151"/>
      <c r="MQY117" s="151"/>
      <c r="MQZ117" s="151"/>
      <c r="MRA117" s="151"/>
      <c r="MRB117" s="151"/>
      <c r="MRC117" s="151"/>
      <c r="MRD117" s="151"/>
      <c r="MRE117" s="151"/>
      <c r="MRF117" s="151"/>
      <c r="MRG117" s="151"/>
      <c r="MRH117" s="151"/>
      <c r="MRI117" s="151"/>
      <c r="MRJ117" s="151"/>
      <c r="MRK117" s="151"/>
      <c r="MRL117" s="151"/>
      <c r="MRM117" s="151"/>
      <c r="MRN117" s="151"/>
      <c r="MRO117" s="151"/>
      <c r="MRP117" s="151"/>
      <c r="MRQ117" s="151"/>
      <c r="MRR117" s="151"/>
      <c r="MRS117" s="151"/>
      <c r="MRT117" s="151"/>
      <c r="MRU117" s="151"/>
      <c r="MRV117" s="151"/>
      <c r="MRW117" s="151"/>
      <c r="MRX117" s="151"/>
      <c r="MRY117" s="151"/>
      <c r="MRZ117" s="151"/>
      <c r="MSA117" s="151"/>
      <c r="MSB117" s="151"/>
      <c r="MSC117" s="151"/>
      <c r="MSD117" s="151"/>
      <c r="MSE117" s="151"/>
      <c r="MSF117" s="151"/>
      <c r="MSG117" s="151"/>
      <c r="MSH117" s="151"/>
      <c r="MSI117" s="151"/>
      <c r="MSJ117" s="151"/>
      <c r="MSK117" s="151"/>
      <c r="MSL117" s="151"/>
      <c r="MSM117" s="151"/>
      <c r="MSN117" s="151"/>
      <c r="MSO117" s="151"/>
      <c r="MSP117" s="151"/>
      <c r="MSQ117" s="151"/>
      <c r="MSR117" s="151"/>
      <c r="MSS117" s="151"/>
      <c r="MST117" s="151"/>
      <c r="MSU117" s="151"/>
      <c r="MSV117" s="151"/>
      <c r="MSW117" s="151"/>
      <c r="MSX117" s="151"/>
      <c r="MSY117" s="151"/>
      <c r="MSZ117" s="151"/>
      <c r="MTA117" s="151"/>
      <c r="MTB117" s="151"/>
      <c r="MTC117" s="151"/>
      <c r="MTD117" s="151"/>
      <c r="MTE117" s="151"/>
      <c r="MTF117" s="151"/>
      <c r="MTG117" s="151"/>
      <c r="MTH117" s="151"/>
      <c r="MTI117" s="151"/>
      <c r="MTJ117" s="151"/>
      <c r="MTK117" s="151"/>
      <c r="MTL117" s="151"/>
      <c r="MTM117" s="151"/>
      <c r="MTN117" s="151"/>
      <c r="MTO117" s="151"/>
      <c r="MTP117" s="151"/>
      <c r="MTQ117" s="151"/>
      <c r="MTR117" s="151"/>
      <c r="MTS117" s="151"/>
      <c r="MTT117" s="151"/>
      <c r="MTU117" s="151"/>
      <c r="MTV117" s="151"/>
      <c r="MTW117" s="151"/>
      <c r="MTX117" s="151"/>
      <c r="MTY117" s="151"/>
      <c r="MTZ117" s="151"/>
      <c r="MUA117" s="151"/>
      <c r="MUB117" s="151"/>
      <c r="MUC117" s="151"/>
      <c r="MUD117" s="151"/>
      <c r="MUE117" s="151"/>
      <c r="MUF117" s="151"/>
      <c r="MUG117" s="151"/>
      <c r="MUH117" s="151"/>
      <c r="MUI117" s="151"/>
      <c r="MUJ117" s="151"/>
      <c r="MUK117" s="151"/>
      <c r="MUL117" s="151"/>
      <c r="MUM117" s="151"/>
      <c r="MUN117" s="151"/>
      <c r="MUO117" s="151"/>
      <c r="MUP117" s="151"/>
      <c r="MUQ117" s="151"/>
      <c r="MUR117" s="151"/>
      <c r="MUS117" s="151"/>
      <c r="MUT117" s="151"/>
      <c r="MUU117" s="151"/>
      <c r="MUV117" s="151"/>
      <c r="MUW117" s="151"/>
      <c r="MUX117" s="151"/>
      <c r="MUY117" s="151"/>
      <c r="MUZ117" s="151"/>
      <c r="MVA117" s="151"/>
      <c r="MVB117" s="151"/>
      <c r="MVC117" s="151"/>
      <c r="MVD117" s="151"/>
      <c r="MVE117" s="151"/>
      <c r="MVF117" s="151"/>
      <c r="MVG117" s="151"/>
      <c r="MVH117" s="151"/>
      <c r="MVI117" s="151"/>
      <c r="MVJ117" s="151"/>
      <c r="MVK117" s="151"/>
      <c r="MVL117" s="151"/>
      <c r="MVM117" s="151"/>
      <c r="MVN117" s="151"/>
      <c r="MVO117" s="151"/>
      <c r="MVP117" s="151"/>
      <c r="MVQ117" s="151"/>
      <c r="MVR117" s="151"/>
      <c r="MVS117" s="151"/>
      <c r="MVT117" s="151"/>
      <c r="MVU117" s="151"/>
      <c r="MVV117" s="151"/>
      <c r="MVW117" s="151"/>
      <c r="MVX117" s="151"/>
      <c r="MVY117" s="151"/>
      <c r="MVZ117" s="151"/>
      <c r="MWA117" s="151"/>
      <c r="MWB117" s="151"/>
      <c r="MWC117" s="151"/>
      <c r="MWD117" s="151"/>
      <c r="MWE117" s="151"/>
      <c r="MWF117" s="151"/>
      <c r="MWG117" s="151"/>
      <c r="MWH117" s="151"/>
      <c r="MWI117" s="151"/>
      <c r="MWJ117" s="151"/>
      <c r="MWK117" s="151"/>
      <c r="MWL117" s="151"/>
      <c r="MWM117" s="151"/>
      <c r="MWN117" s="151"/>
      <c r="MWO117" s="151"/>
      <c r="MWP117" s="151"/>
      <c r="MWQ117" s="151"/>
      <c r="MWR117" s="151"/>
      <c r="MWS117" s="151"/>
      <c r="MWT117" s="151"/>
      <c r="MWU117" s="151"/>
      <c r="MWV117" s="151"/>
      <c r="MWW117" s="151"/>
      <c r="MWX117" s="151"/>
      <c r="MWY117" s="151"/>
      <c r="MWZ117" s="151"/>
      <c r="MXA117" s="151"/>
      <c r="MXB117" s="151"/>
      <c r="MXC117" s="151"/>
      <c r="MXD117" s="151"/>
      <c r="MXE117" s="151"/>
      <c r="MXF117" s="151"/>
      <c r="MXG117" s="151"/>
      <c r="MXH117" s="151"/>
      <c r="MXI117" s="151"/>
      <c r="MXJ117" s="151"/>
      <c r="MXK117" s="151"/>
      <c r="MXL117" s="151"/>
      <c r="MXM117" s="151"/>
      <c r="MXN117" s="151"/>
      <c r="MXO117" s="151"/>
      <c r="MXP117" s="151"/>
      <c r="MXQ117" s="151"/>
      <c r="MXR117" s="151"/>
      <c r="MXS117" s="151"/>
      <c r="MXT117" s="151"/>
      <c r="MXU117" s="151"/>
      <c r="MXV117" s="151"/>
      <c r="MXW117" s="151"/>
      <c r="MXX117" s="151"/>
      <c r="MXY117" s="151"/>
      <c r="MXZ117" s="151"/>
      <c r="MYA117" s="151"/>
      <c r="MYB117" s="151"/>
      <c r="MYC117" s="151"/>
      <c r="MYD117" s="151"/>
      <c r="MYE117" s="151"/>
      <c r="MYF117" s="151"/>
      <c r="MYG117" s="151"/>
      <c r="MYH117" s="151"/>
      <c r="MYI117" s="151"/>
      <c r="MYJ117" s="151"/>
      <c r="MYK117" s="151"/>
      <c r="MYL117" s="151"/>
      <c r="MYM117" s="151"/>
      <c r="MYN117" s="151"/>
      <c r="MYO117" s="151"/>
      <c r="MYP117" s="151"/>
      <c r="MYQ117" s="151"/>
      <c r="MYR117" s="151"/>
      <c r="MYS117" s="151"/>
      <c r="MYT117" s="151"/>
      <c r="MYU117" s="151"/>
      <c r="MYV117" s="151"/>
      <c r="MYW117" s="151"/>
      <c r="MYX117" s="151"/>
      <c r="MYY117" s="151"/>
      <c r="MYZ117" s="151"/>
      <c r="MZA117" s="151"/>
      <c r="MZB117" s="151"/>
      <c r="MZC117" s="151"/>
      <c r="MZD117" s="151"/>
      <c r="MZE117" s="151"/>
      <c r="MZF117" s="151"/>
      <c r="MZG117" s="151"/>
      <c r="MZH117" s="151"/>
      <c r="MZI117" s="151"/>
      <c r="MZJ117" s="151"/>
      <c r="MZK117" s="151"/>
      <c r="MZL117" s="151"/>
      <c r="MZM117" s="151"/>
      <c r="MZN117" s="151"/>
      <c r="MZO117" s="151"/>
      <c r="MZP117" s="151"/>
      <c r="MZQ117" s="151"/>
      <c r="MZR117" s="151"/>
      <c r="MZS117" s="151"/>
      <c r="MZT117" s="151"/>
      <c r="MZU117" s="151"/>
      <c r="MZV117" s="151"/>
      <c r="MZW117" s="151"/>
      <c r="MZX117" s="151"/>
      <c r="MZY117" s="151"/>
      <c r="MZZ117" s="151"/>
      <c r="NAA117" s="151"/>
      <c r="NAB117" s="151"/>
      <c r="NAC117" s="151"/>
      <c r="NAD117" s="151"/>
      <c r="NAE117" s="151"/>
      <c r="NAF117" s="151"/>
      <c r="NAG117" s="151"/>
      <c r="NAH117" s="151"/>
      <c r="NAI117" s="151"/>
      <c r="NAJ117" s="151"/>
      <c r="NAK117" s="151"/>
      <c r="NAL117" s="151"/>
      <c r="NAM117" s="151"/>
      <c r="NAN117" s="151"/>
      <c r="NAO117" s="151"/>
      <c r="NAP117" s="151"/>
      <c r="NAQ117" s="151"/>
      <c r="NAR117" s="151"/>
      <c r="NAS117" s="151"/>
      <c r="NAT117" s="151"/>
      <c r="NAU117" s="151"/>
      <c r="NAV117" s="151"/>
      <c r="NAW117" s="151"/>
      <c r="NAX117" s="151"/>
      <c r="NAY117" s="151"/>
      <c r="NAZ117" s="151"/>
      <c r="NBA117" s="151"/>
      <c r="NBB117" s="151"/>
      <c r="NBC117" s="151"/>
      <c r="NBD117" s="151"/>
      <c r="NBE117" s="151"/>
      <c r="NBF117" s="151"/>
      <c r="NBG117" s="151"/>
      <c r="NBH117" s="151"/>
      <c r="NBI117" s="151"/>
      <c r="NBJ117" s="151"/>
      <c r="NBK117" s="151"/>
      <c r="NBL117" s="151"/>
      <c r="NBM117" s="151"/>
      <c r="NBN117" s="151"/>
      <c r="NBO117" s="151"/>
      <c r="NBP117" s="151"/>
      <c r="NBQ117" s="151"/>
      <c r="NBR117" s="151"/>
      <c r="NBS117" s="151"/>
      <c r="NBT117" s="151"/>
      <c r="NBU117" s="151"/>
      <c r="NBV117" s="151"/>
      <c r="NBW117" s="151"/>
      <c r="NBX117" s="151"/>
      <c r="NBY117" s="151"/>
      <c r="NBZ117" s="151"/>
      <c r="NCA117" s="151"/>
      <c r="NCB117" s="151"/>
      <c r="NCC117" s="151"/>
      <c r="NCD117" s="151"/>
      <c r="NCE117" s="151"/>
      <c r="NCF117" s="151"/>
      <c r="NCG117" s="151"/>
      <c r="NCH117" s="151"/>
      <c r="NCI117" s="151"/>
      <c r="NCJ117" s="151"/>
      <c r="NCK117" s="151"/>
      <c r="NCL117" s="151"/>
      <c r="NCM117" s="151"/>
      <c r="NCN117" s="151"/>
      <c r="NCO117" s="151"/>
      <c r="NCP117" s="151"/>
      <c r="NCQ117" s="151"/>
      <c r="NCR117" s="151"/>
      <c r="NCS117" s="151"/>
      <c r="NCT117" s="151"/>
      <c r="NCU117" s="151"/>
      <c r="NCV117" s="151"/>
      <c r="NCW117" s="151"/>
      <c r="NCX117" s="151"/>
      <c r="NCY117" s="151"/>
      <c r="NCZ117" s="151"/>
      <c r="NDA117" s="151"/>
      <c r="NDB117" s="151"/>
      <c r="NDC117" s="151"/>
      <c r="NDD117" s="151"/>
      <c r="NDE117" s="151"/>
      <c r="NDF117" s="151"/>
      <c r="NDG117" s="151"/>
      <c r="NDH117" s="151"/>
      <c r="NDI117" s="151"/>
      <c r="NDJ117" s="151"/>
      <c r="NDK117" s="151"/>
      <c r="NDL117" s="151"/>
      <c r="NDM117" s="151"/>
      <c r="NDN117" s="151"/>
      <c r="NDO117" s="151"/>
      <c r="NDP117" s="151"/>
      <c r="NDQ117" s="151"/>
      <c r="NDR117" s="151"/>
      <c r="NDS117" s="151"/>
      <c r="NDT117" s="151"/>
      <c r="NDU117" s="151"/>
      <c r="NDV117" s="151"/>
      <c r="NDW117" s="151"/>
      <c r="NDX117" s="151"/>
      <c r="NDY117" s="151"/>
      <c r="NDZ117" s="151"/>
      <c r="NEA117" s="151"/>
      <c r="NEB117" s="151"/>
      <c r="NEC117" s="151"/>
      <c r="NED117" s="151"/>
      <c r="NEE117" s="151"/>
      <c r="NEF117" s="151"/>
      <c r="NEG117" s="151"/>
      <c r="NEH117" s="151"/>
      <c r="NEI117" s="151"/>
      <c r="NEJ117" s="151"/>
      <c r="NEK117" s="151"/>
      <c r="NEL117" s="151"/>
      <c r="NEM117" s="151"/>
      <c r="NEN117" s="151"/>
      <c r="NEO117" s="151"/>
      <c r="NEP117" s="151"/>
      <c r="NEQ117" s="151"/>
      <c r="NER117" s="151"/>
      <c r="NES117" s="151"/>
      <c r="NET117" s="151"/>
      <c r="NEU117" s="151"/>
      <c r="NEV117" s="151"/>
      <c r="NEW117" s="151"/>
      <c r="NEX117" s="151"/>
      <c r="NEY117" s="151"/>
      <c r="NEZ117" s="151"/>
      <c r="NFA117" s="151"/>
      <c r="NFB117" s="151"/>
      <c r="NFC117" s="151"/>
      <c r="NFD117" s="151"/>
      <c r="NFE117" s="151"/>
      <c r="NFF117" s="151"/>
      <c r="NFG117" s="151"/>
      <c r="NFH117" s="151"/>
      <c r="NFI117" s="151"/>
      <c r="NFJ117" s="151"/>
      <c r="NFK117" s="151"/>
      <c r="NFL117" s="151"/>
      <c r="NFM117" s="151"/>
      <c r="NFN117" s="151"/>
      <c r="NFO117" s="151"/>
      <c r="NFP117" s="151"/>
      <c r="NFQ117" s="151"/>
      <c r="NFR117" s="151"/>
      <c r="NFS117" s="151"/>
      <c r="NFT117" s="151"/>
      <c r="NFU117" s="151"/>
      <c r="NFV117" s="151"/>
      <c r="NFW117" s="151"/>
      <c r="NFX117" s="151"/>
      <c r="NFY117" s="151"/>
      <c r="NFZ117" s="151"/>
      <c r="NGA117" s="151"/>
      <c r="NGB117" s="151"/>
      <c r="NGC117" s="151"/>
      <c r="NGD117" s="151"/>
      <c r="NGE117" s="151"/>
      <c r="NGF117" s="151"/>
      <c r="NGG117" s="151"/>
      <c r="NGH117" s="151"/>
      <c r="NGI117" s="151"/>
      <c r="NGJ117" s="151"/>
      <c r="NGK117" s="151"/>
      <c r="NGL117" s="151"/>
      <c r="NGM117" s="151"/>
      <c r="NGN117" s="151"/>
      <c r="NGO117" s="151"/>
      <c r="NGP117" s="151"/>
      <c r="NGQ117" s="151"/>
      <c r="NGR117" s="151"/>
      <c r="NGS117" s="151"/>
      <c r="NGT117" s="151"/>
      <c r="NGU117" s="151"/>
      <c r="NGV117" s="151"/>
      <c r="NGW117" s="151"/>
      <c r="NGX117" s="151"/>
      <c r="NGY117" s="151"/>
      <c r="NGZ117" s="151"/>
      <c r="NHA117" s="151"/>
      <c r="NHB117" s="151"/>
      <c r="NHC117" s="151"/>
      <c r="NHD117" s="151"/>
      <c r="NHE117" s="151"/>
      <c r="NHF117" s="151"/>
      <c r="NHG117" s="151"/>
      <c r="NHH117" s="151"/>
      <c r="NHI117" s="151"/>
      <c r="NHJ117" s="151"/>
      <c r="NHK117" s="151"/>
      <c r="NHL117" s="151"/>
      <c r="NHM117" s="151"/>
      <c r="NHN117" s="151"/>
      <c r="NHO117" s="151"/>
      <c r="NHP117" s="151"/>
      <c r="NHQ117" s="151"/>
      <c r="NHR117" s="151"/>
      <c r="NHS117" s="151"/>
      <c r="NHT117" s="151"/>
      <c r="NHU117" s="151"/>
      <c r="NHV117" s="151"/>
      <c r="NHW117" s="151"/>
      <c r="NHX117" s="151"/>
      <c r="NHY117" s="151"/>
      <c r="NHZ117" s="151"/>
      <c r="NIA117" s="151"/>
      <c r="NIB117" s="151"/>
      <c r="NIC117" s="151"/>
      <c r="NID117" s="151"/>
      <c r="NIE117" s="151"/>
      <c r="NIF117" s="151"/>
      <c r="NIG117" s="151"/>
      <c r="NIH117" s="151"/>
      <c r="NII117" s="151"/>
      <c r="NIJ117" s="151"/>
      <c r="NIK117" s="151"/>
      <c r="NIL117" s="151"/>
      <c r="NIM117" s="151"/>
      <c r="NIN117" s="151"/>
      <c r="NIO117" s="151"/>
      <c r="NIP117" s="151"/>
      <c r="NIQ117" s="151"/>
      <c r="NIR117" s="151"/>
      <c r="NIS117" s="151"/>
      <c r="NIT117" s="151"/>
      <c r="NIU117" s="151"/>
      <c r="NIV117" s="151"/>
      <c r="NIW117" s="151"/>
      <c r="NIX117" s="151"/>
      <c r="NIY117" s="151"/>
      <c r="NIZ117" s="151"/>
      <c r="NJA117" s="151"/>
      <c r="NJB117" s="151"/>
      <c r="NJC117" s="151"/>
      <c r="NJD117" s="151"/>
      <c r="NJE117" s="151"/>
      <c r="NJF117" s="151"/>
      <c r="NJG117" s="151"/>
      <c r="NJH117" s="151"/>
      <c r="NJI117" s="151"/>
      <c r="NJJ117" s="151"/>
      <c r="NJK117" s="151"/>
      <c r="NJL117" s="151"/>
      <c r="NJM117" s="151"/>
      <c r="NJN117" s="151"/>
      <c r="NJO117" s="151"/>
      <c r="NJP117" s="151"/>
      <c r="NJQ117" s="151"/>
      <c r="NJR117" s="151"/>
      <c r="NJS117" s="151"/>
      <c r="NJT117" s="151"/>
      <c r="NJU117" s="151"/>
      <c r="NJV117" s="151"/>
      <c r="NJW117" s="151"/>
      <c r="NJX117" s="151"/>
      <c r="NJY117" s="151"/>
      <c r="NJZ117" s="151"/>
      <c r="NKA117" s="151"/>
      <c r="NKB117" s="151"/>
      <c r="NKC117" s="151"/>
      <c r="NKD117" s="151"/>
      <c r="NKE117" s="151"/>
      <c r="NKF117" s="151"/>
      <c r="NKG117" s="151"/>
      <c r="NKH117" s="151"/>
      <c r="NKI117" s="151"/>
      <c r="NKJ117" s="151"/>
      <c r="NKK117" s="151"/>
      <c r="NKL117" s="151"/>
      <c r="NKM117" s="151"/>
      <c r="NKN117" s="151"/>
      <c r="NKO117" s="151"/>
      <c r="NKP117" s="151"/>
      <c r="NKQ117" s="151"/>
      <c r="NKR117" s="151"/>
      <c r="NKS117" s="151"/>
      <c r="NKT117" s="151"/>
      <c r="NKU117" s="151"/>
      <c r="NKV117" s="151"/>
      <c r="NKW117" s="151"/>
      <c r="NKX117" s="151"/>
      <c r="NKY117" s="151"/>
      <c r="NKZ117" s="151"/>
      <c r="NLA117" s="151"/>
      <c r="NLB117" s="151"/>
      <c r="NLC117" s="151"/>
      <c r="NLD117" s="151"/>
      <c r="NLE117" s="151"/>
      <c r="NLF117" s="151"/>
      <c r="NLG117" s="151"/>
      <c r="NLH117" s="151"/>
      <c r="NLI117" s="151"/>
      <c r="NLJ117" s="151"/>
      <c r="NLK117" s="151"/>
      <c r="NLL117" s="151"/>
      <c r="NLM117" s="151"/>
      <c r="NLN117" s="151"/>
      <c r="NLO117" s="151"/>
      <c r="NLP117" s="151"/>
      <c r="NLQ117" s="151"/>
      <c r="NLR117" s="151"/>
      <c r="NLS117" s="151"/>
      <c r="NLT117" s="151"/>
      <c r="NLU117" s="151"/>
      <c r="NLV117" s="151"/>
      <c r="NLW117" s="151"/>
      <c r="NLX117" s="151"/>
      <c r="NLY117" s="151"/>
      <c r="NLZ117" s="151"/>
      <c r="NMA117" s="151"/>
      <c r="NMB117" s="151"/>
      <c r="NMC117" s="151"/>
      <c r="NMD117" s="151"/>
      <c r="NME117" s="151"/>
      <c r="NMF117" s="151"/>
      <c r="NMG117" s="151"/>
      <c r="NMH117" s="151"/>
      <c r="NMI117" s="151"/>
      <c r="NMJ117" s="151"/>
      <c r="NMK117" s="151"/>
      <c r="NML117" s="151"/>
      <c r="NMM117" s="151"/>
      <c r="NMN117" s="151"/>
      <c r="NMO117" s="151"/>
      <c r="NMP117" s="151"/>
      <c r="NMQ117" s="151"/>
      <c r="NMR117" s="151"/>
      <c r="NMS117" s="151"/>
      <c r="NMT117" s="151"/>
      <c r="NMU117" s="151"/>
      <c r="NMV117" s="151"/>
      <c r="NMW117" s="151"/>
      <c r="NMX117" s="151"/>
      <c r="NMY117" s="151"/>
      <c r="NMZ117" s="151"/>
      <c r="NNA117" s="151"/>
      <c r="NNB117" s="151"/>
      <c r="NNC117" s="151"/>
      <c r="NND117" s="151"/>
      <c r="NNE117" s="151"/>
      <c r="NNF117" s="151"/>
      <c r="NNG117" s="151"/>
      <c r="NNH117" s="151"/>
      <c r="NNI117" s="151"/>
      <c r="NNJ117" s="151"/>
      <c r="NNK117" s="151"/>
      <c r="NNL117" s="151"/>
      <c r="NNM117" s="151"/>
      <c r="NNN117" s="151"/>
      <c r="NNO117" s="151"/>
      <c r="NNP117" s="151"/>
      <c r="NNQ117" s="151"/>
      <c r="NNR117" s="151"/>
      <c r="NNS117" s="151"/>
      <c r="NNT117" s="151"/>
      <c r="NNU117" s="151"/>
      <c r="NNV117" s="151"/>
      <c r="NNW117" s="151"/>
      <c r="NNX117" s="151"/>
      <c r="NNY117" s="151"/>
      <c r="NNZ117" s="151"/>
      <c r="NOA117" s="151"/>
      <c r="NOB117" s="151"/>
      <c r="NOC117" s="151"/>
      <c r="NOD117" s="151"/>
      <c r="NOE117" s="151"/>
      <c r="NOF117" s="151"/>
      <c r="NOG117" s="151"/>
      <c r="NOH117" s="151"/>
      <c r="NOI117" s="151"/>
      <c r="NOJ117" s="151"/>
      <c r="NOK117" s="151"/>
      <c r="NOL117" s="151"/>
      <c r="NOM117" s="151"/>
      <c r="NON117" s="151"/>
      <c r="NOO117" s="151"/>
      <c r="NOP117" s="151"/>
      <c r="NOQ117" s="151"/>
      <c r="NOR117" s="151"/>
      <c r="NOS117" s="151"/>
      <c r="NOT117" s="151"/>
      <c r="NOU117" s="151"/>
      <c r="NOV117" s="151"/>
      <c r="NOW117" s="151"/>
      <c r="NOX117" s="151"/>
      <c r="NOY117" s="151"/>
      <c r="NOZ117" s="151"/>
      <c r="NPA117" s="151"/>
      <c r="NPB117" s="151"/>
      <c r="NPC117" s="151"/>
      <c r="NPD117" s="151"/>
      <c r="NPE117" s="151"/>
      <c r="NPF117" s="151"/>
      <c r="NPG117" s="151"/>
      <c r="NPH117" s="151"/>
      <c r="NPI117" s="151"/>
      <c r="NPJ117" s="151"/>
      <c r="NPK117" s="151"/>
      <c r="NPL117" s="151"/>
      <c r="NPM117" s="151"/>
      <c r="NPN117" s="151"/>
      <c r="NPO117" s="151"/>
      <c r="NPP117" s="151"/>
      <c r="NPQ117" s="151"/>
      <c r="NPR117" s="151"/>
      <c r="NPS117" s="151"/>
      <c r="NPT117" s="151"/>
      <c r="NPU117" s="151"/>
      <c r="NPV117" s="151"/>
      <c r="NPW117" s="151"/>
      <c r="NPX117" s="151"/>
      <c r="NPY117" s="151"/>
      <c r="NPZ117" s="151"/>
      <c r="NQA117" s="151"/>
      <c r="NQB117" s="151"/>
      <c r="NQC117" s="151"/>
      <c r="NQD117" s="151"/>
      <c r="NQE117" s="151"/>
      <c r="NQF117" s="151"/>
      <c r="NQG117" s="151"/>
      <c r="NQH117" s="151"/>
      <c r="NQI117" s="151"/>
      <c r="NQJ117" s="151"/>
      <c r="NQK117" s="151"/>
      <c r="NQL117" s="151"/>
      <c r="NQM117" s="151"/>
      <c r="NQN117" s="151"/>
      <c r="NQO117" s="151"/>
      <c r="NQP117" s="151"/>
      <c r="NQQ117" s="151"/>
      <c r="NQR117" s="151"/>
      <c r="NQS117" s="151"/>
      <c r="NQT117" s="151"/>
      <c r="NQU117" s="151"/>
      <c r="NQV117" s="151"/>
      <c r="NQW117" s="151"/>
      <c r="NQX117" s="151"/>
      <c r="NQY117" s="151"/>
      <c r="NQZ117" s="151"/>
      <c r="NRA117" s="151"/>
      <c r="NRB117" s="151"/>
      <c r="NRC117" s="151"/>
      <c r="NRD117" s="151"/>
      <c r="NRE117" s="151"/>
      <c r="NRF117" s="151"/>
      <c r="NRG117" s="151"/>
      <c r="NRH117" s="151"/>
      <c r="NRI117" s="151"/>
      <c r="NRJ117" s="151"/>
      <c r="NRK117" s="151"/>
      <c r="NRL117" s="151"/>
      <c r="NRM117" s="151"/>
      <c r="NRN117" s="151"/>
      <c r="NRO117" s="151"/>
      <c r="NRP117" s="151"/>
      <c r="NRQ117" s="151"/>
      <c r="NRR117" s="151"/>
      <c r="NRS117" s="151"/>
      <c r="NRT117" s="151"/>
      <c r="NRU117" s="151"/>
      <c r="NRV117" s="151"/>
      <c r="NRW117" s="151"/>
      <c r="NRX117" s="151"/>
      <c r="NRY117" s="151"/>
      <c r="NRZ117" s="151"/>
      <c r="NSA117" s="151"/>
      <c r="NSB117" s="151"/>
      <c r="NSC117" s="151"/>
      <c r="NSD117" s="151"/>
      <c r="NSE117" s="151"/>
      <c r="NSF117" s="151"/>
      <c r="NSG117" s="151"/>
      <c r="NSH117" s="151"/>
      <c r="NSI117" s="151"/>
      <c r="NSJ117" s="151"/>
      <c r="NSK117" s="151"/>
      <c r="NSL117" s="151"/>
      <c r="NSM117" s="151"/>
      <c r="NSN117" s="151"/>
      <c r="NSO117" s="151"/>
      <c r="NSP117" s="151"/>
      <c r="NSQ117" s="151"/>
      <c r="NSR117" s="151"/>
      <c r="NSS117" s="151"/>
      <c r="NST117" s="151"/>
      <c r="NSU117" s="151"/>
      <c r="NSV117" s="151"/>
      <c r="NSW117" s="151"/>
      <c r="NSX117" s="151"/>
      <c r="NSY117" s="151"/>
      <c r="NSZ117" s="151"/>
      <c r="NTA117" s="151"/>
      <c r="NTB117" s="151"/>
      <c r="NTC117" s="151"/>
      <c r="NTD117" s="151"/>
      <c r="NTE117" s="151"/>
      <c r="NTF117" s="151"/>
      <c r="NTG117" s="151"/>
      <c r="NTH117" s="151"/>
      <c r="NTI117" s="151"/>
      <c r="NTJ117" s="151"/>
      <c r="NTK117" s="151"/>
      <c r="NTL117" s="151"/>
      <c r="NTM117" s="151"/>
      <c r="NTN117" s="151"/>
      <c r="NTO117" s="151"/>
      <c r="NTP117" s="151"/>
      <c r="NTQ117" s="151"/>
      <c r="NTR117" s="151"/>
      <c r="NTS117" s="151"/>
      <c r="NTT117" s="151"/>
      <c r="NTU117" s="151"/>
      <c r="NTV117" s="151"/>
      <c r="NTW117" s="151"/>
      <c r="NTX117" s="151"/>
      <c r="NTY117" s="151"/>
      <c r="NTZ117" s="151"/>
      <c r="NUA117" s="151"/>
      <c r="NUB117" s="151"/>
      <c r="NUC117" s="151"/>
      <c r="NUD117" s="151"/>
      <c r="NUE117" s="151"/>
      <c r="NUF117" s="151"/>
      <c r="NUG117" s="151"/>
      <c r="NUH117" s="151"/>
      <c r="NUI117" s="151"/>
      <c r="NUJ117" s="151"/>
      <c r="NUK117" s="151"/>
      <c r="NUL117" s="151"/>
      <c r="NUM117" s="151"/>
      <c r="NUN117" s="151"/>
      <c r="NUO117" s="151"/>
      <c r="NUP117" s="151"/>
      <c r="NUQ117" s="151"/>
      <c r="NUR117" s="151"/>
      <c r="NUS117" s="151"/>
      <c r="NUT117" s="151"/>
      <c r="NUU117" s="151"/>
      <c r="NUV117" s="151"/>
      <c r="NUW117" s="151"/>
      <c r="NUX117" s="151"/>
      <c r="NUY117" s="151"/>
      <c r="NUZ117" s="151"/>
      <c r="NVA117" s="151"/>
      <c r="NVB117" s="151"/>
      <c r="NVC117" s="151"/>
      <c r="NVD117" s="151"/>
      <c r="NVE117" s="151"/>
      <c r="NVF117" s="151"/>
      <c r="NVG117" s="151"/>
      <c r="NVH117" s="151"/>
      <c r="NVI117" s="151"/>
      <c r="NVJ117" s="151"/>
      <c r="NVK117" s="151"/>
      <c r="NVL117" s="151"/>
      <c r="NVM117" s="151"/>
      <c r="NVN117" s="151"/>
      <c r="NVO117" s="151"/>
      <c r="NVP117" s="151"/>
      <c r="NVQ117" s="151"/>
      <c r="NVR117" s="151"/>
      <c r="NVS117" s="151"/>
      <c r="NVT117" s="151"/>
      <c r="NVU117" s="151"/>
      <c r="NVV117" s="151"/>
      <c r="NVW117" s="151"/>
      <c r="NVX117" s="151"/>
      <c r="NVY117" s="151"/>
      <c r="NVZ117" s="151"/>
      <c r="NWA117" s="151"/>
      <c r="NWB117" s="151"/>
      <c r="NWC117" s="151"/>
      <c r="NWD117" s="151"/>
      <c r="NWE117" s="151"/>
      <c r="NWF117" s="151"/>
      <c r="NWG117" s="151"/>
      <c r="NWH117" s="151"/>
      <c r="NWI117" s="151"/>
      <c r="NWJ117" s="151"/>
      <c r="NWK117" s="151"/>
      <c r="NWL117" s="151"/>
      <c r="NWM117" s="151"/>
      <c r="NWN117" s="151"/>
      <c r="NWO117" s="151"/>
      <c r="NWP117" s="151"/>
      <c r="NWQ117" s="151"/>
      <c r="NWR117" s="151"/>
      <c r="NWS117" s="151"/>
      <c r="NWT117" s="151"/>
      <c r="NWU117" s="151"/>
      <c r="NWV117" s="151"/>
      <c r="NWW117" s="151"/>
      <c r="NWX117" s="151"/>
      <c r="NWY117" s="151"/>
      <c r="NWZ117" s="151"/>
      <c r="NXA117" s="151"/>
      <c r="NXB117" s="151"/>
      <c r="NXC117" s="151"/>
      <c r="NXD117" s="151"/>
      <c r="NXE117" s="151"/>
      <c r="NXF117" s="151"/>
      <c r="NXG117" s="151"/>
      <c r="NXH117" s="151"/>
      <c r="NXI117" s="151"/>
      <c r="NXJ117" s="151"/>
      <c r="NXK117" s="151"/>
      <c r="NXL117" s="151"/>
      <c r="NXM117" s="151"/>
      <c r="NXN117" s="151"/>
      <c r="NXO117" s="151"/>
      <c r="NXP117" s="151"/>
      <c r="NXQ117" s="151"/>
      <c r="NXR117" s="151"/>
      <c r="NXS117" s="151"/>
      <c r="NXT117" s="151"/>
      <c r="NXU117" s="151"/>
      <c r="NXV117" s="151"/>
      <c r="NXW117" s="151"/>
      <c r="NXX117" s="151"/>
      <c r="NXY117" s="151"/>
      <c r="NXZ117" s="151"/>
      <c r="NYA117" s="151"/>
      <c r="NYB117" s="151"/>
      <c r="NYC117" s="151"/>
      <c r="NYD117" s="151"/>
      <c r="NYE117" s="151"/>
      <c r="NYF117" s="151"/>
      <c r="NYG117" s="151"/>
      <c r="NYH117" s="151"/>
      <c r="NYI117" s="151"/>
      <c r="NYJ117" s="151"/>
      <c r="NYK117" s="151"/>
      <c r="NYL117" s="151"/>
      <c r="NYM117" s="151"/>
      <c r="NYN117" s="151"/>
      <c r="NYO117" s="151"/>
      <c r="NYP117" s="151"/>
      <c r="NYQ117" s="151"/>
      <c r="NYR117" s="151"/>
      <c r="NYS117" s="151"/>
      <c r="NYT117" s="151"/>
      <c r="NYU117" s="151"/>
      <c r="NYV117" s="151"/>
      <c r="NYW117" s="151"/>
      <c r="NYX117" s="151"/>
      <c r="NYY117" s="151"/>
      <c r="NYZ117" s="151"/>
      <c r="NZA117" s="151"/>
      <c r="NZB117" s="151"/>
      <c r="NZC117" s="151"/>
      <c r="NZD117" s="151"/>
      <c r="NZE117" s="151"/>
      <c r="NZF117" s="151"/>
      <c r="NZG117" s="151"/>
      <c r="NZH117" s="151"/>
      <c r="NZI117" s="151"/>
      <c r="NZJ117" s="151"/>
      <c r="NZK117" s="151"/>
      <c r="NZL117" s="151"/>
      <c r="NZM117" s="151"/>
      <c r="NZN117" s="151"/>
      <c r="NZO117" s="151"/>
      <c r="NZP117" s="151"/>
      <c r="NZQ117" s="151"/>
      <c r="NZR117" s="151"/>
      <c r="NZS117" s="151"/>
      <c r="NZT117" s="151"/>
      <c r="NZU117" s="151"/>
      <c r="NZV117" s="151"/>
      <c r="NZW117" s="151"/>
      <c r="NZX117" s="151"/>
      <c r="NZY117" s="151"/>
      <c r="NZZ117" s="151"/>
      <c r="OAA117" s="151"/>
      <c r="OAB117" s="151"/>
      <c r="OAC117" s="151"/>
      <c r="OAD117" s="151"/>
      <c r="OAE117" s="151"/>
      <c r="OAF117" s="151"/>
      <c r="OAG117" s="151"/>
      <c r="OAH117" s="151"/>
      <c r="OAI117" s="151"/>
      <c r="OAJ117" s="151"/>
      <c r="OAK117" s="151"/>
      <c r="OAL117" s="151"/>
      <c r="OAM117" s="151"/>
      <c r="OAN117" s="151"/>
      <c r="OAO117" s="151"/>
      <c r="OAP117" s="151"/>
      <c r="OAQ117" s="151"/>
      <c r="OAR117" s="151"/>
      <c r="OAS117" s="151"/>
      <c r="OAT117" s="151"/>
      <c r="OAU117" s="151"/>
      <c r="OAV117" s="151"/>
      <c r="OAW117" s="151"/>
      <c r="OAX117" s="151"/>
      <c r="OAY117" s="151"/>
      <c r="OAZ117" s="151"/>
      <c r="OBA117" s="151"/>
      <c r="OBB117" s="151"/>
      <c r="OBC117" s="151"/>
      <c r="OBD117" s="151"/>
      <c r="OBE117" s="151"/>
      <c r="OBF117" s="151"/>
      <c r="OBG117" s="151"/>
      <c r="OBH117" s="151"/>
      <c r="OBI117" s="151"/>
      <c r="OBJ117" s="151"/>
      <c r="OBK117" s="151"/>
      <c r="OBL117" s="151"/>
      <c r="OBM117" s="151"/>
      <c r="OBN117" s="151"/>
      <c r="OBO117" s="151"/>
      <c r="OBP117" s="151"/>
      <c r="OBQ117" s="151"/>
      <c r="OBR117" s="151"/>
      <c r="OBS117" s="151"/>
      <c r="OBT117" s="151"/>
      <c r="OBU117" s="151"/>
      <c r="OBV117" s="151"/>
      <c r="OBW117" s="151"/>
      <c r="OBX117" s="151"/>
      <c r="OBY117" s="151"/>
      <c r="OBZ117" s="151"/>
      <c r="OCA117" s="151"/>
      <c r="OCB117" s="151"/>
      <c r="OCC117" s="151"/>
      <c r="OCD117" s="151"/>
      <c r="OCE117" s="151"/>
      <c r="OCF117" s="151"/>
      <c r="OCG117" s="151"/>
      <c r="OCH117" s="151"/>
      <c r="OCI117" s="151"/>
      <c r="OCJ117" s="151"/>
      <c r="OCK117" s="151"/>
      <c r="OCL117" s="151"/>
      <c r="OCM117" s="151"/>
      <c r="OCN117" s="151"/>
      <c r="OCO117" s="151"/>
      <c r="OCP117" s="151"/>
      <c r="OCQ117" s="151"/>
      <c r="OCR117" s="151"/>
      <c r="OCS117" s="151"/>
      <c r="OCT117" s="151"/>
      <c r="OCU117" s="151"/>
      <c r="OCV117" s="151"/>
      <c r="OCW117" s="151"/>
      <c r="OCX117" s="151"/>
      <c r="OCY117" s="151"/>
      <c r="OCZ117" s="151"/>
      <c r="ODA117" s="151"/>
      <c r="ODB117" s="151"/>
      <c r="ODC117" s="151"/>
      <c r="ODD117" s="151"/>
      <c r="ODE117" s="151"/>
      <c r="ODF117" s="151"/>
      <c r="ODG117" s="151"/>
      <c r="ODH117" s="151"/>
      <c r="ODI117" s="151"/>
      <c r="ODJ117" s="151"/>
      <c r="ODK117" s="151"/>
      <c r="ODL117" s="151"/>
      <c r="ODM117" s="151"/>
      <c r="ODN117" s="151"/>
      <c r="ODO117" s="151"/>
      <c r="ODP117" s="151"/>
      <c r="ODQ117" s="151"/>
      <c r="ODR117" s="151"/>
      <c r="ODS117" s="151"/>
      <c r="ODT117" s="151"/>
      <c r="ODU117" s="151"/>
      <c r="ODV117" s="151"/>
      <c r="ODW117" s="151"/>
      <c r="ODX117" s="151"/>
      <c r="ODY117" s="151"/>
      <c r="ODZ117" s="151"/>
      <c r="OEA117" s="151"/>
      <c r="OEB117" s="151"/>
      <c r="OEC117" s="151"/>
      <c r="OED117" s="151"/>
      <c r="OEE117" s="151"/>
      <c r="OEF117" s="151"/>
      <c r="OEG117" s="151"/>
      <c r="OEH117" s="151"/>
      <c r="OEI117" s="151"/>
      <c r="OEJ117" s="151"/>
      <c r="OEK117" s="151"/>
      <c r="OEL117" s="151"/>
      <c r="OEM117" s="151"/>
      <c r="OEN117" s="151"/>
      <c r="OEO117" s="151"/>
      <c r="OEP117" s="151"/>
      <c r="OEQ117" s="151"/>
      <c r="OER117" s="151"/>
      <c r="OES117" s="151"/>
      <c r="OET117" s="151"/>
      <c r="OEU117" s="151"/>
      <c r="OEV117" s="151"/>
      <c r="OEW117" s="151"/>
      <c r="OEX117" s="151"/>
      <c r="OEY117" s="151"/>
      <c r="OEZ117" s="151"/>
      <c r="OFA117" s="151"/>
      <c r="OFB117" s="151"/>
      <c r="OFC117" s="151"/>
      <c r="OFD117" s="151"/>
      <c r="OFE117" s="151"/>
      <c r="OFF117" s="151"/>
      <c r="OFG117" s="151"/>
      <c r="OFH117" s="151"/>
      <c r="OFI117" s="151"/>
      <c r="OFJ117" s="151"/>
      <c r="OFK117" s="151"/>
      <c r="OFL117" s="151"/>
      <c r="OFM117" s="151"/>
      <c r="OFN117" s="151"/>
      <c r="OFO117" s="151"/>
      <c r="OFP117" s="151"/>
      <c r="OFQ117" s="151"/>
      <c r="OFR117" s="151"/>
      <c r="OFS117" s="151"/>
      <c r="OFT117" s="151"/>
      <c r="OFU117" s="151"/>
      <c r="OFV117" s="151"/>
      <c r="OFW117" s="151"/>
      <c r="OFX117" s="151"/>
      <c r="OFY117" s="151"/>
      <c r="OFZ117" s="151"/>
      <c r="OGA117" s="151"/>
      <c r="OGB117" s="151"/>
      <c r="OGC117" s="151"/>
      <c r="OGD117" s="151"/>
      <c r="OGE117" s="151"/>
      <c r="OGF117" s="151"/>
      <c r="OGG117" s="151"/>
      <c r="OGH117" s="151"/>
      <c r="OGI117" s="151"/>
      <c r="OGJ117" s="151"/>
      <c r="OGK117" s="151"/>
      <c r="OGL117" s="151"/>
      <c r="OGM117" s="151"/>
      <c r="OGN117" s="151"/>
      <c r="OGO117" s="151"/>
      <c r="OGP117" s="151"/>
      <c r="OGQ117" s="151"/>
      <c r="OGR117" s="151"/>
      <c r="OGS117" s="151"/>
      <c r="OGT117" s="151"/>
      <c r="OGU117" s="151"/>
      <c r="OGV117" s="151"/>
      <c r="OGW117" s="151"/>
      <c r="OGX117" s="151"/>
      <c r="OGY117" s="151"/>
      <c r="OGZ117" s="151"/>
      <c r="OHA117" s="151"/>
      <c r="OHB117" s="151"/>
      <c r="OHC117" s="151"/>
      <c r="OHD117" s="151"/>
      <c r="OHE117" s="151"/>
      <c r="OHF117" s="151"/>
      <c r="OHG117" s="151"/>
      <c r="OHH117" s="151"/>
      <c r="OHI117" s="151"/>
      <c r="OHJ117" s="151"/>
      <c r="OHK117" s="151"/>
      <c r="OHL117" s="151"/>
      <c r="OHM117" s="151"/>
      <c r="OHN117" s="151"/>
      <c r="OHO117" s="151"/>
      <c r="OHP117" s="151"/>
      <c r="OHQ117" s="151"/>
      <c r="OHR117" s="151"/>
      <c r="OHS117" s="151"/>
      <c r="OHT117" s="151"/>
      <c r="OHU117" s="151"/>
      <c r="OHV117" s="151"/>
      <c r="OHW117" s="151"/>
      <c r="OHX117" s="151"/>
      <c r="OHY117" s="151"/>
      <c r="OHZ117" s="151"/>
      <c r="OIA117" s="151"/>
      <c r="OIB117" s="151"/>
      <c r="OIC117" s="151"/>
      <c r="OID117" s="151"/>
      <c r="OIE117" s="151"/>
      <c r="OIF117" s="151"/>
      <c r="OIG117" s="151"/>
      <c r="OIH117" s="151"/>
      <c r="OII117" s="151"/>
      <c r="OIJ117" s="151"/>
      <c r="OIK117" s="151"/>
      <c r="OIL117" s="151"/>
      <c r="OIM117" s="151"/>
      <c r="OIN117" s="151"/>
      <c r="OIO117" s="151"/>
      <c r="OIP117" s="151"/>
      <c r="OIQ117" s="151"/>
      <c r="OIR117" s="151"/>
      <c r="OIS117" s="151"/>
      <c r="OIT117" s="151"/>
      <c r="OIU117" s="151"/>
      <c r="OIV117" s="151"/>
      <c r="OIW117" s="151"/>
      <c r="OIX117" s="151"/>
      <c r="OIY117" s="151"/>
      <c r="OIZ117" s="151"/>
      <c r="OJA117" s="151"/>
      <c r="OJB117" s="151"/>
      <c r="OJC117" s="151"/>
      <c r="OJD117" s="151"/>
      <c r="OJE117" s="151"/>
      <c r="OJF117" s="151"/>
      <c r="OJG117" s="151"/>
      <c r="OJH117" s="151"/>
      <c r="OJI117" s="151"/>
      <c r="OJJ117" s="151"/>
      <c r="OJK117" s="151"/>
      <c r="OJL117" s="151"/>
      <c r="OJM117" s="151"/>
      <c r="OJN117" s="151"/>
      <c r="OJO117" s="151"/>
      <c r="OJP117" s="151"/>
      <c r="OJQ117" s="151"/>
      <c r="OJR117" s="151"/>
      <c r="OJS117" s="151"/>
      <c r="OJT117" s="151"/>
      <c r="OJU117" s="151"/>
      <c r="OJV117" s="151"/>
      <c r="OJW117" s="151"/>
      <c r="OJX117" s="151"/>
      <c r="OJY117" s="151"/>
      <c r="OJZ117" s="151"/>
      <c r="OKA117" s="151"/>
      <c r="OKB117" s="151"/>
      <c r="OKC117" s="151"/>
      <c r="OKD117" s="151"/>
      <c r="OKE117" s="151"/>
      <c r="OKF117" s="151"/>
      <c r="OKG117" s="151"/>
      <c r="OKH117" s="151"/>
      <c r="OKI117" s="151"/>
      <c r="OKJ117" s="151"/>
      <c r="OKK117" s="151"/>
      <c r="OKL117" s="151"/>
      <c r="OKM117" s="151"/>
      <c r="OKN117" s="151"/>
      <c r="OKO117" s="151"/>
      <c r="OKP117" s="151"/>
      <c r="OKQ117" s="151"/>
      <c r="OKR117" s="151"/>
      <c r="OKS117" s="151"/>
      <c r="OKT117" s="151"/>
      <c r="OKU117" s="151"/>
      <c r="OKV117" s="151"/>
      <c r="OKW117" s="151"/>
      <c r="OKX117" s="151"/>
      <c r="OKY117" s="151"/>
      <c r="OKZ117" s="151"/>
      <c r="OLA117" s="151"/>
      <c r="OLB117" s="151"/>
      <c r="OLC117" s="151"/>
      <c r="OLD117" s="151"/>
      <c r="OLE117" s="151"/>
      <c r="OLF117" s="151"/>
      <c r="OLG117" s="151"/>
      <c r="OLH117" s="151"/>
      <c r="OLI117" s="151"/>
      <c r="OLJ117" s="151"/>
      <c r="OLK117" s="151"/>
      <c r="OLL117" s="151"/>
      <c r="OLM117" s="151"/>
      <c r="OLN117" s="151"/>
      <c r="OLO117" s="151"/>
      <c r="OLP117" s="151"/>
      <c r="OLQ117" s="151"/>
      <c r="OLR117" s="151"/>
      <c r="OLS117" s="151"/>
      <c r="OLT117" s="151"/>
      <c r="OLU117" s="151"/>
      <c r="OLV117" s="151"/>
      <c r="OLW117" s="151"/>
      <c r="OLX117" s="151"/>
      <c r="OLY117" s="151"/>
      <c r="OLZ117" s="151"/>
      <c r="OMA117" s="151"/>
      <c r="OMB117" s="151"/>
      <c r="OMC117" s="151"/>
      <c r="OMD117" s="151"/>
      <c r="OME117" s="151"/>
      <c r="OMF117" s="151"/>
      <c r="OMG117" s="151"/>
      <c r="OMH117" s="151"/>
      <c r="OMI117" s="151"/>
      <c r="OMJ117" s="151"/>
      <c r="OMK117" s="151"/>
      <c r="OML117" s="151"/>
      <c r="OMM117" s="151"/>
      <c r="OMN117" s="151"/>
      <c r="OMO117" s="151"/>
      <c r="OMP117" s="151"/>
      <c r="OMQ117" s="151"/>
      <c r="OMR117" s="151"/>
      <c r="OMS117" s="151"/>
      <c r="OMT117" s="151"/>
      <c r="OMU117" s="151"/>
      <c r="OMV117" s="151"/>
      <c r="OMW117" s="151"/>
      <c r="OMX117" s="151"/>
      <c r="OMY117" s="151"/>
      <c r="OMZ117" s="151"/>
      <c r="ONA117" s="151"/>
      <c r="ONB117" s="151"/>
      <c r="ONC117" s="151"/>
      <c r="OND117" s="151"/>
      <c r="ONE117" s="151"/>
      <c r="ONF117" s="151"/>
      <c r="ONG117" s="151"/>
      <c r="ONH117" s="151"/>
      <c r="ONI117" s="151"/>
      <c r="ONJ117" s="151"/>
      <c r="ONK117" s="151"/>
      <c r="ONL117" s="151"/>
      <c r="ONM117" s="151"/>
      <c r="ONN117" s="151"/>
      <c r="ONO117" s="151"/>
      <c r="ONP117" s="151"/>
      <c r="ONQ117" s="151"/>
      <c r="ONR117" s="151"/>
      <c r="ONS117" s="151"/>
      <c r="ONT117" s="151"/>
      <c r="ONU117" s="151"/>
      <c r="ONV117" s="151"/>
      <c r="ONW117" s="151"/>
      <c r="ONX117" s="151"/>
      <c r="ONY117" s="151"/>
      <c r="ONZ117" s="151"/>
      <c r="OOA117" s="151"/>
      <c r="OOB117" s="151"/>
      <c r="OOC117" s="151"/>
      <c r="OOD117" s="151"/>
      <c r="OOE117" s="151"/>
      <c r="OOF117" s="151"/>
      <c r="OOG117" s="151"/>
      <c r="OOH117" s="151"/>
      <c r="OOI117" s="151"/>
      <c r="OOJ117" s="151"/>
      <c r="OOK117" s="151"/>
      <c r="OOL117" s="151"/>
      <c r="OOM117" s="151"/>
      <c r="OON117" s="151"/>
      <c r="OOO117" s="151"/>
      <c r="OOP117" s="151"/>
      <c r="OOQ117" s="151"/>
      <c r="OOR117" s="151"/>
      <c r="OOS117" s="151"/>
      <c r="OOT117" s="151"/>
      <c r="OOU117" s="151"/>
      <c r="OOV117" s="151"/>
      <c r="OOW117" s="151"/>
      <c r="OOX117" s="151"/>
      <c r="OOY117" s="151"/>
      <c r="OOZ117" s="151"/>
      <c r="OPA117" s="151"/>
      <c r="OPB117" s="151"/>
      <c r="OPC117" s="151"/>
      <c r="OPD117" s="151"/>
      <c r="OPE117" s="151"/>
      <c r="OPF117" s="151"/>
      <c r="OPG117" s="151"/>
      <c r="OPH117" s="151"/>
      <c r="OPI117" s="151"/>
      <c r="OPJ117" s="151"/>
      <c r="OPK117" s="151"/>
      <c r="OPL117" s="151"/>
      <c r="OPM117" s="151"/>
      <c r="OPN117" s="151"/>
      <c r="OPO117" s="151"/>
      <c r="OPP117" s="151"/>
      <c r="OPQ117" s="151"/>
      <c r="OPR117" s="151"/>
      <c r="OPS117" s="151"/>
      <c r="OPT117" s="151"/>
      <c r="OPU117" s="151"/>
      <c r="OPV117" s="151"/>
      <c r="OPW117" s="151"/>
      <c r="OPX117" s="151"/>
      <c r="OPY117" s="151"/>
      <c r="OPZ117" s="151"/>
      <c r="OQA117" s="151"/>
      <c r="OQB117" s="151"/>
      <c r="OQC117" s="151"/>
      <c r="OQD117" s="151"/>
      <c r="OQE117" s="151"/>
      <c r="OQF117" s="151"/>
      <c r="OQG117" s="151"/>
      <c r="OQH117" s="151"/>
      <c r="OQI117" s="151"/>
      <c r="OQJ117" s="151"/>
      <c r="OQK117" s="151"/>
      <c r="OQL117" s="151"/>
      <c r="OQM117" s="151"/>
      <c r="OQN117" s="151"/>
      <c r="OQO117" s="151"/>
      <c r="OQP117" s="151"/>
      <c r="OQQ117" s="151"/>
      <c r="OQR117" s="151"/>
      <c r="OQS117" s="151"/>
      <c r="OQT117" s="151"/>
      <c r="OQU117" s="151"/>
      <c r="OQV117" s="151"/>
      <c r="OQW117" s="151"/>
      <c r="OQX117" s="151"/>
      <c r="OQY117" s="151"/>
      <c r="OQZ117" s="151"/>
      <c r="ORA117" s="151"/>
      <c r="ORB117" s="151"/>
      <c r="ORC117" s="151"/>
      <c r="ORD117" s="151"/>
      <c r="ORE117" s="151"/>
      <c r="ORF117" s="151"/>
      <c r="ORG117" s="151"/>
      <c r="ORH117" s="151"/>
      <c r="ORI117" s="151"/>
      <c r="ORJ117" s="151"/>
      <c r="ORK117" s="151"/>
      <c r="ORL117" s="151"/>
      <c r="ORM117" s="151"/>
      <c r="ORN117" s="151"/>
      <c r="ORO117" s="151"/>
      <c r="ORP117" s="151"/>
      <c r="ORQ117" s="151"/>
      <c r="ORR117" s="151"/>
      <c r="ORS117" s="151"/>
      <c r="ORT117" s="151"/>
      <c r="ORU117" s="151"/>
      <c r="ORV117" s="151"/>
      <c r="ORW117" s="151"/>
      <c r="ORX117" s="151"/>
      <c r="ORY117" s="151"/>
      <c r="ORZ117" s="151"/>
      <c r="OSA117" s="151"/>
      <c r="OSB117" s="151"/>
      <c r="OSC117" s="151"/>
      <c r="OSD117" s="151"/>
      <c r="OSE117" s="151"/>
      <c r="OSF117" s="151"/>
      <c r="OSG117" s="151"/>
      <c r="OSH117" s="151"/>
      <c r="OSI117" s="151"/>
      <c r="OSJ117" s="151"/>
      <c r="OSK117" s="151"/>
      <c r="OSL117" s="151"/>
      <c r="OSM117" s="151"/>
      <c r="OSN117" s="151"/>
      <c r="OSO117" s="151"/>
      <c r="OSP117" s="151"/>
      <c r="OSQ117" s="151"/>
      <c r="OSR117" s="151"/>
      <c r="OSS117" s="151"/>
      <c r="OST117" s="151"/>
      <c r="OSU117" s="151"/>
      <c r="OSV117" s="151"/>
      <c r="OSW117" s="151"/>
      <c r="OSX117" s="151"/>
      <c r="OSY117" s="151"/>
      <c r="OSZ117" s="151"/>
      <c r="OTA117" s="151"/>
      <c r="OTB117" s="151"/>
      <c r="OTC117" s="151"/>
      <c r="OTD117" s="151"/>
      <c r="OTE117" s="151"/>
      <c r="OTF117" s="151"/>
      <c r="OTG117" s="151"/>
      <c r="OTH117" s="151"/>
      <c r="OTI117" s="151"/>
      <c r="OTJ117" s="151"/>
      <c r="OTK117" s="151"/>
      <c r="OTL117" s="151"/>
      <c r="OTM117" s="151"/>
      <c r="OTN117" s="151"/>
      <c r="OTO117" s="151"/>
      <c r="OTP117" s="151"/>
      <c r="OTQ117" s="151"/>
      <c r="OTR117" s="151"/>
      <c r="OTS117" s="151"/>
      <c r="OTT117" s="151"/>
      <c r="OTU117" s="151"/>
      <c r="OTV117" s="151"/>
      <c r="OTW117" s="151"/>
      <c r="OTX117" s="151"/>
      <c r="OTY117" s="151"/>
      <c r="OTZ117" s="151"/>
      <c r="OUA117" s="151"/>
      <c r="OUB117" s="151"/>
      <c r="OUC117" s="151"/>
      <c r="OUD117" s="151"/>
      <c r="OUE117" s="151"/>
      <c r="OUF117" s="151"/>
      <c r="OUG117" s="151"/>
      <c r="OUH117" s="151"/>
      <c r="OUI117" s="151"/>
      <c r="OUJ117" s="151"/>
      <c r="OUK117" s="151"/>
      <c r="OUL117" s="151"/>
      <c r="OUM117" s="151"/>
      <c r="OUN117" s="151"/>
      <c r="OUO117" s="151"/>
      <c r="OUP117" s="151"/>
      <c r="OUQ117" s="151"/>
      <c r="OUR117" s="151"/>
      <c r="OUS117" s="151"/>
      <c r="OUT117" s="151"/>
      <c r="OUU117" s="151"/>
      <c r="OUV117" s="151"/>
      <c r="OUW117" s="151"/>
      <c r="OUX117" s="151"/>
      <c r="OUY117" s="151"/>
      <c r="OUZ117" s="151"/>
      <c r="OVA117" s="151"/>
      <c r="OVB117" s="151"/>
      <c r="OVC117" s="151"/>
      <c r="OVD117" s="151"/>
      <c r="OVE117" s="151"/>
      <c r="OVF117" s="151"/>
      <c r="OVG117" s="151"/>
      <c r="OVH117" s="151"/>
      <c r="OVI117" s="151"/>
      <c r="OVJ117" s="151"/>
      <c r="OVK117" s="151"/>
      <c r="OVL117" s="151"/>
      <c r="OVM117" s="151"/>
      <c r="OVN117" s="151"/>
      <c r="OVO117" s="151"/>
      <c r="OVP117" s="151"/>
      <c r="OVQ117" s="151"/>
      <c r="OVR117" s="151"/>
      <c r="OVS117" s="151"/>
      <c r="OVT117" s="151"/>
      <c r="OVU117" s="151"/>
      <c r="OVV117" s="151"/>
      <c r="OVW117" s="151"/>
      <c r="OVX117" s="151"/>
      <c r="OVY117" s="151"/>
      <c r="OVZ117" s="151"/>
      <c r="OWA117" s="151"/>
      <c r="OWB117" s="151"/>
      <c r="OWC117" s="151"/>
      <c r="OWD117" s="151"/>
      <c r="OWE117" s="151"/>
      <c r="OWF117" s="151"/>
      <c r="OWG117" s="151"/>
      <c r="OWH117" s="151"/>
      <c r="OWI117" s="151"/>
      <c r="OWJ117" s="151"/>
      <c r="OWK117" s="151"/>
      <c r="OWL117" s="151"/>
      <c r="OWM117" s="151"/>
      <c r="OWN117" s="151"/>
      <c r="OWO117" s="151"/>
      <c r="OWP117" s="151"/>
      <c r="OWQ117" s="151"/>
      <c r="OWR117" s="151"/>
      <c r="OWS117" s="151"/>
      <c r="OWT117" s="151"/>
      <c r="OWU117" s="151"/>
      <c r="OWV117" s="151"/>
      <c r="OWW117" s="151"/>
      <c r="OWX117" s="151"/>
      <c r="OWY117" s="151"/>
      <c r="OWZ117" s="151"/>
      <c r="OXA117" s="151"/>
      <c r="OXB117" s="151"/>
      <c r="OXC117" s="151"/>
      <c r="OXD117" s="151"/>
      <c r="OXE117" s="151"/>
      <c r="OXF117" s="151"/>
      <c r="OXG117" s="151"/>
      <c r="OXH117" s="151"/>
      <c r="OXI117" s="151"/>
      <c r="OXJ117" s="151"/>
      <c r="OXK117" s="151"/>
      <c r="OXL117" s="151"/>
      <c r="OXM117" s="151"/>
      <c r="OXN117" s="151"/>
      <c r="OXO117" s="151"/>
      <c r="OXP117" s="151"/>
      <c r="OXQ117" s="151"/>
      <c r="OXR117" s="151"/>
      <c r="OXS117" s="151"/>
      <c r="OXT117" s="151"/>
      <c r="OXU117" s="151"/>
      <c r="OXV117" s="151"/>
      <c r="OXW117" s="151"/>
      <c r="OXX117" s="151"/>
      <c r="OXY117" s="151"/>
      <c r="OXZ117" s="151"/>
      <c r="OYA117" s="151"/>
      <c r="OYB117" s="151"/>
      <c r="OYC117" s="151"/>
      <c r="OYD117" s="151"/>
      <c r="OYE117" s="151"/>
      <c r="OYF117" s="151"/>
      <c r="OYG117" s="151"/>
      <c r="OYH117" s="151"/>
      <c r="OYI117" s="151"/>
      <c r="OYJ117" s="151"/>
      <c r="OYK117" s="151"/>
      <c r="OYL117" s="151"/>
      <c r="OYM117" s="151"/>
      <c r="OYN117" s="151"/>
      <c r="OYO117" s="151"/>
      <c r="OYP117" s="151"/>
      <c r="OYQ117" s="151"/>
      <c r="OYR117" s="151"/>
      <c r="OYS117" s="151"/>
      <c r="OYT117" s="151"/>
      <c r="OYU117" s="151"/>
      <c r="OYV117" s="151"/>
      <c r="OYW117" s="151"/>
      <c r="OYX117" s="151"/>
      <c r="OYY117" s="151"/>
      <c r="OYZ117" s="151"/>
      <c r="OZA117" s="151"/>
      <c r="OZB117" s="151"/>
      <c r="OZC117" s="151"/>
      <c r="OZD117" s="151"/>
      <c r="OZE117" s="151"/>
      <c r="OZF117" s="151"/>
      <c r="OZG117" s="151"/>
      <c r="OZH117" s="151"/>
      <c r="OZI117" s="151"/>
      <c r="OZJ117" s="151"/>
      <c r="OZK117" s="151"/>
      <c r="OZL117" s="151"/>
      <c r="OZM117" s="151"/>
      <c r="OZN117" s="151"/>
      <c r="OZO117" s="151"/>
      <c r="OZP117" s="151"/>
      <c r="OZQ117" s="151"/>
      <c r="OZR117" s="151"/>
      <c r="OZS117" s="151"/>
      <c r="OZT117" s="151"/>
      <c r="OZU117" s="151"/>
      <c r="OZV117" s="151"/>
      <c r="OZW117" s="151"/>
      <c r="OZX117" s="151"/>
      <c r="OZY117" s="151"/>
      <c r="OZZ117" s="151"/>
      <c r="PAA117" s="151"/>
      <c r="PAB117" s="151"/>
      <c r="PAC117" s="151"/>
      <c r="PAD117" s="151"/>
      <c r="PAE117" s="151"/>
      <c r="PAF117" s="151"/>
      <c r="PAG117" s="151"/>
      <c r="PAH117" s="151"/>
      <c r="PAI117" s="151"/>
      <c r="PAJ117" s="151"/>
      <c r="PAK117" s="151"/>
      <c r="PAL117" s="151"/>
      <c r="PAM117" s="151"/>
      <c r="PAN117" s="151"/>
      <c r="PAO117" s="151"/>
      <c r="PAP117" s="151"/>
      <c r="PAQ117" s="151"/>
      <c r="PAR117" s="151"/>
      <c r="PAS117" s="151"/>
      <c r="PAT117" s="151"/>
      <c r="PAU117" s="151"/>
      <c r="PAV117" s="151"/>
      <c r="PAW117" s="151"/>
      <c r="PAX117" s="151"/>
      <c r="PAY117" s="151"/>
      <c r="PAZ117" s="151"/>
      <c r="PBA117" s="151"/>
      <c r="PBB117" s="151"/>
      <c r="PBC117" s="151"/>
      <c r="PBD117" s="151"/>
      <c r="PBE117" s="151"/>
      <c r="PBF117" s="151"/>
      <c r="PBG117" s="151"/>
      <c r="PBH117" s="151"/>
      <c r="PBI117" s="151"/>
      <c r="PBJ117" s="151"/>
      <c r="PBK117" s="151"/>
      <c r="PBL117" s="151"/>
      <c r="PBM117" s="151"/>
      <c r="PBN117" s="151"/>
      <c r="PBO117" s="151"/>
      <c r="PBP117" s="151"/>
      <c r="PBQ117" s="151"/>
      <c r="PBR117" s="151"/>
      <c r="PBS117" s="151"/>
      <c r="PBT117" s="151"/>
      <c r="PBU117" s="151"/>
      <c r="PBV117" s="151"/>
      <c r="PBW117" s="151"/>
      <c r="PBX117" s="151"/>
      <c r="PBY117" s="151"/>
      <c r="PBZ117" s="151"/>
      <c r="PCA117" s="151"/>
      <c r="PCB117" s="151"/>
      <c r="PCC117" s="151"/>
      <c r="PCD117" s="151"/>
      <c r="PCE117" s="151"/>
      <c r="PCF117" s="151"/>
      <c r="PCG117" s="151"/>
      <c r="PCH117" s="151"/>
      <c r="PCI117" s="151"/>
      <c r="PCJ117" s="151"/>
      <c r="PCK117" s="151"/>
      <c r="PCL117" s="151"/>
      <c r="PCM117" s="151"/>
      <c r="PCN117" s="151"/>
      <c r="PCO117" s="151"/>
      <c r="PCP117" s="151"/>
      <c r="PCQ117" s="151"/>
      <c r="PCR117" s="151"/>
      <c r="PCS117" s="151"/>
      <c r="PCT117" s="151"/>
      <c r="PCU117" s="151"/>
      <c r="PCV117" s="151"/>
      <c r="PCW117" s="151"/>
      <c r="PCX117" s="151"/>
      <c r="PCY117" s="151"/>
      <c r="PCZ117" s="151"/>
      <c r="PDA117" s="151"/>
      <c r="PDB117" s="151"/>
      <c r="PDC117" s="151"/>
      <c r="PDD117" s="151"/>
      <c r="PDE117" s="151"/>
      <c r="PDF117" s="151"/>
      <c r="PDG117" s="151"/>
      <c r="PDH117" s="151"/>
      <c r="PDI117" s="151"/>
      <c r="PDJ117" s="151"/>
      <c r="PDK117" s="151"/>
      <c r="PDL117" s="151"/>
      <c r="PDM117" s="151"/>
      <c r="PDN117" s="151"/>
      <c r="PDO117" s="151"/>
      <c r="PDP117" s="151"/>
      <c r="PDQ117" s="151"/>
      <c r="PDR117" s="151"/>
      <c r="PDS117" s="151"/>
      <c r="PDT117" s="151"/>
      <c r="PDU117" s="151"/>
      <c r="PDV117" s="151"/>
      <c r="PDW117" s="151"/>
      <c r="PDX117" s="151"/>
      <c r="PDY117" s="151"/>
      <c r="PDZ117" s="151"/>
      <c r="PEA117" s="151"/>
      <c r="PEB117" s="151"/>
      <c r="PEC117" s="151"/>
      <c r="PED117" s="151"/>
      <c r="PEE117" s="151"/>
      <c r="PEF117" s="151"/>
      <c r="PEG117" s="151"/>
      <c r="PEH117" s="151"/>
      <c r="PEI117" s="151"/>
      <c r="PEJ117" s="151"/>
      <c r="PEK117" s="151"/>
      <c r="PEL117" s="151"/>
      <c r="PEM117" s="151"/>
      <c r="PEN117" s="151"/>
      <c r="PEO117" s="151"/>
      <c r="PEP117" s="151"/>
      <c r="PEQ117" s="151"/>
      <c r="PER117" s="151"/>
      <c r="PES117" s="151"/>
      <c r="PET117" s="151"/>
      <c r="PEU117" s="151"/>
      <c r="PEV117" s="151"/>
      <c r="PEW117" s="151"/>
      <c r="PEX117" s="151"/>
      <c r="PEY117" s="151"/>
      <c r="PEZ117" s="151"/>
      <c r="PFA117" s="151"/>
      <c r="PFB117" s="151"/>
      <c r="PFC117" s="151"/>
      <c r="PFD117" s="151"/>
      <c r="PFE117" s="151"/>
      <c r="PFF117" s="151"/>
      <c r="PFG117" s="151"/>
      <c r="PFH117" s="151"/>
      <c r="PFI117" s="151"/>
      <c r="PFJ117" s="151"/>
      <c r="PFK117" s="151"/>
      <c r="PFL117" s="151"/>
      <c r="PFM117" s="151"/>
      <c r="PFN117" s="151"/>
      <c r="PFO117" s="151"/>
      <c r="PFP117" s="151"/>
      <c r="PFQ117" s="151"/>
      <c r="PFR117" s="151"/>
      <c r="PFS117" s="151"/>
      <c r="PFT117" s="151"/>
      <c r="PFU117" s="151"/>
      <c r="PFV117" s="151"/>
      <c r="PFW117" s="151"/>
      <c r="PFX117" s="151"/>
      <c r="PFY117" s="151"/>
      <c r="PFZ117" s="151"/>
      <c r="PGA117" s="151"/>
      <c r="PGB117" s="151"/>
      <c r="PGC117" s="151"/>
      <c r="PGD117" s="151"/>
      <c r="PGE117" s="151"/>
      <c r="PGF117" s="151"/>
      <c r="PGG117" s="151"/>
      <c r="PGH117" s="151"/>
      <c r="PGI117" s="151"/>
      <c r="PGJ117" s="151"/>
      <c r="PGK117" s="151"/>
      <c r="PGL117" s="151"/>
      <c r="PGM117" s="151"/>
      <c r="PGN117" s="151"/>
      <c r="PGO117" s="151"/>
      <c r="PGP117" s="151"/>
      <c r="PGQ117" s="151"/>
      <c r="PGR117" s="151"/>
      <c r="PGS117" s="151"/>
      <c r="PGT117" s="151"/>
      <c r="PGU117" s="151"/>
      <c r="PGV117" s="151"/>
      <c r="PGW117" s="151"/>
      <c r="PGX117" s="151"/>
      <c r="PGY117" s="151"/>
      <c r="PGZ117" s="151"/>
      <c r="PHA117" s="151"/>
      <c r="PHB117" s="151"/>
      <c r="PHC117" s="151"/>
      <c r="PHD117" s="151"/>
      <c r="PHE117" s="151"/>
      <c r="PHF117" s="151"/>
      <c r="PHG117" s="151"/>
      <c r="PHH117" s="151"/>
      <c r="PHI117" s="151"/>
      <c r="PHJ117" s="151"/>
      <c r="PHK117" s="151"/>
      <c r="PHL117" s="151"/>
      <c r="PHM117" s="151"/>
      <c r="PHN117" s="151"/>
      <c r="PHO117" s="151"/>
      <c r="PHP117" s="151"/>
      <c r="PHQ117" s="151"/>
      <c r="PHR117" s="151"/>
      <c r="PHS117" s="151"/>
      <c r="PHT117" s="151"/>
      <c r="PHU117" s="151"/>
      <c r="PHV117" s="151"/>
      <c r="PHW117" s="151"/>
      <c r="PHX117" s="151"/>
      <c r="PHY117" s="151"/>
      <c r="PHZ117" s="151"/>
      <c r="PIA117" s="151"/>
      <c r="PIB117" s="151"/>
      <c r="PIC117" s="151"/>
      <c r="PID117" s="151"/>
      <c r="PIE117" s="151"/>
      <c r="PIF117" s="151"/>
      <c r="PIG117" s="151"/>
      <c r="PIH117" s="151"/>
      <c r="PII117" s="151"/>
      <c r="PIJ117" s="151"/>
      <c r="PIK117" s="151"/>
      <c r="PIL117" s="151"/>
      <c r="PIM117" s="151"/>
      <c r="PIN117" s="151"/>
      <c r="PIO117" s="151"/>
      <c r="PIP117" s="151"/>
      <c r="PIQ117" s="151"/>
      <c r="PIR117" s="151"/>
      <c r="PIS117" s="151"/>
      <c r="PIT117" s="151"/>
      <c r="PIU117" s="151"/>
      <c r="PIV117" s="151"/>
      <c r="PIW117" s="151"/>
      <c r="PIX117" s="151"/>
      <c r="PIY117" s="151"/>
      <c r="PIZ117" s="151"/>
      <c r="PJA117" s="151"/>
      <c r="PJB117" s="151"/>
      <c r="PJC117" s="151"/>
      <c r="PJD117" s="151"/>
      <c r="PJE117" s="151"/>
      <c r="PJF117" s="151"/>
      <c r="PJG117" s="151"/>
      <c r="PJH117" s="151"/>
      <c r="PJI117" s="151"/>
      <c r="PJJ117" s="151"/>
      <c r="PJK117" s="151"/>
      <c r="PJL117" s="151"/>
      <c r="PJM117" s="151"/>
      <c r="PJN117" s="151"/>
      <c r="PJO117" s="151"/>
      <c r="PJP117" s="151"/>
      <c r="PJQ117" s="151"/>
      <c r="PJR117" s="151"/>
      <c r="PJS117" s="151"/>
      <c r="PJT117" s="151"/>
      <c r="PJU117" s="151"/>
      <c r="PJV117" s="151"/>
      <c r="PJW117" s="151"/>
      <c r="PJX117" s="151"/>
      <c r="PJY117" s="151"/>
      <c r="PJZ117" s="151"/>
      <c r="PKA117" s="151"/>
      <c r="PKB117" s="151"/>
      <c r="PKC117" s="151"/>
      <c r="PKD117" s="151"/>
      <c r="PKE117" s="151"/>
      <c r="PKF117" s="151"/>
      <c r="PKG117" s="151"/>
      <c r="PKH117" s="151"/>
      <c r="PKI117" s="151"/>
      <c r="PKJ117" s="151"/>
      <c r="PKK117" s="151"/>
      <c r="PKL117" s="151"/>
      <c r="PKM117" s="151"/>
      <c r="PKN117" s="151"/>
      <c r="PKO117" s="151"/>
      <c r="PKP117" s="151"/>
      <c r="PKQ117" s="151"/>
      <c r="PKR117" s="151"/>
      <c r="PKS117" s="151"/>
      <c r="PKT117" s="151"/>
      <c r="PKU117" s="151"/>
      <c r="PKV117" s="151"/>
      <c r="PKW117" s="151"/>
      <c r="PKX117" s="151"/>
      <c r="PKY117" s="151"/>
      <c r="PKZ117" s="151"/>
      <c r="PLA117" s="151"/>
      <c r="PLB117" s="151"/>
      <c r="PLC117" s="151"/>
      <c r="PLD117" s="151"/>
      <c r="PLE117" s="151"/>
      <c r="PLF117" s="151"/>
      <c r="PLG117" s="151"/>
      <c r="PLH117" s="151"/>
      <c r="PLI117" s="151"/>
      <c r="PLJ117" s="151"/>
      <c r="PLK117" s="151"/>
      <c r="PLL117" s="151"/>
      <c r="PLM117" s="151"/>
      <c r="PLN117" s="151"/>
      <c r="PLO117" s="151"/>
      <c r="PLP117" s="151"/>
      <c r="PLQ117" s="151"/>
      <c r="PLR117" s="151"/>
      <c r="PLS117" s="151"/>
      <c r="PLT117" s="151"/>
      <c r="PLU117" s="151"/>
      <c r="PLV117" s="151"/>
      <c r="PLW117" s="151"/>
      <c r="PLX117" s="151"/>
      <c r="PLY117" s="151"/>
      <c r="PLZ117" s="151"/>
      <c r="PMA117" s="151"/>
      <c r="PMB117" s="151"/>
      <c r="PMC117" s="151"/>
      <c r="PMD117" s="151"/>
      <c r="PME117" s="151"/>
      <c r="PMF117" s="151"/>
      <c r="PMG117" s="151"/>
      <c r="PMH117" s="151"/>
      <c r="PMI117" s="151"/>
      <c r="PMJ117" s="151"/>
      <c r="PMK117" s="151"/>
      <c r="PML117" s="151"/>
      <c r="PMM117" s="151"/>
      <c r="PMN117" s="151"/>
      <c r="PMO117" s="151"/>
      <c r="PMP117" s="151"/>
      <c r="PMQ117" s="151"/>
      <c r="PMR117" s="151"/>
      <c r="PMS117" s="151"/>
      <c r="PMT117" s="151"/>
      <c r="PMU117" s="151"/>
      <c r="PMV117" s="151"/>
      <c r="PMW117" s="151"/>
      <c r="PMX117" s="151"/>
      <c r="PMY117" s="151"/>
      <c r="PMZ117" s="151"/>
      <c r="PNA117" s="151"/>
      <c r="PNB117" s="151"/>
      <c r="PNC117" s="151"/>
      <c r="PND117" s="151"/>
      <c r="PNE117" s="151"/>
      <c r="PNF117" s="151"/>
      <c r="PNG117" s="151"/>
      <c r="PNH117" s="151"/>
      <c r="PNI117" s="151"/>
      <c r="PNJ117" s="151"/>
      <c r="PNK117" s="151"/>
      <c r="PNL117" s="151"/>
      <c r="PNM117" s="151"/>
      <c r="PNN117" s="151"/>
      <c r="PNO117" s="151"/>
      <c r="PNP117" s="151"/>
      <c r="PNQ117" s="151"/>
      <c r="PNR117" s="151"/>
      <c r="PNS117" s="151"/>
      <c r="PNT117" s="151"/>
      <c r="PNU117" s="151"/>
      <c r="PNV117" s="151"/>
      <c r="PNW117" s="151"/>
      <c r="PNX117" s="151"/>
      <c r="PNY117" s="151"/>
      <c r="PNZ117" s="151"/>
      <c r="POA117" s="151"/>
      <c r="POB117" s="151"/>
      <c r="POC117" s="151"/>
      <c r="POD117" s="151"/>
      <c r="POE117" s="151"/>
      <c r="POF117" s="151"/>
      <c r="POG117" s="151"/>
      <c r="POH117" s="151"/>
      <c r="POI117" s="151"/>
      <c r="POJ117" s="151"/>
      <c r="POK117" s="151"/>
      <c r="POL117" s="151"/>
      <c r="POM117" s="151"/>
      <c r="PON117" s="151"/>
      <c r="POO117" s="151"/>
      <c r="POP117" s="151"/>
      <c r="POQ117" s="151"/>
      <c r="POR117" s="151"/>
      <c r="POS117" s="151"/>
      <c r="POT117" s="151"/>
      <c r="POU117" s="151"/>
      <c r="POV117" s="151"/>
      <c r="POW117" s="151"/>
      <c r="POX117" s="151"/>
      <c r="POY117" s="151"/>
      <c r="POZ117" s="151"/>
      <c r="PPA117" s="151"/>
      <c r="PPB117" s="151"/>
      <c r="PPC117" s="151"/>
      <c r="PPD117" s="151"/>
      <c r="PPE117" s="151"/>
      <c r="PPF117" s="151"/>
      <c r="PPG117" s="151"/>
      <c r="PPH117" s="151"/>
      <c r="PPI117" s="151"/>
      <c r="PPJ117" s="151"/>
      <c r="PPK117" s="151"/>
      <c r="PPL117" s="151"/>
      <c r="PPM117" s="151"/>
      <c r="PPN117" s="151"/>
      <c r="PPO117" s="151"/>
      <c r="PPP117" s="151"/>
      <c r="PPQ117" s="151"/>
      <c r="PPR117" s="151"/>
      <c r="PPS117" s="151"/>
      <c r="PPT117" s="151"/>
      <c r="PPU117" s="151"/>
      <c r="PPV117" s="151"/>
      <c r="PPW117" s="151"/>
      <c r="PPX117" s="151"/>
      <c r="PPY117" s="151"/>
      <c r="PPZ117" s="151"/>
      <c r="PQA117" s="151"/>
      <c r="PQB117" s="151"/>
      <c r="PQC117" s="151"/>
      <c r="PQD117" s="151"/>
      <c r="PQE117" s="151"/>
      <c r="PQF117" s="151"/>
      <c r="PQG117" s="151"/>
      <c r="PQH117" s="151"/>
      <c r="PQI117" s="151"/>
      <c r="PQJ117" s="151"/>
      <c r="PQK117" s="151"/>
      <c r="PQL117" s="151"/>
      <c r="PQM117" s="151"/>
      <c r="PQN117" s="151"/>
      <c r="PQO117" s="151"/>
      <c r="PQP117" s="151"/>
      <c r="PQQ117" s="151"/>
      <c r="PQR117" s="151"/>
      <c r="PQS117" s="151"/>
      <c r="PQT117" s="151"/>
      <c r="PQU117" s="151"/>
      <c r="PQV117" s="151"/>
      <c r="PQW117" s="151"/>
      <c r="PQX117" s="151"/>
      <c r="PQY117" s="151"/>
      <c r="PQZ117" s="151"/>
      <c r="PRA117" s="151"/>
      <c r="PRB117" s="151"/>
      <c r="PRC117" s="151"/>
      <c r="PRD117" s="151"/>
      <c r="PRE117" s="151"/>
      <c r="PRF117" s="151"/>
      <c r="PRG117" s="151"/>
      <c r="PRH117" s="151"/>
      <c r="PRI117" s="151"/>
      <c r="PRJ117" s="151"/>
      <c r="PRK117" s="151"/>
      <c r="PRL117" s="151"/>
      <c r="PRM117" s="151"/>
      <c r="PRN117" s="151"/>
      <c r="PRO117" s="151"/>
      <c r="PRP117" s="151"/>
      <c r="PRQ117" s="151"/>
      <c r="PRR117" s="151"/>
      <c r="PRS117" s="151"/>
      <c r="PRT117" s="151"/>
      <c r="PRU117" s="151"/>
      <c r="PRV117" s="151"/>
      <c r="PRW117" s="151"/>
      <c r="PRX117" s="151"/>
      <c r="PRY117" s="151"/>
      <c r="PRZ117" s="151"/>
      <c r="PSA117" s="151"/>
      <c r="PSB117" s="151"/>
      <c r="PSC117" s="151"/>
      <c r="PSD117" s="151"/>
      <c r="PSE117" s="151"/>
      <c r="PSF117" s="151"/>
      <c r="PSG117" s="151"/>
      <c r="PSH117" s="151"/>
      <c r="PSI117" s="151"/>
      <c r="PSJ117" s="151"/>
      <c r="PSK117" s="151"/>
      <c r="PSL117" s="151"/>
      <c r="PSM117" s="151"/>
      <c r="PSN117" s="151"/>
      <c r="PSO117" s="151"/>
      <c r="PSP117" s="151"/>
      <c r="PSQ117" s="151"/>
      <c r="PSR117" s="151"/>
      <c r="PSS117" s="151"/>
      <c r="PST117" s="151"/>
      <c r="PSU117" s="151"/>
      <c r="PSV117" s="151"/>
      <c r="PSW117" s="151"/>
      <c r="PSX117" s="151"/>
      <c r="PSY117" s="151"/>
      <c r="PSZ117" s="151"/>
      <c r="PTA117" s="151"/>
      <c r="PTB117" s="151"/>
      <c r="PTC117" s="151"/>
      <c r="PTD117" s="151"/>
      <c r="PTE117" s="151"/>
      <c r="PTF117" s="151"/>
      <c r="PTG117" s="151"/>
      <c r="PTH117" s="151"/>
      <c r="PTI117" s="151"/>
      <c r="PTJ117" s="151"/>
      <c r="PTK117" s="151"/>
      <c r="PTL117" s="151"/>
      <c r="PTM117" s="151"/>
      <c r="PTN117" s="151"/>
      <c r="PTO117" s="151"/>
      <c r="PTP117" s="151"/>
      <c r="PTQ117" s="151"/>
      <c r="PTR117" s="151"/>
      <c r="PTS117" s="151"/>
      <c r="PTT117" s="151"/>
      <c r="PTU117" s="151"/>
      <c r="PTV117" s="151"/>
      <c r="PTW117" s="151"/>
      <c r="PTX117" s="151"/>
      <c r="PTY117" s="151"/>
      <c r="PTZ117" s="151"/>
      <c r="PUA117" s="151"/>
      <c r="PUB117" s="151"/>
      <c r="PUC117" s="151"/>
      <c r="PUD117" s="151"/>
      <c r="PUE117" s="151"/>
      <c r="PUF117" s="151"/>
      <c r="PUG117" s="151"/>
      <c r="PUH117" s="151"/>
      <c r="PUI117" s="151"/>
      <c r="PUJ117" s="151"/>
      <c r="PUK117" s="151"/>
      <c r="PUL117" s="151"/>
      <c r="PUM117" s="151"/>
      <c r="PUN117" s="151"/>
      <c r="PUO117" s="151"/>
      <c r="PUP117" s="151"/>
      <c r="PUQ117" s="151"/>
      <c r="PUR117" s="151"/>
      <c r="PUS117" s="151"/>
      <c r="PUT117" s="151"/>
      <c r="PUU117" s="151"/>
      <c r="PUV117" s="151"/>
      <c r="PUW117" s="151"/>
      <c r="PUX117" s="151"/>
      <c r="PUY117" s="151"/>
      <c r="PUZ117" s="151"/>
      <c r="PVA117" s="151"/>
      <c r="PVB117" s="151"/>
      <c r="PVC117" s="151"/>
      <c r="PVD117" s="151"/>
      <c r="PVE117" s="151"/>
      <c r="PVF117" s="151"/>
      <c r="PVG117" s="151"/>
      <c r="PVH117" s="151"/>
      <c r="PVI117" s="151"/>
      <c r="PVJ117" s="151"/>
      <c r="PVK117" s="151"/>
      <c r="PVL117" s="151"/>
      <c r="PVM117" s="151"/>
      <c r="PVN117" s="151"/>
      <c r="PVO117" s="151"/>
      <c r="PVP117" s="151"/>
      <c r="PVQ117" s="151"/>
      <c r="PVR117" s="151"/>
      <c r="PVS117" s="151"/>
      <c r="PVT117" s="151"/>
      <c r="PVU117" s="151"/>
      <c r="PVV117" s="151"/>
      <c r="PVW117" s="151"/>
      <c r="PVX117" s="151"/>
      <c r="PVY117" s="151"/>
      <c r="PVZ117" s="151"/>
      <c r="PWA117" s="151"/>
      <c r="PWB117" s="151"/>
      <c r="PWC117" s="151"/>
      <c r="PWD117" s="151"/>
      <c r="PWE117" s="151"/>
      <c r="PWF117" s="151"/>
      <c r="PWG117" s="151"/>
      <c r="PWH117" s="151"/>
      <c r="PWI117" s="151"/>
      <c r="PWJ117" s="151"/>
      <c r="PWK117" s="151"/>
      <c r="PWL117" s="151"/>
      <c r="PWM117" s="151"/>
      <c r="PWN117" s="151"/>
      <c r="PWO117" s="151"/>
      <c r="PWP117" s="151"/>
      <c r="PWQ117" s="151"/>
      <c r="PWR117" s="151"/>
      <c r="PWS117" s="151"/>
      <c r="PWT117" s="151"/>
      <c r="PWU117" s="151"/>
      <c r="PWV117" s="151"/>
      <c r="PWW117" s="151"/>
      <c r="PWX117" s="151"/>
      <c r="PWY117" s="151"/>
      <c r="PWZ117" s="151"/>
      <c r="PXA117" s="151"/>
      <c r="PXB117" s="151"/>
      <c r="PXC117" s="151"/>
      <c r="PXD117" s="151"/>
      <c r="PXE117" s="151"/>
      <c r="PXF117" s="151"/>
      <c r="PXG117" s="151"/>
      <c r="PXH117" s="151"/>
      <c r="PXI117" s="151"/>
      <c r="PXJ117" s="151"/>
      <c r="PXK117" s="151"/>
      <c r="PXL117" s="151"/>
      <c r="PXM117" s="151"/>
      <c r="PXN117" s="151"/>
      <c r="PXO117" s="151"/>
      <c r="PXP117" s="151"/>
      <c r="PXQ117" s="151"/>
      <c r="PXR117" s="151"/>
      <c r="PXS117" s="151"/>
      <c r="PXT117" s="151"/>
      <c r="PXU117" s="151"/>
      <c r="PXV117" s="151"/>
      <c r="PXW117" s="151"/>
      <c r="PXX117" s="151"/>
      <c r="PXY117" s="151"/>
      <c r="PXZ117" s="151"/>
      <c r="PYA117" s="151"/>
      <c r="PYB117" s="151"/>
      <c r="PYC117" s="151"/>
      <c r="PYD117" s="151"/>
      <c r="PYE117" s="151"/>
      <c r="PYF117" s="151"/>
      <c r="PYG117" s="151"/>
      <c r="PYH117" s="151"/>
      <c r="PYI117" s="151"/>
      <c r="PYJ117" s="151"/>
      <c r="PYK117" s="151"/>
      <c r="PYL117" s="151"/>
      <c r="PYM117" s="151"/>
      <c r="PYN117" s="151"/>
      <c r="PYO117" s="151"/>
      <c r="PYP117" s="151"/>
      <c r="PYQ117" s="151"/>
      <c r="PYR117" s="151"/>
      <c r="PYS117" s="151"/>
      <c r="PYT117" s="151"/>
      <c r="PYU117" s="151"/>
      <c r="PYV117" s="151"/>
      <c r="PYW117" s="151"/>
      <c r="PYX117" s="151"/>
      <c r="PYY117" s="151"/>
      <c r="PYZ117" s="151"/>
      <c r="PZA117" s="151"/>
      <c r="PZB117" s="151"/>
      <c r="PZC117" s="151"/>
      <c r="PZD117" s="151"/>
      <c r="PZE117" s="151"/>
      <c r="PZF117" s="151"/>
      <c r="PZG117" s="151"/>
      <c r="PZH117" s="151"/>
      <c r="PZI117" s="151"/>
      <c r="PZJ117" s="151"/>
      <c r="PZK117" s="151"/>
      <c r="PZL117" s="151"/>
      <c r="PZM117" s="151"/>
      <c r="PZN117" s="151"/>
      <c r="PZO117" s="151"/>
      <c r="PZP117" s="151"/>
      <c r="PZQ117" s="151"/>
      <c r="PZR117" s="151"/>
      <c r="PZS117" s="151"/>
      <c r="PZT117" s="151"/>
      <c r="PZU117" s="151"/>
      <c r="PZV117" s="151"/>
      <c r="PZW117" s="151"/>
      <c r="PZX117" s="151"/>
      <c r="PZY117" s="151"/>
      <c r="PZZ117" s="151"/>
      <c r="QAA117" s="151"/>
      <c r="QAB117" s="151"/>
      <c r="QAC117" s="151"/>
      <c r="QAD117" s="151"/>
      <c r="QAE117" s="151"/>
      <c r="QAF117" s="151"/>
      <c r="QAG117" s="151"/>
      <c r="QAH117" s="151"/>
      <c r="QAI117" s="151"/>
      <c r="QAJ117" s="151"/>
      <c r="QAK117" s="151"/>
      <c r="QAL117" s="151"/>
      <c r="QAM117" s="151"/>
      <c r="QAN117" s="151"/>
      <c r="QAO117" s="151"/>
      <c r="QAP117" s="151"/>
      <c r="QAQ117" s="151"/>
      <c r="QAR117" s="151"/>
      <c r="QAS117" s="151"/>
      <c r="QAT117" s="151"/>
      <c r="QAU117" s="151"/>
      <c r="QAV117" s="151"/>
      <c r="QAW117" s="151"/>
      <c r="QAX117" s="151"/>
      <c r="QAY117" s="151"/>
      <c r="QAZ117" s="151"/>
      <c r="QBA117" s="151"/>
      <c r="QBB117" s="151"/>
      <c r="QBC117" s="151"/>
      <c r="QBD117" s="151"/>
      <c r="QBE117" s="151"/>
      <c r="QBF117" s="151"/>
      <c r="QBG117" s="151"/>
      <c r="QBH117" s="151"/>
      <c r="QBI117" s="151"/>
      <c r="QBJ117" s="151"/>
      <c r="QBK117" s="151"/>
      <c r="QBL117" s="151"/>
      <c r="QBM117" s="151"/>
      <c r="QBN117" s="151"/>
      <c r="QBO117" s="151"/>
      <c r="QBP117" s="151"/>
      <c r="QBQ117" s="151"/>
      <c r="QBR117" s="151"/>
      <c r="QBS117" s="151"/>
      <c r="QBT117" s="151"/>
      <c r="QBU117" s="151"/>
      <c r="QBV117" s="151"/>
      <c r="QBW117" s="151"/>
      <c r="QBX117" s="151"/>
      <c r="QBY117" s="151"/>
      <c r="QBZ117" s="151"/>
      <c r="QCA117" s="151"/>
      <c r="QCB117" s="151"/>
      <c r="QCC117" s="151"/>
      <c r="QCD117" s="151"/>
      <c r="QCE117" s="151"/>
      <c r="QCF117" s="151"/>
      <c r="QCG117" s="151"/>
      <c r="QCH117" s="151"/>
      <c r="QCI117" s="151"/>
      <c r="QCJ117" s="151"/>
      <c r="QCK117" s="151"/>
      <c r="QCL117" s="151"/>
      <c r="QCM117" s="151"/>
      <c r="QCN117" s="151"/>
      <c r="QCO117" s="151"/>
      <c r="QCP117" s="151"/>
      <c r="QCQ117" s="151"/>
      <c r="QCR117" s="151"/>
      <c r="QCS117" s="151"/>
      <c r="QCT117" s="151"/>
      <c r="QCU117" s="151"/>
      <c r="QCV117" s="151"/>
      <c r="QCW117" s="151"/>
      <c r="QCX117" s="151"/>
      <c r="QCY117" s="151"/>
      <c r="QCZ117" s="151"/>
      <c r="QDA117" s="151"/>
      <c r="QDB117" s="151"/>
      <c r="QDC117" s="151"/>
      <c r="QDD117" s="151"/>
      <c r="QDE117" s="151"/>
      <c r="QDF117" s="151"/>
      <c r="QDG117" s="151"/>
      <c r="QDH117" s="151"/>
      <c r="QDI117" s="151"/>
      <c r="QDJ117" s="151"/>
      <c r="QDK117" s="151"/>
      <c r="QDL117" s="151"/>
      <c r="QDM117" s="151"/>
      <c r="QDN117" s="151"/>
      <c r="QDO117" s="151"/>
      <c r="QDP117" s="151"/>
      <c r="QDQ117" s="151"/>
      <c r="QDR117" s="151"/>
      <c r="QDS117" s="151"/>
      <c r="QDT117" s="151"/>
      <c r="QDU117" s="151"/>
      <c r="QDV117" s="151"/>
      <c r="QDW117" s="151"/>
      <c r="QDX117" s="151"/>
      <c r="QDY117" s="151"/>
      <c r="QDZ117" s="151"/>
      <c r="QEA117" s="151"/>
      <c r="QEB117" s="151"/>
      <c r="QEC117" s="151"/>
      <c r="QED117" s="151"/>
      <c r="QEE117" s="151"/>
      <c r="QEF117" s="151"/>
      <c r="QEG117" s="151"/>
      <c r="QEH117" s="151"/>
      <c r="QEI117" s="151"/>
      <c r="QEJ117" s="151"/>
      <c r="QEK117" s="151"/>
      <c r="QEL117" s="151"/>
      <c r="QEM117" s="151"/>
      <c r="QEN117" s="151"/>
      <c r="QEO117" s="151"/>
      <c r="QEP117" s="151"/>
      <c r="QEQ117" s="151"/>
      <c r="QER117" s="151"/>
      <c r="QES117" s="151"/>
      <c r="QET117" s="151"/>
      <c r="QEU117" s="151"/>
      <c r="QEV117" s="151"/>
      <c r="QEW117" s="151"/>
      <c r="QEX117" s="151"/>
      <c r="QEY117" s="151"/>
      <c r="QEZ117" s="151"/>
      <c r="QFA117" s="151"/>
      <c r="QFB117" s="151"/>
      <c r="QFC117" s="151"/>
      <c r="QFD117" s="151"/>
      <c r="QFE117" s="151"/>
      <c r="QFF117" s="151"/>
      <c r="QFG117" s="151"/>
      <c r="QFH117" s="151"/>
      <c r="QFI117" s="151"/>
      <c r="QFJ117" s="151"/>
      <c r="QFK117" s="151"/>
      <c r="QFL117" s="151"/>
      <c r="QFM117" s="151"/>
      <c r="QFN117" s="151"/>
      <c r="QFO117" s="151"/>
      <c r="QFP117" s="151"/>
      <c r="QFQ117" s="151"/>
      <c r="QFR117" s="151"/>
      <c r="QFS117" s="151"/>
      <c r="QFT117" s="151"/>
      <c r="QFU117" s="151"/>
      <c r="QFV117" s="151"/>
      <c r="QFW117" s="151"/>
      <c r="QFX117" s="151"/>
      <c r="QFY117" s="151"/>
      <c r="QFZ117" s="151"/>
      <c r="QGA117" s="151"/>
      <c r="QGB117" s="151"/>
      <c r="QGC117" s="151"/>
      <c r="QGD117" s="151"/>
      <c r="QGE117" s="151"/>
      <c r="QGF117" s="151"/>
      <c r="QGG117" s="151"/>
      <c r="QGH117" s="151"/>
      <c r="QGI117" s="151"/>
      <c r="QGJ117" s="151"/>
      <c r="QGK117" s="151"/>
      <c r="QGL117" s="151"/>
      <c r="QGM117" s="151"/>
      <c r="QGN117" s="151"/>
      <c r="QGO117" s="151"/>
      <c r="QGP117" s="151"/>
      <c r="QGQ117" s="151"/>
      <c r="QGR117" s="151"/>
      <c r="QGS117" s="151"/>
      <c r="QGT117" s="151"/>
      <c r="QGU117" s="151"/>
      <c r="QGV117" s="151"/>
      <c r="QGW117" s="151"/>
      <c r="QGX117" s="151"/>
      <c r="QGY117" s="151"/>
      <c r="QGZ117" s="151"/>
      <c r="QHA117" s="151"/>
      <c r="QHB117" s="151"/>
      <c r="QHC117" s="151"/>
      <c r="QHD117" s="151"/>
      <c r="QHE117" s="151"/>
      <c r="QHF117" s="151"/>
      <c r="QHG117" s="151"/>
      <c r="QHH117" s="151"/>
      <c r="QHI117" s="151"/>
      <c r="QHJ117" s="151"/>
      <c r="QHK117" s="151"/>
      <c r="QHL117" s="151"/>
      <c r="QHM117" s="151"/>
      <c r="QHN117" s="151"/>
      <c r="QHO117" s="151"/>
      <c r="QHP117" s="151"/>
      <c r="QHQ117" s="151"/>
      <c r="QHR117" s="151"/>
      <c r="QHS117" s="151"/>
      <c r="QHT117" s="151"/>
      <c r="QHU117" s="151"/>
      <c r="QHV117" s="151"/>
      <c r="QHW117" s="151"/>
      <c r="QHX117" s="151"/>
      <c r="QHY117" s="151"/>
      <c r="QHZ117" s="151"/>
      <c r="QIA117" s="151"/>
      <c r="QIB117" s="151"/>
      <c r="QIC117" s="151"/>
      <c r="QID117" s="151"/>
      <c r="QIE117" s="151"/>
      <c r="QIF117" s="151"/>
      <c r="QIG117" s="151"/>
      <c r="QIH117" s="151"/>
      <c r="QII117" s="151"/>
      <c r="QIJ117" s="151"/>
      <c r="QIK117" s="151"/>
      <c r="QIL117" s="151"/>
      <c r="QIM117" s="151"/>
      <c r="QIN117" s="151"/>
      <c r="QIO117" s="151"/>
      <c r="QIP117" s="151"/>
      <c r="QIQ117" s="151"/>
      <c r="QIR117" s="151"/>
      <c r="QIS117" s="151"/>
      <c r="QIT117" s="151"/>
      <c r="QIU117" s="151"/>
      <c r="QIV117" s="151"/>
      <c r="QIW117" s="151"/>
      <c r="QIX117" s="151"/>
      <c r="QIY117" s="151"/>
      <c r="QIZ117" s="151"/>
      <c r="QJA117" s="151"/>
      <c r="QJB117" s="151"/>
      <c r="QJC117" s="151"/>
      <c r="QJD117" s="151"/>
      <c r="QJE117" s="151"/>
      <c r="QJF117" s="151"/>
      <c r="QJG117" s="151"/>
      <c r="QJH117" s="151"/>
      <c r="QJI117" s="151"/>
      <c r="QJJ117" s="151"/>
      <c r="QJK117" s="151"/>
      <c r="QJL117" s="151"/>
      <c r="QJM117" s="151"/>
      <c r="QJN117" s="151"/>
      <c r="QJO117" s="151"/>
      <c r="QJP117" s="151"/>
      <c r="QJQ117" s="151"/>
      <c r="QJR117" s="151"/>
      <c r="QJS117" s="151"/>
      <c r="QJT117" s="151"/>
      <c r="QJU117" s="151"/>
      <c r="QJV117" s="151"/>
      <c r="QJW117" s="151"/>
      <c r="QJX117" s="151"/>
      <c r="QJY117" s="151"/>
      <c r="QJZ117" s="151"/>
      <c r="QKA117" s="151"/>
      <c r="QKB117" s="151"/>
      <c r="QKC117" s="151"/>
      <c r="QKD117" s="151"/>
      <c r="QKE117" s="151"/>
      <c r="QKF117" s="151"/>
      <c r="QKG117" s="151"/>
      <c r="QKH117" s="151"/>
      <c r="QKI117" s="151"/>
      <c r="QKJ117" s="151"/>
      <c r="QKK117" s="151"/>
      <c r="QKL117" s="151"/>
      <c r="QKM117" s="151"/>
      <c r="QKN117" s="151"/>
      <c r="QKO117" s="151"/>
      <c r="QKP117" s="151"/>
      <c r="QKQ117" s="151"/>
      <c r="QKR117" s="151"/>
      <c r="QKS117" s="151"/>
      <c r="QKT117" s="151"/>
      <c r="QKU117" s="151"/>
      <c r="QKV117" s="151"/>
      <c r="QKW117" s="151"/>
      <c r="QKX117" s="151"/>
      <c r="QKY117" s="151"/>
      <c r="QKZ117" s="151"/>
      <c r="QLA117" s="151"/>
      <c r="QLB117" s="151"/>
      <c r="QLC117" s="151"/>
      <c r="QLD117" s="151"/>
      <c r="QLE117" s="151"/>
      <c r="QLF117" s="151"/>
      <c r="QLG117" s="151"/>
      <c r="QLH117" s="151"/>
      <c r="QLI117" s="151"/>
      <c r="QLJ117" s="151"/>
      <c r="QLK117" s="151"/>
      <c r="QLL117" s="151"/>
      <c r="QLM117" s="151"/>
      <c r="QLN117" s="151"/>
      <c r="QLO117" s="151"/>
      <c r="QLP117" s="151"/>
      <c r="QLQ117" s="151"/>
      <c r="QLR117" s="151"/>
      <c r="QLS117" s="151"/>
      <c r="QLT117" s="151"/>
      <c r="QLU117" s="151"/>
      <c r="QLV117" s="151"/>
      <c r="QLW117" s="151"/>
      <c r="QLX117" s="151"/>
      <c r="QLY117" s="151"/>
      <c r="QLZ117" s="151"/>
      <c r="QMA117" s="151"/>
      <c r="QMB117" s="151"/>
      <c r="QMC117" s="151"/>
      <c r="QMD117" s="151"/>
      <c r="QME117" s="151"/>
      <c r="QMF117" s="151"/>
      <c r="QMG117" s="151"/>
      <c r="QMH117" s="151"/>
      <c r="QMI117" s="151"/>
      <c r="QMJ117" s="151"/>
      <c r="QMK117" s="151"/>
      <c r="QML117" s="151"/>
      <c r="QMM117" s="151"/>
      <c r="QMN117" s="151"/>
      <c r="QMO117" s="151"/>
      <c r="QMP117" s="151"/>
      <c r="QMQ117" s="151"/>
      <c r="QMR117" s="151"/>
      <c r="QMS117" s="151"/>
      <c r="QMT117" s="151"/>
      <c r="QMU117" s="151"/>
      <c r="QMV117" s="151"/>
      <c r="QMW117" s="151"/>
      <c r="QMX117" s="151"/>
      <c r="QMY117" s="151"/>
      <c r="QMZ117" s="151"/>
      <c r="QNA117" s="151"/>
      <c r="QNB117" s="151"/>
      <c r="QNC117" s="151"/>
      <c r="QND117" s="151"/>
      <c r="QNE117" s="151"/>
      <c r="QNF117" s="151"/>
      <c r="QNG117" s="151"/>
      <c r="QNH117" s="151"/>
      <c r="QNI117" s="151"/>
      <c r="QNJ117" s="151"/>
      <c r="QNK117" s="151"/>
      <c r="QNL117" s="151"/>
      <c r="QNM117" s="151"/>
      <c r="QNN117" s="151"/>
      <c r="QNO117" s="151"/>
      <c r="QNP117" s="151"/>
      <c r="QNQ117" s="151"/>
      <c r="QNR117" s="151"/>
      <c r="QNS117" s="151"/>
      <c r="QNT117" s="151"/>
      <c r="QNU117" s="151"/>
      <c r="QNV117" s="151"/>
      <c r="QNW117" s="151"/>
      <c r="QNX117" s="151"/>
      <c r="QNY117" s="151"/>
      <c r="QNZ117" s="151"/>
      <c r="QOA117" s="151"/>
      <c r="QOB117" s="151"/>
      <c r="QOC117" s="151"/>
      <c r="QOD117" s="151"/>
      <c r="QOE117" s="151"/>
      <c r="QOF117" s="151"/>
      <c r="QOG117" s="151"/>
      <c r="QOH117" s="151"/>
      <c r="QOI117" s="151"/>
      <c r="QOJ117" s="151"/>
      <c r="QOK117" s="151"/>
      <c r="QOL117" s="151"/>
      <c r="QOM117" s="151"/>
      <c r="QON117" s="151"/>
      <c r="QOO117" s="151"/>
      <c r="QOP117" s="151"/>
      <c r="QOQ117" s="151"/>
      <c r="QOR117" s="151"/>
      <c r="QOS117" s="151"/>
      <c r="QOT117" s="151"/>
      <c r="QOU117" s="151"/>
      <c r="QOV117" s="151"/>
      <c r="QOW117" s="151"/>
      <c r="QOX117" s="151"/>
      <c r="QOY117" s="151"/>
      <c r="QOZ117" s="151"/>
      <c r="QPA117" s="151"/>
      <c r="QPB117" s="151"/>
      <c r="QPC117" s="151"/>
      <c r="QPD117" s="151"/>
      <c r="QPE117" s="151"/>
      <c r="QPF117" s="151"/>
      <c r="QPG117" s="151"/>
      <c r="QPH117" s="151"/>
      <c r="QPI117" s="151"/>
      <c r="QPJ117" s="151"/>
      <c r="QPK117" s="151"/>
      <c r="QPL117" s="151"/>
      <c r="QPM117" s="151"/>
      <c r="QPN117" s="151"/>
      <c r="QPO117" s="151"/>
      <c r="QPP117" s="151"/>
      <c r="QPQ117" s="151"/>
      <c r="QPR117" s="151"/>
      <c r="QPS117" s="151"/>
      <c r="QPT117" s="151"/>
      <c r="QPU117" s="151"/>
      <c r="QPV117" s="151"/>
      <c r="QPW117" s="151"/>
      <c r="QPX117" s="151"/>
      <c r="QPY117" s="151"/>
      <c r="QPZ117" s="151"/>
      <c r="QQA117" s="151"/>
      <c r="QQB117" s="151"/>
      <c r="QQC117" s="151"/>
      <c r="QQD117" s="151"/>
      <c r="QQE117" s="151"/>
      <c r="QQF117" s="151"/>
      <c r="QQG117" s="151"/>
      <c r="QQH117" s="151"/>
      <c r="QQI117" s="151"/>
      <c r="QQJ117" s="151"/>
      <c r="QQK117" s="151"/>
      <c r="QQL117" s="151"/>
      <c r="QQM117" s="151"/>
      <c r="QQN117" s="151"/>
      <c r="QQO117" s="151"/>
      <c r="QQP117" s="151"/>
      <c r="QQQ117" s="151"/>
      <c r="QQR117" s="151"/>
      <c r="QQS117" s="151"/>
      <c r="QQT117" s="151"/>
      <c r="QQU117" s="151"/>
      <c r="QQV117" s="151"/>
      <c r="QQW117" s="151"/>
      <c r="QQX117" s="151"/>
      <c r="QQY117" s="151"/>
      <c r="QQZ117" s="151"/>
      <c r="QRA117" s="151"/>
      <c r="QRB117" s="151"/>
      <c r="QRC117" s="151"/>
      <c r="QRD117" s="151"/>
      <c r="QRE117" s="151"/>
      <c r="QRF117" s="151"/>
      <c r="QRG117" s="151"/>
      <c r="QRH117" s="151"/>
      <c r="QRI117" s="151"/>
      <c r="QRJ117" s="151"/>
      <c r="QRK117" s="151"/>
      <c r="QRL117" s="151"/>
      <c r="QRM117" s="151"/>
      <c r="QRN117" s="151"/>
      <c r="QRO117" s="151"/>
      <c r="QRP117" s="151"/>
      <c r="QRQ117" s="151"/>
      <c r="QRR117" s="151"/>
      <c r="QRS117" s="151"/>
      <c r="QRT117" s="151"/>
      <c r="QRU117" s="151"/>
      <c r="QRV117" s="151"/>
      <c r="QRW117" s="151"/>
      <c r="QRX117" s="151"/>
      <c r="QRY117" s="151"/>
      <c r="QRZ117" s="151"/>
      <c r="QSA117" s="151"/>
      <c r="QSB117" s="151"/>
      <c r="QSC117" s="151"/>
      <c r="QSD117" s="151"/>
      <c r="QSE117" s="151"/>
      <c r="QSF117" s="151"/>
      <c r="QSG117" s="151"/>
      <c r="QSH117" s="151"/>
      <c r="QSI117" s="151"/>
      <c r="QSJ117" s="151"/>
      <c r="QSK117" s="151"/>
      <c r="QSL117" s="151"/>
      <c r="QSM117" s="151"/>
      <c r="QSN117" s="151"/>
      <c r="QSO117" s="151"/>
      <c r="QSP117" s="151"/>
      <c r="QSQ117" s="151"/>
      <c r="QSR117" s="151"/>
      <c r="QSS117" s="151"/>
      <c r="QST117" s="151"/>
      <c r="QSU117" s="151"/>
      <c r="QSV117" s="151"/>
      <c r="QSW117" s="151"/>
      <c r="QSX117" s="151"/>
      <c r="QSY117" s="151"/>
      <c r="QSZ117" s="151"/>
      <c r="QTA117" s="151"/>
      <c r="QTB117" s="151"/>
      <c r="QTC117" s="151"/>
      <c r="QTD117" s="151"/>
      <c r="QTE117" s="151"/>
      <c r="QTF117" s="151"/>
      <c r="QTG117" s="151"/>
      <c r="QTH117" s="151"/>
      <c r="QTI117" s="151"/>
      <c r="QTJ117" s="151"/>
      <c r="QTK117" s="151"/>
      <c r="QTL117" s="151"/>
      <c r="QTM117" s="151"/>
      <c r="QTN117" s="151"/>
      <c r="QTO117" s="151"/>
      <c r="QTP117" s="151"/>
      <c r="QTQ117" s="151"/>
      <c r="QTR117" s="151"/>
      <c r="QTS117" s="151"/>
      <c r="QTT117" s="151"/>
      <c r="QTU117" s="151"/>
      <c r="QTV117" s="151"/>
      <c r="QTW117" s="151"/>
      <c r="QTX117" s="151"/>
      <c r="QTY117" s="151"/>
      <c r="QTZ117" s="151"/>
      <c r="QUA117" s="151"/>
      <c r="QUB117" s="151"/>
      <c r="QUC117" s="151"/>
      <c r="QUD117" s="151"/>
      <c r="QUE117" s="151"/>
      <c r="QUF117" s="151"/>
      <c r="QUG117" s="151"/>
      <c r="QUH117" s="151"/>
      <c r="QUI117" s="151"/>
      <c r="QUJ117" s="151"/>
      <c r="QUK117" s="151"/>
      <c r="QUL117" s="151"/>
      <c r="QUM117" s="151"/>
      <c r="QUN117" s="151"/>
      <c r="QUO117" s="151"/>
      <c r="QUP117" s="151"/>
      <c r="QUQ117" s="151"/>
      <c r="QUR117" s="151"/>
      <c r="QUS117" s="151"/>
      <c r="QUT117" s="151"/>
      <c r="QUU117" s="151"/>
      <c r="QUV117" s="151"/>
      <c r="QUW117" s="151"/>
      <c r="QUX117" s="151"/>
      <c r="QUY117" s="151"/>
      <c r="QUZ117" s="151"/>
      <c r="QVA117" s="151"/>
      <c r="QVB117" s="151"/>
      <c r="QVC117" s="151"/>
      <c r="QVD117" s="151"/>
      <c r="QVE117" s="151"/>
      <c r="QVF117" s="151"/>
      <c r="QVG117" s="151"/>
      <c r="QVH117" s="151"/>
      <c r="QVI117" s="151"/>
      <c r="QVJ117" s="151"/>
      <c r="QVK117" s="151"/>
      <c r="QVL117" s="151"/>
      <c r="QVM117" s="151"/>
      <c r="QVN117" s="151"/>
      <c r="QVO117" s="151"/>
      <c r="QVP117" s="151"/>
      <c r="QVQ117" s="151"/>
      <c r="QVR117" s="151"/>
      <c r="QVS117" s="151"/>
      <c r="QVT117" s="151"/>
      <c r="QVU117" s="151"/>
      <c r="QVV117" s="151"/>
      <c r="QVW117" s="151"/>
      <c r="QVX117" s="151"/>
      <c r="QVY117" s="151"/>
      <c r="QVZ117" s="151"/>
      <c r="QWA117" s="151"/>
      <c r="QWB117" s="151"/>
      <c r="QWC117" s="151"/>
      <c r="QWD117" s="151"/>
      <c r="QWE117" s="151"/>
      <c r="QWF117" s="151"/>
      <c r="QWG117" s="151"/>
      <c r="QWH117" s="151"/>
      <c r="QWI117" s="151"/>
      <c r="QWJ117" s="151"/>
      <c r="QWK117" s="151"/>
      <c r="QWL117" s="151"/>
      <c r="QWM117" s="151"/>
      <c r="QWN117" s="151"/>
      <c r="QWO117" s="151"/>
      <c r="QWP117" s="151"/>
      <c r="QWQ117" s="151"/>
      <c r="QWR117" s="151"/>
      <c r="QWS117" s="151"/>
      <c r="QWT117" s="151"/>
      <c r="QWU117" s="151"/>
      <c r="QWV117" s="151"/>
      <c r="QWW117" s="151"/>
      <c r="QWX117" s="151"/>
      <c r="QWY117" s="151"/>
      <c r="QWZ117" s="151"/>
      <c r="QXA117" s="151"/>
      <c r="QXB117" s="151"/>
      <c r="QXC117" s="151"/>
      <c r="QXD117" s="151"/>
      <c r="QXE117" s="151"/>
      <c r="QXF117" s="151"/>
      <c r="QXG117" s="151"/>
      <c r="QXH117" s="151"/>
      <c r="QXI117" s="151"/>
      <c r="QXJ117" s="151"/>
      <c r="QXK117" s="151"/>
      <c r="QXL117" s="151"/>
      <c r="QXM117" s="151"/>
      <c r="QXN117" s="151"/>
      <c r="QXO117" s="151"/>
      <c r="QXP117" s="151"/>
      <c r="QXQ117" s="151"/>
      <c r="QXR117" s="151"/>
      <c r="QXS117" s="151"/>
      <c r="QXT117" s="151"/>
      <c r="QXU117" s="151"/>
      <c r="QXV117" s="151"/>
      <c r="QXW117" s="151"/>
      <c r="QXX117" s="151"/>
      <c r="QXY117" s="151"/>
      <c r="QXZ117" s="151"/>
      <c r="QYA117" s="151"/>
      <c r="QYB117" s="151"/>
      <c r="QYC117" s="151"/>
      <c r="QYD117" s="151"/>
      <c r="QYE117" s="151"/>
      <c r="QYF117" s="151"/>
      <c r="QYG117" s="151"/>
      <c r="QYH117" s="151"/>
      <c r="QYI117" s="151"/>
      <c r="QYJ117" s="151"/>
      <c r="QYK117" s="151"/>
      <c r="QYL117" s="151"/>
      <c r="QYM117" s="151"/>
      <c r="QYN117" s="151"/>
      <c r="QYO117" s="151"/>
      <c r="QYP117" s="151"/>
      <c r="QYQ117" s="151"/>
      <c r="QYR117" s="151"/>
      <c r="QYS117" s="151"/>
      <c r="QYT117" s="151"/>
      <c r="QYU117" s="151"/>
      <c r="QYV117" s="151"/>
      <c r="QYW117" s="151"/>
      <c r="QYX117" s="151"/>
      <c r="QYY117" s="151"/>
      <c r="QYZ117" s="151"/>
      <c r="QZA117" s="151"/>
      <c r="QZB117" s="151"/>
      <c r="QZC117" s="151"/>
      <c r="QZD117" s="151"/>
      <c r="QZE117" s="151"/>
      <c r="QZF117" s="151"/>
      <c r="QZG117" s="151"/>
      <c r="QZH117" s="151"/>
      <c r="QZI117" s="151"/>
      <c r="QZJ117" s="151"/>
      <c r="QZK117" s="151"/>
      <c r="QZL117" s="151"/>
      <c r="QZM117" s="151"/>
      <c r="QZN117" s="151"/>
      <c r="QZO117" s="151"/>
      <c r="QZP117" s="151"/>
      <c r="QZQ117" s="151"/>
      <c r="QZR117" s="151"/>
      <c r="QZS117" s="151"/>
      <c r="QZT117" s="151"/>
      <c r="QZU117" s="151"/>
      <c r="QZV117" s="151"/>
      <c r="QZW117" s="151"/>
      <c r="QZX117" s="151"/>
      <c r="QZY117" s="151"/>
      <c r="QZZ117" s="151"/>
      <c r="RAA117" s="151"/>
      <c r="RAB117" s="151"/>
      <c r="RAC117" s="151"/>
      <c r="RAD117" s="151"/>
      <c r="RAE117" s="151"/>
      <c r="RAF117" s="151"/>
      <c r="RAG117" s="151"/>
      <c r="RAH117" s="151"/>
      <c r="RAI117" s="151"/>
      <c r="RAJ117" s="151"/>
      <c r="RAK117" s="151"/>
      <c r="RAL117" s="151"/>
      <c r="RAM117" s="151"/>
      <c r="RAN117" s="151"/>
      <c r="RAO117" s="151"/>
      <c r="RAP117" s="151"/>
      <c r="RAQ117" s="151"/>
      <c r="RAR117" s="151"/>
      <c r="RAS117" s="151"/>
      <c r="RAT117" s="151"/>
      <c r="RAU117" s="151"/>
      <c r="RAV117" s="151"/>
      <c r="RAW117" s="151"/>
      <c r="RAX117" s="151"/>
      <c r="RAY117" s="151"/>
      <c r="RAZ117" s="151"/>
      <c r="RBA117" s="151"/>
      <c r="RBB117" s="151"/>
      <c r="RBC117" s="151"/>
      <c r="RBD117" s="151"/>
      <c r="RBE117" s="151"/>
      <c r="RBF117" s="151"/>
      <c r="RBG117" s="151"/>
      <c r="RBH117" s="151"/>
      <c r="RBI117" s="151"/>
      <c r="RBJ117" s="151"/>
      <c r="RBK117" s="151"/>
      <c r="RBL117" s="151"/>
      <c r="RBM117" s="151"/>
      <c r="RBN117" s="151"/>
      <c r="RBO117" s="151"/>
      <c r="RBP117" s="151"/>
      <c r="RBQ117" s="151"/>
      <c r="RBR117" s="151"/>
      <c r="RBS117" s="151"/>
      <c r="RBT117" s="151"/>
      <c r="RBU117" s="151"/>
      <c r="RBV117" s="151"/>
      <c r="RBW117" s="151"/>
      <c r="RBX117" s="151"/>
      <c r="RBY117" s="151"/>
      <c r="RBZ117" s="151"/>
      <c r="RCA117" s="151"/>
      <c r="RCB117" s="151"/>
      <c r="RCC117" s="151"/>
      <c r="RCD117" s="151"/>
      <c r="RCE117" s="151"/>
      <c r="RCF117" s="151"/>
      <c r="RCG117" s="151"/>
      <c r="RCH117" s="151"/>
      <c r="RCI117" s="151"/>
      <c r="RCJ117" s="151"/>
      <c r="RCK117" s="151"/>
      <c r="RCL117" s="151"/>
      <c r="RCM117" s="151"/>
      <c r="RCN117" s="151"/>
      <c r="RCO117" s="151"/>
      <c r="RCP117" s="151"/>
      <c r="RCQ117" s="151"/>
      <c r="RCR117" s="151"/>
      <c r="RCS117" s="151"/>
      <c r="RCT117" s="151"/>
      <c r="RCU117" s="151"/>
      <c r="RCV117" s="151"/>
      <c r="RCW117" s="151"/>
      <c r="RCX117" s="151"/>
      <c r="RCY117" s="151"/>
      <c r="RCZ117" s="151"/>
      <c r="RDA117" s="151"/>
      <c r="RDB117" s="151"/>
      <c r="RDC117" s="151"/>
      <c r="RDD117" s="151"/>
      <c r="RDE117" s="151"/>
      <c r="RDF117" s="151"/>
      <c r="RDG117" s="151"/>
      <c r="RDH117" s="151"/>
      <c r="RDI117" s="151"/>
      <c r="RDJ117" s="151"/>
      <c r="RDK117" s="151"/>
      <c r="RDL117" s="151"/>
      <c r="RDM117" s="151"/>
      <c r="RDN117" s="151"/>
      <c r="RDO117" s="151"/>
      <c r="RDP117" s="151"/>
      <c r="RDQ117" s="151"/>
      <c r="RDR117" s="151"/>
      <c r="RDS117" s="151"/>
      <c r="RDT117" s="151"/>
      <c r="RDU117" s="151"/>
      <c r="RDV117" s="151"/>
      <c r="RDW117" s="151"/>
      <c r="RDX117" s="151"/>
      <c r="RDY117" s="151"/>
      <c r="RDZ117" s="151"/>
      <c r="REA117" s="151"/>
      <c r="REB117" s="151"/>
      <c r="REC117" s="151"/>
      <c r="RED117" s="151"/>
      <c r="REE117" s="151"/>
      <c r="REF117" s="151"/>
      <c r="REG117" s="151"/>
      <c r="REH117" s="151"/>
      <c r="REI117" s="151"/>
      <c r="REJ117" s="151"/>
      <c r="REK117" s="151"/>
      <c r="REL117" s="151"/>
      <c r="REM117" s="151"/>
      <c r="REN117" s="151"/>
      <c r="REO117" s="151"/>
      <c r="REP117" s="151"/>
      <c r="REQ117" s="151"/>
      <c r="RER117" s="151"/>
      <c r="RES117" s="151"/>
      <c r="RET117" s="151"/>
      <c r="REU117" s="151"/>
      <c r="REV117" s="151"/>
      <c r="REW117" s="151"/>
      <c r="REX117" s="151"/>
      <c r="REY117" s="151"/>
      <c r="REZ117" s="151"/>
      <c r="RFA117" s="151"/>
      <c r="RFB117" s="151"/>
      <c r="RFC117" s="151"/>
      <c r="RFD117" s="151"/>
      <c r="RFE117" s="151"/>
      <c r="RFF117" s="151"/>
      <c r="RFG117" s="151"/>
      <c r="RFH117" s="151"/>
      <c r="RFI117" s="151"/>
      <c r="RFJ117" s="151"/>
      <c r="RFK117" s="151"/>
      <c r="RFL117" s="151"/>
      <c r="RFM117" s="151"/>
      <c r="RFN117" s="151"/>
      <c r="RFO117" s="151"/>
      <c r="RFP117" s="151"/>
      <c r="RFQ117" s="151"/>
      <c r="RFR117" s="151"/>
      <c r="RFS117" s="151"/>
      <c r="RFT117" s="151"/>
      <c r="RFU117" s="151"/>
      <c r="RFV117" s="151"/>
      <c r="RFW117" s="151"/>
      <c r="RFX117" s="151"/>
      <c r="RFY117" s="151"/>
      <c r="RFZ117" s="151"/>
      <c r="RGA117" s="151"/>
      <c r="RGB117" s="151"/>
      <c r="RGC117" s="151"/>
      <c r="RGD117" s="151"/>
      <c r="RGE117" s="151"/>
      <c r="RGF117" s="151"/>
      <c r="RGG117" s="151"/>
      <c r="RGH117" s="151"/>
      <c r="RGI117" s="151"/>
      <c r="RGJ117" s="151"/>
      <c r="RGK117" s="151"/>
      <c r="RGL117" s="151"/>
      <c r="RGM117" s="151"/>
      <c r="RGN117" s="151"/>
      <c r="RGO117" s="151"/>
      <c r="RGP117" s="151"/>
      <c r="RGQ117" s="151"/>
      <c r="RGR117" s="151"/>
      <c r="RGS117" s="151"/>
      <c r="RGT117" s="151"/>
      <c r="RGU117" s="151"/>
      <c r="RGV117" s="151"/>
      <c r="RGW117" s="151"/>
      <c r="RGX117" s="151"/>
      <c r="RGY117" s="151"/>
      <c r="RGZ117" s="151"/>
      <c r="RHA117" s="151"/>
      <c r="RHB117" s="151"/>
      <c r="RHC117" s="151"/>
      <c r="RHD117" s="151"/>
      <c r="RHE117" s="151"/>
      <c r="RHF117" s="151"/>
      <c r="RHG117" s="151"/>
      <c r="RHH117" s="151"/>
      <c r="RHI117" s="151"/>
      <c r="RHJ117" s="151"/>
      <c r="RHK117" s="151"/>
      <c r="RHL117" s="151"/>
      <c r="RHM117" s="151"/>
      <c r="RHN117" s="151"/>
      <c r="RHO117" s="151"/>
      <c r="RHP117" s="151"/>
      <c r="RHQ117" s="151"/>
      <c r="RHR117" s="151"/>
      <c r="RHS117" s="151"/>
      <c r="RHT117" s="151"/>
      <c r="RHU117" s="151"/>
      <c r="RHV117" s="151"/>
      <c r="RHW117" s="151"/>
      <c r="RHX117" s="151"/>
      <c r="RHY117" s="151"/>
      <c r="RHZ117" s="151"/>
      <c r="RIA117" s="151"/>
      <c r="RIB117" s="151"/>
      <c r="RIC117" s="151"/>
      <c r="RID117" s="151"/>
      <c r="RIE117" s="151"/>
      <c r="RIF117" s="151"/>
      <c r="RIG117" s="151"/>
      <c r="RIH117" s="151"/>
      <c r="RII117" s="151"/>
      <c r="RIJ117" s="151"/>
      <c r="RIK117" s="151"/>
      <c r="RIL117" s="151"/>
      <c r="RIM117" s="151"/>
      <c r="RIN117" s="151"/>
      <c r="RIO117" s="151"/>
      <c r="RIP117" s="151"/>
      <c r="RIQ117" s="151"/>
      <c r="RIR117" s="151"/>
      <c r="RIS117" s="151"/>
      <c r="RIT117" s="151"/>
      <c r="RIU117" s="151"/>
      <c r="RIV117" s="151"/>
      <c r="RIW117" s="151"/>
      <c r="RIX117" s="151"/>
      <c r="RIY117" s="151"/>
      <c r="RIZ117" s="151"/>
      <c r="RJA117" s="151"/>
      <c r="RJB117" s="151"/>
      <c r="RJC117" s="151"/>
      <c r="RJD117" s="151"/>
      <c r="RJE117" s="151"/>
      <c r="RJF117" s="151"/>
      <c r="RJG117" s="151"/>
      <c r="RJH117" s="151"/>
      <c r="RJI117" s="151"/>
      <c r="RJJ117" s="151"/>
      <c r="RJK117" s="151"/>
      <c r="RJL117" s="151"/>
      <c r="RJM117" s="151"/>
      <c r="RJN117" s="151"/>
      <c r="RJO117" s="151"/>
      <c r="RJP117" s="151"/>
      <c r="RJQ117" s="151"/>
      <c r="RJR117" s="151"/>
      <c r="RJS117" s="151"/>
      <c r="RJT117" s="151"/>
      <c r="RJU117" s="151"/>
      <c r="RJV117" s="151"/>
      <c r="RJW117" s="151"/>
      <c r="RJX117" s="151"/>
      <c r="RJY117" s="151"/>
      <c r="RJZ117" s="151"/>
      <c r="RKA117" s="151"/>
      <c r="RKB117" s="151"/>
      <c r="RKC117" s="151"/>
      <c r="RKD117" s="151"/>
      <c r="RKE117" s="151"/>
      <c r="RKF117" s="151"/>
      <c r="RKG117" s="151"/>
      <c r="RKH117" s="151"/>
      <c r="RKI117" s="151"/>
      <c r="RKJ117" s="151"/>
      <c r="RKK117" s="151"/>
      <c r="RKL117" s="151"/>
      <c r="RKM117" s="151"/>
      <c r="RKN117" s="151"/>
      <c r="RKO117" s="151"/>
      <c r="RKP117" s="151"/>
      <c r="RKQ117" s="151"/>
      <c r="RKR117" s="151"/>
      <c r="RKS117" s="151"/>
      <c r="RKT117" s="151"/>
      <c r="RKU117" s="151"/>
      <c r="RKV117" s="151"/>
      <c r="RKW117" s="151"/>
      <c r="RKX117" s="151"/>
      <c r="RKY117" s="151"/>
      <c r="RKZ117" s="151"/>
      <c r="RLA117" s="151"/>
      <c r="RLB117" s="151"/>
      <c r="RLC117" s="151"/>
      <c r="RLD117" s="151"/>
      <c r="RLE117" s="151"/>
      <c r="RLF117" s="151"/>
      <c r="RLG117" s="151"/>
      <c r="RLH117" s="151"/>
      <c r="RLI117" s="151"/>
      <c r="RLJ117" s="151"/>
      <c r="RLK117" s="151"/>
      <c r="RLL117" s="151"/>
      <c r="RLM117" s="151"/>
      <c r="RLN117" s="151"/>
      <c r="RLO117" s="151"/>
      <c r="RLP117" s="151"/>
      <c r="RLQ117" s="151"/>
      <c r="RLR117" s="151"/>
      <c r="RLS117" s="151"/>
      <c r="RLT117" s="151"/>
      <c r="RLU117" s="151"/>
      <c r="RLV117" s="151"/>
      <c r="RLW117" s="151"/>
      <c r="RLX117" s="151"/>
      <c r="RLY117" s="151"/>
      <c r="RLZ117" s="151"/>
      <c r="RMA117" s="151"/>
      <c r="RMB117" s="151"/>
      <c r="RMC117" s="151"/>
      <c r="RMD117" s="151"/>
      <c r="RME117" s="151"/>
      <c r="RMF117" s="151"/>
      <c r="RMG117" s="151"/>
      <c r="RMH117" s="151"/>
      <c r="RMI117" s="151"/>
      <c r="RMJ117" s="151"/>
      <c r="RMK117" s="151"/>
      <c r="RML117" s="151"/>
      <c r="RMM117" s="151"/>
      <c r="RMN117" s="151"/>
      <c r="RMO117" s="151"/>
      <c r="RMP117" s="151"/>
      <c r="RMQ117" s="151"/>
      <c r="RMR117" s="151"/>
      <c r="RMS117" s="151"/>
      <c r="RMT117" s="151"/>
      <c r="RMU117" s="151"/>
      <c r="RMV117" s="151"/>
      <c r="RMW117" s="151"/>
      <c r="RMX117" s="151"/>
      <c r="RMY117" s="151"/>
      <c r="RMZ117" s="151"/>
      <c r="RNA117" s="151"/>
      <c r="RNB117" s="151"/>
      <c r="RNC117" s="151"/>
      <c r="RND117" s="151"/>
      <c r="RNE117" s="151"/>
      <c r="RNF117" s="151"/>
      <c r="RNG117" s="151"/>
      <c r="RNH117" s="151"/>
      <c r="RNI117" s="151"/>
      <c r="RNJ117" s="151"/>
      <c r="RNK117" s="151"/>
      <c r="RNL117" s="151"/>
      <c r="RNM117" s="151"/>
      <c r="RNN117" s="151"/>
      <c r="RNO117" s="151"/>
      <c r="RNP117" s="151"/>
      <c r="RNQ117" s="151"/>
      <c r="RNR117" s="151"/>
      <c r="RNS117" s="151"/>
      <c r="RNT117" s="151"/>
      <c r="RNU117" s="151"/>
      <c r="RNV117" s="151"/>
      <c r="RNW117" s="151"/>
      <c r="RNX117" s="151"/>
      <c r="RNY117" s="151"/>
      <c r="RNZ117" s="151"/>
      <c r="ROA117" s="151"/>
      <c r="ROB117" s="151"/>
      <c r="ROC117" s="151"/>
      <c r="ROD117" s="151"/>
      <c r="ROE117" s="151"/>
      <c r="ROF117" s="151"/>
      <c r="ROG117" s="151"/>
      <c r="ROH117" s="151"/>
      <c r="ROI117" s="151"/>
      <c r="ROJ117" s="151"/>
      <c r="ROK117" s="151"/>
      <c r="ROL117" s="151"/>
      <c r="ROM117" s="151"/>
      <c r="RON117" s="151"/>
      <c r="ROO117" s="151"/>
      <c r="ROP117" s="151"/>
      <c r="ROQ117" s="151"/>
      <c r="ROR117" s="151"/>
      <c r="ROS117" s="151"/>
      <c r="ROT117" s="151"/>
      <c r="ROU117" s="151"/>
      <c r="ROV117" s="151"/>
      <c r="ROW117" s="151"/>
      <c r="ROX117" s="151"/>
      <c r="ROY117" s="151"/>
      <c r="ROZ117" s="151"/>
      <c r="RPA117" s="151"/>
      <c r="RPB117" s="151"/>
      <c r="RPC117" s="151"/>
      <c r="RPD117" s="151"/>
      <c r="RPE117" s="151"/>
      <c r="RPF117" s="151"/>
      <c r="RPG117" s="151"/>
      <c r="RPH117" s="151"/>
      <c r="RPI117" s="151"/>
      <c r="RPJ117" s="151"/>
      <c r="RPK117" s="151"/>
      <c r="RPL117" s="151"/>
      <c r="RPM117" s="151"/>
      <c r="RPN117" s="151"/>
      <c r="RPO117" s="151"/>
      <c r="RPP117" s="151"/>
      <c r="RPQ117" s="151"/>
      <c r="RPR117" s="151"/>
      <c r="RPS117" s="151"/>
      <c r="RPT117" s="151"/>
      <c r="RPU117" s="151"/>
      <c r="RPV117" s="151"/>
      <c r="RPW117" s="151"/>
      <c r="RPX117" s="151"/>
      <c r="RPY117" s="151"/>
      <c r="RPZ117" s="151"/>
      <c r="RQA117" s="151"/>
      <c r="RQB117" s="151"/>
      <c r="RQC117" s="151"/>
      <c r="RQD117" s="151"/>
      <c r="RQE117" s="151"/>
      <c r="RQF117" s="151"/>
      <c r="RQG117" s="151"/>
      <c r="RQH117" s="151"/>
      <c r="RQI117" s="151"/>
      <c r="RQJ117" s="151"/>
      <c r="RQK117" s="151"/>
      <c r="RQL117" s="151"/>
      <c r="RQM117" s="151"/>
      <c r="RQN117" s="151"/>
      <c r="RQO117" s="151"/>
      <c r="RQP117" s="151"/>
      <c r="RQQ117" s="151"/>
      <c r="RQR117" s="151"/>
      <c r="RQS117" s="151"/>
      <c r="RQT117" s="151"/>
      <c r="RQU117" s="151"/>
      <c r="RQV117" s="151"/>
      <c r="RQW117" s="151"/>
      <c r="RQX117" s="151"/>
      <c r="RQY117" s="151"/>
      <c r="RQZ117" s="151"/>
      <c r="RRA117" s="151"/>
      <c r="RRB117" s="151"/>
      <c r="RRC117" s="151"/>
      <c r="RRD117" s="151"/>
      <c r="RRE117" s="151"/>
      <c r="RRF117" s="151"/>
      <c r="RRG117" s="151"/>
      <c r="RRH117" s="151"/>
      <c r="RRI117" s="151"/>
      <c r="RRJ117" s="151"/>
      <c r="RRK117" s="151"/>
      <c r="RRL117" s="151"/>
      <c r="RRM117" s="151"/>
      <c r="RRN117" s="151"/>
      <c r="RRO117" s="151"/>
      <c r="RRP117" s="151"/>
      <c r="RRQ117" s="151"/>
      <c r="RRR117" s="151"/>
      <c r="RRS117" s="151"/>
      <c r="RRT117" s="151"/>
      <c r="RRU117" s="151"/>
      <c r="RRV117" s="151"/>
      <c r="RRW117" s="151"/>
      <c r="RRX117" s="151"/>
      <c r="RRY117" s="151"/>
      <c r="RRZ117" s="151"/>
      <c r="RSA117" s="151"/>
      <c r="RSB117" s="151"/>
      <c r="RSC117" s="151"/>
      <c r="RSD117" s="151"/>
      <c r="RSE117" s="151"/>
      <c r="RSF117" s="151"/>
      <c r="RSG117" s="151"/>
      <c r="RSH117" s="151"/>
      <c r="RSI117" s="151"/>
      <c r="RSJ117" s="151"/>
      <c r="RSK117" s="151"/>
      <c r="RSL117" s="151"/>
      <c r="RSM117" s="151"/>
      <c r="RSN117" s="151"/>
      <c r="RSO117" s="151"/>
      <c r="RSP117" s="151"/>
      <c r="RSQ117" s="151"/>
      <c r="RSR117" s="151"/>
      <c r="RSS117" s="151"/>
      <c r="RST117" s="151"/>
      <c r="RSU117" s="151"/>
      <c r="RSV117" s="151"/>
      <c r="RSW117" s="151"/>
      <c r="RSX117" s="151"/>
      <c r="RSY117" s="151"/>
      <c r="RSZ117" s="151"/>
      <c r="RTA117" s="151"/>
      <c r="RTB117" s="151"/>
      <c r="RTC117" s="151"/>
      <c r="RTD117" s="151"/>
      <c r="RTE117" s="151"/>
      <c r="RTF117" s="151"/>
      <c r="RTG117" s="151"/>
      <c r="RTH117" s="151"/>
      <c r="RTI117" s="151"/>
      <c r="RTJ117" s="151"/>
      <c r="RTK117" s="151"/>
      <c r="RTL117" s="151"/>
      <c r="RTM117" s="151"/>
      <c r="RTN117" s="151"/>
      <c r="RTO117" s="151"/>
      <c r="RTP117" s="151"/>
      <c r="RTQ117" s="151"/>
      <c r="RTR117" s="151"/>
      <c r="RTS117" s="151"/>
      <c r="RTT117" s="151"/>
      <c r="RTU117" s="151"/>
      <c r="RTV117" s="151"/>
      <c r="RTW117" s="151"/>
      <c r="RTX117" s="151"/>
      <c r="RTY117" s="151"/>
      <c r="RTZ117" s="151"/>
      <c r="RUA117" s="151"/>
      <c r="RUB117" s="151"/>
      <c r="RUC117" s="151"/>
      <c r="RUD117" s="151"/>
      <c r="RUE117" s="151"/>
      <c r="RUF117" s="151"/>
      <c r="RUG117" s="151"/>
      <c r="RUH117" s="151"/>
      <c r="RUI117" s="151"/>
      <c r="RUJ117" s="151"/>
      <c r="RUK117" s="151"/>
      <c r="RUL117" s="151"/>
      <c r="RUM117" s="151"/>
      <c r="RUN117" s="151"/>
      <c r="RUO117" s="151"/>
      <c r="RUP117" s="151"/>
      <c r="RUQ117" s="151"/>
      <c r="RUR117" s="151"/>
      <c r="RUS117" s="151"/>
      <c r="RUT117" s="151"/>
      <c r="RUU117" s="151"/>
      <c r="RUV117" s="151"/>
      <c r="RUW117" s="151"/>
      <c r="RUX117" s="151"/>
      <c r="RUY117" s="151"/>
      <c r="RUZ117" s="151"/>
      <c r="RVA117" s="151"/>
      <c r="RVB117" s="151"/>
      <c r="RVC117" s="151"/>
      <c r="RVD117" s="151"/>
      <c r="RVE117" s="151"/>
      <c r="RVF117" s="151"/>
      <c r="RVG117" s="151"/>
      <c r="RVH117" s="151"/>
      <c r="RVI117" s="151"/>
      <c r="RVJ117" s="151"/>
      <c r="RVK117" s="151"/>
      <c r="RVL117" s="151"/>
      <c r="RVM117" s="151"/>
      <c r="RVN117" s="151"/>
      <c r="RVO117" s="151"/>
      <c r="RVP117" s="151"/>
      <c r="RVQ117" s="151"/>
      <c r="RVR117" s="151"/>
      <c r="RVS117" s="151"/>
      <c r="RVT117" s="151"/>
      <c r="RVU117" s="151"/>
      <c r="RVV117" s="151"/>
      <c r="RVW117" s="151"/>
      <c r="RVX117" s="151"/>
      <c r="RVY117" s="151"/>
      <c r="RVZ117" s="151"/>
      <c r="RWA117" s="151"/>
      <c r="RWB117" s="151"/>
      <c r="RWC117" s="151"/>
      <c r="RWD117" s="151"/>
      <c r="RWE117" s="151"/>
      <c r="RWF117" s="151"/>
      <c r="RWG117" s="151"/>
      <c r="RWH117" s="151"/>
      <c r="RWI117" s="151"/>
      <c r="RWJ117" s="151"/>
      <c r="RWK117" s="151"/>
      <c r="RWL117" s="151"/>
      <c r="RWM117" s="151"/>
      <c r="RWN117" s="151"/>
      <c r="RWO117" s="151"/>
      <c r="RWP117" s="151"/>
      <c r="RWQ117" s="151"/>
      <c r="RWR117" s="151"/>
      <c r="RWS117" s="151"/>
      <c r="RWT117" s="151"/>
      <c r="RWU117" s="151"/>
      <c r="RWV117" s="151"/>
      <c r="RWW117" s="151"/>
      <c r="RWX117" s="151"/>
      <c r="RWY117" s="151"/>
      <c r="RWZ117" s="151"/>
      <c r="RXA117" s="151"/>
      <c r="RXB117" s="151"/>
      <c r="RXC117" s="151"/>
      <c r="RXD117" s="151"/>
      <c r="RXE117" s="151"/>
      <c r="RXF117" s="151"/>
      <c r="RXG117" s="151"/>
      <c r="RXH117" s="151"/>
      <c r="RXI117" s="151"/>
      <c r="RXJ117" s="151"/>
      <c r="RXK117" s="151"/>
      <c r="RXL117" s="151"/>
      <c r="RXM117" s="151"/>
      <c r="RXN117" s="151"/>
      <c r="RXO117" s="151"/>
      <c r="RXP117" s="151"/>
      <c r="RXQ117" s="151"/>
      <c r="RXR117" s="151"/>
      <c r="RXS117" s="151"/>
      <c r="RXT117" s="151"/>
      <c r="RXU117" s="151"/>
      <c r="RXV117" s="151"/>
      <c r="RXW117" s="151"/>
      <c r="RXX117" s="151"/>
      <c r="RXY117" s="151"/>
      <c r="RXZ117" s="151"/>
      <c r="RYA117" s="151"/>
      <c r="RYB117" s="151"/>
      <c r="RYC117" s="151"/>
      <c r="RYD117" s="151"/>
      <c r="RYE117" s="151"/>
      <c r="RYF117" s="151"/>
      <c r="RYG117" s="151"/>
      <c r="RYH117" s="151"/>
      <c r="RYI117" s="151"/>
      <c r="RYJ117" s="151"/>
      <c r="RYK117" s="151"/>
      <c r="RYL117" s="151"/>
      <c r="RYM117" s="151"/>
      <c r="RYN117" s="151"/>
      <c r="RYO117" s="151"/>
      <c r="RYP117" s="151"/>
      <c r="RYQ117" s="151"/>
      <c r="RYR117" s="151"/>
      <c r="RYS117" s="151"/>
      <c r="RYT117" s="151"/>
      <c r="RYU117" s="151"/>
      <c r="RYV117" s="151"/>
      <c r="RYW117" s="151"/>
      <c r="RYX117" s="151"/>
      <c r="RYY117" s="151"/>
      <c r="RYZ117" s="151"/>
      <c r="RZA117" s="151"/>
      <c r="RZB117" s="151"/>
      <c r="RZC117" s="151"/>
      <c r="RZD117" s="151"/>
      <c r="RZE117" s="151"/>
      <c r="RZF117" s="151"/>
      <c r="RZG117" s="151"/>
      <c r="RZH117" s="151"/>
      <c r="RZI117" s="151"/>
      <c r="RZJ117" s="151"/>
      <c r="RZK117" s="151"/>
      <c r="RZL117" s="151"/>
      <c r="RZM117" s="151"/>
      <c r="RZN117" s="151"/>
      <c r="RZO117" s="151"/>
      <c r="RZP117" s="151"/>
      <c r="RZQ117" s="151"/>
      <c r="RZR117" s="151"/>
      <c r="RZS117" s="151"/>
      <c r="RZT117" s="151"/>
      <c r="RZU117" s="151"/>
      <c r="RZV117" s="151"/>
      <c r="RZW117" s="151"/>
      <c r="RZX117" s="151"/>
      <c r="RZY117" s="151"/>
      <c r="RZZ117" s="151"/>
      <c r="SAA117" s="151"/>
      <c r="SAB117" s="151"/>
      <c r="SAC117" s="151"/>
      <c r="SAD117" s="151"/>
      <c r="SAE117" s="151"/>
      <c r="SAF117" s="151"/>
      <c r="SAG117" s="151"/>
      <c r="SAH117" s="151"/>
      <c r="SAI117" s="151"/>
      <c r="SAJ117" s="151"/>
      <c r="SAK117" s="151"/>
      <c r="SAL117" s="151"/>
      <c r="SAM117" s="151"/>
      <c r="SAN117" s="151"/>
      <c r="SAO117" s="151"/>
      <c r="SAP117" s="151"/>
      <c r="SAQ117" s="151"/>
      <c r="SAR117" s="151"/>
      <c r="SAS117" s="151"/>
      <c r="SAT117" s="151"/>
      <c r="SAU117" s="151"/>
      <c r="SAV117" s="151"/>
      <c r="SAW117" s="151"/>
      <c r="SAX117" s="151"/>
      <c r="SAY117" s="151"/>
      <c r="SAZ117" s="151"/>
      <c r="SBA117" s="151"/>
      <c r="SBB117" s="151"/>
      <c r="SBC117" s="151"/>
      <c r="SBD117" s="151"/>
      <c r="SBE117" s="151"/>
      <c r="SBF117" s="151"/>
      <c r="SBG117" s="151"/>
      <c r="SBH117" s="151"/>
      <c r="SBI117" s="151"/>
      <c r="SBJ117" s="151"/>
      <c r="SBK117" s="151"/>
      <c r="SBL117" s="151"/>
      <c r="SBM117" s="151"/>
      <c r="SBN117" s="151"/>
      <c r="SBO117" s="151"/>
      <c r="SBP117" s="151"/>
      <c r="SBQ117" s="151"/>
      <c r="SBR117" s="151"/>
      <c r="SBS117" s="151"/>
      <c r="SBT117" s="151"/>
      <c r="SBU117" s="151"/>
      <c r="SBV117" s="151"/>
      <c r="SBW117" s="151"/>
      <c r="SBX117" s="151"/>
      <c r="SBY117" s="151"/>
      <c r="SBZ117" s="151"/>
      <c r="SCA117" s="151"/>
      <c r="SCB117" s="151"/>
      <c r="SCC117" s="151"/>
      <c r="SCD117" s="151"/>
      <c r="SCE117" s="151"/>
      <c r="SCF117" s="151"/>
      <c r="SCG117" s="151"/>
      <c r="SCH117" s="151"/>
      <c r="SCI117" s="151"/>
      <c r="SCJ117" s="151"/>
      <c r="SCK117" s="151"/>
      <c r="SCL117" s="151"/>
      <c r="SCM117" s="151"/>
      <c r="SCN117" s="151"/>
      <c r="SCO117" s="151"/>
      <c r="SCP117" s="151"/>
      <c r="SCQ117" s="151"/>
      <c r="SCR117" s="151"/>
      <c r="SCS117" s="151"/>
      <c r="SCT117" s="151"/>
      <c r="SCU117" s="151"/>
      <c r="SCV117" s="151"/>
      <c r="SCW117" s="151"/>
      <c r="SCX117" s="151"/>
      <c r="SCY117" s="151"/>
      <c r="SCZ117" s="151"/>
      <c r="SDA117" s="151"/>
      <c r="SDB117" s="151"/>
      <c r="SDC117" s="151"/>
      <c r="SDD117" s="151"/>
      <c r="SDE117" s="151"/>
      <c r="SDF117" s="151"/>
      <c r="SDG117" s="151"/>
      <c r="SDH117" s="151"/>
      <c r="SDI117" s="151"/>
      <c r="SDJ117" s="151"/>
      <c r="SDK117" s="151"/>
      <c r="SDL117" s="151"/>
      <c r="SDM117" s="151"/>
      <c r="SDN117" s="151"/>
      <c r="SDO117" s="151"/>
      <c r="SDP117" s="151"/>
      <c r="SDQ117" s="151"/>
      <c r="SDR117" s="151"/>
      <c r="SDS117" s="151"/>
      <c r="SDT117" s="151"/>
      <c r="SDU117" s="151"/>
      <c r="SDV117" s="151"/>
      <c r="SDW117" s="151"/>
      <c r="SDX117" s="151"/>
      <c r="SDY117" s="151"/>
      <c r="SDZ117" s="151"/>
      <c r="SEA117" s="151"/>
      <c r="SEB117" s="151"/>
      <c r="SEC117" s="151"/>
      <c r="SED117" s="151"/>
      <c r="SEE117" s="151"/>
      <c r="SEF117" s="151"/>
      <c r="SEG117" s="151"/>
      <c r="SEH117" s="151"/>
      <c r="SEI117" s="151"/>
      <c r="SEJ117" s="151"/>
      <c r="SEK117" s="151"/>
      <c r="SEL117" s="151"/>
      <c r="SEM117" s="151"/>
      <c r="SEN117" s="151"/>
      <c r="SEO117" s="151"/>
      <c r="SEP117" s="151"/>
      <c r="SEQ117" s="151"/>
      <c r="SER117" s="151"/>
      <c r="SES117" s="151"/>
      <c r="SET117" s="151"/>
      <c r="SEU117" s="151"/>
      <c r="SEV117" s="151"/>
      <c r="SEW117" s="151"/>
      <c r="SEX117" s="151"/>
      <c r="SEY117" s="151"/>
      <c r="SEZ117" s="151"/>
      <c r="SFA117" s="151"/>
      <c r="SFB117" s="151"/>
      <c r="SFC117" s="151"/>
      <c r="SFD117" s="151"/>
      <c r="SFE117" s="151"/>
      <c r="SFF117" s="151"/>
      <c r="SFG117" s="151"/>
      <c r="SFH117" s="151"/>
      <c r="SFI117" s="151"/>
      <c r="SFJ117" s="151"/>
      <c r="SFK117" s="151"/>
      <c r="SFL117" s="151"/>
      <c r="SFM117" s="151"/>
      <c r="SFN117" s="151"/>
      <c r="SFO117" s="151"/>
      <c r="SFP117" s="151"/>
      <c r="SFQ117" s="151"/>
      <c r="SFR117" s="151"/>
      <c r="SFS117" s="151"/>
      <c r="SFT117" s="151"/>
      <c r="SFU117" s="151"/>
      <c r="SFV117" s="151"/>
      <c r="SFW117" s="151"/>
      <c r="SFX117" s="151"/>
      <c r="SFY117" s="151"/>
      <c r="SFZ117" s="151"/>
      <c r="SGA117" s="151"/>
      <c r="SGB117" s="151"/>
      <c r="SGC117" s="151"/>
      <c r="SGD117" s="151"/>
      <c r="SGE117" s="151"/>
      <c r="SGF117" s="151"/>
      <c r="SGG117" s="151"/>
      <c r="SGH117" s="151"/>
      <c r="SGI117" s="151"/>
      <c r="SGJ117" s="151"/>
      <c r="SGK117" s="151"/>
      <c r="SGL117" s="151"/>
      <c r="SGM117" s="151"/>
      <c r="SGN117" s="151"/>
      <c r="SGO117" s="151"/>
      <c r="SGP117" s="151"/>
      <c r="SGQ117" s="151"/>
      <c r="SGR117" s="151"/>
      <c r="SGS117" s="151"/>
      <c r="SGT117" s="151"/>
      <c r="SGU117" s="151"/>
      <c r="SGV117" s="151"/>
      <c r="SGW117" s="151"/>
      <c r="SGX117" s="151"/>
      <c r="SGY117" s="151"/>
      <c r="SGZ117" s="151"/>
      <c r="SHA117" s="151"/>
      <c r="SHB117" s="151"/>
      <c r="SHC117" s="151"/>
      <c r="SHD117" s="151"/>
      <c r="SHE117" s="151"/>
      <c r="SHF117" s="151"/>
      <c r="SHG117" s="151"/>
      <c r="SHH117" s="151"/>
      <c r="SHI117" s="151"/>
      <c r="SHJ117" s="151"/>
      <c r="SHK117" s="151"/>
      <c r="SHL117" s="151"/>
      <c r="SHM117" s="151"/>
      <c r="SHN117" s="151"/>
      <c r="SHO117" s="151"/>
      <c r="SHP117" s="151"/>
      <c r="SHQ117" s="151"/>
      <c r="SHR117" s="151"/>
      <c r="SHS117" s="151"/>
      <c r="SHT117" s="151"/>
      <c r="SHU117" s="151"/>
      <c r="SHV117" s="151"/>
      <c r="SHW117" s="151"/>
      <c r="SHX117" s="151"/>
      <c r="SHY117" s="151"/>
      <c r="SHZ117" s="151"/>
      <c r="SIA117" s="151"/>
      <c r="SIB117" s="151"/>
      <c r="SIC117" s="151"/>
      <c r="SID117" s="151"/>
      <c r="SIE117" s="151"/>
      <c r="SIF117" s="151"/>
      <c r="SIG117" s="151"/>
      <c r="SIH117" s="151"/>
      <c r="SII117" s="151"/>
      <c r="SIJ117" s="151"/>
      <c r="SIK117" s="151"/>
      <c r="SIL117" s="151"/>
      <c r="SIM117" s="151"/>
      <c r="SIN117" s="151"/>
      <c r="SIO117" s="151"/>
      <c r="SIP117" s="151"/>
      <c r="SIQ117" s="151"/>
      <c r="SIR117" s="151"/>
      <c r="SIS117" s="151"/>
      <c r="SIT117" s="151"/>
      <c r="SIU117" s="151"/>
      <c r="SIV117" s="151"/>
      <c r="SIW117" s="151"/>
      <c r="SIX117" s="151"/>
      <c r="SIY117" s="151"/>
      <c r="SIZ117" s="151"/>
      <c r="SJA117" s="151"/>
      <c r="SJB117" s="151"/>
      <c r="SJC117" s="151"/>
      <c r="SJD117" s="151"/>
      <c r="SJE117" s="151"/>
      <c r="SJF117" s="151"/>
      <c r="SJG117" s="151"/>
      <c r="SJH117" s="151"/>
      <c r="SJI117" s="151"/>
      <c r="SJJ117" s="151"/>
      <c r="SJK117" s="151"/>
      <c r="SJL117" s="151"/>
      <c r="SJM117" s="151"/>
      <c r="SJN117" s="151"/>
      <c r="SJO117" s="151"/>
      <c r="SJP117" s="151"/>
      <c r="SJQ117" s="151"/>
      <c r="SJR117" s="151"/>
      <c r="SJS117" s="151"/>
      <c r="SJT117" s="151"/>
      <c r="SJU117" s="151"/>
      <c r="SJV117" s="151"/>
      <c r="SJW117" s="151"/>
      <c r="SJX117" s="151"/>
      <c r="SJY117" s="151"/>
      <c r="SJZ117" s="151"/>
      <c r="SKA117" s="151"/>
      <c r="SKB117" s="151"/>
      <c r="SKC117" s="151"/>
      <c r="SKD117" s="151"/>
      <c r="SKE117" s="151"/>
      <c r="SKF117" s="151"/>
      <c r="SKG117" s="151"/>
      <c r="SKH117" s="151"/>
      <c r="SKI117" s="151"/>
      <c r="SKJ117" s="151"/>
      <c r="SKK117" s="151"/>
      <c r="SKL117" s="151"/>
      <c r="SKM117" s="151"/>
      <c r="SKN117" s="151"/>
      <c r="SKO117" s="151"/>
      <c r="SKP117" s="151"/>
      <c r="SKQ117" s="151"/>
      <c r="SKR117" s="151"/>
      <c r="SKS117" s="151"/>
      <c r="SKT117" s="151"/>
      <c r="SKU117" s="151"/>
      <c r="SKV117" s="151"/>
      <c r="SKW117" s="151"/>
      <c r="SKX117" s="151"/>
      <c r="SKY117" s="151"/>
      <c r="SKZ117" s="151"/>
      <c r="SLA117" s="151"/>
      <c r="SLB117" s="151"/>
      <c r="SLC117" s="151"/>
      <c r="SLD117" s="151"/>
      <c r="SLE117" s="151"/>
      <c r="SLF117" s="151"/>
      <c r="SLG117" s="151"/>
      <c r="SLH117" s="151"/>
      <c r="SLI117" s="151"/>
      <c r="SLJ117" s="151"/>
      <c r="SLK117" s="151"/>
      <c r="SLL117" s="151"/>
      <c r="SLM117" s="151"/>
      <c r="SLN117" s="151"/>
      <c r="SLO117" s="151"/>
      <c r="SLP117" s="151"/>
      <c r="SLQ117" s="151"/>
      <c r="SLR117" s="151"/>
      <c r="SLS117" s="151"/>
      <c r="SLT117" s="151"/>
      <c r="SLU117" s="151"/>
      <c r="SLV117" s="151"/>
      <c r="SLW117" s="151"/>
      <c r="SLX117" s="151"/>
      <c r="SLY117" s="151"/>
      <c r="SLZ117" s="151"/>
      <c r="SMA117" s="151"/>
      <c r="SMB117" s="151"/>
      <c r="SMC117" s="151"/>
      <c r="SMD117" s="151"/>
      <c r="SME117" s="151"/>
      <c r="SMF117" s="151"/>
      <c r="SMG117" s="151"/>
      <c r="SMH117" s="151"/>
      <c r="SMI117" s="151"/>
      <c r="SMJ117" s="151"/>
      <c r="SMK117" s="151"/>
      <c r="SML117" s="151"/>
      <c r="SMM117" s="151"/>
      <c r="SMN117" s="151"/>
      <c r="SMO117" s="151"/>
      <c r="SMP117" s="151"/>
      <c r="SMQ117" s="151"/>
      <c r="SMR117" s="151"/>
      <c r="SMS117" s="151"/>
      <c r="SMT117" s="151"/>
      <c r="SMU117" s="151"/>
      <c r="SMV117" s="151"/>
      <c r="SMW117" s="151"/>
      <c r="SMX117" s="151"/>
      <c r="SMY117" s="151"/>
      <c r="SMZ117" s="151"/>
      <c r="SNA117" s="151"/>
      <c r="SNB117" s="151"/>
      <c r="SNC117" s="151"/>
      <c r="SND117" s="151"/>
      <c r="SNE117" s="151"/>
      <c r="SNF117" s="151"/>
      <c r="SNG117" s="151"/>
      <c r="SNH117" s="151"/>
      <c r="SNI117" s="151"/>
      <c r="SNJ117" s="151"/>
      <c r="SNK117" s="151"/>
      <c r="SNL117" s="151"/>
      <c r="SNM117" s="151"/>
      <c r="SNN117" s="151"/>
      <c r="SNO117" s="151"/>
      <c r="SNP117" s="151"/>
      <c r="SNQ117" s="151"/>
      <c r="SNR117" s="151"/>
      <c r="SNS117" s="151"/>
      <c r="SNT117" s="151"/>
      <c r="SNU117" s="151"/>
      <c r="SNV117" s="151"/>
      <c r="SNW117" s="151"/>
      <c r="SNX117" s="151"/>
      <c r="SNY117" s="151"/>
      <c r="SNZ117" s="151"/>
      <c r="SOA117" s="151"/>
      <c r="SOB117" s="151"/>
      <c r="SOC117" s="151"/>
      <c r="SOD117" s="151"/>
      <c r="SOE117" s="151"/>
      <c r="SOF117" s="151"/>
      <c r="SOG117" s="151"/>
      <c r="SOH117" s="151"/>
      <c r="SOI117" s="151"/>
      <c r="SOJ117" s="151"/>
      <c r="SOK117" s="151"/>
      <c r="SOL117" s="151"/>
      <c r="SOM117" s="151"/>
      <c r="SON117" s="151"/>
      <c r="SOO117" s="151"/>
      <c r="SOP117" s="151"/>
      <c r="SOQ117" s="151"/>
      <c r="SOR117" s="151"/>
      <c r="SOS117" s="151"/>
      <c r="SOT117" s="151"/>
      <c r="SOU117" s="151"/>
      <c r="SOV117" s="151"/>
      <c r="SOW117" s="151"/>
      <c r="SOX117" s="151"/>
      <c r="SOY117" s="151"/>
      <c r="SOZ117" s="151"/>
      <c r="SPA117" s="151"/>
      <c r="SPB117" s="151"/>
      <c r="SPC117" s="151"/>
      <c r="SPD117" s="151"/>
      <c r="SPE117" s="151"/>
      <c r="SPF117" s="151"/>
      <c r="SPG117" s="151"/>
      <c r="SPH117" s="151"/>
      <c r="SPI117" s="151"/>
      <c r="SPJ117" s="151"/>
      <c r="SPK117" s="151"/>
      <c r="SPL117" s="151"/>
      <c r="SPM117" s="151"/>
      <c r="SPN117" s="151"/>
      <c r="SPO117" s="151"/>
      <c r="SPP117" s="151"/>
      <c r="SPQ117" s="151"/>
      <c r="SPR117" s="151"/>
      <c r="SPS117" s="151"/>
      <c r="SPT117" s="151"/>
      <c r="SPU117" s="151"/>
      <c r="SPV117" s="151"/>
      <c r="SPW117" s="151"/>
      <c r="SPX117" s="151"/>
      <c r="SPY117" s="151"/>
      <c r="SPZ117" s="151"/>
      <c r="SQA117" s="151"/>
      <c r="SQB117" s="151"/>
      <c r="SQC117" s="151"/>
      <c r="SQD117" s="151"/>
      <c r="SQE117" s="151"/>
      <c r="SQF117" s="151"/>
      <c r="SQG117" s="151"/>
      <c r="SQH117" s="151"/>
      <c r="SQI117" s="151"/>
      <c r="SQJ117" s="151"/>
      <c r="SQK117" s="151"/>
      <c r="SQL117" s="151"/>
      <c r="SQM117" s="151"/>
      <c r="SQN117" s="151"/>
      <c r="SQO117" s="151"/>
      <c r="SQP117" s="151"/>
      <c r="SQQ117" s="151"/>
      <c r="SQR117" s="151"/>
      <c r="SQS117" s="151"/>
      <c r="SQT117" s="151"/>
      <c r="SQU117" s="151"/>
      <c r="SQV117" s="151"/>
      <c r="SQW117" s="151"/>
      <c r="SQX117" s="151"/>
      <c r="SQY117" s="151"/>
      <c r="SQZ117" s="151"/>
      <c r="SRA117" s="151"/>
      <c r="SRB117" s="151"/>
      <c r="SRC117" s="151"/>
      <c r="SRD117" s="151"/>
      <c r="SRE117" s="151"/>
      <c r="SRF117" s="151"/>
      <c r="SRG117" s="151"/>
      <c r="SRH117" s="151"/>
      <c r="SRI117" s="151"/>
      <c r="SRJ117" s="151"/>
      <c r="SRK117" s="151"/>
      <c r="SRL117" s="151"/>
      <c r="SRM117" s="151"/>
      <c r="SRN117" s="151"/>
      <c r="SRO117" s="151"/>
      <c r="SRP117" s="151"/>
      <c r="SRQ117" s="151"/>
      <c r="SRR117" s="151"/>
      <c r="SRS117" s="151"/>
      <c r="SRT117" s="151"/>
      <c r="SRU117" s="151"/>
      <c r="SRV117" s="151"/>
      <c r="SRW117" s="151"/>
      <c r="SRX117" s="151"/>
      <c r="SRY117" s="151"/>
      <c r="SRZ117" s="151"/>
      <c r="SSA117" s="151"/>
      <c r="SSB117" s="151"/>
      <c r="SSC117" s="151"/>
      <c r="SSD117" s="151"/>
      <c r="SSE117" s="151"/>
      <c r="SSF117" s="151"/>
      <c r="SSG117" s="151"/>
      <c r="SSH117" s="151"/>
      <c r="SSI117" s="151"/>
      <c r="SSJ117" s="151"/>
      <c r="SSK117" s="151"/>
      <c r="SSL117" s="151"/>
      <c r="SSM117" s="151"/>
      <c r="SSN117" s="151"/>
      <c r="SSO117" s="151"/>
      <c r="SSP117" s="151"/>
      <c r="SSQ117" s="151"/>
      <c r="SSR117" s="151"/>
      <c r="SSS117" s="151"/>
      <c r="SST117" s="151"/>
      <c r="SSU117" s="151"/>
      <c r="SSV117" s="151"/>
      <c r="SSW117" s="151"/>
      <c r="SSX117" s="151"/>
      <c r="SSY117" s="151"/>
      <c r="SSZ117" s="151"/>
      <c r="STA117" s="151"/>
      <c r="STB117" s="151"/>
      <c r="STC117" s="151"/>
      <c r="STD117" s="151"/>
      <c r="STE117" s="151"/>
      <c r="STF117" s="151"/>
      <c r="STG117" s="151"/>
      <c r="STH117" s="151"/>
      <c r="STI117" s="151"/>
      <c r="STJ117" s="151"/>
      <c r="STK117" s="151"/>
      <c r="STL117" s="151"/>
      <c r="STM117" s="151"/>
      <c r="STN117" s="151"/>
      <c r="STO117" s="151"/>
      <c r="STP117" s="151"/>
      <c r="STQ117" s="151"/>
      <c r="STR117" s="151"/>
      <c r="STS117" s="151"/>
      <c r="STT117" s="151"/>
      <c r="STU117" s="151"/>
      <c r="STV117" s="151"/>
      <c r="STW117" s="151"/>
      <c r="STX117" s="151"/>
      <c r="STY117" s="151"/>
      <c r="STZ117" s="151"/>
      <c r="SUA117" s="151"/>
      <c r="SUB117" s="151"/>
      <c r="SUC117" s="151"/>
      <c r="SUD117" s="151"/>
      <c r="SUE117" s="151"/>
      <c r="SUF117" s="151"/>
      <c r="SUG117" s="151"/>
      <c r="SUH117" s="151"/>
      <c r="SUI117" s="151"/>
      <c r="SUJ117" s="151"/>
      <c r="SUK117" s="151"/>
      <c r="SUL117" s="151"/>
      <c r="SUM117" s="151"/>
      <c r="SUN117" s="151"/>
      <c r="SUO117" s="151"/>
      <c r="SUP117" s="151"/>
      <c r="SUQ117" s="151"/>
      <c r="SUR117" s="151"/>
      <c r="SUS117" s="151"/>
      <c r="SUT117" s="151"/>
      <c r="SUU117" s="151"/>
      <c r="SUV117" s="151"/>
      <c r="SUW117" s="151"/>
      <c r="SUX117" s="151"/>
      <c r="SUY117" s="151"/>
      <c r="SUZ117" s="151"/>
      <c r="SVA117" s="151"/>
      <c r="SVB117" s="151"/>
      <c r="SVC117" s="151"/>
      <c r="SVD117" s="151"/>
      <c r="SVE117" s="151"/>
      <c r="SVF117" s="151"/>
      <c r="SVG117" s="151"/>
      <c r="SVH117" s="151"/>
      <c r="SVI117" s="151"/>
      <c r="SVJ117" s="151"/>
      <c r="SVK117" s="151"/>
      <c r="SVL117" s="151"/>
      <c r="SVM117" s="151"/>
      <c r="SVN117" s="151"/>
      <c r="SVO117" s="151"/>
      <c r="SVP117" s="151"/>
      <c r="SVQ117" s="151"/>
      <c r="SVR117" s="151"/>
      <c r="SVS117" s="151"/>
      <c r="SVT117" s="151"/>
      <c r="SVU117" s="151"/>
      <c r="SVV117" s="151"/>
      <c r="SVW117" s="151"/>
      <c r="SVX117" s="151"/>
      <c r="SVY117" s="151"/>
      <c r="SVZ117" s="151"/>
      <c r="SWA117" s="151"/>
      <c r="SWB117" s="151"/>
      <c r="SWC117" s="151"/>
      <c r="SWD117" s="151"/>
      <c r="SWE117" s="151"/>
      <c r="SWF117" s="151"/>
      <c r="SWG117" s="151"/>
      <c r="SWH117" s="151"/>
      <c r="SWI117" s="151"/>
      <c r="SWJ117" s="151"/>
      <c r="SWK117" s="151"/>
      <c r="SWL117" s="151"/>
      <c r="SWM117" s="151"/>
      <c r="SWN117" s="151"/>
      <c r="SWO117" s="151"/>
      <c r="SWP117" s="151"/>
      <c r="SWQ117" s="151"/>
      <c r="SWR117" s="151"/>
      <c r="SWS117" s="151"/>
      <c r="SWT117" s="151"/>
      <c r="SWU117" s="151"/>
      <c r="SWV117" s="151"/>
      <c r="SWW117" s="151"/>
      <c r="SWX117" s="151"/>
      <c r="SWY117" s="151"/>
      <c r="SWZ117" s="151"/>
      <c r="SXA117" s="151"/>
      <c r="SXB117" s="151"/>
      <c r="SXC117" s="151"/>
      <c r="SXD117" s="151"/>
      <c r="SXE117" s="151"/>
      <c r="SXF117" s="151"/>
      <c r="SXG117" s="151"/>
      <c r="SXH117" s="151"/>
      <c r="SXI117" s="151"/>
      <c r="SXJ117" s="151"/>
      <c r="SXK117" s="151"/>
      <c r="SXL117" s="151"/>
      <c r="SXM117" s="151"/>
      <c r="SXN117" s="151"/>
      <c r="SXO117" s="151"/>
      <c r="SXP117" s="151"/>
      <c r="SXQ117" s="151"/>
      <c r="SXR117" s="151"/>
      <c r="SXS117" s="151"/>
      <c r="SXT117" s="151"/>
      <c r="SXU117" s="151"/>
      <c r="SXV117" s="151"/>
      <c r="SXW117" s="151"/>
      <c r="SXX117" s="151"/>
      <c r="SXY117" s="151"/>
      <c r="SXZ117" s="151"/>
      <c r="SYA117" s="151"/>
      <c r="SYB117" s="151"/>
      <c r="SYC117" s="151"/>
      <c r="SYD117" s="151"/>
      <c r="SYE117" s="151"/>
      <c r="SYF117" s="151"/>
      <c r="SYG117" s="151"/>
      <c r="SYH117" s="151"/>
      <c r="SYI117" s="151"/>
      <c r="SYJ117" s="151"/>
      <c r="SYK117" s="151"/>
      <c r="SYL117" s="151"/>
      <c r="SYM117" s="151"/>
      <c r="SYN117" s="151"/>
      <c r="SYO117" s="151"/>
      <c r="SYP117" s="151"/>
      <c r="SYQ117" s="151"/>
      <c r="SYR117" s="151"/>
      <c r="SYS117" s="151"/>
      <c r="SYT117" s="151"/>
      <c r="SYU117" s="151"/>
      <c r="SYV117" s="151"/>
      <c r="SYW117" s="151"/>
      <c r="SYX117" s="151"/>
      <c r="SYY117" s="151"/>
      <c r="SYZ117" s="151"/>
      <c r="SZA117" s="151"/>
      <c r="SZB117" s="151"/>
      <c r="SZC117" s="151"/>
      <c r="SZD117" s="151"/>
      <c r="SZE117" s="151"/>
      <c r="SZF117" s="151"/>
      <c r="SZG117" s="151"/>
      <c r="SZH117" s="151"/>
      <c r="SZI117" s="151"/>
      <c r="SZJ117" s="151"/>
      <c r="SZK117" s="151"/>
      <c r="SZL117" s="151"/>
      <c r="SZM117" s="151"/>
      <c r="SZN117" s="151"/>
      <c r="SZO117" s="151"/>
      <c r="SZP117" s="151"/>
      <c r="SZQ117" s="151"/>
      <c r="SZR117" s="151"/>
      <c r="SZS117" s="151"/>
      <c r="SZT117" s="151"/>
      <c r="SZU117" s="151"/>
      <c r="SZV117" s="151"/>
      <c r="SZW117" s="151"/>
      <c r="SZX117" s="151"/>
      <c r="SZY117" s="151"/>
      <c r="SZZ117" s="151"/>
      <c r="TAA117" s="151"/>
      <c r="TAB117" s="151"/>
      <c r="TAC117" s="151"/>
      <c r="TAD117" s="151"/>
      <c r="TAE117" s="151"/>
      <c r="TAF117" s="151"/>
      <c r="TAG117" s="151"/>
      <c r="TAH117" s="151"/>
      <c r="TAI117" s="151"/>
      <c r="TAJ117" s="151"/>
      <c r="TAK117" s="151"/>
      <c r="TAL117" s="151"/>
      <c r="TAM117" s="151"/>
      <c r="TAN117" s="151"/>
      <c r="TAO117" s="151"/>
      <c r="TAP117" s="151"/>
      <c r="TAQ117" s="151"/>
      <c r="TAR117" s="151"/>
      <c r="TAS117" s="151"/>
      <c r="TAT117" s="151"/>
      <c r="TAU117" s="151"/>
      <c r="TAV117" s="151"/>
      <c r="TAW117" s="151"/>
      <c r="TAX117" s="151"/>
      <c r="TAY117" s="151"/>
      <c r="TAZ117" s="151"/>
      <c r="TBA117" s="151"/>
      <c r="TBB117" s="151"/>
      <c r="TBC117" s="151"/>
      <c r="TBD117" s="151"/>
      <c r="TBE117" s="151"/>
      <c r="TBF117" s="151"/>
      <c r="TBG117" s="151"/>
      <c r="TBH117" s="151"/>
      <c r="TBI117" s="151"/>
      <c r="TBJ117" s="151"/>
      <c r="TBK117" s="151"/>
      <c r="TBL117" s="151"/>
      <c r="TBM117" s="151"/>
      <c r="TBN117" s="151"/>
      <c r="TBO117" s="151"/>
      <c r="TBP117" s="151"/>
      <c r="TBQ117" s="151"/>
      <c r="TBR117" s="151"/>
      <c r="TBS117" s="151"/>
      <c r="TBT117" s="151"/>
      <c r="TBU117" s="151"/>
      <c r="TBV117" s="151"/>
      <c r="TBW117" s="151"/>
      <c r="TBX117" s="151"/>
      <c r="TBY117" s="151"/>
      <c r="TBZ117" s="151"/>
      <c r="TCA117" s="151"/>
      <c r="TCB117" s="151"/>
      <c r="TCC117" s="151"/>
      <c r="TCD117" s="151"/>
      <c r="TCE117" s="151"/>
      <c r="TCF117" s="151"/>
      <c r="TCG117" s="151"/>
      <c r="TCH117" s="151"/>
      <c r="TCI117" s="151"/>
      <c r="TCJ117" s="151"/>
      <c r="TCK117" s="151"/>
      <c r="TCL117" s="151"/>
      <c r="TCM117" s="151"/>
      <c r="TCN117" s="151"/>
      <c r="TCO117" s="151"/>
      <c r="TCP117" s="151"/>
      <c r="TCQ117" s="151"/>
      <c r="TCR117" s="151"/>
      <c r="TCS117" s="151"/>
      <c r="TCT117" s="151"/>
      <c r="TCU117" s="151"/>
      <c r="TCV117" s="151"/>
      <c r="TCW117" s="151"/>
      <c r="TCX117" s="151"/>
      <c r="TCY117" s="151"/>
      <c r="TCZ117" s="151"/>
      <c r="TDA117" s="151"/>
      <c r="TDB117" s="151"/>
      <c r="TDC117" s="151"/>
      <c r="TDD117" s="151"/>
      <c r="TDE117" s="151"/>
      <c r="TDF117" s="151"/>
      <c r="TDG117" s="151"/>
      <c r="TDH117" s="151"/>
      <c r="TDI117" s="151"/>
      <c r="TDJ117" s="151"/>
      <c r="TDK117" s="151"/>
      <c r="TDL117" s="151"/>
      <c r="TDM117" s="151"/>
      <c r="TDN117" s="151"/>
      <c r="TDO117" s="151"/>
      <c r="TDP117" s="151"/>
      <c r="TDQ117" s="151"/>
      <c r="TDR117" s="151"/>
      <c r="TDS117" s="151"/>
      <c r="TDT117" s="151"/>
      <c r="TDU117" s="151"/>
      <c r="TDV117" s="151"/>
      <c r="TDW117" s="151"/>
      <c r="TDX117" s="151"/>
      <c r="TDY117" s="151"/>
      <c r="TDZ117" s="151"/>
      <c r="TEA117" s="151"/>
      <c r="TEB117" s="151"/>
      <c r="TEC117" s="151"/>
      <c r="TED117" s="151"/>
      <c r="TEE117" s="151"/>
      <c r="TEF117" s="151"/>
      <c r="TEG117" s="151"/>
      <c r="TEH117" s="151"/>
      <c r="TEI117" s="151"/>
      <c r="TEJ117" s="151"/>
      <c r="TEK117" s="151"/>
      <c r="TEL117" s="151"/>
      <c r="TEM117" s="151"/>
      <c r="TEN117" s="151"/>
      <c r="TEO117" s="151"/>
      <c r="TEP117" s="151"/>
      <c r="TEQ117" s="151"/>
      <c r="TER117" s="151"/>
      <c r="TES117" s="151"/>
      <c r="TET117" s="151"/>
      <c r="TEU117" s="151"/>
      <c r="TEV117" s="151"/>
      <c r="TEW117" s="151"/>
      <c r="TEX117" s="151"/>
      <c r="TEY117" s="151"/>
      <c r="TEZ117" s="151"/>
      <c r="TFA117" s="151"/>
      <c r="TFB117" s="151"/>
      <c r="TFC117" s="151"/>
      <c r="TFD117" s="151"/>
      <c r="TFE117" s="151"/>
      <c r="TFF117" s="151"/>
      <c r="TFG117" s="151"/>
      <c r="TFH117" s="151"/>
      <c r="TFI117" s="151"/>
      <c r="TFJ117" s="151"/>
      <c r="TFK117" s="151"/>
      <c r="TFL117" s="151"/>
      <c r="TFM117" s="151"/>
      <c r="TFN117" s="151"/>
      <c r="TFO117" s="151"/>
      <c r="TFP117" s="151"/>
      <c r="TFQ117" s="151"/>
      <c r="TFR117" s="151"/>
      <c r="TFS117" s="151"/>
      <c r="TFT117" s="151"/>
      <c r="TFU117" s="151"/>
      <c r="TFV117" s="151"/>
      <c r="TFW117" s="151"/>
      <c r="TFX117" s="151"/>
      <c r="TFY117" s="151"/>
      <c r="TFZ117" s="151"/>
      <c r="TGA117" s="151"/>
      <c r="TGB117" s="151"/>
      <c r="TGC117" s="151"/>
      <c r="TGD117" s="151"/>
      <c r="TGE117" s="151"/>
      <c r="TGF117" s="151"/>
      <c r="TGG117" s="151"/>
      <c r="TGH117" s="151"/>
      <c r="TGI117" s="151"/>
      <c r="TGJ117" s="151"/>
      <c r="TGK117" s="151"/>
      <c r="TGL117" s="151"/>
      <c r="TGM117" s="151"/>
      <c r="TGN117" s="151"/>
      <c r="TGO117" s="151"/>
      <c r="TGP117" s="151"/>
      <c r="TGQ117" s="151"/>
      <c r="TGR117" s="151"/>
      <c r="TGS117" s="151"/>
      <c r="TGT117" s="151"/>
      <c r="TGU117" s="151"/>
      <c r="TGV117" s="151"/>
      <c r="TGW117" s="151"/>
      <c r="TGX117" s="151"/>
      <c r="TGY117" s="151"/>
      <c r="TGZ117" s="151"/>
      <c r="THA117" s="151"/>
      <c r="THB117" s="151"/>
      <c r="THC117" s="151"/>
      <c r="THD117" s="151"/>
      <c r="THE117" s="151"/>
      <c r="THF117" s="151"/>
      <c r="THG117" s="151"/>
      <c r="THH117" s="151"/>
      <c r="THI117" s="151"/>
      <c r="THJ117" s="151"/>
      <c r="THK117" s="151"/>
      <c r="THL117" s="151"/>
      <c r="THM117" s="151"/>
      <c r="THN117" s="151"/>
      <c r="THO117" s="151"/>
      <c r="THP117" s="151"/>
      <c r="THQ117" s="151"/>
      <c r="THR117" s="151"/>
      <c r="THS117" s="151"/>
      <c r="THT117" s="151"/>
      <c r="THU117" s="151"/>
      <c r="THV117" s="151"/>
      <c r="THW117" s="151"/>
      <c r="THX117" s="151"/>
      <c r="THY117" s="151"/>
      <c r="THZ117" s="151"/>
      <c r="TIA117" s="151"/>
      <c r="TIB117" s="151"/>
      <c r="TIC117" s="151"/>
      <c r="TID117" s="151"/>
      <c r="TIE117" s="151"/>
      <c r="TIF117" s="151"/>
      <c r="TIG117" s="151"/>
      <c r="TIH117" s="151"/>
      <c r="TII117" s="151"/>
      <c r="TIJ117" s="151"/>
      <c r="TIK117" s="151"/>
      <c r="TIL117" s="151"/>
      <c r="TIM117" s="151"/>
      <c r="TIN117" s="151"/>
      <c r="TIO117" s="151"/>
      <c r="TIP117" s="151"/>
      <c r="TIQ117" s="151"/>
      <c r="TIR117" s="151"/>
      <c r="TIS117" s="151"/>
      <c r="TIT117" s="151"/>
      <c r="TIU117" s="151"/>
      <c r="TIV117" s="151"/>
      <c r="TIW117" s="151"/>
      <c r="TIX117" s="151"/>
      <c r="TIY117" s="151"/>
      <c r="TIZ117" s="151"/>
      <c r="TJA117" s="151"/>
      <c r="TJB117" s="151"/>
      <c r="TJC117" s="151"/>
      <c r="TJD117" s="151"/>
      <c r="TJE117" s="151"/>
      <c r="TJF117" s="151"/>
      <c r="TJG117" s="151"/>
      <c r="TJH117" s="151"/>
      <c r="TJI117" s="151"/>
      <c r="TJJ117" s="151"/>
      <c r="TJK117" s="151"/>
      <c r="TJL117" s="151"/>
      <c r="TJM117" s="151"/>
      <c r="TJN117" s="151"/>
      <c r="TJO117" s="151"/>
      <c r="TJP117" s="151"/>
      <c r="TJQ117" s="151"/>
      <c r="TJR117" s="151"/>
      <c r="TJS117" s="151"/>
      <c r="TJT117" s="151"/>
      <c r="TJU117" s="151"/>
      <c r="TJV117" s="151"/>
      <c r="TJW117" s="151"/>
      <c r="TJX117" s="151"/>
      <c r="TJY117" s="151"/>
      <c r="TJZ117" s="151"/>
      <c r="TKA117" s="151"/>
      <c r="TKB117" s="151"/>
      <c r="TKC117" s="151"/>
      <c r="TKD117" s="151"/>
      <c r="TKE117" s="151"/>
      <c r="TKF117" s="151"/>
      <c r="TKG117" s="151"/>
      <c r="TKH117" s="151"/>
      <c r="TKI117" s="151"/>
      <c r="TKJ117" s="151"/>
      <c r="TKK117" s="151"/>
      <c r="TKL117" s="151"/>
      <c r="TKM117" s="151"/>
      <c r="TKN117" s="151"/>
      <c r="TKO117" s="151"/>
      <c r="TKP117" s="151"/>
      <c r="TKQ117" s="151"/>
      <c r="TKR117" s="151"/>
      <c r="TKS117" s="151"/>
      <c r="TKT117" s="151"/>
      <c r="TKU117" s="151"/>
      <c r="TKV117" s="151"/>
      <c r="TKW117" s="151"/>
      <c r="TKX117" s="151"/>
      <c r="TKY117" s="151"/>
      <c r="TKZ117" s="151"/>
      <c r="TLA117" s="151"/>
      <c r="TLB117" s="151"/>
      <c r="TLC117" s="151"/>
      <c r="TLD117" s="151"/>
      <c r="TLE117" s="151"/>
      <c r="TLF117" s="151"/>
      <c r="TLG117" s="151"/>
      <c r="TLH117" s="151"/>
      <c r="TLI117" s="151"/>
      <c r="TLJ117" s="151"/>
      <c r="TLK117" s="151"/>
      <c r="TLL117" s="151"/>
      <c r="TLM117" s="151"/>
      <c r="TLN117" s="151"/>
      <c r="TLO117" s="151"/>
      <c r="TLP117" s="151"/>
      <c r="TLQ117" s="151"/>
      <c r="TLR117" s="151"/>
      <c r="TLS117" s="151"/>
      <c r="TLT117" s="151"/>
      <c r="TLU117" s="151"/>
      <c r="TLV117" s="151"/>
      <c r="TLW117" s="151"/>
      <c r="TLX117" s="151"/>
      <c r="TLY117" s="151"/>
      <c r="TLZ117" s="151"/>
      <c r="TMA117" s="151"/>
      <c r="TMB117" s="151"/>
      <c r="TMC117" s="151"/>
      <c r="TMD117" s="151"/>
      <c r="TME117" s="151"/>
      <c r="TMF117" s="151"/>
      <c r="TMG117" s="151"/>
      <c r="TMH117" s="151"/>
      <c r="TMI117" s="151"/>
      <c r="TMJ117" s="151"/>
      <c r="TMK117" s="151"/>
      <c r="TML117" s="151"/>
      <c r="TMM117" s="151"/>
      <c r="TMN117" s="151"/>
      <c r="TMO117" s="151"/>
      <c r="TMP117" s="151"/>
      <c r="TMQ117" s="151"/>
      <c r="TMR117" s="151"/>
      <c r="TMS117" s="151"/>
      <c r="TMT117" s="151"/>
      <c r="TMU117" s="151"/>
      <c r="TMV117" s="151"/>
      <c r="TMW117" s="151"/>
      <c r="TMX117" s="151"/>
      <c r="TMY117" s="151"/>
      <c r="TMZ117" s="151"/>
      <c r="TNA117" s="151"/>
      <c r="TNB117" s="151"/>
      <c r="TNC117" s="151"/>
      <c r="TND117" s="151"/>
      <c r="TNE117" s="151"/>
      <c r="TNF117" s="151"/>
      <c r="TNG117" s="151"/>
      <c r="TNH117" s="151"/>
      <c r="TNI117" s="151"/>
      <c r="TNJ117" s="151"/>
      <c r="TNK117" s="151"/>
      <c r="TNL117" s="151"/>
      <c r="TNM117" s="151"/>
      <c r="TNN117" s="151"/>
      <c r="TNO117" s="151"/>
      <c r="TNP117" s="151"/>
      <c r="TNQ117" s="151"/>
      <c r="TNR117" s="151"/>
      <c r="TNS117" s="151"/>
      <c r="TNT117" s="151"/>
      <c r="TNU117" s="151"/>
      <c r="TNV117" s="151"/>
      <c r="TNW117" s="151"/>
      <c r="TNX117" s="151"/>
      <c r="TNY117" s="151"/>
      <c r="TNZ117" s="151"/>
      <c r="TOA117" s="151"/>
      <c r="TOB117" s="151"/>
      <c r="TOC117" s="151"/>
      <c r="TOD117" s="151"/>
      <c r="TOE117" s="151"/>
      <c r="TOF117" s="151"/>
      <c r="TOG117" s="151"/>
      <c r="TOH117" s="151"/>
      <c r="TOI117" s="151"/>
      <c r="TOJ117" s="151"/>
      <c r="TOK117" s="151"/>
      <c r="TOL117" s="151"/>
      <c r="TOM117" s="151"/>
      <c r="TON117" s="151"/>
      <c r="TOO117" s="151"/>
      <c r="TOP117" s="151"/>
      <c r="TOQ117" s="151"/>
      <c r="TOR117" s="151"/>
      <c r="TOS117" s="151"/>
      <c r="TOT117" s="151"/>
      <c r="TOU117" s="151"/>
      <c r="TOV117" s="151"/>
      <c r="TOW117" s="151"/>
      <c r="TOX117" s="151"/>
      <c r="TOY117" s="151"/>
      <c r="TOZ117" s="151"/>
      <c r="TPA117" s="151"/>
      <c r="TPB117" s="151"/>
      <c r="TPC117" s="151"/>
      <c r="TPD117" s="151"/>
      <c r="TPE117" s="151"/>
      <c r="TPF117" s="151"/>
      <c r="TPG117" s="151"/>
      <c r="TPH117" s="151"/>
      <c r="TPI117" s="151"/>
      <c r="TPJ117" s="151"/>
      <c r="TPK117" s="151"/>
      <c r="TPL117" s="151"/>
      <c r="TPM117" s="151"/>
      <c r="TPN117" s="151"/>
      <c r="TPO117" s="151"/>
      <c r="TPP117" s="151"/>
      <c r="TPQ117" s="151"/>
      <c r="TPR117" s="151"/>
      <c r="TPS117" s="151"/>
      <c r="TPT117" s="151"/>
      <c r="TPU117" s="151"/>
      <c r="TPV117" s="151"/>
      <c r="TPW117" s="151"/>
      <c r="TPX117" s="151"/>
      <c r="TPY117" s="151"/>
      <c r="TPZ117" s="151"/>
      <c r="TQA117" s="151"/>
      <c r="TQB117" s="151"/>
      <c r="TQC117" s="151"/>
      <c r="TQD117" s="151"/>
      <c r="TQE117" s="151"/>
      <c r="TQF117" s="151"/>
      <c r="TQG117" s="151"/>
      <c r="TQH117" s="151"/>
      <c r="TQI117" s="151"/>
      <c r="TQJ117" s="151"/>
      <c r="TQK117" s="151"/>
      <c r="TQL117" s="151"/>
      <c r="TQM117" s="151"/>
      <c r="TQN117" s="151"/>
      <c r="TQO117" s="151"/>
      <c r="TQP117" s="151"/>
      <c r="TQQ117" s="151"/>
      <c r="TQR117" s="151"/>
      <c r="TQS117" s="151"/>
      <c r="TQT117" s="151"/>
      <c r="TQU117" s="151"/>
      <c r="TQV117" s="151"/>
      <c r="TQW117" s="151"/>
      <c r="TQX117" s="151"/>
      <c r="TQY117" s="151"/>
      <c r="TQZ117" s="151"/>
      <c r="TRA117" s="151"/>
      <c r="TRB117" s="151"/>
      <c r="TRC117" s="151"/>
      <c r="TRD117" s="151"/>
      <c r="TRE117" s="151"/>
      <c r="TRF117" s="151"/>
      <c r="TRG117" s="151"/>
      <c r="TRH117" s="151"/>
      <c r="TRI117" s="151"/>
      <c r="TRJ117" s="151"/>
      <c r="TRK117" s="151"/>
      <c r="TRL117" s="151"/>
      <c r="TRM117" s="151"/>
      <c r="TRN117" s="151"/>
      <c r="TRO117" s="151"/>
      <c r="TRP117" s="151"/>
      <c r="TRQ117" s="151"/>
      <c r="TRR117" s="151"/>
      <c r="TRS117" s="151"/>
      <c r="TRT117" s="151"/>
      <c r="TRU117" s="151"/>
      <c r="TRV117" s="151"/>
      <c r="TRW117" s="151"/>
      <c r="TRX117" s="151"/>
      <c r="TRY117" s="151"/>
      <c r="TRZ117" s="151"/>
      <c r="TSA117" s="151"/>
      <c r="TSB117" s="151"/>
      <c r="TSC117" s="151"/>
      <c r="TSD117" s="151"/>
      <c r="TSE117" s="151"/>
      <c r="TSF117" s="151"/>
      <c r="TSG117" s="151"/>
      <c r="TSH117" s="151"/>
      <c r="TSI117" s="151"/>
      <c r="TSJ117" s="151"/>
      <c r="TSK117" s="151"/>
      <c r="TSL117" s="151"/>
      <c r="TSM117" s="151"/>
      <c r="TSN117" s="151"/>
      <c r="TSO117" s="151"/>
      <c r="TSP117" s="151"/>
      <c r="TSQ117" s="151"/>
      <c r="TSR117" s="151"/>
      <c r="TSS117" s="151"/>
      <c r="TST117" s="151"/>
      <c r="TSU117" s="151"/>
      <c r="TSV117" s="151"/>
      <c r="TSW117" s="151"/>
      <c r="TSX117" s="151"/>
      <c r="TSY117" s="151"/>
      <c r="TSZ117" s="151"/>
      <c r="TTA117" s="151"/>
      <c r="TTB117" s="151"/>
      <c r="TTC117" s="151"/>
      <c r="TTD117" s="151"/>
      <c r="TTE117" s="151"/>
      <c r="TTF117" s="151"/>
      <c r="TTG117" s="151"/>
      <c r="TTH117" s="151"/>
      <c r="TTI117" s="151"/>
      <c r="TTJ117" s="151"/>
      <c r="TTK117" s="151"/>
      <c r="TTL117" s="151"/>
      <c r="TTM117" s="151"/>
      <c r="TTN117" s="151"/>
      <c r="TTO117" s="151"/>
      <c r="TTP117" s="151"/>
      <c r="TTQ117" s="151"/>
      <c r="TTR117" s="151"/>
      <c r="TTS117" s="151"/>
      <c r="TTT117" s="151"/>
      <c r="TTU117" s="151"/>
      <c r="TTV117" s="151"/>
      <c r="TTW117" s="151"/>
      <c r="TTX117" s="151"/>
      <c r="TTY117" s="151"/>
      <c r="TTZ117" s="151"/>
      <c r="TUA117" s="151"/>
      <c r="TUB117" s="151"/>
      <c r="TUC117" s="151"/>
      <c r="TUD117" s="151"/>
      <c r="TUE117" s="151"/>
      <c r="TUF117" s="151"/>
      <c r="TUG117" s="151"/>
      <c r="TUH117" s="151"/>
      <c r="TUI117" s="151"/>
      <c r="TUJ117" s="151"/>
      <c r="TUK117" s="151"/>
      <c r="TUL117" s="151"/>
      <c r="TUM117" s="151"/>
      <c r="TUN117" s="151"/>
      <c r="TUO117" s="151"/>
      <c r="TUP117" s="151"/>
      <c r="TUQ117" s="151"/>
      <c r="TUR117" s="151"/>
      <c r="TUS117" s="151"/>
      <c r="TUT117" s="151"/>
      <c r="TUU117" s="151"/>
      <c r="TUV117" s="151"/>
      <c r="TUW117" s="151"/>
      <c r="TUX117" s="151"/>
      <c r="TUY117" s="151"/>
      <c r="TUZ117" s="151"/>
      <c r="TVA117" s="151"/>
      <c r="TVB117" s="151"/>
      <c r="TVC117" s="151"/>
      <c r="TVD117" s="151"/>
      <c r="TVE117" s="151"/>
      <c r="TVF117" s="151"/>
      <c r="TVG117" s="151"/>
      <c r="TVH117" s="151"/>
      <c r="TVI117" s="151"/>
      <c r="TVJ117" s="151"/>
      <c r="TVK117" s="151"/>
      <c r="TVL117" s="151"/>
      <c r="TVM117" s="151"/>
      <c r="TVN117" s="151"/>
      <c r="TVO117" s="151"/>
      <c r="TVP117" s="151"/>
      <c r="TVQ117" s="151"/>
      <c r="TVR117" s="151"/>
      <c r="TVS117" s="151"/>
      <c r="TVT117" s="151"/>
      <c r="TVU117" s="151"/>
      <c r="TVV117" s="151"/>
      <c r="TVW117" s="151"/>
      <c r="TVX117" s="151"/>
      <c r="TVY117" s="151"/>
      <c r="TVZ117" s="151"/>
      <c r="TWA117" s="151"/>
      <c r="TWB117" s="151"/>
      <c r="TWC117" s="151"/>
      <c r="TWD117" s="151"/>
      <c r="TWE117" s="151"/>
      <c r="TWF117" s="151"/>
      <c r="TWG117" s="151"/>
      <c r="TWH117" s="151"/>
      <c r="TWI117" s="151"/>
      <c r="TWJ117" s="151"/>
      <c r="TWK117" s="151"/>
      <c r="TWL117" s="151"/>
      <c r="TWM117" s="151"/>
      <c r="TWN117" s="151"/>
      <c r="TWO117" s="151"/>
      <c r="TWP117" s="151"/>
      <c r="TWQ117" s="151"/>
      <c r="TWR117" s="151"/>
      <c r="TWS117" s="151"/>
      <c r="TWT117" s="151"/>
      <c r="TWU117" s="151"/>
      <c r="TWV117" s="151"/>
      <c r="TWW117" s="151"/>
      <c r="TWX117" s="151"/>
      <c r="TWY117" s="151"/>
      <c r="TWZ117" s="151"/>
      <c r="TXA117" s="151"/>
      <c r="TXB117" s="151"/>
      <c r="TXC117" s="151"/>
      <c r="TXD117" s="151"/>
      <c r="TXE117" s="151"/>
      <c r="TXF117" s="151"/>
      <c r="TXG117" s="151"/>
      <c r="TXH117" s="151"/>
      <c r="TXI117" s="151"/>
      <c r="TXJ117" s="151"/>
      <c r="TXK117" s="151"/>
      <c r="TXL117" s="151"/>
      <c r="TXM117" s="151"/>
      <c r="TXN117" s="151"/>
      <c r="TXO117" s="151"/>
      <c r="TXP117" s="151"/>
      <c r="TXQ117" s="151"/>
      <c r="TXR117" s="151"/>
      <c r="TXS117" s="151"/>
      <c r="TXT117" s="151"/>
      <c r="TXU117" s="151"/>
      <c r="TXV117" s="151"/>
      <c r="TXW117" s="151"/>
      <c r="TXX117" s="151"/>
      <c r="TXY117" s="151"/>
      <c r="TXZ117" s="151"/>
      <c r="TYA117" s="151"/>
      <c r="TYB117" s="151"/>
      <c r="TYC117" s="151"/>
      <c r="TYD117" s="151"/>
      <c r="TYE117" s="151"/>
      <c r="TYF117" s="151"/>
      <c r="TYG117" s="151"/>
      <c r="TYH117" s="151"/>
      <c r="TYI117" s="151"/>
      <c r="TYJ117" s="151"/>
      <c r="TYK117" s="151"/>
      <c r="TYL117" s="151"/>
      <c r="TYM117" s="151"/>
      <c r="TYN117" s="151"/>
      <c r="TYO117" s="151"/>
      <c r="TYP117" s="151"/>
      <c r="TYQ117" s="151"/>
      <c r="TYR117" s="151"/>
      <c r="TYS117" s="151"/>
      <c r="TYT117" s="151"/>
      <c r="TYU117" s="151"/>
      <c r="TYV117" s="151"/>
      <c r="TYW117" s="151"/>
      <c r="TYX117" s="151"/>
      <c r="TYY117" s="151"/>
      <c r="TYZ117" s="151"/>
      <c r="TZA117" s="151"/>
      <c r="TZB117" s="151"/>
      <c r="TZC117" s="151"/>
      <c r="TZD117" s="151"/>
      <c r="TZE117" s="151"/>
      <c r="TZF117" s="151"/>
      <c r="TZG117" s="151"/>
      <c r="TZH117" s="151"/>
      <c r="TZI117" s="151"/>
      <c r="TZJ117" s="151"/>
      <c r="TZK117" s="151"/>
      <c r="TZL117" s="151"/>
      <c r="TZM117" s="151"/>
      <c r="TZN117" s="151"/>
      <c r="TZO117" s="151"/>
      <c r="TZP117" s="151"/>
      <c r="TZQ117" s="151"/>
      <c r="TZR117" s="151"/>
      <c r="TZS117" s="151"/>
      <c r="TZT117" s="151"/>
      <c r="TZU117" s="151"/>
      <c r="TZV117" s="151"/>
      <c r="TZW117" s="151"/>
      <c r="TZX117" s="151"/>
      <c r="TZY117" s="151"/>
      <c r="TZZ117" s="151"/>
      <c r="UAA117" s="151"/>
      <c r="UAB117" s="151"/>
      <c r="UAC117" s="151"/>
      <c r="UAD117" s="151"/>
      <c r="UAE117" s="151"/>
      <c r="UAF117" s="151"/>
      <c r="UAG117" s="151"/>
      <c r="UAH117" s="151"/>
      <c r="UAI117" s="151"/>
      <c r="UAJ117" s="151"/>
      <c r="UAK117" s="151"/>
      <c r="UAL117" s="151"/>
      <c r="UAM117" s="151"/>
      <c r="UAN117" s="151"/>
      <c r="UAO117" s="151"/>
      <c r="UAP117" s="151"/>
      <c r="UAQ117" s="151"/>
      <c r="UAR117" s="151"/>
      <c r="UAS117" s="151"/>
      <c r="UAT117" s="151"/>
      <c r="UAU117" s="151"/>
      <c r="UAV117" s="151"/>
      <c r="UAW117" s="151"/>
      <c r="UAX117" s="151"/>
      <c r="UAY117" s="151"/>
      <c r="UAZ117" s="151"/>
      <c r="UBA117" s="151"/>
      <c r="UBB117" s="151"/>
      <c r="UBC117" s="151"/>
      <c r="UBD117" s="151"/>
      <c r="UBE117" s="151"/>
      <c r="UBF117" s="151"/>
      <c r="UBG117" s="151"/>
      <c r="UBH117" s="151"/>
      <c r="UBI117" s="151"/>
      <c r="UBJ117" s="151"/>
      <c r="UBK117" s="151"/>
      <c r="UBL117" s="151"/>
      <c r="UBM117" s="151"/>
      <c r="UBN117" s="151"/>
      <c r="UBO117" s="151"/>
      <c r="UBP117" s="151"/>
      <c r="UBQ117" s="151"/>
      <c r="UBR117" s="151"/>
      <c r="UBS117" s="151"/>
      <c r="UBT117" s="151"/>
      <c r="UBU117" s="151"/>
      <c r="UBV117" s="151"/>
      <c r="UBW117" s="151"/>
      <c r="UBX117" s="151"/>
      <c r="UBY117" s="151"/>
      <c r="UBZ117" s="151"/>
      <c r="UCA117" s="151"/>
      <c r="UCB117" s="151"/>
      <c r="UCC117" s="151"/>
      <c r="UCD117" s="151"/>
      <c r="UCE117" s="151"/>
      <c r="UCF117" s="151"/>
      <c r="UCG117" s="151"/>
      <c r="UCH117" s="151"/>
      <c r="UCI117" s="151"/>
      <c r="UCJ117" s="151"/>
      <c r="UCK117" s="151"/>
      <c r="UCL117" s="151"/>
      <c r="UCM117" s="151"/>
      <c r="UCN117" s="151"/>
      <c r="UCO117" s="151"/>
      <c r="UCP117" s="151"/>
      <c r="UCQ117" s="151"/>
      <c r="UCR117" s="151"/>
      <c r="UCS117" s="151"/>
      <c r="UCT117" s="151"/>
      <c r="UCU117" s="151"/>
      <c r="UCV117" s="151"/>
      <c r="UCW117" s="151"/>
      <c r="UCX117" s="151"/>
      <c r="UCY117" s="151"/>
      <c r="UCZ117" s="151"/>
      <c r="UDA117" s="151"/>
      <c r="UDB117" s="151"/>
      <c r="UDC117" s="151"/>
      <c r="UDD117" s="151"/>
      <c r="UDE117" s="151"/>
      <c r="UDF117" s="151"/>
      <c r="UDG117" s="151"/>
      <c r="UDH117" s="151"/>
      <c r="UDI117" s="151"/>
      <c r="UDJ117" s="151"/>
      <c r="UDK117" s="151"/>
      <c r="UDL117" s="151"/>
      <c r="UDM117" s="151"/>
      <c r="UDN117" s="151"/>
      <c r="UDO117" s="151"/>
      <c r="UDP117" s="151"/>
      <c r="UDQ117" s="151"/>
      <c r="UDR117" s="151"/>
      <c r="UDS117" s="151"/>
      <c r="UDT117" s="151"/>
      <c r="UDU117" s="151"/>
      <c r="UDV117" s="151"/>
      <c r="UDW117" s="151"/>
      <c r="UDX117" s="151"/>
      <c r="UDY117" s="151"/>
      <c r="UDZ117" s="151"/>
      <c r="UEA117" s="151"/>
      <c r="UEB117" s="151"/>
      <c r="UEC117" s="151"/>
      <c r="UED117" s="151"/>
      <c r="UEE117" s="151"/>
      <c r="UEF117" s="151"/>
      <c r="UEG117" s="151"/>
      <c r="UEH117" s="151"/>
      <c r="UEI117" s="151"/>
      <c r="UEJ117" s="151"/>
      <c r="UEK117" s="151"/>
      <c r="UEL117" s="151"/>
      <c r="UEM117" s="151"/>
      <c r="UEN117" s="151"/>
      <c r="UEO117" s="151"/>
      <c r="UEP117" s="151"/>
      <c r="UEQ117" s="151"/>
      <c r="UER117" s="151"/>
      <c r="UES117" s="151"/>
      <c r="UET117" s="151"/>
      <c r="UEU117" s="151"/>
      <c r="UEV117" s="151"/>
      <c r="UEW117" s="151"/>
      <c r="UEX117" s="151"/>
      <c r="UEY117" s="151"/>
      <c r="UEZ117" s="151"/>
      <c r="UFA117" s="151"/>
      <c r="UFB117" s="151"/>
      <c r="UFC117" s="151"/>
      <c r="UFD117" s="151"/>
      <c r="UFE117" s="151"/>
      <c r="UFF117" s="151"/>
      <c r="UFG117" s="151"/>
      <c r="UFH117" s="151"/>
      <c r="UFI117" s="151"/>
      <c r="UFJ117" s="151"/>
      <c r="UFK117" s="151"/>
      <c r="UFL117" s="151"/>
      <c r="UFM117" s="151"/>
      <c r="UFN117" s="151"/>
      <c r="UFO117" s="151"/>
      <c r="UFP117" s="151"/>
      <c r="UFQ117" s="151"/>
      <c r="UFR117" s="151"/>
      <c r="UFS117" s="151"/>
      <c r="UFT117" s="151"/>
      <c r="UFU117" s="151"/>
      <c r="UFV117" s="151"/>
      <c r="UFW117" s="151"/>
      <c r="UFX117" s="151"/>
      <c r="UFY117" s="151"/>
      <c r="UFZ117" s="151"/>
      <c r="UGA117" s="151"/>
      <c r="UGB117" s="151"/>
      <c r="UGC117" s="151"/>
      <c r="UGD117" s="151"/>
      <c r="UGE117" s="151"/>
      <c r="UGF117" s="151"/>
      <c r="UGG117" s="151"/>
      <c r="UGH117" s="151"/>
      <c r="UGI117" s="151"/>
      <c r="UGJ117" s="151"/>
      <c r="UGK117" s="151"/>
      <c r="UGL117" s="151"/>
      <c r="UGM117" s="151"/>
      <c r="UGN117" s="151"/>
      <c r="UGO117" s="151"/>
      <c r="UGP117" s="151"/>
      <c r="UGQ117" s="151"/>
      <c r="UGR117" s="151"/>
      <c r="UGS117" s="151"/>
      <c r="UGT117" s="151"/>
      <c r="UGU117" s="151"/>
      <c r="UGV117" s="151"/>
      <c r="UGW117" s="151"/>
      <c r="UGX117" s="151"/>
      <c r="UGY117" s="151"/>
      <c r="UGZ117" s="151"/>
      <c r="UHA117" s="151"/>
      <c r="UHB117" s="151"/>
      <c r="UHC117" s="151"/>
      <c r="UHD117" s="151"/>
      <c r="UHE117" s="151"/>
      <c r="UHF117" s="151"/>
      <c r="UHG117" s="151"/>
      <c r="UHH117" s="151"/>
      <c r="UHI117" s="151"/>
      <c r="UHJ117" s="151"/>
      <c r="UHK117" s="151"/>
      <c r="UHL117" s="151"/>
      <c r="UHM117" s="151"/>
      <c r="UHN117" s="151"/>
      <c r="UHO117" s="151"/>
      <c r="UHP117" s="151"/>
      <c r="UHQ117" s="151"/>
      <c r="UHR117" s="151"/>
      <c r="UHS117" s="151"/>
      <c r="UHT117" s="151"/>
      <c r="UHU117" s="151"/>
      <c r="UHV117" s="151"/>
      <c r="UHW117" s="151"/>
      <c r="UHX117" s="151"/>
      <c r="UHY117" s="151"/>
      <c r="UHZ117" s="151"/>
      <c r="UIA117" s="151"/>
      <c r="UIB117" s="151"/>
      <c r="UIC117" s="151"/>
      <c r="UID117" s="151"/>
      <c r="UIE117" s="151"/>
      <c r="UIF117" s="151"/>
      <c r="UIG117" s="151"/>
      <c r="UIH117" s="151"/>
      <c r="UII117" s="151"/>
      <c r="UIJ117" s="151"/>
      <c r="UIK117" s="151"/>
      <c r="UIL117" s="151"/>
      <c r="UIM117" s="151"/>
      <c r="UIN117" s="151"/>
      <c r="UIO117" s="151"/>
      <c r="UIP117" s="151"/>
      <c r="UIQ117" s="151"/>
      <c r="UIR117" s="151"/>
      <c r="UIS117" s="151"/>
      <c r="UIT117" s="151"/>
      <c r="UIU117" s="151"/>
      <c r="UIV117" s="151"/>
      <c r="UIW117" s="151"/>
      <c r="UIX117" s="151"/>
      <c r="UIY117" s="151"/>
      <c r="UIZ117" s="151"/>
      <c r="UJA117" s="151"/>
      <c r="UJB117" s="151"/>
      <c r="UJC117" s="151"/>
      <c r="UJD117" s="151"/>
      <c r="UJE117" s="151"/>
      <c r="UJF117" s="151"/>
      <c r="UJG117" s="151"/>
      <c r="UJH117" s="151"/>
      <c r="UJI117" s="151"/>
      <c r="UJJ117" s="151"/>
      <c r="UJK117" s="151"/>
      <c r="UJL117" s="151"/>
      <c r="UJM117" s="151"/>
      <c r="UJN117" s="151"/>
      <c r="UJO117" s="151"/>
      <c r="UJP117" s="151"/>
      <c r="UJQ117" s="151"/>
      <c r="UJR117" s="151"/>
      <c r="UJS117" s="151"/>
      <c r="UJT117" s="151"/>
      <c r="UJU117" s="151"/>
      <c r="UJV117" s="151"/>
      <c r="UJW117" s="151"/>
      <c r="UJX117" s="151"/>
      <c r="UJY117" s="151"/>
      <c r="UJZ117" s="151"/>
      <c r="UKA117" s="151"/>
      <c r="UKB117" s="151"/>
      <c r="UKC117" s="151"/>
      <c r="UKD117" s="151"/>
      <c r="UKE117" s="151"/>
      <c r="UKF117" s="151"/>
      <c r="UKG117" s="151"/>
      <c r="UKH117" s="151"/>
      <c r="UKI117" s="151"/>
      <c r="UKJ117" s="151"/>
      <c r="UKK117" s="151"/>
      <c r="UKL117" s="151"/>
      <c r="UKM117" s="151"/>
      <c r="UKN117" s="151"/>
      <c r="UKO117" s="151"/>
      <c r="UKP117" s="151"/>
      <c r="UKQ117" s="151"/>
      <c r="UKR117" s="151"/>
      <c r="UKS117" s="151"/>
      <c r="UKT117" s="151"/>
      <c r="UKU117" s="151"/>
      <c r="UKV117" s="151"/>
      <c r="UKW117" s="151"/>
      <c r="UKX117" s="151"/>
      <c r="UKY117" s="151"/>
      <c r="UKZ117" s="151"/>
      <c r="ULA117" s="151"/>
      <c r="ULB117" s="151"/>
      <c r="ULC117" s="151"/>
      <c r="ULD117" s="151"/>
      <c r="ULE117" s="151"/>
      <c r="ULF117" s="151"/>
      <c r="ULG117" s="151"/>
      <c r="ULH117" s="151"/>
      <c r="ULI117" s="151"/>
      <c r="ULJ117" s="151"/>
      <c r="ULK117" s="151"/>
      <c r="ULL117" s="151"/>
      <c r="ULM117" s="151"/>
      <c r="ULN117" s="151"/>
      <c r="ULO117" s="151"/>
      <c r="ULP117" s="151"/>
      <c r="ULQ117" s="151"/>
      <c r="ULR117" s="151"/>
      <c r="ULS117" s="151"/>
      <c r="ULT117" s="151"/>
      <c r="ULU117" s="151"/>
      <c r="ULV117" s="151"/>
      <c r="ULW117" s="151"/>
      <c r="ULX117" s="151"/>
      <c r="ULY117" s="151"/>
      <c r="ULZ117" s="151"/>
      <c r="UMA117" s="151"/>
      <c r="UMB117" s="151"/>
      <c r="UMC117" s="151"/>
      <c r="UMD117" s="151"/>
      <c r="UME117" s="151"/>
      <c r="UMF117" s="151"/>
      <c r="UMG117" s="151"/>
      <c r="UMH117" s="151"/>
      <c r="UMI117" s="151"/>
      <c r="UMJ117" s="151"/>
      <c r="UMK117" s="151"/>
      <c r="UML117" s="151"/>
      <c r="UMM117" s="151"/>
      <c r="UMN117" s="151"/>
      <c r="UMO117" s="151"/>
      <c r="UMP117" s="151"/>
      <c r="UMQ117" s="151"/>
      <c r="UMR117" s="151"/>
      <c r="UMS117" s="151"/>
      <c r="UMT117" s="151"/>
      <c r="UMU117" s="151"/>
      <c r="UMV117" s="151"/>
      <c r="UMW117" s="151"/>
      <c r="UMX117" s="151"/>
      <c r="UMY117" s="151"/>
      <c r="UMZ117" s="151"/>
      <c r="UNA117" s="151"/>
      <c r="UNB117" s="151"/>
      <c r="UNC117" s="151"/>
      <c r="UND117" s="151"/>
      <c r="UNE117" s="151"/>
      <c r="UNF117" s="151"/>
      <c r="UNG117" s="151"/>
      <c r="UNH117" s="151"/>
      <c r="UNI117" s="151"/>
      <c r="UNJ117" s="151"/>
      <c r="UNK117" s="151"/>
      <c r="UNL117" s="151"/>
      <c r="UNM117" s="151"/>
      <c r="UNN117" s="151"/>
      <c r="UNO117" s="151"/>
      <c r="UNP117" s="151"/>
      <c r="UNQ117" s="151"/>
      <c r="UNR117" s="151"/>
      <c r="UNS117" s="151"/>
      <c r="UNT117" s="151"/>
      <c r="UNU117" s="151"/>
      <c r="UNV117" s="151"/>
      <c r="UNW117" s="151"/>
      <c r="UNX117" s="151"/>
      <c r="UNY117" s="151"/>
      <c r="UNZ117" s="151"/>
      <c r="UOA117" s="151"/>
      <c r="UOB117" s="151"/>
      <c r="UOC117" s="151"/>
      <c r="UOD117" s="151"/>
      <c r="UOE117" s="151"/>
      <c r="UOF117" s="151"/>
      <c r="UOG117" s="151"/>
      <c r="UOH117" s="151"/>
      <c r="UOI117" s="151"/>
      <c r="UOJ117" s="151"/>
      <c r="UOK117" s="151"/>
      <c r="UOL117" s="151"/>
      <c r="UOM117" s="151"/>
      <c r="UON117" s="151"/>
      <c r="UOO117" s="151"/>
      <c r="UOP117" s="151"/>
      <c r="UOQ117" s="151"/>
      <c r="UOR117" s="151"/>
      <c r="UOS117" s="151"/>
      <c r="UOT117" s="151"/>
      <c r="UOU117" s="151"/>
      <c r="UOV117" s="151"/>
      <c r="UOW117" s="151"/>
      <c r="UOX117" s="151"/>
      <c r="UOY117" s="151"/>
      <c r="UOZ117" s="151"/>
      <c r="UPA117" s="151"/>
      <c r="UPB117" s="151"/>
      <c r="UPC117" s="151"/>
      <c r="UPD117" s="151"/>
      <c r="UPE117" s="151"/>
      <c r="UPF117" s="151"/>
      <c r="UPG117" s="151"/>
      <c r="UPH117" s="151"/>
      <c r="UPI117" s="151"/>
      <c r="UPJ117" s="151"/>
      <c r="UPK117" s="151"/>
      <c r="UPL117" s="151"/>
      <c r="UPM117" s="151"/>
      <c r="UPN117" s="151"/>
      <c r="UPO117" s="151"/>
      <c r="UPP117" s="151"/>
      <c r="UPQ117" s="151"/>
      <c r="UPR117" s="151"/>
      <c r="UPS117" s="151"/>
      <c r="UPT117" s="151"/>
      <c r="UPU117" s="151"/>
      <c r="UPV117" s="151"/>
      <c r="UPW117" s="151"/>
      <c r="UPX117" s="151"/>
      <c r="UPY117" s="151"/>
      <c r="UPZ117" s="151"/>
      <c r="UQA117" s="151"/>
      <c r="UQB117" s="151"/>
      <c r="UQC117" s="151"/>
      <c r="UQD117" s="151"/>
      <c r="UQE117" s="151"/>
      <c r="UQF117" s="151"/>
      <c r="UQG117" s="151"/>
      <c r="UQH117" s="151"/>
      <c r="UQI117" s="151"/>
      <c r="UQJ117" s="151"/>
      <c r="UQK117" s="151"/>
      <c r="UQL117" s="151"/>
      <c r="UQM117" s="151"/>
      <c r="UQN117" s="151"/>
      <c r="UQO117" s="151"/>
      <c r="UQP117" s="151"/>
      <c r="UQQ117" s="151"/>
      <c r="UQR117" s="151"/>
      <c r="UQS117" s="151"/>
      <c r="UQT117" s="151"/>
      <c r="UQU117" s="151"/>
      <c r="UQV117" s="151"/>
      <c r="UQW117" s="151"/>
      <c r="UQX117" s="151"/>
      <c r="UQY117" s="151"/>
      <c r="UQZ117" s="151"/>
      <c r="URA117" s="151"/>
      <c r="URB117" s="151"/>
      <c r="URC117" s="151"/>
      <c r="URD117" s="151"/>
      <c r="URE117" s="151"/>
      <c r="URF117" s="151"/>
      <c r="URG117" s="151"/>
      <c r="URH117" s="151"/>
      <c r="URI117" s="151"/>
      <c r="URJ117" s="151"/>
      <c r="URK117" s="151"/>
      <c r="URL117" s="151"/>
      <c r="URM117" s="151"/>
      <c r="URN117" s="151"/>
      <c r="URO117" s="151"/>
      <c r="URP117" s="151"/>
      <c r="URQ117" s="151"/>
      <c r="URR117" s="151"/>
      <c r="URS117" s="151"/>
      <c r="URT117" s="151"/>
      <c r="URU117" s="151"/>
      <c r="URV117" s="151"/>
      <c r="URW117" s="151"/>
      <c r="URX117" s="151"/>
      <c r="URY117" s="151"/>
      <c r="URZ117" s="151"/>
      <c r="USA117" s="151"/>
      <c r="USB117" s="151"/>
      <c r="USC117" s="151"/>
      <c r="USD117" s="151"/>
      <c r="USE117" s="151"/>
      <c r="USF117" s="151"/>
      <c r="USG117" s="151"/>
      <c r="USH117" s="151"/>
      <c r="USI117" s="151"/>
      <c r="USJ117" s="151"/>
      <c r="USK117" s="151"/>
      <c r="USL117" s="151"/>
      <c r="USM117" s="151"/>
      <c r="USN117" s="151"/>
      <c r="USO117" s="151"/>
      <c r="USP117" s="151"/>
      <c r="USQ117" s="151"/>
      <c r="USR117" s="151"/>
      <c r="USS117" s="151"/>
      <c r="UST117" s="151"/>
      <c r="USU117" s="151"/>
      <c r="USV117" s="151"/>
      <c r="USW117" s="151"/>
      <c r="USX117" s="151"/>
      <c r="USY117" s="151"/>
      <c r="USZ117" s="151"/>
      <c r="UTA117" s="151"/>
      <c r="UTB117" s="151"/>
      <c r="UTC117" s="151"/>
      <c r="UTD117" s="151"/>
      <c r="UTE117" s="151"/>
      <c r="UTF117" s="151"/>
      <c r="UTG117" s="151"/>
      <c r="UTH117" s="151"/>
      <c r="UTI117" s="151"/>
      <c r="UTJ117" s="151"/>
      <c r="UTK117" s="151"/>
      <c r="UTL117" s="151"/>
      <c r="UTM117" s="151"/>
      <c r="UTN117" s="151"/>
      <c r="UTO117" s="151"/>
      <c r="UTP117" s="151"/>
      <c r="UTQ117" s="151"/>
      <c r="UTR117" s="151"/>
      <c r="UTS117" s="151"/>
      <c r="UTT117" s="151"/>
      <c r="UTU117" s="151"/>
      <c r="UTV117" s="151"/>
      <c r="UTW117" s="151"/>
      <c r="UTX117" s="151"/>
      <c r="UTY117" s="151"/>
      <c r="UTZ117" s="151"/>
      <c r="UUA117" s="151"/>
      <c r="UUB117" s="151"/>
      <c r="UUC117" s="151"/>
      <c r="UUD117" s="151"/>
      <c r="UUE117" s="151"/>
      <c r="UUF117" s="151"/>
      <c r="UUG117" s="151"/>
      <c r="UUH117" s="151"/>
      <c r="UUI117" s="151"/>
      <c r="UUJ117" s="151"/>
      <c r="UUK117" s="151"/>
      <c r="UUL117" s="151"/>
      <c r="UUM117" s="151"/>
      <c r="UUN117" s="151"/>
      <c r="UUO117" s="151"/>
      <c r="UUP117" s="151"/>
      <c r="UUQ117" s="151"/>
      <c r="UUR117" s="151"/>
      <c r="UUS117" s="151"/>
      <c r="UUT117" s="151"/>
      <c r="UUU117" s="151"/>
      <c r="UUV117" s="151"/>
      <c r="UUW117" s="151"/>
      <c r="UUX117" s="151"/>
      <c r="UUY117" s="151"/>
      <c r="UUZ117" s="151"/>
      <c r="UVA117" s="151"/>
      <c r="UVB117" s="151"/>
      <c r="UVC117" s="151"/>
      <c r="UVD117" s="151"/>
      <c r="UVE117" s="151"/>
      <c r="UVF117" s="151"/>
      <c r="UVG117" s="151"/>
      <c r="UVH117" s="151"/>
      <c r="UVI117" s="151"/>
      <c r="UVJ117" s="151"/>
      <c r="UVK117" s="151"/>
      <c r="UVL117" s="151"/>
      <c r="UVM117" s="151"/>
      <c r="UVN117" s="151"/>
      <c r="UVO117" s="151"/>
      <c r="UVP117" s="151"/>
      <c r="UVQ117" s="151"/>
      <c r="UVR117" s="151"/>
      <c r="UVS117" s="151"/>
      <c r="UVT117" s="151"/>
      <c r="UVU117" s="151"/>
      <c r="UVV117" s="151"/>
      <c r="UVW117" s="151"/>
      <c r="UVX117" s="151"/>
      <c r="UVY117" s="151"/>
      <c r="UVZ117" s="151"/>
      <c r="UWA117" s="151"/>
      <c r="UWB117" s="151"/>
      <c r="UWC117" s="151"/>
      <c r="UWD117" s="151"/>
      <c r="UWE117" s="151"/>
      <c r="UWF117" s="151"/>
      <c r="UWG117" s="151"/>
      <c r="UWH117" s="151"/>
      <c r="UWI117" s="151"/>
      <c r="UWJ117" s="151"/>
      <c r="UWK117" s="151"/>
      <c r="UWL117" s="151"/>
      <c r="UWM117" s="151"/>
      <c r="UWN117" s="151"/>
      <c r="UWO117" s="151"/>
      <c r="UWP117" s="151"/>
      <c r="UWQ117" s="151"/>
      <c r="UWR117" s="151"/>
      <c r="UWS117" s="151"/>
      <c r="UWT117" s="151"/>
      <c r="UWU117" s="151"/>
      <c r="UWV117" s="151"/>
      <c r="UWW117" s="151"/>
      <c r="UWX117" s="151"/>
      <c r="UWY117" s="151"/>
      <c r="UWZ117" s="151"/>
      <c r="UXA117" s="151"/>
      <c r="UXB117" s="151"/>
      <c r="UXC117" s="151"/>
      <c r="UXD117" s="151"/>
      <c r="UXE117" s="151"/>
      <c r="UXF117" s="151"/>
      <c r="UXG117" s="151"/>
      <c r="UXH117" s="151"/>
      <c r="UXI117" s="151"/>
      <c r="UXJ117" s="151"/>
      <c r="UXK117" s="151"/>
      <c r="UXL117" s="151"/>
      <c r="UXM117" s="151"/>
      <c r="UXN117" s="151"/>
      <c r="UXO117" s="151"/>
      <c r="UXP117" s="151"/>
      <c r="UXQ117" s="151"/>
      <c r="UXR117" s="151"/>
      <c r="UXS117" s="151"/>
      <c r="UXT117" s="151"/>
      <c r="UXU117" s="151"/>
      <c r="UXV117" s="151"/>
      <c r="UXW117" s="151"/>
      <c r="UXX117" s="151"/>
      <c r="UXY117" s="151"/>
      <c r="UXZ117" s="151"/>
      <c r="UYA117" s="151"/>
      <c r="UYB117" s="151"/>
      <c r="UYC117" s="151"/>
      <c r="UYD117" s="151"/>
      <c r="UYE117" s="151"/>
      <c r="UYF117" s="151"/>
      <c r="UYG117" s="151"/>
      <c r="UYH117" s="151"/>
      <c r="UYI117" s="151"/>
      <c r="UYJ117" s="151"/>
      <c r="UYK117" s="151"/>
      <c r="UYL117" s="151"/>
      <c r="UYM117" s="151"/>
      <c r="UYN117" s="151"/>
      <c r="UYO117" s="151"/>
      <c r="UYP117" s="151"/>
      <c r="UYQ117" s="151"/>
      <c r="UYR117" s="151"/>
      <c r="UYS117" s="151"/>
      <c r="UYT117" s="151"/>
      <c r="UYU117" s="151"/>
      <c r="UYV117" s="151"/>
      <c r="UYW117" s="151"/>
      <c r="UYX117" s="151"/>
      <c r="UYY117" s="151"/>
      <c r="UYZ117" s="151"/>
      <c r="UZA117" s="151"/>
      <c r="UZB117" s="151"/>
      <c r="UZC117" s="151"/>
      <c r="UZD117" s="151"/>
      <c r="UZE117" s="151"/>
      <c r="UZF117" s="151"/>
      <c r="UZG117" s="151"/>
      <c r="UZH117" s="151"/>
      <c r="UZI117" s="151"/>
      <c r="UZJ117" s="151"/>
      <c r="UZK117" s="151"/>
      <c r="UZL117" s="151"/>
      <c r="UZM117" s="151"/>
      <c r="UZN117" s="151"/>
      <c r="UZO117" s="151"/>
      <c r="UZP117" s="151"/>
      <c r="UZQ117" s="151"/>
      <c r="UZR117" s="151"/>
      <c r="UZS117" s="151"/>
      <c r="UZT117" s="151"/>
      <c r="UZU117" s="151"/>
      <c r="UZV117" s="151"/>
      <c r="UZW117" s="151"/>
      <c r="UZX117" s="151"/>
      <c r="UZY117" s="151"/>
      <c r="UZZ117" s="151"/>
      <c r="VAA117" s="151"/>
      <c r="VAB117" s="151"/>
      <c r="VAC117" s="151"/>
      <c r="VAD117" s="151"/>
      <c r="VAE117" s="151"/>
      <c r="VAF117" s="151"/>
      <c r="VAG117" s="151"/>
      <c r="VAH117" s="151"/>
      <c r="VAI117" s="151"/>
      <c r="VAJ117" s="151"/>
      <c r="VAK117" s="151"/>
      <c r="VAL117" s="151"/>
      <c r="VAM117" s="151"/>
      <c r="VAN117" s="151"/>
      <c r="VAO117" s="151"/>
      <c r="VAP117" s="151"/>
      <c r="VAQ117" s="151"/>
      <c r="VAR117" s="151"/>
      <c r="VAS117" s="151"/>
      <c r="VAT117" s="151"/>
      <c r="VAU117" s="151"/>
      <c r="VAV117" s="151"/>
      <c r="VAW117" s="151"/>
      <c r="VAX117" s="151"/>
      <c r="VAY117" s="151"/>
      <c r="VAZ117" s="151"/>
      <c r="VBA117" s="151"/>
      <c r="VBB117" s="151"/>
      <c r="VBC117" s="151"/>
      <c r="VBD117" s="151"/>
      <c r="VBE117" s="151"/>
      <c r="VBF117" s="151"/>
      <c r="VBG117" s="151"/>
      <c r="VBH117" s="151"/>
      <c r="VBI117" s="151"/>
      <c r="VBJ117" s="151"/>
      <c r="VBK117" s="151"/>
      <c r="VBL117" s="151"/>
      <c r="VBM117" s="151"/>
      <c r="VBN117" s="151"/>
      <c r="VBO117" s="151"/>
      <c r="VBP117" s="151"/>
      <c r="VBQ117" s="151"/>
      <c r="VBR117" s="151"/>
      <c r="VBS117" s="151"/>
      <c r="VBT117" s="151"/>
      <c r="VBU117" s="151"/>
      <c r="VBV117" s="151"/>
      <c r="VBW117" s="151"/>
      <c r="VBX117" s="151"/>
      <c r="VBY117" s="151"/>
      <c r="VBZ117" s="151"/>
      <c r="VCA117" s="151"/>
      <c r="VCB117" s="151"/>
      <c r="VCC117" s="151"/>
      <c r="VCD117" s="151"/>
      <c r="VCE117" s="151"/>
      <c r="VCF117" s="151"/>
      <c r="VCG117" s="151"/>
      <c r="VCH117" s="151"/>
      <c r="VCI117" s="151"/>
      <c r="VCJ117" s="151"/>
      <c r="VCK117" s="151"/>
      <c r="VCL117" s="151"/>
      <c r="VCM117" s="151"/>
      <c r="VCN117" s="151"/>
      <c r="VCO117" s="151"/>
      <c r="VCP117" s="151"/>
      <c r="VCQ117" s="151"/>
      <c r="VCR117" s="151"/>
      <c r="VCS117" s="151"/>
      <c r="VCT117" s="151"/>
      <c r="VCU117" s="151"/>
      <c r="VCV117" s="151"/>
      <c r="VCW117" s="151"/>
      <c r="VCX117" s="151"/>
      <c r="VCY117" s="151"/>
      <c r="VCZ117" s="151"/>
      <c r="VDA117" s="151"/>
      <c r="VDB117" s="151"/>
      <c r="VDC117" s="151"/>
      <c r="VDD117" s="151"/>
      <c r="VDE117" s="151"/>
      <c r="VDF117" s="151"/>
      <c r="VDG117" s="151"/>
      <c r="VDH117" s="151"/>
      <c r="VDI117" s="151"/>
      <c r="VDJ117" s="151"/>
      <c r="VDK117" s="151"/>
      <c r="VDL117" s="151"/>
      <c r="VDM117" s="151"/>
      <c r="VDN117" s="151"/>
      <c r="VDO117" s="151"/>
      <c r="VDP117" s="151"/>
      <c r="VDQ117" s="151"/>
      <c r="VDR117" s="151"/>
      <c r="VDS117" s="151"/>
      <c r="VDT117" s="151"/>
      <c r="VDU117" s="151"/>
      <c r="VDV117" s="151"/>
      <c r="VDW117" s="151"/>
      <c r="VDX117" s="151"/>
      <c r="VDY117" s="151"/>
      <c r="VDZ117" s="151"/>
      <c r="VEA117" s="151"/>
      <c r="VEB117" s="151"/>
      <c r="VEC117" s="151"/>
      <c r="VED117" s="151"/>
      <c r="VEE117" s="151"/>
      <c r="VEF117" s="151"/>
      <c r="VEG117" s="151"/>
      <c r="VEH117" s="151"/>
      <c r="VEI117" s="151"/>
      <c r="VEJ117" s="151"/>
      <c r="VEK117" s="151"/>
      <c r="VEL117" s="151"/>
      <c r="VEM117" s="151"/>
      <c r="VEN117" s="151"/>
      <c r="VEO117" s="151"/>
      <c r="VEP117" s="151"/>
      <c r="VEQ117" s="151"/>
      <c r="VER117" s="151"/>
      <c r="VES117" s="151"/>
      <c r="VET117" s="151"/>
      <c r="VEU117" s="151"/>
      <c r="VEV117" s="151"/>
      <c r="VEW117" s="151"/>
      <c r="VEX117" s="151"/>
      <c r="VEY117" s="151"/>
      <c r="VEZ117" s="151"/>
      <c r="VFA117" s="151"/>
      <c r="VFB117" s="151"/>
      <c r="VFC117" s="151"/>
      <c r="VFD117" s="151"/>
      <c r="VFE117" s="151"/>
      <c r="VFF117" s="151"/>
      <c r="VFG117" s="151"/>
      <c r="VFH117" s="151"/>
      <c r="VFI117" s="151"/>
      <c r="VFJ117" s="151"/>
      <c r="VFK117" s="151"/>
      <c r="VFL117" s="151"/>
      <c r="VFM117" s="151"/>
      <c r="VFN117" s="151"/>
      <c r="VFO117" s="151"/>
      <c r="VFP117" s="151"/>
      <c r="VFQ117" s="151"/>
      <c r="VFR117" s="151"/>
      <c r="VFS117" s="151"/>
      <c r="VFT117" s="151"/>
      <c r="VFU117" s="151"/>
      <c r="VFV117" s="151"/>
      <c r="VFW117" s="151"/>
      <c r="VFX117" s="151"/>
      <c r="VFY117" s="151"/>
      <c r="VFZ117" s="151"/>
      <c r="VGA117" s="151"/>
      <c r="VGB117" s="151"/>
      <c r="VGC117" s="151"/>
      <c r="VGD117" s="151"/>
      <c r="VGE117" s="151"/>
      <c r="VGF117" s="151"/>
      <c r="VGG117" s="151"/>
      <c r="VGH117" s="151"/>
      <c r="VGI117" s="151"/>
      <c r="VGJ117" s="151"/>
      <c r="VGK117" s="151"/>
      <c r="VGL117" s="151"/>
      <c r="VGM117" s="151"/>
      <c r="VGN117" s="151"/>
      <c r="VGO117" s="151"/>
      <c r="VGP117" s="151"/>
      <c r="VGQ117" s="151"/>
      <c r="VGR117" s="151"/>
      <c r="VGS117" s="151"/>
      <c r="VGT117" s="151"/>
      <c r="VGU117" s="151"/>
      <c r="VGV117" s="151"/>
      <c r="VGW117" s="151"/>
      <c r="VGX117" s="151"/>
      <c r="VGY117" s="151"/>
      <c r="VGZ117" s="151"/>
      <c r="VHA117" s="151"/>
      <c r="VHB117" s="151"/>
      <c r="VHC117" s="151"/>
      <c r="VHD117" s="151"/>
      <c r="VHE117" s="151"/>
      <c r="VHF117" s="151"/>
      <c r="VHG117" s="151"/>
      <c r="VHH117" s="151"/>
      <c r="VHI117" s="151"/>
      <c r="VHJ117" s="151"/>
      <c r="VHK117" s="151"/>
      <c r="VHL117" s="151"/>
      <c r="VHM117" s="151"/>
      <c r="VHN117" s="151"/>
      <c r="VHO117" s="151"/>
      <c r="VHP117" s="151"/>
      <c r="VHQ117" s="151"/>
      <c r="VHR117" s="151"/>
      <c r="VHS117" s="151"/>
      <c r="VHT117" s="151"/>
      <c r="VHU117" s="151"/>
      <c r="VHV117" s="151"/>
      <c r="VHW117" s="151"/>
      <c r="VHX117" s="151"/>
      <c r="VHY117" s="151"/>
      <c r="VHZ117" s="151"/>
      <c r="VIA117" s="151"/>
      <c r="VIB117" s="151"/>
      <c r="VIC117" s="151"/>
      <c r="VID117" s="151"/>
      <c r="VIE117" s="151"/>
      <c r="VIF117" s="151"/>
      <c r="VIG117" s="151"/>
      <c r="VIH117" s="151"/>
      <c r="VII117" s="151"/>
      <c r="VIJ117" s="151"/>
      <c r="VIK117" s="151"/>
      <c r="VIL117" s="151"/>
      <c r="VIM117" s="151"/>
      <c r="VIN117" s="151"/>
      <c r="VIO117" s="151"/>
      <c r="VIP117" s="151"/>
      <c r="VIQ117" s="151"/>
      <c r="VIR117" s="151"/>
      <c r="VIS117" s="151"/>
      <c r="VIT117" s="151"/>
      <c r="VIU117" s="151"/>
      <c r="VIV117" s="151"/>
      <c r="VIW117" s="151"/>
      <c r="VIX117" s="151"/>
      <c r="VIY117" s="151"/>
      <c r="VIZ117" s="151"/>
      <c r="VJA117" s="151"/>
      <c r="VJB117" s="151"/>
      <c r="VJC117" s="151"/>
      <c r="VJD117" s="151"/>
      <c r="VJE117" s="151"/>
      <c r="VJF117" s="151"/>
      <c r="VJG117" s="151"/>
      <c r="VJH117" s="151"/>
      <c r="VJI117" s="151"/>
      <c r="VJJ117" s="151"/>
      <c r="VJK117" s="151"/>
      <c r="VJL117" s="151"/>
      <c r="VJM117" s="151"/>
      <c r="VJN117" s="151"/>
      <c r="VJO117" s="151"/>
      <c r="VJP117" s="151"/>
      <c r="VJQ117" s="151"/>
      <c r="VJR117" s="151"/>
      <c r="VJS117" s="151"/>
      <c r="VJT117" s="151"/>
      <c r="VJU117" s="151"/>
      <c r="VJV117" s="151"/>
      <c r="VJW117" s="151"/>
      <c r="VJX117" s="151"/>
      <c r="VJY117" s="151"/>
      <c r="VJZ117" s="151"/>
      <c r="VKA117" s="151"/>
      <c r="VKB117" s="151"/>
      <c r="VKC117" s="151"/>
      <c r="VKD117" s="151"/>
      <c r="VKE117" s="151"/>
      <c r="VKF117" s="151"/>
      <c r="VKG117" s="151"/>
      <c r="VKH117" s="151"/>
      <c r="VKI117" s="151"/>
      <c r="VKJ117" s="151"/>
      <c r="VKK117" s="151"/>
      <c r="VKL117" s="151"/>
      <c r="VKM117" s="151"/>
      <c r="VKN117" s="151"/>
      <c r="VKO117" s="151"/>
      <c r="VKP117" s="151"/>
      <c r="VKQ117" s="151"/>
      <c r="VKR117" s="151"/>
      <c r="VKS117" s="151"/>
      <c r="VKT117" s="151"/>
      <c r="VKU117" s="151"/>
      <c r="VKV117" s="151"/>
      <c r="VKW117" s="151"/>
      <c r="VKX117" s="151"/>
      <c r="VKY117" s="151"/>
      <c r="VKZ117" s="151"/>
      <c r="VLA117" s="151"/>
      <c r="VLB117" s="151"/>
      <c r="VLC117" s="151"/>
      <c r="VLD117" s="151"/>
      <c r="VLE117" s="151"/>
      <c r="VLF117" s="151"/>
      <c r="VLG117" s="151"/>
      <c r="VLH117" s="151"/>
      <c r="VLI117" s="151"/>
      <c r="VLJ117" s="151"/>
      <c r="VLK117" s="151"/>
      <c r="VLL117" s="151"/>
      <c r="VLM117" s="151"/>
      <c r="VLN117" s="151"/>
      <c r="VLO117" s="151"/>
      <c r="VLP117" s="151"/>
      <c r="VLQ117" s="151"/>
      <c r="VLR117" s="151"/>
      <c r="VLS117" s="151"/>
      <c r="VLT117" s="151"/>
      <c r="VLU117" s="151"/>
      <c r="VLV117" s="151"/>
      <c r="VLW117" s="151"/>
      <c r="VLX117" s="151"/>
      <c r="VLY117" s="151"/>
      <c r="VLZ117" s="151"/>
      <c r="VMA117" s="151"/>
      <c r="VMB117" s="151"/>
      <c r="VMC117" s="151"/>
      <c r="VMD117" s="151"/>
      <c r="VME117" s="151"/>
      <c r="VMF117" s="151"/>
      <c r="VMG117" s="151"/>
      <c r="VMH117" s="151"/>
      <c r="VMI117" s="151"/>
      <c r="VMJ117" s="151"/>
      <c r="VMK117" s="151"/>
      <c r="VML117" s="151"/>
      <c r="VMM117" s="151"/>
      <c r="VMN117" s="151"/>
      <c r="VMO117" s="151"/>
      <c r="VMP117" s="151"/>
      <c r="VMQ117" s="151"/>
      <c r="VMR117" s="151"/>
      <c r="VMS117" s="151"/>
      <c r="VMT117" s="151"/>
      <c r="VMU117" s="151"/>
      <c r="VMV117" s="151"/>
      <c r="VMW117" s="151"/>
      <c r="VMX117" s="151"/>
      <c r="VMY117" s="151"/>
      <c r="VMZ117" s="151"/>
      <c r="VNA117" s="151"/>
      <c r="VNB117" s="151"/>
      <c r="VNC117" s="151"/>
      <c r="VND117" s="151"/>
      <c r="VNE117" s="151"/>
      <c r="VNF117" s="151"/>
      <c r="VNG117" s="151"/>
      <c r="VNH117" s="151"/>
      <c r="VNI117" s="151"/>
      <c r="VNJ117" s="151"/>
      <c r="VNK117" s="151"/>
      <c r="VNL117" s="151"/>
      <c r="VNM117" s="151"/>
      <c r="VNN117" s="151"/>
      <c r="VNO117" s="151"/>
      <c r="VNP117" s="151"/>
      <c r="VNQ117" s="151"/>
      <c r="VNR117" s="151"/>
      <c r="VNS117" s="151"/>
      <c r="VNT117" s="151"/>
      <c r="VNU117" s="151"/>
      <c r="VNV117" s="151"/>
      <c r="VNW117" s="151"/>
      <c r="VNX117" s="151"/>
      <c r="VNY117" s="151"/>
      <c r="VNZ117" s="151"/>
      <c r="VOA117" s="151"/>
      <c r="VOB117" s="151"/>
      <c r="VOC117" s="151"/>
      <c r="VOD117" s="151"/>
      <c r="VOE117" s="151"/>
      <c r="VOF117" s="151"/>
      <c r="VOG117" s="151"/>
      <c r="VOH117" s="151"/>
      <c r="VOI117" s="151"/>
      <c r="VOJ117" s="151"/>
      <c r="VOK117" s="151"/>
      <c r="VOL117" s="151"/>
      <c r="VOM117" s="151"/>
      <c r="VON117" s="151"/>
      <c r="VOO117" s="151"/>
      <c r="VOP117" s="151"/>
      <c r="VOQ117" s="151"/>
      <c r="VOR117" s="151"/>
      <c r="VOS117" s="151"/>
      <c r="VOT117" s="151"/>
      <c r="VOU117" s="151"/>
      <c r="VOV117" s="151"/>
      <c r="VOW117" s="151"/>
      <c r="VOX117" s="151"/>
      <c r="VOY117" s="151"/>
      <c r="VOZ117" s="151"/>
      <c r="VPA117" s="151"/>
      <c r="VPB117" s="151"/>
      <c r="VPC117" s="151"/>
      <c r="VPD117" s="151"/>
      <c r="VPE117" s="151"/>
      <c r="VPF117" s="151"/>
      <c r="VPG117" s="151"/>
      <c r="VPH117" s="151"/>
      <c r="VPI117" s="151"/>
      <c r="VPJ117" s="151"/>
      <c r="VPK117" s="151"/>
      <c r="VPL117" s="151"/>
      <c r="VPM117" s="151"/>
      <c r="VPN117" s="151"/>
      <c r="VPO117" s="151"/>
      <c r="VPP117" s="151"/>
      <c r="VPQ117" s="151"/>
      <c r="VPR117" s="151"/>
      <c r="VPS117" s="151"/>
      <c r="VPT117" s="151"/>
      <c r="VPU117" s="151"/>
      <c r="VPV117" s="151"/>
      <c r="VPW117" s="151"/>
      <c r="VPX117" s="151"/>
      <c r="VPY117" s="151"/>
      <c r="VPZ117" s="151"/>
      <c r="VQA117" s="151"/>
      <c r="VQB117" s="151"/>
      <c r="VQC117" s="151"/>
      <c r="VQD117" s="151"/>
      <c r="VQE117" s="151"/>
      <c r="VQF117" s="151"/>
      <c r="VQG117" s="151"/>
      <c r="VQH117" s="151"/>
      <c r="VQI117" s="151"/>
      <c r="VQJ117" s="151"/>
      <c r="VQK117" s="151"/>
      <c r="VQL117" s="151"/>
      <c r="VQM117" s="151"/>
      <c r="VQN117" s="151"/>
      <c r="VQO117" s="151"/>
      <c r="VQP117" s="151"/>
      <c r="VQQ117" s="151"/>
      <c r="VQR117" s="151"/>
      <c r="VQS117" s="151"/>
      <c r="VQT117" s="151"/>
      <c r="VQU117" s="151"/>
      <c r="VQV117" s="151"/>
      <c r="VQW117" s="151"/>
      <c r="VQX117" s="151"/>
      <c r="VQY117" s="151"/>
      <c r="VQZ117" s="151"/>
      <c r="VRA117" s="151"/>
      <c r="VRB117" s="151"/>
      <c r="VRC117" s="151"/>
      <c r="VRD117" s="151"/>
      <c r="VRE117" s="151"/>
      <c r="VRF117" s="151"/>
      <c r="VRG117" s="151"/>
      <c r="VRH117" s="151"/>
      <c r="VRI117" s="151"/>
      <c r="VRJ117" s="151"/>
      <c r="VRK117" s="151"/>
      <c r="VRL117" s="151"/>
      <c r="VRM117" s="151"/>
      <c r="VRN117" s="151"/>
      <c r="VRO117" s="151"/>
      <c r="VRP117" s="151"/>
      <c r="VRQ117" s="151"/>
      <c r="VRR117" s="151"/>
      <c r="VRS117" s="151"/>
      <c r="VRT117" s="151"/>
      <c r="VRU117" s="151"/>
      <c r="VRV117" s="151"/>
      <c r="VRW117" s="151"/>
      <c r="VRX117" s="151"/>
      <c r="VRY117" s="151"/>
      <c r="VRZ117" s="151"/>
      <c r="VSA117" s="151"/>
      <c r="VSB117" s="151"/>
      <c r="VSC117" s="151"/>
      <c r="VSD117" s="151"/>
      <c r="VSE117" s="151"/>
      <c r="VSF117" s="151"/>
      <c r="VSG117" s="151"/>
      <c r="VSH117" s="151"/>
      <c r="VSI117" s="151"/>
      <c r="VSJ117" s="151"/>
      <c r="VSK117" s="151"/>
      <c r="VSL117" s="151"/>
      <c r="VSM117" s="151"/>
      <c r="VSN117" s="151"/>
      <c r="VSO117" s="151"/>
      <c r="VSP117" s="151"/>
      <c r="VSQ117" s="151"/>
      <c r="VSR117" s="151"/>
      <c r="VSS117" s="151"/>
      <c r="VST117" s="151"/>
      <c r="VSU117" s="151"/>
      <c r="VSV117" s="151"/>
      <c r="VSW117" s="151"/>
      <c r="VSX117" s="151"/>
      <c r="VSY117" s="151"/>
      <c r="VSZ117" s="151"/>
      <c r="VTA117" s="151"/>
      <c r="VTB117" s="151"/>
      <c r="VTC117" s="151"/>
      <c r="VTD117" s="151"/>
      <c r="VTE117" s="151"/>
      <c r="VTF117" s="151"/>
      <c r="VTG117" s="151"/>
      <c r="VTH117" s="151"/>
      <c r="VTI117" s="151"/>
      <c r="VTJ117" s="151"/>
      <c r="VTK117" s="151"/>
      <c r="VTL117" s="151"/>
      <c r="VTM117" s="151"/>
      <c r="VTN117" s="151"/>
      <c r="VTO117" s="151"/>
      <c r="VTP117" s="151"/>
      <c r="VTQ117" s="151"/>
      <c r="VTR117" s="151"/>
      <c r="VTS117" s="151"/>
      <c r="VTT117" s="151"/>
      <c r="VTU117" s="151"/>
      <c r="VTV117" s="151"/>
      <c r="VTW117" s="151"/>
      <c r="VTX117" s="151"/>
      <c r="VTY117" s="151"/>
      <c r="VTZ117" s="151"/>
      <c r="VUA117" s="151"/>
      <c r="VUB117" s="151"/>
      <c r="VUC117" s="151"/>
      <c r="VUD117" s="151"/>
      <c r="VUE117" s="151"/>
      <c r="VUF117" s="151"/>
      <c r="VUG117" s="151"/>
      <c r="VUH117" s="151"/>
      <c r="VUI117" s="151"/>
      <c r="VUJ117" s="151"/>
      <c r="VUK117" s="151"/>
      <c r="VUL117" s="151"/>
      <c r="VUM117" s="151"/>
      <c r="VUN117" s="151"/>
      <c r="VUO117" s="151"/>
      <c r="VUP117" s="151"/>
      <c r="VUQ117" s="151"/>
      <c r="VUR117" s="151"/>
      <c r="VUS117" s="151"/>
      <c r="VUT117" s="151"/>
      <c r="VUU117" s="151"/>
      <c r="VUV117" s="151"/>
      <c r="VUW117" s="151"/>
      <c r="VUX117" s="151"/>
      <c r="VUY117" s="151"/>
      <c r="VUZ117" s="151"/>
      <c r="VVA117" s="151"/>
      <c r="VVB117" s="151"/>
      <c r="VVC117" s="151"/>
      <c r="VVD117" s="151"/>
      <c r="VVE117" s="151"/>
      <c r="VVF117" s="151"/>
      <c r="VVG117" s="151"/>
      <c r="VVH117" s="151"/>
      <c r="VVI117" s="151"/>
      <c r="VVJ117" s="151"/>
      <c r="VVK117" s="151"/>
      <c r="VVL117" s="151"/>
      <c r="VVM117" s="151"/>
      <c r="VVN117" s="151"/>
      <c r="VVO117" s="151"/>
      <c r="VVP117" s="151"/>
      <c r="VVQ117" s="151"/>
      <c r="VVR117" s="151"/>
      <c r="VVS117" s="151"/>
      <c r="VVT117" s="151"/>
      <c r="VVU117" s="151"/>
      <c r="VVV117" s="151"/>
      <c r="VVW117" s="151"/>
      <c r="VVX117" s="151"/>
      <c r="VVY117" s="151"/>
      <c r="VVZ117" s="151"/>
      <c r="VWA117" s="151"/>
      <c r="VWB117" s="151"/>
      <c r="VWC117" s="151"/>
      <c r="VWD117" s="151"/>
      <c r="VWE117" s="151"/>
      <c r="VWF117" s="151"/>
      <c r="VWG117" s="151"/>
      <c r="VWH117" s="151"/>
      <c r="VWI117" s="151"/>
      <c r="VWJ117" s="151"/>
      <c r="VWK117" s="151"/>
      <c r="VWL117" s="151"/>
      <c r="VWM117" s="151"/>
      <c r="VWN117" s="151"/>
      <c r="VWO117" s="151"/>
      <c r="VWP117" s="151"/>
      <c r="VWQ117" s="151"/>
      <c r="VWR117" s="151"/>
      <c r="VWS117" s="151"/>
      <c r="VWT117" s="151"/>
      <c r="VWU117" s="151"/>
      <c r="VWV117" s="151"/>
      <c r="VWW117" s="151"/>
      <c r="VWX117" s="151"/>
      <c r="VWY117" s="151"/>
      <c r="VWZ117" s="151"/>
      <c r="VXA117" s="151"/>
      <c r="VXB117" s="151"/>
      <c r="VXC117" s="151"/>
      <c r="VXD117" s="151"/>
      <c r="VXE117" s="151"/>
      <c r="VXF117" s="151"/>
      <c r="VXG117" s="151"/>
      <c r="VXH117" s="151"/>
      <c r="VXI117" s="151"/>
      <c r="VXJ117" s="151"/>
      <c r="VXK117" s="151"/>
      <c r="VXL117" s="151"/>
      <c r="VXM117" s="151"/>
      <c r="VXN117" s="151"/>
      <c r="VXO117" s="151"/>
      <c r="VXP117" s="151"/>
      <c r="VXQ117" s="151"/>
      <c r="VXR117" s="151"/>
      <c r="VXS117" s="151"/>
      <c r="VXT117" s="151"/>
      <c r="VXU117" s="151"/>
      <c r="VXV117" s="151"/>
      <c r="VXW117" s="151"/>
      <c r="VXX117" s="151"/>
      <c r="VXY117" s="151"/>
      <c r="VXZ117" s="151"/>
      <c r="VYA117" s="151"/>
      <c r="VYB117" s="151"/>
      <c r="VYC117" s="151"/>
      <c r="VYD117" s="151"/>
      <c r="VYE117" s="151"/>
      <c r="VYF117" s="151"/>
      <c r="VYG117" s="151"/>
      <c r="VYH117" s="151"/>
      <c r="VYI117" s="151"/>
      <c r="VYJ117" s="151"/>
      <c r="VYK117" s="151"/>
      <c r="VYL117" s="151"/>
      <c r="VYM117" s="151"/>
      <c r="VYN117" s="151"/>
      <c r="VYO117" s="151"/>
      <c r="VYP117" s="151"/>
      <c r="VYQ117" s="151"/>
      <c r="VYR117" s="151"/>
      <c r="VYS117" s="151"/>
      <c r="VYT117" s="151"/>
      <c r="VYU117" s="151"/>
      <c r="VYV117" s="151"/>
      <c r="VYW117" s="151"/>
      <c r="VYX117" s="151"/>
      <c r="VYY117" s="151"/>
      <c r="VYZ117" s="151"/>
      <c r="VZA117" s="151"/>
      <c r="VZB117" s="151"/>
      <c r="VZC117" s="151"/>
      <c r="VZD117" s="151"/>
      <c r="VZE117" s="151"/>
      <c r="VZF117" s="151"/>
      <c r="VZG117" s="151"/>
      <c r="VZH117" s="151"/>
      <c r="VZI117" s="151"/>
      <c r="VZJ117" s="151"/>
      <c r="VZK117" s="151"/>
      <c r="VZL117" s="151"/>
      <c r="VZM117" s="151"/>
      <c r="VZN117" s="151"/>
      <c r="VZO117" s="151"/>
      <c r="VZP117" s="151"/>
      <c r="VZQ117" s="151"/>
      <c r="VZR117" s="151"/>
      <c r="VZS117" s="151"/>
      <c r="VZT117" s="151"/>
      <c r="VZU117" s="151"/>
      <c r="VZV117" s="151"/>
      <c r="VZW117" s="151"/>
      <c r="VZX117" s="151"/>
      <c r="VZY117" s="151"/>
      <c r="VZZ117" s="151"/>
      <c r="WAA117" s="151"/>
      <c r="WAB117" s="151"/>
      <c r="WAC117" s="151"/>
      <c r="WAD117" s="151"/>
      <c r="WAE117" s="151"/>
      <c r="WAF117" s="151"/>
      <c r="WAG117" s="151"/>
      <c r="WAH117" s="151"/>
      <c r="WAI117" s="151"/>
      <c r="WAJ117" s="151"/>
      <c r="WAK117" s="151"/>
      <c r="WAL117" s="151"/>
      <c r="WAM117" s="151"/>
      <c r="WAN117" s="151"/>
      <c r="WAO117" s="151"/>
      <c r="WAP117" s="151"/>
      <c r="WAQ117" s="151"/>
      <c r="WAR117" s="151"/>
      <c r="WAS117" s="151"/>
      <c r="WAT117" s="151"/>
      <c r="WAU117" s="151"/>
      <c r="WAV117" s="151"/>
      <c r="WAW117" s="151"/>
      <c r="WAX117" s="151"/>
      <c r="WAY117" s="151"/>
      <c r="WAZ117" s="151"/>
      <c r="WBA117" s="151"/>
      <c r="WBB117" s="151"/>
      <c r="WBC117" s="151"/>
      <c r="WBD117" s="151"/>
      <c r="WBE117" s="151"/>
      <c r="WBF117" s="151"/>
      <c r="WBG117" s="151"/>
      <c r="WBH117" s="151"/>
      <c r="WBI117" s="151"/>
      <c r="WBJ117" s="151"/>
      <c r="WBK117" s="151"/>
      <c r="WBL117" s="151"/>
      <c r="WBM117" s="151"/>
      <c r="WBN117" s="151"/>
      <c r="WBO117" s="151"/>
      <c r="WBP117" s="151"/>
      <c r="WBQ117" s="151"/>
      <c r="WBR117" s="151"/>
      <c r="WBS117" s="151"/>
      <c r="WBT117" s="151"/>
      <c r="WBU117" s="151"/>
      <c r="WBV117" s="151"/>
      <c r="WBW117" s="151"/>
      <c r="WBX117" s="151"/>
      <c r="WBY117" s="151"/>
      <c r="WBZ117" s="151"/>
      <c r="WCA117" s="151"/>
      <c r="WCB117" s="151"/>
      <c r="WCC117" s="151"/>
      <c r="WCD117" s="151"/>
      <c r="WCE117" s="151"/>
      <c r="WCF117" s="151"/>
      <c r="WCG117" s="151"/>
      <c r="WCH117" s="151"/>
      <c r="WCI117" s="151"/>
      <c r="WCJ117" s="151"/>
      <c r="WCK117" s="151"/>
      <c r="WCL117" s="151"/>
      <c r="WCM117" s="151"/>
      <c r="WCN117" s="151"/>
      <c r="WCO117" s="151"/>
      <c r="WCP117" s="151"/>
      <c r="WCQ117" s="151"/>
      <c r="WCR117" s="151"/>
      <c r="WCS117" s="151"/>
      <c r="WCT117" s="151"/>
      <c r="WCU117" s="151"/>
      <c r="WCV117" s="151"/>
      <c r="WCW117" s="151"/>
      <c r="WCX117" s="151"/>
      <c r="WCY117" s="151"/>
      <c r="WCZ117" s="151"/>
      <c r="WDA117" s="151"/>
      <c r="WDB117" s="151"/>
      <c r="WDC117" s="151"/>
      <c r="WDD117" s="151"/>
      <c r="WDE117" s="151"/>
      <c r="WDF117" s="151"/>
      <c r="WDG117" s="151"/>
      <c r="WDH117" s="151"/>
      <c r="WDI117" s="151"/>
      <c r="WDJ117" s="151"/>
      <c r="WDK117" s="151"/>
      <c r="WDL117" s="151"/>
      <c r="WDM117" s="151"/>
      <c r="WDN117" s="151"/>
      <c r="WDO117" s="151"/>
      <c r="WDP117" s="151"/>
      <c r="WDQ117" s="151"/>
      <c r="WDR117" s="151"/>
      <c r="WDS117" s="151"/>
      <c r="WDT117" s="151"/>
      <c r="WDU117" s="151"/>
      <c r="WDV117" s="151"/>
      <c r="WDW117" s="151"/>
      <c r="WDX117" s="151"/>
      <c r="WDY117" s="151"/>
      <c r="WDZ117" s="151"/>
      <c r="WEA117" s="151"/>
      <c r="WEB117" s="151"/>
      <c r="WEC117" s="151"/>
      <c r="WED117" s="151"/>
      <c r="WEE117" s="151"/>
      <c r="WEF117" s="151"/>
      <c r="WEG117" s="151"/>
      <c r="WEH117" s="151"/>
      <c r="WEI117" s="151"/>
      <c r="WEJ117" s="151"/>
      <c r="WEK117" s="151"/>
      <c r="WEL117" s="151"/>
      <c r="WEM117" s="151"/>
      <c r="WEN117" s="151"/>
      <c r="WEO117" s="151"/>
      <c r="WEP117" s="151"/>
      <c r="WEQ117" s="151"/>
      <c r="WER117" s="151"/>
      <c r="WES117" s="151"/>
      <c r="WET117" s="151"/>
      <c r="WEU117" s="151"/>
      <c r="WEV117" s="151"/>
      <c r="WEW117" s="151"/>
      <c r="WEX117" s="151"/>
      <c r="WEY117" s="151"/>
      <c r="WEZ117" s="151"/>
      <c r="WFA117" s="151"/>
      <c r="WFB117" s="151"/>
      <c r="WFC117" s="151"/>
      <c r="WFD117" s="151"/>
      <c r="WFE117" s="151"/>
      <c r="WFF117" s="151"/>
      <c r="WFG117" s="151"/>
      <c r="WFH117" s="151"/>
      <c r="WFI117" s="151"/>
      <c r="WFJ117" s="151"/>
      <c r="WFK117" s="151"/>
      <c r="WFL117" s="151"/>
      <c r="WFM117" s="151"/>
      <c r="WFN117" s="151"/>
      <c r="WFO117" s="151"/>
      <c r="WFP117" s="151"/>
      <c r="WFQ117" s="151"/>
      <c r="WFR117" s="151"/>
      <c r="WFS117" s="151"/>
      <c r="WFT117" s="151"/>
      <c r="WFU117" s="151"/>
      <c r="WFV117" s="151"/>
      <c r="WFW117" s="151"/>
      <c r="WFX117" s="151"/>
      <c r="WFY117" s="151"/>
      <c r="WFZ117" s="151"/>
      <c r="WGA117" s="151"/>
      <c r="WGB117" s="151"/>
      <c r="WGC117" s="151"/>
      <c r="WGD117" s="151"/>
      <c r="WGE117" s="151"/>
      <c r="WGF117" s="151"/>
      <c r="WGG117" s="151"/>
      <c r="WGH117" s="151"/>
      <c r="WGI117" s="151"/>
      <c r="WGJ117" s="151"/>
      <c r="WGK117" s="151"/>
      <c r="WGL117" s="151"/>
      <c r="WGM117" s="151"/>
      <c r="WGN117" s="151"/>
      <c r="WGO117" s="151"/>
      <c r="WGP117" s="151"/>
      <c r="WGQ117" s="151"/>
      <c r="WGR117" s="151"/>
      <c r="WGS117" s="151"/>
      <c r="WGT117" s="151"/>
      <c r="WGU117" s="151"/>
      <c r="WGV117" s="151"/>
      <c r="WGW117" s="151"/>
      <c r="WGX117" s="151"/>
      <c r="WGY117" s="151"/>
      <c r="WGZ117" s="151"/>
      <c r="WHA117" s="151"/>
      <c r="WHB117" s="151"/>
      <c r="WHC117" s="151"/>
      <c r="WHD117" s="151"/>
      <c r="WHE117" s="151"/>
      <c r="WHF117" s="151"/>
      <c r="WHG117" s="151"/>
      <c r="WHH117" s="151"/>
      <c r="WHI117" s="151"/>
      <c r="WHJ117" s="151"/>
      <c r="WHK117" s="151"/>
      <c r="WHL117" s="151"/>
      <c r="WHM117" s="151"/>
      <c r="WHN117" s="151"/>
      <c r="WHO117" s="151"/>
      <c r="WHP117" s="151"/>
      <c r="WHQ117" s="151"/>
      <c r="WHR117" s="151"/>
      <c r="WHS117" s="151"/>
      <c r="WHT117" s="151"/>
      <c r="WHU117" s="151"/>
      <c r="WHV117" s="151"/>
      <c r="WHW117" s="151"/>
      <c r="WHX117" s="151"/>
      <c r="WHY117" s="151"/>
      <c r="WHZ117" s="151"/>
      <c r="WIA117" s="151"/>
      <c r="WIB117" s="151"/>
      <c r="WIC117" s="151"/>
      <c r="WID117" s="151"/>
      <c r="WIE117" s="151"/>
      <c r="WIF117" s="151"/>
      <c r="WIG117" s="151"/>
      <c r="WIH117" s="151"/>
      <c r="WII117" s="151"/>
      <c r="WIJ117" s="151"/>
      <c r="WIK117" s="151"/>
      <c r="WIL117" s="151"/>
      <c r="WIM117" s="151"/>
      <c r="WIN117" s="151"/>
      <c r="WIO117" s="151"/>
      <c r="WIP117" s="151"/>
      <c r="WIQ117" s="151"/>
      <c r="WIR117" s="151"/>
      <c r="WIS117" s="151"/>
      <c r="WIT117" s="151"/>
      <c r="WIU117" s="151"/>
      <c r="WIV117" s="151"/>
      <c r="WIW117" s="151"/>
      <c r="WIX117" s="151"/>
      <c r="WIY117" s="151"/>
      <c r="WIZ117" s="151"/>
      <c r="WJA117" s="151"/>
      <c r="WJB117" s="151"/>
      <c r="WJC117" s="151"/>
      <c r="WJD117" s="151"/>
      <c r="WJE117" s="151"/>
      <c r="WJF117" s="151"/>
      <c r="WJG117" s="151"/>
      <c r="WJH117" s="151"/>
      <c r="WJI117" s="151"/>
      <c r="WJJ117" s="151"/>
      <c r="WJK117" s="151"/>
      <c r="WJL117" s="151"/>
      <c r="WJM117" s="151"/>
      <c r="WJN117" s="151"/>
      <c r="WJO117" s="151"/>
      <c r="WJP117" s="151"/>
      <c r="WJQ117" s="151"/>
      <c r="WJR117" s="151"/>
      <c r="WJS117" s="151"/>
      <c r="WJT117" s="151"/>
      <c r="WJU117" s="151"/>
      <c r="WJV117" s="151"/>
      <c r="WJW117" s="151"/>
      <c r="WJX117" s="151"/>
      <c r="WJY117" s="151"/>
      <c r="WJZ117" s="151"/>
      <c r="WKA117" s="151"/>
      <c r="WKB117" s="151"/>
      <c r="WKC117" s="151"/>
      <c r="WKD117" s="151"/>
      <c r="WKE117" s="151"/>
      <c r="WKF117" s="151"/>
      <c r="WKG117" s="151"/>
      <c r="WKH117" s="151"/>
      <c r="WKI117" s="151"/>
      <c r="WKJ117" s="151"/>
      <c r="WKK117" s="151"/>
      <c r="WKL117" s="151"/>
      <c r="WKM117" s="151"/>
      <c r="WKN117" s="151"/>
      <c r="WKO117" s="151"/>
      <c r="WKP117" s="151"/>
      <c r="WKQ117" s="151"/>
      <c r="WKR117" s="151"/>
      <c r="WKS117" s="151"/>
      <c r="WKT117" s="151"/>
      <c r="WKU117" s="151"/>
      <c r="WKV117" s="151"/>
      <c r="WKW117" s="151"/>
      <c r="WKX117" s="151"/>
      <c r="WKY117" s="151"/>
      <c r="WKZ117" s="151"/>
      <c r="WLA117" s="151"/>
      <c r="WLB117" s="151"/>
      <c r="WLC117" s="151"/>
      <c r="WLD117" s="151"/>
      <c r="WLE117" s="151"/>
      <c r="WLF117" s="151"/>
      <c r="WLG117" s="151"/>
      <c r="WLH117" s="151"/>
      <c r="WLI117" s="151"/>
      <c r="WLJ117" s="151"/>
      <c r="WLK117" s="151"/>
      <c r="WLL117" s="151"/>
      <c r="WLM117" s="151"/>
      <c r="WLN117" s="151"/>
      <c r="WLO117" s="151"/>
      <c r="WLP117" s="151"/>
      <c r="WLQ117" s="151"/>
      <c r="WLR117" s="151"/>
      <c r="WLS117" s="151"/>
      <c r="WLT117" s="151"/>
      <c r="WLU117" s="151"/>
      <c r="WLV117" s="151"/>
      <c r="WLW117" s="151"/>
      <c r="WLX117" s="151"/>
      <c r="WLY117" s="151"/>
      <c r="WLZ117" s="151"/>
      <c r="WMA117" s="151"/>
      <c r="WMB117" s="151"/>
      <c r="WMC117" s="151"/>
      <c r="WMD117" s="151"/>
      <c r="WME117" s="151"/>
      <c r="WMF117" s="151"/>
      <c r="WMG117" s="151"/>
      <c r="WMH117" s="151"/>
      <c r="WMI117" s="151"/>
      <c r="WMJ117" s="151"/>
      <c r="WMK117" s="151"/>
      <c r="WML117" s="151"/>
      <c r="WMM117" s="151"/>
      <c r="WMN117" s="151"/>
      <c r="WMO117" s="151"/>
      <c r="WMP117" s="151"/>
      <c r="WMQ117" s="151"/>
      <c r="WMR117" s="151"/>
      <c r="WMS117" s="151"/>
      <c r="WMT117" s="151"/>
      <c r="WMU117" s="151"/>
      <c r="WMV117" s="151"/>
      <c r="WMW117" s="151"/>
      <c r="WMX117" s="151"/>
      <c r="WMY117" s="151"/>
      <c r="WMZ117" s="151"/>
      <c r="WNA117" s="151"/>
      <c r="WNB117" s="151"/>
      <c r="WNC117" s="151"/>
      <c r="WND117" s="151"/>
      <c r="WNE117" s="151"/>
      <c r="WNF117" s="151"/>
      <c r="WNG117" s="151"/>
      <c r="WNH117" s="151"/>
      <c r="WNI117" s="151"/>
      <c r="WNJ117" s="151"/>
      <c r="WNK117" s="151"/>
      <c r="WNL117" s="151"/>
      <c r="WNM117" s="151"/>
      <c r="WNN117" s="151"/>
      <c r="WNO117" s="151"/>
      <c r="WNP117" s="151"/>
      <c r="WNQ117" s="151"/>
      <c r="WNR117" s="151"/>
      <c r="WNS117" s="151"/>
      <c r="WNT117" s="151"/>
      <c r="WNU117" s="151"/>
      <c r="WNV117" s="151"/>
      <c r="WNW117" s="151"/>
      <c r="WNX117" s="151"/>
      <c r="WNY117" s="151"/>
      <c r="WNZ117" s="151"/>
      <c r="WOA117" s="151"/>
      <c r="WOB117" s="151"/>
      <c r="WOC117" s="151"/>
      <c r="WOD117" s="151"/>
      <c r="WOE117" s="151"/>
      <c r="WOF117" s="151"/>
      <c r="WOG117" s="151"/>
      <c r="WOH117" s="151"/>
      <c r="WOI117" s="151"/>
      <c r="WOJ117" s="151"/>
      <c r="WOK117" s="151"/>
      <c r="WOL117" s="151"/>
      <c r="WOM117" s="151"/>
      <c r="WON117" s="151"/>
      <c r="WOO117" s="151"/>
      <c r="WOP117" s="151"/>
      <c r="WOQ117" s="151"/>
      <c r="WOR117" s="151"/>
      <c r="WOS117" s="151"/>
      <c r="WOT117" s="151"/>
      <c r="WOU117" s="151"/>
      <c r="WOV117" s="151"/>
      <c r="WOW117" s="151"/>
      <c r="WOX117" s="151"/>
      <c r="WOY117" s="151"/>
      <c r="WOZ117" s="151"/>
      <c r="WPA117" s="151"/>
      <c r="WPB117" s="151"/>
      <c r="WPC117" s="151"/>
      <c r="WPD117" s="151"/>
      <c r="WPE117" s="151"/>
      <c r="WPF117" s="151"/>
      <c r="WPG117" s="151"/>
      <c r="WPH117" s="151"/>
      <c r="WPI117" s="151"/>
      <c r="WPJ117" s="151"/>
      <c r="WPK117" s="151"/>
      <c r="WPL117" s="151"/>
      <c r="WPM117" s="151"/>
      <c r="WPN117" s="151"/>
      <c r="WPO117" s="151"/>
      <c r="WPP117" s="151"/>
      <c r="WPQ117" s="151"/>
      <c r="WPR117" s="151"/>
      <c r="WPS117" s="151"/>
      <c r="WPT117" s="151"/>
      <c r="WPU117" s="151"/>
      <c r="WPV117" s="151"/>
      <c r="WPW117" s="151"/>
      <c r="WPX117" s="151"/>
      <c r="WPY117" s="151"/>
      <c r="WPZ117" s="151"/>
      <c r="WQA117" s="151"/>
      <c r="WQB117" s="151"/>
      <c r="WQC117" s="151"/>
      <c r="WQD117" s="151"/>
      <c r="WQE117" s="151"/>
      <c r="WQF117" s="151"/>
      <c r="WQG117" s="151"/>
      <c r="WQH117" s="151"/>
      <c r="WQI117" s="151"/>
      <c r="WQJ117" s="151"/>
      <c r="WQK117" s="151"/>
      <c r="WQL117" s="151"/>
      <c r="WQM117" s="151"/>
      <c r="WQN117" s="151"/>
      <c r="WQO117" s="151"/>
      <c r="WQP117" s="151"/>
      <c r="WQQ117" s="151"/>
      <c r="WQR117" s="151"/>
      <c r="WQS117" s="151"/>
      <c r="WQT117" s="151"/>
      <c r="WQU117" s="151"/>
      <c r="WQV117" s="151"/>
      <c r="WQW117" s="151"/>
      <c r="WQX117" s="151"/>
      <c r="WQY117" s="151"/>
      <c r="WQZ117" s="151"/>
      <c r="WRA117" s="151"/>
      <c r="WRB117" s="151"/>
      <c r="WRC117" s="151"/>
      <c r="WRD117" s="151"/>
      <c r="WRE117" s="151"/>
      <c r="WRF117" s="151"/>
      <c r="WRG117" s="151"/>
      <c r="WRH117" s="151"/>
      <c r="WRI117" s="151"/>
      <c r="WRJ117" s="151"/>
      <c r="WRK117" s="151"/>
      <c r="WRL117" s="151"/>
      <c r="WRM117" s="151"/>
      <c r="WRN117" s="151"/>
      <c r="WRO117" s="151"/>
      <c r="WRP117" s="151"/>
      <c r="WRQ117" s="151"/>
      <c r="WRR117" s="151"/>
      <c r="WRS117" s="151"/>
      <c r="WRT117" s="151"/>
      <c r="WRU117" s="151"/>
      <c r="WRV117" s="151"/>
      <c r="WRW117" s="151"/>
      <c r="WRX117" s="151"/>
      <c r="WRY117" s="151"/>
      <c r="WRZ117" s="151"/>
      <c r="WSA117" s="151"/>
      <c r="WSB117" s="151"/>
      <c r="WSC117" s="151"/>
      <c r="WSD117" s="151"/>
      <c r="WSE117" s="151"/>
      <c r="WSF117" s="151"/>
      <c r="WSG117" s="151"/>
      <c r="WSH117" s="151"/>
      <c r="WSI117" s="151"/>
      <c r="WSJ117" s="151"/>
      <c r="WSK117" s="151"/>
      <c r="WSL117" s="151"/>
      <c r="WSM117" s="151"/>
      <c r="WSN117" s="151"/>
      <c r="WSO117" s="151"/>
      <c r="WSP117" s="151"/>
      <c r="WSQ117" s="151"/>
      <c r="WSR117" s="151"/>
      <c r="WSS117" s="151"/>
      <c r="WST117" s="151"/>
      <c r="WSU117" s="151"/>
      <c r="WSV117" s="151"/>
      <c r="WSW117" s="151"/>
      <c r="WSX117" s="151"/>
      <c r="WSY117" s="151"/>
      <c r="WSZ117" s="151"/>
      <c r="WTA117" s="151"/>
      <c r="WTB117" s="151"/>
      <c r="WTC117" s="151"/>
      <c r="WTD117" s="151"/>
      <c r="WTE117" s="151"/>
      <c r="WTF117" s="151"/>
      <c r="WTG117" s="151"/>
      <c r="WTH117" s="151"/>
      <c r="WTI117" s="151"/>
      <c r="WTJ117" s="151"/>
      <c r="WTK117" s="151"/>
      <c r="WTL117" s="151"/>
      <c r="WTM117" s="151"/>
      <c r="WTN117" s="151"/>
      <c r="WTO117" s="151"/>
      <c r="WTP117" s="151"/>
      <c r="WTQ117" s="151"/>
      <c r="WTR117" s="151"/>
      <c r="WTS117" s="151"/>
      <c r="WTT117" s="151"/>
      <c r="WTU117" s="151"/>
      <c r="WTV117" s="151"/>
      <c r="WTW117" s="151"/>
      <c r="WTX117" s="151"/>
      <c r="WTY117" s="151"/>
      <c r="WTZ117" s="151"/>
      <c r="WUA117" s="151"/>
      <c r="WUB117" s="151"/>
      <c r="WUC117" s="151"/>
      <c r="WUD117" s="151"/>
      <c r="WUE117" s="151"/>
      <c r="WUF117" s="151"/>
      <c r="WUG117" s="151"/>
      <c r="WUH117" s="151"/>
      <c r="WUI117" s="151"/>
      <c r="WUJ117" s="151"/>
      <c r="WUK117" s="151"/>
      <c r="WUL117" s="151"/>
      <c r="WUM117" s="151"/>
      <c r="WUN117" s="151"/>
      <c r="WUO117" s="151"/>
      <c r="WUP117" s="151"/>
      <c r="WUQ117" s="151"/>
      <c r="WUR117" s="151"/>
      <c r="WUS117" s="151"/>
      <c r="WUT117" s="151"/>
      <c r="WUU117" s="151"/>
      <c r="WUV117" s="151"/>
      <c r="WUW117" s="151"/>
      <c r="WUX117" s="151"/>
      <c r="WUY117" s="151"/>
      <c r="WUZ117" s="151"/>
      <c r="WVA117" s="151"/>
      <c r="WVB117" s="151"/>
      <c r="WVC117" s="151"/>
      <c r="WVD117" s="151"/>
      <c r="WVE117" s="151"/>
      <c r="WVF117" s="151"/>
      <c r="WVG117" s="151"/>
      <c r="WVH117" s="151"/>
      <c r="WVI117" s="151"/>
      <c r="WVJ117" s="151"/>
      <c r="WVK117" s="151"/>
      <c r="WVL117" s="151"/>
      <c r="WVM117" s="151"/>
      <c r="WVN117" s="151"/>
      <c r="WVO117" s="151"/>
      <c r="WVP117" s="151"/>
      <c r="WVQ117" s="151"/>
      <c r="WVR117" s="151"/>
      <c r="WVS117" s="151"/>
      <c r="WVT117" s="151"/>
      <c r="WVU117" s="151"/>
      <c r="WVV117" s="151"/>
      <c r="WVW117" s="151"/>
      <c r="WVX117" s="151"/>
      <c r="WVY117" s="151"/>
      <c r="WVZ117" s="151"/>
      <c r="WWA117" s="151"/>
      <c r="WWB117" s="151"/>
      <c r="WWC117" s="151"/>
      <c r="WWD117" s="151"/>
      <c r="WWE117" s="151"/>
      <c r="WWF117" s="151"/>
      <c r="WWG117" s="151"/>
      <c r="WWH117" s="151"/>
      <c r="WWI117" s="151"/>
      <c r="WWJ117" s="151"/>
      <c r="WWK117" s="151"/>
      <c r="WWL117" s="151"/>
      <c r="WWM117" s="151"/>
      <c r="WWN117" s="151"/>
      <c r="WWO117" s="151"/>
      <c r="WWP117" s="151"/>
      <c r="WWQ117" s="151"/>
      <c r="WWR117" s="151"/>
      <c r="WWS117" s="151"/>
      <c r="WWT117" s="151"/>
      <c r="WWU117" s="151"/>
      <c r="WWV117" s="151"/>
      <c r="WWW117" s="151"/>
      <c r="WWX117" s="151"/>
      <c r="WWY117" s="151"/>
      <c r="WWZ117" s="151"/>
      <c r="WXA117" s="151"/>
      <c r="WXB117" s="151"/>
      <c r="WXC117" s="151"/>
      <c r="WXD117" s="151"/>
      <c r="WXE117" s="151"/>
      <c r="WXF117" s="151"/>
      <c r="WXG117" s="151"/>
      <c r="WXH117" s="151"/>
      <c r="WXI117" s="151"/>
      <c r="WXJ117" s="151"/>
      <c r="WXK117" s="151"/>
      <c r="WXL117" s="151"/>
      <c r="WXM117" s="151"/>
      <c r="WXN117" s="151"/>
      <c r="WXO117" s="151"/>
      <c r="WXP117" s="151"/>
      <c r="WXQ117" s="151"/>
      <c r="WXR117" s="151"/>
      <c r="WXS117" s="151"/>
      <c r="WXT117" s="151"/>
      <c r="WXU117" s="151"/>
      <c r="WXV117" s="151"/>
      <c r="WXW117" s="151"/>
      <c r="WXX117" s="151"/>
      <c r="WXY117" s="151"/>
      <c r="WXZ117" s="151"/>
      <c r="WYA117" s="151"/>
      <c r="WYB117" s="151"/>
      <c r="WYC117" s="151"/>
      <c r="WYD117" s="151"/>
      <c r="WYE117" s="151"/>
      <c r="WYF117" s="151"/>
      <c r="WYG117" s="151"/>
      <c r="WYH117" s="151"/>
      <c r="WYI117" s="151"/>
      <c r="WYJ117" s="151"/>
      <c r="WYK117" s="151"/>
      <c r="WYL117" s="151"/>
      <c r="WYM117" s="151"/>
      <c r="WYN117" s="151"/>
      <c r="WYO117" s="151"/>
      <c r="WYP117" s="151"/>
      <c r="WYQ117" s="151"/>
      <c r="WYR117" s="151"/>
      <c r="WYS117" s="151"/>
      <c r="WYT117" s="151"/>
      <c r="WYU117" s="151"/>
      <c r="WYV117" s="151"/>
      <c r="WYW117" s="151"/>
      <c r="WYX117" s="151"/>
      <c r="WYY117" s="151"/>
      <c r="WYZ117" s="151"/>
      <c r="WZA117" s="151"/>
      <c r="WZB117" s="151"/>
      <c r="WZC117" s="151"/>
      <c r="WZD117" s="151"/>
      <c r="WZE117" s="151"/>
      <c r="WZF117" s="151"/>
      <c r="WZG117" s="151"/>
      <c r="WZH117" s="151"/>
      <c r="WZI117" s="151"/>
      <c r="WZJ117" s="151"/>
      <c r="WZK117" s="151"/>
      <c r="WZL117" s="151"/>
      <c r="WZM117" s="151"/>
      <c r="WZN117" s="151"/>
      <c r="WZO117" s="151"/>
      <c r="WZP117" s="151"/>
      <c r="WZQ117" s="151"/>
      <c r="WZR117" s="151"/>
      <c r="WZS117" s="151"/>
      <c r="WZT117" s="151"/>
      <c r="WZU117" s="151"/>
      <c r="WZV117" s="151"/>
      <c r="WZW117" s="151"/>
      <c r="WZX117" s="151"/>
      <c r="WZY117" s="151"/>
      <c r="WZZ117" s="151"/>
      <c r="XAA117" s="151"/>
      <c r="XAB117" s="151"/>
      <c r="XAC117" s="151"/>
      <c r="XAD117" s="151"/>
      <c r="XAE117" s="151"/>
      <c r="XAF117" s="151"/>
      <c r="XAG117" s="151"/>
      <c r="XAH117" s="151"/>
      <c r="XAI117" s="151"/>
      <c r="XAJ117" s="151"/>
      <c r="XAK117" s="151"/>
      <c r="XAL117" s="151"/>
      <c r="XAM117" s="151"/>
      <c r="XAN117" s="151"/>
      <c r="XAO117" s="151"/>
      <c r="XAP117" s="151"/>
      <c r="XAQ117" s="151"/>
      <c r="XAR117" s="151"/>
      <c r="XAS117" s="151"/>
      <c r="XAT117" s="151"/>
      <c r="XAU117" s="151"/>
      <c r="XAV117" s="151"/>
      <c r="XAW117" s="151"/>
      <c r="XAX117" s="151"/>
      <c r="XAY117" s="151"/>
      <c r="XAZ117" s="151"/>
      <c r="XBA117" s="151"/>
      <c r="XBB117" s="151"/>
      <c r="XBC117" s="151"/>
      <c r="XBD117" s="151"/>
      <c r="XBE117" s="151"/>
      <c r="XBF117" s="151"/>
      <c r="XBG117" s="151"/>
      <c r="XBH117" s="151"/>
      <c r="XBI117" s="151"/>
      <c r="XBJ117" s="151"/>
      <c r="XBK117" s="151"/>
      <c r="XBL117" s="151"/>
      <c r="XBM117" s="151"/>
      <c r="XBN117" s="151"/>
      <c r="XBO117" s="151"/>
      <c r="XBP117" s="151"/>
      <c r="XBQ117" s="151"/>
      <c r="XBR117" s="151"/>
      <c r="XBS117" s="151"/>
      <c r="XBT117" s="151"/>
      <c r="XBU117" s="151"/>
      <c r="XBV117" s="151"/>
      <c r="XBW117" s="151"/>
      <c r="XBX117" s="151"/>
      <c r="XBY117" s="151"/>
      <c r="XBZ117" s="151"/>
      <c r="XCA117" s="151"/>
      <c r="XCB117" s="151"/>
      <c r="XCC117" s="151"/>
      <c r="XCD117" s="151"/>
      <c r="XCE117" s="151"/>
      <c r="XCF117" s="151"/>
      <c r="XCG117" s="151"/>
      <c r="XCH117" s="151"/>
      <c r="XCI117" s="151"/>
      <c r="XCJ117" s="151"/>
      <c r="XCK117" s="151"/>
      <c r="XCL117" s="151"/>
      <c r="XCM117" s="151"/>
      <c r="XCN117" s="151"/>
      <c r="XCO117" s="151"/>
      <c r="XCP117" s="151"/>
      <c r="XCQ117" s="151"/>
      <c r="XCR117" s="151"/>
      <c r="XCS117" s="151"/>
      <c r="XCT117" s="151"/>
      <c r="XCU117" s="151"/>
      <c r="XCV117" s="151"/>
      <c r="XCW117" s="151"/>
      <c r="XCX117" s="151"/>
      <c r="XCY117" s="151"/>
      <c r="XCZ117" s="151"/>
      <c r="XDA117" s="151"/>
      <c r="XDB117" s="151"/>
      <c r="XDC117" s="151"/>
      <c r="XDD117" s="151"/>
      <c r="XDE117" s="151"/>
      <c r="XDF117" s="151"/>
      <c r="XDG117" s="151"/>
      <c r="XDH117" s="151"/>
      <c r="XDI117" s="151"/>
      <c r="XDJ117" s="151"/>
      <c r="XDK117" s="151"/>
      <c r="XDL117" s="151"/>
      <c r="XDM117" s="151"/>
      <c r="XDN117" s="151"/>
      <c r="XDO117" s="151"/>
      <c r="XDP117" s="151"/>
      <c r="XDQ117" s="151"/>
      <c r="XDR117" s="151"/>
      <c r="XDS117" s="151"/>
      <c r="XDT117" s="151"/>
      <c r="XDU117" s="151"/>
      <c r="XDV117" s="151"/>
      <c r="XDW117" s="151"/>
      <c r="XDX117" s="151"/>
      <c r="XDY117" s="151"/>
      <c r="XDZ117" s="151"/>
      <c r="XEA117" s="151"/>
      <c r="XEB117" s="151"/>
      <c r="XEC117" s="151"/>
      <c r="XED117" s="151"/>
      <c r="XEE117" s="151"/>
      <c r="XEF117" s="151"/>
      <c r="XEG117" s="151"/>
      <c r="XEH117" s="151"/>
      <c r="XEI117" s="151"/>
      <c r="XEJ117" s="151"/>
      <c r="XEK117" s="151"/>
      <c r="XEL117" s="151"/>
      <c r="XEM117" s="151"/>
      <c r="XEN117" s="151"/>
      <c r="XEO117" s="151"/>
      <c r="XEP117" s="151"/>
      <c r="XEQ117" s="151"/>
      <c r="XER117" s="151"/>
      <c r="XES117" s="151"/>
      <c r="XET117" s="151"/>
      <c r="XEU117" s="151"/>
      <c r="XEV117" s="151"/>
      <c r="XEW117" s="151"/>
      <c r="XEX117" s="151"/>
      <c r="XEY117" s="151"/>
      <c r="XEZ117" s="151"/>
      <c r="XFA117" s="151"/>
      <c r="XFB117" s="151"/>
      <c r="XFC117" s="151"/>
      <c r="XFD117" s="151"/>
    </row>
    <row r="118" spans="1:16384" s="216" customFormat="1">
      <c r="A118" s="215"/>
      <c r="B118" s="162" t="s">
        <v>173</v>
      </c>
      <c r="C118" s="137" t="s">
        <v>160</v>
      </c>
      <c r="D118" s="163">
        <v>473</v>
      </c>
      <c r="E118" s="163" t="s">
        <v>161</v>
      </c>
      <c r="F118" s="163">
        <v>1</v>
      </c>
      <c r="G118" s="163">
        <v>180</v>
      </c>
      <c r="H118" s="163">
        <v>4</v>
      </c>
      <c r="I118" s="163">
        <f t="shared" si="36"/>
        <v>720</v>
      </c>
      <c r="J118" s="163" t="e">
        <f>'Offroad Tiers LF'!#REF!</f>
        <v>#REF!</v>
      </c>
      <c r="K118" s="163">
        <v>500</v>
      </c>
      <c r="L118" s="139" t="e">
        <f>IF($D118&lt;11,'Offroad Tiers EF'!$Z$5*$D118*$J118,IF($D118&lt;25,'Offroad Tiers EF'!$Z$6*$D118*$J118,IF($D118&lt;50,'Offroad Tiers EF'!$Z$7*$D118*$J118,IF($D118&lt;75,'Offroad Tiers EF'!$Z$8*$D118*$J118,IF($D118&lt;100,'Offroad Tiers EF'!$Z$9*$D118*$J118,IF($D118&lt;175,'Offroad Tiers EF'!$Z$10*$D118*$J118,IF($D118&lt;300,'Offroad Tiers EF'!$Z$11*$D118*$J118,IF($D118&lt;600,'Offroad Tiers EF'!$Z$12*$D118*$J118,"!"))))))))</f>
        <v>#REF!</v>
      </c>
      <c r="M118" s="164">
        <f>'[7]Offroad SCAB EF'!E196</f>
        <v>1.9561797959138243</v>
      </c>
      <c r="N118" s="139" t="e">
        <f>IF($D118&lt;11,'Offroad Tiers EF'!$AD$5*$D118*$J118,IF($D118&lt;25,'Offroad Tiers EF'!$AD$6*$D118*$J118,IF($D118&lt;50,'Offroad Tiers EF'!$AD$7*$D118*$J118,IF($D118&lt;75,'Offroad Tiers EF'!$AD$8*$D118*$J118,IF($D118&lt;100,'Offroad Tiers EF'!$AD$9*$D118*$J118,IF($D118&lt;175,'Offroad Tiers EF'!$AD$10*$D118*$J118,IF($D118&lt;300,'Offroad Tiers EF'!$AD$11*$D118*$J118,IF($D118&lt;600,'Offroad Tiers EF'!$AD$12*$D118*$J118,"!"))))))))</f>
        <v>#REF!</v>
      </c>
      <c r="O118" s="165" t="e">
        <f>IF($D118&lt;11,'Offroad Tiers EF'!$AB$5*$D118*$J118,IF($D118&lt;25,'Offroad Tiers EF'!$AB$6*$D118*$J118,IF($D118&lt;50,'Offroad Tiers EF'!$AB$7*$D118*$J118,IF($D118&lt;75,'Offroad Tiers EF'!$AB$8*$D118*$J118,IF($D118&lt;100,'Offroad Tiers EF'!$AB$9*$D118*$J118,IF($D118&lt;175,'Offroad Tiers EF'!$AB$10*$D118*$J118,IF($D118&lt;300,'Offroad Tiers EF'!$AB$11*$D118*$J118,IF($D118&lt;600,'Offroad Tiers EF'!$AB$12*$D118*$J118,"!"))))))))</f>
        <v>#REF!</v>
      </c>
      <c r="P118" s="166">
        <f>'[7]Offroad SCAB EF'!I204</f>
        <v>13.794139174442</v>
      </c>
      <c r="Q118" s="164"/>
      <c r="R118" s="166"/>
      <c r="S118" s="167"/>
      <c r="T118" s="169"/>
      <c r="U118" s="169" t="e">
        <f t="shared" si="38"/>
        <v>#REF!</v>
      </c>
      <c r="V118" s="164" t="e">
        <f t="shared" si="40"/>
        <v>#REF!</v>
      </c>
      <c r="W118" s="166" t="e">
        <f t="shared" si="40"/>
        <v>#REF!</v>
      </c>
      <c r="X118" s="169" t="e">
        <f t="shared" si="39"/>
        <v>#REF!</v>
      </c>
      <c r="Y118" s="164">
        <f t="shared" si="39"/>
        <v>0.70422472652897672</v>
      </c>
      <c r="Z118" s="164" t="e">
        <f t="shared" si="39"/>
        <v>#REF!</v>
      </c>
      <c r="AA118" s="164" t="e">
        <f t="shared" si="39"/>
        <v>#REF!</v>
      </c>
      <c r="AB118" s="166">
        <f t="shared" si="39"/>
        <v>4.9658901027991194</v>
      </c>
      <c r="AC118" s="164"/>
      <c r="AD118" s="166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1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1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  <c r="HQ118" s="151"/>
      <c r="HR118" s="151"/>
      <c r="HS118" s="151"/>
      <c r="HT118" s="151"/>
      <c r="HU118" s="151"/>
      <c r="HV118" s="151"/>
      <c r="HW118" s="151"/>
      <c r="HX118" s="151"/>
      <c r="HY118" s="151"/>
      <c r="HZ118" s="151"/>
      <c r="IA118" s="151"/>
      <c r="IB118" s="151"/>
      <c r="IC118" s="151"/>
      <c r="ID118" s="151"/>
      <c r="IE118" s="151"/>
      <c r="IF118" s="151"/>
      <c r="IG118" s="151"/>
      <c r="IH118" s="151"/>
      <c r="II118" s="151"/>
      <c r="IJ118" s="151"/>
      <c r="IK118" s="151"/>
      <c r="IL118" s="151"/>
      <c r="IM118" s="151"/>
      <c r="IN118" s="151"/>
      <c r="IO118" s="151"/>
      <c r="IP118" s="151"/>
      <c r="IQ118" s="151"/>
      <c r="IR118" s="151"/>
      <c r="IS118" s="151"/>
      <c r="IT118" s="151"/>
      <c r="IU118" s="151"/>
      <c r="IV118" s="151"/>
      <c r="IW118" s="151"/>
      <c r="IX118" s="151"/>
      <c r="IY118" s="151"/>
      <c r="IZ118" s="151"/>
      <c r="JA118" s="151"/>
      <c r="JB118" s="151"/>
      <c r="JC118" s="151"/>
      <c r="JD118" s="151"/>
      <c r="JE118" s="151"/>
      <c r="JF118" s="151"/>
      <c r="JG118" s="151"/>
      <c r="JH118" s="151"/>
      <c r="JI118" s="151"/>
      <c r="JJ118" s="151"/>
      <c r="JK118" s="151"/>
      <c r="JL118" s="151"/>
      <c r="JM118" s="151"/>
      <c r="JN118" s="151"/>
      <c r="JO118" s="151"/>
      <c r="JP118" s="151"/>
      <c r="JQ118" s="151"/>
      <c r="JR118" s="151"/>
      <c r="JS118" s="151"/>
      <c r="JT118" s="151"/>
      <c r="JU118" s="151"/>
      <c r="JV118" s="151"/>
      <c r="JW118" s="151"/>
      <c r="JX118" s="151"/>
      <c r="JY118" s="151"/>
      <c r="JZ118" s="151"/>
      <c r="KA118" s="151"/>
      <c r="KB118" s="151"/>
      <c r="KC118" s="151"/>
      <c r="KD118" s="151"/>
      <c r="KE118" s="151"/>
      <c r="KF118" s="151"/>
      <c r="KG118" s="151"/>
      <c r="KH118" s="151"/>
      <c r="KI118" s="151"/>
      <c r="KJ118" s="151"/>
      <c r="KK118" s="151"/>
      <c r="KL118" s="151"/>
      <c r="KM118" s="151"/>
      <c r="KN118" s="151"/>
      <c r="KO118" s="151"/>
      <c r="KP118" s="151"/>
      <c r="KQ118" s="151"/>
      <c r="KR118" s="151"/>
      <c r="KS118" s="151"/>
      <c r="KT118" s="151"/>
      <c r="KU118" s="151"/>
      <c r="KV118" s="151"/>
      <c r="KW118" s="151"/>
      <c r="KX118" s="151"/>
      <c r="KY118" s="151"/>
      <c r="KZ118" s="151"/>
      <c r="LA118" s="151"/>
      <c r="LB118" s="151"/>
      <c r="LC118" s="151"/>
      <c r="LD118" s="151"/>
      <c r="LE118" s="151"/>
      <c r="LF118" s="151"/>
      <c r="LG118" s="151"/>
      <c r="LH118" s="151"/>
      <c r="LI118" s="151"/>
      <c r="LJ118" s="151"/>
      <c r="LK118" s="151"/>
      <c r="LL118" s="151"/>
      <c r="LM118" s="151"/>
      <c r="LN118" s="151"/>
      <c r="LO118" s="151"/>
      <c r="LP118" s="151"/>
      <c r="LQ118" s="151"/>
      <c r="LR118" s="151"/>
      <c r="LS118" s="151"/>
      <c r="LT118" s="151"/>
      <c r="LU118" s="151"/>
      <c r="LV118" s="151"/>
      <c r="LW118" s="151"/>
      <c r="LX118" s="151"/>
      <c r="LY118" s="151"/>
      <c r="LZ118" s="151"/>
      <c r="MA118" s="151"/>
      <c r="MB118" s="151"/>
      <c r="MC118" s="151"/>
      <c r="MD118" s="151"/>
      <c r="ME118" s="151"/>
      <c r="MF118" s="151"/>
      <c r="MG118" s="151"/>
      <c r="MH118" s="151"/>
      <c r="MI118" s="151"/>
      <c r="MJ118" s="151"/>
      <c r="MK118" s="151"/>
      <c r="ML118" s="151"/>
      <c r="MM118" s="151"/>
      <c r="MN118" s="151"/>
      <c r="MO118" s="151"/>
      <c r="MP118" s="151"/>
      <c r="MQ118" s="151"/>
      <c r="MR118" s="151"/>
      <c r="MS118" s="151"/>
      <c r="MT118" s="151"/>
      <c r="MU118" s="151"/>
      <c r="MV118" s="151"/>
      <c r="MW118" s="151"/>
      <c r="MX118" s="151"/>
      <c r="MY118" s="151"/>
      <c r="MZ118" s="151"/>
      <c r="NA118" s="151"/>
      <c r="NB118" s="151"/>
      <c r="NC118" s="151"/>
      <c r="ND118" s="151"/>
      <c r="NE118" s="151"/>
      <c r="NF118" s="151"/>
      <c r="NG118" s="151"/>
      <c r="NH118" s="151"/>
      <c r="NI118" s="151"/>
      <c r="NJ118" s="151"/>
      <c r="NK118" s="151"/>
      <c r="NL118" s="151"/>
      <c r="NM118" s="151"/>
      <c r="NN118" s="151"/>
      <c r="NO118" s="151"/>
      <c r="NP118" s="151"/>
      <c r="NQ118" s="151"/>
      <c r="NR118" s="151"/>
      <c r="NS118" s="151"/>
      <c r="NT118" s="151"/>
      <c r="NU118" s="151"/>
      <c r="NV118" s="151"/>
      <c r="NW118" s="151"/>
      <c r="NX118" s="151"/>
      <c r="NY118" s="151"/>
      <c r="NZ118" s="151"/>
      <c r="OA118" s="151"/>
      <c r="OB118" s="151"/>
      <c r="OC118" s="151"/>
      <c r="OD118" s="151"/>
      <c r="OE118" s="151"/>
      <c r="OF118" s="151"/>
      <c r="OG118" s="151"/>
      <c r="OH118" s="151"/>
      <c r="OI118" s="151"/>
      <c r="OJ118" s="151"/>
      <c r="OK118" s="151"/>
      <c r="OL118" s="151"/>
      <c r="OM118" s="151"/>
      <c r="ON118" s="151"/>
      <c r="OO118" s="151"/>
      <c r="OP118" s="151"/>
      <c r="OQ118" s="151"/>
      <c r="OR118" s="151"/>
      <c r="OS118" s="151"/>
      <c r="OT118" s="151"/>
      <c r="OU118" s="151"/>
      <c r="OV118" s="151"/>
      <c r="OW118" s="151"/>
      <c r="OX118" s="151"/>
      <c r="OY118" s="151"/>
      <c r="OZ118" s="151"/>
      <c r="PA118" s="151"/>
      <c r="PB118" s="151"/>
      <c r="PC118" s="151"/>
      <c r="PD118" s="151"/>
      <c r="PE118" s="151"/>
      <c r="PF118" s="151"/>
      <c r="PG118" s="151"/>
      <c r="PH118" s="151"/>
      <c r="PI118" s="151"/>
      <c r="PJ118" s="151"/>
      <c r="PK118" s="151"/>
      <c r="PL118" s="151"/>
      <c r="PM118" s="151"/>
      <c r="PN118" s="151"/>
      <c r="PO118" s="151"/>
      <c r="PP118" s="151"/>
      <c r="PQ118" s="151"/>
      <c r="PR118" s="151"/>
      <c r="PS118" s="151"/>
      <c r="PT118" s="151"/>
      <c r="PU118" s="151"/>
      <c r="PV118" s="151"/>
      <c r="PW118" s="151"/>
      <c r="PX118" s="151"/>
      <c r="PY118" s="151"/>
      <c r="PZ118" s="151"/>
      <c r="QA118" s="151"/>
      <c r="QB118" s="151"/>
      <c r="QC118" s="151"/>
      <c r="QD118" s="151"/>
      <c r="QE118" s="151"/>
      <c r="QF118" s="151"/>
      <c r="QG118" s="151"/>
      <c r="QH118" s="151"/>
      <c r="QI118" s="151"/>
      <c r="QJ118" s="151"/>
      <c r="QK118" s="151"/>
      <c r="QL118" s="151"/>
      <c r="QM118" s="151"/>
      <c r="QN118" s="151"/>
      <c r="QO118" s="151"/>
      <c r="QP118" s="151"/>
      <c r="QQ118" s="151"/>
      <c r="QR118" s="151"/>
      <c r="QS118" s="151"/>
      <c r="QT118" s="151"/>
      <c r="QU118" s="151"/>
      <c r="QV118" s="151"/>
      <c r="QW118" s="151"/>
      <c r="QX118" s="151"/>
      <c r="QY118" s="151"/>
      <c r="QZ118" s="151"/>
      <c r="RA118" s="151"/>
      <c r="RB118" s="151"/>
      <c r="RC118" s="151"/>
      <c r="RD118" s="151"/>
      <c r="RE118" s="151"/>
      <c r="RF118" s="151"/>
      <c r="RG118" s="151"/>
      <c r="RH118" s="151"/>
      <c r="RI118" s="151"/>
      <c r="RJ118" s="151"/>
      <c r="RK118" s="151"/>
      <c r="RL118" s="151"/>
      <c r="RM118" s="151"/>
      <c r="RN118" s="151"/>
      <c r="RO118" s="151"/>
      <c r="RP118" s="151"/>
      <c r="RQ118" s="151"/>
      <c r="RR118" s="151"/>
      <c r="RS118" s="151"/>
      <c r="RT118" s="151"/>
      <c r="RU118" s="151"/>
      <c r="RV118" s="151"/>
      <c r="RW118" s="151"/>
      <c r="RX118" s="151"/>
      <c r="RY118" s="151"/>
      <c r="RZ118" s="151"/>
      <c r="SA118" s="151"/>
      <c r="SB118" s="151"/>
      <c r="SC118" s="151"/>
      <c r="SD118" s="151"/>
      <c r="SE118" s="151"/>
      <c r="SF118" s="151"/>
      <c r="SG118" s="151"/>
      <c r="SH118" s="151"/>
      <c r="SI118" s="151"/>
      <c r="SJ118" s="151"/>
      <c r="SK118" s="151"/>
      <c r="SL118" s="151"/>
      <c r="SM118" s="151"/>
      <c r="SN118" s="151"/>
      <c r="SO118" s="151"/>
      <c r="SP118" s="151"/>
      <c r="SQ118" s="151"/>
      <c r="SR118" s="151"/>
      <c r="SS118" s="151"/>
      <c r="ST118" s="151"/>
      <c r="SU118" s="151"/>
      <c r="SV118" s="151"/>
      <c r="SW118" s="151"/>
      <c r="SX118" s="151"/>
      <c r="SY118" s="151"/>
      <c r="SZ118" s="151"/>
      <c r="TA118" s="151"/>
      <c r="TB118" s="151"/>
      <c r="TC118" s="151"/>
      <c r="TD118" s="151"/>
      <c r="TE118" s="151"/>
      <c r="TF118" s="151"/>
      <c r="TG118" s="151"/>
      <c r="TH118" s="151"/>
      <c r="TI118" s="151"/>
      <c r="TJ118" s="151"/>
      <c r="TK118" s="151"/>
      <c r="TL118" s="151"/>
      <c r="TM118" s="151"/>
      <c r="TN118" s="151"/>
      <c r="TO118" s="151"/>
      <c r="TP118" s="151"/>
      <c r="TQ118" s="151"/>
      <c r="TR118" s="151"/>
      <c r="TS118" s="151"/>
      <c r="TT118" s="151"/>
      <c r="TU118" s="151"/>
      <c r="TV118" s="151"/>
      <c r="TW118" s="151"/>
      <c r="TX118" s="151"/>
      <c r="TY118" s="151"/>
      <c r="TZ118" s="151"/>
      <c r="UA118" s="151"/>
      <c r="UB118" s="151"/>
      <c r="UC118" s="151"/>
      <c r="UD118" s="151"/>
      <c r="UE118" s="151"/>
      <c r="UF118" s="151"/>
      <c r="UG118" s="151"/>
      <c r="UH118" s="151"/>
      <c r="UI118" s="151"/>
      <c r="UJ118" s="151"/>
      <c r="UK118" s="151"/>
      <c r="UL118" s="151"/>
      <c r="UM118" s="151"/>
      <c r="UN118" s="151"/>
      <c r="UO118" s="151"/>
      <c r="UP118" s="151"/>
      <c r="UQ118" s="151"/>
      <c r="UR118" s="151"/>
      <c r="US118" s="151"/>
      <c r="UT118" s="151"/>
      <c r="UU118" s="151"/>
      <c r="UV118" s="151"/>
      <c r="UW118" s="151"/>
      <c r="UX118" s="151"/>
      <c r="UY118" s="151"/>
      <c r="UZ118" s="151"/>
      <c r="VA118" s="151"/>
      <c r="VB118" s="151"/>
      <c r="VC118" s="151"/>
      <c r="VD118" s="151"/>
      <c r="VE118" s="151"/>
      <c r="VF118" s="151"/>
      <c r="VG118" s="151"/>
      <c r="VH118" s="151"/>
      <c r="VI118" s="151"/>
      <c r="VJ118" s="151"/>
      <c r="VK118" s="151"/>
      <c r="VL118" s="151"/>
      <c r="VM118" s="151"/>
      <c r="VN118" s="151"/>
      <c r="VO118" s="151"/>
      <c r="VP118" s="151"/>
      <c r="VQ118" s="151"/>
      <c r="VR118" s="151"/>
      <c r="VS118" s="151"/>
      <c r="VT118" s="151"/>
      <c r="VU118" s="151"/>
      <c r="VV118" s="151"/>
      <c r="VW118" s="151"/>
      <c r="VX118" s="151"/>
      <c r="VY118" s="151"/>
      <c r="VZ118" s="151"/>
      <c r="WA118" s="151"/>
      <c r="WB118" s="151"/>
      <c r="WC118" s="151"/>
      <c r="WD118" s="151"/>
      <c r="WE118" s="151"/>
      <c r="WF118" s="151"/>
      <c r="WG118" s="151"/>
      <c r="WH118" s="151"/>
      <c r="WI118" s="151"/>
      <c r="WJ118" s="151"/>
      <c r="WK118" s="151"/>
      <c r="WL118" s="151"/>
      <c r="WM118" s="151"/>
      <c r="WN118" s="151"/>
      <c r="WO118" s="151"/>
      <c r="WP118" s="151"/>
      <c r="WQ118" s="151"/>
      <c r="WR118" s="151"/>
      <c r="WS118" s="151"/>
      <c r="WT118" s="151"/>
      <c r="WU118" s="151"/>
      <c r="WV118" s="151"/>
      <c r="WW118" s="151"/>
      <c r="WX118" s="151"/>
      <c r="WY118" s="151"/>
      <c r="WZ118" s="151"/>
      <c r="XA118" s="151"/>
      <c r="XB118" s="151"/>
      <c r="XC118" s="151"/>
      <c r="XD118" s="151"/>
      <c r="XE118" s="151"/>
      <c r="XF118" s="151"/>
      <c r="XG118" s="151"/>
      <c r="XH118" s="151"/>
      <c r="XI118" s="151"/>
      <c r="XJ118" s="151"/>
      <c r="XK118" s="151"/>
      <c r="XL118" s="151"/>
      <c r="XM118" s="151"/>
      <c r="XN118" s="151"/>
      <c r="XO118" s="151"/>
      <c r="XP118" s="151"/>
      <c r="XQ118" s="151"/>
      <c r="XR118" s="151"/>
      <c r="XS118" s="151"/>
      <c r="XT118" s="151"/>
      <c r="XU118" s="151"/>
      <c r="XV118" s="151"/>
      <c r="XW118" s="151"/>
      <c r="XX118" s="151"/>
      <c r="XY118" s="151"/>
      <c r="XZ118" s="151"/>
      <c r="YA118" s="151"/>
      <c r="YB118" s="151"/>
      <c r="YC118" s="151"/>
      <c r="YD118" s="151"/>
      <c r="YE118" s="151"/>
      <c r="YF118" s="151"/>
      <c r="YG118" s="151"/>
      <c r="YH118" s="151"/>
      <c r="YI118" s="151"/>
      <c r="YJ118" s="151"/>
      <c r="YK118" s="151"/>
      <c r="YL118" s="151"/>
      <c r="YM118" s="151"/>
      <c r="YN118" s="151"/>
      <c r="YO118" s="151"/>
      <c r="YP118" s="151"/>
      <c r="YQ118" s="151"/>
      <c r="YR118" s="151"/>
      <c r="YS118" s="151"/>
      <c r="YT118" s="151"/>
      <c r="YU118" s="151"/>
      <c r="YV118" s="151"/>
      <c r="YW118" s="151"/>
      <c r="YX118" s="151"/>
      <c r="YY118" s="151"/>
      <c r="YZ118" s="151"/>
      <c r="ZA118" s="151"/>
      <c r="ZB118" s="151"/>
      <c r="ZC118" s="151"/>
      <c r="ZD118" s="151"/>
      <c r="ZE118" s="151"/>
      <c r="ZF118" s="151"/>
      <c r="ZG118" s="151"/>
      <c r="ZH118" s="151"/>
      <c r="ZI118" s="151"/>
      <c r="ZJ118" s="151"/>
      <c r="ZK118" s="151"/>
      <c r="ZL118" s="151"/>
      <c r="ZM118" s="151"/>
      <c r="ZN118" s="151"/>
      <c r="ZO118" s="151"/>
      <c r="ZP118" s="151"/>
      <c r="ZQ118" s="151"/>
      <c r="ZR118" s="151"/>
      <c r="ZS118" s="151"/>
      <c r="ZT118" s="151"/>
      <c r="ZU118" s="151"/>
      <c r="ZV118" s="151"/>
      <c r="ZW118" s="151"/>
      <c r="ZX118" s="151"/>
      <c r="ZY118" s="151"/>
      <c r="ZZ118" s="151"/>
      <c r="AAA118" s="151"/>
      <c r="AAB118" s="151"/>
      <c r="AAC118" s="151"/>
      <c r="AAD118" s="151"/>
      <c r="AAE118" s="151"/>
      <c r="AAF118" s="151"/>
      <c r="AAG118" s="151"/>
      <c r="AAH118" s="151"/>
      <c r="AAI118" s="151"/>
      <c r="AAJ118" s="151"/>
      <c r="AAK118" s="151"/>
      <c r="AAL118" s="151"/>
      <c r="AAM118" s="151"/>
      <c r="AAN118" s="151"/>
      <c r="AAO118" s="151"/>
      <c r="AAP118" s="151"/>
      <c r="AAQ118" s="151"/>
      <c r="AAR118" s="151"/>
      <c r="AAS118" s="151"/>
      <c r="AAT118" s="151"/>
      <c r="AAU118" s="151"/>
      <c r="AAV118" s="151"/>
      <c r="AAW118" s="151"/>
      <c r="AAX118" s="151"/>
      <c r="AAY118" s="151"/>
      <c r="AAZ118" s="151"/>
      <c r="ABA118" s="151"/>
      <c r="ABB118" s="151"/>
      <c r="ABC118" s="151"/>
      <c r="ABD118" s="151"/>
      <c r="ABE118" s="151"/>
      <c r="ABF118" s="151"/>
      <c r="ABG118" s="151"/>
      <c r="ABH118" s="151"/>
      <c r="ABI118" s="151"/>
      <c r="ABJ118" s="151"/>
      <c r="ABK118" s="151"/>
      <c r="ABL118" s="151"/>
      <c r="ABM118" s="151"/>
      <c r="ABN118" s="151"/>
      <c r="ABO118" s="151"/>
      <c r="ABP118" s="151"/>
      <c r="ABQ118" s="151"/>
      <c r="ABR118" s="151"/>
      <c r="ABS118" s="151"/>
      <c r="ABT118" s="151"/>
      <c r="ABU118" s="151"/>
      <c r="ABV118" s="151"/>
      <c r="ABW118" s="151"/>
      <c r="ABX118" s="151"/>
      <c r="ABY118" s="151"/>
      <c r="ABZ118" s="151"/>
      <c r="ACA118" s="151"/>
      <c r="ACB118" s="151"/>
      <c r="ACC118" s="151"/>
      <c r="ACD118" s="151"/>
      <c r="ACE118" s="151"/>
      <c r="ACF118" s="151"/>
      <c r="ACG118" s="151"/>
      <c r="ACH118" s="151"/>
      <c r="ACI118" s="151"/>
      <c r="ACJ118" s="151"/>
      <c r="ACK118" s="151"/>
      <c r="ACL118" s="151"/>
      <c r="ACM118" s="151"/>
      <c r="ACN118" s="151"/>
      <c r="ACO118" s="151"/>
      <c r="ACP118" s="151"/>
      <c r="ACQ118" s="151"/>
      <c r="ACR118" s="151"/>
      <c r="ACS118" s="151"/>
      <c r="ACT118" s="151"/>
      <c r="ACU118" s="151"/>
      <c r="ACV118" s="151"/>
      <c r="ACW118" s="151"/>
      <c r="ACX118" s="151"/>
      <c r="ACY118" s="151"/>
      <c r="ACZ118" s="151"/>
      <c r="ADA118" s="151"/>
      <c r="ADB118" s="151"/>
      <c r="ADC118" s="151"/>
      <c r="ADD118" s="151"/>
      <c r="ADE118" s="151"/>
      <c r="ADF118" s="151"/>
      <c r="ADG118" s="151"/>
      <c r="ADH118" s="151"/>
      <c r="ADI118" s="151"/>
      <c r="ADJ118" s="151"/>
      <c r="ADK118" s="151"/>
      <c r="ADL118" s="151"/>
      <c r="ADM118" s="151"/>
      <c r="ADN118" s="151"/>
      <c r="ADO118" s="151"/>
      <c r="ADP118" s="151"/>
      <c r="ADQ118" s="151"/>
      <c r="ADR118" s="151"/>
      <c r="ADS118" s="151"/>
      <c r="ADT118" s="151"/>
      <c r="ADU118" s="151"/>
      <c r="ADV118" s="151"/>
      <c r="ADW118" s="151"/>
      <c r="ADX118" s="151"/>
      <c r="ADY118" s="151"/>
      <c r="ADZ118" s="151"/>
      <c r="AEA118" s="151"/>
      <c r="AEB118" s="151"/>
      <c r="AEC118" s="151"/>
      <c r="AED118" s="151"/>
      <c r="AEE118" s="151"/>
      <c r="AEF118" s="151"/>
      <c r="AEG118" s="151"/>
      <c r="AEH118" s="151"/>
      <c r="AEI118" s="151"/>
      <c r="AEJ118" s="151"/>
      <c r="AEK118" s="151"/>
      <c r="AEL118" s="151"/>
      <c r="AEM118" s="151"/>
      <c r="AEN118" s="151"/>
      <c r="AEO118" s="151"/>
      <c r="AEP118" s="151"/>
      <c r="AEQ118" s="151"/>
      <c r="AER118" s="151"/>
      <c r="AES118" s="151"/>
      <c r="AET118" s="151"/>
      <c r="AEU118" s="151"/>
      <c r="AEV118" s="151"/>
      <c r="AEW118" s="151"/>
      <c r="AEX118" s="151"/>
      <c r="AEY118" s="151"/>
      <c r="AEZ118" s="151"/>
      <c r="AFA118" s="151"/>
      <c r="AFB118" s="151"/>
      <c r="AFC118" s="151"/>
      <c r="AFD118" s="151"/>
      <c r="AFE118" s="151"/>
      <c r="AFF118" s="151"/>
      <c r="AFG118" s="151"/>
      <c r="AFH118" s="151"/>
      <c r="AFI118" s="151"/>
      <c r="AFJ118" s="151"/>
      <c r="AFK118" s="151"/>
      <c r="AFL118" s="151"/>
      <c r="AFM118" s="151"/>
      <c r="AFN118" s="151"/>
      <c r="AFO118" s="151"/>
      <c r="AFP118" s="151"/>
      <c r="AFQ118" s="151"/>
      <c r="AFR118" s="151"/>
      <c r="AFS118" s="151"/>
      <c r="AFT118" s="151"/>
      <c r="AFU118" s="151"/>
      <c r="AFV118" s="151"/>
      <c r="AFW118" s="151"/>
      <c r="AFX118" s="151"/>
      <c r="AFY118" s="151"/>
      <c r="AFZ118" s="151"/>
      <c r="AGA118" s="151"/>
      <c r="AGB118" s="151"/>
      <c r="AGC118" s="151"/>
      <c r="AGD118" s="151"/>
      <c r="AGE118" s="151"/>
      <c r="AGF118" s="151"/>
      <c r="AGG118" s="151"/>
      <c r="AGH118" s="151"/>
      <c r="AGI118" s="151"/>
      <c r="AGJ118" s="151"/>
      <c r="AGK118" s="151"/>
      <c r="AGL118" s="151"/>
      <c r="AGM118" s="151"/>
      <c r="AGN118" s="151"/>
      <c r="AGO118" s="151"/>
      <c r="AGP118" s="151"/>
      <c r="AGQ118" s="151"/>
      <c r="AGR118" s="151"/>
      <c r="AGS118" s="151"/>
      <c r="AGT118" s="151"/>
      <c r="AGU118" s="151"/>
      <c r="AGV118" s="151"/>
      <c r="AGW118" s="151"/>
      <c r="AGX118" s="151"/>
      <c r="AGY118" s="151"/>
      <c r="AGZ118" s="151"/>
      <c r="AHA118" s="151"/>
      <c r="AHB118" s="151"/>
      <c r="AHC118" s="151"/>
      <c r="AHD118" s="151"/>
      <c r="AHE118" s="151"/>
      <c r="AHF118" s="151"/>
      <c r="AHG118" s="151"/>
      <c r="AHH118" s="151"/>
      <c r="AHI118" s="151"/>
      <c r="AHJ118" s="151"/>
      <c r="AHK118" s="151"/>
      <c r="AHL118" s="151"/>
      <c r="AHM118" s="151"/>
      <c r="AHN118" s="151"/>
      <c r="AHO118" s="151"/>
      <c r="AHP118" s="151"/>
      <c r="AHQ118" s="151"/>
      <c r="AHR118" s="151"/>
      <c r="AHS118" s="151"/>
      <c r="AHT118" s="151"/>
      <c r="AHU118" s="151"/>
      <c r="AHV118" s="151"/>
      <c r="AHW118" s="151"/>
      <c r="AHX118" s="151"/>
      <c r="AHY118" s="151"/>
      <c r="AHZ118" s="151"/>
      <c r="AIA118" s="151"/>
      <c r="AIB118" s="151"/>
      <c r="AIC118" s="151"/>
      <c r="AID118" s="151"/>
      <c r="AIE118" s="151"/>
      <c r="AIF118" s="151"/>
      <c r="AIG118" s="151"/>
      <c r="AIH118" s="151"/>
      <c r="AII118" s="151"/>
      <c r="AIJ118" s="151"/>
      <c r="AIK118" s="151"/>
      <c r="AIL118" s="151"/>
      <c r="AIM118" s="151"/>
      <c r="AIN118" s="151"/>
      <c r="AIO118" s="151"/>
      <c r="AIP118" s="151"/>
      <c r="AIQ118" s="151"/>
      <c r="AIR118" s="151"/>
      <c r="AIS118" s="151"/>
      <c r="AIT118" s="151"/>
      <c r="AIU118" s="151"/>
      <c r="AIV118" s="151"/>
      <c r="AIW118" s="151"/>
      <c r="AIX118" s="151"/>
      <c r="AIY118" s="151"/>
      <c r="AIZ118" s="151"/>
      <c r="AJA118" s="151"/>
      <c r="AJB118" s="151"/>
      <c r="AJC118" s="151"/>
      <c r="AJD118" s="151"/>
      <c r="AJE118" s="151"/>
      <c r="AJF118" s="151"/>
      <c r="AJG118" s="151"/>
      <c r="AJH118" s="151"/>
      <c r="AJI118" s="151"/>
      <c r="AJJ118" s="151"/>
      <c r="AJK118" s="151"/>
      <c r="AJL118" s="151"/>
      <c r="AJM118" s="151"/>
      <c r="AJN118" s="151"/>
      <c r="AJO118" s="151"/>
      <c r="AJP118" s="151"/>
      <c r="AJQ118" s="151"/>
      <c r="AJR118" s="151"/>
      <c r="AJS118" s="151"/>
      <c r="AJT118" s="151"/>
      <c r="AJU118" s="151"/>
      <c r="AJV118" s="151"/>
      <c r="AJW118" s="151"/>
      <c r="AJX118" s="151"/>
      <c r="AJY118" s="151"/>
      <c r="AJZ118" s="151"/>
      <c r="AKA118" s="151"/>
      <c r="AKB118" s="151"/>
      <c r="AKC118" s="151"/>
      <c r="AKD118" s="151"/>
      <c r="AKE118" s="151"/>
      <c r="AKF118" s="151"/>
      <c r="AKG118" s="151"/>
      <c r="AKH118" s="151"/>
      <c r="AKI118" s="151"/>
      <c r="AKJ118" s="151"/>
      <c r="AKK118" s="151"/>
      <c r="AKL118" s="151"/>
      <c r="AKM118" s="151"/>
      <c r="AKN118" s="151"/>
      <c r="AKO118" s="151"/>
      <c r="AKP118" s="151"/>
      <c r="AKQ118" s="151"/>
      <c r="AKR118" s="151"/>
      <c r="AKS118" s="151"/>
      <c r="AKT118" s="151"/>
      <c r="AKU118" s="151"/>
      <c r="AKV118" s="151"/>
      <c r="AKW118" s="151"/>
      <c r="AKX118" s="151"/>
      <c r="AKY118" s="151"/>
      <c r="AKZ118" s="151"/>
      <c r="ALA118" s="151"/>
      <c r="ALB118" s="151"/>
      <c r="ALC118" s="151"/>
      <c r="ALD118" s="151"/>
      <c r="ALE118" s="151"/>
      <c r="ALF118" s="151"/>
      <c r="ALG118" s="151"/>
      <c r="ALH118" s="151"/>
      <c r="ALI118" s="151"/>
      <c r="ALJ118" s="151"/>
      <c r="ALK118" s="151"/>
      <c r="ALL118" s="151"/>
      <c r="ALM118" s="151"/>
      <c r="ALN118" s="151"/>
      <c r="ALO118" s="151"/>
      <c r="ALP118" s="151"/>
      <c r="ALQ118" s="151"/>
      <c r="ALR118" s="151"/>
      <c r="ALS118" s="151"/>
      <c r="ALT118" s="151"/>
      <c r="ALU118" s="151"/>
      <c r="ALV118" s="151"/>
      <c r="ALW118" s="151"/>
      <c r="ALX118" s="151"/>
      <c r="ALY118" s="151"/>
      <c r="ALZ118" s="151"/>
      <c r="AMA118" s="151"/>
      <c r="AMB118" s="151"/>
      <c r="AMC118" s="151"/>
      <c r="AMD118" s="151"/>
      <c r="AME118" s="151"/>
      <c r="AMF118" s="151"/>
      <c r="AMG118" s="151"/>
      <c r="AMH118" s="151"/>
      <c r="AMI118" s="151"/>
      <c r="AMJ118" s="151"/>
      <c r="AMK118" s="151"/>
      <c r="AML118" s="151"/>
      <c r="AMM118" s="151"/>
      <c r="AMN118" s="151"/>
      <c r="AMO118" s="151"/>
      <c r="AMP118" s="151"/>
      <c r="AMQ118" s="151"/>
      <c r="AMR118" s="151"/>
      <c r="AMS118" s="151"/>
      <c r="AMT118" s="151"/>
      <c r="AMU118" s="151"/>
      <c r="AMV118" s="151"/>
      <c r="AMW118" s="151"/>
      <c r="AMX118" s="151"/>
      <c r="AMY118" s="151"/>
      <c r="AMZ118" s="151"/>
      <c r="ANA118" s="151"/>
      <c r="ANB118" s="151"/>
      <c r="ANC118" s="151"/>
      <c r="AND118" s="151"/>
      <c r="ANE118" s="151"/>
      <c r="ANF118" s="151"/>
      <c r="ANG118" s="151"/>
      <c r="ANH118" s="151"/>
      <c r="ANI118" s="151"/>
      <c r="ANJ118" s="151"/>
      <c r="ANK118" s="151"/>
      <c r="ANL118" s="151"/>
      <c r="ANM118" s="151"/>
      <c r="ANN118" s="151"/>
      <c r="ANO118" s="151"/>
      <c r="ANP118" s="151"/>
      <c r="ANQ118" s="151"/>
      <c r="ANR118" s="151"/>
      <c r="ANS118" s="151"/>
      <c r="ANT118" s="151"/>
      <c r="ANU118" s="151"/>
      <c r="ANV118" s="151"/>
      <c r="ANW118" s="151"/>
      <c r="ANX118" s="151"/>
      <c r="ANY118" s="151"/>
      <c r="ANZ118" s="151"/>
      <c r="AOA118" s="151"/>
      <c r="AOB118" s="151"/>
      <c r="AOC118" s="151"/>
      <c r="AOD118" s="151"/>
      <c r="AOE118" s="151"/>
      <c r="AOF118" s="151"/>
      <c r="AOG118" s="151"/>
      <c r="AOH118" s="151"/>
      <c r="AOI118" s="151"/>
      <c r="AOJ118" s="151"/>
      <c r="AOK118" s="151"/>
      <c r="AOL118" s="151"/>
      <c r="AOM118" s="151"/>
      <c r="AON118" s="151"/>
      <c r="AOO118" s="151"/>
      <c r="AOP118" s="151"/>
      <c r="AOQ118" s="151"/>
      <c r="AOR118" s="151"/>
      <c r="AOS118" s="151"/>
      <c r="AOT118" s="151"/>
      <c r="AOU118" s="151"/>
      <c r="AOV118" s="151"/>
      <c r="AOW118" s="151"/>
      <c r="AOX118" s="151"/>
      <c r="AOY118" s="151"/>
      <c r="AOZ118" s="151"/>
      <c r="APA118" s="151"/>
      <c r="APB118" s="151"/>
      <c r="APC118" s="151"/>
      <c r="APD118" s="151"/>
      <c r="APE118" s="151"/>
      <c r="APF118" s="151"/>
      <c r="APG118" s="151"/>
      <c r="APH118" s="151"/>
      <c r="API118" s="151"/>
      <c r="APJ118" s="151"/>
      <c r="APK118" s="151"/>
      <c r="APL118" s="151"/>
      <c r="APM118" s="151"/>
      <c r="APN118" s="151"/>
      <c r="APO118" s="151"/>
      <c r="APP118" s="151"/>
      <c r="APQ118" s="151"/>
      <c r="APR118" s="151"/>
      <c r="APS118" s="151"/>
      <c r="APT118" s="151"/>
      <c r="APU118" s="151"/>
      <c r="APV118" s="151"/>
      <c r="APW118" s="151"/>
      <c r="APX118" s="151"/>
      <c r="APY118" s="151"/>
      <c r="APZ118" s="151"/>
      <c r="AQA118" s="151"/>
      <c r="AQB118" s="151"/>
      <c r="AQC118" s="151"/>
      <c r="AQD118" s="151"/>
      <c r="AQE118" s="151"/>
      <c r="AQF118" s="151"/>
      <c r="AQG118" s="151"/>
      <c r="AQH118" s="151"/>
      <c r="AQI118" s="151"/>
      <c r="AQJ118" s="151"/>
      <c r="AQK118" s="151"/>
      <c r="AQL118" s="151"/>
      <c r="AQM118" s="151"/>
      <c r="AQN118" s="151"/>
      <c r="AQO118" s="151"/>
      <c r="AQP118" s="151"/>
      <c r="AQQ118" s="151"/>
      <c r="AQR118" s="151"/>
      <c r="AQS118" s="151"/>
      <c r="AQT118" s="151"/>
      <c r="AQU118" s="151"/>
      <c r="AQV118" s="151"/>
      <c r="AQW118" s="151"/>
      <c r="AQX118" s="151"/>
      <c r="AQY118" s="151"/>
      <c r="AQZ118" s="151"/>
      <c r="ARA118" s="151"/>
      <c r="ARB118" s="151"/>
      <c r="ARC118" s="151"/>
      <c r="ARD118" s="151"/>
      <c r="ARE118" s="151"/>
      <c r="ARF118" s="151"/>
      <c r="ARG118" s="151"/>
      <c r="ARH118" s="151"/>
      <c r="ARI118" s="151"/>
      <c r="ARJ118" s="151"/>
      <c r="ARK118" s="151"/>
      <c r="ARL118" s="151"/>
      <c r="ARM118" s="151"/>
      <c r="ARN118" s="151"/>
      <c r="ARO118" s="151"/>
      <c r="ARP118" s="151"/>
      <c r="ARQ118" s="151"/>
      <c r="ARR118" s="151"/>
      <c r="ARS118" s="151"/>
      <c r="ART118" s="151"/>
      <c r="ARU118" s="151"/>
      <c r="ARV118" s="151"/>
      <c r="ARW118" s="151"/>
      <c r="ARX118" s="151"/>
      <c r="ARY118" s="151"/>
      <c r="ARZ118" s="151"/>
      <c r="ASA118" s="151"/>
      <c r="ASB118" s="151"/>
      <c r="ASC118" s="151"/>
      <c r="ASD118" s="151"/>
      <c r="ASE118" s="151"/>
      <c r="ASF118" s="151"/>
      <c r="ASG118" s="151"/>
      <c r="ASH118" s="151"/>
      <c r="ASI118" s="151"/>
      <c r="ASJ118" s="151"/>
      <c r="ASK118" s="151"/>
      <c r="ASL118" s="151"/>
      <c r="ASM118" s="151"/>
      <c r="ASN118" s="151"/>
      <c r="ASO118" s="151"/>
      <c r="ASP118" s="151"/>
      <c r="ASQ118" s="151"/>
      <c r="ASR118" s="151"/>
      <c r="ASS118" s="151"/>
      <c r="AST118" s="151"/>
      <c r="ASU118" s="151"/>
      <c r="ASV118" s="151"/>
      <c r="ASW118" s="151"/>
      <c r="ASX118" s="151"/>
      <c r="ASY118" s="151"/>
      <c r="ASZ118" s="151"/>
      <c r="ATA118" s="151"/>
      <c r="ATB118" s="151"/>
      <c r="ATC118" s="151"/>
      <c r="ATD118" s="151"/>
      <c r="ATE118" s="151"/>
      <c r="ATF118" s="151"/>
      <c r="ATG118" s="151"/>
      <c r="ATH118" s="151"/>
      <c r="ATI118" s="151"/>
      <c r="ATJ118" s="151"/>
      <c r="ATK118" s="151"/>
      <c r="ATL118" s="151"/>
      <c r="ATM118" s="151"/>
      <c r="ATN118" s="151"/>
      <c r="ATO118" s="151"/>
      <c r="ATP118" s="151"/>
      <c r="ATQ118" s="151"/>
      <c r="ATR118" s="151"/>
      <c r="ATS118" s="151"/>
      <c r="ATT118" s="151"/>
      <c r="ATU118" s="151"/>
      <c r="ATV118" s="151"/>
      <c r="ATW118" s="151"/>
      <c r="ATX118" s="151"/>
      <c r="ATY118" s="151"/>
      <c r="ATZ118" s="151"/>
      <c r="AUA118" s="151"/>
      <c r="AUB118" s="151"/>
      <c r="AUC118" s="151"/>
      <c r="AUD118" s="151"/>
      <c r="AUE118" s="151"/>
      <c r="AUF118" s="151"/>
      <c r="AUG118" s="151"/>
      <c r="AUH118" s="151"/>
      <c r="AUI118" s="151"/>
      <c r="AUJ118" s="151"/>
      <c r="AUK118" s="151"/>
      <c r="AUL118" s="151"/>
      <c r="AUM118" s="151"/>
      <c r="AUN118" s="151"/>
      <c r="AUO118" s="151"/>
      <c r="AUP118" s="151"/>
      <c r="AUQ118" s="151"/>
      <c r="AUR118" s="151"/>
      <c r="AUS118" s="151"/>
      <c r="AUT118" s="151"/>
      <c r="AUU118" s="151"/>
      <c r="AUV118" s="151"/>
      <c r="AUW118" s="151"/>
      <c r="AUX118" s="151"/>
      <c r="AUY118" s="151"/>
      <c r="AUZ118" s="151"/>
      <c r="AVA118" s="151"/>
      <c r="AVB118" s="151"/>
      <c r="AVC118" s="151"/>
      <c r="AVD118" s="151"/>
      <c r="AVE118" s="151"/>
      <c r="AVF118" s="151"/>
      <c r="AVG118" s="151"/>
      <c r="AVH118" s="151"/>
      <c r="AVI118" s="151"/>
      <c r="AVJ118" s="151"/>
      <c r="AVK118" s="151"/>
      <c r="AVL118" s="151"/>
      <c r="AVM118" s="151"/>
      <c r="AVN118" s="151"/>
      <c r="AVO118" s="151"/>
      <c r="AVP118" s="151"/>
      <c r="AVQ118" s="151"/>
      <c r="AVR118" s="151"/>
      <c r="AVS118" s="151"/>
      <c r="AVT118" s="151"/>
      <c r="AVU118" s="151"/>
      <c r="AVV118" s="151"/>
      <c r="AVW118" s="151"/>
      <c r="AVX118" s="151"/>
      <c r="AVY118" s="151"/>
      <c r="AVZ118" s="151"/>
      <c r="AWA118" s="151"/>
      <c r="AWB118" s="151"/>
      <c r="AWC118" s="151"/>
      <c r="AWD118" s="151"/>
      <c r="AWE118" s="151"/>
      <c r="AWF118" s="151"/>
      <c r="AWG118" s="151"/>
      <c r="AWH118" s="151"/>
      <c r="AWI118" s="151"/>
      <c r="AWJ118" s="151"/>
      <c r="AWK118" s="151"/>
      <c r="AWL118" s="151"/>
      <c r="AWM118" s="151"/>
      <c r="AWN118" s="151"/>
      <c r="AWO118" s="151"/>
      <c r="AWP118" s="151"/>
      <c r="AWQ118" s="151"/>
      <c r="AWR118" s="151"/>
      <c r="AWS118" s="151"/>
      <c r="AWT118" s="151"/>
      <c r="AWU118" s="151"/>
      <c r="AWV118" s="151"/>
      <c r="AWW118" s="151"/>
      <c r="AWX118" s="151"/>
      <c r="AWY118" s="151"/>
      <c r="AWZ118" s="151"/>
      <c r="AXA118" s="151"/>
      <c r="AXB118" s="151"/>
      <c r="AXC118" s="151"/>
      <c r="AXD118" s="151"/>
      <c r="AXE118" s="151"/>
      <c r="AXF118" s="151"/>
      <c r="AXG118" s="151"/>
      <c r="AXH118" s="151"/>
      <c r="AXI118" s="151"/>
      <c r="AXJ118" s="151"/>
      <c r="AXK118" s="151"/>
      <c r="AXL118" s="151"/>
      <c r="AXM118" s="151"/>
      <c r="AXN118" s="151"/>
      <c r="AXO118" s="151"/>
      <c r="AXP118" s="151"/>
      <c r="AXQ118" s="151"/>
      <c r="AXR118" s="151"/>
      <c r="AXS118" s="151"/>
      <c r="AXT118" s="151"/>
      <c r="AXU118" s="151"/>
      <c r="AXV118" s="151"/>
      <c r="AXW118" s="151"/>
      <c r="AXX118" s="151"/>
      <c r="AXY118" s="151"/>
      <c r="AXZ118" s="151"/>
      <c r="AYA118" s="151"/>
      <c r="AYB118" s="151"/>
      <c r="AYC118" s="151"/>
      <c r="AYD118" s="151"/>
      <c r="AYE118" s="151"/>
      <c r="AYF118" s="151"/>
      <c r="AYG118" s="151"/>
      <c r="AYH118" s="151"/>
      <c r="AYI118" s="151"/>
      <c r="AYJ118" s="151"/>
      <c r="AYK118" s="151"/>
      <c r="AYL118" s="151"/>
      <c r="AYM118" s="151"/>
      <c r="AYN118" s="151"/>
      <c r="AYO118" s="151"/>
      <c r="AYP118" s="151"/>
      <c r="AYQ118" s="151"/>
      <c r="AYR118" s="151"/>
      <c r="AYS118" s="151"/>
      <c r="AYT118" s="151"/>
      <c r="AYU118" s="151"/>
      <c r="AYV118" s="151"/>
      <c r="AYW118" s="151"/>
      <c r="AYX118" s="151"/>
      <c r="AYY118" s="151"/>
      <c r="AYZ118" s="151"/>
      <c r="AZA118" s="151"/>
      <c r="AZB118" s="151"/>
      <c r="AZC118" s="151"/>
      <c r="AZD118" s="151"/>
      <c r="AZE118" s="151"/>
      <c r="AZF118" s="151"/>
      <c r="AZG118" s="151"/>
      <c r="AZH118" s="151"/>
      <c r="AZI118" s="151"/>
      <c r="AZJ118" s="151"/>
      <c r="AZK118" s="151"/>
      <c r="AZL118" s="151"/>
      <c r="AZM118" s="151"/>
      <c r="AZN118" s="151"/>
      <c r="AZO118" s="151"/>
      <c r="AZP118" s="151"/>
      <c r="AZQ118" s="151"/>
      <c r="AZR118" s="151"/>
      <c r="AZS118" s="151"/>
      <c r="AZT118" s="151"/>
      <c r="AZU118" s="151"/>
      <c r="AZV118" s="151"/>
      <c r="AZW118" s="151"/>
      <c r="AZX118" s="151"/>
      <c r="AZY118" s="151"/>
      <c r="AZZ118" s="151"/>
      <c r="BAA118" s="151"/>
      <c r="BAB118" s="151"/>
      <c r="BAC118" s="151"/>
      <c r="BAD118" s="151"/>
      <c r="BAE118" s="151"/>
      <c r="BAF118" s="151"/>
      <c r="BAG118" s="151"/>
      <c r="BAH118" s="151"/>
      <c r="BAI118" s="151"/>
      <c r="BAJ118" s="151"/>
      <c r="BAK118" s="151"/>
      <c r="BAL118" s="151"/>
      <c r="BAM118" s="151"/>
      <c r="BAN118" s="151"/>
      <c r="BAO118" s="151"/>
      <c r="BAP118" s="151"/>
      <c r="BAQ118" s="151"/>
      <c r="BAR118" s="151"/>
      <c r="BAS118" s="151"/>
      <c r="BAT118" s="151"/>
      <c r="BAU118" s="151"/>
      <c r="BAV118" s="151"/>
      <c r="BAW118" s="151"/>
      <c r="BAX118" s="151"/>
      <c r="BAY118" s="151"/>
      <c r="BAZ118" s="151"/>
      <c r="BBA118" s="151"/>
      <c r="BBB118" s="151"/>
      <c r="BBC118" s="151"/>
      <c r="BBD118" s="151"/>
      <c r="BBE118" s="151"/>
      <c r="BBF118" s="151"/>
      <c r="BBG118" s="151"/>
      <c r="BBH118" s="151"/>
      <c r="BBI118" s="151"/>
      <c r="BBJ118" s="151"/>
      <c r="BBK118" s="151"/>
      <c r="BBL118" s="151"/>
      <c r="BBM118" s="151"/>
      <c r="BBN118" s="151"/>
      <c r="BBO118" s="151"/>
      <c r="BBP118" s="151"/>
      <c r="BBQ118" s="151"/>
      <c r="BBR118" s="151"/>
      <c r="BBS118" s="151"/>
      <c r="BBT118" s="151"/>
      <c r="BBU118" s="151"/>
      <c r="BBV118" s="151"/>
      <c r="BBW118" s="151"/>
      <c r="BBX118" s="151"/>
      <c r="BBY118" s="151"/>
      <c r="BBZ118" s="151"/>
      <c r="BCA118" s="151"/>
      <c r="BCB118" s="151"/>
      <c r="BCC118" s="151"/>
      <c r="BCD118" s="151"/>
      <c r="BCE118" s="151"/>
      <c r="BCF118" s="151"/>
      <c r="BCG118" s="151"/>
      <c r="BCH118" s="151"/>
      <c r="BCI118" s="151"/>
      <c r="BCJ118" s="151"/>
      <c r="BCK118" s="151"/>
      <c r="BCL118" s="151"/>
      <c r="BCM118" s="151"/>
      <c r="BCN118" s="151"/>
      <c r="BCO118" s="151"/>
      <c r="BCP118" s="151"/>
      <c r="BCQ118" s="151"/>
      <c r="BCR118" s="151"/>
      <c r="BCS118" s="151"/>
      <c r="BCT118" s="151"/>
      <c r="BCU118" s="151"/>
      <c r="BCV118" s="151"/>
      <c r="BCW118" s="151"/>
      <c r="BCX118" s="151"/>
      <c r="BCY118" s="151"/>
      <c r="BCZ118" s="151"/>
      <c r="BDA118" s="151"/>
      <c r="BDB118" s="151"/>
      <c r="BDC118" s="151"/>
      <c r="BDD118" s="151"/>
      <c r="BDE118" s="151"/>
      <c r="BDF118" s="151"/>
      <c r="BDG118" s="151"/>
      <c r="BDH118" s="151"/>
      <c r="BDI118" s="151"/>
      <c r="BDJ118" s="151"/>
      <c r="BDK118" s="151"/>
      <c r="BDL118" s="151"/>
      <c r="BDM118" s="151"/>
      <c r="BDN118" s="151"/>
      <c r="BDO118" s="151"/>
      <c r="BDP118" s="151"/>
      <c r="BDQ118" s="151"/>
      <c r="BDR118" s="151"/>
      <c r="BDS118" s="151"/>
      <c r="BDT118" s="151"/>
      <c r="BDU118" s="151"/>
      <c r="BDV118" s="151"/>
      <c r="BDW118" s="151"/>
      <c r="BDX118" s="151"/>
      <c r="BDY118" s="151"/>
      <c r="BDZ118" s="151"/>
      <c r="BEA118" s="151"/>
      <c r="BEB118" s="151"/>
      <c r="BEC118" s="151"/>
      <c r="BED118" s="151"/>
      <c r="BEE118" s="151"/>
      <c r="BEF118" s="151"/>
      <c r="BEG118" s="151"/>
      <c r="BEH118" s="151"/>
      <c r="BEI118" s="151"/>
      <c r="BEJ118" s="151"/>
      <c r="BEK118" s="151"/>
      <c r="BEL118" s="151"/>
      <c r="BEM118" s="151"/>
      <c r="BEN118" s="151"/>
      <c r="BEO118" s="151"/>
      <c r="BEP118" s="151"/>
      <c r="BEQ118" s="151"/>
      <c r="BER118" s="151"/>
      <c r="BES118" s="151"/>
      <c r="BET118" s="151"/>
      <c r="BEU118" s="151"/>
      <c r="BEV118" s="151"/>
      <c r="BEW118" s="151"/>
      <c r="BEX118" s="151"/>
      <c r="BEY118" s="151"/>
      <c r="BEZ118" s="151"/>
      <c r="BFA118" s="151"/>
      <c r="BFB118" s="151"/>
      <c r="BFC118" s="151"/>
      <c r="BFD118" s="151"/>
      <c r="BFE118" s="151"/>
      <c r="BFF118" s="151"/>
      <c r="BFG118" s="151"/>
      <c r="BFH118" s="151"/>
      <c r="BFI118" s="151"/>
      <c r="BFJ118" s="151"/>
      <c r="BFK118" s="151"/>
      <c r="BFL118" s="151"/>
      <c r="BFM118" s="151"/>
      <c r="BFN118" s="151"/>
      <c r="BFO118" s="151"/>
      <c r="BFP118" s="151"/>
      <c r="BFQ118" s="151"/>
      <c r="BFR118" s="151"/>
      <c r="BFS118" s="151"/>
      <c r="BFT118" s="151"/>
      <c r="BFU118" s="151"/>
      <c r="BFV118" s="151"/>
      <c r="BFW118" s="151"/>
      <c r="BFX118" s="151"/>
      <c r="BFY118" s="151"/>
      <c r="BFZ118" s="151"/>
      <c r="BGA118" s="151"/>
      <c r="BGB118" s="151"/>
      <c r="BGC118" s="151"/>
      <c r="BGD118" s="151"/>
      <c r="BGE118" s="151"/>
      <c r="BGF118" s="151"/>
      <c r="BGG118" s="151"/>
      <c r="BGH118" s="151"/>
      <c r="BGI118" s="151"/>
      <c r="BGJ118" s="151"/>
      <c r="BGK118" s="151"/>
      <c r="BGL118" s="151"/>
      <c r="BGM118" s="151"/>
      <c r="BGN118" s="151"/>
      <c r="BGO118" s="151"/>
      <c r="BGP118" s="151"/>
      <c r="BGQ118" s="151"/>
      <c r="BGR118" s="151"/>
      <c r="BGS118" s="151"/>
      <c r="BGT118" s="151"/>
      <c r="BGU118" s="151"/>
      <c r="BGV118" s="151"/>
      <c r="BGW118" s="151"/>
      <c r="BGX118" s="151"/>
      <c r="BGY118" s="151"/>
      <c r="BGZ118" s="151"/>
      <c r="BHA118" s="151"/>
      <c r="BHB118" s="151"/>
      <c r="BHC118" s="151"/>
      <c r="BHD118" s="151"/>
      <c r="BHE118" s="151"/>
      <c r="BHF118" s="151"/>
      <c r="BHG118" s="151"/>
      <c r="BHH118" s="151"/>
      <c r="BHI118" s="151"/>
      <c r="BHJ118" s="151"/>
      <c r="BHK118" s="151"/>
      <c r="BHL118" s="151"/>
      <c r="BHM118" s="151"/>
      <c r="BHN118" s="151"/>
      <c r="BHO118" s="151"/>
      <c r="BHP118" s="151"/>
      <c r="BHQ118" s="151"/>
      <c r="BHR118" s="151"/>
      <c r="BHS118" s="151"/>
      <c r="BHT118" s="151"/>
      <c r="BHU118" s="151"/>
      <c r="BHV118" s="151"/>
      <c r="BHW118" s="151"/>
      <c r="BHX118" s="151"/>
      <c r="BHY118" s="151"/>
      <c r="BHZ118" s="151"/>
      <c r="BIA118" s="151"/>
      <c r="BIB118" s="151"/>
      <c r="BIC118" s="151"/>
      <c r="BID118" s="151"/>
      <c r="BIE118" s="151"/>
      <c r="BIF118" s="151"/>
      <c r="BIG118" s="151"/>
      <c r="BIH118" s="151"/>
      <c r="BII118" s="151"/>
      <c r="BIJ118" s="151"/>
      <c r="BIK118" s="151"/>
      <c r="BIL118" s="151"/>
      <c r="BIM118" s="151"/>
      <c r="BIN118" s="151"/>
      <c r="BIO118" s="151"/>
      <c r="BIP118" s="151"/>
      <c r="BIQ118" s="151"/>
      <c r="BIR118" s="151"/>
      <c r="BIS118" s="151"/>
      <c r="BIT118" s="151"/>
      <c r="BIU118" s="151"/>
      <c r="BIV118" s="151"/>
      <c r="BIW118" s="151"/>
      <c r="BIX118" s="151"/>
      <c r="BIY118" s="151"/>
      <c r="BIZ118" s="151"/>
      <c r="BJA118" s="151"/>
      <c r="BJB118" s="151"/>
      <c r="BJC118" s="151"/>
      <c r="BJD118" s="151"/>
      <c r="BJE118" s="151"/>
      <c r="BJF118" s="151"/>
      <c r="BJG118" s="151"/>
      <c r="BJH118" s="151"/>
      <c r="BJI118" s="151"/>
      <c r="BJJ118" s="151"/>
      <c r="BJK118" s="151"/>
      <c r="BJL118" s="151"/>
      <c r="BJM118" s="151"/>
      <c r="BJN118" s="151"/>
      <c r="BJO118" s="151"/>
      <c r="BJP118" s="151"/>
      <c r="BJQ118" s="151"/>
      <c r="BJR118" s="151"/>
      <c r="BJS118" s="151"/>
      <c r="BJT118" s="151"/>
      <c r="BJU118" s="151"/>
      <c r="BJV118" s="151"/>
      <c r="BJW118" s="151"/>
      <c r="BJX118" s="151"/>
      <c r="BJY118" s="151"/>
      <c r="BJZ118" s="151"/>
      <c r="BKA118" s="151"/>
      <c r="BKB118" s="151"/>
      <c r="BKC118" s="151"/>
      <c r="BKD118" s="151"/>
      <c r="BKE118" s="151"/>
      <c r="BKF118" s="151"/>
      <c r="BKG118" s="151"/>
      <c r="BKH118" s="151"/>
      <c r="BKI118" s="151"/>
      <c r="BKJ118" s="151"/>
      <c r="BKK118" s="151"/>
      <c r="BKL118" s="151"/>
      <c r="BKM118" s="151"/>
      <c r="BKN118" s="151"/>
      <c r="BKO118" s="151"/>
      <c r="BKP118" s="151"/>
      <c r="BKQ118" s="151"/>
      <c r="BKR118" s="151"/>
      <c r="BKS118" s="151"/>
      <c r="BKT118" s="151"/>
      <c r="BKU118" s="151"/>
      <c r="BKV118" s="151"/>
      <c r="BKW118" s="151"/>
      <c r="BKX118" s="151"/>
      <c r="BKY118" s="151"/>
      <c r="BKZ118" s="151"/>
      <c r="BLA118" s="151"/>
      <c r="BLB118" s="151"/>
      <c r="BLC118" s="151"/>
      <c r="BLD118" s="151"/>
      <c r="BLE118" s="151"/>
      <c r="BLF118" s="151"/>
      <c r="BLG118" s="151"/>
      <c r="BLH118" s="151"/>
      <c r="BLI118" s="151"/>
      <c r="BLJ118" s="151"/>
      <c r="BLK118" s="151"/>
      <c r="BLL118" s="151"/>
      <c r="BLM118" s="151"/>
      <c r="BLN118" s="151"/>
      <c r="BLO118" s="151"/>
      <c r="BLP118" s="151"/>
      <c r="BLQ118" s="151"/>
      <c r="BLR118" s="151"/>
      <c r="BLS118" s="151"/>
      <c r="BLT118" s="151"/>
      <c r="BLU118" s="151"/>
      <c r="BLV118" s="151"/>
      <c r="BLW118" s="151"/>
      <c r="BLX118" s="151"/>
      <c r="BLY118" s="151"/>
      <c r="BLZ118" s="151"/>
      <c r="BMA118" s="151"/>
      <c r="BMB118" s="151"/>
      <c r="BMC118" s="151"/>
      <c r="BMD118" s="151"/>
      <c r="BME118" s="151"/>
      <c r="BMF118" s="151"/>
      <c r="BMG118" s="151"/>
      <c r="BMH118" s="151"/>
      <c r="BMI118" s="151"/>
      <c r="BMJ118" s="151"/>
      <c r="BMK118" s="151"/>
      <c r="BML118" s="151"/>
      <c r="BMM118" s="151"/>
      <c r="BMN118" s="151"/>
      <c r="BMO118" s="151"/>
      <c r="BMP118" s="151"/>
      <c r="BMQ118" s="151"/>
      <c r="BMR118" s="151"/>
      <c r="BMS118" s="151"/>
      <c r="BMT118" s="151"/>
      <c r="BMU118" s="151"/>
      <c r="BMV118" s="151"/>
      <c r="BMW118" s="151"/>
      <c r="BMX118" s="151"/>
      <c r="BMY118" s="151"/>
      <c r="BMZ118" s="151"/>
      <c r="BNA118" s="151"/>
      <c r="BNB118" s="151"/>
      <c r="BNC118" s="151"/>
      <c r="BND118" s="151"/>
      <c r="BNE118" s="151"/>
      <c r="BNF118" s="151"/>
      <c r="BNG118" s="151"/>
      <c r="BNH118" s="151"/>
      <c r="BNI118" s="151"/>
      <c r="BNJ118" s="151"/>
      <c r="BNK118" s="151"/>
      <c r="BNL118" s="151"/>
      <c r="BNM118" s="151"/>
      <c r="BNN118" s="151"/>
      <c r="BNO118" s="151"/>
      <c r="BNP118" s="151"/>
      <c r="BNQ118" s="151"/>
      <c r="BNR118" s="151"/>
      <c r="BNS118" s="151"/>
      <c r="BNT118" s="151"/>
      <c r="BNU118" s="151"/>
      <c r="BNV118" s="151"/>
      <c r="BNW118" s="151"/>
      <c r="BNX118" s="151"/>
      <c r="BNY118" s="151"/>
      <c r="BNZ118" s="151"/>
      <c r="BOA118" s="151"/>
      <c r="BOB118" s="151"/>
      <c r="BOC118" s="151"/>
      <c r="BOD118" s="151"/>
      <c r="BOE118" s="151"/>
      <c r="BOF118" s="151"/>
      <c r="BOG118" s="151"/>
      <c r="BOH118" s="151"/>
      <c r="BOI118" s="151"/>
      <c r="BOJ118" s="151"/>
      <c r="BOK118" s="151"/>
      <c r="BOL118" s="151"/>
      <c r="BOM118" s="151"/>
      <c r="BON118" s="151"/>
      <c r="BOO118" s="151"/>
      <c r="BOP118" s="151"/>
      <c r="BOQ118" s="151"/>
      <c r="BOR118" s="151"/>
      <c r="BOS118" s="151"/>
      <c r="BOT118" s="151"/>
      <c r="BOU118" s="151"/>
      <c r="BOV118" s="151"/>
      <c r="BOW118" s="151"/>
      <c r="BOX118" s="151"/>
      <c r="BOY118" s="151"/>
      <c r="BOZ118" s="151"/>
      <c r="BPA118" s="151"/>
      <c r="BPB118" s="151"/>
      <c r="BPC118" s="151"/>
      <c r="BPD118" s="151"/>
      <c r="BPE118" s="151"/>
      <c r="BPF118" s="151"/>
      <c r="BPG118" s="151"/>
      <c r="BPH118" s="151"/>
      <c r="BPI118" s="151"/>
      <c r="BPJ118" s="151"/>
      <c r="BPK118" s="151"/>
      <c r="BPL118" s="151"/>
      <c r="BPM118" s="151"/>
      <c r="BPN118" s="151"/>
      <c r="BPO118" s="151"/>
      <c r="BPP118" s="151"/>
      <c r="BPQ118" s="151"/>
      <c r="BPR118" s="151"/>
      <c r="BPS118" s="151"/>
      <c r="BPT118" s="151"/>
      <c r="BPU118" s="151"/>
      <c r="BPV118" s="151"/>
      <c r="BPW118" s="151"/>
      <c r="BPX118" s="151"/>
      <c r="BPY118" s="151"/>
      <c r="BPZ118" s="151"/>
      <c r="BQA118" s="151"/>
      <c r="BQB118" s="151"/>
      <c r="BQC118" s="151"/>
      <c r="BQD118" s="151"/>
      <c r="BQE118" s="151"/>
      <c r="BQF118" s="151"/>
      <c r="BQG118" s="151"/>
      <c r="BQH118" s="151"/>
      <c r="BQI118" s="151"/>
      <c r="BQJ118" s="151"/>
      <c r="BQK118" s="151"/>
      <c r="BQL118" s="151"/>
      <c r="BQM118" s="151"/>
      <c r="BQN118" s="151"/>
      <c r="BQO118" s="151"/>
      <c r="BQP118" s="151"/>
      <c r="BQQ118" s="151"/>
      <c r="BQR118" s="151"/>
      <c r="BQS118" s="151"/>
      <c r="BQT118" s="151"/>
      <c r="BQU118" s="151"/>
      <c r="BQV118" s="151"/>
      <c r="BQW118" s="151"/>
      <c r="BQX118" s="151"/>
      <c r="BQY118" s="151"/>
      <c r="BQZ118" s="151"/>
      <c r="BRA118" s="151"/>
      <c r="BRB118" s="151"/>
      <c r="BRC118" s="151"/>
      <c r="BRD118" s="151"/>
      <c r="BRE118" s="151"/>
      <c r="BRF118" s="151"/>
      <c r="BRG118" s="151"/>
      <c r="BRH118" s="151"/>
      <c r="BRI118" s="151"/>
      <c r="BRJ118" s="151"/>
      <c r="BRK118" s="151"/>
      <c r="BRL118" s="151"/>
      <c r="BRM118" s="151"/>
      <c r="BRN118" s="151"/>
      <c r="BRO118" s="151"/>
      <c r="BRP118" s="151"/>
      <c r="BRQ118" s="151"/>
      <c r="BRR118" s="151"/>
      <c r="BRS118" s="151"/>
      <c r="BRT118" s="151"/>
      <c r="BRU118" s="151"/>
      <c r="BRV118" s="151"/>
      <c r="BRW118" s="151"/>
      <c r="BRX118" s="151"/>
      <c r="BRY118" s="151"/>
      <c r="BRZ118" s="151"/>
      <c r="BSA118" s="151"/>
      <c r="BSB118" s="151"/>
      <c r="BSC118" s="151"/>
      <c r="BSD118" s="151"/>
      <c r="BSE118" s="151"/>
      <c r="BSF118" s="151"/>
      <c r="BSG118" s="151"/>
      <c r="BSH118" s="151"/>
      <c r="BSI118" s="151"/>
      <c r="BSJ118" s="151"/>
      <c r="BSK118" s="151"/>
      <c r="BSL118" s="151"/>
      <c r="BSM118" s="151"/>
      <c r="BSN118" s="151"/>
      <c r="BSO118" s="151"/>
      <c r="BSP118" s="151"/>
      <c r="BSQ118" s="151"/>
      <c r="BSR118" s="151"/>
      <c r="BSS118" s="151"/>
      <c r="BST118" s="151"/>
      <c r="BSU118" s="151"/>
      <c r="BSV118" s="151"/>
      <c r="BSW118" s="151"/>
      <c r="BSX118" s="151"/>
      <c r="BSY118" s="151"/>
      <c r="BSZ118" s="151"/>
      <c r="BTA118" s="151"/>
      <c r="BTB118" s="151"/>
      <c r="BTC118" s="151"/>
      <c r="BTD118" s="151"/>
      <c r="BTE118" s="151"/>
      <c r="BTF118" s="151"/>
      <c r="BTG118" s="151"/>
      <c r="BTH118" s="151"/>
      <c r="BTI118" s="151"/>
      <c r="BTJ118" s="151"/>
      <c r="BTK118" s="151"/>
      <c r="BTL118" s="151"/>
      <c r="BTM118" s="151"/>
      <c r="BTN118" s="151"/>
      <c r="BTO118" s="151"/>
      <c r="BTP118" s="151"/>
      <c r="BTQ118" s="151"/>
      <c r="BTR118" s="151"/>
      <c r="BTS118" s="151"/>
      <c r="BTT118" s="151"/>
      <c r="BTU118" s="151"/>
      <c r="BTV118" s="151"/>
      <c r="BTW118" s="151"/>
      <c r="BTX118" s="151"/>
      <c r="BTY118" s="151"/>
      <c r="BTZ118" s="151"/>
      <c r="BUA118" s="151"/>
      <c r="BUB118" s="151"/>
      <c r="BUC118" s="151"/>
      <c r="BUD118" s="151"/>
      <c r="BUE118" s="151"/>
      <c r="BUF118" s="151"/>
      <c r="BUG118" s="151"/>
      <c r="BUH118" s="151"/>
      <c r="BUI118" s="151"/>
      <c r="BUJ118" s="151"/>
      <c r="BUK118" s="151"/>
      <c r="BUL118" s="151"/>
      <c r="BUM118" s="151"/>
      <c r="BUN118" s="151"/>
      <c r="BUO118" s="151"/>
      <c r="BUP118" s="151"/>
      <c r="BUQ118" s="151"/>
      <c r="BUR118" s="151"/>
      <c r="BUS118" s="151"/>
      <c r="BUT118" s="151"/>
      <c r="BUU118" s="151"/>
      <c r="BUV118" s="151"/>
      <c r="BUW118" s="151"/>
      <c r="BUX118" s="151"/>
      <c r="BUY118" s="151"/>
      <c r="BUZ118" s="151"/>
      <c r="BVA118" s="151"/>
      <c r="BVB118" s="151"/>
      <c r="BVC118" s="151"/>
      <c r="BVD118" s="151"/>
      <c r="BVE118" s="151"/>
      <c r="BVF118" s="151"/>
      <c r="BVG118" s="151"/>
      <c r="BVH118" s="151"/>
      <c r="BVI118" s="151"/>
      <c r="BVJ118" s="151"/>
      <c r="BVK118" s="151"/>
      <c r="BVL118" s="151"/>
      <c r="BVM118" s="151"/>
      <c r="BVN118" s="151"/>
      <c r="BVO118" s="151"/>
      <c r="BVP118" s="151"/>
      <c r="BVQ118" s="151"/>
      <c r="BVR118" s="151"/>
      <c r="BVS118" s="151"/>
      <c r="BVT118" s="151"/>
      <c r="BVU118" s="151"/>
      <c r="BVV118" s="151"/>
      <c r="BVW118" s="151"/>
      <c r="BVX118" s="151"/>
      <c r="BVY118" s="151"/>
      <c r="BVZ118" s="151"/>
      <c r="BWA118" s="151"/>
      <c r="BWB118" s="151"/>
      <c r="BWC118" s="151"/>
      <c r="BWD118" s="151"/>
      <c r="BWE118" s="151"/>
      <c r="BWF118" s="151"/>
      <c r="BWG118" s="151"/>
      <c r="BWH118" s="151"/>
      <c r="BWI118" s="151"/>
      <c r="BWJ118" s="151"/>
      <c r="BWK118" s="151"/>
      <c r="BWL118" s="151"/>
      <c r="BWM118" s="151"/>
      <c r="BWN118" s="151"/>
      <c r="BWO118" s="151"/>
      <c r="BWP118" s="151"/>
      <c r="BWQ118" s="151"/>
      <c r="BWR118" s="151"/>
      <c r="BWS118" s="151"/>
      <c r="BWT118" s="151"/>
      <c r="BWU118" s="151"/>
      <c r="BWV118" s="151"/>
      <c r="BWW118" s="151"/>
      <c r="BWX118" s="151"/>
      <c r="BWY118" s="151"/>
      <c r="BWZ118" s="151"/>
      <c r="BXA118" s="151"/>
      <c r="BXB118" s="151"/>
      <c r="BXC118" s="151"/>
      <c r="BXD118" s="151"/>
      <c r="BXE118" s="151"/>
      <c r="BXF118" s="151"/>
      <c r="BXG118" s="151"/>
      <c r="BXH118" s="151"/>
      <c r="BXI118" s="151"/>
      <c r="BXJ118" s="151"/>
      <c r="BXK118" s="151"/>
      <c r="BXL118" s="151"/>
      <c r="BXM118" s="151"/>
      <c r="BXN118" s="151"/>
      <c r="BXO118" s="151"/>
      <c r="BXP118" s="151"/>
      <c r="BXQ118" s="151"/>
      <c r="BXR118" s="151"/>
      <c r="BXS118" s="151"/>
      <c r="BXT118" s="151"/>
      <c r="BXU118" s="151"/>
      <c r="BXV118" s="151"/>
      <c r="BXW118" s="151"/>
      <c r="BXX118" s="151"/>
      <c r="BXY118" s="151"/>
      <c r="BXZ118" s="151"/>
      <c r="BYA118" s="151"/>
      <c r="BYB118" s="151"/>
      <c r="BYC118" s="151"/>
      <c r="BYD118" s="151"/>
      <c r="BYE118" s="151"/>
      <c r="BYF118" s="151"/>
      <c r="BYG118" s="151"/>
      <c r="BYH118" s="151"/>
      <c r="BYI118" s="151"/>
      <c r="BYJ118" s="151"/>
      <c r="BYK118" s="151"/>
      <c r="BYL118" s="151"/>
      <c r="BYM118" s="151"/>
      <c r="BYN118" s="151"/>
      <c r="BYO118" s="151"/>
      <c r="BYP118" s="151"/>
      <c r="BYQ118" s="151"/>
      <c r="BYR118" s="151"/>
      <c r="BYS118" s="151"/>
      <c r="BYT118" s="151"/>
      <c r="BYU118" s="151"/>
      <c r="BYV118" s="151"/>
      <c r="BYW118" s="151"/>
      <c r="BYX118" s="151"/>
      <c r="BYY118" s="151"/>
      <c r="BYZ118" s="151"/>
      <c r="BZA118" s="151"/>
      <c r="BZB118" s="151"/>
      <c r="BZC118" s="151"/>
      <c r="BZD118" s="151"/>
      <c r="BZE118" s="151"/>
      <c r="BZF118" s="151"/>
      <c r="BZG118" s="151"/>
      <c r="BZH118" s="151"/>
      <c r="BZI118" s="151"/>
      <c r="BZJ118" s="151"/>
      <c r="BZK118" s="151"/>
      <c r="BZL118" s="151"/>
      <c r="BZM118" s="151"/>
      <c r="BZN118" s="151"/>
      <c r="BZO118" s="151"/>
      <c r="BZP118" s="151"/>
      <c r="BZQ118" s="151"/>
      <c r="BZR118" s="151"/>
      <c r="BZS118" s="151"/>
      <c r="BZT118" s="151"/>
      <c r="BZU118" s="151"/>
      <c r="BZV118" s="151"/>
      <c r="BZW118" s="151"/>
      <c r="BZX118" s="151"/>
      <c r="BZY118" s="151"/>
      <c r="BZZ118" s="151"/>
      <c r="CAA118" s="151"/>
      <c r="CAB118" s="151"/>
      <c r="CAC118" s="151"/>
      <c r="CAD118" s="151"/>
      <c r="CAE118" s="151"/>
      <c r="CAF118" s="151"/>
      <c r="CAG118" s="151"/>
      <c r="CAH118" s="151"/>
      <c r="CAI118" s="151"/>
      <c r="CAJ118" s="151"/>
      <c r="CAK118" s="151"/>
      <c r="CAL118" s="151"/>
      <c r="CAM118" s="151"/>
      <c r="CAN118" s="151"/>
      <c r="CAO118" s="151"/>
      <c r="CAP118" s="151"/>
      <c r="CAQ118" s="151"/>
      <c r="CAR118" s="151"/>
      <c r="CAS118" s="151"/>
      <c r="CAT118" s="151"/>
      <c r="CAU118" s="151"/>
      <c r="CAV118" s="151"/>
      <c r="CAW118" s="151"/>
      <c r="CAX118" s="151"/>
      <c r="CAY118" s="151"/>
      <c r="CAZ118" s="151"/>
      <c r="CBA118" s="151"/>
      <c r="CBB118" s="151"/>
      <c r="CBC118" s="151"/>
      <c r="CBD118" s="151"/>
      <c r="CBE118" s="151"/>
      <c r="CBF118" s="151"/>
      <c r="CBG118" s="151"/>
      <c r="CBH118" s="151"/>
      <c r="CBI118" s="151"/>
      <c r="CBJ118" s="151"/>
      <c r="CBK118" s="151"/>
      <c r="CBL118" s="151"/>
      <c r="CBM118" s="151"/>
      <c r="CBN118" s="151"/>
      <c r="CBO118" s="151"/>
      <c r="CBP118" s="151"/>
      <c r="CBQ118" s="151"/>
      <c r="CBR118" s="151"/>
      <c r="CBS118" s="151"/>
      <c r="CBT118" s="151"/>
      <c r="CBU118" s="151"/>
      <c r="CBV118" s="151"/>
      <c r="CBW118" s="151"/>
      <c r="CBX118" s="151"/>
      <c r="CBY118" s="151"/>
      <c r="CBZ118" s="151"/>
      <c r="CCA118" s="151"/>
      <c r="CCB118" s="151"/>
      <c r="CCC118" s="151"/>
      <c r="CCD118" s="151"/>
      <c r="CCE118" s="151"/>
      <c r="CCF118" s="151"/>
      <c r="CCG118" s="151"/>
      <c r="CCH118" s="151"/>
      <c r="CCI118" s="151"/>
      <c r="CCJ118" s="151"/>
      <c r="CCK118" s="151"/>
      <c r="CCL118" s="151"/>
      <c r="CCM118" s="151"/>
      <c r="CCN118" s="151"/>
      <c r="CCO118" s="151"/>
      <c r="CCP118" s="151"/>
      <c r="CCQ118" s="151"/>
      <c r="CCR118" s="151"/>
      <c r="CCS118" s="151"/>
      <c r="CCT118" s="151"/>
      <c r="CCU118" s="151"/>
      <c r="CCV118" s="151"/>
      <c r="CCW118" s="151"/>
      <c r="CCX118" s="151"/>
      <c r="CCY118" s="151"/>
      <c r="CCZ118" s="151"/>
      <c r="CDA118" s="151"/>
      <c r="CDB118" s="151"/>
      <c r="CDC118" s="151"/>
      <c r="CDD118" s="151"/>
      <c r="CDE118" s="151"/>
      <c r="CDF118" s="151"/>
      <c r="CDG118" s="151"/>
      <c r="CDH118" s="151"/>
      <c r="CDI118" s="151"/>
      <c r="CDJ118" s="151"/>
      <c r="CDK118" s="151"/>
      <c r="CDL118" s="151"/>
      <c r="CDM118" s="151"/>
      <c r="CDN118" s="151"/>
      <c r="CDO118" s="151"/>
      <c r="CDP118" s="151"/>
      <c r="CDQ118" s="151"/>
      <c r="CDR118" s="151"/>
      <c r="CDS118" s="151"/>
      <c r="CDT118" s="151"/>
      <c r="CDU118" s="151"/>
      <c r="CDV118" s="151"/>
      <c r="CDW118" s="151"/>
      <c r="CDX118" s="151"/>
      <c r="CDY118" s="151"/>
      <c r="CDZ118" s="151"/>
      <c r="CEA118" s="151"/>
      <c r="CEB118" s="151"/>
      <c r="CEC118" s="151"/>
      <c r="CED118" s="151"/>
      <c r="CEE118" s="151"/>
      <c r="CEF118" s="151"/>
      <c r="CEG118" s="151"/>
      <c r="CEH118" s="151"/>
      <c r="CEI118" s="151"/>
      <c r="CEJ118" s="151"/>
      <c r="CEK118" s="151"/>
      <c r="CEL118" s="151"/>
      <c r="CEM118" s="151"/>
      <c r="CEN118" s="151"/>
      <c r="CEO118" s="151"/>
      <c r="CEP118" s="151"/>
      <c r="CEQ118" s="151"/>
      <c r="CER118" s="151"/>
      <c r="CES118" s="151"/>
      <c r="CET118" s="151"/>
      <c r="CEU118" s="151"/>
      <c r="CEV118" s="151"/>
      <c r="CEW118" s="151"/>
      <c r="CEX118" s="151"/>
      <c r="CEY118" s="151"/>
      <c r="CEZ118" s="151"/>
      <c r="CFA118" s="151"/>
      <c r="CFB118" s="151"/>
      <c r="CFC118" s="151"/>
      <c r="CFD118" s="151"/>
      <c r="CFE118" s="151"/>
      <c r="CFF118" s="151"/>
      <c r="CFG118" s="151"/>
      <c r="CFH118" s="151"/>
      <c r="CFI118" s="151"/>
      <c r="CFJ118" s="151"/>
      <c r="CFK118" s="151"/>
      <c r="CFL118" s="151"/>
      <c r="CFM118" s="151"/>
      <c r="CFN118" s="151"/>
      <c r="CFO118" s="151"/>
      <c r="CFP118" s="151"/>
      <c r="CFQ118" s="151"/>
      <c r="CFR118" s="151"/>
      <c r="CFS118" s="151"/>
      <c r="CFT118" s="151"/>
      <c r="CFU118" s="151"/>
      <c r="CFV118" s="151"/>
      <c r="CFW118" s="151"/>
      <c r="CFX118" s="151"/>
      <c r="CFY118" s="151"/>
      <c r="CFZ118" s="151"/>
      <c r="CGA118" s="151"/>
      <c r="CGB118" s="151"/>
      <c r="CGC118" s="151"/>
      <c r="CGD118" s="151"/>
      <c r="CGE118" s="151"/>
      <c r="CGF118" s="151"/>
      <c r="CGG118" s="151"/>
      <c r="CGH118" s="151"/>
      <c r="CGI118" s="151"/>
      <c r="CGJ118" s="151"/>
      <c r="CGK118" s="151"/>
      <c r="CGL118" s="151"/>
      <c r="CGM118" s="151"/>
      <c r="CGN118" s="151"/>
      <c r="CGO118" s="151"/>
      <c r="CGP118" s="151"/>
      <c r="CGQ118" s="151"/>
      <c r="CGR118" s="151"/>
      <c r="CGS118" s="151"/>
      <c r="CGT118" s="151"/>
      <c r="CGU118" s="151"/>
      <c r="CGV118" s="151"/>
      <c r="CGW118" s="151"/>
      <c r="CGX118" s="151"/>
      <c r="CGY118" s="151"/>
      <c r="CGZ118" s="151"/>
      <c r="CHA118" s="151"/>
      <c r="CHB118" s="151"/>
      <c r="CHC118" s="151"/>
      <c r="CHD118" s="151"/>
      <c r="CHE118" s="151"/>
      <c r="CHF118" s="151"/>
      <c r="CHG118" s="151"/>
      <c r="CHH118" s="151"/>
      <c r="CHI118" s="151"/>
      <c r="CHJ118" s="151"/>
      <c r="CHK118" s="151"/>
      <c r="CHL118" s="151"/>
      <c r="CHM118" s="151"/>
      <c r="CHN118" s="151"/>
      <c r="CHO118" s="151"/>
      <c r="CHP118" s="151"/>
      <c r="CHQ118" s="151"/>
      <c r="CHR118" s="151"/>
      <c r="CHS118" s="151"/>
      <c r="CHT118" s="151"/>
      <c r="CHU118" s="151"/>
      <c r="CHV118" s="151"/>
      <c r="CHW118" s="151"/>
      <c r="CHX118" s="151"/>
      <c r="CHY118" s="151"/>
      <c r="CHZ118" s="151"/>
      <c r="CIA118" s="151"/>
      <c r="CIB118" s="151"/>
      <c r="CIC118" s="151"/>
      <c r="CID118" s="151"/>
      <c r="CIE118" s="151"/>
      <c r="CIF118" s="151"/>
      <c r="CIG118" s="151"/>
      <c r="CIH118" s="151"/>
      <c r="CII118" s="151"/>
      <c r="CIJ118" s="151"/>
      <c r="CIK118" s="151"/>
      <c r="CIL118" s="151"/>
      <c r="CIM118" s="151"/>
      <c r="CIN118" s="151"/>
      <c r="CIO118" s="151"/>
      <c r="CIP118" s="151"/>
      <c r="CIQ118" s="151"/>
      <c r="CIR118" s="151"/>
      <c r="CIS118" s="151"/>
      <c r="CIT118" s="151"/>
      <c r="CIU118" s="151"/>
      <c r="CIV118" s="151"/>
      <c r="CIW118" s="151"/>
      <c r="CIX118" s="151"/>
      <c r="CIY118" s="151"/>
      <c r="CIZ118" s="151"/>
      <c r="CJA118" s="151"/>
      <c r="CJB118" s="151"/>
      <c r="CJC118" s="151"/>
      <c r="CJD118" s="151"/>
      <c r="CJE118" s="151"/>
      <c r="CJF118" s="151"/>
      <c r="CJG118" s="151"/>
      <c r="CJH118" s="151"/>
      <c r="CJI118" s="151"/>
      <c r="CJJ118" s="151"/>
      <c r="CJK118" s="151"/>
      <c r="CJL118" s="151"/>
      <c r="CJM118" s="151"/>
      <c r="CJN118" s="151"/>
      <c r="CJO118" s="151"/>
      <c r="CJP118" s="151"/>
      <c r="CJQ118" s="151"/>
      <c r="CJR118" s="151"/>
      <c r="CJS118" s="151"/>
      <c r="CJT118" s="151"/>
      <c r="CJU118" s="151"/>
      <c r="CJV118" s="151"/>
      <c r="CJW118" s="151"/>
      <c r="CJX118" s="151"/>
      <c r="CJY118" s="151"/>
      <c r="CJZ118" s="151"/>
      <c r="CKA118" s="151"/>
      <c r="CKB118" s="151"/>
      <c r="CKC118" s="151"/>
      <c r="CKD118" s="151"/>
      <c r="CKE118" s="151"/>
      <c r="CKF118" s="151"/>
      <c r="CKG118" s="151"/>
      <c r="CKH118" s="151"/>
      <c r="CKI118" s="151"/>
      <c r="CKJ118" s="151"/>
      <c r="CKK118" s="151"/>
      <c r="CKL118" s="151"/>
      <c r="CKM118" s="151"/>
      <c r="CKN118" s="151"/>
      <c r="CKO118" s="151"/>
      <c r="CKP118" s="151"/>
      <c r="CKQ118" s="151"/>
      <c r="CKR118" s="151"/>
      <c r="CKS118" s="151"/>
      <c r="CKT118" s="151"/>
      <c r="CKU118" s="151"/>
      <c r="CKV118" s="151"/>
      <c r="CKW118" s="151"/>
      <c r="CKX118" s="151"/>
      <c r="CKY118" s="151"/>
      <c r="CKZ118" s="151"/>
      <c r="CLA118" s="151"/>
      <c r="CLB118" s="151"/>
      <c r="CLC118" s="151"/>
      <c r="CLD118" s="151"/>
      <c r="CLE118" s="151"/>
      <c r="CLF118" s="151"/>
      <c r="CLG118" s="151"/>
      <c r="CLH118" s="151"/>
      <c r="CLI118" s="151"/>
      <c r="CLJ118" s="151"/>
      <c r="CLK118" s="151"/>
      <c r="CLL118" s="151"/>
      <c r="CLM118" s="151"/>
      <c r="CLN118" s="151"/>
      <c r="CLO118" s="151"/>
      <c r="CLP118" s="151"/>
      <c r="CLQ118" s="151"/>
      <c r="CLR118" s="151"/>
      <c r="CLS118" s="151"/>
      <c r="CLT118" s="151"/>
      <c r="CLU118" s="151"/>
      <c r="CLV118" s="151"/>
      <c r="CLW118" s="151"/>
      <c r="CLX118" s="151"/>
      <c r="CLY118" s="151"/>
      <c r="CLZ118" s="151"/>
      <c r="CMA118" s="151"/>
      <c r="CMB118" s="151"/>
      <c r="CMC118" s="151"/>
      <c r="CMD118" s="151"/>
      <c r="CME118" s="151"/>
      <c r="CMF118" s="151"/>
      <c r="CMG118" s="151"/>
      <c r="CMH118" s="151"/>
      <c r="CMI118" s="151"/>
      <c r="CMJ118" s="151"/>
      <c r="CMK118" s="151"/>
      <c r="CML118" s="151"/>
      <c r="CMM118" s="151"/>
      <c r="CMN118" s="151"/>
      <c r="CMO118" s="151"/>
      <c r="CMP118" s="151"/>
      <c r="CMQ118" s="151"/>
      <c r="CMR118" s="151"/>
      <c r="CMS118" s="151"/>
      <c r="CMT118" s="151"/>
      <c r="CMU118" s="151"/>
      <c r="CMV118" s="151"/>
      <c r="CMW118" s="151"/>
      <c r="CMX118" s="151"/>
      <c r="CMY118" s="151"/>
      <c r="CMZ118" s="151"/>
      <c r="CNA118" s="151"/>
      <c r="CNB118" s="151"/>
      <c r="CNC118" s="151"/>
      <c r="CND118" s="151"/>
      <c r="CNE118" s="151"/>
      <c r="CNF118" s="151"/>
      <c r="CNG118" s="151"/>
      <c r="CNH118" s="151"/>
      <c r="CNI118" s="151"/>
      <c r="CNJ118" s="151"/>
      <c r="CNK118" s="151"/>
      <c r="CNL118" s="151"/>
      <c r="CNM118" s="151"/>
      <c r="CNN118" s="151"/>
      <c r="CNO118" s="151"/>
      <c r="CNP118" s="151"/>
      <c r="CNQ118" s="151"/>
      <c r="CNR118" s="151"/>
      <c r="CNS118" s="151"/>
      <c r="CNT118" s="151"/>
      <c r="CNU118" s="151"/>
      <c r="CNV118" s="151"/>
      <c r="CNW118" s="151"/>
      <c r="CNX118" s="151"/>
      <c r="CNY118" s="151"/>
      <c r="CNZ118" s="151"/>
      <c r="COA118" s="151"/>
      <c r="COB118" s="151"/>
      <c r="COC118" s="151"/>
      <c r="COD118" s="151"/>
      <c r="COE118" s="151"/>
      <c r="COF118" s="151"/>
      <c r="COG118" s="151"/>
      <c r="COH118" s="151"/>
      <c r="COI118" s="151"/>
      <c r="COJ118" s="151"/>
      <c r="COK118" s="151"/>
      <c r="COL118" s="151"/>
      <c r="COM118" s="151"/>
      <c r="CON118" s="151"/>
      <c r="COO118" s="151"/>
      <c r="COP118" s="151"/>
      <c r="COQ118" s="151"/>
      <c r="COR118" s="151"/>
      <c r="COS118" s="151"/>
      <c r="COT118" s="151"/>
      <c r="COU118" s="151"/>
      <c r="COV118" s="151"/>
      <c r="COW118" s="151"/>
      <c r="COX118" s="151"/>
      <c r="COY118" s="151"/>
      <c r="COZ118" s="151"/>
      <c r="CPA118" s="151"/>
      <c r="CPB118" s="151"/>
      <c r="CPC118" s="151"/>
      <c r="CPD118" s="151"/>
      <c r="CPE118" s="151"/>
      <c r="CPF118" s="151"/>
      <c r="CPG118" s="151"/>
      <c r="CPH118" s="151"/>
      <c r="CPI118" s="151"/>
      <c r="CPJ118" s="151"/>
      <c r="CPK118" s="151"/>
      <c r="CPL118" s="151"/>
      <c r="CPM118" s="151"/>
      <c r="CPN118" s="151"/>
      <c r="CPO118" s="151"/>
      <c r="CPP118" s="151"/>
      <c r="CPQ118" s="151"/>
      <c r="CPR118" s="151"/>
      <c r="CPS118" s="151"/>
      <c r="CPT118" s="151"/>
      <c r="CPU118" s="151"/>
      <c r="CPV118" s="151"/>
      <c r="CPW118" s="151"/>
      <c r="CPX118" s="151"/>
      <c r="CPY118" s="151"/>
      <c r="CPZ118" s="151"/>
      <c r="CQA118" s="151"/>
      <c r="CQB118" s="151"/>
      <c r="CQC118" s="151"/>
      <c r="CQD118" s="151"/>
      <c r="CQE118" s="151"/>
      <c r="CQF118" s="151"/>
      <c r="CQG118" s="151"/>
      <c r="CQH118" s="151"/>
      <c r="CQI118" s="151"/>
      <c r="CQJ118" s="151"/>
      <c r="CQK118" s="151"/>
      <c r="CQL118" s="151"/>
      <c r="CQM118" s="151"/>
      <c r="CQN118" s="151"/>
      <c r="CQO118" s="151"/>
      <c r="CQP118" s="151"/>
      <c r="CQQ118" s="151"/>
      <c r="CQR118" s="151"/>
      <c r="CQS118" s="151"/>
      <c r="CQT118" s="151"/>
      <c r="CQU118" s="151"/>
      <c r="CQV118" s="151"/>
      <c r="CQW118" s="151"/>
      <c r="CQX118" s="151"/>
      <c r="CQY118" s="151"/>
      <c r="CQZ118" s="151"/>
      <c r="CRA118" s="151"/>
      <c r="CRB118" s="151"/>
      <c r="CRC118" s="151"/>
      <c r="CRD118" s="151"/>
      <c r="CRE118" s="151"/>
      <c r="CRF118" s="151"/>
      <c r="CRG118" s="151"/>
      <c r="CRH118" s="151"/>
      <c r="CRI118" s="151"/>
      <c r="CRJ118" s="151"/>
      <c r="CRK118" s="151"/>
      <c r="CRL118" s="151"/>
      <c r="CRM118" s="151"/>
      <c r="CRN118" s="151"/>
      <c r="CRO118" s="151"/>
      <c r="CRP118" s="151"/>
      <c r="CRQ118" s="151"/>
      <c r="CRR118" s="151"/>
      <c r="CRS118" s="151"/>
      <c r="CRT118" s="151"/>
      <c r="CRU118" s="151"/>
      <c r="CRV118" s="151"/>
      <c r="CRW118" s="151"/>
      <c r="CRX118" s="151"/>
      <c r="CRY118" s="151"/>
      <c r="CRZ118" s="151"/>
      <c r="CSA118" s="151"/>
      <c r="CSB118" s="151"/>
      <c r="CSC118" s="151"/>
      <c r="CSD118" s="151"/>
      <c r="CSE118" s="151"/>
      <c r="CSF118" s="151"/>
      <c r="CSG118" s="151"/>
      <c r="CSH118" s="151"/>
      <c r="CSI118" s="151"/>
      <c r="CSJ118" s="151"/>
      <c r="CSK118" s="151"/>
      <c r="CSL118" s="151"/>
      <c r="CSM118" s="151"/>
      <c r="CSN118" s="151"/>
      <c r="CSO118" s="151"/>
      <c r="CSP118" s="151"/>
      <c r="CSQ118" s="151"/>
      <c r="CSR118" s="151"/>
      <c r="CSS118" s="151"/>
      <c r="CST118" s="151"/>
      <c r="CSU118" s="151"/>
      <c r="CSV118" s="151"/>
      <c r="CSW118" s="151"/>
      <c r="CSX118" s="151"/>
      <c r="CSY118" s="151"/>
      <c r="CSZ118" s="151"/>
      <c r="CTA118" s="151"/>
      <c r="CTB118" s="151"/>
      <c r="CTC118" s="151"/>
      <c r="CTD118" s="151"/>
      <c r="CTE118" s="151"/>
      <c r="CTF118" s="151"/>
      <c r="CTG118" s="151"/>
      <c r="CTH118" s="151"/>
      <c r="CTI118" s="151"/>
      <c r="CTJ118" s="151"/>
      <c r="CTK118" s="151"/>
      <c r="CTL118" s="151"/>
      <c r="CTM118" s="151"/>
      <c r="CTN118" s="151"/>
      <c r="CTO118" s="151"/>
      <c r="CTP118" s="151"/>
      <c r="CTQ118" s="151"/>
      <c r="CTR118" s="151"/>
      <c r="CTS118" s="151"/>
      <c r="CTT118" s="151"/>
      <c r="CTU118" s="151"/>
      <c r="CTV118" s="151"/>
      <c r="CTW118" s="151"/>
      <c r="CTX118" s="151"/>
      <c r="CTY118" s="151"/>
      <c r="CTZ118" s="151"/>
      <c r="CUA118" s="151"/>
      <c r="CUB118" s="151"/>
      <c r="CUC118" s="151"/>
      <c r="CUD118" s="151"/>
      <c r="CUE118" s="151"/>
      <c r="CUF118" s="151"/>
      <c r="CUG118" s="151"/>
      <c r="CUH118" s="151"/>
      <c r="CUI118" s="151"/>
      <c r="CUJ118" s="151"/>
      <c r="CUK118" s="151"/>
      <c r="CUL118" s="151"/>
      <c r="CUM118" s="151"/>
      <c r="CUN118" s="151"/>
      <c r="CUO118" s="151"/>
      <c r="CUP118" s="151"/>
      <c r="CUQ118" s="151"/>
      <c r="CUR118" s="151"/>
      <c r="CUS118" s="151"/>
      <c r="CUT118" s="151"/>
      <c r="CUU118" s="151"/>
      <c r="CUV118" s="151"/>
      <c r="CUW118" s="151"/>
      <c r="CUX118" s="151"/>
      <c r="CUY118" s="151"/>
      <c r="CUZ118" s="151"/>
      <c r="CVA118" s="151"/>
      <c r="CVB118" s="151"/>
      <c r="CVC118" s="151"/>
      <c r="CVD118" s="151"/>
      <c r="CVE118" s="151"/>
      <c r="CVF118" s="151"/>
      <c r="CVG118" s="151"/>
      <c r="CVH118" s="151"/>
      <c r="CVI118" s="151"/>
      <c r="CVJ118" s="151"/>
      <c r="CVK118" s="151"/>
      <c r="CVL118" s="151"/>
      <c r="CVM118" s="151"/>
      <c r="CVN118" s="151"/>
      <c r="CVO118" s="151"/>
      <c r="CVP118" s="151"/>
      <c r="CVQ118" s="151"/>
      <c r="CVR118" s="151"/>
      <c r="CVS118" s="151"/>
      <c r="CVT118" s="151"/>
      <c r="CVU118" s="151"/>
      <c r="CVV118" s="151"/>
      <c r="CVW118" s="151"/>
      <c r="CVX118" s="151"/>
      <c r="CVY118" s="151"/>
      <c r="CVZ118" s="151"/>
      <c r="CWA118" s="151"/>
      <c r="CWB118" s="151"/>
      <c r="CWC118" s="151"/>
      <c r="CWD118" s="151"/>
      <c r="CWE118" s="151"/>
      <c r="CWF118" s="151"/>
      <c r="CWG118" s="151"/>
      <c r="CWH118" s="151"/>
      <c r="CWI118" s="151"/>
      <c r="CWJ118" s="151"/>
      <c r="CWK118" s="151"/>
      <c r="CWL118" s="151"/>
      <c r="CWM118" s="151"/>
      <c r="CWN118" s="151"/>
      <c r="CWO118" s="151"/>
      <c r="CWP118" s="151"/>
      <c r="CWQ118" s="151"/>
      <c r="CWR118" s="151"/>
      <c r="CWS118" s="151"/>
      <c r="CWT118" s="151"/>
      <c r="CWU118" s="151"/>
      <c r="CWV118" s="151"/>
      <c r="CWW118" s="151"/>
      <c r="CWX118" s="151"/>
      <c r="CWY118" s="151"/>
      <c r="CWZ118" s="151"/>
      <c r="CXA118" s="151"/>
      <c r="CXB118" s="151"/>
      <c r="CXC118" s="151"/>
      <c r="CXD118" s="151"/>
      <c r="CXE118" s="151"/>
      <c r="CXF118" s="151"/>
      <c r="CXG118" s="151"/>
      <c r="CXH118" s="151"/>
      <c r="CXI118" s="151"/>
      <c r="CXJ118" s="151"/>
      <c r="CXK118" s="151"/>
      <c r="CXL118" s="151"/>
      <c r="CXM118" s="151"/>
      <c r="CXN118" s="151"/>
      <c r="CXO118" s="151"/>
      <c r="CXP118" s="151"/>
      <c r="CXQ118" s="151"/>
      <c r="CXR118" s="151"/>
      <c r="CXS118" s="151"/>
      <c r="CXT118" s="151"/>
      <c r="CXU118" s="151"/>
      <c r="CXV118" s="151"/>
      <c r="CXW118" s="151"/>
      <c r="CXX118" s="151"/>
      <c r="CXY118" s="151"/>
      <c r="CXZ118" s="151"/>
      <c r="CYA118" s="151"/>
      <c r="CYB118" s="151"/>
      <c r="CYC118" s="151"/>
      <c r="CYD118" s="151"/>
      <c r="CYE118" s="151"/>
      <c r="CYF118" s="151"/>
      <c r="CYG118" s="151"/>
      <c r="CYH118" s="151"/>
      <c r="CYI118" s="151"/>
      <c r="CYJ118" s="151"/>
      <c r="CYK118" s="151"/>
      <c r="CYL118" s="151"/>
      <c r="CYM118" s="151"/>
      <c r="CYN118" s="151"/>
      <c r="CYO118" s="151"/>
      <c r="CYP118" s="151"/>
      <c r="CYQ118" s="151"/>
      <c r="CYR118" s="151"/>
      <c r="CYS118" s="151"/>
      <c r="CYT118" s="151"/>
      <c r="CYU118" s="151"/>
      <c r="CYV118" s="151"/>
      <c r="CYW118" s="151"/>
      <c r="CYX118" s="151"/>
      <c r="CYY118" s="151"/>
      <c r="CYZ118" s="151"/>
      <c r="CZA118" s="151"/>
      <c r="CZB118" s="151"/>
      <c r="CZC118" s="151"/>
      <c r="CZD118" s="151"/>
      <c r="CZE118" s="151"/>
      <c r="CZF118" s="151"/>
      <c r="CZG118" s="151"/>
      <c r="CZH118" s="151"/>
      <c r="CZI118" s="151"/>
      <c r="CZJ118" s="151"/>
      <c r="CZK118" s="151"/>
      <c r="CZL118" s="151"/>
      <c r="CZM118" s="151"/>
      <c r="CZN118" s="151"/>
      <c r="CZO118" s="151"/>
      <c r="CZP118" s="151"/>
      <c r="CZQ118" s="151"/>
      <c r="CZR118" s="151"/>
      <c r="CZS118" s="151"/>
      <c r="CZT118" s="151"/>
      <c r="CZU118" s="151"/>
      <c r="CZV118" s="151"/>
      <c r="CZW118" s="151"/>
      <c r="CZX118" s="151"/>
      <c r="CZY118" s="151"/>
      <c r="CZZ118" s="151"/>
      <c r="DAA118" s="151"/>
      <c r="DAB118" s="151"/>
      <c r="DAC118" s="151"/>
      <c r="DAD118" s="151"/>
      <c r="DAE118" s="151"/>
      <c r="DAF118" s="151"/>
      <c r="DAG118" s="151"/>
      <c r="DAH118" s="151"/>
      <c r="DAI118" s="151"/>
      <c r="DAJ118" s="151"/>
      <c r="DAK118" s="151"/>
      <c r="DAL118" s="151"/>
      <c r="DAM118" s="151"/>
      <c r="DAN118" s="151"/>
      <c r="DAO118" s="151"/>
      <c r="DAP118" s="151"/>
      <c r="DAQ118" s="151"/>
      <c r="DAR118" s="151"/>
      <c r="DAS118" s="151"/>
      <c r="DAT118" s="151"/>
      <c r="DAU118" s="151"/>
      <c r="DAV118" s="151"/>
      <c r="DAW118" s="151"/>
      <c r="DAX118" s="151"/>
      <c r="DAY118" s="151"/>
      <c r="DAZ118" s="151"/>
      <c r="DBA118" s="151"/>
      <c r="DBB118" s="151"/>
      <c r="DBC118" s="151"/>
      <c r="DBD118" s="151"/>
      <c r="DBE118" s="151"/>
      <c r="DBF118" s="151"/>
      <c r="DBG118" s="151"/>
      <c r="DBH118" s="151"/>
      <c r="DBI118" s="151"/>
      <c r="DBJ118" s="151"/>
      <c r="DBK118" s="151"/>
      <c r="DBL118" s="151"/>
      <c r="DBM118" s="151"/>
      <c r="DBN118" s="151"/>
      <c r="DBO118" s="151"/>
      <c r="DBP118" s="151"/>
      <c r="DBQ118" s="151"/>
      <c r="DBR118" s="151"/>
      <c r="DBS118" s="151"/>
      <c r="DBT118" s="151"/>
      <c r="DBU118" s="151"/>
      <c r="DBV118" s="151"/>
      <c r="DBW118" s="151"/>
      <c r="DBX118" s="151"/>
      <c r="DBY118" s="151"/>
      <c r="DBZ118" s="151"/>
      <c r="DCA118" s="151"/>
      <c r="DCB118" s="151"/>
      <c r="DCC118" s="151"/>
      <c r="DCD118" s="151"/>
      <c r="DCE118" s="151"/>
      <c r="DCF118" s="151"/>
      <c r="DCG118" s="151"/>
      <c r="DCH118" s="151"/>
      <c r="DCI118" s="151"/>
      <c r="DCJ118" s="151"/>
      <c r="DCK118" s="151"/>
      <c r="DCL118" s="151"/>
      <c r="DCM118" s="151"/>
      <c r="DCN118" s="151"/>
      <c r="DCO118" s="151"/>
      <c r="DCP118" s="151"/>
      <c r="DCQ118" s="151"/>
      <c r="DCR118" s="151"/>
      <c r="DCS118" s="151"/>
      <c r="DCT118" s="151"/>
      <c r="DCU118" s="151"/>
      <c r="DCV118" s="151"/>
      <c r="DCW118" s="151"/>
      <c r="DCX118" s="151"/>
      <c r="DCY118" s="151"/>
      <c r="DCZ118" s="151"/>
      <c r="DDA118" s="151"/>
      <c r="DDB118" s="151"/>
      <c r="DDC118" s="151"/>
      <c r="DDD118" s="151"/>
      <c r="DDE118" s="151"/>
      <c r="DDF118" s="151"/>
      <c r="DDG118" s="151"/>
      <c r="DDH118" s="151"/>
      <c r="DDI118" s="151"/>
      <c r="DDJ118" s="151"/>
      <c r="DDK118" s="151"/>
      <c r="DDL118" s="151"/>
      <c r="DDM118" s="151"/>
      <c r="DDN118" s="151"/>
      <c r="DDO118" s="151"/>
      <c r="DDP118" s="151"/>
      <c r="DDQ118" s="151"/>
      <c r="DDR118" s="151"/>
      <c r="DDS118" s="151"/>
      <c r="DDT118" s="151"/>
      <c r="DDU118" s="151"/>
      <c r="DDV118" s="151"/>
      <c r="DDW118" s="151"/>
      <c r="DDX118" s="151"/>
      <c r="DDY118" s="151"/>
      <c r="DDZ118" s="151"/>
      <c r="DEA118" s="151"/>
      <c r="DEB118" s="151"/>
      <c r="DEC118" s="151"/>
      <c r="DED118" s="151"/>
      <c r="DEE118" s="151"/>
      <c r="DEF118" s="151"/>
      <c r="DEG118" s="151"/>
      <c r="DEH118" s="151"/>
      <c r="DEI118" s="151"/>
      <c r="DEJ118" s="151"/>
      <c r="DEK118" s="151"/>
      <c r="DEL118" s="151"/>
      <c r="DEM118" s="151"/>
      <c r="DEN118" s="151"/>
      <c r="DEO118" s="151"/>
      <c r="DEP118" s="151"/>
      <c r="DEQ118" s="151"/>
      <c r="DER118" s="151"/>
      <c r="DES118" s="151"/>
      <c r="DET118" s="151"/>
      <c r="DEU118" s="151"/>
      <c r="DEV118" s="151"/>
      <c r="DEW118" s="151"/>
      <c r="DEX118" s="151"/>
      <c r="DEY118" s="151"/>
      <c r="DEZ118" s="151"/>
      <c r="DFA118" s="151"/>
      <c r="DFB118" s="151"/>
      <c r="DFC118" s="151"/>
      <c r="DFD118" s="151"/>
      <c r="DFE118" s="151"/>
      <c r="DFF118" s="151"/>
      <c r="DFG118" s="151"/>
      <c r="DFH118" s="151"/>
      <c r="DFI118" s="151"/>
      <c r="DFJ118" s="151"/>
      <c r="DFK118" s="151"/>
      <c r="DFL118" s="151"/>
      <c r="DFM118" s="151"/>
      <c r="DFN118" s="151"/>
      <c r="DFO118" s="151"/>
      <c r="DFP118" s="151"/>
      <c r="DFQ118" s="151"/>
      <c r="DFR118" s="151"/>
      <c r="DFS118" s="151"/>
      <c r="DFT118" s="151"/>
      <c r="DFU118" s="151"/>
      <c r="DFV118" s="151"/>
      <c r="DFW118" s="151"/>
      <c r="DFX118" s="151"/>
      <c r="DFY118" s="151"/>
      <c r="DFZ118" s="151"/>
      <c r="DGA118" s="151"/>
      <c r="DGB118" s="151"/>
      <c r="DGC118" s="151"/>
      <c r="DGD118" s="151"/>
      <c r="DGE118" s="151"/>
      <c r="DGF118" s="151"/>
      <c r="DGG118" s="151"/>
      <c r="DGH118" s="151"/>
      <c r="DGI118" s="151"/>
      <c r="DGJ118" s="151"/>
      <c r="DGK118" s="151"/>
      <c r="DGL118" s="151"/>
      <c r="DGM118" s="151"/>
      <c r="DGN118" s="151"/>
      <c r="DGO118" s="151"/>
      <c r="DGP118" s="151"/>
      <c r="DGQ118" s="151"/>
      <c r="DGR118" s="151"/>
      <c r="DGS118" s="151"/>
      <c r="DGT118" s="151"/>
      <c r="DGU118" s="151"/>
      <c r="DGV118" s="151"/>
      <c r="DGW118" s="151"/>
      <c r="DGX118" s="151"/>
      <c r="DGY118" s="151"/>
      <c r="DGZ118" s="151"/>
      <c r="DHA118" s="151"/>
      <c r="DHB118" s="151"/>
      <c r="DHC118" s="151"/>
      <c r="DHD118" s="151"/>
      <c r="DHE118" s="151"/>
      <c r="DHF118" s="151"/>
      <c r="DHG118" s="151"/>
      <c r="DHH118" s="151"/>
      <c r="DHI118" s="151"/>
      <c r="DHJ118" s="151"/>
      <c r="DHK118" s="151"/>
      <c r="DHL118" s="151"/>
      <c r="DHM118" s="151"/>
      <c r="DHN118" s="151"/>
      <c r="DHO118" s="151"/>
      <c r="DHP118" s="151"/>
      <c r="DHQ118" s="151"/>
      <c r="DHR118" s="151"/>
      <c r="DHS118" s="151"/>
      <c r="DHT118" s="151"/>
      <c r="DHU118" s="151"/>
      <c r="DHV118" s="151"/>
      <c r="DHW118" s="151"/>
      <c r="DHX118" s="151"/>
      <c r="DHY118" s="151"/>
      <c r="DHZ118" s="151"/>
      <c r="DIA118" s="151"/>
      <c r="DIB118" s="151"/>
      <c r="DIC118" s="151"/>
      <c r="DID118" s="151"/>
      <c r="DIE118" s="151"/>
      <c r="DIF118" s="151"/>
      <c r="DIG118" s="151"/>
      <c r="DIH118" s="151"/>
      <c r="DII118" s="151"/>
      <c r="DIJ118" s="151"/>
      <c r="DIK118" s="151"/>
      <c r="DIL118" s="151"/>
      <c r="DIM118" s="151"/>
      <c r="DIN118" s="151"/>
      <c r="DIO118" s="151"/>
      <c r="DIP118" s="151"/>
      <c r="DIQ118" s="151"/>
      <c r="DIR118" s="151"/>
      <c r="DIS118" s="151"/>
      <c r="DIT118" s="151"/>
      <c r="DIU118" s="151"/>
      <c r="DIV118" s="151"/>
      <c r="DIW118" s="151"/>
      <c r="DIX118" s="151"/>
      <c r="DIY118" s="151"/>
      <c r="DIZ118" s="151"/>
      <c r="DJA118" s="151"/>
      <c r="DJB118" s="151"/>
      <c r="DJC118" s="151"/>
      <c r="DJD118" s="151"/>
      <c r="DJE118" s="151"/>
      <c r="DJF118" s="151"/>
      <c r="DJG118" s="151"/>
      <c r="DJH118" s="151"/>
      <c r="DJI118" s="151"/>
      <c r="DJJ118" s="151"/>
      <c r="DJK118" s="151"/>
      <c r="DJL118" s="151"/>
      <c r="DJM118" s="151"/>
      <c r="DJN118" s="151"/>
      <c r="DJO118" s="151"/>
      <c r="DJP118" s="151"/>
      <c r="DJQ118" s="151"/>
      <c r="DJR118" s="151"/>
      <c r="DJS118" s="151"/>
      <c r="DJT118" s="151"/>
      <c r="DJU118" s="151"/>
      <c r="DJV118" s="151"/>
      <c r="DJW118" s="151"/>
      <c r="DJX118" s="151"/>
      <c r="DJY118" s="151"/>
      <c r="DJZ118" s="151"/>
      <c r="DKA118" s="151"/>
      <c r="DKB118" s="151"/>
      <c r="DKC118" s="151"/>
      <c r="DKD118" s="151"/>
      <c r="DKE118" s="151"/>
      <c r="DKF118" s="151"/>
      <c r="DKG118" s="151"/>
      <c r="DKH118" s="151"/>
      <c r="DKI118" s="151"/>
      <c r="DKJ118" s="151"/>
      <c r="DKK118" s="151"/>
      <c r="DKL118" s="151"/>
      <c r="DKM118" s="151"/>
      <c r="DKN118" s="151"/>
      <c r="DKO118" s="151"/>
      <c r="DKP118" s="151"/>
      <c r="DKQ118" s="151"/>
      <c r="DKR118" s="151"/>
      <c r="DKS118" s="151"/>
      <c r="DKT118" s="151"/>
      <c r="DKU118" s="151"/>
      <c r="DKV118" s="151"/>
      <c r="DKW118" s="151"/>
      <c r="DKX118" s="151"/>
      <c r="DKY118" s="151"/>
      <c r="DKZ118" s="151"/>
      <c r="DLA118" s="151"/>
      <c r="DLB118" s="151"/>
      <c r="DLC118" s="151"/>
      <c r="DLD118" s="151"/>
      <c r="DLE118" s="151"/>
      <c r="DLF118" s="151"/>
      <c r="DLG118" s="151"/>
      <c r="DLH118" s="151"/>
      <c r="DLI118" s="151"/>
      <c r="DLJ118" s="151"/>
      <c r="DLK118" s="151"/>
      <c r="DLL118" s="151"/>
      <c r="DLM118" s="151"/>
      <c r="DLN118" s="151"/>
      <c r="DLO118" s="151"/>
      <c r="DLP118" s="151"/>
      <c r="DLQ118" s="151"/>
      <c r="DLR118" s="151"/>
      <c r="DLS118" s="151"/>
      <c r="DLT118" s="151"/>
      <c r="DLU118" s="151"/>
      <c r="DLV118" s="151"/>
      <c r="DLW118" s="151"/>
      <c r="DLX118" s="151"/>
      <c r="DLY118" s="151"/>
      <c r="DLZ118" s="151"/>
      <c r="DMA118" s="151"/>
      <c r="DMB118" s="151"/>
      <c r="DMC118" s="151"/>
      <c r="DMD118" s="151"/>
      <c r="DME118" s="151"/>
      <c r="DMF118" s="151"/>
      <c r="DMG118" s="151"/>
      <c r="DMH118" s="151"/>
      <c r="DMI118" s="151"/>
      <c r="DMJ118" s="151"/>
      <c r="DMK118" s="151"/>
      <c r="DML118" s="151"/>
      <c r="DMM118" s="151"/>
      <c r="DMN118" s="151"/>
      <c r="DMO118" s="151"/>
      <c r="DMP118" s="151"/>
      <c r="DMQ118" s="151"/>
      <c r="DMR118" s="151"/>
      <c r="DMS118" s="151"/>
      <c r="DMT118" s="151"/>
      <c r="DMU118" s="151"/>
      <c r="DMV118" s="151"/>
      <c r="DMW118" s="151"/>
      <c r="DMX118" s="151"/>
      <c r="DMY118" s="151"/>
      <c r="DMZ118" s="151"/>
      <c r="DNA118" s="151"/>
      <c r="DNB118" s="151"/>
      <c r="DNC118" s="151"/>
      <c r="DND118" s="151"/>
      <c r="DNE118" s="151"/>
      <c r="DNF118" s="151"/>
      <c r="DNG118" s="151"/>
      <c r="DNH118" s="151"/>
      <c r="DNI118" s="151"/>
      <c r="DNJ118" s="151"/>
      <c r="DNK118" s="151"/>
      <c r="DNL118" s="151"/>
      <c r="DNM118" s="151"/>
      <c r="DNN118" s="151"/>
      <c r="DNO118" s="151"/>
      <c r="DNP118" s="151"/>
      <c r="DNQ118" s="151"/>
      <c r="DNR118" s="151"/>
      <c r="DNS118" s="151"/>
      <c r="DNT118" s="151"/>
      <c r="DNU118" s="151"/>
      <c r="DNV118" s="151"/>
      <c r="DNW118" s="151"/>
      <c r="DNX118" s="151"/>
      <c r="DNY118" s="151"/>
      <c r="DNZ118" s="151"/>
      <c r="DOA118" s="151"/>
      <c r="DOB118" s="151"/>
      <c r="DOC118" s="151"/>
      <c r="DOD118" s="151"/>
      <c r="DOE118" s="151"/>
      <c r="DOF118" s="151"/>
      <c r="DOG118" s="151"/>
      <c r="DOH118" s="151"/>
      <c r="DOI118" s="151"/>
      <c r="DOJ118" s="151"/>
      <c r="DOK118" s="151"/>
      <c r="DOL118" s="151"/>
      <c r="DOM118" s="151"/>
      <c r="DON118" s="151"/>
      <c r="DOO118" s="151"/>
      <c r="DOP118" s="151"/>
      <c r="DOQ118" s="151"/>
      <c r="DOR118" s="151"/>
      <c r="DOS118" s="151"/>
      <c r="DOT118" s="151"/>
      <c r="DOU118" s="151"/>
      <c r="DOV118" s="151"/>
      <c r="DOW118" s="151"/>
      <c r="DOX118" s="151"/>
      <c r="DOY118" s="151"/>
      <c r="DOZ118" s="151"/>
      <c r="DPA118" s="151"/>
      <c r="DPB118" s="151"/>
      <c r="DPC118" s="151"/>
      <c r="DPD118" s="151"/>
      <c r="DPE118" s="151"/>
      <c r="DPF118" s="151"/>
      <c r="DPG118" s="151"/>
      <c r="DPH118" s="151"/>
      <c r="DPI118" s="151"/>
      <c r="DPJ118" s="151"/>
      <c r="DPK118" s="151"/>
      <c r="DPL118" s="151"/>
      <c r="DPM118" s="151"/>
      <c r="DPN118" s="151"/>
      <c r="DPO118" s="151"/>
      <c r="DPP118" s="151"/>
      <c r="DPQ118" s="151"/>
      <c r="DPR118" s="151"/>
      <c r="DPS118" s="151"/>
      <c r="DPT118" s="151"/>
      <c r="DPU118" s="151"/>
      <c r="DPV118" s="151"/>
      <c r="DPW118" s="151"/>
      <c r="DPX118" s="151"/>
      <c r="DPY118" s="151"/>
      <c r="DPZ118" s="151"/>
      <c r="DQA118" s="151"/>
      <c r="DQB118" s="151"/>
      <c r="DQC118" s="151"/>
      <c r="DQD118" s="151"/>
      <c r="DQE118" s="151"/>
      <c r="DQF118" s="151"/>
      <c r="DQG118" s="151"/>
      <c r="DQH118" s="151"/>
      <c r="DQI118" s="151"/>
      <c r="DQJ118" s="151"/>
      <c r="DQK118" s="151"/>
      <c r="DQL118" s="151"/>
      <c r="DQM118" s="151"/>
      <c r="DQN118" s="151"/>
      <c r="DQO118" s="151"/>
      <c r="DQP118" s="151"/>
      <c r="DQQ118" s="151"/>
      <c r="DQR118" s="151"/>
      <c r="DQS118" s="151"/>
      <c r="DQT118" s="151"/>
      <c r="DQU118" s="151"/>
      <c r="DQV118" s="151"/>
      <c r="DQW118" s="151"/>
      <c r="DQX118" s="151"/>
      <c r="DQY118" s="151"/>
      <c r="DQZ118" s="151"/>
      <c r="DRA118" s="151"/>
      <c r="DRB118" s="151"/>
      <c r="DRC118" s="151"/>
      <c r="DRD118" s="151"/>
      <c r="DRE118" s="151"/>
      <c r="DRF118" s="151"/>
      <c r="DRG118" s="151"/>
      <c r="DRH118" s="151"/>
      <c r="DRI118" s="151"/>
      <c r="DRJ118" s="151"/>
      <c r="DRK118" s="151"/>
      <c r="DRL118" s="151"/>
      <c r="DRM118" s="151"/>
      <c r="DRN118" s="151"/>
      <c r="DRO118" s="151"/>
      <c r="DRP118" s="151"/>
      <c r="DRQ118" s="151"/>
      <c r="DRR118" s="151"/>
      <c r="DRS118" s="151"/>
      <c r="DRT118" s="151"/>
      <c r="DRU118" s="151"/>
      <c r="DRV118" s="151"/>
      <c r="DRW118" s="151"/>
      <c r="DRX118" s="151"/>
      <c r="DRY118" s="151"/>
      <c r="DRZ118" s="151"/>
      <c r="DSA118" s="151"/>
      <c r="DSB118" s="151"/>
      <c r="DSC118" s="151"/>
      <c r="DSD118" s="151"/>
      <c r="DSE118" s="151"/>
      <c r="DSF118" s="151"/>
      <c r="DSG118" s="151"/>
      <c r="DSH118" s="151"/>
      <c r="DSI118" s="151"/>
      <c r="DSJ118" s="151"/>
      <c r="DSK118" s="151"/>
      <c r="DSL118" s="151"/>
      <c r="DSM118" s="151"/>
      <c r="DSN118" s="151"/>
      <c r="DSO118" s="151"/>
      <c r="DSP118" s="151"/>
      <c r="DSQ118" s="151"/>
      <c r="DSR118" s="151"/>
      <c r="DSS118" s="151"/>
      <c r="DST118" s="151"/>
      <c r="DSU118" s="151"/>
      <c r="DSV118" s="151"/>
      <c r="DSW118" s="151"/>
      <c r="DSX118" s="151"/>
      <c r="DSY118" s="151"/>
      <c r="DSZ118" s="151"/>
      <c r="DTA118" s="151"/>
      <c r="DTB118" s="151"/>
      <c r="DTC118" s="151"/>
      <c r="DTD118" s="151"/>
      <c r="DTE118" s="151"/>
      <c r="DTF118" s="151"/>
      <c r="DTG118" s="151"/>
      <c r="DTH118" s="151"/>
      <c r="DTI118" s="151"/>
      <c r="DTJ118" s="151"/>
      <c r="DTK118" s="151"/>
      <c r="DTL118" s="151"/>
      <c r="DTM118" s="151"/>
      <c r="DTN118" s="151"/>
      <c r="DTO118" s="151"/>
      <c r="DTP118" s="151"/>
      <c r="DTQ118" s="151"/>
      <c r="DTR118" s="151"/>
      <c r="DTS118" s="151"/>
      <c r="DTT118" s="151"/>
      <c r="DTU118" s="151"/>
      <c r="DTV118" s="151"/>
      <c r="DTW118" s="151"/>
      <c r="DTX118" s="151"/>
      <c r="DTY118" s="151"/>
      <c r="DTZ118" s="151"/>
      <c r="DUA118" s="151"/>
      <c r="DUB118" s="151"/>
      <c r="DUC118" s="151"/>
      <c r="DUD118" s="151"/>
      <c r="DUE118" s="151"/>
      <c r="DUF118" s="151"/>
      <c r="DUG118" s="151"/>
      <c r="DUH118" s="151"/>
      <c r="DUI118" s="151"/>
      <c r="DUJ118" s="151"/>
      <c r="DUK118" s="151"/>
      <c r="DUL118" s="151"/>
      <c r="DUM118" s="151"/>
      <c r="DUN118" s="151"/>
      <c r="DUO118" s="151"/>
      <c r="DUP118" s="151"/>
      <c r="DUQ118" s="151"/>
      <c r="DUR118" s="151"/>
      <c r="DUS118" s="151"/>
      <c r="DUT118" s="151"/>
      <c r="DUU118" s="151"/>
      <c r="DUV118" s="151"/>
      <c r="DUW118" s="151"/>
      <c r="DUX118" s="151"/>
      <c r="DUY118" s="151"/>
      <c r="DUZ118" s="151"/>
      <c r="DVA118" s="151"/>
      <c r="DVB118" s="151"/>
      <c r="DVC118" s="151"/>
      <c r="DVD118" s="151"/>
      <c r="DVE118" s="151"/>
      <c r="DVF118" s="151"/>
      <c r="DVG118" s="151"/>
      <c r="DVH118" s="151"/>
      <c r="DVI118" s="151"/>
      <c r="DVJ118" s="151"/>
      <c r="DVK118" s="151"/>
      <c r="DVL118" s="151"/>
      <c r="DVM118" s="151"/>
      <c r="DVN118" s="151"/>
      <c r="DVO118" s="151"/>
      <c r="DVP118" s="151"/>
      <c r="DVQ118" s="151"/>
      <c r="DVR118" s="151"/>
      <c r="DVS118" s="151"/>
      <c r="DVT118" s="151"/>
      <c r="DVU118" s="151"/>
      <c r="DVV118" s="151"/>
      <c r="DVW118" s="151"/>
      <c r="DVX118" s="151"/>
      <c r="DVY118" s="151"/>
      <c r="DVZ118" s="151"/>
      <c r="DWA118" s="151"/>
      <c r="DWB118" s="151"/>
      <c r="DWC118" s="151"/>
      <c r="DWD118" s="151"/>
      <c r="DWE118" s="151"/>
      <c r="DWF118" s="151"/>
      <c r="DWG118" s="151"/>
      <c r="DWH118" s="151"/>
      <c r="DWI118" s="151"/>
      <c r="DWJ118" s="151"/>
      <c r="DWK118" s="151"/>
      <c r="DWL118" s="151"/>
      <c r="DWM118" s="151"/>
      <c r="DWN118" s="151"/>
      <c r="DWO118" s="151"/>
      <c r="DWP118" s="151"/>
      <c r="DWQ118" s="151"/>
      <c r="DWR118" s="151"/>
      <c r="DWS118" s="151"/>
      <c r="DWT118" s="151"/>
      <c r="DWU118" s="151"/>
      <c r="DWV118" s="151"/>
      <c r="DWW118" s="151"/>
      <c r="DWX118" s="151"/>
      <c r="DWY118" s="151"/>
      <c r="DWZ118" s="151"/>
      <c r="DXA118" s="151"/>
      <c r="DXB118" s="151"/>
      <c r="DXC118" s="151"/>
      <c r="DXD118" s="151"/>
      <c r="DXE118" s="151"/>
      <c r="DXF118" s="151"/>
      <c r="DXG118" s="151"/>
      <c r="DXH118" s="151"/>
      <c r="DXI118" s="151"/>
      <c r="DXJ118" s="151"/>
      <c r="DXK118" s="151"/>
      <c r="DXL118" s="151"/>
      <c r="DXM118" s="151"/>
      <c r="DXN118" s="151"/>
      <c r="DXO118" s="151"/>
      <c r="DXP118" s="151"/>
      <c r="DXQ118" s="151"/>
      <c r="DXR118" s="151"/>
      <c r="DXS118" s="151"/>
      <c r="DXT118" s="151"/>
      <c r="DXU118" s="151"/>
      <c r="DXV118" s="151"/>
      <c r="DXW118" s="151"/>
      <c r="DXX118" s="151"/>
      <c r="DXY118" s="151"/>
      <c r="DXZ118" s="151"/>
      <c r="DYA118" s="151"/>
      <c r="DYB118" s="151"/>
      <c r="DYC118" s="151"/>
      <c r="DYD118" s="151"/>
      <c r="DYE118" s="151"/>
      <c r="DYF118" s="151"/>
      <c r="DYG118" s="151"/>
      <c r="DYH118" s="151"/>
      <c r="DYI118" s="151"/>
      <c r="DYJ118" s="151"/>
      <c r="DYK118" s="151"/>
      <c r="DYL118" s="151"/>
      <c r="DYM118" s="151"/>
      <c r="DYN118" s="151"/>
      <c r="DYO118" s="151"/>
      <c r="DYP118" s="151"/>
      <c r="DYQ118" s="151"/>
      <c r="DYR118" s="151"/>
      <c r="DYS118" s="151"/>
      <c r="DYT118" s="151"/>
      <c r="DYU118" s="151"/>
      <c r="DYV118" s="151"/>
      <c r="DYW118" s="151"/>
      <c r="DYX118" s="151"/>
      <c r="DYY118" s="151"/>
      <c r="DYZ118" s="151"/>
      <c r="DZA118" s="151"/>
      <c r="DZB118" s="151"/>
      <c r="DZC118" s="151"/>
      <c r="DZD118" s="151"/>
      <c r="DZE118" s="151"/>
      <c r="DZF118" s="151"/>
      <c r="DZG118" s="151"/>
      <c r="DZH118" s="151"/>
      <c r="DZI118" s="151"/>
      <c r="DZJ118" s="151"/>
      <c r="DZK118" s="151"/>
      <c r="DZL118" s="151"/>
      <c r="DZM118" s="151"/>
      <c r="DZN118" s="151"/>
      <c r="DZO118" s="151"/>
      <c r="DZP118" s="151"/>
      <c r="DZQ118" s="151"/>
      <c r="DZR118" s="151"/>
      <c r="DZS118" s="151"/>
      <c r="DZT118" s="151"/>
      <c r="DZU118" s="151"/>
      <c r="DZV118" s="151"/>
      <c r="DZW118" s="151"/>
      <c r="DZX118" s="151"/>
      <c r="DZY118" s="151"/>
      <c r="DZZ118" s="151"/>
      <c r="EAA118" s="151"/>
      <c r="EAB118" s="151"/>
      <c r="EAC118" s="151"/>
      <c r="EAD118" s="151"/>
      <c r="EAE118" s="151"/>
      <c r="EAF118" s="151"/>
      <c r="EAG118" s="151"/>
      <c r="EAH118" s="151"/>
      <c r="EAI118" s="151"/>
      <c r="EAJ118" s="151"/>
      <c r="EAK118" s="151"/>
      <c r="EAL118" s="151"/>
      <c r="EAM118" s="151"/>
      <c r="EAN118" s="151"/>
      <c r="EAO118" s="151"/>
      <c r="EAP118" s="151"/>
      <c r="EAQ118" s="151"/>
      <c r="EAR118" s="151"/>
      <c r="EAS118" s="151"/>
      <c r="EAT118" s="151"/>
      <c r="EAU118" s="151"/>
      <c r="EAV118" s="151"/>
      <c r="EAW118" s="151"/>
      <c r="EAX118" s="151"/>
      <c r="EAY118" s="151"/>
      <c r="EAZ118" s="151"/>
      <c r="EBA118" s="151"/>
      <c r="EBB118" s="151"/>
      <c r="EBC118" s="151"/>
      <c r="EBD118" s="151"/>
      <c r="EBE118" s="151"/>
      <c r="EBF118" s="151"/>
      <c r="EBG118" s="151"/>
      <c r="EBH118" s="151"/>
      <c r="EBI118" s="151"/>
      <c r="EBJ118" s="151"/>
      <c r="EBK118" s="151"/>
      <c r="EBL118" s="151"/>
      <c r="EBM118" s="151"/>
      <c r="EBN118" s="151"/>
      <c r="EBO118" s="151"/>
      <c r="EBP118" s="151"/>
      <c r="EBQ118" s="151"/>
      <c r="EBR118" s="151"/>
      <c r="EBS118" s="151"/>
      <c r="EBT118" s="151"/>
      <c r="EBU118" s="151"/>
      <c r="EBV118" s="151"/>
      <c r="EBW118" s="151"/>
      <c r="EBX118" s="151"/>
      <c r="EBY118" s="151"/>
      <c r="EBZ118" s="151"/>
      <c r="ECA118" s="151"/>
      <c r="ECB118" s="151"/>
      <c r="ECC118" s="151"/>
      <c r="ECD118" s="151"/>
      <c r="ECE118" s="151"/>
      <c r="ECF118" s="151"/>
      <c r="ECG118" s="151"/>
      <c r="ECH118" s="151"/>
      <c r="ECI118" s="151"/>
      <c r="ECJ118" s="151"/>
      <c r="ECK118" s="151"/>
      <c r="ECL118" s="151"/>
      <c r="ECM118" s="151"/>
      <c r="ECN118" s="151"/>
      <c r="ECO118" s="151"/>
      <c r="ECP118" s="151"/>
      <c r="ECQ118" s="151"/>
      <c r="ECR118" s="151"/>
      <c r="ECS118" s="151"/>
      <c r="ECT118" s="151"/>
      <c r="ECU118" s="151"/>
      <c r="ECV118" s="151"/>
      <c r="ECW118" s="151"/>
      <c r="ECX118" s="151"/>
      <c r="ECY118" s="151"/>
      <c r="ECZ118" s="151"/>
      <c r="EDA118" s="151"/>
      <c r="EDB118" s="151"/>
      <c r="EDC118" s="151"/>
      <c r="EDD118" s="151"/>
      <c r="EDE118" s="151"/>
      <c r="EDF118" s="151"/>
      <c r="EDG118" s="151"/>
      <c r="EDH118" s="151"/>
      <c r="EDI118" s="151"/>
      <c r="EDJ118" s="151"/>
      <c r="EDK118" s="151"/>
      <c r="EDL118" s="151"/>
      <c r="EDM118" s="151"/>
      <c r="EDN118" s="151"/>
      <c r="EDO118" s="151"/>
      <c r="EDP118" s="151"/>
      <c r="EDQ118" s="151"/>
      <c r="EDR118" s="151"/>
      <c r="EDS118" s="151"/>
      <c r="EDT118" s="151"/>
      <c r="EDU118" s="151"/>
      <c r="EDV118" s="151"/>
      <c r="EDW118" s="151"/>
      <c r="EDX118" s="151"/>
      <c r="EDY118" s="151"/>
      <c r="EDZ118" s="151"/>
      <c r="EEA118" s="151"/>
      <c r="EEB118" s="151"/>
      <c r="EEC118" s="151"/>
      <c r="EED118" s="151"/>
      <c r="EEE118" s="151"/>
      <c r="EEF118" s="151"/>
      <c r="EEG118" s="151"/>
      <c r="EEH118" s="151"/>
      <c r="EEI118" s="151"/>
      <c r="EEJ118" s="151"/>
      <c r="EEK118" s="151"/>
      <c r="EEL118" s="151"/>
      <c r="EEM118" s="151"/>
      <c r="EEN118" s="151"/>
      <c r="EEO118" s="151"/>
      <c r="EEP118" s="151"/>
      <c r="EEQ118" s="151"/>
      <c r="EER118" s="151"/>
      <c r="EES118" s="151"/>
      <c r="EET118" s="151"/>
      <c r="EEU118" s="151"/>
      <c r="EEV118" s="151"/>
      <c r="EEW118" s="151"/>
      <c r="EEX118" s="151"/>
      <c r="EEY118" s="151"/>
      <c r="EEZ118" s="151"/>
      <c r="EFA118" s="151"/>
      <c r="EFB118" s="151"/>
      <c r="EFC118" s="151"/>
      <c r="EFD118" s="151"/>
      <c r="EFE118" s="151"/>
      <c r="EFF118" s="151"/>
      <c r="EFG118" s="151"/>
      <c r="EFH118" s="151"/>
      <c r="EFI118" s="151"/>
      <c r="EFJ118" s="151"/>
      <c r="EFK118" s="151"/>
      <c r="EFL118" s="151"/>
      <c r="EFM118" s="151"/>
      <c r="EFN118" s="151"/>
      <c r="EFO118" s="151"/>
      <c r="EFP118" s="151"/>
      <c r="EFQ118" s="151"/>
      <c r="EFR118" s="151"/>
      <c r="EFS118" s="151"/>
      <c r="EFT118" s="151"/>
      <c r="EFU118" s="151"/>
      <c r="EFV118" s="151"/>
      <c r="EFW118" s="151"/>
      <c r="EFX118" s="151"/>
      <c r="EFY118" s="151"/>
      <c r="EFZ118" s="151"/>
      <c r="EGA118" s="151"/>
      <c r="EGB118" s="151"/>
      <c r="EGC118" s="151"/>
      <c r="EGD118" s="151"/>
      <c r="EGE118" s="151"/>
      <c r="EGF118" s="151"/>
      <c r="EGG118" s="151"/>
      <c r="EGH118" s="151"/>
      <c r="EGI118" s="151"/>
      <c r="EGJ118" s="151"/>
      <c r="EGK118" s="151"/>
      <c r="EGL118" s="151"/>
      <c r="EGM118" s="151"/>
      <c r="EGN118" s="151"/>
      <c r="EGO118" s="151"/>
      <c r="EGP118" s="151"/>
      <c r="EGQ118" s="151"/>
      <c r="EGR118" s="151"/>
      <c r="EGS118" s="151"/>
      <c r="EGT118" s="151"/>
      <c r="EGU118" s="151"/>
      <c r="EGV118" s="151"/>
      <c r="EGW118" s="151"/>
      <c r="EGX118" s="151"/>
      <c r="EGY118" s="151"/>
      <c r="EGZ118" s="151"/>
      <c r="EHA118" s="151"/>
      <c r="EHB118" s="151"/>
      <c r="EHC118" s="151"/>
      <c r="EHD118" s="151"/>
      <c r="EHE118" s="151"/>
      <c r="EHF118" s="151"/>
      <c r="EHG118" s="151"/>
      <c r="EHH118" s="151"/>
      <c r="EHI118" s="151"/>
      <c r="EHJ118" s="151"/>
      <c r="EHK118" s="151"/>
      <c r="EHL118" s="151"/>
      <c r="EHM118" s="151"/>
      <c r="EHN118" s="151"/>
      <c r="EHO118" s="151"/>
      <c r="EHP118" s="151"/>
      <c r="EHQ118" s="151"/>
      <c r="EHR118" s="151"/>
      <c r="EHS118" s="151"/>
      <c r="EHT118" s="151"/>
      <c r="EHU118" s="151"/>
      <c r="EHV118" s="151"/>
      <c r="EHW118" s="151"/>
      <c r="EHX118" s="151"/>
      <c r="EHY118" s="151"/>
      <c r="EHZ118" s="151"/>
      <c r="EIA118" s="151"/>
      <c r="EIB118" s="151"/>
      <c r="EIC118" s="151"/>
      <c r="EID118" s="151"/>
      <c r="EIE118" s="151"/>
      <c r="EIF118" s="151"/>
      <c r="EIG118" s="151"/>
      <c r="EIH118" s="151"/>
      <c r="EII118" s="151"/>
      <c r="EIJ118" s="151"/>
      <c r="EIK118" s="151"/>
      <c r="EIL118" s="151"/>
      <c r="EIM118" s="151"/>
      <c r="EIN118" s="151"/>
      <c r="EIO118" s="151"/>
      <c r="EIP118" s="151"/>
      <c r="EIQ118" s="151"/>
      <c r="EIR118" s="151"/>
      <c r="EIS118" s="151"/>
      <c r="EIT118" s="151"/>
      <c r="EIU118" s="151"/>
      <c r="EIV118" s="151"/>
      <c r="EIW118" s="151"/>
      <c r="EIX118" s="151"/>
      <c r="EIY118" s="151"/>
      <c r="EIZ118" s="151"/>
      <c r="EJA118" s="151"/>
      <c r="EJB118" s="151"/>
      <c r="EJC118" s="151"/>
      <c r="EJD118" s="151"/>
      <c r="EJE118" s="151"/>
      <c r="EJF118" s="151"/>
      <c r="EJG118" s="151"/>
      <c r="EJH118" s="151"/>
      <c r="EJI118" s="151"/>
      <c r="EJJ118" s="151"/>
      <c r="EJK118" s="151"/>
      <c r="EJL118" s="151"/>
      <c r="EJM118" s="151"/>
      <c r="EJN118" s="151"/>
      <c r="EJO118" s="151"/>
      <c r="EJP118" s="151"/>
      <c r="EJQ118" s="151"/>
      <c r="EJR118" s="151"/>
      <c r="EJS118" s="151"/>
      <c r="EJT118" s="151"/>
      <c r="EJU118" s="151"/>
      <c r="EJV118" s="151"/>
      <c r="EJW118" s="151"/>
      <c r="EJX118" s="151"/>
      <c r="EJY118" s="151"/>
      <c r="EJZ118" s="151"/>
      <c r="EKA118" s="151"/>
      <c r="EKB118" s="151"/>
      <c r="EKC118" s="151"/>
      <c r="EKD118" s="151"/>
      <c r="EKE118" s="151"/>
      <c r="EKF118" s="151"/>
      <c r="EKG118" s="151"/>
      <c r="EKH118" s="151"/>
      <c r="EKI118" s="151"/>
      <c r="EKJ118" s="151"/>
      <c r="EKK118" s="151"/>
      <c r="EKL118" s="151"/>
      <c r="EKM118" s="151"/>
      <c r="EKN118" s="151"/>
      <c r="EKO118" s="151"/>
      <c r="EKP118" s="151"/>
      <c r="EKQ118" s="151"/>
      <c r="EKR118" s="151"/>
      <c r="EKS118" s="151"/>
      <c r="EKT118" s="151"/>
      <c r="EKU118" s="151"/>
      <c r="EKV118" s="151"/>
      <c r="EKW118" s="151"/>
      <c r="EKX118" s="151"/>
      <c r="EKY118" s="151"/>
      <c r="EKZ118" s="151"/>
      <c r="ELA118" s="151"/>
      <c r="ELB118" s="151"/>
      <c r="ELC118" s="151"/>
      <c r="ELD118" s="151"/>
      <c r="ELE118" s="151"/>
      <c r="ELF118" s="151"/>
      <c r="ELG118" s="151"/>
      <c r="ELH118" s="151"/>
      <c r="ELI118" s="151"/>
      <c r="ELJ118" s="151"/>
      <c r="ELK118" s="151"/>
      <c r="ELL118" s="151"/>
      <c r="ELM118" s="151"/>
      <c r="ELN118" s="151"/>
      <c r="ELO118" s="151"/>
      <c r="ELP118" s="151"/>
      <c r="ELQ118" s="151"/>
      <c r="ELR118" s="151"/>
      <c r="ELS118" s="151"/>
      <c r="ELT118" s="151"/>
      <c r="ELU118" s="151"/>
      <c r="ELV118" s="151"/>
      <c r="ELW118" s="151"/>
      <c r="ELX118" s="151"/>
      <c r="ELY118" s="151"/>
      <c r="ELZ118" s="151"/>
      <c r="EMA118" s="151"/>
      <c r="EMB118" s="151"/>
      <c r="EMC118" s="151"/>
      <c r="EMD118" s="151"/>
      <c r="EME118" s="151"/>
      <c r="EMF118" s="151"/>
      <c r="EMG118" s="151"/>
      <c r="EMH118" s="151"/>
      <c r="EMI118" s="151"/>
      <c r="EMJ118" s="151"/>
      <c r="EMK118" s="151"/>
      <c r="EML118" s="151"/>
      <c r="EMM118" s="151"/>
      <c r="EMN118" s="151"/>
      <c r="EMO118" s="151"/>
      <c r="EMP118" s="151"/>
      <c r="EMQ118" s="151"/>
      <c r="EMR118" s="151"/>
      <c r="EMS118" s="151"/>
      <c r="EMT118" s="151"/>
      <c r="EMU118" s="151"/>
      <c r="EMV118" s="151"/>
      <c r="EMW118" s="151"/>
      <c r="EMX118" s="151"/>
      <c r="EMY118" s="151"/>
      <c r="EMZ118" s="151"/>
      <c r="ENA118" s="151"/>
      <c r="ENB118" s="151"/>
      <c r="ENC118" s="151"/>
      <c r="END118" s="151"/>
      <c r="ENE118" s="151"/>
      <c r="ENF118" s="151"/>
      <c r="ENG118" s="151"/>
      <c r="ENH118" s="151"/>
      <c r="ENI118" s="151"/>
      <c r="ENJ118" s="151"/>
      <c r="ENK118" s="151"/>
      <c r="ENL118" s="151"/>
      <c r="ENM118" s="151"/>
      <c r="ENN118" s="151"/>
      <c r="ENO118" s="151"/>
      <c r="ENP118" s="151"/>
      <c r="ENQ118" s="151"/>
      <c r="ENR118" s="151"/>
      <c r="ENS118" s="151"/>
      <c r="ENT118" s="151"/>
      <c r="ENU118" s="151"/>
      <c r="ENV118" s="151"/>
      <c r="ENW118" s="151"/>
      <c r="ENX118" s="151"/>
      <c r="ENY118" s="151"/>
      <c r="ENZ118" s="151"/>
      <c r="EOA118" s="151"/>
      <c r="EOB118" s="151"/>
      <c r="EOC118" s="151"/>
      <c r="EOD118" s="151"/>
      <c r="EOE118" s="151"/>
      <c r="EOF118" s="151"/>
      <c r="EOG118" s="151"/>
      <c r="EOH118" s="151"/>
      <c r="EOI118" s="151"/>
      <c r="EOJ118" s="151"/>
      <c r="EOK118" s="151"/>
      <c r="EOL118" s="151"/>
      <c r="EOM118" s="151"/>
      <c r="EON118" s="151"/>
      <c r="EOO118" s="151"/>
      <c r="EOP118" s="151"/>
      <c r="EOQ118" s="151"/>
      <c r="EOR118" s="151"/>
      <c r="EOS118" s="151"/>
      <c r="EOT118" s="151"/>
      <c r="EOU118" s="151"/>
      <c r="EOV118" s="151"/>
      <c r="EOW118" s="151"/>
      <c r="EOX118" s="151"/>
      <c r="EOY118" s="151"/>
      <c r="EOZ118" s="151"/>
      <c r="EPA118" s="151"/>
      <c r="EPB118" s="151"/>
      <c r="EPC118" s="151"/>
      <c r="EPD118" s="151"/>
      <c r="EPE118" s="151"/>
      <c r="EPF118" s="151"/>
      <c r="EPG118" s="151"/>
      <c r="EPH118" s="151"/>
      <c r="EPI118" s="151"/>
      <c r="EPJ118" s="151"/>
      <c r="EPK118" s="151"/>
      <c r="EPL118" s="151"/>
      <c r="EPM118" s="151"/>
      <c r="EPN118" s="151"/>
      <c r="EPO118" s="151"/>
      <c r="EPP118" s="151"/>
      <c r="EPQ118" s="151"/>
      <c r="EPR118" s="151"/>
      <c r="EPS118" s="151"/>
      <c r="EPT118" s="151"/>
      <c r="EPU118" s="151"/>
      <c r="EPV118" s="151"/>
      <c r="EPW118" s="151"/>
      <c r="EPX118" s="151"/>
      <c r="EPY118" s="151"/>
      <c r="EPZ118" s="151"/>
      <c r="EQA118" s="151"/>
      <c r="EQB118" s="151"/>
      <c r="EQC118" s="151"/>
      <c r="EQD118" s="151"/>
      <c r="EQE118" s="151"/>
      <c r="EQF118" s="151"/>
      <c r="EQG118" s="151"/>
      <c r="EQH118" s="151"/>
      <c r="EQI118" s="151"/>
      <c r="EQJ118" s="151"/>
      <c r="EQK118" s="151"/>
      <c r="EQL118" s="151"/>
      <c r="EQM118" s="151"/>
      <c r="EQN118" s="151"/>
      <c r="EQO118" s="151"/>
      <c r="EQP118" s="151"/>
      <c r="EQQ118" s="151"/>
      <c r="EQR118" s="151"/>
      <c r="EQS118" s="151"/>
      <c r="EQT118" s="151"/>
      <c r="EQU118" s="151"/>
      <c r="EQV118" s="151"/>
      <c r="EQW118" s="151"/>
      <c r="EQX118" s="151"/>
      <c r="EQY118" s="151"/>
      <c r="EQZ118" s="151"/>
      <c r="ERA118" s="151"/>
      <c r="ERB118" s="151"/>
      <c r="ERC118" s="151"/>
      <c r="ERD118" s="151"/>
      <c r="ERE118" s="151"/>
      <c r="ERF118" s="151"/>
      <c r="ERG118" s="151"/>
      <c r="ERH118" s="151"/>
      <c r="ERI118" s="151"/>
      <c r="ERJ118" s="151"/>
      <c r="ERK118" s="151"/>
      <c r="ERL118" s="151"/>
      <c r="ERM118" s="151"/>
      <c r="ERN118" s="151"/>
      <c r="ERO118" s="151"/>
      <c r="ERP118" s="151"/>
      <c r="ERQ118" s="151"/>
      <c r="ERR118" s="151"/>
      <c r="ERS118" s="151"/>
      <c r="ERT118" s="151"/>
      <c r="ERU118" s="151"/>
      <c r="ERV118" s="151"/>
      <c r="ERW118" s="151"/>
      <c r="ERX118" s="151"/>
      <c r="ERY118" s="151"/>
      <c r="ERZ118" s="151"/>
      <c r="ESA118" s="151"/>
      <c r="ESB118" s="151"/>
      <c r="ESC118" s="151"/>
      <c r="ESD118" s="151"/>
      <c r="ESE118" s="151"/>
      <c r="ESF118" s="151"/>
      <c r="ESG118" s="151"/>
      <c r="ESH118" s="151"/>
      <c r="ESI118" s="151"/>
      <c r="ESJ118" s="151"/>
      <c r="ESK118" s="151"/>
      <c r="ESL118" s="151"/>
      <c r="ESM118" s="151"/>
      <c r="ESN118" s="151"/>
      <c r="ESO118" s="151"/>
      <c r="ESP118" s="151"/>
      <c r="ESQ118" s="151"/>
      <c r="ESR118" s="151"/>
      <c r="ESS118" s="151"/>
      <c r="EST118" s="151"/>
      <c r="ESU118" s="151"/>
      <c r="ESV118" s="151"/>
      <c r="ESW118" s="151"/>
      <c r="ESX118" s="151"/>
      <c r="ESY118" s="151"/>
      <c r="ESZ118" s="151"/>
      <c r="ETA118" s="151"/>
      <c r="ETB118" s="151"/>
      <c r="ETC118" s="151"/>
      <c r="ETD118" s="151"/>
      <c r="ETE118" s="151"/>
      <c r="ETF118" s="151"/>
      <c r="ETG118" s="151"/>
      <c r="ETH118" s="151"/>
      <c r="ETI118" s="151"/>
      <c r="ETJ118" s="151"/>
      <c r="ETK118" s="151"/>
      <c r="ETL118" s="151"/>
      <c r="ETM118" s="151"/>
      <c r="ETN118" s="151"/>
      <c r="ETO118" s="151"/>
      <c r="ETP118" s="151"/>
      <c r="ETQ118" s="151"/>
      <c r="ETR118" s="151"/>
      <c r="ETS118" s="151"/>
      <c r="ETT118" s="151"/>
      <c r="ETU118" s="151"/>
      <c r="ETV118" s="151"/>
      <c r="ETW118" s="151"/>
      <c r="ETX118" s="151"/>
      <c r="ETY118" s="151"/>
      <c r="ETZ118" s="151"/>
      <c r="EUA118" s="151"/>
      <c r="EUB118" s="151"/>
      <c r="EUC118" s="151"/>
      <c r="EUD118" s="151"/>
      <c r="EUE118" s="151"/>
      <c r="EUF118" s="151"/>
      <c r="EUG118" s="151"/>
      <c r="EUH118" s="151"/>
      <c r="EUI118" s="151"/>
      <c r="EUJ118" s="151"/>
      <c r="EUK118" s="151"/>
      <c r="EUL118" s="151"/>
      <c r="EUM118" s="151"/>
      <c r="EUN118" s="151"/>
      <c r="EUO118" s="151"/>
      <c r="EUP118" s="151"/>
      <c r="EUQ118" s="151"/>
      <c r="EUR118" s="151"/>
      <c r="EUS118" s="151"/>
      <c r="EUT118" s="151"/>
      <c r="EUU118" s="151"/>
      <c r="EUV118" s="151"/>
      <c r="EUW118" s="151"/>
      <c r="EUX118" s="151"/>
      <c r="EUY118" s="151"/>
      <c r="EUZ118" s="151"/>
      <c r="EVA118" s="151"/>
      <c r="EVB118" s="151"/>
      <c r="EVC118" s="151"/>
      <c r="EVD118" s="151"/>
      <c r="EVE118" s="151"/>
      <c r="EVF118" s="151"/>
      <c r="EVG118" s="151"/>
      <c r="EVH118" s="151"/>
      <c r="EVI118" s="151"/>
      <c r="EVJ118" s="151"/>
      <c r="EVK118" s="151"/>
      <c r="EVL118" s="151"/>
      <c r="EVM118" s="151"/>
      <c r="EVN118" s="151"/>
      <c r="EVO118" s="151"/>
      <c r="EVP118" s="151"/>
      <c r="EVQ118" s="151"/>
      <c r="EVR118" s="151"/>
      <c r="EVS118" s="151"/>
      <c r="EVT118" s="151"/>
      <c r="EVU118" s="151"/>
      <c r="EVV118" s="151"/>
      <c r="EVW118" s="151"/>
      <c r="EVX118" s="151"/>
      <c r="EVY118" s="151"/>
      <c r="EVZ118" s="151"/>
      <c r="EWA118" s="151"/>
      <c r="EWB118" s="151"/>
      <c r="EWC118" s="151"/>
      <c r="EWD118" s="151"/>
      <c r="EWE118" s="151"/>
      <c r="EWF118" s="151"/>
      <c r="EWG118" s="151"/>
      <c r="EWH118" s="151"/>
      <c r="EWI118" s="151"/>
      <c r="EWJ118" s="151"/>
      <c r="EWK118" s="151"/>
      <c r="EWL118" s="151"/>
      <c r="EWM118" s="151"/>
      <c r="EWN118" s="151"/>
      <c r="EWO118" s="151"/>
      <c r="EWP118" s="151"/>
      <c r="EWQ118" s="151"/>
      <c r="EWR118" s="151"/>
      <c r="EWS118" s="151"/>
      <c r="EWT118" s="151"/>
      <c r="EWU118" s="151"/>
      <c r="EWV118" s="151"/>
      <c r="EWW118" s="151"/>
      <c r="EWX118" s="151"/>
      <c r="EWY118" s="151"/>
      <c r="EWZ118" s="151"/>
      <c r="EXA118" s="151"/>
      <c r="EXB118" s="151"/>
      <c r="EXC118" s="151"/>
      <c r="EXD118" s="151"/>
      <c r="EXE118" s="151"/>
      <c r="EXF118" s="151"/>
      <c r="EXG118" s="151"/>
      <c r="EXH118" s="151"/>
      <c r="EXI118" s="151"/>
      <c r="EXJ118" s="151"/>
      <c r="EXK118" s="151"/>
      <c r="EXL118" s="151"/>
      <c r="EXM118" s="151"/>
      <c r="EXN118" s="151"/>
      <c r="EXO118" s="151"/>
      <c r="EXP118" s="151"/>
      <c r="EXQ118" s="151"/>
      <c r="EXR118" s="151"/>
      <c r="EXS118" s="151"/>
      <c r="EXT118" s="151"/>
      <c r="EXU118" s="151"/>
      <c r="EXV118" s="151"/>
      <c r="EXW118" s="151"/>
      <c r="EXX118" s="151"/>
      <c r="EXY118" s="151"/>
      <c r="EXZ118" s="151"/>
      <c r="EYA118" s="151"/>
      <c r="EYB118" s="151"/>
      <c r="EYC118" s="151"/>
      <c r="EYD118" s="151"/>
      <c r="EYE118" s="151"/>
      <c r="EYF118" s="151"/>
      <c r="EYG118" s="151"/>
      <c r="EYH118" s="151"/>
      <c r="EYI118" s="151"/>
      <c r="EYJ118" s="151"/>
      <c r="EYK118" s="151"/>
      <c r="EYL118" s="151"/>
      <c r="EYM118" s="151"/>
      <c r="EYN118" s="151"/>
      <c r="EYO118" s="151"/>
      <c r="EYP118" s="151"/>
      <c r="EYQ118" s="151"/>
      <c r="EYR118" s="151"/>
      <c r="EYS118" s="151"/>
      <c r="EYT118" s="151"/>
      <c r="EYU118" s="151"/>
      <c r="EYV118" s="151"/>
      <c r="EYW118" s="151"/>
      <c r="EYX118" s="151"/>
      <c r="EYY118" s="151"/>
      <c r="EYZ118" s="151"/>
      <c r="EZA118" s="151"/>
      <c r="EZB118" s="151"/>
      <c r="EZC118" s="151"/>
      <c r="EZD118" s="151"/>
      <c r="EZE118" s="151"/>
      <c r="EZF118" s="151"/>
      <c r="EZG118" s="151"/>
      <c r="EZH118" s="151"/>
      <c r="EZI118" s="151"/>
      <c r="EZJ118" s="151"/>
      <c r="EZK118" s="151"/>
      <c r="EZL118" s="151"/>
      <c r="EZM118" s="151"/>
      <c r="EZN118" s="151"/>
      <c r="EZO118" s="151"/>
      <c r="EZP118" s="151"/>
      <c r="EZQ118" s="151"/>
      <c r="EZR118" s="151"/>
      <c r="EZS118" s="151"/>
      <c r="EZT118" s="151"/>
      <c r="EZU118" s="151"/>
      <c r="EZV118" s="151"/>
      <c r="EZW118" s="151"/>
      <c r="EZX118" s="151"/>
      <c r="EZY118" s="151"/>
      <c r="EZZ118" s="151"/>
      <c r="FAA118" s="151"/>
      <c r="FAB118" s="151"/>
      <c r="FAC118" s="151"/>
      <c r="FAD118" s="151"/>
      <c r="FAE118" s="151"/>
      <c r="FAF118" s="151"/>
      <c r="FAG118" s="151"/>
      <c r="FAH118" s="151"/>
      <c r="FAI118" s="151"/>
      <c r="FAJ118" s="151"/>
      <c r="FAK118" s="151"/>
      <c r="FAL118" s="151"/>
      <c r="FAM118" s="151"/>
      <c r="FAN118" s="151"/>
      <c r="FAO118" s="151"/>
      <c r="FAP118" s="151"/>
      <c r="FAQ118" s="151"/>
      <c r="FAR118" s="151"/>
      <c r="FAS118" s="151"/>
      <c r="FAT118" s="151"/>
      <c r="FAU118" s="151"/>
      <c r="FAV118" s="151"/>
      <c r="FAW118" s="151"/>
      <c r="FAX118" s="151"/>
      <c r="FAY118" s="151"/>
      <c r="FAZ118" s="151"/>
      <c r="FBA118" s="151"/>
      <c r="FBB118" s="151"/>
      <c r="FBC118" s="151"/>
      <c r="FBD118" s="151"/>
      <c r="FBE118" s="151"/>
      <c r="FBF118" s="151"/>
      <c r="FBG118" s="151"/>
      <c r="FBH118" s="151"/>
      <c r="FBI118" s="151"/>
      <c r="FBJ118" s="151"/>
      <c r="FBK118" s="151"/>
      <c r="FBL118" s="151"/>
      <c r="FBM118" s="151"/>
      <c r="FBN118" s="151"/>
      <c r="FBO118" s="151"/>
      <c r="FBP118" s="151"/>
      <c r="FBQ118" s="151"/>
      <c r="FBR118" s="151"/>
      <c r="FBS118" s="151"/>
      <c r="FBT118" s="151"/>
      <c r="FBU118" s="151"/>
      <c r="FBV118" s="151"/>
      <c r="FBW118" s="151"/>
      <c r="FBX118" s="151"/>
      <c r="FBY118" s="151"/>
      <c r="FBZ118" s="151"/>
      <c r="FCA118" s="151"/>
      <c r="FCB118" s="151"/>
      <c r="FCC118" s="151"/>
      <c r="FCD118" s="151"/>
      <c r="FCE118" s="151"/>
      <c r="FCF118" s="151"/>
      <c r="FCG118" s="151"/>
      <c r="FCH118" s="151"/>
      <c r="FCI118" s="151"/>
      <c r="FCJ118" s="151"/>
      <c r="FCK118" s="151"/>
      <c r="FCL118" s="151"/>
      <c r="FCM118" s="151"/>
      <c r="FCN118" s="151"/>
      <c r="FCO118" s="151"/>
      <c r="FCP118" s="151"/>
      <c r="FCQ118" s="151"/>
      <c r="FCR118" s="151"/>
      <c r="FCS118" s="151"/>
      <c r="FCT118" s="151"/>
      <c r="FCU118" s="151"/>
      <c r="FCV118" s="151"/>
      <c r="FCW118" s="151"/>
      <c r="FCX118" s="151"/>
      <c r="FCY118" s="151"/>
      <c r="FCZ118" s="151"/>
      <c r="FDA118" s="151"/>
      <c r="FDB118" s="151"/>
      <c r="FDC118" s="151"/>
      <c r="FDD118" s="151"/>
      <c r="FDE118" s="151"/>
      <c r="FDF118" s="151"/>
      <c r="FDG118" s="151"/>
      <c r="FDH118" s="151"/>
      <c r="FDI118" s="151"/>
      <c r="FDJ118" s="151"/>
      <c r="FDK118" s="151"/>
      <c r="FDL118" s="151"/>
      <c r="FDM118" s="151"/>
      <c r="FDN118" s="151"/>
      <c r="FDO118" s="151"/>
      <c r="FDP118" s="151"/>
      <c r="FDQ118" s="151"/>
      <c r="FDR118" s="151"/>
      <c r="FDS118" s="151"/>
      <c r="FDT118" s="151"/>
      <c r="FDU118" s="151"/>
      <c r="FDV118" s="151"/>
      <c r="FDW118" s="151"/>
      <c r="FDX118" s="151"/>
      <c r="FDY118" s="151"/>
      <c r="FDZ118" s="151"/>
      <c r="FEA118" s="151"/>
      <c r="FEB118" s="151"/>
      <c r="FEC118" s="151"/>
      <c r="FED118" s="151"/>
      <c r="FEE118" s="151"/>
      <c r="FEF118" s="151"/>
      <c r="FEG118" s="151"/>
      <c r="FEH118" s="151"/>
      <c r="FEI118" s="151"/>
      <c r="FEJ118" s="151"/>
      <c r="FEK118" s="151"/>
      <c r="FEL118" s="151"/>
      <c r="FEM118" s="151"/>
      <c r="FEN118" s="151"/>
      <c r="FEO118" s="151"/>
      <c r="FEP118" s="151"/>
      <c r="FEQ118" s="151"/>
      <c r="FER118" s="151"/>
      <c r="FES118" s="151"/>
      <c r="FET118" s="151"/>
      <c r="FEU118" s="151"/>
      <c r="FEV118" s="151"/>
      <c r="FEW118" s="151"/>
      <c r="FEX118" s="151"/>
      <c r="FEY118" s="151"/>
      <c r="FEZ118" s="151"/>
      <c r="FFA118" s="151"/>
      <c r="FFB118" s="151"/>
      <c r="FFC118" s="151"/>
      <c r="FFD118" s="151"/>
      <c r="FFE118" s="151"/>
      <c r="FFF118" s="151"/>
      <c r="FFG118" s="151"/>
      <c r="FFH118" s="151"/>
      <c r="FFI118" s="151"/>
      <c r="FFJ118" s="151"/>
      <c r="FFK118" s="151"/>
      <c r="FFL118" s="151"/>
      <c r="FFM118" s="151"/>
      <c r="FFN118" s="151"/>
      <c r="FFO118" s="151"/>
      <c r="FFP118" s="151"/>
      <c r="FFQ118" s="151"/>
      <c r="FFR118" s="151"/>
      <c r="FFS118" s="151"/>
      <c r="FFT118" s="151"/>
      <c r="FFU118" s="151"/>
      <c r="FFV118" s="151"/>
      <c r="FFW118" s="151"/>
      <c r="FFX118" s="151"/>
      <c r="FFY118" s="151"/>
      <c r="FFZ118" s="151"/>
      <c r="FGA118" s="151"/>
      <c r="FGB118" s="151"/>
      <c r="FGC118" s="151"/>
      <c r="FGD118" s="151"/>
      <c r="FGE118" s="151"/>
      <c r="FGF118" s="151"/>
      <c r="FGG118" s="151"/>
      <c r="FGH118" s="151"/>
      <c r="FGI118" s="151"/>
      <c r="FGJ118" s="151"/>
      <c r="FGK118" s="151"/>
      <c r="FGL118" s="151"/>
      <c r="FGM118" s="151"/>
      <c r="FGN118" s="151"/>
      <c r="FGO118" s="151"/>
      <c r="FGP118" s="151"/>
      <c r="FGQ118" s="151"/>
      <c r="FGR118" s="151"/>
      <c r="FGS118" s="151"/>
      <c r="FGT118" s="151"/>
      <c r="FGU118" s="151"/>
      <c r="FGV118" s="151"/>
      <c r="FGW118" s="151"/>
      <c r="FGX118" s="151"/>
      <c r="FGY118" s="151"/>
      <c r="FGZ118" s="151"/>
      <c r="FHA118" s="151"/>
      <c r="FHB118" s="151"/>
      <c r="FHC118" s="151"/>
      <c r="FHD118" s="151"/>
      <c r="FHE118" s="151"/>
      <c r="FHF118" s="151"/>
      <c r="FHG118" s="151"/>
      <c r="FHH118" s="151"/>
      <c r="FHI118" s="151"/>
      <c r="FHJ118" s="151"/>
      <c r="FHK118" s="151"/>
      <c r="FHL118" s="151"/>
      <c r="FHM118" s="151"/>
      <c r="FHN118" s="151"/>
      <c r="FHO118" s="151"/>
      <c r="FHP118" s="151"/>
      <c r="FHQ118" s="151"/>
      <c r="FHR118" s="151"/>
      <c r="FHS118" s="151"/>
      <c r="FHT118" s="151"/>
      <c r="FHU118" s="151"/>
      <c r="FHV118" s="151"/>
      <c r="FHW118" s="151"/>
      <c r="FHX118" s="151"/>
      <c r="FHY118" s="151"/>
      <c r="FHZ118" s="151"/>
      <c r="FIA118" s="151"/>
      <c r="FIB118" s="151"/>
      <c r="FIC118" s="151"/>
      <c r="FID118" s="151"/>
      <c r="FIE118" s="151"/>
      <c r="FIF118" s="151"/>
      <c r="FIG118" s="151"/>
      <c r="FIH118" s="151"/>
      <c r="FII118" s="151"/>
      <c r="FIJ118" s="151"/>
      <c r="FIK118" s="151"/>
      <c r="FIL118" s="151"/>
      <c r="FIM118" s="151"/>
      <c r="FIN118" s="151"/>
      <c r="FIO118" s="151"/>
      <c r="FIP118" s="151"/>
      <c r="FIQ118" s="151"/>
      <c r="FIR118" s="151"/>
      <c r="FIS118" s="151"/>
      <c r="FIT118" s="151"/>
      <c r="FIU118" s="151"/>
      <c r="FIV118" s="151"/>
      <c r="FIW118" s="151"/>
      <c r="FIX118" s="151"/>
      <c r="FIY118" s="151"/>
      <c r="FIZ118" s="151"/>
      <c r="FJA118" s="151"/>
      <c r="FJB118" s="151"/>
      <c r="FJC118" s="151"/>
      <c r="FJD118" s="151"/>
      <c r="FJE118" s="151"/>
      <c r="FJF118" s="151"/>
      <c r="FJG118" s="151"/>
      <c r="FJH118" s="151"/>
      <c r="FJI118" s="151"/>
      <c r="FJJ118" s="151"/>
      <c r="FJK118" s="151"/>
      <c r="FJL118" s="151"/>
      <c r="FJM118" s="151"/>
      <c r="FJN118" s="151"/>
      <c r="FJO118" s="151"/>
      <c r="FJP118" s="151"/>
      <c r="FJQ118" s="151"/>
      <c r="FJR118" s="151"/>
      <c r="FJS118" s="151"/>
      <c r="FJT118" s="151"/>
      <c r="FJU118" s="151"/>
      <c r="FJV118" s="151"/>
      <c r="FJW118" s="151"/>
      <c r="FJX118" s="151"/>
      <c r="FJY118" s="151"/>
      <c r="FJZ118" s="151"/>
      <c r="FKA118" s="151"/>
      <c r="FKB118" s="151"/>
      <c r="FKC118" s="151"/>
      <c r="FKD118" s="151"/>
      <c r="FKE118" s="151"/>
      <c r="FKF118" s="151"/>
      <c r="FKG118" s="151"/>
      <c r="FKH118" s="151"/>
      <c r="FKI118" s="151"/>
      <c r="FKJ118" s="151"/>
      <c r="FKK118" s="151"/>
      <c r="FKL118" s="151"/>
      <c r="FKM118" s="151"/>
      <c r="FKN118" s="151"/>
      <c r="FKO118" s="151"/>
      <c r="FKP118" s="151"/>
      <c r="FKQ118" s="151"/>
      <c r="FKR118" s="151"/>
      <c r="FKS118" s="151"/>
      <c r="FKT118" s="151"/>
      <c r="FKU118" s="151"/>
      <c r="FKV118" s="151"/>
      <c r="FKW118" s="151"/>
      <c r="FKX118" s="151"/>
      <c r="FKY118" s="151"/>
      <c r="FKZ118" s="151"/>
      <c r="FLA118" s="151"/>
      <c r="FLB118" s="151"/>
      <c r="FLC118" s="151"/>
      <c r="FLD118" s="151"/>
      <c r="FLE118" s="151"/>
      <c r="FLF118" s="151"/>
      <c r="FLG118" s="151"/>
      <c r="FLH118" s="151"/>
      <c r="FLI118" s="151"/>
      <c r="FLJ118" s="151"/>
      <c r="FLK118" s="151"/>
      <c r="FLL118" s="151"/>
      <c r="FLM118" s="151"/>
      <c r="FLN118" s="151"/>
      <c r="FLO118" s="151"/>
      <c r="FLP118" s="151"/>
      <c r="FLQ118" s="151"/>
      <c r="FLR118" s="151"/>
      <c r="FLS118" s="151"/>
      <c r="FLT118" s="151"/>
      <c r="FLU118" s="151"/>
      <c r="FLV118" s="151"/>
      <c r="FLW118" s="151"/>
      <c r="FLX118" s="151"/>
      <c r="FLY118" s="151"/>
      <c r="FLZ118" s="151"/>
      <c r="FMA118" s="151"/>
      <c r="FMB118" s="151"/>
      <c r="FMC118" s="151"/>
      <c r="FMD118" s="151"/>
      <c r="FME118" s="151"/>
      <c r="FMF118" s="151"/>
      <c r="FMG118" s="151"/>
      <c r="FMH118" s="151"/>
      <c r="FMI118" s="151"/>
      <c r="FMJ118" s="151"/>
      <c r="FMK118" s="151"/>
      <c r="FML118" s="151"/>
      <c r="FMM118" s="151"/>
      <c r="FMN118" s="151"/>
      <c r="FMO118" s="151"/>
      <c r="FMP118" s="151"/>
      <c r="FMQ118" s="151"/>
      <c r="FMR118" s="151"/>
      <c r="FMS118" s="151"/>
      <c r="FMT118" s="151"/>
      <c r="FMU118" s="151"/>
      <c r="FMV118" s="151"/>
      <c r="FMW118" s="151"/>
      <c r="FMX118" s="151"/>
      <c r="FMY118" s="151"/>
      <c r="FMZ118" s="151"/>
      <c r="FNA118" s="151"/>
      <c r="FNB118" s="151"/>
      <c r="FNC118" s="151"/>
      <c r="FND118" s="151"/>
      <c r="FNE118" s="151"/>
      <c r="FNF118" s="151"/>
      <c r="FNG118" s="151"/>
      <c r="FNH118" s="151"/>
      <c r="FNI118" s="151"/>
      <c r="FNJ118" s="151"/>
      <c r="FNK118" s="151"/>
      <c r="FNL118" s="151"/>
      <c r="FNM118" s="151"/>
      <c r="FNN118" s="151"/>
      <c r="FNO118" s="151"/>
      <c r="FNP118" s="151"/>
      <c r="FNQ118" s="151"/>
      <c r="FNR118" s="151"/>
      <c r="FNS118" s="151"/>
      <c r="FNT118" s="151"/>
      <c r="FNU118" s="151"/>
      <c r="FNV118" s="151"/>
      <c r="FNW118" s="151"/>
      <c r="FNX118" s="151"/>
      <c r="FNY118" s="151"/>
      <c r="FNZ118" s="151"/>
      <c r="FOA118" s="151"/>
      <c r="FOB118" s="151"/>
      <c r="FOC118" s="151"/>
      <c r="FOD118" s="151"/>
      <c r="FOE118" s="151"/>
      <c r="FOF118" s="151"/>
      <c r="FOG118" s="151"/>
      <c r="FOH118" s="151"/>
      <c r="FOI118" s="151"/>
      <c r="FOJ118" s="151"/>
      <c r="FOK118" s="151"/>
      <c r="FOL118" s="151"/>
      <c r="FOM118" s="151"/>
      <c r="FON118" s="151"/>
      <c r="FOO118" s="151"/>
      <c r="FOP118" s="151"/>
      <c r="FOQ118" s="151"/>
      <c r="FOR118" s="151"/>
      <c r="FOS118" s="151"/>
      <c r="FOT118" s="151"/>
      <c r="FOU118" s="151"/>
      <c r="FOV118" s="151"/>
      <c r="FOW118" s="151"/>
      <c r="FOX118" s="151"/>
      <c r="FOY118" s="151"/>
      <c r="FOZ118" s="151"/>
      <c r="FPA118" s="151"/>
      <c r="FPB118" s="151"/>
      <c r="FPC118" s="151"/>
      <c r="FPD118" s="151"/>
      <c r="FPE118" s="151"/>
      <c r="FPF118" s="151"/>
      <c r="FPG118" s="151"/>
      <c r="FPH118" s="151"/>
      <c r="FPI118" s="151"/>
      <c r="FPJ118" s="151"/>
      <c r="FPK118" s="151"/>
      <c r="FPL118" s="151"/>
      <c r="FPM118" s="151"/>
      <c r="FPN118" s="151"/>
      <c r="FPO118" s="151"/>
      <c r="FPP118" s="151"/>
      <c r="FPQ118" s="151"/>
      <c r="FPR118" s="151"/>
      <c r="FPS118" s="151"/>
      <c r="FPT118" s="151"/>
      <c r="FPU118" s="151"/>
      <c r="FPV118" s="151"/>
      <c r="FPW118" s="151"/>
      <c r="FPX118" s="151"/>
      <c r="FPY118" s="151"/>
      <c r="FPZ118" s="151"/>
      <c r="FQA118" s="151"/>
      <c r="FQB118" s="151"/>
      <c r="FQC118" s="151"/>
      <c r="FQD118" s="151"/>
      <c r="FQE118" s="151"/>
      <c r="FQF118" s="151"/>
      <c r="FQG118" s="151"/>
      <c r="FQH118" s="151"/>
      <c r="FQI118" s="151"/>
      <c r="FQJ118" s="151"/>
      <c r="FQK118" s="151"/>
      <c r="FQL118" s="151"/>
      <c r="FQM118" s="151"/>
      <c r="FQN118" s="151"/>
      <c r="FQO118" s="151"/>
      <c r="FQP118" s="151"/>
      <c r="FQQ118" s="151"/>
      <c r="FQR118" s="151"/>
      <c r="FQS118" s="151"/>
      <c r="FQT118" s="151"/>
      <c r="FQU118" s="151"/>
      <c r="FQV118" s="151"/>
      <c r="FQW118" s="151"/>
      <c r="FQX118" s="151"/>
      <c r="FQY118" s="151"/>
      <c r="FQZ118" s="151"/>
      <c r="FRA118" s="151"/>
      <c r="FRB118" s="151"/>
      <c r="FRC118" s="151"/>
      <c r="FRD118" s="151"/>
      <c r="FRE118" s="151"/>
      <c r="FRF118" s="151"/>
      <c r="FRG118" s="151"/>
      <c r="FRH118" s="151"/>
      <c r="FRI118" s="151"/>
      <c r="FRJ118" s="151"/>
      <c r="FRK118" s="151"/>
      <c r="FRL118" s="151"/>
      <c r="FRM118" s="151"/>
      <c r="FRN118" s="151"/>
      <c r="FRO118" s="151"/>
      <c r="FRP118" s="151"/>
      <c r="FRQ118" s="151"/>
      <c r="FRR118" s="151"/>
      <c r="FRS118" s="151"/>
      <c r="FRT118" s="151"/>
      <c r="FRU118" s="151"/>
      <c r="FRV118" s="151"/>
      <c r="FRW118" s="151"/>
      <c r="FRX118" s="151"/>
      <c r="FRY118" s="151"/>
      <c r="FRZ118" s="151"/>
      <c r="FSA118" s="151"/>
      <c r="FSB118" s="151"/>
      <c r="FSC118" s="151"/>
      <c r="FSD118" s="151"/>
      <c r="FSE118" s="151"/>
      <c r="FSF118" s="151"/>
      <c r="FSG118" s="151"/>
      <c r="FSH118" s="151"/>
      <c r="FSI118" s="151"/>
      <c r="FSJ118" s="151"/>
      <c r="FSK118" s="151"/>
      <c r="FSL118" s="151"/>
      <c r="FSM118" s="151"/>
      <c r="FSN118" s="151"/>
      <c r="FSO118" s="151"/>
      <c r="FSP118" s="151"/>
      <c r="FSQ118" s="151"/>
      <c r="FSR118" s="151"/>
      <c r="FSS118" s="151"/>
      <c r="FST118" s="151"/>
      <c r="FSU118" s="151"/>
      <c r="FSV118" s="151"/>
      <c r="FSW118" s="151"/>
      <c r="FSX118" s="151"/>
      <c r="FSY118" s="151"/>
      <c r="FSZ118" s="151"/>
      <c r="FTA118" s="151"/>
      <c r="FTB118" s="151"/>
      <c r="FTC118" s="151"/>
      <c r="FTD118" s="151"/>
      <c r="FTE118" s="151"/>
      <c r="FTF118" s="151"/>
      <c r="FTG118" s="151"/>
      <c r="FTH118" s="151"/>
      <c r="FTI118" s="151"/>
      <c r="FTJ118" s="151"/>
      <c r="FTK118" s="151"/>
      <c r="FTL118" s="151"/>
      <c r="FTM118" s="151"/>
      <c r="FTN118" s="151"/>
      <c r="FTO118" s="151"/>
      <c r="FTP118" s="151"/>
      <c r="FTQ118" s="151"/>
      <c r="FTR118" s="151"/>
      <c r="FTS118" s="151"/>
      <c r="FTT118" s="151"/>
      <c r="FTU118" s="151"/>
      <c r="FTV118" s="151"/>
      <c r="FTW118" s="151"/>
      <c r="FTX118" s="151"/>
      <c r="FTY118" s="151"/>
      <c r="FTZ118" s="151"/>
      <c r="FUA118" s="151"/>
      <c r="FUB118" s="151"/>
      <c r="FUC118" s="151"/>
      <c r="FUD118" s="151"/>
      <c r="FUE118" s="151"/>
      <c r="FUF118" s="151"/>
      <c r="FUG118" s="151"/>
      <c r="FUH118" s="151"/>
      <c r="FUI118" s="151"/>
      <c r="FUJ118" s="151"/>
      <c r="FUK118" s="151"/>
      <c r="FUL118" s="151"/>
      <c r="FUM118" s="151"/>
      <c r="FUN118" s="151"/>
      <c r="FUO118" s="151"/>
      <c r="FUP118" s="151"/>
      <c r="FUQ118" s="151"/>
      <c r="FUR118" s="151"/>
      <c r="FUS118" s="151"/>
      <c r="FUT118" s="151"/>
      <c r="FUU118" s="151"/>
      <c r="FUV118" s="151"/>
      <c r="FUW118" s="151"/>
      <c r="FUX118" s="151"/>
      <c r="FUY118" s="151"/>
      <c r="FUZ118" s="151"/>
      <c r="FVA118" s="151"/>
      <c r="FVB118" s="151"/>
      <c r="FVC118" s="151"/>
      <c r="FVD118" s="151"/>
      <c r="FVE118" s="151"/>
      <c r="FVF118" s="151"/>
      <c r="FVG118" s="151"/>
      <c r="FVH118" s="151"/>
      <c r="FVI118" s="151"/>
      <c r="FVJ118" s="151"/>
      <c r="FVK118" s="151"/>
      <c r="FVL118" s="151"/>
      <c r="FVM118" s="151"/>
      <c r="FVN118" s="151"/>
      <c r="FVO118" s="151"/>
      <c r="FVP118" s="151"/>
      <c r="FVQ118" s="151"/>
      <c r="FVR118" s="151"/>
      <c r="FVS118" s="151"/>
      <c r="FVT118" s="151"/>
      <c r="FVU118" s="151"/>
      <c r="FVV118" s="151"/>
      <c r="FVW118" s="151"/>
      <c r="FVX118" s="151"/>
      <c r="FVY118" s="151"/>
      <c r="FVZ118" s="151"/>
      <c r="FWA118" s="151"/>
      <c r="FWB118" s="151"/>
      <c r="FWC118" s="151"/>
      <c r="FWD118" s="151"/>
      <c r="FWE118" s="151"/>
      <c r="FWF118" s="151"/>
      <c r="FWG118" s="151"/>
      <c r="FWH118" s="151"/>
      <c r="FWI118" s="151"/>
      <c r="FWJ118" s="151"/>
      <c r="FWK118" s="151"/>
      <c r="FWL118" s="151"/>
      <c r="FWM118" s="151"/>
      <c r="FWN118" s="151"/>
      <c r="FWO118" s="151"/>
      <c r="FWP118" s="151"/>
      <c r="FWQ118" s="151"/>
      <c r="FWR118" s="151"/>
      <c r="FWS118" s="151"/>
      <c r="FWT118" s="151"/>
      <c r="FWU118" s="151"/>
      <c r="FWV118" s="151"/>
      <c r="FWW118" s="151"/>
      <c r="FWX118" s="151"/>
      <c r="FWY118" s="151"/>
      <c r="FWZ118" s="151"/>
      <c r="FXA118" s="151"/>
      <c r="FXB118" s="151"/>
      <c r="FXC118" s="151"/>
      <c r="FXD118" s="151"/>
      <c r="FXE118" s="151"/>
      <c r="FXF118" s="151"/>
      <c r="FXG118" s="151"/>
      <c r="FXH118" s="151"/>
      <c r="FXI118" s="151"/>
      <c r="FXJ118" s="151"/>
      <c r="FXK118" s="151"/>
      <c r="FXL118" s="151"/>
      <c r="FXM118" s="151"/>
      <c r="FXN118" s="151"/>
      <c r="FXO118" s="151"/>
      <c r="FXP118" s="151"/>
      <c r="FXQ118" s="151"/>
      <c r="FXR118" s="151"/>
      <c r="FXS118" s="151"/>
      <c r="FXT118" s="151"/>
      <c r="FXU118" s="151"/>
      <c r="FXV118" s="151"/>
      <c r="FXW118" s="151"/>
      <c r="FXX118" s="151"/>
      <c r="FXY118" s="151"/>
      <c r="FXZ118" s="151"/>
      <c r="FYA118" s="151"/>
      <c r="FYB118" s="151"/>
      <c r="FYC118" s="151"/>
      <c r="FYD118" s="151"/>
      <c r="FYE118" s="151"/>
      <c r="FYF118" s="151"/>
      <c r="FYG118" s="151"/>
      <c r="FYH118" s="151"/>
      <c r="FYI118" s="151"/>
      <c r="FYJ118" s="151"/>
      <c r="FYK118" s="151"/>
      <c r="FYL118" s="151"/>
      <c r="FYM118" s="151"/>
      <c r="FYN118" s="151"/>
      <c r="FYO118" s="151"/>
      <c r="FYP118" s="151"/>
      <c r="FYQ118" s="151"/>
      <c r="FYR118" s="151"/>
      <c r="FYS118" s="151"/>
      <c r="FYT118" s="151"/>
      <c r="FYU118" s="151"/>
      <c r="FYV118" s="151"/>
      <c r="FYW118" s="151"/>
      <c r="FYX118" s="151"/>
      <c r="FYY118" s="151"/>
      <c r="FYZ118" s="151"/>
      <c r="FZA118" s="151"/>
      <c r="FZB118" s="151"/>
      <c r="FZC118" s="151"/>
      <c r="FZD118" s="151"/>
      <c r="FZE118" s="151"/>
      <c r="FZF118" s="151"/>
      <c r="FZG118" s="151"/>
      <c r="FZH118" s="151"/>
      <c r="FZI118" s="151"/>
      <c r="FZJ118" s="151"/>
      <c r="FZK118" s="151"/>
      <c r="FZL118" s="151"/>
      <c r="FZM118" s="151"/>
      <c r="FZN118" s="151"/>
      <c r="FZO118" s="151"/>
      <c r="FZP118" s="151"/>
      <c r="FZQ118" s="151"/>
      <c r="FZR118" s="151"/>
      <c r="FZS118" s="151"/>
      <c r="FZT118" s="151"/>
      <c r="FZU118" s="151"/>
      <c r="FZV118" s="151"/>
      <c r="FZW118" s="151"/>
      <c r="FZX118" s="151"/>
      <c r="FZY118" s="151"/>
      <c r="FZZ118" s="151"/>
      <c r="GAA118" s="151"/>
      <c r="GAB118" s="151"/>
      <c r="GAC118" s="151"/>
      <c r="GAD118" s="151"/>
      <c r="GAE118" s="151"/>
      <c r="GAF118" s="151"/>
      <c r="GAG118" s="151"/>
      <c r="GAH118" s="151"/>
      <c r="GAI118" s="151"/>
      <c r="GAJ118" s="151"/>
      <c r="GAK118" s="151"/>
      <c r="GAL118" s="151"/>
      <c r="GAM118" s="151"/>
      <c r="GAN118" s="151"/>
      <c r="GAO118" s="151"/>
      <c r="GAP118" s="151"/>
      <c r="GAQ118" s="151"/>
      <c r="GAR118" s="151"/>
      <c r="GAS118" s="151"/>
      <c r="GAT118" s="151"/>
      <c r="GAU118" s="151"/>
      <c r="GAV118" s="151"/>
      <c r="GAW118" s="151"/>
      <c r="GAX118" s="151"/>
      <c r="GAY118" s="151"/>
      <c r="GAZ118" s="151"/>
      <c r="GBA118" s="151"/>
      <c r="GBB118" s="151"/>
      <c r="GBC118" s="151"/>
      <c r="GBD118" s="151"/>
      <c r="GBE118" s="151"/>
      <c r="GBF118" s="151"/>
      <c r="GBG118" s="151"/>
      <c r="GBH118" s="151"/>
      <c r="GBI118" s="151"/>
      <c r="GBJ118" s="151"/>
      <c r="GBK118" s="151"/>
      <c r="GBL118" s="151"/>
      <c r="GBM118" s="151"/>
      <c r="GBN118" s="151"/>
      <c r="GBO118" s="151"/>
      <c r="GBP118" s="151"/>
      <c r="GBQ118" s="151"/>
      <c r="GBR118" s="151"/>
      <c r="GBS118" s="151"/>
      <c r="GBT118" s="151"/>
      <c r="GBU118" s="151"/>
      <c r="GBV118" s="151"/>
      <c r="GBW118" s="151"/>
      <c r="GBX118" s="151"/>
      <c r="GBY118" s="151"/>
      <c r="GBZ118" s="151"/>
      <c r="GCA118" s="151"/>
      <c r="GCB118" s="151"/>
      <c r="GCC118" s="151"/>
      <c r="GCD118" s="151"/>
      <c r="GCE118" s="151"/>
      <c r="GCF118" s="151"/>
      <c r="GCG118" s="151"/>
      <c r="GCH118" s="151"/>
      <c r="GCI118" s="151"/>
      <c r="GCJ118" s="151"/>
      <c r="GCK118" s="151"/>
      <c r="GCL118" s="151"/>
      <c r="GCM118" s="151"/>
      <c r="GCN118" s="151"/>
      <c r="GCO118" s="151"/>
      <c r="GCP118" s="151"/>
      <c r="GCQ118" s="151"/>
      <c r="GCR118" s="151"/>
      <c r="GCS118" s="151"/>
      <c r="GCT118" s="151"/>
      <c r="GCU118" s="151"/>
      <c r="GCV118" s="151"/>
      <c r="GCW118" s="151"/>
      <c r="GCX118" s="151"/>
      <c r="GCY118" s="151"/>
      <c r="GCZ118" s="151"/>
      <c r="GDA118" s="151"/>
      <c r="GDB118" s="151"/>
      <c r="GDC118" s="151"/>
      <c r="GDD118" s="151"/>
      <c r="GDE118" s="151"/>
      <c r="GDF118" s="151"/>
      <c r="GDG118" s="151"/>
      <c r="GDH118" s="151"/>
      <c r="GDI118" s="151"/>
      <c r="GDJ118" s="151"/>
      <c r="GDK118" s="151"/>
      <c r="GDL118" s="151"/>
      <c r="GDM118" s="151"/>
      <c r="GDN118" s="151"/>
      <c r="GDO118" s="151"/>
      <c r="GDP118" s="151"/>
      <c r="GDQ118" s="151"/>
      <c r="GDR118" s="151"/>
      <c r="GDS118" s="151"/>
      <c r="GDT118" s="151"/>
      <c r="GDU118" s="151"/>
      <c r="GDV118" s="151"/>
      <c r="GDW118" s="151"/>
      <c r="GDX118" s="151"/>
      <c r="GDY118" s="151"/>
      <c r="GDZ118" s="151"/>
      <c r="GEA118" s="151"/>
      <c r="GEB118" s="151"/>
      <c r="GEC118" s="151"/>
      <c r="GED118" s="151"/>
      <c r="GEE118" s="151"/>
      <c r="GEF118" s="151"/>
      <c r="GEG118" s="151"/>
      <c r="GEH118" s="151"/>
      <c r="GEI118" s="151"/>
      <c r="GEJ118" s="151"/>
      <c r="GEK118" s="151"/>
      <c r="GEL118" s="151"/>
      <c r="GEM118" s="151"/>
      <c r="GEN118" s="151"/>
      <c r="GEO118" s="151"/>
      <c r="GEP118" s="151"/>
      <c r="GEQ118" s="151"/>
      <c r="GER118" s="151"/>
      <c r="GES118" s="151"/>
      <c r="GET118" s="151"/>
      <c r="GEU118" s="151"/>
      <c r="GEV118" s="151"/>
      <c r="GEW118" s="151"/>
      <c r="GEX118" s="151"/>
      <c r="GEY118" s="151"/>
      <c r="GEZ118" s="151"/>
      <c r="GFA118" s="151"/>
      <c r="GFB118" s="151"/>
      <c r="GFC118" s="151"/>
      <c r="GFD118" s="151"/>
      <c r="GFE118" s="151"/>
      <c r="GFF118" s="151"/>
      <c r="GFG118" s="151"/>
      <c r="GFH118" s="151"/>
      <c r="GFI118" s="151"/>
      <c r="GFJ118" s="151"/>
      <c r="GFK118" s="151"/>
      <c r="GFL118" s="151"/>
      <c r="GFM118" s="151"/>
      <c r="GFN118" s="151"/>
      <c r="GFO118" s="151"/>
      <c r="GFP118" s="151"/>
      <c r="GFQ118" s="151"/>
      <c r="GFR118" s="151"/>
      <c r="GFS118" s="151"/>
      <c r="GFT118" s="151"/>
      <c r="GFU118" s="151"/>
      <c r="GFV118" s="151"/>
      <c r="GFW118" s="151"/>
      <c r="GFX118" s="151"/>
      <c r="GFY118" s="151"/>
      <c r="GFZ118" s="151"/>
      <c r="GGA118" s="151"/>
      <c r="GGB118" s="151"/>
      <c r="GGC118" s="151"/>
      <c r="GGD118" s="151"/>
      <c r="GGE118" s="151"/>
      <c r="GGF118" s="151"/>
      <c r="GGG118" s="151"/>
      <c r="GGH118" s="151"/>
      <c r="GGI118" s="151"/>
      <c r="GGJ118" s="151"/>
      <c r="GGK118" s="151"/>
      <c r="GGL118" s="151"/>
      <c r="GGM118" s="151"/>
      <c r="GGN118" s="151"/>
      <c r="GGO118" s="151"/>
      <c r="GGP118" s="151"/>
      <c r="GGQ118" s="151"/>
      <c r="GGR118" s="151"/>
      <c r="GGS118" s="151"/>
      <c r="GGT118" s="151"/>
      <c r="GGU118" s="151"/>
      <c r="GGV118" s="151"/>
      <c r="GGW118" s="151"/>
      <c r="GGX118" s="151"/>
      <c r="GGY118" s="151"/>
      <c r="GGZ118" s="151"/>
      <c r="GHA118" s="151"/>
      <c r="GHB118" s="151"/>
      <c r="GHC118" s="151"/>
      <c r="GHD118" s="151"/>
      <c r="GHE118" s="151"/>
      <c r="GHF118" s="151"/>
      <c r="GHG118" s="151"/>
      <c r="GHH118" s="151"/>
      <c r="GHI118" s="151"/>
      <c r="GHJ118" s="151"/>
      <c r="GHK118" s="151"/>
      <c r="GHL118" s="151"/>
      <c r="GHM118" s="151"/>
      <c r="GHN118" s="151"/>
      <c r="GHO118" s="151"/>
      <c r="GHP118" s="151"/>
      <c r="GHQ118" s="151"/>
      <c r="GHR118" s="151"/>
      <c r="GHS118" s="151"/>
      <c r="GHT118" s="151"/>
      <c r="GHU118" s="151"/>
      <c r="GHV118" s="151"/>
      <c r="GHW118" s="151"/>
      <c r="GHX118" s="151"/>
      <c r="GHY118" s="151"/>
      <c r="GHZ118" s="151"/>
      <c r="GIA118" s="151"/>
      <c r="GIB118" s="151"/>
      <c r="GIC118" s="151"/>
      <c r="GID118" s="151"/>
      <c r="GIE118" s="151"/>
      <c r="GIF118" s="151"/>
      <c r="GIG118" s="151"/>
      <c r="GIH118" s="151"/>
      <c r="GII118" s="151"/>
      <c r="GIJ118" s="151"/>
      <c r="GIK118" s="151"/>
      <c r="GIL118" s="151"/>
      <c r="GIM118" s="151"/>
      <c r="GIN118" s="151"/>
      <c r="GIO118" s="151"/>
      <c r="GIP118" s="151"/>
      <c r="GIQ118" s="151"/>
      <c r="GIR118" s="151"/>
      <c r="GIS118" s="151"/>
      <c r="GIT118" s="151"/>
      <c r="GIU118" s="151"/>
      <c r="GIV118" s="151"/>
      <c r="GIW118" s="151"/>
      <c r="GIX118" s="151"/>
      <c r="GIY118" s="151"/>
      <c r="GIZ118" s="151"/>
      <c r="GJA118" s="151"/>
      <c r="GJB118" s="151"/>
      <c r="GJC118" s="151"/>
      <c r="GJD118" s="151"/>
      <c r="GJE118" s="151"/>
      <c r="GJF118" s="151"/>
      <c r="GJG118" s="151"/>
      <c r="GJH118" s="151"/>
      <c r="GJI118" s="151"/>
      <c r="GJJ118" s="151"/>
      <c r="GJK118" s="151"/>
      <c r="GJL118" s="151"/>
      <c r="GJM118" s="151"/>
      <c r="GJN118" s="151"/>
      <c r="GJO118" s="151"/>
      <c r="GJP118" s="151"/>
      <c r="GJQ118" s="151"/>
      <c r="GJR118" s="151"/>
      <c r="GJS118" s="151"/>
      <c r="GJT118" s="151"/>
      <c r="GJU118" s="151"/>
      <c r="GJV118" s="151"/>
      <c r="GJW118" s="151"/>
      <c r="GJX118" s="151"/>
      <c r="GJY118" s="151"/>
      <c r="GJZ118" s="151"/>
      <c r="GKA118" s="151"/>
      <c r="GKB118" s="151"/>
      <c r="GKC118" s="151"/>
      <c r="GKD118" s="151"/>
      <c r="GKE118" s="151"/>
      <c r="GKF118" s="151"/>
      <c r="GKG118" s="151"/>
      <c r="GKH118" s="151"/>
      <c r="GKI118" s="151"/>
      <c r="GKJ118" s="151"/>
      <c r="GKK118" s="151"/>
      <c r="GKL118" s="151"/>
      <c r="GKM118" s="151"/>
      <c r="GKN118" s="151"/>
      <c r="GKO118" s="151"/>
      <c r="GKP118" s="151"/>
      <c r="GKQ118" s="151"/>
      <c r="GKR118" s="151"/>
      <c r="GKS118" s="151"/>
      <c r="GKT118" s="151"/>
      <c r="GKU118" s="151"/>
      <c r="GKV118" s="151"/>
      <c r="GKW118" s="151"/>
      <c r="GKX118" s="151"/>
      <c r="GKY118" s="151"/>
      <c r="GKZ118" s="151"/>
      <c r="GLA118" s="151"/>
      <c r="GLB118" s="151"/>
      <c r="GLC118" s="151"/>
      <c r="GLD118" s="151"/>
      <c r="GLE118" s="151"/>
      <c r="GLF118" s="151"/>
      <c r="GLG118" s="151"/>
      <c r="GLH118" s="151"/>
      <c r="GLI118" s="151"/>
      <c r="GLJ118" s="151"/>
      <c r="GLK118" s="151"/>
      <c r="GLL118" s="151"/>
      <c r="GLM118" s="151"/>
      <c r="GLN118" s="151"/>
      <c r="GLO118" s="151"/>
      <c r="GLP118" s="151"/>
      <c r="GLQ118" s="151"/>
      <c r="GLR118" s="151"/>
      <c r="GLS118" s="151"/>
      <c r="GLT118" s="151"/>
      <c r="GLU118" s="151"/>
      <c r="GLV118" s="151"/>
      <c r="GLW118" s="151"/>
      <c r="GLX118" s="151"/>
      <c r="GLY118" s="151"/>
      <c r="GLZ118" s="151"/>
      <c r="GMA118" s="151"/>
      <c r="GMB118" s="151"/>
      <c r="GMC118" s="151"/>
      <c r="GMD118" s="151"/>
      <c r="GME118" s="151"/>
      <c r="GMF118" s="151"/>
      <c r="GMG118" s="151"/>
      <c r="GMH118" s="151"/>
      <c r="GMI118" s="151"/>
      <c r="GMJ118" s="151"/>
      <c r="GMK118" s="151"/>
      <c r="GML118" s="151"/>
      <c r="GMM118" s="151"/>
      <c r="GMN118" s="151"/>
      <c r="GMO118" s="151"/>
      <c r="GMP118" s="151"/>
      <c r="GMQ118" s="151"/>
      <c r="GMR118" s="151"/>
      <c r="GMS118" s="151"/>
      <c r="GMT118" s="151"/>
      <c r="GMU118" s="151"/>
      <c r="GMV118" s="151"/>
      <c r="GMW118" s="151"/>
      <c r="GMX118" s="151"/>
      <c r="GMY118" s="151"/>
      <c r="GMZ118" s="151"/>
      <c r="GNA118" s="151"/>
      <c r="GNB118" s="151"/>
      <c r="GNC118" s="151"/>
      <c r="GND118" s="151"/>
      <c r="GNE118" s="151"/>
      <c r="GNF118" s="151"/>
      <c r="GNG118" s="151"/>
      <c r="GNH118" s="151"/>
      <c r="GNI118" s="151"/>
      <c r="GNJ118" s="151"/>
      <c r="GNK118" s="151"/>
      <c r="GNL118" s="151"/>
      <c r="GNM118" s="151"/>
      <c r="GNN118" s="151"/>
      <c r="GNO118" s="151"/>
      <c r="GNP118" s="151"/>
      <c r="GNQ118" s="151"/>
      <c r="GNR118" s="151"/>
      <c r="GNS118" s="151"/>
      <c r="GNT118" s="151"/>
      <c r="GNU118" s="151"/>
      <c r="GNV118" s="151"/>
      <c r="GNW118" s="151"/>
      <c r="GNX118" s="151"/>
      <c r="GNY118" s="151"/>
      <c r="GNZ118" s="151"/>
      <c r="GOA118" s="151"/>
      <c r="GOB118" s="151"/>
      <c r="GOC118" s="151"/>
      <c r="GOD118" s="151"/>
      <c r="GOE118" s="151"/>
      <c r="GOF118" s="151"/>
      <c r="GOG118" s="151"/>
      <c r="GOH118" s="151"/>
      <c r="GOI118" s="151"/>
      <c r="GOJ118" s="151"/>
      <c r="GOK118" s="151"/>
      <c r="GOL118" s="151"/>
      <c r="GOM118" s="151"/>
      <c r="GON118" s="151"/>
      <c r="GOO118" s="151"/>
      <c r="GOP118" s="151"/>
      <c r="GOQ118" s="151"/>
      <c r="GOR118" s="151"/>
      <c r="GOS118" s="151"/>
      <c r="GOT118" s="151"/>
      <c r="GOU118" s="151"/>
      <c r="GOV118" s="151"/>
      <c r="GOW118" s="151"/>
      <c r="GOX118" s="151"/>
      <c r="GOY118" s="151"/>
      <c r="GOZ118" s="151"/>
      <c r="GPA118" s="151"/>
      <c r="GPB118" s="151"/>
      <c r="GPC118" s="151"/>
      <c r="GPD118" s="151"/>
      <c r="GPE118" s="151"/>
      <c r="GPF118" s="151"/>
      <c r="GPG118" s="151"/>
      <c r="GPH118" s="151"/>
      <c r="GPI118" s="151"/>
      <c r="GPJ118" s="151"/>
      <c r="GPK118" s="151"/>
      <c r="GPL118" s="151"/>
      <c r="GPM118" s="151"/>
      <c r="GPN118" s="151"/>
      <c r="GPO118" s="151"/>
      <c r="GPP118" s="151"/>
      <c r="GPQ118" s="151"/>
      <c r="GPR118" s="151"/>
      <c r="GPS118" s="151"/>
      <c r="GPT118" s="151"/>
      <c r="GPU118" s="151"/>
      <c r="GPV118" s="151"/>
      <c r="GPW118" s="151"/>
      <c r="GPX118" s="151"/>
      <c r="GPY118" s="151"/>
      <c r="GPZ118" s="151"/>
      <c r="GQA118" s="151"/>
      <c r="GQB118" s="151"/>
      <c r="GQC118" s="151"/>
      <c r="GQD118" s="151"/>
      <c r="GQE118" s="151"/>
      <c r="GQF118" s="151"/>
      <c r="GQG118" s="151"/>
      <c r="GQH118" s="151"/>
      <c r="GQI118" s="151"/>
      <c r="GQJ118" s="151"/>
      <c r="GQK118" s="151"/>
      <c r="GQL118" s="151"/>
      <c r="GQM118" s="151"/>
      <c r="GQN118" s="151"/>
      <c r="GQO118" s="151"/>
      <c r="GQP118" s="151"/>
      <c r="GQQ118" s="151"/>
      <c r="GQR118" s="151"/>
      <c r="GQS118" s="151"/>
      <c r="GQT118" s="151"/>
      <c r="GQU118" s="151"/>
      <c r="GQV118" s="151"/>
      <c r="GQW118" s="151"/>
      <c r="GQX118" s="151"/>
      <c r="GQY118" s="151"/>
      <c r="GQZ118" s="151"/>
      <c r="GRA118" s="151"/>
      <c r="GRB118" s="151"/>
      <c r="GRC118" s="151"/>
      <c r="GRD118" s="151"/>
      <c r="GRE118" s="151"/>
      <c r="GRF118" s="151"/>
      <c r="GRG118" s="151"/>
      <c r="GRH118" s="151"/>
      <c r="GRI118" s="151"/>
      <c r="GRJ118" s="151"/>
      <c r="GRK118" s="151"/>
      <c r="GRL118" s="151"/>
      <c r="GRM118" s="151"/>
      <c r="GRN118" s="151"/>
      <c r="GRO118" s="151"/>
      <c r="GRP118" s="151"/>
      <c r="GRQ118" s="151"/>
      <c r="GRR118" s="151"/>
      <c r="GRS118" s="151"/>
      <c r="GRT118" s="151"/>
      <c r="GRU118" s="151"/>
      <c r="GRV118" s="151"/>
      <c r="GRW118" s="151"/>
      <c r="GRX118" s="151"/>
      <c r="GRY118" s="151"/>
      <c r="GRZ118" s="151"/>
      <c r="GSA118" s="151"/>
      <c r="GSB118" s="151"/>
      <c r="GSC118" s="151"/>
      <c r="GSD118" s="151"/>
      <c r="GSE118" s="151"/>
      <c r="GSF118" s="151"/>
      <c r="GSG118" s="151"/>
      <c r="GSH118" s="151"/>
      <c r="GSI118" s="151"/>
      <c r="GSJ118" s="151"/>
      <c r="GSK118" s="151"/>
      <c r="GSL118" s="151"/>
      <c r="GSM118" s="151"/>
      <c r="GSN118" s="151"/>
      <c r="GSO118" s="151"/>
      <c r="GSP118" s="151"/>
      <c r="GSQ118" s="151"/>
      <c r="GSR118" s="151"/>
      <c r="GSS118" s="151"/>
      <c r="GST118" s="151"/>
      <c r="GSU118" s="151"/>
      <c r="GSV118" s="151"/>
      <c r="GSW118" s="151"/>
      <c r="GSX118" s="151"/>
      <c r="GSY118" s="151"/>
      <c r="GSZ118" s="151"/>
      <c r="GTA118" s="151"/>
      <c r="GTB118" s="151"/>
      <c r="GTC118" s="151"/>
      <c r="GTD118" s="151"/>
      <c r="GTE118" s="151"/>
      <c r="GTF118" s="151"/>
      <c r="GTG118" s="151"/>
      <c r="GTH118" s="151"/>
      <c r="GTI118" s="151"/>
      <c r="GTJ118" s="151"/>
      <c r="GTK118" s="151"/>
      <c r="GTL118" s="151"/>
      <c r="GTM118" s="151"/>
      <c r="GTN118" s="151"/>
      <c r="GTO118" s="151"/>
      <c r="GTP118" s="151"/>
      <c r="GTQ118" s="151"/>
      <c r="GTR118" s="151"/>
      <c r="GTS118" s="151"/>
      <c r="GTT118" s="151"/>
      <c r="GTU118" s="151"/>
      <c r="GTV118" s="151"/>
      <c r="GTW118" s="151"/>
      <c r="GTX118" s="151"/>
      <c r="GTY118" s="151"/>
      <c r="GTZ118" s="151"/>
      <c r="GUA118" s="151"/>
      <c r="GUB118" s="151"/>
      <c r="GUC118" s="151"/>
      <c r="GUD118" s="151"/>
      <c r="GUE118" s="151"/>
      <c r="GUF118" s="151"/>
      <c r="GUG118" s="151"/>
      <c r="GUH118" s="151"/>
      <c r="GUI118" s="151"/>
      <c r="GUJ118" s="151"/>
      <c r="GUK118" s="151"/>
      <c r="GUL118" s="151"/>
      <c r="GUM118" s="151"/>
      <c r="GUN118" s="151"/>
      <c r="GUO118" s="151"/>
      <c r="GUP118" s="151"/>
      <c r="GUQ118" s="151"/>
      <c r="GUR118" s="151"/>
      <c r="GUS118" s="151"/>
      <c r="GUT118" s="151"/>
      <c r="GUU118" s="151"/>
      <c r="GUV118" s="151"/>
      <c r="GUW118" s="151"/>
      <c r="GUX118" s="151"/>
      <c r="GUY118" s="151"/>
      <c r="GUZ118" s="151"/>
      <c r="GVA118" s="151"/>
      <c r="GVB118" s="151"/>
      <c r="GVC118" s="151"/>
      <c r="GVD118" s="151"/>
      <c r="GVE118" s="151"/>
      <c r="GVF118" s="151"/>
      <c r="GVG118" s="151"/>
      <c r="GVH118" s="151"/>
      <c r="GVI118" s="151"/>
      <c r="GVJ118" s="151"/>
      <c r="GVK118" s="151"/>
      <c r="GVL118" s="151"/>
      <c r="GVM118" s="151"/>
      <c r="GVN118" s="151"/>
      <c r="GVO118" s="151"/>
      <c r="GVP118" s="151"/>
      <c r="GVQ118" s="151"/>
      <c r="GVR118" s="151"/>
      <c r="GVS118" s="151"/>
      <c r="GVT118" s="151"/>
      <c r="GVU118" s="151"/>
      <c r="GVV118" s="151"/>
      <c r="GVW118" s="151"/>
      <c r="GVX118" s="151"/>
      <c r="GVY118" s="151"/>
      <c r="GVZ118" s="151"/>
      <c r="GWA118" s="151"/>
      <c r="GWB118" s="151"/>
      <c r="GWC118" s="151"/>
      <c r="GWD118" s="151"/>
      <c r="GWE118" s="151"/>
      <c r="GWF118" s="151"/>
      <c r="GWG118" s="151"/>
      <c r="GWH118" s="151"/>
      <c r="GWI118" s="151"/>
      <c r="GWJ118" s="151"/>
      <c r="GWK118" s="151"/>
      <c r="GWL118" s="151"/>
      <c r="GWM118" s="151"/>
      <c r="GWN118" s="151"/>
      <c r="GWO118" s="151"/>
      <c r="GWP118" s="151"/>
      <c r="GWQ118" s="151"/>
      <c r="GWR118" s="151"/>
      <c r="GWS118" s="151"/>
      <c r="GWT118" s="151"/>
      <c r="GWU118" s="151"/>
      <c r="GWV118" s="151"/>
      <c r="GWW118" s="151"/>
      <c r="GWX118" s="151"/>
      <c r="GWY118" s="151"/>
      <c r="GWZ118" s="151"/>
      <c r="GXA118" s="151"/>
      <c r="GXB118" s="151"/>
      <c r="GXC118" s="151"/>
      <c r="GXD118" s="151"/>
      <c r="GXE118" s="151"/>
      <c r="GXF118" s="151"/>
      <c r="GXG118" s="151"/>
      <c r="GXH118" s="151"/>
      <c r="GXI118" s="151"/>
      <c r="GXJ118" s="151"/>
      <c r="GXK118" s="151"/>
      <c r="GXL118" s="151"/>
      <c r="GXM118" s="151"/>
      <c r="GXN118" s="151"/>
      <c r="GXO118" s="151"/>
      <c r="GXP118" s="151"/>
      <c r="GXQ118" s="151"/>
      <c r="GXR118" s="151"/>
      <c r="GXS118" s="151"/>
      <c r="GXT118" s="151"/>
      <c r="GXU118" s="151"/>
      <c r="GXV118" s="151"/>
      <c r="GXW118" s="151"/>
      <c r="GXX118" s="151"/>
      <c r="GXY118" s="151"/>
      <c r="GXZ118" s="151"/>
      <c r="GYA118" s="151"/>
      <c r="GYB118" s="151"/>
      <c r="GYC118" s="151"/>
      <c r="GYD118" s="151"/>
      <c r="GYE118" s="151"/>
      <c r="GYF118" s="151"/>
      <c r="GYG118" s="151"/>
      <c r="GYH118" s="151"/>
      <c r="GYI118" s="151"/>
      <c r="GYJ118" s="151"/>
      <c r="GYK118" s="151"/>
      <c r="GYL118" s="151"/>
      <c r="GYM118" s="151"/>
      <c r="GYN118" s="151"/>
      <c r="GYO118" s="151"/>
      <c r="GYP118" s="151"/>
      <c r="GYQ118" s="151"/>
      <c r="GYR118" s="151"/>
      <c r="GYS118" s="151"/>
      <c r="GYT118" s="151"/>
      <c r="GYU118" s="151"/>
      <c r="GYV118" s="151"/>
      <c r="GYW118" s="151"/>
      <c r="GYX118" s="151"/>
      <c r="GYY118" s="151"/>
      <c r="GYZ118" s="151"/>
      <c r="GZA118" s="151"/>
      <c r="GZB118" s="151"/>
      <c r="GZC118" s="151"/>
      <c r="GZD118" s="151"/>
      <c r="GZE118" s="151"/>
      <c r="GZF118" s="151"/>
      <c r="GZG118" s="151"/>
      <c r="GZH118" s="151"/>
      <c r="GZI118" s="151"/>
      <c r="GZJ118" s="151"/>
      <c r="GZK118" s="151"/>
      <c r="GZL118" s="151"/>
      <c r="GZM118" s="151"/>
      <c r="GZN118" s="151"/>
      <c r="GZO118" s="151"/>
      <c r="GZP118" s="151"/>
      <c r="GZQ118" s="151"/>
      <c r="GZR118" s="151"/>
      <c r="GZS118" s="151"/>
      <c r="GZT118" s="151"/>
      <c r="GZU118" s="151"/>
      <c r="GZV118" s="151"/>
      <c r="GZW118" s="151"/>
      <c r="GZX118" s="151"/>
      <c r="GZY118" s="151"/>
      <c r="GZZ118" s="151"/>
      <c r="HAA118" s="151"/>
      <c r="HAB118" s="151"/>
      <c r="HAC118" s="151"/>
      <c r="HAD118" s="151"/>
      <c r="HAE118" s="151"/>
      <c r="HAF118" s="151"/>
      <c r="HAG118" s="151"/>
      <c r="HAH118" s="151"/>
      <c r="HAI118" s="151"/>
      <c r="HAJ118" s="151"/>
      <c r="HAK118" s="151"/>
      <c r="HAL118" s="151"/>
      <c r="HAM118" s="151"/>
      <c r="HAN118" s="151"/>
      <c r="HAO118" s="151"/>
      <c r="HAP118" s="151"/>
      <c r="HAQ118" s="151"/>
      <c r="HAR118" s="151"/>
      <c r="HAS118" s="151"/>
      <c r="HAT118" s="151"/>
      <c r="HAU118" s="151"/>
      <c r="HAV118" s="151"/>
      <c r="HAW118" s="151"/>
      <c r="HAX118" s="151"/>
      <c r="HAY118" s="151"/>
      <c r="HAZ118" s="151"/>
      <c r="HBA118" s="151"/>
      <c r="HBB118" s="151"/>
      <c r="HBC118" s="151"/>
      <c r="HBD118" s="151"/>
      <c r="HBE118" s="151"/>
      <c r="HBF118" s="151"/>
      <c r="HBG118" s="151"/>
      <c r="HBH118" s="151"/>
      <c r="HBI118" s="151"/>
      <c r="HBJ118" s="151"/>
      <c r="HBK118" s="151"/>
      <c r="HBL118" s="151"/>
      <c r="HBM118" s="151"/>
      <c r="HBN118" s="151"/>
      <c r="HBO118" s="151"/>
      <c r="HBP118" s="151"/>
      <c r="HBQ118" s="151"/>
      <c r="HBR118" s="151"/>
      <c r="HBS118" s="151"/>
      <c r="HBT118" s="151"/>
      <c r="HBU118" s="151"/>
      <c r="HBV118" s="151"/>
      <c r="HBW118" s="151"/>
      <c r="HBX118" s="151"/>
      <c r="HBY118" s="151"/>
      <c r="HBZ118" s="151"/>
      <c r="HCA118" s="151"/>
      <c r="HCB118" s="151"/>
      <c r="HCC118" s="151"/>
      <c r="HCD118" s="151"/>
      <c r="HCE118" s="151"/>
      <c r="HCF118" s="151"/>
      <c r="HCG118" s="151"/>
      <c r="HCH118" s="151"/>
      <c r="HCI118" s="151"/>
      <c r="HCJ118" s="151"/>
      <c r="HCK118" s="151"/>
      <c r="HCL118" s="151"/>
      <c r="HCM118" s="151"/>
      <c r="HCN118" s="151"/>
      <c r="HCO118" s="151"/>
      <c r="HCP118" s="151"/>
      <c r="HCQ118" s="151"/>
      <c r="HCR118" s="151"/>
      <c r="HCS118" s="151"/>
      <c r="HCT118" s="151"/>
      <c r="HCU118" s="151"/>
      <c r="HCV118" s="151"/>
      <c r="HCW118" s="151"/>
      <c r="HCX118" s="151"/>
      <c r="HCY118" s="151"/>
      <c r="HCZ118" s="151"/>
      <c r="HDA118" s="151"/>
      <c r="HDB118" s="151"/>
      <c r="HDC118" s="151"/>
      <c r="HDD118" s="151"/>
      <c r="HDE118" s="151"/>
      <c r="HDF118" s="151"/>
      <c r="HDG118" s="151"/>
      <c r="HDH118" s="151"/>
      <c r="HDI118" s="151"/>
      <c r="HDJ118" s="151"/>
      <c r="HDK118" s="151"/>
      <c r="HDL118" s="151"/>
      <c r="HDM118" s="151"/>
      <c r="HDN118" s="151"/>
      <c r="HDO118" s="151"/>
      <c r="HDP118" s="151"/>
      <c r="HDQ118" s="151"/>
      <c r="HDR118" s="151"/>
      <c r="HDS118" s="151"/>
      <c r="HDT118" s="151"/>
      <c r="HDU118" s="151"/>
      <c r="HDV118" s="151"/>
      <c r="HDW118" s="151"/>
      <c r="HDX118" s="151"/>
      <c r="HDY118" s="151"/>
      <c r="HDZ118" s="151"/>
      <c r="HEA118" s="151"/>
      <c r="HEB118" s="151"/>
      <c r="HEC118" s="151"/>
      <c r="HED118" s="151"/>
      <c r="HEE118" s="151"/>
      <c r="HEF118" s="151"/>
      <c r="HEG118" s="151"/>
      <c r="HEH118" s="151"/>
      <c r="HEI118" s="151"/>
      <c r="HEJ118" s="151"/>
      <c r="HEK118" s="151"/>
      <c r="HEL118" s="151"/>
      <c r="HEM118" s="151"/>
      <c r="HEN118" s="151"/>
      <c r="HEO118" s="151"/>
      <c r="HEP118" s="151"/>
      <c r="HEQ118" s="151"/>
      <c r="HER118" s="151"/>
      <c r="HES118" s="151"/>
      <c r="HET118" s="151"/>
      <c r="HEU118" s="151"/>
      <c r="HEV118" s="151"/>
      <c r="HEW118" s="151"/>
      <c r="HEX118" s="151"/>
      <c r="HEY118" s="151"/>
      <c r="HEZ118" s="151"/>
      <c r="HFA118" s="151"/>
      <c r="HFB118" s="151"/>
      <c r="HFC118" s="151"/>
      <c r="HFD118" s="151"/>
      <c r="HFE118" s="151"/>
      <c r="HFF118" s="151"/>
      <c r="HFG118" s="151"/>
      <c r="HFH118" s="151"/>
      <c r="HFI118" s="151"/>
      <c r="HFJ118" s="151"/>
      <c r="HFK118" s="151"/>
      <c r="HFL118" s="151"/>
      <c r="HFM118" s="151"/>
      <c r="HFN118" s="151"/>
      <c r="HFO118" s="151"/>
      <c r="HFP118" s="151"/>
      <c r="HFQ118" s="151"/>
      <c r="HFR118" s="151"/>
      <c r="HFS118" s="151"/>
      <c r="HFT118" s="151"/>
      <c r="HFU118" s="151"/>
      <c r="HFV118" s="151"/>
      <c r="HFW118" s="151"/>
      <c r="HFX118" s="151"/>
      <c r="HFY118" s="151"/>
      <c r="HFZ118" s="151"/>
      <c r="HGA118" s="151"/>
      <c r="HGB118" s="151"/>
      <c r="HGC118" s="151"/>
      <c r="HGD118" s="151"/>
      <c r="HGE118" s="151"/>
      <c r="HGF118" s="151"/>
      <c r="HGG118" s="151"/>
      <c r="HGH118" s="151"/>
      <c r="HGI118" s="151"/>
      <c r="HGJ118" s="151"/>
      <c r="HGK118" s="151"/>
      <c r="HGL118" s="151"/>
      <c r="HGM118" s="151"/>
      <c r="HGN118" s="151"/>
      <c r="HGO118" s="151"/>
      <c r="HGP118" s="151"/>
      <c r="HGQ118" s="151"/>
      <c r="HGR118" s="151"/>
      <c r="HGS118" s="151"/>
      <c r="HGT118" s="151"/>
      <c r="HGU118" s="151"/>
      <c r="HGV118" s="151"/>
      <c r="HGW118" s="151"/>
      <c r="HGX118" s="151"/>
      <c r="HGY118" s="151"/>
      <c r="HGZ118" s="151"/>
      <c r="HHA118" s="151"/>
      <c r="HHB118" s="151"/>
      <c r="HHC118" s="151"/>
      <c r="HHD118" s="151"/>
      <c r="HHE118" s="151"/>
      <c r="HHF118" s="151"/>
      <c r="HHG118" s="151"/>
      <c r="HHH118" s="151"/>
      <c r="HHI118" s="151"/>
      <c r="HHJ118" s="151"/>
      <c r="HHK118" s="151"/>
      <c r="HHL118" s="151"/>
      <c r="HHM118" s="151"/>
      <c r="HHN118" s="151"/>
      <c r="HHO118" s="151"/>
      <c r="HHP118" s="151"/>
      <c r="HHQ118" s="151"/>
      <c r="HHR118" s="151"/>
      <c r="HHS118" s="151"/>
      <c r="HHT118" s="151"/>
      <c r="HHU118" s="151"/>
      <c r="HHV118" s="151"/>
      <c r="HHW118" s="151"/>
      <c r="HHX118" s="151"/>
      <c r="HHY118" s="151"/>
      <c r="HHZ118" s="151"/>
      <c r="HIA118" s="151"/>
      <c r="HIB118" s="151"/>
      <c r="HIC118" s="151"/>
      <c r="HID118" s="151"/>
      <c r="HIE118" s="151"/>
      <c r="HIF118" s="151"/>
      <c r="HIG118" s="151"/>
      <c r="HIH118" s="151"/>
      <c r="HII118" s="151"/>
      <c r="HIJ118" s="151"/>
      <c r="HIK118" s="151"/>
      <c r="HIL118" s="151"/>
      <c r="HIM118" s="151"/>
      <c r="HIN118" s="151"/>
      <c r="HIO118" s="151"/>
      <c r="HIP118" s="151"/>
      <c r="HIQ118" s="151"/>
      <c r="HIR118" s="151"/>
      <c r="HIS118" s="151"/>
      <c r="HIT118" s="151"/>
      <c r="HIU118" s="151"/>
      <c r="HIV118" s="151"/>
      <c r="HIW118" s="151"/>
      <c r="HIX118" s="151"/>
      <c r="HIY118" s="151"/>
      <c r="HIZ118" s="151"/>
      <c r="HJA118" s="151"/>
      <c r="HJB118" s="151"/>
      <c r="HJC118" s="151"/>
      <c r="HJD118" s="151"/>
      <c r="HJE118" s="151"/>
      <c r="HJF118" s="151"/>
      <c r="HJG118" s="151"/>
      <c r="HJH118" s="151"/>
      <c r="HJI118" s="151"/>
      <c r="HJJ118" s="151"/>
      <c r="HJK118" s="151"/>
      <c r="HJL118" s="151"/>
      <c r="HJM118" s="151"/>
      <c r="HJN118" s="151"/>
      <c r="HJO118" s="151"/>
      <c r="HJP118" s="151"/>
      <c r="HJQ118" s="151"/>
      <c r="HJR118" s="151"/>
      <c r="HJS118" s="151"/>
      <c r="HJT118" s="151"/>
      <c r="HJU118" s="151"/>
      <c r="HJV118" s="151"/>
      <c r="HJW118" s="151"/>
      <c r="HJX118" s="151"/>
      <c r="HJY118" s="151"/>
      <c r="HJZ118" s="151"/>
      <c r="HKA118" s="151"/>
      <c r="HKB118" s="151"/>
      <c r="HKC118" s="151"/>
      <c r="HKD118" s="151"/>
      <c r="HKE118" s="151"/>
      <c r="HKF118" s="151"/>
      <c r="HKG118" s="151"/>
      <c r="HKH118" s="151"/>
      <c r="HKI118" s="151"/>
      <c r="HKJ118" s="151"/>
      <c r="HKK118" s="151"/>
      <c r="HKL118" s="151"/>
      <c r="HKM118" s="151"/>
      <c r="HKN118" s="151"/>
      <c r="HKO118" s="151"/>
      <c r="HKP118" s="151"/>
      <c r="HKQ118" s="151"/>
      <c r="HKR118" s="151"/>
      <c r="HKS118" s="151"/>
      <c r="HKT118" s="151"/>
      <c r="HKU118" s="151"/>
      <c r="HKV118" s="151"/>
      <c r="HKW118" s="151"/>
      <c r="HKX118" s="151"/>
      <c r="HKY118" s="151"/>
      <c r="HKZ118" s="151"/>
      <c r="HLA118" s="151"/>
      <c r="HLB118" s="151"/>
      <c r="HLC118" s="151"/>
      <c r="HLD118" s="151"/>
      <c r="HLE118" s="151"/>
      <c r="HLF118" s="151"/>
      <c r="HLG118" s="151"/>
      <c r="HLH118" s="151"/>
      <c r="HLI118" s="151"/>
      <c r="HLJ118" s="151"/>
      <c r="HLK118" s="151"/>
      <c r="HLL118" s="151"/>
      <c r="HLM118" s="151"/>
      <c r="HLN118" s="151"/>
      <c r="HLO118" s="151"/>
      <c r="HLP118" s="151"/>
      <c r="HLQ118" s="151"/>
      <c r="HLR118" s="151"/>
      <c r="HLS118" s="151"/>
      <c r="HLT118" s="151"/>
      <c r="HLU118" s="151"/>
      <c r="HLV118" s="151"/>
      <c r="HLW118" s="151"/>
      <c r="HLX118" s="151"/>
      <c r="HLY118" s="151"/>
      <c r="HLZ118" s="151"/>
      <c r="HMA118" s="151"/>
      <c r="HMB118" s="151"/>
      <c r="HMC118" s="151"/>
      <c r="HMD118" s="151"/>
      <c r="HME118" s="151"/>
      <c r="HMF118" s="151"/>
      <c r="HMG118" s="151"/>
      <c r="HMH118" s="151"/>
      <c r="HMI118" s="151"/>
      <c r="HMJ118" s="151"/>
      <c r="HMK118" s="151"/>
      <c r="HML118" s="151"/>
      <c r="HMM118" s="151"/>
      <c r="HMN118" s="151"/>
      <c r="HMO118" s="151"/>
      <c r="HMP118" s="151"/>
      <c r="HMQ118" s="151"/>
      <c r="HMR118" s="151"/>
      <c r="HMS118" s="151"/>
      <c r="HMT118" s="151"/>
      <c r="HMU118" s="151"/>
      <c r="HMV118" s="151"/>
      <c r="HMW118" s="151"/>
      <c r="HMX118" s="151"/>
      <c r="HMY118" s="151"/>
      <c r="HMZ118" s="151"/>
      <c r="HNA118" s="151"/>
      <c r="HNB118" s="151"/>
      <c r="HNC118" s="151"/>
      <c r="HND118" s="151"/>
      <c r="HNE118" s="151"/>
      <c r="HNF118" s="151"/>
      <c r="HNG118" s="151"/>
      <c r="HNH118" s="151"/>
      <c r="HNI118" s="151"/>
      <c r="HNJ118" s="151"/>
      <c r="HNK118" s="151"/>
      <c r="HNL118" s="151"/>
      <c r="HNM118" s="151"/>
      <c r="HNN118" s="151"/>
      <c r="HNO118" s="151"/>
      <c r="HNP118" s="151"/>
      <c r="HNQ118" s="151"/>
      <c r="HNR118" s="151"/>
      <c r="HNS118" s="151"/>
      <c r="HNT118" s="151"/>
      <c r="HNU118" s="151"/>
      <c r="HNV118" s="151"/>
      <c r="HNW118" s="151"/>
      <c r="HNX118" s="151"/>
      <c r="HNY118" s="151"/>
      <c r="HNZ118" s="151"/>
      <c r="HOA118" s="151"/>
      <c r="HOB118" s="151"/>
      <c r="HOC118" s="151"/>
      <c r="HOD118" s="151"/>
      <c r="HOE118" s="151"/>
      <c r="HOF118" s="151"/>
      <c r="HOG118" s="151"/>
      <c r="HOH118" s="151"/>
      <c r="HOI118" s="151"/>
      <c r="HOJ118" s="151"/>
      <c r="HOK118" s="151"/>
      <c r="HOL118" s="151"/>
      <c r="HOM118" s="151"/>
      <c r="HON118" s="151"/>
      <c r="HOO118" s="151"/>
      <c r="HOP118" s="151"/>
      <c r="HOQ118" s="151"/>
      <c r="HOR118" s="151"/>
      <c r="HOS118" s="151"/>
      <c r="HOT118" s="151"/>
      <c r="HOU118" s="151"/>
      <c r="HOV118" s="151"/>
      <c r="HOW118" s="151"/>
      <c r="HOX118" s="151"/>
      <c r="HOY118" s="151"/>
      <c r="HOZ118" s="151"/>
      <c r="HPA118" s="151"/>
      <c r="HPB118" s="151"/>
      <c r="HPC118" s="151"/>
      <c r="HPD118" s="151"/>
      <c r="HPE118" s="151"/>
      <c r="HPF118" s="151"/>
      <c r="HPG118" s="151"/>
      <c r="HPH118" s="151"/>
      <c r="HPI118" s="151"/>
      <c r="HPJ118" s="151"/>
      <c r="HPK118" s="151"/>
      <c r="HPL118" s="151"/>
      <c r="HPM118" s="151"/>
      <c r="HPN118" s="151"/>
      <c r="HPO118" s="151"/>
      <c r="HPP118" s="151"/>
      <c r="HPQ118" s="151"/>
      <c r="HPR118" s="151"/>
      <c r="HPS118" s="151"/>
      <c r="HPT118" s="151"/>
      <c r="HPU118" s="151"/>
      <c r="HPV118" s="151"/>
      <c r="HPW118" s="151"/>
      <c r="HPX118" s="151"/>
      <c r="HPY118" s="151"/>
      <c r="HPZ118" s="151"/>
      <c r="HQA118" s="151"/>
      <c r="HQB118" s="151"/>
      <c r="HQC118" s="151"/>
      <c r="HQD118" s="151"/>
      <c r="HQE118" s="151"/>
      <c r="HQF118" s="151"/>
      <c r="HQG118" s="151"/>
      <c r="HQH118" s="151"/>
      <c r="HQI118" s="151"/>
      <c r="HQJ118" s="151"/>
      <c r="HQK118" s="151"/>
      <c r="HQL118" s="151"/>
      <c r="HQM118" s="151"/>
      <c r="HQN118" s="151"/>
      <c r="HQO118" s="151"/>
      <c r="HQP118" s="151"/>
      <c r="HQQ118" s="151"/>
      <c r="HQR118" s="151"/>
      <c r="HQS118" s="151"/>
      <c r="HQT118" s="151"/>
      <c r="HQU118" s="151"/>
      <c r="HQV118" s="151"/>
      <c r="HQW118" s="151"/>
      <c r="HQX118" s="151"/>
      <c r="HQY118" s="151"/>
      <c r="HQZ118" s="151"/>
      <c r="HRA118" s="151"/>
      <c r="HRB118" s="151"/>
      <c r="HRC118" s="151"/>
      <c r="HRD118" s="151"/>
      <c r="HRE118" s="151"/>
      <c r="HRF118" s="151"/>
      <c r="HRG118" s="151"/>
      <c r="HRH118" s="151"/>
      <c r="HRI118" s="151"/>
      <c r="HRJ118" s="151"/>
      <c r="HRK118" s="151"/>
      <c r="HRL118" s="151"/>
      <c r="HRM118" s="151"/>
      <c r="HRN118" s="151"/>
      <c r="HRO118" s="151"/>
      <c r="HRP118" s="151"/>
      <c r="HRQ118" s="151"/>
      <c r="HRR118" s="151"/>
      <c r="HRS118" s="151"/>
      <c r="HRT118" s="151"/>
      <c r="HRU118" s="151"/>
      <c r="HRV118" s="151"/>
      <c r="HRW118" s="151"/>
      <c r="HRX118" s="151"/>
      <c r="HRY118" s="151"/>
      <c r="HRZ118" s="151"/>
      <c r="HSA118" s="151"/>
      <c r="HSB118" s="151"/>
      <c r="HSC118" s="151"/>
      <c r="HSD118" s="151"/>
      <c r="HSE118" s="151"/>
      <c r="HSF118" s="151"/>
      <c r="HSG118" s="151"/>
      <c r="HSH118" s="151"/>
      <c r="HSI118" s="151"/>
      <c r="HSJ118" s="151"/>
      <c r="HSK118" s="151"/>
      <c r="HSL118" s="151"/>
      <c r="HSM118" s="151"/>
      <c r="HSN118" s="151"/>
      <c r="HSO118" s="151"/>
      <c r="HSP118" s="151"/>
      <c r="HSQ118" s="151"/>
      <c r="HSR118" s="151"/>
      <c r="HSS118" s="151"/>
      <c r="HST118" s="151"/>
      <c r="HSU118" s="151"/>
      <c r="HSV118" s="151"/>
      <c r="HSW118" s="151"/>
      <c r="HSX118" s="151"/>
      <c r="HSY118" s="151"/>
      <c r="HSZ118" s="151"/>
      <c r="HTA118" s="151"/>
      <c r="HTB118" s="151"/>
      <c r="HTC118" s="151"/>
      <c r="HTD118" s="151"/>
      <c r="HTE118" s="151"/>
      <c r="HTF118" s="151"/>
      <c r="HTG118" s="151"/>
      <c r="HTH118" s="151"/>
      <c r="HTI118" s="151"/>
      <c r="HTJ118" s="151"/>
      <c r="HTK118" s="151"/>
      <c r="HTL118" s="151"/>
      <c r="HTM118" s="151"/>
      <c r="HTN118" s="151"/>
      <c r="HTO118" s="151"/>
      <c r="HTP118" s="151"/>
      <c r="HTQ118" s="151"/>
      <c r="HTR118" s="151"/>
      <c r="HTS118" s="151"/>
      <c r="HTT118" s="151"/>
      <c r="HTU118" s="151"/>
      <c r="HTV118" s="151"/>
      <c r="HTW118" s="151"/>
      <c r="HTX118" s="151"/>
      <c r="HTY118" s="151"/>
      <c r="HTZ118" s="151"/>
      <c r="HUA118" s="151"/>
      <c r="HUB118" s="151"/>
      <c r="HUC118" s="151"/>
      <c r="HUD118" s="151"/>
      <c r="HUE118" s="151"/>
      <c r="HUF118" s="151"/>
      <c r="HUG118" s="151"/>
      <c r="HUH118" s="151"/>
      <c r="HUI118" s="151"/>
      <c r="HUJ118" s="151"/>
      <c r="HUK118" s="151"/>
      <c r="HUL118" s="151"/>
      <c r="HUM118" s="151"/>
      <c r="HUN118" s="151"/>
      <c r="HUO118" s="151"/>
      <c r="HUP118" s="151"/>
      <c r="HUQ118" s="151"/>
      <c r="HUR118" s="151"/>
      <c r="HUS118" s="151"/>
      <c r="HUT118" s="151"/>
      <c r="HUU118" s="151"/>
      <c r="HUV118" s="151"/>
      <c r="HUW118" s="151"/>
      <c r="HUX118" s="151"/>
      <c r="HUY118" s="151"/>
      <c r="HUZ118" s="151"/>
      <c r="HVA118" s="151"/>
      <c r="HVB118" s="151"/>
      <c r="HVC118" s="151"/>
      <c r="HVD118" s="151"/>
      <c r="HVE118" s="151"/>
      <c r="HVF118" s="151"/>
      <c r="HVG118" s="151"/>
      <c r="HVH118" s="151"/>
      <c r="HVI118" s="151"/>
      <c r="HVJ118" s="151"/>
      <c r="HVK118" s="151"/>
      <c r="HVL118" s="151"/>
      <c r="HVM118" s="151"/>
      <c r="HVN118" s="151"/>
      <c r="HVO118" s="151"/>
      <c r="HVP118" s="151"/>
      <c r="HVQ118" s="151"/>
      <c r="HVR118" s="151"/>
      <c r="HVS118" s="151"/>
      <c r="HVT118" s="151"/>
      <c r="HVU118" s="151"/>
      <c r="HVV118" s="151"/>
      <c r="HVW118" s="151"/>
      <c r="HVX118" s="151"/>
      <c r="HVY118" s="151"/>
      <c r="HVZ118" s="151"/>
      <c r="HWA118" s="151"/>
      <c r="HWB118" s="151"/>
      <c r="HWC118" s="151"/>
      <c r="HWD118" s="151"/>
      <c r="HWE118" s="151"/>
      <c r="HWF118" s="151"/>
      <c r="HWG118" s="151"/>
      <c r="HWH118" s="151"/>
      <c r="HWI118" s="151"/>
      <c r="HWJ118" s="151"/>
      <c r="HWK118" s="151"/>
      <c r="HWL118" s="151"/>
      <c r="HWM118" s="151"/>
      <c r="HWN118" s="151"/>
      <c r="HWO118" s="151"/>
      <c r="HWP118" s="151"/>
      <c r="HWQ118" s="151"/>
      <c r="HWR118" s="151"/>
      <c r="HWS118" s="151"/>
      <c r="HWT118" s="151"/>
      <c r="HWU118" s="151"/>
      <c r="HWV118" s="151"/>
      <c r="HWW118" s="151"/>
      <c r="HWX118" s="151"/>
      <c r="HWY118" s="151"/>
      <c r="HWZ118" s="151"/>
      <c r="HXA118" s="151"/>
      <c r="HXB118" s="151"/>
      <c r="HXC118" s="151"/>
      <c r="HXD118" s="151"/>
      <c r="HXE118" s="151"/>
      <c r="HXF118" s="151"/>
      <c r="HXG118" s="151"/>
      <c r="HXH118" s="151"/>
      <c r="HXI118" s="151"/>
      <c r="HXJ118" s="151"/>
      <c r="HXK118" s="151"/>
      <c r="HXL118" s="151"/>
      <c r="HXM118" s="151"/>
      <c r="HXN118" s="151"/>
      <c r="HXO118" s="151"/>
      <c r="HXP118" s="151"/>
      <c r="HXQ118" s="151"/>
      <c r="HXR118" s="151"/>
      <c r="HXS118" s="151"/>
      <c r="HXT118" s="151"/>
      <c r="HXU118" s="151"/>
      <c r="HXV118" s="151"/>
      <c r="HXW118" s="151"/>
      <c r="HXX118" s="151"/>
      <c r="HXY118" s="151"/>
      <c r="HXZ118" s="151"/>
      <c r="HYA118" s="151"/>
      <c r="HYB118" s="151"/>
      <c r="HYC118" s="151"/>
      <c r="HYD118" s="151"/>
      <c r="HYE118" s="151"/>
      <c r="HYF118" s="151"/>
      <c r="HYG118" s="151"/>
      <c r="HYH118" s="151"/>
      <c r="HYI118" s="151"/>
      <c r="HYJ118" s="151"/>
      <c r="HYK118" s="151"/>
      <c r="HYL118" s="151"/>
      <c r="HYM118" s="151"/>
      <c r="HYN118" s="151"/>
      <c r="HYO118" s="151"/>
      <c r="HYP118" s="151"/>
      <c r="HYQ118" s="151"/>
      <c r="HYR118" s="151"/>
      <c r="HYS118" s="151"/>
      <c r="HYT118" s="151"/>
      <c r="HYU118" s="151"/>
      <c r="HYV118" s="151"/>
      <c r="HYW118" s="151"/>
      <c r="HYX118" s="151"/>
      <c r="HYY118" s="151"/>
      <c r="HYZ118" s="151"/>
      <c r="HZA118" s="151"/>
      <c r="HZB118" s="151"/>
      <c r="HZC118" s="151"/>
      <c r="HZD118" s="151"/>
      <c r="HZE118" s="151"/>
      <c r="HZF118" s="151"/>
      <c r="HZG118" s="151"/>
      <c r="HZH118" s="151"/>
      <c r="HZI118" s="151"/>
      <c r="HZJ118" s="151"/>
      <c r="HZK118" s="151"/>
      <c r="HZL118" s="151"/>
      <c r="HZM118" s="151"/>
      <c r="HZN118" s="151"/>
      <c r="HZO118" s="151"/>
      <c r="HZP118" s="151"/>
      <c r="HZQ118" s="151"/>
      <c r="HZR118" s="151"/>
      <c r="HZS118" s="151"/>
      <c r="HZT118" s="151"/>
      <c r="HZU118" s="151"/>
      <c r="HZV118" s="151"/>
      <c r="HZW118" s="151"/>
      <c r="HZX118" s="151"/>
      <c r="HZY118" s="151"/>
      <c r="HZZ118" s="151"/>
      <c r="IAA118" s="151"/>
      <c r="IAB118" s="151"/>
      <c r="IAC118" s="151"/>
      <c r="IAD118" s="151"/>
      <c r="IAE118" s="151"/>
      <c r="IAF118" s="151"/>
      <c r="IAG118" s="151"/>
      <c r="IAH118" s="151"/>
      <c r="IAI118" s="151"/>
      <c r="IAJ118" s="151"/>
      <c r="IAK118" s="151"/>
      <c r="IAL118" s="151"/>
      <c r="IAM118" s="151"/>
      <c r="IAN118" s="151"/>
      <c r="IAO118" s="151"/>
      <c r="IAP118" s="151"/>
      <c r="IAQ118" s="151"/>
      <c r="IAR118" s="151"/>
      <c r="IAS118" s="151"/>
      <c r="IAT118" s="151"/>
      <c r="IAU118" s="151"/>
      <c r="IAV118" s="151"/>
      <c r="IAW118" s="151"/>
      <c r="IAX118" s="151"/>
      <c r="IAY118" s="151"/>
      <c r="IAZ118" s="151"/>
      <c r="IBA118" s="151"/>
      <c r="IBB118" s="151"/>
      <c r="IBC118" s="151"/>
      <c r="IBD118" s="151"/>
      <c r="IBE118" s="151"/>
      <c r="IBF118" s="151"/>
      <c r="IBG118" s="151"/>
      <c r="IBH118" s="151"/>
      <c r="IBI118" s="151"/>
      <c r="IBJ118" s="151"/>
      <c r="IBK118" s="151"/>
      <c r="IBL118" s="151"/>
      <c r="IBM118" s="151"/>
      <c r="IBN118" s="151"/>
      <c r="IBO118" s="151"/>
      <c r="IBP118" s="151"/>
      <c r="IBQ118" s="151"/>
      <c r="IBR118" s="151"/>
      <c r="IBS118" s="151"/>
      <c r="IBT118" s="151"/>
      <c r="IBU118" s="151"/>
      <c r="IBV118" s="151"/>
      <c r="IBW118" s="151"/>
      <c r="IBX118" s="151"/>
      <c r="IBY118" s="151"/>
      <c r="IBZ118" s="151"/>
      <c r="ICA118" s="151"/>
      <c r="ICB118" s="151"/>
      <c r="ICC118" s="151"/>
      <c r="ICD118" s="151"/>
      <c r="ICE118" s="151"/>
      <c r="ICF118" s="151"/>
      <c r="ICG118" s="151"/>
      <c r="ICH118" s="151"/>
      <c r="ICI118" s="151"/>
      <c r="ICJ118" s="151"/>
      <c r="ICK118" s="151"/>
      <c r="ICL118" s="151"/>
      <c r="ICM118" s="151"/>
      <c r="ICN118" s="151"/>
      <c r="ICO118" s="151"/>
      <c r="ICP118" s="151"/>
      <c r="ICQ118" s="151"/>
      <c r="ICR118" s="151"/>
      <c r="ICS118" s="151"/>
      <c r="ICT118" s="151"/>
      <c r="ICU118" s="151"/>
      <c r="ICV118" s="151"/>
      <c r="ICW118" s="151"/>
      <c r="ICX118" s="151"/>
      <c r="ICY118" s="151"/>
      <c r="ICZ118" s="151"/>
      <c r="IDA118" s="151"/>
      <c r="IDB118" s="151"/>
      <c r="IDC118" s="151"/>
      <c r="IDD118" s="151"/>
      <c r="IDE118" s="151"/>
      <c r="IDF118" s="151"/>
      <c r="IDG118" s="151"/>
      <c r="IDH118" s="151"/>
      <c r="IDI118" s="151"/>
      <c r="IDJ118" s="151"/>
      <c r="IDK118" s="151"/>
      <c r="IDL118" s="151"/>
      <c r="IDM118" s="151"/>
      <c r="IDN118" s="151"/>
      <c r="IDO118" s="151"/>
      <c r="IDP118" s="151"/>
      <c r="IDQ118" s="151"/>
      <c r="IDR118" s="151"/>
      <c r="IDS118" s="151"/>
      <c r="IDT118" s="151"/>
      <c r="IDU118" s="151"/>
      <c r="IDV118" s="151"/>
      <c r="IDW118" s="151"/>
      <c r="IDX118" s="151"/>
      <c r="IDY118" s="151"/>
      <c r="IDZ118" s="151"/>
      <c r="IEA118" s="151"/>
      <c r="IEB118" s="151"/>
      <c r="IEC118" s="151"/>
      <c r="IED118" s="151"/>
      <c r="IEE118" s="151"/>
      <c r="IEF118" s="151"/>
      <c r="IEG118" s="151"/>
      <c r="IEH118" s="151"/>
      <c r="IEI118" s="151"/>
      <c r="IEJ118" s="151"/>
      <c r="IEK118" s="151"/>
      <c r="IEL118" s="151"/>
      <c r="IEM118" s="151"/>
      <c r="IEN118" s="151"/>
      <c r="IEO118" s="151"/>
      <c r="IEP118" s="151"/>
      <c r="IEQ118" s="151"/>
      <c r="IER118" s="151"/>
      <c r="IES118" s="151"/>
      <c r="IET118" s="151"/>
      <c r="IEU118" s="151"/>
      <c r="IEV118" s="151"/>
      <c r="IEW118" s="151"/>
      <c r="IEX118" s="151"/>
      <c r="IEY118" s="151"/>
      <c r="IEZ118" s="151"/>
      <c r="IFA118" s="151"/>
      <c r="IFB118" s="151"/>
      <c r="IFC118" s="151"/>
      <c r="IFD118" s="151"/>
      <c r="IFE118" s="151"/>
      <c r="IFF118" s="151"/>
      <c r="IFG118" s="151"/>
      <c r="IFH118" s="151"/>
      <c r="IFI118" s="151"/>
      <c r="IFJ118" s="151"/>
      <c r="IFK118" s="151"/>
      <c r="IFL118" s="151"/>
      <c r="IFM118" s="151"/>
      <c r="IFN118" s="151"/>
      <c r="IFO118" s="151"/>
      <c r="IFP118" s="151"/>
      <c r="IFQ118" s="151"/>
      <c r="IFR118" s="151"/>
      <c r="IFS118" s="151"/>
      <c r="IFT118" s="151"/>
      <c r="IFU118" s="151"/>
      <c r="IFV118" s="151"/>
      <c r="IFW118" s="151"/>
      <c r="IFX118" s="151"/>
      <c r="IFY118" s="151"/>
      <c r="IFZ118" s="151"/>
      <c r="IGA118" s="151"/>
      <c r="IGB118" s="151"/>
      <c r="IGC118" s="151"/>
      <c r="IGD118" s="151"/>
      <c r="IGE118" s="151"/>
      <c r="IGF118" s="151"/>
      <c r="IGG118" s="151"/>
      <c r="IGH118" s="151"/>
      <c r="IGI118" s="151"/>
      <c r="IGJ118" s="151"/>
      <c r="IGK118" s="151"/>
      <c r="IGL118" s="151"/>
      <c r="IGM118" s="151"/>
      <c r="IGN118" s="151"/>
      <c r="IGO118" s="151"/>
      <c r="IGP118" s="151"/>
      <c r="IGQ118" s="151"/>
      <c r="IGR118" s="151"/>
      <c r="IGS118" s="151"/>
      <c r="IGT118" s="151"/>
      <c r="IGU118" s="151"/>
      <c r="IGV118" s="151"/>
      <c r="IGW118" s="151"/>
      <c r="IGX118" s="151"/>
      <c r="IGY118" s="151"/>
      <c r="IGZ118" s="151"/>
      <c r="IHA118" s="151"/>
      <c r="IHB118" s="151"/>
      <c r="IHC118" s="151"/>
      <c r="IHD118" s="151"/>
      <c r="IHE118" s="151"/>
      <c r="IHF118" s="151"/>
      <c r="IHG118" s="151"/>
      <c r="IHH118" s="151"/>
      <c r="IHI118" s="151"/>
      <c r="IHJ118" s="151"/>
      <c r="IHK118" s="151"/>
      <c r="IHL118" s="151"/>
      <c r="IHM118" s="151"/>
      <c r="IHN118" s="151"/>
      <c r="IHO118" s="151"/>
      <c r="IHP118" s="151"/>
      <c r="IHQ118" s="151"/>
      <c r="IHR118" s="151"/>
      <c r="IHS118" s="151"/>
      <c r="IHT118" s="151"/>
      <c r="IHU118" s="151"/>
      <c r="IHV118" s="151"/>
      <c r="IHW118" s="151"/>
      <c r="IHX118" s="151"/>
      <c r="IHY118" s="151"/>
      <c r="IHZ118" s="151"/>
      <c r="IIA118" s="151"/>
      <c r="IIB118" s="151"/>
      <c r="IIC118" s="151"/>
      <c r="IID118" s="151"/>
      <c r="IIE118" s="151"/>
      <c r="IIF118" s="151"/>
      <c r="IIG118" s="151"/>
      <c r="IIH118" s="151"/>
      <c r="III118" s="151"/>
      <c r="IIJ118" s="151"/>
      <c r="IIK118" s="151"/>
      <c r="IIL118" s="151"/>
      <c r="IIM118" s="151"/>
      <c r="IIN118" s="151"/>
      <c r="IIO118" s="151"/>
      <c r="IIP118" s="151"/>
      <c r="IIQ118" s="151"/>
      <c r="IIR118" s="151"/>
      <c r="IIS118" s="151"/>
      <c r="IIT118" s="151"/>
      <c r="IIU118" s="151"/>
      <c r="IIV118" s="151"/>
      <c r="IIW118" s="151"/>
      <c r="IIX118" s="151"/>
      <c r="IIY118" s="151"/>
      <c r="IIZ118" s="151"/>
      <c r="IJA118" s="151"/>
      <c r="IJB118" s="151"/>
      <c r="IJC118" s="151"/>
      <c r="IJD118" s="151"/>
      <c r="IJE118" s="151"/>
      <c r="IJF118" s="151"/>
      <c r="IJG118" s="151"/>
      <c r="IJH118" s="151"/>
      <c r="IJI118" s="151"/>
      <c r="IJJ118" s="151"/>
      <c r="IJK118" s="151"/>
      <c r="IJL118" s="151"/>
      <c r="IJM118" s="151"/>
      <c r="IJN118" s="151"/>
      <c r="IJO118" s="151"/>
      <c r="IJP118" s="151"/>
      <c r="IJQ118" s="151"/>
      <c r="IJR118" s="151"/>
      <c r="IJS118" s="151"/>
      <c r="IJT118" s="151"/>
      <c r="IJU118" s="151"/>
      <c r="IJV118" s="151"/>
      <c r="IJW118" s="151"/>
      <c r="IJX118" s="151"/>
      <c r="IJY118" s="151"/>
      <c r="IJZ118" s="151"/>
      <c r="IKA118" s="151"/>
      <c r="IKB118" s="151"/>
      <c r="IKC118" s="151"/>
      <c r="IKD118" s="151"/>
      <c r="IKE118" s="151"/>
      <c r="IKF118" s="151"/>
      <c r="IKG118" s="151"/>
      <c r="IKH118" s="151"/>
      <c r="IKI118" s="151"/>
      <c r="IKJ118" s="151"/>
      <c r="IKK118" s="151"/>
      <c r="IKL118" s="151"/>
      <c r="IKM118" s="151"/>
      <c r="IKN118" s="151"/>
      <c r="IKO118" s="151"/>
      <c r="IKP118" s="151"/>
      <c r="IKQ118" s="151"/>
      <c r="IKR118" s="151"/>
      <c r="IKS118" s="151"/>
      <c r="IKT118" s="151"/>
      <c r="IKU118" s="151"/>
      <c r="IKV118" s="151"/>
      <c r="IKW118" s="151"/>
      <c r="IKX118" s="151"/>
      <c r="IKY118" s="151"/>
      <c r="IKZ118" s="151"/>
      <c r="ILA118" s="151"/>
      <c r="ILB118" s="151"/>
      <c r="ILC118" s="151"/>
      <c r="ILD118" s="151"/>
      <c r="ILE118" s="151"/>
      <c r="ILF118" s="151"/>
      <c r="ILG118" s="151"/>
      <c r="ILH118" s="151"/>
      <c r="ILI118" s="151"/>
      <c r="ILJ118" s="151"/>
      <c r="ILK118" s="151"/>
      <c r="ILL118" s="151"/>
      <c r="ILM118" s="151"/>
      <c r="ILN118" s="151"/>
      <c r="ILO118" s="151"/>
      <c r="ILP118" s="151"/>
      <c r="ILQ118" s="151"/>
      <c r="ILR118" s="151"/>
      <c r="ILS118" s="151"/>
      <c r="ILT118" s="151"/>
      <c r="ILU118" s="151"/>
      <c r="ILV118" s="151"/>
      <c r="ILW118" s="151"/>
      <c r="ILX118" s="151"/>
      <c r="ILY118" s="151"/>
      <c r="ILZ118" s="151"/>
      <c r="IMA118" s="151"/>
      <c r="IMB118" s="151"/>
      <c r="IMC118" s="151"/>
      <c r="IMD118" s="151"/>
      <c r="IME118" s="151"/>
      <c r="IMF118" s="151"/>
      <c r="IMG118" s="151"/>
      <c r="IMH118" s="151"/>
      <c r="IMI118" s="151"/>
      <c r="IMJ118" s="151"/>
      <c r="IMK118" s="151"/>
      <c r="IML118" s="151"/>
      <c r="IMM118" s="151"/>
      <c r="IMN118" s="151"/>
      <c r="IMO118" s="151"/>
      <c r="IMP118" s="151"/>
      <c r="IMQ118" s="151"/>
      <c r="IMR118" s="151"/>
      <c r="IMS118" s="151"/>
      <c r="IMT118" s="151"/>
      <c r="IMU118" s="151"/>
      <c r="IMV118" s="151"/>
      <c r="IMW118" s="151"/>
      <c r="IMX118" s="151"/>
      <c r="IMY118" s="151"/>
      <c r="IMZ118" s="151"/>
      <c r="INA118" s="151"/>
      <c r="INB118" s="151"/>
      <c r="INC118" s="151"/>
      <c r="IND118" s="151"/>
      <c r="INE118" s="151"/>
      <c r="INF118" s="151"/>
      <c r="ING118" s="151"/>
      <c r="INH118" s="151"/>
      <c r="INI118" s="151"/>
      <c r="INJ118" s="151"/>
      <c r="INK118" s="151"/>
      <c r="INL118" s="151"/>
      <c r="INM118" s="151"/>
      <c r="INN118" s="151"/>
      <c r="INO118" s="151"/>
      <c r="INP118" s="151"/>
      <c r="INQ118" s="151"/>
      <c r="INR118" s="151"/>
      <c r="INS118" s="151"/>
      <c r="INT118" s="151"/>
      <c r="INU118" s="151"/>
      <c r="INV118" s="151"/>
      <c r="INW118" s="151"/>
      <c r="INX118" s="151"/>
      <c r="INY118" s="151"/>
      <c r="INZ118" s="151"/>
      <c r="IOA118" s="151"/>
      <c r="IOB118" s="151"/>
      <c r="IOC118" s="151"/>
      <c r="IOD118" s="151"/>
      <c r="IOE118" s="151"/>
      <c r="IOF118" s="151"/>
      <c r="IOG118" s="151"/>
      <c r="IOH118" s="151"/>
      <c r="IOI118" s="151"/>
      <c r="IOJ118" s="151"/>
      <c r="IOK118" s="151"/>
      <c r="IOL118" s="151"/>
      <c r="IOM118" s="151"/>
      <c r="ION118" s="151"/>
      <c r="IOO118" s="151"/>
      <c r="IOP118" s="151"/>
      <c r="IOQ118" s="151"/>
      <c r="IOR118" s="151"/>
      <c r="IOS118" s="151"/>
      <c r="IOT118" s="151"/>
      <c r="IOU118" s="151"/>
      <c r="IOV118" s="151"/>
      <c r="IOW118" s="151"/>
      <c r="IOX118" s="151"/>
      <c r="IOY118" s="151"/>
      <c r="IOZ118" s="151"/>
      <c r="IPA118" s="151"/>
      <c r="IPB118" s="151"/>
      <c r="IPC118" s="151"/>
      <c r="IPD118" s="151"/>
      <c r="IPE118" s="151"/>
      <c r="IPF118" s="151"/>
      <c r="IPG118" s="151"/>
      <c r="IPH118" s="151"/>
      <c r="IPI118" s="151"/>
      <c r="IPJ118" s="151"/>
      <c r="IPK118" s="151"/>
      <c r="IPL118" s="151"/>
      <c r="IPM118" s="151"/>
      <c r="IPN118" s="151"/>
      <c r="IPO118" s="151"/>
      <c r="IPP118" s="151"/>
      <c r="IPQ118" s="151"/>
      <c r="IPR118" s="151"/>
      <c r="IPS118" s="151"/>
      <c r="IPT118" s="151"/>
      <c r="IPU118" s="151"/>
      <c r="IPV118" s="151"/>
      <c r="IPW118" s="151"/>
      <c r="IPX118" s="151"/>
      <c r="IPY118" s="151"/>
      <c r="IPZ118" s="151"/>
      <c r="IQA118" s="151"/>
      <c r="IQB118" s="151"/>
      <c r="IQC118" s="151"/>
      <c r="IQD118" s="151"/>
      <c r="IQE118" s="151"/>
      <c r="IQF118" s="151"/>
      <c r="IQG118" s="151"/>
      <c r="IQH118" s="151"/>
      <c r="IQI118" s="151"/>
      <c r="IQJ118" s="151"/>
      <c r="IQK118" s="151"/>
      <c r="IQL118" s="151"/>
      <c r="IQM118" s="151"/>
      <c r="IQN118" s="151"/>
      <c r="IQO118" s="151"/>
      <c r="IQP118" s="151"/>
      <c r="IQQ118" s="151"/>
      <c r="IQR118" s="151"/>
      <c r="IQS118" s="151"/>
      <c r="IQT118" s="151"/>
      <c r="IQU118" s="151"/>
      <c r="IQV118" s="151"/>
      <c r="IQW118" s="151"/>
      <c r="IQX118" s="151"/>
      <c r="IQY118" s="151"/>
      <c r="IQZ118" s="151"/>
      <c r="IRA118" s="151"/>
      <c r="IRB118" s="151"/>
      <c r="IRC118" s="151"/>
      <c r="IRD118" s="151"/>
      <c r="IRE118" s="151"/>
      <c r="IRF118" s="151"/>
      <c r="IRG118" s="151"/>
      <c r="IRH118" s="151"/>
      <c r="IRI118" s="151"/>
      <c r="IRJ118" s="151"/>
      <c r="IRK118" s="151"/>
      <c r="IRL118" s="151"/>
      <c r="IRM118" s="151"/>
      <c r="IRN118" s="151"/>
      <c r="IRO118" s="151"/>
      <c r="IRP118" s="151"/>
      <c r="IRQ118" s="151"/>
      <c r="IRR118" s="151"/>
      <c r="IRS118" s="151"/>
      <c r="IRT118" s="151"/>
      <c r="IRU118" s="151"/>
      <c r="IRV118" s="151"/>
      <c r="IRW118" s="151"/>
      <c r="IRX118" s="151"/>
      <c r="IRY118" s="151"/>
      <c r="IRZ118" s="151"/>
      <c r="ISA118" s="151"/>
      <c r="ISB118" s="151"/>
      <c r="ISC118" s="151"/>
      <c r="ISD118" s="151"/>
      <c r="ISE118" s="151"/>
      <c r="ISF118" s="151"/>
      <c r="ISG118" s="151"/>
      <c r="ISH118" s="151"/>
      <c r="ISI118" s="151"/>
      <c r="ISJ118" s="151"/>
      <c r="ISK118" s="151"/>
      <c r="ISL118" s="151"/>
      <c r="ISM118" s="151"/>
      <c r="ISN118" s="151"/>
      <c r="ISO118" s="151"/>
      <c r="ISP118" s="151"/>
      <c r="ISQ118" s="151"/>
      <c r="ISR118" s="151"/>
      <c r="ISS118" s="151"/>
      <c r="IST118" s="151"/>
      <c r="ISU118" s="151"/>
      <c r="ISV118" s="151"/>
      <c r="ISW118" s="151"/>
      <c r="ISX118" s="151"/>
      <c r="ISY118" s="151"/>
      <c r="ISZ118" s="151"/>
      <c r="ITA118" s="151"/>
      <c r="ITB118" s="151"/>
      <c r="ITC118" s="151"/>
      <c r="ITD118" s="151"/>
      <c r="ITE118" s="151"/>
      <c r="ITF118" s="151"/>
      <c r="ITG118" s="151"/>
      <c r="ITH118" s="151"/>
      <c r="ITI118" s="151"/>
      <c r="ITJ118" s="151"/>
      <c r="ITK118" s="151"/>
      <c r="ITL118" s="151"/>
      <c r="ITM118" s="151"/>
      <c r="ITN118" s="151"/>
      <c r="ITO118" s="151"/>
      <c r="ITP118" s="151"/>
      <c r="ITQ118" s="151"/>
      <c r="ITR118" s="151"/>
      <c r="ITS118" s="151"/>
      <c r="ITT118" s="151"/>
      <c r="ITU118" s="151"/>
      <c r="ITV118" s="151"/>
      <c r="ITW118" s="151"/>
      <c r="ITX118" s="151"/>
      <c r="ITY118" s="151"/>
      <c r="ITZ118" s="151"/>
      <c r="IUA118" s="151"/>
      <c r="IUB118" s="151"/>
      <c r="IUC118" s="151"/>
      <c r="IUD118" s="151"/>
      <c r="IUE118" s="151"/>
      <c r="IUF118" s="151"/>
      <c r="IUG118" s="151"/>
      <c r="IUH118" s="151"/>
      <c r="IUI118" s="151"/>
      <c r="IUJ118" s="151"/>
      <c r="IUK118" s="151"/>
      <c r="IUL118" s="151"/>
      <c r="IUM118" s="151"/>
      <c r="IUN118" s="151"/>
      <c r="IUO118" s="151"/>
      <c r="IUP118" s="151"/>
      <c r="IUQ118" s="151"/>
      <c r="IUR118" s="151"/>
      <c r="IUS118" s="151"/>
      <c r="IUT118" s="151"/>
      <c r="IUU118" s="151"/>
      <c r="IUV118" s="151"/>
      <c r="IUW118" s="151"/>
      <c r="IUX118" s="151"/>
      <c r="IUY118" s="151"/>
      <c r="IUZ118" s="151"/>
      <c r="IVA118" s="151"/>
      <c r="IVB118" s="151"/>
      <c r="IVC118" s="151"/>
      <c r="IVD118" s="151"/>
      <c r="IVE118" s="151"/>
      <c r="IVF118" s="151"/>
      <c r="IVG118" s="151"/>
      <c r="IVH118" s="151"/>
      <c r="IVI118" s="151"/>
      <c r="IVJ118" s="151"/>
      <c r="IVK118" s="151"/>
      <c r="IVL118" s="151"/>
      <c r="IVM118" s="151"/>
      <c r="IVN118" s="151"/>
      <c r="IVO118" s="151"/>
      <c r="IVP118" s="151"/>
      <c r="IVQ118" s="151"/>
      <c r="IVR118" s="151"/>
      <c r="IVS118" s="151"/>
      <c r="IVT118" s="151"/>
      <c r="IVU118" s="151"/>
      <c r="IVV118" s="151"/>
      <c r="IVW118" s="151"/>
      <c r="IVX118" s="151"/>
      <c r="IVY118" s="151"/>
      <c r="IVZ118" s="151"/>
      <c r="IWA118" s="151"/>
      <c r="IWB118" s="151"/>
      <c r="IWC118" s="151"/>
      <c r="IWD118" s="151"/>
      <c r="IWE118" s="151"/>
      <c r="IWF118" s="151"/>
      <c r="IWG118" s="151"/>
      <c r="IWH118" s="151"/>
      <c r="IWI118" s="151"/>
      <c r="IWJ118" s="151"/>
      <c r="IWK118" s="151"/>
      <c r="IWL118" s="151"/>
      <c r="IWM118" s="151"/>
      <c r="IWN118" s="151"/>
      <c r="IWO118" s="151"/>
      <c r="IWP118" s="151"/>
      <c r="IWQ118" s="151"/>
      <c r="IWR118" s="151"/>
      <c r="IWS118" s="151"/>
      <c r="IWT118" s="151"/>
      <c r="IWU118" s="151"/>
      <c r="IWV118" s="151"/>
      <c r="IWW118" s="151"/>
      <c r="IWX118" s="151"/>
      <c r="IWY118" s="151"/>
      <c r="IWZ118" s="151"/>
      <c r="IXA118" s="151"/>
      <c r="IXB118" s="151"/>
      <c r="IXC118" s="151"/>
      <c r="IXD118" s="151"/>
      <c r="IXE118" s="151"/>
      <c r="IXF118" s="151"/>
      <c r="IXG118" s="151"/>
      <c r="IXH118" s="151"/>
      <c r="IXI118" s="151"/>
      <c r="IXJ118" s="151"/>
      <c r="IXK118" s="151"/>
      <c r="IXL118" s="151"/>
      <c r="IXM118" s="151"/>
      <c r="IXN118" s="151"/>
      <c r="IXO118" s="151"/>
      <c r="IXP118" s="151"/>
      <c r="IXQ118" s="151"/>
      <c r="IXR118" s="151"/>
      <c r="IXS118" s="151"/>
      <c r="IXT118" s="151"/>
      <c r="IXU118" s="151"/>
      <c r="IXV118" s="151"/>
      <c r="IXW118" s="151"/>
      <c r="IXX118" s="151"/>
      <c r="IXY118" s="151"/>
      <c r="IXZ118" s="151"/>
      <c r="IYA118" s="151"/>
      <c r="IYB118" s="151"/>
      <c r="IYC118" s="151"/>
      <c r="IYD118" s="151"/>
      <c r="IYE118" s="151"/>
      <c r="IYF118" s="151"/>
      <c r="IYG118" s="151"/>
      <c r="IYH118" s="151"/>
      <c r="IYI118" s="151"/>
      <c r="IYJ118" s="151"/>
      <c r="IYK118" s="151"/>
      <c r="IYL118" s="151"/>
      <c r="IYM118" s="151"/>
      <c r="IYN118" s="151"/>
      <c r="IYO118" s="151"/>
      <c r="IYP118" s="151"/>
      <c r="IYQ118" s="151"/>
      <c r="IYR118" s="151"/>
      <c r="IYS118" s="151"/>
      <c r="IYT118" s="151"/>
      <c r="IYU118" s="151"/>
      <c r="IYV118" s="151"/>
      <c r="IYW118" s="151"/>
      <c r="IYX118" s="151"/>
      <c r="IYY118" s="151"/>
      <c r="IYZ118" s="151"/>
      <c r="IZA118" s="151"/>
      <c r="IZB118" s="151"/>
      <c r="IZC118" s="151"/>
      <c r="IZD118" s="151"/>
      <c r="IZE118" s="151"/>
      <c r="IZF118" s="151"/>
      <c r="IZG118" s="151"/>
      <c r="IZH118" s="151"/>
      <c r="IZI118" s="151"/>
      <c r="IZJ118" s="151"/>
      <c r="IZK118" s="151"/>
      <c r="IZL118" s="151"/>
      <c r="IZM118" s="151"/>
      <c r="IZN118" s="151"/>
      <c r="IZO118" s="151"/>
      <c r="IZP118" s="151"/>
      <c r="IZQ118" s="151"/>
      <c r="IZR118" s="151"/>
      <c r="IZS118" s="151"/>
      <c r="IZT118" s="151"/>
      <c r="IZU118" s="151"/>
      <c r="IZV118" s="151"/>
      <c r="IZW118" s="151"/>
      <c r="IZX118" s="151"/>
      <c r="IZY118" s="151"/>
      <c r="IZZ118" s="151"/>
      <c r="JAA118" s="151"/>
      <c r="JAB118" s="151"/>
      <c r="JAC118" s="151"/>
      <c r="JAD118" s="151"/>
      <c r="JAE118" s="151"/>
      <c r="JAF118" s="151"/>
      <c r="JAG118" s="151"/>
      <c r="JAH118" s="151"/>
      <c r="JAI118" s="151"/>
      <c r="JAJ118" s="151"/>
      <c r="JAK118" s="151"/>
      <c r="JAL118" s="151"/>
      <c r="JAM118" s="151"/>
      <c r="JAN118" s="151"/>
      <c r="JAO118" s="151"/>
      <c r="JAP118" s="151"/>
      <c r="JAQ118" s="151"/>
      <c r="JAR118" s="151"/>
      <c r="JAS118" s="151"/>
      <c r="JAT118" s="151"/>
      <c r="JAU118" s="151"/>
      <c r="JAV118" s="151"/>
      <c r="JAW118" s="151"/>
      <c r="JAX118" s="151"/>
      <c r="JAY118" s="151"/>
      <c r="JAZ118" s="151"/>
      <c r="JBA118" s="151"/>
      <c r="JBB118" s="151"/>
      <c r="JBC118" s="151"/>
      <c r="JBD118" s="151"/>
      <c r="JBE118" s="151"/>
      <c r="JBF118" s="151"/>
      <c r="JBG118" s="151"/>
      <c r="JBH118" s="151"/>
      <c r="JBI118" s="151"/>
      <c r="JBJ118" s="151"/>
      <c r="JBK118" s="151"/>
      <c r="JBL118" s="151"/>
      <c r="JBM118" s="151"/>
      <c r="JBN118" s="151"/>
      <c r="JBO118" s="151"/>
      <c r="JBP118" s="151"/>
      <c r="JBQ118" s="151"/>
      <c r="JBR118" s="151"/>
      <c r="JBS118" s="151"/>
      <c r="JBT118" s="151"/>
      <c r="JBU118" s="151"/>
      <c r="JBV118" s="151"/>
      <c r="JBW118" s="151"/>
      <c r="JBX118" s="151"/>
      <c r="JBY118" s="151"/>
      <c r="JBZ118" s="151"/>
      <c r="JCA118" s="151"/>
      <c r="JCB118" s="151"/>
      <c r="JCC118" s="151"/>
      <c r="JCD118" s="151"/>
      <c r="JCE118" s="151"/>
      <c r="JCF118" s="151"/>
      <c r="JCG118" s="151"/>
      <c r="JCH118" s="151"/>
      <c r="JCI118" s="151"/>
      <c r="JCJ118" s="151"/>
      <c r="JCK118" s="151"/>
      <c r="JCL118" s="151"/>
      <c r="JCM118" s="151"/>
      <c r="JCN118" s="151"/>
      <c r="JCO118" s="151"/>
      <c r="JCP118" s="151"/>
      <c r="JCQ118" s="151"/>
      <c r="JCR118" s="151"/>
      <c r="JCS118" s="151"/>
      <c r="JCT118" s="151"/>
      <c r="JCU118" s="151"/>
      <c r="JCV118" s="151"/>
      <c r="JCW118" s="151"/>
      <c r="JCX118" s="151"/>
      <c r="JCY118" s="151"/>
      <c r="JCZ118" s="151"/>
      <c r="JDA118" s="151"/>
      <c r="JDB118" s="151"/>
      <c r="JDC118" s="151"/>
      <c r="JDD118" s="151"/>
      <c r="JDE118" s="151"/>
      <c r="JDF118" s="151"/>
      <c r="JDG118" s="151"/>
      <c r="JDH118" s="151"/>
      <c r="JDI118" s="151"/>
      <c r="JDJ118" s="151"/>
      <c r="JDK118" s="151"/>
      <c r="JDL118" s="151"/>
      <c r="JDM118" s="151"/>
      <c r="JDN118" s="151"/>
      <c r="JDO118" s="151"/>
      <c r="JDP118" s="151"/>
      <c r="JDQ118" s="151"/>
      <c r="JDR118" s="151"/>
      <c r="JDS118" s="151"/>
      <c r="JDT118" s="151"/>
      <c r="JDU118" s="151"/>
      <c r="JDV118" s="151"/>
      <c r="JDW118" s="151"/>
      <c r="JDX118" s="151"/>
      <c r="JDY118" s="151"/>
      <c r="JDZ118" s="151"/>
      <c r="JEA118" s="151"/>
      <c r="JEB118" s="151"/>
      <c r="JEC118" s="151"/>
      <c r="JED118" s="151"/>
      <c r="JEE118" s="151"/>
      <c r="JEF118" s="151"/>
      <c r="JEG118" s="151"/>
      <c r="JEH118" s="151"/>
      <c r="JEI118" s="151"/>
      <c r="JEJ118" s="151"/>
      <c r="JEK118" s="151"/>
      <c r="JEL118" s="151"/>
      <c r="JEM118" s="151"/>
      <c r="JEN118" s="151"/>
      <c r="JEO118" s="151"/>
      <c r="JEP118" s="151"/>
      <c r="JEQ118" s="151"/>
      <c r="JER118" s="151"/>
      <c r="JES118" s="151"/>
      <c r="JET118" s="151"/>
      <c r="JEU118" s="151"/>
      <c r="JEV118" s="151"/>
      <c r="JEW118" s="151"/>
      <c r="JEX118" s="151"/>
      <c r="JEY118" s="151"/>
      <c r="JEZ118" s="151"/>
      <c r="JFA118" s="151"/>
      <c r="JFB118" s="151"/>
      <c r="JFC118" s="151"/>
      <c r="JFD118" s="151"/>
      <c r="JFE118" s="151"/>
      <c r="JFF118" s="151"/>
      <c r="JFG118" s="151"/>
      <c r="JFH118" s="151"/>
      <c r="JFI118" s="151"/>
      <c r="JFJ118" s="151"/>
      <c r="JFK118" s="151"/>
      <c r="JFL118" s="151"/>
      <c r="JFM118" s="151"/>
      <c r="JFN118" s="151"/>
      <c r="JFO118" s="151"/>
      <c r="JFP118" s="151"/>
      <c r="JFQ118" s="151"/>
      <c r="JFR118" s="151"/>
      <c r="JFS118" s="151"/>
      <c r="JFT118" s="151"/>
      <c r="JFU118" s="151"/>
      <c r="JFV118" s="151"/>
      <c r="JFW118" s="151"/>
      <c r="JFX118" s="151"/>
      <c r="JFY118" s="151"/>
      <c r="JFZ118" s="151"/>
      <c r="JGA118" s="151"/>
      <c r="JGB118" s="151"/>
      <c r="JGC118" s="151"/>
      <c r="JGD118" s="151"/>
      <c r="JGE118" s="151"/>
      <c r="JGF118" s="151"/>
      <c r="JGG118" s="151"/>
      <c r="JGH118" s="151"/>
      <c r="JGI118" s="151"/>
      <c r="JGJ118" s="151"/>
      <c r="JGK118" s="151"/>
      <c r="JGL118" s="151"/>
      <c r="JGM118" s="151"/>
      <c r="JGN118" s="151"/>
      <c r="JGO118" s="151"/>
      <c r="JGP118" s="151"/>
      <c r="JGQ118" s="151"/>
      <c r="JGR118" s="151"/>
      <c r="JGS118" s="151"/>
      <c r="JGT118" s="151"/>
      <c r="JGU118" s="151"/>
      <c r="JGV118" s="151"/>
      <c r="JGW118" s="151"/>
      <c r="JGX118" s="151"/>
      <c r="JGY118" s="151"/>
      <c r="JGZ118" s="151"/>
      <c r="JHA118" s="151"/>
      <c r="JHB118" s="151"/>
      <c r="JHC118" s="151"/>
      <c r="JHD118" s="151"/>
      <c r="JHE118" s="151"/>
      <c r="JHF118" s="151"/>
      <c r="JHG118" s="151"/>
      <c r="JHH118" s="151"/>
      <c r="JHI118" s="151"/>
      <c r="JHJ118" s="151"/>
      <c r="JHK118" s="151"/>
      <c r="JHL118" s="151"/>
      <c r="JHM118" s="151"/>
      <c r="JHN118" s="151"/>
      <c r="JHO118" s="151"/>
      <c r="JHP118" s="151"/>
      <c r="JHQ118" s="151"/>
      <c r="JHR118" s="151"/>
      <c r="JHS118" s="151"/>
      <c r="JHT118" s="151"/>
      <c r="JHU118" s="151"/>
      <c r="JHV118" s="151"/>
      <c r="JHW118" s="151"/>
      <c r="JHX118" s="151"/>
      <c r="JHY118" s="151"/>
      <c r="JHZ118" s="151"/>
      <c r="JIA118" s="151"/>
      <c r="JIB118" s="151"/>
      <c r="JIC118" s="151"/>
      <c r="JID118" s="151"/>
      <c r="JIE118" s="151"/>
      <c r="JIF118" s="151"/>
      <c r="JIG118" s="151"/>
      <c r="JIH118" s="151"/>
      <c r="JII118" s="151"/>
      <c r="JIJ118" s="151"/>
      <c r="JIK118" s="151"/>
      <c r="JIL118" s="151"/>
      <c r="JIM118" s="151"/>
      <c r="JIN118" s="151"/>
      <c r="JIO118" s="151"/>
      <c r="JIP118" s="151"/>
      <c r="JIQ118" s="151"/>
      <c r="JIR118" s="151"/>
      <c r="JIS118" s="151"/>
      <c r="JIT118" s="151"/>
      <c r="JIU118" s="151"/>
      <c r="JIV118" s="151"/>
      <c r="JIW118" s="151"/>
      <c r="JIX118" s="151"/>
      <c r="JIY118" s="151"/>
      <c r="JIZ118" s="151"/>
      <c r="JJA118" s="151"/>
      <c r="JJB118" s="151"/>
      <c r="JJC118" s="151"/>
      <c r="JJD118" s="151"/>
      <c r="JJE118" s="151"/>
      <c r="JJF118" s="151"/>
      <c r="JJG118" s="151"/>
      <c r="JJH118" s="151"/>
      <c r="JJI118" s="151"/>
      <c r="JJJ118" s="151"/>
      <c r="JJK118" s="151"/>
      <c r="JJL118" s="151"/>
      <c r="JJM118" s="151"/>
      <c r="JJN118" s="151"/>
      <c r="JJO118" s="151"/>
      <c r="JJP118" s="151"/>
      <c r="JJQ118" s="151"/>
      <c r="JJR118" s="151"/>
      <c r="JJS118" s="151"/>
      <c r="JJT118" s="151"/>
      <c r="JJU118" s="151"/>
      <c r="JJV118" s="151"/>
      <c r="JJW118" s="151"/>
      <c r="JJX118" s="151"/>
      <c r="JJY118" s="151"/>
      <c r="JJZ118" s="151"/>
      <c r="JKA118" s="151"/>
      <c r="JKB118" s="151"/>
      <c r="JKC118" s="151"/>
      <c r="JKD118" s="151"/>
      <c r="JKE118" s="151"/>
      <c r="JKF118" s="151"/>
      <c r="JKG118" s="151"/>
      <c r="JKH118" s="151"/>
      <c r="JKI118" s="151"/>
      <c r="JKJ118" s="151"/>
      <c r="JKK118" s="151"/>
      <c r="JKL118" s="151"/>
      <c r="JKM118" s="151"/>
      <c r="JKN118" s="151"/>
      <c r="JKO118" s="151"/>
      <c r="JKP118" s="151"/>
      <c r="JKQ118" s="151"/>
      <c r="JKR118" s="151"/>
      <c r="JKS118" s="151"/>
      <c r="JKT118" s="151"/>
      <c r="JKU118" s="151"/>
      <c r="JKV118" s="151"/>
      <c r="JKW118" s="151"/>
      <c r="JKX118" s="151"/>
      <c r="JKY118" s="151"/>
      <c r="JKZ118" s="151"/>
      <c r="JLA118" s="151"/>
      <c r="JLB118" s="151"/>
      <c r="JLC118" s="151"/>
      <c r="JLD118" s="151"/>
      <c r="JLE118" s="151"/>
      <c r="JLF118" s="151"/>
      <c r="JLG118" s="151"/>
      <c r="JLH118" s="151"/>
      <c r="JLI118" s="151"/>
      <c r="JLJ118" s="151"/>
      <c r="JLK118" s="151"/>
      <c r="JLL118" s="151"/>
      <c r="JLM118" s="151"/>
      <c r="JLN118" s="151"/>
      <c r="JLO118" s="151"/>
      <c r="JLP118" s="151"/>
      <c r="JLQ118" s="151"/>
      <c r="JLR118" s="151"/>
      <c r="JLS118" s="151"/>
      <c r="JLT118" s="151"/>
      <c r="JLU118" s="151"/>
      <c r="JLV118" s="151"/>
      <c r="JLW118" s="151"/>
      <c r="JLX118" s="151"/>
      <c r="JLY118" s="151"/>
      <c r="JLZ118" s="151"/>
      <c r="JMA118" s="151"/>
      <c r="JMB118" s="151"/>
      <c r="JMC118" s="151"/>
      <c r="JMD118" s="151"/>
      <c r="JME118" s="151"/>
      <c r="JMF118" s="151"/>
      <c r="JMG118" s="151"/>
      <c r="JMH118" s="151"/>
      <c r="JMI118" s="151"/>
      <c r="JMJ118" s="151"/>
      <c r="JMK118" s="151"/>
      <c r="JML118" s="151"/>
      <c r="JMM118" s="151"/>
      <c r="JMN118" s="151"/>
      <c r="JMO118" s="151"/>
      <c r="JMP118" s="151"/>
      <c r="JMQ118" s="151"/>
      <c r="JMR118" s="151"/>
      <c r="JMS118" s="151"/>
      <c r="JMT118" s="151"/>
      <c r="JMU118" s="151"/>
      <c r="JMV118" s="151"/>
      <c r="JMW118" s="151"/>
      <c r="JMX118" s="151"/>
      <c r="JMY118" s="151"/>
      <c r="JMZ118" s="151"/>
      <c r="JNA118" s="151"/>
      <c r="JNB118" s="151"/>
      <c r="JNC118" s="151"/>
      <c r="JND118" s="151"/>
      <c r="JNE118" s="151"/>
      <c r="JNF118" s="151"/>
      <c r="JNG118" s="151"/>
      <c r="JNH118" s="151"/>
      <c r="JNI118" s="151"/>
      <c r="JNJ118" s="151"/>
      <c r="JNK118" s="151"/>
      <c r="JNL118" s="151"/>
      <c r="JNM118" s="151"/>
      <c r="JNN118" s="151"/>
      <c r="JNO118" s="151"/>
      <c r="JNP118" s="151"/>
      <c r="JNQ118" s="151"/>
      <c r="JNR118" s="151"/>
      <c r="JNS118" s="151"/>
      <c r="JNT118" s="151"/>
      <c r="JNU118" s="151"/>
      <c r="JNV118" s="151"/>
      <c r="JNW118" s="151"/>
      <c r="JNX118" s="151"/>
      <c r="JNY118" s="151"/>
      <c r="JNZ118" s="151"/>
      <c r="JOA118" s="151"/>
      <c r="JOB118" s="151"/>
      <c r="JOC118" s="151"/>
      <c r="JOD118" s="151"/>
      <c r="JOE118" s="151"/>
      <c r="JOF118" s="151"/>
      <c r="JOG118" s="151"/>
      <c r="JOH118" s="151"/>
      <c r="JOI118" s="151"/>
      <c r="JOJ118" s="151"/>
      <c r="JOK118" s="151"/>
      <c r="JOL118" s="151"/>
      <c r="JOM118" s="151"/>
      <c r="JON118" s="151"/>
      <c r="JOO118" s="151"/>
      <c r="JOP118" s="151"/>
      <c r="JOQ118" s="151"/>
      <c r="JOR118" s="151"/>
      <c r="JOS118" s="151"/>
      <c r="JOT118" s="151"/>
      <c r="JOU118" s="151"/>
      <c r="JOV118" s="151"/>
      <c r="JOW118" s="151"/>
      <c r="JOX118" s="151"/>
      <c r="JOY118" s="151"/>
      <c r="JOZ118" s="151"/>
      <c r="JPA118" s="151"/>
      <c r="JPB118" s="151"/>
      <c r="JPC118" s="151"/>
      <c r="JPD118" s="151"/>
      <c r="JPE118" s="151"/>
      <c r="JPF118" s="151"/>
      <c r="JPG118" s="151"/>
      <c r="JPH118" s="151"/>
      <c r="JPI118" s="151"/>
      <c r="JPJ118" s="151"/>
      <c r="JPK118" s="151"/>
      <c r="JPL118" s="151"/>
      <c r="JPM118" s="151"/>
      <c r="JPN118" s="151"/>
      <c r="JPO118" s="151"/>
      <c r="JPP118" s="151"/>
      <c r="JPQ118" s="151"/>
      <c r="JPR118" s="151"/>
      <c r="JPS118" s="151"/>
      <c r="JPT118" s="151"/>
      <c r="JPU118" s="151"/>
      <c r="JPV118" s="151"/>
      <c r="JPW118" s="151"/>
      <c r="JPX118" s="151"/>
      <c r="JPY118" s="151"/>
      <c r="JPZ118" s="151"/>
      <c r="JQA118" s="151"/>
      <c r="JQB118" s="151"/>
      <c r="JQC118" s="151"/>
      <c r="JQD118" s="151"/>
      <c r="JQE118" s="151"/>
      <c r="JQF118" s="151"/>
      <c r="JQG118" s="151"/>
      <c r="JQH118" s="151"/>
      <c r="JQI118" s="151"/>
      <c r="JQJ118" s="151"/>
      <c r="JQK118" s="151"/>
      <c r="JQL118" s="151"/>
      <c r="JQM118" s="151"/>
      <c r="JQN118" s="151"/>
      <c r="JQO118" s="151"/>
      <c r="JQP118" s="151"/>
      <c r="JQQ118" s="151"/>
      <c r="JQR118" s="151"/>
      <c r="JQS118" s="151"/>
      <c r="JQT118" s="151"/>
      <c r="JQU118" s="151"/>
      <c r="JQV118" s="151"/>
      <c r="JQW118" s="151"/>
      <c r="JQX118" s="151"/>
      <c r="JQY118" s="151"/>
      <c r="JQZ118" s="151"/>
      <c r="JRA118" s="151"/>
      <c r="JRB118" s="151"/>
      <c r="JRC118" s="151"/>
      <c r="JRD118" s="151"/>
      <c r="JRE118" s="151"/>
      <c r="JRF118" s="151"/>
      <c r="JRG118" s="151"/>
      <c r="JRH118" s="151"/>
      <c r="JRI118" s="151"/>
      <c r="JRJ118" s="151"/>
      <c r="JRK118" s="151"/>
      <c r="JRL118" s="151"/>
      <c r="JRM118" s="151"/>
      <c r="JRN118" s="151"/>
      <c r="JRO118" s="151"/>
      <c r="JRP118" s="151"/>
      <c r="JRQ118" s="151"/>
      <c r="JRR118" s="151"/>
      <c r="JRS118" s="151"/>
      <c r="JRT118" s="151"/>
      <c r="JRU118" s="151"/>
      <c r="JRV118" s="151"/>
      <c r="JRW118" s="151"/>
      <c r="JRX118" s="151"/>
      <c r="JRY118" s="151"/>
      <c r="JRZ118" s="151"/>
      <c r="JSA118" s="151"/>
      <c r="JSB118" s="151"/>
      <c r="JSC118" s="151"/>
      <c r="JSD118" s="151"/>
      <c r="JSE118" s="151"/>
      <c r="JSF118" s="151"/>
      <c r="JSG118" s="151"/>
      <c r="JSH118" s="151"/>
      <c r="JSI118" s="151"/>
      <c r="JSJ118" s="151"/>
      <c r="JSK118" s="151"/>
      <c r="JSL118" s="151"/>
      <c r="JSM118" s="151"/>
      <c r="JSN118" s="151"/>
      <c r="JSO118" s="151"/>
      <c r="JSP118" s="151"/>
      <c r="JSQ118" s="151"/>
      <c r="JSR118" s="151"/>
      <c r="JSS118" s="151"/>
      <c r="JST118" s="151"/>
      <c r="JSU118" s="151"/>
      <c r="JSV118" s="151"/>
      <c r="JSW118" s="151"/>
      <c r="JSX118" s="151"/>
      <c r="JSY118" s="151"/>
      <c r="JSZ118" s="151"/>
      <c r="JTA118" s="151"/>
      <c r="JTB118" s="151"/>
      <c r="JTC118" s="151"/>
      <c r="JTD118" s="151"/>
      <c r="JTE118" s="151"/>
      <c r="JTF118" s="151"/>
      <c r="JTG118" s="151"/>
      <c r="JTH118" s="151"/>
      <c r="JTI118" s="151"/>
      <c r="JTJ118" s="151"/>
      <c r="JTK118" s="151"/>
      <c r="JTL118" s="151"/>
      <c r="JTM118" s="151"/>
      <c r="JTN118" s="151"/>
      <c r="JTO118" s="151"/>
      <c r="JTP118" s="151"/>
      <c r="JTQ118" s="151"/>
      <c r="JTR118" s="151"/>
      <c r="JTS118" s="151"/>
      <c r="JTT118" s="151"/>
      <c r="JTU118" s="151"/>
      <c r="JTV118" s="151"/>
      <c r="JTW118" s="151"/>
      <c r="JTX118" s="151"/>
      <c r="JTY118" s="151"/>
      <c r="JTZ118" s="151"/>
      <c r="JUA118" s="151"/>
      <c r="JUB118" s="151"/>
      <c r="JUC118" s="151"/>
      <c r="JUD118" s="151"/>
      <c r="JUE118" s="151"/>
      <c r="JUF118" s="151"/>
      <c r="JUG118" s="151"/>
      <c r="JUH118" s="151"/>
      <c r="JUI118" s="151"/>
      <c r="JUJ118" s="151"/>
      <c r="JUK118" s="151"/>
      <c r="JUL118" s="151"/>
      <c r="JUM118" s="151"/>
      <c r="JUN118" s="151"/>
      <c r="JUO118" s="151"/>
      <c r="JUP118" s="151"/>
      <c r="JUQ118" s="151"/>
      <c r="JUR118" s="151"/>
      <c r="JUS118" s="151"/>
      <c r="JUT118" s="151"/>
      <c r="JUU118" s="151"/>
      <c r="JUV118" s="151"/>
      <c r="JUW118" s="151"/>
      <c r="JUX118" s="151"/>
      <c r="JUY118" s="151"/>
      <c r="JUZ118" s="151"/>
      <c r="JVA118" s="151"/>
      <c r="JVB118" s="151"/>
      <c r="JVC118" s="151"/>
      <c r="JVD118" s="151"/>
      <c r="JVE118" s="151"/>
      <c r="JVF118" s="151"/>
      <c r="JVG118" s="151"/>
      <c r="JVH118" s="151"/>
      <c r="JVI118" s="151"/>
      <c r="JVJ118" s="151"/>
      <c r="JVK118" s="151"/>
      <c r="JVL118" s="151"/>
      <c r="JVM118" s="151"/>
      <c r="JVN118" s="151"/>
      <c r="JVO118" s="151"/>
      <c r="JVP118" s="151"/>
      <c r="JVQ118" s="151"/>
      <c r="JVR118" s="151"/>
      <c r="JVS118" s="151"/>
      <c r="JVT118" s="151"/>
      <c r="JVU118" s="151"/>
      <c r="JVV118" s="151"/>
      <c r="JVW118" s="151"/>
      <c r="JVX118" s="151"/>
      <c r="JVY118" s="151"/>
      <c r="JVZ118" s="151"/>
      <c r="JWA118" s="151"/>
      <c r="JWB118" s="151"/>
      <c r="JWC118" s="151"/>
      <c r="JWD118" s="151"/>
      <c r="JWE118" s="151"/>
      <c r="JWF118" s="151"/>
      <c r="JWG118" s="151"/>
      <c r="JWH118" s="151"/>
      <c r="JWI118" s="151"/>
      <c r="JWJ118" s="151"/>
      <c r="JWK118" s="151"/>
      <c r="JWL118" s="151"/>
      <c r="JWM118" s="151"/>
      <c r="JWN118" s="151"/>
      <c r="JWO118" s="151"/>
      <c r="JWP118" s="151"/>
      <c r="JWQ118" s="151"/>
      <c r="JWR118" s="151"/>
      <c r="JWS118" s="151"/>
      <c r="JWT118" s="151"/>
      <c r="JWU118" s="151"/>
      <c r="JWV118" s="151"/>
      <c r="JWW118" s="151"/>
      <c r="JWX118" s="151"/>
      <c r="JWY118" s="151"/>
      <c r="JWZ118" s="151"/>
      <c r="JXA118" s="151"/>
      <c r="JXB118" s="151"/>
      <c r="JXC118" s="151"/>
      <c r="JXD118" s="151"/>
      <c r="JXE118" s="151"/>
      <c r="JXF118" s="151"/>
      <c r="JXG118" s="151"/>
      <c r="JXH118" s="151"/>
      <c r="JXI118" s="151"/>
      <c r="JXJ118" s="151"/>
      <c r="JXK118" s="151"/>
      <c r="JXL118" s="151"/>
      <c r="JXM118" s="151"/>
      <c r="JXN118" s="151"/>
      <c r="JXO118" s="151"/>
      <c r="JXP118" s="151"/>
      <c r="JXQ118" s="151"/>
      <c r="JXR118" s="151"/>
      <c r="JXS118" s="151"/>
      <c r="JXT118" s="151"/>
      <c r="JXU118" s="151"/>
      <c r="JXV118" s="151"/>
      <c r="JXW118" s="151"/>
      <c r="JXX118" s="151"/>
      <c r="JXY118" s="151"/>
      <c r="JXZ118" s="151"/>
      <c r="JYA118" s="151"/>
      <c r="JYB118" s="151"/>
      <c r="JYC118" s="151"/>
      <c r="JYD118" s="151"/>
      <c r="JYE118" s="151"/>
      <c r="JYF118" s="151"/>
      <c r="JYG118" s="151"/>
      <c r="JYH118" s="151"/>
      <c r="JYI118" s="151"/>
      <c r="JYJ118" s="151"/>
      <c r="JYK118" s="151"/>
      <c r="JYL118" s="151"/>
      <c r="JYM118" s="151"/>
      <c r="JYN118" s="151"/>
      <c r="JYO118" s="151"/>
      <c r="JYP118" s="151"/>
      <c r="JYQ118" s="151"/>
      <c r="JYR118" s="151"/>
      <c r="JYS118" s="151"/>
      <c r="JYT118" s="151"/>
      <c r="JYU118" s="151"/>
      <c r="JYV118" s="151"/>
      <c r="JYW118" s="151"/>
      <c r="JYX118" s="151"/>
      <c r="JYY118" s="151"/>
      <c r="JYZ118" s="151"/>
      <c r="JZA118" s="151"/>
      <c r="JZB118" s="151"/>
      <c r="JZC118" s="151"/>
      <c r="JZD118" s="151"/>
      <c r="JZE118" s="151"/>
      <c r="JZF118" s="151"/>
      <c r="JZG118" s="151"/>
      <c r="JZH118" s="151"/>
      <c r="JZI118" s="151"/>
      <c r="JZJ118" s="151"/>
      <c r="JZK118" s="151"/>
      <c r="JZL118" s="151"/>
      <c r="JZM118" s="151"/>
      <c r="JZN118" s="151"/>
      <c r="JZO118" s="151"/>
      <c r="JZP118" s="151"/>
      <c r="JZQ118" s="151"/>
      <c r="JZR118" s="151"/>
      <c r="JZS118" s="151"/>
      <c r="JZT118" s="151"/>
      <c r="JZU118" s="151"/>
      <c r="JZV118" s="151"/>
      <c r="JZW118" s="151"/>
      <c r="JZX118" s="151"/>
      <c r="JZY118" s="151"/>
      <c r="JZZ118" s="151"/>
      <c r="KAA118" s="151"/>
      <c r="KAB118" s="151"/>
      <c r="KAC118" s="151"/>
      <c r="KAD118" s="151"/>
      <c r="KAE118" s="151"/>
      <c r="KAF118" s="151"/>
      <c r="KAG118" s="151"/>
      <c r="KAH118" s="151"/>
      <c r="KAI118" s="151"/>
      <c r="KAJ118" s="151"/>
      <c r="KAK118" s="151"/>
      <c r="KAL118" s="151"/>
      <c r="KAM118" s="151"/>
      <c r="KAN118" s="151"/>
      <c r="KAO118" s="151"/>
      <c r="KAP118" s="151"/>
      <c r="KAQ118" s="151"/>
      <c r="KAR118" s="151"/>
      <c r="KAS118" s="151"/>
      <c r="KAT118" s="151"/>
      <c r="KAU118" s="151"/>
      <c r="KAV118" s="151"/>
      <c r="KAW118" s="151"/>
      <c r="KAX118" s="151"/>
      <c r="KAY118" s="151"/>
      <c r="KAZ118" s="151"/>
      <c r="KBA118" s="151"/>
      <c r="KBB118" s="151"/>
      <c r="KBC118" s="151"/>
      <c r="KBD118" s="151"/>
      <c r="KBE118" s="151"/>
      <c r="KBF118" s="151"/>
      <c r="KBG118" s="151"/>
      <c r="KBH118" s="151"/>
      <c r="KBI118" s="151"/>
      <c r="KBJ118" s="151"/>
      <c r="KBK118" s="151"/>
      <c r="KBL118" s="151"/>
      <c r="KBM118" s="151"/>
      <c r="KBN118" s="151"/>
      <c r="KBO118" s="151"/>
      <c r="KBP118" s="151"/>
      <c r="KBQ118" s="151"/>
      <c r="KBR118" s="151"/>
      <c r="KBS118" s="151"/>
      <c r="KBT118" s="151"/>
      <c r="KBU118" s="151"/>
      <c r="KBV118" s="151"/>
      <c r="KBW118" s="151"/>
      <c r="KBX118" s="151"/>
      <c r="KBY118" s="151"/>
      <c r="KBZ118" s="151"/>
      <c r="KCA118" s="151"/>
      <c r="KCB118" s="151"/>
      <c r="KCC118" s="151"/>
      <c r="KCD118" s="151"/>
      <c r="KCE118" s="151"/>
      <c r="KCF118" s="151"/>
      <c r="KCG118" s="151"/>
      <c r="KCH118" s="151"/>
      <c r="KCI118" s="151"/>
      <c r="KCJ118" s="151"/>
      <c r="KCK118" s="151"/>
      <c r="KCL118" s="151"/>
      <c r="KCM118" s="151"/>
      <c r="KCN118" s="151"/>
      <c r="KCO118" s="151"/>
      <c r="KCP118" s="151"/>
      <c r="KCQ118" s="151"/>
      <c r="KCR118" s="151"/>
      <c r="KCS118" s="151"/>
      <c r="KCT118" s="151"/>
      <c r="KCU118" s="151"/>
      <c r="KCV118" s="151"/>
      <c r="KCW118" s="151"/>
      <c r="KCX118" s="151"/>
      <c r="KCY118" s="151"/>
      <c r="KCZ118" s="151"/>
      <c r="KDA118" s="151"/>
      <c r="KDB118" s="151"/>
      <c r="KDC118" s="151"/>
      <c r="KDD118" s="151"/>
      <c r="KDE118" s="151"/>
      <c r="KDF118" s="151"/>
      <c r="KDG118" s="151"/>
      <c r="KDH118" s="151"/>
      <c r="KDI118" s="151"/>
      <c r="KDJ118" s="151"/>
      <c r="KDK118" s="151"/>
      <c r="KDL118" s="151"/>
      <c r="KDM118" s="151"/>
      <c r="KDN118" s="151"/>
      <c r="KDO118" s="151"/>
      <c r="KDP118" s="151"/>
      <c r="KDQ118" s="151"/>
      <c r="KDR118" s="151"/>
      <c r="KDS118" s="151"/>
      <c r="KDT118" s="151"/>
      <c r="KDU118" s="151"/>
      <c r="KDV118" s="151"/>
      <c r="KDW118" s="151"/>
      <c r="KDX118" s="151"/>
      <c r="KDY118" s="151"/>
      <c r="KDZ118" s="151"/>
      <c r="KEA118" s="151"/>
      <c r="KEB118" s="151"/>
      <c r="KEC118" s="151"/>
      <c r="KED118" s="151"/>
      <c r="KEE118" s="151"/>
      <c r="KEF118" s="151"/>
      <c r="KEG118" s="151"/>
      <c r="KEH118" s="151"/>
      <c r="KEI118" s="151"/>
      <c r="KEJ118" s="151"/>
      <c r="KEK118" s="151"/>
      <c r="KEL118" s="151"/>
      <c r="KEM118" s="151"/>
      <c r="KEN118" s="151"/>
      <c r="KEO118" s="151"/>
      <c r="KEP118" s="151"/>
      <c r="KEQ118" s="151"/>
      <c r="KER118" s="151"/>
      <c r="KES118" s="151"/>
      <c r="KET118" s="151"/>
      <c r="KEU118" s="151"/>
      <c r="KEV118" s="151"/>
      <c r="KEW118" s="151"/>
      <c r="KEX118" s="151"/>
      <c r="KEY118" s="151"/>
      <c r="KEZ118" s="151"/>
      <c r="KFA118" s="151"/>
      <c r="KFB118" s="151"/>
      <c r="KFC118" s="151"/>
      <c r="KFD118" s="151"/>
      <c r="KFE118" s="151"/>
      <c r="KFF118" s="151"/>
      <c r="KFG118" s="151"/>
      <c r="KFH118" s="151"/>
      <c r="KFI118" s="151"/>
      <c r="KFJ118" s="151"/>
      <c r="KFK118" s="151"/>
      <c r="KFL118" s="151"/>
      <c r="KFM118" s="151"/>
      <c r="KFN118" s="151"/>
      <c r="KFO118" s="151"/>
      <c r="KFP118" s="151"/>
      <c r="KFQ118" s="151"/>
      <c r="KFR118" s="151"/>
      <c r="KFS118" s="151"/>
      <c r="KFT118" s="151"/>
      <c r="KFU118" s="151"/>
      <c r="KFV118" s="151"/>
      <c r="KFW118" s="151"/>
      <c r="KFX118" s="151"/>
      <c r="KFY118" s="151"/>
      <c r="KFZ118" s="151"/>
      <c r="KGA118" s="151"/>
      <c r="KGB118" s="151"/>
      <c r="KGC118" s="151"/>
      <c r="KGD118" s="151"/>
      <c r="KGE118" s="151"/>
      <c r="KGF118" s="151"/>
      <c r="KGG118" s="151"/>
      <c r="KGH118" s="151"/>
      <c r="KGI118" s="151"/>
      <c r="KGJ118" s="151"/>
      <c r="KGK118" s="151"/>
      <c r="KGL118" s="151"/>
      <c r="KGM118" s="151"/>
      <c r="KGN118" s="151"/>
      <c r="KGO118" s="151"/>
      <c r="KGP118" s="151"/>
      <c r="KGQ118" s="151"/>
      <c r="KGR118" s="151"/>
      <c r="KGS118" s="151"/>
      <c r="KGT118" s="151"/>
      <c r="KGU118" s="151"/>
      <c r="KGV118" s="151"/>
      <c r="KGW118" s="151"/>
      <c r="KGX118" s="151"/>
      <c r="KGY118" s="151"/>
      <c r="KGZ118" s="151"/>
      <c r="KHA118" s="151"/>
      <c r="KHB118" s="151"/>
      <c r="KHC118" s="151"/>
      <c r="KHD118" s="151"/>
      <c r="KHE118" s="151"/>
      <c r="KHF118" s="151"/>
      <c r="KHG118" s="151"/>
      <c r="KHH118" s="151"/>
      <c r="KHI118" s="151"/>
      <c r="KHJ118" s="151"/>
      <c r="KHK118" s="151"/>
      <c r="KHL118" s="151"/>
      <c r="KHM118" s="151"/>
      <c r="KHN118" s="151"/>
      <c r="KHO118" s="151"/>
      <c r="KHP118" s="151"/>
      <c r="KHQ118" s="151"/>
      <c r="KHR118" s="151"/>
      <c r="KHS118" s="151"/>
      <c r="KHT118" s="151"/>
      <c r="KHU118" s="151"/>
      <c r="KHV118" s="151"/>
      <c r="KHW118" s="151"/>
      <c r="KHX118" s="151"/>
      <c r="KHY118" s="151"/>
      <c r="KHZ118" s="151"/>
      <c r="KIA118" s="151"/>
      <c r="KIB118" s="151"/>
      <c r="KIC118" s="151"/>
      <c r="KID118" s="151"/>
      <c r="KIE118" s="151"/>
      <c r="KIF118" s="151"/>
      <c r="KIG118" s="151"/>
      <c r="KIH118" s="151"/>
      <c r="KII118" s="151"/>
      <c r="KIJ118" s="151"/>
      <c r="KIK118" s="151"/>
      <c r="KIL118" s="151"/>
      <c r="KIM118" s="151"/>
      <c r="KIN118" s="151"/>
      <c r="KIO118" s="151"/>
      <c r="KIP118" s="151"/>
      <c r="KIQ118" s="151"/>
      <c r="KIR118" s="151"/>
      <c r="KIS118" s="151"/>
      <c r="KIT118" s="151"/>
      <c r="KIU118" s="151"/>
      <c r="KIV118" s="151"/>
      <c r="KIW118" s="151"/>
      <c r="KIX118" s="151"/>
      <c r="KIY118" s="151"/>
      <c r="KIZ118" s="151"/>
      <c r="KJA118" s="151"/>
      <c r="KJB118" s="151"/>
      <c r="KJC118" s="151"/>
      <c r="KJD118" s="151"/>
      <c r="KJE118" s="151"/>
      <c r="KJF118" s="151"/>
      <c r="KJG118" s="151"/>
      <c r="KJH118" s="151"/>
      <c r="KJI118" s="151"/>
      <c r="KJJ118" s="151"/>
      <c r="KJK118" s="151"/>
      <c r="KJL118" s="151"/>
      <c r="KJM118" s="151"/>
      <c r="KJN118" s="151"/>
      <c r="KJO118" s="151"/>
      <c r="KJP118" s="151"/>
      <c r="KJQ118" s="151"/>
      <c r="KJR118" s="151"/>
      <c r="KJS118" s="151"/>
      <c r="KJT118" s="151"/>
      <c r="KJU118" s="151"/>
      <c r="KJV118" s="151"/>
      <c r="KJW118" s="151"/>
      <c r="KJX118" s="151"/>
      <c r="KJY118" s="151"/>
      <c r="KJZ118" s="151"/>
      <c r="KKA118" s="151"/>
      <c r="KKB118" s="151"/>
      <c r="KKC118" s="151"/>
      <c r="KKD118" s="151"/>
      <c r="KKE118" s="151"/>
      <c r="KKF118" s="151"/>
      <c r="KKG118" s="151"/>
      <c r="KKH118" s="151"/>
      <c r="KKI118" s="151"/>
      <c r="KKJ118" s="151"/>
      <c r="KKK118" s="151"/>
      <c r="KKL118" s="151"/>
      <c r="KKM118" s="151"/>
      <c r="KKN118" s="151"/>
      <c r="KKO118" s="151"/>
      <c r="KKP118" s="151"/>
      <c r="KKQ118" s="151"/>
      <c r="KKR118" s="151"/>
      <c r="KKS118" s="151"/>
      <c r="KKT118" s="151"/>
      <c r="KKU118" s="151"/>
      <c r="KKV118" s="151"/>
      <c r="KKW118" s="151"/>
      <c r="KKX118" s="151"/>
      <c r="KKY118" s="151"/>
      <c r="KKZ118" s="151"/>
      <c r="KLA118" s="151"/>
      <c r="KLB118" s="151"/>
      <c r="KLC118" s="151"/>
      <c r="KLD118" s="151"/>
      <c r="KLE118" s="151"/>
      <c r="KLF118" s="151"/>
      <c r="KLG118" s="151"/>
      <c r="KLH118" s="151"/>
      <c r="KLI118" s="151"/>
      <c r="KLJ118" s="151"/>
      <c r="KLK118" s="151"/>
      <c r="KLL118" s="151"/>
      <c r="KLM118" s="151"/>
      <c r="KLN118" s="151"/>
      <c r="KLO118" s="151"/>
      <c r="KLP118" s="151"/>
      <c r="KLQ118" s="151"/>
      <c r="KLR118" s="151"/>
      <c r="KLS118" s="151"/>
      <c r="KLT118" s="151"/>
      <c r="KLU118" s="151"/>
      <c r="KLV118" s="151"/>
      <c r="KLW118" s="151"/>
      <c r="KLX118" s="151"/>
      <c r="KLY118" s="151"/>
      <c r="KLZ118" s="151"/>
      <c r="KMA118" s="151"/>
      <c r="KMB118" s="151"/>
      <c r="KMC118" s="151"/>
      <c r="KMD118" s="151"/>
      <c r="KME118" s="151"/>
      <c r="KMF118" s="151"/>
      <c r="KMG118" s="151"/>
      <c r="KMH118" s="151"/>
      <c r="KMI118" s="151"/>
      <c r="KMJ118" s="151"/>
      <c r="KMK118" s="151"/>
      <c r="KML118" s="151"/>
      <c r="KMM118" s="151"/>
      <c r="KMN118" s="151"/>
      <c r="KMO118" s="151"/>
      <c r="KMP118" s="151"/>
      <c r="KMQ118" s="151"/>
      <c r="KMR118" s="151"/>
      <c r="KMS118" s="151"/>
      <c r="KMT118" s="151"/>
      <c r="KMU118" s="151"/>
      <c r="KMV118" s="151"/>
      <c r="KMW118" s="151"/>
      <c r="KMX118" s="151"/>
      <c r="KMY118" s="151"/>
      <c r="KMZ118" s="151"/>
      <c r="KNA118" s="151"/>
      <c r="KNB118" s="151"/>
      <c r="KNC118" s="151"/>
      <c r="KND118" s="151"/>
      <c r="KNE118" s="151"/>
      <c r="KNF118" s="151"/>
      <c r="KNG118" s="151"/>
      <c r="KNH118" s="151"/>
      <c r="KNI118" s="151"/>
      <c r="KNJ118" s="151"/>
      <c r="KNK118" s="151"/>
      <c r="KNL118" s="151"/>
      <c r="KNM118" s="151"/>
      <c r="KNN118" s="151"/>
      <c r="KNO118" s="151"/>
      <c r="KNP118" s="151"/>
      <c r="KNQ118" s="151"/>
      <c r="KNR118" s="151"/>
      <c r="KNS118" s="151"/>
      <c r="KNT118" s="151"/>
      <c r="KNU118" s="151"/>
      <c r="KNV118" s="151"/>
      <c r="KNW118" s="151"/>
      <c r="KNX118" s="151"/>
      <c r="KNY118" s="151"/>
      <c r="KNZ118" s="151"/>
      <c r="KOA118" s="151"/>
      <c r="KOB118" s="151"/>
      <c r="KOC118" s="151"/>
      <c r="KOD118" s="151"/>
      <c r="KOE118" s="151"/>
      <c r="KOF118" s="151"/>
      <c r="KOG118" s="151"/>
      <c r="KOH118" s="151"/>
      <c r="KOI118" s="151"/>
      <c r="KOJ118" s="151"/>
      <c r="KOK118" s="151"/>
      <c r="KOL118" s="151"/>
      <c r="KOM118" s="151"/>
      <c r="KON118" s="151"/>
      <c r="KOO118" s="151"/>
      <c r="KOP118" s="151"/>
      <c r="KOQ118" s="151"/>
      <c r="KOR118" s="151"/>
      <c r="KOS118" s="151"/>
      <c r="KOT118" s="151"/>
      <c r="KOU118" s="151"/>
      <c r="KOV118" s="151"/>
      <c r="KOW118" s="151"/>
      <c r="KOX118" s="151"/>
      <c r="KOY118" s="151"/>
      <c r="KOZ118" s="151"/>
      <c r="KPA118" s="151"/>
      <c r="KPB118" s="151"/>
      <c r="KPC118" s="151"/>
      <c r="KPD118" s="151"/>
      <c r="KPE118" s="151"/>
      <c r="KPF118" s="151"/>
      <c r="KPG118" s="151"/>
      <c r="KPH118" s="151"/>
      <c r="KPI118" s="151"/>
      <c r="KPJ118" s="151"/>
      <c r="KPK118" s="151"/>
      <c r="KPL118" s="151"/>
      <c r="KPM118" s="151"/>
      <c r="KPN118" s="151"/>
      <c r="KPO118" s="151"/>
      <c r="KPP118" s="151"/>
      <c r="KPQ118" s="151"/>
      <c r="KPR118" s="151"/>
      <c r="KPS118" s="151"/>
      <c r="KPT118" s="151"/>
      <c r="KPU118" s="151"/>
      <c r="KPV118" s="151"/>
      <c r="KPW118" s="151"/>
      <c r="KPX118" s="151"/>
      <c r="KPY118" s="151"/>
      <c r="KPZ118" s="151"/>
      <c r="KQA118" s="151"/>
      <c r="KQB118" s="151"/>
      <c r="KQC118" s="151"/>
      <c r="KQD118" s="151"/>
      <c r="KQE118" s="151"/>
      <c r="KQF118" s="151"/>
      <c r="KQG118" s="151"/>
      <c r="KQH118" s="151"/>
      <c r="KQI118" s="151"/>
      <c r="KQJ118" s="151"/>
      <c r="KQK118" s="151"/>
      <c r="KQL118" s="151"/>
      <c r="KQM118" s="151"/>
      <c r="KQN118" s="151"/>
      <c r="KQO118" s="151"/>
      <c r="KQP118" s="151"/>
      <c r="KQQ118" s="151"/>
      <c r="KQR118" s="151"/>
      <c r="KQS118" s="151"/>
      <c r="KQT118" s="151"/>
      <c r="KQU118" s="151"/>
      <c r="KQV118" s="151"/>
      <c r="KQW118" s="151"/>
      <c r="KQX118" s="151"/>
      <c r="KQY118" s="151"/>
      <c r="KQZ118" s="151"/>
      <c r="KRA118" s="151"/>
      <c r="KRB118" s="151"/>
      <c r="KRC118" s="151"/>
      <c r="KRD118" s="151"/>
      <c r="KRE118" s="151"/>
      <c r="KRF118" s="151"/>
      <c r="KRG118" s="151"/>
      <c r="KRH118" s="151"/>
      <c r="KRI118" s="151"/>
      <c r="KRJ118" s="151"/>
      <c r="KRK118" s="151"/>
      <c r="KRL118" s="151"/>
      <c r="KRM118" s="151"/>
      <c r="KRN118" s="151"/>
      <c r="KRO118" s="151"/>
      <c r="KRP118" s="151"/>
      <c r="KRQ118" s="151"/>
      <c r="KRR118" s="151"/>
      <c r="KRS118" s="151"/>
      <c r="KRT118" s="151"/>
      <c r="KRU118" s="151"/>
      <c r="KRV118" s="151"/>
      <c r="KRW118" s="151"/>
      <c r="KRX118" s="151"/>
      <c r="KRY118" s="151"/>
      <c r="KRZ118" s="151"/>
      <c r="KSA118" s="151"/>
      <c r="KSB118" s="151"/>
      <c r="KSC118" s="151"/>
      <c r="KSD118" s="151"/>
      <c r="KSE118" s="151"/>
      <c r="KSF118" s="151"/>
      <c r="KSG118" s="151"/>
      <c r="KSH118" s="151"/>
      <c r="KSI118" s="151"/>
      <c r="KSJ118" s="151"/>
      <c r="KSK118" s="151"/>
      <c r="KSL118" s="151"/>
      <c r="KSM118" s="151"/>
      <c r="KSN118" s="151"/>
      <c r="KSO118" s="151"/>
      <c r="KSP118" s="151"/>
      <c r="KSQ118" s="151"/>
      <c r="KSR118" s="151"/>
      <c r="KSS118" s="151"/>
      <c r="KST118" s="151"/>
      <c r="KSU118" s="151"/>
      <c r="KSV118" s="151"/>
      <c r="KSW118" s="151"/>
      <c r="KSX118" s="151"/>
      <c r="KSY118" s="151"/>
      <c r="KSZ118" s="151"/>
      <c r="KTA118" s="151"/>
      <c r="KTB118" s="151"/>
      <c r="KTC118" s="151"/>
      <c r="KTD118" s="151"/>
      <c r="KTE118" s="151"/>
      <c r="KTF118" s="151"/>
      <c r="KTG118" s="151"/>
      <c r="KTH118" s="151"/>
      <c r="KTI118" s="151"/>
      <c r="KTJ118" s="151"/>
      <c r="KTK118" s="151"/>
      <c r="KTL118" s="151"/>
      <c r="KTM118" s="151"/>
      <c r="KTN118" s="151"/>
      <c r="KTO118" s="151"/>
      <c r="KTP118" s="151"/>
      <c r="KTQ118" s="151"/>
      <c r="KTR118" s="151"/>
      <c r="KTS118" s="151"/>
      <c r="KTT118" s="151"/>
      <c r="KTU118" s="151"/>
      <c r="KTV118" s="151"/>
      <c r="KTW118" s="151"/>
      <c r="KTX118" s="151"/>
      <c r="KTY118" s="151"/>
      <c r="KTZ118" s="151"/>
      <c r="KUA118" s="151"/>
      <c r="KUB118" s="151"/>
      <c r="KUC118" s="151"/>
      <c r="KUD118" s="151"/>
      <c r="KUE118" s="151"/>
      <c r="KUF118" s="151"/>
      <c r="KUG118" s="151"/>
      <c r="KUH118" s="151"/>
      <c r="KUI118" s="151"/>
      <c r="KUJ118" s="151"/>
      <c r="KUK118" s="151"/>
      <c r="KUL118" s="151"/>
      <c r="KUM118" s="151"/>
      <c r="KUN118" s="151"/>
      <c r="KUO118" s="151"/>
      <c r="KUP118" s="151"/>
      <c r="KUQ118" s="151"/>
      <c r="KUR118" s="151"/>
      <c r="KUS118" s="151"/>
      <c r="KUT118" s="151"/>
      <c r="KUU118" s="151"/>
      <c r="KUV118" s="151"/>
      <c r="KUW118" s="151"/>
      <c r="KUX118" s="151"/>
      <c r="KUY118" s="151"/>
      <c r="KUZ118" s="151"/>
      <c r="KVA118" s="151"/>
      <c r="KVB118" s="151"/>
      <c r="KVC118" s="151"/>
      <c r="KVD118" s="151"/>
      <c r="KVE118" s="151"/>
      <c r="KVF118" s="151"/>
      <c r="KVG118" s="151"/>
      <c r="KVH118" s="151"/>
      <c r="KVI118" s="151"/>
      <c r="KVJ118" s="151"/>
      <c r="KVK118" s="151"/>
      <c r="KVL118" s="151"/>
      <c r="KVM118" s="151"/>
      <c r="KVN118" s="151"/>
      <c r="KVO118" s="151"/>
      <c r="KVP118" s="151"/>
      <c r="KVQ118" s="151"/>
      <c r="KVR118" s="151"/>
      <c r="KVS118" s="151"/>
      <c r="KVT118" s="151"/>
      <c r="KVU118" s="151"/>
      <c r="KVV118" s="151"/>
      <c r="KVW118" s="151"/>
      <c r="KVX118" s="151"/>
      <c r="KVY118" s="151"/>
      <c r="KVZ118" s="151"/>
      <c r="KWA118" s="151"/>
      <c r="KWB118" s="151"/>
      <c r="KWC118" s="151"/>
      <c r="KWD118" s="151"/>
      <c r="KWE118" s="151"/>
      <c r="KWF118" s="151"/>
      <c r="KWG118" s="151"/>
      <c r="KWH118" s="151"/>
      <c r="KWI118" s="151"/>
      <c r="KWJ118" s="151"/>
      <c r="KWK118" s="151"/>
      <c r="KWL118" s="151"/>
      <c r="KWM118" s="151"/>
      <c r="KWN118" s="151"/>
      <c r="KWO118" s="151"/>
      <c r="KWP118" s="151"/>
      <c r="KWQ118" s="151"/>
      <c r="KWR118" s="151"/>
      <c r="KWS118" s="151"/>
      <c r="KWT118" s="151"/>
      <c r="KWU118" s="151"/>
      <c r="KWV118" s="151"/>
      <c r="KWW118" s="151"/>
      <c r="KWX118" s="151"/>
      <c r="KWY118" s="151"/>
      <c r="KWZ118" s="151"/>
      <c r="KXA118" s="151"/>
      <c r="KXB118" s="151"/>
      <c r="KXC118" s="151"/>
      <c r="KXD118" s="151"/>
      <c r="KXE118" s="151"/>
      <c r="KXF118" s="151"/>
      <c r="KXG118" s="151"/>
      <c r="KXH118" s="151"/>
      <c r="KXI118" s="151"/>
      <c r="KXJ118" s="151"/>
      <c r="KXK118" s="151"/>
      <c r="KXL118" s="151"/>
      <c r="KXM118" s="151"/>
      <c r="KXN118" s="151"/>
      <c r="KXO118" s="151"/>
      <c r="KXP118" s="151"/>
      <c r="KXQ118" s="151"/>
      <c r="KXR118" s="151"/>
      <c r="KXS118" s="151"/>
      <c r="KXT118" s="151"/>
      <c r="KXU118" s="151"/>
      <c r="KXV118" s="151"/>
      <c r="KXW118" s="151"/>
      <c r="KXX118" s="151"/>
      <c r="KXY118" s="151"/>
      <c r="KXZ118" s="151"/>
      <c r="KYA118" s="151"/>
      <c r="KYB118" s="151"/>
      <c r="KYC118" s="151"/>
      <c r="KYD118" s="151"/>
      <c r="KYE118" s="151"/>
      <c r="KYF118" s="151"/>
      <c r="KYG118" s="151"/>
      <c r="KYH118" s="151"/>
      <c r="KYI118" s="151"/>
      <c r="KYJ118" s="151"/>
      <c r="KYK118" s="151"/>
      <c r="KYL118" s="151"/>
      <c r="KYM118" s="151"/>
      <c r="KYN118" s="151"/>
      <c r="KYO118" s="151"/>
      <c r="KYP118" s="151"/>
      <c r="KYQ118" s="151"/>
      <c r="KYR118" s="151"/>
      <c r="KYS118" s="151"/>
      <c r="KYT118" s="151"/>
      <c r="KYU118" s="151"/>
      <c r="KYV118" s="151"/>
      <c r="KYW118" s="151"/>
      <c r="KYX118" s="151"/>
      <c r="KYY118" s="151"/>
      <c r="KYZ118" s="151"/>
      <c r="KZA118" s="151"/>
      <c r="KZB118" s="151"/>
      <c r="KZC118" s="151"/>
      <c r="KZD118" s="151"/>
      <c r="KZE118" s="151"/>
      <c r="KZF118" s="151"/>
      <c r="KZG118" s="151"/>
      <c r="KZH118" s="151"/>
      <c r="KZI118" s="151"/>
      <c r="KZJ118" s="151"/>
      <c r="KZK118" s="151"/>
      <c r="KZL118" s="151"/>
      <c r="KZM118" s="151"/>
      <c r="KZN118" s="151"/>
      <c r="KZO118" s="151"/>
      <c r="KZP118" s="151"/>
      <c r="KZQ118" s="151"/>
      <c r="KZR118" s="151"/>
      <c r="KZS118" s="151"/>
      <c r="KZT118" s="151"/>
      <c r="KZU118" s="151"/>
      <c r="KZV118" s="151"/>
      <c r="KZW118" s="151"/>
      <c r="KZX118" s="151"/>
      <c r="KZY118" s="151"/>
      <c r="KZZ118" s="151"/>
      <c r="LAA118" s="151"/>
      <c r="LAB118" s="151"/>
      <c r="LAC118" s="151"/>
      <c r="LAD118" s="151"/>
      <c r="LAE118" s="151"/>
      <c r="LAF118" s="151"/>
      <c r="LAG118" s="151"/>
      <c r="LAH118" s="151"/>
      <c r="LAI118" s="151"/>
      <c r="LAJ118" s="151"/>
      <c r="LAK118" s="151"/>
      <c r="LAL118" s="151"/>
      <c r="LAM118" s="151"/>
      <c r="LAN118" s="151"/>
      <c r="LAO118" s="151"/>
      <c r="LAP118" s="151"/>
      <c r="LAQ118" s="151"/>
      <c r="LAR118" s="151"/>
      <c r="LAS118" s="151"/>
      <c r="LAT118" s="151"/>
      <c r="LAU118" s="151"/>
      <c r="LAV118" s="151"/>
      <c r="LAW118" s="151"/>
      <c r="LAX118" s="151"/>
      <c r="LAY118" s="151"/>
      <c r="LAZ118" s="151"/>
      <c r="LBA118" s="151"/>
      <c r="LBB118" s="151"/>
      <c r="LBC118" s="151"/>
      <c r="LBD118" s="151"/>
      <c r="LBE118" s="151"/>
      <c r="LBF118" s="151"/>
      <c r="LBG118" s="151"/>
      <c r="LBH118" s="151"/>
      <c r="LBI118" s="151"/>
      <c r="LBJ118" s="151"/>
      <c r="LBK118" s="151"/>
      <c r="LBL118" s="151"/>
      <c r="LBM118" s="151"/>
      <c r="LBN118" s="151"/>
      <c r="LBO118" s="151"/>
      <c r="LBP118" s="151"/>
      <c r="LBQ118" s="151"/>
      <c r="LBR118" s="151"/>
      <c r="LBS118" s="151"/>
      <c r="LBT118" s="151"/>
      <c r="LBU118" s="151"/>
      <c r="LBV118" s="151"/>
      <c r="LBW118" s="151"/>
      <c r="LBX118" s="151"/>
      <c r="LBY118" s="151"/>
      <c r="LBZ118" s="151"/>
      <c r="LCA118" s="151"/>
      <c r="LCB118" s="151"/>
      <c r="LCC118" s="151"/>
      <c r="LCD118" s="151"/>
      <c r="LCE118" s="151"/>
      <c r="LCF118" s="151"/>
      <c r="LCG118" s="151"/>
      <c r="LCH118" s="151"/>
      <c r="LCI118" s="151"/>
      <c r="LCJ118" s="151"/>
      <c r="LCK118" s="151"/>
      <c r="LCL118" s="151"/>
      <c r="LCM118" s="151"/>
      <c r="LCN118" s="151"/>
      <c r="LCO118" s="151"/>
      <c r="LCP118" s="151"/>
      <c r="LCQ118" s="151"/>
      <c r="LCR118" s="151"/>
      <c r="LCS118" s="151"/>
      <c r="LCT118" s="151"/>
      <c r="LCU118" s="151"/>
      <c r="LCV118" s="151"/>
      <c r="LCW118" s="151"/>
      <c r="LCX118" s="151"/>
      <c r="LCY118" s="151"/>
      <c r="LCZ118" s="151"/>
      <c r="LDA118" s="151"/>
      <c r="LDB118" s="151"/>
      <c r="LDC118" s="151"/>
      <c r="LDD118" s="151"/>
      <c r="LDE118" s="151"/>
      <c r="LDF118" s="151"/>
      <c r="LDG118" s="151"/>
      <c r="LDH118" s="151"/>
      <c r="LDI118" s="151"/>
      <c r="LDJ118" s="151"/>
      <c r="LDK118" s="151"/>
      <c r="LDL118" s="151"/>
      <c r="LDM118" s="151"/>
      <c r="LDN118" s="151"/>
      <c r="LDO118" s="151"/>
      <c r="LDP118" s="151"/>
      <c r="LDQ118" s="151"/>
      <c r="LDR118" s="151"/>
      <c r="LDS118" s="151"/>
      <c r="LDT118" s="151"/>
      <c r="LDU118" s="151"/>
      <c r="LDV118" s="151"/>
      <c r="LDW118" s="151"/>
      <c r="LDX118" s="151"/>
      <c r="LDY118" s="151"/>
      <c r="LDZ118" s="151"/>
      <c r="LEA118" s="151"/>
      <c r="LEB118" s="151"/>
      <c r="LEC118" s="151"/>
      <c r="LED118" s="151"/>
      <c r="LEE118" s="151"/>
      <c r="LEF118" s="151"/>
      <c r="LEG118" s="151"/>
      <c r="LEH118" s="151"/>
      <c r="LEI118" s="151"/>
      <c r="LEJ118" s="151"/>
      <c r="LEK118" s="151"/>
      <c r="LEL118" s="151"/>
      <c r="LEM118" s="151"/>
      <c r="LEN118" s="151"/>
      <c r="LEO118" s="151"/>
      <c r="LEP118" s="151"/>
      <c r="LEQ118" s="151"/>
      <c r="LER118" s="151"/>
      <c r="LES118" s="151"/>
      <c r="LET118" s="151"/>
      <c r="LEU118" s="151"/>
      <c r="LEV118" s="151"/>
      <c r="LEW118" s="151"/>
      <c r="LEX118" s="151"/>
      <c r="LEY118" s="151"/>
      <c r="LEZ118" s="151"/>
      <c r="LFA118" s="151"/>
      <c r="LFB118" s="151"/>
      <c r="LFC118" s="151"/>
      <c r="LFD118" s="151"/>
      <c r="LFE118" s="151"/>
      <c r="LFF118" s="151"/>
      <c r="LFG118" s="151"/>
      <c r="LFH118" s="151"/>
      <c r="LFI118" s="151"/>
      <c r="LFJ118" s="151"/>
      <c r="LFK118" s="151"/>
      <c r="LFL118" s="151"/>
      <c r="LFM118" s="151"/>
      <c r="LFN118" s="151"/>
      <c r="LFO118" s="151"/>
      <c r="LFP118" s="151"/>
      <c r="LFQ118" s="151"/>
      <c r="LFR118" s="151"/>
      <c r="LFS118" s="151"/>
      <c r="LFT118" s="151"/>
      <c r="LFU118" s="151"/>
      <c r="LFV118" s="151"/>
      <c r="LFW118" s="151"/>
      <c r="LFX118" s="151"/>
      <c r="LFY118" s="151"/>
      <c r="LFZ118" s="151"/>
      <c r="LGA118" s="151"/>
      <c r="LGB118" s="151"/>
      <c r="LGC118" s="151"/>
      <c r="LGD118" s="151"/>
      <c r="LGE118" s="151"/>
      <c r="LGF118" s="151"/>
      <c r="LGG118" s="151"/>
      <c r="LGH118" s="151"/>
      <c r="LGI118" s="151"/>
      <c r="LGJ118" s="151"/>
      <c r="LGK118" s="151"/>
      <c r="LGL118" s="151"/>
      <c r="LGM118" s="151"/>
      <c r="LGN118" s="151"/>
      <c r="LGO118" s="151"/>
      <c r="LGP118" s="151"/>
      <c r="LGQ118" s="151"/>
      <c r="LGR118" s="151"/>
      <c r="LGS118" s="151"/>
      <c r="LGT118" s="151"/>
      <c r="LGU118" s="151"/>
      <c r="LGV118" s="151"/>
      <c r="LGW118" s="151"/>
      <c r="LGX118" s="151"/>
      <c r="LGY118" s="151"/>
      <c r="LGZ118" s="151"/>
      <c r="LHA118" s="151"/>
      <c r="LHB118" s="151"/>
      <c r="LHC118" s="151"/>
      <c r="LHD118" s="151"/>
      <c r="LHE118" s="151"/>
      <c r="LHF118" s="151"/>
      <c r="LHG118" s="151"/>
      <c r="LHH118" s="151"/>
      <c r="LHI118" s="151"/>
      <c r="LHJ118" s="151"/>
      <c r="LHK118" s="151"/>
      <c r="LHL118" s="151"/>
      <c r="LHM118" s="151"/>
      <c r="LHN118" s="151"/>
      <c r="LHO118" s="151"/>
      <c r="LHP118" s="151"/>
      <c r="LHQ118" s="151"/>
      <c r="LHR118" s="151"/>
      <c r="LHS118" s="151"/>
      <c r="LHT118" s="151"/>
      <c r="LHU118" s="151"/>
      <c r="LHV118" s="151"/>
      <c r="LHW118" s="151"/>
      <c r="LHX118" s="151"/>
      <c r="LHY118" s="151"/>
      <c r="LHZ118" s="151"/>
      <c r="LIA118" s="151"/>
      <c r="LIB118" s="151"/>
      <c r="LIC118" s="151"/>
      <c r="LID118" s="151"/>
      <c r="LIE118" s="151"/>
      <c r="LIF118" s="151"/>
      <c r="LIG118" s="151"/>
      <c r="LIH118" s="151"/>
      <c r="LII118" s="151"/>
      <c r="LIJ118" s="151"/>
      <c r="LIK118" s="151"/>
      <c r="LIL118" s="151"/>
      <c r="LIM118" s="151"/>
      <c r="LIN118" s="151"/>
      <c r="LIO118" s="151"/>
      <c r="LIP118" s="151"/>
      <c r="LIQ118" s="151"/>
      <c r="LIR118" s="151"/>
      <c r="LIS118" s="151"/>
      <c r="LIT118" s="151"/>
      <c r="LIU118" s="151"/>
      <c r="LIV118" s="151"/>
      <c r="LIW118" s="151"/>
      <c r="LIX118" s="151"/>
      <c r="LIY118" s="151"/>
      <c r="LIZ118" s="151"/>
      <c r="LJA118" s="151"/>
      <c r="LJB118" s="151"/>
      <c r="LJC118" s="151"/>
      <c r="LJD118" s="151"/>
      <c r="LJE118" s="151"/>
      <c r="LJF118" s="151"/>
      <c r="LJG118" s="151"/>
      <c r="LJH118" s="151"/>
      <c r="LJI118" s="151"/>
      <c r="LJJ118" s="151"/>
      <c r="LJK118" s="151"/>
      <c r="LJL118" s="151"/>
      <c r="LJM118" s="151"/>
      <c r="LJN118" s="151"/>
      <c r="LJO118" s="151"/>
      <c r="LJP118" s="151"/>
      <c r="LJQ118" s="151"/>
      <c r="LJR118" s="151"/>
      <c r="LJS118" s="151"/>
      <c r="LJT118" s="151"/>
      <c r="LJU118" s="151"/>
      <c r="LJV118" s="151"/>
      <c r="LJW118" s="151"/>
      <c r="LJX118" s="151"/>
      <c r="LJY118" s="151"/>
      <c r="LJZ118" s="151"/>
      <c r="LKA118" s="151"/>
      <c r="LKB118" s="151"/>
      <c r="LKC118" s="151"/>
      <c r="LKD118" s="151"/>
      <c r="LKE118" s="151"/>
      <c r="LKF118" s="151"/>
      <c r="LKG118" s="151"/>
      <c r="LKH118" s="151"/>
      <c r="LKI118" s="151"/>
      <c r="LKJ118" s="151"/>
      <c r="LKK118" s="151"/>
      <c r="LKL118" s="151"/>
      <c r="LKM118" s="151"/>
      <c r="LKN118" s="151"/>
      <c r="LKO118" s="151"/>
      <c r="LKP118" s="151"/>
      <c r="LKQ118" s="151"/>
      <c r="LKR118" s="151"/>
      <c r="LKS118" s="151"/>
      <c r="LKT118" s="151"/>
      <c r="LKU118" s="151"/>
      <c r="LKV118" s="151"/>
      <c r="LKW118" s="151"/>
      <c r="LKX118" s="151"/>
      <c r="LKY118" s="151"/>
      <c r="LKZ118" s="151"/>
      <c r="LLA118" s="151"/>
      <c r="LLB118" s="151"/>
      <c r="LLC118" s="151"/>
      <c r="LLD118" s="151"/>
      <c r="LLE118" s="151"/>
      <c r="LLF118" s="151"/>
      <c r="LLG118" s="151"/>
      <c r="LLH118" s="151"/>
      <c r="LLI118" s="151"/>
      <c r="LLJ118" s="151"/>
      <c r="LLK118" s="151"/>
      <c r="LLL118" s="151"/>
      <c r="LLM118" s="151"/>
      <c r="LLN118" s="151"/>
      <c r="LLO118" s="151"/>
      <c r="LLP118" s="151"/>
      <c r="LLQ118" s="151"/>
      <c r="LLR118" s="151"/>
      <c r="LLS118" s="151"/>
      <c r="LLT118" s="151"/>
      <c r="LLU118" s="151"/>
      <c r="LLV118" s="151"/>
      <c r="LLW118" s="151"/>
      <c r="LLX118" s="151"/>
      <c r="LLY118" s="151"/>
      <c r="LLZ118" s="151"/>
      <c r="LMA118" s="151"/>
      <c r="LMB118" s="151"/>
      <c r="LMC118" s="151"/>
      <c r="LMD118" s="151"/>
      <c r="LME118" s="151"/>
      <c r="LMF118" s="151"/>
      <c r="LMG118" s="151"/>
      <c r="LMH118" s="151"/>
      <c r="LMI118" s="151"/>
      <c r="LMJ118" s="151"/>
      <c r="LMK118" s="151"/>
      <c r="LML118" s="151"/>
      <c r="LMM118" s="151"/>
      <c r="LMN118" s="151"/>
      <c r="LMO118" s="151"/>
      <c r="LMP118" s="151"/>
      <c r="LMQ118" s="151"/>
      <c r="LMR118" s="151"/>
      <c r="LMS118" s="151"/>
      <c r="LMT118" s="151"/>
      <c r="LMU118" s="151"/>
      <c r="LMV118" s="151"/>
      <c r="LMW118" s="151"/>
      <c r="LMX118" s="151"/>
      <c r="LMY118" s="151"/>
      <c r="LMZ118" s="151"/>
      <c r="LNA118" s="151"/>
      <c r="LNB118" s="151"/>
      <c r="LNC118" s="151"/>
      <c r="LND118" s="151"/>
      <c r="LNE118" s="151"/>
      <c r="LNF118" s="151"/>
      <c r="LNG118" s="151"/>
      <c r="LNH118" s="151"/>
      <c r="LNI118" s="151"/>
      <c r="LNJ118" s="151"/>
      <c r="LNK118" s="151"/>
      <c r="LNL118" s="151"/>
      <c r="LNM118" s="151"/>
      <c r="LNN118" s="151"/>
      <c r="LNO118" s="151"/>
      <c r="LNP118" s="151"/>
      <c r="LNQ118" s="151"/>
      <c r="LNR118" s="151"/>
      <c r="LNS118" s="151"/>
      <c r="LNT118" s="151"/>
      <c r="LNU118" s="151"/>
      <c r="LNV118" s="151"/>
      <c r="LNW118" s="151"/>
      <c r="LNX118" s="151"/>
      <c r="LNY118" s="151"/>
      <c r="LNZ118" s="151"/>
      <c r="LOA118" s="151"/>
      <c r="LOB118" s="151"/>
      <c r="LOC118" s="151"/>
      <c r="LOD118" s="151"/>
      <c r="LOE118" s="151"/>
      <c r="LOF118" s="151"/>
      <c r="LOG118" s="151"/>
      <c r="LOH118" s="151"/>
      <c r="LOI118" s="151"/>
      <c r="LOJ118" s="151"/>
      <c r="LOK118" s="151"/>
      <c r="LOL118" s="151"/>
      <c r="LOM118" s="151"/>
      <c r="LON118" s="151"/>
      <c r="LOO118" s="151"/>
      <c r="LOP118" s="151"/>
      <c r="LOQ118" s="151"/>
      <c r="LOR118" s="151"/>
      <c r="LOS118" s="151"/>
      <c r="LOT118" s="151"/>
      <c r="LOU118" s="151"/>
      <c r="LOV118" s="151"/>
      <c r="LOW118" s="151"/>
      <c r="LOX118" s="151"/>
      <c r="LOY118" s="151"/>
      <c r="LOZ118" s="151"/>
      <c r="LPA118" s="151"/>
      <c r="LPB118" s="151"/>
      <c r="LPC118" s="151"/>
      <c r="LPD118" s="151"/>
      <c r="LPE118" s="151"/>
      <c r="LPF118" s="151"/>
      <c r="LPG118" s="151"/>
      <c r="LPH118" s="151"/>
      <c r="LPI118" s="151"/>
      <c r="LPJ118" s="151"/>
      <c r="LPK118" s="151"/>
      <c r="LPL118" s="151"/>
      <c r="LPM118" s="151"/>
      <c r="LPN118" s="151"/>
      <c r="LPO118" s="151"/>
      <c r="LPP118" s="151"/>
      <c r="LPQ118" s="151"/>
      <c r="LPR118" s="151"/>
      <c r="LPS118" s="151"/>
      <c r="LPT118" s="151"/>
      <c r="LPU118" s="151"/>
      <c r="LPV118" s="151"/>
      <c r="LPW118" s="151"/>
      <c r="LPX118" s="151"/>
      <c r="LPY118" s="151"/>
      <c r="LPZ118" s="151"/>
      <c r="LQA118" s="151"/>
      <c r="LQB118" s="151"/>
      <c r="LQC118" s="151"/>
      <c r="LQD118" s="151"/>
      <c r="LQE118" s="151"/>
      <c r="LQF118" s="151"/>
      <c r="LQG118" s="151"/>
      <c r="LQH118" s="151"/>
      <c r="LQI118" s="151"/>
      <c r="LQJ118" s="151"/>
      <c r="LQK118" s="151"/>
      <c r="LQL118" s="151"/>
      <c r="LQM118" s="151"/>
      <c r="LQN118" s="151"/>
      <c r="LQO118" s="151"/>
      <c r="LQP118" s="151"/>
      <c r="LQQ118" s="151"/>
      <c r="LQR118" s="151"/>
      <c r="LQS118" s="151"/>
      <c r="LQT118" s="151"/>
      <c r="LQU118" s="151"/>
      <c r="LQV118" s="151"/>
      <c r="LQW118" s="151"/>
      <c r="LQX118" s="151"/>
      <c r="LQY118" s="151"/>
      <c r="LQZ118" s="151"/>
      <c r="LRA118" s="151"/>
      <c r="LRB118" s="151"/>
      <c r="LRC118" s="151"/>
      <c r="LRD118" s="151"/>
      <c r="LRE118" s="151"/>
      <c r="LRF118" s="151"/>
      <c r="LRG118" s="151"/>
      <c r="LRH118" s="151"/>
      <c r="LRI118" s="151"/>
      <c r="LRJ118" s="151"/>
      <c r="LRK118" s="151"/>
      <c r="LRL118" s="151"/>
      <c r="LRM118" s="151"/>
      <c r="LRN118" s="151"/>
      <c r="LRO118" s="151"/>
      <c r="LRP118" s="151"/>
      <c r="LRQ118" s="151"/>
      <c r="LRR118" s="151"/>
      <c r="LRS118" s="151"/>
      <c r="LRT118" s="151"/>
      <c r="LRU118" s="151"/>
      <c r="LRV118" s="151"/>
      <c r="LRW118" s="151"/>
      <c r="LRX118" s="151"/>
      <c r="LRY118" s="151"/>
      <c r="LRZ118" s="151"/>
      <c r="LSA118" s="151"/>
      <c r="LSB118" s="151"/>
      <c r="LSC118" s="151"/>
      <c r="LSD118" s="151"/>
      <c r="LSE118" s="151"/>
      <c r="LSF118" s="151"/>
      <c r="LSG118" s="151"/>
      <c r="LSH118" s="151"/>
      <c r="LSI118" s="151"/>
      <c r="LSJ118" s="151"/>
      <c r="LSK118" s="151"/>
      <c r="LSL118" s="151"/>
      <c r="LSM118" s="151"/>
      <c r="LSN118" s="151"/>
      <c r="LSO118" s="151"/>
      <c r="LSP118" s="151"/>
      <c r="LSQ118" s="151"/>
      <c r="LSR118" s="151"/>
      <c r="LSS118" s="151"/>
      <c r="LST118" s="151"/>
      <c r="LSU118" s="151"/>
      <c r="LSV118" s="151"/>
      <c r="LSW118" s="151"/>
      <c r="LSX118" s="151"/>
      <c r="LSY118" s="151"/>
      <c r="LSZ118" s="151"/>
      <c r="LTA118" s="151"/>
      <c r="LTB118" s="151"/>
      <c r="LTC118" s="151"/>
      <c r="LTD118" s="151"/>
      <c r="LTE118" s="151"/>
      <c r="LTF118" s="151"/>
      <c r="LTG118" s="151"/>
      <c r="LTH118" s="151"/>
      <c r="LTI118" s="151"/>
      <c r="LTJ118" s="151"/>
      <c r="LTK118" s="151"/>
      <c r="LTL118" s="151"/>
      <c r="LTM118" s="151"/>
      <c r="LTN118" s="151"/>
      <c r="LTO118" s="151"/>
      <c r="LTP118" s="151"/>
      <c r="LTQ118" s="151"/>
      <c r="LTR118" s="151"/>
      <c r="LTS118" s="151"/>
      <c r="LTT118" s="151"/>
      <c r="LTU118" s="151"/>
      <c r="LTV118" s="151"/>
      <c r="LTW118" s="151"/>
      <c r="LTX118" s="151"/>
      <c r="LTY118" s="151"/>
      <c r="LTZ118" s="151"/>
      <c r="LUA118" s="151"/>
      <c r="LUB118" s="151"/>
      <c r="LUC118" s="151"/>
      <c r="LUD118" s="151"/>
      <c r="LUE118" s="151"/>
      <c r="LUF118" s="151"/>
      <c r="LUG118" s="151"/>
      <c r="LUH118" s="151"/>
      <c r="LUI118" s="151"/>
      <c r="LUJ118" s="151"/>
      <c r="LUK118" s="151"/>
      <c r="LUL118" s="151"/>
      <c r="LUM118" s="151"/>
      <c r="LUN118" s="151"/>
      <c r="LUO118" s="151"/>
      <c r="LUP118" s="151"/>
      <c r="LUQ118" s="151"/>
      <c r="LUR118" s="151"/>
      <c r="LUS118" s="151"/>
      <c r="LUT118" s="151"/>
      <c r="LUU118" s="151"/>
      <c r="LUV118" s="151"/>
      <c r="LUW118" s="151"/>
      <c r="LUX118" s="151"/>
      <c r="LUY118" s="151"/>
      <c r="LUZ118" s="151"/>
      <c r="LVA118" s="151"/>
      <c r="LVB118" s="151"/>
      <c r="LVC118" s="151"/>
      <c r="LVD118" s="151"/>
      <c r="LVE118" s="151"/>
      <c r="LVF118" s="151"/>
      <c r="LVG118" s="151"/>
      <c r="LVH118" s="151"/>
      <c r="LVI118" s="151"/>
      <c r="LVJ118" s="151"/>
      <c r="LVK118" s="151"/>
      <c r="LVL118" s="151"/>
      <c r="LVM118" s="151"/>
      <c r="LVN118" s="151"/>
      <c r="LVO118" s="151"/>
      <c r="LVP118" s="151"/>
      <c r="LVQ118" s="151"/>
      <c r="LVR118" s="151"/>
      <c r="LVS118" s="151"/>
      <c r="LVT118" s="151"/>
      <c r="LVU118" s="151"/>
      <c r="LVV118" s="151"/>
      <c r="LVW118" s="151"/>
      <c r="LVX118" s="151"/>
      <c r="LVY118" s="151"/>
      <c r="LVZ118" s="151"/>
      <c r="LWA118" s="151"/>
      <c r="LWB118" s="151"/>
      <c r="LWC118" s="151"/>
      <c r="LWD118" s="151"/>
      <c r="LWE118" s="151"/>
      <c r="LWF118" s="151"/>
      <c r="LWG118" s="151"/>
      <c r="LWH118" s="151"/>
      <c r="LWI118" s="151"/>
      <c r="LWJ118" s="151"/>
      <c r="LWK118" s="151"/>
      <c r="LWL118" s="151"/>
      <c r="LWM118" s="151"/>
      <c r="LWN118" s="151"/>
      <c r="LWO118" s="151"/>
      <c r="LWP118" s="151"/>
      <c r="LWQ118" s="151"/>
      <c r="LWR118" s="151"/>
      <c r="LWS118" s="151"/>
      <c r="LWT118" s="151"/>
      <c r="LWU118" s="151"/>
      <c r="LWV118" s="151"/>
      <c r="LWW118" s="151"/>
      <c r="LWX118" s="151"/>
      <c r="LWY118" s="151"/>
      <c r="LWZ118" s="151"/>
      <c r="LXA118" s="151"/>
      <c r="LXB118" s="151"/>
      <c r="LXC118" s="151"/>
      <c r="LXD118" s="151"/>
      <c r="LXE118" s="151"/>
      <c r="LXF118" s="151"/>
      <c r="LXG118" s="151"/>
      <c r="LXH118" s="151"/>
      <c r="LXI118" s="151"/>
      <c r="LXJ118" s="151"/>
      <c r="LXK118" s="151"/>
      <c r="LXL118" s="151"/>
      <c r="LXM118" s="151"/>
      <c r="LXN118" s="151"/>
      <c r="LXO118" s="151"/>
      <c r="LXP118" s="151"/>
      <c r="LXQ118" s="151"/>
      <c r="LXR118" s="151"/>
      <c r="LXS118" s="151"/>
      <c r="LXT118" s="151"/>
      <c r="LXU118" s="151"/>
      <c r="LXV118" s="151"/>
      <c r="LXW118" s="151"/>
      <c r="LXX118" s="151"/>
      <c r="LXY118" s="151"/>
      <c r="LXZ118" s="151"/>
      <c r="LYA118" s="151"/>
      <c r="LYB118" s="151"/>
      <c r="LYC118" s="151"/>
      <c r="LYD118" s="151"/>
      <c r="LYE118" s="151"/>
      <c r="LYF118" s="151"/>
      <c r="LYG118" s="151"/>
      <c r="LYH118" s="151"/>
      <c r="LYI118" s="151"/>
      <c r="LYJ118" s="151"/>
      <c r="LYK118" s="151"/>
      <c r="LYL118" s="151"/>
      <c r="LYM118" s="151"/>
      <c r="LYN118" s="151"/>
      <c r="LYO118" s="151"/>
      <c r="LYP118" s="151"/>
      <c r="LYQ118" s="151"/>
      <c r="LYR118" s="151"/>
      <c r="LYS118" s="151"/>
      <c r="LYT118" s="151"/>
      <c r="LYU118" s="151"/>
      <c r="LYV118" s="151"/>
      <c r="LYW118" s="151"/>
      <c r="LYX118" s="151"/>
      <c r="LYY118" s="151"/>
      <c r="LYZ118" s="151"/>
      <c r="LZA118" s="151"/>
      <c r="LZB118" s="151"/>
      <c r="LZC118" s="151"/>
      <c r="LZD118" s="151"/>
      <c r="LZE118" s="151"/>
      <c r="LZF118" s="151"/>
      <c r="LZG118" s="151"/>
      <c r="LZH118" s="151"/>
      <c r="LZI118" s="151"/>
      <c r="LZJ118" s="151"/>
      <c r="LZK118" s="151"/>
      <c r="LZL118" s="151"/>
      <c r="LZM118" s="151"/>
      <c r="LZN118" s="151"/>
      <c r="LZO118" s="151"/>
      <c r="LZP118" s="151"/>
      <c r="LZQ118" s="151"/>
      <c r="LZR118" s="151"/>
      <c r="LZS118" s="151"/>
      <c r="LZT118" s="151"/>
      <c r="LZU118" s="151"/>
      <c r="LZV118" s="151"/>
      <c r="LZW118" s="151"/>
      <c r="LZX118" s="151"/>
      <c r="LZY118" s="151"/>
      <c r="LZZ118" s="151"/>
      <c r="MAA118" s="151"/>
      <c r="MAB118" s="151"/>
      <c r="MAC118" s="151"/>
      <c r="MAD118" s="151"/>
      <c r="MAE118" s="151"/>
      <c r="MAF118" s="151"/>
      <c r="MAG118" s="151"/>
      <c r="MAH118" s="151"/>
      <c r="MAI118" s="151"/>
      <c r="MAJ118" s="151"/>
      <c r="MAK118" s="151"/>
      <c r="MAL118" s="151"/>
      <c r="MAM118" s="151"/>
      <c r="MAN118" s="151"/>
      <c r="MAO118" s="151"/>
      <c r="MAP118" s="151"/>
      <c r="MAQ118" s="151"/>
      <c r="MAR118" s="151"/>
      <c r="MAS118" s="151"/>
      <c r="MAT118" s="151"/>
      <c r="MAU118" s="151"/>
      <c r="MAV118" s="151"/>
      <c r="MAW118" s="151"/>
      <c r="MAX118" s="151"/>
      <c r="MAY118" s="151"/>
      <c r="MAZ118" s="151"/>
      <c r="MBA118" s="151"/>
      <c r="MBB118" s="151"/>
      <c r="MBC118" s="151"/>
      <c r="MBD118" s="151"/>
      <c r="MBE118" s="151"/>
      <c r="MBF118" s="151"/>
      <c r="MBG118" s="151"/>
      <c r="MBH118" s="151"/>
      <c r="MBI118" s="151"/>
      <c r="MBJ118" s="151"/>
      <c r="MBK118" s="151"/>
      <c r="MBL118" s="151"/>
      <c r="MBM118" s="151"/>
      <c r="MBN118" s="151"/>
      <c r="MBO118" s="151"/>
      <c r="MBP118" s="151"/>
      <c r="MBQ118" s="151"/>
      <c r="MBR118" s="151"/>
      <c r="MBS118" s="151"/>
      <c r="MBT118" s="151"/>
      <c r="MBU118" s="151"/>
      <c r="MBV118" s="151"/>
      <c r="MBW118" s="151"/>
      <c r="MBX118" s="151"/>
      <c r="MBY118" s="151"/>
      <c r="MBZ118" s="151"/>
      <c r="MCA118" s="151"/>
      <c r="MCB118" s="151"/>
      <c r="MCC118" s="151"/>
      <c r="MCD118" s="151"/>
      <c r="MCE118" s="151"/>
      <c r="MCF118" s="151"/>
      <c r="MCG118" s="151"/>
      <c r="MCH118" s="151"/>
      <c r="MCI118" s="151"/>
      <c r="MCJ118" s="151"/>
      <c r="MCK118" s="151"/>
      <c r="MCL118" s="151"/>
      <c r="MCM118" s="151"/>
      <c r="MCN118" s="151"/>
      <c r="MCO118" s="151"/>
      <c r="MCP118" s="151"/>
      <c r="MCQ118" s="151"/>
      <c r="MCR118" s="151"/>
      <c r="MCS118" s="151"/>
      <c r="MCT118" s="151"/>
      <c r="MCU118" s="151"/>
      <c r="MCV118" s="151"/>
      <c r="MCW118" s="151"/>
      <c r="MCX118" s="151"/>
      <c r="MCY118" s="151"/>
      <c r="MCZ118" s="151"/>
      <c r="MDA118" s="151"/>
      <c r="MDB118" s="151"/>
      <c r="MDC118" s="151"/>
      <c r="MDD118" s="151"/>
      <c r="MDE118" s="151"/>
      <c r="MDF118" s="151"/>
      <c r="MDG118" s="151"/>
      <c r="MDH118" s="151"/>
      <c r="MDI118" s="151"/>
      <c r="MDJ118" s="151"/>
      <c r="MDK118" s="151"/>
      <c r="MDL118" s="151"/>
      <c r="MDM118" s="151"/>
      <c r="MDN118" s="151"/>
      <c r="MDO118" s="151"/>
      <c r="MDP118" s="151"/>
      <c r="MDQ118" s="151"/>
      <c r="MDR118" s="151"/>
      <c r="MDS118" s="151"/>
      <c r="MDT118" s="151"/>
      <c r="MDU118" s="151"/>
      <c r="MDV118" s="151"/>
      <c r="MDW118" s="151"/>
      <c r="MDX118" s="151"/>
      <c r="MDY118" s="151"/>
      <c r="MDZ118" s="151"/>
      <c r="MEA118" s="151"/>
      <c r="MEB118" s="151"/>
      <c r="MEC118" s="151"/>
      <c r="MED118" s="151"/>
      <c r="MEE118" s="151"/>
      <c r="MEF118" s="151"/>
      <c r="MEG118" s="151"/>
      <c r="MEH118" s="151"/>
      <c r="MEI118" s="151"/>
      <c r="MEJ118" s="151"/>
      <c r="MEK118" s="151"/>
      <c r="MEL118" s="151"/>
      <c r="MEM118" s="151"/>
      <c r="MEN118" s="151"/>
      <c r="MEO118" s="151"/>
      <c r="MEP118" s="151"/>
      <c r="MEQ118" s="151"/>
      <c r="MER118" s="151"/>
      <c r="MES118" s="151"/>
      <c r="MET118" s="151"/>
      <c r="MEU118" s="151"/>
      <c r="MEV118" s="151"/>
      <c r="MEW118" s="151"/>
      <c r="MEX118" s="151"/>
      <c r="MEY118" s="151"/>
      <c r="MEZ118" s="151"/>
      <c r="MFA118" s="151"/>
      <c r="MFB118" s="151"/>
      <c r="MFC118" s="151"/>
      <c r="MFD118" s="151"/>
      <c r="MFE118" s="151"/>
      <c r="MFF118" s="151"/>
      <c r="MFG118" s="151"/>
      <c r="MFH118" s="151"/>
      <c r="MFI118" s="151"/>
      <c r="MFJ118" s="151"/>
      <c r="MFK118" s="151"/>
      <c r="MFL118" s="151"/>
      <c r="MFM118" s="151"/>
      <c r="MFN118" s="151"/>
      <c r="MFO118" s="151"/>
      <c r="MFP118" s="151"/>
      <c r="MFQ118" s="151"/>
      <c r="MFR118" s="151"/>
      <c r="MFS118" s="151"/>
      <c r="MFT118" s="151"/>
      <c r="MFU118" s="151"/>
      <c r="MFV118" s="151"/>
      <c r="MFW118" s="151"/>
      <c r="MFX118" s="151"/>
      <c r="MFY118" s="151"/>
      <c r="MFZ118" s="151"/>
      <c r="MGA118" s="151"/>
      <c r="MGB118" s="151"/>
      <c r="MGC118" s="151"/>
      <c r="MGD118" s="151"/>
      <c r="MGE118" s="151"/>
      <c r="MGF118" s="151"/>
      <c r="MGG118" s="151"/>
      <c r="MGH118" s="151"/>
      <c r="MGI118" s="151"/>
      <c r="MGJ118" s="151"/>
      <c r="MGK118" s="151"/>
      <c r="MGL118" s="151"/>
      <c r="MGM118" s="151"/>
      <c r="MGN118" s="151"/>
      <c r="MGO118" s="151"/>
      <c r="MGP118" s="151"/>
      <c r="MGQ118" s="151"/>
      <c r="MGR118" s="151"/>
      <c r="MGS118" s="151"/>
      <c r="MGT118" s="151"/>
      <c r="MGU118" s="151"/>
      <c r="MGV118" s="151"/>
      <c r="MGW118" s="151"/>
      <c r="MGX118" s="151"/>
      <c r="MGY118" s="151"/>
      <c r="MGZ118" s="151"/>
      <c r="MHA118" s="151"/>
      <c r="MHB118" s="151"/>
      <c r="MHC118" s="151"/>
      <c r="MHD118" s="151"/>
      <c r="MHE118" s="151"/>
      <c r="MHF118" s="151"/>
      <c r="MHG118" s="151"/>
      <c r="MHH118" s="151"/>
      <c r="MHI118" s="151"/>
      <c r="MHJ118" s="151"/>
      <c r="MHK118" s="151"/>
      <c r="MHL118" s="151"/>
      <c r="MHM118" s="151"/>
      <c r="MHN118" s="151"/>
      <c r="MHO118" s="151"/>
      <c r="MHP118" s="151"/>
      <c r="MHQ118" s="151"/>
      <c r="MHR118" s="151"/>
      <c r="MHS118" s="151"/>
      <c r="MHT118" s="151"/>
      <c r="MHU118" s="151"/>
      <c r="MHV118" s="151"/>
      <c r="MHW118" s="151"/>
      <c r="MHX118" s="151"/>
      <c r="MHY118" s="151"/>
      <c r="MHZ118" s="151"/>
      <c r="MIA118" s="151"/>
      <c r="MIB118" s="151"/>
      <c r="MIC118" s="151"/>
      <c r="MID118" s="151"/>
      <c r="MIE118" s="151"/>
      <c r="MIF118" s="151"/>
      <c r="MIG118" s="151"/>
      <c r="MIH118" s="151"/>
      <c r="MII118" s="151"/>
      <c r="MIJ118" s="151"/>
      <c r="MIK118" s="151"/>
      <c r="MIL118" s="151"/>
      <c r="MIM118" s="151"/>
      <c r="MIN118" s="151"/>
      <c r="MIO118" s="151"/>
      <c r="MIP118" s="151"/>
      <c r="MIQ118" s="151"/>
      <c r="MIR118" s="151"/>
      <c r="MIS118" s="151"/>
      <c r="MIT118" s="151"/>
      <c r="MIU118" s="151"/>
      <c r="MIV118" s="151"/>
      <c r="MIW118" s="151"/>
      <c r="MIX118" s="151"/>
      <c r="MIY118" s="151"/>
      <c r="MIZ118" s="151"/>
      <c r="MJA118" s="151"/>
      <c r="MJB118" s="151"/>
      <c r="MJC118" s="151"/>
      <c r="MJD118" s="151"/>
      <c r="MJE118" s="151"/>
      <c r="MJF118" s="151"/>
      <c r="MJG118" s="151"/>
      <c r="MJH118" s="151"/>
      <c r="MJI118" s="151"/>
      <c r="MJJ118" s="151"/>
      <c r="MJK118" s="151"/>
      <c r="MJL118" s="151"/>
      <c r="MJM118" s="151"/>
      <c r="MJN118" s="151"/>
      <c r="MJO118" s="151"/>
      <c r="MJP118" s="151"/>
      <c r="MJQ118" s="151"/>
      <c r="MJR118" s="151"/>
      <c r="MJS118" s="151"/>
      <c r="MJT118" s="151"/>
      <c r="MJU118" s="151"/>
      <c r="MJV118" s="151"/>
      <c r="MJW118" s="151"/>
      <c r="MJX118" s="151"/>
      <c r="MJY118" s="151"/>
      <c r="MJZ118" s="151"/>
      <c r="MKA118" s="151"/>
      <c r="MKB118" s="151"/>
      <c r="MKC118" s="151"/>
      <c r="MKD118" s="151"/>
      <c r="MKE118" s="151"/>
      <c r="MKF118" s="151"/>
      <c r="MKG118" s="151"/>
      <c r="MKH118" s="151"/>
      <c r="MKI118" s="151"/>
      <c r="MKJ118" s="151"/>
      <c r="MKK118" s="151"/>
      <c r="MKL118" s="151"/>
      <c r="MKM118" s="151"/>
      <c r="MKN118" s="151"/>
      <c r="MKO118" s="151"/>
      <c r="MKP118" s="151"/>
      <c r="MKQ118" s="151"/>
      <c r="MKR118" s="151"/>
      <c r="MKS118" s="151"/>
      <c r="MKT118" s="151"/>
      <c r="MKU118" s="151"/>
      <c r="MKV118" s="151"/>
      <c r="MKW118" s="151"/>
      <c r="MKX118" s="151"/>
      <c r="MKY118" s="151"/>
      <c r="MKZ118" s="151"/>
      <c r="MLA118" s="151"/>
      <c r="MLB118" s="151"/>
      <c r="MLC118" s="151"/>
      <c r="MLD118" s="151"/>
      <c r="MLE118" s="151"/>
      <c r="MLF118" s="151"/>
      <c r="MLG118" s="151"/>
      <c r="MLH118" s="151"/>
      <c r="MLI118" s="151"/>
      <c r="MLJ118" s="151"/>
      <c r="MLK118" s="151"/>
      <c r="MLL118" s="151"/>
      <c r="MLM118" s="151"/>
      <c r="MLN118" s="151"/>
      <c r="MLO118" s="151"/>
      <c r="MLP118" s="151"/>
      <c r="MLQ118" s="151"/>
      <c r="MLR118" s="151"/>
      <c r="MLS118" s="151"/>
      <c r="MLT118" s="151"/>
      <c r="MLU118" s="151"/>
      <c r="MLV118" s="151"/>
      <c r="MLW118" s="151"/>
      <c r="MLX118" s="151"/>
      <c r="MLY118" s="151"/>
      <c r="MLZ118" s="151"/>
      <c r="MMA118" s="151"/>
      <c r="MMB118" s="151"/>
      <c r="MMC118" s="151"/>
      <c r="MMD118" s="151"/>
      <c r="MME118" s="151"/>
      <c r="MMF118" s="151"/>
      <c r="MMG118" s="151"/>
      <c r="MMH118" s="151"/>
      <c r="MMI118" s="151"/>
      <c r="MMJ118" s="151"/>
      <c r="MMK118" s="151"/>
      <c r="MML118" s="151"/>
      <c r="MMM118" s="151"/>
      <c r="MMN118" s="151"/>
      <c r="MMO118" s="151"/>
      <c r="MMP118" s="151"/>
      <c r="MMQ118" s="151"/>
      <c r="MMR118" s="151"/>
      <c r="MMS118" s="151"/>
      <c r="MMT118" s="151"/>
      <c r="MMU118" s="151"/>
      <c r="MMV118" s="151"/>
      <c r="MMW118" s="151"/>
      <c r="MMX118" s="151"/>
      <c r="MMY118" s="151"/>
      <c r="MMZ118" s="151"/>
      <c r="MNA118" s="151"/>
      <c r="MNB118" s="151"/>
      <c r="MNC118" s="151"/>
      <c r="MND118" s="151"/>
      <c r="MNE118" s="151"/>
      <c r="MNF118" s="151"/>
      <c r="MNG118" s="151"/>
      <c r="MNH118" s="151"/>
      <c r="MNI118" s="151"/>
      <c r="MNJ118" s="151"/>
      <c r="MNK118" s="151"/>
      <c r="MNL118" s="151"/>
      <c r="MNM118" s="151"/>
      <c r="MNN118" s="151"/>
      <c r="MNO118" s="151"/>
      <c r="MNP118" s="151"/>
      <c r="MNQ118" s="151"/>
      <c r="MNR118" s="151"/>
      <c r="MNS118" s="151"/>
      <c r="MNT118" s="151"/>
      <c r="MNU118" s="151"/>
      <c r="MNV118" s="151"/>
      <c r="MNW118" s="151"/>
      <c r="MNX118" s="151"/>
      <c r="MNY118" s="151"/>
      <c r="MNZ118" s="151"/>
      <c r="MOA118" s="151"/>
      <c r="MOB118" s="151"/>
      <c r="MOC118" s="151"/>
      <c r="MOD118" s="151"/>
      <c r="MOE118" s="151"/>
      <c r="MOF118" s="151"/>
      <c r="MOG118" s="151"/>
      <c r="MOH118" s="151"/>
      <c r="MOI118" s="151"/>
      <c r="MOJ118" s="151"/>
      <c r="MOK118" s="151"/>
      <c r="MOL118" s="151"/>
      <c r="MOM118" s="151"/>
      <c r="MON118" s="151"/>
      <c r="MOO118" s="151"/>
      <c r="MOP118" s="151"/>
      <c r="MOQ118" s="151"/>
      <c r="MOR118" s="151"/>
      <c r="MOS118" s="151"/>
      <c r="MOT118" s="151"/>
      <c r="MOU118" s="151"/>
      <c r="MOV118" s="151"/>
      <c r="MOW118" s="151"/>
      <c r="MOX118" s="151"/>
      <c r="MOY118" s="151"/>
      <c r="MOZ118" s="151"/>
      <c r="MPA118" s="151"/>
      <c r="MPB118" s="151"/>
      <c r="MPC118" s="151"/>
      <c r="MPD118" s="151"/>
      <c r="MPE118" s="151"/>
      <c r="MPF118" s="151"/>
      <c r="MPG118" s="151"/>
      <c r="MPH118" s="151"/>
      <c r="MPI118" s="151"/>
      <c r="MPJ118" s="151"/>
      <c r="MPK118" s="151"/>
      <c r="MPL118" s="151"/>
      <c r="MPM118" s="151"/>
      <c r="MPN118" s="151"/>
      <c r="MPO118" s="151"/>
      <c r="MPP118" s="151"/>
      <c r="MPQ118" s="151"/>
      <c r="MPR118" s="151"/>
      <c r="MPS118" s="151"/>
      <c r="MPT118" s="151"/>
      <c r="MPU118" s="151"/>
      <c r="MPV118" s="151"/>
      <c r="MPW118" s="151"/>
      <c r="MPX118" s="151"/>
      <c r="MPY118" s="151"/>
      <c r="MPZ118" s="151"/>
      <c r="MQA118" s="151"/>
      <c r="MQB118" s="151"/>
      <c r="MQC118" s="151"/>
      <c r="MQD118" s="151"/>
      <c r="MQE118" s="151"/>
      <c r="MQF118" s="151"/>
      <c r="MQG118" s="151"/>
      <c r="MQH118" s="151"/>
      <c r="MQI118" s="151"/>
      <c r="MQJ118" s="151"/>
      <c r="MQK118" s="151"/>
      <c r="MQL118" s="151"/>
      <c r="MQM118" s="151"/>
      <c r="MQN118" s="151"/>
      <c r="MQO118" s="151"/>
      <c r="MQP118" s="151"/>
      <c r="MQQ118" s="151"/>
      <c r="MQR118" s="151"/>
      <c r="MQS118" s="151"/>
      <c r="MQT118" s="151"/>
      <c r="MQU118" s="151"/>
      <c r="MQV118" s="151"/>
      <c r="MQW118" s="151"/>
      <c r="MQX118" s="151"/>
      <c r="MQY118" s="151"/>
      <c r="MQZ118" s="151"/>
      <c r="MRA118" s="151"/>
      <c r="MRB118" s="151"/>
      <c r="MRC118" s="151"/>
      <c r="MRD118" s="151"/>
      <c r="MRE118" s="151"/>
      <c r="MRF118" s="151"/>
      <c r="MRG118" s="151"/>
      <c r="MRH118" s="151"/>
      <c r="MRI118" s="151"/>
      <c r="MRJ118" s="151"/>
      <c r="MRK118" s="151"/>
      <c r="MRL118" s="151"/>
      <c r="MRM118" s="151"/>
      <c r="MRN118" s="151"/>
      <c r="MRO118" s="151"/>
      <c r="MRP118" s="151"/>
      <c r="MRQ118" s="151"/>
      <c r="MRR118" s="151"/>
      <c r="MRS118" s="151"/>
      <c r="MRT118" s="151"/>
      <c r="MRU118" s="151"/>
      <c r="MRV118" s="151"/>
      <c r="MRW118" s="151"/>
      <c r="MRX118" s="151"/>
      <c r="MRY118" s="151"/>
      <c r="MRZ118" s="151"/>
      <c r="MSA118" s="151"/>
      <c r="MSB118" s="151"/>
      <c r="MSC118" s="151"/>
      <c r="MSD118" s="151"/>
      <c r="MSE118" s="151"/>
      <c r="MSF118" s="151"/>
      <c r="MSG118" s="151"/>
      <c r="MSH118" s="151"/>
      <c r="MSI118" s="151"/>
      <c r="MSJ118" s="151"/>
      <c r="MSK118" s="151"/>
      <c r="MSL118" s="151"/>
      <c r="MSM118" s="151"/>
      <c r="MSN118" s="151"/>
      <c r="MSO118" s="151"/>
      <c r="MSP118" s="151"/>
      <c r="MSQ118" s="151"/>
      <c r="MSR118" s="151"/>
      <c r="MSS118" s="151"/>
      <c r="MST118" s="151"/>
      <c r="MSU118" s="151"/>
      <c r="MSV118" s="151"/>
      <c r="MSW118" s="151"/>
      <c r="MSX118" s="151"/>
      <c r="MSY118" s="151"/>
      <c r="MSZ118" s="151"/>
      <c r="MTA118" s="151"/>
      <c r="MTB118" s="151"/>
      <c r="MTC118" s="151"/>
      <c r="MTD118" s="151"/>
      <c r="MTE118" s="151"/>
      <c r="MTF118" s="151"/>
      <c r="MTG118" s="151"/>
      <c r="MTH118" s="151"/>
      <c r="MTI118" s="151"/>
      <c r="MTJ118" s="151"/>
      <c r="MTK118" s="151"/>
      <c r="MTL118" s="151"/>
      <c r="MTM118" s="151"/>
      <c r="MTN118" s="151"/>
      <c r="MTO118" s="151"/>
      <c r="MTP118" s="151"/>
      <c r="MTQ118" s="151"/>
      <c r="MTR118" s="151"/>
      <c r="MTS118" s="151"/>
      <c r="MTT118" s="151"/>
      <c r="MTU118" s="151"/>
      <c r="MTV118" s="151"/>
      <c r="MTW118" s="151"/>
      <c r="MTX118" s="151"/>
      <c r="MTY118" s="151"/>
      <c r="MTZ118" s="151"/>
      <c r="MUA118" s="151"/>
      <c r="MUB118" s="151"/>
      <c r="MUC118" s="151"/>
      <c r="MUD118" s="151"/>
      <c r="MUE118" s="151"/>
      <c r="MUF118" s="151"/>
      <c r="MUG118" s="151"/>
      <c r="MUH118" s="151"/>
      <c r="MUI118" s="151"/>
      <c r="MUJ118" s="151"/>
      <c r="MUK118" s="151"/>
      <c r="MUL118" s="151"/>
      <c r="MUM118" s="151"/>
      <c r="MUN118" s="151"/>
      <c r="MUO118" s="151"/>
      <c r="MUP118" s="151"/>
      <c r="MUQ118" s="151"/>
      <c r="MUR118" s="151"/>
      <c r="MUS118" s="151"/>
      <c r="MUT118" s="151"/>
      <c r="MUU118" s="151"/>
      <c r="MUV118" s="151"/>
      <c r="MUW118" s="151"/>
      <c r="MUX118" s="151"/>
      <c r="MUY118" s="151"/>
      <c r="MUZ118" s="151"/>
      <c r="MVA118" s="151"/>
      <c r="MVB118" s="151"/>
      <c r="MVC118" s="151"/>
      <c r="MVD118" s="151"/>
      <c r="MVE118" s="151"/>
      <c r="MVF118" s="151"/>
      <c r="MVG118" s="151"/>
      <c r="MVH118" s="151"/>
      <c r="MVI118" s="151"/>
      <c r="MVJ118" s="151"/>
      <c r="MVK118" s="151"/>
      <c r="MVL118" s="151"/>
      <c r="MVM118" s="151"/>
      <c r="MVN118" s="151"/>
      <c r="MVO118" s="151"/>
      <c r="MVP118" s="151"/>
      <c r="MVQ118" s="151"/>
      <c r="MVR118" s="151"/>
      <c r="MVS118" s="151"/>
      <c r="MVT118" s="151"/>
      <c r="MVU118" s="151"/>
      <c r="MVV118" s="151"/>
      <c r="MVW118" s="151"/>
      <c r="MVX118" s="151"/>
      <c r="MVY118" s="151"/>
      <c r="MVZ118" s="151"/>
      <c r="MWA118" s="151"/>
      <c r="MWB118" s="151"/>
      <c r="MWC118" s="151"/>
      <c r="MWD118" s="151"/>
      <c r="MWE118" s="151"/>
      <c r="MWF118" s="151"/>
      <c r="MWG118" s="151"/>
      <c r="MWH118" s="151"/>
      <c r="MWI118" s="151"/>
      <c r="MWJ118" s="151"/>
      <c r="MWK118" s="151"/>
      <c r="MWL118" s="151"/>
      <c r="MWM118" s="151"/>
      <c r="MWN118" s="151"/>
      <c r="MWO118" s="151"/>
      <c r="MWP118" s="151"/>
      <c r="MWQ118" s="151"/>
      <c r="MWR118" s="151"/>
      <c r="MWS118" s="151"/>
      <c r="MWT118" s="151"/>
      <c r="MWU118" s="151"/>
      <c r="MWV118" s="151"/>
      <c r="MWW118" s="151"/>
      <c r="MWX118" s="151"/>
      <c r="MWY118" s="151"/>
      <c r="MWZ118" s="151"/>
      <c r="MXA118" s="151"/>
      <c r="MXB118" s="151"/>
      <c r="MXC118" s="151"/>
      <c r="MXD118" s="151"/>
      <c r="MXE118" s="151"/>
      <c r="MXF118" s="151"/>
      <c r="MXG118" s="151"/>
      <c r="MXH118" s="151"/>
      <c r="MXI118" s="151"/>
      <c r="MXJ118" s="151"/>
      <c r="MXK118" s="151"/>
      <c r="MXL118" s="151"/>
      <c r="MXM118" s="151"/>
      <c r="MXN118" s="151"/>
      <c r="MXO118" s="151"/>
      <c r="MXP118" s="151"/>
      <c r="MXQ118" s="151"/>
      <c r="MXR118" s="151"/>
      <c r="MXS118" s="151"/>
      <c r="MXT118" s="151"/>
      <c r="MXU118" s="151"/>
      <c r="MXV118" s="151"/>
      <c r="MXW118" s="151"/>
      <c r="MXX118" s="151"/>
      <c r="MXY118" s="151"/>
      <c r="MXZ118" s="151"/>
      <c r="MYA118" s="151"/>
      <c r="MYB118" s="151"/>
      <c r="MYC118" s="151"/>
      <c r="MYD118" s="151"/>
      <c r="MYE118" s="151"/>
      <c r="MYF118" s="151"/>
      <c r="MYG118" s="151"/>
      <c r="MYH118" s="151"/>
      <c r="MYI118" s="151"/>
      <c r="MYJ118" s="151"/>
      <c r="MYK118" s="151"/>
      <c r="MYL118" s="151"/>
      <c r="MYM118" s="151"/>
      <c r="MYN118" s="151"/>
      <c r="MYO118" s="151"/>
      <c r="MYP118" s="151"/>
      <c r="MYQ118" s="151"/>
      <c r="MYR118" s="151"/>
      <c r="MYS118" s="151"/>
      <c r="MYT118" s="151"/>
      <c r="MYU118" s="151"/>
      <c r="MYV118" s="151"/>
      <c r="MYW118" s="151"/>
      <c r="MYX118" s="151"/>
      <c r="MYY118" s="151"/>
      <c r="MYZ118" s="151"/>
      <c r="MZA118" s="151"/>
      <c r="MZB118" s="151"/>
      <c r="MZC118" s="151"/>
      <c r="MZD118" s="151"/>
      <c r="MZE118" s="151"/>
      <c r="MZF118" s="151"/>
      <c r="MZG118" s="151"/>
      <c r="MZH118" s="151"/>
      <c r="MZI118" s="151"/>
      <c r="MZJ118" s="151"/>
      <c r="MZK118" s="151"/>
      <c r="MZL118" s="151"/>
      <c r="MZM118" s="151"/>
      <c r="MZN118" s="151"/>
      <c r="MZO118" s="151"/>
      <c r="MZP118" s="151"/>
      <c r="MZQ118" s="151"/>
      <c r="MZR118" s="151"/>
      <c r="MZS118" s="151"/>
      <c r="MZT118" s="151"/>
      <c r="MZU118" s="151"/>
      <c r="MZV118" s="151"/>
      <c r="MZW118" s="151"/>
      <c r="MZX118" s="151"/>
      <c r="MZY118" s="151"/>
      <c r="MZZ118" s="151"/>
      <c r="NAA118" s="151"/>
      <c r="NAB118" s="151"/>
      <c r="NAC118" s="151"/>
      <c r="NAD118" s="151"/>
      <c r="NAE118" s="151"/>
      <c r="NAF118" s="151"/>
      <c r="NAG118" s="151"/>
      <c r="NAH118" s="151"/>
      <c r="NAI118" s="151"/>
      <c r="NAJ118" s="151"/>
      <c r="NAK118" s="151"/>
      <c r="NAL118" s="151"/>
      <c r="NAM118" s="151"/>
      <c r="NAN118" s="151"/>
      <c r="NAO118" s="151"/>
      <c r="NAP118" s="151"/>
      <c r="NAQ118" s="151"/>
      <c r="NAR118" s="151"/>
      <c r="NAS118" s="151"/>
      <c r="NAT118" s="151"/>
      <c r="NAU118" s="151"/>
      <c r="NAV118" s="151"/>
      <c r="NAW118" s="151"/>
      <c r="NAX118" s="151"/>
      <c r="NAY118" s="151"/>
      <c r="NAZ118" s="151"/>
      <c r="NBA118" s="151"/>
      <c r="NBB118" s="151"/>
      <c r="NBC118" s="151"/>
      <c r="NBD118" s="151"/>
      <c r="NBE118" s="151"/>
      <c r="NBF118" s="151"/>
      <c r="NBG118" s="151"/>
      <c r="NBH118" s="151"/>
      <c r="NBI118" s="151"/>
      <c r="NBJ118" s="151"/>
      <c r="NBK118" s="151"/>
      <c r="NBL118" s="151"/>
      <c r="NBM118" s="151"/>
      <c r="NBN118" s="151"/>
      <c r="NBO118" s="151"/>
      <c r="NBP118" s="151"/>
      <c r="NBQ118" s="151"/>
      <c r="NBR118" s="151"/>
      <c r="NBS118" s="151"/>
      <c r="NBT118" s="151"/>
      <c r="NBU118" s="151"/>
      <c r="NBV118" s="151"/>
      <c r="NBW118" s="151"/>
      <c r="NBX118" s="151"/>
      <c r="NBY118" s="151"/>
      <c r="NBZ118" s="151"/>
      <c r="NCA118" s="151"/>
      <c r="NCB118" s="151"/>
      <c r="NCC118" s="151"/>
      <c r="NCD118" s="151"/>
      <c r="NCE118" s="151"/>
      <c r="NCF118" s="151"/>
      <c r="NCG118" s="151"/>
      <c r="NCH118" s="151"/>
      <c r="NCI118" s="151"/>
      <c r="NCJ118" s="151"/>
      <c r="NCK118" s="151"/>
      <c r="NCL118" s="151"/>
      <c r="NCM118" s="151"/>
      <c r="NCN118" s="151"/>
      <c r="NCO118" s="151"/>
      <c r="NCP118" s="151"/>
      <c r="NCQ118" s="151"/>
      <c r="NCR118" s="151"/>
      <c r="NCS118" s="151"/>
      <c r="NCT118" s="151"/>
      <c r="NCU118" s="151"/>
      <c r="NCV118" s="151"/>
      <c r="NCW118" s="151"/>
      <c r="NCX118" s="151"/>
      <c r="NCY118" s="151"/>
      <c r="NCZ118" s="151"/>
      <c r="NDA118" s="151"/>
      <c r="NDB118" s="151"/>
      <c r="NDC118" s="151"/>
      <c r="NDD118" s="151"/>
      <c r="NDE118" s="151"/>
      <c r="NDF118" s="151"/>
      <c r="NDG118" s="151"/>
      <c r="NDH118" s="151"/>
      <c r="NDI118" s="151"/>
      <c r="NDJ118" s="151"/>
      <c r="NDK118" s="151"/>
      <c r="NDL118" s="151"/>
      <c r="NDM118" s="151"/>
      <c r="NDN118" s="151"/>
      <c r="NDO118" s="151"/>
      <c r="NDP118" s="151"/>
      <c r="NDQ118" s="151"/>
      <c r="NDR118" s="151"/>
      <c r="NDS118" s="151"/>
      <c r="NDT118" s="151"/>
      <c r="NDU118" s="151"/>
      <c r="NDV118" s="151"/>
      <c r="NDW118" s="151"/>
      <c r="NDX118" s="151"/>
      <c r="NDY118" s="151"/>
      <c r="NDZ118" s="151"/>
      <c r="NEA118" s="151"/>
      <c r="NEB118" s="151"/>
      <c r="NEC118" s="151"/>
      <c r="NED118" s="151"/>
      <c r="NEE118" s="151"/>
      <c r="NEF118" s="151"/>
      <c r="NEG118" s="151"/>
      <c r="NEH118" s="151"/>
      <c r="NEI118" s="151"/>
      <c r="NEJ118" s="151"/>
      <c r="NEK118" s="151"/>
      <c r="NEL118" s="151"/>
      <c r="NEM118" s="151"/>
      <c r="NEN118" s="151"/>
      <c r="NEO118" s="151"/>
      <c r="NEP118" s="151"/>
      <c r="NEQ118" s="151"/>
      <c r="NER118" s="151"/>
      <c r="NES118" s="151"/>
      <c r="NET118" s="151"/>
      <c r="NEU118" s="151"/>
      <c r="NEV118" s="151"/>
      <c r="NEW118" s="151"/>
      <c r="NEX118" s="151"/>
      <c r="NEY118" s="151"/>
      <c r="NEZ118" s="151"/>
      <c r="NFA118" s="151"/>
      <c r="NFB118" s="151"/>
      <c r="NFC118" s="151"/>
      <c r="NFD118" s="151"/>
      <c r="NFE118" s="151"/>
      <c r="NFF118" s="151"/>
      <c r="NFG118" s="151"/>
      <c r="NFH118" s="151"/>
      <c r="NFI118" s="151"/>
      <c r="NFJ118" s="151"/>
      <c r="NFK118" s="151"/>
      <c r="NFL118" s="151"/>
      <c r="NFM118" s="151"/>
      <c r="NFN118" s="151"/>
      <c r="NFO118" s="151"/>
      <c r="NFP118" s="151"/>
      <c r="NFQ118" s="151"/>
      <c r="NFR118" s="151"/>
      <c r="NFS118" s="151"/>
      <c r="NFT118" s="151"/>
      <c r="NFU118" s="151"/>
      <c r="NFV118" s="151"/>
      <c r="NFW118" s="151"/>
      <c r="NFX118" s="151"/>
      <c r="NFY118" s="151"/>
      <c r="NFZ118" s="151"/>
      <c r="NGA118" s="151"/>
      <c r="NGB118" s="151"/>
      <c r="NGC118" s="151"/>
      <c r="NGD118" s="151"/>
      <c r="NGE118" s="151"/>
      <c r="NGF118" s="151"/>
      <c r="NGG118" s="151"/>
      <c r="NGH118" s="151"/>
      <c r="NGI118" s="151"/>
      <c r="NGJ118" s="151"/>
      <c r="NGK118" s="151"/>
      <c r="NGL118" s="151"/>
      <c r="NGM118" s="151"/>
      <c r="NGN118" s="151"/>
      <c r="NGO118" s="151"/>
      <c r="NGP118" s="151"/>
      <c r="NGQ118" s="151"/>
      <c r="NGR118" s="151"/>
      <c r="NGS118" s="151"/>
      <c r="NGT118" s="151"/>
      <c r="NGU118" s="151"/>
      <c r="NGV118" s="151"/>
      <c r="NGW118" s="151"/>
      <c r="NGX118" s="151"/>
      <c r="NGY118" s="151"/>
      <c r="NGZ118" s="151"/>
      <c r="NHA118" s="151"/>
      <c r="NHB118" s="151"/>
      <c r="NHC118" s="151"/>
      <c r="NHD118" s="151"/>
      <c r="NHE118" s="151"/>
      <c r="NHF118" s="151"/>
      <c r="NHG118" s="151"/>
      <c r="NHH118" s="151"/>
      <c r="NHI118" s="151"/>
      <c r="NHJ118" s="151"/>
      <c r="NHK118" s="151"/>
      <c r="NHL118" s="151"/>
      <c r="NHM118" s="151"/>
      <c r="NHN118" s="151"/>
      <c r="NHO118" s="151"/>
      <c r="NHP118" s="151"/>
      <c r="NHQ118" s="151"/>
      <c r="NHR118" s="151"/>
      <c r="NHS118" s="151"/>
      <c r="NHT118" s="151"/>
      <c r="NHU118" s="151"/>
      <c r="NHV118" s="151"/>
      <c r="NHW118" s="151"/>
      <c r="NHX118" s="151"/>
      <c r="NHY118" s="151"/>
      <c r="NHZ118" s="151"/>
      <c r="NIA118" s="151"/>
      <c r="NIB118" s="151"/>
      <c r="NIC118" s="151"/>
      <c r="NID118" s="151"/>
      <c r="NIE118" s="151"/>
      <c r="NIF118" s="151"/>
      <c r="NIG118" s="151"/>
      <c r="NIH118" s="151"/>
      <c r="NII118" s="151"/>
      <c r="NIJ118" s="151"/>
      <c r="NIK118" s="151"/>
      <c r="NIL118" s="151"/>
      <c r="NIM118" s="151"/>
      <c r="NIN118" s="151"/>
      <c r="NIO118" s="151"/>
      <c r="NIP118" s="151"/>
      <c r="NIQ118" s="151"/>
      <c r="NIR118" s="151"/>
      <c r="NIS118" s="151"/>
      <c r="NIT118" s="151"/>
      <c r="NIU118" s="151"/>
      <c r="NIV118" s="151"/>
      <c r="NIW118" s="151"/>
      <c r="NIX118" s="151"/>
      <c r="NIY118" s="151"/>
      <c r="NIZ118" s="151"/>
      <c r="NJA118" s="151"/>
      <c r="NJB118" s="151"/>
      <c r="NJC118" s="151"/>
      <c r="NJD118" s="151"/>
      <c r="NJE118" s="151"/>
      <c r="NJF118" s="151"/>
      <c r="NJG118" s="151"/>
      <c r="NJH118" s="151"/>
      <c r="NJI118" s="151"/>
      <c r="NJJ118" s="151"/>
      <c r="NJK118" s="151"/>
      <c r="NJL118" s="151"/>
      <c r="NJM118" s="151"/>
      <c r="NJN118" s="151"/>
      <c r="NJO118" s="151"/>
      <c r="NJP118" s="151"/>
      <c r="NJQ118" s="151"/>
      <c r="NJR118" s="151"/>
      <c r="NJS118" s="151"/>
      <c r="NJT118" s="151"/>
      <c r="NJU118" s="151"/>
      <c r="NJV118" s="151"/>
      <c r="NJW118" s="151"/>
      <c r="NJX118" s="151"/>
      <c r="NJY118" s="151"/>
      <c r="NJZ118" s="151"/>
      <c r="NKA118" s="151"/>
      <c r="NKB118" s="151"/>
      <c r="NKC118" s="151"/>
      <c r="NKD118" s="151"/>
      <c r="NKE118" s="151"/>
      <c r="NKF118" s="151"/>
      <c r="NKG118" s="151"/>
      <c r="NKH118" s="151"/>
      <c r="NKI118" s="151"/>
      <c r="NKJ118" s="151"/>
      <c r="NKK118" s="151"/>
      <c r="NKL118" s="151"/>
      <c r="NKM118" s="151"/>
      <c r="NKN118" s="151"/>
      <c r="NKO118" s="151"/>
      <c r="NKP118" s="151"/>
      <c r="NKQ118" s="151"/>
      <c r="NKR118" s="151"/>
      <c r="NKS118" s="151"/>
      <c r="NKT118" s="151"/>
      <c r="NKU118" s="151"/>
      <c r="NKV118" s="151"/>
      <c r="NKW118" s="151"/>
      <c r="NKX118" s="151"/>
      <c r="NKY118" s="151"/>
      <c r="NKZ118" s="151"/>
      <c r="NLA118" s="151"/>
      <c r="NLB118" s="151"/>
      <c r="NLC118" s="151"/>
      <c r="NLD118" s="151"/>
      <c r="NLE118" s="151"/>
      <c r="NLF118" s="151"/>
      <c r="NLG118" s="151"/>
      <c r="NLH118" s="151"/>
      <c r="NLI118" s="151"/>
      <c r="NLJ118" s="151"/>
      <c r="NLK118" s="151"/>
      <c r="NLL118" s="151"/>
      <c r="NLM118" s="151"/>
      <c r="NLN118" s="151"/>
      <c r="NLO118" s="151"/>
      <c r="NLP118" s="151"/>
      <c r="NLQ118" s="151"/>
      <c r="NLR118" s="151"/>
      <c r="NLS118" s="151"/>
      <c r="NLT118" s="151"/>
      <c r="NLU118" s="151"/>
      <c r="NLV118" s="151"/>
      <c r="NLW118" s="151"/>
      <c r="NLX118" s="151"/>
      <c r="NLY118" s="151"/>
      <c r="NLZ118" s="151"/>
      <c r="NMA118" s="151"/>
      <c r="NMB118" s="151"/>
      <c r="NMC118" s="151"/>
      <c r="NMD118" s="151"/>
      <c r="NME118" s="151"/>
      <c r="NMF118" s="151"/>
      <c r="NMG118" s="151"/>
      <c r="NMH118" s="151"/>
      <c r="NMI118" s="151"/>
      <c r="NMJ118" s="151"/>
      <c r="NMK118" s="151"/>
      <c r="NML118" s="151"/>
      <c r="NMM118" s="151"/>
      <c r="NMN118" s="151"/>
      <c r="NMO118" s="151"/>
      <c r="NMP118" s="151"/>
      <c r="NMQ118" s="151"/>
      <c r="NMR118" s="151"/>
      <c r="NMS118" s="151"/>
      <c r="NMT118" s="151"/>
      <c r="NMU118" s="151"/>
      <c r="NMV118" s="151"/>
      <c r="NMW118" s="151"/>
      <c r="NMX118" s="151"/>
      <c r="NMY118" s="151"/>
      <c r="NMZ118" s="151"/>
      <c r="NNA118" s="151"/>
      <c r="NNB118" s="151"/>
      <c r="NNC118" s="151"/>
      <c r="NND118" s="151"/>
      <c r="NNE118" s="151"/>
      <c r="NNF118" s="151"/>
      <c r="NNG118" s="151"/>
      <c r="NNH118" s="151"/>
      <c r="NNI118" s="151"/>
      <c r="NNJ118" s="151"/>
      <c r="NNK118" s="151"/>
      <c r="NNL118" s="151"/>
      <c r="NNM118" s="151"/>
      <c r="NNN118" s="151"/>
      <c r="NNO118" s="151"/>
      <c r="NNP118" s="151"/>
      <c r="NNQ118" s="151"/>
      <c r="NNR118" s="151"/>
      <c r="NNS118" s="151"/>
      <c r="NNT118" s="151"/>
      <c r="NNU118" s="151"/>
      <c r="NNV118" s="151"/>
      <c r="NNW118" s="151"/>
      <c r="NNX118" s="151"/>
      <c r="NNY118" s="151"/>
      <c r="NNZ118" s="151"/>
      <c r="NOA118" s="151"/>
      <c r="NOB118" s="151"/>
      <c r="NOC118" s="151"/>
      <c r="NOD118" s="151"/>
      <c r="NOE118" s="151"/>
      <c r="NOF118" s="151"/>
      <c r="NOG118" s="151"/>
      <c r="NOH118" s="151"/>
      <c r="NOI118" s="151"/>
      <c r="NOJ118" s="151"/>
      <c r="NOK118" s="151"/>
      <c r="NOL118" s="151"/>
      <c r="NOM118" s="151"/>
      <c r="NON118" s="151"/>
      <c r="NOO118" s="151"/>
      <c r="NOP118" s="151"/>
      <c r="NOQ118" s="151"/>
      <c r="NOR118" s="151"/>
      <c r="NOS118" s="151"/>
      <c r="NOT118" s="151"/>
      <c r="NOU118" s="151"/>
      <c r="NOV118" s="151"/>
      <c r="NOW118" s="151"/>
      <c r="NOX118" s="151"/>
      <c r="NOY118" s="151"/>
      <c r="NOZ118" s="151"/>
      <c r="NPA118" s="151"/>
      <c r="NPB118" s="151"/>
      <c r="NPC118" s="151"/>
      <c r="NPD118" s="151"/>
      <c r="NPE118" s="151"/>
      <c r="NPF118" s="151"/>
      <c r="NPG118" s="151"/>
      <c r="NPH118" s="151"/>
      <c r="NPI118" s="151"/>
      <c r="NPJ118" s="151"/>
      <c r="NPK118" s="151"/>
      <c r="NPL118" s="151"/>
      <c r="NPM118" s="151"/>
      <c r="NPN118" s="151"/>
      <c r="NPO118" s="151"/>
      <c r="NPP118" s="151"/>
      <c r="NPQ118" s="151"/>
      <c r="NPR118" s="151"/>
      <c r="NPS118" s="151"/>
      <c r="NPT118" s="151"/>
      <c r="NPU118" s="151"/>
      <c r="NPV118" s="151"/>
      <c r="NPW118" s="151"/>
      <c r="NPX118" s="151"/>
      <c r="NPY118" s="151"/>
      <c r="NPZ118" s="151"/>
      <c r="NQA118" s="151"/>
      <c r="NQB118" s="151"/>
      <c r="NQC118" s="151"/>
      <c r="NQD118" s="151"/>
      <c r="NQE118" s="151"/>
      <c r="NQF118" s="151"/>
      <c r="NQG118" s="151"/>
      <c r="NQH118" s="151"/>
      <c r="NQI118" s="151"/>
      <c r="NQJ118" s="151"/>
      <c r="NQK118" s="151"/>
      <c r="NQL118" s="151"/>
      <c r="NQM118" s="151"/>
      <c r="NQN118" s="151"/>
      <c r="NQO118" s="151"/>
      <c r="NQP118" s="151"/>
      <c r="NQQ118" s="151"/>
      <c r="NQR118" s="151"/>
      <c r="NQS118" s="151"/>
      <c r="NQT118" s="151"/>
      <c r="NQU118" s="151"/>
      <c r="NQV118" s="151"/>
      <c r="NQW118" s="151"/>
      <c r="NQX118" s="151"/>
      <c r="NQY118" s="151"/>
      <c r="NQZ118" s="151"/>
      <c r="NRA118" s="151"/>
      <c r="NRB118" s="151"/>
      <c r="NRC118" s="151"/>
      <c r="NRD118" s="151"/>
      <c r="NRE118" s="151"/>
      <c r="NRF118" s="151"/>
      <c r="NRG118" s="151"/>
      <c r="NRH118" s="151"/>
      <c r="NRI118" s="151"/>
      <c r="NRJ118" s="151"/>
      <c r="NRK118" s="151"/>
      <c r="NRL118" s="151"/>
      <c r="NRM118" s="151"/>
      <c r="NRN118" s="151"/>
      <c r="NRO118" s="151"/>
      <c r="NRP118" s="151"/>
      <c r="NRQ118" s="151"/>
      <c r="NRR118" s="151"/>
      <c r="NRS118" s="151"/>
      <c r="NRT118" s="151"/>
      <c r="NRU118" s="151"/>
      <c r="NRV118" s="151"/>
      <c r="NRW118" s="151"/>
      <c r="NRX118" s="151"/>
      <c r="NRY118" s="151"/>
      <c r="NRZ118" s="151"/>
      <c r="NSA118" s="151"/>
      <c r="NSB118" s="151"/>
      <c r="NSC118" s="151"/>
      <c r="NSD118" s="151"/>
      <c r="NSE118" s="151"/>
      <c r="NSF118" s="151"/>
      <c r="NSG118" s="151"/>
      <c r="NSH118" s="151"/>
      <c r="NSI118" s="151"/>
      <c r="NSJ118" s="151"/>
      <c r="NSK118" s="151"/>
      <c r="NSL118" s="151"/>
      <c r="NSM118" s="151"/>
      <c r="NSN118" s="151"/>
      <c r="NSO118" s="151"/>
      <c r="NSP118" s="151"/>
      <c r="NSQ118" s="151"/>
      <c r="NSR118" s="151"/>
      <c r="NSS118" s="151"/>
      <c r="NST118" s="151"/>
      <c r="NSU118" s="151"/>
      <c r="NSV118" s="151"/>
      <c r="NSW118" s="151"/>
      <c r="NSX118" s="151"/>
      <c r="NSY118" s="151"/>
      <c r="NSZ118" s="151"/>
      <c r="NTA118" s="151"/>
      <c r="NTB118" s="151"/>
      <c r="NTC118" s="151"/>
      <c r="NTD118" s="151"/>
      <c r="NTE118" s="151"/>
      <c r="NTF118" s="151"/>
      <c r="NTG118" s="151"/>
      <c r="NTH118" s="151"/>
      <c r="NTI118" s="151"/>
      <c r="NTJ118" s="151"/>
      <c r="NTK118" s="151"/>
      <c r="NTL118" s="151"/>
      <c r="NTM118" s="151"/>
      <c r="NTN118" s="151"/>
      <c r="NTO118" s="151"/>
      <c r="NTP118" s="151"/>
      <c r="NTQ118" s="151"/>
      <c r="NTR118" s="151"/>
      <c r="NTS118" s="151"/>
      <c r="NTT118" s="151"/>
      <c r="NTU118" s="151"/>
      <c r="NTV118" s="151"/>
      <c r="NTW118" s="151"/>
      <c r="NTX118" s="151"/>
      <c r="NTY118" s="151"/>
      <c r="NTZ118" s="151"/>
      <c r="NUA118" s="151"/>
      <c r="NUB118" s="151"/>
      <c r="NUC118" s="151"/>
      <c r="NUD118" s="151"/>
      <c r="NUE118" s="151"/>
      <c r="NUF118" s="151"/>
      <c r="NUG118" s="151"/>
      <c r="NUH118" s="151"/>
      <c r="NUI118" s="151"/>
      <c r="NUJ118" s="151"/>
      <c r="NUK118" s="151"/>
      <c r="NUL118" s="151"/>
      <c r="NUM118" s="151"/>
      <c r="NUN118" s="151"/>
      <c r="NUO118" s="151"/>
      <c r="NUP118" s="151"/>
      <c r="NUQ118" s="151"/>
      <c r="NUR118" s="151"/>
      <c r="NUS118" s="151"/>
      <c r="NUT118" s="151"/>
      <c r="NUU118" s="151"/>
      <c r="NUV118" s="151"/>
      <c r="NUW118" s="151"/>
      <c r="NUX118" s="151"/>
      <c r="NUY118" s="151"/>
      <c r="NUZ118" s="151"/>
      <c r="NVA118" s="151"/>
      <c r="NVB118" s="151"/>
      <c r="NVC118" s="151"/>
      <c r="NVD118" s="151"/>
      <c r="NVE118" s="151"/>
      <c r="NVF118" s="151"/>
      <c r="NVG118" s="151"/>
      <c r="NVH118" s="151"/>
      <c r="NVI118" s="151"/>
      <c r="NVJ118" s="151"/>
      <c r="NVK118" s="151"/>
      <c r="NVL118" s="151"/>
      <c r="NVM118" s="151"/>
      <c r="NVN118" s="151"/>
      <c r="NVO118" s="151"/>
      <c r="NVP118" s="151"/>
      <c r="NVQ118" s="151"/>
      <c r="NVR118" s="151"/>
      <c r="NVS118" s="151"/>
      <c r="NVT118" s="151"/>
      <c r="NVU118" s="151"/>
      <c r="NVV118" s="151"/>
      <c r="NVW118" s="151"/>
      <c r="NVX118" s="151"/>
      <c r="NVY118" s="151"/>
      <c r="NVZ118" s="151"/>
      <c r="NWA118" s="151"/>
      <c r="NWB118" s="151"/>
      <c r="NWC118" s="151"/>
      <c r="NWD118" s="151"/>
      <c r="NWE118" s="151"/>
      <c r="NWF118" s="151"/>
      <c r="NWG118" s="151"/>
      <c r="NWH118" s="151"/>
      <c r="NWI118" s="151"/>
      <c r="NWJ118" s="151"/>
      <c r="NWK118" s="151"/>
      <c r="NWL118" s="151"/>
      <c r="NWM118" s="151"/>
      <c r="NWN118" s="151"/>
      <c r="NWO118" s="151"/>
      <c r="NWP118" s="151"/>
      <c r="NWQ118" s="151"/>
      <c r="NWR118" s="151"/>
      <c r="NWS118" s="151"/>
      <c r="NWT118" s="151"/>
      <c r="NWU118" s="151"/>
      <c r="NWV118" s="151"/>
      <c r="NWW118" s="151"/>
      <c r="NWX118" s="151"/>
      <c r="NWY118" s="151"/>
      <c r="NWZ118" s="151"/>
      <c r="NXA118" s="151"/>
      <c r="NXB118" s="151"/>
      <c r="NXC118" s="151"/>
      <c r="NXD118" s="151"/>
      <c r="NXE118" s="151"/>
      <c r="NXF118" s="151"/>
      <c r="NXG118" s="151"/>
      <c r="NXH118" s="151"/>
      <c r="NXI118" s="151"/>
      <c r="NXJ118" s="151"/>
      <c r="NXK118" s="151"/>
      <c r="NXL118" s="151"/>
      <c r="NXM118" s="151"/>
      <c r="NXN118" s="151"/>
      <c r="NXO118" s="151"/>
      <c r="NXP118" s="151"/>
      <c r="NXQ118" s="151"/>
      <c r="NXR118" s="151"/>
      <c r="NXS118" s="151"/>
      <c r="NXT118" s="151"/>
      <c r="NXU118" s="151"/>
      <c r="NXV118" s="151"/>
      <c r="NXW118" s="151"/>
      <c r="NXX118" s="151"/>
      <c r="NXY118" s="151"/>
      <c r="NXZ118" s="151"/>
      <c r="NYA118" s="151"/>
      <c r="NYB118" s="151"/>
      <c r="NYC118" s="151"/>
      <c r="NYD118" s="151"/>
      <c r="NYE118" s="151"/>
      <c r="NYF118" s="151"/>
      <c r="NYG118" s="151"/>
      <c r="NYH118" s="151"/>
      <c r="NYI118" s="151"/>
      <c r="NYJ118" s="151"/>
      <c r="NYK118" s="151"/>
      <c r="NYL118" s="151"/>
      <c r="NYM118" s="151"/>
      <c r="NYN118" s="151"/>
      <c r="NYO118" s="151"/>
      <c r="NYP118" s="151"/>
      <c r="NYQ118" s="151"/>
      <c r="NYR118" s="151"/>
      <c r="NYS118" s="151"/>
      <c r="NYT118" s="151"/>
      <c r="NYU118" s="151"/>
      <c r="NYV118" s="151"/>
      <c r="NYW118" s="151"/>
      <c r="NYX118" s="151"/>
      <c r="NYY118" s="151"/>
      <c r="NYZ118" s="151"/>
      <c r="NZA118" s="151"/>
      <c r="NZB118" s="151"/>
      <c r="NZC118" s="151"/>
      <c r="NZD118" s="151"/>
      <c r="NZE118" s="151"/>
      <c r="NZF118" s="151"/>
      <c r="NZG118" s="151"/>
      <c r="NZH118" s="151"/>
      <c r="NZI118" s="151"/>
      <c r="NZJ118" s="151"/>
      <c r="NZK118" s="151"/>
      <c r="NZL118" s="151"/>
      <c r="NZM118" s="151"/>
      <c r="NZN118" s="151"/>
      <c r="NZO118" s="151"/>
      <c r="NZP118" s="151"/>
      <c r="NZQ118" s="151"/>
      <c r="NZR118" s="151"/>
      <c r="NZS118" s="151"/>
      <c r="NZT118" s="151"/>
      <c r="NZU118" s="151"/>
      <c r="NZV118" s="151"/>
      <c r="NZW118" s="151"/>
      <c r="NZX118" s="151"/>
      <c r="NZY118" s="151"/>
      <c r="NZZ118" s="151"/>
      <c r="OAA118" s="151"/>
      <c r="OAB118" s="151"/>
      <c r="OAC118" s="151"/>
      <c r="OAD118" s="151"/>
      <c r="OAE118" s="151"/>
      <c r="OAF118" s="151"/>
      <c r="OAG118" s="151"/>
      <c r="OAH118" s="151"/>
      <c r="OAI118" s="151"/>
      <c r="OAJ118" s="151"/>
      <c r="OAK118" s="151"/>
      <c r="OAL118" s="151"/>
      <c r="OAM118" s="151"/>
      <c r="OAN118" s="151"/>
      <c r="OAO118" s="151"/>
      <c r="OAP118" s="151"/>
      <c r="OAQ118" s="151"/>
      <c r="OAR118" s="151"/>
      <c r="OAS118" s="151"/>
      <c r="OAT118" s="151"/>
      <c r="OAU118" s="151"/>
      <c r="OAV118" s="151"/>
      <c r="OAW118" s="151"/>
      <c r="OAX118" s="151"/>
      <c r="OAY118" s="151"/>
      <c r="OAZ118" s="151"/>
      <c r="OBA118" s="151"/>
      <c r="OBB118" s="151"/>
      <c r="OBC118" s="151"/>
      <c r="OBD118" s="151"/>
      <c r="OBE118" s="151"/>
      <c r="OBF118" s="151"/>
      <c r="OBG118" s="151"/>
      <c r="OBH118" s="151"/>
      <c r="OBI118" s="151"/>
      <c r="OBJ118" s="151"/>
      <c r="OBK118" s="151"/>
      <c r="OBL118" s="151"/>
      <c r="OBM118" s="151"/>
      <c r="OBN118" s="151"/>
      <c r="OBO118" s="151"/>
      <c r="OBP118" s="151"/>
      <c r="OBQ118" s="151"/>
      <c r="OBR118" s="151"/>
      <c r="OBS118" s="151"/>
      <c r="OBT118" s="151"/>
      <c r="OBU118" s="151"/>
      <c r="OBV118" s="151"/>
      <c r="OBW118" s="151"/>
      <c r="OBX118" s="151"/>
      <c r="OBY118" s="151"/>
      <c r="OBZ118" s="151"/>
      <c r="OCA118" s="151"/>
      <c r="OCB118" s="151"/>
      <c r="OCC118" s="151"/>
      <c r="OCD118" s="151"/>
      <c r="OCE118" s="151"/>
      <c r="OCF118" s="151"/>
      <c r="OCG118" s="151"/>
      <c r="OCH118" s="151"/>
      <c r="OCI118" s="151"/>
      <c r="OCJ118" s="151"/>
      <c r="OCK118" s="151"/>
      <c r="OCL118" s="151"/>
      <c r="OCM118" s="151"/>
      <c r="OCN118" s="151"/>
      <c r="OCO118" s="151"/>
      <c r="OCP118" s="151"/>
      <c r="OCQ118" s="151"/>
      <c r="OCR118" s="151"/>
      <c r="OCS118" s="151"/>
      <c r="OCT118" s="151"/>
      <c r="OCU118" s="151"/>
      <c r="OCV118" s="151"/>
      <c r="OCW118" s="151"/>
      <c r="OCX118" s="151"/>
      <c r="OCY118" s="151"/>
      <c r="OCZ118" s="151"/>
      <c r="ODA118" s="151"/>
      <c r="ODB118" s="151"/>
      <c r="ODC118" s="151"/>
      <c r="ODD118" s="151"/>
      <c r="ODE118" s="151"/>
      <c r="ODF118" s="151"/>
      <c r="ODG118" s="151"/>
      <c r="ODH118" s="151"/>
      <c r="ODI118" s="151"/>
      <c r="ODJ118" s="151"/>
      <c r="ODK118" s="151"/>
      <c r="ODL118" s="151"/>
      <c r="ODM118" s="151"/>
      <c r="ODN118" s="151"/>
      <c r="ODO118" s="151"/>
      <c r="ODP118" s="151"/>
      <c r="ODQ118" s="151"/>
      <c r="ODR118" s="151"/>
      <c r="ODS118" s="151"/>
      <c r="ODT118" s="151"/>
      <c r="ODU118" s="151"/>
      <c r="ODV118" s="151"/>
      <c r="ODW118" s="151"/>
      <c r="ODX118" s="151"/>
      <c r="ODY118" s="151"/>
      <c r="ODZ118" s="151"/>
      <c r="OEA118" s="151"/>
      <c r="OEB118" s="151"/>
      <c r="OEC118" s="151"/>
      <c r="OED118" s="151"/>
      <c r="OEE118" s="151"/>
      <c r="OEF118" s="151"/>
      <c r="OEG118" s="151"/>
      <c r="OEH118" s="151"/>
      <c r="OEI118" s="151"/>
      <c r="OEJ118" s="151"/>
      <c r="OEK118" s="151"/>
      <c r="OEL118" s="151"/>
      <c r="OEM118" s="151"/>
      <c r="OEN118" s="151"/>
      <c r="OEO118" s="151"/>
      <c r="OEP118" s="151"/>
      <c r="OEQ118" s="151"/>
      <c r="OER118" s="151"/>
      <c r="OES118" s="151"/>
      <c r="OET118" s="151"/>
      <c r="OEU118" s="151"/>
      <c r="OEV118" s="151"/>
      <c r="OEW118" s="151"/>
      <c r="OEX118" s="151"/>
      <c r="OEY118" s="151"/>
      <c r="OEZ118" s="151"/>
      <c r="OFA118" s="151"/>
      <c r="OFB118" s="151"/>
      <c r="OFC118" s="151"/>
      <c r="OFD118" s="151"/>
      <c r="OFE118" s="151"/>
      <c r="OFF118" s="151"/>
      <c r="OFG118" s="151"/>
      <c r="OFH118" s="151"/>
      <c r="OFI118" s="151"/>
      <c r="OFJ118" s="151"/>
      <c r="OFK118" s="151"/>
      <c r="OFL118" s="151"/>
      <c r="OFM118" s="151"/>
      <c r="OFN118" s="151"/>
      <c r="OFO118" s="151"/>
      <c r="OFP118" s="151"/>
      <c r="OFQ118" s="151"/>
      <c r="OFR118" s="151"/>
      <c r="OFS118" s="151"/>
      <c r="OFT118" s="151"/>
      <c r="OFU118" s="151"/>
      <c r="OFV118" s="151"/>
      <c r="OFW118" s="151"/>
      <c r="OFX118" s="151"/>
      <c r="OFY118" s="151"/>
      <c r="OFZ118" s="151"/>
      <c r="OGA118" s="151"/>
      <c r="OGB118" s="151"/>
      <c r="OGC118" s="151"/>
      <c r="OGD118" s="151"/>
      <c r="OGE118" s="151"/>
      <c r="OGF118" s="151"/>
      <c r="OGG118" s="151"/>
      <c r="OGH118" s="151"/>
      <c r="OGI118" s="151"/>
      <c r="OGJ118" s="151"/>
      <c r="OGK118" s="151"/>
      <c r="OGL118" s="151"/>
      <c r="OGM118" s="151"/>
      <c r="OGN118" s="151"/>
      <c r="OGO118" s="151"/>
      <c r="OGP118" s="151"/>
      <c r="OGQ118" s="151"/>
      <c r="OGR118" s="151"/>
      <c r="OGS118" s="151"/>
      <c r="OGT118" s="151"/>
      <c r="OGU118" s="151"/>
      <c r="OGV118" s="151"/>
      <c r="OGW118" s="151"/>
      <c r="OGX118" s="151"/>
      <c r="OGY118" s="151"/>
      <c r="OGZ118" s="151"/>
      <c r="OHA118" s="151"/>
      <c r="OHB118" s="151"/>
      <c r="OHC118" s="151"/>
      <c r="OHD118" s="151"/>
      <c r="OHE118" s="151"/>
      <c r="OHF118" s="151"/>
      <c r="OHG118" s="151"/>
      <c r="OHH118" s="151"/>
      <c r="OHI118" s="151"/>
      <c r="OHJ118" s="151"/>
      <c r="OHK118" s="151"/>
      <c r="OHL118" s="151"/>
      <c r="OHM118" s="151"/>
      <c r="OHN118" s="151"/>
      <c r="OHO118" s="151"/>
      <c r="OHP118" s="151"/>
      <c r="OHQ118" s="151"/>
      <c r="OHR118" s="151"/>
      <c r="OHS118" s="151"/>
      <c r="OHT118" s="151"/>
      <c r="OHU118" s="151"/>
      <c r="OHV118" s="151"/>
      <c r="OHW118" s="151"/>
      <c r="OHX118" s="151"/>
      <c r="OHY118" s="151"/>
      <c r="OHZ118" s="151"/>
      <c r="OIA118" s="151"/>
      <c r="OIB118" s="151"/>
      <c r="OIC118" s="151"/>
      <c r="OID118" s="151"/>
      <c r="OIE118" s="151"/>
      <c r="OIF118" s="151"/>
      <c r="OIG118" s="151"/>
      <c r="OIH118" s="151"/>
      <c r="OII118" s="151"/>
      <c r="OIJ118" s="151"/>
      <c r="OIK118" s="151"/>
      <c r="OIL118" s="151"/>
      <c r="OIM118" s="151"/>
      <c r="OIN118" s="151"/>
      <c r="OIO118" s="151"/>
      <c r="OIP118" s="151"/>
      <c r="OIQ118" s="151"/>
      <c r="OIR118" s="151"/>
      <c r="OIS118" s="151"/>
      <c r="OIT118" s="151"/>
      <c r="OIU118" s="151"/>
      <c r="OIV118" s="151"/>
      <c r="OIW118" s="151"/>
      <c r="OIX118" s="151"/>
      <c r="OIY118" s="151"/>
      <c r="OIZ118" s="151"/>
      <c r="OJA118" s="151"/>
      <c r="OJB118" s="151"/>
      <c r="OJC118" s="151"/>
      <c r="OJD118" s="151"/>
      <c r="OJE118" s="151"/>
      <c r="OJF118" s="151"/>
      <c r="OJG118" s="151"/>
      <c r="OJH118" s="151"/>
      <c r="OJI118" s="151"/>
      <c r="OJJ118" s="151"/>
      <c r="OJK118" s="151"/>
      <c r="OJL118" s="151"/>
      <c r="OJM118" s="151"/>
      <c r="OJN118" s="151"/>
      <c r="OJO118" s="151"/>
      <c r="OJP118" s="151"/>
      <c r="OJQ118" s="151"/>
      <c r="OJR118" s="151"/>
      <c r="OJS118" s="151"/>
      <c r="OJT118" s="151"/>
      <c r="OJU118" s="151"/>
      <c r="OJV118" s="151"/>
      <c r="OJW118" s="151"/>
      <c r="OJX118" s="151"/>
      <c r="OJY118" s="151"/>
      <c r="OJZ118" s="151"/>
      <c r="OKA118" s="151"/>
      <c r="OKB118" s="151"/>
      <c r="OKC118" s="151"/>
      <c r="OKD118" s="151"/>
      <c r="OKE118" s="151"/>
      <c r="OKF118" s="151"/>
      <c r="OKG118" s="151"/>
      <c r="OKH118" s="151"/>
      <c r="OKI118" s="151"/>
      <c r="OKJ118" s="151"/>
      <c r="OKK118" s="151"/>
      <c r="OKL118" s="151"/>
      <c r="OKM118" s="151"/>
      <c r="OKN118" s="151"/>
      <c r="OKO118" s="151"/>
      <c r="OKP118" s="151"/>
      <c r="OKQ118" s="151"/>
      <c r="OKR118" s="151"/>
      <c r="OKS118" s="151"/>
      <c r="OKT118" s="151"/>
      <c r="OKU118" s="151"/>
      <c r="OKV118" s="151"/>
      <c r="OKW118" s="151"/>
      <c r="OKX118" s="151"/>
      <c r="OKY118" s="151"/>
      <c r="OKZ118" s="151"/>
      <c r="OLA118" s="151"/>
      <c r="OLB118" s="151"/>
      <c r="OLC118" s="151"/>
      <c r="OLD118" s="151"/>
      <c r="OLE118" s="151"/>
      <c r="OLF118" s="151"/>
      <c r="OLG118" s="151"/>
      <c r="OLH118" s="151"/>
      <c r="OLI118" s="151"/>
      <c r="OLJ118" s="151"/>
      <c r="OLK118" s="151"/>
      <c r="OLL118" s="151"/>
      <c r="OLM118" s="151"/>
      <c r="OLN118" s="151"/>
      <c r="OLO118" s="151"/>
      <c r="OLP118" s="151"/>
      <c r="OLQ118" s="151"/>
      <c r="OLR118" s="151"/>
      <c r="OLS118" s="151"/>
      <c r="OLT118" s="151"/>
      <c r="OLU118" s="151"/>
      <c r="OLV118" s="151"/>
      <c r="OLW118" s="151"/>
      <c r="OLX118" s="151"/>
      <c r="OLY118" s="151"/>
      <c r="OLZ118" s="151"/>
      <c r="OMA118" s="151"/>
      <c r="OMB118" s="151"/>
      <c r="OMC118" s="151"/>
      <c r="OMD118" s="151"/>
      <c r="OME118" s="151"/>
      <c r="OMF118" s="151"/>
      <c r="OMG118" s="151"/>
      <c r="OMH118" s="151"/>
      <c r="OMI118" s="151"/>
      <c r="OMJ118" s="151"/>
      <c r="OMK118" s="151"/>
      <c r="OML118" s="151"/>
      <c r="OMM118" s="151"/>
      <c r="OMN118" s="151"/>
      <c r="OMO118" s="151"/>
      <c r="OMP118" s="151"/>
      <c r="OMQ118" s="151"/>
      <c r="OMR118" s="151"/>
      <c r="OMS118" s="151"/>
      <c r="OMT118" s="151"/>
      <c r="OMU118" s="151"/>
      <c r="OMV118" s="151"/>
      <c r="OMW118" s="151"/>
      <c r="OMX118" s="151"/>
      <c r="OMY118" s="151"/>
      <c r="OMZ118" s="151"/>
      <c r="ONA118" s="151"/>
      <c r="ONB118" s="151"/>
      <c r="ONC118" s="151"/>
      <c r="OND118" s="151"/>
      <c r="ONE118" s="151"/>
      <c r="ONF118" s="151"/>
      <c r="ONG118" s="151"/>
      <c r="ONH118" s="151"/>
      <c r="ONI118" s="151"/>
      <c r="ONJ118" s="151"/>
      <c r="ONK118" s="151"/>
      <c r="ONL118" s="151"/>
      <c r="ONM118" s="151"/>
      <c r="ONN118" s="151"/>
      <c r="ONO118" s="151"/>
      <c r="ONP118" s="151"/>
      <c r="ONQ118" s="151"/>
      <c r="ONR118" s="151"/>
      <c r="ONS118" s="151"/>
      <c r="ONT118" s="151"/>
      <c r="ONU118" s="151"/>
      <c r="ONV118" s="151"/>
      <c r="ONW118" s="151"/>
      <c r="ONX118" s="151"/>
      <c r="ONY118" s="151"/>
      <c r="ONZ118" s="151"/>
      <c r="OOA118" s="151"/>
      <c r="OOB118" s="151"/>
      <c r="OOC118" s="151"/>
      <c r="OOD118" s="151"/>
      <c r="OOE118" s="151"/>
      <c r="OOF118" s="151"/>
      <c r="OOG118" s="151"/>
      <c r="OOH118" s="151"/>
      <c r="OOI118" s="151"/>
      <c r="OOJ118" s="151"/>
      <c r="OOK118" s="151"/>
      <c r="OOL118" s="151"/>
      <c r="OOM118" s="151"/>
      <c r="OON118" s="151"/>
      <c r="OOO118" s="151"/>
      <c r="OOP118" s="151"/>
      <c r="OOQ118" s="151"/>
      <c r="OOR118" s="151"/>
      <c r="OOS118" s="151"/>
      <c r="OOT118" s="151"/>
      <c r="OOU118" s="151"/>
      <c r="OOV118" s="151"/>
      <c r="OOW118" s="151"/>
      <c r="OOX118" s="151"/>
      <c r="OOY118" s="151"/>
      <c r="OOZ118" s="151"/>
      <c r="OPA118" s="151"/>
      <c r="OPB118" s="151"/>
      <c r="OPC118" s="151"/>
      <c r="OPD118" s="151"/>
      <c r="OPE118" s="151"/>
      <c r="OPF118" s="151"/>
      <c r="OPG118" s="151"/>
      <c r="OPH118" s="151"/>
      <c r="OPI118" s="151"/>
      <c r="OPJ118" s="151"/>
      <c r="OPK118" s="151"/>
      <c r="OPL118" s="151"/>
      <c r="OPM118" s="151"/>
      <c r="OPN118" s="151"/>
      <c r="OPO118" s="151"/>
      <c r="OPP118" s="151"/>
      <c r="OPQ118" s="151"/>
      <c r="OPR118" s="151"/>
      <c r="OPS118" s="151"/>
      <c r="OPT118" s="151"/>
      <c r="OPU118" s="151"/>
      <c r="OPV118" s="151"/>
      <c r="OPW118" s="151"/>
      <c r="OPX118" s="151"/>
      <c r="OPY118" s="151"/>
      <c r="OPZ118" s="151"/>
      <c r="OQA118" s="151"/>
      <c r="OQB118" s="151"/>
      <c r="OQC118" s="151"/>
      <c r="OQD118" s="151"/>
      <c r="OQE118" s="151"/>
      <c r="OQF118" s="151"/>
      <c r="OQG118" s="151"/>
      <c r="OQH118" s="151"/>
      <c r="OQI118" s="151"/>
      <c r="OQJ118" s="151"/>
      <c r="OQK118" s="151"/>
      <c r="OQL118" s="151"/>
      <c r="OQM118" s="151"/>
      <c r="OQN118" s="151"/>
      <c r="OQO118" s="151"/>
      <c r="OQP118" s="151"/>
      <c r="OQQ118" s="151"/>
      <c r="OQR118" s="151"/>
      <c r="OQS118" s="151"/>
      <c r="OQT118" s="151"/>
      <c r="OQU118" s="151"/>
      <c r="OQV118" s="151"/>
      <c r="OQW118" s="151"/>
      <c r="OQX118" s="151"/>
      <c r="OQY118" s="151"/>
      <c r="OQZ118" s="151"/>
      <c r="ORA118" s="151"/>
      <c r="ORB118" s="151"/>
      <c r="ORC118" s="151"/>
      <c r="ORD118" s="151"/>
      <c r="ORE118" s="151"/>
      <c r="ORF118" s="151"/>
      <c r="ORG118" s="151"/>
      <c r="ORH118" s="151"/>
      <c r="ORI118" s="151"/>
      <c r="ORJ118" s="151"/>
      <c r="ORK118" s="151"/>
      <c r="ORL118" s="151"/>
      <c r="ORM118" s="151"/>
      <c r="ORN118" s="151"/>
      <c r="ORO118" s="151"/>
      <c r="ORP118" s="151"/>
      <c r="ORQ118" s="151"/>
      <c r="ORR118" s="151"/>
      <c r="ORS118" s="151"/>
      <c r="ORT118" s="151"/>
      <c r="ORU118" s="151"/>
      <c r="ORV118" s="151"/>
      <c r="ORW118" s="151"/>
      <c r="ORX118" s="151"/>
      <c r="ORY118" s="151"/>
      <c r="ORZ118" s="151"/>
      <c r="OSA118" s="151"/>
      <c r="OSB118" s="151"/>
      <c r="OSC118" s="151"/>
      <c r="OSD118" s="151"/>
      <c r="OSE118" s="151"/>
      <c r="OSF118" s="151"/>
      <c r="OSG118" s="151"/>
      <c r="OSH118" s="151"/>
      <c r="OSI118" s="151"/>
      <c r="OSJ118" s="151"/>
      <c r="OSK118" s="151"/>
      <c r="OSL118" s="151"/>
      <c r="OSM118" s="151"/>
      <c r="OSN118" s="151"/>
      <c r="OSO118" s="151"/>
      <c r="OSP118" s="151"/>
      <c r="OSQ118" s="151"/>
      <c r="OSR118" s="151"/>
      <c r="OSS118" s="151"/>
      <c r="OST118" s="151"/>
      <c r="OSU118" s="151"/>
      <c r="OSV118" s="151"/>
      <c r="OSW118" s="151"/>
      <c r="OSX118" s="151"/>
      <c r="OSY118" s="151"/>
      <c r="OSZ118" s="151"/>
      <c r="OTA118" s="151"/>
      <c r="OTB118" s="151"/>
      <c r="OTC118" s="151"/>
      <c r="OTD118" s="151"/>
      <c r="OTE118" s="151"/>
      <c r="OTF118" s="151"/>
      <c r="OTG118" s="151"/>
      <c r="OTH118" s="151"/>
      <c r="OTI118" s="151"/>
      <c r="OTJ118" s="151"/>
      <c r="OTK118" s="151"/>
      <c r="OTL118" s="151"/>
      <c r="OTM118" s="151"/>
      <c r="OTN118" s="151"/>
      <c r="OTO118" s="151"/>
      <c r="OTP118" s="151"/>
      <c r="OTQ118" s="151"/>
      <c r="OTR118" s="151"/>
      <c r="OTS118" s="151"/>
      <c r="OTT118" s="151"/>
      <c r="OTU118" s="151"/>
      <c r="OTV118" s="151"/>
      <c r="OTW118" s="151"/>
      <c r="OTX118" s="151"/>
      <c r="OTY118" s="151"/>
      <c r="OTZ118" s="151"/>
      <c r="OUA118" s="151"/>
      <c r="OUB118" s="151"/>
      <c r="OUC118" s="151"/>
      <c r="OUD118" s="151"/>
      <c r="OUE118" s="151"/>
      <c r="OUF118" s="151"/>
      <c r="OUG118" s="151"/>
      <c r="OUH118" s="151"/>
      <c r="OUI118" s="151"/>
      <c r="OUJ118" s="151"/>
      <c r="OUK118" s="151"/>
      <c r="OUL118" s="151"/>
      <c r="OUM118" s="151"/>
      <c r="OUN118" s="151"/>
      <c r="OUO118" s="151"/>
      <c r="OUP118" s="151"/>
      <c r="OUQ118" s="151"/>
      <c r="OUR118" s="151"/>
      <c r="OUS118" s="151"/>
      <c r="OUT118" s="151"/>
      <c r="OUU118" s="151"/>
      <c r="OUV118" s="151"/>
      <c r="OUW118" s="151"/>
      <c r="OUX118" s="151"/>
      <c r="OUY118" s="151"/>
      <c r="OUZ118" s="151"/>
      <c r="OVA118" s="151"/>
      <c r="OVB118" s="151"/>
      <c r="OVC118" s="151"/>
      <c r="OVD118" s="151"/>
      <c r="OVE118" s="151"/>
      <c r="OVF118" s="151"/>
      <c r="OVG118" s="151"/>
      <c r="OVH118" s="151"/>
      <c r="OVI118" s="151"/>
      <c r="OVJ118" s="151"/>
      <c r="OVK118" s="151"/>
      <c r="OVL118" s="151"/>
      <c r="OVM118" s="151"/>
      <c r="OVN118" s="151"/>
      <c r="OVO118" s="151"/>
      <c r="OVP118" s="151"/>
      <c r="OVQ118" s="151"/>
      <c r="OVR118" s="151"/>
      <c r="OVS118" s="151"/>
      <c r="OVT118" s="151"/>
      <c r="OVU118" s="151"/>
      <c r="OVV118" s="151"/>
      <c r="OVW118" s="151"/>
      <c r="OVX118" s="151"/>
      <c r="OVY118" s="151"/>
      <c r="OVZ118" s="151"/>
      <c r="OWA118" s="151"/>
      <c r="OWB118" s="151"/>
      <c r="OWC118" s="151"/>
      <c r="OWD118" s="151"/>
      <c r="OWE118" s="151"/>
      <c r="OWF118" s="151"/>
      <c r="OWG118" s="151"/>
      <c r="OWH118" s="151"/>
      <c r="OWI118" s="151"/>
      <c r="OWJ118" s="151"/>
      <c r="OWK118" s="151"/>
      <c r="OWL118" s="151"/>
      <c r="OWM118" s="151"/>
      <c r="OWN118" s="151"/>
      <c r="OWO118" s="151"/>
      <c r="OWP118" s="151"/>
      <c r="OWQ118" s="151"/>
      <c r="OWR118" s="151"/>
      <c r="OWS118" s="151"/>
      <c r="OWT118" s="151"/>
      <c r="OWU118" s="151"/>
      <c r="OWV118" s="151"/>
      <c r="OWW118" s="151"/>
      <c r="OWX118" s="151"/>
      <c r="OWY118" s="151"/>
      <c r="OWZ118" s="151"/>
      <c r="OXA118" s="151"/>
      <c r="OXB118" s="151"/>
      <c r="OXC118" s="151"/>
      <c r="OXD118" s="151"/>
      <c r="OXE118" s="151"/>
      <c r="OXF118" s="151"/>
      <c r="OXG118" s="151"/>
      <c r="OXH118" s="151"/>
      <c r="OXI118" s="151"/>
      <c r="OXJ118" s="151"/>
      <c r="OXK118" s="151"/>
      <c r="OXL118" s="151"/>
      <c r="OXM118" s="151"/>
      <c r="OXN118" s="151"/>
      <c r="OXO118" s="151"/>
      <c r="OXP118" s="151"/>
      <c r="OXQ118" s="151"/>
      <c r="OXR118" s="151"/>
      <c r="OXS118" s="151"/>
      <c r="OXT118" s="151"/>
      <c r="OXU118" s="151"/>
      <c r="OXV118" s="151"/>
      <c r="OXW118" s="151"/>
      <c r="OXX118" s="151"/>
      <c r="OXY118" s="151"/>
      <c r="OXZ118" s="151"/>
      <c r="OYA118" s="151"/>
      <c r="OYB118" s="151"/>
      <c r="OYC118" s="151"/>
      <c r="OYD118" s="151"/>
      <c r="OYE118" s="151"/>
      <c r="OYF118" s="151"/>
      <c r="OYG118" s="151"/>
      <c r="OYH118" s="151"/>
      <c r="OYI118" s="151"/>
      <c r="OYJ118" s="151"/>
      <c r="OYK118" s="151"/>
      <c r="OYL118" s="151"/>
      <c r="OYM118" s="151"/>
      <c r="OYN118" s="151"/>
      <c r="OYO118" s="151"/>
      <c r="OYP118" s="151"/>
      <c r="OYQ118" s="151"/>
      <c r="OYR118" s="151"/>
      <c r="OYS118" s="151"/>
      <c r="OYT118" s="151"/>
      <c r="OYU118" s="151"/>
      <c r="OYV118" s="151"/>
      <c r="OYW118" s="151"/>
      <c r="OYX118" s="151"/>
      <c r="OYY118" s="151"/>
      <c r="OYZ118" s="151"/>
      <c r="OZA118" s="151"/>
      <c r="OZB118" s="151"/>
      <c r="OZC118" s="151"/>
      <c r="OZD118" s="151"/>
      <c r="OZE118" s="151"/>
      <c r="OZF118" s="151"/>
      <c r="OZG118" s="151"/>
      <c r="OZH118" s="151"/>
      <c r="OZI118" s="151"/>
      <c r="OZJ118" s="151"/>
      <c r="OZK118" s="151"/>
      <c r="OZL118" s="151"/>
      <c r="OZM118" s="151"/>
      <c r="OZN118" s="151"/>
      <c r="OZO118" s="151"/>
      <c r="OZP118" s="151"/>
      <c r="OZQ118" s="151"/>
      <c r="OZR118" s="151"/>
      <c r="OZS118" s="151"/>
      <c r="OZT118" s="151"/>
      <c r="OZU118" s="151"/>
      <c r="OZV118" s="151"/>
      <c r="OZW118" s="151"/>
      <c r="OZX118" s="151"/>
      <c r="OZY118" s="151"/>
      <c r="OZZ118" s="151"/>
      <c r="PAA118" s="151"/>
      <c r="PAB118" s="151"/>
      <c r="PAC118" s="151"/>
      <c r="PAD118" s="151"/>
      <c r="PAE118" s="151"/>
      <c r="PAF118" s="151"/>
      <c r="PAG118" s="151"/>
      <c r="PAH118" s="151"/>
      <c r="PAI118" s="151"/>
      <c r="PAJ118" s="151"/>
      <c r="PAK118" s="151"/>
      <c r="PAL118" s="151"/>
      <c r="PAM118" s="151"/>
      <c r="PAN118" s="151"/>
      <c r="PAO118" s="151"/>
      <c r="PAP118" s="151"/>
      <c r="PAQ118" s="151"/>
      <c r="PAR118" s="151"/>
      <c r="PAS118" s="151"/>
      <c r="PAT118" s="151"/>
      <c r="PAU118" s="151"/>
      <c r="PAV118" s="151"/>
      <c r="PAW118" s="151"/>
      <c r="PAX118" s="151"/>
      <c r="PAY118" s="151"/>
      <c r="PAZ118" s="151"/>
      <c r="PBA118" s="151"/>
      <c r="PBB118" s="151"/>
      <c r="PBC118" s="151"/>
      <c r="PBD118" s="151"/>
      <c r="PBE118" s="151"/>
      <c r="PBF118" s="151"/>
      <c r="PBG118" s="151"/>
      <c r="PBH118" s="151"/>
      <c r="PBI118" s="151"/>
      <c r="PBJ118" s="151"/>
      <c r="PBK118" s="151"/>
      <c r="PBL118" s="151"/>
      <c r="PBM118" s="151"/>
      <c r="PBN118" s="151"/>
      <c r="PBO118" s="151"/>
      <c r="PBP118" s="151"/>
      <c r="PBQ118" s="151"/>
      <c r="PBR118" s="151"/>
      <c r="PBS118" s="151"/>
      <c r="PBT118" s="151"/>
      <c r="PBU118" s="151"/>
      <c r="PBV118" s="151"/>
      <c r="PBW118" s="151"/>
      <c r="PBX118" s="151"/>
      <c r="PBY118" s="151"/>
      <c r="PBZ118" s="151"/>
      <c r="PCA118" s="151"/>
      <c r="PCB118" s="151"/>
      <c r="PCC118" s="151"/>
      <c r="PCD118" s="151"/>
      <c r="PCE118" s="151"/>
      <c r="PCF118" s="151"/>
      <c r="PCG118" s="151"/>
      <c r="PCH118" s="151"/>
      <c r="PCI118" s="151"/>
      <c r="PCJ118" s="151"/>
      <c r="PCK118" s="151"/>
      <c r="PCL118" s="151"/>
      <c r="PCM118" s="151"/>
      <c r="PCN118" s="151"/>
      <c r="PCO118" s="151"/>
      <c r="PCP118" s="151"/>
      <c r="PCQ118" s="151"/>
      <c r="PCR118" s="151"/>
      <c r="PCS118" s="151"/>
      <c r="PCT118" s="151"/>
      <c r="PCU118" s="151"/>
      <c r="PCV118" s="151"/>
      <c r="PCW118" s="151"/>
      <c r="PCX118" s="151"/>
      <c r="PCY118" s="151"/>
      <c r="PCZ118" s="151"/>
      <c r="PDA118" s="151"/>
      <c r="PDB118" s="151"/>
      <c r="PDC118" s="151"/>
      <c r="PDD118" s="151"/>
      <c r="PDE118" s="151"/>
      <c r="PDF118" s="151"/>
      <c r="PDG118" s="151"/>
      <c r="PDH118" s="151"/>
      <c r="PDI118" s="151"/>
      <c r="PDJ118" s="151"/>
      <c r="PDK118" s="151"/>
      <c r="PDL118" s="151"/>
      <c r="PDM118" s="151"/>
      <c r="PDN118" s="151"/>
      <c r="PDO118" s="151"/>
      <c r="PDP118" s="151"/>
      <c r="PDQ118" s="151"/>
      <c r="PDR118" s="151"/>
      <c r="PDS118" s="151"/>
      <c r="PDT118" s="151"/>
      <c r="PDU118" s="151"/>
      <c r="PDV118" s="151"/>
      <c r="PDW118" s="151"/>
      <c r="PDX118" s="151"/>
      <c r="PDY118" s="151"/>
      <c r="PDZ118" s="151"/>
      <c r="PEA118" s="151"/>
      <c r="PEB118" s="151"/>
      <c r="PEC118" s="151"/>
      <c r="PED118" s="151"/>
      <c r="PEE118" s="151"/>
      <c r="PEF118" s="151"/>
      <c r="PEG118" s="151"/>
      <c r="PEH118" s="151"/>
      <c r="PEI118" s="151"/>
      <c r="PEJ118" s="151"/>
      <c r="PEK118" s="151"/>
      <c r="PEL118" s="151"/>
      <c r="PEM118" s="151"/>
      <c r="PEN118" s="151"/>
      <c r="PEO118" s="151"/>
      <c r="PEP118" s="151"/>
      <c r="PEQ118" s="151"/>
      <c r="PER118" s="151"/>
      <c r="PES118" s="151"/>
      <c r="PET118" s="151"/>
      <c r="PEU118" s="151"/>
      <c r="PEV118" s="151"/>
      <c r="PEW118" s="151"/>
      <c r="PEX118" s="151"/>
      <c r="PEY118" s="151"/>
      <c r="PEZ118" s="151"/>
      <c r="PFA118" s="151"/>
      <c r="PFB118" s="151"/>
      <c r="PFC118" s="151"/>
      <c r="PFD118" s="151"/>
      <c r="PFE118" s="151"/>
      <c r="PFF118" s="151"/>
      <c r="PFG118" s="151"/>
      <c r="PFH118" s="151"/>
      <c r="PFI118" s="151"/>
      <c r="PFJ118" s="151"/>
      <c r="PFK118" s="151"/>
      <c r="PFL118" s="151"/>
      <c r="PFM118" s="151"/>
      <c r="PFN118" s="151"/>
      <c r="PFO118" s="151"/>
      <c r="PFP118" s="151"/>
      <c r="PFQ118" s="151"/>
      <c r="PFR118" s="151"/>
      <c r="PFS118" s="151"/>
      <c r="PFT118" s="151"/>
      <c r="PFU118" s="151"/>
      <c r="PFV118" s="151"/>
      <c r="PFW118" s="151"/>
      <c r="PFX118" s="151"/>
      <c r="PFY118" s="151"/>
      <c r="PFZ118" s="151"/>
      <c r="PGA118" s="151"/>
      <c r="PGB118" s="151"/>
      <c r="PGC118" s="151"/>
      <c r="PGD118" s="151"/>
      <c r="PGE118" s="151"/>
      <c r="PGF118" s="151"/>
      <c r="PGG118" s="151"/>
      <c r="PGH118" s="151"/>
      <c r="PGI118" s="151"/>
      <c r="PGJ118" s="151"/>
      <c r="PGK118" s="151"/>
      <c r="PGL118" s="151"/>
      <c r="PGM118" s="151"/>
      <c r="PGN118" s="151"/>
      <c r="PGO118" s="151"/>
      <c r="PGP118" s="151"/>
      <c r="PGQ118" s="151"/>
      <c r="PGR118" s="151"/>
      <c r="PGS118" s="151"/>
      <c r="PGT118" s="151"/>
      <c r="PGU118" s="151"/>
      <c r="PGV118" s="151"/>
      <c r="PGW118" s="151"/>
      <c r="PGX118" s="151"/>
      <c r="PGY118" s="151"/>
      <c r="PGZ118" s="151"/>
      <c r="PHA118" s="151"/>
      <c r="PHB118" s="151"/>
      <c r="PHC118" s="151"/>
      <c r="PHD118" s="151"/>
      <c r="PHE118" s="151"/>
      <c r="PHF118" s="151"/>
      <c r="PHG118" s="151"/>
      <c r="PHH118" s="151"/>
      <c r="PHI118" s="151"/>
      <c r="PHJ118" s="151"/>
      <c r="PHK118" s="151"/>
      <c r="PHL118" s="151"/>
      <c r="PHM118" s="151"/>
      <c r="PHN118" s="151"/>
      <c r="PHO118" s="151"/>
      <c r="PHP118" s="151"/>
      <c r="PHQ118" s="151"/>
      <c r="PHR118" s="151"/>
      <c r="PHS118" s="151"/>
      <c r="PHT118" s="151"/>
      <c r="PHU118" s="151"/>
      <c r="PHV118" s="151"/>
      <c r="PHW118" s="151"/>
      <c r="PHX118" s="151"/>
      <c r="PHY118" s="151"/>
      <c r="PHZ118" s="151"/>
      <c r="PIA118" s="151"/>
      <c r="PIB118" s="151"/>
      <c r="PIC118" s="151"/>
      <c r="PID118" s="151"/>
      <c r="PIE118" s="151"/>
      <c r="PIF118" s="151"/>
      <c r="PIG118" s="151"/>
      <c r="PIH118" s="151"/>
      <c r="PII118" s="151"/>
      <c r="PIJ118" s="151"/>
      <c r="PIK118" s="151"/>
      <c r="PIL118" s="151"/>
      <c r="PIM118" s="151"/>
      <c r="PIN118" s="151"/>
      <c r="PIO118" s="151"/>
      <c r="PIP118" s="151"/>
      <c r="PIQ118" s="151"/>
      <c r="PIR118" s="151"/>
      <c r="PIS118" s="151"/>
      <c r="PIT118" s="151"/>
      <c r="PIU118" s="151"/>
      <c r="PIV118" s="151"/>
      <c r="PIW118" s="151"/>
      <c r="PIX118" s="151"/>
      <c r="PIY118" s="151"/>
      <c r="PIZ118" s="151"/>
      <c r="PJA118" s="151"/>
      <c r="PJB118" s="151"/>
      <c r="PJC118" s="151"/>
      <c r="PJD118" s="151"/>
      <c r="PJE118" s="151"/>
      <c r="PJF118" s="151"/>
      <c r="PJG118" s="151"/>
      <c r="PJH118" s="151"/>
      <c r="PJI118" s="151"/>
      <c r="PJJ118" s="151"/>
      <c r="PJK118" s="151"/>
      <c r="PJL118" s="151"/>
      <c r="PJM118" s="151"/>
      <c r="PJN118" s="151"/>
      <c r="PJO118" s="151"/>
      <c r="PJP118" s="151"/>
      <c r="PJQ118" s="151"/>
      <c r="PJR118" s="151"/>
      <c r="PJS118" s="151"/>
      <c r="PJT118" s="151"/>
      <c r="PJU118" s="151"/>
      <c r="PJV118" s="151"/>
      <c r="PJW118" s="151"/>
      <c r="PJX118" s="151"/>
      <c r="PJY118" s="151"/>
      <c r="PJZ118" s="151"/>
      <c r="PKA118" s="151"/>
      <c r="PKB118" s="151"/>
      <c r="PKC118" s="151"/>
      <c r="PKD118" s="151"/>
      <c r="PKE118" s="151"/>
      <c r="PKF118" s="151"/>
      <c r="PKG118" s="151"/>
      <c r="PKH118" s="151"/>
      <c r="PKI118" s="151"/>
      <c r="PKJ118" s="151"/>
      <c r="PKK118" s="151"/>
      <c r="PKL118" s="151"/>
      <c r="PKM118" s="151"/>
      <c r="PKN118" s="151"/>
      <c r="PKO118" s="151"/>
      <c r="PKP118" s="151"/>
      <c r="PKQ118" s="151"/>
      <c r="PKR118" s="151"/>
      <c r="PKS118" s="151"/>
      <c r="PKT118" s="151"/>
      <c r="PKU118" s="151"/>
      <c r="PKV118" s="151"/>
      <c r="PKW118" s="151"/>
      <c r="PKX118" s="151"/>
      <c r="PKY118" s="151"/>
      <c r="PKZ118" s="151"/>
      <c r="PLA118" s="151"/>
      <c r="PLB118" s="151"/>
      <c r="PLC118" s="151"/>
      <c r="PLD118" s="151"/>
      <c r="PLE118" s="151"/>
      <c r="PLF118" s="151"/>
      <c r="PLG118" s="151"/>
      <c r="PLH118" s="151"/>
      <c r="PLI118" s="151"/>
      <c r="PLJ118" s="151"/>
      <c r="PLK118" s="151"/>
      <c r="PLL118" s="151"/>
      <c r="PLM118" s="151"/>
      <c r="PLN118" s="151"/>
      <c r="PLO118" s="151"/>
      <c r="PLP118" s="151"/>
      <c r="PLQ118" s="151"/>
      <c r="PLR118" s="151"/>
      <c r="PLS118" s="151"/>
      <c r="PLT118" s="151"/>
      <c r="PLU118" s="151"/>
      <c r="PLV118" s="151"/>
      <c r="PLW118" s="151"/>
      <c r="PLX118" s="151"/>
      <c r="PLY118" s="151"/>
      <c r="PLZ118" s="151"/>
      <c r="PMA118" s="151"/>
      <c r="PMB118" s="151"/>
      <c r="PMC118" s="151"/>
      <c r="PMD118" s="151"/>
      <c r="PME118" s="151"/>
      <c r="PMF118" s="151"/>
      <c r="PMG118" s="151"/>
      <c r="PMH118" s="151"/>
      <c r="PMI118" s="151"/>
      <c r="PMJ118" s="151"/>
      <c r="PMK118" s="151"/>
      <c r="PML118" s="151"/>
      <c r="PMM118" s="151"/>
      <c r="PMN118" s="151"/>
      <c r="PMO118" s="151"/>
      <c r="PMP118" s="151"/>
      <c r="PMQ118" s="151"/>
      <c r="PMR118" s="151"/>
      <c r="PMS118" s="151"/>
      <c r="PMT118" s="151"/>
      <c r="PMU118" s="151"/>
      <c r="PMV118" s="151"/>
      <c r="PMW118" s="151"/>
      <c r="PMX118" s="151"/>
      <c r="PMY118" s="151"/>
      <c r="PMZ118" s="151"/>
      <c r="PNA118" s="151"/>
      <c r="PNB118" s="151"/>
      <c r="PNC118" s="151"/>
      <c r="PND118" s="151"/>
      <c r="PNE118" s="151"/>
      <c r="PNF118" s="151"/>
      <c r="PNG118" s="151"/>
      <c r="PNH118" s="151"/>
      <c r="PNI118" s="151"/>
      <c r="PNJ118" s="151"/>
      <c r="PNK118" s="151"/>
      <c r="PNL118" s="151"/>
      <c r="PNM118" s="151"/>
      <c r="PNN118" s="151"/>
      <c r="PNO118" s="151"/>
      <c r="PNP118" s="151"/>
      <c r="PNQ118" s="151"/>
      <c r="PNR118" s="151"/>
      <c r="PNS118" s="151"/>
      <c r="PNT118" s="151"/>
      <c r="PNU118" s="151"/>
      <c r="PNV118" s="151"/>
      <c r="PNW118" s="151"/>
      <c r="PNX118" s="151"/>
      <c r="PNY118" s="151"/>
      <c r="PNZ118" s="151"/>
      <c r="POA118" s="151"/>
      <c r="POB118" s="151"/>
      <c r="POC118" s="151"/>
      <c r="POD118" s="151"/>
      <c r="POE118" s="151"/>
      <c r="POF118" s="151"/>
      <c r="POG118" s="151"/>
      <c r="POH118" s="151"/>
      <c r="POI118" s="151"/>
      <c r="POJ118" s="151"/>
      <c r="POK118" s="151"/>
      <c r="POL118" s="151"/>
      <c r="POM118" s="151"/>
      <c r="PON118" s="151"/>
      <c r="POO118" s="151"/>
      <c r="POP118" s="151"/>
      <c r="POQ118" s="151"/>
      <c r="POR118" s="151"/>
      <c r="POS118" s="151"/>
      <c r="POT118" s="151"/>
      <c r="POU118" s="151"/>
      <c r="POV118" s="151"/>
      <c r="POW118" s="151"/>
      <c r="POX118" s="151"/>
      <c r="POY118" s="151"/>
      <c r="POZ118" s="151"/>
      <c r="PPA118" s="151"/>
      <c r="PPB118" s="151"/>
      <c r="PPC118" s="151"/>
      <c r="PPD118" s="151"/>
      <c r="PPE118" s="151"/>
      <c r="PPF118" s="151"/>
      <c r="PPG118" s="151"/>
      <c r="PPH118" s="151"/>
      <c r="PPI118" s="151"/>
      <c r="PPJ118" s="151"/>
      <c r="PPK118" s="151"/>
      <c r="PPL118" s="151"/>
      <c r="PPM118" s="151"/>
      <c r="PPN118" s="151"/>
      <c r="PPO118" s="151"/>
      <c r="PPP118" s="151"/>
      <c r="PPQ118" s="151"/>
      <c r="PPR118" s="151"/>
      <c r="PPS118" s="151"/>
      <c r="PPT118" s="151"/>
      <c r="PPU118" s="151"/>
      <c r="PPV118" s="151"/>
      <c r="PPW118" s="151"/>
      <c r="PPX118" s="151"/>
      <c r="PPY118" s="151"/>
      <c r="PPZ118" s="151"/>
      <c r="PQA118" s="151"/>
      <c r="PQB118" s="151"/>
      <c r="PQC118" s="151"/>
      <c r="PQD118" s="151"/>
      <c r="PQE118" s="151"/>
      <c r="PQF118" s="151"/>
      <c r="PQG118" s="151"/>
      <c r="PQH118" s="151"/>
      <c r="PQI118" s="151"/>
      <c r="PQJ118" s="151"/>
      <c r="PQK118" s="151"/>
      <c r="PQL118" s="151"/>
      <c r="PQM118" s="151"/>
      <c r="PQN118" s="151"/>
      <c r="PQO118" s="151"/>
      <c r="PQP118" s="151"/>
      <c r="PQQ118" s="151"/>
      <c r="PQR118" s="151"/>
      <c r="PQS118" s="151"/>
      <c r="PQT118" s="151"/>
      <c r="PQU118" s="151"/>
      <c r="PQV118" s="151"/>
      <c r="PQW118" s="151"/>
      <c r="PQX118" s="151"/>
      <c r="PQY118" s="151"/>
      <c r="PQZ118" s="151"/>
      <c r="PRA118" s="151"/>
      <c r="PRB118" s="151"/>
      <c r="PRC118" s="151"/>
      <c r="PRD118" s="151"/>
      <c r="PRE118" s="151"/>
      <c r="PRF118" s="151"/>
      <c r="PRG118" s="151"/>
      <c r="PRH118" s="151"/>
      <c r="PRI118" s="151"/>
      <c r="PRJ118" s="151"/>
      <c r="PRK118" s="151"/>
      <c r="PRL118" s="151"/>
      <c r="PRM118" s="151"/>
      <c r="PRN118" s="151"/>
      <c r="PRO118" s="151"/>
      <c r="PRP118" s="151"/>
      <c r="PRQ118" s="151"/>
      <c r="PRR118" s="151"/>
      <c r="PRS118" s="151"/>
      <c r="PRT118" s="151"/>
      <c r="PRU118" s="151"/>
      <c r="PRV118" s="151"/>
      <c r="PRW118" s="151"/>
      <c r="PRX118" s="151"/>
      <c r="PRY118" s="151"/>
      <c r="PRZ118" s="151"/>
      <c r="PSA118" s="151"/>
      <c r="PSB118" s="151"/>
      <c r="PSC118" s="151"/>
      <c r="PSD118" s="151"/>
      <c r="PSE118" s="151"/>
      <c r="PSF118" s="151"/>
      <c r="PSG118" s="151"/>
      <c r="PSH118" s="151"/>
      <c r="PSI118" s="151"/>
      <c r="PSJ118" s="151"/>
      <c r="PSK118" s="151"/>
      <c r="PSL118" s="151"/>
      <c r="PSM118" s="151"/>
      <c r="PSN118" s="151"/>
      <c r="PSO118" s="151"/>
      <c r="PSP118" s="151"/>
      <c r="PSQ118" s="151"/>
      <c r="PSR118" s="151"/>
      <c r="PSS118" s="151"/>
      <c r="PST118" s="151"/>
      <c r="PSU118" s="151"/>
      <c r="PSV118" s="151"/>
      <c r="PSW118" s="151"/>
      <c r="PSX118" s="151"/>
      <c r="PSY118" s="151"/>
      <c r="PSZ118" s="151"/>
      <c r="PTA118" s="151"/>
      <c r="PTB118" s="151"/>
      <c r="PTC118" s="151"/>
      <c r="PTD118" s="151"/>
      <c r="PTE118" s="151"/>
      <c r="PTF118" s="151"/>
      <c r="PTG118" s="151"/>
      <c r="PTH118" s="151"/>
      <c r="PTI118" s="151"/>
      <c r="PTJ118" s="151"/>
      <c r="PTK118" s="151"/>
      <c r="PTL118" s="151"/>
      <c r="PTM118" s="151"/>
      <c r="PTN118" s="151"/>
      <c r="PTO118" s="151"/>
      <c r="PTP118" s="151"/>
      <c r="PTQ118" s="151"/>
      <c r="PTR118" s="151"/>
      <c r="PTS118" s="151"/>
      <c r="PTT118" s="151"/>
      <c r="PTU118" s="151"/>
      <c r="PTV118" s="151"/>
      <c r="PTW118" s="151"/>
      <c r="PTX118" s="151"/>
      <c r="PTY118" s="151"/>
      <c r="PTZ118" s="151"/>
      <c r="PUA118" s="151"/>
      <c r="PUB118" s="151"/>
      <c r="PUC118" s="151"/>
      <c r="PUD118" s="151"/>
      <c r="PUE118" s="151"/>
      <c r="PUF118" s="151"/>
      <c r="PUG118" s="151"/>
      <c r="PUH118" s="151"/>
      <c r="PUI118" s="151"/>
      <c r="PUJ118" s="151"/>
      <c r="PUK118" s="151"/>
      <c r="PUL118" s="151"/>
      <c r="PUM118" s="151"/>
      <c r="PUN118" s="151"/>
      <c r="PUO118" s="151"/>
      <c r="PUP118" s="151"/>
      <c r="PUQ118" s="151"/>
      <c r="PUR118" s="151"/>
      <c r="PUS118" s="151"/>
      <c r="PUT118" s="151"/>
      <c r="PUU118" s="151"/>
      <c r="PUV118" s="151"/>
      <c r="PUW118" s="151"/>
      <c r="PUX118" s="151"/>
      <c r="PUY118" s="151"/>
      <c r="PUZ118" s="151"/>
      <c r="PVA118" s="151"/>
      <c r="PVB118" s="151"/>
      <c r="PVC118" s="151"/>
      <c r="PVD118" s="151"/>
      <c r="PVE118" s="151"/>
      <c r="PVF118" s="151"/>
      <c r="PVG118" s="151"/>
      <c r="PVH118" s="151"/>
      <c r="PVI118" s="151"/>
      <c r="PVJ118" s="151"/>
      <c r="PVK118" s="151"/>
      <c r="PVL118" s="151"/>
      <c r="PVM118" s="151"/>
      <c r="PVN118" s="151"/>
      <c r="PVO118" s="151"/>
      <c r="PVP118" s="151"/>
      <c r="PVQ118" s="151"/>
      <c r="PVR118" s="151"/>
      <c r="PVS118" s="151"/>
      <c r="PVT118" s="151"/>
      <c r="PVU118" s="151"/>
      <c r="PVV118" s="151"/>
      <c r="PVW118" s="151"/>
      <c r="PVX118" s="151"/>
      <c r="PVY118" s="151"/>
      <c r="PVZ118" s="151"/>
      <c r="PWA118" s="151"/>
      <c r="PWB118" s="151"/>
      <c r="PWC118" s="151"/>
      <c r="PWD118" s="151"/>
      <c r="PWE118" s="151"/>
      <c r="PWF118" s="151"/>
      <c r="PWG118" s="151"/>
      <c r="PWH118" s="151"/>
      <c r="PWI118" s="151"/>
      <c r="PWJ118" s="151"/>
      <c r="PWK118" s="151"/>
      <c r="PWL118" s="151"/>
      <c r="PWM118" s="151"/>
      <c r="PWN118" s="151"/>
      <c r="PWO118" s="151"/>
      <c r="PWP118" s="151"/>
      <c r="PWQ118" s="151"/>
      <c r="PWR118" s="151"/>
      <c r="PWS118" s="151"/>
      <c r="PWT118" s="151"/>
      <c r="PWU118" s="151"/>
      <c r="PWV118" s="151"/>
      <c r="PWW118" s="151"/>
      <c r="PWX118" s="151"/>
      <c r="PWY118" s="151"/>
      <c r="PWZ118" s="151"/>
      <c r="PXA118" s="151"/>
      <c r="PXB118" s="151"/>
      <c r="PXC118" s="151"/>
      <c r="PXD118" s="151"/>
      <c r="PXE118" s="151"/>
      <c r="PXF118" s="151"/>
      <c r="PXG118" s="151"/>
      <c r="PXH118" s="151"/>
      <c r="PXI118" s="151"/>
      <c r="PXJ118" s="151"/>
      <c r="PXK118" s="151"/>
      <c r="PXL118" s="151"/>
      <c r="PXM118" s="151"/>
      <c r="PXN118" s="151"/>
      <c r="PXO118" s="151"/>
      <c r="PXP118" s="151"/>
      <c r="PXQ118" s="151"/>
      <c r="PXR118" s="151"/>
      <c r="PXS118" s="151"/>
      <c r="PXT118" s="151"/>
      <c r="PXU118" s="151"/>
      <c r="PXV118" s="151"/>
      <c r="PXW118" s="151"/>
      <c r="PXX118" s="151"/>
      <c r="PXY118" s="151"/>
      <c r="PXZ118" s="151"/>
      <c r="PYA118" s="151"/>
      <c r="PYB118" s="151"/>
      <c r="PYC118" s="151"/>
      <c r="PYD118" s="151"/>
      <c r="PYE118" s="151"/>
      <c r="PYF118" s="151"/>
      <c r="PYG118" s="151"/>
      <c r="PYH118" s="151"/>
      <c r="PYI118" s="151"/>
      <c r="PYJ118" s="151"/>
      <c r="PYK118" s="151"/>
      <c r="PYL118" s="151"/>
      <c r="PYM118" s="151"/>
      <c r="PYN118" s="151"/>
      <c r="PYO118" s="151"/>
      <c r="PYP118" s="151"/>
      <c r="PYQ118" s="151"/>
      <c r="PYR118" s="151"/>
      <c r="PYS118" s="151"/>
      <c r="PYT118" s="151"/>
      <c r="PYU118" s="151"/>
      <c r="PYV118" s="151"/>
      <c r="PYW118" s="151"/>
      <c r="PYX118" s="151"/>
      <c r="PYY118" s="151"/>
      <c r="PYZ118" s="151"/>
      <c r="PZA118" s="151"/>
      <c r="PZB118" s="151"/>
      <c r="PZC118" s="151"/>
      <c r="PZD118" s="151"/>
      <c r="PZE118" s="151"/>
      <c r="PZF118" s="151"/>
      <c r="PZG118" s="151"/>
      <c r="PZH118" s="151"/>
      <c r="PZI118" s="151"/>
      <c r="PZJ118" s="151"/>
      <c r="PZK118" s="151"/>
      <c r="PZL118" s="151"/>
      <c r="PZM118" s="151"/>
      <c r="PZN118" s="151"/>
      <c r="PZO118" s="151"/>
      <c r="PZP118" s="151"/>
      <c r="PZQ118" s="151"/>
      <c r="PZR118" s="151"/>
      <c r="PZS118" s="151"/>
      <c r="PZT118" s="151"/>
      <c r="PZU118" s="151"/>
      <c r="PZV118" s="151"/>
      <c r="PZW118" s="151"/>
      <c r="PZX118" s="151"/>
      <c r="PZY118" s="151"/>
      <c r="PZZ118" s="151"/>
      <c r="QAA118" s="151"/>
      <c r="QAB118" s="151"/>
      <c r="QAC118" s="151"/>
      <c r="QAD118" s="151"/>
      <c r="QAE118" s="151"/>
      <c r="QAF118" s="151"/>
      <c r="QAG118" s="151"/>
      <c r="QAH118" s="151"/>
      <c r="QAI118" s="151"/>
      <c r="QAJ118" s="151"/>
      <c r="QAK118" s="151"/>
      <c r="QAL118" s="151"/>
      <c r="QAM118" s="151"/>
      <c r="QAN118" s="151"/>
      <c r="QAO118" s="151"/>
      <c r="QAP118" s="151"/>
      <c r="QAQ118" s="151"/>
      <c r="QAR118" s="151"/>
      <c r="QAS118" s="151"/>
      <c r="QAT118" s="151"/>
      <c r="QAU118" s="151"/>
      <c r="QAV118" s="151"/>
      <c r="QAW118" s="151"/>
      <c r="QAX118" s="151"/>
      <c r="QAY118" s="151"/>
      <c r="QAZ118" s="151"/>
      <c r="QBA118" s="151"/>
      <c r="QBB118" s="151"/>
      <c r="QBC118" s="151"/>
      <c r="QBD118" s="151"/>
      <c r="QBE118" s="151"/>
      <c r="QBF118" s="151"/>
      <c r="QBG118" s="151"/>
      <c r="QBH118" s="151"/>
      <c r="QBI118" s="151"/>
      <c r="QBJ118" s="151"/>
      <c r="QBK118" s="151"/>
      <c r="QBL118" s="151"/>
      <c r="QBM118" s="151"/>
      <c r="QBN118" s="151"/>
      <c r="QBO118" s="151"/>
      <c r="QBP118" s="151"/>
      <c r="QBQ118" s="151"/>
      <c r="QBR118" s="151"/>
      <c r="QBS118" s="151"/>
      <c r="QBT118" s="151"/>
      <c r="QBU118" s="151"/>
      <c r="QBV118" s="151"/>
      <c r="QBW118" s="151"/>
      <c r="QBX118" s="151"/>
      <c r="QBY118" s="151"/>
      <c r="QBZ118" s="151"/>
      <c r="QCA118" s="151"/>
      <c r="QCB118" s="151"/>
      <c r="QCC118" s="151"/>
      <c r="QCD118" s="151"/>
      <c r="QCE118" s="151"/>
      <c r="QCF118" s="151"/>
      <c r="QCG118" s="151"/>
      <c r="QCH118" s="151"/>
      <c r="QCI118" s="151"/>
      <c r="QCJ118" s="151"/>
      <c r="QCK118" s="151"/>
      <c r="QCL118" s="151"/>
      <c r="QCM118" s="151"/>
      <c r="QCN118" s="151"/>
      <c r="QCO118" s="151"/>
      <c r="QCP118" s="151"/>
      <c r="QCQ118" s="151"/>
      <c r="QCR118" s="151"/>
      <c r="QCS118" s="151"/>
      <c r="QCT118" s="151"/>
      <c r="QCU118" s="151"/>
      <c r="QCV118" s="151"/>
      <c r="QCW118" s="151"/>
      <c r="QCX118" s="151"/>
      <c r="QCY118" s="151"/>
      <c r="QCZ118" s="151"/>
      <c r="QDA118" s="151"/>
      <c r="QDB118" s="151"/>
      <c r="QDC118" s="151"/>
      <c r="QDD118" s="151"/>
      <c r="QDE118" s="151"/>
      <c r="QDF118" s="151"/>
      <c r="QDG118" s="151"/>
      <c r="QDH118" s="151"/>
      <c r="QDI118" s="151"/>
      <c r="QDJ118" s="151"/>
      <c r="QDK118" s="151"/>
      <c r="QDL118" s="151"/>
      <c r="QDM118" s="151"/>
      <c r="QDN118" s="151"/>
      <c r="QDO118" s="151"/>
      <c r="QDP118" s="151"/>
      <c r="QDQ118" s="151"/>
      <c r="QDR118" s="151"/>
      <c r="QDS118" s="151"/>
      <c r="QDT118" s="151"/>
      <c r="QDU118" s="151"/>
      <c r="QDV118" s="151"/>
      <c r="QDW118" s="151"/>
      <c r="QDX118" s="151"/>
      <c r="QDY118" s="151"/>
      <c r="QDZ118" s="151"/>
      <c r="QEA118" s="151"/>
      <c r="QEB118" s="151"/>
      <c r="QEC118" s="151"/>
      <c r="QED118" s="151"/>
      <c r="QEE118" s="151"/>
      <c r="QEF118" s="151"/>
      <c r="QEG118" s="151"/>
      <c r="QEH118" s="151"/>
      <c r="QEI118" s="151"/>
      <c r="QEJ118" s="151"/>
      <c r="QEK118" s="151"/>
      <c r="QEL118" s="151"/>
      <c r="QEM118" s="151"/>
      <c r="QEN118" s="151"/>
      <c r="QEO118" s="151"/>
      <c r="QEP118" s="151"/>
      <c r="QEQ118" s="151"/>
      <c r="QER118" s="151"/>
      <c r="QES118" s="151"/>
      <c r="QET118" s="151"/>
      <c r="QEU118" s="151"/>
      <c r="QEV118" s="151"/>
      <c r="QEW118" s="151"/>
      <c r="QEX118" s="151"/>
      <c r="QEY118" s="151"/>
      <c r="QEZ118" s="151"/>
      <c r="QFA118" s="151"/>
      <c r="QFB118" s="151"/>
      <c r="QFC118" s="151"/>
      <c r="QFD118" s="151"/>
      <c r="QFE118" s="151"/>
      <c r="QFF118" s="151"/>
      <c r="QFG118" s="151"/>
      <c r="QFH118" s="151"/>
      <c r="QFI118" s="151"/>
      <c r="QFJ118" s="151"/>
      <c r="QFK118" s="151"/>
      <c r="QFL118" s="151"/>
      <c r="QFM118" s="151"/>
      <c r="QFN118" s="151"/>
      <c r="QFO118" s="151"/>
      <c r="QFP118" s="151"/>
      <c r="QFQ118" s="151"/>
      <c r="QFR118" s="151"/>
      <c r="QFS118" s="151"/>
      <c r="QFT118" s="151"/>
      <c r="QFU118" s="151"/>
      <c r="QFV118" s="151"/>
      <c r="QFW118" s="151"/>
      <c r="QFX118" s="151"/>
      <c r="QFY118" s="151"/>
      <c r="QFZ118" s="151"/>
      <c r="QGA118" s="151"/>
      <c r="QGB118" s="151"/>
      <c r="QGC118" s="151"/>
      <c r="QGD118" s="151"/>
      <c r="QGE118" s="151"/>
      <c r="QGF118" s="151"/>
      <c r="QGG118" s="151"/>
      <c r="QGH118" s="151"/>
      <c r="QGI118" s="151"/>
      <c r="QGJ118" s="151"/>
      <c r="QGK118" s="151"/>
      <c r="QGL118" s="151"/>
      <c r="QGM118" s="151"/>
      <c r="QGN118" s="151"/>
      <c r="QGO118" s="151"/>
      <c r="QGP118" s="151"/>
      <c r="QGQ118" s="151"/>
      <c r="QGR118" s="151"/>
      <c r="QGS118" s="151"/>
      <c r="QGT118" s="151"/>
      <c r="QGU118" s="151"/>
      <c r="QGV118" s="151"/>
      <c r="QGW118" s="151"/>
      <c r="QGX118" s="151"/>
      <c r="QGY118" s="151"/>
      <c r="QGZ118" s="151"/>
      <c r="QHA118" s="151"/>
      <c r="QHB118" s="151"/>
      <c r="QHC118" s="151"/>
      <c r="QHD118" s="151"/>
      <c r="QHE118" s="151"/>
      <c r="QHF118" s="151"/>
      <c r="QHG118" s="151"/>
      <c r="QHH118" s="151"/>
      <c r="QHI118" s="151"/>
      <c r="QHJ118" s="151"/>
      <c r="QHK118" s="151"/>
      <c r="QHL118" s="151"/>
      <c r="QHM118" s="151"/>
      <c r="QHN118" s="151"/>
      <c r="QHO118" s="151"/>
      <c r="QHP118" s="151"/>
      <c r="QHQ118" s="151"/>
      <c r="QHR118" s="151"/>
      <c r="QHS118" s="151"/>
      <c r="QHT118" s="151"/>
      <c r="QHU118" s="151"/>
      <c r="QHV118" s="151"/>
      <c r="QHW118" s="151"/>
      <c r="QHX118" s="151"/>
      <c r="QHY118" s="151"/>
      <c r="QHZ118" s="151"/>
      <c r="QIA118" s="151"/>
      <c r="QIB118" s="151"/>
      <c r="QIC118" s="151"/>
      <c r="QID118" s="151"/>
      <c r="QIE118" s="151"/>
      <c r="QIF118" s="151"/>
      <c r="QIG118" s="151"/>
      <c r="QIH118" s="151"/>
      <c r="QII118" s="151"/>
      <c r="QIJ118" s="151"/>
      <c r="QIK118" s="151"/>
      <c r="QIL118" s="151"/>
      <c r="QIM118" s="151"/>
      <c r="QIN118" s="151"/>
      <c r="QIO118" s="151"/>
      <c r="QIP118" s="151"/>
      <c r="QIQ118" s="151"/>
      <c r="QIR118" s="151"/>
      <c r="QIS118" s="151"/>
      <c r="QIT118" s="151"/>
      <c r="QIU118" s="151"/>
      <c r="QIV118" s="151"/>
      <c r="QIW118" s="151"/>
      <c r="QIX118" s="151"/>
      <c r="QIY118" s="151"/>
      <c r="QIZ118" s="151"/>
      <c r="QJA118" s="151"/>
      <c r="QJB118" s="151"/>
      <c r="QJC118" s="151"/>
      <c r="QJD118" s="151"/>
      <c r="QJE118" s="151"/>
      <c r="QJF118" s="151"/>
      <c r="QJG118" s="151"/>
      <c r="QJH118" s="151"/>
      <c r="QJI118" s="151"/>
      <c r="QJJ118" s="151"/>
      <c r="QJK118" s="151"/>
      <c r="QJL118" s="151"/>
      <c r="QJM118" s="151"/>
      <c r="QJN118" s="151"/>
      <c r="QJO118" s="151"/>
      <c r="QJP118" s="151"/>
      <c r="QJQ118" s="151"/>
      <c r="QJR118" s="151"/>
      <c r="QJS118" s="151"/>
      <c r="QJT118" s="151"/>
      <c r="QJU118" s="151"/>
      <c r="QJV118" s="151"/>
      <c r="QJW118" s="151"/>
      <c r="QJX118" s="151"/>
      <c r="QJY118" s="151"/>
      <c r="QJZ118" s="151"/>
      <c r="QKA118" s="151"/>
      <c r="QKB118" s="151"/>
      <c r="QKC118" s="151"/>
      <c r="QKD118" s="151"/>
      <c r="QKE118" s="151"/>
      <c r="QKF118" s="151"/>
      <c r="QKG118" s="151"/>
      <c r="QKH118" s="151"/>
      <c r="QKI118" s="151"/>
      <c r="QKJ118" s="151"/>
      <c r="QKK118" s="151"/>
      <c r="QKL118" s="151"/>
      <c r="QKM118" s="151"/>
      <c r="QKN118" s="151"/>
      <c r="QKO118" s="151"/>
      <c r="QKP118" s="151"/>
      <c r="QKQ118" s="151"/>
      <c r="QKR118" s="151"/>
      <c r="QKS118" s="151"/>
      <c r="QKT118" s="151"/>
      <c r="QKU118" s="151"/>
      <c r="QKV118" s="151"/>
      <c r="QKW118" s="151"/>
      <c r="QKX118" s="151"/>
      <c r="QKY118" s="151"/>
      <c r="QKZ118" s="151"/>
      <c r="QLA118" s="151"/>
      <c r="QLB118" s="151"/>
      <c r="QLC118" s="151"/>
      <c r="QLD118" s="151"/>
      <c r="QLE118" s="151"/>
      <c r="QLF118" s="151"/>
      <c r="QLG118" s="151"/>
      <c r="QLH118" s="151"/>
      <c r="QLI118" s="151"/>
      <c r="QLJ118" s="151"/>
      <c r="QLK118" s="151"/>
      <c r="QLL118" s="151"/>
      <c r="QLM118" s="151"/>
      <c r="QLN118" s="151"/>
      <c r="QLO118" s="151"/>
      <c r="QLP118" s="151"/>
      <c r="QLQ118" s="151"/>
      <c r="QLR118" s="151"/>
      <c r="QLS118" s="151"/>
      <c r="QLT118" s="151"/>
      <c r="QLU118" s="151"/>
      <c r="QLV118" s="151"/>
      <c r="QLW118" s="151"/>
      <c r="QLX118" s="151"/>
      <c r="QLY118" s="151"/>
      <c r="QLZ118" s="151"/>
      <c r="QMA118" s="151"/>
      <c r="QMB118" s="151"/>
      <c r="QMC118" s="151"/>
      <c r="QMD118" s="151"/>
      <c r="QME118" s="151"/>
      <c r="QMF118" s="151"/>
      <c r="QMG118" s="151"/>
      <c r="QMH118" s="151"/>
      <c r="QMI118" s="151"/>
      <c r="QMJ118" s="151"/>
      <c r="QMK118" s="151"/>
      <c r="QML118" s="151"/>
      <c r="QMM118" s="151"/>
      <c r="QMN118" s="151"/>
      <c r="QMO118" s="151"/>
      <c r="QMP118" s="151"/>
      <c r="QMQ118" s="151"/>
      <c r="QMR118" s="151"/>
      <c r="QMS118" s="151"/>
      <c r="QMT118" s="151"/>
      <c r="QMU118" s="151"/>
      <c r="QMV118" s="151"/>
      <c r="QMW118" s="151"/>
      <c r="QMX118" s="151"/>
      <c r="QMY118" s="151"/>
      <c r="QMZ118" s="151"/>
      <c r="QNA118" s="151"/>
      <c r="QNB118" s="151"/>
      <c r="QNC118" s="151"/>
      <c r="QND118" s="151"/>
      <c r="QNE118" s="151"/>
      <c r="QNF118" s="151"/>
      <c r="QNG118" s="151"/>
      <c r="QNH118" s="151"/>
      <c r="QNI118" s="151"/>
      <c r="QNJ118" s="151"/>
      <c r="QNK118" s="151"/>
      <c r="QNL118" s="151"/>
      <c r="QNM118" s="151"/>
      <c r="QNN118" s="151"/>
      <c r="QNO118" s="151"/>
      <c r="QNP118" s="151"/>
      <c r="QNQ118" s="151"/>
      <c r="QNR118" s="151"/>
      <c r="QNS118" s="151"/>
      <c r="QNT118" s="151"/>
      <c r="QNU118" s="151"/>
      <c r="QNV118" s="151"/>
      <c r="QNW118" s="151"/>
      <c r="QNX118" s="151"/>
      <c r="QNY118" s="151"/>
      <c r="QNZ118" s="151"/>
      <c r="QOA118" s="151"/>
      <c r="QOB118" s="151"/>
      <c r="QOC118" s="151"/>
      <c r="QOD118" s="151"/>
      <c r="QOE118" s="151"/>
      <c r="QOF118" s="151"/>
      <c r="QOG118" s="151"/>
      <c r="QOH118" s="151"/>
      <c r="QOI118" s="151"/>
      <c r="QOJ118" s="151"/>
      <c r="QOK118" s="151"/>
      <c r="QOL118" s="151"/>
      <c r="QOM118" s="151"/>
      <c r="QON118" s="151"/>
      <c r="QOO118" s="151"/>
      <c r="QOP118" s="151"/>
      <c r="QOQ118" s="151"/>
      <c r="QOR118" s="151"/>
      <c r="QOS118" s="151"/>
      <c r="QOT118" s="151"/>
      <c r="QOU118" s="151"/>
      <c r="QOV118" s="151"/>
      <c r="QOW118" s="151"/>
      <c r="QOX118" s="151"/>
      <c r="QOY118" s="151"/>
      <c r="QOZ118" s="151"/>
      <c r="QPA118" s="151"/>
      <c r="QPB118" s="151"/>
      <c r="QPC118" s="151"/>
      <c r="QPD118" s="151"/>
      <c r="QPE118" s="151"/>
      <c r="QPF118" s="151"/>
      <c r="QPG118" s="151"/>
      <c r="QPH118" s="151"/>
      <c r="QPI118" s="151"/>
      <c r="QPJ118" s="151"/>
      <c r="QPK118" s="151"/>
      <c r="QPL118" s="151"/>
      <c r="QPM118" s="151"/>
      <c r="QPN118" s="151"/>
      <c r="QPO118" s="151"/>
      <c r="QPP118" s="151"/>
      <c r="QPQ118" s="151"/>
      <c r="QPR118" s="151"/>
      <c r="QPS118" s="151"/>
      <c r="QPT118" s="151"/>
      <c r="QPU118" s="151"/>
      <c r="QPV118" s="151"/>
      <c r="QPW118" s="151"/>
      <c r="QPX118" s="151"/>
      <c r="QPY118" s="151"/>
      <c r="QPZ118" s="151"/>
      <c r="QQA118" s="151"/>
      <c r="QQB118" s="151"/>
      <c r="QQC118" s="151"/>
      <c r="QQD118" s="151"/>
      <c r="QQE118" s="151"/>
      <c r="QQF118" s="151"/>
      <c r="QQG118" s="151"/>
      <c r="QQH118" s="151"/>
      <c r="QQI118" s="151"/>
      <c r="QQJ118" s="151"/>
      <c r="QQK118" s="151"/>
      <c r="QQL118" s="151"/>
      <c r="QQM118" s="151"/>
      <c r="QQN118" s="151"/>
      <c r="QQO118" s="151"/>
      <c r="QQP118" s="151"/>
      <c r="QQQ118" s="151"/>
      <c r="QQR118" s="151"/>
      <c r="QQS118" s="151"/>
      <c r="QQT118" s="151"/>
      <c r="QQU118" s="151"/>
      <c r="QQV118" s="151"/>
      <c r="QQW118" s="151"/>
      <c r="QQX118" s="151"/>
      <c r="QQY118" s="151"/>
      <c r="QQZ118" s="151"/>
      <c r="QRA118" s="151"/>
      <c r="QRB118" s="151"/>
      <c r="QRC118" s="151"/>
      <c r="QRD118" s="151"/>
      <c r="QRE118" s="151"/>
      <c r="QRF118" s="151"/>
      <c r="QRG118" s="151"/>
      <c r="QRH118" s="151"/>
      <c r="QRI118" s="151"/>
      <c r="QRJ118" s="151"/>
      <c r="QRK118" s="151"/>
      <c r="QRL118" s="151"/>
      <c r="QRM118" s="151"/>
      <c r="QRN118" s="151"/>
      <c r="QRO118" s="151"/>
      <c r="QRP118" s="151"/>
      <c r="QRQ118" s="151"/>
      <c r="QRR118" s="151"/>
      <c r="QRS118" s="151"/>
      <c r="QRT118" s="151"/>
      <c r="QRU118" s="151"/>
      <c r="QRV118" s="151"/>
      <c r="QRW118" s="151"/>
      <c r="QRX118" s="151"/>
      <c r="QRY118" s="151"/>
      <c r="QRZ118" s="151"/>
      <c r="QSA118" s="151"/>
      <c r="QSB118" s="151"/>
      <c r="QSC118" s="151"/>
      <c r="QSD118" s="151"/>
      <c r="QSE118" s="151"/>
      <c r="QSF118" s="151"/>
      <c r="QSG118" s="151"/>
      <c r="QSH118" s="151"/>
      <c r="QSI118" s="151"/>
      <c r="QSJ118" s="151"/>
      <c r="QSK118" s="151"/>
      <c r="QSL118" s="151"/>
      <c r="QSM118" s="151"/>
      <c r="QSN118" s="151"/>
      <c r="QSO118" s="151"/>
      <c r="QSP118" s="151"/>
      <c r="QSQ118" s="151"/>
      <c r="QSR118" s="151"/>
      <c r="QSS118" s="151"/>
      <c r="QST118" s="151"/>
      <c r="QSU118" s="151"/>
      <c r="QSV118" s="151"/>
      <c r="QSW118" s="151"/>
      <c r="QSX118" s="151"/>
      <c r="QSY118" s="151"/>
      <c r="QSZ118" s="151"/>
      <c r="QTA118" s="151"/>
      <c r="QTB118" s="151"/>
      <c r="QTC118" s="151"/>
      <c r="QTD118" s="151"/>
      <c r="QTE118" s="151"/>
      <c r="QTF118" s="151"/>
      <c r="QTG118" s="151"/>
      <c r="QTH118" s="151"/>
      <c r="QTI118" s="151"/>
      <c r="QTJ118" s="151"/>
      <c r="QTK118" s="151"/>
      <c r="QTL118" s="151"/>
      <c r="QTM118" s="151"/>
      <c r="QTN118" s="151"/>
      <c r="QTO118" s="151"/>
      <c r="QTP118" s="151"/>
      <c r="QTQ118" s="151"/>
      <c r="QTR118" s="151"/>
      <c r="QTS118" s="151"/>
      <c r="QTT118" s="151"/>
      <c r="QTU118" s="151"/>
      <c r="QTV118" s="151"/>
      <c r="QTW118" s="151"/>
      <c r="QTX118" s="151"/>
      <c r="QTY118" s="151"/>
      <c r="QTZ118" s="151"/>
      <c r="QUA118" s="151"/>
      <c r="QUB118" s="151"/>
      <c r="QUC118" s="151"/>
      <c r="QUD118" s="151"/>
      <c r="QUE118" s="151"/>
      <c r="QUF118" s="151"/>
      <c r="QUG118" s="151"/>
      <c r="QUH118" s="151"/>
      <c r="QUI118" s="151"/>
      <c r="QUJ118" s="151"/>
      <c r="QUK118" s="151"/>
      <c r="QUL118" s="151"/>
      <c r="QUM118" s="151"/>
      <c r="QUN118" s="151"/>
      <c r="QUO118" s="151"/>
      <c r="QUP118" s="151"/>
      <c r="QUQ118" s="151"/>
      <c r="QUR118" s="151"/>
      <c r="QUS118" s="151"/>
      <c r="QUT118" s="151"/>
      <c r="QUU118" s="151"/>
      <c r="QUV118" s="151"/>
      <c r="QUW118" s="151"/>
      <c r="QUX118" s="151"/>
      <c r="QUY118" s="151"/>
      <c r="QUZ118" s="151"/>
      <c r="QVA118" s="151"/>
      <c r="QVB118" s="151"/>
      <c r="QVC118" s="151"/>
      <c r="QVD118" s="151"/>
      <c r="QVE118" s="151"/>
      <c r="QVF118" s="151"/>
      <c r="QVG118" s="151"/>
      <c r="QVH118" s="151"/>
      <c r="QVI118" s="151"/>
      <c r="QVJ118" s="151"/>
      <c r="QVK118" s="151"/>
      <c r="QVL118" s="151"/>
      <c r="QVM118" s="151"/>
      <c r="QVN118" s="151"/>
      <c r="QVO118" s="151"/>
      <c r="QVP118" s="151"/>
      <c r="QVQ118" s="151"/>
      <c r="QVR118" s="151"/>
      <c r="QVS118" s="151"/>
      <c r="QVT118" s="151"/>
      <c r="QVU118" s="151"/>
      <c r="QVV118" s="151"/>
      <c r="QVW118" s="151"/>
      <c r="QVX118" s="151"/>
      <c r="QVY118" s="151"/>
      <c r="QVZ118" s="151"/>
      <c r="QWA118" s="151"/>
      <c r="QWB118" s="151"/>
      <c r="QWC118" s="151"/>
      <c r="QWD118" s="151"/>
      <c r="QWE118" s="151"/>
      <c r="QWF118" s="151"/>
      <c r="QWG118" s="151"/>
      <c r="QWH118" s="151"/>
      <c r="QWI118" s="151"/>
      <c r="QWJ118" s="151"/>
      <c r="QWK118" s="151"/>
      <c r="QWL118" s="151"/>
      <c r="QWM118" s="151"/>
      <c r="QWN118" s="151"/>
      <c r="QWO118" s="151"/>
      <c r="QWP118" s="151"/>
      <c r="QWQ118" s="151"/>
      <c r="QWR118" s="151"/>
      <c r="QWS118" s="151"/>
      <c r="QWT118" s="151"/>
      <c r="QWU118" s="151"/>
      <c r="QWV118" s="151"/>
      <c r="QWW118" s="151"/>
      <c r="QWX118" s="151"/>
      <c r="QWY118" s="151"/>
      <c r="QWZ118" s="151"/>
      <c r="QXA118" s="151"/>
      <c r="QXB118" s="151"/>
      <c r="QXC118" s="151"/>
      <c r="QXD118" s="151"/>
      <c r="QXE118" s="151"/>
      <c r="QXF118" s="151"/>
      <c r="QXG118" s="151"/>
      <c r="QXH118" s="151"/>
      <c r="QXI118" s="151"/>
      <c r="QXJ118" s="151"/>
      <c r="QXK118" s="151"/>
      <c r="QXL118" s="151"/>
      <c r="QXM118" s="151"/>
      <c r="QXN118" s="151"/>
      <c r="QXO118" s="151"/>
      <c r="QXP118" s="151"/>
      <c r="QXQ118" s="151"/>
      <c r="QXR118" s="151"/>
      <c r="QXS118" s="151"/>
      <c r="QXT118" s="151"/>
      <c r="QXU118" s="151"/>
      <c r="QXV118" s="151"/>
      <c r="QXW118" s="151"/>
      <c r="QXX118" s="151"/>
      <c r="QXY118" s="151"/>
      <c r="QXZ118" s="151"/>
      <c r="QYA118" s="151"/>
      <c r="QYB118" s="151"/>
      <c r="QYC118" s="151"/>
      <c r="QYD118" s="151"/>
      <c r="QYE118" s="151"/>
      <c r="QYF118" s="151"/>
      <c r="QYG118" s="151"/>
      <c r="QYH118" s="151"/>
      <c r="QYI118" s="151"/>
      <c r="QYJ118" s="151"/>
      <c r="QYK118" s="151"/>
      <c r="QYL118" s="151"/>
      <c r="QYM118" s="151"/>
      <c r="QYN118" s="151"/>
      <c r="QYO118" s="151"/>
      <c r="QYP118" s="151"/>
      <c r="QYQ118" s="151"/>
      <c r="QYR118" s="151"/>
      <c r="QYS118" s="151"/>
      <c r="QYT118" s="151"/>
      <c r="QYU118" s="151"/>
      <c r="QYV118" s="151"/>
      <c r="QYW118" s="151"/>
      <c r="QYX118" s="151"/>
      <c r="QYY118" s="151"/>
      <c r="QYZ118" s="151"/>
      <c r="QZA118" s="151"/>
      <c r="QZB118" s="151"/>
      <c r="QZC118" s="151"/>
      <c r="QZD118" s="151"/>
      <c r="QZE118" s="151"/>
      <c r="QZF118" s="151"/>
      <c r="QZG118" s="151"/>
      <c r="QZH118" s="151"/>
      <c r="QZI118" s="151"/>
      <c r="QZJ118" s="151"/>
      <c r="QZK118" s="151"/>
      <c r="QZL118" s="151"/>
      <c r="QZM118" s="151"/>
      <c r="QZN118" s="151"/>
      <c r="QZO118" s="151"/>
      <c r="QZP118" s="151"/>
      <c r="QZQ118" s="151"/>
      <c r="QZR118" s="151"/>
      <c r="QZS118" s="151"/>
      <c r="QZT118" s="151"/>
      <c r="QZU118" s="151"/>
      <c r="QZV118" s="151"/>
      <c r="QZW118" s="151"/>
      <c r="QZX118" s="151"/>
      <c r="QZY118" s="151"/>
      <c r="QZZ118" s="151"/>
      <c r="RAA118" s="151"/>
      <c r="RAB118" s="151"/>
      <c r="RAC118" s="151"/>
      <c r="RAD118" s="151"/>
      <c r="RAE118" s="151"/>
      <c r="RAF118" s="151"/>
      <c r="RAG118" s="151"/>
      <c r="RAH118" s="151"/>
      <c r="RAI118" s="151"/>
      <c r="RAJ118" s="151"/>
      <c r="RAK118" s="151"/>
      <c r="RAL118" s="151"/>
      <c r="RAM118" s="151"/>
      <c r="RAN118" s="151"/>
      <c r="RAO118" s="151"/>
      <c r="RAP118" s="151"/>
      <c r="RAQ118" s="151"/>
      <c r="RAR118" s="151"/>
      <c r="RAS118" s="151"/>
      <c r="RAT118" s="151"/>
      <c r="RAU118" s="151"/>
      <c r="RAV118" s="151"/>
      <c r="RAW118" s="151"/>
      <c r="RAX118" s="151"/>
      <c r="RAY118" s="151"/>
      <c r="RAZ118" s="151"/>
      <c r="RBA118" s="151"/>
      <c r="RBB118" s="151"/>
      <c r="RBC118" s="151"/>
      <c r="RBD118" s="151"/>
      <c r="RBE118" s="151"/>
      <c r="RBF118" s="151"/>
      <c r="RBG118" s="151"/>
      <c r="RBH118" s="151"/>
      <c r="RBI118" s="151"/>
      <c r="RBJ118" s="151"/>
      <c r="RBK118" s="151"/>
      <c r="RBL118" s="151"/>
      <c r="RBM118" s="151"/>
      <c r="RBN118" s="151"/>
      <c r="RBO118" s="151"/>
      <c r="RBP118" s="151"/>
      <c r="RBQ118" s="151"/>
      <c r="RBR118" s="151"/>
      <c r="RBS118" s="151"/>
      <c r="RBT118" s="151"/>
      <c r="RBU118" s="151"/>
      <c r="RBV118" s="151"/>
      <c r="RBW118" s="151"/>
      <c r="RBX118" s="151"/>
      <c r="RBY118" s="151"/>
      <c r="RBZ118" s="151"/>
      <c r="RCA118" s="151"/>
      <c r="RCB118" s="151"/>
      <c r="RCC118" s="151"/>
      <c r="RCD118" s="151"/>
      <c r="RCE118" s="151"/>
      <c r="RCF118" s="151"/>
      <c r="RCG118" s="151"/>
      <c r="RCH118" s="151"/>
      <c r="RCI118" s="151"/>
      <c r="RCJ118" s="151"/>
      <c r="RCK118" s="151"/>
      <c r="RCL118" s="151"/>
      <c r="RCM118" s="151"/>
      <c r="RCN118" s="151"/>
      <c r="RCO118" s="151"/>
      <c r="RCP118" s="151"/>
      <c r="RCQ118" s="151"/>
      <c r="RCR118" s="151"/>
      <c r="RCS118" s="151"/>
      <c r="RCT118" s="151"/>
      <c r="RCU118" s="151"/>
      <c r="RCV118" s="151"/>
      <c r="RCW118" s="151"/>
      <c r="RCX118" s="151"/>
      <c r="RCY118" s="151"/>
      <c r="RCZ118" s="151"/>
      <c r="RDA118" s="151"/>
      <c r="RDB118" s="151"/>
      <c r="RDC118" s="151"/>
      <c r="RDD118" s="151"/>
      <c r="RDE118" s="151"/>
      <c r="RDF118" s="151"/>
      <c r="RDG118" s="151"/>
      <c r="RDH118" s="151"/>
      <c r="RDI118" s="151"/>
      <c r="RDJ118" s="151"/>
      <c r="RDK118" s="151"/>
      <c r="RDL118" s="151"/>
      <c r="RDM118" s="151"/>
      <c r="RDN118" s="151"/>
      <c r="RDO118" s="151"/>
      <c r="RDP118" s="151"/>
      <c r="RDQ118" s="151"/>
      <c r="RDR118" s="151"/>
      <c r="RDS118" s="151"/>
      <c r="RDT118" s="151"/>
      <c r="RDU118" s="151"/>
      <c r="RDV118" s="151"/>
      <c r="RDW118" s="151"/>
      <c r="RDX118" s="151"/>
      <c r="RDY118" s="151"/>
      <c r="RDZ118" s="151"/>
      <c r="REA118" s="151"/>
      <c r="REB118" s="151"/>
      <c r="REC118" s="151"/>
      <c r="RED118" s="151"/>
      <c r="REE118" s="151"/>
      <c r="REF118" s="151"/>
      <c r="REG118" s="151"/>
      <c r="REH118" s="151"/>
      <c r="REI118" s="151"/>
      <c r="REJ118" s="151"/>
      <c r="REK118" s="151"/>
      <c r="REL118" s="151"/>
      <c r="REM118" s="151"/>
      <c r="REN118" s="151"/>
      <c r="REO118" s="151"/>
      <c r="REP118" s="151"/>
      <c r="REQ118" s="151"/>
      <c r="RER118" s="151"/>
      <c r="RES118" s="151"/>
      <c r="RET118" s="151"/>
      <c r="REU118" s="151"/>
      <c r="REV118" s="151"/>
      <c r="REW118" s="151"/>
      <c r="REX118" s="151"/>
      <c r="REY118" s="151"/>
      <c r="REZ118" s="151"/>
      <c r="RFA118" s="151"/>
      <c r="RFB118" s="151"/>
      <c r="RFC118" s="151"/>
      <c r="RFD118" s="151"/>
      <c r="RFE118" s="151"/>
      <c r="RFF118" s="151"/>
      <c r="RFG118" s="151"/>
      <c r="RFH118" s="151"/>
      <c r="RFI118" s="151"/>
      <c r="RFJ118" s="151"/>
      <c r="RFK118" s="151"/>
      <c r="RFL118" s="151"/>
      <c r="RFM118" s="151"/>
      <c r="RFN118" s="151"/>
      <c r="RFO118" s="151"/>
      <c r="RFP118" s="151"/>
      <c r="RFQ118" s="151"/>
      <c r="RFR118" s="151"/>
      <c r="RFS118" s="151"/>
      <c r="RFT118" s="151"/>
      <c r="RFU118" s="151"/>
      <c r="RFV118" s="151"/>
      <c r="RFW118" s="151"/>
      <c r="RFX118" s="151"/>
      <c r="RFY118" s="151"/>
      <c r="RFZ118" s="151"/>
      <c r="RGA118" s="151"/>
      <c r="RGB118" s="151"/>
      <c r="RGC118" s="151"/>
      <c r="RGD118" s="151"/>
      <c r="RGE118" s="151"/>
      <c r="RGF118" s="151"/>
      <c r="RGG118" s="151"/>
      <c r="RGH118" s="151"/>
      <c r="RGI118" s="151"/>
      <c r="RGJ118" s="151"/>
      <c r="RGK118" s="151"/>
      <c r="RGL118" s="151"/>
      <c r="RGM118" s="151"/>
      <c r="RGN118" s="151"/>
      <c r="RGO118" s="151"/>
      <c r="RGP118" s="151"/>
      <c r="RGQ118" s="151"/>
      <c r="RGR118" s="151"/>
      <c r="RGS118" s="151"/>
      <c r="RGT118" s="151"/>
      <c r="RGU118" s="151"/>
      <c r="RGV118" s="151"/>
      <c r="RGW118" s="151"/>
      <c r="RGX118" s="151"/>
      <c r="RGY118" s="151"/>
      <c r="RGZ118" s="151"/>
      <c r="RHA118" s="151"/>
      <c r="RHB118" s="151"/>
      <c r="RHC118" s="151"/>
      <c r="RHD118" s="151"/>
      <c r="RHE118" s="151"/>
      <c r="RHF118" s="151"/>
      <c r="RHG118" s="151"/>
      <c r="RHH118" s="151"/>
      <c r="RHI118" s="151"/>
      <c r="RHJ118" s="151"/>
      <c r="RHK118" s="151"/>
      <c r="RHL118" s="151"/>
      <c r="RHM118" s="151"/>
      <c r="RHN118" s="151"/>
      <c r="RHO118" s="151"/>
      <c r="RHP118" s="151"/>
      <c r="RHQ118" s="151"/>
      <c r="RHR118" s="151"/>
      <c r="RHS118" s="151"/>
      <c r="RHT118" s="151"/>
      <c r="RHU118" s="151"/>
      <c r="RHV118" s="151"/>
      <c r="RHW118" s="151"/>
      <c r="RHX118" s="151"/>
      <c r="RHY118" s="151"/>
      <c r="RHZ118" s="151"/>
      <c r="RIA118" s="151"/>
      <c r="RIB118" s="151"/>
      <c r="RIC118" s="151"/>
      <c r="RID118" s="151"/>
      <c r="RIE118" s="151"/>
      <c r="RIF118" s="151"/>
      <c r="RIG118" s="151"/>
      <c r="RIH118" s="151"/>
      <c r="RII118" s="151"/>
      <c r="RIJ118" s="151"/>
      <c r="RIK118" s="151"/>
      <c r="RIL118" s="151"/>
      <c r="RIM118" s="151"/>
      <c r="RIN118" s="151"/>
      <c r="RIO118" s="151"/>
      <c r="RIP118" s="151"/>
      <c r="RIQ118" s="151"/>
      <c r="RIR118" s="151"/>
      <c r="RIS118" s="151"/>
      <c r="RIT118" s="151"/>
      <c r="RIU118" s="151"/>
      <c r="RIV118" s="151"/>
      <c r="RIW118" s="151"/>
      <c r="RIX118" s="151"/>
      <c r="RIY118" s="151"/>
      <c r="RIZ118" s="151"/>
      <c r="RJA118" s="151"/>
      <c r="RJB118" s="151"/>
      <c r="RJC118" s="151"/>
      <c r="RJD118" s="151"/>
      <c r="RJE118" s="151"/>
      <c r="RJF118" s="151"/>
      <c r="RJG118" s="151"/>
      <c r="RJH118" s="151"/>
      <c r="RJI118" s="151"/>
      <c r="RJJ118" s="151"/>
      <c r="RJK118" s="151"/>
      <c r="RJL118" s="151"/>
      <c r="RJM118" s="151"/>
      <c r="RJN118" s="151"/>
      <c r="RJO118" s="151"/>
      <c r="RJP118" s="151"/>
      <c r="RJQ118" s="151"/>
      <c r="RJR118" s="151"/>
      <c r="RJS118" s="151"/>
      <c r="RJT118" s="151"/>
      <c r="RJU118" s="151"/>
      <c r="RJV118" s="151"/>
      <c r="RJW118" s="151"/>
      <c r="RJX118" s="151"/>
      <c r="RJY118" s="151"/>
      <c r="RJZ118" s="151"/>
      <c r="RKA118" s="151"/>
      <c r="RKB118" s="151"/>
      <c r="RKC118" s="151"/>
      <c r="RKD118" s="151"/>
      <c r="RKE118" s="151"/>
      <c r="RKF118" s="151"/>
      <c r="RKG118" s="151"/>
      <c r="RKH118" s="151"/>
      <c r="RKI118" s="151"/>
      <c r="RKJ118" s="151"/>
      <c r="RKK118" s="151"/>
      <c r="RKL118" s="151"/>
      <c r="RKM118" s="151"/>
      <c r="RKN118" s="151"/>
      <c r="RKO118" s="151"/>
      <c r="RKP118" s="151"/>
      <c r="RKQ118" s="151"/>
      <c r="RKR118" s="151"/>
      <c r="RKS118" s="151"/>
      <c r="RKT118" s="151"/>
      <c r="RKU118" s="151"/>
      <c r="RKV118" s="151"/>
      <c r="RKW118" s="151"/>
      <c r="RKX118" s="151"/>
      <c r="RKY118" s="151"/>
      <c r="RKZ118" s="151"/>
      <c r="RLA118" s="151"/>
      <c r="RLB118" s="151"/>
      <c r="RLC118" s="151"/>
      <c r="RLD118" s="151"/>
      <c r="RLE118" s="151"/>
      <c r="RLF118" s="151"/>
      <c r="RLG118" s="151"/>
      <c r="RLH118" s="151"/>
      <c r="RLI118" s="151"/>
      <c r="RLJ118" s="151"/>
      <c r="RLK118" s="151"/>
      <c r="RLL118" s="151"/>
      <c r="RLM118" s="151"/>
      <c r="RLN118" s="151"/>
      <c r="RLO118" s="151"/>
      <c r="RLP118" s="151"/>
      <c r="RLQ118" s="151"/>
      <c r="RLR118" s="151"/>
      <c r="RLS118" s="151"/>
      <c r="RLT118" s="151"/>
      <c r="RLU118" s="151"/>
      <c r="RLV118" s="151"/>
      <c r="RLW118" s="151"/>
      <c r="RLX118" s="151"/>
      <c r="RLY118" s="151"/>
      <c r="RLZ118" s="151"/>
      <c r="RMA118" s="151"/>
      <c r="RMB118" s="151"/>
      <c r="RMC118" s="151"/>
      <c r="RMD118" s="151"/>
      <c r="RME118" s="151"/>
      <c r="RMF118" s="151"/>
      <c r="RMG118" s="151"/>
      <c r="RMH118" s="151"/>
      <c r="RMI118" s="151"/>
      <c r="RMJ118" s="151"/>
      <c r="RMK118" s="151"/>
      <c r="RML118" s="151"/>
      <c r="RMM118" s="151"/>
      <c r="RMN118" s="151"/>
      <c r="RMO118" s="151"/>
      <c r="RMP118" s="151"/>
      <c r="RMQ118" s="151"/>
      <c r="RMR118" s="151"/>
      <c r="RMS118" s="151"/>
      <c r="RMT118" s="151"/>
      <c r="RMU118" s="151"/>
      <c r="RMV118" s="151"/>
      <c r="RMW118" s="151"/>
      <c r="RMX118" s="151"/>
      <c r="RMY118" s="151"/>
      <c r="RMZ118" s="151"/>
      <c r="RNA118" s="151"/>
      <c r="RNB118" s="151"/>
      <c r="RNC118" s="151"/>
      <c r="RND118" s="151"/>
      <c r="RNE118" s="151"/>
      <c r="RNF118" s="151"/>
      <c r="RNG118" s="151"/>
      <c r="RNH118" s="151"/>
      <c r="RNI118" s="151"/>
      <c r="RNJ118" s="151"/>
      <c r="RNK118" s="151"/>
      <c r="RNL118" s="151"/>
      <c r="RNM118" s="151"/>
      <c r="RNN118" s="151"/>
      <c r="RNO118" s="151"/>
      <c r="RNP118" s="151"/>
      <c r="RNQ118" s="151"/>
      <c r="RNR118" s="151"/>
      <c r="RNS118" s="151"/>
      <c r="RNT118" s="151"/>
      <c r="RNU118" s="151"/>
      <c r="RNV118" s="151"/>
      <c r="RNW118" s="151"/>
      <c r="RNX118" s="151"/>
      <c r="RNY118" s="151"/>
      <c r="RNZ118" s="151"/>
      <c r="ROA118" s="151"/>
      <c r="ROB118" s="151"/>
      <c r="ROC118" s="151"/>
      <c r="ROD118" s="151"/>
      <c r="ROE118" s="151"/>
      <c r="ROF118" s="151"/>
      <c r="ROG118" s="151"/>
      <c r="ROH118" s="151"/>
      <c r="ROI118" s="151"/>
      <c r="ROJ118" s="151"/>
      <c r="ROK118" s="151"/>
      <c r="ROL118" s="151"/>
      <c r="ROM118" s="151"/>
      <c r="RON118" s="151"/>
      <c r="ROO118" s="151"/>
      <c r="ROP118" s="151"/>
      <c r="ROQ118" s="151"/>
      <c r="ROR118" s="151"/>
      <c r="ROS118" s="151"/>
      <c r="ROT118" s="151"/>
      <c r="ROU118" s="151"/>
      <c r="ROV118" s="151"/>
      <c r="ROW118" s="151"/>
      <c r="ROX118" s="151"/>
      <c r="ROY118" s="151"/>
      <c r="ROZ118" s="151"/>
      <c r="RPA118" s="151"/>
      <c r="RPB118" s="151"/>
      <c r="RPC118" s="151"/>
      <c r="RPD118" s="151"/>
      <c r="RPE118" s="151"/>
      <c r="RPF118" s="151"/>
      <c r="RPG118" s="151"/>
      <c r="RPH118" s="151"/>
      <c r="RPI118" s="151"/>
      <c r="RPJ118" s="151"/>
      <c r="RPK118" s="151"/>
      <c r="RPL118" s="151"/>
      <c r="RPM118" s="151"/>
      <c r="RPN118" s="151"/>
      <c r="RPO118" s="151"/>
      <c r="RPP118" s="151"/>
      <c r="RPQ118" s="151"/>
      <c r="RPR118" s="151"/>
      <c r="RPS118" s="151"/>
      <c r="RPT118" s="151"/>
      <c r="RPU118" s="151"/>
      <c r="RPV118" s="151"/>
      <c r="RPW118" s="151"/>
      <c r="RPX118" s="151"/>
      <c r="RPY118" s="151"/>
      <c r="RPZ118" s="151"/>
      <c r="RQA118" s="151"/>
      <c r="RQB118" s="151"/>
      <c r="RQC118" s="151"/>
      <c r="RQD118" s="151"/>
      <c r="RQE118" s="151"/>
      <c r="RQF118" s="151"/>
      <c r="RQG118" s="151"/>
      <c r="RQH118" s="151"/>
      <c r="RQI118" s="151"/>
      <c r="RQJ118" s="151"/>
      <c r="RQK118" s="151"/>
      <c r="RQL118" s="151"/>
      <c r="RQM118" s="151"/>
      <c r="RQN118" s="151"/>
      <c r="RQO118" s="151"/>
      <c r="RQP118" s="151"/>
      <c r="RQQ118" s="151"/>
      <c r="RQR118" s="151"/>
      <c r="RQS118" s="151"/>
      <c r="RQT118" s="151"/>
      <c r="RQU118" s="151"/>
      <c r="RQV118" s="151"/>
      <c r="RQW118" s="151"/>
      <c r="RQX118" s="151"/>
      <c r="RQY118" s="151"/>
      <c r="RQZ118" s="151"/>
      <c r="RRA118" s="151"/>
      <c r="RRB118" s="151"/>
      <c r="RRC118" s="151"/>
      <c r="RRD118" s="151"/>
      <c r="RRE118" s="151"/>
      <c r="RRF118" s="151"/>
      <c r="RRG118" s="151"/>
      <c r="RRH118" s="151"/>
      <c r="RRI118" s="151"/>
      <c r="RRJ118" s="151"/>
      <c r="RRK118" s="151"/>
      <c r="RRL118" s="151"/>
      <c r="RRM118" s="151"/>
      <c r="RRN118" s="151"/>
      <c r="RRO118" s="151"/>
      <c r="RRP118" s="151"/>
      <c r="RRQ118" s="151"/>
      <c r="RRR118" s="151"/>
      <c r="RRS118" s="151"/>
      <c r="RRT118" s="151"/>
      <c r="RRU118" s="151"/>
      <c r="RRV118" s="151"/>
      <c r="RRW118" s="151"/>
      <c r="RRX118" s="151"/>
      <c r="RRY118" s="151"/>
      <c r="RRZ118" s="151"/>
      <c r="RSA118" s="151"/>
      <c r="RSB118" s="151"/>
      <c r="RSC118" s="151"/>
      <c r="RSD118" s="151"/>
      <c r="RSE118" s="151"/>
      <c r="RSF118" s="151"/>
      <c r="RSG118" s="151"/>
      <c r="RSH118" s="151"/>
      <c r="RSI118" s="151"/>
      <c r="RSJ118" s="151"/>
      <c r="RSK118" s="151"/>
      <c r="RSL118" s="151"/>
      <c r="RSM118" s="151"/>
      <c r="RSN118" s="151"/>
      <c r="RSO118" s="151"/>
      <c r="RSP118" s="151"/>
      <c r="RSQ118" s="151"/>
      <c r="RSR118" s="151"/>
      <c r="RSS118" s="151"/>
      <c r="RST118" s="151"/>
      <c r="RSU118" s="151"/>
      <c r="RSV118" s="151"/>
      <c r="RSW118" s="151"/>
      <c r="RSX118" s="151"/>
      <c r="RSY118" s="151"/>
      <c r="RSZ118" s="151"/>
      <c r="RTA118" s="151"/>
      <c r="RTB118" s="151"/>
      <c r="RTC118" s="151"/>
      <c r="RTD118" s="151"/>
      <c r="RTE118" s="151"/>
      <c r="RTF118" s="151"/>
      <c r="RTG118" s="151"/>
      <c r="RTH118" s="151"/>
      <c r="RTI118" s="151"/>
      <c r="RTJ118" s="151"/>
      <c r="RTK118" s="151"/>
      <c r="RTL118" s="151"/>
      <c r="RTM118" s="151"/>
      <c r="RTN118" s="151"/>
      <c r="RTO118" s="151"/>
      <c r="RTP118" s="151"/>
      <c r="RTQ118" s="151"/>
      <c r="RTR118" s="151"/>
      <c r="RTS118" s="151"/>
      <c r="RTT118" s="151"/>
      <c r="RTU118" s="151"/>
      <c r="RTV118" s="151"/>
      <c r="RTW118" s="151"/>
      <c r="RTX118" s="151"/>
      <c r="RTY118" s="151"/>
      <c r="RTZ118" s="151"/>
      <c r="RUA118" s="151"/>
      <c r="RUB118" s="151"/>
      <c r="RUC118" s="151"/>
      <c r="RUD118" s="151"/>
      <c r="RUE118" s="151"/>
      <c r="RUF118" s="151"/>
      <c r="RUG118" s="151"/>
      <c r="RUH118" s="151"/>
      <c r="RUI118" s="151"/>
      <c r="RUJ118" s="151"/>
      <c r="RUK118" s="151"/>
      <c r="RUL118" s="151"/>
      <c r="RUM118" s="151"/>
      <c r="RUN118" s="151"/>
      <c r="RUO118" s="151"/>
      <c r="RUP118" s="151"/>
      <c r="RUQ118" s="151"/>
      <c r="RUR118" s="151"/>
      <c r="RUS118" s="151"/>
      <c r="RUT118" s="151"/>
      <c r="RUU118" s="151"/>
      <c r="RUV118" s="151"/>
      <c r="RUW118" s="151"/>
      <c r="RUX118" s="151"/>
      <c r="RUY118" s="151"/>
      <c r="RUZ118" s="151"/>
      <c r="RVA118" s="151"/>
      <c r="RVB118" s="151"/>
      <c r="RVC118" s="151"/>
      <c r="RVD118" s="151"/>
      <c r="RVE118" s="151"/>
      <c r="RVF118" s="151"/>
      <c r="RVG118" s="151"/>
      <c r="RVH118" s="151"/>
      <c r="RVI118" s="151"/>
      <c r="RVJ118" s="151"/>
      <c r="RVK118" s="151"/>
      <c r="RVL118" s="151"/>
      <c r="RVM118" s="151"/>
      <c r="RVN118" s="151"/>
      <c r="RVO118" s="151"/>
      <c r="RVP118" s="151"/>
      <c r="RVQ118" s="151"/>
      <c r="RVR118" s="151"/>
      <c r="RVS118" s="151"/>
      <c r="RVT118" s="151"/>
      <c r="RVU118" s="151"/>
      <c r="RVV118" s="151"/>
      <c r="RVW118" s="151"/>
      <c r="RVX118" s="151"/>
      <c r="RVY118" s="151"/>
      <c r="RVZ118" s="151"/>
      <c r="RWA118" s="151"/>
      <c r="RWB118" s="151"/>
      <c r="RWC118" s="151"/>
      <c r="RWD118" s="151"/>
      <c r="RWE118" s="151"/>
      <c r="RWF118" s="151"/>
      <c r="RWG118" s="151"/>
      <c r="RWH118" s="151"/>
      <c r="RWI118" s="151"/>
      <c r="RWJ118" s="151"/>
      <c r="RWK118" s="151"/>
      <c r="RWL118" s="151"/>
      <c r="RWM118" s="151"/>
      <c r="RWN118" s="151"/>
      <c r="RWO118" s="151"/>
      <c r="RWP118" s="151"/>
      <c r="RWQ118" s="151"/>
      <c r="RWR118" s="151"/>
      <c r="RWS118" s="151"/>
      <c r="RWT118" s="151"/>
      <c r="RWU118" s="151"/>
      <c r="RWV118" s="151"/>
      <c r="RWW118" s="151"/>
      <c r="RWX118" s="151"/>
      <c r="RWY118" s="151"/>
      <c r="RWZ118" s="151"/>
      <c r="RXA118" s="151"/>
      <c r="RXB118" s="151"/>
      <c r="RXC118" s="151"/>
      <c r="RXD118" s="151"/>
      <c r="RXE118" s="151"/>
      <c r="RXF118" s="151"/>
      <c r="RXG118" s="151"/>
      <c r="RXH118" s="151"/>
      <c r="RXI118" s="151"/>
      <c r="RXJ118" s="151"/>
      <c r="RXK118" s="151"/>
      <c r="RXL118" s="151"/>
      <c r="RXM118" s="151"/>
      <c r="RXN118" s="151"/>
      <c r="RXO118" s="151"/>
      <c r="RXP118" s="151"/>
      <c r="RXQ118" s="151"/>
      <c r="RXR118" s="151"/>
      <c r="RXS118" s="151"/>
      <c r="RXT118" s="151"/>
      <c r="RXU118" s="151"/>
      <c r="RXV118" s="151"/>
      <c r="RXW118" s="151"/>
      <c r="RXX118" s="151"/>
      <c r="RXY118" s="151"/>
      <c r="RXZ118" s="151"/>
      <c r="RYA118" s="151"/>
      <c r="RYB118" s="151"/>
      <c r="RYC118" s="151"/>
      <c r="RYD118" s="151"/>
      <c r="RYE118" s="151"/>
      <c r="RYF118" s="151"/>
      <c r="RYG118" s="151"/>
      <c r="RYH118" s="151"/>
      <c r="RYI118" s="151"/>
      <c r="RYJ118" s="151"/>
      <c r="RYK118" s="151"/>
      <c r="RYL118" s="151"/>
      <c r="RYM118" s="151"/>
      <c r="RYN118" s="151"/>
      <c r="RYO118" s="151"/>
      <c r="RYP118" s="151"/>
      <c r="RYQ118" s="151"/>
      <c r="RYR118" s="151"/>
      <c r="RYS118" s="151"/>
      <c r="RYT118" s="151"/>
      <c r="RYU118" s="151"/>
      <c r="RYV118" s="151"/>
      <c r="RYW118" s="151"/>
      <c r="RYX118" s="151"/>
      <c r="RYY118" s="151"/>
      <c r="RYZ118" s="151"/>
      <c r="RZA118" s="151"/>
      <c r="RZB118" s="151"/>
      <c r="RZC118" s="151"/>
      <c r="RZD118" s="151"/>
      <c r="RZE118" s="151"/>
      <c r="RZF118" s="151"/>
      <c r="RZG118" s="151"/>
      <c r="RZH118" s="151"/>
      <c r="RZI118" s="151"/>
      <c r="RZJ118" s="151"/>
      <c r="RZK118" s="151"/>
      <c r="RZL118" s="151"/>
      <c r="RZM118" s="151"/>
      <c r="RZN118" s="151"/>
      <c r="RZO118" s="151"/>
      <c r="RZP118" s="151"/>
      <c r="RZQ118" s="151"/>
      <c r="RZR118" s="151"/>
      <c r="RZS118" s="151"/>
      <c r="RZT118" s="151"/>
      <c r="RZU118" s="151"/>
      <c r="RZV118" s="151"/>
      <c r="RZW118" s="151"/>
      <c r="RZX118" s="151"/>
      <c r="RZY118" s="151"/>
      <c r="RZZ118" s="151"/>
      <c r="SAA118" s="151"/>
      <c r="SAB118" s="151"/>
      <c r="SAC118" s="151"/>
      <c r="SAD118" s="151"/>
      <c r="SAE118" s="151"/>
      <c r="SAF118" s="151"/>
      <c r="SAG118" s="151"/>
      <c r="SAH118" s="151"/>
      <c r="SAI118" s="151"/>
      <c r="SAJ118" s="151"/>
      <c r="SAK118" s="151"/>
      <c r="SAL118" s="151"/>
      <c r="SAM118" s="151"/>
      <c r="SAN118" s="151"/>
      <c r="SAO118" s="151"/>
      <c r="SAP118" s="151"/>
      <c r="SAQ118" s="151"/>
      <c r="SAR118" s="151"/>
      <c r="SAS118" s="151"/>
      <c r="SAT118" s="151"/>
      <c r="SAU118" s="151"/>
      <c r="SAV118" s="151"/>
      <c r="SAW118" s="151"/>
      <c r="SAX118" s="151"/>
      <c r="SAY118" s="151"/>
      <c r="SAZ118" s="151"/>
      <c r="SBA118" s="151"/>
      <c r="SBB118" s="151"/>
      <c r="SBC118" s="151"/>
      <c r="SBD118" s="151"/>
      <c r="SBE118" s="151"/>
      <c r="SBF118" s="151"/>
      <c r="SBG118" s="151"/>
      <c r="SBH118" s="151"/>
      <c r="SBI118" s="151"/>
      <c r="SBJ118" s="151"/>
      <c r="SBK118" s="151"/>
      <c r="SBL118" s="151"/>
      <c r="SBM118" s="151"/>
      <c r="SBN118" s="151"/>
      <c r="SBO118" s="151"/>
      <c r="SBP118" s="151"/>
      <c r="SBQ118" s="151"/>
      <c r="SBR118" s="151"/>
      <c r="SBS118" s="151"/>
      <c r="SBT118" s="151"/>
      <c r="SBU118" s="151"/>
      <c r="SBV118" s="151"/>
      <c r="SBW118" s="151"/>
      <c r="SBX118" s="151"/>
      <c r="SBY118" s="151"/>
      <c r="SBZ118" s="151"/>
      <c r="SCA118" s="151"/>
      <c r="SCB118" s="151"/>
      <c r="SCC118" s="151"/>
      <c r="SCD118" s="151"/>
      <c r="SCE118" s="151"/>
      <c r="SCF118" s="151"/>
      <c r="SCG118" s="151"/>
      <c r="SCH118" s="151"/>
      <c r="SCI118" s="151"/>
      <c r="SCJ118" s="151"/>
      <c r="SCK118" s="151"/>
      <c r="SCL118" s="151"/>
      <c r="SCM118" s="151"/>
      <c r="SCN118" s="151"/>
      <c r="SCO118" s="151"/>
      <c r="SCP118" s="151"/>
      <c r="SCQ118" s="151"/>
      <c r="SCR118" s="151"/>
      <c r="SCS118" s="151"/>
      <c r="SCT118" s="151"/>
      <c r="SCU118" s="151"/>
      <c r="SCV118" s="151"/>
      <c r="SCW118" s="151"/>
      <c r="SCX118" s="151"/>
      <c r="SCY118" s="151"/>
      <c r="SCZ118" s="151"/>
      <c r="SDA118" s="151"/>
      <c r="SDB118" s="151"/>
      <c r="SDC118" s="151"/>
      <c r="SDD118" s="151"/>
      <c r="SDE118" s="151"/>
      <c r="SDF118" s="151"/>
      <c r="SDG118" s="151"/>
      <c r="SDH118" s="151"/>
      <c r="SDI118" s="151"/>
      <c r="SDJ118" s="151"/>
      <c r="SDK118" s="151"/>
      <c r="SDL118" s="151"/>
      <c r="SDM118" s="151"/>
      <c r="SDN118" s="151"/>
      <c r="SDO118" s="151"/>
      <c r="SDP118" s="151"/>
      <c r="SDQ118" s="151"/>
      <c r="SDR118" s="151"/>
      <c r="SDS118" s="151"/>
      <c r="SDT118" s="151"/>
      <c r="SDU118" s="151"/>
      <c r="SDV118" s="151"/>
      <c r="SDW118" s="151"/>
      <c r="SDX118" s="151"/>
      <c r="SDY118" s="151"/>
      <c r="SDZ118" s="151"/>
      <c r="SEA118" s="151"/>
      <c r="SEB118" s="151"/>
      <c r="SEC118" s="151"/>
      <c r="SED118" s="151"/>
      <c r="SEE118" s="151"/>
      <c r="SEF118" s="151"/>
      <c r="SEG118" s="151"/>
      <c r="SEH118" s="151"/>
      <c r="SEI118" s="151"/>
      <c r="SEJ118" s="151"/>
      <c r="SEK118" s="151"/>
      <c r="SEL118" s="151"/>
      <c r="SEM118" s="151"/>
      <c r="SEN118" s="151"/>
      <c r="SEO118" s="151"/>
      <c r="SEP118" s="151"/>
      <c r="SEQ118" s="151"/>
      <c r="SER118" s="151"/>
      <c r="SES118" s="151"/>
      <c r="SET118" s="151"/>
      <c r="SEU118" s="151"/>
      <c r="SEV118" s="151"/>
      <c r="SEW118" s="151"/>
      <c r="SEX118" s="151"/>
      <c r="SEY118" s="151"/>
      <c r="SEZ118" s="151"/>
      <c r="SFA118" s="151"/>
      <c r="SFB118" s="151"/>
      <c r="SFC118" s="151"/>
      <c r="SFD118" s="151"/>
      <c r="SFE118" s="151"/>
      <c r="SFF118" s="151"/>
      <c r="SFG118" s="151"/>
      <c r="SFH118" s="151"/>
      <c r="SFI118" s="151"/>
      <c r="SFJ118" s="151"/>
      <c r="SFK118" s="151"/>
      <c r="SFL118" s="151"/>
      <c r="SFM118" s="151"/>
      <c r="SFN118" s="151"/>
      <c r="SFO118" s="151"/>
      <c r="SFP118" s="151"/>
      <c r="SFQ118" s="151"/>
      <c r="SFR118" s="151"/>
      <c r="SFS118" s="151"/>
      <c r="SFT118" s="151"/>
      <c r="SFU118" s="151"/>
      <c r="SFV118" s="151"/>
      <c r="SFW118" s="151"/>
      <c r="SFX118" s="151"/>
      <c r="SFY118" s="151"/>
      <c r="SFZ118" s="151"/>
      <c r="SGA118" s="151"/>
      <c r="SGB118" s="151"/>
      <c r="SGC118" s="151"/>
      <c r="SGD118" s="151"/>
      <c r="SGE118" s="151"/>
      <c r="SGF118" s="151"/>
      <c r="SGG118" s="151"/>
      <c r="SGH118" s="151"/>
      <c r="SGI118" s="151"/>
      <c r="SGJ118" s="151"/>
      <c r="SGK118" s="151"/>
      <c r="SGL118" s="151"/>
      <c r="SGM118" s="151"/>
      <c r="SGN118" s="151"/>
      <c r="SGO118" s="151"/>
      <c r="SGP118" s="151"/>
      <c r="SGQ118" s="151"/>
      <c r="SGR118" s="151"/>
      <c r="SGS118" s="151"/>
      <c r="SGT118" s="151"/>
      <c r="SGU118" s="151"/>
      <c r="SGV118" s="151"/>
      <c r="SGW118" s="151"/>
      <c r="SGX118" s="151"/>
      <c r="SGY118" s="151"/>
      <c r="SGZ118" s="151"/>
      <c r="SHA118" s="151"/>
      <c r="SHB118" s="151"/>
      <c r="SHC118" s="151"/>
      <c r="SHD118" s="151"/>
      <c r="SHE118" s="151"/>
      <c r="SHF118" s="151"/>
      <c r="SHG118" s="151"/>
      <c r="SHH118" s="151"/>
      <c r="SHI118" s="151"/>
      <c r="SHJ118" s="151"/>
      <c r="SHK118" s="151"/>
      <c r="SHL118" s="151"/>
      <c r="SHM118" s="151"/>
      <c r="SHN118" s="151"/>
      <c r="SHO118" s="151"/>
      <c r="SHP118" s="151"/>
      <c r="SHQ118" s="151"/>
      <c r="SHR118" s="151"/>
      <c r="SHS118" s="151"/>
      <c r="SHT118" s="151"/>
      <c r="SHU118" s="151"/>
      <c r="SHV118" s="151"/>
      <c r="SHW118" s="151"/>
      <c r="SHX118" s="151"/>
      <c r="SHY118" s="151"/>
      <c r="SHZ118" s="151"/>
      <c r="SIA118" s="151"/>
      <c r="SIB118" s="151"/>
      <c r="SIC118" s="151"/>
      <c r="SID118" s="151"/>
      <c r="SIE118" s="151"/>
      <c r="SIF118" s="151"/>
      <c r="SIG118" s="151"/>
      <c r="SIH118" s="151"/>
      <c r="SII118" s="151"/>
      <c r="SIJ118" s="151"/>
      <c r="SIK118" s="151"/>
      <c r="SIL118" s="151"/>
      <c r="SIM118" s="151"/>
      <c r="SIN118" s="151"/>
      <c r="SIO118" s="151"/>
      <c r="SIP118" s="151"/>
      <c r="SIQ118" s="151"/>
      <c r="SIR118" s="151"/>
      <c r="SIS118" s="151"/>
      <c r="SIT118" s="151"/>
      <c r="SIU118" s="151"/>
      <c r="SIV118" s="151"/>
      <c r="SIW118" s="151"/>
      <c r="SIX118" s="151"/>
      <c r="SIY118" s="151"/>
      <c r="SIZ118" s="151"/>
      <c r="SJA118" s="151"/>
      <c r="SJB118" s="151"/>
      <c r="SJC118" s="151"/>
      <c r="SJD118" s="151"/>
      <c r="SJE118" s="151"/>
      <c r="SJF118" s="151"/>
      <c r="SJG118" s="151"/>
      <c r="SJH118" s="151"/>
      <c r="SJI118" s="151"/>
      <c r="SJJ118" s="151"/>
      <c r="SJK118" s="151"/>
      <c r="SJL118" s="151"/>
      <c r="SJM118" s="151"/>
      <c r="SJN118" s="151"/>
      <c r="SJO118" s="151"/>
      <c r="SJP118" s="151"/>
      <c r="SJQ118" s="151"/>
      <c r="SJR118" s="151"/>
      <c r="SJS118" s="151"/>
      <c r="SJT118" s="151"/>
      <c r="SJU118" s="151"/>
      <c r="SJV118" s="151"/>
      <c r="SJW118" s="151"/>
      <c r="SJX118" s="151"/>
      <c r="SJY118" s="151"/>
      <c r="SJZ118" s="151"/>
      <c r="SKA118" s="151"/>
      <c r="SKB118" s="151"/>
      <c r="SKC118" s="151"/>
      <c r="SKD118" s="151"/>
      <c r="SKE118" s="151"/>
      <c r="SKF118" s="151"/>
      <c r="SKG118" s="151"/>
      <c r="SKH118" s="151"/>
      <c r="SKI118" s="151"/>
      <c r="SKJ118" s="151"/>
      <c r="SKK118" s="151"/>
      <c r="SKL118" s="151"/>
      <c r="SKM118" s="151"/>
      <c r="SKN118" s="151"/>
      <c r="SKO118" s="151"/>
      <c r="SKP118" s="151"/>
      <c r="SKQ118" s="151"/>
      <c r="SKR118" s="151"/>
      <c r="SKS118" s="151"/>
      <c r="SKT118" s="151"/>
      <c r="SKU118" s="151"/>
      <c r="SKV118" s="151"/>
      <c r="SKW118" s="151"/>
      <c r="SKX118" s="151"/>
      <c r="SKY118" s="151"/>
      <c r="SKZ118" s="151"/>
      <c r="SLA118" s="151"/>
      <c r="SLB118" s="151"/>
      <c r="SLC118" s="151"/>
      <c r="SLD118" s="151"/>
      <c r="SLE118" s="151"/>
      <c r="SLF118" s="151"/>
      <c r="SLG118" s="151"/>
      <c r="SLH118" s="151"/>
      <c r="SLI118" s="151"/>
      <c r="SLJ118" s="151"/>
      <c r="SLK118" s="151"/>
      <c r="SLL118" s="151"/>
      <c r="SLM118" s="151"/>
      <c r="SLN118" s="151"/>
      <c r="SLO118" s="151"/>
      <c r="SLP118" s="151"/>
      <c r="SLQ118" s="151"/>
      <c r="SLR118" s="151"/>
      <c r="SLS118" s="151"/>
      <c r="SLT118" s="151"/>
      <c r="SLU118" s="151"/>
      <c r="SLV118" s="151"/>
      <c r="SLW118" s="151"/>
      <c r="SLX118" s="151"/>
      <c r="SLY118" s="151"/>
      <c r="SLZ118" s="151"/>
      <c r="SMA118" s="151"/>
      <c r="SMB118" s="151"/>
      <c r="SMC118" s="151"/>
      <c r="SMD118" s="151"/>
      <c r="SME118" s="151"/>
      <c r="SMF118" s="151"/>
      <c r="SMG118" s="151"/>
      <c r="SMH118" s="151"/>
      <c r="SMI118" s="151"/>
      <c r="SMJ118" s="151"/>
      <c r="SMK118" s="151"/>
      <c r="SML118" s="151"/>
      <c r="SMM118" s="151"/>
      <c r="SMN118" s="151"/>
      <c r="SMO118" s="151"/>
      <c r="SMP118" s="151"/>
      <c r="SMQ118" s="151"/>
      <c r="SMR118" s="151"/>
      <c r="SMS118" s="151"/>
      <c r="SMT118" s="151"/>
      <c r="SMU118" s="151"/>
      <c r="SMV118" s="151"/>
      <c r="SMW118" s="151"/>
      <c r="SMX118" s="151"/>
      <c r="SMY118" s="151"/>
      <c r="SMZ118" s="151"/>
      <c r="SNA118" s="151"/>
      <c r="SNB118" s="151"/>
      <c r="SNC118" s="151"/>
      <c r="SND118" s="151"/>
      <c r="SNE118" s="151"/>
      <c r="SNF118" s="151"/>
      <c r="SNG118" s="151"/>
      <c r="SNH118" s="151"/>
      <c r="SNI118" s="151"/>
      <c r="SNJ118" s="151"/>
      <c r="SNK118" s="151"/>
      <c r="SNL118" s="151"/>
      <c r="SNM118" s="151"/>
      <c r="SNN118" s="151"/>
      <c r="SNO118" s="151"/>
      <c r="SNP118" s="151"/>
      <c r="SNQ118" s="151"/>
      <c r="SNR118" s="151"/>
      <c r="SNS118" s="151"/>
      <c r="SNT118" s="151"/>
      <c r="SNU118" s="151"/>
      <c r="SNV118" s="151"/>
      <c r="SNW118" s="151"/>
      <c r="SNX118" s="151"/>
      <c r="SNY118" s="151"/>
      <c r="SNZ118" s="151"/>
      <c r="SOA118" s="151"/>
      <c r="SOB118" s="151"/>
      <c r="SOC118" s="151"/>
      <c r="SOD118" s="151"/>
      <c r="SOE118" s="151"/>
      <c r="SOF118" s="151"/>
      <c r="SOG118" s="151"/>
      <c r="SOH118" s="151"/>
      <c r="SOI118" s="151"/>
      <c r="SOJ118" s="151"/>
      <c r="SOK118" s="151"/>
      <c r="SOL118" s="151"/>
      <c r="SOM118" s="151"/>
      <c r="SON118" s="151"/>
      <c r="SOO118" s="151"/>
      <c r="SOP118" s="151"/>
      <c r="SOQ118" s="151"/>
      <c r="SOR118" s="151"/>
      <c r="SOS118" s="151"/>
      <c r="SOT118" s="151"/>
      <c r="SOU118" s="151"/>
      <c r="SOV118" s="151"/>
      <c r="SOW118" s="151"/>
      <c r="SOX118" s="151"/>
      <c r="SOY118" s="151"/>
      <c r="SOZ118" s="151"/>
      <c r="SPA118" s="151"/>
      <c r="SPB118" s="151"/>
      <c r="SPC118" s="151"/>
      <c r="SPD118" s="151"/>
      <c r="SPE118" s="151"/>
      <c r="SPF118" s="151"/>
      <c r="SPG118" s="151"/>
      <c r="SPH118" s="151"/>
      <c r="SPI118" s="151"/>
      <c r="SPJ118" s="151"/>
      <c r="SPK118" s="151"/>
      <c r="SPL118" s="151"/>
      <c r="SPM118" s="151"/>
      <c r="SPN118" s="151"/>
      <c r="SPO118" s="151"/>
      <c r="SPP118" s="151"/>
      <c r="SPQ118" s="151"/>
      <c r="SPR118" s="151"/>
      <c r="SPS118" s="151"/>
      <c r="SPT118" s="151"/>
      <c r="SPU118" s="151"/>
      <c r="SPV118" s="151"/>
      <c r="SPW118" s="151"/>
      <c r="SPX118" s="151"/>
      <c r="SPY118" s="151"/>
      <c r="SPZ118" s="151"/>
      <c r="SQA118" s="151"/>
      <c r="SQB118" s="151"/>
      <c r="SQC118" s="151"/>
      <c r="SQD118" s="151"/>
      <c r="SQE118" s="151"/>
      <c r="SQF118" s="151"/>
      <c r="SQG118" s="151"/>
      <c r="SQH118" s="151"/>
      <c r="SQI118" s="151"/>
      <c r="SQJ118" s="151"/>
      <c r="SQK118" s="151"/>
      <c r="SQL118" s="151"/>
      <c r="SQM118" s="151"/>
      <c r="SQN118" s="151"/>
      <c r="SQO118" s="151"/>
      <c r="SQP118" s="151"/>
      <c r="SQQ118" s="151"/>
      <c r="SQR118" s="151"/>
      <c r="SQS118" s="151"/>
      <c r="SQT118" s="151"/>
      <c r="SQU118" s="151"/>
      <c r="SQV118" s="151"/>
      <c r="SQW118" s="151"/>
      <c r="SQX118" s="151"/>
      <c r="SQY118" s="151"/>
      <c r="SQZ118" s="151"/>
      <c r="SRA118" s="151"/>
      <c r="SRB118" s="151"/>
      <c r="SRC118" s="151"/>
      <c r="SRD118" s="151"/>
      <c r="SRE118" s="151"/>
      <c r="SRF118" s="151"/>
      <c r="SRG118" s="151"/>
      <c r="SRH118" s="151"/>
      <c r="SRI118" s="151"/>
      <c r="SRJ118" s="151"/>
      <c r="SRK118" s="151"/>
      <c r="SRL118" s="151"/>
      <c r="SRM118" s="151"/>
      <c r="SRN118" s="151"/>
      <c r="SRO118" s="151"/>
      <c r="SRP118" s="151"/>
      <c r="SRQ118" s="151"/>
      <c r="SRR118" s="151"/>
      <c r="SRS118" s="151"/>
      <c r="SRT118" s="151"/>
      <c r="SRU118" s="151"/>
      <c r="SRV118" s="151"/>
      <c r="SRW118" s="151"/>
      <c r="SRX118" s="151"/>
      <c r="SRY118" s="151"/>
      <c r="SRZ118" s="151"/>
      <c r="SSA118" s="151"/>
      <c r="SSB118" s="151"/>
      <c r="SSC118" s="151"/>
      <c r="SSD118" s="151"/>
      <c r="SSE118" s="151"/>
      <c r="SSF118" s="151"/>
      <c r="SSG118" s="151"/>
      <c r="SSH118" s="151"/>
      <c r="SSI118" s="151"/>
      <c r="SSJ118" s="151"/>
      <c r="SSK118" s="151"/>
      <c r="SSL118" s="151"/>
      <c r="SSM118" s="151"/>
      <c r="SSN118" s="151"/>
      <c r="SSO118" s="151"/>
      <c r="SSP118" s="151"/>
      <c r="SSQ118" s="151"/>
      <c r="SSR118" s="151"/>
      <c r="SSS118" s="151"/>
      <c r="SST118" s="151"/>
      <c r="SSU118" s="151"/>
      <c r="SSV118" s="151"/>
      <c r="SSW118" s="151"/>
      <c r="SSX118" s="151"/>
      <c r="SSY118" s="151"/>
      <c r="SSZ118" s="151"/>
      <c r="STA118" s="151"/>
      <c r="STB118" s="151"/>
      <c r="STC118" s="151"/>
      <c r="STD118" s="151"/>
      <c r="STE118" s="151"/>
      <c r="STF118" s="151"/>
      <c r="STG118" s="151"/>
      <c r="STH118" s="151"/>
      <c r="STI118" s="151"/>
      <c r="STJ118" s="151"/>
      <c r="STK118" s="151"/>
      <c r="STL118" s="151"/>
      <c r="STM118" s="151"/>
      <c r="STN118" s="151"/>
      <c r="STO118" s="151"/>
      <c r="STP118" s="151"/>
      <c r="STQ118" s="151"/>
      <c r="STR118" s="151"/>
      <c r="STS118" s="151"/>
      <c r="STT118" s="151"/>
      <c r="STU118" s="151"/>
      <c r="STV118" s="151"/>
      <c r="STW118" s="151"/>
      <c r="STX118" s="151"/>
      <c r="STY118" s="151"/>
      <c r="STZ118" s="151"/>
      <c r="SUA118" s="151"/>
      <c r="SUB118" s="151"/>
      <c r="SUC118" s="151"/>
      <c r="SUD118" s="151"/>
      <c r="SUE118" s="151"/>
      <c r="SUF118" s="151"/>
      <c r="SUG118" s="151"/>
      <c r="SUH118" s="151"/>
      <c r="SUI118" s="151"/>
      <c r="SUJ118" s="151"/>
      <c r="SUK118" s="151"/>
      <c r="SUL118" s="151"/>
      <c r="SUM118" s="151"/>
      <c r="SUN118" s="151"/>
      <c r="SUO118" s="151"/>
      <c r="SUP118" s="151"/>
      <c r="SUQ118" s="151"/>
      <c r="SUR118" s="151"/>
      <c r="SUS118" s="151"/>
      <c r="SUT118" s="151"/>
      <c r="SUU118" s="151"/>
      <c r="SUV118" s="151"/>
      <c r="SUW118" s="151"/>
      <c r="SUX118" s="151"/>
      <c r="SUY118" s="151"/>
      <c r="SUZ118" s="151"/>
      <c r="SVA118" s="151"/>
      <c r="SVB118" s="151"/>
      <c r="SVC118" s="151"/>
      <c r="SVD118" s="151"/>
      <c r="SVE118" s="151"/>
      <c r="SVF118" s="151"/>
      <c r="SVG118" s="151"/>
      <c r="SVH118" s="151"/>
      <c r="SVI118" s="151"/>
      <c r="SVJ118" s="151"/>
      <c r="SVK118" s="151"/>
      <c r="SVL118" s="151"/>
      <c r="SVM118" s="151"/>
      <c r="SVN118" s="151"/>
      <c r="SVO118" s="151"/>
      <c r="SVP118" s="151"/>
      <c r="SVQ118" s="151"/>
      <c r="SVR118" s="151"/>
      <c r="SVS118" s="151"/>
      <c r="SVT118" s="151"/>
      <c r="SVU118" s="151"/>
      <c r="SVV118" s="151"/>
      <c r="SVW118" s="151"/>
      <c r="SVX118" s="151"/>
      <c r="SVY118" s="151"/>
      <c r="SVZ118" s="151"/>
      <c r="SWA118" s="151"/>
      <c r="SWB118" s="151"/>
      <c r="SWC118" s="151"/>
      <c r="SWD118" s="151"/>
      <c r="SWE118" s="151"/>
      <c r="SWF118" s="151"/>
      <c r="SWG118" s="151"/>
      <c r="SWH118" s="151"/>
      <c r="SWI118" s="151"/>
      <c r="SWJ118" s="151"/>
      <c r="SWK118" s="151"/>
      <c r="SWL118" s="151"/>
      <c r="SWM118" s="151"/>
      <c r="SWN118" s="151"/>
      <c r="SWO118" s="151"/>
      <c r="SWP118" s="151"/>
      <c r="SWQ118" s="151"/>
      <c r="SWR118" s="151"/>
      <c r="SWS118" s="151"/>
      <c r="SWT118" s="151"/>
      <c r="SWU118" s="151"/>
      <c r="SWV118" s="151"/>
      <c r="SWW118" s="151"/>
      <c r="SWX118" s="151"/>
      <c r="SWY118" s="151"/>
      <c r="SWZ118" s="151"/>
      <c r="SXA118" s="151"/>
      <c r="SXB118" s="151"/>
      <c r="SXC118" s="151"/>
      <c r="SXD118" s="151"/>
      <c r="SXE118" s="151"/>
      <c r="SXF118" s="151"/>
      <c r="SXG118" s="151"/>
      <c r="SXH118" s="151"/>
      <c r="SXI118" s="151"/>
      <c r="SXJ118" s="151"/>
      <c r="SXK118" s="151"/>
      <c r="SXL118" s="151"/>
      <c r="SXM118" s="151"/>
      <c r="SXN118" s="151"/>
      <c r="SXO118" s="151"/>
      <c r="SXP118" s="151"/>
      <c r="SXQ118" s="151"/>
      <c r="SXR118" s="151"/>
      <c r="SXS118" s="151"/>
      <c r="SXT118" s="151"/>
      <c r="SXU118" s="151"/>
      <c r="SXV118" s="151"/>
      <c r="SXW118" s="151"/>
      <c r="SXX118" s="151"/>
      <c r="SXY118" s="151"/>
      <c r="SXZ118" s="151"/>
      <c r="SYA118" s="151"/>
      <c r="SYB118" s="151"/>
      <c r="SYC118" s="151"/>
      <c r="SYD118" s="151"/>
      <c r="SYE118" s="151"/>
      <c r="SYF118" s="151"/>
      <c r="SYG118" s="151"/>
      <c r="SYH118" s="151"/>
      <c r="SYI118" s="151"/>
      <c r="SYJ118" s="151"/>
      <c r="SYK118" s="151"/>
      <c r="SYL118" s="151"/>
      <c r="SYM118" s="151"/>
      <c r="SYN118" s="151"/>
      <c r="SYO118" s="151"/>
      <c r="SYP118" s="151"/>
      <c r="SYQ118" s="151"/>
      <c r="SYR118" s="151"/>
      <c r="SYS118" s="151"/>
      <c r="SYT118" s="151"/>
      <c r="SYU118" s="151"/>
      <c r="SYV118" s="151"/>
      <c r="SYW118" s="151"/>
      <c r="SYX118" s="151"/>
      <c r="SYY118" s="151"/>
      <c r="SYZ118" s="151"/>
      <c r="SZA118" s="151"/>
      <c r="SZB118" s="151"/>
      <c r="SZC118" s="151"/>
      <c r="SZD118" s="151"/>
      <c r="SZE118" s="151"/>
      <c r="SZF118" s="151"/>
      <c r="SZG118" s="151"/>
      <c r="SZH118" s="151"/>
      <c r="SZI118" s="151"/>
      <c r="SZJ118" s="151"/>
      <c r="SZK118" s="151"/>
      <c r="SZL118" s="151"/>
      <c r="SZM118" s="151"/>
      <c r="SZN118" s="151"/>
      <c r="SZO118" s="151"/>
      <c r="SZP118" s="151"/>
      <c r="SZQ118" s="151"/>
      <c r="SZR118" s="151"/>
      <c r="SZS118" s="151"/>
      <c r="SZT118" s="151"/>
      <c r="SZU118" s="151"/>
      <c r="SZV118" s="151"/>
      <c r="SZW118" s="151"/>
      <c r="SZX118" s="151"/>
      <c r="SZY118" s="151"/>
      <c r="SZZ118" s="151"/>
      <c r="TAA118" s="151"/>
      <c r="TAB118" s="151"/>
      <c r="TAC118" s="151"/>
      <c r="TAD118" s="151"/>
      <c r="TAE118" s="151"/>
      <c r="TAF118" s="151"/>
      <c r="TAG118" s="151"/>
      <c r="TAH118" s="151"/>
      <c r="TAI118" s="151"/>
      <c r="TAJ118" s="151"/>
      <c r="TAK118" s="151"/>
      <c r="TAL118" s="151"/>
      <c r="TAM118" s="151"/>
      <c r="TAN118" s="151"/>
      <c r="TAO118" s="151"/>
      <c r="TAP118" s="151"/>
      <c r="TAQ118" s="151"/>
      <c r="TAR118" s="151"/>
      <c r="TAS118" s="151"/>
      <c r="TAT118" s="151"/>
      <c r="TAU118" s="151"/>
      <c r="TAV118" s="151"/>
      <c r="TAW118" s="151"/>
      <c r="TAX118" s="151"/>
      <c r="TAY118" s="151"/>
      <c r="TAZ118" s="151"/>
      <c r="TBA118" s="151"/>
      <c r="TBB118" s="151"/>
      <c r="TBC118" s="151"/>
      <c r="TBD118" s="151"/>
      <c r="TBE118" s="151"/>
      <c r="TBF118" s="151"/>
      <c r="TBG118" s="151"/>
      <c r="TBH118" s="151"/>
      <c r="TBI118" s="151"/>
      <c r="TBJ118" s="151"/>
      <c r="TBK118" s="151"/>
      <c r="TBL118" s="151"/>
      <c r="TBM118" s="151"/>
      <c r="TBN118" s="151"/>
      <c r="TBO118" s="151"/>
      <c r="TBP118" s="151"/>
      <c r="TBQ118" s="151"/>
      <c r="TBR118" s="151"/>
      <c r="TBS118" s="151"/>
      <c r="TBT118" s="151"/>
      <c r="TBU118" s="151"/>
      <c r="TBV118" s="151"/>
      <c r="TBW118" s="151"/>
      <c r="TBX118" s="151"/>
      <c r="TBY118" s="151"/>
      <c r="TBZ118" s="151"/>
      <c r="TCA118" s="151"/>
      <c r="TCB118" s="151"/>
      <c r="TCC118" s="151"/>
      <c r="TCD118" s="151"/>
      <c r="TCE118" s="151"/>
      <c r="TCF118" s="151"/>
      <c r="TCG118" s="151"/>
      <c r="TCH118" s="151"/>
      <c r="TCI118" s="151"/>
      <c r="TCJ118" s="151"/>
      <c r="TCK118" s="151"/>
      <c r="TCL118" s="151"/>
      <c r="TCM118" s="151"/>
      <c r="TCN118" s="151"/>
      <c r="TCO118" s="151"/>
      <c r="TCP118" s="151"/>
      <c r="TCQ118" s="151"/>
      <c r="TCR118" s="151"/>
      <c r="TCS118" s="151"/>
      <c r="TCT118" s="151"/>
      <c r="TCU118" s="151"/>
      <c r="TCV118" s="151"/>
      <c r="TCW118" s="151"/>
      <c r="TCX118" s="151"/>
      <c r="TCY118" s="151"/>
      <c r="TCZ118" s="151"/>
      <c r="TDA118" s="151"/>
      <c r="TDB118" s="151"/>
      <c r="TDC118" s="151"/>
      <c r="TDD118" s="151"/>
      <c r="TDE118" s="151"/>
      <c r="TDF118" s="151"/>
      <c r="TDG118" s="151"/>
      <c r="TDH118" s="151"/>
      <c r="TDI118" s="151"/>
      <c r="TDJ118" s="151"/>
      <c r="TDK118" s="151"/>
      <c r="TDL118" s="151"/>
      <c r="TDM118" s="151"/>
      <c r="TDN118" s="151"/>
      <c r="TDO118" s="151"/>
      <c r="TDP118" s="151"/>
      <c r="TDQ118" s="151"/>
      <c r="TDR118" s="151"/>
      <c r="TDS118" s="151"/>
      <c r="TDT118" s="151"/>
      <c r="TDU118" s="151"/>
      <c r="TDV118" s="151"/>
      <c r="TDW118" s="151"/>
      <c r="TDX118" s="151"/>
      <c r="TDY118" s="151"/>
      <c r="TDZ118" s="151"/>
      <c r="TEA118" s="151"/>
      <c r="TEB118" s="151"/>
      <c r="TEC118" s="151"/>
      <c r="TED118" s="151"/>
      <c r="TEE118" s="151"/>
      <c r="TEF118" s="151"/>
      <c r="TEG118" s="151"/>
      <c r="TEH118" s="151"/>
      <c r="TEI118" s="151"/>
      <c r="TEJ118" s="151"/>
      <c r="TEK118" s="151"/>
      <c r="TEL118" s="151"/>
      <c r="TEM118" s="151"/>
      <c r="TEN118" s="151"/>
      <c r="TEO118" s="151"/>
      <c r="TEP118" s="151"/>
      <c r="TEQ118" s="151"/>
      <c r="TER118" s="151"/>
      <c r="TES118" s="151"/>
      <c r="TET118" s="151"/>
      <c r="TEU118" s="151"/>
      <c r="TEV118" s="151"/>
      <c r="TEW118" s="151"/>
      <c r="TEX118" s="151"/>
      <c r="TEY118" s="151"/>
      <c r="TEZ118" s="151"/>
      <c r="TFA118" s="151"/>
      <c r="TFB118" s="151"/>
      <c r="TFC118" s="151"/>
      <c r="TFD118" s="151"/>
      <c r="TFE118" s="151"/>
      <c r="TFF118" s="151"/>
      <c r="TFG118" s="151"/>
      <c r="TFH118" s="151"/>
      <c r="TFI118" s="151"/>
      <c r="TFJ118" s="151"/>
      <c r="TFK118" s="151"/>
      <c r="TFL118" s="151"/>
      <c r="TFM118" s="151"/>
      <c r="TFN118" s="151"/>
      <c r="TFO118" s="151"/>
      <c r="TFP118" s="151"/>
      <c r="TFQ118" s="151"/>
      <c r="TFR118" s="151"/>
      <c r="TFS118" s="151"/>
      <c r="TFT118" s="151"/>
      <c r="TFU118" s="151"/>
      <c r="TFV118" s="151"/>
      <c r="TFW118" s="151"/>
      <c r="TFX118" s="151"/>
      <c r="TFY118" s="151"/>
      <c r="TFZ118" s="151"/>
      <c r="TGA118" s="151"/>
      <c r="TGB118" s="151"/>
      <c r="TGC118" s="151"/>
      <c r="TGD118" s="151"/>
      <c r="TGE118" s="151"/>
      <c r="TGF118" s="151"/>
      <c r="TGG118" s="151"/>
      <c r="TGH118" s="151"/>
      <c r="TGI118" s="151"/>
      <c r="TGJ118" s="151"/>
      <c r="TGK118" s="151"/>
      <c r="TGL118" s="151"/>
      <c r="TGM118" s="151"/>
      <c r="TGN118" s="151"/>
      <c r="TGO118" s="151"/>
      <c r="TGP118" s="151"/>
      <c r="TGQ118" s="151"/>
      <c r="TGR118" s="151"/>
      <c r="TGS118" s="151"/>
      <c r="TGT118" s="151"/>
      <c r="TGU118" s="151"/>
      <c r="TGV118" s="151"/>
      <c r="TGW118" s="151"/>
      <c r="TGX118" s="151"/>
      <c r="TGY118" s="151"/>
      <c r="TGZ118" s="151"/>
      <c r="THA118" s="151"/>
      <c r="THB118" s="151"/>
      <c r="THC118" s="151"/>
      <c r="THD118" s="151"/>
      <c r="THE118" s="151"/>
      <c r="THF118" s="151"/>
      <c r="THG118" s="151"/>
      <c r="THH118" s="151"/>
      <c r="THI118" s="151"/>
      <c r="THJ118" s="151"/>
      <c r="THK118" s="151"/>
      <c r="THL118" s="151"/>
      <c r="THM118" s="151"/>
      <c r="THN118" s="151"/>
      <c r="THO118" s="151"/>
      <c r="THP118" s="151"/>
      <c r="THQ118" s="151"/>
      <c r="THR118" s="151"/>
      <c r="THS118" s="151"/>
      <c r="THT118" s="151"/>
      <c r="THU118" s="151"/>
      <c r="THV118" s="151"/>
      <c r="THW118" s="151"/>
      <c r="THX118" s="151"/>
      <c r="THY118" s="151"/>
      <c r="THZ118" s="151"/>
      <c r="TIA118" s="151"/>
      <c r="TIB118" s="151"/>
      <c r="TIC118" s="151"/>
      <c r="TID118" s="151"/>
      <c r="TIE118" s="151"/>
      <c r="TIF118" s="151"/>
      <c r="TIG118" s="151"/>
      <c r="TIH118" s="151"/>
      <c r="TII118" s="151"/>
      <c r="TIJ118" s="151"/>
      <c r="TIK118" s="151"/>
      <c r="TIL118" s="151"/>
      <c r="TIM118" s="151"/>
      <c r="TIN118" s="151"/>
      <c r="TIO118" s="151"/>
      <c r="TIP118" s="151"/>
      <c r="TIQ118" s="151"/>
      <c r="TIR118" s="151"/>
      <c r="TIS118" s="151"/>
      <c r="TIT118" s="151"/>
      <c r="TIU118" s="151"/>
      <c r="TIV118" s="151"/>
      <c r="TIW118" s="151"/>
      <c r="TIX118" s="151"/>
      <c r="TIY118" s="151"/>
      <c r="TIZ118" s="151"/>
      <c r="TJA118" s="151"/>
      <c r="TJB118" s="151"/>
      <c r="TJC118" s="151"/>
      <c r="TJD118" s="151"/>
      <c r="TJE118" s="151"/>
      <c r="TJF118" s="151"/>
      <c r="TJG118" s="151"/>
      <c r="TJH118" s="151"/>
      <c r="TJI118" s="151"/>
      <c r="TJJ118" s="151"/>
      <c r="TJK118" s="151"/>
      <c r="TJL118" s="151"/>
      <c r="TJM118" s="151"/>
      <c r="TJN118" s="151"/>
      <c r="TJO118" s="151"/>
      <c r="TJP118" s="151"/>
      <c r="TJQ118" s="151"/>
      <c r="TJR118" s="151"/>
      <c r="TJS118" s="151"/>
      <c r="TJT118" s="151"/>
      <c r="TJU118" s="151"/>
      <c r="TJV118" s="151"/>
      <c r="TJW118" s="151"/>
      <c r="TJX118" s="151"/>
      <c r="TJY118" s="151"/>
      <c r="TJZ118" s="151"/>
      <c r="TKA118" s="151"/>
      <c r="TKB118" s="151"/>
      <c r="TKC118" s="151"/>
      <c r="TKD118" s="151"/>
      <c r="TKE118" s="151"/>
      <c r="TKF118" s="151"/>
      <c r="TKG118" s="151"/>
      <c r="TKH118" s="151"/>
      <c r="TKI118" s="151"/>
      <c r="TKJ118" s="151"/>
      <c r="TKK118" s="151"/>
      <c r="TKL118" s="151"/>
      <c r="TKM118" s="151"/>
      <c r="TKN118" s="151"/>
      <c r="TKO118" s="151"/>
      <c r="TKP118" s="151"/>
      <c r="TKQ118" s="151"/>
      <c r="TKR118" s="151"/>
      <c r="TKS118" s="151"/>
      <c r="TKT118" s="151"/>
      <c r="TKU118" s="151"/>
      <c r="TKV118" s="151"/>
      <c r="TKW118" s="151"/>
      <c r="TKX118" s="151"/>
      <c r="TKY118" s="151"/>
      <c r="TKZ118" s="151"/>
      <c r="TLA118" s="151"/>
      <c r="TLB118" s="151"/>
      <c r="TLC118" s="151"/>
      <c r="TLD118" s="151"/>
      <c r="TLE118" s="151"/>
      <c r="TLF118" s="151"/>
      <c r="TLG118" s="151"/>
      <c r="TLH118" s="151"/>
      <c r="TLI118" s="151"/>
      <c r="TLJ118" s="151"/>
      <c r="TLK118" s="151"/>
      <c r="TLL118" s="151"/>
      <c r="TLM118" s="151"/>
      <c r="TLN118" s="151"/>
      <c r="TLO118" s="151"/>
      <c r="TLP118" s="151"/>
      <c r="TLQ118" s="151"/>
      <c r="TLR118" s="151"/>
      <c r="TLS118" s="151"/>
      <c r="TLT118" s="151"/>
      <c r="TLU118" s="151"/>
      <c r="TLV118" s="151"/>
      <c r="TLW118" s="151"/>
      <c r="TLX118" s="151"/>
      <c r="TLY118" s="151"/>
      <c r="TLZ118" s="151"/>
      <c r="TMA118" s="151"/>
      <c r="TMB118" s="151"/>
      <c r="TMC118" s="151"/>
      <c r="TMD118" s="151"/>
      <c r="TME118" s="151"/>
      <c r="TMF118" s="151"/>
      <c r="TMG118" s="151"/>
      <c r="TMH118" s="151"/>
      <c r="TMI118" s="151"/>
      <c r="TMJ118" s="151"/>
      <c r="TMK118" s="151"/>
      <c r="TML118" s="151"/>
      <c r="TMM118" s="151"/>
      <c r="TMN118" s="151"/>
      <c r="TMO118" s="151"/>
      <c r="TMP118" s="151"/>
      <c r="TMQ118" s="151"/>
      <c r="TMR118" s="151"/>
      <c r="TMS118" s="151"/>
      <c r="TMT118" s="151"/>
      <c r="TMU118" s="151"/>
      <c r="TMV118" s="151"/>
      <c r="TMW118" s="151"/>
      <c r="TMX118" s="151"/>
      <c r="TMY118" s="151"/>
      <c r="TMZ118" s="151"/>
      <c r="TNA118" s="151"/>
      <c r="TNB118" s="151"/>
      <c r="TNC118" s="151"/>
      <c r="TND118" s="151"/>
      <c r="TNE118" s="151"/>
      <c r="TNF118" s="151"/>
      <c r="TNG118" s="151"/>
      <c r="TNH118" s="151"/>
      <c r="TNI118" s="151"/>
      <c r="TNJ118" s="151"/>
      <c r="TNK118" s="151"/>
      <c r="TNL118" s="151"/>
      <c r="TNM118" s="151"/>
      <c r="TNN118" s="151"/>
      <c r="TNO118" s="151"/>
      <c r="TNP118" s="151"/>
      <c r="TNQ118" s="151"/>
      <c r="TNR118" s="151"/>
      <c r="TNS118" s="151"/>
      <c r="TNT118" s="151"/>
      <c r="TNU118" s="151"/>
      <c r="TNV118" s="151"/>
      <c r="TNW118" s="151"/>
      <c r="TNX118" s="151"/>
      <c r="TNY118" s="151"/>
      <c r="TNZ118" s="151"/>
      <c r="TOA118" s="151"/>
      <c r="TOB118" s="151"/>
      <c r="TOC118" s="151"/>
      <c r="TOD118" s="151"/>
      <c r="TOE118" s="151"/>
      <c r="TOF118" s="151"/>
      <c r="TOG118" s="151"/>
      <c r="TOH118" s="151"/>
      <c r="TOI118" s="151"/>
      <c r="TOJ118" s="151"/>
      <c r="TOK118" s="151"/>
      <c r="TOL118" s="151"/>
      <c r="TOM118" s="151"/>
      <c r="TON118" s="151"/>
      <c r="TOO118" s="151"/>
      <c r="TOP118" s="151"/>
      <c r="TOQ118" s="151"/>
      <c r="TOR118" s="151"/>
      <c r="TOS118" s="151"/>
      <c r="TOT118" s="151"/>
      <c r="TOU118" s="151"/>
      <c r="TOV118" s="151"/>
      <c r="TOW118" s="151"/>
      <c r="TOX118" s="151"/>
      <c r="TOY118" s="151"/>
      <c r="TOZ118" s="151"/>
      <c r="TPA118" s="151"/>
      <c r="TPB118" s="151"/>
      <c r="TPC118" s="151"/>
      <c r="TPD118" s="151"/>
      <c r="TPE118" s="151"/>
      <c r="TPF118" s="151"/>
      <c r="TPG118" s="151"/>
      <c r="TPH118" s="151"/>
      <c r="TPI118" s="151"/>
      <c r="TPJ118" s="151"/>
      <c r="TPK118" s="151"/>
      <c r="TPL118" s="151"/>
      <c r="TPM118" s="151"/>
      <c r="TPN118" s="151"/>
      <c r="TPO118" s="151"/>
      <c r="TPP118" s="151"/>
      <c r="TPQ118" s="151"/>
      <c r="TPR118" s="151"/>
      <c r="TPS118" s="151"/>
      <c r="TPT118" s="151"/>
      <c r="TPU118" s="151"/>
      <c r="TPV118" s="151"/>
      <c r="TPW118" s="151"/>
      <c r="TPX118" s="151"/>
      <c r="TPY118" s="151"/>
      <c r="TPZ118" s="151"/>
      <c r="TQA118" s="151"/>
      <c r="TQB118" s="151"/>
      <c r="TQC118" s="151"/>
      <c r="TQD118" s="151"/>
      <c r="TQE118" s="151"/>
      <c r="TQF118" s="151"/>
      <c r="TQG118" s="151"/>
      <c r="TQH118" s="151"/>
      <c r="TQI118" s="151"/>
      <c r="TQJ118" s="151"/>
      <c r="TQK118" s="151"/>
      <c r="TQL118" s="151"/>
      <c r="TQM118" s="151"/>
      <c r="TQN118" s="151"/>
      <c r="TQO118" s="151"/>
      <c r="TQP118" s="151"/>
      <c r="TQQ118" s="151"/>
      <c r="TQR118" s="151"/>
      <c r="TQS118" s="151"/>
      <c r="TQT118" s="151"/>
      <c r="TQU118" s="151"/>
      <c r="TQV118" s="151"/>
      <c r="TQW118" s="151"/>
      <c r="TQX118" s="151"/>
      <c r="TQY118" s="151"/>
      <c r="TQZ118" s="151"/>
      <c r="TRA118" s="151"/>
      <c r="TRB118" s="151"/>
      <c r="TRC118" s="151"/>
      <c r="TRD118" s="151"/>
      <c r="TRE118" s="151"/>
      <c r="TRF118" s="151"/>
      <c r="TRG118" s="151"/>
      <c r="TRH118" s="151"/>
      <c r="TRI118" s="151"/>
      <c r="TRJ118" s="151"/>
      <c r="TRK118" s="151"/>
      <c r="TRL118" s="151"/>
      <c r="TRM118" s="151"/>
      <c r="TRN118" s="151"/>
      <c r="TRO118" s="151"/>
      <c r="TRP118" s="151"/>
      <c r="TRQ118" s="151"/>
      <c r="TRR118" s="151"/>
      <c r="TRS118" s="151"/>
      <c r="TRT118" s="151"/>
      <c r="TRU118" s="151"/>
      <c r="TRV118" s="151"/>
      <c r="TRW118" s="151"/>
      <c r="TRX118" s="151"/>
      <c r="TRY118" s="151"/>
      <c r="TRZ118" s="151"/>
      <c r="TSA118" s="151"/>
      <c r="TSB118" s="151"/>
      <c r="TSC118" s="151"/>
      <c r="TSD118" s="151"/>
      <c r="TSE118" s="151"/>
      <c r="TSF118" s="151"/>
      <c r="TSG118" s="151"/>
      <c r="TSH118" s="151"/>
      <c r="TSI118" s="151"/>
      <c r="TSJ118" s="151"/>
      <c r="TSK118" s="151"/>
      <c r="TSL118" s="151"/>
      <c r="TSM118" s="151"/>
      <c r="TSN118" s="151"/>
      <c r="TSO118" s="151"/>
      <c r="TSP118" s="151"/>
      <c r="TSQ118" s="151"/>
      <c r="TSR118" s="151"/>
      <c r="TSS118" s="151"/>
      <c r="TST118" s="151"/>
      <c r="TSU118" s="151"/>
      <c r="TSV118" s="151"/>
      <c r="TSW118" s="151"/>
      <c r="TSX118" s="151"/>
      <c r="TSY118" s="151"/>
      <c r="TSZ118" s="151"/>
      <c r="TTA118" s="151"/>
      <c r="TTB118" s="151"/>
      <c r="TTC118" s="151"/>
      <c r="TTD118" s="151"/>
      <c r="TTE118" s="151"/>
      <c r="TTF118" s="151"/>
      <c r="TTG118" s="151"/>
      <c r="TTH118" s="151"/>
      <c r="TTI118" s="151"/>
      <c r="TTJ118" s="151"/>
      <c r="TTK118" s="151"/>
      <c r="TTL118" s="151"/>
      <c r="TTM118" s="151"/>
      <c r="TTN118" s="151"/>
      <c r="TTO118" s="151"/>
      <c r="TTP118" s="151"/>
      <c r="TTQ118" s="151"/>
      <c r="TTR118" s="151"/>
      <c r="TTS118" s="151"/>
      <c r="TTT118" s="151"/>
      <c r="TTU118" s="151"/>
      <c r="TTV118" s="151"/>
      <c r="TTW118" s="151"/>
      <c r="TTX118" s="151"/>
      <c r="TTY118" s="151"/>
      <c r="TTZ118" s="151"/>
      <c r="TUA118" s="151"/>
      <c r="TUB118" s="151"/>
      <c r="TUC118" s="151"/>
      <c r="TUD118" s="151"/>
      <c r="TUE118" s="151"/>
      <c r="TUF118" s="151"/>
      <c r="TUG118" s="151"/>
      <c r="TUH118" s="151"/>
      <c r="TUI118" s="151"/>
      <c r="TUJ118" s="151"/>
      <c r="TUK118" s="151"/>
      <c r="TUL118" s="151"/>
      <c r="TUM118" s="151"/>
      <c r="TUN118" s="151"/>
      <c r="TUO118" s="151"/>
      <c r="TUP118" s="151"/>
      <c r="TUQ118" s="151"/>
      <c r="TUR118" s="151"/>
      <c r="TUS118" s="151"/>
      <c r="TUT118" s="151"/>
      <c r="TUU118" s="151"/>
      <c r="TUV118" s="151"/>
      <c r="TUW118" s="151"/>
      <c r="TUX118" s="151"/>
      <c r="TUY118" s="151"/>
      <c r="TUZ118" s="151"/>
      <c r="TVA118" s="151"/>
      <c r="TVB118" s="151"/>
      <c r="TVC118" s="151"/>
      <c r="TVD118" s="151"/>
      <c r="TVE118" s="151"/>
      <c r="TVF118" s="151"/>
      <c r="TVG118" s="151"/>
      <c r="TVH118" s="151"/>
      <c r="TVI118" s="151"/>
      <c r="TVJ118" s="151"/>
      <c r="TVK118" s="151"/>
      <c r="TVL118" s="151"/>
      <c r="TVM118" s="151"/>
      <c r="TVN118" s="151"/>
      <c r="TVO118" s="151"/>
      <c r="TVP118" s="151"/>
      <c r="TVQ118" s="151"/>
      <c r="TVR118" s="151"/>
      <c r="TVS118" s="151"/>
      <c r="TVT118" s="151"/>
      <c r="TVU118" s="151"/>
      <c r="TVV118" s="151"/>
      <c r="TVW118" s="151"/>
      <c r="TVX118" s="151"/>
      <c r="TVY118" s="151"/>
      <c r="TVZ118" s="151"/>
      <c r="TWA118" s="151"/>
      <c r="TWB118" s="151"/>
      <c r="TWC118" s="151"/>
      <c r="TWD118" s="151"/>
      <c r="TWE118" s="151"/>
      <c r="TWF118" s="151"/>
      <c r="TWG118" s="151"/>
      <c r="TWH118" s="151"/>
      <c r="TWI118" s="151"/>
      <c r="TWJ118" s="151"/>
      <c r="TWK118" s="151"/>
      <c r="TWL118" s="151"/>
      <c r="TWM118" s="151"/>
      <c r="TWN118" s="151"/>
      <c r="TWO118" s="151"/>
      <c r="TWP118" s="151"/>
      <c r="TWQ118" s="151"/>
      <c r="TWR118" s="151"/>
      <c r="TWS118" s="151"/>
      <c r="TWT118" s="151"/>
      <c r="TWU118" s="151"/>
      <c r="TWV118" s="151"/>
      <c r="TWW118" s="151"/>
      <c r="TWX118" s="151"/>
      <c r="TWY118" s="151"/>
      <c r="TWZ118" s="151"/>
      <c r="TXA118" s="151"/>
      <c r="TXB118" s="151"/>
      <c r="TXC118" s="151"/>
      <c r="TXD118" s="151"/>
      <c r="TXE118" s="151"/>
      <c r="TXF118" s="151"/>
      <c r="TXG118" s="151"/>
      <c r="TXH118" s="151"/>
      <c r="TXI118" s="151"/>
      <c r="TXJ118" s="151"/>
      <c r="TXK118" s="151"/>
      <c r="TXL118" s="151"/>
      <c r="TXM118" s="151"/>
      <c r="TXN118" s="151"/>
      <c r="TXO118" s="151"/>
      <c r="TXP118" s="151"/>
      <c r="TXQ118" s="151"/>
      <c r="TXR118" s="151"/>
      <c r="TXS118" s="151"/>
      <c r="TXT118" s="151"/>
      <c r="TXU118" s="151"/>
      <c r="TXV118" s="151"/>
      <c r="TXW118" s="151"/>
      <c r="TXX118" s="151"/>
      <c r="TXY118" s="151"/>
      <c r="TXZ118" s="151"/>
      <c r="TYA118" s="151"/>
      <c r="TYB118" s="151"/>
      <c r="TYC118" s="151"/>
      <c r="TYD118" s="151"/>
      <c r="TYE118" s="151"/>
      <c r="TYF118" s="151"/>
      <c r="TYG118" s="151"/>
      <c r="TYH118" s="151"/>
      <c r="TYI118" s="151"/>
      <c r="TYJ118" s="151"/>
      <c r="TYK118" s="151"/>
      <c r="TYL118" s="151"/>
      <c r="TYM118" s="151"/>
      <c r="TYN118" s="151"/>
      <c r="TYO118" s="151"/>
      <c r="TYP118" s="151"/>
      <c r="TYQ118" s="151"/>
      <c r="TYR118" s="151"/>
      <c r="TYS118" s="151"/>
      <c r="TYT118" s="151"/>
      <c r="TYU118" s="151"/>
      <c r="TYV118" s="151"/>
      <c r="TYW118" s="151"/>
      <c r="TYX118" s="151"/>
      <c r="TYY118" s="151"/>
      <c r="TYZ118" s="151"/>
      <c r="TZA118" s="151"/>
      <c r="TZB118" s="151"/>
      <c r="TZC118" s="151"/>
      <c r="TZD118" s="151"/>
      <c r="TZE118" s="151"/>
      <c r="TZF118" s="151"/>
      <c r="TZG118" s="151"/>
      <c r="TZH118" s="151"/>
      <c r="TZI118" s="151"/>
      <c r="TZJ118" s="151"/>
      <c r="TZK118" s="151"/>
      <c r="TZL118" s="151"/>
      <c r="TZM118" s="151"/>
      <c r="TZN118" s="151"/>
      <c r="TZO118" s="151"/>
      <c r="TZP118" s="151"/>
      <c r="TZQ118" s="151"/>
      <c r="TZR118" s="151"/>
      <c r="TZS118" s="151"/>
      <c r="TZT118" s="151"/>
      <c r="TZU118" s="151"/>
      <c r="TZV118" s="151"/>
      <c r="TZW118" s="151"/>
      <c r="TZX118" s="151"/>
      <c r="TZY118" s="151"/>
      <c r="TZZ118" s="151"/>
      <c r="UAA118" s="151"/>
      <c r="UAB118" s="151"/>
      <c r="UAC118" s="151"/>
      <c r="UAD118" s="151"/>
      <c r="UAE118" s="151"/>
      <c r="UAF118" s="151"/>
      <c r="UAG118" s="151"/>
      <c r="UAH118" s="151"/>
      <c r="UAI118" s="151"/>
      <c r="UAJ118" s="151"/>
      <c r="UAK118" s="151"/>
      <c r="UAL118" s="151"/>
      <c r="UAM118" s="151"/>
      <c r="UAN118" s="151"/>
      <c r="UAO118" s="151"/>
      <c r="UAP118" s="151"/>
      <c r="UAQ118" s="151"/>
      <c r="UAR118" s="151"/>
      <c r="UAS118" s="151"/>
      <c r="UAT118" s="151"/>
      <c r="UAU118" s="151"/>
      <c r="UAV118" s="151"/>
      <c r="UAW118" s="151"/>
      <c r="UAX118" s="151"/>
      <c r="UAY118" s="151"/>
      <c r="UAZ118" s="151"/>
      <c r="UBA118" s="151"/>
      <c r="UBB118" s="151"/>
      <c r="UBC118" s="151"/>
      <c r="UBD118" s="151"/>
      <c r="UBE118" s="151"/>
      <c r="UBF118" s="151"/>
      <c r="UBG118" s="151"/>
      <c r="UBH118" s="151"/>
      <c r="UBI118" s="151"/>
      <c r="UBJ118" s="151"/>
      <c r="UBK118" s="151"/>
      <c r="UBL118" s="151"/>
      <c r="UBM118" s="151"/>
      <c r="UBN118" s="151"/>
      <c r="UBO118" s="151"/>
      <c r="UBP118" s="151"/>
      <c r="UBQ118" s="151"/>
      <c r="UBR118" s="151"/>
      <c r="UBS118" s="151"/>
      <c r="UBT118" s="151"/>
      <c r="UBU118" s="151"/>
      <c r="UBV118" s="151"/>
      <c r="UBW118" s="151"/>
      <c r="UBX118" s="151"/>
      <c r="UBY118" s="151"/>
      <c r="UBZ118" s="151"/>
      <c r="UCA118" s="151"/>
      <c r="UCB118" s="151"/>
      <c r="UCC118" s="151"/>
      <c r="UCD118" s="151"/>
      <c r="UCE118" s="151"/>
      <c r="UCF118" s="151"/>
      <c r="UCG118" s="151"/>
      <c r="UCH118" s="151"/>
      <c r="UCI118" s="151"/>
      <c r="UCJ118" s="151"/>
      <c r="UCK118" s="151"/>
      <c r="UCL118" s="151"/>
      <c r="UCM118" s="151"/>
      <c r="UCN118" s="151"/>
      <c r="UCO118" s="151"/>
      <c r="UCP118" s="151"/>
      <c r="UCQ118" s="151"/>
      <c r="UCR118" s="151"/>
      <c r="UCS118" s="151"/>
      <c r="UCT118" s="151"/>
      <c r="UCU118" s="151"/>
      <c r="UCV118" s="151"/>
      <c r="UCW118" s="151"/>
      <c r="UCX118" s="151"/>
      <c r="UCY118" s="151"/>
      <c r="UCZ118" s="151"/>
      <c r="UDA118" s="151"/>
      <c r="UDB118" s="151"/>
      <c r="UDC118" s="151"/>
      <c r="UDD118" s="151"/>
      <c r="UDE118" s="151"/>
      <c r="UDF118" s="151"/>
      <c r="UDG118" s="151"/>
      <c r="UDH118" s="151"/>
      <c r="UDI118" s="151"/>
      <c r="UDJ118" s="151"/>
      <c r="UDK118" s="151"/>
      <c r="UDL118" s="151"/>
      <c r="UDM118" s="151"/>
      <c r="UDN118" s="151"/>
      <c r="UDO118" s="151"/>
      <c r="UDP118" s="151"/>
      <c r="UDQ118" s="151"/>
      <c r="UDR118" s="151"/>
      <c r="UDS118" s="151"/>
      <c r="UDT118" s="151"/>
      <c r="UDU118" s="151"/>
      <c r="UDV118" s="151"/>
      <c r="UDW118" s="151"/>
      <c r="UDX118" s="151"/>
      <c r="UDY118" s="151"/>
      <c r="UDZ118" s="151"/>
      <c r="UEA118" s="151"/>
      <c r="UEB118" s="151"/>
      <c r="UEC118" s="151"/>
      <c r="UED118" s="151"/>
      <c r="UEE118" s="151"/>
      <c r="UEF118" s="151"/>
      <c r="UEG118" s="151"/>
      <c r="UEH118" s="151"/>
      <c r="UEI118" s="151"/>
      <c r="UEJ118" s="151"/>
      <c r="UEK118" s="151"/>
      <c r="UEL118" s="151"/>
      <c r="UEM118" s="151"/>
      <c r="UEN118" s="151"/>
      <c r="UEO118" s="151"/>
      <c r="UEP118" s="151"/>
      <c r="UEQ118" s="151"/>
      <c r="UER118" s="151"/>
      <c r="UES118" s="151"/>
      <c r="UET118" s="151"/>
      <c r="UEU118" s="151"/>
      <c r="UEV118" s="151"/>
      <c r="UEW118" s="151"/>
      <c r="UEX118" s="151"/>
      <c r="UEY118" s="151"/>
      <c r="UEZ118" s="151"/>
      <c r="UFA118" s="151"/>
      <c r="UFB118" s="151"/>
      <c r="UFC118" s="151"/>
      <c r="UFD118" s="151"/>
      <c r="UFE118" s="151"/>
      <c r="UFF118" s="151"/>
      <c r="UFG118" s="151"/>
      <c r="UFH118" s="151"/>
      <c r="UFI118" s="151"/>
      <c r="UFJ118" s="151"/>
      <c r="UFK118" s="151"/>
      <c r="UFL118" s="151"/>
      <c r="UFM118" s="151"/>
      <c r="UFN118" s="151"/>
      <c r="UFO118" s="151"/>
      <c r="UFP118" s="151"/>
      <c r="UFQ118" s="151"/>
      <c r="UFR118" s="151"/>
      <c r="UFS118" s="151"/>
      <c r="UFT118" s="151"/>
      <c r="UFU118" s="151"/>
      <c r="UFV118" s="151"/>
      <c r="UFW118" s="151"/>
      <c r="UFX118" s="151"/>
      <c r="UFY118" s="151"/>
      <c r="UFZ118" s="151"/>
      <c r="UGA118" s="151"/>
      <c r="UGB118" s="151"/>
      <c r="UGC118" s="151"/>
      <c r="UGD118" s="151"/>
      <c r="UGE118" s="151"/>
      <c r="UGF118" s="151"/>
      <c r="UGG118" s="151"/>
      <c r="UGH118" s="151"/>
      <c r="UGI118" s="151"/>
      <c r="UGJ118" s="151"/>
      <c r="UGK118" s="151"/>
      <c r="UGL118" s="151"/>
      <c r="UGM118" s="151"/>
      <c r="UGN118" s="151"/>
      <c r="UGO118" s="151"/>
      <c r="UGP118" s="151"/>
      <c r="UGQ118" s="151"/>
      <c r="UGR118" s="151"/>
      <c r="UGS118" s="151"/>
      <c r="UGT118" s="151"/>
      <c r="UGU118" s="151"/>
      <c r="UGV118" s="151"/>
      <c r="UGW118" s="151"/>
      <c r="UGX118" s="151"/>
      <c r="UGY118" s="151"/>
      <c r="UGZ118" s="151"/>
      <c r="UHA118" s="151"/>
      <c r="UHB118" s="151"/>
      <c r="UHC118" s="151"/>
      <c r="UHD118" s="151"/>
      <c r="UHE118" s="151"/>
      <c r="UHF118" s="151"/>
      <c r="UHG118" s="151"/>
      <c r="UHH118" s="151"/>
      <c r="UHI118" s="151"/>
      <c r="UHJ118" s="151"/>
      <c r="UHK118" s="151"/>
      <c r="UHL118" s="151"/>
      <c r="UHM118" s="151"/>
      <c r="UHN118" s="151"/>
      <c r="UHO118" s="151"/>
      <c r="UHP118" s="151"/>
      <c r="UHQ118" s="151"/>
      <c r="UHR118" s="151"/>
      <c r="UHS118" s="151"/>
      <c r="UHT118" s="151"/>
      <c r="UHU118" s="151"/>
      <c r="UHV118" s="151"/>
      <c r="UHW118" s="151"/>
      <c r="UHX118" s="151"/>
      <c r="UHY118" s="151"/>
      <c r="UHZ118" s="151"/>
      <c r="UIA118" s="151"/>
      <c r="UIB118" s="151"/>
      <c r="UIC118" s="151"/>
      <c r="UID118" s="151"/>
      <c r="UIE118" s="151"/>
      <c r="UIF118" s="151"/>
      <c r="UIG118" s="151"/>
      <c r="UIH118" s="151"/>
      <c r="UII118" s="151"/>
      <c r="UIJ118" s="151"/>
      <c r="UIK118" s="151"/>
      <c r="UIL118" s="151"/>
      <c r="UIM118" s="151"/>
      <c r="UIN118" s="151"/>
      <c r="UIO118" s="151"/>
      <c r="UIP118" s="151"/>
      <c r="UIQ118" s="151"/>
      <c r="UIR118" s="151"/>
      <c r="UIS118" s="151"/>
      <c r="UIT118" s="151"/>
      <c r="UIU118" s="151"/>
      <c r="UIV118" s="151"/>
      <c r="UIW118" s="151"/>
      <c r="UIX118" s="151"/>
      <c r="UIY118" s="151"/>
      <c r="UIZ118" s="151"/>
      <c r="UJA118" s="151"/>
      <c r="UJB118" s="151"/>
      <c r="UJC118" s="151"/>
      <c r="UJD118" s="151"/>
      <c r="UJE118" s="151"/>
      <c r="UJF118" s="151"/>
      <c r="UJG118" s="151"/>
      <c r="UJH118" s="151"/>
      <c r="UJI118" s="151"/>
      <c r="UJJ118" s="151"/>
      <c r="UJK118" s="151"/>
      <c r="UJL118" s="151"/>
      <c r="UJM118" s="151"/>
      <c r="UJN118" s="151"/>
      <c r="UJO118" s="151"/>
      <c r="UJP118" s="151"/>
      <c r="UJQ118" s="151"/>
      <c r="UJR118" s="151"/>
      <c r="UJS118" s="151"/>
      <c r="UJT118" s="151"/>
      <c r="UJU118" s="151"/>
      <c r="UJV118" s="151"/>
      <c r="UJW118" s="151"/>
      <c r="UJX118" s="151"/>
      <c r="UJY118" s="151"/>
      <c r="UJZ118" s="151"/>
      <c r="UKA118" s="151"/>
      <c r="UKB118" s="151"/>
      <c r="UKC118" s="151"/>
      <c r="UKD118" s="151"/>
      <c r="UKE118" s="151"/>
      <c r="UKF118" s="151"/>
      <c r="UKG118" s="151"/>
      <c r="UKH118" s="151"/>
      <c r="UKI118" s="151"/>
      <c r="UKJ118" s="151"/>
      <c r="UKK118" s="151"/>
      <c r="UKL118" s="151"/>
      <c r="UKM118" s="151"/>
      <c r="UKN118" s="151"/>
      <c r="UKO118" s="151"/>
      <c r="UKP118" s="151"/>
      <c r="UKQ118" s="151"/>
      <c r="UKR118" s="151"/>
      <c r="UKS118" s="151"/>
      <c r="UKT118" s="151"/>
      <c r="UKU118" s="151"/>
      <c r="UKV118" s="151"/>
      <c r="UKW118" s="151"/>
      <c r="UKX118" s="151"/>
      <c r="UKY118" s="151"/>
      <c r="UKZ118" s="151"/>
      <c r="ULA118" s="151"/>
      <c r="ULB118" s="151"/>
      <c r="ULC118" s="151"/>
      <c r="ULD118" s="151"/>
      <c r="ULE118" s="151"/>
      <c r="ULF118" s="151"/>
      <c r="ULG118" s="151"/>
      <c r="ULH118" s="151"/>
      <c r="ULI118" s="151"/>
      <c r="ULJ118" s="151"/>
      <c r="ULK118" s="151"/>
      <c r="ULL118" s="151"/>
      <c r="ULM118" s="151"/>
      <c r="ULN118" s="151"/>
      <c r="ULO118" s="151"/>
      <c r="ULP118" s="151"/>
      <c r="ULQ118" s="151"/>
      <c r="ULR118" s="151"/>
      <c r="ULS118" s="151"/>
      <c r="ULT118" s="151"/>
      <c r="ULU118" s="151"/>
      <c r="ULV118" s="151"/>
      <c r="ULW118" s="151"/>
      <c r="ULX118" s="151"/>
      <c r="ULY118" s="151"/>
      <c r="ULZ118" s="151"/>
      <c r="UMA118" s="151"/>
      <c r="UMB118" s="151"/>
      <c r="UMC118" s="151"/>
      <c r="UMD118" s="151"/>
      <c r="UME118" s="151"/>
      <c r="UMF118" s="151"/>
      <c r="UMG118" s="151"/>
      <c r="UMH118" s="151"/>
      <c r="UMI118" s="151"/>
      <c r="UMJ118" s="151"/>
      <c r="UMK118" s="151"/>
      <c r="UML118" s="151"/>
      <c r="UMM118" s="151"/>
      <c r="UMN118" s="151"/>
      <c r="UMO118" s="151"/>
      <c r="UMP118" s="151"/>
      <c r="UMQ118" s="151"/>
      <c r="UMR118" s="151"/>
      <c r="UMS118" s="151"/>
      <c r="UMT118" s="151"/>
      <c r="UMU118" s="151"/>
      <c r="UMV118" s="151"/>
      <c r="UMW118" s="151"/>
      <c r="UMX118" s="151"/>
      <c r="UMY118" s="151"/>
      <c r="UMZ118" s="151"/>
      <c r="UNA118" s="151"/>
      <c r="UNB118" s="151"/>
      <c r="UNC118" s="151"/>
      <c r="UND118" s="151"/>
      <c r="UNE118" s="151"/>
      <c r="UNF118" s="151"/>
      <c r="UNG118" s="151"/>
      <c r="UNH118" s="151"/>
      <c r="UNI118" s="151"/>
      <c r="UNJ118" s="151"/>
      <c r="UNK118" s="151"/>
      <c r="UNL118" s="151"/>
      <c r="UNM118" s="151"/>
      <c r="UNN118" s="151"/>
      <c r="UNO118" s="151"/>
      <c r="UNP118" s="151"/>
      <c r="UNQ118" s="151"/>
      <c r="UNR118" s="151"/>
      <c r="UNS118" s="151"/>
      <c r="UNT118" s="151"/>
      <c r="UNU118" s="151"/>
      <c r="UNV118" s="151"/>
      <c r="UNW118" s="151"/>
      <c r="UNX118" s="151"/>
      <c r="UNY118" s="151"/>
      <c r="UNZ118" s="151"/>
      <c r="UOA118" s="151"/>
      <c r="UOB118" s="151"/>
      <c r="UOC118" s="151"/>
      <c r="UOD118" s="151"/>
      <c r="UOE118" s="151"/>
      <c r="UOF118" s="151"/>
      <c r="UOG118" s="151"/>
      <c r="UOH118" s="151"/>
      <c r="UOI118" s="151"/>
      <c r="UOJ118" s="151"/>
      <c r="UOK118" s="151"/>
      <c r="UOL118" s="151"/>
      <c r="UOM118" s="151"/>
      <c r="UON118" s="151"/>
      <c r="UOO118" s="151"/>
      <c r="UOP118" s="151"/>
      <c r="UOQ118" s="151"/>
      <c r="UOR118" s="151"/>
      <c r="UOS118" s="151"/>
      <c r="UOT118" s="151"/>
      <c r="UOU118" s="151"/>
      <c r="UOV118" s="151"/>
      <c r="UOW118" s="151"/>
      <c r="UOX118" s="151"/>
      <c r="UOY118" s="151"/>
      <c r="UOZ118" s="151"/>
      <c r="UPA118" s="151"/>
      <c r="UPB118" s="151"/>
      <c r="UPC118" s="151"/>
      <c r="UPD118" s="151"/>
      <c r="UPE118" s="151"/>
      <c r="UPF118" s="151"/>
      <c r="UPG118" s="151"/>
      <c r="UPH118" s="151"/>
      <c r="UPI118" s="151"/>
      <c r="UPJ118" s="151"/>
      <c r="UPK118" s="151"/>
      <c r="UPL118" s="151"/>
      <c r="UPM118" s="151"/>
      <c r="UPN118" s="151"/>
      <c r="UPO118" s="151"/>
      <c r="UPP118" s="151"/>
      <c r="UPQ118" s="151"/>
      <c r="UPR118" s="151"/>
      <c r="UPS118" s="151"/>
      <c r="UPT118" s="151"/>
      <c r="UPU118" s="151"/>
      <c r="UPV118" s="151"/>
      <c r="UPW118" s="151"/>
      <c r="UPX118" s="151"/>
      <c r="UPY118" s="151"/>
      <c r="UPZ118" s="151"/>
      <c r="UQA118" s="151"/>
      <c r="UQB118" s="151"/>
      <c r="UQC118" s="151"/>
      <c r="UQD118" s="151"/>
      <c r="UQE118" s="151"/>
      <c r="UQF118" s="151"/>
      <c r="UQG118" s="151"/>
      <c r="UQH118" s="151"/>
      <c r="UQI118" s="151"/>
      <c r="UQJ118" s="151"/>
      <c r="UQK118" s="151"/>
      <c r="UQL118" s="151"/>
      <c r="UQM118" s="151"/>
      <c r="UQN118" s="151"/>
      <c r="UQO118" s="151"/>
      <c r="UQP118" s="151"/>
      <c r="UQQ118" s="151"/>
      <c r="UQR118" s="151"/>
      <c r="UQS118" s="151"/>
      <c r="UQT118" s="151"/>
      <c r="UQU118" s="151"/>
      <c r="UQV118" s="151"/>
      <c r="UQW118" s="151"/>
      <c r="UQX118" s="151"/>
      <c r="UQY118" s="151"/>
      <c r="UQZ118" s="151"/>
      <c r="URA118" s="151"/>
      <c r="URB118" s="151"/>
      <c r="URC118" s="151"/>
      <c r="URD118" s="151"/>
      <c r="URE118" s="151"/>
      <c r="URF118" s="151"/>
      <c r="URG118" s="151"/>
      <c r="URH118" s="151"/>
      <c r="URI118" s="151"/>
      <c r="URJ118" s="151"/>
      <c r="URK118" s="151"/>
      <c r="URL118" s="151"/>
      <c r="URM118" s="151"/>
      <c r="URN118" s="151"/>
      <c r="URO118" s="151"/>
      <c r="URP118" s="151"/>
      <c r="URQ118" s="151"/>
      <c r="URR118" s="151"/>
      <c r="URS118" s="151"/>
      <c r="URT118" s="151"/>
      <c r="URU118" s="151"/>
      <c r="URV118" s="151"/>
      <c r="URW118" s="151"/>
      <c r="URX118" s="151"/>
      <c r="URY118" s="151"/>
      <c r="URZ118" s="151"/>
      <c r="USA118" s="151"/>
      <c r="USB118" s="151"/>
      <c r="USC118" s="151"/>
      <c r="USD118" s="151"/>
      <c r="USE118" s="151"/>
      <c r="USF118" s="151"/>
      <c r="USG118" s="151"/>
      <c r="USH118" s="151"/>
      <c r="USI118" s="151"/>
      <c r="USJ118" s="151"/>
      <c r="USK118" s="151"/>
      <c r="USL118" s="151"/>
      <c r="USM118" s="151"/>
      <c r="USN118" s="151"/>
      <c r="USO118" s="151"/>
      <c r="USP118" s="151"/>
      <c r="USQ118" s="151"/>
      <c r="USR118" s="151"/>
      <c r="USS118" s="151"/>
      <c r="UST118" s="151"/>
      <c r="USU118" s="151"/>
      <c r="USV118" s="151"/>
      <c r="USW118" s="151"/>
      <c r="USX118" s="151"/>
      <c r="USY118" s="151"/>
      <c r="USZ118" s="151"/>
      <c r="UTA118" s="151"/>
      <c r="UTB118" s="151"/>
      <c r="UTC118" s="151"/>
      <c r="UTD118" s="151"/>
      <c r="UTE118" s="151"/>
      <c r="UTF118" s="151"/>
      <c r="UTG118" s="151"/>
      <c r="UTH118" s="151"/>
      <c r="UTI118" s="151"/>
      <c r="UTJ118" s="151"/>
      <c r="UTK118" s="151"/>
      <c r="UTL118" s="151"/>
      <c r="UTM118" s="151"/>
      <c r="UTN118" s="151"/>
      <c r="UTO118" s="151"/>
      <c r="UTP118" s="151"/>
      <c r="UTQ118" s="151"/>
      <c r="UTR118" s="151"/>
      <c r="UTS118" s="151"/>
      <c r="UTT118" s="151"/>
      <c r="UTU118" s="151"/>
      <c r="UTV118" s="151"/>
      <c r="UTW118" s="151"/>
      <c r="UTX118" s="151"/>
      <c r="UTY118" s="151"/>
      <c r="UTZ118" s="151"/>
      <c r="UUA118" s="151"/>
      <c r="UUB118" s="151"/>
      <c r="UUC118" s="151"/>
      <c r="UUD118" s="151"/>
      <c r="UUE118" s="151"/>
      <c r="UUF118" s="151"/>
      <c r="UUG118" s="151"/>
      <c r="UUH118" s="151"/>
      <c r="UUI118" s="151"/>
      <c r="UUJ118" s="151"/>
      <c r="UUK118" s="151"/>
      <c r="UUL118" s="151"/>
      <c r="UUM118" s="151"/>
      <c r="UUN118" s="151"/>
      <c r="UUO118" s="151"/>
      <c r="UUP118" s="151"/>
      <c r="UUQ118" s="151"/>
      <c r="UUR118" s="151"/>
      <c r="UUS118" s="151"/>
      <c r="UUT118" s="151"/>
      <c r="UUU118" s="151"/>
      <c r="UUV118" s="151"/>
      <c r="UUW118" s="151"/>
      <c r="UUX118" s="151"/>
      <c r="UUY118" s="151"/>
      <c r="UUZ118" s="151"/>
      <c r="UVA118" s="151"/>
      <c r="UVB118" s="151"/>
      <c r="UVC118" s="151"/>
      <c r="UVD118" s="151"/>
      <c r="UVE118" s="151"/>
      <c r="UVF118" s="151"/>
      <c r="UVG118" s="151"/>
      <c r="UVH118" s="151"/>
      <c r="UVI118" s="151"/>
      <c r="UVJ118" s="151"/>
      <c r="UVK118" s="151"/>
      <c r="UVL118" s="151"/>
      <c r="UVM118" s="151"/>
      <c r="UVN118" s="151"/>
      <c r="UVO118" s="151"/>
      <c r="UVP118" s="151"/>
      <c r="UVQ118" s="151"/>
      <c r="UVR118" s="151"/>
      <c r="UVS118" s="151"/>
      <c r="UVT118" s="151"/>
      <c r="UVU118" s="151"/>
      <c r="UVV118" s="151"/>
      <c r="UVW118" s="151"/>
      <c r="UVX118" s="151"/>
      <c r="UVY118" s="151"/>
      <c r="UVZ118" s="151"/>
      <c r="UWA118" s="151"/>
      <c r="UWB118" s="151"/>
      <c r="UWC118" s="151"/>
      <c r="UWD118" s="151"/>
      <c r="UWE118" s="151"/>
      <c r="UWF118" s="151"/>
      <c r="UWG118" s="151"/>
      <c r="UWH118" s="151"/>
      <c r="UWI118" s="151"/>
      <c r="UWJ118" s="151"/>
      <c r="UWK118" s="151"/>
      <c r="UWL118" s="151"/>
      <c r="UWM118" s="151"/>
      <c r="UWN118" s="151"/>
      <c r="UWO118" s="151"/>
      <c r="UWP118" s="151"/>
      <c r="UWQ118" s="151"/>
      <c r="UWR118" s="151"/>
      <c r="UWS118" s="151"/>
      <c r="UWT118" s="151"/>
      <c r="UWU118" s="151"/>
      <c r="UWV118" s="151"/>
      <c r="UWW118" s="151"/>
      <c r="UWX118" s="151"/>
      <c r="UWY118" s="151"/>
      <c r="UWZ118" s="151"/>
      <c r="UXA118" s="151"/>
      <c r="UXB118" s="151"/>
      <c r="UXC118" s="151"/>
      <c r="UXD118" s="151"/>
      <c r="UXE118" s="151"/>
      <c r="UXF118" s="151"/>
      <c r="UXG118" s="151"/>
      <c r="UXH118" s="151"/>
      <c r="UXI118" s="151"/>
      <c r="UXJ118" s="151"/>
      <c r="UXK118" s="151"/>
      <c r="UXL118" s="151"/>
      <c r="UXM118" s="151"/>
      <c r="UXN118" s="151"/>
      <c r="UXO118" s="151"/>
      <c r="UXP118" s="151"/>
      <c r="UXQ118" s="151"/>
      <c r="UXR118" s="151"/>
      <c r="UXS118" s="151"/>
      <c r="UXT118" s="151"/>
      <c r="UXU118" s="151"/>
      <c r="UXV118" s="151"/>
      <c r="UXW118" s="151"/>
      <c r="UXX118" s="151"/>
      <c r="UXY118" s="151"/>
      <c r="UXZ118" s="151"/>
      <c r="UYA118" s="151"/>
      <c r="UYB118" s="151"/>
      <c r="UYC118" s="151"/>
      <c r="UYD118" s="151"/>
      <c r="UYE118" s="151"/>
      <c r="UYF118" s="151"/>
      <c r="UYG118" s="151"/>
      <c r="UYH118" s="151"/>
      <c r="UYI118" s="151"/>
      <c r="UYJ118" s="151"/>
      <c r="UYK118" s="151"/>
      <c r="UYL118" s="151"/>
      <c r="UYM118" s="151"/>
      <c r="UYN118" s="151"/>
      <c r="UYO118" s="151"/>
      <c r="UYP118" s="151"/>
      <c r="UYQ118" s="151"/>
      <c r="UYR118" s="151"/>
      <c r="UYS118" s="151"/>
      <c r="UYT118" s="151"/>
      <c r="UYU118" s="151"/>
      <c r="UYV118" s="151"/>
      <c r="UYW118" s="151"/>
      <c r="UYX118" s="151"/>
      <c r="UYY118" s="151"/>
      <c r="UYZ118" s="151"/>
      <c r="UZA118" s="151"/>
      <c r="UZB118" s="151"/>
      <c r="UZC118" s="151"/>
      <c r="UZD118" s="151"/>
      <c r="UZE118" s="151"/>
      <c r="UZF118" s="151"/>
      <c r="UZG118" s="151"/>
      <c r="UZH118" s="151"/>
      <c r="UZI118" s="151"/>
      <c r="UZJ118" s="151"/>
      <c r="UZK118" s="151"/>
      <c r="UZL118" s="151"/>
      <c r="UZM118" s="151"/>
      <c r="UZN118" s="151"/>
      <c r="UZO118" s="151"/>
      <c r="UZP118" s="151"/>
      <c r="UZQ118" s="151"/>
      <c r="UZR118" s="151"/>
      <c r="UZS118" s="151"/>
      <c r="UZT118" s="151"/>
      <c r="UZU118" s="151"/>
      <c r="UZV118" s="151"/>
      <c r="UZW118" s="151"/>
      <c r="UZX118" s="151"/>
      <c r="UZY118" s="151"/>
      <c r="UZZ118" s="151"/>
      <c r="VAA118" s="151"/>
      <c r="VAB118" s="151"/>
      <c r="VAC118" s="151"/>
      <c r="VAD118" s="151"/>
      <c r="VAE118" s="151"/>
      <c r="VAF118" s="151"/>
      <c r="VAG118" s="151"/>
      <c r="VAH118" s="151"/>
      <c r="VAI118" s="151"/>
      <c r="VAJ118" s="151"/>
      <c r="VAK118" s="151"/>
      <c r="VAL118" s="151"/>
      <c r="VAM118" s="151"/>
      <c r="VAN118" s="151"/>
      <c r="VAO118" s="151"/>
      <c r="VAP118" s="151"/>
      <c r="VAQ118" s="151"/>
      <c r="VAR118" s="151"/>
      <c r="VAS118" s="151"/>
      <c r="VAT118" s="151"/>
      <c r="VAU118" s="151"/>
      <c r="VAV118" s="151"/>
      <c r="VAW118" s="151"/>
      <c r="VAX118" s="151"/>
      <c r="VAY118" s="151"/>
      <c r="VAZ118" s="151"/>
      <c r="VBA118" s="151"/>
      <c r="VBB118" s="151"/>
      <c r="VBC118" s="151"/>
      <c r="VBD118" s="151"/>
      <c r="VBE118" s="151"/>
      <c r="VBF118" s="151"/>
      <c r="VBG118" s="151"/>
      <c r="VBH118" s="151"/>
      <c r="VBI118" s="151"/>
      <c r="VBJ118" s="151"/>
      <c r="VBK118" s="151"/>
      <c r="VBL118" s="151"/>
      <c r="VBM118" s="151"/>
      <c r="VBN118" s="151"/>
      <c r="VBO118" s="151"/>
      <c r="VBP118" s="151"/>
      <c r="VBQ118" s="151"/>
      <c r="VBR118" s="151"/>
      <c r="VBS118" s="151"/>
      <c r="VBT118" s="151"/>
      <c r="VBU118" s="151"/>
      <c r="VBV118" s="151"/>
      <c r="VBW118" s="151"/>
      <c r="VBX118" s="151"/>
      <c r="VBY118" s="151"/>
      <c r="VBZ118" s="151"/>
      <c r="VCA118" s="151"/>
      <c r="VCB118" s="151"/>
      <c r="VCC118" s="151"/>
      <c r="VCD118" s="151"/>
      <c r="VCE118" s="151"/>
      <c r="VCF118" s="151"/>
      <c r="VCG118" s="151"/>
      <c r="VCH118" s="151"/>
      <c r="VCI118" s="151"/>
      <c r="VCJ118" s="151"/>
      <c r="VCK118" s="151"/>
      <c r="VCL118" s="151"/>
      <c r="VCM118" s="151"/>
      <c r="VCN118" s="151"/>
      <c r="VCO118" s="151"/>
      <c r="VCP118" s="151"/>
      <c r="VCQ118" s="151"/>
      <c r="VCR118" s="151"/>
      <c r="VCS118" s="151"/>
      <c r="VCT118" s="151"/>
      <c r="VCU118" s="151"/>
      <c r="VCV118" s="151"/>
      <c r="VCW118" s="151"/>
      <c r="VCX118" s="151"/>
      <c r="VCY118" s="151"/>
      <c r="VCZ118" s="151"/>
      <c r="VDA118" s="151"/>
      <c r="VDB118" s="151"/>
      <c r="VDC118" s="151"/>
      <c r="VDD118" s="151"/>
      <c r="VDE118" s="151"/>
      <c r="VDF118" s="151"/>
      <c r="VDG118" s="151"/>
      <c r="VDH118" s="151"/>
      <c r="VDI118" s="151"/>
      <c r="VDJ118" s="151"/>
      <c r="VDK118" s="151"/>
      <c r="VDL118" s="151"/>
      <c r="VDM118" s="151"/>
      <c r="VDN118" s="151"/>
      <c r="VDO118" s="151"/>
      <c r="VDP118" s="151"/>
      <c r="VDQ118" s="151"/>
      <c r="VDR118" s="151"/>
      <c r="VDS118" s="151"/>
      <c r="VDT118" s="151"/>
      <c r="VDU118" s="151"/>
      <c r="VDV118" s="151"/>
      <c r="VDW118" s="151"/>
      <c r="VDX118" s="151"/>
      <c r="VDY118" s="151"/>
      <c r="VDZ118" s="151"/>
      <c r="VEA118" s="151"/>
      <c r="VEB118" s="151"/>
      <c r="VEC118" s="151"/>
      <c r="VED118" s="151"/>
      <c r="VEE118" s="151"/>
      <c r="VEF118" s="151"/>
      <c r="VEG118" s="151"/>
      <c r="VEH118" s="151"/>
      <c r="VEI118" s="151"/>
      <c r="VEJ118" s="151"/>
      <c r="VEK118" s="151"/>
      <c r="VEL118" s="151"/>
      <c r="VEM118" s="151"/>
      <c r="VEN118" s="151"/>
      <c r="VEO118" s="151"/>
      <c r="VEP118" s="151"/>
      <c r="VEQ118" s="151"/>
      <c r="VER118" s="151"/>
      <c r="VES118" s="151"/>
      <c r="VET118" s="151"/>
      <c r="VEU118" s="151"/>
      <c r="VEV118" s="151"/>
      <c r="VEW118" s="151"/>
      <c r="VEX118" s="151"/>
      <c r="VEY118" s="151"/>
      <c r="VEZ118" s="151"/>
      <c r="VFA118" s="151"/>
      <c r="VFB118" s="151"/>
      <c r="VFC118" s="151"/>
      <c r="VFD118" s="151"/>
      <c r="VFE118" s="151"/>
      <c r="VFF118" s="151"/>
      <c r="VFG118" s="151"/>
      <c r="VFH118" s="151"/>
      <c r="VFI118" s="151"/>
      <c r="VFJ118" s="151"/>
      <c r="VFK118" s="151"/>
      <c r="VFL118" s="151"/>
      <c r="VFM118" s="151"/>
      <c r="VFN118" s="151"/>
      <c r="VFO118" s="151"/>
      <c r="VFP118" s="151"/>
      <c r="VFQ118" s="151"/>
      <c r="VFR118" s="151"/>
      <c r="VFS118" s="151"/>
      <c r="VFT118" s="151"/>
      <c r="VFU118" s="151"/>
      <c r="VFV118" s="151"/>
      <c r="VFW118" s="151"/>
      <c r="VFX118" s="151"/>
      <c r="VFY118" s="151"/>
      <c r="VFZ118" s="151"/>
      <c r="VGA118" s="151"/>
      <c r="VGB118" s="151"/>
      <c r="VGC118" s="151"/>
      <c r="VGD118" s="151"/>
      <c r="VGE118" s="151"/>
      <c r="VGF118" s="151"/>
      <c r="VGG118" s="151"/>
      <c r="VGH118" s="151"/>
      <c r="VGI118" s="151"/>
      <c r="VGJ118" s="151"/>
      <c r="VGK118" s="151"/>
      <c r="VGL118" s="151"/>
      <c r="VGM118" s="151"/>
      <c r="VGN118" s="151"/>
      <c r="VGO118" s="151"/>
      <c r="VGP118" s="151"/>
      <c r="VGQ118" s="151"/>
      <c r="VGR118" s="151"/>
      <c r="VGS118" s="151"/>
      <c r="VGT118" s="151"/>
      <c r="VGU118" s="151"/>
      <c r="VGV118" s="151"/>
      <c r="VGW118" s="151"/>
      <c r="VGX118" s="151"/>
      <c r="VGY118" s="151"/>
      <c r="VGZ118" s="151"/>
      <c r="VHA118" s="151"/>
      <c r="VHB118" s="151"/>
      <c r="VHC118" s="151"/>
      <c r="VHD118" s="151"/>
      <c r="VHE118" s="151"/>
      <c r="VHF118" s="151"/>
      <c r="VHG118" s="151"/>
      <c r="VHH118" s="151"/>
      <c r="VHI118" s="151"/>
      <c r="VHJ118" s="151"/>
      <c r="VHK118" s="151"/>
      <c r="VHL118" s="151"/>
      <c r="VHM118" s="151"/>
      <c r="VHN118" s="151"/>
      <c r="VHO118" s="151"/>
      <c r="VHP118" s="151"/>
      <c r="VHQ118" s="151"/>
      <c r="VHR118" s="151"/>
      <c r="VHS118" s="151"/>
      <c r="VHT118" s="151"/>
      <c r="VHU118" s="151"/>
      <c r="VHV118" s="151"/>
      <c r="VHW118" s="151"/>
      <c r="VHX118" s="151"/>
      <c r="VHY118" s="151"/>
      <c r="VHZ118" s="151"/>
      <c r="VIA118" s="151"/>
      <c r="VIB118" s="151"/>
      <c r="VIC118" s="151"/>
      <c r="VID118" s="151"/>
      <c r="VIE118" s="151"/>
      <c r="VIF118" s="151"/>
      <c r="VIG118" s="151"/>
      <c r="VIH118" s="151"/>
      <c r="VII118" s="151"/>
      <c r="VIJ118" s="151"/>
      <c r="VIK118" s="151"/>
      <c r="VIL118" s="151"/>
      <c r="VIM118" s="151"/>
      <c r="VIN118" s="151"/>
      <c r="VIO118" s="151"/>
      <c r="VIP118" s="151"/>
      <c r="VIQ118" s="151"/>
      <c r="VIR118" s="151"/>
      <c r="VIS118" s="151"/>
      <c r="VIT118" s="151"/>
      <c r="VIU118" s="151"/>
      <c r="VIV118" s="151"/>
      <c r="VIW118" s="151"/>
      <c r="VIX118" s="151"/>
      <c r="VIY118" s="151"/>
      <c r="VIZ118" s="151"/>
      <c r="VJA118" s="151"/>
      <c r="VJB118" s="151"/>
      <c r="VJC118" s="151"/>
      <c r="VJD118" s="151"/>
      <c r="VJE118" s="151"/>
      <c r="VJF118" s="151"/>
      <c r="VJG118" s="151"/>
      <c r="VJH118" s="151"/>
      <c r="VJI118" s="151"/>
      <c r="VJJ118" s="151"/>
      <c r="VJK118" s="151"/>
      <c r="VJL118" s="151"/>
      <c r="VJM118" s="151"/>
      <c r="VJN118" s="151"/>
      <c r="VJO118" s="151"/>
      <c r="VJP118" s="151"/>
      <c r="VJQ118" s="151"/>
      <c r="VJR118" s="151"/>
      <c r="VJS118" s="151"/>
      <c r="VJT118" s="151"/>
      <c r="VJU118" s="151"/>
      <c r="VJV118" s="151"/>
      <c r="VJW118" s="151"/>
      <c r="VJX118" s="151"/>
      <c r="VJY118" s="151"/>
      <c r="VJZ118" s="151"/>
      <c r="VKA118" s="151"/>
      <c r="VKB118" s="151"/>
      <c r="VKC118" s="151"/>
      <c r="VKD118" s="151"/>
      <c r="VKE118" s="151"/>
      <c r="VKF118" s="151"/>
      <c r="VKG118" s="151"/>
      <c r="VKH118" s="151"/>
      <c r="VKI118" s="151"/>
      <c r="VKJ118" s="151"/>
      <c r="VKK118" s="151"/>
      <c r="VKL118" s="151"/>
      <c r="VKM118" s="151"/>
      <c r="VKN118" s="151"/>
      <c r="VKO118" s="151"/>
      <c r="VKP118" s="151"/>
      <c r="VKQ118" s="151"/>
      <c r="VKR118" s="151"/>
      <c r="VKS118" s="151"/>
      <c r="VKT118" s="151"/>
      <c r="VKU118" s="151"/>
      <c r="VKV118" s="151"/>
      <c r="VKW118" s="151"/>
      <c r="VKX118" s="151"/>
      <c r="VKY118" s="151"/>
      <c r="VKZ118" s="151"/>
      <c r="VLA118" s="151"/>
      <c r="VLB118" s="151"/>
      <c r="VLC118" s="151"/>
      <c r="VLD118" s="151"/>
      <c r="VLE118" s="151"/>
      <c r="VLF118" s="151"/>
      <c r="VLG118" s="151"/>
      <c r="VLH118" s="151"/>
      <c r="VLI118" s="151"/>
      <c r="VLJ118" s="151"/>
      <c r="VLK118" s="151"/>
      <c r="VLL118" s="151"/>
      <c r="VLM118" s="151"/>
      <c r="VLN118" s="151"/>
      <c r="VLO118" s="151"/>
      <c r="VLP118" s="151"/>
      <c r="VLQ118" s="151"/>
      <c r="VLR118" s="151"/>
      <c r="VLS118" s="151"/>
      <c r="VLT118" s="151"/>
      <c r="VLU118" s="151"/>
      <c r="VLV118" s="151"/>
      <c r="VLW118" s="151"/>
      <c r="VLX118" s="151"/>
      <c r="VLY118" s="151"/>
      <c r="VLZ118" s="151"/>
      <c r="VMA118" s="151"/>
      <c r="VMB118" s="151"/>
      <c r="VMC118" s="151"/>
      <c r="VMD118" s="151"/>
      <c r="VME118" s="151"/>
      <c r="VMF118" s="151"/>
      <c r="VMG118" s="151"/>
      <c r="VMH118" s="151"/>
      <c r="VMI118" s="151"/>
      <c r="VMJ118" s="151"/>
      <c r="VMK118" s="151"/>
      <c r="VML118" s="151"/>
      <c r="VMM118" s="151"/>
      <c r="VMN118" s="151"/>
      <c r="VMO118" s="151"/>
      <c r="VMP118" s="151"/>
      <c r="VMQ118" s="151"/>
      <c r="VMR118" s="151"/>
      <c r="VMS118" s="151"/>
      <c r="VMT118" s="151"/>
      <c r="VMU118" s="151"/>
      <c r="VMV118" s="151"/>
      <c r="VMW118" s="151"/>
      <c r="VMX118" s="151"/>
      <c r="VMY118" s="151"/>
      <c r="VMZ118" s="151"/>
      <c r="VNA118" s="151"/>
      <c r="VNB118" s="151"/>
      <c r="VNC118" s="151"/>
      <c r="VND118" s="151"/>
      <c r="VNE118" s="151"/>
      <c r="VNF118" s="151"/>
      <c r="VNG118" s="151"/>
      <c r="VNH118" s="151"/>
      <c r="VNI118" s="151"/>
      <c r="VNJ118" s="151"/>
      <c r="VNK118" s="151"/>
      <c r="VNL118" s="151"/>
      <c r="VNM118" s="151"/>
      <c r="VNN118" s="151"/>
      <c r="VNO118" s="151"/>
      <c r="VNP118" s="151"/>
      <c r="VNQ118" s="151"/>
      <c r="VNR118" s="151"/>
      <c r="VNS118" s="151"/>
      <c r="VNT118" s="151"/>
      <c r="VNU118" s="151"/>
      <c r="VNV118" s="151"/>
      <c r="VNW118" s="151"/>
      <c r="VNX118" s="151"/>
      <c r="VNY118" s="151"/>
      <c r="VNZ118" s="151"/>
      <c r="VOA118" s="151"/>
      <c r="VOB118" s="151"/>
      <c r="VOC118" s="151"/>
      <c r="VOD118" s="151"/>
      <c r="VOE118" s="151"/>
      <c r="VOF118" s="151"/>
      <c r="VOG118" s="151"/>
      <c r="VOH118" s="151"/>
      <c r="VOI118" s="151"/>
      <c r="VOJ118" s="151"/>
      <c r="VOK118" s="151"/>
      <c r="VOL118" s="151"/>
      <c r="VOM118" s="151"/>
      <c r="VON118" s="151"/>
      <c r="VOO118" s="151"/>
      <c r="VOP118" s="151"/>
      <c r="VOQ118" s="151"/>
      <c r="VOR118" s="151"/>
      <c r="VOS118" s="151"/>
      <c r="VOT118" s="151"/>
      <c r="VOU118" s="151"/>
      <c r="VOV118" s="151"/>
      <c r="VOW118" s="151"/>
      <c r="VOX118" s="151"/>
      <c r="VOY118" s="151"/>
      <c r="VOZ118" s="151"/>
      <c r="VPA118" s="151"/>
      <c r="VPB118" s="151"/>
      <c r="VPC118" s="151"/>
      <c r="VPD118" s="151"/>
      <c r="VPE118" s="151"/>
      <c r="VPF118" s="151"/>
      <c r="VPG118" s="151"/>
      <c r="VPH118" s="151"/>
      <c r="VPI118" s="151"/>
      <c r="VPJ118" s="151"/>
      <c r="VPK118" s="151"/>
      <c r="VPL118" s="151"/>
      <c r="VPM118" s="151"/>
      <c r="VPN118" s="151"/>
      <c r="VPO118" s="151"/>
      <c r="VPP118" s="151"/>
      <c r="VPQ118" s="151"/>
      <c r="VPR118" s="151"/>
      <c r="VPS118" s="151"/>
      <c r="VPT118" s="151"/>
      <c r="VPU118" s="151"/>
      <c r="VPV118" s="151"/>
      <c r="VPW118" s="151"/>
      <c r="VPX118" s="151"/>
      <c r="VPY118" s="151"/>
      <c r="VPZ118" s="151"/>
      <c r="VQA118" s="151"/>
      <c r="VQB118" s="151"/>
      <c r="VQC118" s="151"/>
      <c r="VQD118" s="151"/>
      <c r="VQE118" s="151"/>
      <c r="VQF118" s="151"/>
      <c r="VQG118" s="151"/>
      <c r="VQH118" s="151"/>
      <c r="VQI118" s="151"/>
      <c r="VQJ118" s="151"/>
      <c r="VQK118" s="151"/>
      <c r="VQL118" s="151"/>
      <c r="VQM118" s="151"/>
      <c r="VQN118" s="151"/>
      <c r="VQO118" s="151"/>
      <c r="VQP118" s="151"/>
      <c r="VQQ118" s="151"/>
      <c r="VQR118" s="151"/>
      <c r="VQS118" s="151"/>
      <c r="VQT118" s="151"/>
      <c r="VQU118" s="151"/>
      <c r="VQV118" s="151"/>
      <c r="VQW118" s="151"/>
      <c r="VQX118" s="151"/>
      <c r="VQY118" s="151"/>
      <c r="VQZ118" s="151"/>
      <c r="VRA118" s="151"/>
      <c r="VRB118" s="151"/>
      <c r="VRC118" s="151"/>
      <c r="VRD118" s="151"/>
      <c r="VRE118" s="151"/>
      <c r="VRF118" s="151"/>
      <c r="VRG118" s="151"/>
      <c r="VRH118" s="151"/>
      <c r="VRI118" s="151"/>
      <c r="VRJ118" s="151"/>
      <c r="VRK118" s="151"/>
      <c r="VRL118" s="151"/>
      <c r="VRM118" s="151"/>
      <c r="VRN118" s="151"/>
      <c r="VRO118" s="151"/>
      <c r="VRP118" s="151"/>
      <c r="VRQ118" s="151"/>
      <c r="VRR118" s="151"/>
      <c r="VRS118" s="151"/>
      <c r="VRT118" s="151"/>
      <c r="VRU118" s="151"/>
      <c r="VRV118" s="151"/>
      <c r="VRW118" s="151"/>
      <c r="VRX118" s="151"/>
      <c r="VRY118" s="151"/>
      <c r="VRZ118" s="151"/>
      <c r="VSA118" s="151"/>
      <c r="VSB118" s="151"/>
      <c r="VSC118" s="151"/>
      <c r="VSD118" s="151"/>
      <c r="VSE118" s="151"/>
      <c r="VSF118" s="151"/>
      <c r="VSG118" s="151"/>
      <c r="VSH118" s="151"/>
      <c r="VSI118" s="151"/>
      <c r="VSJ118" s="151"/>
      <c r="VSK118" s="151"/>
      <c r="VSL118" s="151"/>
      <c r="VSM118" s="151"/>
      <c r="VSN118" s="151"/>
      <c r="VSO118" s="151"/>
      <c r="VSP118" s="151"/>
      <c r="VSQ118" s="151"/>
      <c r="VSR118" s="151"/>
      <c r="VSS118" s="151"/>
      <c r="VST118" s="151"/>
      <c r="VSU118" s="151"/>
      <c r="VSV118" s="151"/>
      <c r="VSW118" s="151"/>
      <c r="VSX118" s="151"/>
      <c r="VSY118" s="151"/>
      <c r="VSZ118" s="151"/>
      <c r="VTA118" s="151"/>
      <c r="VTB118" s="151"/>
      <c r="VTC118" s="151"/>
      <c r="VTD118" s="151"/>
      <c r="VTE118" s="151"/>
      <c r="VTF118" s="151"/>
      <c r="VTG118" s="151"/>
      <c r="VTH118" s="151"/>
      <c r="VTI118" s="151"/>
      <c r="VTJ118" s="151"/>
      <c r="VTK118" s="151"/>
      <c r="VTL118" s="151"/>
      <c r="VTM118" s="151"/>
      <c r="VTN118" s="151"/>
      <c r="VTO118" s="151"/>
      <c r="VTP118" s="151"/>
      <c r="VTQ118" s="151"/>
      <c r="VTR118" s="151"/>
      <c r="VTS118" s="151"/>
      <c r="VTT118" s="151"/>
      <c r="VTU118" s="151"/>
      <c r="VTV118" s="151"/>
      <c r="VTW118" s="151"/>
      <c r="VTX118" s="151"/>
      <c r="VTY118" s="151"/>
      <c r="VTZ118" s="151"/>
      <c r="VUA118" s="151"/>
      <c r="VUB118" s="151"/>
      <c r="VUC118" s="151"/>
      <c r="VUD118" s="151"/>
      <c r="VUE118" s="151"/>
      <c r="VUF118" s="151"/>
      <c r="VUG118" s="151"/>
      <c r="VUH118" s="151"/>
      <c r="VUI118" s="151"/>
      <c r="VUJ118" s="151"/>
      <c r="VUK118" s="151"/>
      <c r="VUL118" s="151"/>
      <c r="VUM118" s="151"/>
      <c r="VUN118" s="151"/>
      <c r="VUO118" s="151"/>
      <c r="VUP118" s="151"/>
      <c r="VUQ118" s="151"/>
      <c r="VUR118" s="151"/>
      <c r="VUS118" s="151"/>
      <c r="VUT118" s="151"/>
      <c r="VUU118" s="151"/>
      <c r="VUV118" s="151"/>
      <c r="VUW118" s="151"/>
      <c r="VUX118" s="151"/>
      <c r="VUY118" s="151"/>
      <c r="VUZ118" s="151"/>
      <c r="VVA118" s="151"/>
      <c r="VVB118" s="151"/>
      <c r="VVC118" s="151"/>
      <c r="VVD118" s="151"/>
      <c r="VVE118" s="151"/>
      <c r="VVF118" s="151"/>
      <c r="VVG118" s="151"/>
      <c r="VVH118" s="151"/>
      <c r="VVI118" s="151"/>
      <c r="VVJ118" s="151"/>
      <c r="VVK118" s="151"/>
      <c r="VVL118" s="151"/>
      <c r="VVM118" s="151"/>
      <c r="VVN118" s="151"/>
      <c r="VVO118" s="151"/>
      <c r="VVP118" s="151"/>
      <c r="VVQ118" s="151"/>
      <c r="VVR118" s="151"/>
      <c r="VVS118" s="151"/>
      <c r="VVT118" s="151"/>
      <c r="VVU118" s="151"/>
      <c r="VVV118" s="151"/>
      <c r="VVW118" s="151"/>
      <c r="VVX118" s="151"/>
      <c r="VVY118" s="151"/>
      <c r="VVZ118" s="151"/>
      <c r="VWA118" s="151"/>
      <c r="VWB118" s="151"/>
      <c r="VWC118" s="151"/>
      <c r="VWD118" s="151"/>
      <c r="VWE118" s="151"/>
      <c r="VWF118" s="151"/>
      <c r="VWG118" s="151"/>
      <c r="VWH118" s="151"/>
      <c r="VWI118" s="151"/>
      <c r="VWJ118" s="151"/>
      <c r="VWK118" s="151"/>
      <c r="VWL118" s="151"/>
      <c r="VWM118" s="151"/>
      <c r="VWN118" s="151"/>
      <c r="VWO118" s="151"/>
      <c r="VWP118" s="151"/>
      <c r="VWQ118" s="151"/>
      <c r="VWR118" s="151"/>
      <c r="VWS118" s="151"/>
      <c r="VWT118" s="151"/>
      <c r="VWU118" s="151"/>
      <c r="VWV118" s="151"/>
      <c r="VWW118" s="151"/>
      <c r="VWX118" s="151"/>
      <c r="VWY118" s="151"/>
      <c r="VWZ118" s="151"/>
      <c r="VXA118" s="151"/>
      <c r="VXB118" s="151"/>
      <c r="VXC118" s="151"/>
      <c r="VXD118" s="151"/>
      <c r="VXE118" s="151"/>
      <c r="VXF118" s="151"/>
      <c r="VXG118" s="151"/>
      <c r="VXH118" s="151"/>
      <c r="VXI118" s="151"/>
      <c r="VXJ118" s="151"/>
      <c r="VXK118" s="151"/>
      <c r="VXL118" s="151"/>
      <c r="VXM118" s="151"/>
      <c r="VXN118" s="151"/>
      <c r="VXO118" s="151"/>
      <c r="VXP118" s="151"/>
      <c r="VXQ118" s="151"/>
      <c r="VXR118" s="151"/>
      <c r="VXS118" s="151"/>
      <c r="VXT118" s="151"/>
      <c r="VXU118" s="151"/>
      <c r="VXV118" s="151"/>
      <c r="VXW118" s="151"/>
      <c r="VXX118" s="151"/>
      <c r="VXY118" s="151"/>
      <c r="VXZ118" s="151"/>
      <c r="VYA118" s="151"/>
      <c r="VYB118" s="151"/>
      <c r="VYC118" s="151"/>
      <c r="VYD118" s="151"/>
      <c r="VYE118" s="151"/>
      <c r="VYF118" s="151"/>
      <c r="VYG118" s="151"/>
      <c r="VYH118" s="151"/>
      <c r="VYI118" s="151"/>
      <c r="VYJ118" s="151"/>
      <c r="VYK118" s="151"/>
      <c r="VYL118" s="151"/>
      <c r="VYM118" s="151"/>
      <c r="VYN118" s="151"/>
      <c r="VYO118" s="151"/>
      <c r="VYP118" s="151"/>
      <c r="VYQ118" s="151"/>
      <c r="VYR118" s="151"/>
      <c r="VYS118" s="151"/>
      <c r="VYT118" s="151"/>
      <c r="VYU118" s="151"/>
      <c r="VYV118" s="151"/>
      <c r="VYW118" s="151"/>
      <c r="VYX118" s="151"/>
      <c r="VYY118" s="151"/>
      <c r="VYZ118" s="151"/>
      <c r="VZA118" s="151"/>
      <c r="VZB118" s="151"/>
      <c r="VZC118" s="151"/>
      <c r="VZD118" s="151"/>
      <c r="VZE118" s="151"/>
      <c r="VZF118" s="151"/>
      <c r="VZG118" s="151"/>
      <c r="VZH118" s="151"/>
      <c r="VZI118" s="151"/>
      <c r="VZJ118" s="151"/>
      <c r="VZK118" s="151"/>
      <c r="VZL118" s="151"/>
      <c r="VZM118" s="151"/>
      <c r="VZN118" s="151"/>
      <c r="VZO118" s="151"/>
      <c r="VZP118" s="151"/>
      <c r="VZQ118" s="151"/>
      <c r="VZR118" s="151"/>
      <c r="VZS118" s="151"/>
      <c r="VZT118" s="151"/>
      <c r="VZU118" s="151"/>
      <c r="VZV118" s="151"/>
      <c r="VZW118" s="151"/>
      <c r="VZX118" s="151"/>
      <c r="VZY118" s="151"/>
      <c r="VZZ118" s="151"/>
      <c r="WAA118" s="151"/>
      <c r="WAB118" s="151"/>
      <c r="WAC118" s="151"/>
      <c r="WAD118" s="151"/>
      <c r="WAE118" s="151"/>
      <c r="WAF118" s="151"/>
      <c r="WAG118" s="151"/>
      <c r="WAH118" s="151"/>
      <c r="WAI118" s="151"/>
      <c r="WAJ118" s="151"/>
      <c r="WAK118" s="151"/>
      <c r="WAL118" s="151"/>
      <c r="WAM118" s="151"/>
      <c r="WAN118" s="151"/>
      <c r="WAO118" s="151"/>
      <c r="WAP118" s="151"/>
      <c r="WAQ118" s="151"/>
      <c r="WAR118" s="151"/>
      <c r="WAS118" s="151"/>
      <c r="WAT118" s="151"/>
      <c r="WAU118" s="151"/>
      <c r="WAV118" s="151"/>
      <c r="WAW118" s="151"/>
      <c r="WAX118" s="151"/>
      <c r="WAY118" s="151"/>
      <c r="WAZ118" s="151"/>
      <c r="WBA118" s="151"/>
      <c r="WBB118" s="151"/>
      <c r="WBC118" s="151"/>
      <c r="WBD118" s="151"/>
      <c r="WBE118" s="151"/>
      <c r="WBF118" s="151"/>
      <c r="WBG118" s="151"/>
      <c r="WBH118" s="151"/>
      <c r="WBI118" s="151"/>
      <c r="WBJ118" s="151"/>
      <c r="WBK118" s="151"/>
      <c r="WBL118" s="151"/>
      <c r="WBM118" s="151"/>
      <c r="WBN118" s="151"/>
      <c r="WBO118" s="151"/>
      <c r="WBP118" s="151"/>
      <c r="WBQ118" s="151"/>
      <c r="WBR118" s="151"/>
      <c r="WBS118" s="151"/>
      <c r="WBT118" s="151"/>
      <c r="WBU118" s="151"/>
      <c r="WBV118" s="151"/>
      <c r="WBW118" s="151"/>
      <c r="WBX118" s="151"/>
      <c r="WBY118" s="151"/>
      <c r="WBZ118" s="151"/>
      <c r="WCA118" s="151"/>
      <c r="WCB118" s="151"/>
      <c r="WCC118" s="151"/>
      <c r="WCD118" s="151"/>
      <c r="WCE118" s="151"/>
      <c r="WCF118" s="151"/>
      <c r="WCG118" s="151"/>
      <c r="WCH118" s="151"/>
      <c r="WCI118" s="151"/>
      <c r="WCJ118" s="151"/>
      <c r="WCK118" s="151"/>
      <c r="WCL118" s="151"/>
      <c r="WCM118" s="151"/>
      <c r="WCN118" s="151"/>
      <c r="WCO118" s="151"/>
      <c r="WCP118" s="151"/>
      <c r="WCQ118" s="151"/>
      <c r="WCR118" s="151"/>
      <c r="WCS118" s="151"/>
      <c r="WCT118" s="151"/>
      <c r="WCU118" s="151"/>
      <c r="WCV118" s="151"/>
      <c r="WCW118" s="151"/>
      <c r="WCX118" s="151"/>
      <c r="WCY118" s="151"/>
      <c r="WCZ118" s="151"/>
      <c r="WDA118" s="151"/>
      <c r="WDB118" s="151"/>
      <c r="WDC118" s="151"/>
      <c r="WDD118" s="151"/>
      <c r="WDE118" s="151"/>
      <c r="WDF118" s="151"/>
      <c r="WDG118" s="151"/>
      <c r="WDH118" s="151"/>
      <c r="WDI118" s="151"/>
      <c r="WDJ118" s="151"/>
      <c r="WDK118" s="151"/>
      <c r="WDL118" s="151"/>
      <c r="WDM118" s="151"/>
      <c r="WDN118" s="151"/>
      <c r="WDO118" s="151"/>
      <c r="WDP118" s="151"/>
      <c r="WDQ118" s="151"/>
      <c r="WDR118" s="151"/>
      <c r="WDS118" s="151"/>
      <c r="WDT118" s="151"/>
      <c r="WDU118" s="151"/>
      <c r="WDV118" s="151"/>
      <c r="WDW118" s="151"/>
      <c r="WDX118" s="151"/>
      <c r="WDY118" s="151"/>
      <c r="WDZ118" s="151"/>
      <c r="WEA118" s="151"/>
      <c r="WEB118" s="151"/>
      <c r="WEC118" s="151"/>
      <c r="WED118" s="151"/>
      <c r="WEE118" s="151"/>
      <c r="WEF118" s="151"/>
      <c r="WEG118" s="151"/>
      <c r="WEH118" s="151"/>
      <c r="WEI118" s="151"/>
      <c r="WEJ118" s="151"/>
      <c r="WEK118" s="151"/>
      <c r="WEL118" s="151"/>
      <c r="WEM118" s="151"/>
      <c r="WEN118" s="151"/>
      <c r="WEO118" s="151"/>
      <c r="WEP118" s="151"/>
      <c r="WEQ118" s="151"/>
      <c r="WER118" s="151"/>
      <c r="WES118" s="151"/>
      <c r="WET118" s="151"/>
      <c r="WEU118" s="151"/>
      <c r="WEV118" s="151"/>
      <c r="WEW118" s="151"/>
      <c r="WEX118" s="151"/>
      <c r="WEY118" s="151"/>
      <c r="WEZ118" s="151"/>
      <c r="WFA118" s="151"/>
      <c r="WFB118" s="151"/>
      <c r="WFC118" s="151"/>
      <c r="WFD118" s="151"/>
      <c r="WFE118" s="151"/>
      <c r="WFF118" s="151"/>
      <c r="WFG118" s="151"/>
      <c r="WFH118" s="151"/>
      <c r="WFI118" s="151"/>
      <c r="WFJ118" s="151"/>
      <c r="WFK118" s="151"/>
      <c r="WFL118" s="151"/>
      <c r="WFM118" s="151"/>
      <c r="WFN118" s="151"/>
      <c r="WFO118" s="151"/>
      <c r="WFP118" s="151"/>
      <c r="WFQ118" s="151"/>
      <c r="WFR118" s="151"/>
      <c r="WFS118" s="151"/>
      <c r="WFT118" s="151"/>
      <c r="WFU118" s="151"/>
      <c r="WFV118" s="151"/>
      <c r="WFW118" s="151"/>
      <c r="WFX118" s="151"/>
      <c r="WFY118" s="151"/>
      <c r="WFZ118" s="151"/>
      <c r="WGA118" s="151"/>
      <c r="WGB118" s="151"/>
      <c r="WGC118" s="151"/>
      <c r="WGD118" s="151"/>
      <c r="WGE118" s="151"/>
      <c r="WGF118" s="151"/>
      <c r="WGG118" s="151"/>
      <c r="WGH118" s="151"/>
      <c r="WGI118" s="151"/>
      <c r="WGJ118" s="151"/>
      <c r="WGK118" s="151"/>
      <c r="WGL118" s="151"/>
      <c r="WGM118" s="151"/>
      <c r="WGN118" s="151"/>
      <c r="WGO118" s="151"/>
      <c r="WGP118" s="151"/>
      <c r="WGQ118" s="151"/>
      <c r="WGR118" s="151"/>
      <c r="WGS118" s="151"/>
      <c r="WGT118" s="151"/>
      <c r="WGU118" s="151"/>
      <c r="WGV118" s="151"/>
      <c r="WGW118" s="151"/>
      <c r="WGX118" s="151"/>
      <c r="WGY118" s="151"/>
      <c r="WGZ118" s="151"/>
      <c r="WHA118" s="151"/>
      <c r="WHB118" s="151"/>
      <c r="WHC118" s="151"/>
      <c r="WHD118" s="151"/>
      <c r="WHE118" s="151"/>
      <c r="WHF118" s="151"/>
      <c r="WHG118" s="151"/>
      <c r="WHH118" s="151"/>
      <c r="WHI118" s="151"/>
      <c r="WHJ118" s="151"/>
      <c r="WHK118" s="151"/>
      <c r="WHL118" s="151"/>
      <c r="WHM118" s="151"/>
      <c r="WHN118" s="151"/>
      <c r="WHO118" s="151"/>
      <c r="WHP118" s="151"/>
      <c r="WHQ118" s="151"/>
      <c r="WHR118" s="151"/>
      <c r="WHS118" s="151"/>
      <c r="WHT118" s="151"/>
      <c r="WHU118" s="151"/>
      <c r="WHV118" s="151"/>
      <c r="WHW118" s="151"/>
      <c r="WHX118" s="151"/>
      <c r="WHY118" s="151"/>
      <c r="WHZ118" s="151"/>
      <c r="WIA118" s="151"/>
      <c r="WIB118" s="151"/>
      <c r="WIC118" s="151"/>
      <c r="WID118" s="151"/>
      <c r="WIE118" s="151"/>
      <c r="WIF118" s="151"/>
      <c r="WIG118" s="151"/>
      <c r="WIH118" s="151"/>
      <c r="WII118" s="151"/>
      <c r="WIJ118" s="151"/>
      <c r="WIK118" s="151"/>
      <c r="WIL118" s="151"/>
      <c r="WIM118" s="151"/>
      <c r="WIN118" s="151"/>
      <c r="WIO118" s="151"/>
      <c r="WIP118" s="151"/>
      <c r="WIQ118" s="151"/>
      <c r="WIR118" s="151"/>
      <c r="WIS118" s="151"/>
      <c r="WIT118" s="151"/>
      <c r="WIU118" s="151"/>
      <c r="WIV118" s="151"/>
      <c r="WIW118" s="151"/>
      <c r="WIX118" s="151"/>
      <c r="WIY118" s="151"/>
      <c r="WIZ118" s="151"/>
      <c r="WJA118" s="151"/>
      <c r="WJB118" s="151"/>
      <c r="WJC118" s="151"/>
      <c r="WJD118" s="151"/>
      <c r="WJE118" s="151"/>
      <c r="WJF118" s="151"/>
      <c r="WJG118" s="151"/>
      <c r="WJH118" s="151"/>
      <c r="WJI118" s="151"/>
      <c r="WJJ118" s="151"/>
      <c r="WJK118" s="151"/>
      <c r="WJL118" s="151"/>
      <c r="WJM118" s="151"/>
      <c r="WJN118" s="151"/>
      <c r="WJO118" s="151"/>
      <c r="WJP118" s="151"/>
      <c r="WJQ118" s="151"/>
      <c r="WJR118" s="151"/>
      <c r="WJS118" s="151"/>
      <c r="WJT118" s="151"/>
      <c r="WJU118" s="151"/>
      <c r="WJV118" s="151"/>
      <c r="WJW118" s="151"/>
      <c r="WJX118" s="151"/>
      <c r="WJY118" s="151"/>
      <c r="WJZ118" s="151"/>
      <c r="WKA118" s="151"/>
      <c r="WKB118" s="151"/>
      <c r="WKC118" s="151"/>
      <c r="WKD118" s="151"/>
      <c r="WKE118" s="151"/>
      <c r="WKF118" s="151"/>
      <c r="WKG118" s="151"/>
      <c r="WKH118" s="151"/>
      <c r="WKI118" s="151"/>
      <c r="WKJ118" s="151"/>
      <c r="WKK118" s="151"/>
      <c r="WKL118" s="151"/>
      <c r="WKM118" s="151"/>
      <c r="WKN118" s="151"/>
      <c r="WKO118" s="151"/>
      <c r="WKP118" s="151"/>
      <c r="WKQ118" s="151"/>
      <c r="WKR118" s="151"/>
      <c r="WKS118" s="151"/>
      <c r="WKT118" s="151"/>
      <c r="WKU118" s="151"/>
      <c r="WKV118" s="151"/>
      <c r="WKW118" s="151"/>
      <c r="WKX118" s="151"/>
      <c r="WKY118" s="151"/>
      <c r="WKZ118" s="151"/>
      <c r="WLA118" s="151"/>
      <c r="WLB118" s="151"/>
      <c r="WLC118" s="151"/>
      <c r="WLD118" s="151"/>
      <c r="WLE118" s="151"/>
      <c r="WLF118" s="151"/>
      <c r="WLG118" s="151"/>
      <c r="WLH118" s="151"/>
      <c r="WLI118" s="151"/>
      <c r="WLJ118" s="151"/>
      <c r="WLK118" s="151"/>
      <c r="WLL118" s="151"/>
      <c r="WLM118" s="151"/>
      <c r="WLN118" s="151"/>
      <c r="WLO118" s="151"/>
      <c r="WLP118" s="151"/>
      <c r="WLQ118" s="151"/>
      <c r="WLR118" s="151"/>
      <c r="WLS118" s="151"/>
      <c r="WLT118" s="151"/>
      <c r="WLU118" s="151"/>
      <c r="WLV118" s="151"/>
      <c r="WLW118" s="151"/>
      <c r="WLX118" s="151"/>
      <c r="WLY118" s="151"/>
      <c r="WLZ118" s="151"/>
      <c r="WMA118" s="151"/>
      <c r="WMB118" s="151"/>
      <c r="WMC118" s="151"/>
      <c r="WMD118" s="151"/>
      <c r="WME118" s="151"/>
      <c r="WMF118" s="151"/>
      <c r="WMG118" s="151"/>
      <c r="WMH118" s="151"/>
      <c r="WMI118" s="151"/>
      <c r="WMJ118" s="151"/>
      <c r="WMK118" s="151"/>
      <c r="WML118" s="151"/>
      <c r="WMM118" s="151"/>
      <c r="WMN118" s="151"/>
      <c r="WMO118" s="151"/>
      <c r="WMP118" s="151"/>
      <c r="WMQ118" s="151"/>
      <c r="WMR118" s="151"/>
      <c r="WMS118" s="151"/>
      <c r="WMT118" s="151"/>
      <c r="WMU118" s="151"/>
      <c r="WMV118" s="151"/>
      <c r="WMW118" s="151"/>
      <c r="WMX118" s="151"/>
      <c r="WMY118" s="151"/>
      <c r="WMZ118" s="151"/>
      <c r="WNA118" s="151"/>
      <c r="WNB118" s="151"/>
      <c r="WNC118" s="151"/>
      <c r="WND118" s="151"/>
      <c r="WNE118" s="151"/>
      <c r="WNF118" s="151"/>
      <c r="WNG118" s="151"/>
      <c r="WNH118" s="151"/>
      <c r="WNI118" s="151"/>
      <c r="WNJ118" s="151"/>
      <c r="WNK118" s="151"/>
      <c r="WNL118" s="151"/>
      <c r="WNM118" s="151"/>
      <c r="WNN118" s="151"/>
      <c r="WNO118" s="151"/>
      <c r="WNP118" s="151"/>
      <c r="WNQ118" s="151"/>
      <c r="WNR118" s="151"/>
      <c r="WNS118" s="151"/>
      <c r="WNT118" s="151"/>
      <c r="WNU118" s="151"/>
      <c r="WNV118" s="151"/>
      <c r="WNW118" s="151"/>
      <c r="WNX118" s="151"/>
      <c r="WNY118" s="151"/>
      <c r="WNZ118" s="151"/>
      <c r="WOA118" s="151"/>
      <c r="WOB118" s="151"/>
      <c r="WOC118" s="151"/>
      <c r="WOD118" s="151"/>
      <c r="WOE118" s="151"/>
      <c r="WOF118" s="151"/>
      <c r="WOG118" s="151"/>
      <c r="WOH118" s="151"/>
      <c r="WOI118" s="151"/>
      <c r="WOJ118" s="151"/>
      <c r="WOK118" s="151"/>
      <c r="WOL118" s="151"/>
      <c r="WOM118" s="151"/>
      <c r="WON118" s="151"/>
      <c r="WOO118" s="151"/>
      <c r="WOP118" s="151"/>
      <c r="WOQ118" s="151"/>
      <c r="WOR118" s="151"/>
      <c r="WOS118" s="151"/>
      <c r="WOT118" s="151"/>
      <c r="WOU118" s="151"/>
      <c r="WOV118" s="151"/>
      <c r="WOW118" s="151"/>
      <c r="WOX118" s="151"/>
      <c r="WOY118" s="151"/>
      <c r="WOZ118" s="151"/>
      <c r="WPA118" s="151"/>
      <c r="WPB118" s="151"/>
      <c r="WPC118" s="151"/>
      <c r="WPD118" s="151"/>
      <c r="WPE118" s="151"/>
      <c r="WPF118" s="151"/>
      <c r="WPG118" s="151"/>
      <c r="WPH118" s="151"/>
      <c r="WPI118" s="151"/>
      <c r="WPJ118" s="151"/>
      <c r="WPK118" s="151"/>
      <c r="WPL118" s="151"/>
      <c r="WPM118" s="151"/>
      <c r="WPN118" s="151"/>
      <c r="WPO118" s="151"/>
      <c r="WPP118" s="151"/>
      <c r="WPQ118" s="151"/>
      <c r="WPR118" s="151"/>
      <c r="WPS118" s="151"/>
      <c r="WPT118" s="151"/>
      <c r="WPU118" s="151"/>
      <c r="WPV118" s="151"/>
      <c r="WPW118" s="151"/>
      <c r="WPX118" s="151"/>
      <c r="WPY118" s="151"/>
      <c r="WPZ118" s="151"/>
      <c r="WQA118" s="151"/>
      <c r="WQB118" s="151"/>
      <c r="WQC118" s="151"/>
      <c r="WQD118" s="151"/>
      <c r="WQE118" s="151"/>
      <c r="WQF118" s="151"/>
      <c r="WQG118" s="151"/>
      <c r="WQH118" s="151"/>
      <c r="WQI118" s="151"/>
      <c r="WQJ118" s="151"/>
      <c r="WQK118" s="151"/>
      <c r="WQL118" s="151"/>
      <c r="WQM118" s="151"/>
      <c r="WQN118" s="151"/>
      <c r="WQO118" s="151"/>
      <c r="WQP118" s="151"/>
      <c r="WQQ118" s="151"/>
      <c r="WQR118" s="151"/>
      <c r="WQS118" s="151"/>
      <c r="WQT118" s="151"/>
      <c r="WQU118" s="151"/>
      <c r="WQV118" s="151"/>
      <c r="WQW118" s="151"/>
      <c r="WQX118" s="151"/>
      <c r="WQY118" s="151"/>
      <c r="WQZ118" s="151"/>
      <c r="WRA118" s="151"/>
      <c r="WRB118" s="151"/>
      <c r="WRC118" s="151"/>
      <c r="WRD118" s="151"/>
      <c r="WRE118" s="151"/>
      <c r="WRF118" s="151"/>
      <c r="WRG118" s="151"/>
      <c r="WRH118" s="151"/>
      <c r="WRI118" s="151"/>
      <c r="WRJ118" s="151"/>
      <c r="WRK118" s="151"/>
      <c r="WRL118" s="151"/>
      <c r="WRM118" s="151"/>
      <c r="WRN118" s="151"/>
      <c r="WRO118" s="151"/>
      <c r="WRP118" s="151"/>
      <c r="WRQ118" s="151"/>
      <c r="WRR118" s="151"/>
      <c r="WRS118" s="151"/>
      <c r="WRT118" s="151"/>
      <c r="WRU118" s="151"/>
      <c r="WRV118" s="151"/>
      <c r="WRW118" s="151"/>
      <c r="WRX118" s="151"/>
      <c r="WRY118" s="151"/>
      <c r="WRZ118" s="151"/>
      <c r="WSA118" s="151"/>
      <c r="WSB118" s="151"/>
      <c r="WSC118" s="151"/>
      <c r="WSD118" s="151"/>
      <c r="WSE118" s="151"/>
      <c r="WSF118" s="151"/>
      <c r="WSG118" s="151"/>
      <c r="WSH118" s="151"/>
      <c r="WSI118" s="151"/>
      <c r="WSJ118" s="151"/>
      <c r="WSK118" s="151"/>
      <c r="WSL118" s="151"/>
      <c r="WSM118" s="151"/>
      <c r="WSN118" s="151"/>
      <c r="WSO118" s="151"/>
      <c r="WSP118" s="151"/>
      <c r="WSQ118" s="151"/>
      <c r="WSR118" s="151"/>
      <c r="WSS118" s="151"/>
      <c r="WST118" s="151"/>
      <c r="WSU118" s="151"/>
      <c r="WSV118" s="151"/>
      <c r="WSW118" s="151"/>
      <c r="WSX118" s="151"/>
      <c r="WSY118" s="151"/>
      <c r="WSZ118" s="151"/>
      <c r="WTA118" s="151"/>
      <c r="WTB118" s="151"/>
      <c r="WTC118" s="151"/>
      <c r="WTD118" s="151"/>
      <c r="WTE118" s="151"/>
      <c r="WTF118" s="151"/>
      <c r="WTG118" s="151"/>
      <c r="WTH118" s="151"/>
      <c r="WTI118" s="151"/>
      <c r="WTJ118" s="151"/>
      <c r="WTK118" s="151"/>
      <c r="WTL118" s="151"/>
      <c r="WTM118" s="151"/>
      <c r="WTN118" s="151"/>
      <c r="WTO118" s="151"/>
      <c r="WTP118" s="151"/>
      <c r="WTQ118" s="151"/>
      <c r="WTR118" s="151"/>
      <c r="WTS118" s="151"/>
      <c r="WTT118" s="151"/>
      <c r="WTU118" s="151"/>
      <c r="WTV118" s="151"/>
      <c r="WTW118" s="151"/>
      <c r="WTX118" s="151"/>
      <c r="WTY118" s="151"/>
      <c r="WTZ118" s="151"/>
      <c r="WUA118" s="151"/>
      <c r="WUB118" s="151"/>
      <c r="WUC118" s="151"/>
      <c r="WUD118" s="151"/>
      <c r="WUE118" s="151"/>
      <c r="WUF118" s="151"/>
      <c r="WUG118" s="151"/>
      <c r="WUH118" s="151"/>
      <c r="WUI118" s="151"/>
      <c r="WUJ118" s="151"/>
      <c r="WUK118" s="151"/>
      <c r="WUL118" s="151"/>
      <c r="WUM118" s="151"/>
      <c r="WUN118" s="151"/>
      <c r="WUO118" s="151"/>
      <c r="WUP118" s="151"/>
      <c r="WUQ118" s="151"/>
      <c r="WUR118" s="151"/>
      <c r="WUS118" s="151"/>
      <c r="WUT118" s="151"/>
      <c r="WUU118" s="151"/>
      <c r="WUV118" s="151"/>
      <c r="WUW118" s="151"/>
      <c r="WUX118" s="151"/>
      <c r="WUY118" s="151"/>
      <c r="WUZ118" s="151"/>
      <c r="WVA118" s="151"/>
      <c r="WVB118" s="151"/>
      <c r="WVC118" s="151"/>
      <c r="WVD118" s="151"/>
      <c r="WVE118" s="151"/>
      <c r="WVF118" s="151"/>
      <c r="WVG118" s="151"/>
      <c r="WVH118" s="151"/>
      <c r="WVI118" s="151"/>
      <c r="WVJ118" s="151"/>
      <c r="WVK118" s="151"/>
      <c r="WVL118" s="151"/>
      <c r="WVM118" s="151"/>
      <c r="WVN118" s="151"/>
      <c r="WVO118" s="151"/>
      <c r="WVP118" s="151"/>
      <c r="WVQ118" s="151"/>
      <c r="WVR118" s="151"/>
      <c r="WVS118" s="151"/>
      <c r="WVT118" s="151"/>
      <c r="WVU118" s="151"/>
      <c r="WVV118" s="151"/>
      <c r="WVW118" s="151"/>
      <c r="WVX118" s="151"/>
      <c r="WVY118" s="151"/>
      <c r="WVZ118" s="151"/>
      <c r="WWA118" s="151"/>
      <c r="WWB118" s="151"/>
      <c r="WWC118" s="151"/>
      <c r="WWD118" s="151"/>
      <c r="WWE118" s="151"/>
      <c r="WWF118" s="151"/>
      <c r="WWG118" s="151"/>
      <c r="WWH118" s="151"/>
      <c r="WWI118" s="151"/>
      <c r="WWJ118" s="151"/>
      <c r="WWK118" s="151"/>
      <c r="WWL118" s="151"/>
      <c r="WWM118" s="151"/>
      <c r="WWN118" s="151"/>
      <c r="WWO118" s="151"/>
      <c r="WWP118" s="151"/>
      <c r="WWQ118" s="151"/>
      <c r="WWR118" s="151"/>
      <c r="WWS118" s="151"/>
      <c r="WWT118" s="151"/>
      <c r="WWU118" s="151"/>
      <c r="WWV118" s="151"/>
      <c r="WWW118" s="151"/>
      <c r="WWX118" s="151"/>
      <c r="WWY118" s="151"/>
      <c r="WWZ118" s="151"/>
      <c r="WXA118" s="151"/>
      <c r="WXB118" s="151"/>
      <c r="WXC118" s="151"/>
      <c r="WXD118" s="151"/>
      <c r="WXE118" s="151"/>
      <c r="WXF118" s="151"/>
      <c r="WXG118" s="151"/>
      <c r="WXH118" s="151"/>
      <c r="WXI118" s="151"/>
      <c r="WXJ118" s="151"/>
      <c r="WXK118" s="151"/>
      <c r="WXL118" s="151"/>
      <c r="WXM118" s="151"/>
      <c r="WXN118" s="151"/>
      <c r="WXO118" s="151"/>
      <c r="WXP118" s="151"/>
      <c r="WXQ118" s="151"/>
      <c r="WXR118" s="151"/>
      <c r="WXS118" s="151"/>
      <c r="WXT118" s="151"/>
      <c r="WXU118" s="151"/>
      <c r="WXV118" s="151"/>
      <c r="WXW118" s="151"/>
      <c r="WXX118" s="151"/>
      <c r="WXY118" s="151"/>
      <c r="WXZ118" s="151"/>
      <c r="WYA118" s="151"/>
      <c r="WYB118" s="151"/>
      <c r="WYC118" s="151"/>
      <c r="WYD118" s="151"/>
      <c r="WYE118" s="151"/>
      <c r="WYF118" s="151"/>
      <c r="WYG118" s="151"/>
      <c r="WYH118" s="151"/>
      <c r="WYI118" s="151"/>
      <c r="WYJ118" s="151"/>
      <c r="WYK118" s="151"/>
      <c r="WYL118" s="151"/>
      <c r="WYM118" s="151"/>
      <c r="WYN118" s="151"/>
      <c r="WYO118" s="151"/>
      <c r="WYP118" s="151"/>
      <c r="WYQ118" s="151"/>
      <c r="WYR118" s="151"/>
      <c r="WYS118" s="151"/>
      <c r="WYT118" s="151"/>
      <c r="WYU118" s="151"/>
      <c r="WYV118" s="151"/>
      <c r="WYW118" s="151"/>
      <c r="WYX118" s="151"/>
      <c r="WYY118" s="151"/>
      <c r="WYZ118" s="151"/>
      <c r="WZA118" s="151"/>
      <c r="WZB118" s="151"/>
      <c r="WZC118" s="151"/>
      <c r="WZD118" s="151"/>
      <c r="WZE118" s="151"/>
      <c r="WZF118" s="151"/>
      <c r="WZG118" s="151"/>
      <c r="WZH118" s="151"/>
      <c r="WZI118" s="151"/>
      <c r="WZJ118" s="151"/>
      <c r="WZK118" s="151"/>
      <c r="WZL118" s="151"/>
      <c r="WZM118" s="151"/>
      <c r="WZN118" s="151"/>
      <c r="WZO118" s="151"/>
      <c r="WZP118" s="151"/>
      <c r="WZQ118" s="151"/>
      <c r="WZR118" s="151"/>
      <c r="WZS118" s="151"/>
      <c r="WZT118" s="151"/>
      <c r="WZU118" s="151"/>
      <c r="WZV118" s="151"/>
      <c r="WZW118" s="151"/>
      <c r="WZX118" s="151"/>
      <c r="WZY118" s="151"/>
      <c r="WZZ118" s="151"/>
      <c r="XAA118" s="151"/>
      <c r="XAB118" s="151"/>
      <c r="XAC118" s="151"/>
      <c r="XAD118" s="151"/>
      <c r="XAE118" s="151"/>
      <c r="XAF118" s="151"/>
      <c r="XAG118" s="151"/>
      <c r="XAH118" s="151"/>
      <c r="XAI118" s="151"/>
      <c r="XAJ118" s="151"/>
      <c r="XAK118" s="151"/>
      <c r="XAL118" s="151"/>
      <c r="XAM118" s="151"/>
      <c r="XAN118" s="151"/>
      <c r="XAO118" s="151"/>
      <c r="XAP118" s="151"/>
      <c r="XAQ118" s="151"/>
      <c r="XAR118" s="151"/>
      <c r="XAS118" s="151"/>
      <c r="XAT118" s="151"/>
      <c r="XAU118" s="151"/>
      <c r="XAV118" s="151"/>
      <c r="XAW118" s="151"/>
      <c r="XAX118" s="151"/>
      <c r="XAY118" s="151"/>
      <c r="XAZ118" s="151"/>
      <c r="XBA118" s="151"/>
      <c r="XBB118" s="151"/>
      <c r="XBC118" s="151"/>
      <c r="XBD118" s="151"/>
      <c r="XBE118" s="151"/>
      <c r="XBF118" s="151"/>
      <c r="XBG118" s="151"/>
      <c r="XBH118" s="151"/>
      <c r="XBI118" s="151"/>
      <c r="XBJ118" s="151"/>
      <c r="XBK118" s="151"/>
      <c r="XBL118" s="151"/>
      <c r="XBM118" s="151"/>
      <c r="XBN118" s="151"/>
      <c r="XBO118" s="151"/>
      <c r="XBP118" s="151"/>
      <c r="XBQ118" s="151"/>
      <c r="XBR118" s="151"/>
      <c r="XBS118" s="151"/>
      <c r="XBT118" s="151"/>
      <c r="XBU118" s="151"/>
      <c r="XBV118" s="151"/>
      <c r="XBW118" s="151"/>
      <c r="XBX118" s="151"/>
      <c r="XBY118" s="151"/>
      <c r="XBZ118" s="151"/>
      <c r="XCA118" s="151"/>
      <c r="XCB118" s="151"/>
      <c r="XCC118" s="151"/>
      <c r="XCD118" s="151"/>
      <c r="XCE118" s="151"/>
      <c r="XCF118" s="151"/>
      <c r="XCG118" s="151"/>
      <c r="XCH118" s="151"/>
      <c r="XCI118" s="151"/>
      <c r="XCJ118" s="151"/>
      <c r="XCK118" s="151"/>
      <c r="XCL118" s="151"/>
      <c r="XCM118" s="151"/>
      <c r="XCN118" s="151"/>
      <c r="XCO118" s="151"/>
      <c r="XCP118" s="151"/>
      <c r="XCQ118" s="151"/>
      <c r="XCR118" s="151"/>
      <c r="XCS118" s="151"/>
      <c r="XCT118" s="151"/>
      <c r="XCU118" s="151"/>
      <c r="XCV118" s="151"/>
      <c r="XCW118" s="151"/>
      <c r="XCX118" s="151"/>
      <c r="XCY118" s="151"/>
      <c r="XCZ118" s="151"/>
      <c r="XDA118" s="151"/>
      <c r="XDB118" s="151"/>
      <c r="XDC118" s="151"/>
      <c r="XDD118" s="151"/>
      <c r="XDE118" s="151"/>
      <c r="XDF118" s="151"/>
      <c r="XDG118" s="151"/>
      <c r="XDH118" s="151"/>
      <c r="XDI118" s="151"/>
      <c r="XDJ118" s="151"/>
      <c r="XDK118" s="151"/>
      <c r="XDL118" s="151"/>
      <c r="XDM118" s="151"/>
      <c r="XDN118" s="151"/>
      <c r="XDO118" s="151"/>
      <c r="XDP118" s="151"/>
      <c r="XDQ118" s="151"/>
      <c r="XDR118" s="151"/>
      <c r="XDS118" s="151"/>
      <c r="XDT118" s="151"/>
      <c r="XDU118" s="151"/>
      <c r="XDV118" s="151"/>
      <c r="XDW118" s="151"/>
      <c r="XDX118" s="151"/>
      <c r="XDY118" s="151"/>
      <c r="XDZ118" s="151"/>
      <c r="XEA118" s="151"/>
      <c r="XEB118" s="151"/>
      <c r="XEC118" s="151"/>
      <c r="XED118" s="151"/>
      <c r="XEE118" s="151"/>
      <c r="XEF118" s="151"/>
      <c r="XEG118" s="151"/>
      <c r="XEH118" s="151"/>
      <c r="XEI118" s="151"/>
      <c r="XEJ118" s="151"/>
      <c r="XEK118" s="151"/>
      <c r="XEL118" s="151"/>
      <c r="XEM118" s="151"/>
      <c r="XEN118" s="151"/>
      <c r="XEO118" s="151"/>
      <c r="XEP118" s="151"/>
      <c r="XEQ118" s="151"/>
      <c r="XER118" s="151"/>
      <c r="XES118" s="151"/>
      <c r="XET118" s="151"/>
      <c r="XEU118" s="151"/>
      <c r="XEV118" s="151"/>
      <c r="XEW118" s="151"/>
      <c r="XEX118" s="151"/>
      <c r="XEY118" s="151"/>
      <c r="XEZ118" s="151"/>
      <c r="XFA118" s="151"/>
      <c r="XFB118" s="151"/>
      <c r="XFC118" s="151"/>
      <c r="XFD118" s="151"/>
    </row>
    <row r="119" spans="1:16384" s="216" customFormat="1">
      <c r="A119" s="215"/>
      <c r="B119" s="162" t="s">
        <v>174</v>
      </c>
      <c r="C119" s="137" t="s">
        <v>175</v>
      </c>
      <c r="D119" s="163">
        <v>250</v>
      </c>
      <c r="E119" s="163" t="s">
        <v>161</v>
      </c>
      <c r="F119" s="163">
        <v>1</v>
      </c>
      <c r="G119" s="163">
        <v>180</v>
      </c>
      <c r="H119" s="163">
        <v>8</v>
      </c>
      <c r="I119" s="163">
        <f t="shared" si="36"/>
        <v>1440</v>
      </c>
      <c r="J119" s="163" t="e">
        <f>'Offroad Tiers LF'!#REF!</f>
        <v>#REF!</v>
      </c>
      <c r="K119" s="163">
        <v>250</v>
      </c>
      <c r="L119" s="139" t="e">
        <f>IF($D119&lt;11,'Offroad Tiers EF'!$Z$5*$D119*$J119,IF($D119&lt;25,'Offroad Tiers EF'!$Z$6*$D119*$J119,IF($D119&lt;50,'Offroad Tiers EF'!$Z$7*$D119*$J119,IF($D119&lt;75,'Offroad Tiers EF'!$Z$8*$D119*$J119,IF($D119&lt;100,'Offroad Tiers EF'!$Z$9*$D119*$J119,IF($D119&lt;175,'Offroad Tiers EF'!$Z$10*$D119*$J119,IF($D119&lt;300,'Offroad Tiers EF'!$Z$11*$D119*$J119,IF($D119&lt;600,'Offroad Tiers EF'!$Z$12*$D119*$J119,"!"))))))))</f>
        <v>#REF!</v>
      </c>
      <c r="M119" s="164">
        <f>'[7]Offroad SCAB EF'!E197</f>
        <v>0.98897109614557199</v>
      </c>
      <c r="N119" s="139" t="e">
        <f>IF($D119&lt;11,'Offroad Tiers EF'!$AD$5*$D119*$J119,IF($D119&lt;25,'Offroad Tiers EF'!$AD$6*$D119*$J119,IF($D119&lt;50,'Offroad Tiers EF'!$AD$7*$D119*$J119,IF($D119&lt;75,'Offroad Tiers EF'!$AD$8*$D119*$J119,IF($D119&lt;100,'Offroad Tiers EF'!$AD$9*$D119*$J119,IF($D119&lt;175,'Offroad Tiers EF'!$AD$10*$D119*$J119,IF($D119&lt;300,'Offroad Tiers EF'!$AD$11*$D119*$J119,IF($D119&lt;600,'Offroad Tiers EF'!$AD$12*$D119*$J119,"!"))))))))</f>
        <v>#REF!</v>
      </c>
      <c r="O119" s="165" t="e">
        <f>IF($D119&lt;11,'Offroad Tiers EF'!$AB$5*$D119*$J119,IF($D119&lt;25,'Offroad Tiers EF'!$AB$6*$D119*$J119,IF($D119&lt;50,'Offroad Tiers EF'!$AB$7*$D119*$J119,IF($D119&lt;75,'Offroad Tiers EF'!$AB$8*$D119*$J119,IF($D119&lt;100,'Offroad Tiers EF'!$AB$9*$D119*$J119,IF($D119&lt;175,'Offroad Tiers EF'!$AB$10*$D119*$J119,IF($D119&lt;300,'Offroad Tiers EF'!$AB$11*$D119*$J119,IF($D119&lt;600,'Offroad Tiers EF'!$AB$12*$D119*$J119,"!"))))))))</f>
        <v>#REF!</v>
      </c>
      <c r="P119" s="166">
        <f>'[7]Offroad SCAB EF'!I203</f>
        <v>16.698259500893492</v>
      </c>
      <c r="Q119" s="164">
        <f>'[7]Offroad SCAB EF'!J204</f>
        <v>1.7586185056823801E-3</v>
      </c>
      <c r="R119" s="166">
        <f t="shared" ref="R119" si="43">Q119*$O$5</f>
        <v>7.8834622668520499E-4</v>
      </c>
      <c r="S119" s="167"/>
      <c r="T119" s="169"/>
      <c r="U119" s="169" t="e">
        <f t="shared" si="38"/>
        <v>#REF!</v>
      </c>
      <c r="V119" s="164" t="e">
        <f t="shared" si="40"/>
        <v>#REF!</v>
      </c>
      <c r="W119" s="166" t="e">
        <f t="shared" si="40"/>
        <v>#REF!</v>
      </c>
      <c r="X119" s="169" t="e">
        <f t="shared" si="39"/>
        <v>#REF!</v>
      </c>
      <c r="Y119" s="164">
        <f t="shared" si="39"/>
        <v>0.71205918922481182</v>
      </c>
      <c r="Z119" s="164" t="e">
        <f t="shared" si="39"/>
        <v>#REF!</v>
      </c>
      <c r="AA119" s="164" t="e">
        <f t="shared" si="39"/>
        <v>#REF!</v>
      </c>
      <c r="AB119" s="166">
        <f t="shared" si="39"/>
        <v>12.022746840643315</v>
      </c>
      <c r="AC119" s="164">
        <f t="shared" si="39"/>
        <v>1.2662053240913135E-3</v>
      </c>
      <c r="AD119" s="166">
        <f t="shared" si="39"/>
        <v>5.6760928321334758E-4</v>
      </c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1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1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  <c r="HQ119" s="151"/>
      <c r="HR119" s="151"/>
      <c r="HS119" s="151"/>
      <c r="HT119" s="151"/>
      <c r="HU119" s="151"/>
      <c r="HV119" s="151"/>
      <c r="HW119" s="151"/>
      <c r="HX119" s="151"/>
      <c r="HY119" s="151"/>
      <c r="HZ119" s="151"/>
      <c r="IA119" s="151"/>
      <c r="IB119" s="151"/>
      <c r="IC119" s="151"/>
      <c r="ID119" s="151"/>
      <c r="IE119" s="151"/>
      <c r="IF119" s="151"/>
      <c r="IG119" s="151"/>
      <c r="IH119" s="151"/>
      <c r="II119" s="151"/>
      <c r="IJ119" s="151"/>
      <c r="IK119" s="151"/>
      <c r="IL119" s="151"/>
      <c r="IM119" s="151"/>
      <c r="IN119" s="151"/>
      <c r="IO119" s="151"/>
      <c r="IP119" s="151"/>
      <c r="IQ119" s="151"/>
      <c r="IR119" s="151"/>
      <c r="IS119" s="151"/>
      <c r="IT119" s="151"/>
      <c r="IU119" s="151"/>
      <c r="IV119" s="151"/>
      <c r="IW119" s="151"/>
      <c r="IX119" s="151"/>
      <c r="IY119" s="151"/>
      <c r="IZ119" s="151"/>
      <c r="JA119" s="151"/>
      <c r="JB119" s="151"/>
      <c r="JC119" s="151"/>
      <c r="JD119" s="151"/>
      <c r="JE119" s="151"/>
      <c r="JF119" s="151"/>
      <c r="JG119" s="151"/>
      <c r="JH119" s="151"/>
      <c r="JI119" s="151"/>
      <c r="JJ119" s="151"/>
      <c r="JK119" s="151"/>
      <c r="JL119" s="151"/>
      <c r="JM119" s="151"/>
      <c r="JN119" s="151"/>
      <c r="JO119" s="151"/>
      <c r="JP119" s="151"/>
      <c r="JQ119" s="151"/>
      <c r="JR119" s="151"/>
      <c r="JS119" s="151"/>
      <c r="JT119" s="151"/>
      <c r="JU119" s="151"/>
      <c r="JV119" s="151"/>
      <c r="JW119" s="151"/>
      <c r="JX119" s="151"/>
      <c r="JY119" s="151"/>
      <c r="JZ119" s="151"/>
      <c r="KA119" s="151"/>
      <c r="KB119" s="151"/>
      <c r="KC119" s="151"/>
      <c r="KD119" s="151"/>
      <c r="KE119" s="151"/>
      <c r="KF119" s="151"/>
      <c r="KG119" s="151"/>
      <c r="KH119" s="151"/>
      <c r="KI119" s="151"/>
      <c r="KJ119" s="151"/>
      <c r="KK119" s="151"/>
      <c r="KL119" s="151"/>
      <c r="KM119" s="151"/>
      <c r="KN119" s="151"/>
      <c r="KO119" s="151"/>
      <c r="KP119" s="151"/>
      <c r="KQ119" s="151"/>
      <c r="KR119" s="151"/>
      <c r="KS119" s="151"/>
      <c r="KT119" s="151"/>
      <c r="KU119" s="151"/>
      <c r="KV119" s="151"/>
      <c r="KW119" s="151"/>
      <c r="KX119" s="151"/>
      <c r="KY119" s="151"/>
      <c r="KZ119" s="151"/>
      <c r="LA119" s="151"/>
      <c r="LB119" s="151"/>
      <c r="LC119" s="151"/>
      <c r="LD119" s="151"/>
      <c r="LE119" s="151"/>
      <c r="LF119" s="151"/>
      <c r="LG119" s="151"/>
      <c r="LH119" s="151"/>
      <c r="LI119" s="151"/>
      <c r="LJ119" s="151"/>
      <c r="LK119" s="151"/>
      <c r="LL119" s="151"/>
      <c r="LM119" s="151"/>
      <c r="LN119" s="151"/>
      <c r="LO119" s="151"/>
      <c r="LP119" s="151"/>
      <c r="LQ119" s="151"/>
      <c r="LR119" s="151"/>
      <c r="LS119" s="151"/>
      <c r="LT119" s="151"/>
      <c r="LU119" s="151"/>
      <c r="LV119" s="151"/>
      <c r="LW119" s="151"/>
      <c r="LX119" s="151"/>
      <c r="LY119" s="151"/>
      <c r="LZ119" s="151"/>
      <c r="MA119" s="151"/>
      <c r="MB119" s="151"/>
      <c r="MC119" s="151"/>
      <c r="MD119" s="151"/>
      <c r="ME119" s="151"/>
      <c r="MF119" s="151"/>
      <c r="MG119" s="151"/>
      <c r="MH119" s="151"/>
      <c r="MI119" s="151"/>
      <c r="MJ119" s="151"/>
      <c r="MK119" s="151"/>
      <c r="ML119" s="151"/>
      <c r="MM119" s="151"/>
      <c r="MN119" s="151"/>
      <c r="MO119" s="151"/>
      <c r="MP119" s="151"/>
      <c r="MQ119" s="151"/>
      <c r="MR119" s="151"/>
      <c r="MS119" s="151"/>
      <c r="MT119" s="151"/>
      <c r="MU119" s="151"/>
      <c r="MV119" s="151"/>
      <c r="MW119" s="151"/>
      <c r="MX119" s="151"/>
      <c r="MY119" s="151"/>
      <c r="MZ119" s="151"/>
      <c r="NA119" s="151"/>
      <c r="NB119" s="151"/>
      <c r="NC119" s="151"/>
      <c r="ND119" s="151"/>
      <c r="NE119" s="151"/>
      <c r="NF119" s="151"/>
      <c r="NG119" s="151"/>
      <c r="NH119" s="151"/>
      <c r="NI119" s="151"/>
      <c r="NJ119" s="151"/>
      <c r="NK119" s="151"/>
      <c r="NL119" s="151"/>
      <c r="NM119" s="151"/>
      <c r="NN119" s="151"/>
      <c r="NO119" s="151"/>
      <c r="NP119" s="151"/>
      <c r="NQ119" s="151"/>
      <c r="NR119" s="151"/>
      <c r="NS119" s="151"/>
      <c r="NT119" s="151"/>
      <c r="NU119" s="151"/>
      <c r="NV119" s="151"/>
      <c r="NW119" s="151"/>
      <c r="NX119" s="151"/>
      <c r="NY119" s="151"/>
      <c r="NZ119" s="151"/>
      <c r="OA119" s="151"/>
      <c r="OB119" s="151"/>
      <c r="OC119" s="151"/>
      <c r="OD119" s="151"/>
      <c r="OE119" s="151"/>
      <c r="OF119" s="151"/>
      <c r="OG119" s="151"/>
      <c r="OH119" s="151"/>
      <c r="OI119" s="151"/>
      <c r="OJ119" s="151"/>
      <c r="OK119" s="151"/>
      <c r="OL119" s="151"/>
      <c r="OM119" s="151"/>
      <c r="ON119" s="151"/>
      <c r="OO119" s="151"/>
      <c r="OP119" s="151"/>
      <c r="OQ119" s="151"/>
      <c r="OR119" s="151"/>
      <c r="OS119" s="151"/>
      <c r="OT119" s="151"/>
      <c r="OU119" s="151"/>
      <c r="OV119" s="151"/>
      <c r="OW119" s="151"/>
      <c r="OX119" s="151"/>
      <c r="OY119" s="151"/>
      <c r="OZ119" s="151"/>
      <c r="PA119" s="151"/>
      <c r="PB119" s="151"/>
      <c r="PC119" s="151"/>
      <c r="PD119" s="151"/>
      <c r="PE119" s="151"/>
      <c r="PF119" s="151"/>
      <c r="PG119" s="151"/>
      <c r="PH119" s="151"/>
      <c r="PI119" s="151"/>
      <c r="PJ119" s="151"/>
      <c r="PK119" s="151"/>
      <c r="PL119" s="151"/>
      <c r="PM119" s="151"/>
      <c r="PN119" s="151"/>
      <c r="PO119" s="151"/>
      <c r="PP119" s="151"/>
      <c r="PQ119" s="151"/>
      <c r="PR119" s="151"/>
      <c r="PS119" s="151"/>
      <c r="PT119" s="151"/>
      <c r="PU119" s="151"/>
      <c r="PV119" s="151"/>
      <c r="PW119" s="151"/>
      <c r="PX119" s="151"/>
      <c r="PY119" s="151"/>
      <c r="PZ119" s="151"/>
      <c r="QA119" s="151"/>
      <c r="QB119" s="151"/>
      <c r="QC119" s="151"/>
      <c r="QD119" s="151"/>
      <c r="QE119" s="151"/>
      <c r="QF119" s="151"/>
      <c r="QG119" s="151"/>
      <c r="QH119" s="151"/>
      <c r="QI119" s="151"/>
      <c r="QJ119" s="151"/>
      <c r="QK119" s="151"/>
      <c r="QL119" s="151"/>
      <c r="QM119" s="151"/>
      <c r="QN119" s="151"/>
      <c r="QO119" s="151"/>
      <c r="QP119" s="151"/>
      <c r="QQ119" s="151"/>
      <c r="QR119" s="151"/>
      <c r="QS119" s="151"/>
      <c r="QT119" s="151"/>
      <c r="QU119" s="151"/>
      <c r="QV119" s="151"/>
      <c r="QW119" s="151"/>
      <c r="QX119" s="151"/>
      <c r="QY119" s="151"/>
      <c r="QZ119" s="151"/>
      <c r="RA119" s="151"/>
      <c r="RB119" s="151"/>
      <c r="RC119" s="151"/>
      <c r="RD119" s="151"/>
      <c r="RE119" s="151"/>
      <c r="RF119" s="151"/>
      <c r="RG119" s="151"/>
      <c r="RH119" s="151"/>
      <c r="RI119" s="151"/>
      <c r="RJ119" s="151"/>
      <c r="RK119" s="151"/>
      <c r="RL119" s="151"/>
      <c r="RM119" s="151"/>
      <c r="RN119" s="151"/>
      <c r="RO119" s="151"/>
      <c r="RP119" s="151"/>
      <c r="RQ119" s="151"/>
      <c r="RR119" s="151"/>
      <c r="RS119" s="151"/>
      <c r="RT119" s="151"/>
      <c r="RU119" s="151"/>
      <c r="RV119" s="151"/>
      <c r="RW119" s="151"/>
      <c r="RX119" s="151"/>
      <c r="RY119" s="151"/>
      <c r="RZ119" s="151"/>
      <c r="SA119" s="151"/>
      <c r="SB119" s="151"/>
      <c r="SC119" s="151"/>
      <c r="SD119" s="151"/>
      <c r="SE119" s="151"/>
      <c r="SF119" s="151"/>
      <c r="SG119" s="151"/>
      <c r="SH119" s="151"/>
      <c r="SI119" s="151"/>
      <c r="SJ119" s="151"/>
      <c r="SK119" s="151"/>
      <c r="SL119" s="151"/>
      <c r="SM119" s="151"/>
      <c r="SN119" s="151"/>
      <c r="SO119" s="151"/>
      <c r="SP119" s="151"/>
      <c r="SQ119" s="151"/>
      <c r="SR119" s="151"/>
      <c r="SS119" s="151"/>
      <c r="ST119" s="151"/>
      <c r="SU119" s="151"/>
      <c r="SV119" s="151"/>
      <c r="SW119" s="151"/>
      <c r="SX119" s="151"/>
      <c r="SY119" s="151"/>
      <c r="SZ119" s="151"/>
      <c r="TA119" s="151"/>
      <c r="TB119" s="151"/>
      <c r="TC119" s="151"/>
      <c r="TD119" s="151"/>
      <c r="TE119" s="151"/>
      <c r="TF119" s="151"/>
      <c r="TG119" s="151"/>
      <c r="TH119" s="151"/>
      <c r="TI119" s="151"/>
      <c r="TJ119" s="151"/>
      <c r="TK119" s="151"/>
      <c r="TL119" s="151"/>
      <c r="TM119" s="151"/>
      <c r="TN119" s="151"/>
      <c r="TO119" s="151"/>
      <c r="TP119" s="151"/>
      <c r="TQ119" s="151"/>
      <c r="TR119" s="151"/>
      <c r="TS119" s="151"/>
      <c r="TT119" s="151"/>
      <c r="TU119" s="151"/>
      <c r="TV119" s="151"/>
      <c r="TW119" s="151"/>
      <c r="TX119" s="151"/>
      <c r="TY119" s="151"/>
      <c r="TZ119" s="151"/>
      <c r="UA119" s="151"/>
      <c r="UB119" s="151"/>
      <c r="UC119" s="151"/>
      <c r="UD119" s="151"/>
      <c r="UE119" s="151"/>
      <c r="UF119" s="151"/>
      <c r="UG119" s="151"/>
      <c r="UH119" s="151"/>
      <c r="UI119" s="151"/>
      <c r="UJ119" s="151"/>
      <c r="UK119" s="151"/>
      <c r="UL119" s="151"/>
      <c r="UM119" s="151"/>
      <c r="UN119" s="151"/>
      <c r="UO119" s="151"/>
      <c r="UP119" s="151"/>
      <c r="UQ119" s="151"/>
      <c r="UR119" s="151"/>
      <c r="US119" s="151"/>
      <c r="UT119" s="151"/>
      <c r="UU119" s="151"/>
      <c r="UV119" s="151"/>
      <c r="UW119" s="151"/>
      <c r="UX119" s="151"/>
      <c r="UY119" s="151"/>
      <c r="UZ119" s="151"/>
      <c r="VA119" s="151"/>
      <c r="VB119" s="151"/>
      <c r="VC119" s="151"/>
      <c r="VD119" s="151"/>
      <c r="VE119" s="151"/>
      <c r="VF119" s="151"/>
      <c r="VG119" s="151"/>
      <c r="VH119" s="151"/>
      <c r="VI119" s="151"/>
      <c r="VJ119" s="151"/>
      <c r="VK119" s="151"/>
      <c r="VL119" s="151"/>
      <c r="VM119" s="151"/>
      <c r="VN119" s="151"/>
      <c r="VO119" s="151"/>
      <c r="VP119" s="151"/>
      <c r="VQ119" s="151"/>
      <c r="VR119" s="151"/>
      <c r="VS119" s="151"/>
      <c r="VT119" s="151"/>
      <c r="VU119" s="151"/>
      <c r="VV119" s="151"/>
      <c r="VW119" s="151"/>
      <c r="VX119" s="151"/>
      <c r="VY119" s="151"/>
      <c r="VZ119" s="151"/>
      <c r="WA119" s="151"/>
      <c r="WB119" s="151"/>
      <c r="WC119" s="151"/>
      <c r="WD119" s="151"/>
      <c r="WE119" s="151"/>
      <c r="WF119" s="151"/>
      <c r="WG119" s="151"/>
      <c r="WH119" s="151"/>
      <c r="WI119" s="151"/>
      <c r="WJ119" s="151"/>
      <c r="WK119" s="151"/>
      <c r="WL119" s="151"/>
      <c r="WM119" s="151"/>
      <c r="WN119" s="151"/>
      <c r="WO119" s="151"/>
      <c r="WP119" s="151"/>
      <c r="WQ119" s="151"/>
      <c r="WR119" s="151"/>
      <c r="WS119" s="151"/>
      <c r="WT119" s="151"/>
      <c r="WU119" s="151"/>
      <c r="WV119" s="151"/>
      <c r="WW119" s="151"/>
      <c r="WX119" s="151"/>
      <c r="WY119" s="151"/>
      <c r="WZ119" s="151"/>
      <c r="XA119" s="151"/>
      <c r="XB119" s="151"/>
      <c r="XC119" s="151"/>
      <c r="XD119" s="151"/>
      <c r="XE119" s="151"/>
      <c r="XF119" s="151"/>
      <c r="XG119" s="151"/>
      <c r="XH119" s="151"/>
      <c r="XI119" s="151"/>
      <c r="XJ119" s="151"/>
      <c r="XK119" s="151"/>
      <c r="XL119" s="151"/>
      <c r="XM119" s="151"/>
      <c r="XN119" s="151"/>
      <c r="XO119" s="151"/>
      <c r="XP119" s="151"/>
      <c r="XQ119" s="151"/>
      <c r="XR119" s="151"/>
      <c r="XS119" s="151"/>
      <c r="XT119" s="151"/>
      <c r="XU119" s="151"/>
      <c r="XV119" s="151"/>
      <c r="XW119" s="151"/>
      <c r="XX119" s="151"/>
      <c r="XY119" s="151"/>
      <c r="XZ119" s="151"/>
      <c r="YA119" s="151"/>
      <c r="YB119" s="151"/>
      <c r="YC119" s="151"/>
      <c r="YD119" s="151"/>
      <c r="YE119" s="151"/>
      <c r="YF119" s="151"/>
      <c r="YG119" s="151"/>
      <c r="YH119" s="151"/>
      <c r="YI119" s="151"/>
      <c r="YJ119" s="151"/>
      <c r="YK119" s="151"/>
      <c r="YL119" s="151"/>
      <c r="YM119" s="151"/>
      <c r="YN119" s="151"/>
      <c r="YO119" s="151"/>
      <c r="YP119" s="151"/>
      <c r="YQ119" s="151"/>
      <c r="YR119" s="151"/>
      <c r="YS119" s="151"/>
      <c r="YT119" s="151"/>
      <c r="YU119" s="151"/>
      <c r="YV119" s="151"/>
      <c r="YW119" s="151"/>
      <c r="YX119" s="151"/>
      <c r="YY119" s="151"/>
      <c r="YZ119" s="151"/>
      <c r="ZA119" s="151"/>
      <c r="ZB119" s="151"/>
      <c r="ZC119" s="151"/>
      <c r="ZD119" s="151"/>
      <c r="ZE119" s="151"/>
      <c r="ZF119" s="151"/>
      <c r="ZG119" s="151"/>
      <c r="ZH119" s="151"/>
      <c r="ZI119" s="151"/>
      <c r="ZJ119" s="151"/>
      <c r="ZK119" s="151"/>
      <c r="ZL119" s="151"/>
      <c r="ZM119" s="151"/>
      <c r="ZN119" s="151"/>
      <c r="ZO119" s="151"/>
      <c r="ZP119" s="151"/>
      <c r="ZQ119" s="151"/>
      <c r="ZR119" s="151"/>
      <c r="ZS119" s="151"/>
      <c r="ZT119" s="151"/>
      <c r="ZU119" s="151"/>
      <c r="ZV119" s="151"/>
      <c r="ZW119" s="151"/>
      <c r="ZX119" s="151"/>
      <c r="ZY119" s="151"/>
      <c r="ZZ119" s="151"/>
      <c r="AAA119" s="151"/>
      <c r="AAB119" s="151"/>
      <c r="AAC119" s="151"/>
      <c r="AAD119" s="151"/>
      <c r="AAE119" s="151"/>
      <c r="AAF119" s="151"/>
      <c r="AAG119" s="151"/>
      <c r="AAH119" s="151"/>
      <c r="AAI119" s="151"/>
      <c r="AAJ119" s="151"/>
      <c r="AAK119" s="151"/>
      <c r="AAL119" s="151"/>
      <c r="AAM119" s="151"/>
      <c r="AAN119" s="151"/>
      <c r="AAO119" s="151"/>
      <c r="AAP119" s="151"/>
      <c r="AAQ119" s="151"/>
      <c r="AAR119" s="151"/>
      <c r="AAS119" s="151"/>
      <c r="AAT119" s="151"/>
      <c r="AAU119" s="151"/>
      <c r="AAV119" s="151"/>
      <c r="AAW119" s="151"/>
      <c r="AAX119" s="151"/>
      <c r="AAY119" s="151"/>
      <c r="AAZ119" s="151"/>
      <c r="ABA119" s="151"/>
      <c r="ABB119" s="151"/>
      <c r="ABC119" s="151"/>
      <c r="ABD119" s="151"/>
      <c r="ABE119" s="151"/>
      <c r="ABF119" s="151"/>
      <c r="ABG119" s="151"/>
      <c r="ABH119" s="151"/>
      <c r="ABI119" s="151"/>
      <c r="ABJ119" s="151"/>
      <c r="ABK119" s="151"/>
      <c r="ABL119" s="151"/>
      <c r="ABM119" s="151"/>
      <c r="ABN119" s="151"/>
      <c r="ABO119" s="151"/>
      <c r="ABP119" s="151"/>
      <c r="ABQ119" s="151"/>
      <c r="ABR119" s="151"/>
      <c r="ABS119" s="151"/>
      <c r="ABT119" s="151"/>
      <c r="ABU119" s="151"/>
      <c r="ABV119" s="151"/>
      <c r="ABW119" s="151"/>
      <c r="ABX119" s="151"/>
      <c r="ABY119" s="151"/>
      <c r="ABZ119" s="151"/>
      <c r="ACA119" s="151"/>
      <c r="ACB119" s="151"/>
      <c r="ACC119" s="151"/>
      <c r="ACD119" s="151"/>
      <c r="ACE119" s="151"/>
      <c r="ACF119" s="151"/>
      <c r="ACG119" s="151"/>
      <c r="ACH119" s="151"/>
      <c r="ACI119" s="151"/>
      <c r="ACJ119" s="151"/>
      <c r="ACK119" s="151"/>
      <c r="ACL119" s="151"/>
      <c r="ACM119" s="151"/>
      <c r="ACN119" s="151"/>
      <c r="ACO119" s="151"/>
      <c r="ACP119" s="151"/>
      <c r="ACQ119" s="151"/>
      <c r="ACR119" s="151"/>
      <c r="ACS119" s="151"/>
      <c r="ACT119" s="151"/>
      <c r="ACU119" s="151"/>
      <c r="ACV119" s="151"/>
      <c r="ACW119" s="151"/>
      <c r="ACX119" s="151"/>
      <c r="ACY119" s="151"/>
      <c r="ACZ119" s="151"/>
      <c r="ADA119" s="151"/>
      <c r="ADB119" s="151"/>
      <c r="ADC119" s="151"/>
      <c r="ADD119" s="151"/>
      <c r="ADE119" s="151"/>
      <c r="ADF119" s="151"/>
      <c r="ADG119" s="151"/>
      <c r="ADH119" s="151"/>
      <c r="ADI119" s="151"/>
      <c r="ADJ119" s="151"/>
      <c r="ADK119" s="151"/>
      <c r="ADL119" s="151"/>
      <c r="ADM119" s="151"/>
      <c r="ADN119" s="151"/>
      <c r="ADO119" s="151"/>
      <c r="ADP119" s="151"/>
      <c r="ADQ119" s="151"/>
      <c r="ADR119" s="151"/>
      <c r="ADS119" s="151"/>
      <c r="ADT119" s="151"/>
      <c r="ADU119" s="151"/>
      <c r="ADV119" s="151"/>
      <c r="ADW119" s="151"/>
      <c r="ADX119" s="151"/>
      <c r="ADY119" s="151"/>
      <c r="ADZ119" s="151"/>
      <c r="AEA119" s="151"/>
      <c r="AEB119" s="151"/>
      <c r="AEC119" s="151"/>
      <c r="AED119" s="151"/>
      <c r="AEE119" s="151"/>
      <c r="AEF119" s="151"/>
      <c r="AEG119" s="151"/>
      <c r="AEH119" s="151"/>
      <c r="AEI119" s="151"/>
      <c r="AEJ119" s="151"/>
      <c r="AEK119" s="151"/>
      <c r="AEL119" s="151"/>
      <c r="AEM119" s="151"/>
      <c r="AEN119" s="151"/>
      <c r="AEO119" s="151"/>
      <c r="AEP119" s="151"/>
      <c r="AEQ119" s="151"/>
      <c r="AER119" s="151"/>
      <c r="AES119" s="151"/>
      <c r="AET119" s="151"/>
      <c r="AEU119" s="151"/>
      <c r="AEV119" s="151"/>
      <c r="AEW119" s="151"/>
      <c r="AEX119" s="151"/>
      <c r="AEY119" s="151"/>
      <c r="AEZ119" s="151"/>
      <c r="AFA119" s="151"/>
      <c r="AFB119" s="151"/>
      <c r="AFC119" s="151"/>
      <c r="AFD119" s="151"/>
      <c r="AFE119" s="151"/>
      <c r="AFF119" s="151"/>
      <c r="AFG119" s="151"/>
      <c r="AFH119" s="151"/>
      <c r="AFI119" s="151"/>
      <c r="AFJ119" s="151"/>
      <c r="AFK119" s="151"/>
      <c r="AFL119" s="151"/>
      <c r="AFM119" s="151"/>
      <c r="AFN119" s="151"/>
      <c r="AFO119" s="151"/>
      <c r="AFP119" s="151"/>
      <c r="AFQ119" s="151"/>
      <c r="AFR119" s="151"/>
      <c r="AFS119" s="151"/>
      <c r="AFT119" s="151"/>
      <c r="AFU119" s="151"/>
      <c r="AFV119" s="151"/>
      <c r="AFW119" s="151"/>
      <c r="AFX119" s="151"/>
      <c r="AFY119" s="151"/>
      <c r="AFZ119" s="151"/>
      <c r="AGA119" s="151"/>
      <c r="AGB119" s="151"/>
      <c r="AGC119" s="151"/>
      <c r="AGD119" s="151"/>
      <c r="AGE119" s="151"/>
      <c r="AGF119" s="151"/>
      <c r="AGG119" s="151"/>
      <c r="AGH119" s="151"/>
      <c r="AGI119" s="151"/>
      <c r="AGJ119" s="151"/>
      <c r="AGK119" s="151"/>
      <c r="AGL119" s="151"/>
      <c r="AGM119" s="151"/>
      <c r="AGN119" s="151"/>
      <c r="AGO119" s="151"/>
      <c r="AGP119" s="151"/>
      <c r="AGQ119" s="151"/>
      <c r="AGR119" s="151"/>
      <c r="AGS119" s="151"/>
      <c r="AGT119" s="151"/>
      <c r="AGU119" s="151"/>
      <c r="AGV119" s="151"/>
      <c r="AGW119" s="151"/>
      <c r="AGX119" s="151"/>
      <c r="AGY119" s="151"/>
      <c r="AGZ119" s="151"/>
      <c r="AHA119" s="151"/>
      <c r="AHB119" s="151"/>
      <c r="AHC119" s="151"/>
      <c r="AHD119" s="151"/>
      <c r="AHE119" s="151"/>
      <c r="AHF119" s="151"/>
      <c r="AHG119" s="151"/>
      <c r="AHH119" s="151"/>
      <c r="AHI119" s="151"/>
      <c r="AHJ119" s="151"/>
      <c r="AHK119" s="151"/>
      <c r="AHL119" s="151"/>
      <c r="AHM119" s="151"/>
      <c r="AHN119" s="151"/>
      <c r="AHO119" s="151"/>
      <c r="AHP119" s="151"/>
      <c r="AHQ119" s="151"/>
      <c r="AHR119" s="151"/>
      <c r="AHS119" s="151"/>
      <c r="AHT119" s="151"/>
      <c r="AHU119" s="151"/>
      <c r="AHV119" s="151"/>
      <c r="AHW119" s="151"/>
      <c r="AHX119" s="151"/>
      <c r="AHY119" s="151"/>
      <c r="AHZ119" s="151"/>
      <c r="AIA119" s="151"/>
      <c r="AIB119" s="151"/>
      <c r="AIC119" s="151"/>
      <c r="AID119" s="151"/>
      <c r="AIE119" s="151"/>
      <c r="AIF119" s="151"/>
      <c r="AIG119" s="151"/>
      <c r="AIH119" s="151"/>
      <c r="AII119" s="151"/>
      <c r="AIJ119" s="151"/>
      <c r="AIK119" s="151"/>
      <c r="AIL119" s="151"/>
      <c r="AIM119" s="151"/>
      <c r="AIN119" s="151"/>
      <c r="AIO119" s="151"/>
      <c r="AIP119" s="151"/>
      <c r="AIQ119" s="151"/>
      <c r="AIR119" s="151"/>
      <c r="AIS119" s="151"/>
      <c r="AIT119" s="151"/>
      <c r="AIU119" s="151"/>
      <c r="AIV119" s="151"/>
      <c r="AIW119" s="151"/>
      <c r="AIX119" s="151"/>
      <c r="AIY119" s="151"/>
      <c r="AIZ119" s="151"/>
      <c r="AJA119" s="151"/>
      <c r="AJB119" s="151"/>
      <c r="AJC119" s="151"/>
      <c r="AJD119" s="151"/>
      <c r="AJE119" s="151"/>
      <c r="AJF119" s="151"/>
      <c r="AJG119" s="151"/>
      <c r="AJH119" s="151"/>
      <c r="AJI119" s="151"/>
      <c r="AJJ119" s="151"/>
      <c r="AJK119" s="151"/>
      <c r="AJL119" s="151"/>
      <c r="AJM119" s="151"/>
      <c r="AJN119" s="151"/>
      <c r="AJO119" s="151"/>
      <c r="AJP119" s="151"/>
      <c r="AJQ119" s="151"/>
      <c r="AJR119" s="151"/>
      <c r="AJS119" s="151"/>
      <c r="AJT119" s="151"/>
      <c r="AJU119" s="151"/>
      <c r="AJV119" s="151"/>
      <c r="AJW119" s="151"/>
      <c r="AJX119" s="151"/>
      <c r="AJY119" s="151"/>
      <c r="AJZ119" s="151"/>
      <c r="AKA119" s="151"/>
      <c r="AKB119" s="151"/>
      <c r="AKC119" s="151"/>
      <c r="AKD119" s="151"/>
      <c r="AKE119" s="151"/>
      <c r="AKF119" s="151"/>
      <c r="AKG119" s="151"/>
      <c r="AKH119" s="151"/>
      <c r="AKI119" s="151"/>
      <c r="AKJ119" s="151"/>
      <c r="AKK119" s="151"/>
      <c r="AKL119" s="151"/>
      <c r="AKM119" s="151"/>
      <c r="AKN119" s="151"/>
      <c r="AKO119" s="151"/>
      <c r="AKP119" s="151"/>
      <c r="AKQ119" s="151"/>
      <c r="AKR119" s="151"/>
      <c r="AKS119" s="151"/>
      <c r="AKT119" s="151"/>
      <c r="AKU119" s="151"/>
      <c r="AKV119" s="151"/>
      <c r="AKW119" s="151"/>
      <c r="AKX119" s="151"/>
      <c r="AKY119" s="151"/>
      <c r="AKZ119" s="151"/>
      <c r="ALA119" s="151"/>
      <c r="ALB119" s="151"/>
      <c r="ALC119" s="151"/>
      <c r="ALD119" s="151"/>
      <c r="ALE119" s="151"/>
      <c r="ALF119" s="151"/>
      <c r="ALG119" s="151"/>
      <c r="ALH119" s="151"/>
      <c r="ALI119" s="151"/>
      <c r="ALJ119" s="151"/>
      <c r="ALK119" s="151"/>
      <c r="ALL119" s="151"/>
      <c r="ALM119" s="151"/>
      <c r="ALN119" s="151"/>
      <c r="ALO119" s="151"/>
      <c r="ALP119" s="151"/>
      <c r="ALQ119" s="151"/>
      <c r="ALR119" s="151"/>
      <c r="ALS119" s="151"/>
      <c r="ALT119" s="151"/>
      <c r="ALU119" s="151"/>
      <c r="ALV119" s="151"/>
      <c r="ALW119" s="151"/>
      <c r="ALX119" s="151"/>
      <c r="ALY119" s="151"/>
      <c r="ALZ119" s="151"/>
      <c r="AMA119" s="151"/>
      <c r="AMB119" s="151"/>
      <c r="AMC119" s="151"/>
      <c r="AMD119" s="151"/>
      <c r="AME119" s="151"/>
      <c r="AMF119" s="151"/>
      <c r="AMG119" s="151"/>
      <c r="AMH119" s="151"/>
      <c r="AMI119" s="151"/>
      <c r="AMJ119" s="151"/>
      <c r="AMK119" s="151"/>
      <c r="AML119" s="151"/>
      <c r="AMM119" s="151"/>
      <c r="AMN119" s="151"/>
      <c r="AMO119" s="151"/>
      <c r="AMP119" s="151"/>
      <c r="AMQ119" s="151"/>
      <c r="AMR119" s="151"/>
      <c r="AMS119" s="151"/>
      <c r="AMT119" s="151"/>
      <c r="AMU119" s="151"/>
      <c r="AMV119" s="151"/>
      <c r="AMW119" s="151"/>
      <c r="AMX119" s="151"/>
      <c r="AMY119" s="151"/>
      <c r="AMZ119" s="151"/>
      <c r="ANA119" s="151"/>
      <c r="ANB119" s="151"/>
      <c r="ANC119" s="151"/>
      <c r="AND119" s="151"/>
      <c r="ANE119" s="151"/>
      <c r="ANF119" s="151"/>
      <c r="ANG119" s="151"/>
      <c r="ANH119" s="151"/>
      <c r="ANI119" s="151"/>
      <c r="ANJ119" s="151"/>
      <c r="ANK119" s="151"/>
      <c r="ANL119" s="151"/>
      <c r="ANM119" s="151"/>
      <c r="ANN119" s="151"/>
      <c r="ANO119" s="151"/>
      <c r="ANP119" s="151"/>
      <c r="ANQ119" s="151"/>
      <c r="ANR119" s="151"/>
      <c r="ANS119" s="151"/>
      <c r="ANT119" s="151"/>
      <c r="ANU119" s="151"/>
      <c r="ANV119" s="151"/>
      <c r="ANW119" s="151"/>
      <c r="ANX119" s="151"/>
      <c r="ANY119" s="151"/>
      <c r="ANZ119" s="151"/>
      <c r="AOA119" s="151"/>
      <c r="AOB119" s="151"/>
      <c r="AOC119" s="151"/>
      <c r="AOD119" s="151"/>
      <c r="AOE119" s="151"/>
      <c r="AOF119" s="151"/>
      <c r="AOG119" s="151"/>
      <c r="AOH119" s="151"/>
      <c r="AOI119" s="151"/>
      <c r="AOJ119" s="151"/>
      <c r="AOK119" s="151"/>
      <c r="AOL119" s="151"/>
      <c r="AOM119" s="151"/>
      <c r="AON119" s="151"/>
      <c r="AOO119" s="151"/>
      <c r="AOP119" s="151"/>
      <c r="AOQ119" s="151"/>
      <c r="AOR119" s="151"/>
      <c r="AOS119" s="151"/>
      <c r="AOT119" s="151"/>
      <c r="AOU119" s="151"/>
      <c r="AOV119" s="151"/>
      <c r="AOW119" s="151"/>
      <c r="AOX119" s="151"/>
      <c r="AOY119" s="151"/>
      <c r="AOZ119" s="151"/>
      <c r="APA119" s="151"/>
      <c r="APB119" s="151"/>
      <c r="APC119" s="151"/>
      <c r="APD119" s="151"/>
      <c r="APE119" s="151"/>
      <c r="APF119" s="151"/>
      <c r="APG119" s="151"/>
      <c r="APH119" s="151"/>
      <c r="API119" s="151"/>
      <c r="APJ119" s="151"/>
      <c r="APK119" s="151"/>
      <c r="APL119" s="151"/>
      <c r="APM119" s="151"/>
      <c r="APN119" s="151"/>
      <c r="APO119" s="151"/>
      <c r="APP119" s="151"/>
      <c r="APQ119" s="151"/>
      <c r="APR119" s="151"/>
      <c r="APS119" s="151"/>
      <c r="APT119" s="151"/>
      <c r="APU119" s="151"/>
      <c r="APV119" s="151"/>
      <c r="APW119" s="151"/>
      <c r="APX119" s="151"/>
      <c r="APY119" s="151"/>
      <c r="APZ119" s="151"/>
      <c r="AQA119" s="151"/>
      <c r="AQB119" s="151"/>
      <c r="AQC119" s="151"/>
      <c r="AQD119" s="151"/>
      <c r="AQE119" s="151"/>
      <c r="AQF119" s="151"/>
      <c r="AQG119" s="151"/>
      <c r="AQH119" s="151"/>
      <c r="AQI119" s="151"/>
      <c r="AQJ119" s="151"/>
      <c r="AQK119" s="151"/>
      <c r="AQL119" s="151"/>
      <c r="AQM119" s="151"/>
      <c r="AQN119" s="151"/>
      <c r="AQO119" s="151"/>
      <c r="AQP119" s="151"/>
      <c r="AQQ119" s="151"/>
      <c r="AQR119" s="151"/>
      <c r="AQS119" s="151"/>
      <c r="AQT119" s="151"/>
      <c r="AQU119" s="151"/>
      <c r="AQV119" s="151"/>
      <c r="AQW119" s="151"/>
      <c r="AQX119" s="151"/>
      <c r="AQY119" s="151"/>
      <c r="AQZ119" s="151"/>
      <c r="ARA119" s="151"/>
      <c r="ARB119" s="151"/>
      <c r="ARC119" s="151"/>
      <c r="ARD119" s="151"/>
      <c r="ARE119" s="151"/>
      <c r="ARF119" s="151"/>
      <c r="ARG119" s="151"/>
      <c r="ARH119" s="151"/>
      <c r="ARI119" s="151"/>
      <c r="ARJ119" s="151"/>
      <c r="ARK119" s="151"/>
      <c r="ARL119" s="151"/>
      <c r="ARM119" s="151"/>
      <c r="ARN119" s="151"/>
      <c r="ARO119" s="151"/>
      <c r="ARP119" s="151"/>
      <c r="ARQ119" s="151"/>
      <c r="ARR119" s="151"/>
      <c r="ARS119" s="151"/>
      <c r="ART119" s="151"/>
      <c r="ARU119" s="151"/>
      <c r="ARV119" s="151"/>
      <c r="ARW119" s="151"/>
      <c r="ARX119" s="151"/>
      <c r="ARY119" s="151"/>
      <c r="ARZ119" s="151"/>
      <c r="ASA119" s="151"/>
      <c r="ASB119" s="151"/>
      <c r="ASC119" s="151"/>
      <c r="ASD119" s="151"/>
      <c r="ASE119" s="151"/>
      <c r="ASF119" s="151"/>
      <c r="ASG119" s="151"/>
      <c r="ASH119" s="151"/>
      <c r="ASI119" s="151"/>
      <c r="ASJ119" s="151"/>
      <c r="ASK119" s="151"/>
      <c r="ASL119" s="151"/>
      <c r="ASM119" s="151"/>
      <c r="ASN119" s="151"/>
      <c r="ASO119" s="151"/>
      <c r="ASP119" s="151"/>
      <c r="ASQ119" s="151"/>
      <c r="ASR119" s="151"/>
      <c r="ASS119" s="151"/>
      <c r="AST119" s="151"/>
      <c r="ASU119" s="151"/>
      <c r="ASV119" s="151"/>
      <c r="ASW119" s="151"/>
      <c r="ASX119" s="151"/>
      <c r="ASY119" s="151"/>
      <c r="ASZ119" s="151"/>
      <c r="ATA119" s="151"/>
      <c r="ATB119" s="151"/>
      <c r="ATC119" s="151"/>
      <c r="ATD119" s="151"/>
      <c r="ATE119" s="151"/>
      <c r="ATF119" s="151"/>
      <c r="ATG119" s="151"/>
      <c r="ATH119" s="151"/>
      <c r="ATI119" s="151"/>
      <c r="ATJ119" s="151"/>
      <c r="ATK119" s="151"/>
      <c r="ATL119" s="151"/>
      <c r="ATM119" s="151"/>
      <c r="ATN119" s="151"/>
      <c r="ATO119" s="151"/>
      <c r="ATP119" s="151"/>
      <c r="ATQ119" s="151"/>
      <c r="ATR119" s="151"/>
      <c r="ATS119" s="151"/>
      <c r="ATT119" s="151"/>
      <c r="ATU119" s="151"/>
      <c r="ATV119" s="151"/>
      <c r="ATW119" s="151"/>
      <c r="ATX119" s="151"/>
      <c r="ATY119" s="151"/>
      <c r="ATZ119" s="151"/>
      <c r="AUA119" s="151"/>
      <c r="AUB119" s="151"/>
      <c r="AUC119" s="151"/>
      <c r="AUD119" s="151"/>
      <c r="AUE119" s="151"/>
      <c r="AUF119" s="151"/>
      <c r="AUG119" s="151"/>
      <c r="AUH119" s="151"/>
      <c r="AUI119" s="151"/>
      <c r="AUJ119" s="151"/>
      <c r="AUK119" s="151"/>
      <c r="AUL119" s="151"/>
      <c r="AUM119" s="151"/>
      <c r="AUN119" s="151"/>
      <c r="AUO119" s="151"/>
      <c r="AUP119" s="151"/>
      <c r="AUQ119" s="151"/>
      <c r="AUR119" s="151"/>
      <c r="AUS119" s="151"/>
      <c r="AUT119" s="151"/>
      <c r="AUU119" s="151"/>
      <c r="AUV119" s="151"/>
      <c r="AUW119" s="151"/>
      <c r="AUX119" s="151"/>
      <c r="AUY119" s="151"/>
      <c r="AUZ119" s="151"/>
      <c r="AVA119" s="151"/>
      <c r="AVB119" s="151"/>
      <c r="AVC119" s="151"/>
      <c r="AVD119" s="151"/>
      <c r="AVE119" s="151"/>
      <c r="AVF119" s="151"/>
      <c r="AVG119" s="151"/>
      <c r="AVH119" s="151"/>
      <c r="AVI119" s="151"/>
      <c r="AVJ119" s="151"/>
      <c r="AVK119" s="151"/>
      <c r="AVL119" s="151"/>
      <c r="AVM119" s="151"/>
      <c r="AVN119" s="151"/>
      <c r="AVO119" s="151"/>
      <c r="AVP119" s="151"/>
      <c r="AVQ119" s="151"/>
      <c r="AVR119" s="151"/>
      <c r="AVS119" s="151"/>
      <c r="AVT119" s="151"/>
      <c r="AVU119" s="151"/>
      <c r="AVV119" s="151"/>
      <c r="AVW119" s="151"/>
      <c r="AVX119" s="151"/>
      <c r="AVY119" s="151"/>
      <c r="AVZ119" s="151"/>
      <c r="AWA119" s="151"/>
      <c r="AWB119" s="151"/>
      <c r="AWC119" s="151"/>
      <c r="AWD119" s="151"/>
      <c r="AWE119" s="151"/>
      <c r="AWF119" s="151"/>
      <c r="AWG119" s="151"/>
      <c r="AWH119" s="151"/>
      <c r="AWI119" s="151"/>
      <c r="AWJ119" s="151"/>
      <c r="AWK119" s="151"/>
      <c r="AWL119" s="151"/>
      <c r="AWM119" s="151"/>
      <c r="AWN119" s="151"/>
      <c r="AWO119" s="151"/>
      <c r="AWP119" s="151"/>
      <c r="AWQ119" s="151"/>
      <c r="AWR119" s="151"/>
      <c r="AWS119" s="151"/>
      <c r="AWT119" s="151"/>
      <c r="AWU119" s="151"/>
      <c r="AWV119" s="151"/>
      <c r="AWW119" s="151"/>
      <c r="AWX119" s="151"/>
      <c r="AWY119" s="151"/>
      <c r="AWZ119" s="151"/>
      <c r="AXA119" s="151"/>
      <c r="AXB119" s="151"/>
      <c r="AXC119" s="151"/>
      <c r="AXD119" s="151"/>
      <c r="AXE119" s="151"/>
      <c r="AXF119" s="151"/>
      <c r="AXG119" s="151"/>
      <c r="AXH119" s="151"/>
      <c r="AXI119" s="151"/>
      <c r="AXJ119" s="151"/>
      <c r="AXK119" s="151"/>
      <c r="AXL119" s="151"/>
      <c r="AXM119" s="151"/>
      <c r="AXN119" s="151"/>
      <c r="AXO119" s="151"/>
      <c r="AXP119" s="151"/>
      <c r="AXQ119" s="151"/>
      <c r="AXR119" s="151"/>
      <c r="AXS119" s="151"/>
      <c r="AXT119" s="151"/>
      <c r="AXU119" s="151"/>
      <c r="AXV119" s="151"/>
      <c r="AXW119" s="151"/>
      <c r="AXX119" s="151"/>
      <c r="AXY119" s="151"/>
      <c r="AXZ119" s="151"/>
      <c r="AYA119" s="151"/>
      <c r="AYB119" s="151"/>
      <c r="AYC119" s="151"/>
      <c r="AYD119" s="151"/>
      <c r="AYE119" s="151"/>
      <c r="AYF119" s="151"/>
      <c r="AYG119" s="151"/>
      <c r="AYH119" s="151"/>
      <c r="AYI119" s="151"/>
      <c r="AYJ119" s="151"/>
      <c r="AYK119" s="151"/>
      <c r="AYL119" s="151"/>
      <c r="AYM119" s="151"/>
      <c r="AYN119" s="151"/>
      <c r="AYO119" s="151"/>
      <c r="AYP119" s="151"/>
      <c r="AYQ119" s="151"/>
      <c r="AYR119" s="151"/>
      <c r="AYS119" s="151"/>
      <c r="AYT119" s="151"/>
      <c r="AYU119" s="151"/>
      <c r="AYV119" s="151"/>
      <c r="AYW119" s="151"/>
      <c r="AYX119" s="151"/>
      <c r="AYY119" s="151"/>
      <c r="AYZ119" s="151"/>
      <c r="AZA119" s="151"/>
      <c r="AZB119" s="151"/>
      <c r="AZC119" s="151"/>
      <c r="AZD119" s="151"/>
      <c r="AZE119" s="151"/>
      <c r="AZF119" s="151"/>
      <c r="AZG119" s="151"/>
      <c r="AZH119" s="151"/>
      <c r="AZI119" s="151"/>
      <c r="AZJ119" s="151"/>
      <c r="AZK119" s="151"/>
      <c r="AZL119" s="151"/>
      <c r="AZM119" s="151"/>
      <c r="AZN119" s="151"/>
      <c r="AZO119" s="151"/>
      <c r="AZP119" s="151"/>
      <c r="AZQ119" s="151"/>
      <c r="AZR119" s="151"/>
      <c r="AZS119" s="151"/>
      <c r="AZT119" s="151"/>
      <c r="AZU119" s="151"/>
      <c r="AZV119" s="151"/>
      <c r="AZW119" s="151"/>
      <c r="AZX119" s="151"/>
      <c r="AZY119" s="151"/>
      <c r="AZZ119" s="151"/>
      <c r="BAA119" s="151"/>
      <c r="BAB119" s="151"/>
      <c r="BAC119" s="151"/>
      <c r="BAD119" s="151"/>
      <c r="BAE119" s="151"/>
      <c r="BAF119" s="151"/>
      <c r="BAG119" s="151"/>
      <c r="BAH119" s="151"/>
      <c r="BAI119" s="151"/>
      <c r="BAJ119" s="151"/>
      <c r="BAK119" s="151"/>
      <c r="BAL119" s="151"/>
      <c r="BAM119" s="151"/>
      <c r="BAN119" s="151"/>
      <c r="BAO119" s="151"/>
      <c r="BAP119" s="151"/>
      <c r="BAQ119" s="151"/>
      <c r="BAR119" s="151"/>
      <c r="BAS119" s="151"/>
      <c r="BAT119" s="151"/>
      <c r="BAU119" s="151"/>
      <c r="BAV119" s="151"/>
      <c r="BAW119" s="151"/>
      <c r="BAX119" s="151"/>
      <c r="BAY119" s="151"/>
      <c r="BAZ119" s="151"/>
      <c r="BBA119" s="151"/>
      <c r="BBB119" s="151"/>
      <c r="BBC119" s="151"/>
      <c r="BBD119" s="151"/>
      <c r="BBE119" s="151"/>
      <c r="BBF119" s="151"/>
      <c r="BBG119" s="151"/>
      <c r="BBH119" s="151"/>
      <c r="BBI119" s="151"/>
      <c r="BBJ119" s="151"/>
      <c r="BBK119" s="151"/>
      <c r="BBL119" s="151"/>
      <c r="BBM119" s="151"/>
      <c r="BBN119" s="151"/>
      <c r="BBO119" s="151"/>
      <c r="BBP119" s="151"/>
      <c r="BBQ119" s="151"/>
      <c r="BBR119" s="151"/>
      <c r="BBS119" s="151"/>
      <c r="BBT119" s="151"/>
      <c r="BBU119" s="151"/>
      <c r="BBV119" s="151"/>
      <c r="BBW119" s="151"/>
      <c r="BBX119" s="151"/>
      <c r="BBY119" s="151"/>
      <c r="BBZ119" s="151"/>
      <c r="BCA119" s="151"/>
      <c r="BCB119" s="151"/>
      <c r="BCC119" s="151"/>
      <c r="BCD119" s="151"/>
      <c r="BCE119" s="151"/>
      <c r="BCF119" s="151"/>
      <c r="BCG119" s="151"/>
      <c r="BCH119" s="151"/>
      <c r="BCI119" s="151"/>
      <c r="BCJ119" s="151"/>
      <c r="BCK119" s="151"/>
      <c r="BCL119" s="151"/>
      <c r="BCM119" s="151"/>
      <c r="BCN119" s="151"/>
      <c r="BCO119" s="151"/>
      <c r="BCP119" s="151"/>
      <c r="BCQ119" s="151"/>
      <c r="BCR119" s="151"/>
      <c r="BCS119" s="151"/>
      <c r="BCT119" s="151"/>
      <c r="BCU119" s="151"/>
      <c r="BCV119" s="151"/>
      <c r="BCW119" s="151"/>
      <c r="BCX119" s="151"/>
      <c r="BCY119" s="151"/>
      <c r="BCZ119" s="151"/>
      <c r="BDA119" s="151"/>
      <c r="BDB119" s="151"/>
      <c r="BDC119" s="151"/>
      <c r="BDD119" s="151"/>
      <c r="BDE119" s="151"/>
      <c r="BDF119" s="151"/>
      <c r="BDG119" s="151"/>
      <c r="BDH119" s="151"/>
      <c r="BDI119" s="151"/>
      <c r="BDJ119" s="151"/>
      <c r="BDK119" s="151"/>
      <c r="BDL119" s="151"/>
      <c r="BDM119" s="151"/>
      <c r="BDN119" s="151"/>
      <c r="BDO119" s="151"/>
      <c r="BDP119" s="151"/>
      <c r="BDQ119" s="151"/>
      <c r="BDR119" s="151"/>
      <c r="BDS119" s="151"/>
      <c r="BDT119" s="151"/>
      <c r="BDU119" s="151"/>
      <c r="BDV119" s="151"/>
      <c r="BDW119" s="151"/>
      <c r="BDX119" s="151"/>
      <c r="BDY119" s="151"/>
      <c r="BDZ119" s="151"/>
      <c r="BEA119" s="151"/>
      <c r="BEB119" s="151"/>
      <c r="BEC119" s="151"/>
      <c r="BED119" s="151"/>
      <c r="BEE119" s="151"/>
      <c r="BEF119" s="151"/>
      <c r="BEG119" s="151"/>
      <c r="BEH119" s="151"/>
      <c r="BEI119" s="151"/>
      <c r="BEJ119" s="151"/>
      <c r="BEK119" s="151"/>
      <c r="BEL119" s="151"/>
      <c r="BEM119" s="151"/>
      <c r="BEN119" s="151"/>
      <c r="BEO119" s="151"/>
      <c r="BEP119" s="151"/>
      <c r="BEQ119" s="151"/>
      <c r="BER119" s="151"/>
      <c r="BES119" s="151"/>
      <c r="BET119" s="151"/>
      <c r="BEU119" s="151"/>
      <c r="BEV119" s="151"/>
      <c r="BEW119" s="151"/>
      <c r="BEX119" s="151"/>
      <c r="BEY119" s="151"/>
      <c r="BEZ119" s="151"/>
      <c r="BFA119" s="151"/>
      <c r="BFB119" s="151"/>
      <c r="BFC119" s="151"/>
      <c r="BFD119" s="151"/>
      <c r="BFE119" s="151"/>
      <c r="BFF119" s="151"/>
      <c r="BFG119" s="151"/>
      <c r="BFH119" s="151"/>
      <c r="BFI119" s="151"/>
      <c r="BFJ119" s="151"/>
      <c r="BFK119" s="151"/>
      <c r="BFL119" s="151"/>
      <c r="BFM119" s="151"/>
      <c r="BFN119" s="151"/>
      <c r="BFO119" s="151"/>
      <c r="BFP119" s="151"/>
      <c r="BFQ119" s="151"/>
      <c r="BFR119" s="151"/>
      <c r="BFS119" s="151"/>
      <c r="BFT119" s="151"/>
      <c r="BFU119" s="151"/>
      <c r="BFV119" s="151"/>
      <c r="BFW119" s="151"/>
      <c r="BFX119" s="151"/>
      <c r="BFY119" s="151"/>
      <c r="BFZ119" s="151"/>
      <c r="BGA119" s="151"/>
      <c r="BGB119" s="151"/>
      <c r="BGC119" s="151"/>
      <c r="BGD119" s="151"/>
      <c r="BGE119" s="151"/>
      <c r="BGF119" s="151"/>
      <c r="BGG119" s="151"/>
      <c r="BGH119" s="151"/>
      <c r="BGI119" s="151"/>
      <c r="BGJ119" s="151"/>
      <c r="BGK119" s="151"/>
      <c r="BGL119" s="151"/>
      <c r="BGM119" s="151"/>
      <c r="BGN119" s="151"/>
      <c r="BGO119" s="151"/>
      <c r="BGP119" s="151"/>
      <c r="BGQ119" s="151"/>
      <c r="BGR119" s="151"/>
      <c r="BGS119" s="151"/>
      <c r="BGT119" s="151"/>
      <c r="BGU119" s="151"/>
      <c r="BGV119" s="151"/>
      <c r="BGW119" s="151"/>
      <c r="BGX119" s="151"/>
      <c r="BGY119" s="151"/>
      <c r="BGZ119" s="151"/>
      <c r="BHA119" s="151"/>
      <c r="BHB119" s="151"/>
      <c r="BHC119" s="151"/>
      <c r="BHD119" s="151"/>
      <c r="BHE119" s="151"/>
      <c r="BHF119" s="151"/>
      <c r="BHG119" s="151"/>
      <c r="BHH119" s="151"/>
      <c r="BHI119" s="151"/>
      <c r="BHJ119" s="151"/>
      <c r="BHK119" s="151"/>
      <c r="BHL119" s="151"/>
      <c r="BHM119" s="151"/>
      <c r="BHN119" s="151"/>
      <c r="BHO119" s="151"/>
      <c r="BHP119" s="151"/>
      <c r="BHQ119" s="151"/>
      <c r="BHR119" s="151"/>
      <c r="BHS119" s="151"/>
      <c r="BHT119" s="151"/>
      <c r="BHU119" s="151"/>
      <c r="BHV119" s="151"/>
      <c r="BHW119" s="151"/>
      <c r="BHX119" s="151"/>
      <c r="BHY119" s="151"/>
      <c r="BHZ119" s="151"/>
      <c r="BIA119" s="151"/>
      <c r="BIB119" s="151"/>
      <c r="BIC119" s="151"/>
      <c r="BID119" s="151"/>
      <c r="BIE119" s="151"/>
      <c r="BIF119" s="151"/>
      <c r="BIG119" s="151"/>
      <c r="BIH119" s="151"/>
      <c r="BII119" s="151"/>
      <c r="BIJ119" s="151"/>
      <c r="BIK119" s="151"/>
      <c r="BIL119" s="151"/>
      <c r="BIM119" s="151"/>
      <c r="BIN119" s="151"/>
      <c r="BIO119" s="151"/>
      <c r="BIP119" s="151"/>
      <c r="BIQ119" s="151"/>
      <c r="BIR119" s="151"/>
      <c r="BIS119" s="151"/>
      <c r="BIT119" s="151"/>
      <c r="BIU119" s="151"/>
      <c r="BIV119" s="151"/>
      <c r="BIW119" s="151"/>
      <c r="BIX119" s="151"/>
      <c r="BIY119" s="151"/>
      <c r="BIZ119" s="151"/>
      <c r="BJA119" s="151"/>
      <c r="BJB119" s="151"/>
      <c r="BJC119" s="151"/>
      <c r="BJD119" s="151"/>
      <c r="BJE119" s="151"/>
      <c r="BJF119" s="151"/>
      <c r="BJG119" s="151"/>
      <c r="BJH119" s="151"/>
      <c r="BJI119" s="151"/>
      <c r="BJJ119" s="151"/>
      <c r="BJK119" s="151"/>
      <c r="BJL119" s="151"/>
      <c r="BJM119" s="151"/>
      <c r="BJN119" s="151"/>
      <c r="BJO119" s="151"/>
      <c r="BJP119" s="151"/>
      <c r="BJQ119" s="151"/>
      <c r="BJR119" s="151"/>
      <c r="BJS119" s="151"/>
      <c r="BJT119" s="151"/>
      <c r="BJU119" s="151"/>
      <c r="BJV119" s="151"/>
      <c r="BJW119" s="151"/>
      <c r="BJX119" s="151"/>
      <c r="BJY119" s="151"/>
      <c r="BJZ119" s="151"/>
      <c r="BKA119" s="151"/>
      <c r="BKB119" s="151"/>
      <c r="BKC119" s="151"/>
      <c r="BKD119" s="151"/>
      <c r="BKE119" s="151"/>
      <c r="BKF119" s="151"/>
      <c r="BKG119" s="151"/>
      <c r="BKH119" s="151"/>
      <c r="BKI119" s="151"/>
      <c r="BKJ119" s="151"/>
      <c r="BKK119" s="151"/>
      <c r="BKL119" s="151"/>
      <c r="BKM119" s="151"/>
      <c r="BKN119" s="151"/>
      <c r="BKO119" s="151"/>
      <c r="BKP119" s="151"/>
      <c r="BKQ119" s="151"/>
      <c r="BKR119" s="151"/>
      <c r="BKS119" s="151"/>
      <c r="BKT119" s="151"/>
      <c r="BKU119" s="151"/>
      <c r="BKV119" s="151"/>
      <c r="BKW119" s="151"/>
      <c r="BKX119" s="151"/>
      <c r="BKY119" s="151"/>
      <c r="BKZ119" s="151"/>
      <c r="BLA119" s="151"/>
      <c r="BLB119" s="151"/>
      <c r="BLC119" s="151"/>
      <c r="BLD119" s="151"/>
      <c r="BLE119" s="151"/>
      <c r="BLF119" s="151"/>
      <c r="BLG119" s="151"/>
      <c r="BLH119" s="151"/>
      <c r="BLI119" s="151"/>
      <c r="BLJ119" s="151"/>
      <c r="BLK119" s="151"/>
      <c r="BLL119" s="151"/>
      <c r="BLM119" s="151"/>
      <c r="BLN119" s="151"/>
      <c r="BLO119" s="151"/>
      <c r="BLP119" s="151"/>
      <c r="BLQ119" s="151"/>
      <c r="BLR119" s="151"/>
      <c r="BLS119" s="151"/>
      <c r="BLT119" s="151"/>
      <c r="BLU119" s="151"/>
      <c r="BLV119" s="151"/>
      <c r="BLW119" s="151"/>
      <c r="BLX119" s="151"/>
      <c r="BLY119" s="151"/>
      <c r="BLZ119" s="151"/>
      <c r="BMA119" s="151"/>
      <c r="BMB119" s="151"/>
      <c r="BMC119" s="151"/>
      <c r="BMD119" s="151"/>
      <c r="BME119" s="151"/>
      <c r="BMF119" s="151"/>
      <c r="BMG119" s="151"/>
      <c r="BMH119" s="151"/>
      <c r="BMI119" s="151"/>
      <c r="BMJ119" s="151"/>
      <c r="BMK119" s="151"/>
      <c r="BML119" s="151"/>
      <c r="BMM119" s="151"/>
      <c r="BMN119" s="151"/>
      <c r="BMO119" s="151"/>
      <c r="BMP119" s="151"/>
      <c r="BMQ119" s="151"/>
      <c r="BMR119" s="151"/>
      <c r="BMS119" s="151"/>
      <c r="BMT119" s="151"/>
      <c r="BMU119" s="151"/>
      <c r="BMV119" s="151"/>
      <c r="BMW119" s="151"/>
      <c r="BMX119" s="151"/>
      <c r="BMY119" s="151"/>
      <c r="BMZ119" s="151"/>
      <c r="BNA119" s="151"/>
      <c r="BNB119" s="151"/>
      <c r="BNC119" s="151"/>
      <c r="BND119" s="151"/>
      <c r="BNE119" s="151"/>
      <c r="BNF119" s="151"/>
      <c r="BNG119" s="151"/>
      <c r="BNH119" s="151"/>
      <c r="BNI119" s="151"/>
      <c r="BNJ119" s="151"/>
      <c r="BNK119" s="151"/>
      <c r="BNL119" s="151"/>
      <c r="BNM119" s="151"/>
      <c r="BNN119" s="151"/>
      <c r="BNO119" s="151"/>
      <c r="BNP119" s="151"/>
      <c r="BNQ119" s="151"/>
      <c r="BNR119" s="151"/>
      <c r="BNS119" s="151"/>
      <c r="BNT119" s="151"/>
      <c r="BNU119" s="151"/>
      <c r="BNV119" s="151"/>
      <c r="BNW119" s="151"/>
      <c r="BNX119" s="151"/>
      <c r="BNY119" s="151"/>
      <c r="BNZ119" s="151"/>
      <c r="BOA119" s="151"/>
      <c r="BOB119" s="151"/>
      <c r="BOC119" s="151"/>
      <c r="BOD119" s="151"/>
      <c r="BOE119" s="151"/>
      <c r="BOF119" s="151"/>
      <c r="BOG119" s="151"/>
      <c r="BOH119" s="151"/>
      <c r="BOI119" s="151"/>
      <c r="BOJ119" s="151"/>
      <c r="BOK119" s="151"/>
      <c r="BOL119" s="151"/>
      <c r="BOM119" s="151"/>
      <c r="BON119" s="151"/>
      <c r="BOO119" s="151"/>
      <c r="BOP119" s="151"/>
      <c r="BOQ119" s="151"/>
      <c r="BOR119" s="151"/>
      <c r="BOS119" s="151"/>
      <c r="BOT119" s="151"/>
      <c r="BOU119" s="151"/>
      <c r="BOV119" s="151"/>
      <c r="BOW119" s="151"/>
      <c r="BOX119" s="151"/>
      <c r="BOY119" s="151"/>
      <c r="BOZ119" s="151"/>
      <c r="BPA119" s="151"/>
      <c r="BPB119" s="151"/>
      <c r="BPC119" s="151"/>
      <c r="BPD119" s="151"/>
      <c r="BPE119" s="151"/>
      <c r="BPF119" s="151"/>
      <c r="BPG119" s="151"/>
      <c r="BPH119" s="151"/>
      <c r="BPI119" s="151"/>
      <c r="BPJ119" s="151"/>
      <c r="BPK119" s="151"/>
      <c r="BPL119" s="151"/>
      <c r="BPM119" s="151"/>
      <c r="BPN119" s="151"/>
      <c r="BPO119" s="151"/>
      <c r="BPP119" s="151"/>
      <c r="BPQ119" s="151"/>
      <c r="BPR119" s="151"/>
      <c r="BPS119" s="151"/>
      <c r="BPT119" s="151"/>
      <c r="BPU119" s="151"/>
      <c r="BPV119" s="151"/>
      <c r="BPW119" s="151"/>
      <c r="BPX119" s="151"/>
      <c r="BPY119" s="151"/>
      <c r="BPZ119" s="151"/>
      <c r="BQA119" s="151"/>
      <c r="BQB119" s="151"/>
      <c r="BQC119" s="151"/>
      <c r="BQD119" s="151"/>
      <c r="BQE119" s="151"/>
      <c r="BQF119" s="151"/>
      <c r="BQG119" s="151"/>
      <c r="BQH119" s="151"/>
      <c r="BQI119" s="151"/>
      <c r="BQJ119" s="151"/>
      <c r="BQK119" s="151"/>
      <c r="BQL119" s="151"/>
      <c r="BQM119" s="151"/>
      <c r="BQN119" s="151"/>
      <c r="BQO119" s="151"/>
      <c r="BQP119" s="151"/>
      <c r="BQQ119" s="151"/>
      <c r="BQR119" s="151"/>
      <c r="BQS119" s="151"/>
      <c r="BQT119" s="151"/>
      <c r="BQU119" s="151"/>
      <c r="BQV119" s="151"/>
      <c r="BQW119" s="151"/>
      <c r="BQX119" s="151"/>
      <c r="BQY119" s="151"/>
      <c r="BQZ119" s="151"/>
      <c r="BRA119" s="151"/>
      <c r="BRB119" s="151"/>
      <c r="BRC119" s="151"/>
      <c r="BRD119" s="151"/>
      <c r="BRE119" s="151"/>
      <c r="BRF119" s="151"/>
      <c r="BRG119" s="151"/>
      <c r="BRH119" s="151"/>
      <c r="BRI119" s="151"/>
      <c r="BRJ119" s="151"/>
      <c r="BRK119" s="151"/>
      <c r="BRL119" s="151"/>
      <c r="BRM119" s="151"/>
      <c r="BRN119" s="151"/>
      <c r="BRO119" s="151"/>
      <c r="BRP119" s="151"/>
      <c r="BRQ119" s="151"/>
      <c r="BRR119" s="151"/>
      <c r="BRS119" s="151"/>
      <c r="BRT119" s="151"/>
      <c r="BRU119" s="151"/>
      <c r="BRV119" s="151"/>
      <c r="BRW119" s="151"/>
      <c r="BRX119" s="151"/>
      <c r="BRY119" s="151"/>
      <c r="BRZ119" s="151"/>
      <c r="BSA119" s="151"/>
      <c r="BSB119" s="151"/>
      <c r="BSC119" s="151"/>
      <c r="BSD119" s="151"/>
      <c r="BSE119" s="151"/>
      <c r="BSF119" s="151"/>
      <c r="BSG119" s="151"/>
      <c r="BSH119" s="151"/>
      <c r="BSI119" s="151"/>
      <c r="BSJ119" s="151"/>
      <c r="BSK119" s="151"/>
      <c r="BSL119" s="151"/>
      <c r="BSM119" s="151"/>
      <c r="BSN119" s="151"/>
      <c r="BSO119" s="151"/>
      <c r="BSP119" s="151"/>
      <c r="BSQ119" s="151"/>
      <c r="BSR119" s="151"/>
      <c r="BSS119" s="151"/>
      <c r="BST119" s="151"/>
      <c r="BSU119" s="151"/>
      <c r="BSV119" s="151"/>
      <c r="BSW119" s="151"/>
      <c r="BSX119" s="151"/>
      <c r="BSY119" s="151"/>
      <c r="BSZ119" s="151"/>
      <c r="BTA119" s="151"/>
      <c r="BTB119" s="151"/>
      <c r="BTC119" s="151"/>
      <c r="BTD119" s="151"/>
      <c r="BTE119" s="151"/>
      <c r="BTF119" s="151"/>
      <c r="BTG119" s="151"/>
      <c r="BTH119" s="151"/>
      <c r="BTI119" s="151"/>
      <c r="BTJ119" s="151"/>
      <c r="BTK119" s="151"/>
      <c r="BTL119" s="151"/>
      <c r="BTM119" s="151"/>
      <c r="BTN119" s="151"/>
      <c r="BTO119" s="151"/>
      <c r="BTP119" s="151"/>
      <c r="BTQ119" s="151"/>
      <c r="BTR119" s="151"/>
      <c r="BTS119" s="151"/>
      <c r="BTT119" s="151"/>
      <c r="BTU119" s="151"/>
      <c r="BTV119" s="151"/>
      <c r="BTW119" s="151"/>
      <c r="BTX119" s="151"/>
      <c r="BTY119" s="151"/>
      <c r="BTZ119" s="151"/>
      <c r="BUA119" s="151"/>
      <c r="BUB119" s="151"/>
      <c r="BUC119" s="151"/>
      <c r="BUD119" s="151"/>
      <c r="BUE119" s="151"/>
      <c r="BUF119" s="151"/>
      <c r="BUG119" s="151"/>
      <c r="BUH119" s="151"/>
      <c r="BUI119" s="151"/>
      <c r="BUJ119" s="151"/>
      <c r="BUK119" s="151"/>
      <c r="BUL119" s="151"/>
      <c r="BUM119" s="151"/>
      <c r="BUN119" s="151"/>
      <c r="BUO119" s="151"/>
      <c r="BUP119" s="151"/>
      <c r="BUQ119" s="151"/>
      <c r="BUR119" s="151"/>
      <c r="BUS119" s="151"/>
      <c r="BUT119" s="151"/>
      <c r="BUU119" s="151"/>
      <c r="BUV119" s="151"/>
      <c r="BUW119" s="151"/>
      <c r="BUX119" s="151"/>
      <c r="BUY119" s="151"/>
      <c r="BUZ119" s="151"/>
      <c r="BVA119" s="151"/>
      <c r="BVB119" s="151"/>
      <c r="BVC119" s="151"/>
      <c r="BVD119" s="151"/>
      <c r="BVE119" s="151"/>
      <c r="BVF119" s="151"/>
      <c r="BVG119" s="151"/>
      <c r="BVH119" s="151"/>
      <c r="BVI119" s="151"/>
      <c r="BVJ119" s="151"/>
      <c r="BVK119" s="151"/>
      <c r="BVL119" s="151"/>
      <c r="BVM119" s="151"/>
      <c r="BVN119" s="151"/>
      <c r="BVO119" s="151"/>
      <c r="BVP119" s="151"/>
      <c r="BVQ119" s="151"/>
      <c r="BVR119" s="151"/>
      <c r="BVS119" s="151"/>
      <c r="BVT119" s="151"/>
      <c r="BVU119" s="151"/>
      <c r="BVV119" s="151"/>
      <c r="BVW119" s="151"/>
      <c r="BVX119" s="151"/>
      <c r="BVY119" s="151"/>
      <c r="BVZ119" s="151"/>
      <c r="BWA119" s="151"/>
      <c r="BWB119" s="151"/>
      <c r="BWC119" s="151"/>
      <c r="BWD119" s="151"/>
      <c r="BWE119" s="151"/>
      <c r="BWF119" s="151"/>
      <c r="BWG119" s="151"/>
      <c r="BWH119" s="151"/>
      <c r="BWI119" s="151"/>
      <c r="BWJ119" s="151"/>
      <c r="BWK119" s="151"/>
      <c r="BWL119" s="151"/>
      <c r="BWM119" s="151"/>
      <c r="BWN119" s="151"/>
      <c r="BWO119" s="151"/>
      <c r="BWP119" s="151"/>
      <c r="BWQ119" s="151"/>
      <c r="BWR119" s="151"/>
      <c r="BWS119" s="151"/>
      <c r="BWT119" s="151"/>
      <c r="BWU119" s="151"/>
      <c r="BWV119" s="151"/>
      <c r="BWW119" s="151"/>
      <c r="BWX119" s="151"/>
      <c r="BWY119" s="151"/>
      <c r="BWZ119" s="151"/>
      <c r="BXA119" s="151"/>
      <c r="BXB119" s="151"/>
      <c r="BXC119" s="151"/>
      <c r="BXD119" s="151"/>
      <c r="BXE119" s="151"/>
      <c r="BXF119" s="151"/>
      <c r="BXG119" s="151"/>
      <c r="BXH119" s="151"/>
      <c r="BXI119" s="151"/>
      <c r="BXJ119" s="151"/>
      <c r="BXK119" s="151"/>
      <c r="BXL119" s="151"/>
      <c r="BXM119" s="151"/>
      <c r="BXN119" s="151"/>
      <c r="BXO119" s="151"/>
      <c r="BXP119" s="151"/>
      <c r="BXQ119" s="151"/>
      <c r="BXR119" s="151"/>
      <c r="BXS119" s="151"/>
      <c r="BXT119" s="151"/>
      <c r="BXU119" s="151"/>
      <c r="BXV119" s="151"/>
      <c r="BXW119" s="151"/>
      <c r="BXX119" s="151"/>
      <c r="BXY119" s="151"/>
      <c r="BXZ119" s="151"/>
      <c r="BYA119" s="151"/>
      <c r="BYB119" s="151"/>
      <c r="BYC119" s="151"/>
      <c r="BYD119" s="151"/>
      <c r="BYE119" s="151"/>
      <c r="BYF119" s="151"/>
      <c r="BYG119" s="151"/>
      <c r="BYH119" s="151"/>
      <c r="BYI119" s="151"/>
      <c r="BYJ119" s="151"/>
      <c r="BYK119" s="151"/>
      <c r="BYL119" s="151"/>
      <c r="BYM119" s="151"/>
      <c r="BYN119" s="151"/>
      <c r="BYO119" s="151"/>
      <c r="BYP119" s="151"/>
      <c r="BYQ119" s="151"/>
      <c r="BYR119" s="151"/>
      <c r="BYS119" s="151"/>
      <c r="BYT119" s="151"/>
      <c r="BYU119" s="151"/>
      <c r="BYV119" s="151"/>
      <c r="BYW119" s="151"/>
      <c r="BYX119" s="151"/>
      <c r="BYY119" s="151"/>
      <c r="BYZ119" s="151"/>
      <c r="BZA119" s="151"/>
      <c r="BZB119" s="151"/>
      <c r="BZC119" s="151"/>
      <c r="BZD119" s="151"/>
      <c r="BZE119" s="151"/>
      <c r="BZF119" s="151"/>
      <c r="BZG119" s="151"/>
      <c r="BZH119" s="151"/>
      <c r="BZI119" s="151"/>
      <c r="BZJ119" s="151"/>
      <c r="BZK119" s="151"/>
      <c r="BZL119" s="151"/>
      <c r="BZM119" s="151"/>
      <c r="BZN119" s="151"/>
      <c r="BZO119" s="151"/>
      <c r="BZP119" s="151"/>
      <c r="BZQ119" s="151"/>
      <c r="BZR119" s="151"/>
      <c r="BZS119" s="151"/>
      <c r="BZT119" s="151"/>
      <c r="BZU119" s="151"/>
      <c r="BZV119" s="151"/>
      <c r="BZW119" s="151"/>
      <c r="BZX119" s="151"/>
      <c r="BZY119" s="151"/>
      <c r="BZZ119" s="151"/>
      <c r="CAA119" s="151"/>
      <c r="CAB119" s="151"/>
      <c r="CAC119" s="151"/>
      <c r="CAD119" s="151"/>
      <c r="CAE119" s="151"/>
      <c r="CAF119" s="151"/>
      <c r="CAG119" s="151"/>
      <c r="CAH119" s="151"/>
      <c r="CAI119" s="151"/>
      <c r="CAJ119" s="151"/>
      <c r="CAK119" s="151"/>
      <c r="CAL119" s="151"/>
      <c r="CAM119" s="151"/>
      <c r="CAN119" s="151"/>
      <c r="CAO119" s="151"/>
      <c r="CAP119" s="151"/>
      <c r="CAQ119" s="151"/>
      <c r="CAR119" s="151"/>
      <c r="CAS119" s="151"/>
      <c r="CAT119" s="151"/>
      <c r="CAU119" s="151"/>
      <c r="CAV119" s="151"/>
      <c r="CAW119" s="151"/>
      <c r="CAX119" s="151"/>
      <c r="CAY119" s="151"/>
      <c r="CAZ119" s="151"/>
      <c r="CBA119" s="151"/>
      <c r="CBB119" s="151"/>
      <c r="CBC119" s="151"/>
      <c r="CBD119" s="151"/>
      <c r="CBE119" s="151"/>
      <c r="CBF119" s="151"/>
      <c r="CBG119" s="151"/>
      <c r="CBH119" s="151"/>
      <c r="CBI119" s="151"/>
      <c r="CBJ119" s="151"/>
      <c r="CBK119" s="151"/>
      <c r="CBL119" s="151"/>
      <c r="CBM119" s="151"/>
      <c r="CBN119" s="151"/>
      <c r="CBO119" s="151"/>
      <c r="CBP119" s="151"/>
      <c r="CBQ119" s="151"/>
      <c r="CBR119" s="151"/>
      <c r="CBS119" s="151"/>
      <c r="CBT119" s="151"/>
      <c r="CBU119" s="151"/>
      <c r="CBV119" s="151"/>
      <c r="CBW119" s="151"/>
      <c r="CBX119" s="151"/>
      <c r="CBY119" s="151"/>
      <c r="CBZ119" s="151"/>
      <c r="CCA119" s="151"/>
      <c r="CCB119" s="151"/>
      <c r="CCC119" s="151"/>
      <c r="CCD119" s="151"/>
      <c r="CCE119" s="151"/>
      <c r="CCF119" s="151"/>
      <c r="CCG119" s="151"/>
      <c r="CCH119" s="151"/>
      <c r="CCI119" s="151"/>
      <c r="CCJ119" s="151"/>
      <c r="CCK119" s="151"/>
      <c r="CCL119" s="151"/>
      <c r="CCM119" s="151"/>
      <c r="CCN119" s="151"/>
      <c r="CCO119" s="151"/>
      <c r="CCP119" s="151"/>
      <c r="CCQ119" s="151"/>
      <c r="CCR119" s="151"/>
      <c r="CCS119" s="151"/>
      <c r="CCT119" s="151"/>
      <c r="CCU119" s="151"/>
      <c r="CCV119" s="151"/>
      <c r="CCW119" s="151"/>
      <c r="CCX119" s="151"/>
      <c r="CCY119" s="151"/>
      <c r="CCZ119" s="151"/>
      <c r="CDA119" s="151"/>
      <c r="CDB119" s="151"/>
      <c r="CDC119" s="151"/>
      <c r="CDD119" s="151"/>
      <c r="CDE119" s="151"/>
      <c r="CDF119" s="151"/>
      <c r="CDG119" s="151"/>
      <c r="CDH119" s="151"/>
      <c r="CDI119" s="151"/>
      <c r="CDJ119" s="151"/>
      <c r="CDK119" s="151"/>
      <c r="CDL119" s="151"/>
      <c r="CDM119" s="151"/>
      <c r="CDN119" s="151"/>
      <c r="CDO119" s="151"/>
      <c r="CDP119" s="151"/>
      <c r="CDQ119" s="151"/>
      <c r="CDR119" s="151"/>
      <c r="CDS119" s="151"/>
      <c r="CDT119" s="151"/>
      <c r="CDU119" s="151"/>
      <c r="CDV119" s="151"/>
      <c r="CDW119" s="151"/>
      <c r="CDX119" s="151"/>
      <c r="CDY119" s="151"/>
      <c r="CDZ119" s="151"/>
      <c r="CEA119" s="151"/>
      <c r="CEB119" s="151"/>
      <c r="CEC119" s="151"/>
      <c r="CED119" s="151"/>
      <c r="CEE119" s="151"/>
      <c r="CEF119" s="151"/>
      <c r="CEG119" s="151"/>
      <c r="CEH119" s="151"/>
      <c r="CEI119" s="151"/>
      <c r="CEJ119" s="151"/>
      <c r="CEK119" s="151"/>
      <c r="CEL119" s="151"/>
      <c r="CEM119" s="151"/>
      <c r="CEN119" s="151"/>
      <c r="CEO119" s="151"/>
      <c r="CEP119" s="151"/>
      <c r="CEQ119" s="151"/>
      <c r="CER119" s="151"/>
      <c r="CES119" s="151"/>
      <c r="CET119" s="151"/>
      <c r="CEU119" s="151"/>
      <c r="CEV119" s="151"/>
      <c r="CEW119" s="151"/>
      <c r="CEX119" s="151"/>
      <c r="CEY119" s="151"/>
      <c r="CEZ119" s="151"/>
      <c r="CFA119" s="151"/>
      <c r="CFB119" s="151"/>
      <c r="CFC119" s="151"/>
      <c r="CFD119" s="151"/>
      <c r="CFE119" s="151"/>
      <c r="CFF119" s="151"/>
      <c r="CFG119" s="151"/>
      <c r="CFH119" s="151"/>
      <c r="CFI119" s="151"/>
      <c r="CFJ119" s="151"/>
      <c r="CFK119" s="151"/>
      <c r="CFL119" s="151"/>
      <c r="CFM119" s="151"/>
      <c r="CFN119" s="151"/>
      <c r="CFO119" s="151"/>
      <c r="CFP119" s="151"/>
      <c r="CFQ119" s="151"/>
      <c r="CFR119" s="151"/>
      <c r="CFS119" s="151"/>
      <c r="CFT119" s="151"/>
      <c r="CFU119" s="151"/>
      <c r="CFV119" s="151"/>
      <c r="CFW119" s="151"/>
      <c r="CFX119" s="151"/>
      <c r="CFY119" s="151"/>
      <c r="CFZ119" s="151"/>
      <c r="CGA119" s="151"/>
      <c r="CGB119" s="151"/>
      <c r="CGC119" s="151"/>
      <c r="CGD119" s="151"/>
      <c r="CGE119" s="151"/>
      <c r="CGF119" s="151"/>
      <c r="CGG119" s="151"/>
      <c r="CGH119" s="151"/>
      <c r="CGI119" s="151"/>
      <c r="CGJ119" s="151"/>
      <c r="CGK119" s="151"/>
      <c r="CGL119" s="151"/>
      <c r="CGM119" s="151"/>
      <c r="CGN119" s="151"/>
      <c r="CGO119" s="151"/>
      <c r="CGP119" s="151"/>
      <c r="CGQ119" s="151"/>
      <c r="CGR119" s="151"/>
      <c r="CGS119" s="151"/>
      <c r="CGT119" s="151"/>
      <c r="CGU119" s="151"/>
      <c r="CGV119" s="151"/>
      <c r="CGW119" s="151"/>
      <c r="CGX119" s="151"/>
      <c r="CGY119" s="151"/>
      <c r="CGZ119" s="151"/>
      <c r="CHA119" s="151"/>
      <c r="CHB119" s="151"/>
      <c r="CHC119" s="151"/>
      <c r="CHD119" s="151"/>
      <c r="CHE119" s="151"/>
      <c r="CHF119" s="151"/>
      <c r="CHG119" s="151"/>
      <c r="CHH119" s="151"/>
      <c r="CHI119" s="151"/>
      <c r="CHJ119" s="151"/>
      <c r="CHK119" s="151"/>
      <c r="CHL119" s="151"/>
      <c r="CHM119" s="151"/>
      <c r="CHN119" s="151"/>
      <c r="CHO119" s="151"/>
      <c r="CHP119" s="151"/>
      <c r="CHQ119" s="151"/>
      <c r="CHR119" s="151"/>
      <c r="CHS119" s="151"/>
      <c r="CHT119" s="151"/>
      <c r="CHU119" s="151"/>
      <c r="CHV119" s="151"/>
      <c r="CHW119" s="151"/>
      <c r="CHX119" s="151"/>
      <c r="CHY119" s="151"/>
      <c r="CHZ119" s="151"/>
      <c r="CIA119" s="151"/>
      <c r="CIB119" s="151"/>
      <c r="CIC119" s="151"/>
      <c r="CID119" s="151"/>
      <c r="CIE119" s="151"/>
      <c r="CIF119" s="151"/>
      <c r="CIG119" s="151"/>
      <c r="CIH119" s="151"/>
      <c r="CII119" s="151"/>
      <c r="CIJ119" s="151"/>
      <c r="CIK119" s="151"/>
      <c r="CIL119" s="151"/>
      <c r="CIM119" s="151"/>
      <c r="CIN119" s="151"/>
      <c r="CIO119" s="151"/>
      <c r="CIP119" s="151"/>
      <c r="CIQ119" s="151"/>
      <c r="CIR119" s="151"/>
      <c r="CIS119" s="151"/>
      <c r="CIT119" s="151"/>
      <c r="CIU119" s="151"/>
      <c r="CIV119" s="151"/>
      <c r="CIW119" s="151"/>
      <c r="CIX119" s="151"/>
      <c r="CIY119" s="151"/>
      <c r="CIZ119" s="151"/>
      <c r="CJA119" s="151"/>
      <c r="CJB119" s="151"/>
      <c r="CJC119" s="151"/>
      <c r="CJD119" s="151"/>
      <c r="CJE119" s="151"/>
      <c r="CJF119" s="151"/>
      <c r="CJG119" s="151"/>
      <c r="CJH119" s="151"/>
      <c r="CJI119" s="151"/>
      <c r="CJJ119" s="151"/>
      <c r="CJK119" s="151"/>
      <c r="CJL119" s="151"/>
      <c r="CJM119" s="151"/>
      <c r="CJN119" s="151"/>
      <c r="CJO119" s="151"/>
      <c r="CJP119" s="151"/>
      <c r="CJQ119" s="151"/>
      <c r="CJR119" s="151"/>
      <c r="CJS119" s="151"/>
      <c r="CJT119" s="151"/>
      <c r="CJU119" s="151"/>
      <c r="CJV119" s="151"/>
      <c r="CJW119" s="151"/>
      <c r="CJX119" s="151"/>
      <c r="CJY119" s="151"/>
      <c r="CJZ119" s="151"/>
      <c r="CKA119" s="151"/>
      <c r="CKB119" s="151"/>
      <c r="CKC119" s="151"/>
      <c r="CKD119" s="151"/>
      <c r="CKE119" s="151"/>
      <c r="CKF119" s="151"/>
      <c r="CKG119" s="151"/>
      <c r="CKH119" s="151"/>
      <c r="CKI119" s="151"/>
      <c r="CKJ119" s="151"/>
      <c r="CKK119" s="151"/>
      <c r="CKL119" s="151"/>
      <c r="CKM119" s="151"/>
      <c r="CKN119" s="151"/>
      <c r="CKO119" s="151"/>
      <c r="CKP119" s="151"/>
      <c r="CKQ119" s="151"/>
      <c r="CKR119" s="151"/>
      <c r="CKS119" s="151"/>
      <c r="CKT119" s="151"/>
      <c r="CKU119" s="151"/>
      <c r="CKV119" s="151"/>
      <c r="CKW119" s="151"/>
      <c r="CKX119" s="151"/>
      <c r="CKY119" s="151"/>
      <c r="CKZ119" s="151"/>
      <c r="CLA119" s="151"/>
      <c r="CLB119" s="151"/>
      <c r="CLC119" s="151"/>
      <c r="CLD119" s="151"/>
      <c r="CLE119" s="151"/>
      <c r="CLF119" s="151"/>
      <c r="CLG119" s="151"/>
      <c r="CLH119" s="151"/>
      <c r="CLI119" s="151"/>
      <c r="CLJ119" s="151"/>
      <c r="CLK119" s="151"/>
      <c r="CLL119" s="151"/>
      <c r="CLM119" s="151"/>
      <c r="CLN119" s="151"/>
      <c r="CLO119" s="151"/>
      <c r="CLP119" s="151"/>
      <c r="CLQ119" s="151"/>
      <c r="CLR119" s="151"/>
      <c r="CLS119" s="151"/>
      <c r="CLT119" s="151"/>
      <c r="CLU119" s="151"/>
      <c r="CLV119" s="151"/>
      <c r="CLW119" s="151"/>
      <c r="CLX119" s="151"/>
      <c r="CLY119" s="151"/>
      <c r="CLZ119" s="151"/>
      <c r="CMA119" s="151"/>
      <c r="CMB119" s="151"/>
      <c r="CMC119" s="151"/>
      <c r="CMD119" s="151"/>
      <c r="CME119" s="151"/>
      <c r="CMF119" s="151"/>
      <c r="CMG119" s="151"/>
      <c r="CMH119" s="151"/>
      <c r="CMI119" s="151"/>
      <c r="CMJ119" s="151"/>
      <c r="CMK119" s="151"/>
      <c r="CML119" s="151"/>
      <c r="CMM119" s="151"/>
      <c r="CMN119" s="151"/>
      <c r="CMO119" s="151"/>
      <c r="CMP119" s="151"/>
      <c r="CMQ119" s="151"/>
      <c r="CMR119" s="151"/>
      <c r="CMS119" s="151"/>
      <c r="CMT119" s="151"/>
      <c r="CMU119" s="151"/>
      <c r="CMV119" s="151"/>
      <c r="CMW119" s="151"/>
      <c r="CMX119" s="151"/>
      <c r="CMY119" s="151"/>
      <c r="CMZ119" s="151"/>
      <c r="CNA119" s="151"/>
      <c r="CNB119" s="151"/>
      <c r="CNC119" s="151"/>
      <c r="CND119" s="151"/>
      <c r="CNE119" s="151"/>
      <c r="CNF119" s="151"/>
      <c r="CNG119" s="151"/>
      <c r="CNH119" s="151"/>
      <c r="CNI119" s="151"/>
      <c r="CNJ119" s="151"/>
      <c r="CNK119" s="151"/>
      <c r="CNL119" s="151"/>
      <c r="CNM119" s="151"/>
      <c r="CNN119" s="151"/>
      <c r="CNO119" s="151"/>
      <c r="CNP119" s="151"/>
      <c r="CNQ119" s="151"/>
      <c r="CNR119" s="151"/>
      <c r="CNS119" s="151"/>
      <c r="CNT119" s="151"/>
      <c r="CNU119" s="151"/>
      <c r="CNV119" s="151"/>
      <c r="CNW119" s="151"/>
      <c r="CNX119" s="151"/>
      <c r="CNY119" s="151"/>
      <c r="CNZ119" s="151"/>
      <c r="COA119" s="151"/>
      <c r="COB119" s="151"/>
      <c r="COC119" s="151"/>
      <c r="COD119" s="151"/>
      <c r="COE119" s="151"/>
      <c r="COF119" s="151"/>
      <c r="COG119" s="151"/>
      <c r="COH119" s="151"/>
      <c r="COI119" s="151"/>
      <c r="COJ119" s="151"/>
      <c r="COK119" s="151"/>
      <c r="COL119" s="151"/>
      <c r="COM119" s="151"/>
      <c r="CON119" s="151"/>
      <c r="COO119" s="151"/>
      <c r="COP119" s="151"/>
      <c r="COQ119" s="151"/>
      <c r="COR119" s="151"/>
      <c r="COS119" s="151"/>
      <c r="COT119" s="151"/>
      <c r="COU119" s="151"/>
      <c r="COV119" s="151"/>
      <c r="COW119" s="151"/>
      <c r="COX119" s="151"/>
      <c r="COY119" s="151"/>
      <c r="COZ119" s="151"/>
      <c r="CPA119" s="151"/>
      <c r="CPB119" s="151"/>
      <c r="CPC119" s="151"/>
      <c r="CPD119" s="151"/>
      <c r="CPE119" s="151"/>
      <c r="CPF119" s="151"/>
      <c r="CPG119" s="151"/>
      <c r="CPH119" s="151"/>
      <c r="CPI119" s="151"/>
      <c r="CPJ119" s="151"/>
      <c r="CPK119" s="151"/>
      <c r="CPL119" s="151"/>
      <c r="CPM119" s="151"/>
      <c r="CPN119" s="151"/>
      <c r="CPO119" s="151"/>
      <c r="CPP119" s="151"/>
      <c r="CPQ119" s="151"/>
      <c r="CPR119" s="151"/>
      <c r="CPS119" s="151"/>
      <c r="CPT119" s="151"/>
      <c r="CPU119" s="151"/>
      <c r="CPV119" s="151"/>
      <c r="CPW119" s="151"/>
      <c r="CPX119" s="151"/>
      <c r="CPY119" s="151"/>
      <c r="CPZ119" s="151"/>
      <c r="CQA119" s="151"/>
      <c r="CQB119" s="151"/>
      <c r="CQC119" s="151"/>
      <c r="CQD119" s="151"/>
      <c r="CQE119" s="151"/>
      <c r="CQF119" s="151"/>
      <c r="CQG119" s="151"/>
      <c r="CQH119" s="151"/>
      <c r="CQI119" s="151"/>
      <c r="CQJ119" s="151"/>
      <c r="CQK119" s="151"/>
      <c r="CQL119" s="151"/>
      <c r="CQM119" s="151"/>
      <c r="CQN119" s="151"/>
      <c r="CQO119" s="151"/>
      <c r="CQP119" s="151"/>
      <c r="CQQ119" s="151"/>
      <c r="CQR119" s="151"/>
      <c r="CQS119" s="151"/>
      <c r="CQT119" s="151"/>
      <c r="CQU119" s="151"/>
      <c r="CQV119" s="151"/>
      <c r="CQW119" s="151"/>
      <c r="CQX119" s="151"/>
      <c r="CQY119" s="151"/>
      <c r="CQZ119" s="151"/>
      <c r="CRA119" s="151"/>
      <c r="CRB119" s="151"/>
      <c r="CRC119" s="151"/>
      <c r="CRD119" s="151"/>
      <c r="CRE119" s="151"/>
      <c r="CRF119" s="151"/>
      <c r="CRG119" s="151"/>
      <c r="CRH119" s="151"/>
      <c r="CRI119" s="151"/>
      <c r="CRJ119" s="151"/>
      <c r="CRK119" s="151"/>
      <c r="CRL119" s="151"/>
      <c r="CRM119" s="151"/>
      <c r="CRN119" s="151"/>
      <c r="CRO119" s="151"/>
      <c r="CRP119" s="151"/>
      <c r="CRQ119" s="151"/>
      <c r="CRR119" s="151"/>
      <c r="CRS119" s="151"/>
      <c r="CRT119" s="151"/>
      <c r="CRU119" s="151"/>
      <c r="CRV119" s="151"/>
      <c r="CRW119" s="151"/>
      <c r="CRX119" s="151"/>
      <c r="CRY119" s="151"/>
      <c r="CRZ119" s="151"/>
      <c r="CSA119" s="151"/>
      <c r="CSB119" s="151"/>
      <c r="CSC119" s="151"/>
      <c r="CSD119" s="151"/>
      <c r="CSE119" s="151"/>
      <c r="CSF119" s="151"/>
      <c r="CSG119" s="151"/>
      <c r="CSH119" s="151"/>
      <c r="CSI119" s="151"/>
      <c r="CSJ119" s="151"/>
      <c r="CSK119" s="151"/>
      <c r="CSL119" s="151"/>
      <c r="CSM119" s="151"/>
      <c r="CSN119" s="151"/>
      <c r="CSO119" s="151"/>
      <c r="CSP119" s="151"/>
      <c r="CSQ119" s="151"/>
      <c r="CSR119" s="151"/>
      <c r="CSS119" s="151"/>
      <c r="CST119" s="151"/>
      <c r="CSU119" s="151"/>
      <c r="CSV119" s="151"/>
      <c r="CSW119" s="151"/>
      <c r="CSX119" s="151"/>
      <c r="CSY119" s="151"/>
      <c r="CSZ119" s="151"/>
      <c r="CTA119" s="151"/>
      <c r="CTB119" s="151"/>
      <c r="CTC119" s="151"/>
      <c r="CTD119" s="151"/>
      <c r="CTE119" s="151"/>
      <c r="CTF119" s="151"/>
      <c r="CTG119" s="151"/>
      <c r="CTH119" s="151"/>
      <c r="CTI119" s="151"/>
      <c r="CTJ119" s="151"/>
      <c r="CTK119" s="151"/>
      <c r="CTL119" s="151"/>
      <c r="CTM119" s="151"/>
      <c r="CTN119" s="151"/>
      <c r="CTO119" s="151"/>
      <c r="CTP119" s="151"/>
      <c r="CTQ119" s="151"/>
      <c r="CTR119" s="151"/>
      <c r="CTS119" s="151"/>
      <c r="CTT119" s="151"/>
      <c r="CTU119" s="151"/>
      <c r="CTV119" s="151"/>
      <c r="CTW119" s="151"/>
      <c r="CTX119" s="151"/>
      <c r="CTY119" s="151"/>
      <c r="CTZ119" s="151"/>
      <c r="CUA119" s="151"/>
      <c r="CUB119" s="151"/>
      <c r="CUC119" s="151"/>
      <c r="CUD119" s="151"/>
      <c r="CUE119" s="151"/>
      <c r="CUF119" s="151"/>
      <c r="CUG119" s="151"/>
      <c r="CUH119" s="151"/>
      <c r="CUI119" s="151"/>
      <c r="CUJ119" s="151"/>
      <c r="CUK119" s="151"/>
      <c r="CUL119" s="151"/>
      <c r="CUM119" s="151"/>
      <c r="CUN119" s="151"/>
      <c r="CUO119" s="151"/>
      <c r="CUP119" s="151"/>
      <c r="CUQ119" s="151"/>
      <c r="CUR119" s="151"/>
      <c r="CUS119" s="151"/>
      <c r="CUT119" s="151"/>
      <c r="CUU119" s="151"/>
      <c r="CUV119" s="151"/>
      <c r="CUW119" s="151"/>
      <c r="CUX119" s="151"/>
      <c r="CUY119" s="151"/>
      <c r="CUZ119" s="151"/>
      <c r="CVA119" s="151"/>
      <c r="CVB119" s="151"/>
      <c r="CVC119" s="151"/>
      <c r="CVD119" s="151"/>
      <c r="CVE119" s="151"/>
      <c r="CVF119" s="151"/>
      <c r="CVG119" s="151"/>
      <c r="CVH119" s="151"/>
      <c r="CVI119" s="151"/>
      <c r="CVJ119" s="151"/>
      <c r="CVK119" s="151"/>
      <c r="CVL119" s="151"/>
      <c r="CVM119" s="151"/>
      <c r="CVN119" s="151"/>
      <c r="CVO119" s="151"/>
      <c r="CVP119" s="151"/>
      <c r="CVQ119" s="151"/>
      <c r="CVR119" s="151"/>
      <c r="CVS119" s="151"/>
      <c r="CVT119" s="151"/>
      <c r="CVU119" s="151"/>
      <c r="CVV119" s="151"/>
      <c r="CVW119" s="151"/>
      <c r="CVX119" s="151"/>
      <c r="CVY119" s="151"/>
      <c r="CVZ119" s="151"/>
      <c r="CWA119" s="151"/>
      <c r="CWB119" s="151"/>
      <c r="CWC119" s="151"/>
      <c r="CWD119" s="151"/>
      <c r="CWE119" s="151"/>
      <c r="CWF119" s="151"/>
      <c r="CWG119" s="151"/>
      <c r="CWH119" s="151"/>
      <c r="CWI119" s="151"/>
      <c r="CWJ119" s="151"/>
      <c r="CWK119" s="151"/>
      <c r="CWL119" s="151"/>
      <c r="CWM119" s="151"/>
      <c r="CWN119" s="151"/>
      <c r="CWO119" s="151"/>
      <c r="CWP119" s="151"/>
      <c r="CWQ119" s="151"/>
      <c r="CWR119" s="151"/>
      <c r="CWS119" s="151"/>
      <c r="CWT119" s="151"/>
      <c r="CWU119" s="151"/>
      <c r="CWV119" s="151"/>
      <c r="CWW119" s="151"/>
      <c r="CWX119" s="151"/>
      <c r="CWY119" s="151"/>
      <c r="CWZ119" s="151"/>
      <c r="CXA119" s="151"/>
      <c r="CXB119" s="151"/>
      <c r="CXC119" s="151"/>
      <c r="CXD119" s="151"/>
      <c r="CXE119" s="151"/>
      <c r="CXF119" s="151"/>
      <c r="CXG119" s="151"/>
      <c r="CXH119" s="151"/>
      <c r="CXI119" s="151"/>
      <c r="CXJ119" s="151"/>
      <c r="CXK119" s="151"/>
      <c r="CXL119" s="151"/>
      <c r="CXM119" s="151"/>
      <c r="CXN119" s="151"/>
      <c r="CXO119" s="151"/>
      <c r="CXP119" s="151"/>
      <c r="CXQ119" s="151"/>
      <c r="CXR119" s="151"/>
      <c r="CXS119" s="151"/>
      <c r="CXT119" s="151"/>
      <c r="CXU119" s="151"/>
      <c r="CXV119" s="151"/>
      <c r="CXW119" s="151"/>
      <c r="CXX119" s="151"/>
      <c r="CXY119" s="151"/>
      <c r="CXZ119" s="151"/>
      <c r="CYA119" s="151"/>
      <c r="CYB119" s="151"/>
      <c r="CYC119" s="151"/>
      <c r="CYD119" s="151"/>
      <c r="CYE119" s="151"/>
      <c r="CYF119" s="151"/>
      <c r="CYG119" s="151"/>
      <c r="CYH119" s="151"/>
      <c r="CYI119" s="151"/>
      <c r="CYJ119" s="151"/>
      <c r="CYK119" s="151"/>
      <c r="CYL119" s="151"/>
      <c r="CYM119" s="151"/>
      <c r="CYN119" s="151"/>
      <c r="CYO119" s="151"/>
      <c r="CYP119" s="151"/>
      <c r="CYQ119" s="151"/>
      <c r="CYR119" s="151"/>
      <c r="CYS119" s="151"/>
      <c r="CYT119" s="151"/>
      <c r="CYU119" s="151"/>
      <c r="CYV119" s="151"/>
      <c r="CYW119" s="151"/>
      <c r="CYX119" s="151"/>
      <c r="CYY119" s="151"/>
      <c r="CYZ119" s="151"/>
      <c r="CZA119" s="151"/>
      <c r="CZB119" s="151"/>
      <c r="CZC119" s="151"/>
      <c r="CZD119" s="151"/>
      <c r="CZE119" s="151"/>
      <c r="CZF119" s="151"/>
      <c r="CZG119" s="151"/>
      <c r="CZH119" s="151"/>
      <c r="CZI119" s="151"/>
      <c r="CZJ119" s="151"/>
      <c r="CZK119" s="151"/>
      <c r="CZL119" s="151"/>
      <c r="CZM119" s="151"/>
      <c r="CZN119" s="151"/>
      <c r="CZO119" s="151"/>
      <c r="CZP119" s="151"/>
      <c r="CZQ119" s="151"/>
      <c r="CZR119" s="151"/>
      <c r="CZS119" s="151"/>
      <c r="CZT119" s="151"/>
      <c r="CZU119" s="151"/>
      <c r="CZV119" s="151"/>
      <c r="CZW119" s="151"/>
      <c r="CZX119" s="151"/>
      <c r="CZY119" s="151"/>
      <c r="CZZ119" s="151"/>
      <c r="DAA119" s="151"/>
      <c r="DAB119" s="151"/>
      <c r="DAC119" s="151"/>
      <c r="DAD119" s="151"/>
      <c r="DAE119" s="151"/>
      <c r="DAF119" s="151"/>
      <c r="DAG119" s="151"/>
      <c r="DAH119" s="151"/>
      <c r="DAI119" s="151"/>
      <c r="DAJ119" s="151"/>
      <c r="DAK119" s="151"/>
      <c r="DAL119" s="151"/>
      <c r="DAM119" s="151"/>
      <c r="DAN119" s="151"/>
      <c r="DAO119" s="151"/>
      <c r="DAP119" s="151"/>
      <c r="DAQ119" s="151"/>
      <c r="DAR119" s="151"/>
      <c r="DAS119" s="151"/>
      <c r="DAT119" s="151"/>
      <c r="DAU119" s="151"/>
      <c r="DAV119" s="151"/>
      <c r="DAW119" s="151"/>
      <c r="DAX119" s="151"/>
      <c r="DAY119" s="151"/>
      <c r="DAZ119" s="151"/>
      <c r="DBA119" s="151"/>
      <c r="DBB119" s="151"/>
      <c r="DBC119" s="151"/>
      <c r="DBD119" s="151"/>
      <c r="DBE119" s="151"/>
      <c r="DBF119" s="151"/>
      <c r="DBG119" s="151"/>
      <c r="DBH119" s="151"/>
      <c r="DBI119" s="151"/>
      <c r="DBJ119" s="151"/>
      <c r="DBK119" s="151"/>
      <c r="DBL119" s="151"/>
      <c r="DBM119" s="151"/>
      <c r="DBN119" s="151"/>
      <c r="DBO119" s="151"/>
      <c r="DBP119" s="151"/>
      <c r="DBQ119" s="151"/>
      <c r="DBR119" s="151"/>
      <c r="DBS119" s="151"/>
      <c r="DBT119" s="151"/>
      <c r="DBU119" s="151"/>
      <c r="DBV119" s="151"/>
      <c r="DBW119" s="151"/>
      <c r="DBX119" s="151"/>
      <c r="DBY119" s="151"/>
      <c r="DBZ119" s="151"/>
      <c r="DCA119" s="151"/>
      <c r="DCB119" s="151"/>
      <c r="DCC119" s="151"/>
      <c r="DCD119" s="151"/>
      <c r="DCE119" s="151"/>
      <c r="DCF119" s="151"/>
      <c r="DCG119" s="151"/>
      <c r="DCH119" s="151"/>
      <c r="DCI119" s="151"/>
      <c r="DCJ119" s="151"/>
      <c r="DCK119" s="151"/>
      <c r="DCL119" s="151"/>
      <c r="DCM119" s="151"/>
      <c r="DCN119" s="151"/>
      <c r="DCO119" s="151"/>
      <c r="DCP119" s="151"/>
      <c r="DCQ119" s="151"/>
      <c r="DCR119" s="151"/>
      <c r="DCS119" s="151"/>
      <c r="DCT119" s="151"/>
      <c r="DCU119" s="151"/>
      <c r="DCV119" s="151"/>
      <c r="DCW119" s="151"/>
      <c r="DCX119" s="151"/>
      <c r="DCY119" s="151"/>
      <c r="DCZ119" s="151"/>
      <c r="DDA119" s="151"/>
      <c r="DDB119" s="151"/>
      <c r="DDC119" s="151"/>
      <c r="DDD119" s="151"/>
      <c r="DDE119" s="151"/>
      <c r="DDF119" s="151"/>
      <c r="DDG119" s="151"/>
      <c r="DDH119" s="151"/>
      <c r="DDI119" s="151"/>
      <c r="DDJ119" s="151"/>
      <c r="DDK119" s="151"/>
      <c r="DDL119" s="151"/>
      <c r="DDM119" s="151"/>
      <c r="DDN119" s="151"/>
      <c r="DDO119" s="151"/>
      <c r="DDP119" s="151"/>
      <c r="DDQ119" s="151"/>
      <c r="DDR119" s="151"/>
      <c r="DDS119" s="151"/>
      <c r="DDT119" s="151"/>
      <c r="DDU119" s="151"/>
      <c r="DDV119" s="151"/>
      <c r="DDW119" s="151"/>
      <c r="DDX119" s="151"/>
      <c r="DDY119" s="151"/>
      <c r="DDZ119" s="151"/>
      <c r="DEA119" s="151"/>
      <c r="DEB119" s="151"/>
      <c r="DEC119" s="151"/>
      <c r="DED119" s="151"/>
      <c r="DEE119" s="151"/>
      <c r="DEF119" s="151"/>
      <c r="DEG119" s="151"/>
      <c r="DEH119" s="151"/>
      <c r="DEI119" s="151"/>
      <c r="DEJ119" s="151"/>
      <c r="DEK119" s="151"/>
      <c r="DEL119" s="151"/>
      <c r="DEM119" s="151"/>
      <c r="DEN119" s="151"/>
      <c r="DEO119" s="151"/>
      <c r="DEP119" s="151"/>
      <c r="DEQ119" s="151"/>
      <c r="DER119" s="151"/>
      <c r="DES119" s="151"/>
      <c r="DET119" s="151"/>
      <c r="DEU119" s="151"/>
      <c r="DEV119" s="151"/>
      <c r="DEW119" s="151"/>
      <c r="DEX119" s="151"/>
      <c r="DEY119" s="151"/>
      <c r="DEZ119" s="151"/>
      <c r="DFA119" s="151"/>
      <c r="DFB119" s="151"/>
      <c r="DFC119" s="151"/>
      <c r="DFD119" s="151"/>
      <c r="DFE119" s="151"/>
      <c r="DFF119" s="151"/>
      <c r="DFG119" s="151"/>
      <c r="DFH119" s="151"/>
      <c r="DFI119" s="151"/>
      <c r="DFJ119" s="151"/>
      <c r="DFK119" s="151"/>
      <c r="DFL119" s="151"/>
      <c r="DFM119" s="151"/>
      <c r="DFN119" s="151"/>
      <c r="DFO119" s="151"/>
      <c r="DFP119" s="151"/>
      <c r="DFQ119" s="151"/>
      <c r="DFR119" s="151"/>
      <c r="DFS119" s="151"/>
      <c r="DFT119" s="151"/>
      <c r="DFU119" s="151"/>
      <c r="DFV119" s="151"/>
      <c r="DFW119" s="151"/>
      <c r="DFX119" s="151"/>
      <c r="DFY119" s="151"/>
      <c r="DFZ119" s="151"/>
      <c r="DGA119" s="151"/>
      <c r="DGB119" s="151"/>
      <c r="DGC119" s="151"/>
      <c r="DGD119" s="151"/>
      <c r="DGE119" s="151"/>
      <c r="DGF119" s="151"/>
      <c r="DGG119" s="151"/>
      <c r="DGH119" s="151"/>
      <c r="DGI119" s="151"/>
      <c r="DGJ119" s="151"/>
      <c r="DGK119" s="151"/>
      <c r="DGL119" s="151"/>
      <c r="DGM119" s="151"/>
      <c r="DGN119" s="151"/>
      <c r="DGO119" s="151"/>
      <c r="DGP119" s="151"/>
      <c r="DGQ119" s="151"/>
      <c r="DGR119" s="151"/>
      <c r="DGS119" s="151"/>
      <c r="DGT119" s="151"/>
      <c r="DGU119" s="151"/>
      <c r="DGV119" s="151"/>
      <c r="DGW119" s="151"/>
      <c r="DGX119" s="151"/>
      <c r="DGY119" s="151"/>
      <c r="DGZ119" s="151"/>
      <c r="DHA119" s="151"/>
      <c r="DHB119" s="151"/>
      <c r="DHC119" s="151"/>
      <c r="DHD119" s="151"/>
      <c r="DHE119" s="151"/>
      <c r="DHF119" s="151"/>
      <c r="DHG119" s="151"/>
      <c r="DHH119" s="151"/>
      <c r="DHI119" s="151"/>
      <c r="DHJ119" s="151"/>
      <c r="DHK119" s="151"/>
      <c r="DHL119" s="151"/>
      <c r="DHM119" s="151"/>
      <c r="DHN119" s="151"/>
      <c r="DHO119" s="151"/>
      <c r="DHP119" s="151"/>
      <c r="DHQ119" s="151"/>
      <c r="DHR119" s="151"/>
      <c r="DHS119" s="151"/>
      <c r="DHT119" s="151"/>
      <c r="DHU119" s="151"/>
      <c r="DHV119" s="151"/>
      <c r="DHW119" s="151"/>
      <c r="DHX119" s="151"/>
      <c r="DHY119" s="151"/>
      <c r="DHZ119" s="151"/>
      <c r="DIA119" s="151"/>
      <c r="DIB119" s="151"/>
      <c r="DIC119" s="151"/>
      <c r="DID119" s="151"/>
      <c r="DIE119" s="151"/>
      <c r="DIF119" s="151"/>
      <c r="DIG119" s="151"/>
      <c r="DIH119" s="151"/>
      <c r="DII119" s="151"/>
      <c r="DIJ119" s="151"/>
      <c r="DIK119" s="151"/>
      <c r="DIL119" s="151"/>
      <c r="DIM119" s="151"/>
      <c r="DIN119" s="151"/>
      <c r="DIO119" s="151"/>
      <c r="DIP119" s="151"/>
      <c r="DIQ119" s="151"/>
      <c r="DIR119" s="151"/>
      <c r="DIS119" s="151"/>
      <c r="DIT119" s="151"/>
      <c r="DIU119" s="151"/>
      <c r="DIV119" s="151"/>
      <c r="DIW119" s="151"/>
      <c r="DIX119" s="151"/>
      <c r="DIY119" s="151"/>
      <c r="DIZ119" s="151"/>
      <c r="DJA119" s="151"/>
      <c r="DJB119" s="151"/>
      <c r="DJC119" s="151"/>
      <c r="DJD119" s="151"/>
      <c r="DJE119" s="151"/>
      <c r="DJF119" s="151"/>
      <c r="DJG119" s="151"/>
      <c r="DJH119" s="151"/>
      <c r="DJI119" s="151"/>
      <c r="DJJ119" s="151"/>
      <c r="DJK119" s="151"/>
      <c r="DJL119" s="151"/>
      <c r="DJM119" s="151"/>
      <c r="DJN119" s="151"/>
      <c r="DJO119" s="151"/>
      <c r="DJP119" s="151"/>
      <c r="DJQ119" s="151"/>
      <c r="DJR119" s="151"/>
      <c r="DJS119" s="151"/>
      <c r="DJT119" s="151"/>
      <c r="DJU119" s="151"/>
      <c r="DJV119" s="151"/>
      <c r="DJW119" s="151"/>
      <c r="DJX119" s="151"/>
      <c r="DJY119" s="151"/>
      <c r="DJZ119" s="151"/>
      <c r="DKA119" s="151"/>
      <c r="DKB119" s="151"/>
      <c r="DKC119" s="151"/>
      <c r="DKD119" s="151"/>
      <c r="DKE119" s="151"/>
      <c r="DKF119" s="151"/>
      <c r="DKG119" s="151"/>
      <c r="DKH119" s="151"/>
      <c r="DKI119" s="151"/>
      <c r="DKJ119" s="151"/>
      <c r="DKK119" s="151"/>
      <c r="DKL119" s="151"/>
      <c r="DKM119" s="151"/>
      <c r="DKN119" s="151"/>
      <c r="DKO119" s="151"/>
      <c r="DKP119" s="151"/>
      <c r="DKQ119" s="151"/>
      <c r="DKR119" s="151"/>
      <c r="DKS119" s="151"/>
      <c r="DKT119" s="151"/>
      <c r="DKU119" s="151"/>
      <c r="DKV119" s="151"/>
      <c r="DKW119" s="151"/>
      <c r="DKX119" s="151"/>
      <c r="DKY119" s="151"/>
      <c r="DKZ119" s="151"/>
      <c r="DLA119" s="151"/>
      <c r="DLB119" s="151"/>
      <c r="DLC119" s="151"/>
      <c r="DLD119" s="151"/>
      <c r="DLE119" s="151"/>
      <c r="DLF119" s="151"/>
      <c r="DLG119" s="151"/>
      <c r="DLH119" s="151"/>
      <c r="DLI119" s="151"/>
      <c r="DLJ119" s="151"/>
      <c r="DLK119" s="151"/>
      <c r="DLL119" s="151"/>
      <c r="DLM119" s="151"/>
      <c r="DLN119" s="151"/>
      <c r="DLO119" s="151"/>
      <c r="DLP119" s="151"/>
      <c r="DLQ119" s="151"/>
      <c r="DLR119" s="151"/>
      <c r="DLS119" s="151"/>
      <c r="DLT119" s="151"/>
      <c r="DLU119" s="151"/>
      <c r="DLV119" s="151"/>
      <c r="DLW119" s="151"/>
      <c r="DLX119" s="151"/>
      <c r="DLY119" s="151"/>
      <c r="DLZ119" s="151"/>
      <c r="DMA119" s="151"/>
      <c r="DMB119" s="151"/>
      <c r="DMC119" s="151"/>
      <c r="DMD119" s="151"/>
      <c r="DME119" s="151"/>
      <c r="DMF119" s="151"/>
      <c r="DMG119" s="151"/>
      <c r="DMH119" s="151"/>
      <c r="DMI119" s="151"/>
      <c r="DMJ119" s="151"/>
      <c r="DMK119" s="151"/>
      <c r="DML119" s="151"/>
      <c r="DMM119" s="151"/>
      <c r="DMN119" s="151"/>
      <c r="DMO119" s="151"/>
      <c r="DMP119" s="151"/>
      <c r="DMQ119" s="151"/>
      <c r="DMR119" s="151"/>
      <c r="DMS119" s="151"/>
      <c r="DMT119" s="151"/>
      <c r="DMU119" s="151"/>
      <c r="DMV119" s="151"/>
      <c r="DMW119" s="151"/>
      <c r="DMX119" s="151"/>
      <c r="DMY119" s="151"/>
      <c r="DMZ119" s="151"/>
      <c r="DNA119" s="151"/>
      <c r="DNB119" s="151"/>
      <c r="DNC119" s="151"/>
      <c r="DND119" s="151"/>
      <c r="DNE119" s="151"/>
      <c r="DNF119" s="151"/>
      <c r="DNG119" s="151"/>
      <c r="DNH119" s="151"/>
      <c r="DNI119" s="151"/>
      <c r="DNJ119" s="151"/>
      <c r="DNK119" s="151"/>
      <c r="DNL119" s="151"/>
      <c r="DNM119" s="151"/>
      <c r="DNN119" s="151"/>
      <c r="DNO119" s="151"/>
      <c r="DNP119" s="151"/>
      <c r="DNQ119" s="151"/>
      <c r="DNR119" s="151"/>
      <c r="DNS119" s="151"/>
      <c r="DNT119" s="151"/>
      <c r="DNU119" s="151"/>
      <c r="DNV119" s="151"/>
      <c r="DNW119" s="151"/>
      <c r="DNX119" s="151"/>
      <c r="DNY119" s="151"/>
      <c r="DNZ119" s="151"/>
      <c r="DOA119" s="151"/>
      <c r="DOB119" s="151"/>
      <c r="DOC119" s="151"/>
      <c r="DOD119" s="151"/>
      <c r="DOE119" s="151"/>
      <c r="DOF119" s="151"/>
      <c r="DOG119" s="151"/>
      <c r="DOH119" s="151"/>
      <c r="DOI119" s="151"/>
      <c r="DOJ119" s="151"/>
      <c r="DOK119" s="151"/>
      <c r="DOL119" s="151"/>
      <c r="DOM119" s="151"/>
      <c r="DON119" s="151"/>
      <c r="DOO119" s="151"/>
      <c r="DOP119" s="151"/>
      <c r="DOQ119" s="151"/>
      <c r="DOR119" s="151"/>
      <c r="DOS119" s="151"/>
      <c r="DOT119" s="151"/>
      <c r="DOU119" s="151"/>
      <c r="DOV119" s="151"/>
      <c r="DOW119" s="151"/>
      <c r="DOX119" s="151"/>
      <c r="DOY119" s="151"/>
      <c r="DOZ119" s="151"/>
      <c r="DPA119" s="151"/>
      <c r="DPB119" s="151"/>
      <c r="DPC119" s="151"/>
      <c r="DPD119" s="151"/>
      <c r="DPE119" s="151"/>
      <c r="DPF119" s="151"/>
      <c r="DPG119" s="151"/>
      <c r="DPH119" s="151"/>
      <c r="DPI119" s="151"/>
      <c r="DPJ119" s="151"/>
      <c r="DPK119" s="151"/>
      <c r="DPL119" s="151"/>
      <c r="DPM119" s="151"/>
      <c r="DPN119" s="151"/>
      <c r="DPO119" s="151"/>
      <c r="DPP119" s="151"/>
      <c r="DPQ119" s="151"/>
      <c r="DPR119" s="151"/>
      <c r="DPS119" s="151"/>
      <c r="DPT119" s="151"/>
      <c r="DPU119" s="151"/>
      <c r="DPV119" s="151"/>
      <c r="DPW119" s="151"/>
      <c r="DPX119" s="151"/>
      <c r="DPY119" s="151"/>
      <c r="DPZ119" s="151"/>
      <c r="DQA119" s="151"/>
      <c r="DQB119" s="151"/>
      <c r="DQC119" s="151"/>
      <c r="DQD119" s="151"/>
      <c r="DQE119" s="151"/>
      <c r="DQF119" s="151"/>
      <c r="DQG119" s="151"/>
      <c r="DQH119" s="151"/>
      <c r="DQI119" s="151"/>
      <c r="DQJ119" s="151"/>
      <c r="DQK119" s="151"/>
      <c r="DQL119" s="151"/>
      <c r="DQM119" s="151"/>
      <c r="DQN119" s="151"/>
      <c r="DQO119" s="151"/>
      <c r="DQP119" s="151"/>
      <c r="DQQ119" s="151"/>
      <c r="DQR119" s="151"/>
      <c r="DQS119" s="151"/>
      <c r="DQT119" s="151"/>
      <c r="DQU119" s="151"/>
      <c r="DQV119" s="151"/>
      <c r="DQW119" s="151"/>
      <c r="DQX119" s="151"/>
      <c r="DQY119" s="151"/>
      <c r="DQZ119" s="151"/>
      <c r="DRA119" s="151"/>
      <c r="DRB119" s="151"/>
      <c r="DRC119" s="151"/>
      <c r="DRD119" s="151"/>
      <c r="DRE119" s="151"/>
      <c r="DRF119" s="151"/>
      <c r="DRG119" s="151"/>
      <c r="DRH119" s="151"/>
      <c r="DRI119" s="151"/>
      <c r="DRJ119" s="151"/>
      <c r="DRK119" s="151"/>
      <c r="DRL119" s="151"/>
      <c r="DRM119" s="151"/>
      <c r="DRN119" s="151"/>
      <c r="DRO119" s="151"/>
      <c r="DRP119" s="151"/>
      <c r="DRQ119" s="151"/>
      <c r="DRR119" s="151"/>
      <c r="DRS119" s="151"/>
      <c r="DRT119" s="151"/>
      <c r="DRU119" s="151"/>
      <c r="DRV119" s="151"/>
      <c r="DRW119" s="151"/>
      <c r="DRX119" s="151"/>
      <c r="DRY119" s="151"/>
      <c r="DRZ119" s="151"/>
      <c r="DSA119" s="151"/>
      <c r="DSB119" s="151"/>
      <c r="DSC119" s="151"/>
      <c r="DSD119" s="151"/>
      <c r="DSE119" s="151"/>
      <c r="DSF119" s="151"/>
      <c r="DSG119" s="151"/>
      <c r="DSH119" s="151"/>
      <c r="DSI119" s="151"/>
      <c r="DSJ119" s="151"/>
      <c r="DSK119" s="151"/>
      <c r="DSL119" s="151"/>
      <c r="DSM119" s="151"/>
      <c r="DSN119" s="151"/>
      <c r="DSO119" s="151"/>
      <c r="DSP119" s="151"/>
      <c r="DSQ119" s="151"/>
      <c r="DSR119" s="151"/>
      <c r="DSS119" s="151"/>
      <c r="DST119" s="151"/>
      <c r="DSU119" s="151"/>
      <c r="DSV119" s="151"/>
      <c r="DSW119" s="151"/>
      <c r="DSX119" s="151"/>
      <c r="DSY119" s="151"/>
      <c r="DSZ119" s="151"/>
      <c r="DTA119" s="151"/>
      <c r="DTB119" s="151"/>
      <c r="DTC119" s="151"/>
      <c r="DTD119" s="151"/>
      <c r="DTE119" s="151"/>
      <c r="DTF119" s="151"/>
      <c r="DTG119" s="151"/>
      <c r="DTH119" s="151"/>
      <c r="DTI119" s="151"/>
      <c r="DTJ119" s="151"/>
      <c r="DTK119" s="151"/>
      <c r="DTL119" s="151"/>
      <c r="DTM119" s="151"/>
      <c r="DTN119" s="151"/>
      <c r="DTO119" s="151"/>
      <c r="DTP119" s="151"/>
      <c r="DTQ119" s="151"/>
      <c r="DTR119" s="151"/>
      <c r="DTS119" s="151"/>
      <c r="DTT119" s="151"/>
      <c r="DTU119" s="151"/>
      <c r="DTV119" s="151"/>
      <c r="DTW119" s="151"/>
      <c r="DTX119" s="151"/>
      <c r="DTY119" s="151"/>
      <c r="DTZ119" s="151"/>
      <c r="DUA119" s="151"/>
      <c r="DUB119" s="151"/>
      <c r="DUC119" s="151"/>
      <c r="DUD119" s="151"/>
      <c r="DUE119" s="151"/>
      <c r="DUF119" s="151"/>
      <c r="DUG119" s="151"/>
      <c r="DUH119" s="151"/>
      <c r="DUI119" s="151"/>
      <c r="DUJ119" s="151"/>
      <c r="DUK119" s="151"/>
      <c r="DUL119" s="151"/>
      <c r="DUM119" s="151"/>
      <c r="DUN119" s="151"/>
      <c r="DUO119" s="151"/>
      <c r="DUP119" s="151"/>
      <c r="DUQ119" s="151"/>
      <c r="DUR119" s="151"/>
      <c r="DUS119" s="151"/>
      <c r="DUT119" s="151"/>
      <c r="DUU119" s="151"/>
      <c r="DUV119" s="151"/>
      <c r="DUW119" s="151"/>
      <c r="DUX119" s="151"/>
      <c r="DUY119" s="151"/>
      <c r="DUZ119" s="151"/>
      <c r="DVA119" s="151"/>
      <c r="DVB119" s="151"/>
      <c r="DVC119" s="151"/>
      <c r="DVD119" s="151"/>
      <c r="DVE119" s="151"/>
      <c r="DVF119" s="151"/>
      <c r="DVG119" s="151"/>
      <c r="DVH119" s="151"/>
      <c r="DVI119" s="151"/>
      <c r="DVJ119" s="151"/>
      <c r="DVK119" s="151"/>
      <c r="DVL119" s="151"/>
      <c r="DVM119" s="151"/>
      <c r="DVN119" s="151"/>
      <c r="DVO119" s="151"/>
      <c r="DVP119" s="151"/>
      <c r="DVQ119" s="151"/>
      <c r="DVR119" s="151"/>
      <c r="DVS119" s="151"/>
      <c r="DVT119" s="151"/>
      <c r="DVU119" s="151"/>
      <c r="DVV119" s="151"/>
      <c r="DVW119" s="151"/>
      <c r="DVX119" s="151"/>
      <c r="DVY119" s="151"/>
      <c r="DVZ119" s="151"/>
      <c r="DWA119" s="151"/>
      <c r="DWB119" s="151"/>
      <c r="DWC119" s="151"/>
      <c r="DWD119" s="151"/>
      <c r="DWE119" s="151"/>
      <c r="DWF119" s="151"/>
      <c r="DWG119" s="151"/>
      <c r="DWH119" s="151"/>
      <c r="DWI119" s="151"/>
      <c r="DWJ119" s="151"/>
      <c r="DWK119" s="151"/>
      <c r="DWL119" s="151"/>
      <c r="DWM119" s="151"/>
      <c r="DWN119" s="151"/>
      <c r="DWO119" s="151"/>
      <c r="DWP119" s="151"/>
      <c r="DWQ119" s="151"/>
      <c r="DWR119" s="151"/>
      <c r="DWS119" s="151"/>
      <c r="DWT119" s="151"/>
      <c r="DWU119" s="151"/>
      <c r="DWV119" s="151"/>
      <c r="DWW119" s="151"/>
      <c r="DWX119" s="151"/>
      <c r="DWY119" s="151"/>
      <c r="DWZ119" s="151"/>
      <c r="DXA119" s="151"/>
      <c r="DXB119" s="151"/>
      <c r="DXC119" s="151"/>
      <c r="DXD119" s="151"/>
      <c r="DXE119" s="151"/>
      <c r="DXF119" s="151"/>
      <c r="DXG119" s="151"/>
      <c r="DXH119" s="151"/>
      <c r="DXI119" s="151"/>
      <c r="DXJ119" s="151"/>
      <c r="DXK119" s="151"/>
      <c r="DXL119" s="151"/>
      <c r="DXM119" s="151"/>
      <c r="DXN119" s="151"/>
      <c r="DXO119" s="151"/>
      <c r="DXP119" s="151"/>
      <c r="DXQ119" s="151"/>
      <c r="DXR119" s="151"/>
      <c r="DXS119" s="151"/>
      <c r="DXT119" s="151"/>
      <c r="DXU119" s="151"/>
      <c r="DXV119" s="151"/>
      <c r="DXW119" s="151"/>
      <c r="DXX119" s="151"/>
      <c r="DXY119" s="151"/>
      <c r="DXZ119" s="151"/>
      <c r="DYA119" s="151"/>
      <c r="DYB119" s="151"/>
      <c r="DYC119" s="151"/>
      <c r="DYD119" s="151"/>
      <c r="DYE119" s="151"/>
      <c r="DYF119" s="151"/>
      <c r="DYG119" s="151"/>
      <c r="DYH119" s="151"/>
      <c r="DYI119" s="151"/>
      <c r="DYJ119" s="151"/>
      <c r="DYK119" s="151"/>
      <c r="DYL119" s="151"/>
      <c r="DYM119" s="151"/>
      <c r="DYN119" s="151"/>
      <c r="DYO119" s="151"/>
      <c r="DYP119" s="151"/>
      <c r="DYQ119" s="151"/>
      <c r="DYR119" s="151"/>
      <c r="DYS119" s="151"/>
      <c r="DYT119" s="151"/>
      <c r="DYU119" s="151"/>
      <c r="DYV119" s="151"/>
      <c r="DYW119" s="151"/>
      <c r="DYX119" s="151"/>
      <c r="DYY119" s="151"/>
      <c r="DYZ119" s="151"/>
      <c r="DZA119" s="151"/>
      <c r="DZB119" s="151"/>
      <c r="DZC119" s="151"/>
      <c r="DZD119" s="151"/>
      <c r="DZE119" s="151"/>
      <c r="DZF119" s="151"/>
      <c r="DZG119" s="151"/>
      <c r="DZH119" s="151"/>
      <c r="DZI119" s="151"/>
      <c r="DZJ119" s="151"/>
      <c r="DZK119" s="151"/>
      <c r="DZL119" s="151"/>
      <c r="DZM119" s="151"/>
      <c r="DZN119" s="151"/>
      <c r="DZO119" s="151"/>
      <c r="DZP119" s="151"/>
      <c r="DZQ119" s="151"/>
      <c r="DZR119" s="151"/>
      <c r="DZS119" s="151"/>
      <c r="DZT119" s="151"/>
      <c r="DZU119" s="151"/>
      <c r="DZV119" s="151"/>
      <c r="DZW119" s="151"/>
      <c r="DZX119" s="151"/>
      <c r="DZY119" s="151"/>
      <c r="DZZ119" s="151"/>
      <c r="EAA119" s="151"/>
      <c r="EAB119" s="151"/>
      <c r="EAC119" s="151"/>
      <c r="EAD119" s="151"/>
      <c r="EAE119" s="151"/>
      <c r="EAF119" s="151"/>
      <c r="EAG119" s="151"/>
      <c r="EAH119" s="151"/>
      <c r="EAI119" s="151"/>
      <c r="EAJ119" s="151"/>
      <c r="EAK119" s="151"/>
      <c r="EAL119" s="151"/>
      <c r="EAM119" s="151"/>
      <c r="EAN119" s="151"/>
      <c r="EAO119" s="151"/>
      <c r="EAP119" s="151"/>
      <c r="EAQ119" s="151"/>
      <c r="EAR119" s="151"/>
      <c r="EAS119" s="151"/>
      <c r="EAT119" s="151"/>
      <c r="EAU119" s="151"/>
      <c r="EAV119" s="151"/>
      <c r="EAW119" s="151"/>
      <c r="EAX119" s="151"/>
      <c r="EAY119" s="151"/>
      <c r="EAZ119" s="151"/>
      <c r="EBA119" s="151"/>
      <c r="EBB119" s="151"/>
      <c r="EBC119" s="151"/>
      <c r="EBD119" s="151"/>
      <c r="EBE119" s="151"/>
      <c r="EBF119" s="151"/>
      <c r="EBG119" s="151"/>
      <c r="EBH119" s="151"/>
      <c r="EBI119" s="151"/>
      <c r="EBJ119" s="151"/>
      <c r="EBK119" s="151"/>
      <c r="EBL119" s="151"/>
      <c r="EBM119" s="151"/>
      <c r="EBN119" s="151"/>
      <c r="EBO119" s="151"/>
      <c r="EBP119" s="151"/>
      <c r="EBQ119" s="151"/>
      <c r="EBR119" s="151"/>
      <c r="EBS119" s="151"/>
      <c r="EBT119" s="151"/>
      <c r="EBU119" s="151"/>
      <c r="EBV119" s="151"/>
      <c r="EBW119" s="151"/>
      <c r="EBX119" s="151"/>
      <c r="EBY119" s="151"/>
      <c r="EBZ119" s="151"/>
      <c r="ECA119" s="151"/>
      <c r="ECB119" s="151"/>
      <c r="ECC119" s="151"/>
      <c r="ECD119" s="151"/>
      <c r="ECE119" s="151"/>
      <c r="ECF119" s="151"/>
      <c r="ECG119" s="151"/>
      <c r="ECH119" s="151"/>
      <c r="ECI119" s="151"/>
      <c r="ECJ119" s="151"/>
      <c r="ECK119" s="151"/>
      <c r="ECL119" s="151"/>
      <c r="ECM119" s="151"/>
      <c r="ECN119" s="151"/>
      <c r="ECO119" s="151"/>
      <c r="ECP119" s="151"/>
      <c r="ECQ119" s="151"/>
      <c r="ECR119" s="151"/>
      <c r="ECS119" s="151"/>
      <c r="ECT119" s="151"/>
      <c r="ECU119" s="151"/>
      <c r="ECV119" s="151"/>
      <c r="ECW119" s="151"/>
      <c r="ECX119" s="151"/>
      <c r="ECY119" s="151"/>
      <c r="ECZ119" s="151"/>
      <c r="EDA119" s="151"/>
      <c r="EDB119" s="151"/>
      <c r="EDC119" s="151"/>
      <c r="EDD119" s="151"/>
      <c r="EDE119" s="151"/>
      <c r="EDF119" s="151"/>
      <c r="EDG119" s="151"/>
      <c r="EDH119" s="151"/>
      <c r="EDI119" s="151"/>
      <c r="EDJ119" s="151"/>
      <c r="EDK119" s="151"/>
      <c r="EDL119" s="151"/>
      <c r="EDM119" s="151"/>
      <c r="EDN119" s="151"/>
      <c r="EDO119" s="151"/>
      <c r="EDP119" s="151"/>
      <c r="EDQ119" s="151"/>
      <c r="EDR119" s="151"/>
      <c r="EDS119" s="151"/>
      <c r="EDT119" s="151"/>
      <c r="EDU119" s="151"/>
      <c r="EDV119" s="151"/>
      <c r="EDW119" s="151"/>
      <c r="EDX119" s="151"/>
      <c r="EDY119" s="151"/>
      <c r="EDZ119" s="151"/>
      <c r="EEA119" s="151"/>
      <c r="EEB119" s="151"/>
      <c r="EEC119" s="151"/>
      <c r="EED119" s="151"/>
      <c r="EEE119" s="151"/>
      <c r="EEF119" s="151"/>
      <c r="EEG119" s="151"/>
      <c r="EEH119" s="151"/>
      <c r="EEI119" s="151"/>
      <c r="EEJ119" s="151"/>
      <c r="EEK119" s="151"/>
      <c r="EEL119" s="151"/>
      <c r="EEM119" s="151"/>
      <c r="EEN119" s="151"/>
      <c r="EEO119" s="151"/>
      <c r="EEP119" s="151"/>
      <c r="EEQ119" s="151"/>
      <c r="EER119" s="151"/>
      <c r="EES119" s="151"/>
      <c r="EET119" s="151"/>
      <c r="EEU119" s="151"/>
      <c r="EEV119" s="151"/>
      <c r="EEW119" s="151"/>
      <c r="EEX119" s="151"/>
      <c r="EEY119" s="151"/>
      <c r="EEZ119" s="151"/>
      <c r="EFA119" s="151"/>
      <c r="EFB119" s="151"/>
      <c r="EFC119" s="151"/>
      <c r="EFD119" s="151"/>
      <c r="EFE119" s="151"/>
      <c r="EFF119" s="151"/>
      <c r="EFG119" s="151"/>
      <c r="EFH119" s="151"/>
      <c r="EFI119" s="151"/>
      <c r="EFJ119" s="151"/>
      <c r="EFK119" s="151"/>
      <c r="EFL119" s="151"/>
      <c r="EFM119" s="151"/>
      <c r="EFN119" s="151"/>
      <c r="EFO119" s="151"/>
      <c r="EFP119" s="151"/>
      <c r="EFQ119" s="151"/>
      <c r="EFR119" s="151"/>
      <c r="EFS119" s="151"/>
      <c r="EFT119" s="151"/>
      <c r="EFU119" s="151"/>
      <c r="EFV119" s="151"/>
      <c r="EFW119" s="151"/>
      <c r="EFX119" s="151"/>
      <c r="EFY119" s="151"/>
      <c r="EFZ119" s="151"/>
      <c r="EGA119" s="151"/>
      <c r="EGB119" s="151"/>
      <c r="EGC119" s="151"/>
      <c r="EGD119" s="151"/>
      <c r="EGE119" s="151"/>
      <c r="EGF119" s="151"/>
      <c r="EGG119" s="151"/>
      <c r="EGH119" s="151"/>
      <c r="EGI119" s="151"/>
      <c r="EGJ119" s="151"/>
      <c r="EGK119" s="151"/>
      <c r="EGL119" s="151"/>
      <c r="EGM119" s="151"/>
      <c r="EGN119" s="151"/>
      <c r="EGO119" s="151"/>
      <c r="EGP119" s="151"/>
      <c r="EGQ119" s="151"/>
      <c r="EGR119" s="151"/>
      <c r="EGS119" s="151"/>
      <c r="EGT119" s="151"/>
      <c r="EGU119" s="151"/>
      <c r="EGV119" s="151"/>
      <c r="EGW119" s="151"/>
      <c r="EGX119" s="151"/>
      <c r="EGY119" s="151"/>
      <c r="EGZ119" s="151"/>
      <c r="EHA119" s="151"/>
      <c r="EHB119" s="151"/>
      <c r="EHC119" s="151"/>
      <c r="EHD119" s="151"/>
      <c r="EHE119" s="151"/>
      <c r="EHF119" s="151"/>
      <c r="EHG119" s="151"/>
      <c r="EHH119" s="151"/>
      <c r="EHI119" s="151"/>
      <c r="EHJ119" s="151"/>
      <c r="EHK119" s="151"/>
      <c r="EHL119" s="151"/>
      <c r="EHM119" s="151"/>
      <c r="EHN119" s="151"/>
      <c r="EHO119" s="151"/>
      <c r="EHP119" s="151"/>
      <c r="EHQ119" s="151"/>
      <c r="EHR119" s="151"/>
      <c r="EHS119" s="151"/>
      <c r="EHT119" s="151"/>
      <c r="EHU119" s="151"/>
      <c r="EHV119" s="151"/>
      <c r="EHW119" s="151"/>
      <c r="EHX119" s="151"/>
      <c r="EHY119" s="151"/>
      <c r="EHZ119" s="151"/>
      <c r="EIA119" s="151"/>
      <c r="EIB119" s="151"/>
      <c r="EIC119" s="151"/>
      <c r="EID119" s="151"/>
      <c r="EIE119" s="151"/>
      <c r="EIF119" s="151"/>
      <c r="EIG119" s="151"/>
      <c r="EIH119" s="151"/>
      <c r="EII119" s="151"/>
      <c r="EIJ119" s="151"/>
      <c r="EIK119" s="151"/>
      <c r="EIL119" s="151"/>
      <c r="EIM119" s="151"/>
      <c r="EIN119" s="151"/>
      <c r="EIO119" s="151"/>
      <c r="EIP119" s="151"/>
      <c r="EIQ119" s="151"/>
      <c r="EIR119" s="151"/>
      <c r="EIS119" s="151"/>
      <c r="EIT119" s="151"/>
      <c r="EIU119" s="151"/>
      <c r="EIV119" s="151"/>
      <c r="EIW119" s="151"/>
      <c r="EIX119" s="151"/>
      <c r="EIY119" s="151"/>
      <c r="EIZ119" s="151"/>
      <c r="EJA119" s="151"/>
      <c r="EJB119" s="151"/>
      <c r="EJC119" s="151"/>
      <c r="EJD119" s="151"/>
      <c r="EJE119" s="151"/>
      <c r="EJF119" s="151"/>
      <c r="EJG119" s="151"/>
      <c r="EJH119" s="151"/>
      <c r="EJI119" s="151"/>
      <c r="EJJ119" s="151"/>
      <c r="EJK119" s="151"/>
      <c r="EJL119" s="151"/>
      <c r="EJM119" s="151"/>
      <c r="EJN119" s="151"/>
      <c r="EJO119" s="151"/>
      <c r="EJP119" s="151"/>
      <c r="EJQ119" s="151"/>
      <c r="EJR119" s="151"/>
      <c r="EJS119" s="151"/>
      <c r="EJT119" s="151"/>
      <c r="EJU119" s="151"/>
      <c r="EJV119" s="151"/>
      <c r="EJW119" s="151"/>
      <c r="EJX119" s="151"/>
      <c r="EJY119" s="151"/>
      <c r="EJZ119" s="151"/>
      <c r="EKA119" s="151"/>
      <c r="EKB119" s="151"/>
      <c r="EKC119" s="151"/>
      <c r="EKD119" s="151"/>
      <c r="EKE119" s="151"/>
      <c r="EKF119" s="151"/>
      <c r="EKG119" s="151"/>
      <c r="EKH119" s="151"/>
      <c r="EKI119" s="151"/>
      <c r="EKJ119" s="151"/>
      <c r="EKK119" s="151"/>
      <c r="EKL119" s="151"/>
      <c r="EKM119" s="151"/>
      <c r="EKN119" s="151"/>
      <c r="EKO119" s="151"/>
      <c r="EKP119" s="151"/>
      <c r="EKQ119" s="151"/>
      <c r="EKR119" s="151"/>
      <c r="EKS119" s="151"/>
      <c r="EKT119" s="151"/>
      <c r="EKU119" s="151"/>
      <c r="EKV119" s="151"/>
      <c r="EKW119" s="151"/>
      <c r="EKX119" s="151"/>
      <c r="EKY119" s="151"/>
      <c r="EKZ119" s="151"/>
      <c r="ELA119" s="151"/>
      <c r="ELB119" s="151"/>
      <c r="ELC119" s="151"/>
      <c r="ELD119" s="151"/>
      <c r="ELE119" s="151"/>
      <c r="ELF119" s="151"/>
      <c r="ELG119" s="151"/>
      <c r="ELH119" s="151"/>
      <c r="ELI119" s="151"/>
      <c r="ELJ119" s="151"/>
      <c r="ELK119" s="151"/>
      <c r="ELL119" s="151"/>
      <c r="ELM119" s="151"/>
      <c r="ELN119" s="151"/>
      <c r="ELO119" s="151"/>
      <c r="ELP119" s="151"/>
      <c r="ELQ119" s="151"/>
      <c r="ELR119" s="151"/>
      <c r="ELS119" s="151"/>
      <c r="ELT119" s="151"/>
      <c r="ELU119" s="151"/>
      <c r="ELV119" s="151"/>
      <c r="ELW119" s="151"/>
      <c r="ELX119" s="151"/>
      <c r="ELY119" s="151"/>
      <c r="ELZ119" s="151"/>
      <c r="EMA119" s="151"/>
      <c r="EMB119" s="151"/>
      <c r="EMC119" s="151"/>
      <c r="EMD119" s="151"/>
      <c r="EME119" s="151"/>
      <c r="EMF119" s="151"/>
      <c r="EMG119" s="151"/>
      <c r="EMH119" s="151"/>
      <c r="EMI119" s="151"/>
      <c r="EMJ119" s="151"/>
      <c r="EMK119" s="151"/>
      <c r="EML119" s="151"/>
      <c r="EMM119" s="151"/>
      <c r="EMN119" s="151"/>
      <c r="EMO119" s="151"/>
      <c r="EMP119" s="151"/>
      <c r="EMQ119" s="151"/>
      <c r="EMR119" s="151"/>
      <c r="EMS119" s="151"/>
      <c r="EMT119" s="151"/>
      <c r="EMU119" s="151"/>
      <c r="EMV119" s="151"/>
      <c r="EMW119" s="151"/>
      <c r="EMX119" s="151"/>
      <c r="EMY119" s="151"/>
      <c r="EMZ119" s="151"/>
      <c r="ENA119" s="151"/>
      <c r="ENB119" s="151"/>
      <c r="ENC119" s="151"/>
      <c r="END119" s="151"/>
      <c r="ENE119" s="151"/>
      <c r="ENF119" s="151"/>
      <c r="ENG119" s="151"/>
      <c r="ENH119" s="151"/>
      <c r="ENI119" s="151"/>
      <c r="ENJ119" s="151"/>
      <c r="ENK119" s="151"/>
      <c r="ENL119" s="151"/>
      <c r="ENM119" s="151"/>
      <c r="ENN119" s="151"/>
      <c r="ENO119" s="151"/>
      <c r="ENP119" s="151"/>
      <c r="ENQ119" s="151"/>
      <c r="ENR119" s="151"/>
      <c r="ENS119" s="151"/>
      <c r="ENT119" s="151"/>
      <c r="ENU119" s="151"/>
      <c r="ENV119" s="151"/>
      <c r="ENW119" s="151"/>
      <c r="ENX119" s="151"/>
      <c r="ENY119" s="151"/>
      <c r="ENZ119" s="151"/>
      <c r="EOA119" s="151"/>
      <c r="EOB119" s="151"/>
      <c r="EOC119" s="151"/>
      <c r="EOD119" s="151"/>
      <c r="EOE119" s="151"/>
      <c r="EOF119" s="151"/>
      <c r="EOG119" s="151"/>
      <c r="EOH119" s="151"/>
      <c r="EOI119" s="151"/>
      <c r="EOJ119" s="151"/>
      <c r="EOK119" s="151"/>
      <c r="EOL119" s="151"/>
      <c r="EOM119" s="151"/>
      <c r="EON119" s="151"/>
      <c r="EOO119" s="151"/>
      <c r="EOP119" s="151"/>
      <c r="EOQ119" s="151"/>
      <c r="EOR119" s="151"/>
      <c r="EOS119" s="151"/>
      <c r="EOT119" s="151"/>
      <c r="EOU119" s="151"/>
      <c r="EOV119" s="151"/>
      <c r="EOW119" s="151"/>
      <c r="EOX119" s="151"/>
      <c r="EOY119" s="151"/>
      <c r="EOZ119" s="151"/>
      <c r="EPA119" s="151"/>
      <c r="EPB119" s="151"/>
      <c r="EPC119" s="151"/>
      <c r="EPD119" s="151"/>
      <c r="EPE119" s="151"/>
      <c r="EPF119" s="151"/>
      <c r="EPG119" s="151"/>
      <c r="EPH119" s="151"/>
      <c r="EPI119" s="151"/>
      <c r="EPJ119" s="151"/>
      <c r="EPK119" s="151"/>
      <c r="EPL119" s="151"/>
      <c r="EPM119" s="151"/>
      <c r="EPN119" s="151"/>
      <c r="EPO119" s="151"/>
      <c r="EPP119" s="151"/>
      <c r="EPQ119" s="151"/>
      <c r="EPR119" s="151"/>
      <c r="EPS119" s="151"/>
      <c r="EPT119" s="151"/>
      <c r="EPU119" s="151"/>
      <c r="EPV119" s="151"/>
      <c r="EPW119" s="151"/>
      <c r="EPX119" s="151"/>
      <c r="EPY119" s="151"/>
      <c r="EPZ119" s="151"/>
      <c r="EQA119" s="151"/>
      <c r="EQB119" s="151"/>
      <c r="EQC119" s="151"/>
      <c r="EQD119" s="151"/>
      <c r="EQE119" s="151"/>
      <c r="EQF119" s="151"/>
      <c r="EQG119" s="151"/>
      <c r="EQH119" s="151"/>
      <c r="EQI119" s="151"/>
      <c r="EQJ119" s="151"/>
      <c r="EQK119" s="151"/>
      <c r="EQL119" s="151"/>
      <c r="EQM119" s="151"/>
      <c r="EQN119" s="151"/>
      <c r="EQO119" s="151"/>
      <c r="EQP119" s="151"/>
      <c r="EQQ119" s="151"/>
      <c r="EQR119" s="151"/>
      <c r="EQS119" s="151"/>
      <c r="EQT119" s="151"/>
      <c r="EQU119" s="151"/>
      <c r="EQV119" s="151"/>
      <c r="EQW119" s="151"/>
      <c r="EQX119" s="151"/>
      <c r="EQY119" s="151"/>
      <c r="EQZ119" s="151"/>
      <c r="ERA119" s="151"/>
      <c r="ERB119" s="151"/>
      <c r="ERC119" s="151"/>
      <c r="ERD119" s="151"/>
      <c r="ERE119" s="151"/>
      <c r="ERF119" s="151"/>
      <c r="ERG119" s="151"/>
      <c r="ERH119" s="151"/>
      <c r="ERI119" s="151"/>
      <c r="ERJ119" s="151"/>
      <c r="ERK119" s="151"/>
      <c r="ERL119" s="151"/>
      <c r="ERM119" s="151"/>
      <c r="ERN119" s="151"/>
      <c r="ERO119" s="151"/>
      <c r="ERP119" s="151"/>
      <c r="ERQ119" s="151"/>
      <c r="ERR119" s="151"/>
      <c r="ERS119" s="151"/>
      <c r="ERT119" s="151"/>
      <c r="ERU119" s="151"/>
      <c r="ERV119" s="151"/>
      <c r="ERW119" s="151"/>
      <c r="ERX119" s="151"/>
      <c r="ERY119" s="151"/>
      <c r="ERZ119" s="151"/>
      <c r="ESA119" s="151"/>
      <c r="ESB119" s="151"/>
      <c r="ESC119" s="151"/>
      <c r="ESD119" s="151"/>
      <c r="ESE119" s="151"/>
      <c r="ESF119" s="151"/>
      <c r="ESG119" s="151"/>
      <c r="ESH119" s="151"/>
      <c r="ESI119" s="151"/>
      <c r="ESJ119" s="151"/>
      <c r="ESK119" s="151"/>
      <c r="ESL119" s="151"/>
      <c r="ESM119" s="151"/>
      <c r="ESN119" s="151"/>
      <c r="ESO119" s="151"/>
      <c r="ESP119" s="151"/>
      <c r="ESQ119" s="151"/>
      <c r="ESR119" s="151"/>
      <c r="ESS119" s="151"/>
      <c r="EST119" s="151"/>
      <c r="ESU119" s="151"/>
      <c r="ESV119" s="151"/>
      <c r="ESW119" s="151"/>
      <c r="ESX119" s="151"/>
      <c r="ESY119" s="151"/>
      <c r="ESZ119" s="151"/>
      <c r="ETA119" s="151"/>
      <c r="ETB119" s="151"/>
      <c r="ETC119" s="151"/>
      <c r="ETD119" s="151"/>
      <c r="ETE119" s="151"/>
      <c r="ETF119" s="151"/>
      <c r="ETG119" s="151"/>
      <c r="ETH119" s="151"/>
      <c r="ETI119" s="151"/>
      <c r="ETJ119" s="151"/>
      <c r="ETK119" s="151"/>
      <c r="ETL119" s="151"/>
      <c r="ETM119" s="151"/>
      <c r="ETN119" s="151"/>
      <c r="ETO119" s="151"/>
      <c r="ETP119" s="151"/>
      <c r="ETQ119" s="151"/>
      <c r="ETR119" s="151"/>
      <c r="ETS119" s="151"/>
      <c r="ETT119" s="151"/>
      <c r="ETU119" s="151"/>
      <c r="ETV119" s="151"/>
      <c r="ETW119" s="151"/>
      <c r="ETX119" s="151"/>
      <c r="ETY119" s="151"/>
      <c r="ETZ119" s="151"/>
      <c r="EUA119" s="151"/>
      <c r="EUB119" s="151"/>
      <c r="EUC119" s="151"/>
      <c r="EUD119" s="151"/>
      <c r="EUE119" s="151"/>
      <c r="EUF119" s="151"/>
      <c r="EUG119" s="151"/>
      <c r="EUH119" s="151"/>
      <c r="EUI119" s="151"/>
      <c r="EUJ119" s="151"/>
      <c r="EUK119" s="151"/>
      <c r="EUL119" s="151"/>
      <c r="EUM119" s="151"/>
      <c r="EUN119" s="151"/>
      <c r="EUO119" s="151"/>
      <c r="EUP119" s="151"/>
      <c r="EUQ119" s="151"/>
      <c r="EUR119" s="151"/>
      <c r="EUS119" s="151"/>
      <c r="EUT119" s="151"/>
      <c r="EUU119" s="151"/>
      <c r="EUV119" s="151"/>
      <c r="EUW119" s="151"/>
      <c r="EUX119" s="151"/>
      <c r="EUY119" s="151"/>
      <c r="EUZ119" s="151"/>
      <c r="EVA119" s="151"/>
      <c r="EVB119" s="151"/>
      <c r="EVC119" s="151"/>
      <c r="EVD119" s="151"/>
      <c r="EVE119" s="151"/>
      <c r="EVF119" s="151"/>
      <c r="EVG119" s="151"/>
      <c r="EVH119" s="151"/>
      <c r="EVI119" s="151"/>
      <c r="EVJ119" s="151"/>
      <c r="EVK119" s="151"/>
      <c r="EVL119" s="151"/>
      <c r="EVM119" s="151"/>
      <c r="EVN119" s="151"/>
      <c r="EVO119" s="151"/>
      <c r="EVP119" s="151"/>
      <c r="EVQ119" s="151"/>
      <c r="EVR119" s="151"/>
      <c r="EVS119" s="151"/>
      <c r="EVT119" s="151"/>
      <c r="EVU119" s="151"/>
      <c r="EVV119" s="151"/>
      <c r="EVW119" s="151"/>
      <c r="EVX119" s="151"/>
      <c r="EVY119" s="151"/>
      <c r="EVZ119" s="151"/>
      <c r="EWA119" s="151"/>
      <c r="EWB119" s="151"/>
      <c r="EWC119" s="151"/>
      <c r="EWD119" s="151"/>
      <c r="EWE119" s="151"/>
      <c r="EWF119" s="151"/>
      <c r="EWG119" s="151"/>
      <c r="EWH119" s="151"/>
      <c r="EWI119" s="151"/>
      <c r="EWJ119" s="151"/>
      <c r="EWK119" s="151"/>
      <c r="EWL119" s="151"/>
      <c r="EWM119" s="151"/>
      <c r="EWN119" s="151"/>
      <c r="EWO119" s="151"/>
      <c r="EWP119" s="151"/>
      <c r="EWQ119" s="151"/>
      <c r="EWR119" s="151"/>
      <c r="EWS119" s="151"/>
      <c r="EWT119" s="151"/>
      <c r="EWU119" s="151"/>
      <c r="EWV119" s="151"/>
      <c r="EWW119" s="151"/>
      <c r="EWX119" s="151"/>
      <c r="EWY119" s="151"/>
      <c r="EWZ119" s="151"/>
      <c r="EXA119" s="151"/>
      <c r="EXB119" s="151"/>
      <c r="EXC119" s="151"/>
      <c r="EXD119" s="151"/>
      <c r="EXE119" s="151"/>
      <c r="EXF119" s="151"/>
      <c r="EXG119" s="151"/>
      <c r="EXH119" s="151"/>
      <c r="EXI119" s="151"/>
      <c r="EXJ119" s="151"/>
      <c r="EXK119" s="151"/>
      <c r="EXL119" s="151"/>
      <c r="EXM119" s="151"/>
      <c r="EXN119" s="151"/>
      <c r="EXO119" s="151"/>
      <c r="EXP119" s="151"/>
      <c r="EXQ119" s="151"/>
      <c r="EXR119" s="151"/>
      <c r="EXS119" s="151"/>
      <c r="EXT119" s="151"/>
      <c r="EXU119" s="151"/>
      <c r="EXV119" s="151"/>
      <c r="EXW119" s="151"/>
      <c r="EXX119" s="151"/>
      <c r="EXY119" s="151"/>
      <c r="EXZ119" s="151"/>
      <c r="EYA119" s="151"/>
      <c r="EYB119" s="151"/>
      <c r="EYC119" s="151"/>
      <c r="EYD119" s="151"/>
      <c r="EYE119" s="151"/>
      <c r="EYF119" s="151"/>
      <c r="EYG119" s="151"/>
      <c r="EYH119" s="151"/>
      <c r="EYI119" s="151"/>
      <c r="EYJ119" s="151"/>
      <c r="EYK119" s="151"/>
      <c r="EYL119" s="151"/>
      <c r="EYM119" s="151"/>
      <c r="EYN119" s="151"/>
      <c r="EYO119" s="151"/>
      <c r="EYP119" s="151"/>
      <c r="EYQ119" s="151"/>
      <c r="EYR119" s="151"/>
      <c r="EYS119" s="151"/>
      <c r="EYT119" s="151"/>
      <c r="EYU119" s="151"/>
      <c r="EYV119" s="151"/>
      <c r="EYW119" s="151"/>
      <c r="EYX119" s="151"/>
      <c r="EYY119" s="151"/>
      <c r="EYZ119" s="151"/>
      <c r="EZA119" s="151"/>
      <c r="EZB119" s="151"/>
      <c r="EZC119" s="151"/>
      <c r="EZD119" s="151"/>
      <c r="EZE119" s="151"/>
      <c r="EZF119" s="151"/>
      <c r="EZG119" s="151"/>
      <c r="EZH119" s="151"/>
      <c r="EZI119" s="151"/>
      <c r="EZJ119" s="151"/>
      <c r="EZK119" s="151"/>
      <c r="EZL119" s="151"/>
      <c r="EZM119" s="151"/>
      <c r="EZN119" s="151"/>
      <c r="EZO119" s="151"/>
      <c r="EZP119" s="151"/>
      <c r="EZQ119" s="151"/>
      <c r="EZR119" s="151"/>
      <c r="EZS119" s="151"/>
      <c r="EZT119" s="151"/>
      <c r="EZU119" s="151"/>
      <c r="EZV119" s="151"/>
      <c r="EZW119" s="151"/>
      <c r="EZX119" s="151"/>
      <c r="EZY119" s="151"/>
      <c r="EZZ119" s="151"/>
      <c r="FAA119" s="151"/>
      <c r="FAB119" s="151"/>
      <c r="FAC119" s="151"/>
      <c r="FAD119" s="151"/>
      <c r="FAE119" s="151"/>
      <c r="FAF119" s="151"/>
      <c r="FAG119" s="151"/>
      <c r="FAH119" s="151"/>
      <c r="FAI119" s="151"/>
      <c r="FAJ119" s="151"/>
      <c r="FAK119" s="151"/>
      <c r="FAL119" s="151"/>
      <c r="FAM119" s="151"/>
      <c r="FAN119" s="151"/>
      <c r="FAO119" s="151"/>
      <c r="FAP119" s="151"/>
      <c r="FAQ119" s="151"/>
      <c r="FAR119" s="151"/>
      <c r="FAS119" s="151"/>
      <c r="FAT119" s="151"/>
      <c r="FAU119" s="151"/>
      <c r="FAV119" s="151"/>
      <c r="FAW119" s="151"/>
      <c r="FAX119" s="151"/>
      <c r="FAY119" s="151"/>
      <c r="FAZ119" s="151"/>
      <c r="FBA119" s="151"/>
      <c r="FBB119" s="151"/>
      <c r="FBC119" s="151"/>
      <c r="FBD119" s="151"/>
      <c r="FBE119" s="151"/>
      <c r="FBF119" s="151"/>
      <c r="FBG119" s="151"/>
      <c r="FBH119" s="151"/>
      <c r="FBI119" s="151"/>
      <c r="FBJ119" s="151"/>
      <c r="FBK119" s="151"/>
      <c r="FBL119" s="151"/>
      <c r="FBM119" s="151"/>
      <c r="FBN119" s="151"/>
      <c r="FBO119" s="151"/>
      <c r="FBP119" s="151"/>
      <c r="FBQ119" s="151"/>
      <c r="FBR119" s="151"/>
      <c r="FBS119" s="151"/>
      <c r="FBT119" s="151"/>
      <c r="FBU119" s="151"/>
      <c r="FBV119" s="151"/>
      <c r="FBW119" s="151"/>
      <c r="FBX119" s="151"/>
      <c r="FBY119" s="151"/>
      <c r="FBZ119" s="151"/>
      <c r="FCA119" s="151"/>
      <c r="FCB119" s="151"/>
      <c r="FCC119" s="151"/>
      <c r="FCD119" s="151"/>
      <c r="FCE119" s="151"/>
      <c r="FCF119" s="151"/>
      <c r="FCG119" s="151"/>
      <c r="FCH119" s="151"/>
      <c r="FCI119" s="151"/>
      <c r="FCJ119" s="151"/>
      <c r="FCK119" s="151"/>
      <c r="FCL119" s="151"/>
      <c r="FCM119" s="151"/>
      <c r="FCN119" s="151"/>
      <c r="FCO119" s="151"/>
      <c r="FCP119" s="151"/>
      <c r="FCQ119" s="151"/>
      <c r="FCR119" s="151"/>
      <c r="FCS119" s="151"/>
      <c r="FCT119" s="151"/>
      <c r="FCU119" s="151"/>
      <c r="FCV119" s="151"/>
      <c r="FCW119" s="151"/>
      <c r="FCX119" s="151"/>
      <c r="FCY119" s="151"/>
      <c r="FCZ119" s="151"/>
      <c r="FDA119" s="151"/>
      <c r="FDB119" s="151"/>
      <c r="FDC119" s="151"/>
      <c r="FDD119" s="151"/>
      <c r="FDE119" s="151"/>
      <c r="FDF119" s="151"/>
      <c r="FDG119" s="151"/>
      <c r="FDH119" s="151"/>
      <c r="FDI119" s="151"/>
      <c r="FDJ119" s="151"/>
      <c r="FDK119" s="151"/>
      <c r="FDL119" s="151"/>
      <c r="FDM119" s="151"/>
      <c r="FDN119" s="151"/>
      <c r="FDO119" s="151"/>
      <c r="FDP119" s="151"/>
      <c r="FDQ119" s="151"/>
      <c r="FDR119" s="151"/>
      <c r="FDS119" s="151"/>
      <c r="FDT119" s="151"/>
      <c r="FDU119" s="151"/>
      <c r="FDV119" s="151"/>
      <c r="FDW119" s="151"/>
      <c r="FDX119" s="151"/>
      <c r="FDY119" s="151"/>
      <c r="FDZ119" s="151"/>
      <c r="FEA119" s="151"/>
      <c r="FEB119" s="151"/>
      <c r="FEC119" s="151"/>
      <c r="FED119" s="151"/>
      <c r="FEE119" s="151"/>
      <c r="FEF119" s="151"/>
      <c r="FEG119" s="151"/>
      <c r="FEH119" s="151"/>
      <c r="FEI119" s="151"/>
      <c r="FEJ119" s="151"/>
      <c r="FEK119" s="151"/>
      <c r="FEL119" s="151"/>
      <c r="FEM119" s="151"/>
      <c r="FEN119" s="151"/>
      <c r="FEO119" s="151"/>
      <c r="FEP119" s="151"/>
      <c r="FEQ119" s="151"/>
      <c r="FER119" s="151"/>
      <c r="FES119" s="151"/>
      <c r="FET119" s="151"/>
      <c r="FEU119" s="151"/>
      <c r="FEV119" s="151"/>
      <c r="FEW119" s="151"/>
      <c r="FEX119" s="151"/>
      <c r="FEY119" s="151"/>
      <c r="FEZ119" s="151"/>
      <c r="FFA119" s="151"/>
      <c r="FFB119" s="151"/>
      <c r="FFC119" s="151"/>
      <c r="FFD119" s="151"/>
      <c r="FFE119" s="151"/>
      <c r="FFF119" s="151"/>
      <c r="FFG119" s="151"/>
      <c r="FFH119" s="151"/>
      <c r="FFI119" s="151"/>
      <c r="FFJ119" s="151"/>
      <c r="FFK119" s="151"/>
      <c r="FFL119" s="151"/>
      <c r="FFM119" s="151"/>
      <c r="FFN119" s="151"/>
      <c r="FFO119" s="151"/>
      <c r="FFP119" s="151"/>
      <c r="FFQ119" s="151"/>
      <c r="FFR119" s="151"/>
      <c r="FFS119" s="151"/>
      <c r="FFT119" s="151"/>
      <c r="FFU119" s="151"/>
      <c r="FFV119" s="151"/>
      <c r="FFW119" s="151"/>
      <c r="FFX119" s="151"/>
      <c r="FFY119" s="151"/>
      <c r="FFZ119" s="151"/>
      <c r="FGA119" s="151"/>
      <c r="FGB119" s="151"/>
      <c r="FGC119" s="151"/>
      <c r="FGD119" s="151"/>
      <c r="FGE119" s="151"/>
      <c r="FGF119" s="151"/>
      <c r="FGG119" s="151"/>
      <c r="FGH119" s="151"/>
      <c r="FGI119" s="151"/>
      <c r="FGJ119" s="151"/>
      <c r="FGK119" s="151"/>
      <c r="FGL119" s="151"/>
      <c r="FGM119" s="151"/>
      <c r="FGN119" s="151"/>
      <c r="FGO119" s="151"/>
      <c r="FGP119" s="151"/>
      <c r="FGQ119" s="151"/>
      <c r="FGR119" s="151"/>
      <c r="FGS119" s="151"/>
      <c r="FGT119" s="151"/>
      <c r="FGU119" s="151"/>
      <c r="FGV119" s="151"/>
      <c r="FGW119" s="151"/>
      <c r="FGX119" s="151"/>
      <c r="FGY119" s="151"/>
      <c r="FGZ119" s="151"/>
      <c r="FHA119" s="151"/>
      <c r="FHB119" s="151"/>
      <c r="FHC119" s="151"/>
      <c r="FHD119" s="151"/>
      <c r="FHE119" s="151"/>
      <c r="FHF119" s="151"/>
      <c r="FHG119" s="151"/>
      <c r="FHH119" s="151"/>
      <c r="FHI119" s="151"/>
      <c r="FHJ119" s="151"/>
      <c r="FHK119" s="151"/>
      <c r="FHL119" s="151"/>
      <c r="FHM119" s="151"/>
      <c r="FHN119" s="151"/>
      <c r="FHO119" s="151"/>
      <c r="FHP119" s="151"/>
      <c r="FHQ119" s="151"/>
      <c r="FHR119" s="151"/>
      <c r="FHS119" s="151"/>
      <c r="FHT119" s="151"/>
      <c r="FHU119" s="151"/>
      <c r="FHV119" s="151"/>
      <c r="FHW119" s="151"/>
      <c r="FHX119" s="151"/>
      <c r="FHY119" s="151"/>
      <c r="FHZ119" s="151"/>
      <c r="FIA119" s="151"/>
      <c r="FIB119" s="151"/>
      <c r="FIC119" s="151"/>
      <c r="FID119" s="151"/>
      <c r="FIE119" s="151"/>
      <c r="FIF119" s="151"/>
      <c r="FIG119" s="151"/>
      <c r="FIH119" s="151"/>
      <c r="FII119" s="151"/>
      <c r="FIJ119" s="151"/>
      <c r="FIK119" s="151"/>
      <c r="FIL119" s="151"/>
      <c r="FIM119" s="151"/>
      <c r="FIN119" s="151"/>
      <c r="FIO119" s="151"/>
      <c r="FIP119" s="151"/>
      <c r="FIQ119" s="151"/>
      <c r="FIR119" s="151"/>
      <c r="FIS119" s="151"/>
      <c r="FIT119" s="151"/>
      <c r="FIU119" s="151"/>
      <c r="FIV119" s="151"/>
      <c r="FIW119" s="151"/>
      <c r="FIX119" s="151"/>
      <c r="FIY119" s="151"/>
      <c r="FIZ119" s="151"/>
      <c r="FJA119" s="151"/>
      <c r="FJB119" s="151"/>
      <c r="FJC119" s="151"/>
      <c r="FJD119" s="151"/>
      <c r="FJE119" s="151"/>
      <c r="FJF119" s="151"/>
      <c r="FJG119" s="151"/>
      <c r="FJH119" s="151"/>
      <c r="FJI119" s="151"/>
      <c r="FJJ119" s="151"/>
      <c r="FJK119" s="151"/>
      <c r="FJL119" s="151"/>
      <c r="FJM119" s="151"/>
      <c r="FJN119" s="151"/>
      <c r="FJO119" s="151"/>
      <c r="FJP119" s="151"/>
      <c r="FJQ119" s="151"/>
      <c r="FJR119" s="151"/>
      <c r="FJS119" s="151"/>
      <c r="FJT119" s="151"/>
      <c r="FJU119" s="151"/>
      <c r="FJV119" s="151"/>
      <c r="FJW119" s="151"/>
      <c r="FJX119" s="151"/>
      <c r="FJY119" s="151"/>
      <c r="FJZ119" s="151"/>
      <c r="FKA119" s="151"/>
      <c r="FKB119" s="151"/>
      <c r="FKC119" s="151"/>
      <c r="FKD119" s="151"/>
      <c r="FKE119" s="151"/>
      <c r="FKF119" s="151"/>
      <c r="FKG119" s="151"/>
      <c r="FKH119" s="151"/>
      <c r="FKI119" s="151"/>
      <c r="FKJ119" s="151"/>
      <c r="FKK119" s="151"/>
      <c r="FKL119" s="151"/>
      <c r="FKM119" s="151"/>
      <c r="FKN119" s="151"/>
      <c r="FKO119" s="151"/>
      <c r="FKP119" s="151"/>
      <c r="FKQ119" s="151"/>
      <c r="FKR119" s="151"/>
      <c r="FKS119" s="151"/>
      <c r="FKT119" s="151"/>
      <c r="FKU119" s="151"/>
      <c r="FKV119" s="151"/>
      <c r="FKW119" s="151"/>
      <c r="FKX119" s="151"/>
      <c r="FKY119" s="151"/>
      <c r="FKZ119" s="151"/>
      <c r="FLA119" s="151"/>
      <c r="FLB119" s="151"/>
      <c r="FLC119" s="151"/>
      <c r="FLD119" s="151"/>
      <c r="FLE119" s="151"/>
      <c r="FLF119" s="151"/>
      <c r="FLG119" s="151"/>
      <c r="FLH119" s="151"/>
      <c r="FLI119" s="151"/>
      <c r="FLJ119" s="151"/>
      <c r="FLK119" s="151"/>
      <c r="FLL119" s="151"/>
      <c r="FLM119" s="151"/>
      <c r="FLN119" s="151"/>
      <c r="FLO119" s="151"/>
      <c r="FLP119" s="151"/>
      <c r="FLQ119" s="151"/>
      <c r="FLR119" s="151"/>
      <c r="FLS119" s="151"/>
      <c r="FLT119" s="151"/>
      <c r="FLU119" s="151"/>
      <c r="FLV119" s="151"/>
      <c r="FLW119" s="151"/>
      <c r="FLX119" s="151"/>
      <c r="FLY119" s="151"/>
      <c r="FLZ119" s="151"/>
      <c r="FMA119" s="151"/>
      <c r="FMB119" s="151"/>
      <c r="FMC119" s="151"/>
      <c r="FMD119" s="151"/>
      <c r="FME119" s="151"/>
      <c r="FMF119" s="151"/>
      <c r="FMG119" s="151"/>
      <c r="FMH119" s="151"/>
      <c r="FMI119" s="151"/>
      <c r="FMJ119" s="151"/>
      <c r="FMK119" s="151"/>
      <c r="FML119" s="151"/>
      <c r="FMM119" s="151"/>
      <c r="FMN119" s="151"/>
      <c r="FMO119" s="151"/>
      <c r="FMP119" s="151"/>
      <c r="FMQ119" s="151"/>
      <c r="FMR119" s="151"/>
      <c r="FMS119" s="151"/>
      <c r="FMT119" s="151"/>
      <c r="FMU119" s="151"/>
      <c r="FMV119" s="151"/>
      <c r="FMW119" s="151"/>
      <c r="FMX119" s="151"/>
      <c r="FMY119" s="151"/>
      <c r="FMZ119" s="151"/>
      <c r="FNA119" s="151"/>
      <c r="FNB119" s="151"/>
      <c r="FNC119" s="151"/>
      <c r="FND119" s="151"/>
      <c r="FNE119" s="151"/>
      <c r="FNF119" s="151"/>
      <c r="FNG119" s="151"/>
      <c r="FNH119" s="151"/>
      <c r="FNI119" s="151"/>
      <c r="FNJ119" s="151"/>
      <c r="FNK119" s="151"/>
      <c r="FNL119" s="151"/>
      <c r="FNM119" s="151"/>
      <c r="FNN119" s="151"/>
      <c r="FNO119" s="151"/>
      <c r="FNP119" s="151"/>
      <c r="FNQ119" s="151"/>
      <c r="FNR119" s="151"/>
      <c r="FNS119" s="151"/>
      <c r="FNT119" s="151"/>
      <c r="FNU119" s="151"/>
      <c r="FNV119" s="151"/>
      <c r="FNW119" s="151"/>
      <c r="FNX119" s="151"/>
      <c r="FNY119" s="151"/>
      <c r="FNZ119" s="151"/>
      <c r="FOA119" s="151"/>
      <c r="FOB119" s="151"/>
      <c r="FOC119" s="151"/>
      <c r="FOD119" s="151"/>
      <c r="FOE119" s="151"/>
      <c r="FOF119" s="151"/>
      <c r="FOG119" s="151"/>
      <c r="FOH119" s="151"/>
      <c r="FOI119" s="151"/>
      <c r="FOJ119" s="151"/>
      <c r="FOK119" s="151"/>
      <c r="FOL119" s="151"/>
      <c r="FOM119" s="151"/>
      <c r="FON119" s="151"/>
      <c r="FOO119" s="151"/>
      <c r="FOP119" s="151"/>
      <c r="FOQ119" s="151"/>
      <c r="FOR119" s="151"/>
      <c r="FOS119" s="151"/>
      <c r="FOT119" s="151"/>
      <c r="FOU119" s="151"/>
      <c r="FOV119" s="151"/>
      <c r="FOW119" s="151"/>
      <c r="FOX119" s="151"/>
      <c r="FOY119" s="151"/>
      <c r="FOZ119" s="151"/>
      <c r="FPA119" s="151"/>
      <c r="FPB119" s="151"/>
      <c r="FPC119" s="151"/>
      <c r="FPD119" s="151"/>
      <c r="FPE119" s="151"/>
      <c r="FPF119" s="151"/>
      <c r="FPG119" s="151"/>
      <c r="FPH119" s="151"/>
      <c r="FPI119" s="151"/>
      <c r="FPJ119" s="151"/>
      <c r="FPK119" s="151"/>
      <c r="FPL119" s="151"/>
      <c r="FPM119" s="151"/>
      <c r="FPN119" s="151"/>
      <c r="FPO119" s="151"/>
      <c r="FPP119" s="151"/>
      <c r="FPQ119" s="151"/>
      <c r="FPR119" s="151"/>
      <c r="FPS119" s="151"/>
      <c r="FPT119" s="151"/>
      <c r="FPU119" s="151"/>
      <c r="FPV119" s="151"/>
      <c r="FPW119" s="151"/>
      <c r="FPX119" s="151"/>
      <c r="FPY119" s="151"/>
      <c r="FPZ119" s="151"/>
      <c r="FQA119" s="151"/>
      <c r="FQB119" s="151"/>
      <c r="FQC119" s="151"/>
      <c r="FQD119" s="151"/>
      <c r="FQE119" s="151"/>
      <c r="FQF119" s="151"/>
      <c r="FQG119" s="151"/>
      <c r="FQH119" s="151"/>
      <c r="FQI119" s="151"/>
      <c r="FQJ119" s="151"/>
      <c r="FQK119" s="151"/>
      <c r="FQL119" s="151"/>
      <c r="FQM119" s="151"/>
      <c r="FQN119" s="151"/>
      <c r="FQO119" s="151"/>
      <c r="FQP119" s="151"/>
      <c r="FQQ119" s="151"/>
      <c r="FQR119" s="151"/>
      <c r="FQS119" s="151"/>
      <c r="FQT119" s="151"/>
      <c r="FQU119" s="151"/>
      <c r="FQV119" s="151"/>
      <c r="FQW119" s="151"/>
      <c r="FQX119" s="151"/>
      <c r="FQY119" s="151"/>
      <c r="FQZ119" s="151"/>
      <c r="FRA119" s="151"/>
      <c r="FRB119" s="151"/>
      <c r="FRC119" s="151"/>
      <c r="FRD119" s="151"/>
      <c r="FRE119" s="151"/>
      <c r="FRF119" s="151"/>
      <c r="FRG119" s="151"/>
      <c r="FRH119" s="151"/>
      <c r="FRI119" s="151"/>
      <c r="FRJ119" s="151"/>
      <c r="FRK119" s="151"/>
      <c r="FRL119" s="151"/>
      <c r="FRM119" s="151"/>
      <c r="FRN119" s="151"/>
      <c r="FRO119" s="151"/>
      <c r="FRP119" s="151"/>
      <c r="FRQ119" s="151"/>
      <c r="FRR119" s="151"/>
      <c r="FRS119" s="151"/>
      <c r="FRT119" s="151"/>
      <c r="FRU119" s="151"/>
      <c r="FRV119" s="151"/>
      <c r="FRW119" s="151"/>
      <c r="FRX119" s="151"/>
      <c r="FRY119" s="151"/>
      <c r="FRZ119" s="151"/>
      <c r="FSA119" s="151"/>
      <c r="FSB119" s="151"/>
      <c r="FSC119" s="151"/>
      <c r="FSD119" s="151"/>
      <c r="FSE119" s="151"/>
      <c r="FSF119" s="151"/>
      <c r="FSG119" s="151"/>
      <c r="FSH119" s="151"/>
      <c r="FSI119" s="151"/>
      <c r="FSJ119" s="151"/>
      <c r="FSK119" s="151"/>
      <c r="FSL119" s="151"/>
      <c r="FSM119" s="151"/>
      <c r="FSN119" s="151"/>
      <c r="FSO119" s="151"/>
      <c r="FSP119" s="151"/>
      <c r="FSQ119" s="151"/>
      <c r="FSR119" s="151"/>
      <c r="FSS119" s="151"/>
      <c r="FST119" s="151"/>
      <c r="FSU119" s="151"/>
      <c r="FSV119" s="151"/>
      <c r="FSW119" s="151"/>
      <c r="FSX119" s="151"/>
      <c r="FSY119" s="151"/>
      <c r="FSZ119" s="151"/>
      <c r="FTA119" s="151"/>
      <c r="FTB119" s="151"/>
      <c r="FTC119" s="151"/>
      <c r="FTD119" s="151"/>
      <c r="FTE119" s="151"/>
      <c r="FTF119" s="151"/>
      <c r="FTG119" s="151"/>
      <c r="FTH119" s="151"/>
      <c r="FTI119" s="151"/>
      <c r="FTJ119" s="151"/>
      <c r="FTK119" s="151"/>
      <c r="FTL119" s="151"/>
      <c r="FTM119" s="151"/>
      <c r="FTN119" s="151"/>
      <c r="FTO119" s="151"/>
      <c r="FTP119" s="151"/>
      <c r="FTQ119" s="151"/>
      <c r="FTR119" s="151"/>
      <c r="FTS119" s="151"/>
      <c r="FTT119" s="151"/>
      <c r="FTU119" s="151"/>
      <c r="FTV119" s="151"/>
      <c r="FTW119" s="151"/>
      <c r="FTX119" s="151"/>
      <c r="FTY119" s="151"/>
      <c r="FTZ119" s="151"/>
      <c r="FUA119" s="151"/>
      <c r="FUB119" s="151"/>
      <c r="FUC119" s="151"/>
      <c r="FUD119" s="151"/>
      <c r="FUE119" s="151"/>
      <c r="FUF119" s="151"/>
      <c r="FUG119" s="151"/>
      <c r="FUH119" s="151"/>
      <c r="FUI119" s="151"/>
      <c r="FUJ119" s="151"/>
      <c r="FUK119" s="151"/>
      <c r="FUL119" s="151"/>
      <c r="FUM119" s="151"/>
      <c r="FUN119" s="151"/>
      <c r="FUO119" s="151"/>
      <c r="FUP119" s="151"/>
      <c r="FUQ119" s="151"/>
      <c r="FUR119" s="151"/>
      <c r="FUS119" s="151"/>
      <c r="FUT119" s="151"/>
      <c r="FUU119" s="151"/>
      <c r="FUV119" s="151"/>
      <c r="FUW119" s="151"/>
      <c r="FUX119" s="151"/>
      <c r="FUY119" s="151"/>
      <c r="FUZ119" s="151"/>
      <c r="FVA119" s="151"/>
      <c r="FVB119" s="151"/>
      <c r="FVC119" s="151"/>
      <c r="FVD119" s="151"/>
      <c r="FVE119" s="151"/>
      <c r="FVF119" s="151"/>
      <c r="FVG119" s="151"/>
      <c r="FVH119" s="151"/>
      <c r="FVI119" s="151"/>
      <c r="FVJ119" s="151"/>
      <c r="FVK119" s="151"/>
      <c r="FVL119" s="151"/>
      <c r="FVM119" s="151"/>
      <c r="FVN119" s="151"/>
      <c r="FVO119" s="151"/>
      <c r="FVP119" s="151"/>
      <c r="FVQ119" s="151"/>
      <c r="FVR119" s="151"/>
      <c r="FVS119" s="151"/>
      <c r="FVT119" s="151"/>
      <c r="FVU119" s="151"/>
      <c r="FVV119" s="151"/>
      <c r="FVW119" s="151"/>
      <c r="FVX119" s="151"/>
      <c r="FVY119" s="151"/>
      <c r="FVZ119" s="151"/>
      <c r="FWA119" s="151"/>
      <c r="FWB119" s="151"/>
      <c r="FWC119" s="151"/>
      <c r="FWD119" s="151"/>
      <c r="FWE119" s="151"/>
      <c r="FWF119" s="151"/>
      <c r="FWG119" s="151"/>
      <c r="FWH119" s="151"/>
      <c r="FWI119" s="151"/>
      <c r="FWJ119" s="151"/>
      <c r="FWK119" s="151"/>
      <c r="FWL119" s="151"/>
      <c r="FWM119" s="151"/>
      <c r="FWN119" s="151"/>
      <c r="FWO119" s="151"/>
      <c r="FWP119" s="151"/>
      <c r="FWQ119" s="151"/>
      <c r="FWR119" s="151"/>
      <c r="FWS119" s="151"/>
      <c r="FWT119" s="151"/>
      <c r="FWU119" s="151"/>
      <c r="FWV119" s="151"/>
      <c r="FWW119" s="151"/>
      <c r="FWX119" s="151"/>
      <c r="FWY119" s="151"/>
      <c r="FWZ119" s="151"/>
      <c r="FXA119" s="151"/>
      <c r="FXB119" s="151"/>
      <c r="FXC119" s="151"/>
      <c r="FXD119" s="151"/>
      <c r="FXE119" s="151"/>
      <c r="FXF119" s="151"/>
      <c r="FXG119" s="151"/>
      <c r="FXH119" s="151"/>
      <c r="FXI119" s="151"/>
      <c r="FXJ119" s="151"/>
      <c r="FXK119" s="151"/>
      <c r="FXL119" s="151"/>
      <c r="FXM119" s="151"/>
      <c r="FXN119" s="151"/>
      <c r="FXO119" s="151"/>
      <c r="FXP119" s="151"/>
      <c r="FXQ119" s="151"/>
      <c r="FXR119" s="151"/>
      <c r="FXS119" s="151"/>
      <c r="FXT119" s="151"/>
      <c r="FXU119" s="151"/>
      <c r="FXV119" s="151"/>
      <c r="FXW119" s="151"/>
      <c r="FXX119" s="151"/>
      <c r="FXY119" s="151"/>
      <c r="FXZ119" s="151"/>
      <c r="FYA119" s="151"/>
      <c r="FYB119" s="151"/>
      <c r="FYC119" s="151"/>
      <c r="FYD119" s="151"/>
      <c r="FYE119" s="151"/>
      <c r="FYF119" s="151"/>
      <c r="FYG119" s="151"/>
      <c r="FYH119" s="151"/>
      <c r="FYI119" s="151"/>
      <c r="FYJ119" s="151"/>
      <c r="FYK119" s="151"/>
      <c r="FYL119" s="151"/>
      <c r="FYM119" s="151"/>
      <c r="FYN119" s="151"/>
      <c r="FYO119" s="151"/>
      <c r="FYP119" s="151"/>
      <c r="FYQ119" s="151"/>
      <c r="FYR119" s="151"/>
      <c r="FYS119" s="151"/>
      <c r="FYT119" s="151"/>
      <c r="FYU119" s="151"/>
      <c r="FYV119" s="151"/>
      <c r="FYW119" s="151"/>
      <c r="FYX119" s="151"/>
      <c r="FYY119" s="151"/>
      <c r="FYZ119" s="151"/>
      <c r="FZA119" s="151"/>
      <c r="FZB119" s="151"/>
      <c r="FZC119" s="151"/>
      <c r="FZD119" s="151"/>
      <c r="FZE119" s="151"/>
      <c r="FZF119" s="151"/>
      <c r="FZG119" s="151"/>
      <c r="FZH119" s="151"/>
      <c r="FZI119" s="151"/>
      <c r="FZJ119" s="151"/>
      <c r="FZK119" s="151"/>
      <c r="FZL119" s="151"/>
      <c r="FZM119" s="151"/>
      <c r="FZN119" s="151"/>
      <c r="FZO119" s="151"/>
      <c r="FZP119" s="151"/>
      <c r="FZQ119" s="151"/>
      <c r="FZR119" s="151"/>
      <c r="FZS119" s="151"/>
      <c r="FZT119" s="151"/>
      <c r="FZU119" s="151"/>
      <c r="FZV119" s="151"/>
      <c r="FZW119" s="151"/>
      <c r="FZX119" s="151"/>
      <c r="FZY119" s="151"/>
      <c r="FZZ119" s="151"/>
      <c r="GAA119" s="151"/>
      <c r="GAB119" s="151"/>
      <c r="GAC119" s="151"/>
      <c r="GAD119" s="151"/>
      <c r="GAE119" s="151"/>
      <c r="GAF119" s="151"/>
      <c r="GAG119" s="151"/>
      <c r="GAH119" s="151"/>
      <c r="GAI119" s="151"/>
      <c r="GAJ119" s="151"/>
      <c r="GAK119" s="151"/>
      <c r="GAL119" s="151"/>
      <c r="GAM119" s="151"/>
      <c r="GAN119" s="151"/>
      <c r="GAO119" s="151"/>
      <c r="GAP119" s="151"/>
      <c r="GAQ119" s="151"/>
      <c r="GAR119" s="151"/>
      <c r="GAS119" s="151"/>
      <c r="GAT119" s="151"/>
      <c r="GAU119" s="151"/>
      <c r="GAV119" s="151"/>
      <c r="GAW119" s="151"/>
      <c r="GAX119" s="151"/>
      <c r="GAY119" s="151"/>
      <c r="GAZ119" s="151"/>
      <c r="GBA119" s="151"/>
      <c r="GBB119" s="151"/>
      <c r="GBC119" s="151"/>
      <c r="GBD119" s="151"/>
      <c r="GBE119" s="151"/>
      <c r="GBF119" s="151"/>
      <c r="GBG119" s="151"/>
      <c r="GBH119" s="151"/>
      <c r="GBI119" s="151"/>
      <c r="GBJ119" s="151"/>
      <c r="GBK119" s="151"/>
      <c r="GBL119" s="151"/>
      <c r="GBM119" s="151"/>
      <c r="GBN119" s="151"/>
      <c r="GBO119" s="151"/>
      <c r="GBP119" s="151"/>
      <c r="GBQ119" s="151"/>
      <c r="GBR119" s="151"/>
      <c r="GBS119" s="151"/>
      <c r="GBT119" s="151"/>
      <c r="GBU119" s="151"/>
      <c r="GBV119" s="151"/>
      <c r="GBW119" s="151"/>
      <c r="GBX119" s="151"/>
      <c r="GBY119" s="151"/>
      <c r="GBZ119" s="151"/>
      <c r="GCA119" s="151"/>
      <c r="GCB119" s="151"/>
      <c r="GCC119" s="151"/>
      <c r="GCD119" s="151"/>
      <c r="GCE119" s="151"/>
      <c r="GCF119" s="151"/>
      <c r="GCG119" s="151"/>
      <c r="GCH119" s="151"/>
      <c r="GCI119" s="151"/>
      <c r="GCJ119" s="151"/>
      <c r="GCK119" s="151"/>
      <c r="GCL119" s="151"/>
      <c r="GCM119" s="151"/>
      <c r="GCN119" s="151"/>
      <c r="GCO119" s="151"/>
      <c r="GCP119" s="151"/>
      <c r="GCQ119" s="151"/>
      <c r="GCR119" s="151"/>
      <c r="GCS119" s="151"/>
      <c r="GCT119" s="151"/>
      <c r="GCU119" s="151"/>
      <c r="GCV119" s="151"/>
      <c r="GCW119" s="151"/>
      <c r="GCX119" s="151"/>
      <c r="GCY119" s="151"/>
      <c r="GCZ119" s="151"/>
      <c r="GDA119" s="151"/>
      <c r="GDB119" s="151"/>
      <c r="GDC119" s="151"/>
      <c r="GDD119" s="151"/>
      <c r="GDE119" s="151"/>
      <c r="GDF119" s="151"/>
      <c r="GDG119" s="151"/>
      <c r="GDH119" s="151"/>
      <c r="GDI119" s="151"/>
      <c r="GDJ119" s="151"/>
      <c r="GDK119" s="151"/>
      <c r="GDL119" s="151"/>
      <c r="GDM119" s="151"/>
      <c r="GDN119" s="151"/>
      <c r="GDO119" s="151"/>
      <c r="GDP119" s="151"/>
      <c r="GDQ119" s="151"/>
      <c r="GDR119" s="151"/>
      <c r="GDS119" s="151"/>
      <c r="GDT119" s="151"/>
      <c r="GDU119" s="151"/>
      <c r="GDV119" s="151"/>
      <c r="GDW119" s="151"/>
      <c r="GDX119" s="151"/>
      <c r="GDY119" s="151"/>
      <c r="GDZ119" s="151"/>
      <c r="GEA119" s="151"/>
      <c r="GEB119" s="151"/>
      <c r="GEC119" s="151"/>
      <c r="GED119" s="151"/>
      <c r="GEE119" s="151"/>
      <c r="GEF119" s="151"/>
      <c r="GEG119" s="151"/>
      <c r="GEH119" s="151"/>
      <c r="GEI119" s="151"/>
      <c r="GEJ119" s="151"/>
      <c r="GEK119" s="151"/>
      <c r="GEL119" s="151"/>
      <c r="GEM119" s="151"/>
      <c r="GEN119" s="151"/>
      <c r="GEO119" s="151"/>
      <c r="GEP119" s="151"/>
      <c r="GEQ119" s="151"/>
      <c r="GER119" s="151"/>
      <c r="GES119" s="151"/>
      <c r="GET119" s="151"/>
      <c r="GEU119" s="151"/>
      <c r="GEV119" s="151"/>
      <c r="GEW119" s="151"/>
      <c r="GEX119" s="151"/>
      <c r="GEY119" s="151"/>
      <c r="GEZ119" s="151"/>
      <c r="GFA119" s="151"/>
      <c r="GFB119" s="151"/>
      <c r="GFC119" s="151"/>
      <c r="GFD119" s="151"/>
      <c r="GFE119" s="151"/>
      <c r="GFF119" s="151"/>
      <c r="GFG119" s="151"/>
      <c r="GFH119" s="151"/>
      <c r="GFI119" s="151"/>
      <c r="GFJ119" s="151"/>
      <c r="GFK119" s="151"/>
      <c r="GFL119" s="151"/>
      <c r="GFM119" s="151"/>
      <c r="GFN119" s="151"/>
      <c r="GFO119" s="151"/>
      <c r="GFP119" s="151"/>
      <c r="GFQ119" s="151"/>
      <c r="GFR119" s="151"/>
      <c r="GFS119" s="151"/>
      <c r="GFT119" s="151"/>
      <c r="GFU119" s="151"/>
      <c r="GFV119" s="151"/>
      <c r="GFW119" s="151"/>
      <c r="GFX119" s="151"/>
      <c r="GFY119" s="151"/>
      <c r="GFZ119" s="151"/>
      <c r="GGA119" s="151"/>
      <c r="GGB119" s="151"/>
      <c r="GGC119" s="151"/>
      <c r="GGD119" s="151"/>
      <c r="GGE119" s="151"/>
      <c r="GGF119" s="151"/>
      <c r="GGG119" s="151"/>
      <c r="GGH119" s="151"/>
      <c r="GGI119" s="151"/>
      <c r="GGJ119" s="151"/>
      <c r="GGK119" s="151"/>
      <c r="GGL119" s="151"/>
      <c r="GGM119" s="151"/>
      <c r="GGN119" s="151"/>
      <c r="GGO119" s="151"/>
      <c r="GGP119" s="151"/>
      <c r="GGQ119" s="151"/>
      <c r="GGR119" s="151"/>
      <c r="GGS119" s="151"/>
      <c r="GGT119" s="151"/>
      <c r="GGU119" s="151"/>
      <c r="GGV119" s="151"/>
      <c r="GGW119" s="151"/>
      <c r="GGX119" s="151"/>
      <c r="GGY119" s="151"/>
      <c r="GGZ119" s="151"/>
      <c r="GHA119" s="151"/>
      <c r="GHB119" s="151"/>
      <c r="GHC119" s="151"/>
      <c r="GHD119" s="151"/>
      <c r="GHE119" s="151"/>
      <c r="GHF119" s="151"/>
      <c r="GHG119" s="151"/>
      <c r="GHH119" s="151"/>
      <c r="GHI119" s="151"/>
      <c r="GHJ119" s="151"/>
      <c r="GHK119" s="151"/>
      <c r="GHL119" s="151"/>
      <c r="GHM119" s="151"/>
      <c r="GHN119" s="151"/>
      <c r="GHO119" s="151"/>
      <c r="GHP119" s="151"/>
      <c r="GHQ119" s="151"/>
      <c r="GHR119" s="151"/>
      <c r="GHS119" s="151"/>
      <c r="GHT119" s="151"/>
      <c r="GHU119" s="151"/>
      <c r="GHV119" s="151"/>
      <c r="GHW119" s="151"/>
      <c r="GHX119" s="151"/>
      <c r="GHY119" s="151"/>
      <c r="GHZ119" s="151"/>
      <c r="GIA119" s="151"/>
      <c r="GIB119" s="151"/>
      <c r="GIC119" s="151"/>
      <c r="GID119" s="151"/>
      <c r="GIE119" s="151"/>
      <c r="GIF119" s="151"/>
      <c r="GIG119" s="151"/>
      <c r="GIH119" s="151"/>
      <c r="GII119" s="151"/>
      <c r="GIJ119" s="151"/>
      <c r="GIK119" s="151"/>
      <c r="GIL119" s="151"/>
      <c r="GIM119" s="151"/>
      <c r="GIN119" s="151"/>
      <c r="GIO119" s="151"/>
      <c r="GIP119" s="151"/>
      <c r="GIQ119" s="151"/>
      <c r="GIR119" s="151"/>
      <c r="GIS119" s="151"/>
      <c r="GIT119" s="151"/>
      <c r="GIU119" s="151"/>
      <c r="GIV119" s="151"/>
      <c r="GIW119" s="151"/>
      <c r="GIX119" s="151"/>
      <c r="GIY119" s="151"/>
      <c r="GIZ119" s="151"/>
      <c r="GJA119" s="151"/>
      <c r="GJB119" s="151"/>
      <c r="GJC119" s="151"/>
      <c r="GJD119" s="151"/>
      <c r="GJE119" s="151"/>
      <c r="GJF119" s="151"/>
      <c r="GJG119" s="151"/>
      <c r="GJH119" s="151"/>
      <c r="GJI119" s="151"/>
      <c r="GJJ119" s="151"/>
      <c r="GJK119" s="151"/>
      <c r="GJL119" s="151"/>
      <c r="GJM119" s="151"/>
      <c r="GJN119" s="151"/>
      <c r="GJO119" s="151"/>
      <c r="GJP119" s="151"/>
      <c r="GJQ119" s="151"/>
      <c r="GJR119" s="151"/>
      <c r="GJS119" s="151"/>
      <c r="GJT119" s="151"/>
      <c r="GJU119" s="151"/>
      <c r="GJV119" s="151"/>
      <c r="GJW119" s="151"/>
      <c r="GJX119" s="151"/>
      <c r="GJY119" s="151"/>
      <c r="GJZ119" s="151"/>
      <c r="GKA119" s="151"/>
      <c r="GKB119" s="151"/>
      <c r="GKC119" s="151"/>
      <c r="GKD119" s="151"/>
      <c r="GKE119" s="151"/>
      <c r="GKF119" s="151"/>
      <c r="GKG119" s="151"/>
      <c r="GKH119" s="151"/>
      <c r="GKI119" s="151"/>
      <c r="GKJ119" s="151"/>
      <c r="GKK119" s="151"/>
      <c r="GKL119" s="151"/>
      <c r="GKM119" s="151"/>
      <c r="GKN119" s="151"/>
      <c r="GKO119" s="151"/>
      <c r="GKP119" s="151"/>
      <c r="GKQ119" s="151"/>
      <c r="GKR119" s="151"/>
      <c r="GKS119" s="151"/>
      <c r="GKT119" s="151"/>
      <c r="GKU119" s="151"/>
      <c r="GKV119" s="151"/>
      <c r="GKW119" s="151"/>
      <c r="GKX119" s="151"/>
      <c r="GKY119" s="151"/>
      <c r="GKZ119" s="151"/>
      <c r="GLA119" s="151"/>
      <c r="GLB119" s="151"/>
      <c r="GLC119" s="151"/>
      <c r="GLD119" s="151"/>
      <c r="GLE119" s="151"/>
      <c r="GLF119" s="151"/>
      <c r="GLG119" s="151"/>
      <c r="GLH119" s="151"/>
      <c r="GLI119" s="151"/>
      <c r="GLJ119" s="151"/>
      <c r="GLK119" s="151"/>
      <c r="GLL119" s="151"/>
      <c r="GLM119" s="151"/>
      <c r="GLN119" s="151"/>
      <c r="GLO119" s="151"/>
      <c r="GLP119" s="151"/>
      <c r="GLQ119" s="151"/>
      <c r="GLR119" s="151"/>
      <c r="GLS119" s="151"/>
      <c r="GLT119" s="151"/>
      <c r="GLU119" s="151"/>
      <c r="GLV119" s="151"/>
      <c r="GLW119" s="151"/>
      <c r="GLX119" s="151"/>
      <c r="GLY119" s="151"/>
      <c r="GLZ119" s="151"/>
      <c r="GMA119" s="151"/>
      <c r="GMB119" s="151"/>
      <c r="GMC119" s="151"/>
      <c r="GMD119" s="151"/>
      <c r="GME119" s="151"/>
      <c r="GMF119" s="151"/>
      <c r="GMG119" s="151"/>
      <c r="GMH119" s="151"/>
      <c r="GMI119" s="151"/>
      <c r="GMJ119" s="151"/>
      <c r="GMK119" s="151"/>
      <c r="GML119" s="151"/>
      <c r="GMM119" s="151"/>
      <c r="GMN119" s="151"/>
      <c r="GMO119" s="151"/>
      <c r="GMP119" s="151"/>
      <c r="GMQ119" s="151"/>
      <c r="GMR119" s="151"/>
      <c r="GMS119" s="151"/>
      <c r="GMT119" s="151"/>
      <c r="GMU119" s="151"/>
      <c r="GMV119" s="151"/>
      <c r="GMW119" s="151"/>
      <c r="GMX119" s="151"/>
      <c r="GMY119" s="151"/>
      <c r="GMZ119" s="151"/>
      <c r="GNA119" s="151"/>
      <c r="GNB119" s="151"/>
      <c r="GNC119" s="151"/>
      <c r="GND119" s="151"/>
      <c r="GNE119" s="151"/>
      <c r="GNF119" s="151"/>
      <c r="GNG119" s="151"/>
      <c r="GNH119" s="151"/>
      <c r="GNI119" s="151"/>
      <c r="GNJ119" s="151"/>
      <c r="GNK119" s="151"/>
      <c r="GNL119" s="151"/>
      <c r="GNM119" s="151"/>
      <c r="GNN119" s="151"/>
      <c r="GNO119" s="151"/>
      <c r="GNP119" s="151"/>
      <c r="GNQ119" s="151"/>
      <c r="GNR119" s="151"/>
      <c r="GNS119" s="151"/>
      <c r="GNT119" s="151"/>
      <c r="GNU119" s="151"/>
      <c r="GNV119" s="151"/>
      <c r="GNW119" s="151"/>
      <c r="GNX119" s="151"/>
      <c r="GNY119" s="151"/>
      <c r="GNZ119" s="151"/>
      <c r="GOA119" s="151"/>
      <c r="GOB119" s="151"/>
      <c r="GOC119" s="151"/>
      <c r="GOD119" s="151"/>
      <c r="GOE119" s="151"/>
      <c r="GOF119" s="151"/>
      <c r="GOG119" s="151"/>
      <c r="GOH119" s="151"/>
      <c r="GOI119" s="151"/>
      <c r="GOJ119" s="151"/>
      <c r="GOK119" s="151"/>
      <c r="GOL119" s="151"/>
      <c r="GOM119" s="151"/>
      <c r="GON119" s="151"/>
      <c r="GOO119" s="151"/>
      <c r="GOP119" s="151"/>
      <c r="GOQ119" s="151"/>
      <c r="GOR119" s="151"/>
      <c r="GOS119" s="151"/>
      <c r="GOT119" s="151"/>
      <c r="GOU119" s="151"/>
      <c r="GOV119" s="151"/>
      <c r="GOW119" s="151"/>
      <c r="GOX119" s="151"/>
      <c r="GOY119" s="151"/>
      <c r="GOZ119" s="151"/>
      <c r="GPA119" s="151"/>
      <c r="GPB119" s="151"/>
      <c r="GPC119" s="151"/>
      <c r="GPD119" s="151"/>
      <c r="GPE119" s="151"/>
      <c r="GPF119" s="151"/>
      <c r="GPG119" s="151"/>
      <c r="GPH119" s="151"/>
      <c r="GPI119" s="151"/>
      <c r="GPJ119" s="151"/>
      <c r="GPK119" s="151"/>
      <c r="GPL119" s="151"/>
      <c r="GPM119" s="151"/>
      <c r="GPN119" s="151"/>
      <c r="GPO119" s="151"/>
      <c r="GPP119" s="151"/>
      <c r="GPQ119" s="151"/>
      <c r="GPR119" s="151"/>
      <c r="GPS119" s="151"/>
      <c r="GPT119" s="151"/>
      <c r="GPU119" s="151"/>
      <c r="GPV119" s="151"/>
      <c r="GPW119" s="151"/>
      <c r="GPX119" s="151"/>
      <c r="GPY119" s="151"/>
      <c r="GPZ119" s="151"/>
      <c r="GQA119" s="151"/>
      <c r="GQB119" s="151"/>
      <c r="GQC119" s="151"/>
      <c r="GQD119" s="151"/>
      <c r="GQE119" s="151"/>
      <c r="GQF119" s="151"/>
      <c r="GQG119" s="151"/>
      <c r="GQH119" s="151"/>
      <c r="GQI119" s="151"/>
      <c r="GQJ119" s="151"/>
      <c r="GQK119" s="151"/>
      <c r="GQL119" s="151"/>
      <c r="GQM119" s="151"/>
      <c r="GQN119" s="151"/>
      <c r="GQO119" s="151"/>
      <c r="GQP119" s="151"/>
      <c r="GQQ119" s="151"/>
      <c r="GQR119" s="151"/>
      <c r="GQS119" s="151"/>
      <c r="GQT119" s="151"/>
      <c r="GQU119" s="151"/>
      <c r="GQV119" s="151"/>
      <c r="GQW119" s="151"/>
      <c r="GQX119" s="151"/>
      <c r="GQY119" s="151"/>
      <c r="GQZ119" s="151"/>
      <c r="GRA119" s="151"/>
      <c r="GRB119" s="151"/>
      <c r="GRC119" s="151"/>
      <c r="GRD119" s="151"/>
      <c r="GRE119" s="151"/>
      <c r="GRF119" s="151"/>
      <c r="GRG119" s="151"/>
      <c r="GRH119" s="151"/>
      <c r="GRI119" s="151"/>
      <c r="GRJ119" s="151"/>
      <c r="GRK119" s="151"/>
      <c r="GRL119" s="151"/>
      <c r="GRM119" s="151"/>
      <c r="GRN119" s="151"/>
      <c r="GRO119" s="151"/>
      <c r="GRP119" s="151"/>
      <c r="GRQ119" s="151"/>
      <c r="GRR119" s="151"/>
      <c r="GRS119" s="151"/>
      <c r="GRT119" s="151"/>
      <c r="GRU119" s="151"/>
      <c r="GRV119" s="151"/>
      <c r="GRW119" s="151"/>
      <c r="GRX119" s="151"/>
      <c r="GRY119" s="151"/>
      <c r="GRZ119" s="151"/>
      <c r="GSA119" s="151"/>
      <c r="GSB119" s="151"/>
      <c r="GSC119" s="151"/>
      <c r="GSD119" s="151"/>
      <c r="GSE119" s="151"/>
      <c r="GSF119" s="151"/>
      <c r="GSG119" s="151"/>
      <c r="GSH119" s="151"/>
      <c r="GSI119" s="151"/>
      <c r="GSJ119" s="151"/>
      <c r="GSK119" s="151"/>
      <c r="GSL119" s="151"/>
      <c r="GSM119" s="151"/>
      <c r="GSN119" s="151"/>
      <c r="GSO119" s="151"/>
      <c r="GSP119" s="151"/>
      <c r="GSQ119" s="151"/>
      <c r="GSR119" s="151"/>
      <c r="GSS119" s="151"/>
      <c r="GST119" s="151"/>
      <c r="GSU119" s="151"/>
      <c r="GSV119" s="151"/>
      <c r="GSW119" s="151"/>
      <c r="GSX119" s="151"/>
      <c r="GSY119" s="151"/>
      <c r="GSZ119" s="151"/>
      <c r="GTA119" s="151"/>
      <c r="GTB119" s="151"/>
      <c r="GTC119" s="151"/>
      <c r="GTD119" s="151"/>
      <c r="GTE119" s="151"/>
      <c r="GTF119" s="151"/>
      <c r="GTG119" s="151"/>
      <c r="GTH119" s="151"/>
      <c r="GTI119" s="151"/>
      <c r="GTJ119" s="151"/>
      <c r="GTK119" s="151"/>
      <c r="GTL119" s="151"/>
      <c r="GTM119" s="151"/>
      <c r="GTN119" s="151"/>
      <c r="GTO119" s="151"/>
      <c r="GTP119" s="151"/>
      <c r="GTQ119" s="151"/>
      <c r="GTR119" s="151"/>
      <c r="GTS119" s="151"/>
      <c r="GTT119" s="151"/>
      <c r="GTU119" s="151"/>
      <c r="GTV119" s="151"/>
      <c r="GTW119" s="151"/>
      <c r="GTX119" s="151"/>
      <c r="GTY119" s="151"/>
      <c r="GTZ119" s="151"/>
      <c r="GUA119" s="151"/>
      <c r="GUB119" s="151"/>
      <c r="GUC119" s="151"/>
      <c r="GUD119" s="151"/>
      <c r="GUE119" s="151"/>
      <c r="GUF119" s="151"/>
      <c r="GUG119" s="151"/>
      <c r="GUH119" s="151"/>
      <c r="GUI119" s="151"/>
      <c r="GUJ119" s="151"/>
      <c r="GUK119" s="151"/>
      <c r="GUL119" s="151"/>
      <c r="GUM119" s="151"/>
      <c r="GUN119" s="151"/>
      <c r="GUO119" s="151"/>
      <c r="GUP119" s="151"/>
      <c r="GUQ119" s="151"/>
      <c r="GUR119" s="151"/>
      <c r="GUS119" s="151"/>
      <c r="GUT119" s="151"/>
      <c r="GUU119" s="151"/>
      <c r="GUV119" s="151"/>
      <c r="GUW119" s="151"/>
      <c r="GUX119" s="151"/>
      <c r="GUY119" s="151"/>
      <c r="GUZ119" s="151"/>
      <c r="GVA119" s="151"/>
      <c r="GVB119" s="151"/>
      <c r="GVC119" s="151"/>
      <c r="GVD119" s="151"/>
      <c r="GVE119" s="151"/>
      <c r="GVF119" s="151"/>
      <c r="GVG119" s="151"/>
      <c r="GVH119" s="151"/>
      <c r="GVI119" s="151"/>
      <c r="GVJ119" s="151"/>
      <c r="GVK119" s="151"/>
      <c r="GVL119" s="151"/>
      <c r="GVM119" s="151"/>
      <c r="GVN119" s="151"/>
      <c r="GVO119" s="151"/>
      <c r="GVP119" s="151"/>
      <c r="GVQ119" s="151"/>
      <c r="GVR119" s="151"/>
      <c r="GVS119" s="151"/>
      <c r="GVT119" s="151"/>
      <c r="GVU119" s="151"/>
      <c r="GVV119" s="151"/>
      <c r="GVW119" s="151"/>
      <c r="GVX119" s="151"/>
      <c r="GVY119" s="151"/>
      <c r="GVZ119" s="151"/>
      <c r="GWA119" s="151"/>
      <c r="GWB119" s="151"/>
      <c r="GWC119" s="151"/>
      <c r="GWD119" s="151"/>
      <c r="GWE119" s="151"/>
      <c r="GWF119" s="151"/>
      <c r="GWG119" s="151"/>
      <c r="GWH119" s="151"/>
      <c r="GWI119" s="151"/>
      <c r="GWJ119" s="151"/>
      <c r="GWK119" s="151"/>
      <c r="GWL119" s="151"/>
      <c r="GWM119" s="151"/>
      <c r="GWN119" s="151"/>
      <c r="GWO119" s="151"/>
      <c r="GWP119" s="151"/>
      <c r="GWQ119" s="151"/>
      <c r="GWR119" s="151"/>
      <c r="GWS119" s="151"/>
      <c r="GWT119" s="151"/>
      <c r="GWU119" s="151"/>
      <c r="GWV119" s="151"/>
      <c r="GWW119" s="151"/>
      <c r="GWX119" s="151"/>
      <c r="GWY119" s="151"/>
      <c r="GWZ119" s="151"/>
      <c r="GXA119" s="151"/>
      <c r="GXB119" s="151"/>
      <c r="GXC119" s="151"/>
      <c r="GXD119" s="151"/>
      <c r="GXE119" s="151"/>
      <c r="GXF119" s="151"/>
      <c r="GXG119" s="151"/>
      <c r="GXH119" s="151"/>
      <c r="GXI119" s="151"/>
      <c r="GXJ119" s="151"/>
      <c r="GXK119" s="151"/>
      <c r="GXL119" s="151"/>
      <c r="GXM119" s="151"/>
      <c r="GXN119" s="151"/>
      <c r="GXO119" s="151"/>
      <c r="GXP119" s="151"/>
      <c r="GXQ119" s="151"/>
      <c r="GXR119" s="151"/>
      <c r="GXS119" s="151"/>
      <c r="GXT119" s="151"/>
      <c r="GXU119" s="151"/>
      <c r="GXV119" s="151"/>
      <c r="GXW119" s="151"/>
      <c r="GXX119" s="151"/>
      <c r="GXY119" s="151"/>
      <c r="GXZ119" s="151"/>
      <c r="GYA119" s="151"/>
      <c r="GYB119" s="151"/>
      <c r="GYC119" s="151"/>
      <c r="GYD119" s="151"/>
      <c r="GYE119" s="151"/>
      <c r="GYF119" s="151"/>
      <c r="GYG119" s="151"/>
      <c r="GYH119" s="151"/>
      <c r="GYI119" s="151"/>
      <c r="GYJ119" s="151"/>
      <c r="GYK119" s="151"/>
      <c r="GYL119" s="151"/>
      <c r="GYM119" s="151"/>
      <c r="GYN119" s="151"/>
      <c r="GYO119" s="151"/>
      <c r="GYP119" s="151"/>
      <c r="GYQ119" s="151"/>
      <c r="GYR119" s="151"/>
      <c r="GYS119" s="151"/>
      <c r="GYT119" s="151"/>
      <c r="GYU119" s="151"/>
      <c r="GYV119" s="151"/>
      <c r="GYW119" s="151"/>
      <c r="GYX119" s="151"/>
      <c r="GYY119" s="151"/>
      <c r="GYZ119" s="151"/>
      <c r="GZA119" s="151"/>
      <c r="GZB119" s="151"/>
      <c r="GZC119" s="151"/>
      <c r="GZD119" s="151"/>
      <c r="GZE119" s="151"/>
      <c r="GZF119" s="151"/>
      <c r="GZG119" s="151"/>
      <c r="GZH119" s="151"/>
      <c r="GZI119" s="151"/>
      <c r="GZJ119" s="151"/>
      <c r="GZK119" s="151"/>
      <c r="GZL119" s="151"/>
      <c r="GZM119" s="151"/>
      <c r="GZN119" s="151"/>
      <c r="GZO119" s="151"/>
      <c r="GZP119" s="151"/>
      <c r="GZQ119" s="151"/>
      <c r="GZR119" s="151"/>
      <c r="GZS119" s="151"/>
      <c r="GZT119" s="151"/>
      <c r="GZU119" s="151"/>
      <c r="GZV119" s="151"/>
      <c r="GZW119" s="151"/>
      <c r="GZX119" s="151"/>
      <c r="GZY119" s="151"/>
      <c r="GZZ119" s="151"/>
      <c r="HAA119" s="151"/>
      <c r="HAB119" s="151"/>
      <c r="HAC119" s="151"/>
      <c r="HAD119" s="151"/>
      <c r="HAE119" s="151"/>
      <c r="HAF119" s="151"/>
      <c r="HAG119" s="151"/>
      <c r="HAH119" s="151"/>
      <c r="HAI119" s="151"/>
      <c r="HAJ119" s="151"/>
      <c r="HAK119" s="151"/>
      <c r="HAL119" s="151"/>
      <c r="HAM119" s="151"/>
      <c r="HAN119" s="151"/>
      <c r="HAO119" s="151"/>
      <c r="HAP119" s="151"/>
      <c r="HAQ119" s="151"/>
      <c r="HAR119" s="151"/>
      <c r="HAS119" s="151"/>
      <c r="HAT119" s="151"/>
      <c r="HAU119" s="151"/>
      <c r="HAV119" s="151"/>
      <c r="HAW119" s="151"/>
      <c r="HAX119" s="151"/>
      <c r="HAY119" s="151"/>
      <c r="HAZ119" s="151"/>
      <c r="HBA119" s="151"/>
      <c r="HBB119" s="151"/>
      <c r="HBC119" s="151"/>
      <c r="HBD119" s="151"/>
      <c r="HBE119" s="151"/>
      <c r="HBF119" s="151"/>
      <c r="HBG119" s="151"/>
      <c r="HBH119" s="151"/>
      <c r="HBI119" s="151"/>
      <c r="HBJ119" s="151"/>
      <c r="HBK119" s="151"/>
      <c r="HBL119" s="151"/>
      <c r="HBM119" s="151"/>
      <c r="HBN119" s="151"/>
      <c r="HBO119" s="151"/>
      <c r="HBP119" s="151"/>
      <c r="HBQ119" s="151"/>
      <c r="HBR119" s="151"/>
      <c r="HBS119" s="151"/>
      <c r="HBT119" s="151"/>
      <c r="HBU119" s="151"/>
      <c r="HBV119" s="151"/>
      <c r="HBW119" s="151"/>
      <c r="HBX119" s="151"/>
      <c r="HBY119" s="151"/>
      <c r="HBZ119" s="151"/>
      <c r="HCA119" s="151"/>
      <c r="HCB119" s="151"/>
      <c r="HCC119" s="151"/>
      <c r="HCD119" s="151"/>
      <c r="HCE119" s="151"/>
      <c r="HCF119" s="151"/>
      <c r="HCG119" s="151"/>
      <c r="HCH119" s="151"/>
      <c r="HCI119" s="151"/>
      <c r="HCJ119" s="151"/>
      <c r="HCK119" s="151"/>
      <c r="HCL119" s="151"/>
      <c r="HCM119" s="151"/>
      <c r="HCN119" s="151"/>
      <c r="HCO119" s="151"/>
      <c r="HCP119" s="151"/>
      <c r="HCQ119" s="151"/>
      <c r="HCR119" s="151"/>
      <c r="HCS119" s="151"/>
      <c r="HCT119" s="151"/>
      <c r="HCU119" s="151"/>
      <c r="HCV119" s="151"/>
      <c r="HCW119" s="151"/>
      <c r="HCX119" s="151"/>
      <c r="HCY119" s="151"/>
      <c r="HCZ119" s="151"/>
      <c r="HDA119" s="151"/>
      <c r="HDB119" s="151"/>
      <c r="HDC119" s="151"/>
      <c r="HDD119" s="151"/>
      <c r="HDE119" s="151"/>
      <c r="HDF119" s="151"/>
      <c r="HDG119" s="151"/>
      <c r="HDH119" s="151"/>
      <c r="HDI119" s="151"/>
      <c r="HDJ119" s="151"/>
      <c r="HDK119" s="151"/>
      <c r="HDL119" s="151"/>
      <c r="HDM119" s="151"/>
      <c r="HDN119" s="151"/>
      <c r="HDO119" s="151"/>
      <c r="HDP119" s="151"/>
      <c r="HDQ119" s="151"/>
      <c r="HDR119" s="151"/>
      <c r="HDS119" s="151"/>
      <c r="HDT119" s="151"/>
      <c r="HDU119" s="151"/>
      <c r="HDV119" s="151"/>
      <c r="HDW119" s="151"/>
      <c r="HDX119" s="151"/>
      <c r="HDY119" s="151"/>
      <c r="HDZ119" s="151"/>
      <c r="HEA119" s="151"/>
      <c r="HEB119" s="151"/>
      <c r="HEC119" s="151"/>
      <c r="HED119" s="151"/>
      <c r="HEE119" s="151"/>
      <c r="HEF119" s="151"/>
      <c r="HEG119" s="151"/>
      <c r="HEH119" s="151"/>
      <c r="HEI119" s="151"/>
      <c r="HEJ119" s="151"/>
      <c r="HEK119" s="151"/>
      <c r="HEL119" s="151"/>
      <c r="HEM119" s="151"/>
      <c r="HEN119" s="151"/>
      <c r="HEO119" s="151"/>
      <c r="HEP119" s="151"/>
      <c r="HEQ119" s="151"/>
      <c r="HER119" s="151"/>
      <c r="HES119" s="151"/>
      <c r="HET119" s="151"/>
      <c r="HEU119" s="151"/>
      <c r="HEV119" s="151"/>
      <c r="HEW119" s="151"/>
      <c r="HEX119" s="151"/>
      <c r="HEY119" s="151"/>
      <c r="HEZ119" s="151"/>
      <c r="HFA119" s="151"/>
      <c r="HFB119" s="151"/>
      <c r="HFC119" s="151"/>
      <c r="HFD119" s="151"/>
      <c r="HFE119" s="151"/>
      <c r="HFF119" s="151"/>
      <c r="HFG119" s="151"/>
      <c r="HFH119" s="151"/>
      <c r="HFI119" s="151"/>
      <c r="HFJ119" s="151"/>
      <c r="HFK119" s="151"/>
      <c r="HFL119" s="151"/>
      <c r="HFM119" s="151"/>
      <c r="HFN119" s="151"/>
      <c r="HFO119" s="151"/>
      <c r="HFP119" s="151"/>
      <c r="HFQ119" s="151"/>
      <c r="HFR119" s="151"/>
      <c r="HFS119" s="151"/>
      <c r="HFT119" s="151"/>
      <c r="HFU119" s="151"/>
      <c r="HFV119" s="151"/>
      <c r="HFW119" s="151"/>
      <c r="HFX119" s="151"/>
      <c r="HFY119" s="151"/>
      <c r="HFZ119" s="151"/>
      <c r="HGA119" s="151"/>
      <c r="HGB119" s="151"/>
      <c r="HGC119" s="151"/>
      <c r="HGD119" s="151"/>
      <c r="HGE119" s="151"/>
      <c r="HGF119" s="151"/>
      <c r="HGG119" s="151"/>
      <c r="HGH119" s="151"/>
      <c r="HGI119" s="151"/>
      <c r="HGJ119" s="151"/>
      <c r="HGK119" s="151"/>
      <c r="HGL119" s="151"/>
      <c r="HGM119" s="151"/>
      <c r="HGN119" s="151"/>
      <c r="HGO119" s="151"/>
      <c r="HGP119" s="151"/>
      <c r="HGQ119" s="151"/>
      <c r="HGR119" s="151"/>
      <c r="HGS119" s="151"/>
      <c r="HGT119" s="151"/>
      <c r="HGU119" s="151"/>
      <c r="HGV119" s="151"/>
      <c r="HGW119" s="151"/>
      <c r="HGX119" s="151"/>
      <c r="HGY119" s="151"/>
      <c r="HGZ119" s="151"/>
      <c r="HHA119" s="151"/>
      <c r="HHB119" s="151"/>
      <c r="HHC119" s="151"/>
      <c r="HHD119" s="151"/>
      <c r="HHE119" s="151"/>
      <c r="HHF119" s="151"/>
      <c r="HHG119" s="151"/>
      <c r="HHH119" s="151"/>
      <c r="HHI119" s="151"/>
      <c r="HHJ119" s="151"/>
      <c r="HHK119" s="151"/>
      <c r="HHL119" s="151"/>
      <c r="HHM119" s="151"/>
      <c r="HHN119" s="151"/>
      <c r="HHO119" s="151"/>
      <c r="HHP119" s="151"/>
      <c r="HHQ119" s="151"/>
      <c r="HHR119" s="151"/>
      <c r="HHS119" s="151"/>
      <c r="HHT119" s="151"/>
      <c r="HHU119" s="151"/>
      <c r="HHV119" s="151"/>
      <c r="HHW119" s="151"/>
      <c r="HHX119" s="151"/>
      <c r="HHY119" s="151"/>
      <c r="HHZ119" s="151"/>
      <c r="HIA119" s="151"/>
      <c r="HIB119" s="151"/>
      <c r="HIC119" s="151"/>
      <c r="HID119" s="151"/>
      <c r="HIE119" s="151"/>
      <c r="HIF119" s="151"/>
      <c r="HIG119" s="151"/>
      <c r="HIH119" s="151"/>
      <c r="HII119" s="151"/>
      <c r="HIJ119" s="151"/>
      <c r="HIK119" s="151"/>
      <c r="HIL119" s="151"/>
      <c r="HIM119" s="151"/>
      <c r="HIN119" s="151"/>
      <c r="HIO119" s="151"/>
      <c r="HIP119" s="151"/>
      <c r="HIQ119" s="151"/>
      <c r="HIR119" s="151"/>
      <c r="HIS119" s="151"/>
      <c r="HIT119" s="151"/>
      <c r="HIU119" s="151"/>
      <c r="HIV119" s="151"/>
      <c r="HIW119" s="151"/>
      <c r="HIX119" s="151"/>
      <c r="HIY119" s="151"/>
      <c r="HIZ119" s="151"/>
      <c r="HJA119" s="151"/>
      <c r="HJB119" s="151"/>
      <c r="HJC119" s="151"/>
      <c r="HJD119" s="151"/>
      <c r="HJE119" s="151"/>
      <c r="HJF119" s="151"/>
      <c r="HJG119" s="151"/>
      <c r="HJH119" s="151"/>
      <c r="HJI119" s="151"/>
      <c r="HJJ119" s="151"/>
      <c r="HJK119" s="151"/>
      <c r="HJL119" s="151"/>
      <c r="HJM119" s="151"/>
      <c r="HJN119" s="151"/>
      <c r="HJO119" s="151"/>
      <c r="HJP119" s="151"/>
      <c r="HJQ119" s="151"/>
      <c r="HJR119" s="151"/>
      <c r="HJS119" s="151"/>
      <c r="HJT119" s="151"/>
      <c r="HJU119" s="151"/>
      <c r="HJV119" s="151"/>
      <c r="HJW119" s="151"/>
      <c r="HJX119" s="151"/>
      <c r="HJY119" s="151"/>
      <c r="HJZ119" s="151"/>
      <c r="HKA119" s="151"/>
      <c r="HKB119" s="151"/>
      <c r="HKC119" s="151"/>
      <c r="HKD119" s="151"/>
      <c r="HKE119" s="151"/>
      <c r="HKF119" s="151"/>
      <c r="HKG119" s="151"/>
      <c r="HKH119" s="151"/>
      <c r="HKI119" s="151"/>
      <c r="HKJ119" s="151"/>
      <c r="HKK119" s="151"/>
      <c r="HKL119" s="151"/>
      <c r="HKM119" s="151"/>
      <c r="HKN119" s="151"/>
      <c r="HKO119" s="151"/>
      <c r="HKP119" s="151"/>
      <c r="HKQ119" s="151"/>
      <c r="HKR119" s="151"/>
      <c r="HKS119" s="151"/>
      <c r="HKT119" s="151"/>
      <c r="HKU119" s="151"/>
      <c r="HKV119" s="151"/>
      <c r="HKW119" s="151"/>
      <c r="HKX119" s="151"/>
      <c r="HKY119" s="151"/>
      <c r="HKZ119" s="151"/>
      <c r="HLA119" s="151"/>
      <c r="HLB119" s="151"/>
      <c r="HLC119" s="151"/>
      <c r="HLD119" s="151"/>
      <c r="HLE119" s="151"/>
      <c r="HLF119" s="151"/>
      <c r="HLG119" s="151"/>
      <c r="HLH119" s="151"/>
      <c r="HLI119" s="151"/>
      <c r="HLJ119" s="151"/>
      <c r="HLK119" s="151"/>
      <c r="HLL119" s="151"/>
      <c r="HLM119" s="151"/>
      <c r="HLN119" s="151"/>
      <c r="HLO119" s="151"/>
      <c r="HLP119" s="151"/>
      <c r="HLQ119" s="151"/>
      <c r="HLR119" s="151"/>
      <c r="HLS119" s="151"/>
      <c r="HLT119" s="151"/>
      <c r="HLU119" s="151"/>
      <c r="HLV119" s="151"/>
      <c r="HLW119" s="151"/>
      <c r="HLX119" s="151"/>
      <c r="HLY119" s="151"/>
      <c r="HLZ119" s="151"/>
      <c r="HMA119" s="151"/>
      <c r="HMB119" s="151"/>
      <c r="HMC119" s="151"/>
      <c r="HMD119" s="151"/>
      <c r="HME119" s="151"/>
      <c r="HMF119" s="151"/>
      <c r="HMG119" s="151"/>
      <c r="HMH119" s="151"/>
      <c r="HMI119" s="151"/>
      <c r="HMJ119" s="151"/>
      <c r="HMK119" s="151"/>
      <c r="HML119" s="151"/>
      <c r="HMM119" s="151"/>
      <c r="HMN119" s="151"/>
      <c r="HMO119" s="151"/>
      <c r="HMP119" s="151"/>
      <c r="HMQ119" s="151"/>
      <c r="HMR119" s="151"/>
      <c r="HMS119" s="151"/>
      <c r="HMT119" s="151"/>
      <c r="HMU119" s="151"/>
      <c r="HMV119" s="151"/>
      <c r="HMW119" s="151"/>
      <c r="HMX119" s="151"/>
      <c r="HMY119" s="151"/>
      <c r="HMZ119" s="151"/>
      <c r="HNA119" s="151"/>
      <c r="HNB119" s="151"/>
      <c r="HNC119" s="151"/>
      <c r="HND119" s="151"/>
      <c r="HNE119" s="151"/>
      <c r="HNF119" s="151"/>
      <c r="HNG119" s="151"/>
      <c r="HNH119" s="151"/>
      <c r="HNI119" s="151"/>
      <c r="HNJ119" s="151"/>
      <c r="HNK119" s="151"/>
      <c r="HNL119" s="151"/>
      <c r="HNM119" s="151"/>
      <c r="HNN119" s="151"/>
      <c r="HNO119" s="151"/>
      <c r="HNP119" s="151"/>
      <c r="HNQ119" s="151"/>
      <c r="HNR119" s="151"/>
      <c r="HNS119" s="151"/>
      <c r="HNT119" s="151"/>
      <c r="HNU119" s="151"/>
      <c r="HNV119" s="151"/>
      <c r="HNW119" s="151"/>
      <c r="HNX119" s="151"/>
      <c r="HNY119" s="151"/>
      <c r="HNZ119" s="151"/>
      <c r="HOA119" s="151"/>
      <c r="HOB119" s="151"/>
      <c r="HOC119" s="151"/>
      <c r="HOD119" s="151"/>
      <c r="HOE119" s="151"/>
      <c r="HOF119" s="151"/>
      <c r="HOG119" s="151"/>
      <c r="HOH119" s="151"/>
      <c r="HOI119" s="151"/>
      <c r="HOJ119" s="151"/>
      <c r="HOK119" s="151"/>
      <c r="HOL119" s="151"/>
      <c r="HOM119" s="151"/>
      <c r="HON119" s="151"/>
      <c r="HOO119" s="151"/>
      <c r="HOP119" s="151"/>
      <c r="HOQ119" s="151"/>
      <c r="HOR119" s="151"/>
      <c r="HOS119" s="151"/>
      <c r="HOT119" s="151"/>
      <c r="HOU119" s="151"/>
      <c r="HOV119" s="151"/>
      <c r="HOW119" s="151"/>
      <c r="HOX119" s="151"/>
      <c r="HOY119" s="151"/>
      <c r="HOZ119" s="151"/>
      <c r="HPA119" s="151"/>
      <c r="HPB119" s="151"/>
      <c r="HPC119" s="151"/>
      <c r="HPD119" s="151"/>
      <c r="HPE119" s="151"/>
      <c r="HPF119" s="151"/>
      <c r="HPG119" s="151"/>
      <c r="HPH119" s="151"/>
      <c r="HPI119" s="151"/>
      <c r="HPJ119" s="151"/>
      <c r="HPK119" s="151"/>
      <c r="HPL119" s="151"/>
      <c r="HPM119" s="151"/>
      <c r="HPN119" s="151"/>
      <c r="HPO119" s="151"/>
      <c r="HPP119" s="151"/>
      <c r="HPQ119" s="151"/>
      <c r="HPR119" s="151"/>
      <c r="HPS119" s="151"/>
      <c r="HPT119" s="151"/>
      <c r="HPU119" s="151"/>
      <c r="HPV119" s="151"/>
      <c r="HPW119" s="151"/>
      <c r="HPX119" s="151"/>
      <c r="HPY119" s="151"/>
      <c r="HPZ119" s="151"/>
      <c r="HQA119" s="151"/>
      <c r="HQB119" s="151"/>
      <c r="HQC119" s="151"/>
      <c r="HQD119" s="151"/>
      <c r="HQE119" s="151"/>
      <c r="HQF119" s="151"/>
      <c r="HQG119" s="151"/>
      <c r="HQH119" s="151"/>
      <c r="HQI119" s="151"/>
      <c r="HQJ119" s="151"/>
      <c r="HQK119" s="151"/>
      <c r="HQL119" s="151"/>
      <c r="HQM119" s="151"/>
      <c r="HQN119" s="151"/>
      <c r="HQO119" s="151"/>
      <c r="HQP119" s="151"/>
      <c r="HQQ119" s="151"/>
      <c r="HQR119" s="151"/>
      <c r="HQS119" s="151"/>
      <c r="HQT119" s="151"/>
      <c r="HQU119" s="151"/>
      <c r="HQV119" s="151"/>
      <c r="HQW119" s="151"/>
      <c r="HQX119" s="151"/>
      <c r="HQY119" s="151"/>
      <c r="HQZ119" s="151"/>
      <c r="HRA119" s="151"/>
      <c r="HRB119" s="151"/>
      <c r="HRC119" s="151"/>
      <c r="HRD119" s="151"/>
      <c r="HRE119" s="151"/>
      <c r="HRF119" s="151"/>
      <c r="HRG119" s="151"/>
      <c r="HRH119" s="151"/>
      <c r="HRI119" s="151"/>
      <c r="HRJ119" s="151"/>
      <c r="HRK119" s="151"/>
      <c r="HRL119" s="151"/>
      <c r="HRM119" s="151"/>
      <c r="HRN119" s="151"/>
      <c r="HRO119" s="151"/>
      <c r="HRP119" s="151"/>
      <c r="HRQ119" s="151"/>
      <c r="HRR119" s="151"/>
      <c r="HRS119" s="151"/>
      <c r="HRT119" s="151"/>
      <c r="HRU119" s="151"/>
      <c r="HRV119" s="151"/>
      <c r="HRW119" s="151"/>
      <c r="HRX119" s="151"/>
      <c r="HRY119" s="151"/>
      <c r="HRZ119" s="151"/>
      <c r="HSA119" s="151"/>
      <c r="HSB119" s="151"/>
      <c r="HSC119" s="151"/>
      <c r="HSD119" s="151"/>
      <c r="HSE119" s="151"/>
      <c r="HSF119" s="151"/>
      <c r="HSG119" s="151"/>
      <c r="HSH119" s="151"/>
      <c r="HSI119" s="151"/>
      <c r="HSJ119" s="151"/>
      <c r="HSK119" s="151"/>
      <c r="HSL119" s="151"/>
      <c r="HSM119" s="151"/>
      <c r="HSN119" s="151"/>
      <c r="HSO119" s="151"/>
      <c r="HSP119" s="151"/>
      <c r="HSQ119" s="151"/>
      <c r="HSR119" s="151"/>
      <c r="HSS119" s="151"/>
      <c r="HST119" s="151"/>
      <c r="HSU119" s="151"/>
      <c r="HSV119" s="151"/>
      <c r="HSW119" s="151"/>
      <c r="HSX119" s="151"/>
      <c r="HSY119" s="151"/>
      <c r="HSZ119" s="151"/>
      <c r="HTA119" s="151"/>
      <c r="HTB119" s="151"/>
      <c r="HTC119" s="151"/>
      <c r="HTD119" s="151"/>
      <c r="HTE119" s="151"/>
      <c r="HTF119" s="151"/>
      <c r="HTG119" s="151"/>
      <c r="HTH119" s="151"/>
      <c r="HTI119" s="151"/>
      <c r="HTJ119" s="151"/>
      <c r="HTK119" s="151"/>
      <c r="HTL119" s="151"/>
      <c r="HTM119" s="151"/>
      <c r="HTN119" s="151"/>
      <c r="HTO119" s="151"/>
      <c r="HTP119" s="151"/>
      <c r="HTQ119" s="151"/>
      <c r="HTR119" s="151"/>
      <c r="HTS119" s="151"/>
      <c r="HTT119" s="151"/>
      <c r="HTU119" s="151"/>
      <c r="HTV119" s="151"/>
      <c r="HTW119" s="151"/>
      <c r="HTX119" s="151"/>
      <c r="HTY119" s="151"/>
      <c r="HTZ119" s="151"/>
      <c r="HUA119" s="151"/>
      <c r="HUB119" s="151"/>
      <c r="HUC119" s="151"/>
      <c r="HUD119" s="151"/>
      <c r="HUE119" s="151"/>
      <c r="HUF119" s="151"/>
      <c r="HUG119" s="151"/>
      <c r="HUH119" s="151"/>
      <c r="HUI119" s="151"/>
      <c r="HUJ119" s="151"/>
      <c r="HUK119" s="151"/>
      <c r="HUL119" s="151"/>
      <c r="HUM119" s="151"/>
      <c r="HUN119" s="151"/>
      <c r="HUO119" s="151"/>
      <c r="HUP119" s="151"/>
      <c r="HUQ119" s="151"/>
      <c r="HUR119" s="151"/>
      <c r="HUS119" s="151"/>
      <c r="HUT119" s="151"/>
      <c r="HUU119" s="151"/>
      <c r="HUV119" s="151"/>
      <c r="HUW119" s="151"/>
      <c r="HUX119" s="151"/>
      <c r="HUY119" s="151"/>
      <c r="HUZ119" s="151"/>
      <c r="HVA119" s="151"/>
      <c r="HVB119" s="151"/>
      <c r="HVC119" s="151"/>
      <c r="HVD119" s="151"/>
      <c r="HVE119" s="151"/>
      <c r="HVF119" s="151"/>
      <c r="HVG119" s="151"/>
      <c r="HVH119" s="151"/>
      <c r="HVI119" s="151"/>
      <c r="HVJ119" s="151"/>
      <c r="HVK119" s="151"/>
      <c r="HVL119" s="151"/>
      <c r="HVM119" s="151"/>
      <c r="HVN119" s="151"/>
      <c r="HVO119" s="151"/>
      <c r="HVP119" s="151"/>
      <c r="HVQ119" s="151"/>
      <c r="HVR119" s="151"/>
      <c r="HVS119" s="151"/>
      <c r="HVT119" s="151"/>
      <c r="HVU119" s="151"/>
      <c r="HVV119" s="151"/>
      <c r="HVW119" s="151"/>
      <c r="HVX119" s="151"/>
      <c r="HVY119" s="151"/>
      <c r="HVZ119" s="151"/>
      <c r="HWA119" s="151"/>
      <c r="HWB119" s="151"/>
      <c r="HWC119" s="151"/>
      <c r="HWD119" s="151"/>
      <c r="HWE119" s="151"/>
      <c r="HWF119" s="151"/>
      <c r="HWG119" s="151"/>
      <c r="HWH119" s="151"/>
      <c r="HWI119" s="151"/>
      <c r="HWJ119" s="151"/>
      <c r="HWK119" s="151"/>
      <c r="HWL119" s="151"/>
      <c r="HWM119" s="151"/>
      <c r="HWN119" s="151"/>
      <c r="HWO119" s="151"/>
      <c r="HWP119" s="151"/>
      <c r="HWQ119" s="151"/>
      <c r="HWR119" s="151"/>
      <c r="HWS119" s="151"/>
      <c r="HWT119" s="151"/>
      <c r="HWU119" s="151"/>
      <c r="HWV119" s="151"/>
      <c r="HWW119" s="151"/>
      <c r="HWX119" s="151"/>
      <c r="HWY119" s="151"/>
      <c r="HWZ119" s="151"/>
      <c r="HXA119" s="151"/>
      <c r="HXB119" s="151"/>
      <c r="HXC119" s="151"/>
      <c r="HXD119" s="151"/>
      <c r="HXE119" s="151"/>
      <c r="HXF119" s="151"/>
      <c r="HXG119" s="151"/>
      <c r="HXH119" s="151"/>
      <c r="HXI119" s="151"/>
      <c r="HXJ119" s="151"/>
      <c r="HXK119" s="151"/>
      <c r="HXL119" s="151"/>
      <c r="HXM119" s="151"/>
      <c r="HXN119" s="151"/>
      <c r="HXO119" s="151"/>
      <c r="HXP119" s="151"/>
      <c r="HXQ119" s="151"/>
      <c r="HXR119" s="151"/>
      <c r="HXS119" s="151"/>
      <c r="HXT119" s="151"/>
      <c r="HXU119" s="151"/>
      <c r="HXV119" s="151"/>
      <c r="HXW119" s="151"/>
      <c r="HXX119" s="151"/>
      <c r="HXY119" s="151"/>
      <c r="HXZ119" s="151"/>
      <c r="HYA119" s="151"/>
      <c r="HYB119" s="151"/>
      <c r="HYC119" s="151"/>
      <c r="HYD119" s="151"/>
      <c r="HYE119" s="151"/>
      <c r="HYF119" s="151"/>
      <c r="HYG119" s="151"/>
      <c r="HYH119" s="151"/>
      <c r="HYI119" s="151"/>
      <c r="HYJ119" s="151"/>
      <c r="HYK119" s="151"/>
      <c r="HYL119" s="151"/>
      <c r="HYM119" s="151"/>
      <c r="HYN119" s="151"/>
      <c r="HYO119" s="151"/>
      <c r="HYP119" s="151"/>
      <c r="HYQ119" s="151"/>
      <c r="HYR119" s="151"/>
      <c r="HYS119" s="151"/>
      <c r="HYT119" s="151"/>
      <c r="HYU119" s="151"/>
      <c r="HYV119" s="151"/>
      <c r="HYW119" s="151"/>
      <c r="HYX119" s="151"/>
      <c r="HYY119" s="151"/>
      <c r="HYZ119" s="151"/>
      <c r="HZA119" s="151"/>
      <c r="HZB119" s="151"/>
      <c r="HZC119" s="151"/>
      <c r="HZD119" s="151"/>
      <c r="HZE119" s="151"/>
      <c r="HZF119" s="151"/>
      <c r="HZG119" s="151"/>
      <c r="HZH119" s="151"/>
      <c r="HZI119" s="151"/>
      <c r="HZJ119" s="151"/>
      <c r="HZK119" s="151"/>
      <c r="HZL119" s="151"/>
      <c r="HZM119" s="151"/>
      <c r="HZN119" s="151"/>
      <c r="HZO119" s="151"/>
      <c r="HZP119" s="151"/>
      <c r="HZQ119" s="151"/>
      <c r="HZR119" s="151"/>
      <c r="HZS119" s="151"/>
      <c r="HZT119" s="151"/>
      <c r="HZU119" s="151"/>
      <c r="HZV119" s="151"/>
      <c r="HZW119" s="151"/>
      <c r="HZX119" s="151"/>
      <c r="HZY119" s="151"/>
      <c r="HZZ119" s="151"/>
      <c r="IAA119" s="151"/>
      <c r="IAB119" s="151"/>
      <c r="IAC119" s="151"/>
      <c r="IAD119" s="151"/>
      <c r="IAE119" s="151"/>
      <c r="IAF119" s="151"/>
      <c r="IAG119" s="151"/>
      <c r="IAH119" s="151"/>
      <c r="IAI119" s="151"/>
      <c r="IAJ119" s="151"/>
      <c r="IAK119" s="151"/>
      <c r="IAL119" s="151"/>
      <c r="IAM119" s="151"/>
      <c r="IAN119" s="151"/>
      <c r="IAO119" s="151"/>
      <c r="IAP119" s="151"/>
      <c r="IAQ119" s="151"/>
      <c r="IAR119" s="151"/>
      <c r="IAS119" s="151"/>
      <c r="IAT119" s="151"/>
      <c r="IAU119" s="151"/>
      <c r="IAV119" s="151"/>
      <c r="IAW119" s="151"/>
      <c r="IAX119" s="151"/>
      <c r="IAY119" s="151"/>
      <c r="IAZ119" s="151"/>
      <c r="IBA119" s="151"/>
      <c r="IBB119" s="151"/>
      <c r="IBC119" s="151"/>
      <c r="IBD119" s="151"/>
      <c r="IBE119" s="151"/>
      <c r="IBF119" s="151"/>
      <c r="IBG119" s="151"/>
      <c r="IBH119" s="151"/>
      <c r="IBI119" s="151"/>
      <c r="IBJ119" s="151"/>
      <c r="IBK119" s="151"/>
      <c r="IBL119" s="151"/>
      <c r="IBM119" s="151"/>
      <c r="IBN119" s="151"/>
      <c r="IBO119" s="151"/>
      <c r="IBP119" s="151"/>
      <c r="IBQ119" s="151"/>
      <c r="IBR119" s="151"/>
      <c r="IBS119" s="151"/>
      <c r="IBT119" s="151"/>
      <c r="IBU119" s="151"/>
      <c r="IBV119" s="151"/>
      <c r="IBW119" s="151"/>
      <c r="IBX119" s="151"/>
      <c r="IBY119" s="151"/>
      <c r="IBZ119" s="151"/>
      <c r="ICA119" s="151"/>
      <c r="ICB119" s="151"/>
      <c r="ICC119" s="151"/>
      <c r="ICD119" s="151"/>
      <c r="ICE119" s="151"/>
      <c r="ICF119" s="151"/>
      <c r="ICG119" s="151"/>
      <c r="ICH119" s="151"/>
      <c r="ICI119" s="151"/>
      <c r="ICJ119" s="151"/>
      <c r="ICK119" s="151"/>
      <c r="ICL119" s="151"/>
      <c r="ICM119" s="151"/>
      <c r="ICN119" s="151"/>
      <c r="ICO119" s="151"/>
      <c r="ICP119" s="151"/>
      <c r="ICQ119" s="151"/>
      <c r="ICR119" s="151"/>
      <c r="ICS119" s="151"/>
      <c r="ICT119" s="151"/>
      <c r="ICU119" s="151"/>
      <c r="ICV119" s="151"/>
      <c r="ICW119" s="151"/>
      <c r="ICX119" s="151"/>
      <c r="ICY119" s="151"/>
      <c r="ICZ119" s="151"/>
      <c r="IDA119" s="151"/>
      <c r="IDB119" s="151"/>
      <c r="IDC119" s="151"/>
      <c r="IDD119" s="151"/>
      <c r="IDE119" s="151"/>
      <c r="IDF119" s="151"/>
      <c r="IDG119" s="151"/>
      <c r="IDH119" s="151"/>
      <c r="IDI119" s="151"/>
      <c r="IDJ119" s="151"/>
      <c r="IDK119" s="151"/>
      <c r="IDL119" s="151"/>
      <c r="IDM119" s="151"/>
      <c r="IDN119" s="151"/>
      <c r="IDO119" s="151"/>
      <c r="IDP119" s="151"/>
      <c r="IDQ119" s="151"/>
      <c r="IDR119" s="151"/>
      <c r="IDS119" s="151"/>
      <c r="IDT119" s="151"/>
      <c r="IDU119" s="151"/>
      <c r="IDV119" s="151"/>
      <c r="IDW119" s="151"/>
      <c r="IDX119" s="151"/>
      <c r="IDY119" s="151"/>
      <c r="IDZ119" s="151"/>
      <c r="IEA119" s="151"/>
      <c r="IEB119" s="151"/>
      <c r="IEC119" s="151"/>
      <c r="IED119" s="151"/>
      <c r="IEE119" s="151"/>
      <c r="IEF119" s="151"/>
      <c r="IEG119" s="151"/>
      <c r="IEH119" s="151"/>
      <c r="IEI119" s="151"/>
      <c r="IEJ119" s="151"/>
      <c r="IEK119" s="151"/>
      <c r="IEL119" s="151"/>
      <c r="IEM119" s="151"/>
      <c r="IEN119" s="151"/>
      <c r="IEO119" s="151"/>
      <c r="IEP119" s="151"/>
      <c r="IEQ119" s="151"/>
      <c r="IER119" s="151"/>
      <c r="IES119" s="151"/>
      <c r="IET119" s="151"/>
      <c r="IEU119" s="151"/>
      <c r="IEV119" s="151"/>
      <c r="IEW119" s="151"/>
      <c r="IEX119" s="151"/>
      <c r="IEY119" s="151"/>
      <c r="IEZ119" s="151"/>
      <c r="IFA119" s="151"/>
      <c r="IFB119" s="151"/>
      <c r="IFC119" s="151"/>
      <c r="IFD119" s="151"/>
      <c r="IFE119" s="151"/>
      <c r="IFF119" s="151"/>
      <c r="IFG119" s="151"/>
      <c r="IFH119" s="151"/>
      <c r="IFI119" s="151"/>
      <c r="IFJ119" s="151"/>
      <c r="IFK119" s="151"/>
      <c r="IFL119" s="151"/>
      <c r="IFM119" s="151"/>
      <c r="IFN119" s="151"/>
      <c r="IFO119" s="151"/>
      <c r="IFP119" s="151"/>
      <c r="IFQ119" s="151"/>
      <c r="IFR119" s="151"/>
      <c r="IFS119" s="151"/>
      <c r="IFT119" s="151"/>
      <c r="IFU119" s="151"/>
      <c r="IFV119" s="151"/>
      <c r="IFW119" s="151"/>
      <c r="IFX119" s="151"/>
      <c r="IFY119" s="151"/>
      <c r="IFZ119" s="151"/>
      <c r="IGA119" s="151"/>
      <c r="IGB119" s="151"/>
      <c r="IGC119" s="151"/>
      <c r="IGD119" s="151"/>
      <c r="IGE119" s="151"/>
      <c r="IGF119" s="151"/>
      <c r="IGG119" s="151"/>
      <c r="IGH119" s="151"/>
      <c r="IGI119" s="151"/>
      <c r="IGJ119" s="151"/>
      <c r="IGK119" s="151"/>
      <c r="IGL119" s="151"/>
      <c r="IGM119" s="151"/>
      <c r="IGN119" s="151"/>
      <c r="IGO119" s="151"/>
      <c r="IGP119" s="151"/>
      <c r="IGQ119" s="151"/>
      <c r="IGR119" s="151"/>
      <c r="IGS119" s="151"/>
      <c r="IGT119" s="151"/>
      <c r="IGU119" s="151"/>
      <c r="IGV119" s="151"/>
      <c r="IGW119" s="151"/>
      <c r="IGX119" s="151"/>
      <c r="IGY119" s="151"/>
      <c r="IGZ119" s="151"/>
      <c r="IHA119" s="151"/>
      <c r="IHB119" s="151"/>
      <c r="IHC119" s="151"/>
      <c r="IHD119" s="151"/>
      <c r="IHE119" s="151"/>
      <c r="IHF119" s="151"/>
      <c r="IHG119" s="151"/>
      <c r="IHH119" s="151"/>
      <c r="IHI119" s="151"/>
      <c r="IHJ119" s="151"/>
      <c r="IHK119" s="151"/>
      <c r="IHL119" s="151"/>
      <c r="IHM119" s="151"/>
      <c r="IHN119" s="151"/>
      <c r="IHO119" s="151"/>
      <c r="IHP119" s="151"/>
      <c r="IHQ119" s="151"/>
      <c r="IHR119" s="151"/>
      <c r="IHS119" s="151"/>
      <c r="IHT119" s="151"/>
      <c r="IHU119" s="151"/>
      <c r="IHV119" s="151"/>
      <c r="IHW119" s="151"/>
      <c r="IHX119" s="151"/>
      <c r="IHY119" s="151"/>
      <c r="IHZ119" s="151"/>
      <c r="IIA119" s="151"/>
      <c r="IIB119" s="151"/>
      <c r="IIC119" s="151"/>
      <c r="IID119" s="151"/>
      <c r="IIE119" s="151"/>
      <c r="IIF119" s="151"/>
      <c r="IIG119" s="151"/>
      <c r="IIH119" s="151"/>
      <c r="III119" s="151"/>
      <c r="IIJ119" s="151"/>
      <c r="IIK119" s="151"/>
      <c r="IIL119" s="151"/>
      <c r="IIM119" s="151"/>
      <c r="IIN119" s="151"/>
      <c r="IIO119" s="151"/>
      <c r="IIP119" s="151"/>
      <c r="IIQ119" s="151"/>
      <c r="IIR119" s="151"/>
      <c r="IIS119" s="151"/>
      <c r="IIT119" s="151"/>
      <c r="IIU119" s="151"/>
      <c r="IIV119" s="151"/>
      <c r="IIW119" s="151"/>
      <c r="IIX119" s="151"/>
      <c r="IIY119" s="151"/>
      <c r="IIZ119" s="151"/>
      <c r="IJA119" s="151"/>
      <c r="IJB119" s="151"/>
      <c r="IJC119" s="151"/>
      <c r="IJD119" s="151"/>
      <c r="IJE119" s="151"/>
      <c r="IJF119" s="151"/>
      <c r="IJG119" s="151"/>
      <c r="IJH119" s="151"/>
      <c r="IJI119" s="151"/>
      <c r="IJJ119" s="151"/>
      <c r="IJK119" s="151"/>
      <c r="IJL119" s="151"/>
      <c r="IJM119" s="151"/>
      <c r="IJN119" s="151"/>
      <c r="IJO119" s="151"/>
      <c r="IJP119" s="151"/>
      <c r="IJQ119" s="151"/>
      <c r="IJR119" s="151"/>
      <c r="IJS119" s="151"/>
      <c r="IJT119" s="151"/>
      <c r="IJU119" s="151"/>
      <c r="IJV119" s="151"/>
      <c r="IJW119" s="151"/>
      <c r="IJX119" s="151"/>
      <c r="IJY119" s="151"/>
      <c r="IJZ119" s="151"/>
      <c r="IKA119" s="151"/>
      <c r="IKB119" s="151"/>
      <c r="IKC119" s="151"/>
      <c r="IKD119" s="151"/>
      <c r="IKE119" s="151"/>
      <c r="IKF119" s="151"/>
      <c r="IKG119" s="151"/>
      <c r="IKH119" s="151"/>
      <c r="IKI119" s="151"/>
      <c r="IKJ119" s="151"/>
      <c r="IKK119" s="151"/>
      <c r="IKL119" s="151"/>
      <c r="IKM119" s="151"/>
      <c r="IKN119" s="151"/>
      <c r="IKO119" s="151"/>
      <c r="IKP119" s="151"/>
      <c r="IKQ119" s="151"/>
      <c r="IKR119" s="151"/>
      <c r="IKS119" s="151"/>
      <c r="IKT119" s="151"/>
      <c r="IKU119" s="151"/>
      <c r="IKV119" s="151"/>
      <c r="IKW119" s="151"/>
      <c r="IKX119" s="151"/>
      <c r="IKY119" s="151"/>
      <c r="IKZ119" s="151"/>
      <c r="ILA119" s="151"/>
      <c r="ILB119" s="151"/>
      <c r="ILC119" s="151"/>
      <c r="ILD119" s="151"/>
      <c r="ILE119" s="151"/>
      <c r="ILF119" s="151"/>
      <c r="ILG119" s="151"/>
      <c r="ILH119" s="151"/>
      <c r="ILI119" s="151"/>
      <c r="ILJ119" s="151"/>
      <c r="ILK119" s="151"/>
      <c r="ILL119" s="151"/>
      <c r="ILM119" s="151"/>
      <c r="ILN119" s="151"/>
      <c r="ILO119" s="151"/>
      <c r="ILP119" s="151"/>
      <c r="ILQ119" s="151"/>
      <c r="ILR119" s="151"/>
      <c r="ILS119" s="151"/>
      <c r="ILT119" s="151"/>
      <c r="ILU119" s="151"/>
      <c r="ILV119" s="151"/>
      <c r="ILW119" s="151"/>
      <c r="ILX119" s="151"/>
      <c r="ILY119" s="151"/>
      <c r="ILZ119" s="151"/>
      <c r="IMA119" s="151"/>
      <c r="IMB119" s="151"/>
      <c r="IMC119" s="151"/>
      <c r="IMD119" s="151"/>
      <c r="IME119" s="151"/>
      <c r="IMF119" s="151"/>
      <c r="IMG119" s="151"/>
      <c r="IMH119" s="151"/>
      <c r="IMI119" s="151"/>
      <c r="IMJ119" s="151"/>
      <c r="IMK119" s="151"/>
      <c r="IML119" s="151"/>
      <c r="IMM119" s="151"/>
      <c r="IMN119" s="151"/>
      <c r="IMO119" s="151"/>
      <c r="IMP119" s="151"/>
      <c r="IMQ119" s="151"/>
      <c r="IMR119" s="151"/>
      <c r="IMS119" s="151"/>
      <c r="IMT119" s="151"/>
      <c r="IMU119" s="151"/>
      <c r="IMV119" s="151"/>
      <c r="IMW119" s="151"/>
      <c r="IMX119" s="151"/>
      <c r="IMY119" s="151"/>
      <c r="IMZ119" s="151"/>
      <c r="INA119" s="151"/>
      <c r="INB119" s="151"/>
      <c r="INC119" s="151"/>
      <c r="IND119" s="151"/>
      <c r="INE119" s="151"/>
      <c r="INF119" s="151"/>
      <c r="ING119" s="151"/>
      <c r="INH119" s="151"/>
      <c r="INI119" s="151"/>
      <c r="INJ119" s="151"/>
      <c r="INK119" s="151"/>
      <c r="INL119" s="151"/>
      <c r="INM119" s="151"/>
      <c r="INN119" s="151"/>
      <c r="INO119" s="151"/>
      <c r="INP119" s="151"/>
      <c r="INQ119" s="151"/>
      <c r="INR119" s="151"/>
      <c r="INS119" s="151"/>
      <c r="INT119" s="151"/>
      <c r="INU119" s="151"/>
      <c r="INV119" s="151"/>
      <c r="INW119" s="151"/>
      <c r="INX119" s="151"/>
      <c r="INY119" s="151"/>
      <c r="INZ119" s="151"/>
      <c r="IOA119" s="151"/>
      <c r="IOB119" s="151"/>
      <c r="IOC119" s="151"/>
      <c r="IOD119" s="151"/>
      <c r="IOE119" s="151"/>
      <c r="IOF119" s="151"/>
      <c r="IOG119" s="151"/>
      <c r="IOH119" s="151"/>
      <c r="IOI119" s="151"/>
      <c r="IOJ119" s="151"/>
      <c r="IOK119" s="151"/>
      <c r="IOL119" s="151"/>
      <c r="IOM119" s="151"/>
      <c r="ION119" s="151"/>
      <c r="IOO119" s="151"/>
      <c r="IOP119" s="151"/>
      <c r="IOQ119" s="151"/>
      <c r="IOR119" s="151"/>
      <c r="IOS119" s="151"/>
      <c r="IOT119" s="151"/>
      <c r="IOU119" s="151"/>
      <c r="IOV119" s="151"/>
      <c r="IOW119" s="151"/>
      <c r="IOX119" s="151"/>
      <c r="IOY119" s="151"/>
      <c r="IOZ119" s="151"/>
      <c r="IPA119" s="151"/>
      <c r="IPB119" s="151"/>
      <c r="IPC119" s="151"/>
      <c r="IPD119" s="151"/>
      <c r="IPE119" s="151"/>
      <c r="IPF119" s="151"/>
      <c r="IPG119" s="151"/>
      <c r="IPH119" s="151"/>
      <c r="IPI119" s="151"/>
      <c r="IPJ119" s="151"/>
      <c r="IPK119" s="151"/>
      <c r="IPL119" s="151"/>
      <c r="IPM119" s="151"/>
      <c r="IPN119" s="151"/>
      <c r="IPO119" s="151"/>
      <c r="IPP119" s="151"/>
      <c r="IPQ119" s="151"/>
      <c r="IPR119" s="151"/>
      <c r="IPS119" s="151"/>
      <c r="IPT119" s="151"/>
      <c r="IPU119" s="151"/>
      <c r="IPV119" s="151"/>
      <c r="IPW119" s="151"/>
      <c r="IPX119" s="151"/>
      <c r="IPY119" s="151"/>
      <c r="IPZ119" s="151"/>
      <c r="IQA119" s="151"/>
      <c r="IQB119" s="151"/>
      <c r="IQC119" s="151"/>
      <c r="IQD119" s="151"/>
      <c r="IQE119" s="151"/>
      <c r="IQF119" s="151"/>
      <c r="IQG119" s="151"/>
      <c r="IQH119" s="151"/>
      <c r="IQI119" s="151"/>
      <c r="IQJ119" s="151"/>
      <c r="IQK119" s="151"/>
      <c r="IQL119" s="151"/>
      <c r="IQM119" s="151"/>
      <c r="IQN119" s="151"/>
      <c r="IQO119" s="151"/>
      <c r="IQP119" s="151"/>
      <c r="IQQ119" s="151"/>
      <c r="IQR119" s="151"/>
      <c r="IQS119" s="151"/>
      <c r="IQT119" s="151"/>
      <c r="IQU119" s="151"/>
      <c r="IQV119" s="151"/>
      <c r="IQW119" s="151"/>
      <c r="IQX119" s="151"/>
      <c r="IQY119" s="151"/>
      <c r="IQZ119" s="151"/>
      <c r="IRA119" s="151"/>
      <c r="IRB119" s="151"/>
      <c r="IRC119" s="151"/>
      <c r="IRD119" s="151"/>
      <c r="IRE119" s="151"/>
      <c r="IRF119" s="151"/>
      <c r="IRG119" s="151"/>
      <c r="IRH119" s="151"/>
      <c r="IRI119" s="151"/>
      <c r="IRJ119" s="151"/>
      <c r="IRK119" s="151"/>
      <c r="IRL119" s="151"/>
      <c r="IRM119" s="151"/>
      <c r="IRN119" s="151"/>
      <c r="IRO119" s="151"/>
      <c r="IRP119" s="151"/>
      <c r="IRQ119" s="151"/>
      <c r="IRR119" s="151"/>
      <c r="IRS119" s="151"/>
      <c r="IRT119" s="151"/>
      <c r="IRU119" s="151"/>
      <c r="IRV119" s="151"/>
      <c r="IRW119" s="151"/>
      <c r="IRX119" s="151"/>
      <c r="IRY119" s="151"/>
      <c r="IRZ119" s="151"/>
      <c r="ISA119" s="151"/>
      <c r="ISB119" s="151"/>
      <c r="ISC119" s="151"/>
      <c r="ISD119" s="151"/>
      <c r="ISE119" s="151"/>
      <c r="ISF119" s="151"/>
      <c r="ISG119" s="151"/>
      <c r="ISH119" s="151"/>
      <c r="ISI119" s="151"/>
      <c r="ISJ119" s="151"/>
      <c r="ISK119" s="151"/>
      <c r="ISL119" s="151"/>
      <c r="ISM119" s="151"/>
      <c r="ISN119" s="151"/>
      <c r="ISO119" s="151"/>
      <c r="ISP119" s="151"/>
      <c r="ISQ119" s="151"/>
      <c r="ISR119" s="151"/>
      <c r="ISS119" s="151"/>
      <c r="IST119" s="151"/>
      <c r="ISU119" s="151"/>
      <c r="ISV119" s="151"/>
      <c r="ISW119" s="151"/>
      <c r="ISX119" s="151"/>
      <c r="ISY119" s="151"/>
      <c r="ISZ119" s="151"/>
      <c r="ITA119" s="151"/>
      <c r="ITB119" s="151"/>
      <c r="ITC119" s="151"/>
      <c r="ITD119" s="151"/>
      <c r="ITE119" s="151"/>
      <c r="ITF119" s="151"/>
      <c r="ITG119" s="151"/>
      <c r="ITH119" s="151"/>
      <c r="ITI119" s="151"/>
      <c r="ITJ119" s="151"/>
      <c r="ITK119" s="151"/>
      <c r="ITL119" s="151"/>
      <c r="ITM119" s="151"/>
      <c r="ITN119" s="151"/>
      <c r="ITO119" s="151"/>
      <c r="ITP119" s="151"/>
      <c r="ITQ119" s="151"/>
      <c r="ITR119" s="151"/>
      <c r="ITS119" s="151"/>
      <c r="ITT119" s="151"/>
      <c r="ITU119" s="151"/>
      <c r="ITV119" s="151"/>
      <c r="ITW119" s="151"/>
      <c r="ITX119" s="151"/>
      <c r="ITY119" s="151"/>
      <c r="ITZ119" s="151"/>
      <c r="IUA119" s="151"/>
      <c r="IUB119" s="151"/>
      <c r="IUC119" s="151"/>
      <c r="IUD119" s="151"/>
      <c r="IUE119" s="151"/>
      <c r="IUF119" s="151"/>
      <c r="IUG119" s="151"/>
      <c r="IUH119" s="151"/>
      <c r="IUI119" s="151"/>
      <c r="IUJ119" s="151"/>
      <c r="IUK119" s="151"/>
      <c r="IUL119" s="151"/>
      <c r="IUM119" s="151"/>
      <c r="IUN119" s="151"/>
      <c r="IUO119" s="151"/>
      <c r="IUP119" s="151"/>
      <c r="IUQ119" s="151"/>
      <c r="IUR119" s="151"/>
      <c r="IUS119" s="151"/>
      <c r="IUT119" s="151"/>
      <c r="IUU119" s="151"/>
      <c r="IUV119" s="151"/>
      <c r="IUW119" s="151"/>
      <c r="IUX119" s="151"/>
      <c r="IUY119" s="151"/>
      <c r="IUZ119" s="151"/>
      <c r="IVA119" s="151"/>
      <c r="IVB119" s="151"/>
      <c r="IVC119" s="151"/>
      <c r="IVD119" s="151"/>
      <c r="IVE119" s="151"/>
      <c r="IVF119" s="151"/>
      <c r="IVG119" s="151"/>
      <c r="IVH119" s="151"/>
      <c r="IVI119" s="151"/>
      <c r="IVJ119" s="151"/>
      <c r="IVK119" s="151"/>
      <c r="IVL119" s="151"/>
      <c r="IVM119" s="151"/>
      <c r="IVN119" s="151"/>
      <c r="IVO119" s="151"/>
      <c r="IVP119" s="151"/>
      <c r="IVQ119" s="151"/>
      <c r="IVR119" s="151"/>
      <c r="IVS119" s="151"/>
      <c r="IVT119" s="151"/>
      <c r="IVU119" s="151"/>
      <c r="IVV119" s="151"/>
      <c r="IVW119" s="151"/>
      <c r="IVX119" s="151"/>
      <c r="IVY119" s="151"/>
      <c r="IVZ119" s="151"/>
      <c r="IWA119" s="151"/>
      <c r="IWB119" s="151"/>
      <c r="IWC119" s="151"/>
      <c r="IWD119" s="151"/>
      <c r="IWE119" s="151"/>
      <c r="IWF119" s="151"/>
      <c r="IWG119" s="151"/>
      <c r="IWH119" s="151"/>
      <c r="IWI119" s="151"/>
      <c r="IWJ119" s="151"/>
      <c r="IWK119" s="151"/>
      <c r="IWL119" s="151"/>
      <c r="IWM119" s="151"/>
      <c r="IWN119" s="151"/>
      <c r="IWO119" s="151"/>
      <c r="IWP119" s="151"/>
      <c r="IWQ119" s="151"/>
      <c r="IWR119" s="151"/>
      <c r="IWS119" s="151"/>
      <c r="IWT119" s="151"/>
      <c r="IWU119" s="151"/>
      <c r="IWV119" s="151"/>
      <c r="IWW119" s="151"/>
      <c r="IWX119" s="151"/>
      <c r="IWY119" s="151"/>
      <c r="IWZ119" s="151"/>
      <c r="IXA119" s="151"/>
      <c r="IXB119" s="151"/>
      <c r="IXC119" s="151"/>
      <c r="IXD119" s="151"/>
      <c r="IXE119" s="151"/>
      <c r="IXF119" s="151"/>
      <c r="IXG119" s="151"/>
      <c r="IXH119" s="151"/>
      <c r="IXI119" s="151"/>
      <c r="IXJ119" s="151"/>
      <c r="IXK119" s="151"/>
      <c r="IXL119" s="151"/>
      <c r="IXM119" s="151"/>
      <c r="IXN119" s="151"/>
      <c r="IXO119" s="151"/>
      <c r="IXP119" s="151"/>
      <c r="IXQ119" s="151"/>
      <c r="IXR119" s="151"/>
      <c r="IXS119" s="151"/>
      <c r="IXT119" s="151"/>
      <c r="IXU119" s="151"/>
      <c r="IXV119" s="151"/>
      <c r="IXW119" s="151"/>
      <c r="IXX119" s="151"/>
      <c r="IXY119" s="151"/>
      <c r="IXZ119" s="151"/>
      <c r="IYA119" s="151"/>
      <c r="IYB119" s="151"/>
      <c r="IYC119" s="151"/>
      <c r="IYD119" s="151"/>
      <c r="IYE119" s="151"/>
      <c r="IYF119" s="151"/>
      <c r="IYG119" s="151"/>
      <c r="IYH119" s="151"/>
      <c r="IYI119" s="151"/>
      <c r="IYJ119" s="151"/>
      <c r="IYK119" s="151"/>
      <c r="IYL119" s="151"/>
      <c r="IYM119" s="151"/>
      <c r="IYN119" s="151"/>
      <c r="IYO119" s="151"/>
      <c r="IYP119" s="151"/>
      <c r="IYQ119" s="151"/>
      <c r="IYR119" s="151"/>
      <c r="IYS119" s="151"/>
      <c r="IYT119" s="151"/>
      <c r="IYU119" s="151"/>
      <c r="IYV119" s="151"/>
      <c r="IYW119" s="151"/>
      <c r="IYX119" s="151"/>
      <c r="IYY119" s="151"/>
      <c r="IYZ119" s="151"/>
      <c r="IZA119" s="151"/>
      <c r="IZB119" s="151"/>
      <c r="IZC119" s="151"/>
      <c r="IZD119" s="151"/>
      <c r="IZE119" s="151"/>
      <c r="IZF119" s="151"/>
      <c r="IZG119" s="151"/>
      <c r="IZH119" s="151"/>
      <c r="IZI119" s="151"/>
      <c r="IZJ119" s="151"/>
      <c r="IZK119" s="151"/>
      <c r="IZL119" s="151"/>
      <c r="IZM119" s="151"/>
      <c r="IZN119" s="151"/>
      <c r="IZO119" s="151"/>
      <c r="IZP119" s="151"/>
      <c r="IZQ119" s="151"/>
      <c r="IZR119" s="151"/>
      <c r="IZS119" s="151"/>
      <c r="IZT119" s="151"/>
      <c r="IZU119" s="151"/>
      <c r="IZV119" s="151"/>
      <c r="IZW119" s="151"/>
      <c r="IZX119" s="151"/>
      <c r="IZY119" s="151"/>
      <c r="IZZ119" s="151"/>
      <c r="JAA119" s="151"/>
      <c r="JAB119" s="151"/>
      <c r="JAC119" s="151"/>
      <c r="JAD119" s="151"/>
      <c r="JAE119" s="151"/>
      <c r="JAF119" s="151"/>
      <c r="JAG119" s="151"/>
      <c r="JAH119" s="151"/>
      <c r="JAI119" s="151"/>
      <c r="JAJ119" s="151"/>
      <c r="JAK119" s="151"/>
      <c r="JAL119" s="151"/>
      <c r="JAM119" s="151"/>
      <c r="JAN119" s="151"/>
      <c r="JAO119" s="151"/>
      <c r="JAP119" s="151"/>
      <c r="JAQ119" s="151"/>
      <c r="JAR119" s="151"/>
      <c r="JAS119" s="151"/>
      <c r="JAT119" s="151"/>
      <c r="JAU119" s="151"/>
      <c r="JAV119" s="151"/>
      <c r="JAW119" s="151"/>
      <c r="JAX119" s="151"/>
      <c r="JAY119" s="151"/>
      <c r="JAZ119" s="151"/>
      <c r="JBA119" s="151"/>
      <c r="JBB119" s="151"/>
      <c r="JBC119" s="151"/>
      <c r="JBD119" s="151"/>
      <c r="JBE119" s="151"/>
      <c r="JBF119" s="151"/>
      <c r="JBG119" s="151"/>
      <c r="JBH119" s="151"/>
      <c r="JBI119" s="151"/>
      <c r="JBJ119" s="151"/>
      <c r="JBK119" s="151"/>
      <c r="JBL119" s="151"/>
      <c r="JBM119" s="151"/>
      <c r="JBN119" s="151"/>
      <c r="JBO119" s="151"/>
      <c r="JBP119" s="151"/>
      <c r="JBQ119" s="151"/>
      <c r="JBR119" s="151"/>
      <c r="JBS119" s="151"/>
      <c r="JBT119" s="151"/>
      <c r="JBU119" s="151"/>
      <c r="JBV119" s="151"/>
      <c r="JBW119" s="151"/>
      <c r="JBX119" s="151"/>
      <c r="JBY119" s="151"/>
      <c r="JBZ119" s="151"/>
      <c r="JCA119" s="151"/>
      <c r="JCB119" s="151"/>
      <c r="JCC119" s="151"/>
      <c r="JCD119" s="151"/>
      <c r="JCE119" s="151"/>
      <c r="JCF119" s="151"/>
      <c r="JCG119" s="151"/>
      <c r="JCH119" s="151"/>
      <c r="JCI119" s="151"/>
      <c r="JCJ119" s="151"/>
      <c r="JCK119" s="151"/>
      <c r="JCL119" s="151"/>
      <c r="JCM119" s="151"/>
      <c r="JCN119" s="151"/>
      <c r="JCO119" s="151"/>
      <c r="JCP119" s="151"/>
      <c r="JCQ119" s="151"/>
      <c r="JCR119" s="151"/>
      <c r="JCS119" s="151"/>
      <c r="JCT119" s="151"/>
      <c r="JCU119" s="151"/>
      <c r="JCV119" s="151"/>
      <c r="JCW119" s="151"/>
      <c r="JCX119" s="151"/>
      <c r="JCY119" s="151"/>
      <c r="JCZ119" s="151"/>
      <c r="JDA119" s="151"/>
      <c r="JDB119" s="151"/>
      <c r="JDC119" s="151"/>
      <c r="JDD119" s="151"/>
      <c r="JDE119" s="151"/>
      <c r="JDF119" s="151"/>
      <c r="JDG119" s="151"/>
      <c r="JDH119" s="151"/>
      <c r="JDI119" s="151"/>
      <c r="JDJ119" s="151"/>
      <c r="JDK119" s="151"/>
      <c r="JDL119" s="151"/>
      <c r="JDM119" s="151"/>
      <c r="JDN119" s="151"/>
      <c r="JDO119" s="151"/>
      <c r="JDP119" s="151"/>
      <c r="JDQ119" s="151"/>
      <c r="JDR119" s="151"/>
      <c r="JDS119" s="151"/>
      <c r="JDT119" s="151"/>
      <c r="JDU119" s="151"/>
      <c r="JDV119" s="151"/>
      <c r="JDW119" s="151"/>
      <c r="JDX119" s="151"/>
      <c r="JDY119" s="151"/>
      <c r="JDZ119" s="151"/>
      <c r="JEA119" s="151"/>
      <c r="JEB119" s="151"/>
      <c r="JEC119" s="151"/>
      <c r="JED119" s="151"/>
      <c r="JEE119" s="151"/>
      <c r="JEF119" s="151"/>
      <c r="JEG119" s="151"/>
      <c r="JEH119" s="151"/>
      <c r="JEI119" s="151"/>
      <c r="JEJ119" s="151"/>
      <c r="JEK119" s="151"/>
      <c r="JEL119" s="151"/>
      <c r="JEM119" s="151"/>
      <c r="JEN119" s="151"/>
      <c r="JEO119" s="151"/>
      <c r="JEP119" s="151"/>
      <c r="JEQ119" s="151"/>
      <c r="JER119" s="151"/>
      <c r="JES119" s="151"/>
      <c r="JET119" s="151"/>
      <c r="JEU119" s="151"/>
      <c r="JEV119" s="151"/>
      <c r="JEW119" s="151"/>
      <c r="JEX119" s="151"/>
      <c r="JEY119" s="151"/>
      <c r="JEZ119" s="151"/>
      <c r="JFA119" s="151"/>
      <c r="JFB119" s="151"/>
      <c r="JFC119" s="151"/>
      <c r="JFD119" s="151"/>
      <c r="JFE119" s="151"/>
      <c r="JFF119" s="151"/>
      <c r="JFG119" s="151"/>
      <c r="JFH119" s="151"/>
      <c r="JFI119" s="151"/>
      <c r="JFJ119" s="151"/>
      <c r="JFK119" s="151"/>
      <c r="JFL119" s="151"/>
      <c r="JFM119" s="151"/>
      <c r="JFN119" s="151"/>
      <c r="JFO119" s="151"/>
      <c r="JFP119" s="151"/>
      <c r="JFQ119" s="151"/>
      <c r="JFR119" s="151"/>
      <c r="JFS119" s="151"/>
      <c r="JFT119" s="151"/>
      <c r="JFU119" s="151"/>
      <c r="JFV119" s="151"/>
      <c r="JFW119" s="151"/>
      <c r="JFX119" s="151"/>
      <c r="JFY119" s="151"/>
      <c r="JFZ119" s="151"/>
      <c r="JGA119" s="151"/>
      <c r="JGB119" s="151"/>
      <c r="JGC119" s="151"/>
      <c r="JGD119" s="151"/>
      <c r="JGE119" s="151"/>
      <c r="JGF119" s="151"/>
      <c r="JGG119" s="151"/>
      <c r="JGH119" s="151"/>
      <c r="JGI119" s="151"/>
      <c r="JGJ119" s="151"/>
      <c r="JGK119" s="151"/>
      <c r="JGL119" s="151"/>
      <c r="JGM119" s="151"/>
      <c r="JGN119" s="151"/>
      <c r="JGO119" s="151"/>
      <c r="JGP119" s="151"/>
      <c r="JGQ119" s="151"/>
      <c r="JGR119" s="151"/>
      <c r="JGS119" s="151"/>
      <c r="JGT119" s="151"/>
      <c r="JGU119" s="151"/>
      <c r="JGV119" s="151"/>
      <c r="JGW119" s="151"/>
      <c r="JGX119" s="151"/>
      <c r="JGY119" s="151"/>
      <c r="JGZ119" s="151"/>
      <c r="JHA119" s="151"/>
      <c r="JHB119" s="151"/>
      <c r="JHC119" s="151"/>
      <c r="JHD119" s="151"/>
      <c r="JHE119" s="151"/>
      <c r="JHF119" s="151"/>
      <c r="JHG119" s="151"/>
      <c r="JHH119" s="151"/>
      <c r="JHI119" s="151"/>
      <c r="JHJ119" s="151"/>
      <c r="JHK119" s="151"/>
      <c r="JHL119" s="151"/>
      <c r="JHM119" s="151"/>
      <c r="JHN119" s="151"/>
      <c r="JHO119" s="151"/>
      <c r="JHP119" s="151"/>
      <c r="JHQ119" s="151"/>
      <c r="JHR119" s="151"/>
      <c r="JHS119" s="151"/>
      <c r="JHT119" s="151"/>
      <c r="JHU119" s="151"/>
      <c r="JHV119" s="151"/>
      <c r="JHW119" s="151"/>
      <c r="JHX119" s="151"/>
      <c r="JHY119" s="151"/>
      <c r="JHZ119" s="151"/>
      <c r="JIA119" s="151"/>
      <c r="JIB119" s="151"/>
      <c r="JIC119" s="151"/>
      <c r="JID119" s="151"/>
      <c r="JIE119" s="151"/>
      <c r="JIF119" s="151"/>
      <c r="JIG119" s="151"/>
      <c r="JIH119" s="151"/>
      <c r="JII119" s="151"/>
      <c r="JIJ119" s="151"/>
      <c r="JIK119" s="151"/>
      <c r="JIL119" s="151"/>
      <c r="JIM119" s="151"/>
      <c r="JIN119" s="151"/>
      <c r="JIO119" s="151"/>
      <c r="JIP119" s="151"/>
      <c r="JIQ119" s="151"/>
      <c r="JIR119" s="151"/>
      <c r="JIS119" s="151"/>
      <c r="JIT119" s="151"/>
      <c r="JIU119" s="151"/>
      <c r="JIV119" s="151"/>
      <c r="JIW119" s="151"/>
      <c r="JIX119" s="151"/>
      <c r="JIY119" s="151"/>
      <c r="JIZ119" s="151"/>
      <c r="JJA119" s="151"/>
      <c r="JJB119" s="151"/>
      <c r="JJC119" s="151"/>
      <c r="JJD119" s="151"/>
      <c r="JJE119" s="151"/>
      <c r="JJF119" s="151"/>
      <c r="JJG119" s="151"/>
      <c r="JJH119" s="151"/>
      <c r="JJI119" s="151"/>
      <c r="JJJ119" s="151"/>
      <c r="JJK119" s="151"/>
      <c r="JJL119" s="151"/>
      <c r="JJM119" s="151"/>
      <c r="JJN119" s="151"/>
      <c r="JJO119" s="151"/>
      <c r="JJP119" s="151"/>
      <c r="JJQ119" s="151"/>
      <c r="JJR119" s="151"/>
      <c r="JJS119" s="151"/>
      <c r="JJT119" s="151"/>
      <c r="JJU119" s="151"/>
      <c r="JJV119" s="151"/>
      <c r="JJW119" s="151"/>
      <c r="JJX119" s="151"/>
      <c r="JJY119" s="151"/>
      <c r="JJZ119" s="151"/>
      <c r="JKA119" s="151"/>
      <c r="JKB119" s="151"/>
      <c r="JKC119" s="151"/>
      <c r="JKD119" s="151"/>
      <c r="JKE119" s="151"/>
      <c r="JKF119" s="151"/>
      <c r="JKG119" s="151"/>
      <c r="JKH119" s="151"/>
      <c r="JKI119" s="151"/>
      <c r="JKJ119" s="151"/>
      <c r="JKK119" s="151"/>
      <c r="JKL119" s="151"/>
      <c r="JKM119" s="151"/>
      <c r="JKN119" s="151"/>
      <c r="JKO119" s="151"/>
      <c r="JKP119" s="151"/>
      <c r="JKQ119" s="151"/>
      <c r="JKR119" s="151"/>
      <c r="JKS119" s="151"/>
      <c r="JKT119" s="151"/>
      <c r="JKU119" s="151"/>
      <c r="JKV119" s="151"/>
      <c r="JKW119" s="151"/>
      <c r="JKX119" s="151"/>
      <c r="JKY119" s="151"/>
      <c r="JKZ119" s="151"/>
      <c r="JLA119" s="151"/>
      <c r="JLB119" s="151"/>
      <c r="JLC119" s="151"/>
      <c r="JLD119" s="151"/>
      <c r="JLE119" s="151"/>
      <c r="JLF119" s="151"/>
      <c r="JLG119" s="151"/>
      <c r="JLH119" s="151"/>
      <c r="JLI119" s="151"/>
      <c r="JLJ119" s="151"/>
      <c r="JLK119" s="151"/>
      <c r="JLL119" s="151"/>
      <c r="JLM119" s="151"/>
      <c r="JLN119" s="151"/>
      <c r="JLO119" s="151"/>
      <c r="JLP119" s="151"/>
      <c r="JLQ119" s="151"/>
      <c r="JLR119" s="151"/>
      <c r="JLS119" s="151"/>
      <c r="JLT119" s="151"/>
      <c r="JLU119" s="151"/>
      <c r="JLV119" s="151"/>
      <c r="JLW119" s="151"/>
      <c r="JLX119" s="151"/>
      <c r="JLY119" s="151"/>
      <c r="JLZ119" s="151"/>
      <c r="JMA119" s="151"/>
      <c r="JMB119" s="151"/>
      <c r="JMC119" s="151"/>
      <c r="JMD119" s="151"/>
      <c r="JME119" s="151"/>
      <c r="JMF119" s="151"/>
      <c r="JMG119" s="151"/>
      <c r="JMH119" s="151"/>
      <c r="JMI119" s="151"/>
      <c r="JMJ119" s="151"/>
      <c r="JMK119" s="151"/>
      <c r="JML119" s="151"/>
      <c r="JMM119" s="151"/>
      <c r="JMN119" s="151"/>
      <c r="JMO119" s="151"/>
      <c r="JMP119" s="151"/>
      <c r="JMQ119" s="151"/>
      <c r="JMR119" s="151"/>
      <c r="JMS119" s="151"/>
      <c r="JMT119" s="151"/>
      <c r="JMU119" s="151"/>
      <c r="JMV119" s="151"/>
      <c r="JMW119" s="151"/>
      <c r="JMX119" s="151"/>
      <c r="JMY119" s="151"/>
      <c r="JMZ119" s="151"/>
      <c r="JNA119" s="151"/>
      <c r="JNB119" s="151"/>
      <c r="JNC119" s="151"/>
      <c r="JND119" s="151"/>
      <c r="JNE119" s="151"/>
      <c r="JNF119" s="151"/>
      <c r="JNG119" s="151"/>
      <c r="JNH119" s="151"/>
      <c r="JNI119" s="151"/>
      <c r="JNJ119" s="151"/>
      <c r="JNK119" s="151"/>
      <c r="JNL119" s="151"/>
      <c r="JNM119" s="151"/>
      <c r="JNN119" s="151"/>
      <c r="JNO119" s="151"/>
      <c r="JNP119" s="151"/>
      <c r="JNQ119" s="151"/>
      <c r="JNR119" s="151"/>
      <c r="JNS119" s="151"/>
      <c r="JNT119" s="151"/>
      <c r="JNU119" s="151"/>
      <c r="JNV119" s="151"/>
      <c r="JNW119" s="151"/>
      <c r="JNX119" s="151"/>
      <c r="JNY119" s="151"/>
      <c r="JNZ119" s="151"/>
      <c r="JOA119" s="151"/>
      <c r="JOB119" s="151"/>
      <c r="JOC119" s="151"/>
      <c r="JOD119" s="151"/>
      <c r="JOE119" s="151"/>
      <c r="JOF119" s="151"/>
      <c r="JOG119" s="151"/>
      <c r="JOH119" s="151"/>
      <c r="JOI119" s="151"/>
      <c r="JOJ119" s="151"/>
      <c r="JOK119" s="151"/>
      <c r="JOL119" s="151"/>
      <c r="JOM119" s="151"/>
      <c r="JON119" s="151"/>
      <c r="JOO119" s="151"/>
      <c r="JOP119" s="151"/>
      <c r="JOQ119" s="151"/>
      <c r="JOR119" s="151"/>
      <c r="JOS119" s="151"/>
      <c r="JOT119" s="151"/>
      <c r="JOU119" s="151"/>
      <c r="JOV119" s="151"/>
      <c r="JOW119" s="151"/>
      <c r="JOX119" s="151"/>
      <c r="JOY119" s="151"/>
      <c r="JOZ119" s="151"/>
      <c r="JPA119" s="151"/>
      <c r="JPB119" s="151"/>
      <c r="JPC119" s="151"/>
      <c r="JPD119" s="151"/>
      <c r="JPE119" s="151"/>
      <c r="JPF119" s="151"/>
      <c r="JPG119" s="151"/>
      <c r="JPH119" s="151"/>
      <c r="JPI119" s="151"/>
      <c r="JPJ119" s="151"/>
      <c r="JPK119" s="151"/>
      <c r="JPL119" s="151"/>
      <c r="JPM119" s="151"/>
      <c r="JPN119" s="151"/>
      <c r="JPO119" s="151"/>
      <c r="JPP119" s="151"/>
      <c r="JPQ119" s="151"/>
      <c r="JPR119" s="151"/>
      <c r="JPS119" s="151"/>
      <c r="JPT119" s="151"/>
      <c r="JPU119" s="151"/>
      <c r="JPV119" s="151"/>
      <c r="JPW119" s="151"/>
      <c r="JPX119" s="151"/>
      <c r="JPY119" s="151"/>
      <c r="JPZ119" s="151"/>
      <c r="JQA119" s="151"/>
      <c r="JQB119" s="151"/>
      <c r="JQC119" s="151"/>
      <c r="JQD119" s="151"/>
      <c r="JQE119" s="151"/>
      <c r="JQF119" s="151"/>
      <c r="JQG119" s="151"/>
      <c r="JQH119" s="151"/>
      <c r="JQI119" s="151"/>
      <c r="JQJ119" s="151"/>
      <c r="JQK119" s="151"/>
      <c r="JQL119" s="151"/>
      <c r="JQM119" s="151"/>
      <c r="JQN119" s="151"/>
      <c r="JQO119" s="151"/>
      <c r="JQP119" s="151"/>
      <c r="JQQ119" s="151"/>
      <c r="JQR119" s="151"/>
      <c r="JQS119" s="151"/>
      <c r="JQT119" s="151"/>
      <c r="JQU119" s="151"/>
      <c r="JQV119" s="151"/>
      <c r="JQW119" s="151"/>
      <c r="JQX119" s="151"/>
      <c r="JQY119" s="151"/>
      <c r="JQZ119" s="151"/>
      <c r="JRA119" s="151"/>
      <c r="JRB119" s="151"/>
      <c r="JRC119" s="151"/>
      <c r="JRD119" s="151"/>
      <c r="JRE119" s="151"/>
      <c r="JRF119" s="151"/>
      <c r="JRG119" s="151"/>
      <c r="JRH119" s="151"/>
      <c r="JRI119" s="151"/>
      <c r="JRJ119" s="151"/>
      <c r="JRK119" s="151"/>
      <c r="JRL119" s="151"/>
      <c r="JRM119" s="151"/>
      <c r="JRN119" s="151"/>
      <c r="JRO119" s="151"/>
      <c r="JRP119" s="151"/>
      <c r="JRQ119" s="151"/>
      <c r="JRR119" s="151"/>
      <c r="JRS119" s="151"/>
      <c r="JRT119" s="151"/>
      <c r="JRU119" s="151"/>
      <c r="JRV119" s="151"/>
      <c r="JRW119" s="151"/>
      <c r="JRX119" s="151"/>
      <c r="JRY119" s="151"/>
      <c r="JRZ119" s="151"/>
      <c r="JSA119" s="151"/>
      <c r="JSB119" s="151"/>
      <c r="JSC119" s="151"/>
      <c r="JSD119" s="151"/>
      <c r="JSE119" s="151"/>
      <c r="JSF119" s="151"/>
      <c r="JSG119" s="151"/>
      <c r="JSH119" s="151"/>
      <c r="JSI119" s="151"/>
      <c r="JSJ119" s="151"/>
      <c r="JSK119" s="151"/>
      <c r="JSL119" s="151"/>
      <c r="JSM119" s="151"/>
      <c r="JSN119" s="151"/>
      <c r="JSO119" s="151"/>
      <c r="JSP119" s="151"/>
      <c r="JSQ119" s="151"/>
      <c r="JSR119" s="151"/>
      <c r="JSS119" s="151"/>
      <c r="JST119" s="151"/>
      <c r="JSU119" s="151"/>
      <c r="JSV119" s="151"/>
      <c r="JSW119" s="151"/>
      <c r="JSX119" s="151"/>
      <c r="JSY119" s="151"/>
      <c r="JSZ119" s="151"/>
      <c r="JTA119" s="151"/>
      <c r="JTB119" s="151"/>
      <c r="JTC119" s="151"/>
      <c r="JTD119" s="151"/>
      <c r="JTE119" s="151"/>
      <c r="JTF119" s="151"/>
      <c r="JTG119" s="151"/>
      <c r="JTH119" s="151"/>
      <c r="JTI119" s="151"/>
      <c r="JTJ119" s="151"/>
      <c r="JTK119" s="151"/>
      <c r="JTL119" s="151"/>
      <c r="JTM119" s="151"/>
      <c r="JTN119" s="151"/>
      <c r="JTO119" s="151"/>
      <c r="JTP119" s="151"/>
      <c r="JTQ119" s="151"/>
      <c r="JTR119" s="151"/>
      <c r="JTS119" s="151"/>
      <c r="JTT119" s="151"/>
      <c r="JTU119" s="151"/>
      <c r="JTV119" s="151"/>
      <c r="JTW119" s="151"/>
      <c r="JTX119" s="151"/>
      <c r="JTY119" s="151"/>
      <c r="JTZ119" s="151"/>
      <c r="JUA119" s="151"/>
      <c r="JUB119" s="151"/>
      <c r="JUC119" s="151"/>
      <c r="JUD119" s="151"/>
      <c r="JUE119" s="151"/>
      <c r="JUF119" s="151"/>
      <c r="JUG119" s="151"/>
      <c r="JUH119" s="151"/>
      <c r="JUI119" s="151"/>
      <c r="JUJ119" s="151"/>
      <c r="JUK119" s="151"/>
      <c r="JUL119" s="151"/>
      <c r="JUM119" s="151"/>
      <c r="JUN119" s="151"/>
      <c r="JUO119" s="151"/>
      <c r="JUP119" s="151"/>
      <c r="JUQ119" s="151"/>
      <c r="JUR119" s="151"/>
      <c r="JUS119" s="151"/>
      <c r="JUT119" s="151"/>
      <c r="JUU119" s="151"/>
      <c r="JUV119" s="151"/>
      <c r="JUW119" s="151"/>
      <c r="JUX119" s="151"/>
      <c r="JUY119" s="151"/>
      <c r="JUZ119" s="151"/>
      <c r="JVA119" s="151"/>
      <c r="JVB119" s="151"/>
      <c r="JVC119" s="151"/>
      <c r="JVD119" s="151"/>
      <c r="JVE119" s="151"/>
      <c r="JVF119" s="151"/>
      <c r="JVG119" s="151"/>
      <c r="JVH119" s="151"/>
      <c r="JVI119" s="151"/>
      <c r="JVJ119" s="151"/>
      <c r="JVK119" s="151"/>
      <c r="JVL119" s="151"/>
      <c r="JVM119" s="151"/>
      <c r="JVN119" s="151"/>
      <c r="JVO119" s="151"/>
      <c r="JVP119" s="151"/>
      <c r="JVQ119" s="151"/>
      <c r="JVR119" s="151"/>
      <c r="JVS119" s="151"/>
      <c r="JVT119" s="151"/>
      <c r="JVU119" s="151"/>
      <c r="JVV119" s="151"/>
      <c r="JVW119" s="151"/>
      <c r="JVX119" s="151"/>
      <c r="JVY119" s="151"/>
      <c r="JVZ119" s="151"/>
      <c r="JWA119" s="151"/>
      <c r="JWB119" s="151"/>
      <c r="JWC119" s="151"/>
      <c r="JWD119" s="151"/>
      <c r="JWE119" s="151"/>
      <c r="JWF119" s="151"/>
      <c r="JWG119" s="151"/>
      <c r="JWH119" s="151"/>
      <c r="JWI119" s="151"/>
      <c r="JWJ119" s="151"/>
      <c r="JWK119" s="151"/>
      <c r="JWL119" s="151"/>
      <c r="JWM119" s="151"/>
      <c r="JWN119" s="151"/>
      <c r="JWO119" s="151"/>
      <c r="JWP119" s="151"/>
      <c r="JWQ119" s="151"/>
      <c r="JWR119" s="151"/>
      <c r="JWS119" s="151"/>
      <c r="JWT119" s="151"/>
      <c r="JWU119" s="151"/>
      <c r="JWV119" s="151"/>
      <c r="JWW119" s="151"/>
      <c r="JWX119" s="151"/>
      <c r="JWY119" s="151"/>
      <c r="JWZ119" s="151"/>
      <c r="JXA119" s="151"/>
      <c r="JXB119" s="151"/>
      <c r="JXC119" s="151"/>
      <c r="JXD119" s="151"/>
      <c r="JXE119" s="151"/>
      <c r="JXF119" s="151"/>
      <c r="JXG119" s="151"/>
      <c r="JXH119" s="151"/>
      <c r="JXI119" s="151"/>
      <c r="JXJ119" s="151"/>
      <c r="JXK119" s="151"/>
      <c r="JXL119" s="151"/>
      <c r="JXM119" s="151"/>
      <c r="JXN119" s="151"/>
      <c r="JXO119" s="151"/>
      <c r="JXP119" s="151"/>
      <c r="JXQ119" s="151"/>
      <c r="JXR119" s="151"/>
      <c r="JXS119" s="151"/>
      <c r="JXT119" s="151"/>
      <c r="JXU119" s="151"/>
      <c r="JXV119" s="151"/>
      <c r="JXW119" s="151"/>
      <c r="JXX119" s="151"/>
      <c r="JXY119" s="151"/>
      <c r="JXZ119" s="151"/>
      <c r="JYA119" s="151"/>
      <c r="JYB119" s="151"/>
      <c r="JYC119" s="151"/>
      <c r="JYD119" s="151"/>
      <c r="JYE119" s="151"/>
      <c r="JYF119" s="151"/>
      <c r="JYG119" s="151"/>
      <c r="JYH119" s="151"/>
      <c r="JYI119" s="151"/>
      <c r="JYJ119" s="151"/>
      <c r="JYK119" s="151"/>
      <c r="JYL119" s="151"/>
      <c r="JYM119" s="151"/>
      <c r="JYN119" s="151"/>
      <c r="JYO119" s="151"/>
      <c r="JYP119" s="151"/>
      <c r="JYQ119" s="151"/>
      <c r="JYR119" s="151"/>
      <c r="JYS119" s="151"/>
      <c r="JYT119" s="151"/>
      <c r="JYU119" s="151"/>
      <c r="JYV119" s="151"/>
      <c r="JYW119" s="151"/>
      <c r="JYX119" s="151"/>
      <c r="JYY119" s="151"/>
      <c r="JYZ119" s="151"/>
      <c r="JZA119" s="151"/>
      <c r="JZB119" s="151"/>
      <c r="JZC119" s="151"/>
      <c r="JZD119" s="151"/>
      <c r="JZE119" s="151"/>
      <c r="JZF119" s="151"/>
      <c r="JZG119" s="151"/>
      <c r="JZH119" s="151"/>
      <c r="JZI119" s="151"/>
      <c r="JZJ119" s="151"/>
      <c r="JZK119" s="151"/>
      <c r="JZL119" s="151"/>
      <c r="JZM119" s="151"/>
      <c r="JZN119" s="151"/>
      <c r="JZO119" s="151"/>
      <c r="JZP119" s="151"/>
      <c r="JZQ119" s="151"/>
      <c r="JZR119" s="151"/>
      <c r="JZS119" s="151"/>
      <c r="JZT119" s="151"/>
      <c r="JZU119" s="151"/>
      <c r="JZV119" s="151"/>
      <c r="JZW119" s="151"/>
      <c r="JZX119" s="151"/>
      <c r="JZY119" s="151"/>
      <c r="JZZ119" s="151"/>
      <c r="KAA119" s="151"/>
      <c r="KAB119" s="151"/>
      <c r="KAC119" s="151"/>
      <c r="KAD119" s="151"/>
      <c r="KAE119" s="151"/>
      <c r="KAF119" s="151"/>
      <c r="KAG119" s="151"/>
      <c r="KAH119" s="151"/>
      <c r="KAI119" s="151"/>
      <c r="KAJ119" s="151"/>
      <c r="KAK119" s="151"/>
      <c r="KAL119" s="151"/>
      <c r="KAM119" s="151"/>
      <c r="KAN119" s="151"/>
      <c r="KAO119" s="151"/>
      <c r="KAP119" s="151"/>
      <c r="KAQ119" s="151"/>
      <c r="KAR119" s="151"/>
      <c r="KAS119" s="151"/>
      <c r="KAT119" s="151"/>
      <c r="KAU119" s="151"/>
      <c r="KAV119" s="151"/>
      <c r="KAW119" s="151"/>
      <c r="KAX119" s="151"/>
      <c r="KAY119" s="151"/>
      <c r="KAZ119" s="151"/>
      <c r="KBA119" s="151"/>
      <c r="KBB119" s="151"/>
      <c r="KBC119" s="151"/>
      <c r="KBD119" s="151"/>
      <c r="KBE119" s="151"/>
      <c r="KBF119" s="151"/>
      <c r="KBG119" s="151"/>
      <c r="KBH119" s="151"/>
      <c r="KBI119" s="151"/>
      <c r="KBJ119" s="151"/>
      <c r="KBK119" s="151"/>
      <c r="KBL119" s="151"/>
      <c r="KBM119" s="151"/>
      <c r="KBN119" s="151"/>
      <c r="KBO119" s="151"/>
      <c r="KBP119" s="151"/>
      <c r="KBQ119" s="151"/>
      <c r="KBR119" s="151"/>
      <c r="KBS119" s="151"/>
      <c r="KBT119" s="151"/>
      <c r="KBU119" s="151"/>
      <c r="KBV119" s="151"/>
      <c r="KBW119" s="151"/>
      <c r="KBX119" s="151"/>
      <c r="KBY119" s="151"/>
      <c r="KBZ119" s="151"/>
      <c r="KCA119" s="151"/>
      <c r="KCB119" s="151"/>
      <c r="KCC119" s="151"/>
      <c r="KCD119" s="151"/>
      <c r="KCE119" s="151"/>
      <c r="KCF119" s="151"/>
      <c r="KCG119" s="151"/>
      <c r="KCH119" s="151"/>
      <c r="KCI119" s="151"/>
      <c r="KCJ119" s="151"/>
      <c r="KCK119" s="151"/>
      <c r="KCL119" s="151"/>
      <c r="KCM119" s="151"/>
      <c r="KCN119" s="151"/>
      <c r="KCO119" s="151"/>
      <c r="KCP119" s="151"/>
      <c r="KCQ119" s="151"/>
      <c r="KCR119" s="151"/>
      <c r="KCS119" s="151"/>
      <c r="KCT119" s="151"/>
      <c r="KCU119" s="151"/>
      <c r="KCV119" s="151"/>
      <c r="KCW119" s="151"/>
      <c r="KCX119" s="151"/>
      <c r="KCY119" s="151"/>
      <c r="KCZ119" s="151"/>
      <c r="KDA119" s="151"/>
      <c r="KDB119" s="151"/>
      <c r="KDC119" s="151"/>
      <c r="KDD119" s="151"/>
      <c r="KDE119" s="151"/>
      <c r="KDF119" s="151"/>
      <c r="KDG119" s="151"/>
      <c r="KDH119" s="151"/>
      <c r="KDI119" s="151"/>
      <c r="KDJ119" s="151"/>
      <c r="KDK119" s="151"/>
      <c r="KDL119" s="151"/>
      <c r="KDM119" s="151"/>
      <c r="KDN119" s="151"/>
      <c r="KDO119" s="151"/>
      <c r="KDP119" s="151"/>
      <c r="KDQ119" s="151"/>
      <c r="KDR119" s="151"/>
      <c r="KDS119" s="151"/>
      <c r="KDT119" s="151"/>
      <c r="KDU119" s="151"/>
      <c r="KDV119" s="151"/>
      <c r="KDW119" s="151"/>
      <c r="KDX119" s="151"/>
      <c r="KDY119" s="151"/>
      <c r="KDZ119" s="151"/>
      <c r="KEA119" s="151"/>
      <c r="KEB119" s="151"/>
      <c r="KEC119" s="151"/>
      <c r="KED119" s="151"/>
      <c r="KEE119" s="151"/>
      <c r="KEF119" s="151"/>
      <c r="KEG119" s="151"/>
      <c r="KEH119" s="151"/>
      <c r="KEI119" s="151"/>
      <c r="KEJ119" s="151"/>
      <c r="KEK119" s="151"/>
      <c r="KEL119" s="151"/>
      <c r="KEM119" s="151"/>
      <c r="KEN119" s="151"/>
      <c r="KEO119" s="151"/>
      <c r="KEP119" s="151"/>
      <c r="KEQ119" s="151"/>
      <c r="KER119" s="151"/>
      <c r="KES119" s="151"/>
      <c r="KET119" s="151"/>
      <c r="KEU119" s="151"/>
      <c r="KEV119" s="151"/>
      <c r="KEW119" s="151"/>
      <c r="KEX119" s="151"/>
      <c r="KEY119" s="151"/>
      <c r="KEZ119" s="151"/>
      <c r="KFA119" s="151"/>
      <c r="KFB119" s="151"/>
      <c r="KFC119" s="151"/>
      <c r="KFD119" s="151"/>
      <c r="KFE119" s="151"/>
      <c r="KFF119" s="151"/>
      <c r="KFG119" s="151"/>
      <c r="KFH119" s="151"/>
      <c r="KFI119" s="151"/>
      <c r="KFJ119" s="151"/>
      <c r="KFK119" s="151"/>
      <c r="KFL119" s="151"/>
      <c r="KFM119" s="151"/>
      <c r="KFN119" s="151"/>
      <c r="KFO119" s="151"/>
      <c r="KFP119" s="151"/>
      <c r="KFQ119" s="151"/>
      <c r="KFR119" s="151"/>
      <c r="KFS119" s="151"/>
      <c r="KFT119" s="151"/>
      <c r="KFU119" s="151"/>
      <c r="KFV119" s="151"/>
      <c r="KFW119" s="151"/>
      <c r="KFX119" s="151"/>
      <c r="KFY119" s="151"/>
      <c r="KFZ119" s="151"/>
      <c r="KGA119" s="151"/>
      <c r="KGB119" s="151"/>
      <c r="KGC119" s="151"/>
      <c r="KGD119" s="151"/>
      <c r="KGE119" s="151"/>
      <c r="KGF119" s="151"/>
      <c r="KGG119" s="151"/>
      <c r="KGH119" s="151"/>
      <c r="KGI119" s="151"/>
      <c r="KGJ119" s="151"/>
      <c r="KGK119" s="151"/>
      <c r="KGL119" s="151"/>
      <c r="KGM119" s="151"/>
      <c r="KGN119" s="151"/>
      <c r="KGO119" s="151"/>
      <c r="KGP119" s="151"/>
      <c r="KGQ119" s="151"/>
      <c r="KGR119" s="151"/>
      <c r="KGS119" s="151"/>
      <c r="KGT119" s="151"/>
      <c r="KGU119" s="151"/>
      <c r="KGV119" s="151"/>
      <c r="KGW119" s="151"/>
      <c r="KGX119" s="151"/>
      <c r="KGY119" s="151"/>
      <c r="KGZ119" s="151"/>
      <c r="KHA119" s="151"/>
      <c r="KHB119" s="151"/>
      <c r="KHC119" s="151"/>
      <c r="KHD119" s="151"/>
      <c r="KHE119" s="151"/>
      <c r="KHF119" s="151"/>
      <c r="KHG119" s="151"/>
      <c r="KHH119" s="151"/>
      <c r="KHI119" s="151"/>
      <c r="KHJ119" s="151"/>
      <c r="KHK119" s="151"/>
      <c r="KHL119" s="151"/>
      <c r="KHM119" s="151"/>
      <c r="KHN119" s="151"/>
      <c r="KHO119" s="151"/>
      <c r="KHP119" s="151"/>
      <c r="KHQ119" s="151"/>
      <c r="KHR119" s="151"/>
      <c r="KHS119" s="151"/>
      <c r="KHT119" s="151"/>
      <c r="KHU119" s="151"/>
      <c r="KHV119" s="151"/>
      <c r="KHW119" s="151"/>
      <c r="KHX119" s="151"/>
      <c r="KHY119" s="151"/>
      <c r="KHZ119" s="151"/>
      <c r="KIA119" s="151"/>
      <c r="KIB119" s="151"/>
      <c r="KIC119" s="151"/>
      <c r="KID119" s="151"/>
      <c r="KIE119" s="151"/>
      <c r="KIF119" s="151"/>
      <c r="KIG119" s="151"/>
      <c r="KIH119" s="151"/>
      <c r="KII119" s="151"/>
      <c r="KIJ119" s="151"/>
      <c r="KIK119" s="151"/>
      <c r="KIL119" s="151"/>
      <c r="KIM119" s="151"/>
      <c r="KIN119" s="151"/>
      <c r="KIO119" s="151"/>
      <c r="KIP119" s="151"/>
      <c r="KIQ119" s="151"/>
      <c r="KIR119" s="151"/>
      <c r="KIS119" s="151"/>
      <c r="KIT119" s="151"/>
      <c r="KIU119" s="151"/>
      <c r="KIV119" s="151"/>
      <c r="KIW119" s="151"/>
      <c r="KIX119" s="151"/>
      <c r="KIY119" s="151"/>
      <c r="KIZ119" s="151"/>
      <c r="KJA119" s="151"/>
      <c r="KJB119" s="151"/>
      <c r="KJC119" s="151"/>
      <c r="KJD119" s="151"/>
      <c r="KJE119" s="151"/>
      <c r="KJF119" s="151"/>
      <c r="KJG119" s="151"/>
      <c r="KJH119" s="151"/>
      <c r="KJI119" s="151"/>
      <c r="KJJ119" s="151"/>
      <c r="KJK119" s="151"/>
      <c r="KJL119" s="151"/>
      <c r="KJM119" s="151"/>
      <c r="KJN119" s="151"/>
      <c r="KJO119" s="151"/>
      <c r="KJP119" s="151"/>
      <c r="KJQ119" s="151"/>
      <c r="KJR119" s="151"/>
      <c r="KJS119" s="151"/>
      <c r="KJT119" s="151"/>
      <c r="KJU119" s="151"/>
      <c r="KJV119" s="151"/>
      <c r="KJW119" s="151"/>
      <c r="KJX119" s="151"/>
      <c r="KJY119" s="151"/>
      <c r="KJZ119" s="151"/>
      <c r="KKA119" s="151"/>
      <c r="KKB119" s="151"/>
      <c r="KKC119" s="151"/>
      <c r="KKD119" s="151"/>
      <c r="KKE119" s="151"/>
      <c r="KKF119" s="151"/>
      <c r="KKG119" s="151"/>
      <c r="KKH119" s="151"/>
      <c r="KKI119" s="151"/>
      <c r="KKJ119" s="151"/>
      <c r="KKK119" s="151"/>
      <c r="KKL119" s="151"/>
      <c r="KKM119" s="151"/>
      <c r="KKN119" s="151"/>
      <c r="KKO119" s="151"/>
      <c r="KKP119" s="151"/>
      <c r="KKQ119" s="151"/>
      <c r="KKR119" s="151"/>
      <c r="KKS119" s="151"/>
      <c r="KKT119" s="151"/>
      <c r="KKU119" s="151"/>
      <c r="KKV119" s="151"/>
      <c r="KKW119" s="151"/>
      <c r="KKX119" s="151"/>
      <c r="KKY119" s="151"/>
      <c r="KKZ119" s="151"/>
      <c r="KLA119" s="151"/>
      <c r="KLB119" s="151"/>
      <c r="KLC119" s="151"/>
      <c r="KLD119" s="151"/>
      <c r="KLE119" s="151"/>
      <c r="KLF119" s="151"/>
      <c r="KLG119" s="151"/>
      <c r="KLH119" s="151"/>
      <c r="KLI119" s="151"/>
      <c r="KLJ119" s="151"/>
      <c r="KLK119" s="151"/>
      <c r="KLL119" s="151"/>
      <c r="KLM119" s="151"/>
      <c r="KLN119" s="151"/>
      <c r="KLO119" s="151"/>
      <c r="KLP119" s="151"/>
      <c r="KLQ119" s="151"/>
      <c r="KLR119" s="151"/>
      <c r="KLS119" s="151"/>
      <c r="KLT119" s="151"/>
      <c r="KLU119" s="151"/>
      <c r="KLV119" s="151"/>
      <c r="KLW119" s="151"/>
      <c r="KLX119" s="151"/>
      <c r="KLY119" s="151"/>
      <c r="KLZ119" s="151"/>
      <c r="KMA119" s="151"/>
      <c r="KMB119" s="151"/>
      <c r="KMC119" s="151"/>
      <c r="KMD119" s="151"/>
      <c r="KME119" s="151"/>
      <c r="KMF119" s="151"/>
      <c r="KMG119" s="151"/>
      <c r="KMH119" s="151"/>
      <c r="KMI119" s="151"/>
      <c r="KMJ119" s="151"/>
      <c r="KMK119" s="151"/>
      <c r="KML119" s="151"/>
      <c r="KMM119" s="151"/>
      <c r="KMN119" s="151"/>
      <c r="KMO119" s="151"/>
      <c r="KMP119" s="151"/>
      <c r="KMQ119" s="151"/>
      <c r="KMR119" s="151"/>
      <c r="KMS119" s="151"/>
      <c r="KMT119" s="151"/>
      <c r="KMU119" s="151"/>
      <c r="KMV119" s="151"/>
      <c r="KMW119" s="151"/>
      <c r="KMX119" s="151"/>
      <c r="KMY119" s="151"/>
      <c r="KMZ119" s="151"/>
      <c r="KNA119" s="151"/>
      <c r="KNB119" s="151"/>
      <c r="KNC119" s="151"/>
      <c r="KND119" s="151"/>
      <c r="KNE119" s="151"/>
      <c r="KNF119" s="151"/>
      <c r="KNG119" s="151"/>
      <c r="KNH119" s="151"/>
      <c r="KNI119" s="151"/>
      <c r="KNJ119" s="151"/>
      <c r="KNK119" s="151"/>
      <c r="KNL119" s="151"/>
      <c r="KNM119" s="151"/>
      <c r="KNN119" s="151"/>
      <c r="KNO119" s="151"/>
      <c r="KNP119" s="151"/>
      <c r="KNQ119" s="151"/>
      <c r="KNR119" s="151"/>
      <c r="KNS119" s="151"/>
      <c r="KNT119" s="151"/>
      <c r="KNU119" s="151"/>
      <c r="KNV119" s="151"/>
      <c r="KNW119" s="151"/>
      <c r="KNX119" s="151"/>
      <c r="KNY119" s="151"/>
      <c r="KNZ119" s="151"/>
      <c r="KOA119" s="151"/>
      <c r="KOB119" s="151"/>
      <c r="KOC119" s="151"/>
      <c r="KOD119" s="151"/>
      <c r="KOE119" s="151"/>
      <c r="KOF119" s="151"/>
      <c r="KOG119" s="151"/>
      <c r="KOH119" s="151"/>
      <c r="KOI119" s="151"/>
      <c r="KOJ119" s="151"/>
      <c r="KOK119" s="151"/>
      <c r="KOL119" s="151"/>
      <c r="KOM119" s="151"/>
      <c r="KON119" s="151"/>
      <c r="KOO119" s="151"/>
      <c r="KOP119" s="151"/>
      <c r="KOQ119" s="151"/>
      <c r="KOR119" s="151"/>
      <c r="KOS119" s="151"/>
      <c r="KOT119" s="151"/>
      <c r="KOU119" s="151"/>
      <c r="KOV119" s="151"/>
      <c r="KOW119" s="151"/>
      <c r="KOX119" s="151"/>
      <c r="KOY119" s="151"/>
      <c r="KOZ119" s="151"/>
      <c r="KPA119" s="151"/>
      <c r="KPB119" s="151"/>
      <c r="KPC119" s="151"/>
      <c r="KPD119" s="151"/>
      <c r="KPE119" s="151"/>
      <c r="KPF119" s="151"/>
      <c r="KPG119" s="151"/>
      <c r="KPH119" s="151"/>
      <c r="KPI119" s="151"/>
      <c r="KPJ119" s="151"/>
      <c r="KPK119" s="151"/>
      <c r="KPL119" s="151"/>
      <c r="KPM119" s="151"/>
      <c r="KPN119" s="151"/>
      <c r="KPO119" s="151"/>
      <c r="KPP119" s="151"/>
      <c r="KPQ119" s="151"/>
      <c r="KPR119" s="151"/>
      <c r="KPS119" s="151"/>
      <c r="KPT119" s="151"/>
      <c r="KPU119" s="151"/>
      <c r="KPV119" s="151"/>
      <c r="KPW119" s="151"/>
      <c r="KPX119" s="151"/>
      <c r="KPY119" s="151"/>
      <c r="KPZ119" s="151"/>
      <c r="KQA119" s="151"/>
      <c r="KQB119" s="151"/>
      <c r="KQC119" s="151"/>
      <c r="KQD119" s="151"/>
      <c r="KQE119" s="151"/>
      <c r="KQF119" s="151"/>
      <c r="KQG119" s="151"/>
      <c r="KQH119" s="151"/>
      <c r="KQI119" s="151"/>
      <c r="KQJ119" s="151"/>
      <c r="KQK119" s="151"/>
      <c r="KQL119" s="151"/>
      <c r="KQM119" s="151"/>
      <c r="KQN119" s="151"/>
      <c r="KQO119" s="151"/>
      <c r="KQP119" s="151"/>
      <c r="KQQ119" s="151"/>
      <c r="KQR119" s="151"/>
      <c r="KQS119" s="151"/>
      <c r="KQT119" s="151"/>
      <c r="KQU119" s="151"/>
      <c r="KQV119" s="151"/>
      <c r="KQW119" s="151"/>
      <c r="KQX119" s="151"/>
      <c r="KQY119" s="151"/>
      <c r="KQZ119" s="151"/>
      <c r="KRA119" s="151"/>
      <c r="KRB119" s="151"/>
      <c r="KRC119" s="151"/>
      <c r="KRD119" s="151"/>
      <c r="KRE119" s="151"/>
      <c r="KRF119" s="151"/>
      <c r="KRG119" s="151"/>
      <c r="KRH119" s="151"/>
      <c r="KRI119" s="151"/>
      <c r="KRJ119" s="151"/>
      <c r="KRK119" s="151"/>
      <c r="KRL119" s="151"/>
      <c r="KRM119" s="151"/>
      <c r="KRN119" s="151"/>
      <c r="KRO119" s="151"/>
      <c r="KRP119" s="151"/>
      <c r="KRQ119" s="151"/>
      <c r="KRR119" s="151"/>
      <c r="KRS119" s="151"/>
      <c r="KRT119" s="151"/>
      <c r="KRU119" s="151"/>
      <c r="KRV119" s="151"/>
      <c r="KRW119" s="151"/>
      <c r="KRX119" s="151"/>
      <c r="KRY119" s="151"/>
      <c r="KRZ119" s="151"/>
      <c r="KSA119" s="151"/>
      <c r="KSB119" s="151"/>
      <c r="KSC119" s="151"/>
      <c r="KSD119" s="151"/>
      <c r="KSE119" s="151"/>
      <c r="KSF119" s="151"/>
      <c r="KSG119" s="151"/>
      <c r="KSH119" s="151"/>
      <c r="KSI119" s="151"/>
      <c r="KSJ119" s="151"/>
      <c r="KSK119" s="151"/>
      <c r="KSL119" s="151"/>
      <c r="KSM119" s="151"/>
      <c r="KSN119" s="151"/>
      <c r="KSO119" s="151"/>
      <c r="KSP119" s="151"/>
      <c r="KSQ119" s="151"/>
      <c r="KSR119" s="151"/>
      <c r="KSS119" s="151"/>
      <c r="KST119" s="151"/>
      <c r="KSU119" s="151"/>
      <c r="KSV119" s="151"/>
      <c r="KSW119" s="151"/>
      <c r="KSX119" s="151"/>
      <c r="KSY119" s="151"/>
      <c r="KSZ119" s="151"/>
      <c r="KTA119" s="151"/>
      <c r="KTB119" s="151"/>
      <c r="KTC119" s="151"/>
      <c r="KTD119" s="151"/>
      <c r="KTE119" s="151"/>
      <c r="KTF119" s="151"/>
      <c r="KTG119" s="151"/>
      <c r="KTH119" s="151"/>
      <c r="KTI119" s="151"/>
      <c r="KTJ119" s="151"/>
      <c r="KTK119" s="151"/>
      <c r="KTL119" s="151"/>
      <c r="KTM119" s="151"/>
      <c r="KTN119" s="151"/>
      <c r="KTO119" s="151"/>
      <c r="KTP119" s="151"/>
      <c r="KTQ119" s="151"/>
      <c r="KTR119" s="151"/>
      <c r="KTS119" s="151"/>
      <c r="KTT119" s="151"/>
      <c r="KTU119" s="151"/>
      <c r="KTV119" s="151"/>
      <c r="KTW119" s="151"/>
      <c r="KTX119" s="151"/>
      <c r="KTY119" s="151"/>
      <c r="KTZ119" s="151"/>
      <c r="KUA119" s="151"/>
      <c r="KUB119" s="151"/>
      <c r="KUC119" s="151"/>
      <c r="KUD119" s="151"/>
      <c r="KUE119" s="151"/>
      <c r="KUF119" s="151"/>
      <c r="KUG119" s="151"/>
      <c r="KUH119" s="151"/>
      <c r="KUI119" s="151"/>
      <c r="KUJ119" s="151"/>
      <c r="KUK119" s="151"/>
      <c r="KUL119" s="151"/>
      <c r="KUM119" s="151"/>
      <c r="KUN119" s="151"/>
      <c r="KUO119" s="151"/>
      <c r="KUP119" s="151"/>
      <c r="KUQ119" s="151"/>
      <c r="KUR119" s="151"/>
      <c r="KUS119" s="151"/>
      <c r="KUT119" s="151"/>
      <c r="KUU119" s="151"/>
      <c r="KUV119" s="151"/>
      <c r="KUW119" s="151"/>
      <c r="KUX119" s="151"/>
      <c r="KUY119" s="151"/>
      <c r="KUZ119" s="151"/>
      <c r="KVA119" s="151"/>
      <c r="KVB119" s="151"/>
      <c r="KVC119" s="151"/>
      <c r="KVD119" s="151"/>
      <c r="KVE119" s="151"/>
      <c r="KVF119" s="151"/>
      <c r="KVG119" s="151"/>
      <c r="KVH119" s="151"/>
      <c r="KVI119" s="151"/>
      <c r="KVJ119" s="151"/>
      <c r="KVK119" s="151"/>
      <c r="KVL119" s="151"/>
      <c r="KVM119" s="151"/>
      <c r="KVN119" s="151"/>
      <c r="KVO119" s="151"/>
      <c r="KVP119" s="151"/>
      <c r="KVQ119" s="151"/>
      <c r="KVR119" s="151"/>
      <c r="KVS119" s="151"/>
      <c r="KVT119" s="151"/>
      <c r="KVU119" s="151"/>
      <c r="KVV119" s="151"/>
      <c r="KVW119" s="151"/>
      <c r="KVX119" s="151"/>
      <c r="KVY119" s="151"/>
      <c r="KVZ119" s="151"/>
      <c r="KWA119" s="151"/>
      <c r="KWB119" s="151"/>
      <c r="KWC119" s="151"/>
      <c r="KWD119" s="151"/>
      <c r="KWE119" s="151"/>
      <c r="KWF119" s="151"/>
      <c r="KWG119" s="151"/>
      <c r="KWH119" s="151"/>
      <c r="KWI119" s="151"/>
      <c r="KWJ119" s="151"/>
      <c r="KWK119" s="151"/>
      <c r="KWL119" s="151"/>
      <c r="KWM119" s="151"/>
      <c r="KWN119" s="151"/>
      <c r="KWO119" s="151"/>
      <c r="KWP119" s="151"/>
      <c r="KWQ119" s="151"/>
      <c r="KWR119" s="151"/>
      <c r="KWS119" s="151"/>
      <c r="KWT119" s="151"/>
      <c r="KWU119" s="151"/>
      <c r="KWV119" s="151"/>
      <c r="KWW119" s="151"/>
      <c r="KWX119" s="151"/>
      <c r="KWY119" s="151"/>
      <c r="KWZ119" s="151"/>
      <c r="KXA119" s="151"/>
      <c r="KXB119" s="151"/>
      <c r="KXC119" s="151"/>
      <c r="KXD119" s="151"/>
      <c r="KXE119" s="151"/>
      <c r="KXF119" s="151"/>
      <c r="KXG119" s="151"/>
      <c r="KXH119" s="151"/>
      <c r="KXI119" s="151"/>
      <c r="KXJ119" s="151"/>
      <c r="KXK119" s="151"/>
      <c r="KXL119" s="151"/>
      <c r="KXM119" s="151"/>
      <c r="KXN119" s="151"/>
      <c r="KXO119" s="151"/>
      <c r="KXP119" s="151"/>
      <c r="KXQ119" s="151"/>
      <c r="KXR119" s="151"/>
      <c r="KXS119" s="151"/>
      <c r="KXT119" s="151"/>
      <c r="KXU119" s="151"/>
      <c r="KXV119" s="151"/>
      <c r="KXW119" s="151"/>
      <c r="KXX119" s="151"/>
      <c r="KXY119" s="151"/>
      <c r="KXZ119" s="151"/>
      <c r="KYA119" s="151"/>
      <c r="KYB119" s="151"/>
      <c r="KYC119" s="151"/>
      <c r="KYD119" s="151"/>
      <c r="KYE119" s="151"/>
      <c r="KYF119" s="151"/>
      <c r="KYG119" s="151"/>
      <c r="KYH119" s="151"/>
      <c r="KYI119" s="151"/>
      <c r="KYJ119" s="151"/>
      <c r="KYK119" s="151"/>
      <c r="KYL119" s="151"/>
      <c r="KYM119" s="151"/>
      <c r="KYN119" s="151"/>
      <c r="KYO119" s="151"/>
      <c r="KYP119" s="151"/>
      <c r="KYQ119" s="151"/>
      <c r="KYR119" s="151"/>
      <c r="KYS119" s="151"/>
      <c r="KYT119" s="151"/>
      <c r="KYU119" s="151"/>
      <c r="KYV119" s="151"/>
      <c r="KYW119" s="151"/>
      <c r="KYX119" s="151"/>
      <c r="KYY119" s="151"/>
      <c r="KYZ119" s="151"/>
      <c r="KZA119" s="151"/>
      <c r="KZB119" s="151"/>
      <c r="KZC119" s="151"/>
      <c r="KZD119" s="151"/>
      <c r="KZE119" s="151"/>
      <c r="KZF119" s="151"/>
      <c r="KZG119" s="151"/>
      <c r="KZH119" s="151"/>
      <c r="KZI119" s="151"/>
      <c r="KZJ119" s="151"/>
      <c r="KZK119" s="151"/>
      <c r="KZL119" s="151"/>
      <c r="KZM119" s="151"/>
      <c r="KZN119" s="151"/>
      <c r="KZO119" s="151"/>
      <c r="KZP119" s="151"/>
      <c r="KZQ119" s="151"/>
      <c r="KZR119" s="151"/>
      <c r="KZS119" s="151"/>
      <c r="KZT119" s="151"/>
      <c r="KZU119" s="151"/>
      <c r="KZV119" s="151"/>
      <c r="KZW119" s="151"/>
      <c r="KZX119" s="151"/>
      <c r="KZY119" s="151"/>
      <c r="KZZ119" s="151"/>
      <c r="LAA119" s="151"/>
      <c r="LAB119" s="151"/>
      <c r="LAC119" s="151"/>
      <c r="LAD119" s="151"/>
      <c r="LAE119" s="151"/>
      <c r="LAF119" s="151"/>
      <c r="LAG119" s="151"/>
      <c r="LAH119" s="151"/>
      <c r="LAI119" s="151"/>
      <c r="LAJ119" s="151"/>
      <c r="LAK119" s="151"/>
      <c r="LAL119" s="151"/>
      <c r="LAM119" s="151"/>
      <c r="LAN119" s="151"/>
      <c r="LAO119" s="151"/>
      <c r="LAP119" s="151"/>
      <c r="LAQ119" s="151"/>
      <c r="LAR119" s="151"/>
      <c r="LAS119" s="151"/>
      <c r="LAT119" s="151"/>
      <c r="LAU119" s="151"/>
      <c r="LAV119" s="151"/>
      <c r="LAW119" s="151"/>
      <c r="LAX119" s="151"/>
      <c r="LAY119" s="151"/>
      <c r="LAZ119" s="151"/>
      <c r="LBA119" s="151"/>
      <c r="LBB119" s="151"/>
      <c r="LBC119" s="151"/>
      <c r="LBD119" s="151"/>
      <c r="LBE119" s="151"/>
      <c r="LBF119" s="151"/>
      <c r="LBG119" s="151"/>
      <c r="LBH119" s="151"/>
      <c r="LBI119" s="151"/>
      <c r="LBJ119" s="151"/>
      <c r="LBK119" s="151"/>
      <c r="LBL119" s="151"/>
      <c r="LBM119" s="151"/>
      <c r="LBN119" s="151"/>
      <c r="LBO119" s="151"/>
      <c r="LBP119" s="151"/>
      <c r="LBQ119" s="151"/>
      <c r="LBR119" s="151"/>
      <c r="LBS119" s="151"/>
      <c r="LBT119" s="151"/>
      <c r="LBU119" s="151"/>
      <c r="LBV119" s="151"/>
      <c r="LBW119" s="151"/>
      <c r="LBX119" s="151"/>
      <c r="LBY119" s="151"/>
      <c r="LBZ119" s="151"/>
      <c r="LCA119" s="151"/>
      <c r="LCB119" s="151"/>
      <c r="LCC119" s="151"/>
      <c r="LCD119" s="151"/>
      <c r="LCE119" s="151"/>
      <c r="LCF119" s="151"/>
      <c r="LCG119" s="151"/>
      <c r="LCH119" s="151"/>
      <c r="LCI119" s="151"/>
      <c r="LCJ119" s="151"/>
      <c r="LCK119" s="151"/>
      <c r="LCL119" s="151"/>
      <c r="LCM119" s="151"/>
      <c r="LCN119" s="151"/>
      <c r="LCO119" s="151"/>
      <c r="LCP119" s="151"/>
      <c r="LCQ119" s="151"/>
      <c r="LCR119" s="151"/>
      <c r="LCS119" s="151"/>
      <c r="LCT119" s="151"/>
      <c r="LCU119" s="151"/>
      <c r="LCV119" s="151"/>
      <c r="LCW119" s="151"/>
      <c r="LCX119" s="151"/>
      <c r="LCY119" s="151"/>
      <c r="LCZ119" s="151"/>
      <c r="LDA119" s="151"/>
      <c r="LDB119" s="151"/>
      <c r="LDC119" s="151"/>
      <c r="LDD119" s="151"/>
      <c r="LDE119" s="151"/>
      <c r="LDF119" s="151"/>
      <c r="LDG119" s="151"/>
      <c r="LDH119" s="151"/>
      <c r="LDI119" s="151"/>
      <c r="LDJ119" s="151"/>
      <c r="LDK119" s="151"/>
      <c r="LDL119" s="151"/>
      <c r="LDM119" s="151"/>
      <c r="LDN119" s="151"/>
      <c r="LDO119" s="151"/>
      <c r="LDP119" s="151"/>
      <c r="LDQ119" s="151"/>
      <c r="LDR119" s="151"/>
      <c r="LDS119" s="151"/>
      <c r="LDT119" s="151"/>
      <c r="LDU119" s="151"/>
      <c r="LDV119" s="151"/>
      <c r="LDW119" s="151"/>
      <c r="LDX119" s="151"/>
      <c r="LDY119" s="151"/>
      <c r="LDZ119" s="151"/>
      <c r="LEA119" s="151"/>
      <c r="LEB119" s="151"/>
      <c r="LEC119" s="151"/>
      <c r="LED119" s="151"/>
      <c r="LEE119" s="151"/>
      <c r="LEF119" s="151"/>
      <c r="LEG119" s="151"/>
      <c r="LEH119" s="151"/>
      <c r="LEI119" s="151"/>
      <c r="LEJ119" s="151"/>
      <c r="LEK119" s="151"/>
      <c r="LEL119" s="151"/>
      <c r="LEM119" s="151"/>
      <c r="LEN119" s="151"/>
      <c r="LEO119" s="151"/>
      <c r="LEP119" s="151"/>
      <c r="LEQ119" s="151"/>
      <c r="LER119" s="151"/>
      <c r="LES119" s="151"/>
      <c r="LET119" s="151"/>
      <c r="LEU119" s="151"/>
      <c r="LEV119" s="151"/>
      <c r="LEW119" s="151"/>
      <c r="LEX119" s="151"/>
      <c r="LEY119" s="151"/>
      <c r="LEZ119" s="151"/>
      <c r="LFA119" s="151"/>
      <c r="LFB119" s="151"/>
      <c r="LFC119" s="151"/>
      <c r="LFD119" s="151"/>
      <c r="LFE119" s="151"/>
      <c r="LFF119" s="151"/>
      <c r="LFG119" s="151"/>
      <c r="LFH119" s="151"/>
      <c r="LFI119" s="151"/>
      <c r="LFJ119" s="151"/>
      <c r="LFK119" s="151"/>
      <c r="LFL119" s="151"/>
      <c r="LFM119" s="151"/>
      <c r="LFN119" s="151"/>
      <c r="LFO119" s="151"/>
      <c r="LFP119" s="151"/>
      <c r="LFQ119" s="151"/>
      <c r="LFR119" s="151"/>
      <c r="LFS119" s="151"/>
      <c r="LFT119" s="151"/>
      <c r="LFU119" s="151"/>
      <c r="LFV119" s="151"/>
      <c r="LFW119" s="151"/>
      <c r="LFX119" s="151"/>
      <c r="LFY119" s="151"/>
      <c r="LFZ119" s="151"/>
      <c r="LGA119" s="151"/>
      <c r="LGB119" s="151"/>
      <c r="LGC119" s="151"/>
      <c r="LGD119" s="151"/>
      <c r="LGE119" s="151"/>
      <c r="LGF119" s="151"/>
      <c r="LGG119" s="151"/>
      <c r="LGH119" s="151"/>
      <c r="LGI119" s="151"/>
      <c r="LGJ119" s="151"/>
      <c r="LGK119" s="151"/>
      <c r="LGL119" s="151"/>
      <c r="LGM119" s="151"/>
      <c r="LGN119" s="151"/>
      <c r="LGO119" s="151"/>
      <c r="LGP119" s="151"/>
      <c r="LGQ119" s="151"/>
      <c r="LGR119" s="151"/>
      <c r="LGS119" s="151"/>
      <c r="LGT119" s="151"/>
      <c r="LGU119" s="151"/>
      <c r="LGV119" s="151"/>
      <c r="LGW119" s="151"/>
      <c r="LGX119" s="151"/>
      <c r="LGY119" s="151"/>
      <c r="LGZ119" s="151"/>
      <c r="LHA119" s="151"/>
      <c r="LHB119" s="151"/>
      <c r="LHC119" s="151"/>
      <c r="LHD119" s="151"/>
      <c r="LHE119" s="151"/>
      <c r="LHF119" s="151"/>
      <c r="LHG119" s="151"/>
      <c r="LHH119" s="151"/>
      <c r="LHI119" s="151"/>
      <c r="LHJ119" s="151"/>
      <c r="LHK119" s="151"/>
      <c r="LHL119" s="151"/>
      <c r="LHM119" s="151"/>
      <c r="LHN119" s="151"/>
      <c r="LHO119" s="151"/>
      <c r="LHP119" s="151"/>
      <c r="LHQ119" s="151"/>
      <c r="LHR119" s="151"/>
      <c r="LHS119" s="151"/>
      <c r="LHT119" s="151"/>
      <c r="LHU119" s="151"/>
      <c r="LHV119" s="151"/>
      <c r="LHW119" s="151"/>
      <c r="LHX119" s="151"/>
      <c r="LHY119" s="151"/>
      <c r="LHZ119" s="151"/>
      <c r="LIA119" s="151"/>
      <c r="LIB119" s="151"/>
      <c r="LIC119" s="151"/>
      <c r="LID119" s="151"/>
      <c r="LIE119" s="151"/>
      <c r="LIF119" s="151"/>
      <c r="LIG119" s="151"/>
      <c r="LIH119" s="151"/>
      <c r="LII119" s="151"/>
      <c r="LIJ119" s="151"/>
      <c r="LIK119" s="151"/>
      <c r="LIL119" s="151"/>
      <c r="LIM119" s="151"/>
      <c r="LIN119" s="151"/>
      <c r="LIO119" s="151"/>
      <c r="LIP119" s="151"/>
      <c r="LIQ119" s="151"/>
      <c r="LIR119" s="151"/>
      <c r="LIS119" s="151"/>
      <c r="LIT119" s="151"/>
      <c r="LIU119" s="151"/>
      <c r="LIV119" s="151"/>
      <c r="LIW119" s="151"/>
      <c r="LIX119" s="151"/>
      <c r="LIY119" s="151"/>
      <c r="LIZ119" s="151"/>
      <c r="LJA119" s="151"/>
      <c r="LJB119" s="151"/>
      <c r="LJC119" s="151"/>
      <c r="LJD119" s="151"/>
      <c r="LJE119" s="151"/>
      <c r="LJF119" s="151"/>
      <c r="LJG119" s="151"/>
      <c r="LJH119" s="151"/>
      <c r="LJI119" s="151"/>
      <c r="LJJ119" s="151"/>
      <c r="LJK119" s="151"/>
      <c r="LJL119" s="151"/>
      <c r="LJM119" s="151"/>
      <c r="LJN119" s="151"/>
      <c r="LJO119" s="151"/>
      <c r="LJP119" s="151"/>
      <c r="LJQ119" s="151"/>
      <c r="LJR119" s="151"/>
      <c r="LJS119" s="151"/>
      <c r="LJT119" s="151"/>
      <c r="LJU119" s="151"/>
      <c r="LJV119" s="151"/>
      <c r="LJW119" s="151"/>
      <c r="LJX119" s="151"/>
      <c r="LJY119" s="151"/>
      <c r="LJZ119" s="151"/>
      <c r="LKA119" s="151"/>
      <c r="LKB119" s="151"/>
      <c r="LKC119" s="151"/>
      <c r="LKD119" s="151"/>
      <c r="LKE119" s="151"/>
      <c r="LKF119" s="151"/>
      <c r="LKG119" s="151"/>
      <c r="LKH119" s="151"/>
      <c r="LKI119" s="151"/>
      <c r="LKJ119" s="151"/>
      <c r="LKK119" s="151"/>
      <c r="LKL119" s="151"/>
      <c r="LKM119" s="151"/>
      <c r="LKN119" s="151"/>
      <c r="LKO119" s="151"/>
      <c r="LKP119" s="151"/>
      <c r="LKQ119" s="151"/>
      <c r="LKR119" s="151"/>
      <c r="LKS119" s="151"/>
      <c r="LKT119" s="151"/>
      <c r="LKU119" s="151"/>
      <c r="LKV119" s="151"/>
      <c r="LKW119" s="151"/>
      <c r="LKX119" s="151"/>
      <c r="LKY119" s="151"/>
      <c r="LKZ119" s="151"/>
      <c r="LLA119" s="151"/>
      <c r="LLB119" s="151"/>
      <c r="LLC119" s="151"/>
      <c r="LLD119" s="151"/>
      <c r="LLE119" s="151"/>
      <c r="LLF119" s="151"/>
      <c r="LLG119" s="151"/>
      <c r="LLH119" s="151"/>
      <c r="LLI119" s="151"/>
      <c r="LLJ119" s="151"/>
      <c r="LLK119" s="151"/>
      <c r="LLL119" s="151"/>
      <c r="LLM119" s="151"/>
      <c r="LLN119" s="151"/>
      <c r="LLO119" s="151"/>
      <c r="LLP119" s="151"/>
      <c r="LLQ119" s="151"/>
      <c r="LLR119" s="151"/>
      <c r="LLS119" s="151"/>
      <c r="LLT119" s="151"/>
      <c r="LLU119" s="151"/>
      <c r="LLV119" s="151"/>
      <c r="LLW119" s="151"/>
      <c r="LLX119" s="151"/>
      <c r="LLY119" s="151"/>
      <c r="LLZ119" s="151"/>
      <c r="LMA119" s="151"/>
      <c r="LMB119" s="151"/>
      <c r="LMC119" s="151"/>
      <c r="LMD119" s="151"/>
      <c r="LME119" s="151"/>
      <c r="LMF119" s="151"/>
      <c r="LMG119" s="151"/>
      <c r="LMH119" s="151"/>
      <c r="LMI119" s="151"/>
      <c r="LMJ119" s="151"/>
      <c r="LMK119" s="151"/>
      <c r="LML119" s="151"/>
      <c r="LMM119" s="151"/>
      <c r="LMN119" s="151"/>
      <c r="LMO119" s="151"/>
      <c r="LMP119" s="151"/>
      <c r="LMQ119" s="151"/>
      <c r="LMR119" s="151"/>
      <c r="LMS119" s="151"/>
      <c r="LMT119" s="151"/>
      <c r="LMU119" s="151"/>
      <c r="LMV119" s="151"/>
      <c r="LMW119" s="151"/>
      <c r="LMX119" s="151"/>
      <c r="LMY119" s="151"/>
      <c r="LMZ119" s="151"/>
      <c r="LNA119" s="151"/>
      <c r="LNB119" s="151"/>
      <c r="LNC119" s="151"/>
      <c r="LND119" s="151"/>
      <c r="LNE119" s="151"/>
      <c r="LNF119" s="151"/>
      <c r="LNG119" s="151"/>
      <c r="LNH119" s="151"/>
      <c r="LNI119" s="151"/>
      <c r="LNJ119" s="151"/>
      <c r="LNK119" s="151"/>
      <c r="LNL119" s="151"/>
      <c r="LNM119" s="151"/>
      <c r="LNN119" s="151"/>
      <c r="LNO119" s="151"/>
      <c r="LNP119" s="151"/>
      <c r="LNQ119" s="151"/>
      <c r="LNR119" s="151"/>
      <c r="LNS119" s="151"/>
      <c r="LNT119" s="151"/>
      <c r="LNU119" s="151"/>
      <c r="LNV119" s="151"/>
      <c r="LNW119" s="151"/>
      <c r="LNX119" s="151"/>
      <c r="LNY119" s="151"/>
      <c r="LNZ119" s="151"/>
      <c r="LOA119" s="151"/>
      <c r="LOB119" s="151"/>
      <c r="LOC119" s="151"/>
      <c r="LOD119" s="151"/>
      <c r="LOE119" s="151"/>
      <c r="LOF119" s="151"/>
      <c r="LOG119" s="151"/>
      <c r="LOH119" s="151"/>
      <c r="LOI119" s="151"/>
      <c r="LOJ119" s="151"/>
      <c r="LOK119" s="151"/>
      <c r="LOL119" s="151"/>
      <c r="LOM119" s="151"/>
      <c r="LON119" s="151"/>
      <c r="LOO119" s="151"/>
      <c r="LOP119" s="151"/>
      <c r="LOQ119" s="151"/>
      <c r="LOR119" s="151"/>
      <c r="LOS119" s="151"/>
      <c r="LOT119" s="151"/>
      <c r="LOU119" s="151"/>
      <c r="LOV119" s="151"/>
      <c r="LOW119" s="151"/>
      <c r="LOX119" s="151"/>
      <c r="LOY119" s="151"/>
      <c r="LOZ119" s="151"/>
      <c r="LPA119" s="151"/>
      <c r="LPB119" s="151"/>
      <c r="LPC119" s="151"/>
      <c r="LPD119" s="151"/>
      <c r="LPE119" s="151"/>
      <c r="LPF119" s="151"/>
      <c r="LPG119" s="151"/>
      <c r="LPH119" s="151"/>
      <c r="LPI119" s="151"/>
      <c r="LPJ119" s="151"/>
      <c r="LPK119" s="151"/>
      <c r="LPL119" s="151"/>
      <c r="LPM119" s="151"/>
      <c r="LPN119" s="151"/>
      <c r="LPO119" s="151"/>
      <c r="LPP119" s="151"/>
      <c r="LPQ119" s="151"/>
      <c r="LPR119" s="151"/>
      <c r="LPS119" s="151"/>
      <c r="LPT119" s="151"/>
      <c r="LPU119" s="151"/>
      <c r="LPV119" s="151"/>
      <c r="LPW119" s="151"/>
      <c r="LPX119" s="151"/>
      <c r="LPY119" s="151"/>
      <c r="LPZ119" s="151"/>
      <c r="LQA119" s="151"/>
      <c r="LQB119" s="151"/>
      <c r="LQC119" s="151"/>
      <c r="LQD119" s="151"/>
      <c r="LQE119" s="151"/>
      <c r="LQF119" s="151"/>
      <c r="LQG119" s="151"/>
      <c r="LQH119" s="151"/>
      <c r="LQI119" s="151"/>
      <c r="LQJ119" s="151"/>
      <c r="LQK119" s="151"/>
      <c r="LQL119" s="151"/>
      <c r="LQM119" s="151"/>
      <c r="LQN119" s="151"/>
      <c r="LQO119" s="151"/>
      <c r="LQP119" s="151"/>
      <c r="LQQ119" s="151"/>
      <c r="LQR119" s="151"/>
      <c r="LQS119" s="151"/>
      <c r="LQT119" s="151"/>
      <c r="LQU119" s="151"/>
      <c r="LQV119" s="151"/>
      <c r="LQW119" s="151"/>
      <c r="LQX119" s="151"/>
      <c r="LQY119" s="151"/>
      <c r="LQZ119" s="151"/>
      <c r="LRA119" s="151"/>
      <c r="LRB119" s="151"/>
      <c r="LRC119" s="151"/>
      <c r="LRD119" s="151"/>
      <c r="LRE119" s="151"/>
      <c r="LRF119" s="151"/>
      <c r="LRG119" s="151"/>
      <c r="LRH119" s="151"/>
      <c r="LRI119" s="151"/>
      <c r="LRJ119" s="151"/>
      <c r="LRK119" s="151"/>
      <c r="LRL119" s="151"/>
      <c r="LRM119" s="151"/>
      <c r="LRN119" s="151"/>
      <c r="LRO119" s="151"/>
      <c r="LRP119" s="151"/>
      <c r="LRQ119" s="151"/>
      <c r="LRR119" s="151"/>
      <c r="LRS119" s="151"/>
      <c r="LRT119" s="151"/>
      <c r="LRU119" s="151"/>
      <c r="LRV119" s="151"/>
      <c r="LRW119" s="151"/>
      <c r="LRX119" s="151"/>
      <c r="LRY119" s="151"/>
      <c r="LRZ119" s="151"/>
      <c r="LSA119" s="151"/>
      <c r="LSB119" s="151"/>
      <c r="LSC119" s="151"/>
      <c r="LSD119" s="151"/>
      <c r="LSE119" s="151"/>
      <c r="LSF119" s="151"/>
      <c r="LSG119" s="151"/>
      <c r="LSH119" s="151"/>
      <c r="LSI119" s="151"/>
      <c r="LSJ119" s="151"/>
      <c r="LSK119" s="151"/>
      <c r="LSL119" s="151"/>
      <c r="LSM119" s="151"/>
      <c r="LSN119" s="151"/>
      <c r="LSO119" s="151"/>
      <c r="LSP119" s="151"/>
      <c r="LSQ119" s="151"/>
      <c r="LSR119" s="151"/>
      <c r="LSS119" s="151"/>
      <c r="LST119" s="151"/>
      <c r="LSU119" s="151"/>
      <c r="LSV119" s="151"/>
      <c r="LSW119" s="151"/>
      <c r="LSX119" s="151"/>
      <c r="LSY119" s="151"/>
      <c r="LSZ119" s="151"/>
      <c r="LTA119" s="151"/>
      <c r="LTB119" s="151"/>
      <c r="LTC119" s="151"/>
      <c r="LTD119" s="151"/>
      <c r="LTE119" s="151"/>
      <c r="LTF119" s="151"/>
      <c r="LTG119" s="151"/>
      <c r="LTH119" s="151"/>
      <c r="LTI119" s="151"/>
      <c r="LTJ119" s="151"/>
      <c r="LTK119" s="151"/>
      <c r="LTL119" s="151"/>
      <c r="LTM119" s="151"/>
      <c r="LTN119" s="151"/>
      <c r="LTO119" s="151"/>
      <c r="LTP119" s="151"/>
      <c r="LTQ119" s="151"/>
      <c r="LTR119" s="151"/>
      <c r="LTS119" s="151"/>
      <c r="LTT119" s="151"/>
      <c r="LTU119" s="151"/>
      <c r="LTV119" s="151"/>
      <c r="LTW119" s="151"/>
      <c r="LTX119" s="151"/>
      <c r="LTY119" s="151"/>
      <c r="LTZ119" s="151"/>
      <c r="LUA119" s="151"/>
      <c r="LUB119" s="151"/>
      <c r="LUC119" s="151"/>
      <c r="LUD119" s="151"/>
      <c r="LUE119" s="151"/>
      <c r="LUF119" s="151"/>
      <c r="LUG119" s="151"/>
      <c r="LUH119" s="151"/>
      <c r="LUI119" s="151"/>
      <c r="LUJ119" s="151"/>
      <c r="LUK119" s="151"/>
      <c r="LUL119" s="151"/>
      <c r="LUM119" s="151"/>
      <c r="LUN119" s="151"/>
      <c r="LUO119" s="151"/>
      <c r="LUP119" s="151"/>
      <c r="LUQ119" s="151"/>
      <c r="LUR119" s="151"/>
      <c r="LUS119" s="151"/>
      <c r="LUT119" s="151"/>
      <c r="LUU119" s="151"/>
      <c r="LUV119" s="151"/>
      <c r="LUW119" s="151"/>
      <c r="LUX119" s="151"/>
      <c r="LUY119" s="151"/>
      <c r="LUZ119" s="151"/>
      <c r="LVA119" s="151"/>
      <c r="LVB119" s="151"/>
      <c r="LVC119" s="151"/>
      <c r="LVD119" s="151"/>
      <c r="LVE119" s="151"/>
      <c r="LVF119" s="151"/>
      <c r="LVG119" s="151"/>
      <c r="LVH119" s="151"/>
      <c r="LVI119" s="151"/>
      <c r="LVJ119" s="151"/>
      <c r="LVK119" s="151"/>
      <c r="LVL119" s="151"/>
      <c r="LVM119" s="151"/>
      <c r="LVN119" s="151"/>
      <c r="LVO119" s="151"/>
      <c r="LVP119" s="151"/>
      <c r="LVQ119" s="151"/>
      <c r="LVR119" s="151"/>
      <c r="LVS119" s="151"/>
      <c r="LVT119" s="151"/>
      <c r="LVU119" s="151"/>
      <c r="LVV119" s="151"/>
      <c r="LVW119" s="151"/>
      <c r="LVX119" s="151"/>
      <c r="LVY119" s="151"/>
      <c r="LVZ119" s="151"/>
      <c r="LWA119" s="151"/>
      <c r="LWB119" s="151"/>
      <c r="LWC119" s="151"/>
      <c r="LWD119" s="151"/>
      <c r="LWE119" s="151"/>
      <c r="LWF119" s="151"/>
      <c r="LWG119" s="151"/>
      <c r="LWH119" s="151"/>
      <c r="LWI119" s="151"/>
      <c r="LWJ119" s="151"/>
      <c r="LWK119" s="151"/>
      <c r="LWL119" s="151"/>
      <c r="LWM119" s="151"/>
      <c r="LWN119" s="151"/>
      <c r="LWO119" s="151"/>
      <c r="LWP119" s="151"/>
      <c r="LWQ119" s="151"/>
      <c r="LWR119" s="151"/>
      <c r="LWS119" s="151"/>
      <c r="LWT119" s="151"/>
      <c r="LWU119" s="151"/>
      <c r="LWV119" s="151"/>
      <c r="LWW119" s="151"/>
      <c r="LWX119" s="151"/>
      <c r="LWY119" s="151"/>
      <c r="LWZ119" s="151"/>
      <c r="LXA119" s="151"/>
      <c r="LXB119" s="151"/>
      <c r="LXC119" s="151"/>
      <c r="LXD119" s="151"/>
      <c r="LXE119" s="151"/>
      <c r="LXF119" s="151"/>
      <c r="LXG119" s="151"/>
      <c r="LXH119" s="151"/>
      <c r="LXI119" s="151"/>
      <c r="LXJ119" s="151"/>
      <c r="LXK119" s="151"/>
      <c r="LXL119" s="151"/>
      <c r="LXM119" s="151"/>
      <c r="LXN119" s="151"/>
      <c r="LXO119" s="151"/>
      <c r="LXP119" s="151"/>
      <c r="LXQ119" s="151"/>
      <c r="LXR119" s="151"/>
      <c r="LXS119" s="151"/>
      <c r="LXT119" s="151"/>
      <c r="LXU119" s="151"/>
      <c r="LXV119" s="151"/>
      <c r="LXW119" s="151"/>
      <c r="LXX119" s="151"/>
      <c r="LXY119" s="151"/>
      <c r="LXZ119" s="151"/>
      <c r="LYA119" s="151"/>
      <c r="LYB119" s="151"/>
      <c r="LYC119" s="151"/>
      <c r="LYD119" s="151"/>
      <c r="LYE119" s="151"/>
      <c r="LYF119" s="151"/>
      <c r="LYG119" s="151"/>
      <c r="LYH119" s="151"/>
      <c r="LYI119" s="151"/>
      <c r="LYJ119" s="151"/>
      <c r="LYK119" s="151"/>
      <c r="LYL119" s="151"/>
      <c r="LYM119" s="151"/>
      <c r="LYN119" s="151"/>
      <c r="LYO119" s="151"/>
      <c r="LYP119" s="151"/>
      <c r="LYQ119" s="151"/>
      <c r="LYR119" s="151"/>
      <c r="LYS119" s="151"/>
      <c r="LYT119" s="151"/>
      <c r="LYU119" s="151"/>
      <c r="LYV119" s="151"/>
      <c r="LYW119" s="151"/>
      <c r="LYX119" s="151"/>
      <c r="LYY119" s="151"/>
      <c r="LYZ119" s="151"/>
      <c r="LZA119" s="151"/>
      <c r="LZB119" s="151"/>
      <c r="LZC119" s="151"/>
      <c r="LZD119" s="151"/>
      <c r="LZE119" s="151"/>
      <c r="LZF119" s="151"/>
      <c r="LZG119" s="151"/>
      <c r="LZH119" s="151"/>
      <c r="LZI119" s="151"/>
      <c r="LZJ119" s="151"/>
      <c r="LZK119" s="151"/>
      <c r="LZL119" s="151"/>
      <c r="LZM119" s="151"/>
      <c r="LZN119" s="151"/>
      <c r="LZO119" s="151"/>
      <c r="LZP119" s="151"/>
      <c r="LZQ119" s="151"/>
      <c r="LZR119" s="151"/>
      <c r="LZS119" s="151"/>
      <c r="LZT119" s="151"/>
      <c r="LZU119" s="151"/>
      <c r="LZV119" s="151"/>
      <c r="LZW119" s="151"/>
      <c r="LZX119" s="151"/>
      <c r="LZY119" s="151"/>
      <c r="LZZ119" s="151"/>
      <c r="MAA119" s="151"/>
      <c r="MAB119" s="151"/>
      <c r="MAC119" s="151"/>
      <c r="MAD119" s="151"/>
      <c r="MAE119" s="151"/>
      <c r="MAF119" s="151"/>
      <c r="MAG119" s="151"/>
      <c r="MAH119" s="151"/>
      <c r="MAI119" s="151"/>
      <c r="MAJ119" s="151"/>
      <c r="MAK119" s="151"/>
      <c r="MAL119" s="151"/>
      <c r="MAM119" s="151"/>
      <c r="MAN119" s="151"/>
      <c r="MAO119" s="151"/>
      <c r="MAP119" s="151"/>
      <c r="MAQ119" s="151"/>
      <c r="MAR119" s="151"/>
      <c r="MAS119" s="151"/>
      <c r="MAT119" s="151"/>
      <c r="MAU119" s="151"/>
      <c r="MAV119" s="151"/>
      <c r="MAW119" s="151"/>
      <c r="MAX119" s="151"/>
      <c r="MAY119" s="151"/>
      <c r="MAZ119" s="151"/>
      <c r="MBA119" s="151"/>
      <c r="MBB119" s="151"/>
      <c r="MBC119" s="151"/>
      <c r="MBD119" s="151"/>
      <c r="MBE119" s="151"/>
      <c r="MBF119" s="151"/>
      <c r="MBG119" s="151"/>
      <c r="MBH119" s="151"/>
      <c r="MBI119" s="151"/>
      <c r="MBJ119" s="151"/>
      <c r="MBK119" s="151"/>
      <c r="MBL119" s="151"/>
      <c r="MBM119" s="151"/>
      <c r="MBN119" s="151"/>
      <c r="MBO119" s="151"/>
      <c r="MBP119" s="151"/>
      <c r="MBQ119" s="151"/>
      <c r="MBR119" s="151"/>
      <c r="MBS119" s="151"/>
      <c r="MBT119" s="151"/>
      <c r="MBU119" s="151"/>
      <c r="MBV119" s="151"/>
      <c r="MBW119" s="151"/>
      <c r="MBX119" s="151"/>
      <c r="MBY119" s="151"/>
      <c r="MBZ119" s="151"/>
      <c r="MCA119" s="151"/>
      <c r="MCB119" s="151"/>
      <c r="MCC119" s="151"/>
      <c r="MCD119" s="151"/>
      <c r="MCE119" s="151"/>
      <c r="MCF119" s="151"/>
      <c r="MCG119" s="151"/>
      <c r="MCH119" s="151"/>
      <c r="MCI119" s="151"/>
      <c r="MCJ119" s="151"/>
      <c r="MCK119" s="151"/>
      <c r="MCL119" s="151"/>
      <c r="MCM119" s="151"/>
      <c r="MCN119" s="151"/>
      <c r="MCO119" s="151"/>
      <c r="MCP119" s="151"/>
      <c r="MCQ119" s="151"/>
      <c r="MCR119" s="151"/>
      <c r="MCS119" s="151"/>
      <c r="MCT119" s="151"/>
      <c r="MCU119" s="151"/>
      <c r="MCV119" s="151"/>
      <c r="MCW119" s="151"/>
      <c r="MCX119" s="151"/>
      <c r="MCY119" s="151"/>
      <c r="MCZ119" s="151"/>
      <c r="MDA119" s="151"/>
      <c r="MDB119" s="151"/>
      <c r="MDC119" s="151"/>
      <c r="MDD119" s="151"/>
      <c r="MDE119" s="151"/>
      <c r="MDF119" s="151"/>
      <c r="MDG119" s="151"/>
      <c r="MDH119" s="151"/>
      <c r="MDI119" s="151"/>
      <c r="MDJ119" s="151"/>
      <c r="MDK119" s="151"/>
      <c r="MDL119" s="151"/>
      <c r="MDM119" s="151"/>
      <c r="MDN119" s="151"/>
      <c r="MDO119" s="151"/>
      <c r="MDP119" s="151"/>
      <c r="MDQ119" s="151"/>
      <c r="MDR119" s="151"/>
      <c r="MDS119" s="151"/>
      <c r="MDT119" s="151"/>
      <c r="MDU119" s="151"/>
      <c r="MDV119" s="151"/>
      <c r="MDW119" s="151"/>
      <c r="MDX119" s="151"/>
      <c r="MDY119" s="151"/>
      <c r="MDZ119" s="151"/>
      <c r="MEA119" s="151"/>
      <c r="MEB119" s="151"/>
      <c r="MEC119" s="151"/>
      <c r="MED119" s="151"/>
      <c r="MEE119" s="151"/>
      <c r="MEF119" s="151"/>
      <c r="MEG119" s="151"/>
      <c r="MEH119" s="151"/>
      <c r="MEI119" s="151"/>
      <c r="MEJ119" s="151"/>
      <c r="MEK119" s="151"/>
      <c r="MEL119" s="151"/>
      <c r="MEM119" s="151"/>
      <c r="MEN119" s="151"/>
      <c r="MEO119" s="151"/>
      <c r="MEP119" s="151"/>
      <c r="MEQ119" s="151"/>
      <c r="MER119" s="151"/>
      <c r="MES119" s="151"/>
      <c r="MET119" s="151"/>
      <c r="MEU119" s="151"/>
      <c r="MEV119" s="151"/>
      <c r="MEW119" s="151"/>
      <c r="MEX119" s="151"/>
      <c r="MEY119" s="151"/>
      <c r="MEZ119" s="151"/>
      <c r="MFA119" s="151"/>
      <c r="MFB119" s="151"/>
      <c r="MFC119" s="151"/>
      <c r="MFD119" s="151"/>
      <c r="MFE119" s="151"/>
      <c r="MFF119" s="151"/>
      <c r="MFG119" s="151"/>
      <c r="MFH119" s="151"/>
      <c r="MFI119" s="151"/>
      <c r="MFJ119" s="151"/>
      <c r="MFK119" s="151"/>
      <c r="MFL119" s="151"/>
      <c r="MFM119" s="151"/>
      <c r="MFN119" s="151"/>
      <c r="MFO119" s="151"/>
      <c r="MFP119" s="151"/>
      <c r="MFQ119" s="151"/>
      <c r="MFR119" s="151"/>
      <c r="MFS119" s="151"/>
      <c r="MFT119" s="151"/>
      <c r="MFU119" s="151"/>
      <c r="MFV119" s="151"/>
      <c r="MFW119" s="151"/>
      <c r="MFX119" s="151"/>
      <c r="MFY119" s="151"/>
      <c r="MFZ119" s="151"/>
      <c r="MGA119" s="151"/>
      <c r="MGB119" s="151"/>
      <c r="MGC119" s="151"/>
      <c r="MGD119" s="151"/>
      <c r="MGE119" s="151"/>
      <c r="MGF119" s="151"/>
      <c r="MGG119" s="151"/>
      <c r="MGH119" s="151"/>
      <c r="MGI119" s="151"/>
      <c r="MGJ119" s="151"/>
      <c r="MGK119" s="151"/>
      <c r="MGL119" s="151"/>
      <c r="MGM119" s="151"/>
      <c r="MGN119" s="151"/>
      <c r="MGO119" s="151"/>
      <c r="MGP119" s="151"/>
      <c r="MGQ119" s="151"/>
      <c r="MGR119" s="151"/>
      <c r="MGS119" s="151"/>
      <c r="MGT119" s="151"/>
      <c r="MGU119" s="151"/>
      <c r="MGV119" s="151"/>
      <c r="MGW119" s="151"/>
      <c r="MGX119" s="151"/>
      <c r="MGY119" s="151"/>
      <c r="MGZ119" s="151"/>
      <c r="MHA119" s="151"/>
      <c r="MHB119" s="151"/>
      <c r="MHC119" s="151"/>
      <c r="MHD119" s="151"/>
      <c r="MHE119" s="151"/>
      <c r="MHF119" s="151"/>
      <c r="MHG119" s="151"/>
      <c r="MHH119" s="151"/>
      <c r="MHI119" s="151"/>
      <c r="MHJ119" s="151"/>
      <c r="MHK119" s="151"/>
      <c r="MHL119" s="151"/>
      <c r="MHM119" s="151"/>
      <c r="MHN119" s="151"/>
      <c r="MHO119" s="151"/>
      <c r="MHP119" s="151"/>
      <c r="MHQ119" s="151"/>
      <c r="MHR119" s="151"/>
      <c r="MHS119" s="151"/>
      <c r="MHT119" s="151"/>
      <c r="MHU119" s="151"/>
      <c r="MHV119" s="151"/>
      <c r="MHW119" s="151"/>
      <c r="MHX119" s="151"/>
      <c r="MHY119" s="151"/>
      <c r="MHZ119" s="151"/>
      <c r="MIA119" s="151"/>
      <c r="MIB119" s="151"/>
      <c r="MIC119" s="151"/>
      <c r="MID119" s="151"/>
      <c r="MIE119" s="151"/>
      <c r="MIF119" s="151"/>
      <c r="MIG119" s="151"/>
      <c r="MIH119" s="151"/>
      <c r="MII119" s="151"/>
      <c r="MIJ119" s="151"/>
      <c r="MIK119" s="151"/>
      <c r="MIL119" s="151"/>
      <c r="MIM119" s="151"/>
      <c r="MIN119" s="151"/>
      <c r="MIO119" s="151"/>
      <c r="MIP119" s="151"/>
      <c r="MIQ119" s="151"/>
      <c r="MIR119" s="151"/>
      <c r="MIS119" s="151"/>
      <c r="MIT119" s="151"/>
      <c r="MIU119" s="151"/>
      <c r="MIV119" s="151"/>
      <c r="MIW119" s="151"/>
      <c r="MIX119" s="151"/>
      <c r="MIY119" s="151"/>
      <c r="MIZ119" s="151"/>
      <c r="MJA119" s="151"/>
      <c r="MJB119" s="151"/>
      <c r="MJC119" s="151"/>
      <c r="MJD119" s="151"/>
      <c r="MJE119" s="151"/>
      <c r="MJF119" s="151"/>
      <c r="MJG119" s="151"/>
      <c r="MJH119" s="151"/>
      <c r="MJI119" s="151"/>
      <c r="MJJ119" s="151"/>
      <c r="MJK119" s="151"/>
      <c r="MJL119" s="151"/>
      <c r="MJM119" s="151"/>
      <c r="MJN119" s="151"/>
      <c r="MJO119" s="151"/>
      <c r="MJP119" s="151"/>
      <c r="MJQ119" s="151"/>
      <c r="MJR119" s="151"/>
      <c r="MJS119" s="151"/>
      <c r="MJT119" s="151"/>
      <c r="MJU119" s="151"/>
      <c r="MJV119" s="151"/>
      <c r="MJW119" s="151"/>
      <c r="MJX119" s="151"/>
      <c r="MJY119" s="151"/>
      <c r="MJZ119" s="151"/>
      <c r="MKA119" s="151"/>
      <c r="MKB119" s="151"/>
      <c r="MKC119" s="151"/>
      <c r="MKD119" s="151"/>
      <c r="MKE119" s="151"/>
      <c r="MKF119" s="151"/>
      <c r="MKG119" s="151"/>
      <c r="MKH119" s="151"/>
      <c r="MKI119" s="151"/>
      <c r="MKJ119" s="151"/>
      <c r="MKK119" s="151"/>
      <c r="MKL119" s="151"/>
      <c r="MKM119" s="151"/>
      <c r="MKN119" s="151"/>
      <c r="MKO119" s="151"/>
      <c r="MKP119" s="151"/>
      <c r="MKQ119" s="151"/>
      <c r="MKR119" s="151"/>
      <c r="MKS119" s="151"/>
      <c r="MKT119" s="151"/>
      <c r="MKU119" s="151"/>
      <c r="MKV119" s="151"/>
      <c r="MKW119" s="151"/>
      <c r="MKX119" s="151"/>
      <c r="MKY119" s="151"/>
      <c r="MKZ119" s="151"/>
      <c r="MLA119" s="151"/>
      <c r="MLB119" s="151"/>
      <c r="MLC119" s="151"/>
      <c r="MLD119" s="151"/>
      <c r="MLE119" s="151"/>
      <c r="MLF119" s="151"/>
      <c r="MLG119" s="151"/>
      <c r="MLH119" s="151"/>
      <c r="MLI119" s="151"/>
      <c r="MLJ119" s="151"/>
      <c r="MLK119" s="151"/>
      <c r="MLL119" s="151"/>
      <c r="MLM119" s="151"/>
      <c r="MLN119" s="151"/>
      <c r="MLO119" s="151"/>
      <c r="MLP119" s="151"/>
      <c r="MLQ119" s="151"/>
      <c r="MLR119" s="151"/>
      <c r="MLS119" s="151"/>
      <c r="MLT119" s="151"/>
      <c r="MLU119" s="151"/>
      <c r="MLV119" s="151"/>
      <c r="MLW119" s="151"/>
      <c r="MLX119" s="151"/>
      <c r="MLY119" s="151"/>
      <c r="MLZ119" s="151"/>
      <c r="MMA119" s="151"/>
      <c r="MMB119" s="151"/>
      <c r="MMC119" s="151"/>
      <c r="MMD119" s="151"/>
      <c r="MME119" s="151"/>
      <c r="MMF119" s="151"/>
      <c r="MMG119" s="151"/>
      <c r="MMH119" s="151"/>
      <c r="MMI119" s="151"/>
      <c r="MMJ119" s="151"/>
      <c r="MMK119" s="151"/>
      <c r="MML119" s="151"/>
      <c r="MMM119" s="151"/>
      <c r="MMN119" s="151"/>
      <c r="MMO119" s="151"/>
      <c r="MMP119" s="151"/>
      <c r="MMQ119" s="151"/>
      <c r="MMR119" s="151"/>
      <c r="MMS119" s="151"/>
      <c r="MMT119" s="151"/>
      <c r="MMU119" s="151"/>
      <c r="MMV119" s="151"/>
      <c r="MMW119" s="151"/>
      <c r="MMX119" s="151"/>
      <c r="MMY119" s="151"/>
      <c r="MMZ119" s="151"/>
      <c r="MNA119" s="151"/>
      <c r="MNB119" s="151"/>
      <c r="MNC119" s="151"/>
      <c r="MND119" s="151"/>
      <c r="MNE119" s="151"/>
      <c r="MNF119" s="151"/>
      <c r="MNG119" s="151"/>
      <c r="MNH119" s="151"/>
      <c r="MNI119" s="151"/>
      <c r="MNJ119" s="151"/>
      <c r="MNK119" s="151"/>
      <c r="MNL119" s="151"/>
      <c r="MNM119" s="151"/>
      <c r="MNN119" s="151"/>
      <c r="MNO119" s="151"/>
      <c r="MNP119" s="151"/>
      <c r="MNQ119" s="151"/>
      <c r="MNR119" s="151"/>
      <c r="MNS119" s="151"/>
      <c r="MNT119" s="151"/>
      <c r="MNU119" s="151"/>
      <c r="MNV119" s="151"/>
      <c r="MNW119" s="151"/>
      <c r="MNX119" s="151"/>
      <c r="MNY119" s="151"/>
      <c r="MNZ119" s="151"/>
      <c r="MOA119" s="151"/>
      <c r="MOB119" s="151"/>
      <c r="MOC119" s="151"/>
      <c r="MOD119" s="151"/>
      <c r="MOE119" s="151"/>
      <c r="MOF119" s="151"/>
      <c r="MOG119" s="151"/>
      <c r="MOH119" s="151"/>
      <c r="MOI119" s="151"/>
      <c r="MOJ119" s="151"/>
      <c r="MOK119" s="151"/>
      <c r="MOL119" s="151"/>
      <c r="MOM119" s="151"/>
      <c r="MON119" s="151"/>
      <c r="MOO119" s="151"/>
      <c r="MOP119" s="151"/>
      <c r="MOQ119" s="151"/>
      <c r="MOR119" s="151"/>
      <c r="MOS119" s="151"/>
      <c r="MOT119" s="151"/>
      <c r="MOU119" s="151"/>
      <c r="MOV119" s="151"/>
      <c r="MOW119" s="151"/>
      <c r="MOX119" s="151"/>
      <c r="MOY119" s="151"/>
      <c r="MOZ119" s="151"/>
      <c r="MPA119" s="151"/>
      <c r="MPB119" s="151"/>
      <c r="MPC119" s="151"/>
      <c r="MPD119" s="151"/>
      <c r="MPE119" s="151"/>
      <c r="MPF119" s="151"/>
      <c r="MPG119" s="151"/>
      <c r="MPH119" s="151"/>
      <c r="MPI119" s="151"/>
      <c r="MPJ119" s="151"/>
      <c r="MPK119" s="151"/>
      <c r="MPL119" s="151"/>
      <c r="MPM119" s="151"/>
      <c r="MPN119" s="151"/>
      <c r="MPO119" s="151"/>
      <c r="MPP119" s="151"/>
      <c r="MPQ119" s="151"/>
      <c r="MPR119" s="151"/>
      <c r="MPS119" s="151"/>
      <c r="MPT119" s="151"/>
      <c r="MPU119" s="151"/>
      <c r="MPV119" s="151"/>
      <c r="MPW119" s="151"/>
      <c r="MPX119" s="151"/>
      <c r="MPY119" s="151"/>
      <c r="MPZ119" s="151"/>
      <c r="MQA119" s="151"/>
      <c r="MQB119" s="151"/>
      <c r="MQC119" s="151"/>
      <c r="MQD119" s="151"/>
      <c r="MQE119" s="151"/>
      <c r="MQF119" s="151"/>
      <c r="MQG119" s="151"/>
      <c r="MQH119" s="151"/>
      <c r="MQI119" s="151"/>
      <c r="MQJ119" s="151"/>
      <c r="MQK119" s="151"/>
      <c r="MQL119" s="151"/>
      <c r="MQM119" s="151"/>
      <c r="MQN119" s="151"/>
      <c r="MQO119" s="151"/>
      <c r="MQP119" s="151"/>
      <c r="MQQ119" s="151"/>
      <c r="MQR119" s="151"/>
      <c r="MQS119" s="151"/>
      <c r="MQT119" s="151"/>
      <c r="MQU119" s="151"/>
      <c r="MQV119" s="151"/>
      <c r="MQW119" s="151"/>
      <c r="MQX119" s="151"/>
      <c r="MQY119" s="151"/>
      <c r="MQZ119" s="151"/>
      <c r="MRA119" s="151"/>
      <c r="MRB119" s="151"/>
      <c r="MRC119" s="151"/>
      <c r="MRD119" s="151"/>
      <c r="MRE119" s="151"/>
      <c r="MRF119" s="151"/>
      <c r="MRG119" s="151"/>
      <c r="MRH119" s="151"/>
      <c r="MRI119" s="151"/>
      <c r="MRJ119" s="151"/>
      <c r="MRK119" s="151"/>
      <c r="MRL119" s="151"/>
      <c r="MRM119" s="151"/>
      <c r="MRN119" s="151"/>
      <c r="MRO119" s="151"/>
      <c r="MRP119" s="151"/>
      <c r="MRQ119" s="151"/>
      <c r="MRR119" s="151"/>
      <c r="MRS119" s="151"/>
      <c r="MRT119" s="151"/>
      <c r="MRU119" s="151"/>
      <c r="MRV119" s="151"/>
      <c r="MRW119" s="151"/>
      <c r="MRX119" s="151"/>
      <c r="MRY119" s="151"/>
      <c r="MRZ119" s="151"/>
      <c r="MSA119" s="151"/>
      <c r="MSB119" s="151"/>
      <c r="MSC119" s="151"/>
      <c r="MSD119" s="151"/>
      <c r="MSE119" s="151"/>
      <c r="MSF119" s="151"/>
      <c r="MSG119" s="151"/>
      <c r="MSH119" s="151"/>
      <c r="MSI119" s="151"/>
      <c r="MSJ119" s="151"/>
      <c r="MSK119" s="151"/>
      <c r="MSL119" s="151"/>
      <c r="MSM119" s="151"/>
      <c r="MSN119" s="151"/>
      <c r="MSO119" s="151"/>
      <c r="MSP119" s="151"/>
      <c r="MSQ119" s="151"/>
      <c r="MSR119" s="151"/>
      <c r="MSS119" s="151"/>
      <c r="MST119" s="151"/>
      <c r="MSU119" s="151"/>
      <c r="MSV119" s="151"/>
      <c r="MSW119" s="151"/>
      <c r="MSX119" s="151"/>
      <c r="MSY119" s="151"/>
      <c r="MSZ119" s="151"/>
      <c r="MTA119" s="151"/>
      <c r="MTB119" s="151"/>
      <c r="MTC119" s="151"/>
      <c r="MTD119" s="151"/>
      <c r="MTE119" s="151"/>
      <c r="MTF119" s="151"/>
      <c r="MTG119" s="151"/>
      <c r="MTH119" s="151"/>
      <c r="MTI119" s="151"/>
      <c r="MTJ119" s="151"/>
      <c r="MTK119" s="151"/>
      <c r="MTL119" s="151"/>
      <c r="MTM119" s="151"/>
      <c r="MTN119" s="151"/>
      <c r="MTO119" s="151"/>
      <c r="MTP119" s="151"/>
      <c r="MTQ119" s="151"/>
      <c r="MTR119" s="151"/>
      <c r="MTS119" s="151"/>
      <c r="MTT119" s="151"/>
      <c r="MTU119" s="151"/>
      <c r="MTV119" s="151"/>
      <c r="MTW119" s="151"/>
      <c r="MTX119" s="151"/>
      <c r="MTY119" s="151"/>
      <c r="MTZ119" s="151"/>
      <c r="MUA119" s="151"/>
      <c r="MUB119" s="151"/>
      <c r="MUC119" s="151"/>
      <c r="MUD119" s="151"/>
      <c r="MUE119" s="151"/>
      <c r="MUF119" s="151"/>
      <c r="MUG119" s="151"/>
      <c r="MUH119" s="151"/>
      <c r="MUI119" s="151"/>
      <c r="MUJ119" s="151"/>
      <c r="MUK119" s="151"/>
      <c r="MUL119" s="151"/>
      <c r="MUM119" s="151"/>
      <c r="MUN119" s="151"/>
      <c r="MUO119" s="151"/>
      <c r="MUP119" s="151"/>
      <c r="MUQ119" s="151"/>
      <c r="MUR119" s="151"/>
      <c r="MUS119" s="151"/>
      <c r="MUT119" s="151"/>
      <c r="MUU119" s="151"/>
      <c r="MUV119" s="151"/>
      <c r="MUW119" s="151"/>
      <c r="MUX119" s="151"/>
      <c r="MUY119" s="151"/>
      <c r="MUZ119" s="151"/>
      <c r="MVA119" s="151"/>
      <c r="MVB119" s="151"/>
      <c r="MVC119" s="151"/>
      <c r="MVD119" s="151"/>
      <c r="MVE119" s="151"/>
      <c r="MVF119" s="151"/>
      <c r="MVG119" s="151"/>
      <c r="MVH119" s="151"/>
      <c r="MVI119" s="151"/>
      <c r="MVJ119" s="151"/>
      <c r="MVK119" s="151"/>
      <c r="MVL119" s="151"/>
      <c r="MVM119" s="151"/>
      <c r="MVN119" s="151"/>
      <c r="MVO119" s="151"/>
      <c r="MVP119" s="151"/>
      <c r="MVQ119" s="151"/>
      <c r="MVR119" s="151"/>
      <c r="MVS119" s="151"/>
      <c r="MVT119" s="151"/>
      <c r="MVU119" s="151"/>
      <c r="MVV119" s="151"/>
      <c r="MVW119" s="151"/>
      <c r="MVX119" s="151"/>
      <c r="MVY119" s="151"/>
      <c r="MVZ119" s="151"/>
      <c r="MWA119" s="151"/>
      <c r="MWB119" s="151"/>
      <c r="MWC119" s="151"/>
      <c r="MWD119" s="151"/>
      <c r="MWE119" s="151"/>
      <c r="MWF119" s="151"/>
      <c r="MWG119" s="151"/>
      <c r="MWH119" s="151"/>
      <c r="MWI119" s="151"/>
      <c r="MWJ119" s="151"/>
      <c r="MWK119" s="151"/>
      <c r="MWL119" s="151"/>
      <c r="MWM119" s="151"/>
      <c r="MWN119" s="151"/>
      <c r="MWO119" s="151"/>
      <c r="MWP119" s="151"/>
      <c r="MWQ119" s="151"/>
      <c r="MWR119" s="151"/>
      <c r="MWS119" s="151"/>
      <c r="MWT119" s="151"/>
      <c r="MWU119" s="151"/>
      <c r="MWV119" s="151"/>
      <c r="MWW119" s="151"/>
      <c r="MWX119" s="151"/>
      <c r="MWY119" s="151"/>
      <c r="MWZ119" s="151"/>
      <c r="MXA119" s="151"/>
      <c r="MXB119" s="151"/>
      <c r="MXC119" s="151"/>
      <c r="MXD119" s="151"/>
      <c r="MXE119" s="151"/>
      <c r="MXF119" s="151"/>
      <c r="MXG119" s="151"/>
      <c r="MXH119" s="151"/>
      <c r="MXI119" s="151"/>
      <c r="MXJ119" s="151"/>
      <c r="MXK119" s="151"/>
      <c r="MXL119" s="151"/>
      <c r="MXM119" s="151"/>
      <c r="MXN119" s="151"/>
      <c r="MXO119" s="151"/>
      <c r="MXP119" s="151"/>
      <c r="MXQ119" s="151"/>
      <c r="MXR119" s="151"/>
      <c r="MXS119" s="151"/>
      <c r="MXT119" s="151"/>
      <c r="MXU119" s="151"/>
      <c r="MXV119" s="151"/>
      <c r="MXW119" s="151"/>
      <c r="MXX119" s="151"/>
      <c r="MXY119" s="151"/>
      <c r="MXZ119" s="151"/>
      <c r="MYA119" s="151"/>
      <c r="MYB119" s="151"/>
      <c r="MYC119" s="151"/>
      <c r="MYD119" s="151"/>
      <c r="MYE119" s="151"/>
      <c r="MYF119" s="151"/>
      <c r="MYG119" s="151"/>
      <c r="MYH119" s="151"/>
      <c r="MYI119" s="151"/>
      <c r="MYJ119" s="151"/>
      <c r="MYK119" s="151"/>
      <c r="MYL119" s="151"/>
      <c r="MYM119" s="151"/>
      <c r="MYN119" s="151"/>
      <c r="MYO119" s="151"/>
      <c r="MYP119" s="151"/>
      <c r="MYQ119" s="151"/>
      <c r="MYR119" s="151"/>
      <c r="MYS119" s="151"/>
      <c r="MYT119" s="151"/>
      <c r="MYU119" s="151"/>
      <c r="MYV119" s="151"/>
      <c r="MYW119" s="151"/>
      <c r="MYX119" s="151"/>
      <c r="MYY119" s="151"/>
      <c r="MYZ119" s="151"/>
      <c r="MZA119" s="151"/>
      <c r="MZB119" s="151"/>
      <c r="MZC119" s="151"/>
      <c r="MZD119" s="151"/>
      <c r="MZE119" s="151"/>
      <c r="MZF119" s="151"/>
      <c r="MZG119" s="151"/>
      <c r="MZH119" s="151"/>
      <c r="MZI119" s="151"/>
      <c r="MZJ119" s="151"/>
      <c r="MZK119" s="151"/>
      <c r="MZL119" s="151"/>
      <c r="MZM119" s="151"/>
      <c r="MZN119" s="151"/>
      <c r="MZO119" s="151"/>
      <c r="MZP119" s="151"/>
      <c r="MZQ119" s="151"/>
      <c r="MZR119" s="151"/>
      <c r="MZS119" s="151"/>
      <c r="MZT119" s="151"/>
      <c r="MZU119" s="151"/>
      <c r="MZV119" s="151"/>
      <c r="MZW119" s="151"/>
      <c r="MZX119" s="151"/>
      <c r="MZY119" s="151"/>
      <c r="MZZ119" s="151"/>
      <c r="NAA119" s="151"/>
      <c r="NAB119" s="151"/>
      <c r="NAC119" s="151"/>
      <c r="NAD119" s="151"/>
      <c r="NAE119" s="151"/>
      <c r="NAF119" s="151"/>
      <c r="NAG119" s="151"/>
      <c r="NAH119" s="151"/>
      <c r="NAI119" s="151"/>
      <c r="NAJ119" s="151"/>
      <c r="NAK119" s="151"/>
      <c r="NAL119" s="151"/>
      <c r="NAM119" s="151"/>
      <c r="NAN119" s="151"/>
      <c r="NAO119" s="151"/>
      <c r="NAP119" s="151"/>
      <c r="NAQ119" s="151"/>
      <c r="NAR119" s="151"/>
      <c r="NAS119" s="151"/>
      <c r="NAT119" s="151"/>
      <c r="NAU119" s="151"/>
      <c r="NAV119" s="151"/>
      <c r="NAW119" s="151"/>
      <c r="NAX119" s="151"/>
      <c r="NAY119" s="151"/>
      <c r="NAZ119" s="151"/>
      <c r="NBA119" s="151"/>
      <c r="NBB119" s="151"/>
      <c r="NBC119" s="151"/>
      <c r="NBD119" s="151"/>
      <c r="NBE119" s="151"/>
      <c r="NBF119" s="151"/>
      <c r="NBG119" s="151"/>
      <c r="NBH119" s="151"/>
      <c r="NBI119" s="151"/>
      <c r="NBJ119" s="151"/>
      <c r="NBK119" s="151"/>
      <c r="NBL119" s="151"/>
      <c r="NBM119" s="151"/>
      <c r="NBN119" s="151"/>
      <c r="NBO119" s="151"/>
      <c r="NBP119" s="151"/>
      <c r="NBQ119" s="151"/>
      <c r="NBR119" s="151"/>
      <c r="NBS119" s="151"/>
      <c r="NBT119" s="151"/>
      <c r="NBU119" s="151"/>
      <c r="NBV119" s="151"/>
      <c r="NBW119" s="151"/>
      <c r="NBX119" s="151"/>
      <c r="NBY119" s="151"/>
      <c r="NBZ119" s="151"/>
      <c r="NCA119" s="151"/>
      <c r="NCB119" s="151"/>
      <c r="NCC119" s="151"/>
      <c r="NCD119" s="151"/>
      <c r="NCE119" s="151"/>
      <c r="NCF119" s="151"/>
      <c r="NCG119" s="151"/>
      <c r="NCH119" s="151"/>
      <c r="NCI119" s="151"/>
      <c r="NCJ119" s="151"/>
      <c r="NCK119" s="151"/>
      <c r="NCL119" s="151"/>
      <c r="NCM119" s="151"/>
      <c r="NCN119" s="151"/>
      <c r="NCO119" s="151"/>
      <c r="NCP119" s="151"/>
      <c r="NCQ119" s="151"/>
      <c r="NCR119" s="151"/>
      <c r="NCS119" s="151"/>
      <c r="NCT119" s="151"/>
      <c r="NCU119" s="151"/>
      <c r="NCV119" s="151"/>
      <c r="NCW119" s="151"/>
      <c r="NCX119" s="151"/>
      <c r="NCY119" s="151"/>
      <c r="NCZ119" s="151"/>
      <c r="NDA119" s="151"/>
      <c r="NDB119" s="151"/>
      <c r="NDC119" s="151"/>
      <c r="NDD119" s="151"/>
      <c r="NDE119" s="151"/>
      <c r="NDF119" s="151"/>
      <c r="NDG119" s="151"/>
      <c r="NDH119" s="151"/>
      <c r="NDI119" s="151"/>
      <c r="NDJ119" s="151"/>
      <c r="NDK119" s="151"/>
      <c r="NDL119" s="151"/>
      <c r="NDM119" s="151"/>
      <c r="NDN119" s="151"/>
      <c r="NDO119" s="151"/>
      <c r="NDP119" s="151"/>
      <c r="NDQ119" s="151"/>
      <c r="NDR119" s="151"/>
      <c r="NDS119" s="151"/>
      <c r="NDT119" s="151"/>
      <c r="NDU119" s="151"/>
      <c r="NDV119" s="151"/>
      <c r="NDW119" s="151"/>
      <c r="NDX119" s="151"/>
      <c r="NDY119" s="151"/>
      <c r="NDZ119" s="151"/>
      <c r="NEA119" s="151"/>
      <c r="NEB119" s="151"/>
      <c r="NEC119" s="151"/>
      <c r="NED119" s="151"/>
      <c r="NEE119" s="151"/>
      <c r="NEF119" s="151"/>
      <c r="NEG119" s="151"/>
      <c r="NEH119" s="151"/>
      <c r="NEI119" s="151"/>
      <c r="NEJ119" s="151"/>
      <c r="NEK119" s="151"/>
      <c r="NEL119" s="151"/>
      <c r="NEM119" s="151"/>
      <c r="NEN119" s="151"/>
      <c r="NEO119" s="151"/>
      <c r="NEP119" s="151"/>
      <c r="NEQ119" s="151"/>
      <c r="NER119" s="151"/>
      <c r="NES119" s="151"/>
      <c r="NET119" s="151"/>
      <c r="NEU119" s="151"/>
      <c r="NEV119" s="151"/>
      <c r="NEW119" s="151"/>
      <c r="NEX119" s="151"/>
      <c r="NEY119" s="151"/>
      <c r="NEZ119" s="151"/>
      <c r="NFA119" s="151"/>
      <c r="NFB119" s="151"/>
      <c r="NFC119" s="151"/>
      <c r="NFD119" s="151"/>
      <c r="NFE119" s="151"/>
      <c r="NFF119" s="151"/>
      <c r="NFG119" s="151"/>
      <c r="NFH119" s="151"/>
      <c r="NFI119" s="151"/>
      <c r="NFJ119" s="151"/>
      <c r="NFK119" s="151"/>
      <c r="NFL119" s="151"/>
      <c r="NFM119" s="151"/>
      <c r="NFN119" s="151"/>
      <c r="NFO119" s="151"/>
      <c r="NFP119" s="151"/>
      <c r="NFQ119" s="151"/>
      <c r="NFR119" s="151"/>
      <c r="NFS119" s="151"/>
      <c r="NFT119" s="151"/>
      <c r="NFU119" s="151"/>
      <c r="NFV119" s="151"/>
      <c r="NFW119" s="151"/>
      <c r="NFX119" s="151"/>
      <c r="NFY119" s="151"/>
      <c r="NFZ119" s="151"/>
      <c r="NGA119" s="151"/>
      <c r="NGB119" s="151"/>
      <c r="NGC119" s="151"/>
      <c r="NGD119" s="151"/>
      <c r="NGE119" s="151"/>
      <c r="NGF119" s="151"/>
      <c r="NGG119" s="151"/>
      <c r="NGH119" s="151"/>
      <c r="NGI119" s="151"/>
      <c r="NGJ119" s="151"/>
      <c r="NGK119" s="151"/>
      <c r="NGL119" s="151"/>
      <c r="NGM119" s="151"/>
      <c r="NGN119" s="151"/>
      <c r="NGO119" s="151"/>
      <c r="NGP119" s="151"/>
      <c r="NGQ119" s="151"/>
      <c r="NGR119" s="151"/>
      <c r="NGS119" s="151"/>
      <c r="NGT119" s="151"/>
      <c r="NGU119" s="151"/>
      <c r="NGV119" s="151"/>
      <c r="NGW119" s="151"/>
      <c r="NGX119" s="151"/>
      <c r="NGY119" s="151"/>
      <c r="NGZ119" s="151"/>
      <c r="NHA119" s="151"/>
      <c r="NHB119" s="151"/>
      <c r="NHC119" s="151"/>
      <c r="NHD119" s="151"/>
      <c r="NHE119" s="151"/>
      <c r="NHF119" s="151"/>
      <c r="NHG119" s="151"/>
      <c r="NHH119" s="151"/>
      <c r="NHI119" s="151"/>
      <c r="NHJ119" s="151"/>
      <c r="NHK119" s="151"/>
      <c r="NHL119" s="151"/>
      <c r="NHM119" s="151"/>
      <c r="NHN119" s="151"/>
      <c r="NHO119" s="151"/>
      <c r="NHP119" s="151"/>
      <c r="NHQ119" s="151"/>
      <c r="NHR119" s="151"/>
      <c r="NHS119" s="151"/>
      <c r="NHT119" s="151"/>
      <c r="NHU119" s="151"/>
      <c r="NHV119" s="151"/>
      <c r="NHW119" s="151"/>
      <c r="NHX119" s="151"/>
      <c r="NHY119" s="151"/>
      <c r="NHZ119" s="151"/>
      <c r="NIA119" s="151"/>
      <c r="NIB119" s="151"/>
      <c r="NIC119" s="151"/>
      <c r="NID119" s="151"/>
      <c r="NIE119" s="151"/>
      <c r="NIF119" s="151"/>
      <c r="NIG119" s="151"/>
      <c r="NIH119" s="151"/>
      <c r="NII119" s="151"/>
      <c r="NIJ119" s="151"/>
      <c r="NIK119" s="151"/>
      <c r="NIL119" s="151"/>
      <c r="NIM119" s="151"/>
      <c r="NIN119" s="151"/>
      <c r="NIO119" s="151"/>
      <c r="NIP119" s="151"/>
      <c r="NIQ119" s="151"/>
      <c r="NIR119" s="151"/>
      <c r="NIS119" s="151"/>
      <c r="NIT119" s="151"/>
      <c r="NIU119" s="151"/>
      <c r="NIV119" s="151"/>
      <c r="NIW119" s="151"/>
      <c r="NIX119" s="151"/>
      <c r="NIY119" s="151"/>
      <c r="NIZ119" s="151"/>
      <c r="NJA119" s="151"/>
      <c r="NJB119" s="151"/>
      <c r="NJC119" s="151"/>
      <c r="NJD119" s="151"/>
      <c r="NJE119" s="151"/>
      <c r="NJF119" s="151"/>
      <c r="NJG119" s="151"/>
      <c r="NJH119" s="151"/>
      <c r="NJI119" s="151"/>
      <c r="NJJ119" s="151"/>
      <c r="NJK119" s="151"/>
      <c r="NJL119" s="151"/>
      <c r="NJM119" s="151"/>
      <c r="NJN119" s="151"/>
      <c r="NJO119" s="151"/>
      <c r="NJP119" s="151"/>
      <c r="NJQ119" s="151"/>
      <c r="NJR119" s="151"/>
      <c r="NJS119" s="151"/>
      <c r="NJT119" s="151"/>
      <c r="NJU119" s="151"/>
      <c r="NJV119" s="151"/>
      <c r="NJW119" s="151"/>
      <c r="NJX119" s="151"/>
      <c r="NJY119" s="151"/>
      <c r="NJZ119" s="151"/>
      <c r="NKA119" s="151"/>
      <c r="NKB119" s="151"/>
      <c r="NKC119" s="151"/>
      <c r="NKD119" s="151"/>
      <c r="NKE119" s="151"/>
      <c r="NKF119" s="151"/>
      <c r="NKG119" s="151"/>
      <c r="NKH119" s="151"/>
      <c r="NKI119" s="151"/>
      <c r="NKJ119" s="151"/>
      <c r="NKK119" s="151"/>
      <c r="NKL119" s="151"/>
      <c r="NKM119" s="151"/>
      <c r="NKN119" s="151"/>
      <c r="NKO119" s="151"/>
      <c r="NKP119" s="151"/>
      <c r="NKQ119" s="151"/>
      <c r="NKR119" s="151"/>
      <c r="NKS119" s="151"/>
      <c r="NKT119" s="151"/>
      <c r="NKU119" s="151"/>
      <c r="NKV119" s="151"/>
      <c r="NKW119" s="151"/>
      <c r="NKX119" s="151"/>
      <c r="NKY119" s="151"/>
      <c r="NKZ119" s="151"/>
      <c r="NLA119" s="151"/>
      <c r="NLB119" s="151"/>
      <c r="NLC119" s="151"/>
      <c r="NLD119" s="151"/>
      <c r="NLE119" s="151"/>
      <c r="NLF119" s="151"/>
      <c r="NLG119" s="151"/>
      <c r="NLH119" s="151"/>
      <c r="NLI119" s="151"/>
      <c r="NLJ119" s="151"/>
      <c r="NLK119" s="151"/>
      <c r="NLL119" s="151"/>
      <c r="NLM119" s="151"/>
      <c r="NLN119" s="151"/>
      <c r="NLO119" s="151"/>
      <c r="NLP119" s="151"/>
      <c r="NLQ119" s="151"/>
      <c r="NLR119" s="151"/>
      <c r="NLS119" s="151"/>
      <c r="NLT119" s="151"/>
      <c r="NLU119" s="151"/>
      <c r="NLV119" s="151"/>
      <c r="NLW119" s="151"/>
      <c r="NLX119" s="151"/>
      <c r="NLY119" s="151"/>
      <c r="NLZ119" s="151"/>
      <c r="NMA119" s="151"/>
      <c r="NMB119" s="151"/>
      <c r="NMC119" s="151"/>
      <c r="NMD119" s="151"/>
      <c r="NME119" s="151"/>
      <c r="NMF119" s="151"/>
      <c r="NMG119" s="151"/>
      <c r="NMH119" s="151"/>
      <c r="NMI119" s="151"/>
      <c r="NMJ119" s="151"/>
      <c r="NMK119" s="151"/>
      <c r="NML119" s="151"/>
      <c r="NMM119" s="151"/>
      <c r="NMN119" s="151"/>
      <c r="NMO119" s="151"/>
      <c r="NMP119" s="151"/>
      <c r="NMQ119" s="151"/>
      <c r="NMR119" s="151"/>
      <c r="NMS119" s="151"/>
      <c r="NMT119" s="151"/>
      <c r="NMU119" s="151"/>
      <c r="NMV119" s="151"/>
      <c r="NMW119" s="151"/>
      <c r="NMX119" s="151"/>
      <c r="NMY119" s="151"/>
      <c r="NMZ119" s="151"/>
      <c r="NNA119" s="151"/>
      <c r="NNB119" s="151"/>
      <c r="NNC119" s="151"/>
      <c r="NND119" s="151"/>
      <c r="NNE119" s="151"/>
      <c r="NNF119" s="151"/>
      <c r="NNG119" s="151"/>
      <c r="NNH119" s="151"/>
      <c r="NNI119" s="151"/>
      <c r="NNJ119" s="151"/>
      <c r="NNK119" s="151"/>
      <c r="NNL119" s="151"/>
      <c r="NNM119" s="151"/>
      <c r="NNN119" s="151"/>
      <c r="NNO119" s="151"/>
      <c r="NNP119" s="151"/>
      <c r="NNQ119" s="151"/>
      <c r="NNR119" s="151"/>
      <c r="NNS119" s="151"/>
      <c r="NNT119" s="151"/>
      <c r="NNU119" s="151"/>
      <c r="NNV119" s="151"/>
      <c r="NNW119" s="151"/>
      <c r="NNX119" s="151"/>
      <c r="NNY119" s="151"/>
      <c r="NNZ119" s="151"/>
      <c r="NOA119" s="151"/>
      <c r="NOB119" s="151"/>
      <c r="NOC119" s="151"/>
      <c r="NOD119" s="151"/>
      <c r="NOE119" s="151"/>
      <c r="NOF119" s="151"/>
      <c r="NOG119" s="151"/>
      <c r="NOH119" s="151"/>
      <c r="NOI119" s="151"/>
      <c r="NOJ119" s="151"/>
      <c r="NOK119" s="151"/>
      <c r="NOL119" s="151"/>
      <c r="NOM119" s="151"/>
      <c r="NON119" s="151"/>
      <c r="NOO119" s="151"/>
      <c r="NOP119" s="151"/>
      <c r="NOQ119" s="151"/>
      <c r="NOR119" s="151"/>
      <c r="NOS119" s="151"/>
      <c r="NOT119" s="151"/>
      <c r="NOU119" s="151"/>
      <c r="NOV119" s="151"/>
      <c r="NOW119" s="151"/>
      <c r="NOX119" s="151"/>
      <c r="NOY119" s="151"/>
      <c r="NOZ119" s="151"/>
      <c r="NPA119" s="151"/>
      <c r="NPB119" s="151"/>
      <c r="NPC119" s="151"/>
      <c r="NPD119" s="151"/>
      <c r="NPE119" s="151"/>
      <c r="NPF119" s="151"/>
      <c r="NPG119" s="151"/>
      <c r="NPH119" s="151"/>
      <c r="NPI119" s="151"/>
      <c r="NPJ119" s="151"/>
      <c r="NPK119" s="151"/>
      <c r="NPL119" s="151"/>
      <c r="NPM119" s="151"/>
      <c r="NPN119" s="151"/>
      <c r="NPO119" s="151"/>
      <c r="NPP119" s="151"/>
      <c r="NPQ119" s="151"/>
      <c r="NPR119" s="151"/>
      <c r="NPS119" s="151"/>
      <c r="NPT119" s="151"/>
      <c r="NPU119" s="151"/>
      <c r="NPV119" s="151"/>
      <c r="NPW119" s="151"/>
      <c r="NPX119" s="151"/>
      <c r="NPY119" s="151"/>
      <c r="NPZ119" s="151"/>
      <c r="NQA119" s="151"/>
      <c r="NQB119" s="151"/>
      <c r="NQC119" s="151"/>
      <c r="NQD119" s="151"/>
      <c r="NQE119" s="151"/>
      <c r="NQF119" s="151"/>
      <c r="NQG119" s="151"/>
      <c r="NQH119" s="151"/>
      <c r="NQI119" s="151"/>
      <c r="NQJ119" s="151"/>
      <c r="NQK119" s="151"/>
      <c r="NQL119" s="151"/>
      <c r="NQM119" s="151"/>
      <c r="NQN119" s="151"/>
      <c r="NQO119" s="151"/>
      <c r="NQP119" s="151"/>
      <c r="NQQ119" s="151"/>
      <c r="NQR119" s="151"/>
      <c r="NQS119" s="151"/>
      <c r="NQT119" s="151"/>
      <c r="NQU119" s="151"/>
      <c r="NQV119" s="151"/>
      <c r="NQW119" s="151"/>
      <c r="NQX119" s="151"/>
      <c r="NQY119" s="151"/>
      <c r="NQZ119" s="151"/>
      <c r="NRA119" s="151"/>
      <c r="NRB119" s="151"/>
      <c r="NRC119" s="151"/>
      <c r="NRD119" s="151"/>
      <c r="NRE119" s="151"/>
      <c r="NRF119" s="151"/>
      <c r="NRG119" s="151"/>
      <c r="NRH119" s="151"/>
      <c r="NRI119" s="151"/>
      <c r="NRJ119" s="151"/>
      <c r="NRK119" s="151"/>
      <c r="NRL119" s="151"/>
      <c r="NRM119" s="151"/>
      <c r="NRN119" s="151"/>
      <c r="NRO119" s="151"/>
      <c r="NRP119" s="151"/>
      <c r="NRQ119" s="151"/>
      <c r="NRR119" s="151"/>
      <c r="NRS119" s="151"/>
      <c r="NRT119" s="151"/>
      <c r="NRU119" s="151"/>
      <c r="NRV119" s="151"/>
      <c r="NRW119" s="151"/>
      <c r="NRX119" s="151"/>
      <c r="NRY119" s="151"/>
      <c r="NRZ119" s="151"/>
      <c r="NSA119" s="151"/>
      <c r="NSB119" s="151"/>
      <c r="NSC119" s="151"/>
      <c r="NSD119" s="151"/>
      <c r="NSE119" s="151"/>
      <c r="NSF119" s="151"/>
      <c r="NSG119" s="151"/>
      <c r="NSH119" s="151"/>
      <c r="NSI119" s="151"/>
      <c r="NSJ119" s="151"/>
      <c r="NSK119" s="151"/>
      <c r="NSL119" s="151"/>
      <c r="NSM119" s="151"/>
      <c r="NSN119" s="151"/>
      <c r="NSO119" s="151"/>
      <c r="NSP119" s="151"/>
      <c r="NSQ119" s="151"/>
      <c r="NSR119" s="151"/>
      <c r="NSS119" s="151"/>
      <c r="NST119" s="151"/>
      <c r="NSU119" s="151"/>
      <c r="NSV119" s="151"/>
      <c r="NSW119" s="151"/>
      <c r="NSX119" s="151"/>
      <c r="NSY119" s="151"/>
      <c r="NSZ119" s="151"/>
      <c r="NTA119" s="151"/>
      <c r="NTB119" s="151"/>
      <c r="NTC119" s="151"/>
      <c r="NTD119" s="151"/>
      <c r="NTE119" s="151"/>
      <c r="NTF119" s="151"/>
      <c r="NTG119" s="151"/>
      <c r="NTH119" s="151"/>
      <c r="NTI119" s="151"/>
      <c r="NTJ119" s="151"/>
      <c r="NTK119" s="151"/>
      <c r="NTL119" s="151"/>
      <c r="NTM119" s="151"/>
      <c r="NTN119" s="151"/>
      <c r="NTO119" s="151"/>
      <c r="NTP119" s="151"/>
      <c r="NTQ119" s="151"/>
      <c r="NTR119" s="151"/>
      <c r="NTS119" s="151"/>
      <c r="NTT119" s="151"/>
      <c r="NTU119" s="151"/>
      <c r="NTV119" s="151"/>
      <c r="NTW119" s="151"/>
      <c r="NTX119" s="151"/>
      <c r="NTY119" s="151"/>
      <c r="NTZ119" s="151"/>
      <c r="NUA119" s="151"/>
      <c r="NUB119" s="151"/>
      <c r="NUC119" s="151"/>
      <c r="NUD119" s="151"/>
      <c r="NUE119" s="151"/>
      <c r="NUF119" s="151"/>
      <c r="NUG119" s="151"/>
      <c r="NUH119" s="151"/>
      <c r="NUI119" s="151"/>
      <c r="NUJ119" s="151"/>
      <c r="NUK119" s="151"/>
      <c r="NUL119" s="151"/>
      <c r="NUM119" s="151"/>
      <c r="NUN119" s="151"/>
      <c r="NUO119" s="151"/>
      <c r="NUP119" s="151"/>
      <c r="NUQ119" s="151"/>
      <c r="NUR119" s="151"/>
      <c r="NUS119" s="151"/>
      <c r="NUT119" s="151"/>
      <c r="NUU119" s="151"/>
      <c r="NUV119" s="151"/>
      <c r="NUW119" s="151"/>
      <c r="NUX119" s="151"/>
      <c r="NUY119" s="151"/>
      <c r="NUZ119" s="151"/>
      <c r="NVA119" s="151"/>
      <c r="NVB119" s="151"/>
      <c r="NVC119" s="151"/>
      <c r="NVD119" s="151"/>
      <c r="NVE119" s="151"/>
      <c r="NVF119" s="151"/>
      <c r="NVG119" s="151"/>
      <c r="NVH119" s="151"/>
      <c r="NVI119" s="151"/>
      <c r="NVJ119" s="151"/>
      <c r="NVK119" s="151"/>
      <c r="NVL119" s="151"/>
      <c r="NVM119" s="151"/>
      <c r="NVN119" s="151"/>
      <c r="NVO119" s="151"/>
      <c r="NVP119" s="151"/>
      <c r="NVQ119" s="151"/>
      <c r="NVR119" s="151"/>
      <c r="NVS119" s="151"/>
      <c r="NVT119" s="151"/>
      <c r="NVU119" s="151"/>
      <c r="NVV119" s="151"/>
      <c r="NVW119" s="151"/>
      <c r="NVX119" s="151"/>
      <c r="NVY119" s="151"/>
      <c r="NVZ119" s="151"/>
      <c r="NWA119" s="151"/>
      <c r="NWB119" s="151"/>
      <c r="NWC119" s="151"/>
      <c r="NWD119" s="151"/>
      <c r="NWE119" s="151"/>
      <c r="NWF119" s="151"/>
      <c r="NWG119" s="151"/>
      <c r="NWH119" s="151"/>
      <c r="NWI119" s="151"/>
      <c r="NWJ119" s="151"/>
      <c r="NWK119" s="151"/>
      <c r="NWL119" s="151"/>
      <c r="NWM119" s="151"/>
      <c r="NWN119" s="151"/>
      <c r="NWO119" s="151"/>
      <c r="NWP119" s="151"/>
      <c r="NWQ119" s="151"/>
      <c r="NWR119" s="151"/>
      <c r="NWS119" s="151"/>
      <c r="NWT119" s="151"/>
      <c r="NWU119" s="151"/>
      <c r="NWV119" s="151"/>
      <c r="NWW119" s="151"/>
      <c r="NWX119" s="151"/>
      <c r="NWY119" s="151"/>
      <c r="NWZ119" s="151"/>
      <c r="NXA119" s="151"/>
      <c r="NXB119" s="151"/>
      <c r="NXC119" s="151"/>
      <c r="NXD119" s="151"/>
      <c r="NXE119" s="151"/>
      <c r="NXF119" s="151"/>
      <c r="NXG119" s="151"/>
      <c r="NXH119" s="151"/>
      <c r="NXI119" s="151"/>
      <c r="NXJ119" s="151"/>
      <c r="NXK119" s="151"/>
      <c r="NXL119" s="151"/>
      <c r="NXM119" s="151"/>
      <c r="NXN119" s="151"/>
      <c r="NXO119" s="151"/>
      <c r="NXP119" s="151"/>
      <c r="NXQ119" s="151"/>
      <c r="NXR119" s="151"/>
      <c r="NXS119" s="151"/>
      <c r="NXT119" s="151"/>
      <c r="NXU119" s="151"/>
      <c r="NXV119" s="151"/>
      <c r="NXW119" s="151"/>
      <c r="NXX119" s="151"/>
      <c r="NXY119" s="151"/>
      <c r="NXZ119" s="151"/>
      <c r="NYA119" s="151"/>
      <c r="NYB119" s="151"/>
      <c r="NYC119" s="151"/>
      <c r="NYD119" s="151"/>
      <c r="NYE119" s="151"/>
      <c r="NYF119" s="151"/>
      <c r="NYG119" s="151"/>
      <c r="NYH119" s="151"/>
      <c r="NYI119" s="151"/>
      <c r="NYJ119" s="151"/>
      <c r="NYK119" s="151"/>
      <c r="NYL119" s="151"/>
      <c r="NYM119" s="151"/>
      <c r="NYN119" s="151"/>
      <c r="NYO119" s="151"/>
      <c r="NYP119" s="151"/>
      <c r="NYQ119" s="151"/>
      <c r="NYR119" s="151"/>
      <c r="NYS119" s="151"/>
      <c r="NYT119" s="151"/>
      <c r="NYU119" s="151"/>
      <c r="NYV119" s="151"/>
      <c r="NYW119" s="151"/>
      <c r="NYX119" s="151"/>
      <c r="NYY119" s="151"/>
      <c r="NYZ119" s="151"/>
      <c r="NZA119" s="151"/>
      <c r="NZB119" s="151"/>
      <c r="NZC119" s="151"/>
      <c r="NZD119" s="151"/>
      <c r="NZE119" s="151"/>
      <c r="NZF119" s="151"/>
      <c r="NZG119" s="151"/>
      <c r="NZH119" s="151"/>
      <c r="NZI119" s="151"/>
      <c r="NZJ119" s="151"/>
      <c r="NZK119" s="151"/>
      <c r="NZL119" s="151"/>
      <c r="NZM119" s="151"/>
      <c r="NZN119" s="151"/>
      <c r="NZO119" s="151"/>
      <c r="NZP119" s="151"/>
      <c r="NZQ119" s="151"/>
      <c r="NZR119" s="151"/>
      <c r="NZS119" s="151"/>
      <c r="NZT119" s="151"/>
      <c r="NZU119" s="151"/>
      <c r="NZV119" s="151"/>
      <c r="NZW119" s="151"/>
      <c r="NZX119" s="151"/>
      <c r="NZY119" s="151"/>
      <c r="NZZ119" s="151"/>
      <c r="OAA119" s="151"/>
      <c r="OAB119" s="151"/>
      <c r="OAC119" s="151"/>
      <c r="OAD119" s="151"/>
      <c r="OAE119" s="151"/>
      <c r="OAF119" s="151"/>
      <c r="OAG119" s="151"/>
      <c r="OAH119" s="151"/>
      <c r="OAI119" s="151"/>
      <c r="OAJ119" s="151"/>
      <c r="OAK119" s="151"/>
      <c r="OAL119" s="151"/>
      <c r="OAM119" s="151"/>
      <c r="OAN119" s="151"/>
      <c r="OAO119" s="151"/>
      <c r="OAP119" s="151"/>
      <c r="OAQ119" s="151"/>
      <c r="OAR119" s="151"/>
      <c r="OAS119" s="151"/>
      <c r="OAT119" s="151"/>
      <c r="OAU119" s="151"/>
      <c r="OAV119" s="151"/>
      <c r="OAW119" s="151"/>
      <c r="OAX119" s="151"/>
      <c r="OAY119" s="151"/>
      <c r="OAZ119" s="151"/>
      <c r="OBA119" s="151"/>
      <c r="OBB119" s="151"/>
      <c r="OBC119" s="151"/>
      <c r="OBD119" s="151"/>
      <c r="OBE119" s="151"/>
      <c r="OBF119" s="151"/>
      <c r="OBG119" s="151"/>
      <c r="OBH119" s="151"/>
      <c r="OBI119" s="151"/>
      <c r="OBJ119" s="151"/>
      <c r="OBK119" s="151"/>
      <c r="OBL119" s="151"/>
      <c r="OBM119" s="151"/>
      <c r="OBN119" s="151"/>
      <c r="OBO119" s="151"/>
      <c r="OBP119" s="151"/>
      <c r="OBQ119" s="151"/>
      <c r="OBR119" s="151"/>
      <c r="OBS119" s="151"/>
      <c r="OBT119" s="151"/>
      <c r="OBU119" s="151"/>
      <c r="OBV119" s="151"/>
      <c r="OBW119" s="151"/>
      <c r="OBX119" s="151"/>
      <c r="OBY119" s="151"/>
      <c r="OBZ119" s="151"/>
      <c r="OCA119" s="151"/>
      <c r="OCB119" s="151"/>
      <c r="OCC119" s="151"/>
      <c r="OCD119" s="151"/>
      <c r="OCE119" s="151"/>
      <c r="OCF119" s="151"/>
      <c r="OCG119" s="151"/>
      <c r="OCH119" s="151"/>
      <c r="OCI119" s="151"/>
      <c r="OCJ119" s="151"/>
      <c r="OCK119" s="151"/>
      <c r="OCL119" s="151"/>
      <c r="OCM119" s="151"/>
      <c r="OCN119" s="151"/>
      <c r="OCO119" s="151"/>
      <c r="OCP119" s="151"/>
      <c r="OCQ119" s="151"/>
      <c r="OCR119" s="151"/>
      <c r="OCS119" s="151"/>
      <c r="OCT119" s="151"/>
      <c r="OCU119" s="151"/>
      <c r="OCV119" s="151"/>
      <c r="OCW119" s="151"/>
      <c r="OCX119" s="151"/>
      <c r="OCY119" s="151"/>
      <c r="OCZ119" s="151"/>
      <c r="ODA119" s="151"/>
      <c r="ODB119" s="151"/>
      <c r="ODC119" s="151"/>
      <c r="ODD119" s="151"/>
      <c r="ODE119" s="151"/>
      <c r="ODF119" s="151"/>
      <c r="ODG119" s="151"/>
      <c r="ODH119" s="151"/>
      <c r="ODI119" s="151"/>
      <c r="ODJ119" s="151"/>
      <c r="ODK119" s="151"/>
      <c r="ODL119" s="151"/>
      <c r="ODM119" s="151"/>
      <c r="ODN119" s="151"/>
      <c r="ODO119" s="151"/>
      <c r="ODP119" s="151"/>
      <c r="ODQ119" s="151"/>
      <c r="ODR119" s="151"/>
      <c r="ODS119" s="151"/>
      <c r="ODT119" s="151"/>
      <c r="ODU119" s="151"/>
      <c r="ODV119" s="151"/>
      <c r="ODW119" s="151"/>
      <c r="ODX119" s="151"/>
      <c r="ODY119" s="151"/>
      <c r="ODZ119" s="151"/>
      <c r="OEA119" s="151"/>
      <c r="OEB119" s="151"/>
      <c r="OEC119" s="151"/>
      <c r="OED119" s="151"/>
      <c r="OEE119" s="151"/>
      <c r="OEF119" s="151"/>
      <c r="OEG119" s="151"/>
      <c r="OEH119" s="151"/>
      <c r="OEI119" s="151"/>
      <c r="OEJ119" s="151"/>
      <c r="OEK119" s="151"/>
      <c r="OEL119" s="151"/>
      <c r="OEM119" s="151"/>
      <c r="OEN119" s="151"/>
      <c r="OEO119" s="151"/>
      <c r="OEP119" s="151"/>
      <c r="OEQ119" s="151"/>
      <c r="OER119" s="151"/>
      <c r="OES119" s="151"/>
      <c r="OET119" s="151"/>
      <c r="OEU119" s="151"/>
      <c r="OEV119" s="151"/>
      <c r="OEW119" s="151"/>
      <c r="OEX119" s="151"/>
      <c r="OEY119" s="151"/>
      <c r="OEZ119" s="151"/>
      <c r="OFA119" s="151"/>
      <c r="OFB119" s="151"/>
      <c r="OFC119" s="151"/>
      <c r="OFD119" s="151"/>
      <c r="OFE119" s="151"/>
      <c r="OFF119" s="151"/>
      <c r="OFG119" s="151"/>
      <c r="OFH119" s="151"/>
      <c r="OFI119" s="151"/>
      <c r="OFJ119" s="151"/>
      <c r="OFK119" s="151"/>
      <c r="OFL119" s="151"/>
      <c r="OFM119" s="151"/>
      <c r="OFN119" s="151"/>
      <c r="OFO119" s="151"/>
      <c r="OFP119" s="151"/>
      <c r="OFQ119" s="151"/>
      <c r="OFR119" s="151"/>
      <c r="OFS119" s="151"/>
      <c r="OFT119" s="151"/>
      <c r="OFU119" s="151"/>
      <c r="OFV119" s="151"/>
      <c r="OFW119" s="151"/>
      <c r="OFX119" s="151"/>
      <c r="OFY119" s="151"/>
      <c r="OFZ119" s="151"/>
      <c r="OGA119" s="151"/>
      <c r="OGB119" s="151"/>
      <c r="OGC119" s="151"/>
      <c r="OGD119" s="151"/>
      <c r="OGE119" s="151"/>
      <c r="OGF119" s="151"/>
      <c r="OGG119" s="151"/>
      <c r="OGH119" s="151"/>
      <c r="OGI119" s="151"/>
      <c r="OGJ119" s="151"/>
      <c r="OGK119" s="151"/>
      <c r="OGL119" s="151"/>
      <c r="OGM119" s="151"/>
      <c r="OGN119" s="151"/>
      <c r="OGO119" s="151"/>
      <c r="OGP119" s="151"/>
      <c r="OGQ119" s="151"/>
      <c r="OGR119" s="151"/>
      <c r="OGS119" s="151"/>
      <c r="OGT119" s="151"/>
      <c r="OGU119" s="151"/>
      <c r="OGV119" s="151"/>
      <c r="OGW119" s="151"/>
      <c r="OGX119" s="151"/>
      <c r="OGY119" s="151"/>
      <c r="OGZ119" s="151"/>
      <c r="OHA119" s="151"/>
      <c r="OHB119" s="151"/>
      <c r="OHC119" s="151"/>
      <c r="OHD119" s="151"/>
      <c r="OHE119" s="151"/>
      <c r="OHF119" s="151"/>
      <c r="OHG119" s="151"/>
      <c r="OHH119" s="151"/>
      <c r="OHI119" s="151"/>
      <c r="OHJ119" s="151"/>
      <c r="OHK119" s="151"/>
      <c r="OHL119" s="151"/>
      <c r="OHM119" s="151"/>
      <c r="OHN119" s="151"/>
      <c r="OHO119" s="151"/>
      <c r="OHP119" s="151"/>
      <c r="OHQ119" s="151"/>
      <c r="OHR119" s="151"/>
      <c r="OHS119" s="151"/>
      <c r="OHT119" s="151"/>
      <c r="OHU119" s="151"/>
      <c r="OHV119" s="151"/>
      <c r="OHW119" s="151"/>
      <c r="OHX119" s="151"/>
      <c r="OHY119" s="151"/>
      <c r="OHZ119" s="151"/>
      <c r="OIA119" s="151"/>
      <c r="OIB119" s="151"/>
      <c r="OIC119" s="151"/>
      <c r="OID119" s="151"/>
      <c r="OIE119" s="151"/>
      <c r="OIF119" s="151"/>
      <c r="OIG119" s="151"/>
      <c r="OIH119" s="151"/>
      <c r="OII119" s="151"/>
      <c r="OIJ119" s="151"/>
      <c r="OIK119" s="151"/>
      <c r="OIL119" s="151"/>
      <c r="OIM119" s="151"/>
      <c r="OIN119" s="151"/>
      <c r="OIO119" s="151"/>
      <c r="OIP119" s="151"/>
      <c r="OIQ119" s="151"/>
      <c r="OIR119" s="151"/>
      <c r="OIS119" s="151"/>
      <c r="OIT119" s="151"/>
      <c r="OIU119" s="151"/>
      <c r="OIV119" s="151"/>
      <c r="OIW119" s="151"/>
      <c r="OIX119" s="151"/>
      <c r="OIY119" s="151"/>
      <c r="OIZ119" s="151"/>
      <c r="OJA119" s="151"/>
      <c r="OJB119" s="151"/>
      <c r="OJC119" s="151"/>
      <c r="OJD119" s="151"/>
      <c r="OJE119" s="151"/>
      <c r="OJF119" s="151"/>
      <c r="OJG119" s="151"/>
      <c r="OJH119" s="151"/>
      <c r="OJI119" s="151"/>
      <c r="OJJ119" s="151"/>
      <c r="OJK119" s="151"/>
      <c r="OJL119" s="151"/>
      <c r="OJM119" s="151"/>
      <c r="OJN119" s="151"/>
      <c r="OJO119" s="151"/>
      <c r="OJP119" s="151"/>
      <c r="OJQ119" s="151"/>
      <c r="OJR119" s="151"/>
      <c r="OJS119" s="151"/>
      <c r="OJT119" s="151"/>
      <c r="OJU119" s="151"/>
      <c r="OJV119" s="151"/>
      <c r="OJW119" s="151"/>
      <c r="OJX119" s="151"/>
      <c r="OJY119" s="151"/>
      <c r="OJZ119" s="151"/>
      <c r="OKA119" s="151"/>
      <c r="OKB119" s="151"/>
      <c r="OKC119" s="151"/>
      <c r="OKD119" s="151"/>
      <c r="OKE119" s="151"/>
      <c r="OKF119" s="151"/>
      <c r="OKG119" s="151"/>
      <c r="OKH119" s="151"/>
      <c r="OKI119" s="151"/>
      <c r="OKJ119" s="151"/>
      <c r="OKK119" s="151"/>
      <c r="OKL119" s="151"/>
      <c r="OKM119" s="151"/>
      <c r="OKN119" s="151"/>
      <c r="OKO119" s="151"/>
      <c r="OKP119" s="151"/>
      <c r="OKQ119" s="151"/>
      <c r="OKR119" s="151"/>
      <c r="OKS119" s="151"/>
      <c r="OKT119" s="151"/>
      <c r="OKU119" s="151"/>
      <c r="OKV119" s="151"/>
      <c r="OKW119" s="151"/>
      <c r="OKX119" s="151"/>
      <c r="OKY119" s="151"/>
      <c r="OKZ119" s="151"/>
      <c r="OLA119" s="151"/>
      <c r="OLB119" s="151"/>
      <c r="OLC119" s="151"/>
      <c r="OLD119" s="151"/>
      <c r="OLE119" s="151"/>
      <c r="OLF119" s="151"/>
      <c r="OLG119" s="151"/>
      <c r="OLH119" s="151"/>
      <c r="OLI119" s="151"/>
      <c r="OLJ119" s="151"/>
      <c r="OLK119" s="151"/>
      <c r="OLL119" s="151"/>
      <c r="OLM119" s="151"/>
      <c r="OLN119" s="151"/>
      <c r="OLO119" s="151"/>
      <c r="OLP119" s="151"/>
      <c r="OLQ119" s="151"/>
      <c r="OLR119" s="151"/>
      <c r="OLS119" s="151"/>
      <c r="OLT119" s="151"/>
      <c r="OLU119" s="151"/>
      <c r="OLV119" s="151"/>
      <c r="OLW119" s="151"/>
      <c r="OLX119" s="151"/>
      <c r="OLY119" s="151"/>
      <c r="OLZ119" s="151"/>
      <c r="OMA119" s="151"/>
      <c r="OMB119" s="151"/>
      <c r="OMC119" s="151"/>
      <c r="OMD119" s="151"/>
      <c r="OME119" s="151"/>
      <c r="OMF119" s="151"/>
      <c r="OMG119" s="151"/>
      <c r="OMH119" s="151"/>
      <c r="OMI119" s="151"/>
      <c r="OMJ119" s="151"/>
      <c r="OMK119" s="151"/>
      <c r="OML119" s="151"/>
      <c r="OMM119" s="151"/>
      <c r="OMN119" s="151"/>
      <c r="OMO119" s="151"/>
      <c r="OMP119" s="151"/>
      <c r="OMQ119" s="151"/>
      <c r="OMR119" s="151"/>
      <c r="OMS119" s="151"/>
      <c r="OMT119" s="151"/>
      <c r="OMU119" s="151"/>
      <c r="OMV119" s="151"/>
      <c r="OMW119" s="151"/>
      <c r="OMX119" s="151"/>
      <c r="OMY119" s="151"/>
      <c r="OMZ119" s="151"/>
      <c r="ONA119" s="151"/>
      <c r="ONB119" s="151"/>
      <c r="ONC119" s="151"/>
      <c r="OND119" s="151"/>
      <c r="ONE119" s="151"/>
      <c r="ONF119" s="151"/>
      <c r="ONG119" s="151"/>
      <c r="ONH119" s="151"/>
      <c r="ONI119" s="151"/>
      <c r="ONJ119" s="151"/>
      <c r="ONK119" s="151"/>
      <c r="ONL119" s="151"/>
      <c r="ONM119" s="151"/>
      <c r="ONN119" s="151"/>
      <c r="ONO119" s="151"/>
      <c r="ONP119" s="151"/>
      <c r="ONQ119" s="151"/>
      <c r="ONR119" s="151"/>
      <c r="ONS119" s="151"/>
      <c r="ONT119" s="151"/>
      <c r="ONU119" s="151"/>
      <c r="ONV119" s="151"/>
      <c r="ONW119" s="151"/>
      <c r="ONX119" s="151"/>
      <c r="ONY119" s="151"/>
      <c r="ONZ119" s="151"/>
      <c r="OOA119" s="151"/>
      <c r="OOB119" s="151"/>
      <c r="OOC119" s="151"/>
      <c r="OOD119" s="151"/>
      <c r="OOE119" s="151"/>
      <c r="OOF119" s="151"/>
      <c r="OOG119" s="151"/>
      <c r="OOH119" s="151"/>
      <c r="OOI119" s="151"/>
      <c r="OOJ119" s="151"/>
      <c r="OOK119" s="151"/>
      <c r="OOL119" s="151"/>
      <c r="OOM119" s="151"/>
      <c r="OON119" s="151"/>
      <c r="OOO119" s="151"/>
      <c r="OOP119" s="151"/>
      <c r="OOQ119" s="151"/>
      <c r="OOR119" s="151"/>
      <c r="OOS119" s="151"/>
      <c r="OOT119" s="151"/>
      <c r="OOU119" s="151"/>
      <c r="OOV119" s="151"/>
      <c r="OOW119" s="151"/>
      <c r="OOX119" s="151"/>
      <c r="OOY119" s="151"/>
      <c r="OOZ119" s="151"/>
      <c r="OPA119" s="151"/>
      <c r="OPB119" s="151"/>
      <c r="OPC119" s="151"/>
      <c r="OPD119" s="151"/>
      <c r="OPE119" s="151"/>
      <c r="OPF119" s="151"/>
      <c r="OPG119" s="151"/>
      <c r="OPH119" s="151"/>
      <c r="OPI119" s="151"/>
      <c r="OPJ119" s="151"/>
      <c r="OPK119" s="151"/>
      <c r="OPL119" s="151"/>
      <c r="OPM119" s="151"/>
      <c r="OPN119" s="151"/>
      <c r="OPO119" s="151"/>
      <c r="OPP119" s="151"/>
      <c r="OPQ119" s="151"/>
      <c r="OPR119" s="151"/>
      <c r="OPS119" s="151"/>
      <c r="OPT119" s="151"/>
      <c r="OPU119" s="151"/>
      <c r="OPV119" s="151"/>
      <c r="OPW119" s="151"/>
      <c r="OPX119" s="151"/>
      <c r="OPY119" s="151"/>
      <c r="OPZ119" s="151"/>
      <c r="OQA119" s="151"/>
      <c r="OQB119" s="151"/>
      <c r="OQC119" s="151"/>
      <c r="OQD119" s="151"/>
      <c r="OQE119" s="151"/>
      <c r="OQF119" s="151"/>
      <c r="OQG119" s="151"/>
      <c r="OQH119" s="151"/>
      <c r="OQI119" s="151"/>
      <c r="OQJ119" s="151"/>
      <c r="OQK119" s="151"/>
      <c r="OQL119" s="151"/>
      <c r="OQM119" s="151"/>
      <c r="OQN119" s="151"/>
      <c r="OQO119" s="151"/>
      <c r="OQP119" s="151"/>
      <c r="OQQ119" s="151"/>
      <c r="OQR119" s="151"/>
      <c r="OQS119" s="151"/>
      <c r="OQT119" s="151"/>
      <c r="OQU119" s="151"/>
      <c r="OQV119" s="151"/>
      <c r="OQW119" s="151"/>
      <c r="OQX119" s="151"/>
      <c r="OQY119" s="151"/>
      <c r="OQZ119" s="151"/>
      <c r="ORA119" s="151"/>
      <c r="ORB119" s="151"/>
      <c r="ORC119" s="151"/>
      <c r="ORD119" s="151"/>
      <c r="ORE119" s="151"/>
      <c r="ORF119" s="151"/>
      <c r="ORG119" s="151"/>
      <c r="ORH119" s="151"/>
      <c r="ORI119" s="151"/>
      <c r="ORJ119" s="151"/>
      <c r="ORK119" s="151"/>
      <c r="ORL119" s="151"/>
      <c r="ORM119" s="151"/>
      <c r="ORN119" s="151"/>
      <c r="ORO119" s="151"/>
      <c r="ORP119" s="151"/>
      <c r="ORQ119" s="151"/>
      <c r="ORR119" s="151"/>
      <c r="ORS119" s="151"/>
      <c r="ORT119" s="151"/>
      <c r="ORU119" s="151"/>
      <c r="ORV119" s="151"/>
      <c r="ORW119" s="151"/>
      <c r="ORX119" s="151"/>
      <c r="ORY119" s="151"/>
      <c r="ORZ119" s="151"/>
      <c r="OSA119" s="151"/>
      <c r="OSB119" s="151"/>
      <c r="OSC119" s="151"/>
      <c r="OSD119" s="151"/>
      <c r="OSE119" s="151"/>
      <c r="OSF119" s="151"/>
      <c r="OSG119" s="151"/>
      <c r="OSH119" s="151"/>
      <c r="OSI119" s="151"/>
      <c r="OSJ119" s="151"/>
      <c r="OSK119" s="151"/>
      <c r="OSL119" s="151"/>
      <c r="OSM119" s="151"/>
      <c r="OSN119" s="151"/>
      <c r="OSO119" s="151"/>
      <c r="OSP119" s="151"/>
      <c r="OSQ119" s="151"/>
      <c r="OSR119" s="151"/>
      <c r="OSS119" s="151"/>
      <c r="OST119" s="151"/>
      <c r="OSU119" s="151"/>
      <c r="OSV119" s="151"/>
      <c r="OSW119" s="151"/>
      <c r="OSX119" s="151"/>
      <c r="OSY119" s="151"/>
      <c r="OSZ119" s="151"/>
      <c r="OTA119" s="151"/>
      <c r="OTB119" s="151"/>
      <c r="OTC119" s="151"/>
      <c r="OTD119" s="151"/>
      <c r="OTE119" s="151"/>
      <c r="OTF119" s="151"/>
      <c r="OTG119" s="151"/>
      <c r="OTH119" s="151"/>
      <c r="OTI119" s="151"/>
      <c r="OTJ119" s="151"/>
      <c r="OTK119" s="151"/>
      <c r="OTL119" s="151"/>
      <c r="OTM119" s="151"/>
      <c r="OTN119" s="151"/>
      <c r="OTO119" s="151"/>
      <c r="OTP119" s="151"/>
      <c r="OTQ119" s="151"/>
      <c r="OTR119" s="151"/>
      <c r="OTS119" s="151"/>
      <c r="OTT119" s="151"/>
      <c r="OTU119" s="151"/>
      <c r="OTV119" s="151"/>
      <c r="OTW119" s="151"/>
      <c r="OTX119" s="151"/>
      <c r="OTY119" s="151"/>
      <c r="OTZ119" s="151"/>
      <c r="OUA119" s="151"/>
      <c r="OUB119" s="151"/>
      <c r="OUC119" s="151"/>
      <c r="OUD119" s="151"/>
      <c r="OUE119" s="151"/>
      <c r="OUF119" s="151"/>
      <c r="OUG119" s="151"/>
      <c r="OUH119" s="151"/>
      <c r="OUI119" s="151"/>
      <c r="OUJ119" s="151"/>
      <c r="OUK119" s="151"/>
      <c r="OUL119" s="151"/>
      <c r="OUM119" s="151"/>
      <c r="OUN119" s="151"/>
      <c r="OUO119" s="151"/>
      <c r="OUP119" s="151"/>
      <c r="OUQ119" s="151"/>
      <c r="OUR119" s="151"/>
      <c r="OUS119" s="151"/>
      <c r="OUT119" s="151"/>
      <c r="OUU119" s="151"/>
      <c r="OUV119" s="151"/>
      <c r="OUW119" s="151"/>
      <c r="OUX119" s="151"/>
      <c r="OUY119" s="151"/>
      <c r="OUZ119" s="151"/>
      <c r="OVA119" s="151"/>
      <c r="OVB119" s="151"/>
      <c r="OVC119" s="151"/>
      <c r="OVD119" s="151"/>
      <c r="OVE119" s="151"/>
      <c r="OVF119" s="151"/>
      <c r="OVG119" s="151"/>
      <c r="OVH119" s="151"/>
      <c r="OVI119" s="151"/>
      <c r="OVJ119" s="151"/>
      <c r="OVK119" s="151"/>
      <c r="OVL119" s="151"/>
      <c r="OVM119" s="151"/>
      <c r="OVN119" s="151"/>
      <c r="OVO119" s="151"/>
      <c r="OVP119" s="151"/>
      <c r="OVQ119" s="151"/>
      <c r="OVR119" s="151"/>
      <c r="OVS119" s="151"/>
      <c r="OVT119" s="151"/>
      <c r="OVU119" s="151"/>
      <c r="OVV119" s="151"/>
      <c r="OVW119" s="151"/>
      <c r="OVX119" s="151"/>
      <c r="OVY119" s="151"/>
      <c r="OVZ119" s="151"/>
      <c r="OWA119" s="151"/>
      <c r="OWB119" s="151"/>
      <c r="OWC119" s="151"/>
      <c r="OWD119" s="151"/>
      <c r="OWE119" s="151"/>
      <c r="OWF119" s="151"/>
      <c r="OWG119" s="151"/>
      <c r="OWH119" s="151"/>
      <c r="OWI119" s="151"/>
      <c r="OWJ119" s="151"/>
      <c r="OWK119" s="151"/>
      <c r="OWL119" s="151"/>
      <c r="OWM119" s="151"/>
      <c r="OWN119" s="151"/>
      <c r="OWO119" s="151"/>
      <c r="OWP119" s="151"/>
      <c r="OWQ119" s="151"/>
      <c r="OWR119" s="151"/>
      <c r="OWS119" s="151"/>
      <c r="OWT119" s="151"/>
      <c r="OWU119" s="151"/>
      <c r="OWV119" s="151"/>
      <c r="OWW119" s="151"/>
      <c r="OWX119" s="151"/>
      <c r="OWY119" s="151"/>
      <c r="OWZ119" s="151"/>
      <c r="OXA119" s="151"/>
      <c r="OXB119" s="151"/>
      <c r="OXC119" s="151"/>
      <c r="OXD119" s="151"/>
      <c r="OXE119" s="151"/>
      <c r="OXF119" s="151"/>
      <c r="OXG119" s="151"/>
      <c r="OXH119" s="151"/>
      <c r="OXI119" s="151"/>
      <c r="OXJ119" s="151"/>
      <c r="OXK119" s="151"/>
      <c r="OXL119" s="151"/>
      <c r="OXM119" s="151"/>
      <c r="OXN119" s="151"/>
      <c r="OXO119" s="151"/>
      <c r="OXP119" s="151"/>
      <c r="OXQ119" s="151"/>
      <c r="OXR119" s="151"/>
      <c r="OXS119" s="151"/>
      <c r="OXT119" s="151"/>
      <c r="OXU119" s="151"/>
      <c r="OXV119" s="151"/>
      <c r="OXW119" s="151"/>
      <c r="OXX119" s="151"/>
      <c r="OXY119" s="151"/>
      <c r="OXZ119" s="151"/>
      <c r="OYA119" s="151"/>
      <c r="OYB119" s="151"/>
      <c r="OYC119" s="151"/>
      <c r="OYD119" s="151"/>
      <c r="OYE119" s="151"/>
      <c r="OYF119" s="151"/>
      <c r="OYG119" s="151"/>
      <c r="OYH119" s="151"/>
      <c r="OYI119" s="151"/>
      <c r="OYJ119" s="151"/>
      <c r="OYK119" s="151"/>
      <c r="OYL119" s="151"/>
      <c r="OYM119" s="151"/>
      <c r="OYN119" s="151"/>
      <c r="OYO119" s="151"/>
      <c r="OYP119" s="151"/>
      <c r="OYQ119" s="151"/>
      <c r="OYR119" s="151"/>
      <c r="OYS119" s="151"/>
      <c r="OYT119" s="151"/>
      <c r="OYU119" s="151"/>
      <c r="OYV119" s="151"/>
      <c r="OYW119" s="151"/>
      <c r="OYX119" s="151"/>
      <c r="OYY119" s="151"/>
      <c r="OYZ119" s="151"/>
      <c r="OZA119" s="151"/>
      <c r="OZB119" s="151"/>
      <c r="OZC119" s="151"/>
      <c r="OZD119" s="151"/>
      <c r="OZE119" s="151"/>
      <c r="OZF119" s="151"/>
      <c r="OZG119" s="151"/>
      <c r="OZH119" s="151"/>
      <c r="OZI119" s="151"/>
      <c r="OZJ119" s="151"/>
      <c r="OZK119" s="151"/>
      <c r="OZL119" s="151"/>
      <c r="OZM119" s="151"/>
      <c r="OZN119" s="151"/>
      <c r="OZO119" s="151"/>
      <c r="OZP119" s="151"/>
      <c r="OZQ119" s="151"/>
      <c r="OZR119" s="151"/>
      <c r="OZS119" s="151"/>
      <c r="OZT119" s="151"/>
      <c r="OZU119" s="151"/>
      <c r="OZV119" s="151"/>
      <c r="OZW119" s="151"/>
      <c r="OZX119" s="151"/>
      <c r="OZY119" s="151"/>
      <c r="OZZ119" s="151"/>
      <c r="PAA119" s="151"/>
      <c r="PAB119" s="151"/>
      <c r="PAC119" s="151"/>
      <c r="PAD119" s="151"/>
      <c r="PAE119" s="151"/>
      <c r="PAF119" s="151"/>
      <c r="PAG119" s="151"/>
      <c r="PAH119" s="151"/>
      <c r="PAI119" s="151"/>
      <c r="PAJ119" s="151"/>
      <c r="PAK119" s="151"/>
      <c r="PAL119" s="151"/>
      <c r="PAM119" s="151"/>
      <c r="PAN119" s="151"/>
      <c r="PAO119" s="151"/>
      <c r="PAP119" s="151"/>
      <c r="PAQ119" s="151"/>
      <c r="PAR119" s="151"/>
      <c r="PAS119" s="151"/>
      <c r="PAT119" s="151"/>
      <c r="PAU119" s="151"/>
      <c r="PAV119" s="151"/>
      <c r="PAW119" s="151"/>
      <c r="PAX119" s="151"/>
      <c r="PAY119" s="151"/>
      <c r="PAZ119" s="151"/>
      <c r="PBA119" s="151"/>
      <c r="PBB119" s="151"/>
      <c r="PBC119" s="151"/>
      <c r="PBD119" s="151"/>
      <c r="PBE119" s="151"/>
      <c r="PBF119" s="151"/>
      <c r="PBG119" s="151"/>
      <c r="PBH119" s="151"/>
      <c r="PBI119" s="151"/>
      <c r="PBJ119" s="151"/>
      <c r="PBK119" s="151"/>
      <c r="PBL119" s="151"/>
      <c r="PBM119" s="151"/>
      <c r="PBN119" s="151"/>
      <c r="PBO119" s="151"/>
      <c r="PBP119" s="151"/>
      <c r="PBQ119" s="151"/>
      <c r="PBR119" s="151"/>
      <c r="PBS119" s="151"/>
      <c r="PBT119" s="151"/>
      <c r="PBU119" s="151"/>
      <c r="PBV119" s="151"/>
      <c r="PBW119" s="151"/>
      <c r="PBX119" s="151"/>
      <c r="PBY119" s="151"/>
      <c r="PBZ119" s="151"/>
      <c r="PCA119" s="151"/>
      <c r="PCB119" s="151"/>
      <c r="PCC119" s="151"/>
      <c r="PCD119" s="151"/>
      <c r="PCE119" s="151"/>
      <c r="PCF119" s="151"/>
      <c r="PCG119" s="151"/>
      <c r="PCH119" s="151"/>
      <c r="PCI119" s="151"/>
      <c r="PCJ119" s="151"/>
      <c r="PCK119" s="151"/>
      <c r="PCL119" s="151"/>
      <c r="PCM119" s="151"/>
      <c r="PCN119" s="151"/>
      <c r="PCO119" s="151"/>
      <c r="PCP119" s="151"/>
      <c r="PCQ119" s="151"/>
      <c r="PCR119" s="151"/>
      <c r="PCS119" s="151"/>
      <c r="PCT119" s="151"/>
      <c r="PCU119" s="151"/>
      <c r="PCV119" s="151"/>
      <c r="PCW119" s="151"/>
      <c r="PCX119" s="151"/>
      <c r="PCY119" s="151"/>
      <c r="PCZ119" s="151"/>
      <c r="PDA119" s="151"/>
      <c r="PDB119" s="151"/>
      <c r="PDC119" s="151"/>
      <c r="PDD119" s="151"/>
      <c r="PDE119" s="151"/>
      <c r="PDF119" s="151"/>
      <c r="PDG119" s="151"/>
      <c r="PDH119" s="151"/>
      <c r="PDI119" s="151"/>
      <c r="PDJ119" s="151"/>
      <c r="PDK119" s="151"/>
      <c r="PDL119" s="151"/>
      <c r="PDM119" s="151"/>
      <c r="PDN119" s="151"/>
      <c r="PDO119" s="151"/>
      <c r="PDP119" s="151"/>
      <c r="PDQ119" s="151"/>
      <c r="PDR119" s="151"/>
      <c r="PDS119" s="151"/>
      <c r="PDT119" s="151"/>
      <c r="PDU119" s="151"/>
      <c r="PDV119" s="151"/>
      <c r="PDW119" s="151"/>
      <c r="PDX119" s="151"/>
      <c r="PDY119" s="151"/>
      <c r="PDZ119" s="151"/>
      <c r="PEA119" s="151"/>
      <c r="PEB119" s="151"/>
      <c r="PEC119" s="151"/>
      <c r="PED119" s="151"/>
      <c r="PEE119" s="151"/>
      <c r="PEF119" s="151"/>
      <c r="PEG119" s="151"/>
      <c r="PEH119" s="151"/>
      <c r="PEI119" s="151"/>
      <c r="PEJ119" s="151"/>
      <c r="PEK119" s="151"/>
      <c r="PEL119" s="151"/>
      <c r="PEM119" s="151"/>
      <c r="PEN119" s="151"/>
      <c r="PEO119" s="151"/>
      <c r="PEP119" s="151"/>
      <c r="PEQ119" s="151"/>
      <c r="PER119" s="151"/>
      <c r="PES119" s="151"/>
      <c r="PET119" s="151"/>
      <c r="PEU119" s="151"/>
      <c r="PEV119" s="151"/>
      <c r="PEW119" s="151"/>
      <c r="PEX119" s="151"/>
      <c r="PEY119" s="151"/>
      <c r="PEZ119" s="151"/>
      <c r="PFA119" s="151"/>
      <c r="PFB119" s="151"/>
      <c r="PFC119" s="151"/>
      <c r="PFD119" s="151"/>
      <c r="PFE119" s="151"/>
      <c r="PFF119" s="151"/>
      <c r="PFG119" s="151"/>
      <c r="PFH119" s="151"/>
      <c r="PFI119" s="151"/>
      <c r="PFJ119" s="151"/>
      <c r="PFK119" s="151"/>
      <c r="PFL119" s="151"/>
      <c r="PFM119" s="151"/>
      <c r="PFN119" s="151"/>
      <c r="PFO119" s="151"/>
      <c r="PFP119" s="151"/>
      <c r="PFQ119" s="151"/>
      <c r="PFR119" s="151"/>
      <c r="PFS119" s="151"/>
      <c r="PFT119" s="151"/>
      <c r="PFU119" s="151"/>
      <c r="PFV119" s="151"/>
      <c r="PFW119" s="151"/>
      <c r="PFX119" s="151"/>
      <c r="PFY119" s="151"/>
      <c r="PFZ119" s="151"/>
      <c r="PGA119" s="151"/>
      <c r="PGB119" s="151"/>
      <c r="PGC119" s="151"/>
      <c r="PGD119" s="151"/>
      <c r="PGE119" s="151"/>
      <c r="PGF119" s="151"/>
      <c r="PGG119" s="151"/>
      <c r="PGH119" s="151"/>
      <c r="PGI119" s="151"/>
      <c r="PGJ119" s="151"/>
      <c r="PGK119" s="151"/>
      <c r="PGL119" s="151"/>
      <c r="PGM119" s="151"/>
      <c r="PGN119" s="151"/>
      <c r="PGO119" s="151"/>
      <c r="PGP119" s="151"/>
      <c r="PGQ119" s="151"/>
      <c r="PGR119" s="151"/>
      <c r="PGS119" s="151"/>
      <c r="PGT119" s="151"/>
      <c r="PGU119" s="151"/>
      <c r="PGV119" s="151"/>
      <c r="PGW119" s="151"/>
      <c r="PGX119" s="151"/>
      <c r="PGY119" s="151"/>
      <c r="PGZ119" s="151"/>
      <c r="PHA119" s="151"/>
      <c r="PHB119" s="151"/>
      <c r="PHC119" s="151"/>
      <c r="PHD119" s="151"/>
      <c r="PHE119" s="151"/>
      <c r="PHF119" s="151"/>
      <c r="PHG119" s="151"/>
      <c r="PHH119" s="151"/>
      <c r="PHI119" s="151"/>
      <c r="PHJ119" s="151"/>
      <c r="PHK119" s="151"/>
      <c r="PHL119" s="151"/>
      <c r="PHM119" s="151"/>
      <c r="PHN119" s="151"/>
      <c r="PHO119" s="151"/>
      <c r="PHP119" s="151"/>
      <c r="PHQ119" s="151"/>
      <c r="PHR119" s="151"/>
      <c r="PHS119" s="151"/>
      <c r="PHT119" s="151"/>
      <c r="PHU119" s="151"/>
      <c r="PHV119" s="151"/>
      <c r="PHW119" s="151"/>
      <c r="PHX119" s="151"/>
      <c r="PHY119" s="151"/>
      <c r="PHZ119" s="151"/>
      <c r="PIA119" s="151"/>
      <c r="PIB119" s="151"/>
      <c r="PIC119" s="151"/>
      <c r="PID119" s="151"/>
      <c r="PIE119" s="151"/>
      <c r="PIF119" s="151"/>
      <c r="PIG119" s="151"/>
      <c r="PIH119" s="151"/>
      <c r="PII119" s="151"/>
      <c r="PIJ119" s="151"/>
      <c r="PIK119" s="151"/>
      <c r="PIL119" s="151"/>
      <c r="PIM119" s="151"/>
      <c r="PIN119" s="151"/>
      <c r="PIO119" s="151"/>
      <c r="PIP119" s="151"/>
      <c r="PIQ119" s="151"/>
      <c r="PIR119" s="151"/>
      <c r="PIS119" s="151"/>
      <c r="PIT119" s="151"/>
      <c r="PIU119" s="151"/>
      <c r="PIV119" s="151"/>
      <c r="PIW119" s="151"/>
      <c r="PIX119" s="151"/>
      <c r="PIY119" s="151"/>
      <c r="PIZ119" s="151"/>
      <c r="PJA119" s="151"/>
      <c r="PJB119" s="151"/>
      <c r="PJC119" s="151"/>
      <c r="PJD119" s="151"/>
      <c r="PJE119" s="151"/>
      <c r="PJF119" s="151"/>
      <c r="PJG119" s="151"/>
      <c r="PJH119" s="151"/>
      <c r="PJI119" s="151"/>
      <c r="PJJ119" s="151"/>
      <c r="PJK119" s="151"/>
      <c r="PJL119" s="151"/>
      <c r="PJM119" s="151"/>
      <c r="PJN119" s="151"/>
      <c r="PJO119" s="151"/>
      <c r="PJP119" s="151"/>
      <c r="PJQ119" s="151"/>
      <c r="PJR119" s="151"/>
      <c r="PJS119" s="151"/>
      <c r="PJT119" s="151"/>
      <c r="PJU119" s="151"/>
      <c r="PJV119" s="151"/>
      <c r="PJW119" s="151"/>
      <c r="PJX119" s="151"/>
      <c r="PJY119" s="151"/>
      <c r="PJZ119" s="151"/>
      <c r="PKA119" s="151"/>
      <c r="PKB119" s="151"/>
      <c r="PKC119" s="151"/>
      <c r="PKD119" s="151"/>
      <c r="PKE119" s="151"/>
      <c r="PKF119" s="151"/>
      <c r="PKG119" s="151"/>
      <c r="PKH119" s="151"/>
      <c r="PKI119" s="151"/>
      <c r="PKJ119" s="151"/>
      <c r="PKK119" s="151"/>
      <c r="PKL119" s="151"/>
      <c r="PKM119" s="151"/>
      <c r="PKN119" s="151"/>
      <c r="PKO119" s="151"/>
      <c r="PKP119" s="151"/>
      <c r="PKQ119" s="151"/>
      <c r="PKR119" s="151"/>
      <c r="PKS119" s="151"/>
      <c r="PKT119" s="151"/>
      <c r="PKU119" s="151"/>
      <c r="PKV119" s="151"/>
      <c r="PKW119" s="151"/>
      <c r="PKX119" s="151"/>
      <c r="PKY119" s="151"/>
      <c r="PKZ119" s="151"/>
      <c r="PLA119" s="151"/>
      <c r="PLB119" s="151"/>
      <c r="PLC119" s="151"/>
      <c r="PLD119" s="151"/>
      <c r="PLE119" s="151"/>
      <c r="PLF119" s="151"/>
      <c r="PLG119" s="151"/>
      <c r="PLH119" s="151"/>
      <c r="PLI119" s="151"/>
      <c r="PLJ119" s="151"/>
      <c r="PLK119" s="151"/>
      <c r="PLL119" s="151"/>
      <c r="PLM119" s="151"/>
      <c r="PLN119" s="151"/>
      <c r="PLO119" s="151"/>
      <c r="PLP119" s="151"/>
      <c r="PLQ119" s="151"/>
      <c r="PLR119" s="151"/>
      <c r="PLS119" s="151"/>
      <c r="PLT119" s="151"/>
      <c r="PLU119" s="151"/>
      <c r="PLV119" s="151"/>
      <c r="PLW119" s="151"/>
      <c r="PLX119" s="151"/>
      <c r="PLY119" s="151"/>
      <c r="PLZ119" s="151"/>
      <c r="PMA119" s="151"/>
      <c r="PMB119" s="151"/>
      <c r="PMC119" s="151"/>
      <c r="PMD119" s="151"/>
      <c r="PME119" s="151"/>
      <c r="PMF119" s="151"/>
      <c r="PMG119" s="151"/>
      <c r="PMH119" s="151"/>
      <c r="PMI119" s="151"/>
      <c r="PMJ119" s="151"/>
      <c r="PMK119" s="151"/>
      <c r="PML119" s="151"/>
      <c r="PMM119" s="151"/>
      <c r="PMN119" s="151"/>
      <c r="PMO119" s="151"/>
      <c r="PMP119" s="151"/>
      <c r="PMQ119" s="151"/>
      <c r="PMR119" s="151"/>
      <c r="PMS119" s="151"/>
      <c r="PMT119" s="151"/>
      <c r="PMU119" s="151"/>
      <c r="PMV119" s="151"/>
      <c r="PMW119" s="151"/>
      <c r="PMX119" s="151"/>
      <c r="PMY119" s="151"/>
      <c r="PMZ119" s="151"/>
      <c r="PNA119" s="151"/>
      <c r="PNB119" s="151"/>
      <c r="PNC119" s="151"/>
      <c r="PND119" s="151"/>
      <c r="PNE119" s="151"/>
      <c r="PNF119" s="151"/>
      <c r="PNG119" s="151"/>
      <c r="PNH119" s="151"/>
      <c r="PNI119" s="151"/>
      <c r="PNJ119" s="151"/>
      <c r="PNK119" s="151"/>
      <c r="PNL119" s="151"/>
      <c r="PNM119" s="151"/>
      <c r="PNN119" s="151"/>
      <c r="PNO119" s="151"/>
      <c r="PNP119" s="151"/>
      <c r="PNQ119" s="151"/>
      <c r="PNR119" s="151"/>
      <c r="PNS119" s="151"/>
      <c r="PNT119" s="151"/>
      <c r="PNU119" s="151"/>
      <c r="PNV119" s="151"/>
      <c r="PNW119" s="151"/>
      <c r="PNX119" s="151"/>
      <c r="PNY119" s="151"/>
      <c r="PNZ119" s="151"/>
      <c r="POA119" s="151"/>
      <c r="POB119" s="151"/>
      <c r="POC119" s="151"/>
      <c r="POD119" s="151"/>
      <c r="POE119" s="151"/>
      <c r="POF119" s="151"/>
      <c r="POG119" s="151"/>
      <c r="POH119" s="151"/>
      <c r="POI119" s="151"/>
      <c r="POJ119" s="151"/>
      <c r="POK119" s="151"/>
      <c r="POL119" s="151"/>
      <c r="POM119" s="151"/>
      <c r="PON119" s="151"/>
      <c r="POO119" s="151"/>
      <c r="POP119" s="151"/>
      <c r="POQ119" s="151"/>
      <c r="POR119" s="151"/>
      <c r="POS119" s="151"/>
      <c r="POT119" s="151"/>
      <c r="POU119" s="151"/>
      <c r="POV119" s="151"/>
      <c r="POW119" s="151"/>
      <c r="POX119" s="151"/>
      <c r="POY119" s="151"/>
      <c r="POZ119" s="151"/>
      <c r="PPA119" s="151"/>
      <c r="PPB119" s="151"/>
      <c r="PPC119" s="151"/>
      <c r="PPD119" s="151"/>
      <c r="PPE119" s="151"/>
      <c r="PPF119" s="151"/>
      <c r="PPG119" s="151"/>
      <c r="PPH119" s="151"/>
      <c r="PPI119" s="151"/>
      <c r="PPJ119" s="151"/>
      <c r="PPK119" s="151"/>
      <c r="PPL119" s="151"/>
      <c r="PPM119" s="151"/>
      <c r="PPN119" s="151"/>
      <c r="PPO119" s="151"/>
      <c r="PPP119" s="151"/>
      <c r="PPQ119" s="151"/>
      <c r="PPR119" s="151"/>
      <c r="PPS119" s="151"/>
      <c r="PPT119" s="151"/>
      <c r="PPU119" s="151"/>
      <c r="PPV119" s="151"/>
      <c r="PPW119" s="151"/>
      <c r="PPX119" s="151"/>
      <c r="PPY119" s="151"/>
      <c r="PPZ119" s="151"/>
      <c r="PQA119" s="151"/>
      <c r="PQB119" s="151"/>
      <c r="PQC119" s="151"/>
      <c r="PQD119" s="151"/>
      <c r="PQE119" s="151"/>
      <c r="PQF119" s="151"/>
      <c r="PQG119" s="151"/>
      <c r="PQH119" s="151"/>
      <c r="PQI119" s="151"/>
      <c r="PQJ119" s="151"/>
      <c r="PQK119" s="151"/>
      <c r="PQL119" s="151"/>
      <c r="PQM119" s="151"/>
      <c r="PQN119" s="151"/>
      <c r="PQO119" s="151"/>
      <c r="PQP119" s="151"/>
      <c r="PQQ119" s="151"/>
      <c r="PQR119" s="151"/>
      <c r="PQS119" s="151"/>
      <c r="PQT119" s="151"/>
      <c r="PQU119" s="151"/>
      <c r="PQV119" s="151"/>
      <c r="PQW119" s="151"/>
      <c r="PQX119" s="151"/>
      <c r="PQY119" s="151"/>
      <c r="PQZ119" s="151"/>
      <c r="PRA119" s="151"/>
      <c r="PRB119" s="151"/>
      <c r="PRC119" s="151"/>
      <c r="PRD119" s="151"/>
      <c r="PRE119" s="151"/>
      <c r="PRF119" s="151"/>
      <c r="PRG119" s="151"/>
      <c r="PRH119" s="151"/>
      <c r="PRI119" s="151"/>
      <c r="PRJ119" s="151"/>
      <c r="PRK119" s="151"/>
      <c r="PRL119" s="151"/>
      <c r="PRM119" s="151"/>
      <c r="PRN119" s="151"/>
      <c r="PRO119" s="151"/>
      <c r="PRP119" s="151"/>
      <c r="PRQ119" s="151"/>
      <c r="PRR119" s="151"/>
      <c r="PRS119" s="151"/>
      <c r="PRT119" s="151"/>
      <c r="PRU119" s="151"/>
      <c r="PRV119" s="151"/>
      <c r="PRW119" s="151"/>
      <c r="PRX119" s="151"/>
      <c r="PRY119" s="151"/>
      <c r="PRZ119" s="151"/>
      <c r="PSA119" s="151"/>
      <c r="PSB119" s="151"/>
      <c r="PSC119" s="151"/>
      <c r="PSD119" s="151"/>
      <c r="PSE119" s="151"/>
      <c r="PSF119" s="151"/>
      <c r="PSG119" s="151"/>
      <c r="PSH119" s="151"/>
      <c r="PSI119" s="151"/>
      <c r="PSJ119" s="151"/>
      <c r="PSK119" s="151"/>
      <c r="PSL119" s="151"/>
      <c r="PSM119" s="151"/>
      <c r="PSN119" s="151"/>
      <c r="PSO119" s="151"/>
      <c r="PSP119" s="151"/>
      <c r="PSQ119" s="151"/>
      <c r="PSR119" s="151"/>
      <c r="PSS119" s="151"/>
      <c r="PST119" s="151"/>
      <c r="PSU119" s="151"/>
      <c r="PSV119" s="151"/>
      <c r="PSW119" s="151"/>
      <c r="PSX119" s="151"/>
      <c r="PSY119" s="151"/>
      <c r="PSZ119" s="151"/>
      <c r="PTA119" s="151"/>
      <c r="PTB119" s="151"/>
      <c r="PTC119" s="151"/>
      <c r="PTD119" s="151"/>
      <c r="PTE119" s="151"/>
      <c r="PTF119" s="151"/>
      <c r="PTG119" s="151"/>
      <c r="PTH119" s="151"/>
      <c r="PTI119" s="151"/>
      <c r="PTJ119" s="151"/>
      <c r="PTK119" s="151"/>
      <c r="PTL119" s="151"/>
      <c r="PTM119" s="151"/>
      <c r="PTN119" s="151"/>
      <c r="PTO119" s="151"/>
      <c r="PTP119" s="151"/>
      <c r="PTQ119" s="151"/>
      <c r="PTR119" s="151"/>
      <c r="PTS119" s="151"/>
      <c r="PTT119" s="151"/>
      <c r="PTU119" s="151"/>
      <c r="PTV119" s="151"/>
      <c r="PTW119" s="151"/>
      <c r="PTX119" s="151"/>
      <c r="PTY119" s="151"/>
      <c r="PTZ119" s="151"/>
      <c r="PUA119" s="151"/>
      <c r="PUB119" s="151"/>
      <c r="PUC119" s="151"/>
      <c r="PUD119" s="151"/>
      <c r="PUE119" s="151"/>
      <c r="PUF119" s="151"/>
      <c r="PUG119" s="151"/>
      <c r="PUH119" s="151"/>
      <c r="PUI119" s="151"/>
      <c r="PUJ119" s="151"/>
      <c r="PUK119" s="151"/>
      <c r="PUL119" s="151"/>
      <c r="PUM119" s="151"/>
      <c r="PUN119" s="151"/>
      <c r="PUO119" s="151"/>
      <c r="PUP119" s="151"/>
      <c r="PUQ119" s="151"/>
      <c r="PUR119" s="151"/>
      <c r="PUS119" s="151"/>
      <c r="PUT119" s="151"/>
      <c r="PUU119" s="151"/>
      <c r="PUV119" s="151"/>
      <c r="PUW119" s="151"/>
      <c r="PUX119" s="151"/>
      <c r="PUY119" s="151"/>
      <c r="PUZ119" s="151"/>
      <c r="PVA119" s="151"/>
      <c r="PVB119" s="151"/>
      <c r="PVC119" s="151"/>
      <c r="PVD119" s="151"/>
      <c r="PVE119" s="151"/>
      <c r="PVF119" s="151"/>
      <c r="PVG119" s="151"/>
      <c r="PVH119" s="151"/>
      <c r="PVI119" s="151"/>
      <c r="PVJ119" s="151"/>
      <c r="PVK119" s="151"/>
      <c r="PVL119" s="151"/>
      <c r="PVM119" s="151"/>
      <c r="PVN119" s="151"/>
      <c r="PVO119" s="151"/>
      <c r="PVP119" s="151"/>
      <c r="PVQ119" s="151"/>
      <c r="PVR119" s="151"/>
      <c r="PVS119" s="151"/>
      <c r="PVT119" s="151"/>
      <c r="PVU119" s="151"/>
      <c r="PVV119" s="151"/>
      <c r="PVW119" s="151"/>
      <c r="PVX119" s="151"/>
      <c r="PVY119" s="151"/>
      <c r="PVZ119" s="151"/>
      <c r="PWA119" s="151"/>
      <c r="PWB119" s="151"/>
      <c r="PWC119" s="151"/>
      <c r="PWD119" s="151"/>
      <c r="PWE119" s="151"/>
      <c r="PWF119" s="151"/>
      <c r="PWG119" s="151"/>
      <c r="PWH119" s="151"/>
      <c r="PWI119" s="151"/>
      <c r="PWJ119" s="151"/>
      <c r="PWK119" s="151"/>
      <c r="PWL119" s="151"/>
      <c r="PWM119" s="151"/>
      <c r="PWN119" s="151"/>
      <c r="PWO119" s="151"/>
      <c r="PWP119" s="151"/>
      <c r="PWQ119" s="151"/>
      <c r="PWR119" s="151"/>
      <c r="PWS119" s="151"/>
      <c r="PWT119" s="151"/>
      <c r="PWU119" s="151"/>
      <c r="PWV119" s="151"/>
      <c r="PWW119" s="151"/>
      <c r="PWX119" s="151"/>
      <c r="PWY119" s="151"/>
      <c r="PWZ119" s="151"/>
      <c r="PXA119" s="151"/>
      <c r="PXB119" s="151"/>
      <c r="PXC119" s="151"/>
      <c r="PXD119" s="151"/>
      <c r="PXE119" s="151"/>
      <c r="PXF119" s="151"/>
      <c r="PXG119" s="151"/>
      <c r="PXH119" s="151"/>
      <c r="PXI119" s="151"/>
      <c r="PXJ119" s="151"/>
      <c r="PXK119" s="151"/>
      <c r="PXL119" s="151"/>
      <c r="PXM119" s="151"/>
      <c r="PXN119" s="151"/>
      <c r="PXO119" s="151"/>
      <c r="PXP119" s="151"/>
      <c r="PXQ119" s="151"/>
      <c r="PXR119" s="151"/>
      <c r="PXS119" s="151"/>
      <c r="PXT119" s="151"/>
      <c r="PXU119" s="151"/>
      <c r="PXV119" s="151"/>
      <c r="PXW119" s="151"/>
      <c r="PXX119" s="151"/>
      <c r="PXY119" s="151"/>
      <c r="PXZ119" s="151"/>
      <c r="PYA119" s="151"/>
      <c r="PYB119" s="151"/>
      <c r="PYC119" s="151"/>
      <c r="PYD119" s="151"/>
      <c r="PYE119" s="151"/>
      <c r="PYF119" s="151"/>
      <c r="PYG119" s="151"/>
      <c r="PYH119" s="151"/>
      <c r="PYI119" s="151"/>
      <c r="PYJ119" s="151"/>
      <c r="PYK119" s="151"/>
      <c r="PYL119" s="151"/>
      <c r="PYM119" s="151"/>
      <c r="PYN119" s="151"/>
      <c r="PYO119" s="151"/>
      <c r="PYP119" s="151"/>
      <c r="PYQ119" s="151"/>
      <c r="PYR119" s="151"/>
      <c r="PYS119" s="151"/>
      <c r="PYT119" s="151"/>
      <c r="PYU119" s="151"/>
      <c r="PYV119" s="151"/>
      <c r="PYW119" s="151"/>
      <c r="PYX119" s="151"/>
      <c r="PYY119" s="151"/>
      <c r="PYZ119" s="151"/>
      <c r="PZA119" s="151"/>
      <c r="PZB119" s="151"/>
      <c r="PZC119" s="151"/>
      <c r="PZD119" s="151"/>
      <c r="PZE119" s="151"/>
      <c r="PZF119" s="151"/>
      <c r="PZG119" s="151"/>
      <c r="PZH119" s="151"/>
      <c r="PZI119" s="151"/>
      <c r="PZJ119" s="151"/>
      <c r="PZK119" s="151"/>
      <c r="PZL119" s="151"/>
      <c r="PZM119" s="151"/>
      <c r="PZN119" s="151"/>
      <c r="PZO119" s="151"/>
      <c r="PZP119" s="151"/>
      <c r="PZQ119" s="151"/>
      <c r="PZR119" s="151"/>
      <c r="PZS119" s="151"/>
      <c r="PZT119" s="151"/>
      <c r="PZU119" s="151"/>
      <c r="PZV119" s="151"/>
      <c r="PZW119" s="151"/>
      <c r="PZX119" s="151"/>
      <c r="PZY119" s="151"/>
      <c r="PZZ119" s="151"/>
      <c r="QAA119" s="151"/>
      <c r="QAB119" s="151"/>
      <c r="QAC119" s="151"/>
      <c r="QAD119" s="151"/>
      <c r="QAE119" s="151"/>
      <c r="QAF119" s="151"/>
      <c r="QAG119" s="151"/>
      <c r="QAH119" s="151"/>
      <c r="QAI119" s="151"/>
      <c r="QAJ119" s="151"/>
      <c r="QAK119" s="151"/>
      <c r="QAL119" s="151"/>
      <c r="QAM119" s="151"/>
      <c r="QAN119" s="151"/>
      <c r="QAO119" s="151"/>
      <c r="QAP119" s="151"/>
      <c r="QAQ119" s="151"/>
      <c r="QAR119" s="151"/>
      <c r="QAS119" s="151"/>
      <c r="QAT119" s="151"/>
      <c r="QAU119" s="151"/>
      <c r="QAV119" s="151"/>
      <c r="QAW119" s="151"/>
      <c r="QAX119" s="151"/>
      <c r="QAY119" s="151"/>
      <c r="QAZ119" s="151"/>
      <c r="QBA119" s="151"/>
      <c r="QBB119" s="151"/>
      <c r="QBC119" s="151"/>
      <c r="QBD119" s="151"/>
      <c r="QBE119" s="151"/>
      <c r="QBF119" s="151"/>
      <c r="QBG119" s="151"/>
      <c r="QBH119" s="151"/>
      <c r="QBI119" s="151"/>
      <c r="QBJ119" s="151"/>
      <c r="QBK119" s="151"/>
      <c r="QBL119" s="151"/>
      <c r="QBM119" s="151"/>
      <c r="QBN119" s="151"/>
      <c r="QBO119" s="151"/>
      <c r="QBP119" s="151"/>
      <c r="QBQ119" s="151"/>
      <c r="QBR119" s="151"/>
      <c r="QBS119" s="151"/>
      <c r="QBT119" s="151"/>
      <c r="QBU119" s="151"/>
      <c r="QBV119" s="151"/>
      <c r="QBW119" s="151"/>
      <c r="QBX119" s="151"/>
      <c r="QBY119" s="151"/>
      <c r="QBZ119" s="151"/>
      <c r="QCA119" s="151"/>
      <c r="QCB119" s="151"/>
      <c r="QCC119" s="151"/>
      <c r="QCD119" s="151"/>
      <c r="QCE119" s="151"/>
      <c r="QCF119" s="151"/>
      <c r="QCG119" s="151"/>
      <c r="QCH119" s="151"/>
      <c r="QCI119" s="151"/>
      <c r="QCJ119" s="151"/>
      <c r="QCK119" s="151"/>
      <c r="QCL119" s="151"/>
      <c r="QCM119" s="151"/>
      <c r="QCN119" s="151"/>
      <c r="QCO119" s="151"/>
      <c r="QCP119" s="151"/>
      <c r="QCQ119" s="151"/>
      <c r="QCR119" s="151"/>
      <c r="QCS119" s="151"/>
      <c r="QCT119" s="151"/>
      <c r="QCU119" s="151"/>
      <c r="QCV119" s="151"/>
      <c r="QCW119" s="151"/>
      <c r="QCX119" s="151"/>
      <c r="QCY119" s="151"/>
      <c r="QCZ119" s="151"/>
      <c r="QDA119" s="151"/>
      <c r="QDB119" s="151"/>
      <c r="QDC119" s="151"/>
      <c r="QDD119" s="151"/>
      <c r="QDE119" s="151"/>
      <c r="QDF119" s="151"/>
      <c r="QDG119" s="151"/>
      <c r="QDH119" s="151"/>
      <c r="QDI119" s="151"/>
      <c r="QDJ119" s="151"/>
      <c r="QDK119" s="151"/>
      <c r="QDL119" s="151"/>
      <c r="QDM119" s="151"/>
      <c r="QDN119" s="151"/>
      <c r="QDO119" s="151"/>
      <c r="QDP119" s="151"/>
      <c r="QDQ119" s="151"/>
      <c r="QDR119" s="151"/>
      <c r="QDS119" s="151"/>
      <c r="QDT119" s="151"/>
      <c r="QDU119" s="151"/>
      <c r="QDV119" s="151"/>
      <c r="QDW119" s="151"/>
      <c r="QDX119" s="151"/>
      <c r="QDY119" s="151"/>
      <c r="QDZ119" s="151"/>
      <c r="QEA119" s="151"/>
      <c r="QEB119" s="151"/>
      <c r="QEC119" s="151"/>
      <c r="QED119" s="151"/>
      <c r="QEE119" s="151"/>
      <c r="QEF119" s="151"/>
      <c r="QEG119" s="151"/>
      <c r="QEH119" s="151"/>
      <c r="QEI119" s="151"/>
      <c r="QEJ119" s="151"/>
      <c r="QEK119" s="151"/>
      <c r="QEL119" s="151"/>
      <c r="QEM119" s="151"/>
      <c r="QEN119" s="151"/>
      <c r="QEO119" s="151"/>
      <c r="QEP119" s="151"/>
      <c r="QEQ119" s="151"/>
      <c r="QER119" s="151"/>
      <c r="QES119" s="151"/>
      <c r="QET119" s="151"/>
      <c r="QEU119" s="151"/>
      <c r="QEV119" s="151"/>
      <c r="QEW119" s="151"/>
      <c r="QEX119" s="151"/>
      <c r="QEY119" s="151"/>
      <c r="QEZ119" s="151"/>
      <c r="QFA119" s="151"/>
      <c r="QFB119" s="151"/>
      <c r="QFC119" s="151"/>
      <c r="QFD119" s="151"/>
      <c r="QFE119" s="151"/>
      <c r="QFF119" s="151"/>
      <c r="QFG119" s="151"/>
      <c r="QFH119" s="151"/>
      <c r="QFI119" s="151"/>
      <c r="QFJ119" s="151"/>
      <c r="QFK119" s="151"/>
      <c r="QFL119" s="151"/>
      <c r="QFM119" s="151"/>
      <c r="QFN119" s="151"/>
      <c r="QFO119" s="151"/>
      <c r="QFP119" s="151"/>
      <c r="QFQ119" s="151"/>
      <c r="QFR119" s="151"/>
      <c r="QFS119" s="151"/>
      <c r="QFT119" s="151"/>
      <c r="QFU119" s="151"/>
      <c r="QFV119" s="151"/>
      <c r="QFW119" s="151"/>
      <c r="QFX119" s="151"/>
      <c r="QFY119" s="151"/>
      <c r="QFZ119" s="151"/>
      <c r="QGA119" s="151"/>
      <c r="QGB119" s="151"/>
      <c r="QGC119" s="151"/>
      <c r="QGD119" s="151"/>
      <c r="QGE119" s="151"/>
      <c r="QGF119" s="151"/>
      <c r="QGG119" s="151"/>
      <c r="QGH119" s="151"/>
      <c r="QGI119" s="151"/>
      <c r="QGJ119" s="151"/>
      <c r="QGK119" s="151"/>
      <c r="QGL119" s="151"/>
      <c r="QGM119" s="151"/>
      <c r="QGN119" s="151"/>
      <c r="QGO119" s="151"/>
      <c r="QGP119" s="151"/>
      <c r="QGQ119" s="151"/>
      <c r="QGR119" s="151"/>
      <c r="QGS119" s="151"/>
      <c r="QGT119" s="151"/>
      <c r="QGU119" s="151"/>
      <c r="QGV119" s="151"/>
      <c r="QGW119" s="151"/>
      <c r="QGX119" s="151"/>
      <c r="QGY119" s="151"/>
      <c r="QGZ119" s="151"/>
      <c r="QHA119" s="151"/>
      <c r="QHB119" s="151"/>
      <c r="QHC119" s="151"/>
      <c r="QHD119" s="151"/>
      <c r="QHE119" s="151"/>
      <c r="QHF119" s="151"/>
      <c r="QHG119" s="151"/>
      <c r="QHH119" s="151"/>
      <c r="QHI119" s="151"/>
      <c r="QHJ119" s="151"/>
      <c r="QHK119" s="151"/>
      <c r="QHL119" s="151"/>
      <c r="QHM119" s="151"/>
      <c r="QHN119" s="151"/>
      <c r="QHO119" s="151"/>
      <c r="QHP119" s="151"/>
      <c r="QHQ119" s="151"/>
      <c r="QHR119" s="151"/>
      <c r="QHS119" s="151"/>
      <c r="QHT119" s="151"/>
      <c r="QHU119" s="151"/>
      <c r="QHV119" s="151"/>
      <c r="QHW119" s="151"/>
      <c r="QHX119" s="151"/>
      <c r="QHY119" s="151"/>
      <c r="QHZ119" s="151"/>
      <c r="QIA119" s="151"/>
      <c r="QIB119" s="151"/>
      <c r="QIC119" s="151"/>
      <c r="QID119" s="151"/>
      <c r="QIE119" s="151"/>
      <c r="QIF119" s="151"/>
      <c r="QIG119" s="151"/>
      <c r="QIH119" s="151"/>
      <c r="QII119" s="151"/>
      <c r="QIJ119" s="151"/>
      <c r="QIK119" s="151"/>
      <c r="QIL119" s="151"/>
      <c r="QIM119" s="151"/>
      <c r="QIN119" s="151"/>
      <c r="QIO119" s="151"/>
      <c r="QIP119" s="151"/>
      <c r="QIQ119" s="151"/>
      <c r="QIR119" s="151"/>
      <c r="QIS119" s="151"/>
      <c r="QIT119" s="151"/>
      <c r="QIU119" s="151"/>
      <c r="QIV119" s="151"/>
      <c r="QIW119" s="151"/>
      <c r="QIX119" s="151"/>
      <c r="QIY119" s="151"/>
      <c r="QIZ119" s="151"/>
      <c r="QJA119" s="151"/>
      <c r="QJB119" s="151"/>
      <c r="QJC119" s="151"/>
      <c r="QJD119" s="151"/>
      <c r="QJE119" s="151"/>
      <c r="QJF119" s="151"/>
      <c r="QJG119" s="151"/>
      <c r="QJH119" s="151"/>
      <c r="QJI119" s="151"/>
      <c r="QJJ119" s="151"/>
      <c r="QJK119" s="151"/>
      <c r="QJL119" s="151"/>
      <c r="QJM119" s="151"/>
      <c r="QJN119" s="151"/>
      <c r="QJO119" s="151"/>
      <c r="QJP119" s="151"/>
      <c r="QJQ119" s="151"/>
      <c r="QJR119" s="151"/>
      <c r="QJS119" s="151"/>
      <c r="QJT119" s="151"/>
      <c r="QJU119" s="151"/>
      <c r="QJV119" s="151"/>
      <c r="QJW119" s="151"/>
      <c r="QJX119" s="151"/>
      <c r="QJY119" s="151"/>
      <c r="QJZ119" s="151"/>
      <c r="QKA119" s="151"/>
      <c r="QKB119" s="151"/>
      <c r="QKC119" s="151"/>
      <c r="QKD119" s="151"/>
      <c r="QKE119" s="151"/>
      <c r="QKF119" s="151"/>
      <c r="QKG119" s="151"/>
      <c r="QKH119" s="151"/>
      <c r="QKI119" s="151"/>
      <c r="QKJ119" s="151"/>
      <c r="QKK119" s="151"/>
      <c r="QKL119" s="151"/>
      <c r="QKM119" s="151"/>
      <c r="QKN119" s="151"/>
      <c r="QKO119" s="151"/>
      <c r="QKP119" s="151"/>
      <c r="QKQ119" s="151"/>
      <c r="QKR119" s="151"/>
      <c r="QKS119" s="151"/>
      <c r="QKT119" s="151"/>
      <c r="QKU119" s="151"/>
      <c r="QKV119" s="151"/>
      <c r="QKW119" s="151"/>
      <c r="QKX119" s="151"/>
      <c r="QKY119" s="151"/>
      <c r="QKZ119" s="151"/>
      <c r="QLA119" s="151"/>
      <c r="QLB119" s="151"/>
      <c r="QLC119" s="151"/>
      <c r="QLD119" s="151"/>
      <c r="QLE119" s="151"/>
      <c r="QLF119" s="151"/>
      <c r="QLG119" s="151"/>
      <c r="QLH119" s="151"/>
      <c r="QLI119" s="151"/>
      <c r="QLJ119" s="151"/>
      <c r="QLK119" s="151"/>
      <c r="QLL119" s="151"/>
      <c r="QLM119" s="151"/>
      <c r="QLN119" s="151"/>
      <c r="QLO119" s="151"/>
      <c r="QLP119" s="151"/>
      <c r="QLQ119" s="151"/>
      <c r="QLR119" s="151"/>
      <c r="QLS119" s="151"/>
      <c r="QLT119" s="151"/>
      <c r="QLU119" s="151"/>
      <c r="QLV119" s="151"/>
      <c r="QLW119" s="151"/>
      <c r="QLX119" s="151"/>
      <c r="QLY119" s="151"/>
      <c r="QLZ119" s="151"/>
      <c r="QMA119" s="151"/>
      <c r="QMB119" s="151"/>
      <c r="QMC119" s="151"/>
      <c r="QMD119" s="151"/>
      <c r="QME119" s="151"/>
      <c r="QMF119" s="151"/>
      <c r="QMG119" s="151"/>
      <c r="QMH119" s="151"/>
      <c r="QMI119" s="151"/>
      <c r="QMJ119" s="151"/>
      <c r="QMK119" s="151"/>
      <c r="QML119" s="151"/>
      <c r="QMM119" s="151"/>
      <c r="QMN119" s="151"/>
      <c r="QMO119" s="151"/>
      <c r="QMP119" s="151"/>
      <c r="QMQ119" s="151"/>
      <c r="QMR119" s="151"/>
      <c r="QMS119" s="151"/>
      <c r="QMT119" s="151"/>
      <c r="QMU119" s="151"/>
      <c r="QMV119" s="151"/>
      <c r="QMW119" s="151"/>
      <c r="QMX119" s="151"/>
      <c r="QMY119" s="151"/>
      <c r="QMZ119" s="151"/>
      <c r="QNA119" s="151"/>
      <c r="QNB119" s="151"/>
      <c r="QNC119" s="151"/>
      <c r="QND119" s="151"/>
      <c r="QNE119" s="151"/>
      <c r="QNF119" s="151"/>
      <c r="QNG119" s="151"/>
      <c r="QNH119" s="151"/>
      <c r="QNI119" s="151"/>
      <c r="QNJ119" s="151"/>
      <c r="QNK119" s="151"/>
      <c r="QNL119" s="151"/>
      <c r="QNM119" s="151"/>
      <c r="QNN119" s="151"/>
      <c r="QNO119" s="151"/>
      <c r="QNP119" s="151"/>
      <c r="QNQ119" s="151"/>
      <c r="QNR119" s="151"/>
      <c r="QNS119" s="151"/>
      <c r="QNT119" s="151"/>
      <c r="QNU119" s="151"/>
      <c r="QNV119" s="151"/>
      <c r="QNW119" s="151"/>
      <c r="QNX119" s="151"/>
      <c r="QNY119" s="151"/>
      <c r="QNZ119" s="151"/>
      <c r="QOA119" s="151"/>
      <c r="QOB119" s="151"/>
      <c r="QOC119" s="151"/>
      <c r="QOD119" s="151"/>
      <c r="QOE119" s="151"/>
      <c r="QOF119" s="151"/>
      <c r="QOG119" s="151"/>
      <c r="QOH119" s="151"/>
      <c r="QOI119" s="151"/>
      <c r="QOJ119" s="151"/>
      <c r="QOK119" s="151"/>
      <c r="QOL119" s="151"/>
      <c r="QOM119" s="151"/>
      <c r="QON119" s="151"/>
      <c r="QOO119" s="151"/>
      <c r="QOP119" s="151"/>
      <c r="QOQ119" s="151"/>
      <c r="QOR119" s="151"/>
      <c r="QOS119" s="151"/>
      <c r="QOT119" s="151"/>
      <c r="QOU119" s="151"/>
      <c r="QOV119" s="151"/>
      <c r="QOW119" s="151"/>
      <c r="QOX119" s="151"/>
      <c r="QOY119" s="151"/>
      <c r="QOZ119" s="151"/>
      <c r="QPA119" s="151"/>
      <c r="QPB119" s="151"/>
      <c r="QPC119" s="151"/>
      <c r="QPD119" s="151"/>
      <c r="QPE119" s="151"/>
      <c r="QPF119" s="151"/>
      <c r="QPG119" s="151"/>
      <c r="QPH119" s="151"/>
      <c r="QPI119" s="151"/>
      <c r="QPJ119" s="151"/>
      <c r="QPK119" s="151"/>
      <c r="QPL119" s="151"/>
      <c r="QPM119" s="151"/>
      <c r="QPN119" s="151"/>
      <c r="QPO119" s="151"/>
      <c r="QPP119" s="151"/>
      <c r="QPQ119" s="151"/>
      <c r="QPR119" s="151"/>
      <c r="QPS119" s="151"/>
      <c r="QPT119" s="151"/>
      <c r="QPU119" s="151"/>
      <c r="QPV119" s="151"/>
      <c r="QPW119" s="151"/>
      <c r="QPX119" s="151"/>
      <c r="QPY119" s="151"/>
      <c r="QPZ119" s="151"/>
      <c r="QQA119" s="151"/>
      <c r="QQB119" s="151"/>
      <c r="QQC119" s="151"/>
      <c r="QQD119" s="151"/>
      <c r="QQE119" s="151"/>
      <c r="QQF119" s="151"/>
      <c r="QQG119" s="151"/>
      <c r="QQH119" s="151"/>
      <c r="QQI119" s="151"/>
      <c r="QQJ119" s="151"/>
      <c r="QQK119" s="151"/>
      <c r="QQL119" s="151"/>
      <c r="QQM119" s="151"/>
      <c r="QQN119" s="151"/>
      <c r="QQO119" s="151"/>
      <c r="QQP119" s="151"/>
      <c r="QQQ119" s="151"/>
      <c r="QQR119" s="151"/>
      <c r="QQS119" s="151"/>
      <c r="QQT119" s="151"/>
      <c r="QQU119" s="151"/>
      <c r="QQV119" s="151"/>
      <c r="QQW119" s="151"/>
      <c r="QQX119" s="151"/>
      <c r="QQY119" s="151"/>
      <c r="QQZ119" s="151"/>
      <c r="QRA119" s="151"/>
      <c r="QRB119" s="151"/>
      <c r="QRC119" s="151"/>
      <c r="QRD119" s="151"/>
      <c r="QRE119" s="151"/>
      <c r="QRF119" s="151"/>
      <c r="QRG119" s="151"/>
      <c r="QRH119" s="151"/>
      <c r="QRI119" s="151"/>
      <c r="QRJ119" s="151"/>
      <c r="QRK119" s="151"/>
      <c r="QRL119" s="151"/>
      <c r="QRM119" s="151"/>
      <c r="QRN119" s="151"/>
      <c r="QRO119" s="151"/>
      <c r="QRP119" s="151"/>
      <c r="QRQ119" s="151"/>
      <c r="QRR119" s="151"/>
      <c r="QRS119" s="151"/>
      <c r="QRT119" s="151"/>
      <c r="QRU119" s="151"/>
      <c r="QRV119" s="151"/>
      <c r="QRW119" s="151"/>
      <c r="QRX119" s="151"/>
      <c r="QRY119" s="151"/>
      <c r="QRZ119" s="151"/>
      <c r="QSA119" s="151"/>
      <c r="QSB119" s="151"/>
      <c r="QSC119" s="151"/>
      <c r="QSD119" s="151"/>
      <c r="QSE119" s="151"/>
      <c r="QSF119" s="151"/>
      <c r="QSG119" s="151"/>
      <c r="QSH119" s="151"/>
      <c r="QSI119" s="151"/>
      <c r="QSJ119" s="151"/>
      <c r="QSK119" s="151"/>
      <c r="QSL119" s="151"/>
      <c r="QSM119" s="151"/>
      <c r="QSN119" s="151"/>
      <c r="QSO119" s="151"/>
      <c r="QSP119" s="151"/>
      <c r="QSQ119" s="151"/>
      <c r="QSR119" s="151"/>
      <c r="QSS119" s="151"/>
      <c r="QST119" s="151"/>
      <c r="QSU119" s="151"/>
      <c r="QSV119" s="151"/>
      <c r="QSW119" s="151"/>
      <c r="QSX119" s="151"/>
      <c r="QSY119" s="151"/>
      <c r="QSZ119" s="151"/>
      <c r="QTA119" s="151"/>
      <c r="QTB119" s="151"/>
      <c r="QTC119" s="151"/>
      <c r="QTD119" s="151"/>
      <c r="QTE119" s="151"/>
      <c r="QTF119" s="151"/>
      <c r="QTG119" s="151"/>
      <c r="QTH119" s="151"/>
      <c r="QTI119" s="151"/>
      <c r="QTJ119" s="151"/>
      <c r="QTK119" s="151"/>
      <c r="QTL119" s="151"/>
      <c r="QTM119" s="151"/>
      <c r="QTN119" s="151"/>
      <c r="QTO119" s="151"/>
      <c r="QTP119" s="151"/>
      <c r="QTQ119" s="151"/>
      <c r="QTR119" s="151"/>
      <c r="QTS119" s="151"/>
      <c r="QTT119" s="151"/>
      <c r="QTU119" s="151"/>
      <c r="QTV119" s="151"/>
      <c r="QTW119" s="151"/>
      <c r="QTX119" s="151"/>
      <c r="QTY119" s="151"/>
      <c r="QTZ119" s="151"/>
      <c r="QUA119" s="151"/>
      <c r="QUB119" s="151"/>
      <c r="QUC119" s="151"/>
      <c r="QUD119" s="151"/>
      <c r="QUE119" s="151"/>
      <c r="QUF119" s="151"/>
      <c r="QUG119" s="151"/>
      <c r="QUH119" s="151"/>
      <c r="QUI119" s="151"/>
      <c r="QUJ119" s="151"/>
      <c r="QUK119" s="151"/>
      <c r="QUL119" s="151"/>
      <c r="QUM119" s="151"/>
      <c r="QUN119" s="151"/>
      <c r="QUO119" s="151"/>
      <c r="QUP119" s="151"/>
      <c r="QUQ119" s="151"/>
      <c r="QUR119" s="151"/>
      <c r="QUS119" s="151"/>
      <c r="QUT119" s="151"/>
      <c r="QUU119" s="151"/>
      <c r="QUV119" s="151"/>
      <c r="QUW119" s="151"/>
      <c r="QUX119" s="151"/>
      <c r="QUY119" s="151"/>
      <c r="QUZ119" s="151"/>
      <c r="QVA119" s="151"/>
      <c r="QVB119" s="151"/>
      <c r="QVC119" s="151"/>
      <c r="QVD119" s="151"/>
      <c r="QVE119" s="151"/>
      <c r="QVF119" s="151"/>
      <c r="QVG119" s="151"/>
      <c r="QVH119" s="151"/>
      <c r="QVI119" s="151"/>
      <c r="QVJ119" s="151"/>
      <c r="QVK119" s="151"/>
      <c r="QVL119" s="151"/>
      <c r="QVM119" s="151"/>
      <c r="QVN119" s="151"/>
      <c r="QVO119" s="151"/>
      <c r="QVP119" s="151"/>
      <c r="QVQ119" s="151"/>
      <c r="QVR119" s="151"/>
      <c r="QVS119" s="151"/>
      <c r="QVT119" s="151"/>
      <c r="QVU119" s="151"/>
      <c r="QVV119" s="151"/>
      <c r="QVW119" s="151"/>
      <c r="QVX119" s="151"/>
      <c r="QVY119" s="151"/>
      <c r="QVZ119" s="151"/>
      <c r="QWA119" s="151"/>
      <c r="QWB119" s="151"/>
      <c r="QWC119" s="151"/>
      <c r="QWD119" s="151"/>
      <c r="QWE119" s="151"/>
      <c r="QWF119" s="151"/>
      <c r="QWG119" s="151"/>
      <c r="QWH119" s="151"/>
      <c r="QWI119" s="151"/>
      <c r="QWJ119" s="151"/>
      <c r="QWK119" s="151"/>
      <c r="QWL119" s="151"/>
      <c r="QWM119" s="151"/>
      <c r="QWN119" s="151"/>
      <c r="QWO119" s="151"/>
      <c r="QWP119" s="151"/>
      <c r="QWQ119" s="151"/>
      <c r="QWR119" s="151"/>
      <c r="QWS119" s="151"/>
      <c r="QWT119" s="151"/>
      <c r="QWU119" s="151"/>
      <c r="QWV119" s="151"/>
      <c r="QWW119" s="151"/>
      <c r="QWX119" s="151"/>
      <c r="QWY119" s="151"/>
      <c r="QWZ119" s="151"/>
      <c r="QXA119" s="151"/>
      <c r="QXB119" s="151"/>
      <c r="QXC119" s="151"/>
      <c r="QXD119" s="151"/>
      <c r="QXE119" s="151"/>
      <c r="QXF119" s="151"/>
      <c r="QXG119" s="151"/>
      <c r="QXH119" s="151"/>
      <c r="QXI119" s="151"/>
      <c r="QXJ119" s="151"/>
      <c r="QXK119" s="151"/>
      <c r="QXL119" s="151"/>
      <c r="QXM119" s="151"/>
      <c r="QXN119" s="151"/>
      <c r="QXO119" s="151"/>
      <c r="QXP119" s="151"/>
      <c r="QXQ119" s="151"/>
      <c r="QXR119" s="151"/>
      <c r="QXS119" s="151"/>
      <c r="QXT119" s="151"/>
      <c r="QXU119" s="151"/>
      <c r="QXV119" s="151"/>
      <c r="QXW119" s="151"/>
      <c r="QXX119" s="151"/>
      <c r="QXY119" s="151"/>
      <c r="QXZ119" s="151"/>
      <c r="QYA119" s="151"/>
      <c r="QYB119" s="151"/>
      <c r="QYC119" s="151"/>
      <c r="QYD119" s="151"/>
      <c r="QYE119" s="151"/>
      <c r="QYF119" s="151"/>
      <c r="QYG119" s="151"/>
      <c r="QYH119" s="151"/>
      <c r="QYI119" s="151"/>
      <c r="QYJ119" s="151"/>
      <c r="QYK119" s="151"/>
      <c r="QYL119" s="151"/>
      <c r="QYM119" s="151"/>
      <c r="QYN119" s="151"/>
      <c r="QYO119" s="151"/>
      <c r="QYP119" s="151"/>
      <c r="QYQ119" s="151"/>
      <c r="QYR119" s="151"/>
      <c r="QYS119" s="151"/>
      <c r="QYT119" s="151"/>
      <c r="QYU119" s="151"/>
      <c r="QYV119" s="151"/>
      <c r="QYW119" s="151"/>
      <c r="QYX119" s="151"/>
      <c r="QYY119" s="151"/>
      <c r="QYZ119" s="151"/>
      <c r="QZA119" s="151"/>
      <c r="QZB119" s="151"/>
      <c r="QZC119" s="151"/>
      <c r="QZD119" s="151"/>
      <c r="QZE119" s="151"/>
      <c r="QZF119" s="151"/>
      <c r="QZG119" s="151"/>
      <c r="QZH119" s="151"/>
      <c r="QZI119" s="151"/>
      <c r="QZJ119" s="151"/>
      <c r="QZK119" s="151"/>
      <c r="QZL119" s="151"/>
      <c r="QZM119" s="151"/>
      <c r="QZN119" s="151"/>
      <c r="QZO119" s="151"/>
      <c r="QZP119" s="151"/>
      <c r="QZQ119" s="151"/>
      <c r="QZR119" s="151"/>
      <c r="QZS119" s="151"/>
      <c r="QZT119" s="151"/>
      <c r="QZU119" s="151"/>
      <c r="QZV119" s="151"/>
      <c r="QZW119" s="151"/>
      <c r="QZX119" s="151"/>
      <c r="QZY119" s="151"/>
      <c r="QZZ119" s="151"/>
      <c r="RAA119" s="151"/>
      <c r="RAB119" s="151"/>
      <c r="RAC119" s="151"/>
      <c r="RAD119" s="151"/>
      <c r="RAE119" s="151"/>
      <c r="RAF119" s="151"/>
      <c r="RAG119" s="151"/>
      <c r="RAH119" s="151"/>
      <c r="RAI119" s="151"/>
      <c r="RAJ119" s="151"/>
      <c r="RAK119" s="151"/>
      <c r="RAL119" s="151"/>
      <c r="RAM119" s="151"/>
      <c r="RAN119" s="151"/>
      <c r="RAO119" s="151"/>
      <c r="RAP119" s="151"/>
      <c r="RAQ119" s="151"/>
      <c r="RAR119" s="151"/>
      <c r="RAS119" s="151"/>
      <c r="RAT119" s="151"/>
      <c r="RAU119" s="151"/>
      <c r="RAV119" s="151"/>
      <c r="RAW119" s="151"/>
      <c r="RAX119" s="151"/>
      <c r="RAY119" s="151"/>
      <c r="RAZ119" s="151"/>
      <c r="RBA119" s="151"/>
      <c r="RBB119" s="151"/>
      <c r="RBC119" s="151"/>
      <c r="RBD119" s="151"/>
      <c r="RBE119" s="151"/>
      <c r="RBF119" s="151"/>
      <c r="RBG119" s="151"/>
      <c r="RBH119" s="151"/>
      <c r="RBI119" s="151"/>
      <c r="RBJ119" s="151"/>
      <c r="RBK119" s="151"/>
      <c r="RBL119" s="151"/>
      <c r="RBM119" s="151"/>
      <c r="RBN119" s="151"/>
      <c r="RBO119" s="151"/>
      <c r="RBP119" s="151"/>
      <c r="RBQ119" s="151"/>
      <c r="RBR119" s="151"/>
      <c r="RBS119" s="151"/>
      <c r="RBT119" s="151"/>
      <c r="RBU119" s="151"/>
      <c r="RBV119" s="151"/>
      <c r="RBW119" s="151"/>
      <c r="RBX119" s="151"/>
      <c r="RBY119" s="151"/>
      <c r="RBZ119" s="151"/>
      <c r="RCA119" s="151"/>
      <c r="RCB119" s="151"/>
      <c r="RCC119" s="151"/>
      <c r="RCD119" s="151"/>
      <c r="RCE119" s="151"/>
      <c r="RCF119" s="151"/>
      <c r="RCG119" s="151"/>
      <c r="RCH119" s="151"/>
      <c r="RCI119" s="151"/>
      <c r="RCJ119" s="151"/>
      <c r="RCK119" s="151"/>
      <c r="RCL119" s="151"/>
      <c r="RCM119" s="151"/>
      <c r="RCN119" s="151"/>
      <c r="RCO119" s="151"/>
      <c r="RCP119" s="151"/>
      <c r="RCQ119" s="151"/>
      <c r="RCR119" s="151"/>
      <c r="RCS119" s="151"/>
      <c r="RCT119" s="151"/>
      <c r="RCU119" s="151"/>
      <c r="RCV119" s="151"/>
      <c r="RCW119" s="151"/>
      <c r="RCX119" s="151"/>
      <c r="RCY119" s="151"/>
      <c r="RCZ119" s="151"/>
      <c r="RDA119" s="151"/>
      <c r="RDB119" s="151"/>
      <c r="RDC119" s="151"/>
      <c r="RDD119" s="151"/>
      <c r="RDE119" s="151"/>
      <c r="RDF119" s="151"/>
      <c r="RDG119" s="151"/>
      <c r="RDH119" s="151"/>
      <c r="RDI119" s="151"/>
      <c r="RDJ119" s="151"/>
      <c r="RDK119" s="151"/>
      <c r="RDL119" s="151"/>
      <c r="RDM119" s="151"/>
      <c r="RDN119" s="151"/>
      <c r="RDO119" s="151"/>
      <c r="RDP119" s="151"/>
      <c r="RDQ119" s="151"/>
      <c r="RDR119" s="151"/>
      <c r="RDS119" s="151"/>
      <c r="RDT119" s="151"/>
      <c r="RDU119" s="151"/>
      <c r="RDV119" s="151"/>
      <c r="RDW119" s="151"/>
      <c r="RDX119" s="151"/>
      <c r="RDY119" s="151"/>
      <c r="RDZ119" s="151"/>
      <c r="REA119" s="151"/>
      <c r="REB119" s="151"/>
      <c r="REC119" s="151"/>
      <c r="RED119" s="151"/>
      <c r="REE119" s="151"/>
      <c r="REF119" s="151"/>
      <c r="REG119" s="151"/>
      <c r="REH119" s="151"/>
      <c r="REI119" s="151"/>
      <c r="REJ119" s="151"/>
      <c r="REK119" s="151"/>
      <c r="REL119" s="151"/>
      <c r="REM119" s="151"/>
      <c r="REN119" s="151"/>
      <c r="REO119" s="151"/>
      <c r="REP119" s="151"/>
      <c r="REQ119" s="151"/>
      <c r="RER119" s="151"/>
      <c r="RES119" s="151"/>
      <c r="RET119" s="151"/>
      <c r="REU119" s="151"/>
      <c r="REV119" s="151"/>
      <c r="REW119" s="151"/>
      <c r="REX119" s="151"/>
      <c r="REY119" s="151"/>
      <c r="REZ119" s="151"/>
      <c r="RFA119" s="151"/>
      <c r="RFB119" s="151"/>
      <c r="RFC119" s="151"/>
      <c r="RFD119" s="151"/>
      <c r="RFE119" s="151"/>
      <c r="RFF119" s="151"/>
      <c r="RFG119" s="151"/>
      <c r="RFH119" s="151"/>
      <c r="RFI119" s="151"/>
      <c r="RFJ119" s="151"/>
      <c r="RFK119" s="151"/>
      <c r="RFL119" s="151"/>
      <c r="RFM119" s="151"/>
      <c r="RFN119" s="151"/>
      <c r="RFO119" s="151"/>
      <c r="RFP119" s="151"/>
      <c r="RFQ119" s="151"/>
      <c r="RFR119" s="151"/>
      <c r="RFS119" s="151"/>
      <c r="RFT119" s="151"/>
      <c r="RFU119" s="151"/>
      <c r="RFV119" s="151"/>
      <c r="RFW119" s="151"/>
      <c r="RFX119" s="151"/>
      <c r="RFY119" s="151"/>
      <c r="RFZ119" s="151"/>
      <c r="RGA119" s="151"/>
      <c r="RGB119" s="151"/>
      <c r="RGC119" s="151"/>
      <c r="RGD119" s="151"/>
      <c r="RGE119" s="151"/>
      <c r="RGF119" s="151"/>
      <c r="RGG119" s="151"/>
      <c r="RGH119" s="151"/>
      <c r="RGI119" s="151"/>
      <c r="RGJ119" s="151"/>
      <c r="RGK119" s="151"/>
      <c r="RGL119" s="151"/>
      <c r="RGM119" s="151"/>
      <c r="RGN119" s="151"/>
      <c r="RGO119" s="151"/>
      <c r="RGP119" s="151"/>
      <c r="RGQ119" s="151"/>
      <c r="RGR119" s="151"/>
      <c r="RGS119" s="151"/>
      <c r="RGT119" s="151"/>
      <c r="RGU119" s="151"/>
      <c r="RGV119" s="151"/>
      <c r="RGW119" s="151"/>
      <c r="RGX119" s="151"/>
      <c r="RGY119" s="151"/>
      <c r="RGZ119" s="151"/>
      <c r="RHA119" s="151"/>
      <c r="RHB119" s="151"/>
      <c r="RHC119" s="151"/>
      <c r="RHD119" s="151"/>
      <c r="RHE119" s="151"/>
      <c r="RHF119" s="151"/>
      <c r="RHG119" s="151"/>
      <c r="RHH119" s="151"/>
      <c r="RHI119" s="151"/>
      <c r="RHJ119" s="151"/>
      <c r="RHK119" s="151"/>
      <c r="RHL119" s="151"/>
      <c r="RHM119" s="151"/>
      <c r="RHN119" s="151"/>
      <c r="RHO119" s="151"/>
      <c r="RHP119" s="151"/>
      <c r="RHQ119" s="151"/>
      <c r="RHR119" s="151"/>
      <c r="RHS119" s="151"/>
      <c r="RHT119" s="151"/>
      <c r="RHU119" s="151"/>
      <c r="RHV119" s="151"/>
      <c r="RHW119" s="151"/>
      <c r="RHX119" s="151"/>
      <c r="RHY119" s="151"/>
      <c r="RHZ119" s="151"/>
      <c r="RIA119" s="151"/>
      <c r="RIB119" s="151"/>
      <c r="RIC119" s="151"/>
      <c r="RID119" s="151"/>
      <c r="RIE119" s="151"/>
      <c r="RIF119" s="151"/>
      <c r="RIG119" s="151"/>
      <c r="RIH119" s="151"/>
      <c r="RII119" s="151"/>
      <c r="RIJ119" s="151"/>
      <c r="RIK119" s="151"/>
      <c r="RIL119" s="151"/>
      <c r="RIM119" s="151"/>
      <c r="RIN119" s="151"/>
      <c r="RIO119" s="151"/>
      <c r="RIP119" s="151"/>
      <c r="RIQ119" s="151"/>
      <c r="RIR119" s="151"/>
      <c r="RIS119" s="151"/>
      <c r="RIT119" s="151"/>
      <c r="RIU119" s="151"/>
      <c r="RIV119" s="151"/>
      <c r="RIW119" s="151"/>
      <c r="RIX119" s="151"/>
      <c r="RIY119" s="151"/>
      <c r="RIZ119" s="151"/>
      <c r="RJA119" s="151"/>
      <c r="RJB119" s="151"/>
      <c r="RJC119" s="151"/>
      <c r="RJD119" s="151"/>
      <c r="RJE119" s="151"/>
      <c r="RJF119" s="151"/>
      <c r="RJG119" s="151"/>
      <c r="RJH119" s="151"/>
      <c r="RJI119" s="151"/>
      <c r="RJJ119" s="151"/>
      <c r="RJK119" s="151"/>
      <c r="RJL119" s="151"/>
      <c r="RJM119" s="151"/>
      <c r="RJN119" s="151"/>
      <c r="RJO119" s="151"/>
      <c r="RJP119" s="151"/>
      <c r="RJQ119" s="151"/>
      <c r="RJR119" s="151"/>
      <c r="RJS119" s="151"/>
      <c r="RJT119" s="151"/>
      <c r="RJU119" s="151"/>
      <c r="RJV119" s="151"/>
      <c r="RJW119" s="151"/>
      <c r="RJX119" s="151"/>
      <c r="RJY119" s="151"/>
      <c r="RJZ119" s="151"/>
      <c r="RKA119" s="151"/>
      <c r="RKB119" s="151"/>
      <c r="RKC119" s="151"/>
      <c r="RKD119" s="151"/>
      <c r="RKE119" s="151"/>
      <c r="RKF119" s="151"/>
      <c r="RKG119" s="151"/>
      <c r="RKH119" s="151"/>
      <c r="RKI119" s="151"/>
      <c r="RKJ119" s="151"/>
      <c r="RKK119" s="151"/>
      <c r="RKL119" s="151"/>
      <c r="RKM119" s="151"/>
      <c r="RKN119" s="151"/>
      <c r="RKO119" s="151"/>
      <c r="RKP119" s="151"/>
      <c r="RKQ119" s="151"/>
      <c r="RKR119" s="151"/>
      <c r="RKS119" s="151"/>
      <c r="RKT119" s="151"/>
      <c r="RKU119" s="151"/>
      <c r="RKV119" s="151"/>
      <c r="RKW119" s="151"/>
      <c r="RKX119" s="151"/>
      <c r="RKY119" s="151"/>
      <c r="RKZ119" s="151"/>
      <c r="RLA119" s="151"/>
      <c r="RLB119" s="151"/>
      <c r="RLC119" s="151"/>
      <c r="RLD119" s="151"/>
      <c r="RLE119" s="151"/>
      <c r="RLF119" s="151"/>
      <c r="RLG119" s="151"/>
      <c r="RLH119" s="151"/>
      <c r="RLI119" s="151"/>
      <c r="RLJ119" s="151"/>
      <c r="RLK119" s="151"/>
      <c r="RLL119" s="151"/>
      <c r="RLM119" s="151"/>
      <c r="RLN119" s="151"/>
      <c r="RLO119" s="151"/>
      <c r="RLP119" s="151"/>
      <c r="RLQ119" s="151"/>
      <c r="RLR119" s="151"/>
      <c r="RLS119" s="151"/>
      <c r="RLT119" s="151"/>
      <c r="RLU119" s="151"/>
      <c r="RLV119" s="151"/>
      <c r="RLW119" s="151"/>
      <c r="RLX119" s="151"/>
      <c r="RLY119" s="151"/>
      <c r="RLZ119" s="151"/>
      <c r="RMA119" s="151"/>
      <c r="RMB119" s="151"/>
      <c r="RMC119" s="151"/>
      <c r="RMD119" s="151"/>
      <c r="RME119" s="151"/>
      <c r="RMF119" s="151"/>
      <c r="RMG119" s="151"/>
      <c r="RMH119" s="151"/>
      <c r="RMI119" s="151"/>
      <c r="RMJ119" s="151"/>
      <c r="RMK119" s="151"/>
      <c r="RML119" s="151"/>
      <c r="RMM119" s="151"/>
      <c r="RMN119" s="151"/>
      <c r="RMO119" s="151"/>
      <c r="RMP119" s="151"/>
      <c r="RMQ119" s="151"/>
      <c r="RMR119" s="151"/>
      <c r="RMS119" s="151"/>
      <c r="RMT119" s="151"/>
      <c r="RMU119" s="151"/>
      <c r="RMV119" s="151"/>
      <c r="RMW119" s="151"/>
      <c r="RMX119" s="151"/>
      <c r="RMY119" s="151"/>
      <c r="RMZ119" s="151"/>
      <c r="RNA119" s="151"/>
      <c r="RNB119" s="151"/>
      <c r="RNC119" s="151"/>
      <c r="RND119" s="151"/>
      <c r="RNE119" s="151"/>
      <c r="RNF119" s="151"/>
      <c r="RNG119" s="151"/>
      <c r="RNH119" s="151"/>
      <c r="RNI119" s="151"/>
      <c r="RNJ119" s="151"/>
      <c r="RNK119" s="151"/>
      <c r="RNL119" s="151"/>
      <c r="RNM119" s="151"/>
      <c r="RNN119" s="151"/>
      <c r="RNO119" s="151"/>
      <c r="RNP119" s="151"/>
      <c r="RNQ119" s="151"/>
      <c r="RNR119" s="151"/>
      <c r="RNS119" s="151"/>
      <c r="RNT119" s="151"/>
      <c r="RNU119" s="151"/>
      <c r="RNV119" s="151"/>
      <c r="RNW119" s="151"/>
      <c r="RNX119" s="151"/>
      <c r="RNY119" s="151"/>
      <c r="RNZ119" s="151"/>
      <c r="ROA119" s="151"/>
      <c r="ROB119" s="151"/>
      <c r="ROC119" s="151"/>
      <c r="ROD119" s="151"/>
      <c r="ROE119" s="151"/>
      <c r="ROF119" s="151"/>
      <c r="ROG119" s="151"/>
      <c r="ROH119" s="151"/>
      <c r="ROI119" s="151"/>
      <c r="ROJ119" s="151"/>
      <c r="ROK119" s="151"/>
      <c r="ROL119" s="151"/>
      <c r="ROM119" s="151"/>
      <c r="RON119" s="151"/>
      <c r="ROO119" s="151"/>
      <c r="ROP119" s="151"/>
      <c r="ROQ119" s="151"/>
      <c r="ROR119" s="151"/>
      <c r="ROS119" s="151"/>
      <c r="ROT119" s="151"/>
      <c r="ROU119" s="151"/>
      <c r="ROV119" s="151"/>
      <c r="ROW119" s="151"/>
      <c r="ROX119" s="151"/>
      <c r="ROY119" s="151"/>
      <c r="ROZ119" s="151"/>
      <c r="RPA119" s="151"/>
      <c r="RPB119" s="151"/>
      <c r="RPC119" s="151"/>
      <c r="RPD119" s="151"/>
      <c r="RPE119" s="151"/>
      <c r="RPF119" s="151"/>
      <c r="RPG119" s="151"/>
      <c r="RPH119" s="151"/>
      <c r="RPI119" s="151"/>
      <c r="RPJ119" s="151"/>
      <c r="RPK119" s="151"/>
      <c r="RPL119" s="151"/>
      <c r="RPM119" s="151"/>
      <c r="RPN119" s="151"/>
      <c r="RPO119" s="151"/>
      <c r="RPP119" s="151"/>
      <c r="RPQ119" s="151"/>
      <c r="RPR119" s="151"/>
      <c r="RPS119" s="151"/>
      <c r="RPT119" s="151"/>
      <c r="RPU119" s="151"/>
      <c r="RPV119" s="151"/>
      <c r="RPW119" s="151"/>
      <c r="RPX119" s="151"/>
      <c r="RPY119" s="151"/>
      <c r="RPZ119" s="151"/>
      <c r="RQA119" s="151"/>
      <c r="RQB119" s="151"/>
      <c r="RQC119" s="151"/>
      <c r="RQD119" s="151"/>
      <c r="RQE119" s="151"/>
      <c r="RQF119" s="151"/>
      <c r="RQG119" s="151"/>
      <c r="RQH119" s="151"/>
      <c r="RQI119" s="151"/>
      <c r="RQJ119" s="151"/>
      <c r="RQK119" s="151"/>
      <c r="RQL119" s="151"/>
      <c r="RQM119" s="151"/>
      <c r="RQN119" s="151"/>
      <c r="RQO119" s="151"/>
      <c r="RQP119" s="151"/>
      <c r="RQQ119" s="151"/>
      <c r="RQR119" s="151"/>
      <c r="RQS119" s="151"/>
      <c r="RQT119" s="151"/>
      <c r="RQU119" s="151"/>
      <c r="RQV119" s="151"/>
      <c r="RQW119" s="151"/>
      <c r="RQX119" s="151"/>
      <c r="RQY119" s="151"/>
      <c r="RQZ119" s="151"/>
      <c r="RRA119" s="151"/>
      <c r="RRB119" s="151"/>
      <c r="RRC119" s="151"/>
      <c r="RRD119" s="151"/>
      <c r="RRE119" s="151"/>
      <c r="RRF119" s="151"/>
      <c r="RRG119" s="151"/>
      <c r="RRH119" s="151"/>
      <c r="RRI119" s="151"/>
      <c r="RRJ119" s="151"/>
      <c r="RRK119" s="151"/>
      <c r="RRL119" s="151"/>
      <c r="RRM119" s="151"/>
      <c r="RRN119" s="151"/>
      <c r="RRO119" s="151"/>
      <c r="RRP119" s="151"/>
      <c r="RRQ119" s="151"/>
      <c r="RRR119" s="151"/>
      <c r="RRS119" s="151"/>
      <c r="RRT119" s="151"/>
      <c r="RRU119" s="151"/>
      <c r="RRV119" s="151"/>
      <c r="RRW119" s="151"/>
      <c r="RRX119" s="151"/>
      <c r="RRY119" s="151"/>
      <c r="RRZ119" s="151"/>
      <c r="RSA119" s="151"/>
      <c r="RSB119" s="151"/>
      <c r="RSC119" s="151"/>
      <c r="RSD119" s="151"/>
      <c r="RSE119" s="151"/>
      <c r="RSF119" s="151"/>
      <c r="RSG119" s="151"/>
      <c r="RSH119" s="151"/>
      <c r="RSI119" s="151"/>
      <c r="RSJ119" s="151"/>
      <c r="RSK119" s="151"/>
      <c r="RSL119" s="151"/>
      <c r="RSM119" s="151"/>
      <c r="RSN119" s="151"/>
      <c r="RSO119" s="151"/>
      <c r="RSP119" s="151"/>
      <c r="RSQ119" s="151"/>
      <c r="RSR119" s="151"/>
      <c r="RSS119" s="151"/>
      <c r="RST119" s="151"/>
      <c r="RSU119" s="151"/>
      <c r="RSV119" s="151"/>
      <c r="RSW119" s="151"/>
      <c r="RSX119" s="151"/>
      <c r="RSY119" s="151"/>
      <c r="RSZ119" s="151"/>
      <c r="RTA119" s="151"/>
      <c r="RTB119" s="151"/>
      <c r="RTC119" s="151"/>
      <c r="RTD119" s="151"/>
      <c r="RTE119" s="151"/>
      <c r="RTF119" s="151"/>
      <c r="RTG119" s="151"/>
      <c r="RTH119" s="151"/>
      <c r="RTI119" s="151"/>
      <c r="RTJ119" s="151"/>
      <c r="RTK119" s="151"/>
      <c r="RTL119" s="151"/>
      <c r="RTM119" s="151"/>
      <c r="RTN119" s="151"/>
      <c r="RTO119" s="151"/>
      <c r="RTP119" s="151"/>
      <c r="RTQ119" s="151"/>
      <c r="RTR119" s="151"/>
      <c r="RTS119" s="151"/>
      <c r="RTT119" s="151"/>
      <c r="RTU119" s="151"/>
      <c r="RTV119" s="151"/>
      <c r="RTW119" s="151"/>
      <c r="RTX119" s="151"/>
      <c r="RTY119" s="151"/>
      <c r="RTZ119" s="151"/>
      <c r="RUA119" s="151"/>
      <c r="RUB119" s="151"/>
      <c r="RUC119" s="151"/>
      <c r="RUD119" s="151"/>
      <c r="RUE119" s="151"/>
      <c r="RUF119" s="151"/>
      <c r="RUG119" s="151"/>
      <c r="RUH119" s="151"/>
      <c r="RUI119" s="151"/>
      <c r="RUJ119" s="151"/>
      <c r="RUK119" s="151"/>
      <c r="RUL119" s="151"/>
      <c r="RUM119" s="151"/>
      <c r="RUN119" s="151"/>
      <c r="RUO119" s="151"/>
      <c r="RUP119" s="151"/>
      <c r="RUQ119" s="151"/>
      <c r="RUR119" s="151"/>
      <c r="RUS119" s="151"/>
      <c r="RUT119" s="151"/>
      <c r="RUU119" s="151"/>
      <c r="RUV119" s="151"/>
      <c r="RUW119" s="151"/>
      <c r="RUX119" s="151"/>
      <c r="RUY119" s="151"/>
      <c r="RUZ119" s="151"/>
      <c r="RVA119" s="151"/>
      <c r="RVB119" s="151"/>
      <c r="RVC119" s="151"/>
      <c r="RVD119" s="151"/>
      <c r="RVE119" s="151"/>
      <c r="RVF119" s="151"/>
      <c r="RVG119" s="151"/>
      <c r="RVH119" s="151"/>
      <c r="RVI119" s="151"/>
      <c r="RVJ119" s="151"/>
      <c r="RVK119" s="151"/>
      <c r="RVL119" s="151"/>
      <c r="RVM119" s="151"/>
      <c r="RVN119" s="151"/>
      <c r="RVO119" s="151"/>
      <c r="RVP119" s="151"/>
      <c r="RVQ119" s="151"/>
      <c r="RVR119" s="151"/>
      <c r="RVS119" s="151"/>
      <c r="RVT119" s="151"/>
      <c r="RVU119" s="151"/>
      <c r="RVV119" s="151"/>
      <c r="RVW119" s="151"/>
      <c r="RVX119" s="151"/>
      <c r="RVY119" s="151"/>
      <c r="RVZ119" s="151"/>
      <c r="RWA119" s="151"/>
      <c r="RWB119" s="151"/>
      <c r="RWC119" s="151"/>
      <c r="RWD119" s="151"/>
      <c r="RWE119" s="151"/>
      <c r="RWF119" s="151"/>
      <c r="RWG119" s="151"/>
      <c r="RWH119" s="151"/>
      <c r="RWI119" s="151"/>
      <c r="RWJ119" s="151"/>
      <c r="RWK119" s="151"/>
      <c r="RWL119" s="151"/>
      <c r="RWM119" s="151"/>
      <c r="RWN119" s="151"/>
      <c r="RWO119" s="151"/>
      <c r="RWP119" s="151"/>
      <c r="RWQ119" s="151"/>
      <c r="RWR119" s="151"/>
      <c r="RWS119" s="151"/>
      <c r="RWT119" s="151"/>
      <c r="RWU119" s="151"/>
      <c r="RWV119" s="151"/>
      <c r="RWW119" s="151"/>
      <c r="RWX119" s="151"/>
      <c r="RWY119" s="151"/>
      <c r="RWZ119" s="151"/>
      <c r="RXA119" s="151"/>
      <c r="RXB119" s="151"/>
      <c r="RXC119" s="151"/>
      <c r="RXD119" s="151"/>
      <c r="RXE119" s="151"/>
      <c r="RXF119" s="151"/>
      <c r="RXG119" s="151"/>
      <c r="RXH119" s="151"/>
      <c r="RXI119" s="151"/>
      <c r="RXJ119" s="151"/>
      <c r="RXK119" s="151"/>
      <c r="RXL119" s="151"/>
      <c r="RXM119" s="151"/>
      <c r="RXN119" s="151"/>
      <c r="RXO119" s="151"/>
      <c r="RXP119" s="151"/>
      <c r="RXQ119" s="151"/>
      <c r="RXR119" s="151"/>
      <c r="RXS119" s="151"/>
      <c r="RXT119" s="151"/>
      <c r="RXU119" s="151"/>
      <c r="RXV119" s="151"/>
      <c r="RXW119" s="151"/>
      <c r="RXX119" s="151"/>
      <c r="RXY119" s="151"/>
      <c r="RXZ119" s="151"/>
      <c r="RYA119" s="151"/>
      <c r="RYB119" s="151"/>
      <c r="RYC119" s="151"/>
      <c r="RYD119" s="151"/>
      <c r="RYE119" s="151"/>
      <c r="RYF119" s="151"/>
      <c r="RYG119" s="151"/>
      <c r="RYH119" s="151"/>
      <c r="RYI119" s="151"/>
      <c r="RYJ119" s="151"/>
      <c r="RYK119" s="151"/>
      <c r="RYL119" s="151"/>
      <c r="RYM119" s="151"/>
      <c r="RYN119" s="151"/>
      <c r="RYO119" s="151"/>
      <c r="RYP119" s="151"/>
      <c r="RYQ119" s="151"/>
      <c r="RYR119" s="151"/>
      <c r="RYS119" s="151"/>
      <c r="RYT119" s="151"/>
      <c r="RYU119" s="151"/>
      <c r="RYV119" s="151"/>
      <c r="RYW119" s="151"/>
      <c r="RYX119" s="151"/>
      <c r="RYY119" s="151"/>
      <c r="RYZ119" s="151"/>
      <c r="RZA119" s="151"/>
      <c r="RZB119" s="151"/>
      <c r="RZC119" s="151"/>
      <c r="RZD119" s="151"/>
      <c r="RZE119" s="151"/>
      <c r="RZF119" s="151"/>
      <c r="RZG119" s="151"/>
      <c r="RZH119" s="151"/>
      <c r="RZI119" s="151"/>
      <c r="RZJ119" s="151"/>
      <c r="RZK119" s="151"/>
      <c r="RZL119" s="151"/>
      <c r="RZM119" s="151"/>
      <c r="RZN119" s="151"/>
      <c r="RZO119" s="151"/>
      <c r="RZP119" s="151"/>
      <c r="RZQ119" s="151"/>
      <c r="RZR119" s="151"/>
      <c r="RZS119" s="151"/>
      <c r="RZT119" s="151"/>
      <c r="RZU119" s="151"/>
      <c r="RZV119" s="151"/>
      <c r="RZW119" s="151"/>
      <c r="RZX119" s="151"/>
      <c r="RZY119" s="151"/>
      <c r="RZZ119" s="151"/>
      <c r="SAA119" s="151"/>
      <c r="SAB119" s="151"/>
      <c r="SAC119" s="151"/>
      <c r="SAD119" s="151"/>
      <c r="SAE119" s="151"/>
      <c r="SAF119" s="151"/>
      <c r="SAG119" s="151"/>
      <c r="SAH119" s="151"/>
      <c r="SAI119" s="151"/>
      <c r="SAJ119" s="151"/>
      <c r="SAK119" s="151"/>
      <c r="SAL119" s="151"/>
      <c r="SAM119" s="151"/>
      <c r="SAN119" s="151"/>
      <c r="SAO119" s="151"/>
      <c r="SAP119" s="151"/>
      <c r="SAQ119" s="151"/>
      <c r="SAR119" s="151"/>
      <c r="SAS119" s="151"/>
      <c r="SAT119" s="151"/>
      <c r="SAU119" s="151"/>
      <c r="SAV119" s="151"/>
      <c r="SAW119" s="151"/>
      <c r="SAX119" s="151"/>
      <c r="SAY119" s="151"/>
      <c r="SAZ119" s="151"/>
      <c r="SBA119" s="151"/>
      <c r="SBB119" s="151"/>
      <c r="SBC119" s="151"/>
      <c r="SBD119" s="151"/>
      <c r="SBE119" s="151"/>
      <c r="SBF119" s="151"/>
      <c r="SBG119" s="151"/>
      <c r="SBH119" s="151"/>
      <c r="SBI119" s="151"/>
      <c r="SBJ119" s="151"/>
      <c r="SBK119" s="151"/>
      <c r="SBL119" s="151"/>
      <c r="SBM119" s="151"/>
      <c r="SBN119" s="151"/>
      <c r="SBO119" s="151"/>
      <c r="SBP119" s="151"/>
      <c r="SBQ119" s="151"/>
      <c r="SBR119" s="151"/>
      <c r="SBS119" s="151"/>
      <c r="SBT119" s="151"/>
      <c r="SBU119" s="151"/>
      <c r="SBV119" s="151"/>
      <c r="SBW119" s="151"/>
      <c r="SBX119" s="151"/>
      <c r="SBY119" s="151"/>
      <c r="SBZ119" s="151"/>
      <c r="SCA119" s="151"/>
      <c r="SCB119" s="151"/>
      <c r="SCC119" s="151"/>
      <c r="SCD119" s="151"/>
      <c r="SCE119" s="151"/>
      <c r="SCF119" s="151"/>
      <c r="SCG119" s="151"/>
      <c r="SCH119" s="151"/>
      <c r="SCI119" s="151"/>
      <c r="SCJ119" s="151"/>
      <c r="SCK119" s="151"/>
      <c r="SCL119" s="151"/>
      <c r="SCM119" s="151"/>
      <c r="SCN119" s="151"/>
      <c r="SCO119" s="151"/>
      <c r="SCP119" s="151"/>
      <c r="SCQ119" s="151"/>
      <c r="SCR119" s="151"/>
      <c r="SCS119" s="151"/>
      <c r="SCT119" s="151"/>
      <c r="SCU119" s="151"/>
      <c r="SCV119" s="151"/>
      <c r="SCW119" s="151"/>
      <c r="SCX119" s="151"/>
      <c r="SCY119" s="151"/>
      <c r="SCZ119" s="151"/>
      <c r="SDA119" s="151"/>
      <c r="SDB119" s="151"/>
      <c r="SDC119" s="151"/>
      <c r="SDD119" s="151"/>
      <c r="SDE119" s="151"/>
      <c r="SDF119" s="151"/>
      <c r="SDG119" s="151"/>
      <c r="SDH119" s="151"/>
      <c r="SDI119" s="151"/>
      <c r="SDJ119" s="151"/>
      <c r="SDK119" s="151"/>
      <c r="SDL119" s="151"/>
      <c r="SDM119" s="151"/>
      <c r="SDN119" s="151"/>
      <c r="SDO119" s="151"/>
      <c r="SDP119" s="151"/>
      <c r="SDQ119" s="151"/>
      <c r="SDR119" s="151"/>
      <c r="SDS119" s="151"/>
      <c r="SDT119" s="151"/>
      <c r="SDU119" s="151"/>
      <c r="SDV119" s="151"/>
      <c r="SDW119" s="151"/>
      <c r="SDX119" s="151"/>
      <c r="SDY119" s="151"/>
      <c r="SDZ119" s="151"/>
      <c r="SEA119" s="151"/>
      <c r="SEB119" s="151"/>
      <c r="SEC119" s="151"/>
      <c r="SED119" s="151"/>
      <c r="SEE119" s="151"/>
      <c r="SEF119" s="151"/>
      <c r="SEG119" s="151"/>
      <c r="SEH119" s="151"/>
      <c r="SEI119" s="151"/>
      <c r="SEJ119" s="151"/>
      <c r="SEK119" s="151"/>
      <c r="SEL119" s="151"/>
      <c r="SEM119" s="151"/>
      <c r="SEN119" s="151"/>
      <c r="SEO119" s="151"/>
      <c r="SEP119" s="151"/>
      <c r="SEQ119" s="151"/>
      <c r="SER119" s="151"/>
      <c r="SES119" s="151"/>
      <c r="SET119" s="151"/>
      <c r="SEU119" s="151"/>
      <c r="SEV119" s="151"/>
      <c r="SEW119" s="151"/>
      <c r="SEX119" s="151"/>
      <c r="SEY119" s="151"/>
      <c r="SEZ119" s="151"/>
      <c r="SFA119" s="151"/>
      <c r="SFB119" s="151"/>
      <c r="SFC119" s="151"/>
      <c r="SFD119" s="151"/>
      <c r="SFE119" s="151"/>
      <c r="SFF119" s="151"/>
      <c r="SFG119" s="151"/>
      <c r="SFH119" s="151"/>
      <c r="SFI119" s="151"/>
      <c r="SFJ119" s="151"/>
      <c r="SFK119" s="151"/>
      <c r="SFL119" s="151"/>
      <c r="SFM119" s="151"/>
      <c r="SFN119" s="151"/>
      <c r="SFO119" s="151"/>
      <c r="SFP119" s="151"/>
      <c r="SFQ119" s="151"/>
      <c r="SFR119" s="151"/>
      <c r="SFS119" s="151"/>
      <c r="SFT119" s="151"/>
      <c r="SFU119" s="151"/>
      <c r="SFV119" s="151"/>
      <c r="SFW119" s="151"/>
      <c r="SFX119" s="151"/>
      <c r="SFY119" s="151"/>
      <c r="SFZ119" s="151"/>
      <c r="SGA119" s="151"/>
      <c r="SGB119" s="151"/>
      <c r="SGC119" s="151"/>
      <c r="SGD119" s="151"/>
      <c r="SGE119" s="151"/>
      <c r="SGF119" s="151"/>
      <c r="SGG119" s="151"/>
      <c r="SGH119" s="151"/>
      <c r="SGI119" s="151"/>
      <c r="SGJ119" s="151"/>
      <c r="SGK119" s="151"/>
      <c r="SGL119" s="151"/>
      <c r="SGM119" s="151"/>
      <c r="SGN119" s="151"/>
      <c r="SGO119" s="151"/>
      <c r="SGP119" s="151"/>
      <c r="SGQ119" s="151"/>
      <c r="SGR119" s="151"/>
      <c r="SGS119" s="151"/>
      <c r="SGT119" s="151"/>
      <c r="SGU119" s="151"/>
      <c r="SGV119" s="151"/>
      <c r="SGW119" s="151"/>
      <c r="SGX119" s="151"/>
      <c r="SGY119" s="151"/>
      <c r="SGZ119" s="151"/>
      <c r="SHA119" s="151"/>
      <c r="SHB119" s="151"/>
      <c r="SHC119" s="151"/>
      <c r="SHD119" s="151"/>
      <c r="SHE119" s="151"/>
      <c r="SHF119" s="151"/>
      <c r="SHG119" s="151"/>
      <c r="SHH119" s="151"/>
      <c r="SHI119" s="151"/>
      <c r="SHJ119" s="151"/>
      <c r="SHK119" s="151"/>
      <c r="SHL119" s="151"/>
      <c r="SHM119" s="151"/>
      <c r="SHN119" s="151"/>
      <c r="SHO119" s="151"/>
      <c r="SHP119" s="151"/>
      <c r="SHQ119" s="151"/>
      <c r="SHR119" s="151"/>
      <c r="SHS119" s="151"/>
      <c r="SHT119" s="151"/>
      <c r="SHU119" s="151"/>
      <c r="SHV119" s="151"/>
      <c r="SHW119" s="151"/>
      <c r="SHX119" s="151"/>
      <c r="SHY119" s="151"/>
      <c r="SHZ119" s="151"/>
      <c r="SIA119" s="151"/>
      <c r="SIB119" s="151"/>
      <c r="SIC119" s="151"/>
      <c r="SID119" s="151"/>
      <c r="SIE119" s="151"/>
      <c r="SIF119" s="151"/>
      <c r="SIG119" s="151"/>
      <c r="SIH119" s="151"/>
      <c r="SII119" s="151"/>
      <c r="SIJ119" s="151"/>
      <c r="SIK119" s="151"/>
      <c r="SIL119" s="151"/>
      <c r="SIM119" s="151"/>
      <c r="SIN119" s="151"/>
      <c r="SIO119" s="151"/>
      <c r="SIP119" s="151"/>
      <c r="SIQ119" s="151"/>
      <c r="SIR119" s="151"/>
      <c r="SIS119" s="151"/>
      <c r="SIT119" s="151"/>
      <c r="SIU119" s="151"/>
      <c r="SIV119" s="151"/>
      <c r="SIW119" s="151"/>
      <c r="SIX119" s="151"/>
      <c r="SIY119" s="151"/>
      <c r="SIZ119" s="151"/>
      <c r="SJA119" s="151"/>
      <c r="SJB119" s="151"/>
      <c r="SJC119" s="151"/>
      <c r="SJD119" s="151"/>
      <c r="SJE119" s="151"/>
      <c r="SJF119" s="151"/>
      <c r="SJG119" s="151"/>
      <c r="SJH119" s="151"/>
      <c r="SJI119" s="151"/>
      <c r="SJJ119" s="151"/>
      <c r="SJK119" s="151"/>
      <c r="SJL119" s="151"/>
      <c r="SJM119" s="151"/>
      <c r="SJN119" s="151"/>
      <c r="SJO119" s="151"/>
      <c r="SJP119" s="151"/>
      <c r="SJQ119" s="151"/>
      <c r="SJR119" s="151"/>
      <c r="SJS119" s="151"/>
      <c r="SJT119" s="151"/>
      <c r="SJU119" s="151"/>
      <c r="SJV119" s="151"/>
      <c r="SJW119" s="151"/>
      <c r="SJX119" s="151"/>
      <c r="SJY119" s="151"/>
      <c r="SJZ119" s="151"/>
      <c r="SKA119" s="151"/>
      <c r="SKB119" s="151"/>
      <c r="SKC119" s="151"/>
      <c r="SKD119" s="151"/>
      <c r="SKE119" s="151"/>
      <c r="SKF119" s="151"/>
      <c r="SKG119" s="151"/>
      <c r="SKH119" s="151"/>
      <c r="SKI119" s="151"/>
      <c r="SKJ119" s="151"/>
      <c r="SKK119" s="151"/>
      <c r="SKL119" s="151"/>
      <c r="SKM119" s="151"/>
      <c r="SKN119" s="151"/>
      <c r="SKO119" s="151"/>
      <c r="SKP119" s="151"/>
      <c r="SKQ119" s="151"/>
      <c r="SKR119" s="151"/>
      <c r="SKS119" s="151"/>
      <c r="SKT119" s="151"/>
      <c r="SKU119" s="151"/>
      <c r="SKV119" s="151"/>
      <c r="SKW119" s="151"/>
      <c r="SKX119" s="151"/>
      <c r="SKY119" s="151"/>
      <c r="SKZ119" s="151"/>
      <c r="SLA119" s="151"/>
      <c r="SLB119" s="151"/>
      <c r="SLC119" s="151"/>
      <c r="SLD119" s="151"/>
      <c r="SLE119" s="151"/>
      <c r="SLF119" s="151"/>
      <c r="SLG119" s="151"/>
      <c r="SLH119" s="151"/>
      <c r="SLI119" s="151"/>
      <c r="SLJ119" s="151"/>
      <c r="SLK119" s="151"/>
      <c r="SLL119" s="151"/>
      <c r="SLM119" s="151"/>
      <c r="SLN119" s="151"/>
      <c r="SLO119" s="151"/>
      <c r="SLP119" s="151"/>
      <c r="SLQ119" s="151"/>
      <c r="SLR119" s="151"/>
      <c r="SLS119" s="151"/>
      <c r="SLT119" s="151"/>
      <c r="SLU119" s="151"/>
      <c r="SLV119" s="151"/>
      <c r="SLW119" s="151"/>
      <c r="SLX119" s="151"/>
      <c r="SLY119" s="151"/>
      <c r="SLZ119" s="151"/>
      <c r="SMA119" s="151"/>
      <c r="SMB119" s="151"/>
      <c r="SMC119" s="151"/>
      <c r="SMD119" s="151"/>
      <c r="SME119" s="151"/>
      <c r="SMF119" s="151"/>
      <c r="SMG119" s="151"/>
      <c r="SMH119" s="151"/>
      <c r="SMI119" s="151"/>
      <c r="SMJ119" s="151"/>
      <c r="SMK119" s="151"/>
      <c r="SML119" s="151"/>
      <c r="SMM119" s="151"/>
      <c r="SMN119" s="151"/>
      <c r="SMO119" s="151"/>
      <c r="SMP119" s="151"/>
      <c r="SMQ119" s="151"/>
      <c r="SMR119" s="151"/>
      <c r="SMS119" s="151"/>
      <c r="SMT119" s="151"/>
      <c r="SMU119" s="151"/>
      <c r="SMV119" s="151"/>
      <c r="SMW119" s="151"/>
      <c r="SMX119" s="151"/>
      <c r="SMY119" s="151"/>
      <c r="SMZ119" s="151"/>
      <c r="SNA119" s="151"/>
      <c r="SNB119" s="151"/>
      <c r="SNC119" s="151"/>
      <c r="SND119" s="151"/>
      <c r="SNE119" s="151"/>
      <c r="SNF119" s="151"/>
      <c r="SNG119" s="151"/>
      <c r="SNH119" s="151"/>
      <c r="SNI119" s="151"/>
      <c r="SNJ119" s="151"/>
      <c r="SNK119" s="151"/>
      <c r="SNL119" s="151"/>
      <c r="SNM119" s="151"/>
      <c r="SNN119" s="151"/>
      <c r="SNO119" s="151"/>
      <c r="SNP119" s="151"/>
      <c r="SNQ119" s="151"/>
      <c r="SNR119" s="151"/>
      <c r="SNS119" s="151"/>
      <c r="SNT119" s="151"/>
      <c r="SNU119" s="151"/>
      <c r="SNV119" s="151"/>
      <c r="SNW119" s="151"/>
      <c r="SNX119" s="151"/>
      <c r="SNY119" s="151"/>
      <c r="SNZ119" s="151"/>
      <c r="SOA119" s="151"/>
      <c r="SOB119" s="151"/>
      <c r="SOC119" s="151"/>
      <c r="SOD119" s="151"/>
      <c r="SOE119" s="151"/>
      <c r="SOF119" s="151"/>
      <c r="SOG119" s="151"/>
      <c r="SOH119" s="151"/>
      <c r="SOI119" s="151"/>
      <c r="SOJ119" s="151"/>
      <c r="SOK119" s="151"/>
      <c r="SOL119" s="151"/>
      <c r="SOM119" s="151"/>
      <c r="SON119" s="151"/>
      <c r="SOO119" s="151"/>
      <c r="SOP119" s="151"/>
      <c r="SOQ119" s="151"/>
      <c r="SOR119" s="151"/>
      <c r="SOS119" s="151"/>
      <c r="SOT119" s="151"/>
      <c r="SOU119" s="151"/>
      <c r="SOV119" s="151"/>
      <c r="SOW119" s="151"/>
      <c r="SOX119" s="151"/>
      <c r="SOY119" s="151"/>
      <c r="SOZ119" s="151"/>
      <c r="SPA119" s="151"/>
      <c r="SPB119" s="151"/>
      <c r="SPC119" s="151"/>
      <c r="SPD119" s="151"/>
      <c r="SPE119" s="151"/>
      <c r="SPF119" s="151"/>
      <c r="SPG119" s="151"/>
      <c r="SPH119" s="151"/>
      <c r="SPI119" s="151"/>
      <c r="SPJ119" s="151"/>
      <c r="SPK119" s="151"/>
      <c r="SPL119" s="151"/>
      <c r="SPM119" s="151"/>
      <c r="SPN119" s="151"/>
      <c r="SPO119" s="151"/>
      <c r="SPP119" s="151"/>
      <c r="SPQ119" s="151"/>
      <c r="SPR119" s="151"/>
      <c r="SPS119" s="151"/>
      <c r="SPT119" s="151"/>
      <c r="SPU119" s="151"/>
      <c r="SPV119" s="151"/>
      <c r="SPW119" s="151"/>
      <c r="SPX119" s="151"/>
      <c r="SPY119" s="151"/>
      <c r="SPZ119" s="151"/>
      <c r="SQA119" s="151"/>
      <c r="SQB119" s="151"/>
      <c r="SQC119" s="151"/>
      <c r="SQD119" s="151"/>
      <c r="SQE119" s="151"/>
      <c r="SQF119" s="151"/>
      <c r="SQG119" s="151"/>
      <c r="SQH119" s="151"/>
      <c r="SQI119" s="151"/>
      <c r="SQJ119" s="151"/>
      <c r="SQK119" s="151"/>
      <c r="SQL119" s="151"/>
      <c r="SQM119" s="151"/>
      <c r="SQN119" s="151"/>
      <c r="SQO119" s="151"/>
      <c r="SQP119" s="151"/>
      <c r="SQQ119" s="151"/>
      <c r="SQR119" s="151"/>
      <c r="SQS119" s="151"/>
      <c r="SQT119" s="151"/>
      <c r="SQU119" s="151"/>
      <c r="SQV119" s="151"/>
      <c r="SQW119" s="151"/>
      <c r="SQX119" s="151"/>
      <c r="SQY119" s="151"/>
      <c r="SQZ119" s="151"/>
      <c r="SRA119" s="151"/>
      <c r="SRB119" s="151"/>
      <c r="SRC119" s="151"/>
      <c r="SRD119" s="151"/>
      <c r="SRE119" s="151"/>
      <c r="SRF119" s="151"/>
      <c r="SRG119" s="151"/>
      <c r="SRH119" s="151"/>
      <c r="SRI119" s="151"/>
      <c r="SRJ119" s="151"/>
      <c r="SRK119" s="151"/>
      <c r="SRL119" s="151"/>
      <c r="SRM119" s="151"/>
      <c r="SRN119" s="151"/>
      <c r="SRO119" s="151"/>
      <c r="SRP119" s="151"/>
      <c r="SRQ119" s="151"/>
      <c r="SRR119" s="151"/>
      <c r="SRS119" s="151"/>
      <c r="SRT119" s="151"/>
      <c r="SRU119" s="151"/>
      <c r="SRV119" s="151"/>
      <c r="SRW119" s="151"/>
      <c r="SRX119" s="151"/>
      <c r="SRY119" s="151"/>
      <c r="SRZ119" s="151"/>
      <c r="SSA119" s="151"/>
      <c r="SSB119" s="151"/>
      <c r="SSC119" s="151"/>
      <c r="SSD119" s="151"/>
      <c r="SSE119" s="151"/>
      <c r="SSF119" s="151"/>
      <c r="SSG119" s="151"/>
      <c r="SSH119" s="151"/>
      <c r="SSI119" s="151"/>
      <c r="SSJ119" s="151"/>
      <c r="SSK119" s="151"/>
      <c r="SSL119" s="151"/>
      <c r="SSM119" s="151"/>
      <c r="SSN119" s="151"/>
      <c r="SSO119" s="151"/>
      <c r="SSP119" s="151"/>
      <c r="SSQ119" s="151"/>
      <c r="SSR119" s="151"/>
      <c r="SSS119" s="151"/>
      <c r="SST119" s="151"/>
      <c r="SSU119" s="151"/>
      <c r="SSV119" s="151"/>
      <c r="SSW119" s="151"/>
      <c r="SSX119" s="151"/>
      <c r="SSY119" s="151"/>
      <c r="SSZ119" s="151"/>
      <c r="STA119" s="151"/>
      <c r="STB119" s="151"/>
      <c r="STC119" s="151"/>
      <c r="STD119" s="151"/>
      <c r="STE119" s="151"/>
      <c r="STF119" s="151"/>
      <c r="STG119" s="151"/>
      <c r="STH119" s="151"/>
      <c r="STI119" s="151"/>
      <c r="STJ119" s="151"/>
      <c r="STK119" s="151"/>
      <c r="STL119" s="151"/>
      <c r="STM119" s="151"/>
      <c r="STN119" s="151"/>
      <c r="STO119" s="151"/>
      <c r="STP119" s="151"/>
      <c r="STQ119" s="151"/>
      <c r="STR119" s="151"/>
      <c r="STS119" s="151"/>
      <c r="STT119" s="151"/>
      <c r="STU119" s="151"/>
      <c r="STV119" s="151"/>
      <c r="STW119" s="151"/>
      <c r="STX119" s="151"/>
      <c r="STY119" s="151"/>
      <c r="STZ119" s="151"/>
      <c r="SUA119" s="151"/>
      <c r="SUB119" s="151"/>
      <c r="SUC119" s="151"/>
      <c r="SUD119" s="151"/>
      <c r="SUE119" s="151"/>
      <c r="SUF119" s="151"/>
      <c r="SUG119" s="151"/>
      <c r="SUH119" s="151"/>
      <c r="SUI119" s="151"/>
      <c r="SUJ119" s="151"/>
      <c r="SUK119" s="151"/>
      <c r="SUL119" s="151"/>
      <c r="SUM119" s="151"/>
      <c r="SUN119" s="151"/>
      <c r="SUO119" s="151"/>
      <c r="SUP119" s="151"/>
      <c r="SUQ119" s="151"/>
      <c r="SUR119" s="151"/>
      <c r="SUS119" s="151"/>
      <c r="SUT119" s="151"/>
      <c r="SUU119" s="151"/>
      <c r="SUV119" s="151"/>
      <c r="SUW119" s="151"/>
      <c r="SUX119" s="151"/>
      <c r="SUY119" s="151"/>
      <c r="SUZ119" s="151"/>
      <c r="SVA119" s="151"/>
      <c r="SVB119" s="151"/>
      <c r="SVC119" s="151"/>
      <c r="SVD119" s="151"/>
      <c r="SVE119" s="151"/>
      <c r="SVF119" s="151"/>
      <c r="SVG119" s="151"/>
      <c r="SVH119" s="151"/>
      <c r="SVI119" s="151"/>
      <c r="SVJ119" s="151"/>
      <c r="SVK119" s="151"/>
      <c r="SVL119" s="151"/>
      <c r="SVM119" s="151"/>
      <c r="SVN119" s="151"/>
      <c r="SVO119" s="151"/>
      <c r="SVP119" s="151"/>
      <c r="SVQ119" s="151"/>
      <c r="SVR119" s="151"/>
      <c r="SVS119" s="151"/>
      <c r="SVT119" s="151"/>
      <c r="SVU119" s="151"/>
      <c r="SVV119" s="151"/>
      <c r="SVW119" s="151"/>
      <c r="SVX119" s="151"/>
      <c r="SVY119" s="151"/>
      <c r="SVZ119" s="151"/>
      <c r="SWA119" s="151"/>
      <c r="SWB119" s="151"/>
      <c r="SWC119" s="151"/>
      <c r="SWD119" s="151"/>
      <c r="SWE119" s="151"/>
      <c r="SWF119" s="151"/>
      <c r="SWG119" s="151"/>
      <c r="SWH119" s="151"/>
      <c r="SWI119" s="151"/>
      <c r="SWJ119" s="151"/>
      <c r="SWK119" s="151"/>
      <c r="SWL119" s="151"/>
      <c r="SWM119" s="151"/>
      <c r="SWN119" s="151"/>
      <c r="SWO119" s="151"/>
      <c r="SWP119" s="151"/>
      <c r="SWQ119" s="151"/>
      <c r="SWR119" s="151"/>
      <c r="SWS119" s="151"/>
      <c r="SWT119" s="151"/>
      <c r="SWU119" s="151"/>
      <c r="SWV119" s="151"/>
      <c r="SWW119" s="151"/>
      <c r="SWX119" s="151"/>
      <c r="SWY119" s="151"/>
      <c r="SWZ119" s="151"/>
      <c r="SXA119" s="151"/>
      <c r="SXB119" s="151"/>
      <c r="SXC119" s="151"/>
      <c r="SXD119" s="151"/>
      <c r="SXE119" s="151"/>
      <c r="SXF119" s="151"/>
      <c r="SXG119" s="151"/>
      <c r="SXH119" s="151"/>
      <c r="SXI119" s="151"/>
      <c r="SXJ119" s="151"/>
      <c r="SXK119" s="151"/>
      <c r="SXL119" s="151"/>
      <c r="SXM119" s="151"/>
      <c r="SXN119" s="151"/>
      <c r="SXO119" s="151"/>
      <c r="SXP119" s="151"/>
      <c r="SXQ119" s="151"/>
      <c r="SXR119" s="151"/>
      <c r="SXS119" s="151"/>
      <c r="SXT119" s="151"/>
      <c r="SXU119" s="151"/>
      <c r="SXV119" s="151"/>
      <c r="SXW119" s="151"/>
      <c r="SXX119" s="151"/>
      <c r="SXY119" s="151"/>
      <c r="SXZ119" s="151"/>
      <c r="SYA119" s="151"/>
      <c r="SYB119" s="151"/>
      <c r="SYC119" s="151"/>
      <c r="SYD119" s="151"/>
      <c r="SYE119" s="151"/>
      <c r="SYF119" s="151"/>
      <c r="SYG119" s="151"/>
      <c r="SYH119" s="151"/>
      <c r="SYI119" s="151"/>
      <c r="SYJ119" s="151"/>
      <c r="SYK119" s="151"/>
      <c r="SYL119" s="151"/>
      <c r="SYM119" s="151"/>
      <c r="SYN119" s="151"/>
      <c r="SYO119" s="151"/>
      <c r="SYP119" s="151"/>
      <c r="SYQ119" s="151"/>
      <c r="SYR119" s="151"/>
      <c r="SYS119" s="151"/>
      <c r="SYT119" s="151"/>
      <c r="SYU119" s="151"/>
      <c r="SYV119" s="151"/>
      <c r="SYW119" s="151"/>
      <c r="SYX119" s="151"/>
      <c r="SYY119" s="151"/>
      <c r="SYZ119" s="151"/>
      <c r="SZA119" s="151"/>
      <c r="SZB119" s="151"/>
      <c r="SZC119" s="151"/>
      <c r="SZD119" s="151"/>
      <c r="SZE119" s="151"/>
      <c r="SZF119" s="151"/>
      <c r="SZG119" s="151"/>
      <c r="SZH119" s="151"/>
      <c r="SZI119" s="151"/>
      <c r="SZJ119" s="151"/>
      <c r="SZK119" s="151"/>
      <c r="SZL119" s="151"/>
      <c r="SZM119" s="151"/>
      <c r="SZN119" s="151"/>
      <c r="SZO119" s="151"/>
      <c r="SZP119" s="151"/>
      <c r="SZQ119" s="151"/>
      <c r="SZR119" s="151"/>
      <c r="SZS119" s="151"/>
      <c r="SZT119" s="151"/>
      <c r="SZU119" s="151"/>
      <c r="SZV119" s="151"/>
      <c r="SZW119" s="151"/>
      <c r="SZX119" s="151"/>
      <c r="SZY119" s="151"/>
      <c r="SZZ119" s="151"/>
      <c r="TAA119" s="151"/>
      <c r="TAB119" s="151"/>
      <c r="TAC119" s="151"/>
      <c r="TAD119" s="151"/>
      <c r="TAE119" s="151"/>
      <c r="TAF119" s="151"/>
      <c r="TAG119" s="151"/>
      <c r="TAH119" s="151"/>
      <c r="TAI119" s="151"/>
      <c r="TAJ119" s="151"/>
      <c r="TAK119" s="151"/>
      <c r="TAL119" s="151"/>
      <c r="TAM119" s="151"/>
      <c r="TAN119" s="151"/>
      <c r="TAO119" s="151"/>
      <c r="TAP119" s="151"/>
      <c r="TAQ119" s="151"/>
      <c r="TAR119" s="151"/>
      <c r="TAS119" s="151"/>
      <c r="TAT119" s="151"/>
      <c r="TAU119" s="151"/>
      <c r="TAV119" s="151"/>
      <c r="TAW119" s="151"/>
      <c r="TAX119" s="151"/>
      <c r="TAY119" s="151"/>
      <c r="TAZ119" s="151"/>
      <c r="TBA119" s="151"/>
      <c r="TBB119" s="151"/>
      <c r="TBC119" s="151"/>
      <c r="TBD119" s="151"/>
      <c r="TBE119" s="151"/>
      <c r="TBF119" s="151"/>
      <c r="TBG119" s="151"/>
      <c r="TBH119" s="151"/>
      <c r="TBI119" s="151"/>
      <c r="TBJ119" s="151"/>
      <c r="TBK119" s="151"/>
      <c r="TBL119" s="151"/>
      <c r="TBM119" s="151"/>
      <c r="TBN119" s="151"/>
      <c r="TBO119" s="151"/>
      <c r="TBP119" s="151"/>
      <c r="TBQ119" s="151"/>
      <c r="TBR119" s="151"/>
      <c r="TBS119" s="151"/>
      <c r="TBT119" s="151"/>
      <c r="TBU119" s="151"/>
      <c r="TBV119" s="151"/>
      <c r="TBW119" s="151"/>
      <c r="TBX119" s="151"/>
      <c r="TBY119" s="151"/>
      <c r="TBZ119" s="151"/>
      <c r="TCA119" s="151"/>
      <c r="TCB119" s="151"/>
      <c r="TCC119" s="151"/>
      <c r="TCD119" s="151"/>
      <c r="TCE119" s="151"/>
      <c r="TCF119" s="151"/>
      <c r="TCG119" s="151"/>
      <c r="TCH119" s="151"/>
      <c r="TCI119" s="151"/>
      <c r="TCJ119" s="151"/>
      <c r="TCK119" s="151"/>
      <c r="TCL119" s="151"/>
      <c r="TCM119" s="151"/>
      <c r="TCN119" s="151"/>
      <c r="TCO119" s="151"/>
      <c r="TCP119" s="151"/>
      <c r="TCQ119" s="151"/>
      <c r="TCR119" s="151"/>
      <c r="TCS119" s="151"/>
      <c r="TCT119" s="151"/>
      <c r="TCU119" s="151"/>
      <c r="TCV119" s="151"/>
      <c r="TCW119" s="151"/>
      <c r="TCX119" s="151"/>
      <c r="TCY119" s="151"/>
      <c r="TCZ119" s="151"/>
      <c r="TDA119" s="151"/>
      <c r="TDB119" s="151"/>
      <c r="TDC119" s="151"/>
      <c r="TDD119" s="151"/>
      <c r="TDE119" s="151"/>
      <c r="TDF119" s="151"/>
      <c r="TDG119" s="151"/>
      <c r="TDH119" s="151"/>
      <c r="TDI119" s="151"/>
      <c r="TDJ119" s="151"/>
      <c r="TDK119" s="151"/>
      <c r="TDL119" s="151"/>
      <c r="TDM119" s="151"/>
      <c r="TDN119" s="151"/>
      <c r="TDO119" s="151"/>
      <c r="TDP119" s="151"/>
      <c r="TDQ119" s="151"/>
      <c r="TDR119" s="151"/>
      <c r="TDS119" s="151"/>
      <c r="TDT119" s="151"/>
      <c r="TDU119" s="151"/>
      <c r="TDV119" s="151"/>
      <c r="TDW119" s="151"/>
      <c r="TDX119" s="151"/>
      <c r="TDY119" s="151"/>
      <c r="TDZ119" s="151"/>
      <c r="TEA119" s="151"/>
      <c r="TEB119" s="151"/>
      <c r="TEC119" s="151"/>
      <c r="TED119" s="151"/>
      <c r="TEE119" s="151"/>
      <c r="TEF119" s="151"/>
      <c r="TEG119" s="151"/>
      <c r="TEH119" s="151"/>
      <c r="TEI119" s="151"/>
      <c r="TEJ119" s="151"/>
      <c r="TEK119" s="151"/>
      <c r="TEL119" s="151"/>
      <c r="TEM119" s="151"/>
      <c r="TEN119" s="151"/>
      <c r="TEO119" s="151"/>
      <c r="TEP119" s="151"/>
      <c r="TEQ119" s="151"/>
      <c r="TER119" s="151"/>
      <c r="TES119" s="151"/>
      <c r="TET119" s="151"/>
      <c r="TEU119" s="151"/>
      <c r="TEV119" s="151"/>
      <c r="TEW119" s="151"/>
      <c r="TEX119" s="151"/>
      <c r="TEY119" s="151"/>
      <c r="TEZ119" s="151"/>
      <c r="TFA119" s="151"/>
      <c r="TFB119" s="151"/>
      <c r="TFC119" s="151"/>
      <c r="TFD119" s="151"/>
      <c r="TFE119" s="151"/>
      <c r="TFF119" s="151"/>
      <c r="TFG119" s="151"/>
      <c r="TFH119" s="151"/>
      <c r="TFI119" s="151"/>
      <c r="TFJ119" s="151"/>
      <c r="TFK119" s="151"/>
      <c r="TFL119" s="151"/>
      <c r="TFM119" s="151"/>
      <c r="TFN119" s="151"/>
      <c r="TFO119" s="151"/>
      <c r="TFP119" s="151"/>
      <c r="TFQ119" s="151"/>
      <c r="TFR119" s="151"/>
      <c r="TFS119" s="151"/>
      <c r="TFT119" s="151"/>
      <c r="TFU119" s="151"/>
      <c r="TFV119" s="151"/>
      <c r="TFW119" s="151"/>
      <c r="TFX119" s="151"/>
      <c r="TFY119" s="151"/>
      <c r="TFZ119" s="151"/>
      <c r="TGA119" s="151"/>
      <c r="TGB119" s="151"/>
      <c r="TGC119" s="151"/>
      <c r="TGD119" s="151"/>
      <c r="TGE119" s="151"/>
      <c r="TGF119" s="151"/>
      <c r="TGG119" s="151"/>
      <c r="TGH119" s="151"/>
      <c r="TGI119" s="151"/>
      <c r="TGJ119" s="151"/>
      <c r="TGK119" s="151"/>
      <c r="TGL119" s="151"/>
      <c r="TGM119" s="151"/>
      <c r="TGN119" s="151"/>
      <c r="TGO119" s="151"/>
      <c r="TGP119" s="151"/>
      <c r="TGQ119" s="151"/>
      <c r="TGR119" s="151"/>
      <c r="TGS119" s="151"/>
      <c r="TGT119" s="151"/>
      <c r="TGU119" s="151"/>
      <c r="TGV119" s="151"/>
      <c r="TGW119" s="151"/>
      <c r="TGX119" s="151"/>
      <c r="TGY119" s="151"/>
      <c r="TGZ119" s="151"/>
      <c r="THA119" s="151"/>
      <c r="THB119" s="151"/>
      <c r="THC119" s="151"/>
      <c r="THD119" s="151"/>
      <c r="THE119" s="151"/>
      <c r="THF119" s="151"/>
      <c r="THG119" s="151"/>
      <c r="THH119" s="151"/>
      <c r="THI119" s="151"/>
      <c r="THJ119" s="151"/>
      <c r="THK119" s="151"/>
      <c r="THL119" s="151"/>
      <c r="THM119" s="151"/>
      <c r="THN119" s="151"/>
      <c r="THO119" s="151"/>
      <c r="THP119" s="151"/>
      <c r="THQ119" s="151"/>
      <c r="THR119" s="151"/>
      <c r="THS119" s="151"/>
      <c r="THT119" s="151"/>
      <c r="THU119" s="151"/>
      <c r="THV119" s="151"/>
      <c r="THW119" s="151"/>
      <c r="THX119" s="151"/>
      <c r="THY119" s="151"/>
      <c r="THZ119" s="151"/>
      <c r="TIA119" s="151"/>
      <c r="TIB119" s="151"/>
      <c r="TIC119" s="151"/>
      <c r="TID119" s="151"/>
      <c r="TIE119" s="151"/>
      <c r="TIF119" s="151"/>
      <c r="TIG119" s="151"/>
      <c r="TIH119" s="151"/>
      <c r="TII119" s="151"/>
      <c r="TIJ119" s="151"/>
      <c r="TIK119" s="151"/>
      <c r="TIL119" s="151"/>
      <c r="TIM119" s="151"/>
      <c r="TIN119" s="151"/>
      <c r="TIO119" s="151"/>
      <c r="TIP119" s="151"/>
      <c r="TIQ119" s="151"/>
      <c r="TIR119" s="151"/>
      <c r="TIS119" s="151"/>
      <c r="TIT119" s="151"/>
      <c r="TIU119" s="151"/>
      <c r="TIV119" s="151"/>
      <c r="TIW119" s="151"/>
      <c r="TIX119" s="151"/>
      <c r="TIY119" s="151"/>
      <c r="TIZ119" s="151"/>
      <c r="TJA119" s="151"/>
      <c r="TJB119" s="151"/>
      <c r="TJC119" s="151"/>
      <c r="TJD119" s="151"/>
      <c r="TJE119" s="151"/>
      <c r="TJF119" s="151"/>
      <c r="TJG119" s="151"/>
      <c r="TJH119" s="151"/>
      <c r="TJI119" s="151"/>
      <c r="TJJ119" s="151"/>
      <c r="TJK119" s="151"/>
      <c r="TJL119" s="151"/>
      <c r="TJM119" s="151"/>
      <c r="TJN119" s="151"/>
      <c r="TJO119" s="151"/>
      <c r="TJP119" s="151"/>
      <c r="TJQ119" s="151"/>
      <c r="TJR119" s="151"/>
      <c r="TJS119" s="151"/>
      <c r="TJT119" s="151"/>
      <c r="TJU119" s="151"/>
      <c r="TJV119" s="151"/>
      <c r="TJW119" s="151"/>
      <c r="TJX119" s="151"/>
      <c r="TJY119" s="151"/>
      <c r="TJZ119" s="151"/>
      <c r="TKA119" s="151"/>
      <c r="TKB119" s="151"/>
      <c r="TKC119" s="151"/>
      <c r="TKD119" s="151"/>
      <c r="TKE119" s="151"/>
      <c r="TKF119" s="151"/>
      <c r="TKG119" s="151"/>
      <c r="TKH119" s="151"/>
      <c r="TKI119" s="151"/>
      <c r="TKJ119" s="151"/>
      <c r="TKK119" s="151"/>
      <c r="TKL119" s="151"/>
      <c r="TKM119" s="151"/>
      <c r="TKN119" s="151"/>
      <c r="TKO119" s="151"/>
      <c r="TKP119" s="151"/>
      <c r="TKQ119" s="151"/>
      <c r="TKR119" s="151"/>
      <c r="TKS119" s="151"/>
      <c r="TKT119" s="151"/>
      <c r="TKU119" s="151"/>
      <c r="TKV119" s="151"/>
      <c r="TKW119" s="151"/>
      <c r="TKX119" s="151"/>
      <c r="TKY119" s="151"/>
      <c r="TKZ119" s="151"/>
      <c r="TLA119" s="151"/>
      <c r="TLB119" s="151"/>
      <c r="TLC119" s="151"/>
      <c r="TLD119" s="151"/>
      <c r="TLE119" s="151"/>
      <c r="TLF119" s="151"/>
      <c r="TLG119" s="151"/>
      <c r="TLH119" s="151"/>
      <c r="TLI119" s="151"/>
      <c r="TLJ119" s="151"/>
      <c r="TLK119" s="151"/>
      <c r="TLL119" s="151"/>
      <c r="TLM119" s="151"/>
      <c r="TLN119" s="151"/>
      <c r="TLO119" s="151"/>
      <c r="TLP119" s="151"/>
      <c r="TLQ119" s="151"/>
      <c r="TLR119" s="151"/>
      <c r="TLS119" s="151"/>
      <c r="TLT119" s="151"/>
      <c r="TLU119" s="151"/>
      <c r="TLV119" s="151"/>
      <c r="TLW119" s="151"/>
      <c r="TLX119" s="151"/>
      <c r="TLY119" s="151"/>
      <c r="TLZ119" s="151"/>
      <c r="TMA119" s="151"/>
      <c r="TMB119" s="151"/>
      <c r="TMC119" s="151"/>
      <c r="TMD119" s="151"/>
      <c r="TME119" s="151"/>
      <c r="TMF119" s="151"/>
      <c r="TMG119" s="151"/>
      <c r="TMH119" s="151"/>
      <c r="TMI119" s="151"/>
      <c r="TMJ119" s="151"/>
      <c r="TMK119" s="151"/>
      <c r="TML119" s="151"/>
      <c r="TMM119" s="151"/>
      <c r="TMN119" s="151"/>
      <c r="TMO119" s="151"/>
      <c r="TMP119" s="151"/>
      <c r="TMQ119" s="151"/>
      <c r="TMR119" s="151"/>
      <c r="TMS119" s="151"/>
      <c r="TMT119" s="151"/>
      <c r="TMU119" s="151"/>
      <c r="TMV119" s="151"/>
      <c r="TMW119" s="151"/>
      <c r="TMX119" s="151"/>
      <c r="TMY119" s="151"/>
      <c r="TMZ119" s="151"/>
      <c r="TNA119" s="151"/>
      <c r="TNB119" s="151"/>
      <c r="TNC119" s="151"/>
      <c r="TND119" s="151"/>
      <c r="TNE119" s="151"/>
      <c r="TNF119" s="151"/>
      <c r="TNG119" s="151"/>
      <c r="TNH119" s="151"/>
      <c r="TNI119" s="151"/>
      <c r="TNJ119" s="151"/>
      <c r="TNK119" s="151"/>
      <c r="TNL119" s="151"/>
      <c r="TNM119" s="151"/>
      <c r="TNN119" s="151"/>
      <c r="TNO119" s="151"/>
      <c r="TNP119" s="151"/>
      <c r="TNQ119" s="151"/>
      <c r="TNR119" s="151"/>
      <c r="TNS119" s="151"/>
      <c r="TNT119" s="151"/>
      <c r="TNU119" s="151"/>
      <c r="TNV119" s="151"/>
      <c r="TNW119" s="151"/>
      <c r="TNX119" s="151"/>
      <c r="TNY119" s="151"/>
      <c r="TNZ119" s="151"/>
      <c r="TOA119" s="151"/>
      <c r="TOB119" s="151"/>
      <c r="TOC119" s="151"/>
      <c r="TOD119" s="151"/>
      <c r="TOE119" s="151"/>
      <c r="TOF119" s="151"/>
      <c r="TOG119" s="151"/>
      <c r="TOH119" s="151"/>
      <c r="TOI119" s="151"/>
      <c r="TOJ119" s="151"/>
      <c r="TOK119" s="151"/>
      <c r="TOL119" s="151"/>
      <c r="TOM119" s="151"/>
      <c r="TON119" s="151"/>
      <c r="TOO119" s="151"/>
      <c r="TOP119" s="151"/>
      <c r="TOQ119" s="151"/>
      <c r="TOR119" s="151"/>
      <c r="TOS119" s="151"/>
      <c r="TOT119" s="151"/>
      <c r="TOU119" s="151"/>
      <c r="TOV119" s="151"/>
      <c r="TOW119" s="151"/>
      <c r="TOX119" s="151"/>
      <c r="TOY119" s="151"/>
      <c r="TOZ119" s="151"/>
      <c r="TPA119" s="151"/>
      <c r="TPB119" s="151"/>
      <c r="TPC119" s="151"/>
      <c r="TPD119" s="151"/>
      <c r="TPE119" s="151"/>
      <c r="TPF119" s="151"/>
      <c r="TPG119" s="151"/>
      <c r="TPH119" s="151"/>
      <c r="TPI119" s="151"/>
      <c r="TPJ119" s="151"/>
      <c r="TPK119" s="151"/>
      <c r="TPL119" s="151"/>
      <c r="TPM119" s="151"/>
      <c r="TPN119" s="151"/>
      <c r="TPO119" s="151"/>
      <c r="TPP119" s="151"/>
      <c r="TPQ119" s="151"/>
      <c r="TPR119" s="151"/>
      <c r="TPS119" s="151"/>
      <c r="TPT119" s="151"/>
      <c r="TPU119" s="151"/>
      <c r="TPV119" s="151"/>
      <c r="TPW119" s="151"/>
      <c r="TPX119" s="151"/>
      <c r="TPY119" s="151"/>
      <c r="TPZ119" s="151"/>
      <c r="TQA119" s="151"/>
      <c r="TQB119" s="151"/>
      <c r="TQC119" s="151"/>
      <c r="TQD119" s="151"/>
      <c r="TQE119" s="151"/>
      <c r="TQF119" s="151"/>
      <c r="TQG119" s="151"/>
      <c r="TQH119" s="151"/>
      <c r="TQI119" s="151"/>
      <c r="TQJ119" s="151"/>
      <c r="TQK119" s="151"/>
      <c r="TQL119" s="151"/>
      <c r="TQM119" s="151"/>
      <c r="TQN119" s="151"/>
      <c r="TQO119" s="151"/>
      <c r="TQP119" s="151"/>
      <c r="TQQ119" s="151"/>
      <c r="TQR119" s="151"/>
      <c r="TQS119" s="151"/>
      <c r="TQT119" s="151"/>
      <c r="TQU119" s="151"/>
      <c r="TQV119" s="151"/>
      <c r="TQW119" s="151"/>
      <c r="TQX119" s="151"/>
      <c r="TQY119" s="151"/>
      <c r="TQZ119" s="151"/>
      <c r="TRA119" s="151"/>
      <c r="TRB119" s="151"/>
      <c r="TRC119" s="151"/>
      <c r="TRD119" s="151"/>
      <c r="TRE119" s="151"/>
      <c r="TRF119" s="151"/>
      <c r="TRG119" s="151"/>
      <c r="TRH119" s="151"/>
      <c r="TRI119" s="151"/>
      <c r="TRJ119" s="151"/>
      <c r="TRK119" s="151"/>
      <c r="TRL119" s="151"/>
      <c r="TRM119" s="151"/>
      <c r="TRN119" s="151"/>
      <c r="TRO119" s="151"/>
      <c r="TRP119" s="151"/>
      <c r="TRQ119" s="151"/>
      <c r="TRR119" s="151"/>
      <c r="TRS119" s="151"/>
      <c r="TRT119" s="151"/>
      <c r="TRU119" s="151"/>
      <c r="TRV119" s="151"/>
      <c r="TRW119" s="151"/>
      <c r="TRX119" s="151"/>
      <c r="TRY119" s="151"/>
      <c r="TRZ119" s="151"/>
      <c r="TSA119" s="151"/>
      <c r="TSB119" s="151"/>
      <c r="TSC119" s="151"/>
      <c r="TSD119" s="151"/>
      <c r="TSE119" s="151"/>
      <c r="TSF119" s="151"/>
      <c r="TSG119" s="151"/>
      <c r="TSH119" s="151"/>
      <c r="TSI119" s="151"/>
      <c r="TSJ119" s="151"/>
      <c r="TSK119" s="151"/>
      <c r="TSL119" s="151"/>
      <c r="TSM119" s="151"/>
      <c r="TSN119" s="151"/>
      <c r="TSO119" s="151"/>
      <c r="TSP119" s="151"/>
      <c r="TSQ119" s="151"/>
      <c r="TSR119" s="151"/>
      <c r="TSS119" s="151"/>
      <c r="TST119" s="151"/>
      <c r="TSU119" s="151"/>
      <c r="TSV119" s="151"/>
      <c r="TSW119" s="151"/>
      <c r="TSX119" s="151"/>
      <c r="TSY119" s="151"/>
      <c r="TSZ119" s="151"/>
      <c r="TTA119" s="151"/>
      <c r="TTB119" s="151"/>
      <c r="TTC119" s="151"/>
      <c r="TTD119" s="151"/>
      <c r="TTE119" s="151"/>
      <c r="TTF119" s="151"/>
      <c r="TTG119" s="151"/>
      <c r="TTH119" s="151"/>
      <c r="TTI119" s="151"/>
      <c r="TTJ119" s="151"/>
      <c r="TTK119" s="151"/>
      <c r="TTL119" s="151"/>
      <c r="TTM119" s="151"/>
      <c r="TTN119" s="151"/>
      <c r="TTO119" s="151"/>
      <c r="TTP119" s="151"/>
      <c r="TTQ119" s="151"/>
      <c r="TTR119" s="151"/>
      <c r="TTS119" s="151"/>
      <c r="TTT119" s="151"/>
      <c r="TTU119" s="151"/>
      <c r="TTV119" s="151"/>
      <c r="TTW119" s="151"/>
      <c r="TTX119" s="151"/>
      <c r="TTY119" s="151"/>
      <c r="TTZ119" s="151"/>
      <c r="TUA119" s="151"/>
      <c r="TUB119" s="151"/>
      <c r="TUC119" s="151"/>
      <c r="TUD119" s="151"/>
      <c r="TUE119" s="151"/>
      <c r="TUF119" s="151"/>
      <c r="TUG119" s="151"/>
      <c r="TUH119" s="151"/>
      <c r="TUI119" s="151"/>
      <c r="TUJ119" s="151"/>
      <c r="TUK119" s="151"/>
      <c r="TUL119" s="151"/>
      <c r="TUM119" s="151"/>
      <c r="TUN119" s="151"/>
      <c r="TUO119" s="151"/>
      <c r="TUP119" s="151"/>
      <c r="TUQ119" s="151"/>
      <c r="TUR119" s="151"/>
      <c r="TUS119" s="151"/>
      <c r="TUT119" s="151"/>
      <c r="TUU119" s="151"/>
      <c r="TUV119" s="151"/>
      <c r="TUW119" s="151"/>
      <c r="TUX119" s="151"/>
      <c r="TUY119" s="151"/>
      <c r="TUZ119" s="151"/>
      <c r="TVA119" s="151"/>
      <c r="TVB119" s="151"/>
      <c r="TVC119" s="151"/>
      <c r="TVD119" s="151"/>
      <c r="TVE119" s="151"/>
      <c r="TVF119" s="151"/>
      <c r="TVG119" s="151"/>
      <c r="TVH119" s="151"/>
      <c r="TVI119" s="151"/>
      <c r="TVJ119" s="151"/>
      <c r="TVK119" s="151"/>
      <c r="TVL119" s="151"/>
      <c r="TVM119" s="151"/>
      <c r="TVN119" s="151"/>
      <c r="TVO119" s="151"/>
      <c r="TVP119" s="151"/>
      <c r="TVQ119" s="151"/>
      <c r="TVR119" s="151"/>
      <c r="TVS119" s="151"/>
      <c r="TVT119" s="151"/>
      <c r="TVU119" s="151"/>
      <c r="TVV119" s="151"/>
      <c r="TVW119" s="151"/>
      <c r="TVX119" s="151"/>
      <c r="TVY119" s="151"/>
      <c r="TVZ119" s="151"/>
      <c r="TWA119" s="151"/>
      <c r="TWB119" s="151"/>
      <c r="TWC119" s="151"/>
      <c r="TWD119" s="151"/>
      <c r="TWE119" s="151"/>
      <c r="TWF119" s="151"/>
      <c r="TWG119" s="151"/>
      <c r="TWH119" s="151"/>
      <c r="TWI119" s="151"/>
      <c r="TWJ119" s="151"/>
      <c r="TWK119" s="151"/>
      <c r="TWL119" s="151"/>
      <c r="TWM119" s="151"/>
      <c r="TWN119" s="151"/>
      <c r="TWO119" s="151"/>
      <c r="TWP119" s="151"/>
      <c r="TWQ119" s="151"/>
      <c r="TWR119" s="151"/>
      <c r="TWS119" s="151"/>
      <c r="TWT119" s="151"/>
      <c r="TWU119" s="151"/>
      <c r="TWV119" s="151"/>
      <c r="TWW119" s="151"/>
      <c r="TWX119" s="151"/>
      <c r="TWY119" s="151"/>
      <c r="TWZ119" s="151"/>
      <c r="TXA119" s="151"/>
      <c r="TXB119" s="151"/>
      <c r="TXC119" s="151"/>
      <c r="TXD119" s="151"/>
      <c r="TXE119" s="151"/>
      <c r="TXF119" s="151"/>
      <c r="TXG119" s="151"/>
      <c r="TXH119" s="151"/>
      <c r="TXI119" s="151"/>
      <c r="TXJ119" s="151"/>
      <c r="TXK119" s="151"/>
      <c r="TXL119" s="151"/>
      <c r="TXM119" s="151"/>
      <c r="TXN119" s="151"/>
      <c r="TXO119" s="151"/>
      <c r="TXP119" s="151"/>
      <c r="TXQ119" s="151"/>
      <c r="TXR119" s="151"/>
      <c r="TXS119" s="151"/>
      <c r="TXT119" s="151"/>
      <c r="TXU119" s="151"/>
      <c r="TXV119" s="151"/>
      <c r="TXW119" s="151"/>
      <c r="TXX119" s="151"/>
      <c r="TXY119" s="151"/>
      <c r="TXZ119" s="151"/>
      <c r="TYA119" s="151"/>
      <c r="TYB119" s="151"/>
      <c r="TYC119" s="151"/>
      <c r="TYD119" s="151"/>
      <c r="TYE119" s="151"/>
      <c r="TYF119" s="151"/>
      <c r="TYG119" s="151"/>
      <c r="TYH119" s="151"/>
      <c r="TYI119" s="151"/>
      <c r="TYJ119" s="151"/>
      <c r="TYK119" s="151"/>
      <c r="TYL119" s="151"/>
      <c r="TYM119" s="151"/>
      <c r="TYN119" s="151"/>
      <c r="TYO119" s="151"/>
      <c r="TYP119" s="151"/>
      <c r="TYQ119" s="151"/>
      <c r="TYR119" s="151"/>
      <c r="TYS119" s="151"/>
      <c r="TYT119" s="151"/>
      <c r="TYU119" s="151"/>
      <c r="TYV119" s="151"/>
      <c r="TYW119" s="151"/>
      <c r="TYX119" s="151"/>
      <c r="TYY119" s="151"/>
      <c r="TYZ119" s="151"/>
      <c r="TZA119" s="151"/>
      <c r="TZB119" s="151"/>
      <c r="TZC119" s="151"/>
      <c r="TZD119" s="151"/>
      <c r="TZE119" s="151"/>
      <c r="TZF119" s="151"/>
      <c r="TZG119" s="151"/>
      <c r="TZH119" s="151"/>
      <c r="TZI119" s="151"/>
      <c r="TZJ119" s="151"/>
      <c r="TZK119" s="151"/>
      <c r="TZL119" s="151"/>
      <c r="TZM119" s="151"/>
      <c r="TZN119" s="151"/>
      <c r="TZO119" s="151"/>
      <c r="TZP119" s="151"/>
      <c r="TZQ119" s="151"/>
      <c r="TZR119" s="151"/>
      <c r="TZS119" s="151"/>
      <c r="TZT119" s="151"/>
      <c r="TZU119" s="151"/>
      <c r="TZV119" s="151"/>
      <c r="TZW119" s="151"/>
      <c r="TZX119" s="151"/>
      <c r="TZY119" s="151"/>
      <c r="TZZ119" s="151"/>
      <c r="UAA119" s="151"/>
      <c r="UAB119" s="151"/>
      <c r="UAC119" s="151"/>
      <c r="UAD119" s="151"/>
      <c r="UAE119" s="151"/>
      <c r="UAF119" s="151"/>
      <c r="UAG119" s="151"/>
      <c r="UAH119" s="151"/>
      <c r="UAI119" s="151"/>
      <c r="UAJ119" s="151"/>
      <c r="UAK119" s="151"/>
      <c r="UAL119" s="151"/>
      <c r="UAM119" s="151"/>
      <c r="UAN119" s="151"/>
      <c r="UAO119" s="151"/>
      <c r="UAP119" s="151"/>
      <c r="UAQ119" s="151"/>
      <c r="UAR119" s="151"/>
      <c r="UAS119" s="151"/>
      <c r="UAT119" s="151"/>
      <c r="UAU119" s="151"/>
      <c r="UAV119" s="151"/>
      <c r="UAW119" s="151"/>
      <c r="UAX119" s="151"/>
      <c r="UAY119" s="151"/>
      <c r="UAZ119" s="151"/>
      <c r="UBA119" s="151"/>
      <c r="UBB119" s="151"/>
      <c r="UBC119" s="151"/>
      <c r="UBD119" s="151"/>
      <c r="UBE119" s="151"/>
      <c r="UBF119" s="151"/>
      <c r="UBG119" s="151"/>
      <c r="UBH119" s="151"/>
      <c r="UBI119" s="151"/>
      <c r="UBJ119" s="151"/>
      <c r="UBK119" s="151"/>
      <c r="UBL119" s="151"/>
      <c r="UBM119" s="151"/>
      <c r="UBN119" s="151"/>
      <c r="UBO119" s="151"/>
      <c r="UBP119" s="151"/>
      <c r="UBQ119" s="151"/>
      <c r="UBR119" s="151"/>
      <c r="UBS119" s="151"/>
      <c r="UBT119" s="151"/>
      <c r="UBU119" s="151"/>
      <c r="UBV119" s="151"/>
      <c r="UBW119" s="151"/>
      <c r="UBX119" s="151"/>
      <c r="UBY119" s="151"/>
      <c r="UBZ119" s="151"/>
      <c r="UCA119" s="151"/>
      <c r="UCB119" s="151"/>
      <c r="UCC119" s="151"/>
      <c r="UCD119" s="151"/>
      <c r="UCE119" s="151"/>
      <c r="UCF119" s="151"/>
      <c r="UCG119" s="151"/>
      <c r="UCH119" s="151"/>
      <c r="UCI119" s="151"/>
      <c r="UCJ119" s="151"/>
      <c r="UCK119" s="151"/>
      <c r="UCL119" s="151"/>
      <c r="UCM119" s="151"/>
      <c r="UCN119" s="151"/>
      <c r="UCO119" s="151"/>
      <c r="UCP119" s="151"/>
      <c r="UCQ119" s="151"/>
      <c r="UCR119" s="151"/>
      <c r="UCS119" s="151"/>
      <c r="UCT119" s="151"/>
      <c r="UCU119" s="151"/>
      <c r="UCV119" s="151"/>
      <c r="UCW119" s="151"/>
      <c r="UCX119" s="151"/>
      <c r="UCY119" s="151"/>
      <c r="UCZ119" s="151"/>
      <c r="UDA119" s="151"/>
      <c r="UDB119" s="151"/>
      <c r="UDC119" s="151"/>
      <c r="UDD119" s="151"/>
      <c r="UDE119" s="151"/>
      <c r="UDF119" s="151"/>
      <c r="UDG119" s="151"/>
      <c r="UDH119" s="151"/>
      <c r="UDI119" s="151"/>
      <c r="UDJ119" s="151"/>
      <c r="UDK119" s="151"/>
      <c r="UDL119" s="151"/>
      <c r="UDM119" s="151"/>
      <c r="UDN119" s="151"/>
      <c r="UDO119" s="151"/>
      <c r="UDP119" s="151"/>
      <c r="UDQ119" s="151"/>
      <c r="UDR119" s="151"/>
      <c r="UDS119" s="151"/>
      <c r="UDT119" s="151"/>
      <c r="UDU119" s="151"/>
      <c r="UDV119" s="151"/>
      <c r="UDW119" s="151"/>
      <c r="UDX119" s="151"/>
      <c r="UDY119" s="151"/>
      <c r="UDZ119" s="151"/>
      <c r="UEA119" s="151"/>
      <c r="UEB119" s="151"/>
      <c r="UEC119" s="151"/>
      <c r="UED119" s="151"/>
      <c r="UEE119" s="151"/>
      <c r="UEF119" s="151"/>
      <c r="UEG119" s="151"/>
      <c r="UEH119" s="151"/>
      <c r="UEI119" s="151"/>
      <c r="UEJ119" s="151"/>
      <c r="UEK119" s="151"/>
      <c r="UEL119" s="151"/>
      <c r="UEM119" s="151"/>
      <c r="UEN119" s="151"/>
      <c r="UEO119" s="151"/>
      <c r="UEP119" s="151"/>
      <c r="UEQ119" s="151"/>
      <c r="UER119" s="151"/>
      <c r="UES119" s="151"/>
      <c r="UET119" s="151"/>
      <c r="UEU119" s="151"/>
      <c r="UEV119" s="151"/>
      <c r="UEW119" s="151"/>
      <c r="UEX119" s="151"/>
      <c r="UEY119" s="151"/>
      <c r="UEZ119" s="151"/>
      <c r="UFA119" s="151"/>
      <c r="UFB119" s="151"/>
      <c r="UFC119" s="151"/>
      <c r="UFD119" s="151"/>
      <c r="UFE119" s="151"/>
      <c r="UFF119" s="151"/>
      <c r="UFG119" s="151"/>
      <c r="UFH119" s="151"/>
      <c r="UFI119" s="151"/>
      <c r="UFJ119" s="151"/>
      <c r="UFK119" s="151"/>
      <c r="UFL119" s="151"/>
      <c r="UFM119" s="151"/>
      <c r="UFN119" s="151"/>
      <c r="UFO119" s="151"/>
      <c r="UFP119" s="151"/>
      <c r="UFQ119" s="151"/>
      <c r="UFR119" s="151"/>
      <c r="UFS119" s="151"/>
      <c r="UFT119" s="151"/>
      <c r="UFU119" s="151"/>
      <c r="UFV119" s="151"/>
      <c r="UFW119" s="151"/>
      <c r="UFX119" s="151"/>
      <c r="UFY119" s="151"/>
      <c r="UFZ119" s="151"/>
      <c r="UGA119" s="151"/>
      <c r="UGB119" s="151"/>
      <c r="UGC119" s="151"/>
      <c r="UGD119" s="151"/>
      <c r="UGE119" s="151"/>
      <c r="UGF119" s="151"/>
      <c r="UGG119" s="151"/>
      <c r="UGH119" s="151"/>
      <c r="UGI119" s="151"/>
      <c r="UGJ119" s="151"/>
      <c r="UGK119" s="151"/>
      <c r="UGL119" s="151"/>
      <c r="UGM119" s="151"/>
      <c r="UGN119" s="151"/>
      <c r="UGO119" s="151"/>
      <c r="UGP119" s="151"/>
      <c r="UGQ119" s="151"/>
      <c r="UGR119" s="151"/>
      <c r="UGS119" s="151"/>
      <c r="UGT119" s="151"/>
      <c r="UGU119" s="151"/>
      <c r="UGV119" s="151"/>
      <c r="UGW119" s="151"/>
      <c r="UGX119" s="151"/>
      <c r="UGY119" s="151"/>
      <c r="UGZ119" s="151"/>
      <c r="UHA119" s="151"/>
      <c r="UHB119" s="151"/>
      <c r="UHC119" s="151"/>
      <c r="UHD119" s="151"/>
      <c r="UHE119" s="151"/>
      <c r="UHF119" s="151"/>
      <c r="UHG119" s="151"/>
      <c r="UHH119" s="151"/>
      <c r="UHI119" s="151"/>
      <c r="UHJ119" s="151"/>
      <c r="UHK119" s="151"/>
      <c r="UHL119" s="151"/>
      <c r="UHM119" s="151"/>
      <c r="UHN119" s="151"/>
      <c r="UHO119" s="151"/>
      <c r="UHP119" s="151"/>
      <c r="UHQ119" s="151"/>
      <c r="UHR119" s="151"/>
      <c r="UHS119" s="151"/>
      <c r="UHT119" s="151"/>
      <c r="UHU119" s="151"/>
      <c r="UHV119" s="151"/>
      <c r="UHW119" s="151"/>
      <c r="UHX119" s="151"/>
      <c r="UHY119" s="151"/>
      <c r="UHZ119" s="151"/>
      <c r="UIA119" s="151"/>
      <c r="UIB119" s="151"/>
      <c r="UIC119" s="151"/>
      <c r="UID119" s="151"/>
      <c r="UIE119" s="151"/>
      <c r="UIF119" s="151"/>
      <c r="UIG119" s="151"/>
      <c r="UIH119" s="151"/>
      <c r="UII119" s="151"/>
      <c r="UIJ119" s="151"/>
      <c r="UIK119" s="151"/>
      <c r="UIL119" s="151"/>
      <c r="UIM119" s="151"/>
      <c r="UIN119" s="151"/>
      <c r="UIO119" s="151"/>
      <c r="UIP119" s="151"/>
      <c r="UIQ119" s="151"/>
      <c r="UIR119" s="151"/>
      <c r="UIS119" s="151"/>
      <c r="UIT119" s="151"/>
      <c r="UIU119" s="151"/>
      <c r="UIV119" s="151"/>
      <c r="UIW119" s="151"/>
      <c r="UIX119" s="151"/>
      <c r="UIY119" s="151"/>
      <c r="UIZ119" s="151"/>
      <c r="UJA119" s="151"/>
      <c r="UJB119" s="151"/>
      <c r="UJC119" s="151"/>
      <c r="UJD119" s="151"/>
      <c r="UJE119" s="151"/>
      <c r="UJF119" s="151"/>
      <c r="UJG119" s="151"/>
      <c r="UJH119" s="151"/>
      <c r="UJI119" s="151"/>
      <c r="UJJ119" s="151"/>
      <c r="UJK119" s="151"/>
      <c r="UJL119" s="151"/>
      <c r="UJM119" s="151"/>
      <c r="UJN119" s="151"/>
      <c r="UJO119" s="151"/>
      <c r="UJP119" s="151"/>
      <c r="UJQ119" s="151"/>
      <c r="UJR119" s="151"/>
      <c r="UJS119" s="151"/>
      <c r="UJT119" s="151"/>
      <c r="UJU119" s="151"/>
      <c r="UJV119" s="151"/>
      <c r="UJW119" s="151"/>
      <c r="UJX119" s="151"/>
      <c r="UJY119" s="151"/>
      <c r="UJZ119" s="151"/>
      <c r="UKA119" s="151"/>
      <c r="UKB119" s="151"/>
      <c r="UKC119" s="151"/>
      <c r="UKD119" s="151"/>
      <c r="UKE119" s="151"/>
      <c r="UKF119" s="151"/>
      <c r="UKG119" s="151"/>
      <c r="UKH119" s="151"/>
      <c r="UKI119" s="151"/>
      <c r="UKJ119" s="151"/>
      <c r="UKK119" s="151"/>
      <c r="UKL119" s="151"/>
      <c r="UKM119" s="151"/>
      <c r="UKN119" s="151"/>
      <c r="UKO119" s="151"/>
      <c r="UKP119" s="151"/>
      <c r="UKQ119" s="151"/>
      <c r="UKR119" s="151"/>
      <c r="UKS119" s="151"/>
      <c r="UKT119" s="151"/>
      <c r="UKU119" s="151"/>
      <c r="UKV119" s="151"/>
      <c r="UKW119" s="151"/>
      <c r="UKX119" s="151"/>
      <c r="UKY119" s="151"/>
      <c r="UKZ119" s="151"/>
      <c r="ULA119" s="151"/>
      <c r="ULB119" s="151"/>
      <c r="ULC119" s="151"/>
      <c r="ULD119" s="151"/>
      <c r="ULE119" s="151"/>
      <c r="ULF119" s="151"/>
      <c r="ULG119" s="151"/>
      <c r="ULH119" s="151"/>
      <c r="ULI119" s="151"/>
      <c r="ULJ119" s="151"/>
      <c r="ULK119" s="151"/>
      <c r="ULL119" s="151"/>
      <c r="ULM119" s="151"/>
      <c r="ULN119" s="151"/>
      <c r="ULO119" s="151"/>
      <c r="ULP119" s="151"/>
      <c r="ULQ119" s="151"/>
      <c r="ULR119" s="151"/>
      <c r="ULS119" s="151"/>
      <c r="ULT119" s="151"/>
      <c r="ULU119" s="151"/>
      <c r="ULV119" s="151"/>
      <c r="ULW119" s="151"/>
      <c r="ULX119" s="151"/>
      <c r="ULY119" s="151"/>
      <c r="ULZ119" s="151"/>
      <c r="UMA119" s="151"/>
      <c r="UMB119" s="151"/>
      <c r="UMC119" s="151"/>
      <c r="UMD119" s="151"/>
      <c r="UME119" s="151"/>
      <c r="UMF119" s="151"/>
      <c r="UMG119" s="151"/>
      <c r="UMH119" s="151"/>
      <c r="UMI119" s="151"/>
      <c r="UMJ119" s="151"/>
      <c r="UMK119" s="151"/>
      <c r="UML119" s="151"/>
      <c r="UMM119" s="151"/>
      <c r="UMN119" s="151"/>
      <c r="UMO119" s="151"/>
      <c r="UMP119" s="151"/>
      <c r="UMQ119" s="151"/>
      <c r="UMR119" s="151"/>
      <c r="UMS119" s="151"/>
      <c r="UMT119" s="151"/>
      <c r="UMU119" s="151"/>
      <c r="UMV119" s="151"/>
      <c r="UMW119" s="151"/>
      <c r="UMX119" s="151"/>
      <c r="UMY119" s="151"/>
      <c r="UMZ119" s="151"/>
      <c r="UNA119" s="151"/>
      <c r="UNB119" s="151"/>
      <c r="UNC119" s="151"/>
      <c r="UND119" s="151"/>
      <c r="UNE119" s="151"/>
      <c r="UNF119" s="151"/>
      <c r="UNG119" s="151"/>
      <c r="UNH119" s="151"/>
      <c r="UNI119" s="151"/>
      <c r="UNJ119" s="151"/>
      <c r="UNK119" s="151"/>
      <c r="UNL119" s="151"/>
      <c r="UNM119" s="151"/>
      <c r="UNN119" s="151"/>
      <c r="UNO119" s="151"/>
      <c r="UNP119" s="151"/>
      <c r="UNQ119" s="151"/>
      <c r="UNR119" s="151"/>
      <c r="UNS119" s="151"/>
      <c r="UNT119" s="151"/>
      <c r="UNU119" s="151"/>
      <c r="UNV119" s="151"/>
      <c r="UNW119" s="151"/>
      <c r="UNX119" s="151"/>
      <c r="UNY119" s="151"/>
      <c r="UNZ119" s="151"/>
      <c r="UOA119" s="151"/>
      <c r="UOB119" s="151"/>
      <c r="UOC119" s="151"/>
      <c r="UOD119" s="151"/>
      <c r="UOE119" s="151"/>
      <c r="UOF119" s="151"/>
      <c r="UOG119" s="151"/>
      <c r="UOH119" s="151"/>
      <c r="UOI119" s="151"/>
      <c r="UOJ119" s="151"/>
      <c r="UOK119" s="151"/>
      <c r="UOL119" s="151"/>
      <c r="UOM119" s="151"/>
      <c r="UON119" s="151"/>
      <c r="UOO119" s="151"/>
      <c r="UOP119" s="151"/>
      <c r="UOQ119" s="151"/>
      <c r="UOR119" s="151"/>
      <c r="UOS119" s="151"/>
      <c r="UOT119" s="151"/>
      <c r="UOU119" s="151"/>
      <c r="UOV119" s="151"/>
      <c r="UOW119" s="151"/>
      <c r="UOX119" s="151"/>
      <c r="UOY119" s="151"/>
      <c r="UOZ119" s="151"/>
      <c r="UPA119" s="151"/>
      <c r="UPB119" s="151"/>
      <c r="UPC119" s="151"/>
      <c r="UPD119" s="151"/>
      <c r="UPE119" s="151"/>
      <c r="UPF119" s="151"/>
      <c r="UPG119" s="151"/>
      <c r="UPH119" s="151"/>
      <c r="UPI119" s="151"/>
      <c r="UPJ119" s="151"/>
      <c r="UPK119" s="151"/>
      <c r="UPL119" s="151"/>
      <c r="UPM119" s="151"/>
      <c r="UPN119" s="151"/>
      <c r="UPO119" s="151"/>
      <c r="UPP119" s="151"/>
      <c r="UPQ119" s="151"/>
      <c r="UPR119" s="151"/>
      <c r="UPS119" s="151"/>
      <c r="UPT119" s="151"/>
      <c r="UPU119" s="151"/>
      <c r="UPV119" s="151"/>
      <c r="UPW119" s="151"/>
      <c r="UPX119" s="151"/>
      <c r="UPY119" s="151"/>
      <c r="UPZ119" s="151"/>
      <c r="UQA119" s="151"/>
      <c r="UQB119" s="151"/>
      <c r="UQC119" s="151"/>
      <c r="UQD119" s="151"/>
      <c r="UQE119" s="151"/>
      <c r="UQF119" s="151"/>
      <c r="UQG119" s="151"/>
      <c r="UQH119" s="151"/>
      <c r="UQI119" s="151"/>
      <c r="UQJ119" s="151"/>
      <c r="UQK119" s="151"/>
      <c r="UQL119" s="151"/>
      <c r="UQM119" s="151"/>
      <c r="UQN119" s="151"/>
      <c r="UQO119" s="151"/>
      <c r="UQP119" s="151"/>
      <c r="UQQ119" s="151"/>
      <c r="UQR119" s="151"/>
      <c r="UQS119" s="151"/>
      <c r="UQT119" s="151"/>
      <c r="UQU119" s="151"/>
      <c r="UQV119" s="151"/>
      <c r="UQW119" s="151"/>
      <c r="UQX119" s="151"/>
      <c r="UQY119" s="151"/>
      <c r="UQZ119" s="151"/>
      <c r="URA119" s="151"/>
      <c r="URB119" s="151"/>
      <c r="URC119" s="151"/>
      <c r="URD119" s="151"/>
      <c r="URE119" s="151"/>
      <c r="URF119" s="151"/>
      <c r="URG119" s="151"/>
      <c r="URH119" s="151"/>
      <c r="URI119" s="151"/>
      <c r="URJ119" s="151"/>
      <c r="URK119" s="151"/>
      <c r="URL119" s="151"/>
      <c r="URM119" s="151"/>
      <c r="URN119" s="151"/>
      <c r="URO119" s="151"/>
      <c r="URP119" s="151"/>
      <c r="URQ119" s="151"/>
      <c r="URR119" s="151"/>
      <c r="URS119" s="151"/>
      <c r="URT119" s="151"/>
      <c r="URU119" s="151"/>
      <c r="URV119" s="151"/>
      <c r="URW119" s="151"/>
      <c r="URX119" s="151"/>
      <c r="URY119" s="151"/>
      <c r="URZ119" s="151"/>
      <c r="USA119" s="151"/>
      <c r="USB119" s="151"/>
      <c r="USC119" s="151"/>
      <c r="USD119" s="151"/>
      <c r="USE119" s="151"/>
      <c r="USF119" s="151"/>
      <c r="USG119" s="151"/>
      <c r="USH119" s="151"/>
      <c r="USI119" s="151"/>
      <c r="USJ119" s="151"/>
      <c r="USK119" s="151"/>
      <c r="USL119" s="151"/>
      <c r="USM119" s="151"/>
      <c r="USN119" s="151"/>
      <c r="USO119" s="151"/>
      <c r="USP119" s="151"/>
      <c r="USQ119" s="151"/>
      <c r="USR119" s="151"/>
      <c r="USS119" s="151"/>
      <c r="UST119" s="151"/>
      <c r="USU119" s="151"/>
      <c r="USV119" s="151"/>
      <c r="USW119" s="151"/>
      <c r="USX119" s="151"/>
      <c r="USY119" s="151"/>
      <c r="USZ119" s="151"/>
      <c r="UTA119" s="151"/>
      <c r="UTB119" s="151"/>
      <c r="UTC119" s="151"/>
      <c r="UTD119" s="151"/>
      <c r="UTE119" s="151"/>
      <c r="UTF119" s="151"/>
      <c r="UTG119" s="151"/>
      <c r="UTH119" s="151"/>
      <c r="UTI119" s="151"/>
      <c r="UTJ119" s="151"/>
      <c r="UTK119" s="151"/>
      <c r="UTL119" s="151"/>
      <c r="UTM119" s="151"/>
      <c r="UTN119" s="151"/>
      <c r="UTO119" s="151"/>
      <c r="UTP119" s="151"/>
      <c r="UTQ119" s="151"/>
      <c r="UTR119" s="151"/>
      <c r="UTS119" s="151"/>
      <c r="UTT119" s="151"/>
      <c r="UTU119" s="151"/>
      <c r="UTV119" s="151"/>
      <c r="UTW119" s="151"/>
      <c r="UTX119" s="151"/>
      <c r="UTY119" s="151"/>
      <c r="UTZ119" s="151"/>
      <c r="UUA119" s="151"/>
      <c r="UUB119" s="151"/>
      <c r="UUC119" s="151"/>
      <c r="UUD119" s="151"/>
      <c r="UUE119" s="151"/>
      <c r="UUF119" s="151"/>
      <c r="UUG119" s="151"/>
      <c r="UUH119" s="151"/>
      <c r="UUI119" s="151"/>
      <c r="UUJ119" s="151"/>
      <c r="UUK119" s="151"/>
      <c r="UUL119" s="151"/>
      <c r="UUM119" s="151"/>
      <c r="UUN119" s="151"/>
      <c r="UUO119" s="151"/>
      <c r="UUP119" s="151"/>
      <c r="UUQ119" s="151"/>
      <c r="UUR119" s="151"/>
      <c r="UUS119" s="151"/>
      <c r="UUT119" s="151"/>
      <c r="UUU119" s="151"/>
      <c r="UUV119" s="151"/>
      <c r="UUW119" s="151"/>
      <c r="UUX119" s="151"/>
      <c r="UUY119" s="151"/>
      <c r="UUZ119" s="151"/>
      <c r="UVA119" s="151"/>
      <c r="UVB119" s="151"/>
      <c r="UVC119" s="151"/>
      <c r="UVD119" s="151"/>
      <c r="UVE119" s="151"/>
      <c r="UVF119" s="151"/>
      <c r="UVG119" s="151"/>
      <c r="UVH119" s="151"/>
      <c r="UVI119" s="151"/>
      <c r="UVJ119" s="151"/>
      <c r="UVK119" s="151"/>
      <c r="UVL119" s="151"/>
      <c r="UVM119" s="151"/>
      <c r="UVN119" s="151"/>
      <c r="UVO119" s="151"/>
      <c r="UVP119" s="151"/>
      <c r="UVQ119" s="151"/>
      <c r="UVR119" s="151"/>
      <c r="UVS119" s="151"/>
      <c r="UVT119" s="151"/>
      <c r="UVU119" s="151"/>
      <c r="UVV119" s="151"/>
      <c r="UVW119" s="151"/>
      <c r="UVX119" s="151"/>
      <c r="UVY119" s="151"/>
      <c r="UVZ119" s="151"/>
      <c r="UWA119" s="151"/>
      <c r="UWB119" s="151"/>
      <c r="UWC119" s="151"/>
      <c r="UWD119" s="151"/>
      <c r="UWE119" s="151"/>
      <c r="UWF119" s="151"/>
      <c r="UWG119" s="151"/>
      <c r="UWH119" s="151"/>
      <c r="UWI119" s="151"/>
      <c r="UWJ119" s="151"/>
      <c r="UWK119" s="151"/>
      <c r="UWL119" s="151"/>
      <c r="UWM119" s="151"/>
      <c r="UWN119" s="151"/>
      <c r="UWO119" s="151"/>
      <c r="UWP119" s="151"/>
      <c r="UWQ119" s="151"/>
      <c r="UWR119" s="151"/>
      <c r="UWS119" s="151"/>
      <c r="UWT119" s="151"/>
      <c r="UWU119" s="151"/>
      <c r="UWV119" s="151"/>
      <c r="UWW119" s="151"/>
      <c r="UWX119" s="151"/>
      <c r="UWY119" s="151"/>
      <c r="UWZ119" s="151"/>
      <c r="UXA119" s="151"/>
      <c r="UXB119" s="151"/>
      <c r="UXC119" s="151"/>
      <c r="UXD119" s="151"/>
      <c r="UXE119" s="151"/>
      <c r="UXF119" s="151"/>
      <c r="UXG119" s="151"/>
      <c r="UXH119" s="151"/>
      <c r="UXI119" s="151"/>
      <c r="UXJ119" s="151"/>
      <c r="UXK119" s="151"/>
      <c r="UXL119" s="151"/>
      <c r="UXM119" s="151"/>
      <c r="UXN119" s="151"/>
      <c r="UXO119" s="151"/>
      <c r="UXP119" s="151"/>
      <c r="UXQ119" s="151"/>
      <c r="UXR119" s="151"/>
      <c r="UXS119" s="151"/>
      <c r="UXT119" s="151"/>
      <c r="UXU119" s="151"/>
      <c r="UXV119" s="151"/>
      <c r="UXW119" s="151"/>
      <c r="UXX119" s="151"/>
      <c r="UXY119" s="151"/>
      <c r="UXZ119" s="151"/>
      <c r="UYA119" s="151"/>
      <c r="UYB119" s="151"/>
      <c r="UYC119" s="151"/>
      <c r="UYD119" s="151"/>
      <c r="UYE119" s="151"/>
      <c r="UYF119" s="151"/>
      <c r="UYG119" s="151"/>
      <c r="UYH119" s="151"/>
      <c r="UYI119" s="151"/>
      <c r="UYJ119" s="151"/>
      <c r="UYK119" s="151"/>
      <c r="UYL119" s="151"/>
      <c r="UYM119" s="151"/>
      <c r="UYN119" s="151"/>
      <c r="UYO119" s="151"/>
      <c r="UYP119" s="151"/>
      <c r="UYQ119" s="151"/>
      <c r="UYR119" s="151"/>
      <c r="UYS119" s="151"/>
      <c r="UYT119" s="151"/>
      <c r="UYU119" s="151"/>
      <c r="UYV119" s="151"/>
      <c r="UYW119" s="151"/>
      <c r="UYX119" s="151"/>
      <c r="UYY119" s="151"/>
      <c r="UYZ119" s="151"/>
      <c r="UZA119" s="151"/>
      <c r="UZB119" s="151"/>
      <c r="UZC119" s="151"/>
      <c r="UZD119" s="151"/>
      <c r="UZE119" s="151"/>
      <c r="UZF119" s="151"/>
      <c r="UZG119" s="151"/>
      <c r="UZH119" s="151"/>
      <c r="UZI119" s="151"/>
      <c r="UZJ119" s="151"/>
      <c r="UZK119" s="151"/>
      <c r="UZL119" s="151"/>
      <c r="UZM119" s="151"/>
      <c r="UZN119" s="151"/>
      <c r="UZO119" s="151"/>
      <c r="UZP119" s="151"/>
      <c r="UZQ119" s="151"/>
      <c r="UZR119" s="151"/>
      <c r="UZS119" s="151"/>
      <c r="UZT119" s="151"/>
      <c r="UZU119" s="151"/>
      <c r="UZV119" s="151"/>
      <c r="UZW119" s="151"/>
      <c r="UZX119" s="151"/>
      <c r="UZY119" s="151"/>
      <c r="UZZ119" s="151"/>
      <c r="VAA119" s="151"/>
      <c r="VAB119" s="151"/>
      <c r="VAC119" s="151"/>
      <c r="VAD119" s="151"/>
      <c r="VAE119" s="151"/>
      <c r="VAF119" s="151"/>
      <c r="VAG119" s="151"/>
      <c r="VAH119" s="151"/>
      <c r="VAI119" s="151"/>
      <c r="VAJ119" s="151"/>
      <c r="VAK119" s="151"/>
      <c r="VAL119" s="151"/>
      <c r="VAM119" s="151"/>
      <c r="VAN119" s="151"/>
      <c r="VAO119" s="151"/>
      <c r="VAP119" s="151"/>
      <c r="VAQ119" s="151"/>
      <c r="VAR119" s="151"/>
      <c r="VAS119" s="151"/>
      <c r="VAT119" s="151"/>
      <c r="VAU119" s="151"/>
      <c r="VAV119" s="151"/>
      <c r="VAW119" s="151"/>
      <c r="VAX119" s="151"/>
      <c r="VAY119" s="151"/>
      <c r="VAZ119" s="151"/>
      <c r="VBA119" s="151"/>
      <c r="VBB119" s="151"/>
      <c r="VBC119" s="151"/>
      <c r="VBD119" s="151"/>
      <c r="VBE119" s="151"/>
      <c r="VBF119" s="151"/>
      <c r="VBG119" s="151"/>
      <c r="VBH119" s="151"/>
      <c r="VBI119" s="151"/>
      <c r="VBJ119" s="151"/>
      <c r="VBK119" s="151"/>
      <c r="VBL119" s="151"/>
      <c r="VBM119" s="151"/>
      <c r="VBN119" s="151"/>
      <c r="VBO119" s="151"/>
      <c r="VBP119" s="151"/>
      <c r="VBQ119" s="151"/>
      <c r="VBR119" s="151"/>
      <c r="VBS119" s="151"/>
      <c r="VBT119" s="151"/>
      <c r="VBU119" s="151"/>
      <c r="VBV119" s="151"/>
      <c r="VBW119" s="151"/>
      <c r="VBX119" s="151"/>
      <c r="VBY119" s="151"/>
      <c r="VBZ119" s="151"/>
      <c r="VCA119" s="151"/>
      <c r="VCB119" s="151"/>
      <c r="VCC119" s="151"/>
      <c r="VCD119" s="151"/>
      <c r="VCE119" s="151"/>
      <c r="VCF119" s="151"/>
      <c r="VCG119" s="151"/>
      <c r="VCH119" s="151"/>
      <c r="VCI119" s="151"/>
      <c r="VCJ119" s="151"/>
      <c r="VCK119" s="151"/>
      <c r="VCL119" s="151"/>
      <c r="VCM119" s="151"/>
      <c r="VCN119" s="151"/>
      <c r="VCO119" s="151"/>
      <c r="VCP119" s="151"/>
      <c r="VCQ119" s="151"/>
      <c r="VCR119" s="151"/>
      <c r="VCS119" s="151"/>
      <c r="VCT119" s="151"/>
      <c r="VCU119" s="151"/>
      <c r="VCV119" s="151"/>
      <c r="VCW119" s="151"/>
      <c r="VCX119" s="151"/>
      <c r="VCY119" s="151"/>
      <c r="VCZ119" s="151"/>
      <c r="VDA119" s="151"/>
      <c r="VDB119" s="151"/>
      <c r="VDC119" s="151"/>
      <c r="VDD119" s="151"/>
      <c r="VDE119" s="151"/>
      <c r="VDF119" s="151"/>
      <c r="VDG119" s="151"/>
      <c r="VDH119" s="151"/>
      <c r="VDI119" s="151"/>
      <c r="VDJ119" s="151"/>
      <c r="VDK119" s="151"/>
      <c r="VDL119" s="151"/>
      <c r="VDM119" s="151"/>
      <c r="VDN119" s="151"/>
      <c r="VDO119" s="151"/>
      <c r="VDP119" s="151"/>
      <c r="VDQ119" s="151"/>
      <c r="VDR119" s="151"/>
      <c r="VDS119" s="151"/>
      <c r="VDT119" s="151"/>
      <c r="VDU119" s="151"/>
      <c r="VDV119" s="151"/>
      <c r="VDW119" s="151"/>
      <c r="VDX119" s="151"/>
      <c r="VDY119" s="151"/>
      <c r="VDZ119" s="151"/>
      <c r="VEA119" s="151"/>
      <c r="VEB119" s="151"/>
      <c r="VEC119" s="151"/>
      <c r="VED119" s="151"/>
      <c r="VEE119" s="151"/>
      <c r="VEF119" s="151"/>
      <c r="VEG119" s="151"/>
      <c r="VEH119" s="151"/>
      <c r="VEI119" s="151"/>
      <c r="VEJ119" s="151"/>
      <c r="VEK119" s="151"/>
      <c r="VEL119" s="151"/>
      <c r="VEM119" s="151"/>
      <c r="VEN119" s="151"/>
      <c r="VEO119" s="151"/>
      <c r="VEP119" s="151"/>
      <c r="VEQ119" s="151"/>
      <c r="VER119" s="151"/>
      <c r="VES119" s="151"/>
      <c r="VET119" s="151"/>
      <c r="VEU119" s="151"/>
      <c r="VEV119" s="151"/>
      <c r="VEW119" s="151"/>
      <c r="VEX119" s="151"/>
      <c r="VEY119" s="151"/>
      <c r="VEZ119" s="151"/>
      <c r="VFA119" s="151"/>
      <c r="VFB119" s="151"/>
      <c r="VFC119" s="151"/>
      <c r="VFD119" s="151"/>
      <c r="VFE119" s="151"/>
      <c r="VFF119" s="151"/>
      <c r="VFG119" s="151"/>
      <c r="VFH119" s="151"/>
      <c r="VFI119" s="151"/>
      <c r="VFJ119" s="151"/>
      <c r="VFK119" s="151"/>
      <c r="VFL119" s="151"/>
      <c r="VFM119" s="151"/>
      <c r="VFN119" s="151"/>
      <c r="VFO119" s="151"/>
      <c r="VFP119" s="151"/>
      <c r="VFQ119" s="151"/>
      <c r="VFR119" s="151"/>
      <c r="VFS119" s="151"/>
      <c r="VFT119" s="151"/>
      <c r="VFU119" s="151"/>
      <c r="VFV119" s="151"/>
      <c r="VFW119" s="151"/>
      <c r="VFX119" s="151"/>
      <c r="VFY119" s="151"/>
      <c r="VFZ119" s="151"/>
      <c r="VGA119" s="151"/>
      <c r="VGB119" s="151"/>
      <c r="VGC119" s="151"/>
      <c r="VGD119" s="151"/>
      <c r="VGE119" s="151"/>
      <c r="VGF119" s="151"/>
      <c r="VGG119" s="151"/>
      <c r="VGH119" s="151"/>
      <c r="VGI119" s="151"/>
      <c r="VGJ119" s="151"/>
      <c r="VGK119" s="151"/>
      <c r="VGL119" s="151"/>
      <c r="VGM119" s="151"/>
      <c r="VGN119" s="151"/>
      <c r="VGO119" s="151"/>
      <c r="VGP119" s="151"/>
      <c r="VGQ119" s="151"/>
      <c r="VGR119" s="151"/>
      <c r="VGS119" s="151"/>
      <c r="VGT119" s="151"/>
      <c r="VGU119" s="151"/>
      <c r="VGV119" s="151"/>
      <c r="VGW119" s="151"/>
      <c r="VGX119" s="151"/>
      <c r="VGY119" s="151"/>
      <c r="VGZ119" s="151"/>
      <c r="VHA119" s="151"/>
      <c r="VHB119" s="151"/>
      <c r="VHC119" s="151"/>
      <c r="VHD119" s="151"/>
      <c r="VHE119" s="151"/>
      <c r="VHF119" s="151"/>
      <c r="VHG119" s="151"/>
      <c r="VHH119" s="151"/>
      <c r="VHI119" s="151"/>
      <c r="VHJ119" s="151"/>
      <c r="VHK119" s="151"/>
      <c r="VHL119" s="151"/>
      <c r="VHM119" s="151"/>
      <c r="VHN119" s="151"/>
      <c r="VHO119" s="151"/>
      <c r="VHP119" s="151"/>
      <c r="VHQ119" s="151"/>
      <c r="VHR119" s="151"/>
      <c r="VHS119" s="151"/>
      <c r="VHT119" s="151"/>
      <c r="VHU119" s="151"/>
      <c r="VHV119" s="151"/>
      <c r="VHW119" s="151"/>
      <c r="VHX119" s="151"/>
      <c r="VHY119" s="151"/>
      <c r="VHZ119" s="151"/>
      <c r="VIA119" s="151"/>
      <c r="VIB119" s="151"/>
      <c r="VIC119" s="151"/>
      <c r="VID119" s="151"/>
      <c r="VIE119" s="151"/>
      <c r="VIF119" s="151"/>
      <c r="VIG119" s="151"/>
      <c r="VIH119" s="151"/>
      <c r="VII119" s="151"/>
      <c r="VIJ119" s="151"/>
      <c r="VIK119" s="151"/>
      <c r="VIL119" s="151"/>
      <c r="VIM119" s="151"/>
      <c r="VIN119" s="151"/>
      <c r="VIO119" s="151"/>
      <c r="VIP119" s="151"/>
      <c r="VIQ119" s="151"/>
      <c r="VIR119" s="151"/>
      <c r="VIS119" s="151"/>
      <c r="VIT119" s="151"/>
      <c r="VIU119" s="151"/>
      <c r="VIV119" s="151"/>
      <c r="VIW119" s="151"/>
      <c r="VIX119" s="151"/>
      <c r="VIY119" s="151"/>
      <c r="VIZ119" s="151"/>
      <c r="VJA119" s="151"/>
      <c r="VJB119" s="151"/>
      <c r="VJC119" s="151"/>
      <c r="VJD119" s="151"/>
      <c r="VJE119" s="151"/>
      <c r="VJF119" s="151"/>
      <c r="VJG119" s="151"/>
      <c r="VJH119" s="151"/>
      <c r="VJI119" s="151"/>
      <c r="VJJ119" s="151"/>
      <c r="VJK119" s="151"/>
      <c r="VJL119" s="151"/>
      <c r="VJM119" s="151"/>
      <c r="VJN119" s="151"/>
      <c r="VJO119" s="151"/>
      <c r="VJP119" s="151"/>
      <c r="VJQ119" s="151"/>
      <c r="VJR119" s="151"/>
      <c r="VJS119" s="151"/>
      <c r="VJT119" s="151"/>
      <c r="VJU119" s="151"/>
      <c r="VJV119" s="151"/>
      <c r="VJW119" s="151"/>
      <c r="VJX119" s="151"/>
      <c r="VJY119" s="151"/>
      <c r="VJZ119" s="151"/>
      <c r="VKA119" s="151"/>
      <c r="VKB119" s="151"/>
      <c r="VKC119" s="151"/>
      <c r="VKD119" s="151"/>
      <c r="VKE119" s="151"/>
      <c r="VKF119" s="151"/>
      <c r="VKG119" s="151"/>
      <c r="VKH119" s="151"/>
      <c r="VKI119" s="151"/>
      <c r="VKJ119" s="151"/>
      <c r="VKK119" s="151"/>
      <c r="VKL119" s="151"/>
      <c r="VKM119" s="151"/>
      <c r="VKN119" s="151"/>
      <c r="VKO119" s="151"/>
      <c r="VKP119" s="151"/>
      <c r="VKQ119" s="151"/>
      <c r="VKR119" s="151"/>
      <c r="VKS119" s="151"/>
      <c r="VKT119" s="151"/>
      <c r="VKU119" s="151"/>
      <c r="VKV119" s="151"/>
      <c r="VKW119" s="151"/>
      <c r="VKX119" s="151"/>
      <c r="VKY119" s="151"/>
      <c r="VKZ119" s="151"/>
      <c r="VLA119" s="151"/>
      <c r="VLB119" s="151"/>
      <c r="VLC119" s="151"/>
      <c r="VLD119" s="151"/>
      <c r="VLE119" s="151"/>
      <c r="VLF119" s="151"/>
      <c r="VLG119" s="151"/>
      <c r="VLH119" s="151"/>
      <c r="VLI119" s="151"/>
      <c r="VLJ119" s="151"/>
      <c r="VLK119" s="151"/>
      <c r="VLL119" s="151"/>
      <c r="VLM119" s="151"/>
      <c r="VLN119" s="151"/>
      <c r="VLO119" s="151"/>
      <c r="VLP119" s="151"/>
      <c r="VLQ119" s="151"/>
      <c r="VLR119" s="151"/>
      <c r="VLS119" s="151"/>
      <c r="VLT119" s="151"/>
      <c r="VLU119" s="151"/>
      <c r="VLV119" s="151"/>
      <c r="VLW119" s="151"/>
      <c r="VLX119" s="151"/>
      <c r="VLY119" s="151"/>
      <c r="VLZ119" s="151"/>
      <c r="VMA119" s="151"/>
      <c r="VMB119" s="151"/>
      <c r="VMC119" s="151"/>
      <c r="VMD119" s="151"/>
      <c r="VME119" s="151"/>
      <c r="VMF119" s="151"/>
      <c r="VMG119" s="151"/>
      <c r="VMH119" s="151"/>
      <c r="VMI119" s="151"/>
      <c r="VMJ119" s="151"/>
      <c r="VMK119" s="151"/>
      <c r="VML119" s="151"/>
      <c r="VMM119" s="151"/>
      <c r="VMN119" s="151"/>
      <c r="VMO119" s="151"/>
      <c r="VMP119" s="151"/>
      <c r="VMQ119" s="151"/>
      <c r="VMR119" s="151"/>
      <c r="VMS119" s="151"/>
      <c r="VMT119" s="151"/>
      <c r="VMU119" s="151"/>
      <c r="VMV119" s="151"/>
      <c r="VMW119" s="151"/>
      <c r="VMX119" s="151"/>
      <c r="VMY119" s="151"/>
      <c r="VMZ119" s="151"/>
      <c r="VNA119" s="151"/>
      <c r="VNB119" s="151"/>
      <c r="VNC119" s="151"/>
      <c r="VND119" s="151"/>
      <c r="VNE119" s="151"/>
      <c r="VNF119" s="151"/>
      <c r="VNG119" s="151"/>
      <c r="VNH119" s="151"/>
      <c r="VNI119" s="151"/>
      <c r="VNJ119" s="151"/>
      <c r="VNK119" s="151"/>
      <c r="VNL119" s="151"/>
      <c r="VNM119" s="151"/>
      <c r="VNN119" s="151"/>
      <c r="VNO119" s="151"/>
      <c r="VNP119" s="151"/>
      <c r="VNQ119" s="151"/>
      <c r="VNR119" s="151"/>
      <c r="VNS119" s="151"/>
      <c r="VNT119" s="151"/>
      <c r="VNU119" s="151"/>
      <c r="VNV119" s="151"/>
      <c r="VNW119" s="151"/>
      <c r="VNX119" s="151"/>
      <c r="VNY119" s="151"/>
      <c r="VNZ119" s="151"/>
      <c r="VOA119" s="151"/>
      <c r="VOB119" s="151"/>
      <c r="VOC119" s="151"/>
      <c r="VOD119" s="151"/>
      <c r="VOE119" s="151"/>
      <c r="VOF119" s="151"/>
      <c r="VOG119" s="151"/>
      <c r="VOH119" s="151"/>
      <c r="VOI119" s="151"/>
      <c r="VOJ119" s="151"/>
      <c r="VOK119" s="151"/>
      <c r="VOL119" s="151"/>
      <c r="VOM119" s="151"/>
      <c r="VON119" s="151"/>
      <c r="VOO119" s="151"/>
      <c r="VOP119" s="151"/>
      <c r="VOQ119" s="151"/>
      <c r="VOR119" s="151"/>
      <c r="VOS119" s="151"/>
      <c r="VOT119" s="151"/>
      <c r="VOU119" s="151"/>
      <c r="VOV119" s="151"/>
      <c r="VOW119" s="151"/>
      <c r="VOX119" s="151"/>
      <c r="VOY119" s="151"/>
      <c r="VOZ119" s="151"/>
      <c r="VPA119" s="151"/>
      <c r="VPB119" s="151"/>
      <c r="VPC119" s="151"/>
      <c r="VPD119" s="151"/>
      <c r="VPE119" s="151"/>
      <c r="VPF119" s="151"/>
      <c r="VPG119" s="151"/>
      <c r="VPH119" s="151"/>
      <c r="VPI119" s="151"/>
      <c r="VPJ119" s="151"/>
      <c r="VPK119" s="151"/>
      <c r="VPL119" s="151"/>
      <c r="VPM119" s="151"/>
      <c r="VPN119" s="151"/>
      <c r="VPO119" s="151"/>
      <c r="VPP119" s="151"/>
      <c r="VPQ119" s="151"/>
      <c r="VPR119" s="151"/>
      <c r="VPS119" s="151"/>
      <c r="VPT119" s="151"/>
      <c r="VPU119" s="151"/>
      <c r="VPV119" s="151"/>
      <c r="VPW119" s="151"/>
      <c r="VPX119" s="151"/>
      <c r="VPY119" s="151"/>
      <c r="VPZ119" s="151"/>
      <c r="VQA119" s="151"/>
      <c r="VQB119" s="151"/>
      <c r="VQC119" s="151"/>
      <c r="VQD119" s="151"/>
      <c r="VQE119" s="151"/>
      <c r="VQF119" s="151"/>
      <c r="VQG119" s="151"/>
      <c r="VQH119" s="151"/>
      <c r="VQI119" s="151"/>
      <c r="VQJ119" s="151"/>
      <c r="VQK119" s="151"/>
      <c r="VQL119" s="151"/>
      <c r="VQM119" s="151"/>
      <c r="VQN119" s="151"/>
      <c r="VQO119" s="151"/>
      <c r="VQP119" s="151"/>
      <c r="VQQ119" s="151"/>
      <c r="VQR119" s="151"/>
      <c r="VQS119" s="151"/>
      <c r="VQT119" s="151"/>
      <c r="VQU119" s="151"/>
      <c r="VQV119" s="151"/>
      <c r="VQW119" s="151"/>
      <c r="VQX119" s="151"/>
      <c r="VQY119" s="151"/>
      <c r="VQZ119" s="151"/>
      <c r="VRA119" s="151"/>
      <c r="VRB119" s="151"/>
      <c r="VRC119" s="151"/>
      <c r="VRD119" s="151"/>
      <c r="VRE119" s="151"/>
      <c r="VRF119" s="151"/>
      <c r="VRG119" s="151"/>
      <c r="VRH119" s="151"/>
      <c r="VRI119" s="151"/>
      <c r="VRJ119" s="151"/>
      <c r="VRK119" s="151"/>
      <c r="VRL119" s="151"/>
      <c r="VRM119" s="151"/>
      <c r="VRN119" s="151"/>
      <c r="VRO119" s="151"/>
      <c r="VRP119" s="151"/>
      <c r="VRQ119" s="151"/>
      <c r="VRR119" s="151"/>
      <c r="VRS119" s="151"/>
      <c r="VRT119" s="151"/>
      <c r="VRU119" s="151"/>
      <c r="VRV119" s="151"/>
      <c r="VRW119" s="151"/>
      <c r="VRX119" s="151"/>
      <c r="VRY119" s="151"/>
      <c r="VRZ119" s="151"/>
      <c r="VSA119" s="151"/>
      <c r="VSB119" s="151"/>
      <c r="VSC119" s="151"/>
      <c r="VSD119" s="151"/>
      <c r="VSE119" s="151"/>
      <c r="VSF119" s="151"/>
      <c r="VSG119" s="151"/>
      <c r="VSH119" s="151"/>
      <c r="VSI119" s="151"/>
      <c r="VSJ119" s="151"/>
      <c r="VSK119" s="151"/>
      <c r="VSL119" s="151"/>
      <c r="VSM119" s="151"/>
      <c r="VSN119" s="151"/>
      <c r="VSO119" s="151"/>
      <c r="VSP119" s="151"/>
      <c r="VSQ119" s="151"/>
      <c r="VSR119" s="151"/>
      <c r="VSS119" s="151"/>
      <c r="VST119" s="151"/>
      <c r="VSU119" s="151"/>
      <c r="VSV119" s="151"/>
      <c r="VSW119" s="151"/>
      <c r="VSX119" s="151"/>
      <c r="VSY119" s="151"/>
      <c r="VSZ119" s="151"/>
      <c r="VTA119" s="151"/>
      <c r="VTB119" s="151"/>
      <c r="VTC119" s="151"/>
      <c r="VTD119" s="151"/>
      <c r="VTE119" s="151"/>
      <c r="VTF119" s="151"/>
      <c r="VTG119" s="151"/>
      <c r="VTH119" s="151"/>
      <c r="VTI119" s="151"/>
      <c r="VTJ119" s="151"/>
      <c r="VTK119" s="151"/>
      <c r="VTL119" s="151"/>
      <c r="VTM119" s="151"/>
      <c r="VTN119" s="151"/>
      <c r="VTO119" s="151"/>
      <c r="VTP119" s="151"/>
      <c r="VTQ119" s="151"/>
      <c r="VTR119" s="151"/>
      <c r="VTS119" s="151"/>
      <c r="VTT119" s="151"/>
      <c r="VTU119" s="151"/>
      <c r="VTV119" s="151"/>
      <c r="VTW119" s="151"/>
      <c r="VTX119" s="151"/>
      <c r="VTY119" s="151"/>
      <c r="VTZ119" s="151"/>
      <c r="VUA119" s="151"/>
      <c r="VUB119" s="151"/>
      <c r="VUC119" s="151"/>
      <c r="VUD119" s="151"/>
      <c r="VUE119" s="151"/>
      <c r="VUF119" s="151"/>
      <c r="VUG119" s="151"/>
      <c r="VUH119" s="151"/>
      <c r="VUI119" s="151"/>
      <c r="VUJ119" s="151"/>
      <c r="VUK119" s="151"/>
      <c r="VUL119" s="151"/>
      <c r="VUM119" s="151"/>
      <c r="VUN119" s="151"/>
      <c r="VUO119" s="151"/>
      <c r="VUP119" s="151"/>
      <c r="VUQ119" s="151"/>
      <c r="VUR119" s="151"/>
      <c r="VUS119" s="151"/>
      <c r="VUT119" s="151"/>
      <c r="VUU119" s="151"/>
      <c r="VUV119" s="151"/>
      <c r="VUW119" s="151"/>
      <c r="VUX119" s="151"/>
      <c r="VUY119" s="151"/>
      <c r="VUZ119" s="151"/>
      <c r="VVA119" s="151"/>
      <c r="VVB119" s="151"/>
      <c r="VVC119" s="151"/>
      <c r="VVD119" s="151"/>
      <c r="VVE119" s="151"/>
      <c r="VVF119" s="151"/>
      <c r="VVG119" s="151"/>
      <c r="VVH119" s="151"/>
      <c r="VVI119" s="151"/>
      <c r="VVJ119" s="151"/>
      <c r="VVK119" s="151"/>
      <c r="VVL119" s="151"/>
      <c r="VVM119" s="151"/>
      <c r="VVN119" s="151"/>
      <c r="VVO119" s="151"/>
      <c r="VVP119" s="151"/>
      <c r="VVQ119" s="151"/>
      <c r="VVR119" s="151"/>
      <c r="VVS119" s="151"/>
      <c r="VVT119" s="151"/>
      <c r="VVU119" s="151"/>
      <c r="VVV119" s="151"/>
      <c r="VVW119" s="151"/>
      <c r="VVX119" s="151"/>
      <c r="VVY119" s="151"/>
      <c r="VVZ119" s="151"/>
      <c r="VWA119" s="151"/>
      <c r="VWB119" s="151"/>
      <c r="VWC119" s="151"/>
      <c r="VWD119" s="151"/>
      <c r="VWE119" s="151"/>
      <c r="VWF119" s="151"/>
      <c r="VWG119" s="151"/>
      <c r="VWH119" s="151"/>
      <c r="VWI119" s="151"/>
      <c r="VWJ119" s="151"/>
      <c r="VWK119" s="151"/>
      <c r="VWL119" s="151"/>
      <c r="VWM119" s="151"/>
      <c r="VWN119" s="151"/>
      <c r="VWO119" s="151"/>
      <c r="VWP119" s="151"/>
      <c r="VWQ119" s="151"/>
      <c r="VWR119" s="151"/>
      <c r="VWS119" s="151"/>
      <c r="VWT119" s="151"/>
      <c r="VWU119" s="151"/>
      <c r="VWV119" s="151"/>
      <c r="VWW119" s="151"/>
      <c r="VWX119" s="151"/>
      <c r="VWY119" s="151"/>
      <c r="VWZ119" s="151"/>
      <c r="VXA119" s="151"/>
      <c r="VXB119" s="151"/>
      <c r="VXC119" s="151"/>
      <c r="VXD119" s="151"/>
      <c r="VXE119" s="151"/>
      <c r="VXF119" s="151"/>
      <c r="VXG119" s="151"/>
      <c r="VXH119" s="151"/>
      <c r="VXI119" s="151"/>
      <c r="VXJ119" s="151"/>
      <c r="VXK119" s="151"/>
      <c r="VXL119" s="151"/>
      <c r="VXM119" s="151"/>
      <c r="VXN119" s="151"/>
      <c r="VXO119" s="151"/>
      <c r="VXP119" s="151"/>
      <c r="VXQ119" s="151"/>
      <c r="VXR119" s="151"/>
      <c r="VXS119" s="151"/>
      <c r="VXT119" s="151"/>
      <c r="VXU119" s="151"/>
      <c r="VXV119" s="151"/>
      <c r="VXW119" s="151"/>
      <c r="VXX119" s="151"/>
      <c r="VXY119" s="151"/>
      <c r="VXZ119" s="151"/>
      <c r="VYA119" s="151"/>
      <c r="VYB119" s="151"/>
      <c r="VYC119" s="151"/>
      <c r="VYD119" s="151"/>
      <c r="VYE119" s="151"/>
      <c r="VYF119" s="151"/>
      <c r="VYG119" s="151"/>
      <c r="VYH119" s="151"/>
      <c r="VYI119" s="151"/>
      <c r="VYJ119" s="151"/>
      <c r="VYK119" s="151"/>
      <c r="VYL119" s="151"/>
      <c r="VYM119" s="151"/>
      <c r="VYN119" s="151"/>
      <c r="VYO119" s="151"/>
      <c r="VYP119" s="151"/>
      <c r="VYQ119" s="151"/>
      <c r="VYR119" s="151"/>
      <c r="VYS119" s="151"/>
      <c r="VYT119" s="151"/>
      <c r="VYU119" s="151"/>
      <c r="VYV119" s="151"/>
      <c r="VYW119" s="151"/>
      <c r="VYX119" s="151"/>
      <c r="VYY119" s="151"/>
      <c r="VYZ119" s="151"/>
      <c r="VZA119" s="151"/>
      <c r="VZB119" s="151"/>
      <c r="VZC119" s="151"/>
      <c r="VZD119" s="151"/>
      <c r="VZE119" s="151"/>
      <c r="VZF119" s="151"/>
      <c r="VZG119" s="151"/>
      <c r="VZH119" s="151"/>
      <c r="VZI119" s="151"/>
      <c r="VZJ119" s="151"/>
      <c r="VZK119" s="151"/>
      <c r="VZL119" s="151"/>
      <c r="VZM119" s="151"/>
      <c r="VZN119" s="151"/>
      <c r="VZO119" s="151"/>
      <c r="VZP119" s="151"/>
      <c r="VZQ119" s="151"/>
      <c r="VZR119" s="151"/>
      <c r="VZS119" s="151"/>
      <c r="VZT119" s="151"/>
      <c r="VZU119" s="151"/>
      <c r="VZV119" s="151"/>
      <c r="VZW119" s="151"/>
      <c r="VZX119" s="151"/>
      <c r="VZY119" s="151"/>
      <c r="VZZ119" s="151"/>
      <c r="WAA119" s="151"/>
      <c r="WAB119" s="151"/>
      <c r="WAC119" s="151"/>
      <c r="WAD119" s="151"/>
      <c r="WAE119" s="151"/>
      <c r="WAF119" s="151"/>
      <c r="WAG119" s="151"/>
      <c r="WAH119" s="151"/>
      <c r="WAI119" s="151"/>
      <c r="WAJ119" s="151"/>
      <c r="WAK119" s="151"/>
      <c r="WAL119" s="151"/>
      <c r="WAM119" s="151"/>
      <c r="WAN119" s="151"/>
      <c r="WAO119" s="151"/>
      <c r="WAP119" s="151"/>
      <c r="WAQ119" s="151"/>
      <c r="WAR119" s="151"/>
      <c r="WAS119" s="151"/>
      <c r="WAT119" s="151"/>
      <c r="WAU119" s="151"/>
      <c r="WAV119" s="151"/>
      <c r="WAW119" s="151"/>
      <c r="WAX119" s="151"/>
      <c r="WAY119" s="151"/>
      <c r="WAZ119" s="151"/>
      <c r="WBA119" s="151"/>
      <c r="WBB119" s="151"/>
      <c r="WBC119" s="151"/>
      <c r="WBD119" s="151"/>
      <c r="WBE119" s="151"/>
      <c r="WBF119" s="151"/>
      <c r="WBG119" s="151"/>
      <c r="WBH119" s="151"/>
      <c r="WBI119" s="151"/>
      <c r="WBJ119" s="151"/>
      <c r="WBK119" s="151"/>
      <c r="WBL119" s="151"/>
      <c r="WBM119" s="151"/>
      <c r="WBN119" s="151"/>
      <c r="WBO119" s="151"/>
      <c r="WBP119" s="151"/>
      <c r="WBQ119" s="151"/>
      <c r="WBR119" s="151"/>
      <c r="WBS119" s="151"/>
      <c r="WBT119" s="151"/>
      <c r="WBU119" s="151"/>
      <c r="WBV119" s="151"/>
      <c r="WBW119" s="151"/>
      <c r="WBX119" s="151"/>
      <c r="WBY119" s="151"/>
      <c r="WBZ119" s="151"/>
      <c r="WCA119" s="151"/>
      <c r="WCB119" s="151"/>
      <c r="WCC119" s="151"/>
      <c r="WCD119" s="151"/>
      <c r="WCE119" s="151"/>
      <c r="WCF119" s="151"/>
      <c r="WCG119" s="151"/>
      <c r="WCH119" s="151"/>
      <c r="WCI119" s="151"/>
      <c r="WCJ119" s="151"/>
      <c r="WCK119" s="151"/>
      <c r="WCL119" s="151"/>
      <c r="WCM119" s="151"/>
      <c r="WCN119" s="151"/>
      <c r="WCO119" s="151"/>
      <c r="WCP119" s="151"/>
      <c r="WCQ119" s="151"/>
      <c r="WCR119" s="151"/>
      <c r="WCS119" s="151"/>
      <c r="WCT119" s="151"/>
      <c r="WCU119" s="151"/>
      <c r="WCV119" s="151"/>
      <c r="WCW119" s="151"/>
      <c r="WCX119" s="151"/>
      <c r="WCY119" s="151"/>
      <c r="WCZ119" s="151"/>
      <c r="WDA119" s="151"/>
      <c r="WDB119" s="151"/>
      <c r="WDC119" s="151"/>
      <c r="WDD119" s="151"/>
      <c r="WDE119" s="151"/>
      <c r="WDF119" s="151"/>
      <c r="WDG119" s="151"/>
      <c r="WDH119" s="151"/>
      <c r="WDI119" s="151"/>
      <c r="WDJ119" s="151"/>
      <c r="WDK119" s="151"/>
      <c r="WDL119" s="151"/>
      <c r="WDM119" s="151"/>
      <c r="WDN119" s="151"/>
      <c r="WDO119" s="151"/>
      <c r="WDP119" s="151"/>
      <c r="WDQ119" s="151"/>
      <c r="WDR119" s="151"/>
      <c r="WDS119" s="151"/>
      <c r="WDT119" s="151"/>
      <c r="WDU119" s="151"/>
      <c r="WDV119" s="151"/>
      <c r="WDW119" s="151"/>
      <c r="WDX119" s="151"/>
      <c r="WDY119" s="151"/>
      <c r="WDZ119" s="151"/>
      <c r="WEA119" s="151"/>
      <c r="WEB119" s="151"/>
      <c r="WEC119" s="151"/>
      <c r="WED119" s="151"/>
      <c r="WEE119" s="151"/>
      <c r="WEF119" s="151"/>
      <c r="WEG119" s="151"/>
      <c r="WEH119" s="151"/>
      <c r="WEI119" s="151"/>
      <c r="WEJ119" s="151"/>
      <c r="WEK119" s="151"/>
      <c r="WEL119" s="151"/>
      <c r="WEM119" s="151"/>
      <c r="WEN119" s="151"/>
      <c r="WEO119" s="151"/>
      <c r="WEP119" s="151"/>
      <c r="WEQ119" s="151"/>
      <c r="WER119" s="151"/>
      <c r="WES119" s="151"/>
      <c r="WET119" s="151"/>
      <c r="WEU119" s="151"/>
      <c r="WEV119" s="151"/>
      <c r="WEW119" s="151"/>
      <c r="WEX119" s="151"/>
      <c r="WEY119" s="151"/>
      <c r="WEZ119" s="151"/>
      <c r="WFA119" s="151"/>
      <c r="WFB119" s="151"/>
      <c r="WFC119" s="151"/>
      <c r="WFD119" s="151"/>
      <c r="WFE119" s="151"/>
      <c r="WFF119" s="151"/>
      <c r="WFG119" s="151"/>
      <c r="WFH119" s="151"/>
      <c r="WFI119" s="151"/>
      <c r="WFJ119" s="151"/>
      <c r="WFK119" s="151"/>
      <c r="WFL119" s="151"/>
      <c r="WFM119" s="151"/>
      <c r="WFN119" s="151"/>
      <c r="WFO119" s="151"/>
      <c r="WFP119" s="151"/>
      <c r="WFQ119" s="151"/>
      <c r="WFR119" s="151"/>
      <c r="WFS119" s="151"/>
      <c r="WFT119" s="151"/>
      <c r="WFU119" s="151"/>
      <c r="WFV119" s="151"/>
      <c r="WFW119" s="151"/>
      <c r="WFX119" s="151"/>
      <c r="WFY119" s="151"/>
      <c r="WFZ119" s="151"/>
      <c r="WGA119" s="151"/>
      <c r="WGB119" s="151"/>
      <c r="WGC119" s="151"/>
      <c r="WGD119" s="151"/>
      <c r="WGE119" s="151"/>
      <c r="WGF119" s="151"/>
      <c r="WGG119" s="151"/>
      <c r="WGH119" s="151"/>
      <c r="WGI119" s="151"/>
      <c r="WGJ119" s="151"/>
      <c r="WGK119" s="151"/>
      <c r="WGL119" s="151"/>
      <c r="WGM119" s="151"/>
      <c r="WGN119" s="151"/>
      <c r="WGO119" s="151"/>
      <c r="WGP119" s="151"/>
      <c r="WGQ119" s="151"/>
      <c r="WGR119" s="151"/>
      <c r="WGS119" s="151"/>
      <c r="WGT119" s="151"/>
      <c r="WGU119" s="151"/>
      <c r="WGV119" s="151"/>
      <c r="WGW119" s="151"/>
      <c r="WGX119" s="151"/>
      <c r="WGY119" s="151"/>
      <c r="WGZ119" s="151"/>
      <c r="WHA119" s="151"/>
      <c r="WHB119" s="151"/>
      <c r="WHC119" s="151"/>
      <c r="WHD119" s="151"/>
      <c r="WHE119" s="151"/>
      <c r="WHF119" s="151"/>
      <c r="WHG119" s="151"/>
      <c r="WHH119" s="151"/>
      <c r="WHI119" s="151"/>
      <c r="WHJ119" s="151"/>
      <c r="WHK119" s="151"/>
      <c r="WHL119" s="151"/>
      <c r="WHM119" s="151"/>
      <c r="WHN119" s="151"/>
      <c r="WHO119" s="151"/>
      <c r="WHP119" s="151"/>
      <c r="WHQ119" s="151"/>
      <c r="WHR119" s="151"/>
      <c r="WHS119" s="151"/>
      <c r="WHT119" s="151"/>
      <c r="WHU119" s="151"/>
      <c r="WHV119" s="151"/>
      <c r="WHW119" s="151"/>
      <c r="WHX119" s="151"/>
      <c r="WHY119" s="151"/>
      <c r="WHZ119" s="151"/>
      <c r="WIA119" s="151"/>
      <c r="WIB119" s="151"/>
      <c r="WIC119" s="151"/>
      <c r="WID119" s="151"/>
      <c r="WIE119" s="151"/>
      <c r="WIF119" s="151"/>
      <c r="WIG119" s="151"/>
      <c r="WIH119" s="151"/>
      <c r="WII119" s="151"/>
      <c r="WIJ119" s="151"/>
      <c r="WIK119" s="151"/>
      <c r="WIL119" s="151"/>
      <c r="WIM119" s="151"/>
      <c r="WIN119" s="151"/>
      <c r="WIO119" s="151"/>
      <c r="WIP119" s="151"/>
      <c r="WIQ119" s="151"/>
      <c r="WIR119" s="151"/>
      <c r="WIS119" s="151"/>
      <c r="WIT119" s="151"/>
      <c r="WIU119" s="151"/>
      <c r="WIV119" s="151"/>
      <c r="WIW119" s="151"/>
      <c r="WIX119" s="151"/>
      <c r="WIY119" s="151"/>
      <c r="WIZ119" s="151"/>
      <c r="WJA119" s="151"/>
      <c r="WJB119" s="151"/>
      <c r="WJC119" s="151"/>
      <c r="WJD119" s="151"/>
      <c r="WJE119" s="151"/>
      <c r="WJF119" s="151"/>
      <c r="WJG119" s="151"/>
      <c r="WJH119" s="151"/>
      <c r="WJI119" s="151"/>
      <c r="WJJ119" s="151"/>
      <c r="WJK119" s="151"/>
      <c r="WJL119" s="151"/>
      <c r="WJM119" s="151"/>
      <c r="WJN119" s="151"/>
      <c r="WJO119" s="151"/>
      <c r="WJP119" s="151"/>
      <c r="WJQ119" s="151"/>
      <c r="WJR119" s="151"/>
      <c r="WJS119" s="151"/>
      <c r="WJT119" s="151"/>
      <c r="WJU119" s="151"/>
      <c r="WJV119" s="151"/>
      <c r="WJW119" s="151"/>
      <c r="WJX119" s="151"/>
      <c r="WJY119" s="151"/>
      <c r="WJZ119" s="151"/>
      <c r="WKA119" s="151"/>
      <c r="WKB119" s="151"/>
      <c r="WKC119" s="151"/>
      <c r="WKD119" s="151"/>
      <c r="WKE119" s="151"/>
      <c r="WKF119" s="151"/>
      <c r="WKG119" s="151"/>
      <c r="WKH119" s="151"/>
      <c r="WKI119" s="151"/>
      <c r="WKJ119" s="151"/>
      <c r="WKK119" s="151"/>
      <c r="WKL119" s="151"/>
      <c r="WKM119" s="151"/>
      <c r="WKN119" s="151"/>
      <c r="WKO119" s="151"/>
      <c r="WKP119" s="151"/>
      <c r="WKQ119" s="151"/>
      <c r="WKR119" s="151"/>
      <c r="WKS119" s="151"/>
      <c r="WKT119" s="151"/>
      <c r="WKU119" s="151"/>
      <c r="WKV119" s="151"/>
      <c r="WKW119" s="151"/>
      <c r="WKX119" s="151"/>
      <c r="WKY119" s="151"/>
      <c r="WKZ119" s="151"/>
      <c r="WLA119" s="151"/>
      <c r="WLB119" s="151"/>
      <c r="WLC119" s="151"/>
      <c r="WLD119" s="151"/>
      <c r="WLE119" s="151"/>
      <c r="WLF119" s="151"/>
      <c r="WLG119" s="151"/>
      <c r="WLH119" s="151"/>
      <c r="WLI119" s="151"/>
      <c r="WLJ119" s="151"/>
      <c r="WLK119" s="151"/>
      <c r="WLL119" s="151"/>
      <c r="WLM119" s="151"/>
      <c r="WLN119" s="151"/>
      <c r="WLO119" s="151"/>
      <c r="WLP119" s="151"/>
      <c r="WLQ119" s="151"/>
      <c r="WLR119" s="151"/>
      <c r="WLS119" s="151"/>
      <c r="WLT119" s="151"/>
      <c r="WLU119" s="151"/>
      <c r="WLV119" s="151"/>
      <c r="WLW119" s="151"/>
      <c r="WLX119" s="151"/>
      <c r="WLY119" s="151"/>
      <c r="WLZ119" s="151"/>
      <c r="WMA119" s="151"/>
      <c r="WMB119" s="151"/>
      <c r="WMC119" s="151"/>
      <c r="WMD119" s="151"/>
      <c r="WME119" s="151"/>
      <c r="WMF119" s="151"/>
      <c r="WMG119" s="151"/>
      <c r="WMH119" s="151"/>
      <c r="WMI119" s="151"/>
      <c r="WMJ119" s="151"/>
      <c r="WMK119" s="151"/>
      <c r="WML119" s="151"/>
      <c r="WMM119" s="151"/>
      <c r="WMN119" s="151"/>
      <c r="WMO119" s="151"/>
      <c r="WMP119" s="151"/>
      <c r="WMQ119" s="151"/>
      <c r="WMR119" s="151"/>
      <c r="WMS119" s="151"/>
      <c r="WMT119" s="151"/>
      <c r="WMU119" s="151"/>
      <c r="WMV119" s="151"/>
      <c r="WMW119" s="151"/>
      <c r="WMX119" s="151"/>
      <c r="WMY119" s="151"/>
      <c r="WMZ119" s="151"/>
      <c r="WNA119" s="151"/>
      <c r="WNB119" s="151"/>
      <c r="WNC119" s="151"/>
      <c r="WND119" s="151"/>
      <c r="WNE119" s="151"/>
      <c r="WNF119" s="151"/>
      <c r="WNG119" s="151"/>
      <c r="WNH119" s="151"/>
      <c r="WNI119" s="151"/>
      <c r="WNJ119" s="151"/>
      <c r="WNK119" s="151"/>
      <c r="WNL119" s="151"/>
      <c r="WNM119" s="151"/>
      <c r="WNN119" s="151"/>
      <c r="WNO119" s="151"/>
      <c r="WNP119" s="151"/>
      <c r="WNQ119" s="151"/>
      <c r="WNR119" s="151"/>
      <c r="WNS119" s="151"/>
      <c r="WNT119" s="151"/>
      <c r="WNU119" s="151"/>
      <c r="WNV119" s="151"/>
      <c r="WNW119" s="151"/>
      <c r="WNX119" s="151"/>
      <c r="WNY119" s="151"/>
      <c r="WNZ119" s="151"/>
      <c r="WOA119" s="151"/>
      <c r="WOB119" s="151"/>
      <c r="WOC119" s="151"/>
      <c r="WOD119" s="151"/>
      <c r="WOE119" s="151"/>
      <c r="WOF119" s="151"/>
      <c r="WOG119" s="151"/>
      <c r="WOH119" s="151"/>
      <c r="WOI119" s="151"/>
      <c r="WOJ119" s="151"/>
      <c r="WOK119" s="151"/>
      <c r="WOL119" s="151"/>
      <c r="WOM119" s="151"/>
      <c r="WON119" s="151"/>
      <c r="WOO119" s="151"/>
      <c r="WOP119" s="151"/>
      <c r="WOQ119" s="151"/>
      <c r="WOR119" s="151"/>
      <c r="WOS119" s="151"/>
      <c r="WOT119" s="151"/>
      <c r="WOU119" s="151"/>
      <c r="WOV119" s="151"/>
      <c r="WOW119" s="151"/>
      <c r="WOX119" s="151"/>
      <c r="WOY119" s="151"/>
      <c r="WOZ119" s="151"/>
      <c r="WPA119" s="151"/>
      <c r="WPB119" s="151"/>
      <c r="WPC119" s="151"/>
      <c r="WPD119" s="151"/>
      <c r="WPE119" s="151"/>
      <c r="WPF119" s="151"/>
      <c r="WPG119" s="151"/>
      <c r="WPH119" s="151"/>
      <c r="WPI119" s="151"/>
      <c r="WPJ119" s="151"/>
      <c r="WPK119" s="151"/>
      <c r="WPL119" s="151"/>
      <c r="WPM119" s="151"/>
      <c r="WPN119" s="151"/>
      <c r="WPO119" s="151"/>
      <c r="WPP119" s="151"/>
      <c r="WPQ119" s="151"/>
      <c r="WPR119" s="151"/>
      <c r="WPS119" s="151"/>
      <c r="WPT119" s="151"/>
      <c r="WPU119" s="151"/>
      <c r="WPV119" s="151"/>
      <c r="WPW119" s="151"/>
      <c r="WPX119" s="151"/>
      <c r="WPY119" s="151"/>
      <c r="WPZ119" s="151"/>
      <c r="WQA119" s="151"/>
      <c r="WQB119" s="151"/>
      <c r="WQC119" s="151"/>
      <c r="WQD119" s="151"/>
      <c r="WQE119" s="151"/>
      <c r="WQF119" s="151"/>
      <c r="WQG119" s="151"/>
      <c r="WQH119" s="151"/>
      <c r="WQI119" s="151"/>
      <c r="WQJ119" s="151"/>
      <c r="WQK119" s="151"/>
      <c r="WQL119" s="151"/>
      <c r="WQM119" s="151"/>
      <c r="WQN119" s="151"/>
      <c r="WQO119" s="151"/>
      <c r="WQP119" s="151"/>
      <c r="WQQ119" s="151"/>
      <c r="WQR119" s="151"/>
      <c r="WQS119" s="151"/>
      <c r="WQT119" s="151"/>
      <c r="WQU119" s="151"/>
      <c r="WQV119" s="151"/>
      <c r="WQW119" s="151"/>
      <c r="WQX119" s="151"/>
      <c r="WQY119" s="151"/>
      <c r="WQZ119" s="151"/>
      <c r="WRA119" s="151"/>
      <c r="WRB119" s="151"/>
      <c r="WRC119" s="151"/>
      <c r="WRD119" s="151"/>
      <c r="WRE119" s="151"/>
      <c r="WRF119" s="151"/>
      <c r="WRG119" s="151"/>
      <c r="WRH119" s="151"/>
      <c r="WRI119" s="151"/>
      <c r="WRJ119" s="151"/>
      <c r="WRK119" s="151"/>
      <c r="WRL119" s="151"/>
      <c r="WRM119" s="151"/>
      <c r="WRN119" s="151"/>
      <c r="WRO119" s="151"/>
      <c r="WRP119" s="151"/>
      <c r="WRQ119" s="151"/>
      <c r="WRR119" s="151"/>
      <c r="WRS119" s="151"/>
      <c r="WRT119" s="151"/>
      <c r="WRU119" s="151"/>
      <c r="WRV119" s="151"/>
      <c r="WRW119" s="151"/>
      <c r="WRX119" s="151"/>
      <c r="WRY119" s="151"/>
      <c r="WRZ119" s="151"/>
      <c r="WSA119" s="151"/>
      <c r="WSB119" s="151"/>
      <c r="WSC119" s="151"/>
      <c r="WSD119" s="151"/>
      <c r="WSE119" s="151"/>
      <c r="WSF119" s="151"/>
      <c r="WSG119" s="151"/>
      <c r="WSH119" s="151"/>
      <c r="WSI119" s="151"/>
      <c r="WSJ119" s="151"/>
      <c r="WSK119" s="151"/>
      <c r="WSL119" s="151"/>
      <c r="WSM119" s="151"/>
      <c r="WSN119" s="151"/>
      <c r="WSO119" s="151"/>
      <c r="WSP119" s="151"/>
      <c r="WSQ119" s="151"/>
      <c r="WSR119" s="151"/>
      <c r="WSS119" s="151"/>
      <c r="WST119" s="151"/>
      <c r="WSU119" s="151"/>
      <c r="WSV119" s="151"/>
      <c r="WSW119" s="151"/>
      <c r="WSX119" s="151"/>
      <c r="WSY119" s="151"/>
      <c r="WSZ119" s="151"/>
      <c r="WTA119" s="151"/>
      <c r="WTB119" s="151"/>
      <c r="WTC119" s="151"/>
      <c r="WTD119" s="151"/>
      <c r="WTE119" s="151"/>
      <c r="WTF119" s="151"/>
      <c r="WTG119" s="151"/>
      <c r="WTH119" s="151"/>
      <c r="WTI119" s="151"/>
      <c r="WTJ119" s="151"/>
      <c r="WTK119" s="151"/>
      <c r="WTL119" s="151"/>
      <c r="WTM119" s="151"/>
      <c r="WTN119" s="151"/>
      <c r="WTO119" s="151"/>
      <c r="WTP119" s="151"/>
      <c r="WTQ119" s="151"/>
      <c r="WTR119" s="151"/>
      <c r="WTS119" s="151"/>
      <c r="WTT119" s="151"/>
      <c r="WTU119" s="151"/>
      <c r="WTV119" s="151"/>
      <c r="WTW119" s="151"/>
      <c r="WTX119" s="151"/>
      <c r="WTY119" s="151"/>
      <c r="WTZ119" s="151"/>
      <c r="WUA119" s="151"/>
      <c r="WUB119" s="151"/>
      <c r="WUC119" s="151"/>
      <c r="WUD119" s="151"/>
      <c r="WUE119" s="151"/>
      <c r="WUF119" s="151"/>
      <c r="WUG119" s="151"/>
      <c r="WUH119" s="151"/>
      <c r="WUI119" s="151"/>
      <c r="WUJ119" s="151"/>
      <c r="WUK119" s="151"/>
      <c r="WUL119" s="151"/>
      <c r="WUM119" s="151"/>
      <c r="WUN119" s="151"/>
      <c r="WUO119" s="151"/>
      <c r="WUP119" s="151"/>
      <c r="WUQ119" s="151"/>
      <c r="WUR119" s="151"/>
      <c r="WUS119" s="151"/>
      <c r="WUT119" s="151"/>
      <c r="WUU119" s="151"/>
      <c r="WUV119" s="151"/>
      <c r="WUW119" s="151"/>
      <c r="WUX119" s="151"/>
      <c r="WUY119" s="151"/>
      <c r="WUZ119" s="151"/>
      <c r="WVA119" s="151"/>
      <c r="WVB119" s="151"/>
      <c r="WVC119" s="151"/>
      <c r="WVD119" s="151"/>
      <c r="WVE119" s="151"/>
      <c r="WVF119" s="151"/>
      <c r="WVG119" s="151"/>
      <c r="WVH119" s="151"/>
      <c r="WVI119" s="151"/>
      <c r="WVJ119" s="151"/>
      <c r="WVK119" s="151"/>
      <c r="WVL119" s="151"/>
      <c r="WVM119" s="151"/>
      <c r="WVN119" s="151"/>
      <c r="WVO119" s="151"/>
      <c r="WVP119" s="151"/>
      <c r="WVQ119" s="151"/>
      <c r="WVR119" s="151"/>
      <c r="WVS119" s="151"/>
      <c r="WVT119" s="151"/>
      <c r="WVU119" s="151"/>
      <c r="WVV119" s="151"/>
      <c r="WVW119" s="151"/>
      <c r="WVX119" s="151"/>
      <c r="WVY119" s="151"/>
      <c r="WVZ119" s="151"/>
      <c r="WWA119" s="151"/>
      <c r="WWB119" s="151"/>
      <c r="WWC119" s="151"/>
      <c r="WWD119" s="151"/>
      <c r="WWE119" s="151"/>
      <c r="WWF119" s="151"/>
      <c r="WWG119" s="151"/>
      <c r="WWH119" s="151"/>
      <c r="WWI119" s="151"/>
      <c r="WWJ119" s="151"/>
      <c r="WWK119" s="151"/>
      <c r="WWL119" s="151"/>
      <c r="WWM119" s="151"/>
      <c r="WWN119" s="151"/>
      <c r="WWO119" s="151"/>
      <c r="WWP119" s="151"/>
      <c r="WWQ119" s="151"/>
      <c r="WWR119" s="151"/>
      <c r="WWS119" s="151"/>
      <c r="WWT119" s="151"/>
      <c r="WWU119" s="151"/>
      <c r="WWV119" s="151"/>
      <c r="WWW119" s="151"/>
      <c r="WWX119" s="151"/>
      <c r="WWY119" s="151"/>
      <c r="WWZ119" s="151"/>
      <c r="WXA119" s="151"/>
      <c r="WXB119" s="151"/>
      <c r="WXC119" s="151"/>
      <c r="WXD119" s="151"/>
      <c r="WXE119" s="151"/>
      <c r="WXF119" s="151"/>
      <c r="WXG119" s="151"/>
      <c r="WXH119" s="151"/>
      <c r="WXI119" s="151"/>
      <c r="WXJ119" s="151"/>
      <c r="WXK119" s="151"/>
      <c r="WXL119" s="151"/>
      <c r="WXM119" s="151"/>
      <c r="WXN119" s="151"/>
      <c r="WXO119" s="151"/>
      <c r="WXP119" s="151"/>
      <c r="WXQ119" s="151"/>
      <c r="WXR119" s="151"/>
      <c r="WXS119" s="151"/>
      <c r="WXT119" s="151"/>
      <c r="WXU119" s="151"/>
      <c r="WXV119" s="151"/>
      <c r="WXW119" s="151"/>
      <c r="WXX119" s="151"/>
      <c r="WXY119" s="151"/>
      <c r="WXZ119" s="151"/>
      <c r="WYA119" s="151"/>
      <c r="WYB119" s="151"/>
      <c r="WYC119" s="151"/>
      <c r="WYD119" s="151"/>
      <c r="WYE119" s="151"/>
      <c r="WYF119" s="151"/>
      <c r="WYG119" s="151"/>
      <c r="WYH119" s="151"/>
      <c r="WYI119" s="151"/>
      <c r="WYJ119" s="151"/>
      <c r="WYK119" s="151"/>
      <c r="WYL119" s="151"/>
      <c r="WYM119" s="151"/>
      <c r="WYN119" s="151"/>
      <c r="WYO119" s="151"/>
      <c r="WYP119" s="151"/>
      <c r="WYQ119" s="151"/>
      <c r="WYR119" s="151"/>
      <c r="WYS119" s="151"/>
      <c r="WYT119" s="151"/>
      <c r="WYU119" s="151"/>
      <c r="WYV119" s="151"/>
      <c r="WYW119" s="151"/>
      <c r="WYX119" s="151"/>
      <c r="WYY119" s="151"/>
      <c r="WYZ119" s="151"/>
      <c r="WZA119" s="151"/>
      <c r="WZB119" s="151"/>
      <c r="WZC119" s="151"/>
      <c r="WZD119" s="151"/>
      <c r="WZE119" s="151"/>
      <c r="WZF119" s="151"/>
      <c r="WZG119" s="151"/>
      <c r="WZH119" s="151"/>
      <c r="WZI119" s="151"/>
      <c r="WZJ119" s="151"/>
      <c r="WZK119" s="151"/>
      <c r="WZL119" s="151"/>
      <c r="WZM119" s="151"/>
      <c r="WZN119" s="151"/>
      <c r="WZO119" s="151"/>
      <c r="WZP119" s="151"/>
      <c r="WZQ119" s="151"/>
      <c r="WZR119" s="151"/>
      <c r="WZS119" s="151"/>
      <c r="WZT119" s="151"/>
      <c r="WZU119" s="151"/>
      <c r="WZV119" s="151"/>
      <c r="WZW119" s="151"/>
      <c r="WZX119" s="151"/>
      <c r="WZY119" s="151"/>
      <c r="WZZ119" s="151"/>
      <c r="XAA119" s="151"/>
      <c r="XAB119" s="151"/>
      <c r="XAC119" s="151"/>
      <c r="XAD119" s="151"/>
      <c r="XAE119" s="151"/>
      <c r="XAF119" s="151"/>
      <c r="XAG119" s="151"/>
      <c r="XAH119" s="151"/>
      <c r="XAI119" s="151"/>
      <c r="XAJ119" s="151"/>
      <c r="XAK119" s="151"/>
      <c r="XAL119" s="151"/>
      <c r="XAM119" s="151"/>
      <c r="XAN119" s="151"/>
      <c r="XAO119" s="151"/>
      <c r="XAP119" s="151"/>
      <c r="XAQ119" s="151"/>
      <c r="XAR119" s="151"/>
      <c r="XAS119" s="151"/>
      <c r="XAT119" s="151"/>
      <c r="XAU119" s="151"/>
      <c r="XAV119" s="151"/>
      <c r="XAW119" s="151"/>
      <c r="XAX119" s="151"/>
      <c r="XAY119" s="151"/>
      <c r="XAZ119" s="151"/>
      <c r="XBA119" s="151"/>
      <c r="XBB119" s="151"/>
      <c r="XBC119" s="151"/>
      <c r="XBD119" s="151"/>
      <c r="XBE119" s="151"/>
      <c r="XBF119" s="151"/>
      <c r="XBG119" s="151"/>
      <c r="XBH119" s="151"/>
      <c r="XBI119" s="151"/>
      <c r="XBJ119" s="151"/>
      <c r="XBK119" s="151"/>
      <c r="XBL119" s="151"/>
      <c r="XBM119" s="151"/>
      <c r="XBN119" s="151"/>
      <c r="XBO119" s="151"/>
      <c r="XBP119" s="151"/>
      <c r="XBQ119" s="151"/>
      <c r="XBR119" s="151"/>
      <c r="XBS119" s="151"/>
      <c r="XBT119" s="151"/>
      <c r="XBU119" s="151"/>
      <c r="XBV119" s="151"/>
      <c r="XBW119" s="151"/>
      <c r="XBX119" s="151"/>
      <c r="XBY119" s="151"/>
      <c r="XBZ119" s="151"/>
      <c r="XCA119" s="151"/>
      <c r="XCB119" s="151"/>
      <c r="XCC119" s="151"/>
      <c r="XCD119" s="151"/>
      <c r="XCE119" s="151"/>
      <c r="XCF119" s="151"/>
      <c r="XCG119" s="151"/>
      <c r="XCH119" s="151"/>
      <c r="XCI119" s="151"/>
      <c r="XCJ119" s="151"/>
      <c r="XCK119" s="151"/>
      <c r="XCL119" s="151"/>
      <c r="XCM119" s="151"/>
      <c r="XCN119" s="151"/>
      <c r="XCO119" s="151"/>
      <c r="XCP119" s="151"/>
      <c r="XCQ119" s="151"/>
      <c r="XCR119" s="151"/>
      <c r="XCS119" s="151"/>
      <c r="XCT119" s="151"/>
      <c r="XCU119" s="151"/>
      <c r="XCV119" s="151"/>
      <c r="XCW119" s="151"/>
      <c r="XCX119" s="151"/>
      <c r="XCY119" s="151"/>
      <c r="XCZ119" s="151"/>
      <c r="XDA119" s="151"/>
      <c r="XDB119" s="151"/>
      <c r="XDC119" s="151"/>
      <c r="XDD119" s="151"/>
      <c r="XDE119" s="151"/>
      <c r="XDF119" s="151"/>
      <c r="XDG119" s="151"/>
      <c r="XDH119" s="151"/>
      <c r="XDI119" s="151"/>
      <c r="XDJ119" s="151"/>
      <c r="XDK119" s="151"/>
      <c r="XDL119" s="151"/>
      <c r="XDM119" s="151"/>
      <c r="XDN119" s="151"/>
      <c r="XDO119" s="151"/>
      <c r="XDP119" s="151"/>
      <c r="XDQ119" s="151"/>
      <c r="XDR119" s="151"/>
      <c r="XDS119" s="151"/>
      <c r="XDT119" s="151"/>
      <c r="XDU119" s="151"/>
      <c r="XDV119" s="151"/>
      <c r="XDW119" s="151"/>
      <c r="XDX119" s="151"/>
      <c r="XDY119" s="151"/>
      <c r="XDZ119" s="151"/>
      <c r="XEA119" s="151"/>
      <c r="XEB119" s="151"/>
      <c r="XEC119" s="151"/>
      <c r="XED119" s="151"/>
      <c r="XEE119" s="151"/>
      <c r="XEF119" s="151"/>
      <c r="XEG119" s="151"/>
      <c r="XEH119" s="151"/>
      <c r="XEI119" s="151"/>
      <c r="XEJ119" s="151"/>
      <c r="XEK119" s="151"/>
      <c r="XEL119" s="151"/>
      <c r="XEM119" s="151"/>
      <c r="XEN119" s="151"/>
      <c r="XEO119" s="151"/>
      <c r="XEP119" s="151"/>
      <c r="XEQ119" s="151"/>
      <c r="XER119" s="151"/>
      <c r="XES119" s="151"/>
      <c r="XET119" s="151"/>
      <c r="XEU119" s="151"/>
      <c r="XEV119" s="151"/>
      <c r="XEW119" s="151"/>
      <c r="XEX119" s="151"/>
      <c r="XEY119" s="151"/>
      <c r="XEZ119" s="151"/>
      <c r="XFA119" s="151"/>
      <c r="XFB119" s="151"/>
      <c r="XFC119" s="151"/>
      <c r="XFD119" s="151"/>
    </row>
    <row r="120" spans="1:16384" s="216" customFormat="1">
      <c r="A120" s="215"/>
      <c r="B120" s="176"/>
      <c r="C120" s="137"/>
      <c r="D120" s="163"/>
      <c r="E120" s="163"/>
      <c r="F120" s="163"/>
      <c r="G120" s="163"/>
      <c r="H120" s="163"/>
      <c r="I120" s="163"/>
      <c r="J120" s="163"/>
      <c r="K120" s="163"/>
      <c r="L120" s="139"/>
      <c r="M120" s="164"/>
      <c r="N120" s="139"/>
      <c r="O120" s="139"/>
      <c r="P120" s="164"/>
      <c r="Q120" s="164"/>
      <c r="R120" s="164"/>
      <c r="S120" s="164"/>
      <c r="T120" s="167"/>
      <c r="U120" s="217" t="e">
        <f>SUM(U112:U119)</f>
        <v>#REF!</v>
      </c>
      <c r="V120" s="217" t="e">
        <f>SUM(V112:V119)</f>
        <v>#REF!</v>
      </c>
      <c r="W120" s="217" t="e">
        <f>SUM(W112:W119)</f>
        <v>#REF!</v>
      </c>
      <c r="X120" s="217" t="e">
        <f>SUM(X112:X119)</f>
        <v>#REF!</v>
      </c>
      <c r="Y120" s="164"/>
      <c r="Z120" s="217" t="e">
        <f>SUM(Z112:Z119)</f>
        <v>#REF!</v>
      </c>
      <c r="AA120" s="217" t="e">
        <f>SUM(AA112:AA119)</f>
        <v>#REF!</v>
      </c>
      <c r="AB120" s="164"/>
      <c r="AC120" s="164"/>
      <c r="AD120" s="164"/>
      <c r="AE120" s="164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1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1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  <c r="HQ120" s="151"/>
      <c r="HR120" s="151"/>
      <c r="HS120" s="151"/>
      <c r="HT120" s="151"/>
      <c r="HU120" s="151"/>
      <c r="HV120" s="151"/>
      <c r="HW120" s="151"/>
      <c r="HX120" s="151"/>
      <c r="HY120" s="151"/>
      <c r="HZ120" s="151"/>
      <c r="IA120" s="151"/>
      <c r="IB120" s="151"/>
      <c r="IC120" s="151"/>
      <c r="ID120" s="151"/>
      <c r="IE120" s="151"/>
      <c r="IF120" s="151"/>
      <c r="IG120" s="151"/>
      <c r="IH120" s="151"/>
      <c r="II120" s="151"/>
      <c r="IJ120" s="151"/>
      <c r="IK120" s="151"/>
      <c r="IL120" s="151"/>
      <c r="IM120" s="151"/>
      <c r="IN120" s="151"/>
      <c r="IO120" s="151"/>
      <c r="IP120" s="151"/>
      <c r="IQ120" s="151"/>
      <c r="IR120" s="151"/>
      <c r="IS120" s="151"/>
      <c r="IT120" s="151"/>
      <c r="IU120" s="151"/>
      <c r="IV120" s="151"/>
      <c r="IW120" s="151"/>
      <c r="IX120" s="151"/>
      <c r="IY120" s="151"/>
      <c r="IZ120" s="151"/>
      <c r="JA120" s="151"/>
      <c r="JB120" s="151"/>
      <c r="JC120" s="151"/>
      <c r="JD120" s="151"/>
      <c r="JE120" s="151"/>
      <c r="JF120" s="151"/>
      <c r="JG120" s="151"/>
      <c r="JH120" s="151"/>
      <c r="JI120" s="151"/>
      <c r="JJ120" s="151"/>
      <c r="JK120" s="151"/>
      <c r="JL120" s="151"/>
      <c r="JM120" s="151"/>
      <c r="JN120" s="151"/>
      <c r="JO120" s="151"/>
      <c r="JP120" s="151"/>
      <c r="JQ120" s="151"/>
      <c r="JR120" s="151"/>
      <c r="JS120" s="151"/>
      <c r="JT120" s="151"/>
      <c r="JU120" s="151"/>
      <c r="JV120" s="151"/>
      <c r="JW120" s="151"/>
      <c r="JX120" s="151"/>
      <c r="JY120" s="151"/>
      <c r="JZ120" s="151"/>
      <c r="KA120" s="151"/>
      <c r="KB120" s="151"/>
      <c r="KC120" s="151"/>
      <c r="KD120" s="151"/>
      <c r="KE120" s="151"/>
      <c r="KF120" s="151"/>
      <c r="KG120" s="151"/>
      <c r="KH120" s="151"/>
      <c r="KI120" s="151"/>
      <c r="KJ120" s="151"/>
      <c r="KK120" s="151"/>
      <c r="KL120" s="151"/>
      <c r="KM120" s="151"/>
      <c r="KN120" s="151"/>
      <c r="KO120" s="151"/>
      <c r="KP120" s="151"/>
      <c r="KQ120" s="151"/>
      <c r="KR120" s="151"/>
      <c r="KS120" s="151"/>
      <c r="KT120" s="151"/>
      <c r="KU120" s="151"/>
      <c r="KV120" s="151"/>
      <c r="KW120" s="151"/>
      <c r="KX120" s="151"/>
      <c r="KY120" s="151"/>
      <c r="KZ120" s="151"/>
      <c r="LA120" s="151"/>
      <c r="LB120" s="151"/>
      <c r="LC120" s="151"/>
      <c r="LD120" s="151"/>
      <c r="LE120" s="151"/>
      <c r="LF120" s="151"/>
      <c r="LG120" s="151"/>
      <c r="LH120" s="151"/>
      <c r="LI120" s="151"/>
      <c r="LJ120" s="151"/>
      <c r="LK120" s="151"/>
      <c r="LL120" s="151"/>
      <c r="LM120" s="151"/>
      <c r="LN120" s="151"/>
      <c r="LO120" s="151"/>
      <c r="LP120" s="151"/>
      <c r="LQ120" s="151"/>
      <c r="LR120" s="151"/>
      <c r="LS120" s="151"/>
      <c r="LT120" s="151"/>
      <c r="LU120" s="151"/>
      <c r="LV120" s="151"/>
      <c r="LW120" s="151"/>
      <c r="LX120" s="151"/>
      <c r="LY120" s="151"/>
      <c r="LZ120" s="151"/>
      <c r="MA120" s="151"/>
      <c r="MB120" s="151"/>
      <c r="MC120" s="151"/>
      <c r="MD120" s="151"/>
      <c r="ME120" s="151"/>
      <c r="MF120" s="151"/>
      <c r="MG120" s="151"/>
      <c r="MH120" s="151"/>
      <c r="MI120" s="151"/>
      <c r="MJ120" s="151"/>
      <c r="MK120" s="151"/>
      <c r="ML120" s="151"/>
      <c r="MM120" s="151"/>
      <c r="MN120" s="151"/>
      <c r="MO120" s="151"/>
      <c r="MP120" s="151"/>
      <c r="MQ120" s="151"/>
      <c r="MR120" s="151"/>
      <c r="MS120" s="151"/>
      <c r="MT120" s="151"/>
      <c r="MU120" s="151"/>
      <c r="MV120" s="151"/>
      <c r="MW120" s="151"/>
      <c r="MX120" s="151"/>
      <c r="MY120" s="151"/>
      <c r="MZ120" s="151"/>
      <c r="NA120" s="151"/>
      <c r="NB120" s="151"/>
      <c r="NC120" s="151"/>
      <c r="ND120" s="151"/>
      <c r="NE120" s="151"/>
      <c r="NF120" s="151"/>
      <c r="NG120" s="151"/>
      <c r="NH120" s="151"/>
      <c r="NI120" s="151"/>
      <c r="NJ120" s="151"/>
      <c r="NK120" s="151"/>
      <c r="NL120" s="151"/>
      <c r="NM120" s="151"/>
      <c r="NN120" s="151"/>
      <c r="NO120" s="151"/>
      <c r="NP120" s="151"/>
      <c r="NQ120" s="151"/>
      <c r="NR120" s="151"/>
      <c r="NS120" s="151"/>
      <c r="NT120" s="151"/>
      <c r="NU120" s="151"/>
      <c r="NV120" s="151"/>
      <c r="NW120" s="151"/>
      <c r="NX120" s="151"/>
      <c r="NY120" s="151"/>
      <c r="NZ120" s="151"/>
      <c r="OA120" s="151"/>
      <c r="OB120" s="151"/>
      <c r="OC120" s="151"/>
      <c r="OD120" s="151"/>
      <c r="OE120" s="151"/>
      <c r="OF120" s="151"/>
      <c r="OG120" s="151"/>
      <c r="OH120" s="151"/>
      <c r="OI120" s="151"/>
      <c r="OJ120" s="151"/>
      <c r="OK120" s="151"/>
      <c r="OL120" s="151"/>
      <c r="OM120" s="151"/>
      <c r="ON120" s="151"/>
      <c r="OO120" s="151"/>
      <c r="OP120" s="151"/>
      <c r="OQ120" s="151"/>
      <c r="OR120" s="151"/>
      <c r="OS120" s="151"/>
      <c r="OT120" s="151"/>
      <c r="OU120" s="151"/>
      <c r="OV120" s="151"/>
      <c r="OW120" s="151"/>
      <c r="OX120" s="151"/>
      <c r="OY120" s="151"/>
      <c r="OZ120" s="151"/>
      <c r="PA120" s="151"/>
      <c r="PB120" s="151"/>
      <c r="PC120" s="151"/>
      <c r="PD120" s="151"/>
      <c r="PE120" s="151"/>
      <c r="PF120" s="151"/>
      <c r="PG120" s="151"/>
      <c r="PH120" s="151"/>
      <c r="PI120" s="151"/>
      <c r="PJ120" s="151"/>
      <c r="PK120" s="151"/>
      <c r="PL120" s="151"/>
      <c r="PM120" s="151"/>
      <c r="PN120" s="151"/>
      <c r="PO120" s="151"/>
      <c r="PP120" s="151"/>
      <c r="PQ120" s="151"/>
      <c r="PR120" s="151"/>
      <c r="PS120" s="151"/>
      <c r="PT120" s="151"/>
      <c r="PU120" s="151"/>
      <c r="PV120" s="151"/>
      <c r="PW120" s="151"/>
      <c r="PX120" s="151"/>
      <c r="PY120" s="151"/>
      <c r="PZ120" s="151"/>
      <c r="QA120" s="151"/>
      <c r="QB120" s="151"/>
      <c r="QC120" s="151"/>
      <c r="QD120" s="151"/>
      <c r="QE120" s="151"/>
      <c r="QF120" s="151"/>
      <c r="QG120" s="151"/>
      <c r="QH120" s="151"/>
      <c r="QI120" s="151"/>
      <c r="QJ120" s="151"/>
      <c r="QK120" s="151"/>
      <c r="QL120" s="151"/>
      <c r="QM120" s="151"/>
      <c r="QN120" s="151"/>
      <c r="QO120" s="151"/>
      <c r="QP120" s="151"/>
      <c r="QQ120" s="151"/>
      <c r="QR120" s="151"/>
      <c r="QS120" s="151"/>
      <c r="QT120" s="151"/>
      <c r="QU120" s="151"/>
      <c r="QV120" s="151"/>
      <c r="QW120" s="151"/>
      <c r="QX120" s="151"/>
      <c r="QY120" s="151"/>
      <c r="QZ120" s="151"/>
      <c r="RA120" s="151"/>
      <c r="RB120" s="151"/>
      <c r="RC120" s="151"/>
      <c r="RD120" s="151"/>
      <c r="RE120" s="151"/>
      <c r="RF120" s="151"/>
      <c r="RG120" s="151"/>
      <c r="RH120" s="151"/>
      <c r="RI120" s="151"/>
      <c r="RJ120" s="151"/>
      <c r="RK120" s="151"/>
      <c r="RL120" s="151"/>
      <c r="RM120" s="151"/>
      <c r="RN120" s="151"/>
      <c r="RO120" s="151"/>
      <c r="RP120" s="151"/>
      <c r="RQ120" s="151"/>
      <c r="RR120" s="151"/>
      <c r="RS120" s="151"/>
      <c r="RT120" s="151"/>
      <c r="RU120" s="151"/>
      <c r="RV120" s="151"/>
      <c r="RW120" s="151"/>
      <c r="RX120" s="151"/>
      <c r="RY120" s="151"/>
      <c r="RZ120" s="151"/>
      <c r="SA120" s="151"/>
      <c r="SB120" s="151"/>
      <c r="SC120" s="151"/>
      <c r="SD120" s="151"/>
      <c r="SE120" s="151"/>
      <c r="SF120" s="151"/>
      <c r="SG120" s="151"/>
      <c r="SH120" s="151"/>
      <c r="SI120" s="151"/>
      <c r="SJ120" s="151"/>
      <c r="SK120" s="151"/>
      <c r="SL120" s="151"/>
      <c r="SM120" s="151"/>
      <c r="SN120" s="151"/>
      <c r="SO120" s="151"/>
      <c r="SP120" s="151"/>
      <c r="SQ120" s="151"/>
      <c r="SR120" s="151"/>
      <c r="SS120" s="151"/>
      <c r="ST120" s="151"/>
      <c r="SU120" s="151"/>
      <c r="SV120" s="151"/>
      <c r="SW120" s="151"/>
      <c r="SX120" s="151"/>
      <c r="SY120" s="151"/>
      <c r="SZ120" s="151"/>
      <c r="TA120" s="151"/>
      <c r="TB120" s="151"/>
      <c r="TC120" s="151"/>
      <c r="TD120" s="151"/>
      <c r="TE120" s="151"/>
      <c r="TF120" s="151"/>
      <c r="TG120" s="151"/>
      <c r="TH120" s="151"/>
      <c r="TI120" s="151"/>
      <c r="TJ120" s="151"/>
      <c r="TK120" s="151"/>
      <c r="TL120" s="151"/>
      <c r="TM120" s="151"/>
      <c r="TN120" s="151"/>
      <c r="TO120" s="151"/>
      <c r="TP120" s="151"/>
      <c r="TQ120" s="151"/>
      <c r="TR120" s="151"/>
      <c r="TS120" s="151"/>
      <c r="TT120" s="151"/>
      <c r="TU120" s="151"/>
      <c r="TV120" s="151"/>
      <c r="TW120" s="151"/>
      <c r="TX120" s="151"/>
      <c r="TY120" s="151"/>
      <c r="TZ120" s="151"/>
      <c r="UA120" s="151"/>
      <c r="UB120" s="151"/>
      <c r="UC120" s="151"/>
      <c r="UD120" s="151"/>
      <c r="UE120" s="151"/>
      <c r="UF120" s="151"/>
      <c r="UG120" s="151"/>
      <c r="UH120" s="151"/>
      <c r="UI120" s="151"/>
      <c r="UJ120" s="151"/>
      <c r="UK120" s="151"/>
      <c r="UL120" s="151"/>
      <c r="UM120" s="151"/>
      <c r="UN120" s="151"/>
      <c r="UO120" s="151"/>
      <c r="UP120" s="151"/>
      <c r="UQ120" s="151"/>
      <c r="UR120" s="151"/>
      <c r="US120" s="151"/>
      <c r="UT120" s="151"/>
      <c r="UU120" s="151"/>
      <c r="UV120" s="151"/>
      <c r="UW120" s="151"/>
      <c r="UX120" s="151"/>
      <c r="UY120" s="151"/>
      <c r="UZ120" s="151"/>
      <c r="VA120" s="151"/>
      <c r="VB120" s="151"/>
      <c r="VC120" s="151"/>
      <c r="VD120" s="151"/>
      <c r="VE120" s="151"/>
      <c r="VF120" s="151"/>
      <c r="VG120" s="151"/>
      <c r="VH120" s="151"/>
      <c r="VI120" s="151"/>
      <c r="VJ120" s="151"/>
      <c r="VK120" s="151"/>
      <c r="VL120" s="151"/>
      <c r="VM120" s="151"/>
      <c r="VN120" s="151"/>
      <c r="VO120" s="151"/>
      <c r="VP120" s="151"/>
      <c r="VQ120" s="151"/>
      <c r="VR120" s="151"/>
      <c r="VS120" s="151"/>
      <c r="VT120" s="151"/>
      <c r="VU120" s="151"/>
      <c r="VV120" s="151"/>
      <c r="VW120" s="151"/>
      <c r="VX120" s="151"/>
      <c r="VY120" s="151"/>
      <c r="VZ120" s="151"/>
      <c r="WA120" s="151"/>
      <c r="WB120" s="151"/>
      <c r="WC120" s="151"/>
      <c r="WD120" s="151"/>
      <c r="WE120" s="151"/>
      <c r="WF120" s="151"/>
      <c r="WG120" s="151"/>
      <c r="WH120" s="151"/>
      <c r="WI120" s="151"/>
      <c r="WJ120" s="151"/>
      <c r="WK120" s="151"/>
      <c r="WL120" s="151"/>
      <c r="WM120" s="151"/>
      <c r="WN120" s="151"/>
      <c r="WO120" s="151"/>
      <c r="WP120" s="151"/>
      <c r="WQ120" s="151"/>
      <c r="WR120" s="151"/>
      <c r="WS120" s="151"/>
      <c r="WT120" s="151"/>
      <c r="WU120" s="151"/>
      <c r="WV120" s="151"/>
      <c r="WW120" s="151"/>
      <c r="WX120" s="151"/>
      <c r="WY120" s="151"/>
      <c r="WZ120" s="151"/>
      <c r="XA120" s="151"/>
      <c r="XB120" s="151"/>
      <c r="XC120" s="151"/>
      <c r="XD120" s="151"/>
      <c r="XE120" s="151"/>
      <c r="XF120" s="151"/>
      <c r="XG120" s="151"/>
      <c r="XH120" s="151"/>
      <c r="XI120" s="151"/>
      <c r="XJ120" s="151"/>
      <c r="XK120" s="151"/>
      <c r="XL120" s="151"/>
      <c r="XM120" s="151"/>
      <c r="XN120" s="151"/>
      <c r="XO120" s="151"/>
      <c r="XP120" s="151"/>
      <c r="XQ120" s="151"/>
      <c r="XR120" s="151"/>
      <c r="XS120" s="151"/>
      <c r="XT120" s="151"/>
      <c r="XU120" s="151"/>
      <c r="XV120" s="151"/>
      <c r="XW120" s="151"/>
      <c r="XX120" s="151"/>
      <c r="XY120" s="151"/>
      <c r="XZ120" s="151"/>
      <c r="YA120" s="151"/>
      <c r="YB120" s="151"/>
      <c r="YC120" s="151"/>
      <c r="YD120" s="151"/>
      <c r="YE120" s="151"/>
      <c r="YF120" s="151"/>
      <c r="YG120" s="151"/>
      <c r="YH120" s="151"/>
      <c r="YI120" s="151"/>
      <c r="YJ120" s="151"/>
      <c r="YK120" s="151"/>
      <c r="YL120" s="151"/>
      <c r="YM120" s="151"/>
      <c r="YN120" s="151"/>
      <c r="YO120" s="151"/>
      <c r="YP120" s="151"/>
      <c r="YQ120" s="151"/>
      <c r="YR120" s="151"/>
      <c r="YS120" s="151"/>
      <c r="YT120" s="151"/>
      <c r="YU120" s="151"/>
      <c r="YV120" s="151"/>
      <c r="YW120" s="151"/>
      <c r="YX120" s="151"/>
      <c r="YY120" s="151"/>
      <c r="YZ120" s="151"/>
      <c r="ZA120" s="151"/>
      <c r="ZB120" s="151"/>
      <c r="ZC120" s="151"/>
      <c r="ZD120" s="151"/>
      <c r="ZE120" s="151"/>
      <c r="ZF120" s="151"/>
      <c r="ZG120" s="151"/>
      <c r="ZH120" s="151"/>
      <c r="ZI120" s="151"/>
      <c r="ZJ120" s="151"/>
      <c r="ZK120" s="151"/>
      <c r="ZL120" s="151"/>
      <c r="ZM120" s="151"/>
      <c r="ZN120" s="151"/>
      <c r="ZO120" s="151"/>
      <c r="ZP120" s="151"/>
      <c r="ZQ120" s="151"/>
      <c r="ZR120" s="151"/>
      <c r="ZS120" s="151"/>
      <c r="ZT120" s="151"/>
      <c r="ZU120" s="151"/>
      <c r="ZV120" s="151"/>
      <c r="ZW120" s="151"/>
      <c r="ZX120" s="151"/>
      <c r="ZY120" s="151"/>
      <c r="ZZ120" s="151"/>
      <c r="AAA120" s="151"/>
      <c r="AAB120" s="151"/>
      <c r="AAC120" s="151"/>
      <c r="AAD120" s="151"/>
      <c r="AAE120" s="151"/>
      <c r="AAF120" s="151"/>
      <c r="AAG120" s="151"/>
      <c r="AAH120" s="151"/>
      <c r="AAI120" s="151"/>
      <c r="AAJ120" s="151"/>
      <c r="AAK120" s="151"/>
      <c r="AAL120" s="151"/>
      <c r="AAM120" s="151"/>
      <c r="AAN120" s="151"/>
      <c r="AAO120" s="151"/>
      <c r="AAP120" s="151"/>
      <c r="AAQ120" s="151"/>
      <c r="AAR120" s="151"/>
      <c r="AAS120" s="151"/>
      <c r="AAT120" s="151"/>
      <c r="AAU120" s="151"/>
      <c r="AAV120" s="151"/>
      <c r="AAW120" s="151"/>
      <c r="AAX120" s="151"/>
      <c r="AAY120" s="151"/>
      <c r="AAZ120" s="151"/>
      <c r="ABA120" s="151"/>
      <c r="ABB120" s="151"/>
      <c r="ABC120" s="151"/>
      <c r="ABD120" s="151"/>
      <c r="ABE120" s="151"/>
      <c r="ABF120" s="151"/>
      <c r="ABG120" s="151"/>
      <c r="ABH120" s="151"/>
      <c r="ABI120" s="151"/>
      <c r="ABJ120" s="151"/>
      <c r="ABK120" s="151"/>
      <c r="ABL120" s="151"/>
      <c r="ABM120" s="151"/>
      <c r="ABN120" s="151"/>
      <c r="ABO120" s="151"/>
      <c r="ABP120" s="151"/>
      <c r="ABQ120" s="151"/>
      <c r="ABR120" s="151"/>
      <c r="ABS120" s="151"/>
      <c r="ABT120" s="151"/>
      <c r="ABU120" s="151"/>
      <c r="ABV120" s="151"/>
      <c r="ABW120" s="151"/>
      <c r="ABX120" s="151"/>
      <c r="ABY120" s="151"/>
      <c r="ABZ120" s="151"/>
      <c r="ACA120" s="151"/>
      <c r="ACB120" s="151"/>
      <c r="ACC120" s="151"/>
      <c r="ACD120" s="151"/>
      <c r="ACE120" s="151"/>
      <c r="ACF120" s="151"/>
      <c r="ACG120" s="151"/>
      <c r="ACH120" s="151"/>
      <c r="ACI120" s="151"/>
      <c r="ACJ120" s="151"/>
      <c r="ACK120" s="151"/>
      <c r="ACL120" s="151"/>
      <c r="ACM120" s="151"/>
      <c r="ACN120" s="151"/>
      <c r="ACO120" s="151"/>
      <c r="ACP120" s="151"/>
      <c r="ACQ120" s="151"/>
      <c r="ACR120" s="151"/>
      <c r="ACS120" s="151"/>
      <c r="ACT120" s="151"/>
      <c r="ACU120" s="151"/>
      <c r="ACV120" s="151"/>
      <c r="ACW120" s="151"/>
      <c r="ACX120" s="151"/>
      <c r="ACY120" s="151"/>
      <c r="ACZ120" s="151"/>
      <c r="ADA120" s="151"/>
      <c r="ADB120" s="151"/>
      <c r="ADC120" s="151"/>
      <c r="ADD120" s="151"/>
      <c r="ADE120" s="151"/>
      <c r="ADF120" s="151"/>
      <c r="ADG120" s="151"/>
      <c r="ADH120" s="151"/>
      <c r="ADI120" s="151"/>
      <c r="ADJ120" s="151"/>
      <c r="ADK120" s="151"/>
      <c r="ADL120" s="151"/>
      <c r="ADM120" s="151"/>
      <c r="ADN120" s="151"/>
      <c r="ADO120" s="151"/>
      <c r="ADP120" s="151"/>
      <c r="ADQ120" s="151"/>
      <c r="ADR120" s="151"/>
      <c r="ADS120" s="151"/>
      <c r="ADT120" s="151"/>
      <c r="ADU120" s="151"/>
      <c r="ADV120" s="151"/>
      <c r="ADW120" s="151"/>
      <c r="ADX120" s="151"/>
      <c r="ADY120" s="151"/>
      <c r="ADZ120" s="151"/>
      <c r="AEA120" s="151"/>
      <c r="AEB120" s="151"/>
      <c r="AEC120" s="151"/>
      <c r="AED120" s="151"/>
      <c r="AEE120" s="151"/>
      <c r="AEF120" s="151"/>
      <c r="AEG120" s="151"/>
      <c r="AEH120" s="151"/>
      <c r="AEI120" s="151"/>
      <c r="AEJ120" s="151"/>
      <c r="AEK120" s="151"/>
      <c r="AEL120" s="151"/>
      <c r="AEM120" s="151"/>
      <c r="AEN120" s="151"/>
      <c r="AEO120" s="151"/>
      <c r="AEP120" s="151"/>
      <c r="AEQ120" s="151"/>
      <c r="AER120" s="151"/>
      <c r="AES120" s="151"/>
      <c r="AET120" s="151"/>
      <c r="AEU120" s="151"/>
      <c r="AEV120" s="151"/>
      <c r="AEW120" s="151"/>
      <c r="AEX120" s="151"/>
      <c r="AEY120" s="151"/>
      <c r="AEZ120" s="151"/>
      <c r="AFA120" s="151"/>
      <c r="AFB120" s="151"/>
      <c r="AFC120" s="151"/>
      <c r="AFD120" s="151"/>
      <c r="AFE120" s="151"/>
      <c r="AFF120" s="151"/>
      <c r="AFG120" s="151"/>
      <c r="AFH120" s="151"/>
      <c r="AFI120" s="151"/>
      <c r="AFJ120" s="151"/>
      <c r="AFK120" s="151"/>
      <c r="AFL120" s="151"/>
      <c r="AFM120" s="151"/>
      <c r="AFN120" s="151"/>
      <c r="AFO120" s="151"/>
      <c r="AFP120" s="151"/>
      <c r="AFQ120" s="151"/>
      <c r="AFR120" s="151"/>
      <c r="AFS120" s="151"/>
      <c r="AFT120" s="151"/>
      <c r="AFU120" s="151"/>
      <c r="AFV120" s="151"/>
      <c r="AFW120" s="151"/>
      <c r="AFX120" s="151"/>
      <c r="AFY120" s="151"/>
      <c r="AFZ120" s="151"/>
      <c r="AGA120" s="151"/>
      <c r="AGB120" s="151"/>
      <c r="AGC120" s="151"/>
      <c r="AGD120" s="151"/>
      <c r="AGE120" s="151"/>
      <c r="AGF120" s="151"/>
      <c r="AGG120" s="151"/>
      <c r="AGH120" s="151"/>
      <c r="AGI120" s="151"/>
      <c r="AGJ120" s="151"/>
      <c r="AGK120" s="151"/>
      <c r="AGL120" s="151"/>
      <c r="AGM120" s="151"/>
      <c r="AGN120" s="151"/>
      <c r="AGO120" s="151"/>
      <c r="AGP120" s="151"/>
      <c r="AGQ120" s="151"/>
      <c r="AGR120" s="151"/>
      <c r="AGS120" s="151"/>
      <c r="AGT120" s="151"/>
      <c r="AGU120" s="151"/>
      <c r="AGV120" s="151"/>
      <c r="AGW120" s="151"/>
      <c r="AGX120" s="151"/>
      <c r="AGY120" s="151"/>
      <c r="AGZ120" s="151"/>
      <c r="AHA120" s="151"/>
      <c r="AHB120" s="151"/>
      <c r="AHC120" s="151"/>
      <c r="AHD120" s="151"/>
      <c r="AHE120" s="151"/>
      <c r="AHF120" s="151"/>
      <c r="AHG120" s="151"/>
      <c r="AHH120" s="151"/>
      <c r="AHI120" s="151"/>
      <c r="AHJ120" s="151"/>
      <c r="AHK120" s="151"/>
      <c r="AHL120" s="151"/>
      <c r="AHM120" s="151"/>
      <c r="AHN120" s="151"/>
      <c r="AHO120" s="151"/>
      <c r="AHP120" s="151"/>
      <c r="AHQ120" s="151"/>
      <c r="AHR120" s="151"/>
      <c r="AHS120" s="151"/>
      <c r="AHT120" s="151"/>
      <c r="AHU120" s="151"/>
      <c r="AHV120" s="151"/>
      <c r="AHW120" s="151"/>
      <c r="AHX120" s="151"/>
      <c r="AHY120" s="151"/>
      <c r="AHZ120" s="151"/>
      <c r="AIA120" s="151"/>
      <c r="AIB120" s="151"/>
      <c r="AIC120" s="151"/>
      <c r="AID120" s="151"/>
      <c r="AIE120" s="151"/>
      <c r="AIF120" s="151"/>
      <c r="AIG120" s="151"/>
      <c r="AIH120" s="151"/>
      <c r="AII120" s="151"/>
      <c r="AIJ120" s="151"/>
      <c r="AIK120" s="151"/>
      <c r="AIL120" s="151"/>
      <c r="AIM120" s="151"/>
      <c r="AIN120" s="151"/>
      <c r="AIO120" s="151"/>
      <c r="AIP120" s="151"/>
      <c r="AIQ120" s="151"/>
      <c r="AIR120" s="151"/>
      <c r="AIS120" s="151"/>
      <c r="AIT120" s="151"/>
      <c r="AIU120" s="151"/>
      <c r="AIV120" s="151"/>
      <c r="AIW120" s="151"/>
      <c r="AIX120" s="151"/>
      <c r="AIY120" s="151"/>
      <c r="AIZ120" s="151"/>
      <c r="AJA120" s="151"/>
      <c r="AJB120" s="151"/>
      <c r="AJC120" s="151"/>
      <c r="AJD120" s="151"/>
      <c r="AJE120" s="151"/>
      <c r="AJF120" s="151"/>
      <c r="AJG120" s="151"/>
      <c r="AJH120" s="151"/>
      <c r="AJI120" s="151"/>
      <c r="AJJ120" s="151"/>
      <c r="AJK120" s="151"/>
      <c r="AJL120" s="151"/>
      <c r="AJM120" s="151"/>
      <c r="AJN120" s="151"/>
      <c r="AJO120" s="151"/>
      <c r="AJP120" s="151"/>
      <c r="AJQ120" s="151"/>
      <c r="AJR120" s="151"/>
      <c r="AJS120" s="151"/>
      <c r="AJT120" s="151"/>
      <c r="AJU120" s="151"/>
      <c r="AJV120" s="151"/>
      <c r="AJW120" s="151"/>
      <c r="AJX120" s="151"/>
      <c r="AJY120" s="151"/>
      <c r="AJZ120" s="151"/>
      <c r="AKA120" s="151"/>
      <c r="AKB120" s="151"/>
      <c r="AKC120" s="151"/>
      <c r="AKD120" s="151"/>
      <c r="AKE120" s="151"/>
      <c r="AKF120" s="151"/>
      <c r="AKG120" s="151"/>
      <c r="AKH120" s="151"/>
      <c r="AKI120" s="151"/>
      <c r="AKJ120" s="151"/>
      <c r="AKK120" s="151"/>
      <c r="AKL120" s="151"/>
      <c r="AKM120" s="151"/>
      <c r="AKN120" s="151"/>
      <c r="AKO120" s="151"/>
      <c r="AKP120" s="151"/>
      <c r="AKQ120" s="151"/>
      <c r="AKR120" s="151"/>
      <c r="AKS120" s="151"/>
      <c r="AKT120" s="151"/>
      <c r="AKU120" s="151"/>
      <c r="AKV120" s="151"/>
      <c r="AKW120" s="151"/>
      <c r="AKX120" s="151"/>
      <c r="AKY120" s="151"/>
      <c r="AKZ120" s="151"/>
      <c r="ALA120" s="151"/>
      <c r="ALB120" s="151"/>
      <c r="ALC120" s="151"/>
      <c r="ALD120" s="151"/>
      <c r="ALE120" s="151"/>
      <c r="ALF120" s="151"/>
      <c r="ALG120" s="151"/>
      <c r="ALH120" s="151"/>
      <c r="ALI120" s="151"/>
      <c r="ALJ120" s="151"/>
      <c r="ALK120" s="151"/>
      <c r="ALL120" s="151"/>
      <c r="ALM120" s="151"/>
      <c r="ALN120" s="151"/>
      <c r="ALO120" s="151"/>
      <c r="ALP120" s="151"/>
      <c r="ALQ120" s="151"/>
      <c r="ALR120" s="151"/>
      <c r="ALS120" s="151"/>
      <c r="ALT120" s="151"/>
      <c r="ALU120" s="151"/>
      <c r="ALV120" s="151"/>
      <c r="ALW120" s="151"/>
      <c r="ALX120" s="151"/>
      <c r="ALY120" s="151"/>
      <c r="ALZ120" s="151"/>
      <c r="AMA120" s="151"/>
      <c r="AMB120" s="151"/>
      <c r="AMC120" s="151"/>
      <c r="AMD120" s="151"/>
      <c r="AME120" s="151"/>
      <c r="AMF120" s="151"/>
      <c r="AMG120" s="151"/>
      <c r="AMH120" s="151"/>
      <c r="AMI120" s="151"/>
      <c r="AMJ120" s="151"/>
      <c r="AMK120" s="151"/>
      <c r="AML120" s="151"/>
      <c r="AMM120" s="151"/>
      <c r="AMN120" s="151"/>
      <c r="AMO120" s="151"/>
      <c r="AMP120" s="151"/>
      <c r="AMQ120" s="151"/>
      <c r="AMR120" s="151"/>
      <c r="AMS120" s="151"/>
      <c r="AMT120" s="151"/>
      <c r="AMU120" s="151"/>
      <c r="AMV120" s="151"/>
      <c r="AMW120" s="151"/>
      <c r="AMX120" s="151"/>
      <c r="AMY120" s="151"/>
      <c r="AMZ120" s="151"/>
      <c r="ANA120" s="151"/>
      <c r="ANB120" s="151"/>
      <c r="ANC120" s="151"/>
      <c r="AND120" s="151"/>
      <c r="ANE120" s="151"/>
      <c r="ANF120" s="151"/>
      <c r="ANG120" s="151"/>
      <c r="ANH120" s="151"/>
      <c r="ANI120" s="151"/>
      <c r="ANJ120" s="151"/>
      <c r="ANK120" s="151"/>
      <c r="ANL120" s="151"/>
      <c r="ANM120" s="151"/>
      <c r="ANN120" s="151"/>
      <c r="ANO120" s="151"/>
      <c r="ANP120" s="151"/>
      <c r="ANQ120" s="151"/>
      <c r="ANR120" s="151"/>
      <c r="ANS120" s="151"/>
      <c r="ANT120" s="151"/>
      <c r="ANU120" s="151"/>
      <c r="ANV120" s="151"/>
      <c r="ANW120" s="151"/>
      <c r="ANX120" s="151"/>
      <c r="ANY120" s="151"/>
      <c r="ANZ120" s="151"/>
      <c r="AOA120" s="151"/>
      <c r="AOB120" s="151"/>
      <c r="AOC120" s="151"/>
      <c r="AOD120" s="151"/>
      <c r="AOE120" s="151"/>
      <c r="AOF120" s="151"/>
      <c r="AOG120" s="151"/>
      <c r="AOH120" s="151"/>
      <c r="AOI120" s="151"/>
      <c r="AOJ120" s="151"/>
      <c r="AOK120" s="151"/>
      <c r="AOL120" s="151"/>
      <c r="AOM120" s="151"/>
      <c r="AON120" s="151"/>
      <c r="AOO120" s="151"/>
      <c r="AOP120" s="151"/>
      <c r="AOQ120" s="151"/>
      <c r="AOR120" s="151"/>
      <c r="AOS120" s="151"/>
      <c r="AOT120" s="151"/>
      <c r="AOU120" s="151"/>
      <c r="AOV120" s="151"/>
      <c r="AOW120" s="151"/>
      <c r="AOX120" s="151"/>
      <c r="AOY120" s="151"/>
      <c r="AOZ120" s="151"/>
      <c r="APA120" s="151"/>
      <c r="APB120" s="151"/>
      <c r="APC120" s="151"/>
      <c r="APD120" s="151"/>
      <c r="APE120" s="151"/>
      <c r="APF120" s="151"/>
      <c r="APG120" s="151"/>
      <c r="APH120" s="151"/>
      <c r="API120" s="151"/>
      <c r="APJ120" s="151"/>
      <c r="APK120" s="151"/>
      <c r="APL120" s="151"/>
      <c r="APM120" s="151"/>
      <c r="APN120" s="151"/>
      <c r="APO120" s="151"/>
      <c r="APP120" s="151"/>
      <c r="APQ120" s="151"/>
      <c r="APR120" s="151"/>
      <c r="APS120" s="151"/>
      <c r="APT120" s="151"/>
      <c r="APU120" s="151"/>
      <c r="APV120" s="151"/>
      <c r="APW120" s="151"/>
      <c r="APX120" s="151"/>
      <c r="APY120" s="151"/>
      <c r="APZ120" s="151"/>
      <c r="AQA120" s="151"/>
      <c r="AQB120" s="151"/>
      <c r="AQC120" s="151"/>
      <c r="AQD120" s="151"/>
      <c r="AQE120" s="151"/>
      <c r="AQF120" s="151"/>
      <c r="AQG120" s="151"/>
      <c r="AQH120" s="151"/>
      <c r="AQI120" s="151"/>
      <c r="AQJ120" s="151"/>
      <c r="AQK120" s="151"/>
      <c r="AQL120" s="151"/>
      <c r="AQM120" s="151"/>
      <c r="AQN120" s="151"/>
      <c r="AQO120" s="151"/>
      <c r="AQP120" s="151"/>
      <c r="AQQ120" s="151"/>
      <c r="AQR120" s="151"/>
      <c r="AQS120" s="151"/>
      <c r="AQT120" s="151"/>
      <c r="AQU120" s="151"/>
      <c r="AQV120" s="151"/>
      <c r="AQW120" s="151"/>
      <c r="AQX120" s="151"/>
      <c r="AQY120" s="151"/>
      <c r="AQZ120" s="151"/>
      <c r="ARA120" s="151"/>
      <c r="ARB120" s="151"/>
      <c r="ARC120" s="151"/>
      <c r="ARD120" s="151"/>
      <c r="ARE120" s="151"/>
      <c r="ARF120" s="151"/>
      <c r="ARG120" s="151"/>
      <c r="ARH120" s="151"/>
      <c r="ARI120" s="151"/>
      <c r="ARJ120" s="151"/>
      <c r="ARK120" s="151"/>
      <c r="ARL120" s="151"/>
      <c r="ARM120" s="151"/>
      <c r="ARN120" s="151"/>
      <c r="ARO120" s="151"/>
      <c r="ARP120" s="151"/>
      <c r="ARQ120" s="151"/>
      <c r="ARR120" s="151"/>
      <c r="ARS120" s="151"/>
      <c r="ART120" s="151"/>
      <c r="ARU120" s="151"/>
      <c r="ARV120" s="151"/>
      <c r="ARW120" s="151"/>
      <c r="ARX120" s="151"/>
      <c r="ARY120" s="151"/>
      <c r="ARZ120" s="151"/>
      <c r="ASA120" s="151"/>
      <c r="ASB120" s="151"/>
      <c r="ASC120" s="151"/>
      <c r="ASD120" s="151"/>
      <c r="ASE120" s="151"/>
      <c r="ASF120" s="151"/>
      <c r="ASG120" s="151"/>
      <c r="ASH120" s="151"/>
      <c r="ASI120" s="151"/>
      <c r="ASJ120" s="151"/>
      <c r="ASK120" s="151"/>
      <c r="ASL120" s="151"/>
      <c r="ASM120" s="151"/>
      <c r="ASN120" s="151"/>
      <c r="ASO120" s="151"/>
      <c r="ASP120" s="151"/>
      <c r="ASQ120" s="151"/>
      <c r="ASR120" s="151"/>
      <c r="ASS120" s="151"/>
      <c r="AST120" s="151"/>
      <c r="ASU120" s="151"/>
      <c r="ASV120" s="151"/>
      <c r="ASW120" s="151"/>
      <c r="ASX120" s="151"/>
      <c r="ASY120" s="151"/>
      <c r="ASZ120" s="151"/>
      <c r="ATA120" s="151"/>
      <c r="ATB120" s="151"/>
      <c r="ATC120" s="151"/>
      <c r="ATD120" s="151"/>
      <c r="ATE120" s="151"/>
      <c r="ATF120" s="151"/>
      <c r="ATG120" s="151"/>
      <c r="ATH120" s="151"/>
      <c r="ATI120" s="151"/>
      <c r="ATJ120" s="151"/>
      <c r="ATK120" s="151"/>
      <c r="ATL120" s="151"/>
      <c r="ATM120" s="151"/>
      <c r="ATN120" s="151"/>
      <c r="ATO120" s="151"/>
      <c r="ATP120" s="151"/>
      <c r="ATQ120" s="151"/>
      <c r="ATR120" s="151"/>
      <c r="ATS120" s="151"/>
      <c r="ATT120" s="151"/>
      <c r="ATU120" s="151"/>
      <c r="ATV120" s="151"/>
      <c r="ATW120" s="151"/>
      <c r="ATX120" s="151"/>
      <c r="ATY120" s="151"/>
      <c r="ATZ120" s="151"/>
      <c r="AUA120" s="151"/>
      <c r="AUB120" s="151"/>
      <c r="AUC120" s="151"/>
      <c r="AUD120" s="151"/>
      <c r="AUE120" s="151"/>
      <c r="AUF120" s="151"/>
      <c r="AUG120" s="151"/>
      <c r="AUH120" s="151"/>
      <c r="AUI120" s="151"/>
      <c r="AUJ120" s="151"/>
      <c r="AUK120" s="151"/>
      <c r="AUL120" s="151"/>
      <c r="AUM120" s="151"/>
      <c r="AUN120" s="151"/>
      <c r="AUO120" s="151"/>
      <c r="AUP120" s="151"/>
      <c r="AUQ120" s="151"/>
      <c r="AUR120" s="151"/>
      <c r="AUS120" s="151"/>
      <c r="AUT120" s="151"/>
      <c r="AUU120" s="151"/>
      <c r="AUV120" s="151"/>
      <c r="AUW120" s="151"/>
      <c r="AUX120" s="151"/>
      <c r="AUY120" s="151"/>
      <c r="AUZ120" s="151"/>
      <c r="AVA120" s="151"/>
      <c r="AVB120" s="151"/>
      <c r="AVC120" s="151"/>
      <c r="AVD120" s="151"/>
      <c r="AVE120" s="151"/>
      <c r="AVF120" s="151"/>
      <c r="AVG120" s="151"/>
      <c r="AVH120" s="151"/>
      <c r="AVI120" s="151"/>
      <c r="AVJ120" s="151"/>
      <c r="AVK120" s="151"/>
      <c r="AVL120" s="151"/>
      <c r="AVM120" s="151"/>
      <c r="AVN120" s="151"/>
      <c r="AVO120" s="151"/>
      <c r="AVP120" s="151"/>
      <c r="AVQ120" s="151"/>
      <c r="AVR120" s="151"/>
      <c r="AVS120" s="151"/>
      <c r="AVT120" s="151"/>
      <c r="AVU120" s="151"/>
      <c r="AVV120" s="151"/>
      <c r="AVW120" s="151"/>
      <c r="AVX120" s="151"/>
      <c r="AVY120" s="151"/>
      <c r="AVZ120" s="151"/>
      <c r="AWA120" s="151"/>
      <c r="AWB120" s="151"/>
      <c r="AWC120" s="151"/>
      <c r="AWD120" s="151"/>
      <c r="AWE120" s="151"/>
      <c r="AWF120" s="151"/>
      <c r="AWG120" s="151"/>
      <c r="AWH120" s="151"/>
      <c r="AWI120" s="151"/>
      <c r="AWJ120" s="151"/>
      <c r="AWK120" s="151"/>
      <c r="AWL120" s="151"/>
      <c r="AWM120" s="151"/>
      <c r="AWN120" s="151"/>
      <c r="AWO120" s="151"/>
      <c r="AWP120" s="151"/>
      <c r="AWQ120" s="151"/>
      <c r="AWR120" s="151"/>
      <c r="AWS120" s="151"/>
      <c r="AWT120" s="151"/>
      <c r="AWU120" s="151"/>
      <c r="AWV120" s="151"/>
      <c r="AWW120" s="151"/>
      <c r="AWX120" s="151"/>
      <c r="AWY120" s="151"/>
      <c r="AWZ120" s="151"/>
      <c r="AXA120" s="151"/>
      <c r="AXB120" s="151"/>
      <c r="AXC120" s="151"/>
      <c r="AXD120" s="151"/>
      <c r="AXE120" s="151"/>
      <c r="AXF120" s="151"/>
      <c r="AXG120" s="151"/>
      <c r="AXH120" s="151"/>
      <c r="AXI120" s="151"/>
      <c r="AXJ120" s="151"/>
      <c r="AXK120" s="151"/>
      <c r="AXL120" s="151"/>
      <c r="AXM120" s="151"/>
      <c r="AXN120" s="151"/>
      <c r="AXO120" s="151"/>
      <c r="AXP120" s="151"/>
      <c r="AXQ120" s="151"/>
      <c r="AXR120" s="151"/>
      <c r="AXS120" s="151"/>
      <c r="AXT120" s="151"/>
      <c r="AXU120" s="151"/>
      <c r="AXV120" s="151"/>
      <c r="AXW120" s="151"/>
      <c r="AXX120" s="151"/>
      <c r="AXY120" s="151"/>
      <c r="AXZ120" s="151"/>
      <c r="AYA120" s="151"/>
      <c r="AYB120" s="151"/>
      <c r="AYC120" s="151"/>
      <c r="AYD120" s="151"/>
      <c r="AYE120" s="151"/>
      <c r="AYF120" s="151"/>
      <c r="AYG120" s="151"/>
      <c r="AYH120" s="151"/>
      <c r="AYI120" s="151"/>
      <c r="AYJ120" s="151"/>
      <c r="AYK120" s="151"/>
      <c r="AYL120" s="151"/>
      <c r="AYM120" s="151"/>
      <c r="AYN120" s="151"/>
      <c r="AYO120" s="151"/>
      <c r="AYP120" s="151"/>
      <c r="AYQ120" s="151"/>
      <c r="AYR120" s="151"/>
      <c r="AYS120" s="151"/>
      <c r="AYT120" s="151"/>
      <c r="AYU120" s="151"/>
      <c r="AYV120" s="151"/>
      <c r="AYW120" s="151"/>
      <c r="AYX120" s="151"/>
      <c r="AYY120" s="151"/>
      <c r="AYZ120" s="151"/>
      <c r="AZA120" s="151"/>
      <c r="AZB120" s="151"/>
      <c r="AZC120" s="151"/>
      <c r="AZD120" s="151"/>
      <c r="AZE120" s="151"/>
      <c r="AZF120" s="151"/>
      <c r="AZG120" s="151"/>
      <c r="AZH120" s="151"/>
      <c r="AZI120" s="151"/>
      <c r="AZJ120" s="151"/>
      <c r="AZK120" s="151"/>
      <c r="AZL120" s="151"/>
      <c r="AZM120" s="151"/>
      <c r="AZN120" s="151"/>
      <c r="AZO120" s="151"/>
      <c r="AZP120" s="151"/>
      <c r="AZQ120" s="151"/>
      <c r="AZR120" s="151"/>
      <c r="AZS120" s="151"/>
      <c r="AZT120" s="151"/>
      <c r="AZU120" s="151"/>
      <c r="AZV120" s="151"/>
      <c r="AZW120" s="151"/>
      <c r="AZX120" s="151"/>
      <c r="AZY120" s="151"/>
      <c r="AZZ120" s="151"/>
      <c r="BAA120" s="151"/>
      <c r="BAB120" s="151"/>
      <c r="BAC120" s="151"/>
      <c r="BAD120" s="151"/>
      <c r="BAE120" s="151"/>
      <c r="BAF120" s="151"/>
      <c r="BAG120" s="151"/>
      <c r="BAH120" s="151"/>
      <c r="BAI120" s="151"/>
      <c r="BAJ120" s="151"/>
      <c r="BAK120" s="151"/>
      <c r="BAL120" s="151"/>
      <c r="BAM120" s="151"/>
      <c r="BAN120" s="151"/>
      <c r="BAO120" s="151"/>
      <c r="BAP120" s="151"/>
      <c r="BAQ120" s="151"/>
      <c r="BAR120" s="151"/>
      <c r="BAS120" s="151"/>
      <c r="BAT120" s="151"/>
      <c r="BAU120" s="151"/>
      <c r="BAV120" s="151"/>
      <c r="BAW120" s="151"/>
      <c r="BAX120" s="151"/>
      <c r="BAY120" s="151"/>
      <c r="BAZ120" s="151"/>
      <c r="BBA120" s="151"/>
      <c r="BBB120" s="151"/>
      <c r="BBC120" s="151"/>
      <c r="BBD120" s="151"/>
      <c r="BBE120" s="151"/>
      <c r="BBF120" s="151"/>
      <c r="BBG120" s="151"/>
      <c r="BBH120" s="151"/>
      <c r="BBI120" s="151"/>
      <c r="BBJ120" s="151"/>
      <c r="BBK120" s="151"/>
      <c r="BBL120" s="151"/>
      <c r="BBM120" s="151"/>
      <c r="BBN120" s="151"/>
      <c r="BBO120" s="151"/>
      <c r="BBP120" s="151"/>
      <c r="BBQ120" s="151"/>
      <c r="BBR120" s="151"/>
      <c r="BBS120" s="151"/>
      <c r="BBT120" s="151"/>
      <c r="BBU120" s="151"/>
      <c r="BBV120" s="151"/>
      <c r="BBW120" s="151"/>
      <c r="BBX120" s="151"/>
      <c r="BBY120" s="151"/>
      <c r="BBZ120" s="151"/>
      <c r="BCA120" s="151"/>
      <c r="BCB120" s="151"/>
      <c r="BCC120" s="151"/>
      <c r="BCD120" s="151"/>
      <c r="BCE120" s="151"/>
      <c r="BCF120" s="151"/>
      <c r="BCG120" s="151"/>
      <c r="BCH120" s="151"/>
      <c r="BCI120" s="151"/>
      <c r="BCJ120" s="151"/>
      <c r="BCK120" s="151"/>
      <c r="BCL120" s="151"/>
      <c r="BCM120" s="151"/>
      <c r="BCN120" s="151"/>
      <c r="BCO120" s="151"/>
      <c r="BCP120" s="151"/>
      <c r="BCQ120" s="151"/>
      <c r="BCR120" s="151"/>
      <c r="BCS120" s="151"/>
      <c r="BCT120" s="151"/>
      <c r="BCU120" s="151"/>
      <c r="BCV120" s="151"/>
      <c r="BCW120" s="151"/>
      <c r="BCX120" s="151"/>
      <c r="BCY120" s="151"/>
      <c r="BCZ120" s="151"/>
      <c r="BDA120" s="151"/>
      <c r="BDB120" s="151"/>
      <c r="BDC120" s="151"/>
      <c r="BDD120" s="151"/>
      <c r="BDE120" s="151"/>
      <c r="BDF120" s="151"/>
      <c r="BDG120" s="151"/>
      <c r="BDH120" s="151"/>
      <c r="BDI120" s="151"/>
      <c r="BDJ120" s="151"/>
      <c r="BDK120" s="151"/>
      <c r="BDL120" s="151"/>
      <c r="BDM120" s="151"/>
      <c r="BDN120" s="151"/>
      <c r="BDO120" s="151"/>
      <c r="BDP120" s="151"/>
      <c r="BDQ120" s="151"/>
      <c r="BDR120" s="151"/>
      <c r="BDS120" s="151"/>
      <c r="BDT120" s="151"/>
      <c r="BDU120" s="151"/>
      <c r="BDV120" s="151"/>
      <c r="BDW120" s="151"/>
      <c r="BDX120" s="151"/>
      <c r="BDY120" s="151"/>
      <c r="BDZ120" s="151"/>
      <c r="BEA120" s="151"/>
      <c r="BEB120" s="151"/>
      <c r="BEC120" s="151"/>
      <c r="BED120" s="151"/>
      <c r="BEE120" s="151"/>
      <c r="BEF120" s="151"/>
      <c r="BEG120" s="151"/>
      <c r="BEH120" s="151"/>
      <c r="BEI120" s="151"/>
      <c r="BEJ120" s="151"/>
      <c r="BEK120" s="151"/>
      <c r="BEL120" s="151"/>
      <c r="BEM120" s="151"/>
      <c r="BEN120" s="151"/>
      <c r="BEO120" s="151"/>
      <c r="BEP120" s="151"/>
      <c r="BEQ120" s="151"/>
      <c r="BER120" s="151"/>
      <c r="BES120" s="151"/>
      <c r="BET120" s="151"/>
      <c r="BEU120" s="151"/>
      <c r="BEV120" s="151"/>
      <c r="BEW120" s="151"/>
      <c r="BEX120" s="151"/>
      <c r="BEY120" s="151"/>
      <c r="BEZ120" s="151"/>
      <c r="BFA120" s="151"/>
      <c r="BFB120" s="151"/>
      <c r="BFC120" s="151"/>
      <c r="BFD120" s="151"/>
      <c r="BFE120" s="151"/>
      <c r="BFF120" s="151"/>
      <c r="BFG120" s="151"/>
      <c r="BFH120" s="151"/>
      <c r="BFI120" s="151"/>
      <c r="BFJ120" s="151"/>
      <c r="BFK120" s="151"/>
      <c r="BFL120" s="151"/>
      <c r="BFM120" s="151"/>
      <c r="BFN120" s="151"/>
      <c r="BFO120" s="151"/>
      <c r="BFP120" s="151"/>
      <c r="BFQ120" s="151"/>
      <c r="BFR120" s="151"/>
      <c r="BFS120" s="151"/>
      <c r="BFT120" s="151"/>
      <c r="BFU120" s="151"/>
      <c r="BFV120" s="151"/>
      <c r="BFW120" s="151"/>
      <c r="BFX120" s="151"/>
      <c r="BFY120" s="151"/>
      <c r="BFZ120" s="151"/>
      <c r="BGA120" s="151"/>
      <c r="BGB120" s="151"/>
      <c r="BGC120" s="151"/>
      <c r="BGD120" s="151"/>
      <c r="BGE120" s="151"/>
      <c r="BGF120" s="151"/>
      <c r="BGG120" s="151"/>
      <c r="BGH120" s="151"/>
      <c r="BGI120" s="151"/>
      <c r="BGJ120" s="151"/>
      <c r="BGK120" s="151"/>
      <c r="BGL120" s="151"/>
      <c r="BGM120" s="151"/>
      <c r="BGN120" s="151"/>
      <c r="BGO120" s="151"/>
      <c r="BGP120" s="151"/>
      <c r="BGQ120" s="151"/>
      <c r="BGR120" s="151"/>
      <c r="BGS120" s="151"/>
      <c r="BGT120" s="151"/>
      <c r="BGU120" s="151"/>
      <c r="BGV120" s="151"/>
      <c r="BGW120" s="151"/>
      <c r="BGX120" s="151"/>
      <c r="BGY120" s="151"/>
      <c r="BGZ120" s="151"/>
      <c r="BHA120" s="151"/>
      <c r="BHB120" s="151"/>
      <c r="BHC120" s="151"/>
      <c r="BHD120" s="151"/>
      <c r="BHE120" s="151"/>
      <c r="BHF120" s="151"/>
      <c r="BHG120" s="151"/>
      <c r="BHH120" s="151"/>
      <c r="BHI120" s="151"/>
      <c r="BHJ120" s="151"/>
      <c r="BHK120" s="151"/>
      <c r="BHL120" s="151"/>
      <c r="BHM120" s="151"/>
      <c r="BHN120" s="151"/>
      <c r="BHO120" s="151"/>
      <c r="BHP120" s="151"/>
      <c r="BHQ120" s="151"/>
      <c r="BHR120" s="151"/>
      <c r="BHS120" s="151"/>
      <c r="BHT120" s="151"/>
      <c r="BHU120" s="151"/>
      <c r="BHV120" s="151"/>
      <c r="BHW120" s="151"/>
      <c r="BHX120" s="151"/>
      <c r="BHY120" s="151"/>
      <c r="BHZ120" s="151"/>
      <c r="BIA120" s="151"/>
      <c r="BIB120" s="151"/>
      <c r="BIC120" s="151"/>
      <c r="BID120" s="151"/>
      <c r="BIE120" s="151"/>
      <c r="BIF120" s="151"/>
      <c r="BIG120" s="151"/>
      <c r="BIH120" s="151"/>
      <c r="BII120" s="151"/>
      <c r="BIJ120" s="151"/>
      <c r="BIK120" s="151"/>
      <c r="BIL120" s="151"/>
      <c r="BIM120" s="151"/>
      <c r="BIN120" s="151"/>
      <c r="BIO120" s="151"/>
      <c r="BIP120" s="151"/>
      <c r="BIQ120" s="151"/>
      <c r="BIR120" s="151"/>
      <c r="BIS120" s="151"/>
      <c r="BIT120" s="151"/>
      <c r="BIU120" s="151"/>
      <c r="BIV120" s="151"/>
      <c r="BIW120" s="151"/>
      <c r="BIX120" s="151"/>
      <c r="BIY120" s="151"/>
      <c r="BIZ120" s="151"/>
      <c r="BJA120" s="151"/>
      <c r="BJB120" s="151"/>
      <c r="BJC120" s="151"/>
      <c r="BJD120" s="151"/>
      <c r="BJE120" s="151"/>
      <c r="BJF120" s="151"/>
      <c r="BJG120" s="151"/>
      <c r="BJH120" s="151"/>
      <c r="BJI120" s="151"/>
      <c r="BJJ120" s="151"/>
      <c r="BJK120" s="151"/>
      <c r="BJL120" s="151"/>
      <c r="BJM120" s="151"/>
      <c r="BJN120" s="151"/>
      <c r="BJO120" s="151"/>
      <c r="BJP120" s="151"/>
      <c r="BJQ120" s="151"/>
      <c r="BJR120" s="151"/>
      <c r="BJS120" s="151"/>
      <c r="BJT120" s="151"/>
      <c r="BJU120" s="151"/>
      <c r="BJV120" s="151"/>
      <c r="BJW120" s="151"/>
      <c r="BJX120" s="151"/>
      <c r="BJY120" s="151"/>
      <c r="BJZ120" s="151"/>
      <c r="BKA120" s="151"/>
      <c r="BKB120" s="151"/>
      <c r="BKC120" s="151"/>
      <c r="BKD120" s="151"/>
      <c r="BKE120" s="151"/>
      <c r="BKF120" s="151"/>
      <c r="BKG120" s="151"/>
      <c r="BKH120" s="151"/>
      <c r="BKI120" s="151"/>
      <c r="BKJ120" s="151"/>
      <c r="BKK120" s="151"/>
      <c r="BKL120" s="151"/>
      <c r="BKM120" s="151"/>
      <c r="BKN120" s="151"/>
      <c r="BKO120" s="151"/>
      <c r="BKP120" s="151"/>
      <c r="BKQ120" s="151"/>
      <c r="BKR120" s="151"/>
      <c r="BKS120" s="151"/>
      <c r="BKT120" s="151"/>
      <c r="BKU120" s="151"/>
      <c r="BKV120" s="151"/>
      <c r="BKW120" s="151"/>
      <c r="BKX120" s="151"/>
      <c r="BKY120" s="151"/>
      <c r="BKZ120" s="151"/>
      <c r="BLA120" s="151"/>
      <c r="BLB120" s="151"/>
      <c r="BLC120" s="151"/>
      <c r="BLD120" s="151"/>
      <c r="BLE120" s="151"/>
      <c r="BLF120" s="151"/>
      <c r="BLG120" s="151"/>
      <c r="BLH120" s="151"/>
      <c r="BLI120" s="151"/>
      <c r="BLJ120" s="151"/>
      <c r="BLK120" s="151"/>
      <c r="BLL120" s="151"/>
      <c r="BLM120" s="151"/>
      <c r="BLN120" s="151"/>
      <c r="BLO120" s="151"/>
      <c r="BLP120" s="151"/>
      <c r="BLQ120" s="151"/>
      <c r="BLR120" s="151"/>
      <c r="BLS120" s="151"/>
      <c r="BLT120" s="151"/>
      <c r="BLU120" s="151"/>
      <c r="BLV120" s="151"/>
      <c r="BLW120" s="151"/>
      <c r="BLX120" s="151"/>
      <c r="BLY120" s="151"/>
      <c r="BLZ120" s="151"/>
      <c r="BMA120" s="151"/>
      <c r="BMB120" s="151"/>
      <c r="BMC120" s="151"/>
      <c r="BMD120" s="151"/>
      <c r="BME120" s="151"/>
      <c r="BMF120" s="151"/>
      <c r="BMG120" s="151"/>
      <c r="BMH120" s="151"/>
      <c r="BMI120" s="151"/>
      <c r="BMJ120" s="151"/>
      <c r="BMK120" s="151"/>
      <c r="BML120" s="151"/>
      <c r="BMM120" s="151"/>
      <c r="BMN120" s="151"/>
      <c r="BMO120" s="151"/>
      <c r="BMP120" s="151"/>
      <c r="BMQ120" s="151"/>
      <c r="BMR120" s="151"/>
      <c r="BMS120" s="151"/>
      <c r="BMT120" s="151"/>
      <c r="BMU120" s="151"/>
      <c r="BMV120" s="151"/>
      <c r="BMW120" s="151"/>
      <c r="BMX120" s="151"/>
      <c r="BMY120" s="151"/>
      <c r="BMZ120" s="151"/>
      <c r="BNA120" s="151"/>
      <c r="BNB120" s="151"/>
      <c r="BNC120" s="151"/>
      <c r="BND120" s="151"/>
      <c r="BNE120" s="151"/>
      <c r="BNF120" s="151"/>
      <c r="BNG120" s="151"/>
      <c r="BNH120" s="151"/>
      <c r="BNI120" s="151"/>
      <c r="BNJ120" s="151"/>
      <c r="BNK120" s="151"/>
      <c r="BNL120" s="151"/>
      <c r="BNM120" s="151"/>
      <c r="BNN120" s="151"/>
      <c r="BNO120" s="151"/>
      <c r="BNP120" s="151"/>
      <c r="BNQ120" s="151"/>
      <c r="BNR120" s="151"/>
      <c r="BNS120" s="151"/>
      <c r="BNT120" s="151"/>
      <c r="BNU120" s="151"/>
      <c r="BNV120" s="151"/>
      <c r="BNW120" s="151"/>
      <c r="BNX120" s="151"/>
      <c r="BNY120" s="151"/>
      <c r="BNZ120" s="151"/>
      <c r="BOA120" s="151"/>
      <c r="BOB120" s="151"/>
      <c r="BOC120" s="151"/>
      <c r="BOD120" s="151"/>
      <c r="BOE120" s="151"/>
      <c r="BOF120" s="151"/>
      <c r="BOG120" s="151"/>
      <c r="BOH120" s="151"/>
      <c r="BOI120" s="151"/>
      <c r="BOJ120" s="151"/>
      <c r="BOK120" s="151"/>
      <c r="BOL120" s="151"/>
      <c r="BOM120" s="151"/>
      <c r="BON120" s="151"/>
      <c r="BOO120" s="151"/>
      <c r="BOP120" s="151"/>
      <c r="BOQ120" s="151"/>
      <c r="BOR120" s="151"/>
      <c r="BOS120" s="151"/>
      <c r="BOT120" s="151"/>
      <c r="BOU120" s="151"/>
      <c r="BOV120" s="151"/>
      <c r="BOW120" s="151"/>
      <c r="BOX120" s="151"/>
      <c r="BOY120" s="151"/>
      <c r="BOZ120" s="151"/>
      <c r="BPA120" s="151"/>
      <c r="BPB120" s="151"/>
      <c r="BPC120" s="151"/>
      <c r="BPD120" s="151"/>
      <c r="BPE120" s="151"/>
      <c r="BPF120" s="151"/>
      <c r="BPG120" s="151"/>
      <c r="BPH120" s="151"/>
      <c r="BPI120" s="151"/>
      <c r="BPJ120" s="151"/>
      <c r="BPK120" s="151"/>
      <c r="BPL120" s="151"/>
      <c r="BPM120" s="151"/>
      <c r="BPN120" s="151"/>
      <c r="BPO120" s="151"/>
      <c r="BPP120" s="151"/>
      <c r="BPQ120" s="151"/>
      <c r="BPR120" s="151"/>
      <c r="BPS120" s="151"/>
      <c r="BPT120" s="151"/>
      <c r="BPU120" s="151"/>
      <c r="BPV120" s="151"/>
      <c r="BPW120" s="151"/>
      <c r="BPX120" s="151"/>
      <c r="BPY120" s="151"/>
      <c r="BPZ120" s="151"/>
      <c r="BQA120" s="151"/>
      <c r="BQB120" s="151"/>
      <c r="BQC120" s="151"/>
      <c r="BQD120" s="151"/>
      <c r="BQE120" s="151"/>
      <c r="BQF120" s="151"/>
      <c r="BQG120" s="151"/>
      <c r="BQH120" s="151"/>
      <c r="BQI120" s="151"/>
      <c r="BQJ120" s="151"/>
      <c r="BQK120" s="151"/>
      <c r="BQL120" s="151"/>
      <c r="BQM120" s="151"/>
      <c r="BQN120" s="151"/>
      <c r="BQO120" s="151"/>
      <c r="BQP120" s="151"/>
      <c r="BQQ120" s="151"/>
      <c r="BQR120" s="151"/>
      <c r="BQS120" s="151"/>
      <c r="BQT120" s="151"/>
      <c r="BQU120" s="151"/>
      <c r="BQV120" s="151"/>
      <c r="BQW120" s="151"/>
      <c r="BQX120" s="151"/>
      <c r="BQY120" s="151"/>
      <c r="BQZ120" s="151"/>
      <c r="BRA120" s="151"/>
      <c r="BRB120" s="151"/>
      <c r="BRC120" s="151"/>
      <c r="BRD120" s="151"/>
      <c r="BRE120" s="151"/>
      <c r="BRF120" s="151"/>
      <c r="BRG120" s="151"/>
      <c r="BRH120" s="151"/>
      <c r="BRI120" s="151"/>
      <c r="BRJ120" s="151"/>
      <c r="BRK120" s="151"/>
      <c r="BRL120" s="151"/>
      <c r="BRM120" s="151"/>
      <c r="BRN120" s="151"/>
      <c r="BRO120" s="151"/>
      <c r="BRP120" s="151"/>
      <c r="BRQ120" s="151"/>
      <c r="BRR120" s="151"/>
      <c r="BRS120" s="151"/>
      <c r="BRT120" s="151"/>
      <c r="BRU120" s="151"/>
      <c r="BRV120" s="151"/>
      <c r="BRW120" s="151"/>
      <c r="BRX120" s="151"/>
      <c r="BRY120" s="151"/>
      <c r="BRZ120" s="151"/>
      <c r="BSA120" s="151"/>
      <c r="BSB120" s="151"/>
      <c r="BSC120" s="151"/>
      <c r="BSD120" s="151"/>
      <c r="BSE120" s="151"/>
      <c r="BSF120" s="151"/>
      <c r="BSG120" s="151"/>
      <c r="BSH120" s="151"/>
      <c r="BSI120" s="151"/>
      <c r="BSJ120" s="151"/>
      <c r="BSK120" s="151"/>
      <c r="BSL120" s="151"/>
      <c r="BSM120" s="151"/>
      <c r="BSN120" s="151"/>
      <c r="BSO120" s="151"/>
      <c r="BSP120" s="151"/>
      <c r="BSQ120" s="151"/>
      <c r="BSR120" s="151"/>
      <c r="BSS120" s="151"/>
      <c r="BST120" s="151"/>
      <c r="BSU120" s="151"/>
      <c r="BSV120" s="151"/>
      <c r="BSW120" s="151"/>
      <c r="BSX120" s="151"/>
      <c r="BSY120" s="151"/>
      <c r="BSZ120" s="151"/>
      <c r="BTA120" s="151"/>
      <c r="BTB120" s="151"/>
      <c r="BTC120" s="151"/>
      <c r="BTD120" s="151"/>
      <c r="BTE120" s="151"/>
      <c r="BTF120" s="151"/>
      <c r="BTG120" s="151"/>
      <c r="BTH120" s="151"/>
      <c r="BTI120" s="151"/>
      <c r="BTJ120" s="151"/>
      <c r="BTK120" s="151"/>
      <c r="BTL120" s="151"/>
      <c r="BTM120" s="151"/>
      <c r="BTN120" s="151"/>
      <c r="BTO120" s="151"/>
      <c r="BTP120" s="151"/>
      <c r="BTQ120" s="151"/>
      <c r="BTR120" s="151"/>
      <c r="BTS120" s="151"/>
      <c r="BTT120" s="151"/>
      <c r="BTU120" s="151"/>
      <c r="BTV120" s="151"/>
      <c r="BTW120" s="151"/>
      <c r="BTX120" s="151"/>
      <c r="BTY120" s="151"/>
      <c r="BTZ120" s="151"/>
      <c r="BUA120" s="151"/>
      <c r="BUB120" s="151"/>
      <c r="BUC120" s="151"/>
      <c r="BUD120" s="151"/>
      <c r="BUE120" s="151"/>
      <c r="BUF120" s="151"/>
      <c r="BUG120" s="151"/>
      <c r="BUH120" s="151"/>
      <c r="BUI120" s="151"/>
      <c r="BUJ120" s="151"/>
      <c r="BUK120" s="151"/>
      <c r="BUL120" s="151"/>
      <c r="BUM120" s="151"/>
      <c r="BUN120" s="151"/>
      <c r="BUO120" s="151"/>
      <c r="BUP120" s="151"/>
      <c r="BUQ120" s="151"/>
      <c r="BUR120" s="151"/>
      <c r="BUS120" s="151"/>
      <c r="BUT120" s="151"/>
      <c r="BUU120" s="151"/>
      <c r="BUV120" s="151"/>
      <c r="BUW120" s="151"/>
      <c r="BUX120" s="151"/>
      <c r="BUY120" s="151"/>
      <c r="BUZ120" s="151"/>
      <c r="BVA120" s="151"/>
      <c r="BVB120" s="151"/>
      <c r="BVC120" s="151"/>
      <c r="BVD120" s="151"/>
      <c r="BVE120" s="151"/>
      <c r="BVF120" s="151"/>
      <c r="BVG120" s="151"/>
      <c r="BVH120" s="151"/>
      <c r="BVI120" s="151"/>
      <c r="BVJ120" s="151"/>
      <c r="BVK120" s="151"/>
      <c r="BVL120" s="151"/>
      <c r="BVM120" s="151"/>
      <c r="BVN120" s="151"/>
      <c r="BVO120" s="151"/>
      <c r="BVP120" s="151"/>
      <c r="BVQ120" s="151"/>
      <c r="BVR120" s="151"/>
      <c r="BVS120" s="151"/>
      <c r="BVT120" s="151"/>
      <c r="BVU120" s="151"/>
      <c r="BVV120" s="151"/>
      <c r="BVW120" s="151"/>
      <c r="BVX120" s="151"/>
      <c r="BVY120" s="151"/>
      <c r="BVZ120" s="151"/>
      <c r="BWA120" s="151"/>
      <c r="BWB120" s="151"/>
      <c r="BWC120" s="151"/>
      <c r="BWD120" s="151"/>
      <c r="BWE120" s="151"/>
      <c r="BWF120" s="151"/>
      <c r="BWG120" s="151"/>
      <c r="BWH120" s="151"/>
      <c r="BWI120" s="151"/>
      <c r="BWJ120" s="151"/>
      <c r="BWK120" s="151"/>
      <c r="BWL120" s="151"/>
      <c r="BWM120" s="151"/>
      <c r="BWN120" s="151"/>
      <c r="BWO120" s="151"/>
      <c r="BWP120" s="151"/>
      <c r="BWQ120" s="151"/>
      <c r="BWR120" s="151"/>
      <c r="BWS120" s="151"/>
      <c r="BWT120" s="151"/>
      <c r="BWU120" s="151"/>
      <c r="BWV120" s="151"/>
      <c r="BWW120" s="151"/>
      <c r="BWX120" s="151"/>
      <c r="BWY120" s="151"/>
      <c r="BWZ120" s="151"/>
      <c r="BXA120" s="151"/>
      <c r="BXB120" s="151"/>
      <c r="BXC120" s="151"/>
      <c r="BXD120" s="151"/>
      <c r="BXE120" s="151"/>
      <c r="BXF120" s="151"/>
      <c r="BXG120" s="151"/>
      <c r="BXH120" s="151"/>
      <c r="BXI120" s="151"/>
      <c r="BXJ120" s="151"/>
      <c r="BXK120" s="151"/>
      <c r="BXL120" s="151"/>
      <c r="BXM120" s="151"/>
      <c r="BXN120" s="151"/>
      <c r="BXO120" s="151"/>
      <c r="BXP120" s="151"/>
      <c r="BXQ120" s="151"/>
      <c r="BXR120" s="151"/>
      <c r="BXS120" s="151"/>
      <c r="BXT120" s="151"/>
      <c r="BXU120" s="151"/>
      <c r="BXV120" s="151"/>
      <c r="BXW120" s="151"/>
      <c r="BXX120" s="151"/>
      <c r="BXY120" s="151"/>
      <c r="BXZ120" s="151"/>
      <c r="BYA120" s="151"/>
      <c r="BYB120" s="151"/>
      <c r="BYC120" s="151"/>
      <c r="BYD120" s="151"/>
      <c r="BYE120" s="151"/>
      <c r="BYF120" s="151"/>
      <c r="BYG120" s="151"/>
      <c r="BYH120" s="151"/>
      <c r="BYI120" s="151"/>
      <c r="BYJ120" s="151"/>
      <c r="BYK120" s="151"/>
      <c r="BYL120" s="151"/>
      <c r="BYM120" s="151"/>
      <c r="BYN120" s="151"/>
      <c r="BYO120" s="151"/>
      <c r="BYP120" s="151"/>
      <c r="BYQ120" s="151"/>
      <c r="BYR120" s="151"/>
      <c r="BYS120" s="151"/>
      <c r="BYT120" s="151"/>
      <c r="BYU120" s="151"/>
      <c r="BYV120" s="151"/>
      <c r="BYW120" s="151"/>
      <c r="BYX120" s="151"/>
      <c r="BYY120" s="151"/>
      <c r="BYZ120" s="151"/>
      <c r="BZA120" s="151"/>
      <c r="BZB120" s="151"/>
      <c r="BZC120" s="151"/>
      <c r="BZD120" s="151"/>
      <c r="BZE120" s="151"/>
      <c r="BZF120" s="151"/>
      <c r="BZG120" s="151"/>
      <c r="BZH120" s="151"/>
      <c r="BZI120" s="151"/>
      <c r="BZJ120" s="151"/>
      <c r="BZK120" s="151"/>
      <c r="BZL120" s="151"/>
      <c r="BZM120" s="151"/>
      <c r="BZN120" s="151"/>
      <c r="BZO120" s="151"/>
      <c r="BZP120" s="151"/>
      <c r="BZQ120" s="151"/>
      <c r="BZR120" s="151"/>
      <c r="BZS120" s="151"/>
      <c r="BZT120" s="151"/>
      <c r="BZU120" s="151"/>
      <c r="BZV120" s="151"/>
      <c r="BZW120" s="151"/>
      <c r="BZX120" s="151"/>
      <c r="BZY120" s="151"/>
      <c r="BZZ120" s="151"/>
      <c r="CAA120" s="151"/>
      <c r="CAB120" s="151"/>
      <c r="CAC120" s="151"/>
      <c r="CAD120" s="151"/>
      <c r="CAE120" s="151"/>
      <c r="CAF120" s="151"/>
      <c r="CAG120" s="151"/>
      <c r="CAH120" s="151"/>
      <c r="CAI120" s="151"/>
      <c r="CAJ120" s="151"/>
      <c r="CAK120" s="151"/>
      <c r="CAL120" s="151"/>
      <c r="CAM120" s="151"/>
      <c r="CAN120" s="151"/>
      <c r="CAO120" s="151"/>
      <c r="CAP120" s="151"/>
      <c r="CAQ120" s="151"/>
      <c r="CAR120" s="151"/>
      <c r="CAS120" s="151"/>
      <c r="CAT120" s="151"/>
      <c r="CAU120" s="151"/>
      <c r="CAV120" s="151"/>
      <c r="CAW120" s="151"/>
      <c r="CAX120" s="151"/>
      <c r="CAY120" s="151"/>
      <c r="CAZ120" s="151"/>
      <c r="CBA120" s="151"/>
      <c r="CBB120" s="151"/>
      <c r="CBC120" s="151"/>
      <c r="CBD120" s="151"/>
      <c r="CBE120" s="151"/>
      <c r="CBF120" s="151"/>
      <c r="CBG120" s="151"/>
      <c r="CBH120" s="151"/>
      <c r="CBI120" s="151"/>
      <c r="CBJ120" s="151"/>
      <c r="CBK120" s="151"/>
      <c r="CBL120" s="151"/>
      <c r="CBM120" s="151"/>
      <c r="CBN120" s="151"/>
      <c r="CBO120" s="151"/>
      <c r="CBP120" s="151"/>
      <c r="CBQ120" s="151"/>
      <c r="CBR120" s="151"/>
      <c r="CBS120" s="151"/>
      <c r="CBT120" s="151"/>
      <c r="CBU120" s="151"/>
      <c r="CBV120" s="151"/>
      <c r="CBW120" s="151"/>
      <c r="CBX120" s="151"/>
      <c r="CBY120" s="151"/>
      <c r="CBZ120" s="151"/>
      <c r="CCA120" s="151"/>
      <c r="CCB120" s="151"/>
      <c r="CCC120" s="151"/>
      <c r="CCD120" s="151"/>
      <c r="CCE120" s="151"/>
      <c r="CCF120" s="151"/>
      <c r="CCG120" s="151"/>
      <c r="CCH120" s="151"/>
      <c r="CCI120" s="151"/>
      <c r="CCJ120" s="151"/>
      <c r="CCK120" s="151"/>
      <c r="CCL120" s="151"/>
      <c r="CCM120" s="151"/>
      <c r="CCN120" s="151"/>
      <c r="CCO120" s="151"/>
      <c r="CCP120" s="151"/>
      <c r="CCQ120" s="151"/>
      <c r="CCR120" s="151"/>
      <c r="CCS120" s="151"/>
      <c r="CCT120" s="151"/>
      <c r="CCU120" s="151"/>
      <c r="CCV120" s="151"/>
      <c r="CCW120" s="151"/>
      <c r="CCX120" s="151"/>
      <c r="CCY120" s="151"/>
      <c r="CCZ120" s="151"/>
      <c r="CDA120" s="151"/>
      <c r="CDB120" s="151"/>
      <c r="CDC120" s="151"/>
      <c r="CDD120" s="151"/>
      <c r="CDE120" s="151"/>
      <c r="CDF120" s="151"/>
      <c r="CDG120" s="151"/>
      <c r="CDH120" s="151"/>
      <c r="CDI120" s="151"/>
      <c r="CDJ120" s="151"/>
      <c r="CDK120" s="151"/>
      <c r="CDL120" s="151"/>
      <c r="CDM120" s="151"/>
      <c r="CDN120" s="151"/>
      <c r="CDO120" s="151"/>
      <c r="CDP120" s="151"/>
      <c r="CDQ120" s="151"/>
      <c r="CDR120" s="151"/>
      <c r="CDS120" s="151"/>
      <c r="CDT120" s="151"/>
      <c r="CDU120" s="151"/>
      <c r="CDV120" s="151"/>
      <c r="CDW120" s="151"/>
      <c r="CDX120" s="151"/>
      <c r="CDY120" s="151"/>
      <c r="CDZ120" s="151"/>
      <c r="CEA120" s="151"/>
      <c r="CEB120" s="151"/>
      <c r="CEC120" s="151"/>
      <c r="CED120" s="151"/>
      <c r="CEE120" s="151"/>
      <c r="CEF120" s="151"/>
      <c r="CEG120" s="151"/>
      <c r="CEH120" s="151"/>
      <c r="CEI120" s="151"/>
      <c r="CEJ120" s="151"/>
      <c r="CEK120" s="151"/>
      <c r="CEL120" s="151"/>
      <c r="CEM120" s="151"/>
      <c r="CEN120" s="151"/>
      <c r="CEO120" s="151"/>
      <c r="CEP120" s="151"/>
      <c r="CEQ120" s="151"/>
      <c r="CER120" s="151"/>
      <c r="CES120" s="151"/>
      <c r="CET120" s="151"/>
      <c r="CEU120" s="151"/>
      <c r="CEV120" s="151"/>
      <c r="CEW120" s="151"/>
      <c r="CEX120" s="151"/>
      <c r="CEY120" s="151"/>
      <c r="CEZ120" s="151"/>
      <c r="CFA120" s="151"/>
      <c r="CFB120" s="151"/>
      <c r="CFC120" s="151"/>
      <c r="CFD120" s="151"/>
      <c r="CFE120" s="151"/>
      <c r="CFF120" s="151"/>
      <c r="CFG120" s="151"/>
      <c r="CFH120" s="151"/>
      <c r="CFI120" s="151"/>
      <c r="CFJ120" s="151"/>
      <c r="CFK120" s="151"/>
      <c r="CFL120" s="151"/>
      <c r="CFM120" s="151"/>
      <c r="CFN120" s="151"/>
      <c r="CFO120" s="151"/>
      <c r="CFP120" s="151"/>
      <c r="CFQ120" s="151"/>
      <c r="CFR120" s="151"/>
      <c r="CFS120" s="151"/>
      <c r="CFT120" s="151"/>
      <c r="CFU120" s="151"/>
      <c r="CFV120" s="151"/>
      <c r="CFW120" s="151"/>
      <c r="CFX120" s="151"/>
      <c r="CFY120" s="151"/>
      <c r="CFZ120" s="151"/>
      <c r="CGA120" s="151"/>
      <c r="CGB120" s="151"/>
      <c r="CGC120" s="151"/>
      <c r="CGD120" s="151"/>
      <c r="CGE120" s="151"/>
      <c r="CGF120" s="151"/>
      <c r="CGG120" s="151"/>
      <c r="CGH120" s="151"/>
      <c r="CGI120" s="151"/>
      <c r="CGJ120" s="151"/>
      <c r="CGK120" s="151"/>
      <c r="CGL120" s="151"/>
      <c r="CGM120" s="151"/>
      <c r="CGN120" s="151"/>
      <c r="CGO120" s="151"/>
      <c r="CGP120" s="151"/>
      <c r="CGQ120" s="151"/>
      <c r="CGR120" s="151"/>
      <c r="CGS120" s="151"/>
      <c r="CGT120" s="151"/>
      <c r="CGU120" s="151"/>
      <c r="CGV120" s="151"/>
      <c r="CGW120" s="151"/>
      <c r="CGX120" s="151"/>
      <c r="CGY120" s="151"/>
      <c r="CGZ120" s="151"/>
      <c r="CHA120" s="151"/>
      <c r="CHB120" s="151"/>
      <c r="CHC120" s="151"/>
      <c r="CHD120" s="151"/>
      <c r="CHE120" s="151"/>
      <c r="CHF120" s="151"/>
      <c r="CHG120" s="151"/>
      <c r="CHH120" s="151"/>
      <c r="CHI120" s="151"/>
      <c r="CHJ120" s="151"/>
      <c r="CHK120" s="151"/>
      <c r="CHL120" s="151"/>
      <c r="CHM120" s="151"/>
      <c r="CHN120" s="151"/>
      <c r="CHO120" s="151"/>
      <c r="CHP120" s="151"/>
      <c r="CHQ120" s="151"/>
      <c r="CHR120" s="151"/>
      <c r="CHS120" s="151"/>
      <c r="CHT120" s="151"/>
      <c r="CHU120" s="151"/>
      <c r="CHV120" s="151"/>
      <c r="CHW120" s="151"/>
      <c r="CHX120" s="151"/>
      <c r="CHY120" s="151"/>
      <c r="CHZ120" s="151"/>
      <c r="CIA120" s="151"/>
      <c r="CIB120" s="151"/>
      <c r="CIC120" s="151"/>
      <c r="CID120" s="151"/>
      <c r="CIE120" s="151"/>
      <c r="CIF120" s="151"/>
      <c r="CIG120" s="151"/>
      <c r="CIH120" s="151"/>
      <c r="CII120" s="151"/>
      <c r="CIJ120" s="151"/>
      <c r="CIK120" s="151"/>
      <c r="CIL120" s="151"/>
      <c r="CIM120" s="151"/>
      <c r="CIN120" s="151"/>
      <c r="CIO120" s="151"/>
      <c r="CIP120" s="151"/>
      <c r="CIQ120" s="151"/>
      <c r="CIR120" s="151"/>
      <c r="CIS120" s="151"/>
      <c r="CIT120" s="151"/>
      <c r="CIU120" s="151"/>
      <c r="CIV120" s="151"/>
      <c r="CIW120" s="151"/>
      <c r="CIX120" s="151"/>
      <c r="CIY120" s="151"/>
      <c r="CIZ120" s="151"/>
      <c r="CJA120" s="151"/>
      <c r="CJB120" s="151"/>
      <c r="CJC120" s="151"/>
      <c r="CJD120" s="151"/>
      <c r="CJE120" s="151"/>
      <c r="CJF120" s="151"/>
      <c r="CJG120" s="151"/>
      <c r="CJH120" s="151"/>
      <c r="CJI120" s="151"/>
      <c r="CJJ120" s="151"/>
      <c r="CJK120" s="151"/>
      <c r="CJL120" s="151"/>
      <c r="CJM120" s="151"/>
      <c r="CJN120" s="151"/>
      <c r="CJO120" s="151"/>
      <c r="CJP120" s="151"/>
      <c r="CJQ120" s="151"/>
      <c r="CJR120" s="151"/>
      <c r="CJS120" s="151"/>
      <c r="CJT120" s="151"/>
      <c r="CJU120" s="151"/>
      <c r="CJV120" s="151"/>
      <c r="CJW120" s="151"/>
      <c r="CJX120" s="151"/>
      <c r="CJY120" s="151"/>
      <c r="CJZ120" s="151"/>
      <c r="CKA120" s="151"/>
      <c r="CKB120" s="151"/>
      <c r="CKC120" s="151"/>
      <c r="CKD120" s="151"/>
      <c r="CKE120" s="151"/>
      <c r="CKF120" s="151"/>
      <c r="CKG120" s="151"/>
      <c r="CKH120" s="151"/>
      <c r="CKI120" s="151"/>
      <c r="CKJ120" s="151"/>
      <c r="CKK120" s="151"/>
      <c r="CKL120" s="151"/>
      <c r="CKM120" s="151"/>
      <c r="CKN120" s="151"/>
      <c r="CKO120" s="151"/>
      <c r="CKP120" s="151"/>
      <c r="CKQ120" s="151"/>
      <c r="CKR120" s="151"/>
      <c r="CKS120" s="151"/>
      <c r="CKT120" s="151"/>
      <c r="CKU120" s="151"/>
      <c r="CKV120" s="151"/>
      <c r="CKW120" s="151"/>
      <c r="CKX120" s="151"/>
      <c r="CKY120" s="151"/>
      <c r="CKZ120" s="151"/>
      <c r="CLA120" s="151"/>
      <c r="CLB120" s="151"/>
      <c r="CLC120" s="151"/>
      <c r="CLD120" s="151"/>
      <c r="CLE120" s="151"/>
      <c r="CLF120" s="151"/>
      <c r="CLG120" s="151"/>
      <c r="CLH120" s="151"/>
      <c r="CLI120" s="151"/>
      <c r="CLJ120" s="151"/>
      <c r="CLK120" s="151"/>
      <c r="CLL120" s="151"/>
      <c r="CLM120" s="151"/>
      <c r="CLN120" s="151"/>
      <c r="CLO120" s="151"/>
      <c r="CLP120" s="151"/>
      <c r="CLQ120" s="151"/>
      <c r="CLR120" s="151"/>
      <c r="CLS120" s="151"/>
      <c r="CLT120" s="151"/>
      <c r="CLU120" s="151"/>
      <c r="CLV120" s="151"/>
      <c r="CLW120" s="151"/>
      <c r="CLX120" s="151"/>
      <c r="CLY120" s="151"/>
      <c r="CLZ120" s="151"/>
      <c r="CMA120" s="151"/>
      <c r="CMB120" s="151"/>
      <c r="CMC120" s="151"/>
      <c r="CMD120" s="151"/>
      <c r="CME120" s="151"/>
      <c r="CMF120" s="151"/>
      <c r="CMG120" s="151"/>
      <c r="CMH120" s="151"/>
      <c r="CMI120" s="151"/>
      <c r="CMJ120" s="151"/>
      <c r="CMK120" s="151"/>
      <c r="CML120" s="151"/>
      <c r="CMM120" s="151"/>
      <c r="CMN120" s="151"/>
      <c r="CMO120" s="151"/>
      <c r="CMP120" s="151"/>
      <c r="CMQ120" s="151"/>
      <c r="CMR120" s="151"/>
      <c r="CMS120" s="151"/>
      <c r="CMT120" s="151"/>
      <c r="CMU120" s="151"/>
      <c r="CMV120" s="151"/>
      <c r="CMW120" s="151"/>
      <c r="CMX120" s="151"/>
      <c r="CMY120" s="151"/>
      <c r="CMZ120" s="151"/>
      <c r="CNA120" s="151"/>
      <c r="CNB120" s="151"/>
      <c r="CNC120" s="151"/>
      <c r="CND120" s="151"/>
      <c r="CNE120" s="151"/>
      <c r="CNF120" s="151"/>
      <c r="CNG120" s="151"/>
      <c r="CNH120" s="151"/>
      <c r="CNI120" s="151"/>
      <c r="CNJ120" s="151"/>
      <c r="CNK120" s="151"/>
      <c r="CNL120" s="151"/>
      <c r="CNM120" s="151"/>
      <c r="CNN120" s="151"/>
      <c r="CNO120" s="151"/>
      <c r="CNP120" s="151"/>
      <c r="CNQ120" s="151"/>
      <c r="CNR120" s="151"/>
      <c r="CNS120" s="151"/>
      <c r="CNT120" s="151"/>
      <c r="CNU120" s="151"/>
      <c r="CNV120" s="151"/>
      <c r="CNW120" s="151"/>
      <c r="CNX120" s="151"/>
      <c r="CNY120" s="151"/>
      <c r="CNZ120" s="151"/>
      <c r="COA120" s="151"/>
      <c r="COB120" s="151"/>
      <c r="COC120" s="151"/>
      <c r="COD120" s="151"/>
      <c r="COE120" s="151"/>
      <c r="COF120" s="151"/>
      <c r="COG120" s="151"/>
      <c r="COH120" s="151"/>
      <c r="COI120" s="151"/>
      <c r="COJ120" s="151"/>
      <c r="COK120" s="151"/>
      <c r="COL120" s="151"/>
      <c r="COM120" s="151"/>
      <c r="CON120" s="151"/>
      <c r="COO120" s="151"/>
      <c r="COP120" s="151"/>
      <c r="COQ120" s="151"/>
      <c r="COR120" s="151"/>
      <c r="COS120" s="151"/>
      <c r="COT120" s="151"/>
      <c r="COU120" s="151"/>
      <c r="COV120" s="151"/>
      <c r="COW120" s="151"/>
      <c r="COX120" s="151"/>
      <c r="COY120" s="151"/>
      <c r="COZ120" s="151"/>
      <c r="CPA120" s="151"/>
      <c r="CPB120" s="151"/>
      <c r="CPC120" s="151"/>
      <c r="CPD120" s="151"/>
      <c r="CPE120" s="151"/>
      <c r="CPF120" s="151"/>
      <c r="CPG120" s="151"/>
      <c r="CPH120" s="151"/>
      <c r="CPI120" s="151"/>
      <c r="CPJ120" s="151"/>
      <c r="CPK120" s="151"/>
      <c r="CPL120" s="151"/>
      <c r="CPM120" s="151"/>
      <c r="CPN120" s="151"/>
      <c r="CPO120" s="151"/>
      <c r="CPP120" s="151"/>
      <c r="CPQ120" s="151"/>
      <c r="CPR120" s="151"/>
      <c r="CPS120" s="151"/>
      <c r="CPT120" s="151"/>
      <c r="CPU120" s="151"/>
      <c r="CPV120" s="151"/>
      <c r="CPW120" s="151"/>
      <c r="CPX120" s="151"/>
      <c r="CPY120" s="151"/>
      <c r="CPZ120" s="151"/>
      <c r="CQA120" s="151"/>
      <c r="CQB120" s="151"/>
      <c r="CQC120" s="151"/>
      <c r="CQD120" s="151"/>
      <c r="CQE120" s="151"/>
      <c r="CQF120" s="151"/>
      <c r="CQG120" s="151"/>
      <c r="CQH120" s="151"/>
      <c r="CQI120" s="151"/>
      <c r="CQJ120" s="151"/>
      <c r="CQK120" s="151"/>
      <c r="CQL120" s="151"/>
      <c r="CQM120" s="151"/>
      <c r="CQN120" s="151"/>
      <c r="CQO120" s="151"/>
      <c r="CQP120" s="151"/>
      <c r="CQQ120" s="151"/>
      <c r="CQR120" s="151"/>
      <c r="CQS120" s="151"/>
      <c r="CQT120" s="151"/>
      <c r="CQU120" s="151"/>
      <c r="CQV120" s="151"/>
      <c r="CQW120" s="151"/>
      <c r="CQX120" s="151"/>
      <c r="CQY120" s="151"/>
      <c r="CQZ120" s="151"/>
      <c r="CRA120" s="151"/>
      <c r="CRB120" s="151"/>
      <c r="CRC120" s="151"/>
      <c r="CRD120" s="151"/>
      <c r="CRE120" s="151"/>
      <c r="CRF120" s="151"/>
      <c r="CRG120" s="151"/>
      <c r="CRH120" s="151"/>
      <c r="CRI120" s="151"/>
      <c r="CRJ120" s="151"/>
      <c r="CRK120" s="151"/>
      <c r="CRL120" s="151"/>
      <c r="CRM120" s="151"/>
      <c r="CRN120" s="151"/>
      <c r="CRO120" s="151"/>
      <c r="CRP120" s="151"/>
      <c r="CRQ120" s="151"/>
      <c r="CRR120" s="151"/>
      <c r="CRS120" s="151"/>
      <c r="CRT120" s="151"/>
      <c r="CRU120" s="151"/>
      <c r="CRV120" s="151"/>
      <c r="CRW120" s="151"/>
      <c r="CRX120" s="151"/>
      <c r="CRY120" s="151"/>
      <c r="CRZ120" s="151"/>
      <c r="CSA120" s="151"/>
      <c r="CSB120" s="151"/>
      <c r="CSC120" s="151"/>
      <c r="CSD120" s="151"/>
      <c r="CSE120" s="151"/>
      <c r="CSF120" s="151"/>
      <c r="CSG120" s="151"/>
      <c r="CSH120" s="151"/>
      <c r="CSI120" s="151"/>
      <c r="CSJ120" s="151"/>
      <c r="CSK120" s="151"/>
      <c r="CSL120" s="151"/>
      <c r="CSM120" s="151"/>
      <c r="CSN120" s="151"/>
      <c r="CSO120" s="151"/>
      <c r="CSP120" s="151"/>
      <c r="CSQ120" s="151"/>
      <c r="CSR120" s="151"/>
      <c r="CSS120" s="151"/>
      <c r="CST120" s="151"/>
      <c r="CSU120" s="151"/>
      <c r="CSV120" s="151"/>
      <c r="CSW120" s="151"/>
      <c r="CSX120" s="151"/>
      <c r="CSY120" s="151"/>
      <c r="CSZ120" s="151"/>
      <c r="CTA120" s="151"/>
      <c r="CTB120" s="151"/>
      <c r="CTC120" s="151"/>
      <c r="CTD120" s="151"/>
      <c r="CTE120" s="151"/>
      <c r="CTF120" s="151"/>
      <c r="CTG120" s="151"/>
      <c r="CTH120" s="151"/>
      <c r="CTI120" s="151"/>
      <c r="CTJ120" s="151"/>
      <c r="CTK120" s="151"/>
      <c r="CTL120" s="151"/>
      <c r="CTM120" s="151"/>
      <c r="CTN120" s="151"/>
      <c r="CTO120" s="151"/>
      <c r="CTP120" s="151"/>
      <c r="CTQ120" s="151"/>
      <c r="CTR120" s="151"/>
      <c r="CTS120" s="151"/>
      <c r="CTT120" s="151"/>
      <c r="CTU120" s="151"/>
      <c r="CTV120" s="151"/>
      <c r="CTW120" s="151"/>
      <c r="CTX120" s="151"/>
      <c r="CTY120" s="151"/>
      <c r="CTZ120" s="151"/>
      <c r="CUA120" s="151"/>
      <c r="CUB120" s="151"/>
      <c r="CUC120" s="151"/>
      <c r="CUD120" s="151"/>
      <c r="CUE120" s="151"/>
      <c r="CUF120" s="151"/>
      <c r="CUG120" s="151"/>
      <c r="CUH120" s="151"/>
      <c r="CUI120" s="151"/>
      <c r="CUJ120" s="151"/>
      <c r="CUK120" s="151"/>
      <c r="CUL120" s="151"/>
      <c r="CUM120" s="151"/>
      <c r="CUN120" s="151"/>
      <c r="CUO120" s="151"/>
      <c r="CUP120" s="151"/>
      <c r="CUQ120" s="151"/>
      <c r="CUR120" s="151"/>
      <c r="CUS120" s="151"/>
      <c r="CUT120" s="151"/>
      <c r="CUU120" s="151"/>
      <c r="CUV120" s="151"/>
      <c r="CUW120" s="151"/>
      <c r="CUX120" s="151"/>
      <c r="CUY120" s="151"/>
      <c r="CUZ120" s="151"/>
      <c r="CVA120" s="151"/>
      <c r="CVB120" s="151"/>
      <c r="CVC120" s="151"/>
      <c r="CVD120" s="151"/>
      <c r="CVE120" s="151"/>
      <c r="CVF120" s="151"/>
      <c r="CVG120" s="151"/>
      <c r="CVH120" s="151"/>
      <c r="CVI120" s="151"/>
      <c r="CVJ120" s="151"/>
      <c r="CVK120" s="151"/>
      <c r="CVL120" s="151"/>
      <c r="CVM120" s="151"/>
      <c r="CVN120" s="151"/>
      <c r="CVO120" s="151"/>
      <c r="CVP120" s="151"/>
      <c r="CVQ120" s="151"/>
      <c r="CVR120" s="151"/>
      <c r="CVS120" s="151"/>
      <c r="CVT120" s="151"/>
      <c r="CVU120" s="151"/>
      <c r="CVV120" s="151"/>
      <c r="CVW120" s="151"/>
      <c r="CVX120" s="151"/>
      <c r="CVY120" s="151"/>
      <c r="CVZ120" s="151"/>
      <c r="CWA120" s="151"/>
      <c r="CWB120" s="151"/>
      <c r="CWC120" s="151"/>
      <c r="CWD120" s="151"/>
      <c r="CWE120" s="151"/>
      <c r="CWF120" s="151"/>
      <c r="CWG120" s="151"/>
      <c r="CWH120" s="151"/>
      <c r="CWI120" s="151"/>
      <c r="CWJ120" s="151"/>
      <c r="CWK120" s="151"/>
      <c r="CWL120" s="151"/>
      <c r="CWM120" s="151"/>
      <c r="CWN120" s="151"/>
      <c r="CWO120" s="151"/>
      <c r="CWP120" s="151"/>
      <c r="CWQ120" s="151"/>
      <c r="CWR120" s="151"/>
      <c r="CWS120" s="151"/>
      <c r="CWT120" s="151"/>
      <c r="CWU120" s="151"/>
      <c r="CWV120" s="151"/>
      <c r="CWW120" s="151"/>
      <c r="CWX120" s="151"/>
      <c r="CWY120" s="151"/>
      <c r="CWZ120" s="151"/>
      <c r="CXA120" s="151"/>
      <c r="CXB120" s="151"/>
      <c r="CXC120" s="151"/>
      <c r="CXD120" s="151"/>
      <c r="CXE120" s="151"/>
      <c r="CXF120" s="151"/>
      <c r="CXG120" s="151"/>
      <c r="CXH120" s="151"/>
      <c r="CXI120" s="151"/>
      <c r="CXJ120" s="151"/>
      <c r="CXK120" s="151"/>
      <c r="CXL120" s="151"/>
      <c r="CXM120" s="151"/>
      <c r="CXN120" s="151"/>
      <c r="CXO120" s="151"/>
      <c r="CXP120" s="151"/>
      <c r="CXQ120" s="151"/>
      <c r="CXR120" s="151"/>
      <c r="CXS120" s="151"/>
      <c r="CXT120" s="151"/>
      <c r="CXU120" s="151"/>
      <c r="CXV120" s="151"/>
      <c r="CXW120" s="151"/>
      <c r="CXX120" s="151"/>
      <c r="CXY120" s="151"/>
      <c r="CXZ120" s="151"/>
      <c r="CYA120" s="151"/>
      <c r="CYB120" s="151"/>
      <c r="CYC120" s="151"/>
      <c r="CYD120" s="151"/>
      <c r="CYE120" s="151"/>
      <c r="CYF120" s="151"/>
      <c r="CYG120" s="151"/>
      <c r="CYH120" s="151"/>
      <c r="CYI120" s="151"/>
      <c r="CYJ120" s="151"/>
      <c r="CYK120" s="151"/>
      <c r="CYL120" s="151"/>
      <c r="CYM120" s="151"/>
      <c r="CYN120" s="151"/>
      <c r="CYO120" s="151"/>
      <c r="CYP120" s="151"/>
      <c r="CYQ120" s="151"/>
      <c r="CYR120" s="151"/>
      <c r="CYS120" s="151"/>
      <c r="CYT120" s="151"/>
      <c r="CYU120" s="151"/>
      <c r="CYV120" s="151"/>
      <c r="CYW120" s="151"/>
      <c r="CYX120" s="151"/>
      <c r="CYY120" s="151"/>
      <c r="CYZ120" s="151"/>
      <c r="CZA120" s="151"/>
      <c r="CZB120" s="151"/>
      <c r="CZC120" s="151"/>
      <c r="CZD120" s="151"/>
      <c r="CZE120" s="151"/>
      <c r="CZF120" s="151"/>
      <c r="CZG120" s="151"/>
      <c r="CZH120" s="151"/>
      <c r="CZI120" s="151"/>
      <c r="CZJ120" s="151"/>
      <c r="CZK120" s="151"/>
      <c r="CZL120" s="151"/>
      <c r="CZM120" s="151"/>
      <c r="CZN120" s="151"/>
      <c r="CZO120" s="151"/>
      <c r="CZP120" s="151"/>
      <c r="CZQ120" s="151"/>
      <c r="CZR120" s="151"/>
      <c r="CZS120" s="151"/>
      <c r="CZT120" s="151"/>
      <c r="CZU120" s="151"/>
      <c r="CZV120" s="151"/>
      <c r="CZW120" s="151"/>
      <c r="CZX120" s="151"/>
      <c r="CZY120" s="151"/>
      <c r="CZZ120" s="151"/>
      <c r="DAA120" s="151"/>
      <c r="DAB120" s="151"/>
      <c r="DAC120" s="151"/>
      <c r="DAD120" s="151"/>
      <c r="DAE120" s="151"/>
      <c r="DAF120" s="151"/>
      <c r="DAG120" s="151"/>
      <c r="DAH120" s="151"/>
      <c r="DAI120" s="151"/>
      <c r="DAJ120" s="151"/>
      <c r="DAK120" s="151"/>
      <c r="DAL120" s="151"/>
      <c r="DAM120" s="151"/>
      <c r="DAN120" s="151"/>
      <c r="DAO120" s="151"/>
      <c r="DAP120" s="151"/>
      <c r="DAQ120" s="151"/>
      <c r="DAR120" s="151"/>
      <c r="DAS120" s="151"/>
      <c r="DAT120" s="151"/>
      <c r="DAU120" s="151"/>
      <c r="DAV120" s="151"/>
      <c r="DAW120" s="151"/>
      <c r="DAX120" s="151"/>
      <c r="DAY120" s="151"/>
      <c r="DAZ120" s="151"/>
      <c r="DBA120" s="151"/>
      <c r="DBB120" s="151"/>
      <c r="DBC120" s="151"/>
      <c r="DBD120" s="151"/>
      <c r="DBE120" s="151"/>
      <c r="DBF120" s="151"/>
      <c r="DBG120" s="151"/>
      <c r="DBH120" s="151"/>
      <c r="DBI120" s="151"/>
      <c r="DBJ120" s="151"/>
      <c r="DBK120" s="151"/>
      <c r="DBL120" s="151"/>
      <c r="DBM120" s="151"/>
      <c r="DBN120" s="151"/>
      <c r="DBO120" s="151"/>
      <c r="DBP120" s="151"/>
      <c r="DBQ120" s="151"/>
      <c r="DBR120" s="151"/>
      <c r="DBS120" s="151"/>
      <c r="DBT120" s="151"/>
      <c r="DBU120" s="151"/>
      <c r="DBV120" s="151"/>
      <c r="DBW120" s="151"/>
      <c r="DBX120" s="151"/>
      <c r="DBY120" s="151"/>
      <c r="DBZ120" s="151"/>
      <c r="DCA120" s="151"/>
      <c r="DCB120" s="151"/>
      <c r="DCC120" s="151"/>
      <c r="DCD120" s="151"/>
      <c r="DCE120" s="151"/>
      <c r="DCF120" s="151"/>
      <c r="DCG120" s="151"/>
      <c r="DCH120" s="151"/>
      <c r="DCI120" s="151"/>
      <c r="DCJ120" s="151"/>
      <c r="DCK120" s="151"/>
      <c r="DCL120" s="151"/>
      <c r="DCM120" s="151"/>
      <c r="DCN120" s="151"/>
      <c r="DCO120" s="151"/>
      <c r="DCP120" s="151"/>
      <c r="DCQ120" s="151"/>
      <c r="DCR120" s="151"/>
      <c r="DCS120" s="151"/>
      <c r="DCT120" s="151"/>
      <c r="DCU120" s="151"/>
      <c r="DCV120" s="151"/>
      <c r="DCW120" s="151"/>
      <c r="DCX120" s="151"/>
      <c r="DCY120" s="151"/>
      <c r="DCZ120" s="151"/>
      <c r="DDA120" s="151"/>
      <c r="DDB120" s="151"/>
      <c r="DDC120" s="151"/>
      <c r="DDD120" s="151"/>
      <c r="DDE120" s="151"/>
      <c r="DDF120" s="151"/>
      <c r="DDG120" s="151"/>
      <c r="DDH120" s="151"/>
      <c r="DDI120" s="151"/>
      <c r="DDJ120" s="151"/>
      <c r="DDK120" s="151"/>
      <c r="DDL120" s="151"/>
      <c r="DDM120" s="151"/>
      <c r="DDN120" s="151"/>
      <c r="DDO120" s="151"/>
      <c r="DDP120" s="151"/>
      <c r="DDQ120" s="151"/>
      <c r="DDR120" s="151"/>
      <c r="DDS120" s="151"/>
      <c r="DDT120" s="151"/>
      <c r="DDU120" s="151"/>
      <c r="DDV120" s="151"/>
      <c r="DDW120" s="151"/>
      <c r="DDX120" s="151"/>
      <c r="DDY120" s="151"/>
      <c r="DDZ120" s="151"/>
      <c r="DEA120" s="151"/>
      <c r="DEB120" s="151"/>
      <c r="DEC120" s="151"/>
      <c r="DED120" s="151"/>
      <c r="DEE120" s="151"/>
      <c r="DEF120" s="151"/>
      <c r="DEG120" s="151"/>
      <c r="DEH120" s="151"/>
      <c r="DEI120" s="151"/>
      <c r="DEJ120" s="151"/>
      <c r="DEK120" s="151"/>
      <c r="DEL120" s="151"/>
      <c r="DEM120" s="151"/>
      <c r="DEN120" s="151"/>
      <c r="DEO120" s="151"/>
      <c r="DEP120" s="151"/>
      <c r="DEQ120" s="151"/>
      <c r="DER120" s="151"/>
      <c r="DES120" s="151"/>
      <c r="DET120" s="151"/>
      <c r="DEU120" s="151"/>
      <c r="DEV120" s="151"/>
      <c r="DEW120" s="151"/>
      <c r="DEX120" s="151"/>
      <c r="DEY120" s="151"/>
      <c r="DEZ120" s="151"/>
      <c r="DFA120" s="151"/>
      <c r="DFB120" s="151"/>
      <c r="DFC120" s="151"/>
      <c r="DFD120" s="151"/>
      <c r="DFE120" s="151"/>
      <c r="DFF120" s="151"/>
      <c r="DFG120" s="151"/>
      <c r="DFH120" s="151"/>
      <c r="DFI120" s="151"/>
      <c r="DFJ120" s="151"/>
      <c r="DFK120" s="151"/>
      <c r="DFL120" s="151"/>
      <c r="DFM120" s="151"/>
      <c r="DFN120" s="151"/>
      <c r="DFO120" s="151"/>
      <c r="DFP120" s="151"/>
      <c r="DFQ120" s="151"/>
      <c r="DFR120" s="151"/>
      <c r="DFS120" s="151"/>
      <c r="DFT120" s="151"/>
      <c r="DFU120" s="151"/>
      <c r="DFV120" s="151"/>
      <c r="DFW120" s="151"/>
      <c r="DFX120" s="151"/>
      <c r="DFY120" s="151"/>
      <c r="DFZ120" s="151"/>
      <c r="DGA120" s="151"/>
      <c r="DGB120" s="151"/>
      <c r="DGC120" s="151"/>
      <c r="DGD120" s="151"/>
      <c r="DGE120" s="151"/>
      <c r="DGF120" s="151"/>
      <c r="DGG120" s="151"/>
      <c r="DGH120" s="151"/>
      <c r="DGI120" s="151"/>
      <c r="DGJ120" s="151"/>
      <c r="DGK120" s="151"/>
      <c r="DGL120" s="151"/>
      <c r="DGM120" s="151"/>
      <c r="DGN120" s="151"/>
      <c r="DGO120" s="151"/>
      <c r="DGP120" s="151"/>
      <c r="DGQ120" s="151"/>
      <c r="DGR120" s="151"/>
      <c r="DGS120" s="151"/>
      <c r="DGT120" s="151"/>
      <c r="DGU120" s="151"/>
      <c r="DGV120" s="151"/>
      <c r="DGW120" s="151"/>
      <c r="DGX120" s="151"/>
      <c r="DGY120" s="151"/>
      <c r="DGZ120" s="151"/>
      <c r="DHA120" s="151"/>
      <c r="DHB120" s="151"/>
      <c r="DHC120" s="151"/>
      <c r="DHD120" s="151"/>
      <c r="DHE120" s="151"/>
      <c r="DHF120" s="151"/>
      <c r="DHG120" s="151"/>
      <c r="DHH120" s="151"/>
      <c r="DHI120" s="151"/>
      <c r="DHJ120" s="151"/>
      <c r="DHK120" s="151"/>
      <c r="DHL120" s="151"/>
      <c r="DHM120" s="151"/>
      <c r="DHN120" s="151"/>
      <c r="DHO120" s="151"/>
      <c r="DHP120" s="151"/>
      <c r="DHQ120" s="151"/>
      <c r="DHR120" s="151"/>
      <c r="DHS120" s="151"/>
      <c r="DHT120" s="151"/>
      <c r="DHU120" s="151"/>
      <c r="DHV120" s="151"/>
      <c r="DHW120" s="151"/>
      <c r="DHX120" s="151"/>
      <c r="DHY120" s="151"/>
      <c r="DHZ120" s="151"/>
      <c r="DIA120" s="151"/>
      <c r="DIB120" s="151"/>
      <c r="DIC120" s="151"/>
      <c r="DID120" s="151"/>
      <c r="DIE120" s="151"/>
      <c r="DIF120" s="151"/>
      <c r="DIG120" s="151"/>
      <c r="DIH120" s="151"/>
      <c r="DII120" s="151"/>
      <c r="DIJ120" s="151"/>
      <c r="DIK120" s="151"/>
      <c r="DIL120" s="151"/>
      <c r="DIM120" s="151"/>
      <c r="DIN120" s="151"/>
      <c r="DIO120" s="151"/>
      <c r="DIP120" s="151"/>
      <c r="DIQ120" s="151"/>
      <c r="DIR120" s="151"/>
      <c r="DIS120" s="151"/>
      <c r="DIT120" s="151"/>
      <c r="DIU120" s="151"/>
      <c r="DIV120" s="151"/>
      <c r="DIW120" s="151"/>
      <c r="DIX120" s="151"/>
      <c r="DIY120" s="151"/>
      <c r="DIZ120" s="151"/>
      <c r="DJA120" s="151"/>
      <c r="DJB120" s="151"/>
      <c r="DJC120" s="151"/>
      <c r="DJD120" s="151"/>
      <c r="DJE120" s="151"/>
      <c r="DJF120" s="151"/>
      <c r="DJG120" s="151"/>
      <c r="DJH120" s="151"/>
      <c r="DJI120" s="151"/>
      <c r="DJJ120" s="151"/>
      <c r="DJK120" s="151"/>
      <c r="DJL120" s="151"/>
      <c r="DJM120" s="151"/>
      <c r="DJN120" s="151"/>
      <c r="DJO120" s="151"/>
      <c r="DJP120" s="151"/>
      <c r="DJQ120" s="151"/>
      <c r="DJR120" s="151"/>
      <c r="DJS120" s="151"/>
      <c r="DJT120" s="151"/>
      <c r="DJU120" s="151"/>
      <c r="DJV120" s="151"/>
      <c r="DJW120" s="151"/>
      <c r="DJX120" s="151"/>
      <c r="DJY120" s="151"/>
      <c r="DJZ120" s="151"/>
      <c r="DKA120" s="151"/>
      <c r="DKB120" s="151"/>
      <c r="DKC120" s="151"/>
      <c r="DKD120" s="151"/>
      <c r="DKE120" s="151"/>
      <c r="DKF120" s="151"/>
      <c r="DKG120" s="151"/>
      <c r="DKH120" s="151"/>
      <c r="DKI120" s="151"/>
      <c r="DKJ120" s="151"/>
      <c r="DKK120" s="151"/>
      <c r="DKL120" s="151"/>
      <c r="DKM120" s="151"/>
      <c r="DKN120" s="151"/>
      <c r="DKO120" s="151"/>
      <c r="DKP120" s="151"/>
      <c r="DKQ120" s="151"/>
      <c r="DKR120" s="151"/>
      <c r="DKS120" s="151"/>
      <c r="DKT120" s="151"/>
      <c r="DKU120" s="151"/>
      <c r="DKV120" s="151"/>
      <c r="DKW120" s="151"/>
      <c r="DKX120" s="151"/>
      <c r="DKY120" s="151"/>
      <c r="DKZ120" s="151"/>
      <c r="DLA120" s="151"/>
      <c r="DLB120" s="151"/>
      <c r="DLC120" s="151"/>
      <c r="DLD120" s="151"/>
      <c r="DLE120" s="151"/>
      <c r="DLF120" s="151"/>
      <c r="DLG120" s="151"/>
      <c r="DLH120" s="151"/>
      <c r="DLI120" s="151"/>
      <c r="DLJ120" s="151"/>
      <c r="DLK120" s="151"/>
      <c r="DLL120" s="151"/>
      <c r="DLM120" s="151"/>
      <c r="DLN120" s="151"/>
      <c r="DLO120" s="151"/>
      <c r="DLP120" s="151"/>
      <c r="DLQ120" s="151"/>
      <c r="DLR120" s="151"/>
      <c r="DLS120" s="151"/>
      <c r="DLT120" s="151"/>
      <c r="DLU120" s="151"/>
      <c r="DLV120" s="151"/>
      <c r="DLW120" s="151"/>
      <c r="DLX120" s="151"/>
      <c r="DLY120" s="151"/>
      <c r="DLZ120" s="151"/>
      <c r="DMA120" s="151"/>
      <c r="DMB120" s="151"/>
      <c r="DMC120" s="151"/>
      <c r="DMD120" s="151"/>
      <c r="DME120" s="151"/>
      <c r="DMF120" s="151"/>
      <c r="DMG120" s="151"/>
      <c r="DMH120" s="151"/>
      <c r="DMI120" s="151"/>
      <c r="DMJ120" s="151"/>
      <c r="DMK120" s="151"/>
      <c r="DML120" s="151"/>
      <c r="DMM120" s="151"/>
      <c r="DMN120" s="151"/>
      <c r="DMO120" s="151"/>
      <c r="DMP120" s="151"/>
      <c r="DMQ120" s="151"/>
      <c r="DMR120" s="151"/>
      <c r="DMS120" s="151"/>
      <c r="DMT120" s="151"/>
      <c r="DMU120" s="151"/>
      <c r="DMV120" s="151"/>
      <c r="DMW120" s="151"/>
      <c r="DMX120" s="151"/>
      <c r="DMY120" s="151"/>
      <c r="DMZ120" s="151"/>
      <c r="DNA120" s="151"/>
      <c r="DNB120" s="151"/>
      <c r="DNC120" s="151"/>
      <c r="DND120" s="151"/>
      <c r="DNE120" s="151"/>
      <c r="DNF120" s="151"/>
      <c r="DNG120" s="151"/>
      <c r="DNH120" s="151"/>
      <c r="DNI120" s="151"/>
      <c r="DNJ120" s="151"/>
      <c r="DNK120" s="151"/>
      <c r="DNL120" s="151"/>
      <c r="DNM120" s="151"/>
      <c r="DNN120" s="151"/>
      <c r="DNO120" s="151"/>
      <c r="DNP120" s="151"/>
      <c r="DNQ120" s="151"/>
      <c r="DNR120" s="151"/>
      <c r="DNS120" s="151"/>
      <c r="DNT120" s="151"/>
      <c r="DNU120" s="151"/>
      <c r="DNV120" s="151"/>
      <c r="DNW120" s="151"/>
      <c r="DNX120" s="151"/>
      <c r="DNY120" s="151"/>
      <c r="DNZ120" s="151"/>
      <c r="DOA120" s="151"/>
      <c r="DOB120" s="151"/>
      <c r="DOC120" s="151"/>
      <c r="DOD120" s="151"/>
      <c r="DOE120" s="151"/>
      <c r="DOF120" s="151"/>
      <c r="DOG120" s="151"/>
      <c r="DOH120" s="151"/>
      <c r="DOI120" s="151"/>
      <c r="DOJ120" s="151"/>
      <c r="DOK120" s="151"/>
      <c r="DOL120" s="151"/>
      <c r="DOM120" s="151"/>
      <c r="DON120" s="151"/>
      <c r="DOO120" s="151"/>
      <c r="DOP120" s="151"/>
      <c r="DOQ120" s="151"/>
      <c r="DOR120" s="151"/>
      <c r="DOS120" s="151"/>
      <c r="DOT120" s="151"/>
      <c r="DOU120" s="151"/>
      <c r="DOV120" s="151"/>
      <c r="DOW120" s="151"/>
      <c r="DOX120" s="151"/>
      <c r="DOY120" s="151"/>
      <c r="DOZ120" s="151"/>
      <c r="DPA120" s="151"/>
      <c r="DPB120" s="151"/>
      <c r="DPC120" s="151"/>
      <c r="DPD120" s="151"/>
      <c r="DPE120" s="151"/>
      <c r="DPF120" s="151"/>
      <c r="DPG120" s="151"/>
      <c r="DPH120" s="151"/>
      <c r="DPI120" s="151"/>
      <c r="DPJ120" s="151"/>
      <c r="DPK120" s="151"/>
      <c r="DPL120" s="151"/>
      <c r="DPM120" s="151"/>
      <c r="DPN120" s="151"/>
      <c r="DPO120" s="151"/>
      <c r="DPP120" s="151"/>
      <c r="DPQ120" s="151"/>
      <c r="DPR120" s="151"/>
      <c r="DPS120" s="151"/>
      <c r="DPT120" s="151"/>
      <c r="DPU120" s="151"/>
      <c r="DPV120" s="151"/>
      <c r="DPW120" s="151"/>
      <c r="DPX120" s="151"/>
      <c r="DPY120" s="151"/>
      <c r="DPZ120" s="151"/>
      <c r="DQA120" s="151"/>
      <c r="DQB120" s="151"/>
      <c r="DQC120" s="151"/>
      <c r="DQD120" s="151"/>
      <c r="DQE120" s="151"/>
      <c r="DQF120" s="151"/>
      <c r="DQG120" s="151"/>
      <c r="DQH120" s="151"/>
      <c r="DQI120" s="151"/>
      <c r="DQJ120" s="151"/>
      <c r="DQK120" s="151"/>
      <c r="DQL120" s="151"/>
      <c r="DQM120" s="151"/>
      <c r="DQN120" s="151"/>
      <c r="DQO120" s="151"/>
      <c r="DQP120" s="151"/>
      <c r="DQQ120" s="151"/>
      <c r="DQR120" s="151"/>
      <c r="DQS120" s="151"/>
      <c r="DQT120" s="151"/>
      <c r="DQU120" s="151"/>
      <c r="DQV120" s="151"/>
      <c r="DQW120" s="151"/>
      <c r="DQX120" s="151"/>
      <c r="DQY120" s="151"/>
      <c r="DQZ120" s="151"/>
      <c r="DRA120" s="151"/>
      <c r="DRB120" s="151"/>
      <c r="DRC120" s="151"/>
      <c r="DRD120" s="151"/>
      <c r="DRE120" s="151"/>
      <c r="DRF120" s="151"/>
      <c r="DRG120" s="151"/>
      <c r="DRH120" s="151"/>
      <c r="DRI120" s="151"/>
      <c r="DRJ120" s="151"/>
      <c r="DRK120" s="151"/>
      <c r="DRL120" s="151"/>
      <c r="DRM120" s="151"/>
      <c r="DRN120" s="151"/>
      <c r="DRO120" s="151"/>
      <c r="DRP120" s="151"/>
      <c r="DRQ120" s="151"/>
      <c r="DRR120" s="151"/>
      <c r="DRS120" s="151"/>
      <c r="DRT120" s="151"/>
      <c r="DRU120" s="151"/>
      <c r="DRV120" s="151"/>
      <c r="DRW120" s="151"/>
      <c r="DRX120" s="151"/>
      <c r="DRY120" s="151"/>
      <c r="DRZ120" s="151"/>
      <c r="DSA120" s="151"/>
      <c r="DSB120" s="151"/>
      <c r="DSC120" s="151"/>
      <c r="DSD120" s="151"/>
      <c r="DSE120" s="151"/>
      <c r="DSF120" s="151"/>
      <c r="DSG120" s="151"/>
      <c r="DSH120" s="151"/>
      <c r="DSI120" s="151"/>
      <c r="DSJ120" s="151"/>
      <c r="DSK120" s="151"/>
      <c r="DSL120" s="151"/>
      <c r="DSM120" s="151"/>
      <c r="DSN120" s="151"/>
      <c r="DSO120" s="151"/>
      <c r="DSP120" s="151"/>
      <c r="DSQ120" s="151"/>
      <c r="DSR120" s="151"/>
      <c r="DSS120" s="151"/>
      <c r="DST120" s="151"/>
      <c r="DSU120" s="151"/>
      <c r="DSV120" s="151"/>
      <c r="DSW120" s="151"/>
      <c r="DSX120" s="151"/>
      <c r="DSY120" s="151"/>
      <c r="DSZ120" s="151"/>
      <c r="DTA120" s="151"/>
      <c r="DTB120" s="151"/>
      <c r="DTC120" s="151"/>
      <c r="DTD120" s="151"/>
      <c r="DTE120" s="151"/>
      <c r="DTF120" s="151"/>
      <c r="DTG120" s="151"/>
      <c r="DTH120" s="151"/>
      <c r="DTI120" s="151"/>
      <c r="DTJ120" s="151"/>
      <c r="DTK120" s="151"/>
      <c r="DTL120" s="151"/>
      <c r="DTM120" s="151"/>
      <c r="DTN120" s="151"/>
      <c r="DTO120" s="151"/>
      <c r="DTP120" s="151"/>
      <c r="DTQ120" s="151"/>
      <c r="DTR120" s="151"/>
      <c r="DTS120" s="151"/>
      <c r="DTT120" s="151"/>
      <c r="DTU120" s="151"/>
      <c r="DTV120" s="151"/>
      <c r="DTW120" s="151"/>
      <c r="DTX120" s="151"/>
      <c r="DTY120" s="151"/>
      <c r="DTZ120" s="151"/>
      <c r="DUA120" s="151"/>
      <c r="DUB120" s="151"/>
      <c r="DUC120" s="151"/>
      <c r="DUD120" s="151"/>
      <c r="DUE120" s="151"/>
      <c r="DUF120" s="151"/>
      <c r="DUG120" s="151"/>
      <c r="DUH120" s="151"/>
      <c r="DUI120" s="151"/>
      <c r="DUJ120" s="151"/>
      <c r="DUK120" s="151"/>
      <c r="DUL120" s="151"/>
      <c r="DUM120" s="151"/>
      <c r="DUN120" s="151"/>
      <c r="DUO120" s="151"/>
      <c r="DUP120" s="151"/>
      <c r="DUQ120" s="151"/>
      <c r="DUR120" s="151"/>
      <c r="DUS120" s="151"/>
      <c r="DUT120" s="151"/>
      <c r="DUU120" s="151"/>
      <c r="DUV120" s="151"/>
      <c r="DUW120" s="151"/>
      <c r="DUX120" s="151"/>
      <c r="DUY120" s="151"/>
      <c r="DUZ120" s="151"/>
      <c r="DVA120" s="151"/>
      <c r="DVB120" s="151"/>
      <c r="DVC120" s="151"/>
      <c r="DVD120" s="151"/>
      <c r="DVE120" s="151"/>
      <c r="DVF120" s="151"/>
      <c r="DVG120" s="151"/>
      <c r="DVH120" s="151"/>
      <c r="DVI120" s="151"/>
      <c r="DVJ120" s="151"/>
      <c r="DVK120" s="151"/>
      <c r="DVL120" s="151"/>
      <c r="DVM120" s="151"/>
      <c r="DVN120" s="151"/>
      <c r="DVO120" s="151"/>
      <c r="DVP120" s="151"/>
      <c r="DVQ120" s="151"/>
      <c r="DVR120" s="151"/>
      <c r="DVS120" s="151"/>
      <c r="DVT120" s="151"/>
      <c r="DVU120" s="151"/>
      <c r="DVV120" s="151"/>
      <c r="DVW120" s="151"/>
      <c r="DVX120" s="151"/>
      <c r="DVY120" s="151"/>
      <c r="DVZ120" s="151"/>
      <c r="DWA120" s="151"/>
      <c r="DWB120" s="151"/>
      <c r="DWC120" s="151"/>
      <c r="DWD120" s="151"/>
      <c r="DWE120" s="151"/>
      <c r="DWF120" s="151"/>
      <c r="DWG120" s="151"/>
      <c r="DWH120" s="151"/>
      <c r="DWI120" s="151"/>
      <c r="DWJ120" s="151"/>
      <c r="DWK120" s="151"/>
      <c r="DWL120" s="151"/>
      <c r="DWM120" s="151"/>
      <c r="DWN120" s="151"/>
      <c r="DWO120" s="151"/>
      <c r="DWP120" s="151"/>
      <c r="DWQ120" s="151"/>
      <c r="DWR120" s="151"/>
      <c r="DWS120" s="151"/>
      <c r="DWT120" s="151"/>
      <c r="DWU120" s="151"/>
      <c r="DWV120" s="151"/>
      <c r="DWW120" s="151"/>
      <c r="DWX120" s="151"/>
      <c r="DWY120" s="151"/>
      <c r="DWZ120" s="151"/>
      <c r="DXA120" s="151"/>
      <c r="DXB120" s="151"/>
      <c r="DXC120" s="151"/>
      <c r="DXD120" s="151"/>
      <c r="DXE120" s="151"/>
      <c r="DXF120" s="151"/>
      <c r="DXG120" s="151"/>
      <c r="DXH120" s="151"/>
      <c r="DXI120" s="151"/>
      <c r="DXJ120" s="151"/>
      <c r="DXK120" s="151"/>
      <c r="DXL120" s="151"/>
      <c r="DXM120" s="151"/>
      <c r="DXN120" s="151"/>
      <c r="DXO120" s="151"/>
      <c r="DXP120" s="151"/>
      <c r="DXQ120" s="151"/>
      <c r="DXR120" s="151"/>
      <c r="DXS120" s="151"/>
      <c r="DXT120" s="151"/>
      <c r="DXU120" s="151"/>
      <c r="DXV120" s="151"/>
      <c r="DXW120" s="151"/>
      <c r="DXX120" s="151"/>
      <c r="DXY120" s="151"/>
      <c r="DXZ120" s="151"/>
      <c r="DYA120" s="151"/>
      <c r="DYB120" s="151"/>
      <c r="DYC120" s="151"/>
      <c r="DYD120" s="151"/>
      <c r="DYE120" s="151"/>
      <c r="DYF120" s="151"/>
      <c r="DYG120" s="151"/>
      <c r="DYH120" s="151"/>
      <c r="DYI120" s="151"/>
      <c r="DYJ120" s="151"/>
      <c r="DYK120" s="151"/>
      <c r="DYL120" s="151"/>
      <c r="DYM120" s="151"/>
      <c r="DYN120" s="151"/>
      <c r="DYO120" s="151"/>
      <c r="DYP120" s="151"/>
      <c r="DYQ120" s="151"/>
      <c r="DYR120" s="151"/>
      <c r="DYS120" s="151"/>
      <c r="DYT120" s="151"/>
      <c r="DYU120" s="151"/>
      <c r="DYV120" s="151"/>
      <c r="DYW120" s="151"/>
      <c r="DYX120" s="151"/>
      <c r="DYY120" s="151"/>
      <c r="DYZ120" s="151"/>
      <c r="DZA120" s="151"/>
      <c r="DZB120" s="151"/>
      <c r="DZC120" s="151"/>
      <c r="DZD120" s="151"/>
      <c r="DZE120" s="151"/>
      <c r="DZF120" s="151"/>
      <c r="DZG120" s="151"/>
      <c r="DZH120" s="151"/>
      <c r="DZI120" s="151"/>
      <c r="DZJ120" s="151"/>
      <c r="DZK120" s="151"/>
      <c r="DZL120" s="151"/>
      <c r="DZM120" s="151"/>
      <c r="DZN120" s="151"/>
      <c r="DZO120" s="151"/>
      <c r="DZP120" s="151"/>
      <c r="DZQ120" s="151"/>
      <c r="DZR120" s="151"/>
      <c r="DZS120" s="151"/>
      <c r="DZT120" s="151"/>
      <c r="DZU120" s="151"/>
      <c r="DZV120" s="151"/>
      <c r="DZW120" s="151"/>
      <c r="DZX120" s="151"/>
      <c r="DZY120" s="151"/>
      <c r="DZZ120" s="151"/>
      <c r="EAA120" s="151"/>
      <c r="EAB120" s="151"/>
      <c r="EAC120" s="151"/>
      <c r="EAD120" s="151"/>
      <c r="EAE120" s="151"/>
      <c r="EAF120" s="151"/>
      <c r="EAG120" s="151"/>
      <c r="EAH120" s="151"/>
      <c r="EAI120" s="151"/>
      <c r="EAJ120" s="151"/>
      <c r="EAK120" s="151"/>
      <c r="EAL120" s="151"/>
      <c r="EAM120" s="151"/>
      <c r="EAN120" s="151"/>
      <c r="EAO120" s="151"/>
      <c r="EAP120" s="151"/>
      <c r="EAQ120" s="151"/>
      <c r="EAR120" s="151"/>
      <c r="EAS120" s="151"/>
      <c r="EAT120" s="151"/>
      <c r="EAU120" s="151"/>
      <c r="EAV120" s="151"/>
      <c r="EAW120" s="151"/>
      <c r="EAX120" s="151"/>
      <c r="EAY120" s="151"/>
      <c r="EAZ120" s="151"/>
      <c r="EBA120" s="151"/>
      <c r="EBB120" s="151"/>
      <c r="EBC120" s="151"/>
      <c r="EBD120" s="151"/>
      <c r="EBE120" s="151"/>
      <c r="EBF120" s="151"/>
      <c r="EBG120" s="151"/>
      <c r="EBH120" s="151"/>
      <c r="EBI120" s="151"/>
      <c r="EBJ120" s="151"/>
      <c r="EBK120" s="151"/>
      <c r="EBL120" s="151"/>
      <c r="EBM120" s="151"/>
      <c r="EBN120" s="151"/>
      <c r="EBO120" s="151"/>
      <c r="EBP120" s="151"/>
      <c r="EBQ120" s="151"/>
      <c r="EBR120" s="151"/>
      <c r="EBS120" s="151"/>
      <c r="EBT120" s="151"/>
      <c r="EBU120" s="151"/>
      <c r="EBV120" s="151"/>
      <c r="EBW120" s="151"/>
      <c r="EBX120" s="151"/>
      <c r="EBY120" s="151"/>
      <c r="EBZ120" s="151"/>
      <c r="ECA120" s="151"/>
      <c r="ECB120" s="151"/>
      <c r="ECC120" s="151"/>
      <c r="ECD120" s="151"/>
      <c r="ECE120" s="151"/>
      <c r="ECF120" s="151"/>
      <c r="ECG120" s="151"/>
      <c r="ECH120" s="151"/>
      <c r="ECI120" s="151"/>
      <c r="ECJ120" s="151"/>
      <c r="ECK120" s="151"/>
      <c r="ECL120" s="151"/>
      <c r="ECM120" s="151"/>
      <c r="ECN120" s="151"/>
      <c r="ECO120" s="151"/>
      <c r="ECP120" s="151"/>
      <c r="ECQ120" s="151"/>
      <c r="ECR120" s="151"/>
      <c r="ECS120" s="151"/>
      <c r="ECT120" s="151"/>
      <c r="ECU120" s="151"/>
      <c r="ECV120" s="151"/>
      <c r="ECW120" s="151"/>
      <c r="ECX120" s="151"/>
      <c r="ECY120" s="151"/>
      <c r="ECZ120" s="151"/>
      <c r="EDA120" s="151"/>
      <c r="EDB120" s="151"/>
      <c r="EDC120" s="151"/>
      <c r="EDD120" s="151"/>
      <c r="EDE120" s="151"/>
      <c r="EDF120" s="151"/>
      <c r="EDG120" s="151"/>
      <c r="EDH120" s="151"/>
      <c r="EDI120" s="151"/>
      <c r="EDJ120" s="151"/>
      <c r="EDK120" s="151"/>
      <c r="EDL120" s="151"/>
      <c r="EDM120" s="151"/>
      <c r="EDN120" s="151"/>
      <c r="EDO120" s="151"/>
      <c r="EDP120" s="151"/>
      <c r="EDQ120" s="151"/>
      <c r="EDR120" s="151"/>
      <c r="EDS120" s="151"/>
      <c r="EDT120" s="151"/>
      <c r="EDU120" s="151"/>
      <c r="EDV120" s="151"/>
      <c r="EDW120" s="151"/>
      <c r="EDX120" s="151"/>
      <c r="EDY120" s="151"/>
      <c r="EDZ120" s="151"/>
      <c r="EEA120" s="151"/>
      <c r="EEB120" s="151"/>
      <c r="EEC120" s="151"/>
      <c r="EED120" s="151"/>
      <c r="EEE120" s="151"/>
      <c r="EEF120" s="151"/>
      <c r="EEG120" s="151"/>
      <c r="EEH120" s="151"/>
      <c r="EEI120" s="151"/>
      <c r="EEJ120" s="151"/>
      <c r="EEK120" s="151"/>
      <c r="EEL120" s="151"/>
      <c r="EEM120" s="151"/>
      <c r="EEN120" s="151"/>
      <c r="EEO120" s="151"/>
      <c r="EEP120" s="151"/>
      <c r="EEQ120" s="151"/>
      <c r="EER120" s="151"/>
      <c r="EES120" s="151"/>
      <c r="EET120" s="151"/>
      <c r="EEU120" s="151"/>
      <c r="EEV120" s="151"/>
      <c r="EEW120" s="151"/>
      <c r="EEX120" s="151"/>
      <c r="EEY120" s="151"/>
      <c r="EEZ120" s="151"/>
      <c r="EFA120" s="151"/>
      <c r="EFB120" s="151"/>
      <c r="EFC120" s="151"/>
      <c r="EFD120" s="151"/>
      <c r="EFE120" s="151"/>
      <c r="EFF120" s="151"/>
      <c r="EFG120" s="151"/>
      <c r="EFH120" s="151"/>
      <c r="EFI120" s="151"/>
      <c r="EFJ120" s="151"/>
      <c r="EFK120" s="151"/>
      <c r="EFL120" s="151"/>
      <c r="EFM120" s="151"/>
      <c r="EFN120" s="151"/>
      <c r="EFO120" s="151"/>
      <c r="EFP120" s="151"/>
      <c r="EFQ120" s="151"/>
      <c r="EFR120" s="151"/>
      <c r="EFS120" s="151"/>
      <c r="EFT120" s="151"/>
      <c r="EFU120" s="151"/>
      <c r="EFV120" s="151"/>
      <c r="EFW120" s="151"/>
      <c r="EFX120" s="151"/>
      <c r="EFY120" s="151"/>
      <c r="EFZ120" s="151"/>
      <c r="EGA120" s="151"/>
      <c r="EGB120" s="151"/>
      <c r="EGC120" s="151"/>
      <c r="EGD120" s="151"/>
      <c r="EGE120" s="151"/>
      <c r="EGF120" s="151"/>
      <c r="EGG120" s="151"/>
      <c r="EGH120" s="151"/>
      <c r="EGI120" s="151"/>
      <c r="EGJ120" s="151"/>
      <c r="EGK120" s="151"/>
      <c r="EGL120" s="151"/>
      <c r="EGM120" s="151"/>
      <c r="EGN120" s="151"/>
      <c r="EGO120" s="151"/>
      <c r="EGP120" s="151"/>
      <c r="EGQ120" s="151"/>
      <c r="EGR120" s="151"/>
      <c r="EGS120" s="151"/>
      <c r="EGT120" s="151"/>
      <c r="EGU120" s="151"/>
      <c r="EGV120" s="151"/>
      <c r="EGW120" s="151"/>
      <c r="EGX120" s="151"/>
      <c r="EGY120" s="151"/>
      <c r="EGZ120" s="151"/>
      <c r="EHA120" s="151"/>
      <c r="EHB120" s="151"/>
      <c r="EHC120" s="151"/>
      <c r="EHD120" s="151"/>
      <c r="EHE120" s="151"/>
      <c r="EHF120" s="151"/>
      <c r="EHG120" s="151"/>
      <c r="EHH120" s="151"/>
      <c r="EHI120" s="151"/>
      <c r="EHJ120" s="151"/>
      <c r="EHK120" s="151"/>
      <c r="EHL120" s="151"/>
      <c r="EHM120" s="151"/>
      <c r="EHN120" s="151"/>
      <c r="EHO120" s="151"/>
      <c r="EHP120" s="151"/>
      <c r="EHQ120" s="151"/>
      <c r="EHR120" s="151"/>
      <c r="EHS120" s="151"/>
      <c r="EHT120" s="151"/>
      <c r="EHU120" s="151"/>
      <c r="EHV120" s="151"/>
      <c r="EHW120" s="151"/>
      <c r="EHX120" s="151"/>
      <c r="EHY120" s="151"/>
      <c r="EHZ120" s="151"/>
      <c r="EIA120" s="151"/>
      <c r="EIB120" s="151"/>
      <c r="EIC120" s="151"/>
      <c r="EID120" s="151"/>
      <c r="EIE120" s="151"/>
      <c r="EIF120" s="151"/>
      <c r="EIG120" s="151"/>
      <c r="EIH120" s="151"/>
      <c r="EII120" s="151"/>
      <c r="EIJ120" s="151"/>
      <c r="EIK120" s="151"/>
      <c r="EIL120" s="151"/>
      <c r="EIM120" s="151"/>
      <c r="EIN120" s="151"/>
      <c r="EIO120" s="151"/>
      <c r="EIP120" s="151"/>
      <c r="EIQ120" s="151"/>
      <c r="EIR120" s="151"/>
      <c r="EIS120" s="151"/>
      <c r="EIT120" s="151"/>
      <c r="EIU120" s="151"/>
      <c r="EIV120" s="151"/>
      <c r="EIW120" s="151"/>
      <c r="EIX120" s="151"/>
      <c r="EIY120" s="151"/>
      <c r="EIZ120" s="151"/>
      <c r="EJA120" s="151"/>
      <c r="EJB120" s="151"/>
      <c r="EJC120" s="151"/>
      <c r="EJD120" s="151"/>
      <c r="EJE120" s="151"/>
      <c r="EJF120" s="151"/>
      <c r="EJG120" s="151"/>
      <c r="EJH120" s="151"/>
      <c r="EJI120" s="151"/>
      <c r="EJJ120" s="151"/>
      <c r="EJK120" s="151"/>
      <c r="EJL120" s="151"/>
      <c r="EJM120" s="151"/>
      <c r="EJN120" s="151"/>
      <c r="EJO120" s="151"/>
      <c r="EJP120" s="151"/>
      <c r="EJQ120" s="151"/>
      <c r="EJR120" s="151"/>
      <c r="EJS120" s="151"/>
      <c r="EJT120" s="151"/>
      <c r="EJU120" s="151"/>
      <c r="EJV120" s="151"/>
      <c r="EJW120" s="151"/>
      <c r="EJX120" s="151"/>
      <c r="EJY120" s="151"/>
      <c r="EJZ120" s="151"/>
      <c r="EKA120" s="151"/>
      <c r="EKB120" s="151"/>
      <c r="EKC120" s="151"/>
      <c r="EKD120" s="151"/>
      <c r="EKE120" s="151"/>
      <c r="EKF120" s="151"/>
      <c r="EKG120" s="151"/>
      <c r="EKH120" s="151"/>
      <c r="EKI120" s="151"/>
      <c r="EKJ120" s="151"/>
      <c r="EKK120" s="151"/>
      <c r="EKL120" s="151"/>
      <c r="EKM120" s="151"/>
      <c r="EKN120" s="151"/>
      <c r="EKO120" s="151"/>
      <c r="EKP120" s="151"/>
      <c r="EKQ120" s="151"/>
      <c r="EKR120" s="151"/>
      <c r="EKS120" s="151"/>
      <c r="EKT120" s="151"/>
      <c r="EKU120" s="151"/>
      <c r="EKV120" s="151"/>
      <c r="EKW120" s="151"/>
      <c r="EKX120" s="151"/>
      <c r="EKY120" s="151"/>
      <c r="EKZ120" s="151"/>
      <c r="ELA120" s="151"/>
      <c r="ELB120" s="151"/>
      <c r="ELC120" s="151"/>
      <c r="ELD120" s="151"/>
      <c r="ELE120" s="151"/>
      <c r="ELF120" s="151"/>
      <c r="ELG120" s="151"/>
      <c r="ELH120" s="151"/>
      <c r="ELI120" s="151"/>
      <c r="ELJ120" s="151"/>
      <c r="ELK120" s="151"/>
      <c r="ELL120" s="151"/>
      <c r="ELM120" s="151"/>
      <c r="ELN120" s="151"/>
      <c r="ELO120" s="151"/>
      <c r="ELP120" s="151"/>
      <c r="ELQ120" s="151"/>
      <c r="ELR120" s="151"/>
      <c r="ELS120" s="151"/>
      <c r="ELT120" s="151"/>
      <c r="ELU120" s="151"/>
      <c r="ELV120" s="151"/>
      <c r="ELW120" s="151"/>
      <c r="ELX120" s="151"/>
      <c r="ELY120" s="151"/>
      <c r="ELZ120" s="151"/>
      <c r="EMA120" s="151"/>
      <c r="EMB120" s="151"/>
      <c r="EMC120" s="151"/>
      <c r="EMD120" s="151"/>
      <c r="EME120" s="151"/>
      <c r="EMF120" s="151"/>
      <c r="EMG120" s="151"/>
      <c r="EMH120" s="151"/>
      <c r="EMI120" s="151"/>
      <c r="EMJ120" s="151"/>
      <c r="EMK120" s="151"/>
      <c r="EML120" s="151"/>
      <c r="EMM120" s="151"/>
      <c r="EMN120" s="151"/>
      <c r="EMO120" s="151"/>
      <c r="EMP120" s="151"/>
      <c r="EMQ120" s="151"/>
      <c r="EMR120" s="151"/>
      <c r="EMS120" s="151"/>
      <c r="EMT120" s="151"/>
      <c r="EMU120" s="151"/>
      <c r="EMV120" s="151"/>
      <c r="EMW120" s="151"/>
      <c r="EMX120" s="151"/>
      <c r="EMY120" s="151"/>
      <c r="EMZ120" s="151"/>
      <c r="ENA120" s="151"/>
      <c r="ENB120" s="151"/>
      <c r="ENC120" s="151"/>
      <c r="END120" s="151"/>
      <c r="ENE120" s="151"/>
      <c r="ENF120" s="151"/>
      <c r="ENG120" s="151"/>
      <c r="ENH120" s="151"/>
      <c r="ENI120" s="151"/>
      <c r="ENJ120" s="151"/>
      <c r="ENK120" s="151"/>
      <c r="ENL120" s="151"/>
      <c r="ENM120" s="151"/>
      <c r="ENN120" s="151"/>
      <c r="ENO120" s="151"/>
      <c r="ENP120" s="151"/>
      <c r="ENQ120" s="151"/>
      <c r="ENR120" s="151"/>
      <c r="ENS120" s="151"/>
      <c r="ENT120" s="151"/>
      <c r="ENU120" s="151"/>
      <c r="ENV120" s="151"/>
      <c r="ENW120" s="151"/>
      <c r="ENX120" s="151"/>
      <c r="ENY120" s="151"/>
      <c r="ENZ120" s="151"/>
      <c r="EOA120" s="151"/>
      <c r="EOB120" s="151"/>
      <c r="EOC120" s="151"/>
      <c r="EOD120" s="151"/>
      <c r="EOE120" s="151"/>
      <c r="EOF120" s="151"/>
      <c r="EOG120" s="151"/>
      <c r="EOH120" s="151"/>
      <c r="EOI120" s="151"/>
      <c r="EOJ120" s="151"/>
      <c r="EOK120" s="151"/>
      <c r="EOL120" s="151"/>
      <c r="EOM120" s="151"/>
      <c r="EON120" s="151"/>
      <c r="EOO120" s="151"/>
      <c r="EOP120" s="151"/>
      <c r="EOQ120" s="151"/>
      <c r="EOR120" s="151"/>
      <c r="EOS120" s="151"/>
      <c r="EOT120" s="151"/>
      <c r="EOU120" s="151"/>
      <c r="EOV120" s="151"/>
      <c r="EOW120" s="151"/>
      <c r="EOX120" s="151"/>
      <c r="EOY120" s="151"/>
      <c r="EOZ120" s="151"/>
      <c r="EPA120" s="151"/>
      <c r="EPB120" s="151"/>
      <c r="EPC120" s="151"/>
      <c r="EPD120" s="151"/>
      <c r="EPE120" s="151"/>
      <c r="EPF120" s="151"/>
      <c r="EPG120" s="151"/>
      <c r="EPH120" s="151"/>
      <c r="EPI120" s="151"/>
      <c r="EPJ120" s="151"/>
      <c r="EPK120" s="151"/>
      <c r="EPL120" s="151"/>
      <c r="EPM120" s="151"/>
      <c r="EPN120" s="151"/>
      <c r="EPO120" s="151"/>
      <c r="EPP120" s="151"/>
      <c r="EPQ120" s="151"/>
      <c r="EPR120" s="151"/>
      <c r="EPS120" s="151"/>
      <c r="EPT120" s="151"/>
      <c r="EPU120" s="151"/>
      <c r="EPV120" s="151"/>
      <c r="EPW120" s="151"/>
      <c r="EPX120" s="151"/>
      <c r="EPY120" s="151"/>
      <c r="EPZ120" s="151"/>
      <c r="EQA120" s="151"/>
      <c r="EQB120" s="151"/>
      <c r="EQC120" s="151"/>
      <c r="EQD120" s="151"/>
      <c r="EQE120" s="151"/>
      <c r="EQF120" s="151"/>
      <c r="EQG120" s="151"/>
      <c r="EQH120" s="151"/>
      <c r="EQI120" s="151"/>
      <c r="EQJ120" s="151"/>
      <c r="EQK120" s="151"/>
      <c r="EQL120" s="151"/>
      <c r="EQM120" s="151"/>
      <c r="EQN120" s="151"/>
      <c r="EQO120" s="151"/>
      <c r="EQP120" s="151"/>
      <c r="EQQ120" s="151"/>
      <c r="EQR120" s="151"/>
      <c r="EQS120" s="151"/>
      <c r="EQT120" s="151"/>
      <c r="EQU120" s="151"/>
      <c r="EQV120" s="151"/>
      <c r="EQW120" s="151"/>
      <c r="EQX120" s="151"/>
      <c r="EQY120" s="151"/>
      <c r="EQZ120" s="151"/>
      <c r="ERA120" s="151"/>
      <c r="ERB120" s="151"/>
      <c r="ERC120" s="151"/>
      <c r="ERD120" s="151"/>
      <c r="ERE120" s="151"/>
      <c r="ERF120" s="151"/>
      <c r="ERG120" s="151"/>
      <c r="ERH120" s="151"/>
      <c r="ERI120" s="151"/>
      <c r="ERJ120" s="151"/>
      <c r="ERK120" s="151"/>
      <c r="ERL120" s="151"/>
      <c r="ERM120" s="151"/>
      <c r="ERN120" s="151"/>
      <c r="ERO120" s="151"/>
      <c r="ERP120" s="151"/>
      <c r="ERQ120" s="151"/>
      <c r="ERR120" s="151"/>
      <c r="ERS120" s="151"/>
      <c r="ERT120" s="151"/>
      <c r="ERU120" s="151"/>
      <c r="ERV120" s="151"/>
      <c r="ERW120" s="151"/>
      <c r="ERX120" s="151"/>
      <c r="ERY120" s="151"/>
      <c r="ERZ120" s="151"/>
      <c r="ESA120" s="151"/>
      <c r="ESB120" s="151"/>
      <c r="ESC120" s="151"/>
      <c r="ESD120" s="151"/>
      <c r="ESE120" s="151"/>
      <c r="ESF120" s="151"/>
      <c r="ESG120" s="151"/>
      <c r="ESH120" s="151"/>
      <c r="ESI120" s="151"/>
      <c r="ESJ120" s="151"/>
      <c r="ESK120" s="151"/>
      <c r="ESL120" s="151"/>
      <c r="ESM120" s="151"/>
      <c r="ESN120" s="151"/>
      <c r="ESO120" s="151"/>
      <c r="ESP120" s="151"/>
      <c r="ESQ120" s="151"/>
      <c r="ESR120" s="151"/>
      <c r="ESS120" s="151"/>
      <c r="EST120" s="151"/>
      <c r="ESU120" s="151"/>
      <c r="ESV120" s="151"/>
      <c r="ESW120" s="151"/>
      <c r="ESX120" s="151"/>
      <c r="ESY120" s="151"/>
      <c r="ESZ120" s="151"/>
      <c r="ETA120" s="151"/>
      <c r="ETB120" s="151"/>
      <c r="ETC120" s="151"/>
      <c r="ETD120" s="151"/>
      <c r="ETE120" s="151"/>
      <c r="ETF120" s="151"/>
      <c r="ETG120" s="151"/>
      <c r="ETH120" s="151"/>
      <c r="ETI120" s="151"/>
      <c r="ETJ120" s="151"/>
      <c r="ETK120" s="151"/>
      <c r="ETL120" s="151"/>
      <c r="ETM120" s="151"/>
      <c r="ETN120" s="151"/>
      <c r="ETO120" s="151"/>
      <c r="ETP120" s="151"/>
      <c r="ETQ120" s="151"/>
      <c r="ETR120" s="151"/>
      <c r="ETS120" s="151"/>
      <c r="ETT120" s="151"/>
      <c r="ETU120" s="151"/>
      <c r="ETV120" s="151"/>
      <c r="ETW120" s="151"/>
      <c r="ETX120" s="151"/>
      <c r="ETY120" s="151"/>
      <c r="ETZ120" s="151"/>
      <c r="EUA120" s="151"/>
      <c r="EUB120" s="151"/>
      <c r="EUC120" s="151"/>
      <c r="EUD120" s="151"/>
      <c r="EUE120" s="151"/>
      <c r="EUF120" s="151"/>
      <c r="EUG120" s="151"/>
      <c r="EUH120" s="151"/>
      <c r="EUI120" s="151"/>
      <c r="EUJ120" s="151"/>
      <c r="EUK120" s="151"/>
      <c r="EUL120" s="151"/>
      <c r="EUM120" s="151"/>
      <c r="EUN120" s="151"/>
      <c r="EUO120" s="151"/>
      <c r="EUP120" s="151"/>
      <c r="EUQ120" s="151"/>
      <c r="EUR120" s="151"/>
      <c r="EUS120" s="151"/>
      <c r="EUT120" s="151"/>
      <c r="EUU120" s="151"/>
      <c r="EUV120" s="151"/>
      <c r="EUW120" s="151"/>
      <c r="EUX120" s="151"/>
      <c r="EUY120" s="151"/>
      <c r="EUZ120" s="151"/>
      <c r="EVA120" s="151"/>
      <c r="EVB120" s="151"/>
      <c r="EVC120" s="151"/>
      <c r="EVD120" s="151"/>
      <c r="EVE120" s="151"/>
      <c r="EVF120" s="151"/>
      <c r="EVG120" s="151"/>
      <c r="EVH120" s="151"/>
      <c r="EVI120" s="151"/>
      <c r="EVJ120" s="151"/>
      <c r="EVK120" s="151"/>
      <c r="EVL120" s="151"/>
      <c r="EVM120" s="151"/>
      <c r="EVN120" s="151"/>
      <c r="EVO120" s="151"/>
      <c r="EVP120" s="151"/>
      <c r="EVQ120" s="151"/>
      <c r="EVR120" s="151"/>
      <c r="EVS120" s="151"/>
      <c r="EVT120" s="151"/>
      <c r="EVU120" s="151"/>
      <c r="EVV120" s="151"/>
      <c r="EVW120" s="151"/>
      <c r="EVX120" s="151"/>
      <c r="EVY120" s="151"/>
      <c r="EVZ120" s="151"/>
      <c r="EWA120" s="151"/>
      <c r="EWB120" s="151"/>
      <c r="EWC120" s="151"/>
      <c r="EWD120" s="151"/>
      <c r="EWE120" s="151"/>
      <c r="EWF120" s="151"/>
      <c r="EWG120" s="151"/>
      <c r="EWH120" s="151"/>
      <c r="EWI120" s="151"/>
      <c r="EWJ120" s="151"/>
      <c r="EWK120" s="151"/>
      <c r="EWL120" s="151"/>
      <c r="EWM120" s="151"/>
      <c r="EWN120" s="151"/>
      <c r="EWO120" s="151"/>
      <c r="EWP120" s="151"/>
      <c r="EWQ120" s="151"/>
      <c r="EWR120" s="151"/>
      <c r="EWS120" s="151"/>
      <c r="EWT120" s="151"/>
      <c r="EWU120" s="151"/>
      <c r="EWV120" s="151"/>
      <c r="EWW120" s="151"/>
      <c r="EWX120" s="151"/>
      <c r="EWY120" s="151"/>
      <c r="EWZ120" s="151"/>
      <c r="EXA120" s="151"/>
      <c r="EXB120" s="151"/>
      <c r="EXC120" s="151"/>
      <c r="EXD120" s="151"/>
      <c r="EXE120" s="151"/>
      <c r="EXF120" s="151"/>
      <c r="EXG120" s="151"/>
      <c r="EXH120" s="151"/>
      <c r="EXI120" s="151"/>
      <c r="EXJ120" s="151"/>
      <c r="EXK120" s="151"/>
      <c r="EXL120" s="151"/>
      <c r="EXM120" s="151"/>
      <c r="EXN120" s="151"/>
      <c r="EXO120" s="151"/>
      <c r="EXP120" s="151"/>
      <c r="EXQ120" s="151"/>
      <c r="EXR120" s="151"/>
      <c r="EXS120" s="151"/>
      <c r="EXT120" s="151"/>
      <c r="EXU120" s="151"/>
      <c r="EXV120" s="151"/>
      <c r="EXW120" s="151"/>
      <c r="EXX120" s="151"/>
      <c r="EXY120" s="151"/>
      <c r="EXZ120" s="151"/>
      <c r="EYA120" s="151"/>
      <c r="EYB120" s="151"/>
      <c r="EYC120" s="151"/>
      <c r="EYD120" s="151"/>
      <c r="EYE120" s="151"/>
      <c r="EYF120" s="151"/>
      <c r="EYG120" s="151"/>
      <c r="EYH120" s="151"/>
      <c r="EYI120" s="151"/>
      <c r="EYJ120" s="151"/>
      <c r="EYK120" s="151"/>
      <c r="EYL120" s="151"/>
      <c r="EYM120" s="151"/>
      <c r="EYN120" s="151"/>
      <c r="EYO120" s="151"/>
      <c r="EYP120" s="151"/>
      <c r="EYQ120" s="151"/>
      <c r="EYR120" s="151"/>
      <c r="EYS120" s="151"/>
      <c r="EYT120" s="151"/>
      <c r="EYU120" s="151"/>
      <c r="EYV120" s="151"/>
      <c r="EYW120" s="151"/>
      <c r="EYX120" s="151"/>
      <c r="EYY120" s="151"/>
      <c r="EYZ120" s="151"/>
      <c r="EZA120" s="151"/>
      <c r="EZB120" s="151"/>
      <c r="EZC120" s="151"/>
      <c r="EZD120" s="151"/>
      <c r="EZE120" s="151"/>
      <c r="EZF120" s="151"/>
      <c r="EZG120" s="151"/>
      <c r="EZH120" s="151"/>
      <c r="EZI120" s="151"/>
      <c r="EZJ120" s="151"/>
      <c r="EZK120" s="151"/>
      <c r="EZL120" s="151"/>
      <c r="EZM120" s="151"/>
      <c r="EZN120" s="151"/>
      <c r="EZO120" s="151"/>
      <c r="EZP120" s="151"/>
      <c r="EZQ120" s="151"/>
      <c r="EZR120" s="151"/>
      <c r="EZS120" s="151"/>
      <c r="EZT120" s="151"/>
      <c r="EZU120" s="151"/>
      <c r="EZV120" s="151"/>
      <c r="EZW120" s="151"/>
      <c r="EZX120" s="151"/>
      <c r="EZY120" s="151"/>
      <c r="EZZ120" s="151"/>
      <c r="FAA120" s="151"/>
      <c r="FAB120" s="151"/>
      <c r="FAC120" s="151"/>
      <c r="FAD120" s="151"/>
      <c r="FAE120" s="151"/>
      <c r="FAF120" s="151"/>
      <c r="FAG120" s="151"/>
      <c r="FAH120" s="151"/>
      <c r="FAI120" s="151"/>
      <c r="FAJ120" s="151"/>
      <c r="FAK120" s="151"/>
      <c r="FAL120" s="151"/>
      <c r="FAM120" s="151"/>
      <c r="FAN120" s="151"/>
      <c r="FAO120" s="151"/>
      <c r="FAP120" s="151"/>
      <c r="FAQ120" s="151"/>
      <c r="FAR120" s="151"/>
      <c r="FAS120" s="151"/>
      <c r="FAT120" s="151"/>
      <c r="FAU120" s="151"/>
      <c r="FAV120" s="151"/>
      <c r="FAW120" s="151"/>
      <c r="FAX120" s="151"/>
      <c r="FAY120" s="151"/>
      <c r="FAZ120" s="151"/>
      <c r="FBA120" s="151"/>
      <c r="FBB120" s="151"/>
      <c r="FBC120" s="151"/>
      <c r="FBD120" s="151"/>
      <c r="FBE120" s="151"/>
      <c r="FBF120" s="151"/>
      <c r="FBG120" s="151"/>
      <c r="FBH120" s="151"/>
      <c r="FBI120" s="151"/>
      <c r="FBJ120" s="151"/>
      <c r="FBK120" s="151"/>
      <c r="FBL120" s="151"/>
      <c r="FBM120" s="151"/>
      <c r="FBN120" s="151"/>
      <c r="FBO120" s="151"/>
      <c r="FBP120" s="151"/>
      <c r="FBQ120" s="151"/>
      <c r="FBR120" s="151"/>
      <c r="FBS120" s="151"/>
      <c r="FBT120" s="151"/>
      <c r="FBU120" s="151"/>
      <c r="FBV120" s="151"/>
      <c r="FBW120" s="151"/>
      <c r="FBX120" s="151"/>
      <c r="FBY120" s="151"/>
      <c r="FBZ120" s="151"/>
      <c r="FCA120" s="151"/>
      <c r="FCB120" s="151"/>
      <c r="FCC120" s="151"/>
      <c r="FCD120" s="151"/>
      <c r="FCE120" s="151"/>
      <c r="FCF120" s="151"/>
      <c r="FCG120" s="151"/>
      <c r="FCH120" s="151"/>
      <c r="FCI120" s="151"/>
      <c r="FCJ120" s="151"/>
      <c r="FCK120" s="151"/>
      <c r="FCL120" s="151"/>
      <c r="FCM120" s="151"/>
      <c r="FCN120" s="151"/>
      <c r="FCO120" s="151"/>
      <c r="FCP120" s="151"/>
      <c r="FCQ120" s="151"/>
      <c r="FCR120" s="151"/>
      <c r="FCS120" s="151"/>
      <c r="FCT120" s="151"/>
      <c r="FCU120" s="151"/>
      <c r="FCV120" s="151"/>
      <c r="FCW120" s="151"/>
      <c r="FCX120" s="151"/>
      <c r="FCY120" s="151"/>
      <c r="FCZ120" s="151"/>
      <c r="FDA120" s="151"/>
      <c r="FDB120" s="151"/>
      <c r="FDC120" s="151"/>
      <c r="FDD120" s="151"/>
      <c r="FDE120" s="151"/>
      <c r="FDF120" s="151"/>
      <c r="FDG120" s="151"/>
      <c r="FDH120" s="151"/>
      <c r="FDI120" s="151"/>
      <c r="FDJ120" s="151"/>
      <c r="FDK120" s="151"/>
      <c r="FDL120" s="151"/>
      <c r="FDM120" s="151"/>
      <c r="FDN120" s="151"/>
      <c r="FDO120" s="151"/>
      <c r="FDP120" s="151"/>
      <c r="FDQ120" s="151"/>
      <c r="FDR120" s="151"/>
      <c r="FDS120" s="151"/>
      <c r="FDT120" s="151"/>
      <c r="FDU120" s="151"/>
      <c r="FDV120" s="151"/>
      <c r="FDW120" s="151"/>
      <c r="FDX120" s="151"/>
      <c r="FDY120" s="151"/>
      <c r="FDZ120" s="151"/>
      <c r="FEA120" s="151"/>
      <c r="FEB120" s="151"/>
      <c r="FEC120" s="151"/>
      <c r="FED120" s="151"/>
      <c r="FEE120" s="151"/>
      <c r="FEF120" s="151"/>
      <c r="FEG120" s="151"/>
      <c r="FEH120" s="151"/>
      <c r="FEI120" s="151"/>
      <c r="FEJ120" s="151"/>
      <c r="FEK120" s="151"/>
      <c r="FEL120" s="151"/>
      <c r="FEM120" s="151"/>
      <c r="FEN120" s="151"/>
      <c r="FEO120" s="151"/>
      <c r="FEP120" s="151"/>
      <c r="FEQ120" s="151"/>
      <c r="FER120" s="151"/>
      <c r="FES120" s="151"/>
      <c r="FET120" s="151"/>
      <c r="FEU120" s="151"/>
      <c r="FEV120" s="151"/>
      <c r="FEW120" s="151"/>
      <c r="FEX120" s="151"/>
      <c r="FEY120" s="151"/>
      <c r="FEZ120" s="151"/>
      <c r="FFA120" s="151"/>
      <c r="FFB120" s="151"/>
      <c r="FFC120" s="151"/>
      <c r="FFD120" s="151"/>
      <c r="FFE120" s="151"/>
      <c r="FFF120" s="151"/>
      <c r="FFG120" s="151"/>
      <c r="FFH120" s="151"/>
      <c r="FFI120" s="151"/>
      <c r="FFJ120" s="151"/>
      <c r="FFK120" s="151"/>
      <c r="FFL120" s="151"/>
      <c r="FFM120" s="151"/>
      <c r="FFN120" s="151"/>
      <c r="FFO120" s="151"/>
      <c r="FFP120" s="151"/>
      <c r="FFQ120" s="151"/>
      <c r="FFR120" s="151"/>
      <c r="FFS120" s="151"/>
      <c r="FFT120" s="151"/>
      <c r="FFU120" s="151"/>
      <c r="FFV120" s="151"/>
      <c r="FFW120" s="151"/>
      <c r="FFX120" s="151"/>
      <c r="FFY120" s="151"/>
      <c r="FFZ120" s="151"/>
      <c r="FGA120" s="151"/>
      <c r="FGB120" s="151"/>
      <c r="FGC120" s="151"/>
      <c r="FGD120" s="151"/>
      <c r="FGE120" s="151"/>
      <c r="FGF120" s="151"/>
      <c r="FGG120" s="151"/>
      <c r="FGH120" s="151"/>
      <c r="FGI120" s="151"/>
      <c r="FGJ120" s="151"/>
      <c r="FGK120" s="151"/>
      <c r="FGL120" s="151"/>
      <c r="FGM120" s="151"/>
      <c r="FGN120" s="151"/>
      <c r="FGO120" s="151"/>
      <c r="FGP120" s="151"/>
      <c r="FGQ120" s="151"/>
      <c r="FGR120" s="151"/>
      <c r="FGS120" s="151"/>
      <c r="FGT120" s="151"/>
      <c r="FGU120" s="151"/>
      <c r="FGV120" s="151"/>
      <c r="FGW120" s="151"/>
      <c r="FGX120" s="151"/>
      <c r="FGY120" s="151"/>
      <c r="FGZ120" s="151"/>
      <c r="FHA120" s="151"/>
      <c r="FHB120" s="151"/>
      <c r="FHC120" s="151"/>
      <c r="FHD120" s="151"/>
      <c r="FHE120" s="151"/>
      <c r="FHF120" s="151"/>
      <c r="FHG120" s="151"/>
      <c r="FHH120" s="151"/>
      <c r="FHI120" s="151"/>
      <c r="FHJ120" s="151"/>
      <c r="FHK120" s="151"/>
      <c r="FHL120" s="151"/>
      <c r="FHM120" s="151"/>
      <c r="FHN120" s="151"/>
      <c r="FHO120" s="151"/>
      <c r="FHP120" s="151"/>
      <c r="FHQ120" s="151"/>
      <c r="FHR120" s="151"/>
      <c r="FHS120" s="151"/>
      <c r="FHT120" s="151"/>
      <c r="FHU120" s="151"/>
      <c r="FHV120" s="151"/>
      <c r="FHW120" s="151"/>
      <c r="FHX120" s="151"/>
      <c r="FHY120" s="151"/>
      <c r="FHZ120" s="151"/>
      <c r="FIA120" s="151"/>
      <c r="FIB120" s="151"/>
      <c r="FIC120" s="151"/>
      <c r="FID120" s="151"/>
      <c r="FIE120" s="151"/>
      <c r="FIF120" s="151"/>
      <c r="FIG120" s="151"/>
      <c r="FIH120" s="151"/>
      <c r="FII120" s="151"/>
      <c r="FIJ120" s="151"/>
      <c r="FIK120" s="151"/>
      <c r="FIL120" s="151"/>
      <c r="FIM120" s="151"/>
      <c r="FIN120" s="151"/>
      <c r="FIO120" s="151"/>
      <c r="FIP120" s="151"/>
      <c r="FIQ120" s="151"/>
      <c r="FIR120" s="151"/>
      <c r="FIS120" s="151"/>
      <c r="FIT120" s="151"/>
      <c r="FIU120" s="151"/>
      <c r="FIV120" s="151"/>
      <c r="FIW120" s="151"/>
      <c r="FIX120" s="151"/>
      <c r="FIY120" s="151"/>
      <c r="FIZ120" s="151"/>
      <c r="FJA120" s="151"/>
      <c r="FJB120" s="151"/>
      <c r="FJC120" s="151"/>
      <c r="FJD120" s="151"/>
      <c r="FJE120" s="151"/>
      <c r="FJF120" s="151"/>
      <c r="FJG120" s="151"/>
      <c r="FJH120" s="151"/>
      <c r="FJI120" s="151"/>
      <c r="FJJ120" s="151"/>
      <c r="FJK120" s="151"/>
      <c r="FJL120" s="151"/>
      <c r="FJM120" s="151"/>
      <c r="FJN120" s="151"/>
      <c r="FJO120" s="151"/>
      <c r="FJP120" s="151"/>
      <c r="FJQ120" s="151"/>
      <c r="FJR120" s="151"/>
      <c r="FJS120" s="151"/>
      <c r="FJT120" s="151"/>
      <c r="FJU120" s="151"/>
      <c r="FJV120" s="151"/>
      <c r="FJW120" s="151"/>
      <c r="FJX120" s="151"/>
      <c r="FJY120" s="151"/>
      <c r="FJZ120" s="151"/>
      <c r="FKA120" s="151"/>
      <c r="FKB120" s="151"/>
      <c r="FKC120" s="151"/>
      <c r="FKD120" s="151"/>
      <c r="FKE120" s="151"/>
      <c r="FKF120" s="151"/>
      <c r="FKG120" s="151"/>
      <c r="FKH120" s="151"/>
      <c r="FKI120" s="151"/>
      <c r="FKJ120" s="151"/>
      <c r="FKK120" s="151"/>
      <c r="FKL120" s="151"/>
      <c r="FKM120" s="151"/>
      <c r="FKN120" s="151"/>
      <c r="FKO120" s="151"/>
      <c r="FKP120" s="151"/>
      <c r="FKQ120" s="151"/>
      <c r="FKR120" s="151"/>
      <c r="FKS120" s="151"/>
      <c r="FKT120" s="151"/>
      <c r="FKU120" s="151"/>
      <c r="FKV120" s="151"/>
      <c r="FKW120" s="151"/>
      <c r="FKX120" s="151"/>
      <c r="FKY120" s="151"/>
      <c r="FKZ120" s="151"/>
      <c r="FLA120" s="151"/>
      <c r="FLB120" s="151"/>
      <c r="FLC120" s="151"/>
      <c r="FLD120" s="151"/>
      <c r="FLE120" s="151"/>
      <c r="FLF120" s="151"/>
      <c r="FLG120" s="151"/>
      <c r="FLH120" s="151"/>
      <c r="FLI120" s="151"/>
      <c r="FLJ120" s="151"/>
      <c r="FLK120" s="151"/>
      <c r="FLL120" s="151"/>
      <c r="FLM120" s="151"/>
      <c r="FLN120" s="151"/>
      <c r="FLO120" s="151"/>
      <c r="FLP120" s="151"/>
      <c r="FLQ120" s="151"/>
      <c r="FLR120" s="151"/>
      <c r="FLS120" s="151"/>
      <c r="FLT120" s="151"/>
      <c r="FLU120" s="151"/>
      <c r="FLV120" s="151"/>
      <c r="FLW120" s="151"/>
      <c r="FLX120" s="151"/>
      <c r="FLY120" s="151"/>
      <c r="FLZ120" s="151"/>
      <c r="FMA120" s="151"/>
      <c r="FMB120" s="151"/>
      <c r="FMC120" s="151"/>
      <c r="FMD120" s="151"/>
      <c r="FME120" s="151"/>
      <c r="FMF120" s="151"/>
      <c r="FMG120" s="151"/>
      <c r="FMH120" s="151"/>
      <c r="FMI120" s="151"/>
      <c r="FMJ120" s="151"/>
      <c r="FMK120" s="151"/>
      <c r="FML120" s="151"/>
      <c r="FMM120" s="151"/>
      <c r="FMN120" s="151"/>
      <c r="FMO120" s="151"/>
      <c r="FMP120" s="151"/>
      <c r="FMQ120" s="151"/>
      <c r="FMR120" s="151"/>
      <c r="FMS120" s="151"/>
      <c r="FMT120" s="151"/>
      <c r="FMU120" s="151"/>
      <c r="FMV120" s="151"/>
      <c r="FMW120" s="151"/>
      <c r="FMX120" s="151"/>
      <c r="FMY120" s="151"/>
      <c r="FMZ120" s="151"/>
      <c r="FNA120" s="151"/>
      <c r="FNB120" s="151"/>
      <c r="FNC120" s="151"/>
      <c r="FND120" s="151"/>
      <c r="FNE120" s="151"/>
      <c r="FNF120" s="151"/>
      <c r="FNG120" s="151"/>
      <c r="FNH120" s="151"/>
      <c r="FNI120" s="151"/>
      <c r="FNJ120" s="151"/>
      <c r="FNK120" s="151"/>
      <c r="FNL120" s="151"/>
      <c r="FNM120" s="151"/>
      <c r="FNN120" s="151"/>
      <c r="FNO120" s="151"/>
      <c r="FNP120" s="151"/>
      <c r="FNQ120" s="151"/>
      <c r="FNR120" s="151"/>
      <c r="FNS120" s="151"/>
      <c r="FNT120" s="151"/>
      <c r="FNU120" s="151"/>
      <c r="FNV120" s="151"/>
      <c r="FNW120" s="151"/>
      <c r="FNX120" s="151"/>
      <c r="FNY120" s="151"/>
      <c r="FNZ120" s="151"/>
      <c r="FOA120" s="151"/>
      <c r="FOB120" s="151"/>
      <c r="FOC120" s="151"/>
      <c r="FOD120" s="151"/>
      <c r="FOE120" s="151"/>
      <c r="FOF120" s="151"/>
      <c r="FOG120" s="151"/>
      <c r="FOH120" s="151"/>
      <c r="FOI120" s="151"/>
      <c r="FOJ120" s="151"/>
      <c r="FOK120" s="151"/>
      <c r="FOL120" s="151"/>
      <c r="FOM120" s="151"/>
      <c r="FON120" s="151"/>
      <c r="FOO120" s="151"/>
      <c r="FOP120" s="151"/>
      <c r="FOQ120" s="151"/>
      <c r="FOR120" s="151"/>
      <c r="FOS120" s="151"/>
      <c r="FOT120" s="151"/>
      <c r="FOU120" s="151"/>
      <c r="FOV120" s="151"/>
      <c r="FOW120" s="151"/>
      <c r="FOX120" s="151"/>
      <c r="FOY120" s="151"/>
      <c r="FOZ120" s="151"/>
      <c r="FPA120" s="151"/>
      <c r="FPB120" s="151"/>
      <c r="FPC120" s="151"/>
      <c r="FPD120" s="151"/>
      <c r="FPE120" s="151"/>
      <c r="FPF120" s="151"/>
      <c r="FPG120" s="151"/>
      <c r="FPH120" s="151"/>
      <c r="FPI120" s="151"/>
      <c r="FPJ120" s="151"/>
      <c r="FPK120" s="151"/>
      <c r="FPL120" s="151"/>
      <c r="FPM120" s="151"/>
      <c r="FPN120" s="151"/>
      <c r="FPO120" s="151"/>
      <c r="FPP120" s="151"/>
      <c r="FPQ120" s="151"/>
      <c r="FPR120" s="151"/>
      <c r="FPS120" s="151"/>
      <c r="FPT120" s="151"/>
      <c r="FPU120" s="151"/>
      <c r="FPV120" s="151"/>
      <c r="FPW120" s="151"/>
      <c r="FPX120" s="151"/>
      <c r="FPY120" s="151"/>
      <c r="FPZ120" s="151"/>
      <c r="FQA120" s="151"/>
      <c r="FQB120" s="151"/>
      <c r="FQC120" s="151"/>
      <c r="FQD120" s="151"/>
      <c r="FQE120" s="151"/>
      <c r="FQF120" s="151"/>
      <c r="FQG120" s="151"/>
      <c r="FQH120" s="151"/>
      <c r="FQI120" s="151"/>
      <c r="FQJ120" s="151"/>
      <c r="FQK120" s="151"/>
      <c r="FQL120" s="151"/>
      <c r="FQM120" s="151"/>
      <c r="FQN120" s="151"/>
      <c r="FQO120" s="151"/>
      <c r="FQP120" s="151"/>
      <c r="FQQ120" s="151"/>
      <c r="FQR120" s="151"/>
      <c r="FQS120" s="151"/>
      <c r="FQT120" s="151"/>
      <c r="FQU120" s="151"/>
      <c r="FQV120" s="151"/>
      <c r="FQW120" s="151"/>
      <c r="FQX120" s="151"/>
      <c r="FQY120" s="151"/>
      <c r="FQZ120" s="151"/>
      <c r="FRA120" s="151"/>
      <c r="FRB120" s="151"/>
      <c r="FRC120" s="151"/>
      <c r="FRD120" s="151"/>
      <c r="FRE120" s="151"/>
      <c r="FRF120" s="151"/>
      <c r="FRG120" s="151"/>
      <c r="FRH120" s="151"/>
      <c r="FRI120" s="151"/>
      <c r="FRJ120" s="151"/>
      <c r="FRK120" s="151"/>
      <c r="FRL120" s="151"/>
      <c r="FRM120" s="151"/>
      <c r="FRN120" s="151"/>
      <c r="FRO120" s="151"/>
      <c r="FRP120" s="151"/>
      <c r="FRQ120" s="151"/>
      <c r="FRR120" s="151"/>
      <c r="FRS120" s="151"/>
      <c r="FRT120" s="151"/>
      <c r="FRU120" s="151"/>
      <c r="FRV120" s="151"/>
      <c r="FRW120" s="151"/>
      <c r="FRX120" s="151"/>
      <c r="FRY120" s="151"/>
      <c r="FRZ120" s="151"/>
      <c r="FSA120" s="151"/>
      <c r="FSB120" s="151"/>
      <c r="FSC120" s="151"/>
      <c r="FSD120" s="151"/>
      <c r="FSE120" s="151"/>
      <c r="FSF120" s="151"/>
      <c r="FSG120" s="151"/>
      <c r="FSH120" s="151"/>
      <c r="FSI120" s="151"/>
      <c r="FSJ120" s="151"/>
      <c r="FSK120" s="151"/>
      <c r="FSL120" s="151"/>
      <c r="FSM120" s="151"/>
      <c r="FSN120" s="151"/>
      <c r="FSO120" s="151"/>
      <c r="FSP120" s="151"/>
      <c r="FSQ120" s="151"/>
      <c r="FSR120" s="151"/>
      <c r="FSS120" s="151"/>
      <c r="FST120" s="151"/>
      <c r="FSU120" s="151"/>
      <c r="FSV120" s="151"/>
      <c r="FSW120" s="151"/>
      <c r="FSX120" s="151"/>
      <c r="FSY120" s="151"/>
      <c r="FSZ120" s="151"/>
      <c r="FTA120" s="151"/>
      <c r="FTB120" s="151"/>
      <c r="FTC120" s="151"/>
      <c r="FTD120" s="151"/>
      <c r="FTE120" s="151"/>
      <c r="FTF120" s="151"/>
      <c r="FTG120" s="151"/>
      <c r="FTH120" s="151"/>
      <c r="FTI120" s="151"/>
      <c r="FTJ120" s="151"/>
      <c r="FTK120" s="151"/>
      <c r="FTL120" s="151"/>
      <c r="FTM120" s="151"/>
      <c r="FTN120" s="151"/>
      <c r="FTO120" s="151"/>
      <c r="FTP120" s="151"/>
      <c r="FTQ120" s="151"/>
      <c r="FTR120" s="151"/>
      <c r="FTS120" s="151"/>
      <c r="FTT120" s="151"/>
      <c r="FTU120" s="151"/>
      <c r="FTV120" s="151"/>
      <c r="FTW120" s="151"/>
      <c r="FTX120" s="151"/>
      <c r="FTY120" s="151"/>
      <c r="FTZ120" s="151"/>
      <c r="FUA120" s="151"/>
      <c r="FUB120" s="151"/>
      <c r="FUC120" s="151"/>
      <c r="FUD120" s="151"/>
      <c r="FUE120" s="151"/>
      <c r="FUF120" s="151"/>
      <c r="FUG120" s="151"/>
      <c r="FUH120" s="151"/>
      <c r="FUI120" s="151"/>
      <c r="FUJ120" s="151"/>
      <c r="FUK120" s="151"/>
      <c r="FUL120" s="151"/>
      <c r="FUM120" s="151"/>
      <c r="FUN120" s="151"/>
      <c r="FUO120" s="151"/>
      <c r="FUP120" s="151"/>
      <c r="FUQ120" s="151"/>
      <c r="FUR120" s="151"/>
      <c r="FUS120" s="151"/>
      <c r="FUT120" s="151"/>
      <c r="FUU120" s="151"/>
      <c r="FUV120" s="151"/>
      <c r="FUW120" s="151"/>
      <c r="FUX120" s="151"/>
      <c r="FUY120" s="151"/>
      <c r="FUZ120" s="151"/>
      <c r="FVA120" s="151"/>
      <c r="FVB120" s="151"/>
      <c r="FVC120" s="151"/>
      <c r="FVD120" s="151"/>
      <c r="FVE120" s="151"/>
      <c r="FVF120" s="151"/>
      <c r="FVG120" s="151"/>
      <c r="FVH120" s="151"/>
      <c r="FVI120" s="151"/>
      <c r="FVJ120" s="151"/>
      <c r="FVK120" s="151"/>
      <c r="FVL120" s="151"/>
      <c r="FVM120" s="151"/>
      <c r="FVN120" s="151"/>
      <c r="FVO120" s="151"/>
      <c r="FVP120" s="151"/>
      <c r="FVQ120" s="151"/>
      <c r="FVR120" s="151"/>
      <c r="FVS120" s="151"/>
      <c r="FVT120" s="151"/>
      <c r="FVU120" s="151"/>
      <c r="FVV120" s="151"/>
      <c r="FVW120" s="151"/>
      <c r="FVX120" s="151"/>
      <c r="FVY120" s="151"/>
      <c r="FVZ120" s="151"/>
      <c r="FWA120" s="151"/>
      <c r="FWB120" s="151"/>
      <c r="FWC120" s="151"/>
      <c r="FWD120" s="151"/>
      <c r="FWE120" s="151"/>
      <c r="FWF120" s="151"/>
      <c r="FWG120" s="151"/>
      <c r="FWH120" s="151"/>
      <c r="FWI120" s="151"/>
      <c r="FWJ120" s="151"/>
      <c r="FWK120" s="151"/>
      <c r="FWL120" s="151"/>
      <c r="FWM120" s="151"/>
      <c r="FWN120" s="151"/>
      <c r="FWO120" s="151"/>
      <c r="FWP120" s="151"/>
      <c r="FWQ120" s="151"/>
      <c r="FWR120" s="151"/>
      <c r="FWS120" s="151"/>
      <c r="FWT120" s="151"/>
      <c r="FWU120" s="151"/>
      <c r="FWV120" s="151"/>
      <c r="FWW120" s="151"/>
      <c r="FWX120" s="151"/>
      <c r="FWY120" s="151"/>
      <c r="FWZ120" s="151"/>
      <c r="FXA120" s="151"/>
      <c r="FXB120" s="151"/>
      <c r="FXC120" s="151"/>
      <c r="FXD120" s="151"/>
      <c r="FXE120" s="151"/>
      <c r="FXF120" s="151"/>
      <c r="FXG120" s="151"/>
      <c r="FXH120" s="151"/>
      <c r="FXI120" s="151"/>
      <c r="FXJ120" s="151"/>
      <c r="FXK120" s="151"/>
      <c r="FXL120" s="151"/>
      <c r="FXM120" s="151"/>
      <c r="FXN120" s="151"/>
      <c r="FXO120" s="151"/>
      <c r="FXP120" s="151"/>
      <c r="FXQ120" s="151"/>
      <c r="FXR120" s="151"/>
      <c r="FXS120" s="151"/>
      <c r="FXT120" s="151"/>
      <c r="FXU120" s="151"/>
      <c r="FXV120" s="151"/>
      <c r="FXW120" s="151"/>
      <c r="FXX120" s="151"/>
      <c r="FXY120" s="151"/>
      <c r="FXZ120" s="151"/>
      <c r="FYA120" s="151"/>
      <c r="FYB120" s="151"/>
      <c r="FYC120" s="151"/>
      <c r="FYD120" s="151"/>
      <c r="FYE120" s="151"/>
      <c r="FYF120" s="151"/>
      <c r="FYG120" s="151"/>
      <c r="FYH120" s="151"/>
      <c r="FYI120" s="151"/>
      <c r="FYJ120" s="151"/>
      <c r="FYK120" s="151"/>
      <c r="FYL120" s="151"/>
      <c r="FYM120" s="151"/>
      <c r="FYN120" s="151"/>
      <c r="FYO120" s="151"/>
      <c r="FYP120" s="151"/>
      <c r="FYQ120" s="151"/>
      <c r="FYR120" s="151"/>
      <c r="FYS120" s="151"/>
      <c r="FYT120" s="151"/>
      <c r="FYU120" s="151"/>
      <c r="FYV120" s="151"/>
      <c r="FYW120" s="151"/>
      <c r="FYX120" s="151"/>
      <c r="FYY120" s="151"/>
      <c r="FYZ120" s="151"/>
      <c r="FZA120" s="151"/>
      <c r="FZB120" s="151"/>
      <c r="FZC120" s="151"/>
      <c r="FZD120" s="151"/>
      <c r="FZE120" s="151"/>
      <c r="FZF120" s="151"/>
      <c r="FZG120" s="151"/>
      <c r="FZH120" s="151"/>
      <c r="FZI120" s="151"/>
      <c r="FZJ120" s="151"/>
      <c r="FZK120" s="151"/>
      <c r="FZL120" s="151"/>
      <c r="FZM120" s="151"/>
      <c r="FZN120" s="151"/>
      <c r="FZO120" s="151"/>
      <c r="FZP120" s="151"/>
      <c r="FZQ120" s="151"/>
      <c r="FZR120" s="151"/>
      <c r="FZS120" s="151"/>
      <c r="FZT120" s="151"/>
      <c r="FZU120" s="151"/>
      <c r="FZV120" s="151"/>
      <c r="FZW120" s="151"/>
      <c r="FZX120" s="151"/>
      <c r="FZY120" s="151"/>
      <c r="FZZ120" s="151"/>
      <c r="GAA120" s="151"/>
      <c r="GAB120" s="151"/>
      <c r="GAC120" s="151"/>
      <c r="GAD120" s="151"/>
      <c r="GAE120" s="151"/>
      <c r="GAF120" s="151"/>
      <c r="GAG120" s="151"/>
      <c r="GAH120" s="151"/>
      <c r="GAI120" s="151"/>
      <c r="GAJ120" s="151"/>
      <c r="GAK120" s="151"/>
      <c r="GAL120" s="151"/>
      <c r="GAM120" s="151"/>
      <c r="GAN120" s="151"/>
      <c r="GAO120" s="151"/>
      <c r="GAP120" s="151"/>
      <c r="GAQ120" s="151"/>
      <c r="GAR120" s="151"/>
      <c r="GAS120" s="151"/>
      <c r="GAT120" s="151"/>
      <c r="GAU120" s="151"/>
      <c r="GAV120" s="151"/>
      <c r="GAW120" s="151"/>
      <c r="GAX120" s="151"/>
      <c r="GAY120" s="151"/>
      <c r="GAZ120" s="151"/>
      <c r="GBA120" s="151"/>
      <c r="GBB120" s="151"/>
      <c r="GBC120" s="151"/>
      <c r="GBD120" s="151"/>
      <c r="GBE120" s="151"/>
      <c r="GBF120" s="151"/>
      <c r="GBG120" s="151"/>
      <c r="GBH120" s="151"/>
      <c r="GBI120" s="151"/>
      <c r="GBJ120" s="151"/>
      <c r="GBK120" s="151"/>
      <c r="GBL120" s="151"/>
      <c r="GBM120" s="151"/>
      <c r="GBN120" s="151"/>
      <c r="GBO120" s="151"/>
      <c r="GBP120" s="151"/>
      <c r="GBQ120" s="151"/>
      <c r="GBR120" s="151"/>
      <c r="GBS120" s="151"/>
      <c r="GBT120" s="151"/>
      <c r="GBU120" s="151"/>
      <c r="GBV120" s="151"/>
      <c r="GBW120" s="151"/>
      <c r="GBX120" s="151"/>
      <c r="GBY120" s="151"/>
      <c r="GBZ120" s="151"/>
      <c r="GCA120" s="151"/>
      <c r="GCB120" s="151"/>
      <c r="GCC120" s="151"/>
      <c r="GCD120" s="151"/>
      <c r="GCE120" s="151"/>
      <c r="GCF120" s="151"/>
      <c r="GCG120" s="151"/>
      <c r="GCH120" s="151"/>
      <c r="GCI120" s="151"/>
      <c r="GCJ120" s="151"/>
      <c r="GCK120" s="151"/>
      <c r="GCL120" s="151"/>
      <c r="GCM120" s="151"/>
      <c r="GCN120" s="151"/>
      <c r="GCO120" s="151"/>
      <c r="GCP120" s="151"/>
      <c r="GCQ120" s="151"/>
      <c r="GCR120" s="151"/>
      <c r="GCS120" s="151"/>
      <c r="GCT120" s="151"/>
      <c r="GCU120" s="151"/>
      <c r="GCV120" s="151"/>
      <c r="GCW120" s="151"/>
      <c r="GCX120" s="151"/>
      <c r="GCY120" s="151"/>
      <c r="GCZ120" s="151"/>
      <c r="GDA120" s="151"/>
      <c r="GDB120" s="151"/>
      <c r="GDC120" s="151"/>
      <c r="GDD120" s="151"/>
      <c r="GDE120" s="151"/>
      <c r="GDF120" s="151"/>
      <c r="GDG120" s="151"/>
      <c r="GDH120" s="151"/>
      <c r="GDI120" s="151"/>
      <c r="GDJ120" s="151"/>
      <c r="GDK120" s="151"/>
      <c r="GDL120" s="151"/>
      <c r="GDM120" s="151"/>
      <c r="GDN120" s="151"/>
      <c r="GDO120" s="151"/>
      <c r="GDP120" s="151"/>
      <c r="GDQ120" s="151"/>
      <c r="GDR120" s="151"/>
      <c r="GDS120" s="151"/>
      <c r="GDT120" s="151"/>
      <c r="GDU120" s="151"/>
      <c r="GDV120" s="151"/>
      <c r="GDW120" s="151"/>
      <c r="GDX120" s="151"/>
      <c r="GDY120" s="151"/>
      <c r="GDZ120" s="151"/>
      <c r="GEA120" s="151"/>
      <c r="GEB120" s="151"/>
      <c r="GEC120" s="151"/>
      <c r="GED120" s="151"/>
      <c r="GEE120" s="151"/>
      <c r="GEF120" s="151"/>
      <c r="GEG120" s="151"/>
      <c r="GEH120" s="151"/>
      <c r="GEI120" s="151"/>
      <c r="GEJ120" s="151"/>
      <c r="GEK120" s="151"/>
      <c r="GEL120" s="151"/>
      <c r="GEM120" s="151"/>
      <c r="GEN120" s="151"/>
      <c r="GEO120" s="151"/>
      <c r="GEP120" s="151"/>
      <c r="GEQ120" s="151"/>
      <c r="GER120" s="151"/>
      <c r="GES120" s="151"/>
      <c r="GET120" s="151"/>
      <c r="GEU120" s="151"/>
      <c r="GEV120" s="151"/>
      <c r="GEW120" s="151"/>
      <c r="GEX120" s="151"/>
      <c r="GEY120" s="151"/>
      <c r="GEZ120" s="151"/>
      <c r="GFA120" s="151"/>
      <c r="GFB120" s="151"/>
      <c r="GFC120" s="151"/>
      <c r="GFD120" s="151"/>
      <c r="GFE120" s="151"/>
      <c r="GFF120" s="151"/>
      <c r="GFG120" s="151"/>
      <c r="GFH120" s="151"/>
      <c r="GFI120" s="151"/>
      <c r="GFJ120" s="151"/>
      <c r="GFK120" s="151"/>
      <c r="GFL120" s="151"/>
      <c r="GFM120" s="151"/>
      <c r="GFN120" s="151"/>
      <c r="GFO120" s="151"/>
      <c r="GFP120" s="151"/>
      <c r="GFQ120" s="151"/>
      <c r="GFR120" s="151"/>
      <c r="GFS120" s="151"/>
      <c r="GFT120" s="151"/>
      <c r="GFU120" s="151"/>
      <c r="GFV120" s="151"/>
      <c r="GFW120" s="151"/>
      <c r="GFX120" s="151"/>
      <c r="GFY120" s="151"/>
      <c r="GFZ120" s="151"/>
      <c r="GGA120" s="151"/>
      <c r="GGB120" s="151"/>
      <c r="GGC120" s="151"/>
      <c r="GGD120" s="151"/>
      <c r="GGE120" s="151"/>
      <c r="GGF120" s="151"/>
      <c r="GGG120" s="151"/>
      <c r="GGH120" s="151"/>
      <c r="GGI120" s="151"/>
      <c r="GGJ120" s="151"/>
      <c r="GGK120" s="151"/>
      <c r="GGL120" s="151"/>
      <c r="GGM120" s="151"/>
      <c r="GGN120" s="151"/>
      <c r="GGO120" s="151"/>
      <c r="GGP120" s="151"/>
      <c r="GGQ120" s="151"/>
      <c r="GGR120" s="151"/>
      <c r="GGS120" s="151"/>
      <c r="GGT120" s="151"/>
      <c r="GGU120" s="151"/>
      <c r="GGV120" s="151"/>
      <c r="GGW120" s="151"/>
      <c r="GGX120" s="151"/>
      <c r="GGY120" s="151"/>
      <c r="GGZ120" s="151"/>
      <c r="GHA120" s="151"/>
      <c r="GHB120" s="151"/>
      <c r="GHC120" s="151"/>
      <c r="GHD120" s="151"/>
      <c r="GHE120" s="151"/>
      <c r="GHF120" s="151"/>
      <c r="GHG120" s="151"/>
      <c r="GHH120" s="151"/>
      <c r="GHI120" s="151"/>
      <c r="GHJ120" s="151"/>
      <c r="GHK120" s="151"/>
      <c r="GHL120" s="151"/>
      <c r="GHM120" s="151"/>
      <c r="GHN120" s="151"/>
      <c r="GHO120" s="151"/>
      <c r="GHP120" s="151"/>
      <c r="GHQ120" s="151"/>
      <c r="GHR120" s="151"/>
      <c r="GHS120" s="151"/>
      <c r="GHT120" s="151"/>
      <c r="GHU120" s="151"/>
      <c r="GHV120" s="151"/>
      <c r="GHW120" s="151"/>
      <c r="GHX120" s="151"/>
      <c r="GHY120" s="151"/>
      <c r="GHZ120" s="151"/>
      <c r="GIA120" s="151"/>
      <c r="GIB120" s="151"/>
      <c r="GIC120" s="151"/>
      <c r="GID120" s="151"/>
      <c r="GIE120" s="151"/>
      <c r="GIF120" s="151"/>
      <c r="GIG120" s="151"/>
      <c r="GIH120" s="151"/>
      <c r="GII120" s="151"/>
      <c r="GIJ120" s="151"/>
      <c r="GIK120" s="151"/>
      <c r="GIL120" s="151"/>
      <c r="GIM120" s="151"/>
      <c r="GIN120" s="151"/>
      <c r="GIO120" s="151"/>
      <c r="GIP120" s="151"/>
      <c r="GIQ120" s="151"/>
      <c r="GIR120" s="151"/>
      <c r="GIS120" s="151"/>
      <c r="GIT120" s="151"/>
      <c r="GIU120" s="151"/>
      <c r="GIV120" s="151"/>
      <c r="GIW120" s="151"/>
      <c r="GIX120" s="151"/>
      <c r="GIY120" s="151"/>
      <c r="GIZ120" s="151"/>
      <c r="GJA120" s="151"/>
      <c r="GJB120" s="151"/>
      <c r="GJC120" s="151"/>
      <c r="GJD120" s="151"/>
      <c r="GJE120" s="151"/>
      <c r="GJF120" s="151"/>
      <c r="GJG120" s="151"/>
      <c r="GJH120" s="151"/>
      <c r="GJI120" s="151"/>
      <c r="GJJ120" s="151"/>
      <c r="GJK120" s="151"/>
      <c r="GJL120" s="151"/>
      <c r="GJM120" s="151"/>
      <c r="GJN120" s="151"/>
      <c r="GJO120" s="151"/>
      <c r="GJP120" s="151"/>
      <c r="GJQ120" s="151"/>
      <c r="GJR120" s="151"/>
      <c r="GJS120" s="151"/>
      <c r="GJT120" s="151"/>
      <c r="GJU120" s="151"/>
      <c r="GJV120" s="151"/>
      <c r="GJW120" s="151"/>
      <c r="GJX120" s="151"/>
      <c r="GJY120" s="151"/>
      <c r="GJZ120" s="151"/>
      <c r="GKA120" s="151"/>
      <c r="GKB120" s="151"/>
      <c r="GKC120" s="151"/>
      <c r="GKD120" s="151"/>
      <c r="GKE120" s="151"/>
      <c r="GKF120" s="151"/>
      <c r="GKG120" s="151"/>
      <c r="GKH120" s="151"/>
      <c r="GKI120" s="151"/>
      <c r="GKJ120" s="151"/>
      <c r="GKK120" s="151"/>
      <c r="GKL120" s="151"/>
      <c r="GKM120" s="151"/>
      <c r="GKN120" s="151"/>
      <c r="GKO120" s="151"/>
      <c r="GKP120" s="151"/>
      <c r="GKQ120" s="151"/>
      <c r="GKR120" s="151"/>
      <c r="GKS120" s="151"/>
      <c r="GKT120" s="151"/>
      <c r="GKU120" s="151"/>
      <c r="GKV120" s="151"/>
      <c r="GKW120" s="151"/>
      <c r="GKX120" s="151"/>
      <c r="GKY120" s="151"/>
      <c r="GKZ120" s="151"/>
      <c r="GLA120" s="151"/>
      <c r="GLB120" s="151"/>
      <c r="GLC120" s="151"/>
      <c r="GLD120" s="151"/>
      <c r="GLE120" s="151"/>
      <c r="GLF120" s="151"/>
      <c r="GLG120" s="151"/>
      <c r="GLH120" s="151"/>
      <c r="GLI120" s="151"/>
      <c r="GLJ120" s="151"/>
      <c r="GLK120" s="151"/>
      <c r="GLL120" s="151"/>
      <c r="GLM120" s="151"/>
      <c r="GLN120" s="151"/>
      <c r="GLO120" s="151"/>
      <c r="GLP120" s="151"/>
      <c r="GLQ120" s="151"/>
      <c r="GLR120" s="151"/>
      <c r="GLS120" s="151"/>
      <c r="GLT120" s="151"/>
      <c r="GLU120" s="151"/>
      <c r="GLV120" s="151"/>
      <c r="GLW120" s="151"/>
      <c r="GLX120" s="151"/>
      <c r="GLY120" s="151"/>
      <c r="GLZ120" s="151"/>
      <c r="GMA120" s="151"/>
      <c r="GMB120" s="151"/>
      <c r="GMC120" s="151"/>
      <c r="GMD120" s="151"/>
      <c r="GME120" s="151"/>
      <c r="GMF120" s="151"/>
      <c r="GMG120" s="151"/>
      <c r="GMH120" s="151"/>
      <c r="GMI120" s="151"/>
      <c r="GMJ120" s="151"/>
      <c r="GMK120" s="151"/>
      <c r="GML120" s="151"/>
      <c r="GMM120" s="151"/>
      <c r="GMN120" s="151"/>
      <c r="GMO120" s="151"/>
      <c r="GMP120" s="151"/>
      <c r="GMQ120" s="151"/>
      <c r="GMR120" s="151"/>
      <c r="GMS120" s="151"/>
      <c r="GMT120" s="151"/>
      <c r="GMU120" s="151"/>
      <c r="GMV120" s="151"/>
      <c r="GMW120" s="151"/>
      <c r="GMX120" s="151"/>
      <c r="GMY120" s="151"/>
      <c r="GMZ120" s="151"/>
      <c r="GNA120" s="151"/>
      <c r="GNB120" s="151"/>
      <c r="GNC120" s="151"/>
      <c r="GND120" s="151"/>
      <c r="GNE120" s="151"/>
      <c r="GNF120" s="151"/>
      <c r="GNG120" s="151"/>
      <c r="GNH120" s="151"/>
      <c r="GNI120" s="151"/>
      <c r="GNJ120" s="151"/>
      <c r="GNK120" s="151"/>
      <c r="GNL120" s="151"/>
      <c r="GNM120" s="151"/>
      <c r="GNN120" s="151"/>
      <c r="GNO120" s="151"/>
      <c r="GNP120" s="151"/>
      <c r="GNQ120" s="151"/>
      <c r="GNR120" s="151"/>
      <c r="GNS120" s="151"/>
      <c r="GNT120" s="151"/>
      <c r="GNU120" s="151"/>
      <c r="GNV120" s="151"/>
      <c r="GNW120" s="151"/>
      <c r="GNX120" s="151"/>
      <c r="GNY120" s="151"/>
      <c r="GNZ120" s="151"/>
      <c r="GOA120" s="151"/>
      <c r="GOB120" s="151"/>
      <c r="GOC120" s="151"/>
      <c r="GOD120" s="151"/>
      <c r="GOE120" s="151"/>
      <c r="GOF120" s="151"/>
      <c r="GOG120" s="151"/>
      <c r="GOH120" s="151"/>
      <c r="GOI120" s="151"/>
      <c r="GOJ120" s="151"/>
      <c r="GOK120" s="151"/>
      <c r="GOL120" s="151"/>
      <c r="GOM120" s="151"/>
      <c r="GON120" s="151"/>
      <c r="GOO120" s="151"/>
      <c r="GOP120" s="151"/>
      <c r="GOQ120" s="151"/>
      <c r="GOR120" s="151"/>
      <c r="GOS120" s="151"/>
      <c r="GOT120" s="151"/>
      <c r="GOU120" s="151"/>
      <c r="GOV120" s="151"/>
      <c r="GOW120" s="151"/>
      <c r="GOX120" s="151"/>
      <c r="GOY120" s="151"/>
      <c r="GOZ120" s="151"/>
      <c r="GPA120" s="151"/>
      <c r="GPB120" s="151"/>
      <c r="GPC120" s="151"/>
      <c r="GPD120" s="151"/>
      <c r="GPE120" s="151"/>
      <c r="GPF120" s="151"/>
      <c r="GPG120" s="151"/>
      <c r="GPH120" s="151"/>
      <c r="GPI120" s="151"/>
      <c r="GPJ120" s="151"/>
      <c r="GPK120" s="151"/>
      <c r="GPL120" s="151"/>
      <c r="GPM120" s="151"/>
      <c r="GPN120" s="151"/>
      <c r="GPO120" s="151"/>
      <c r="GPP120" s="151"/>
      <c r="GPQ120" s="151"/>
      <c r="GPR120" s="151"/>
      <c r="GPS120" s="151"/>
      <c r="GPT120" s="151"/>
      <c r="GPU120" s="151"/>
      <c r="GPV120" s="151"/>
      <c r="GPW120" s="151"/>
      <c r="GPX120" s="151"/>
      <c r="GPY120" s="151"/>
      <c r="GPZ120" s="151"/>
      <c r="GQA120" s="151"/>
      <c r="GQB120" s="151"/>
      <c r="GQC120" s="151"/>
      <c r="GQD120" s="151"/>
      <c r="GQE120" s="151"/>
      <c r="GQF120" s="151"/>
      <c r="GQG120" s="151"/>
      <c r="GQH120" s="151"/>
      <c r="GQI120" s="151"/>
      <c r="GQJ120" s="151"/>
      <c r="GQK120" s="151"/>
      <c r="GQL120" s="151"/>
      <c r="GQM120" s="151"/>
      <c r="GQN120" s="151"/>
      <c r="GQO120" s="151"/>
      <c r="GQP120" s="151"/>
      <c r="GQQ120" s="151"/>
      <c r="GQR120" s="151"/>
      <c r="GQS120" s="151"/>
      <c r="GQT120" s="151"/>
      <c r="GQU120" s="151"/>
      <c r="GQV120" s="151"/>
      <c r="GQW120" s="151"/>
      <c r="GQX120" s="151"/>
      <c r="GQY120" s="151"/>
      <c r="GQZ120" s="151"/>
      <c r="GRA120" s="151"/>
      <c r="GRB120" s="151"/>
      <c r="GRC120" s="151"/>
      <c r="GRD120" s="151"/>
      <c r="GRE120" s="151"/>
      <c r="GRF120" s="151"/>
      <c r="GRG120" s="151"/>
      <c r="GRH120" s="151"/>
      <c r="GRI120" s="151"/>
      <c r="GRJ120" s="151"/>
      <c r="GRK120" s="151"/>
      <c r="GRL120" s="151"/>
      <c r="GRM120" s="151"/>
      <c r="GRN120" s="151"/>
      <c r="GRO120" s="151"/>
      <c r="GRP120" s="151"/>
      <c r="GRQ120" s="151"/>
      <c r="GRR120" s="151"/>
      <c r="GRS120" s="151"/>
      <c r="GRT120" s="151"/>
      <c r="GRU120" s="151"/>
      <c r="GRV120" s="151"/>
      <c r="GRW120" s="151"/>
      <c r="GRX120" s="151"/>
      <c r="GRY120" s="151"/>
      <c r="GRZ120" s="151"/>
      <c r="GSA120" s="151"/>
      <c r="GSB120" s="151"/>
      <c r="GSC120" s="151"/>
      <c r="GSD120" s="151"/>
      <c r="GSE120" s="151"/>
      <c r="GSF120" s="151"/>
      <c r="GSG120" s="151"/>
      <c r="GSH120" s="151"/>
      <c r="GSI120" s="151"/>
      <c r="GSJ120" s="151"/>
      <c r="GSK120" s="151"/>
      <c r="GSL120" s="151"/>
      <c r="GSM120" s="151"/>
      <c r="GSN120" s="151"/>
      <c r="GSO120" s="151"/>
      <c r="GSP120" s="151"/>
      <c r="GSQ120" s="151"/>
      <c r="GSR120" s="151"/>
      <c r="GSS120" s="151"/>
      <c r="GST120" s="151"/>
      <c r="GSU120" s="151"/>
      <c r="GSV120" s="151"/>
      <c r="GSW120" s="151"/>
      <c r="GSX120" s="151"/>
      <c r="GSY120" s="151"/>
      <c r="GSZ120" s="151"/>
      <c r="GTA120" s="151"/>
      <c r="GTB120" s="151"/>
      <c r="GTC120" s="151"/>
      <c r="GTD120" s="151"/>
      <c r="GTE120" s="151"/>
      <c r="GTF120" s="151"/>
      <c r="GTG120" s="151"/>
      <c r="GTH120" s="151"/>
      <c r="GTI120" s="151"/>
      <c r="GTJ120" s="151"/>
      <c r="GTK120" s="151"/>
      <c r="GTL120" s="151"/>
      <c r="GTM120" s="151"/>
      <c r="GTN120" s="151"/>
      <c r="GTO120" s="151"/>
      <c r="GTP120" s="151"/>
      <c r="GTQ120" s="151"/>
      <c r="GTR120" s="151"/>
      <c r="GTS120" s="151"/>
      <c r="GTT120" s="151"/>
      <c r="GTU120" s="151"/>
      <c r="GTV120" s="151"/>
      <c r="GTW120" s="151"/>
      <c r="GTX120" s="151"/>
      <c r="GTY120" s="151"/>
      <c r="GTZ120" s="151"/>
      <c r="GUA120" s="151"/>
      <c r="GUB120" s="151"/>
      <c r="GUC120" s="151"/>
      <c r="GUD120" s="151"/>
      <c r="GUE120" s="151"/>
      <c r="GUF120" s="151"/>
      <c r="GUG120" s="151"/>
      <c r="GUH120" s="151"/>
      <c r="GUI120" s="151"/>
      <c r="GUJ120" s="151"/>
      <c r="GUK120" s="151"/>
      <c r="GUL120" s="151"/>
      <c r="GUM120" s="151"/>
      <c r="GUN120" s="151"/>
      <c r="GUO120" s="151"/>
      <c r="GUP120" s="151"/>
      <c r="GUQ120" s="151"/>
      <c r="GUR120" s="151"/>
      <c r="GUS120" s="151"/>
      <c r="GUT120" s="151"/>
      <c r="GUU120" s="151"/>
      <c r="GUV120" s="151"/>
      <c r="GUW120" s="151"/>
      <c r="GUX120" s="151"/>
      <c r="GUY120" s="151"/>
      <c r="GUZ120" s="151"/>
      <c r="GVA120" s="151"/>
      <c r="GVB120" s="151"/>
      <c r="GVC120" s="151"/>
      <c r="GVD120" s="151"/>
      <c r="GVE120" s="151"/>
      <c r="GVF120" s="151"/>
      <c r="GVG120" s="151"/>
      <c r="GVH120" s="151"/>
      <c r="GVI120" s="151"/>
      <c r="GVJ120" s="151"/>
      <c r="GVK120" s="151"/>
      <c r="GVL120" s="151"/>
      <c r="GVM120" s="151"/>
      <c r="GVN120" s="151"/>
      <c r="GVO120" s="151"/>
      <c r="GVP120" s="151"/>
      <c r="GVQ120" s="151"/>
      <c r="GVR120" s="151"/>
      <c r="GVS120" s="151"/>
      <c r="GVT120" s="151"/>
      <c r="GVU120" s="151"/>
      <c r="GVV120" s="151"/>
      <c r="GVW120" s="151"/>
      <c r="GVX120" s="151"/>
      <c r="GVY120" s="151"/>
      <c r="GVZ120" s="151"/>
      <c r="GWA120" s="151"/>
      <c r="GWB120" s="151"/>
      <c r="GWC120" s="151"/>
      <c r="GWD120" s="151"/>
      <c r="GWE120" s="151"/>
      <c r="GWF120" s="151"/>
      <c r="GWG120" s="151"/>
      <c r="GWH120" s="151"/>
      <c r="GWI120" s="151"/>
      <c r="GWJ120" s="151"/>
      <c r="GWK120" s="151"/>
      <c r="GWL120" s="151"/>
      <c r="GWM120" s="151"/>
      <c r="GWN120" s="151"/>
      <c r="GWO120" s="151"/>
      <c r="GWP120" s="151"/>
      <c r="GWQ120" s="151"/>
      <c r="GWR120" s="151"/>
      <c r="GWS120" s="151"/>
      <c r="GWT120" s="151"/>
      <c r="GWU120" s="151"/>
      <c r="GWV120" s="151"/>
      <c r="GWW120" s="151"/>
      <c r="GWX120" s="151"/>
      <c r="GWY120" s="151"/>
      <c r="GWZ120" s="151"/>
      <c r="GXA120" s="151"/>
      <c r="GXB120" s="151"/>
      <c r="GXC120" s="151"/>
      <c r="GXD120" s="151"/>
      <c r="GXE120" s="151"/>
      <c r="GXF120" s="151"/>
      <c r="GXG120" s="151"/>
      <c r="GXH120" s="151"/>
      <c r="GXI120" s="151"/>
      <c r="GXJ120" s="151"/>
      <c r="GXK120" s="151"/>
      <c r="GXL120" s="151"/>
      <c r="GXM120" s="151"/>
      <c r="GXN120" s="151"/>
      <c r="GXO120" s="151"/>
      <c r="GXP120" s="151"/>
      <c r="GXQ120" s="151"/>
      <c r="GXR120" s="151"/>
      <c r="GXS120" s="151"/>
      <c r="GXT120" s="151"/>
      <c r="GXU120" s="151"/>
      <c r="GXV120" s="151"/>
      <c r="GXW120" s="151"/>
      <c r="GXX120" s="151"/>
      <c r="GXY120" s="151"/>
      <c r="GXZ120" s="151"/>
      <c r="GYA120" s="151"/>
      <c r="GYB120" s="151"/>
      <c r="GYC120" s="151"/>
      <c r="GYD120" s="151"/>
      <c r="GYE120" s="151"/>
      <c r="GYF120" s="151"/>
      <c r="GYG120" s="151"/>
      <c r="GYH120" s="151"/>
      <c r="GYI120" s="151"/>
      <c r="GYJ120" s="151"/>
      <c r="GYK120" s="151"/>
      <c r="GYL120" s="151"/>
      <c r="GYM120" s="151"/>
      <c r="GYN120" s="151"/>
      <c r="GYO120" s="151"/>
      <c r="GYP120" s="151"/>
      <c r="GYQ120" s="151"/>
      <c r="GYR120" s="151"/>
      <c r="GYS120" s="151"/>
      <c r="GYT120" s="151"/>
      <c r="GYU120" s="151"/>
      <c r="GYV120" s="151"/>
      <c r="GYW120" s="151"/>
      <c r="GYX120" s="151"/>
      <c r="GYY120" s="151"/>
      <c r="GYZ120" s="151"/>
      <c r="GZA120" s="151"/>
      <c r="GZB120" s="151"/>
      <c r="GZC120" s="151"/>
      <c r="GZD120" s="151"/>
      <c r="GZE120" s="151"/>
      <c r="GZF120" s="151"/>
      <c r="GZG120" s="151"/>
      <c r="GZH120" s="151"/>
      <c r="GZI120" s="151"/>
      <c r="GZJ120" s="151"/>
      <c r="GZK120" s="151"/>
      <c r="GZL120" s="151"/>
      <c r="GZM120" s="151"/>
      <c r="GZN120" s="151"/>
      <c r="GZO120" s="151"/>
      <c r="GZP120" s="151"/>
      <c r="GZQ120" s="151"/>
      <c r="GZR120" s="151"/>
      <c r="GZS120" s="151"/>
      <c r="GZT120" s="151"/>
      <c r="GZU120" s="151"/>
      <c r="GZV120" s="151"/>
      <c r="GZW120" s="151"/>
      <c r="GZX120" s="151"/>
      <c r="GZY120" s="151"/>
      <c r="GZZ120" s="151"/>
      <c r="HAA120" s="151"/>
      <c r="HAB120" s="151"/>
      <c r="HAC120" s="151"/>
      <c r="HAD120" s="151"/>
      <c r="HAE120" s="151"/>
      <c r="HAF120" s="151"/>
      <c r="HAG120" s="151"/>
      <c r="HAH120" s="151"/>
      <c r="HAI120" s="151"/>
      <c r="HAJ120" s="151"/>
      <c r="HAK120" s="151"/>
      <c r="HAL120" s="151"/>
      <c r="HAM120" s="151"/>
      <c r="HAN120" s="151"/>
      <c r="HAO120" s="151"/>
      <c r="HAP120" s="151"/>
      <c r="HAQ120" s="151"/>
      <c r="HAR120" s="151"/>
      <c r="HAS120" s="151"/>
      <c r="HAT120" s="151"/>
      <c r="HAU120" s="151"/>
      <c r="HAV120" s="151"/>
      <c r="HAW120" s="151"/>
      <c r="HAX120" s="151"/>
      <c r="HAY120" s="151"/>
      <c r="HAZ120" s="151"/>
      <c r="HBA120" s="151"/>
      <c r="HBB120" s="151"/>
      <c r="HBC120" s="151"/>
      <c r="HBD120" s="151"/>
      <c r="HBE120" s="151"/>
      <c r="HBF120" s="151"/>
      <c r="HBG120" s="151"/>
      <c r="HBH120" s="151"/>
      <c r="HBI120" s="151"/>
      <c r="HBJ120" s="151"/>
      <c r="HBK120" s="151"/>
      <c r="HBL120" s="151"/>
      <c r="HBM120" s="151"/>
      <c r="HBN120" s="151"/>
      <c r="HBO120" s="151"/>
      <c r="HBP120" s="151"/>
      <c r="HBQ120" s="151"/>
      <c r="HBR120" s="151"/>
      <c r="HBS120" s="151"/>
      <c r="HBT120" s="151"/>
      <c r="HBU120" s="151"/>
      <c r="HBV120" s="151"/>
      <c r="HBW120" s="151"/>
      <c r="HBX120" s="151"/>
      <c r="HBY120" s="151"/>
      <c r="HBZ120" s="151"/>
      <c r="HCA120" s="151"/>
      <c r="HCB120" s="151"/>
      <c r="HCC120" s="151"/>
      <c r="HCD120" s="151"/>
      <c r="HCE120" s="151"/>
      <c r="HCF120" s="151"/>
      <c r="HCG120" s="151"/>
      <c r="HCH120" s="151"/>
      <c r="HCI120" s="151"/>
      <c r="HCJ120" s="151"/>
      <c r="HCK120" s="151"/>
      <c r="HCL120" s="151"/>
      <c r="HCM120" s="151"/>
      <c r="HCN120" s="151"/>
      <c r="HCO120" s="151"/>
      <c r="HCP120" s="151"/>
      <c r="HCQ120" s="151"/>
      <c r="HCR120" s="151"/>
      <c r="HCS120" s="151"/>
      <c r="HCT120" s="151"/>
      <c r="HCU120" s="151"/>
      <c r="HCV120" s="151"/>
      <c r="HCW120" s="151"/>
      <c r="HCX120" s="151"/>
      <c r="HCY120" s="151"/>
      <c r="HCZ120" s="151"/>
      <c r="HDA120" s="151"/>
      <c r="HDB120" s="151"/>
      <c r="HDC120" s="151"/>
      <c r="HDD120" s="151"/>
      <c r="HDE120" s="151"/>
      <c r="HDF120" s="151"/>
      <c r="HDG120" s="151"/>
      <c r="HDH120" s="151"/>
      <c r="HDI120" s="151"/>
      <c r="HDJ120" s="151"/>
      <c r="HDK120" s="151"/>
      <c r="HDL120" s="151"/>
      <c r="HDM120" s="151"/>
      <c r="HDN120" s="151"/>
      <c r="HDO120" s="151"/>
      <c r="HDP120" s="151"/>
      <c r="HDQ120" s="151"/>
      <c r="HDR120" s="151"/>
      <c r="HDS120" s="151"/>
      <c r="HDT120" s="151"/>
      <c r="HDU120" s="151"/>
      <c r="HDV120" s="151"/>
      <c r="HDW120" s="151"/>
      <c r="HDX120" s="151"/>
      <c r="HDY120" s="151"/>
      <c r="HDZ120" s="151"/>
      <c r="HEA120" s="151"/>
      <c r="HEB120" s="151"/>
      <c r="HEC120" s="151"/>
      <c r="HED120" s="151"/>
      <c r="HEE120" s="151"/>
      <c r="HEF120" s="151"/>
      <c r="HEG120" s="151"/>
      <c r="HEH120" s="151"/>
      <c r="HEI120" s="151"/>
      <c r="HEJ120" s="151"/>
      <c r="HEK120" s="151"/>
      <c r="HEL120" s="151"/>
      <c r="HEM120" s="151"/>
      <c r="HEN120" s="151"/>
      <c r="HEO120" s="151"/>
      <c r="HEP120" s="151"/>
      <c r="HEQ120" s="151"/>
      <c r="HER120" s="151"/>
      <c r="HES120" s="151"/>
      <c r="HET120" s="151"/>
      <c r="HEU120" s="151"/>
      <c r="HEV120" s="151"/>
      <c r="HEW120" s="151"/>
      <c r="HEX120" s="151"/>
      <c r="HEY120" s="151"/>
      <c r="HEZ120" s="151"/>
      <c r="HFA120" s="151"/>
      <c r="HFB120" s="151"/>
      <c r="HFC120" s="151"/>
      <c r="HFD120" s="151"/>
      <c r="HFE120" s="151"/>
      <c r="HFF120" s="151"/>
      <c r="HFG120" s="151"/>
      <c r="HFH120" s="151"/>
      <c r="HFI120" s="151"/>
      <c r="HFJ120" s="151"/>
      <c r="HFK120" s="151"/>
      <c r="HFL120" s="151"/>
      <c r="HFM120" s="151"/>
      <c r="HFN120" s="151"/>
      <c r="HFO120" s="151"/>
      <c r="HFP120" s="151"/>
      <c r="HFQ120" s="151"/>
      <c r="HFR120" s="151"/>
      <c r="HFS120" s="151"/>
      <c r="HFT120" s="151"/>
      <c r="HFU120" s="151"/>
      <c r="HFV120" s="151"/>
      <c r="HFW120" s="151"/>
      <c r="HFX120" s="151"/>
      <c r="HFY120" s="151"/>
      <c r="HFZ120" s="151"/>
      <c r="HGA120" s="151"/>
      <c r="HGB120" s="151"/>
      <c r="HGC120" s="151"/>
      <c r="HGD120" s="151"/>
      <c r="HGE120" s="151"/>
      <c r="HGF120" s="151"/>
      <c r="HGG120" s="151"/>
      <c r="HGH120" s="151"/>
      <c r="HGI120" s="151"/>
      <c r="HGJ120" s="151"/>
      <c r="HGK120" s="151"/>
      <c r="HGL120" s="151"/>
      <c r="HGM120" s="151"/>
      <c r="HGN120" s="151"/>
      <c r="HGO120" s="151"/>
      <c r="HGP120" s="151"/>
      <c r="HGQ120" s="151"/>
      <c r="HGR120" s="151"/>
      <c r="HGS120" s="151"/>
      <c r="HGT120" s="151"/>
      <c r="HGU120" s="151"/>
      <c r="HGV120" s="151"/>
      <c r="HGW120" s="151"/>
      <c r="HGX120" s="151"/>
      <c r="HGY120" s="151"/>
      <c r="HGZ120" s="151"/>
      <c r="HHA120" s="151"/>
      <c r="HHB120" s="151"/>
      <c r="HHC120" s="151"/>
      <c r="HHD120" s="151"/>
      <c r="HHE120" s="151"/>
      <c r="HHF120" s="151"/>
      <c r="HHG120" s="151"/>
      <c r="HHH120" s="151"/>
      <c r="HHI120" s="151"/>
      <c r="HHJ120" s="151"/>
      <c r="HHK120" s="151"/>
      <c r="HHL120" s="151"/>
      <c r="HHM120" s="151"/>
      <c r="HHN120" s="151"/>
      <c r="HHO120" s="151"/>
      <c r="HHP120" s="151"/>
      <c r="HHQ120" s="151"/>
      <c r="HHR120" s="151"/>
      <c r="HHS120" s="151"/>
      <c r="HHT120" s="151"/>
      <c r="HHU120" s="151"/>
      <c r="HHV120" s="151"/>
      <c r="HHW120" s="151"/>
      <c r="HHX120" s="151"/>
      <c r="HHY120" s="151"/>
      <c r="HHZ120" s="151"/>
      <c r="HIA120" s="151"/>
      <c r="HIB120" s="151"/>
      <c r="HIC120" s="151"/>
      <c r="HID120" s="151"/>
      <c r="HIE120" s="151"/>
      <c r="HIF120" s="151"/>
      <c r="HIG120" s="151"/>
      <c r="HIH120" s="151"/>
      <c r="HII120" s="151"/>
      <c r="HIJ120" s="151"/>
      <c r="HIK120" s="151"/>
      <c r="HIL120" s="151"/>
      <c r="HIM120" s="151"/>
      <c r="HIN120" s="151"/>
      <c r="HIO120" s="151"/>
      <c r="HIP120" s="151"/>
      <c r="HIQ120" s="151"/>
      <c r="HIR120" s="151"/>
      <c r="HIS120" s="151"/>
      <c r="HIT120" s="151"/>
      <c r="HIU120" s="151"/>
      <c r="HIV120" s="151"/>
      <c r="HIW120" s="151"/>
      <c r="HIX120" s="151"/>
      <c r="HIY120" s="151"/>
      <c r="HIZ120" s="151"/>
      <c r="HJA120" s="151"/>
      <c r="HJB120" s="151"/>
      <c r="HJC120" s="151"/>
      <c r="HJD120" s="151"/>
      <c r="HJE120" s="151"/>
      <c r="HJF120" s="151"/>
      <c r="HJG120" s="151"/>
      <c r="HJH120" s="151"/>
      <c r="HJI120" s="151"/>
      <c r="HJJ120" s="151"/>
      <c r="HJK120" s="151"/>
      <c r="HJL120" s="151"/>
      <c r="HJM120" s="151"/>
      <c r="HJN120" s="151"/>
      <c r="HJO120" s="151"/>
      <c r="HJP120" s="151"/>
      <c r="HJQ120" s="151"/>
      <c r="HJR120" s="151"/>
      <c r="HJS120" s="151"/>
      <c r="HJT120" s="151"/>
      <c r="HJU120" s="151"/>
      <c r="HJV120" s="151"/>
      <c r="HJW120" s="151"/>
      <c r="HJX120" s="151"/>
      <c r="HJY120" s="151"/>
      <c r="HJZ120" s="151"/>
      <c r="HKA120" s="151"/>
      <c r="HKB120" s="151"/>
      <c r="HKC120" s="151"/>
      <c r="HKD120" s="151"/>
      <c r="HKE120" s="151"/>
      <c r="HKF120" s="151"/>
      <c r="HKG120" s="151"/>
      <c r="HKH120" s="151"/>
      <c r="HKI120" s="151"/>
      <c r="HKJ120" s="151"/>
      <c r="HKK120" s="151"/>
      <c r="HKL120" s="151"/>
      <c r="HKM120" s="151"/>
      <c r="HKN120" s="151"/>
      <c r="HKO120" s="151"/>
      <c r="HKP120" s="151"/>
      <c r="HKQ120" s="151"/>
      <c r="HKR120" s="151"/>
      <c r="HKS120" s="151"/>
      <c r="HKT120" s="151"/>
      <c r="HKU120" s="151"/>
      <c r="HKV120" s="151"/>
      <c r="HKW120" s="151"/>
      <c r="HKX120" s="151"/>
      <c r="HKY120" s="151"/>
      <c r="HKZ120" s="151"/>
      <c r="HLA120" s="151"/>
      <c r="HLB120" s="151"/>
      <c r="HLC120" s="151"/>
      <c r="HLD120" s="151"/>
      <c r="HLE120" s="151"/>
      <c r="HLF120" s="151"/>
      <c r="HLG120" s="151"/>
      <c r="HLH120" s="151"/>
      <c r="HLI120" s="151"/>
      <c r="HLJ120" s="151"/>
      <c r="HLK120" s="151"/>
      <c r="HLL120" s="151"/>
      <c r="HLM120" s="151"/>
      <c r="HLN120" s="151"/>
      <c r="HLO120" s="151"/>
      <c r="HLP120" s="151"/>
      <c r="HLQ120" s="151"/>
      <c r="HLR120" s="151"/>
      <c r="HLS120" s="151"/>
      <c r="HLT120" s="151"/>
      <c r="HLU120" s="151"/>
      <c r="HLV120" s="151"/>
      <c r="HLW120" s="151"/>
      <c r="HLX120" s="151"/>
      <c r="HLY120" s="151"/>
      <c r="HLZ120" s="151"/>
      <c r="HMA120" s="151"/>
      <c r="HMB120" s="151"/>
      <c r="HMC120" s="151"/>
      <c r="HMD120" s="151"/>
      <c r="HME120" s="151"/>
      <c r="HMF120" s="151"/>
      <c r="HMG120" s="151"/>
      <c r="HMH120" s="151"/>
      <c r="HMI120" s="151"/>
      <c r="HMJ120" s="151"/>
      <c r="HMK120" s="151"/>
      <c r="HML120" s="151"/>
      <c r="HMM120" s="151"/>
      <c r="HMN120" s="151"/>
      <c r="HMO120" s="151"/>
      <c r="HMP120" s="151"/>
      <c r="HMQ120" s="151"/>
      <c r="HMR120" s="151"/>
      <c r="HMS120" s="151"/>
      <c r="HMT120" s="151"/>
      <c r="HMU120" s="151"/>
      <c r="HMV120" s="151"/>
      <c r="HMW120" s="151"/>
      <c r="HMX120" s="151"/>
      <c r="HMY120" s="151"/>
      <c r="HMZ120" s="151"/>
      <c r="HNA120" s="151"/>
      <c r="HNB120" s="151"/>
      <c r="HNC120" s="151"/>
      <c r="HND120" s="151"/>
      <c r="HNE120" s="151"/>
      <c r="HNF120" s="151"/>
      <c r="HNG120" s="151"/>
      <c r="HNH120" s="151"/>
      <c r="HNI120" s="151"/>
      <c r="HNJ120" s="151"/>
      <c r="HNK120" s="151"/>
      <c r="HNL120" s="151"/>
      <c r="HNM120" s="151"/>
      <c r="HNN120" s="151"/>
      <c r="HNO120" s="151"/>
      <c r="HNP120" s="151"/>
      <c r="HNQ120" s="151"/>
      <c r="HNR120" s="151"/>
      <c r="HNS120" s="151"/>
      <c r="HNT120" s="151"/>
      <c r="HNU120" s="151"/>
      <c r="HNV120" s="151"/>
      <c r="HNW120" s="151"/>
      <c r="HNX120" s="151"/>
      <c r="HNY120" s="151"/>
      <c r="HNZ120" s="151"/>
      <c r="HOA120" s="151"/>
      <c r="HOB120" s="151"/>
      <c r="HOC120" s="151"/>
      <c r="HOD120" s="151"/>
      <c r="HOE120" s="151"/>
      <c r="HOF120" s="151"/>
      <c r="HOG120" s="151"/>
      <c r="HOH120" s="151"/>
      <c r="HOI120" s="151"/>
      <c r="HOJ120" s="151"/>
      <c r="HOK120" s="151"/>
      <c r="HOL120" s="151"/>
      <c r="HOM120" s="151"/>
      <c r="HON120" s="151"/>
      <c r="HOO120" s="151"/>
      <c r="HOP120" s="151"/>
      <c r="HOQ120" s="151"/>
      <c r="HOR120" s="151"/>
      <c r="HOS120" s="151"/>
      <c r="HOT120" s="151"/>
      <c r="HOU120" s="151"/>
      <c r="HOV120" s="151"/>
      <c r="HOW120" s="151"/>
      <c r="HOX120" s="151"/>
      <c r="HOY120" s="151"/>
      <c r="HOZ120" s="151"/>
      <c r="HPA120" s="151"/>
      <c r="HPB120" s="151"/>
      <c r="HPC120" s="151"/>
      <c r="HPD120" s="151"/>
      <c r="HPE120" s="151"/>
      <c r="HPF120" s="151"/>
      <c r="HPG120" s="151"/>
      <c r="HPH120" s="151"/>
      <c r="HPI120" s="151"/>
      <c r="HPJ120" s="151"/>
      <c r="HPK120" s="151"/>
      <c r="HPL120" s="151"/>
      <c r="HPM120" s="151"/>
      <c r="HPN120" s="151"/>
      <c r="HPO120" s="151"/>
      <c r="HPP120" s="151"/>
      <c r="HPQ120" s="151"/>
      <c r="HPR120" s="151"/>
      <c r="HPS120" s="151"/>
      <c r="HPT120" s="151"/>
      <c r="HPU120" s="151"/>
      <c r="HPV120" s="151"/>
      <c r="HPW120" s="151"/>
      <c r="HPX120" s="151"/>
      <c r="HPY120" s="151"/>
      <c r="HPZ120" s="151"/>
      <c r="HQA120" s="151"/>
      <c r="HQB120" s="151"/>
      <c r="HQC120" s="151"/>
      <c r="HQD120" s="151"/>
      <c r="HQE120" s="151"/>
      <c r="HQF120" s="151"/>
      <c r="HQG120" s="151"/>
      <c r="HQH120" s="151"/>
      <c r="HQI120" s="151"/>
      <c r="HQJ120" s="151"/>
      <c r="HQK120" s="151"/>
      <c r="HQL120" s="151"/>
      <c r="HQM120" s="151"/>
      <c r="HQN120" s="151"/>
      <c r="HQO120" s="151"/>
      <c r="HQP120" s="151"/>
      <c r="HQQ120" s="151"/>
      <c r="HQR120" s="151"/>
      <c r="HQS120" s="151"/>
      <c r="HQT120" s="151"/>
      <c r="HQU120" s="151"/>
      <c r="HQV120" s="151"/>
      <c r="HQW120" s="151"/>
      <c r="HQX120" s="151"/>
      <c r="HQY120" s="151"/>
      <c r="HQZ120" s="151"/>
      <c r="HRA120" s="151"/>
      <c r="HRB120" s="151"/>
      <c r="HRC120" s="151"/>
      <c r="HRD120" s="151"/>
      <c r="HRE120" s="151"/>
      <c r="HRF120" s="151"/>
      <c r="HRG120" s="151"/>
      <c r="HRH120" s="151"/>
      <c r="HRI120" s="151"/>
      <c r="HRJ120" s="151"/>
      <c r="HRK120" s="151"/>
      <c r="HRL120" s="151"/>
      <c r="HRM120" s="151"/>
      <c r="HRN120" s="151"/>
      <c r="HRO120" s="151"/>
      <c r="HRP120" s="151"/>
      <c r="HRQ120" s="151"/>
      <c r="HRR120" s="151"/>
      <c r="HRS120" s="151"/>
      <c r="HRT120" s="151"/>
      <c r="HRU120" s="151"/>
      <c r="HRV120" s="151"/>
      <c r="HRW120" s="151"/>
      <c r="HRX120" s="151"/>
      <c r="HRY120" s="151"/>
      <c r="HRZ120" s="151"/>
      <c r="HSA120" s="151"/>
      <c r="HSB120" s="151"/>
      <c r="HSC120" s="151"/>
      <c r="HSD120" s="151"/>
      <c r="HSE120" s="151"/>
      <c r="HSF120" s="151"/>
      <c r="HSG120" s="151"/>
      <c r="HSH120" s="151"/>
      <c r="HSI120" s="151"/>
      <c r="HSJ120" s="151"/>
      <c r="HSK120" s="151"/>
      <c r="HSL120" s="151"/>
      <c r="HSM120" s="151"/>
      <c r="HSN120" s="151"/>
      <c r="HSO120" s="151"/>
      <c r="HSP120" s="151"/>
      <c r="HSQ120" s="151"/>
      <c r="HSR120" s="151"/>
      <c r="HSS120" s="151"/>
      <c r="HST120" s="151"/>
      <c r="HSU120" s="151"/>
      <c r="HSV120" s="151"/>
      <c r="HSW120" s="151"/>
      <c r="HSX120" s="151"/>
      <c r="HSY120" s="151"/>
      <c r="HSZ120" s="151"/>
      <c r="HTA120" s="151"/>
      <c r="HTB120" s="151"/>
      <c r="HTC120" s="151"/>
      <c r="HTD120" s="151"/>
      <c r="HTE120" s="151"/>
      <c r="HTF120" s="151"/>
      <c r="HTG120" s="151"/>
      <c r="HTH120" s="151"/>
      <c r="HTI120" s="151"/>
      <c r="HTJ120" s="151"/>
      <c r="HTK120" s="151"/>
      <c r="HTL120" s="151"/>
      <c r="HTM120" s="151"/>
      <c r="HTN120" s="151"/>
      <c r="HTO120" s="151"/>
      <c r="HTP120" s="151"/>
      <c r="HTQ120" s="151"/>
      <c r="HTR120" s="151"/>
      <c r="HTS120" s="151"/>
      <c r="HTT120" s="151"/>
      <c r="HTU120" s="151"/>
      <c r="HTV120" s="151"/>
      <c r="HTW120" s="151"/>
      <c r="HTX120" s="151"/>
      <c r="HTY120" s="151"/>
      <c r="HTZ120" s="151"/>
      <c r="HUA120" s="151"/>
      <c r="HUB120" s="151"/>
      <c r="HUC120" s="151"/>
      <c r="HUD120" s="151"/>
      <c r="HUE120" s="151"/>
      <c r="HUF120" s="151"/>
      <c r="HUG120" s="151"/>
      <c r="HUH120" s="151"/>
      <c r="HUI120" s="151"/>
      <c r="HUJ120" s="151"/>
      <c r="HUK120" s="151"/>
      <c r="HUL120" s="151"/>
      <c r="HUM120" s="151"/>
      <c r="HUN120" s="151"/>
      <c r="HUO120" s="151"/>
      <c r="HUP120" s="151"/>
      <c r="HUQ120" s="151"/>
      <c r="HUR120" s="151"/>
      <c r="HUS120" s="151"/>
      <c r="HUT120" s="151"/>
      <c r="HUU120" s="151"/>
      <c r="HUV120" s="151"/>
      <c r="HUW120" s="151"/>
      <c r="HUX120" s="151"/>
      <c r="HUY120" s="151"/>
      <c r="HUZ120" s="151"/>
      <c r="HVA120" s="151"/>
      <c r="HVB120" s="151"/>
      <c r="HVC120" s="151"/>
      <c r="HVD120" s="151"/>
      <c r="HVE120" s="151"/>
      <c r="HVF120" s="151"/>
      <c r="HVG120" s="151"/>
      <c r="HVH120" s="151"/>
      <c r="HVI120" s="151"/>
      <c r="HVJ120" s="151"/>
      <c r="HVK120" s="151"/>
      <c r="HVL120" s="151"/>
      <c r="HVM120" s="151"/>
      <c r="HVN120" s="151"/>
      <c r="HVO120" s="151"/>
      <c r="HVP120" s="151"/>
      <c r="HVQ120" s="151"/>
      <c r="HVR120" s="151"/>
      <c r="HVS120" s="151"/>
      <c r="HVT120" s="151"/>
      <c r="HVU120" s="151"/>
      <c r="HVV120" s="151"/>
      <c r="HVW120" s="151"/>
      <c r="HVX120" s="151"/>
      <c r="HVY120" s="151"/>
      <c r="HVZ120" s="151"/>
      <c r="HWA120" s="151"/>
      <c r="HWB120" s="151"/>
      <c r="HWC120" s="151"/>
      <c r="HWD120" s="151"/>
      <c r="HWE120" s="151"/>
      <c r="HWF120" s="151"/>
      <c r="HWG120" s="151"/>
      <c r="HWH120" s="151"/>
      <c r="HWI120" s="151"/>
      <c r="HWJ120" s="151"/>
      <c r="HWK120" s="151"/>
      <c r="HWL120" s="151"/>
      <c r="HWM120" s="151"/>
      <c r="HWN120" s="151"/>
      <c r="HWO120" s="151"/>
      <c r="HWP120" s="151"/>
      <c r="HWQ120" s="151"/>
      <c r="HWR120" s="151"/>
      <c r="HWS120" s="151"/>
      <c r="HWT120" s="151"/>
      <c r="HWU120" s="151"/>
      <c r="HWV120" s="151"/>
      <c r="HWW120" s="151"/>
      <c r="HWX120" s="151"/>
      <c r="HWY120" s="151"/>
      <c r="HWZ120" s="151"/>
      <c r="HXA120" s="151"/>
      <c r="HXB120" s="151"/>
      <c r="HXC120" s="151"/>
      <c r="HXD120" s="151"/>
      <c r="HXE120" s="151"/>
      <c r="HXF120" s="151"/>
      <c r="HXG120" s="151"/>
      <c r="HXH120" s="151"/>
      <c r="HXI120" s="151"/>
      <c r="HXJ120" s="151"/>
      <c r="HXK120" s="151"/>
      <c r="HXL120" s="151"/>
      <c r="HXM120" s="151"/>
      <c r="HXN120" s="151"/>
      <c r="HXO120" s="151"/>
      <c r="HXP120" s="151"/>
      <c r="HXQ120" s="151"/>
      <c r="HXR120" s="151"/>
      <c r="HXS120" s="151"/>
      <c r="HXT120" s="151"/>
      <c r="HXU120" s="151"/>
      <c r="HXV120" s="151"/>
      <c r="HXW120" s="151"/>
      <c r="HXX120" s="151"/>
      <c r="HXY120" s="151"/>
      <c r="HXZ120" s="151"/>
      <c r="HYA120" s="151"/>
      <c r="HYB120" s="151"/>
      <c r="HYC120" s="151"/>
      <c r="HYD120" s="151"/>
      <c r="HYE120" s="151"/>
      <c r="HYF120" s="151"/>
      <c r="HYG120" s="151"/>
      <c r="HYH120" s="151"/>
      <c r="HYI120" s="151"/>
      <c r="HYJ120" s="151"/>
      <c r="HYK120" s="151"/>
      <c r="HYL120" s="151"/>
      <c r="HYM120" s="151"/>
      <c r="HYN120" s="151"/>
      <c r="HYO120" s="151"/>
      <c r="HYP120" s="151"/>
      <c r="HYQ120" s="151"/>
      <c r="HYR120" s="151"/>
      <c r="HYS120" s="151"/>
      <c r="HYT120" s="151"/>
      <c r="HYU120" s="151"/>
      <c r="HYV120" s="151"/>
      <c r="HYW120" s="151"/>
      <c r="HYX120" s="151"/>
      <c r="HYY120" s="151"/>
      <c r="HYZ120" s="151"/>
      <c r="HZA120" s="151"/>
      <c r="HZB120" s="151"/>
      <c r="HZC120" s="151"/>
      <c r="HZD120" s="151"/>
      <c r="HZE120" s="151"/>
      <c r="HZF120" s="151"/>
      <c r="HZG120" s="151"/>
      <c r="HZH120" s="151"/>
      <c r="HZI120" s="151"/>
      <c r="HZJ120" s="151"/>
      <c r="HZK120" s="151"/>
      <c r="HZL120" s="151"/>
      <c r="HZM120" s="151"/>
      <c r="HZN120" s="151"/>
      <c r="HZO120" s="151"/>
      <c r="HZP120" s="151"/>
      <c r="HZQ120" s="151"/>
      <c r="HZR120" s="151"/>
      <c r="HZS120" s="151"/>
      <c r="HZT120" s="151"/>
      <c r="HZU120" s="151"/>
      <c r="HZV120" s="151"/>
      <c r="HZW120" s="151"/>
      <c r="HZX120" s="151"/>
      <c r="HZY120" s="151"/>
      <c r="HZZ120" s="151"/>
      <c r="IAA120" s="151"/>
      <c r="IAB120" s="151"/>
      <c r="IAC120" s="151"/>
      <c r="IAD120" s="151"/>
      <c r="IAE120" s="151"/>
      <c r="IAF120" s="151"/>
      <c r="IAG120" s="151"/>
      <c r="IAH120" s="151"/>
      <c r="IAI120" s="151"/>
      <c r="IAJ120" s="151"/>
      <c r="IAK120" s="151"/>
      <c r="IAL120" s="151"/>
      <c r="IAM120" s="151"/>
      <c r="IAN120" s="151"/>
      <c r="IAO120" s="151"/>
      <c r="IAP120" s="151"/>
      <c r="IAQ120" s="151"/>
      <c r="IAR120" s="151"/>
      <c r="IAS120" s="151"/>
      <c r="IAT120" s="151"/>
      <c r="IAU120" s="151"/>
      <c r="IAV120" s="151"/>
      <c r="IAW120" s="151"/>
      <c r="IAX120" s="151"/>
      <c r="IAY120" s="151"/>
      <c r="IAZ120" s="151"/>
      <c r="IBA120" s="151"/>
      <c r="IBB120" s="151"/>
      <c r="IBC120" s="151"/>
      <c r="IBD120" s="151"/>
      <c r="IBE120" s="151"/>
      <c r="IBF120" s="151"/>
      <c r="IBG120" s="151"/>
      <c r="IBH120" s="151"/>
      <c r="IBI120" s="151"/>
      <c r="IBJ120" s="151"/>
      <c r="IBK120" s="151"/>
      <c r="IBL120" s="151"/>
      <c r="IBM120" s="151"/>
      <c r="IBN120" s="151"/>
      <c r="IBO120" s="151"/>
      <c r="IBP120" s="151"/>
      <c r="IBQ120" s="151"/>
      <c r="IBR120" s="151"/>
      <c r="IBS120" s="151"/>
      <c r="IBT120" s="151"/>
      <c r="IBU120" s="151"/>
      <c r="IBV120" s="151"/>
      <c r="IBW120" s="151"/>
      <c r="IBX120" s="151"/>
      <c r="IBY120" s="151"/>
      <c r="IBZ120" s="151"/>
      <c r="ICA120" s="151"/>
      <c r="ICB120" s="151"/>
      <c r="ICC120" s="151"/>
      <c r="ICD120" s="151"/>
      <c r="ICE120" s="151"/>
      <c r="ICF120" s="151"/>
      <c r="ICG120" s="151"/>
      <c r="ICH120" s="151"/>
      <c r="ICI120" s="151"/>
      <c r="ICJ120" s="151"/>
      <c r="ICK120" s="151"/>
      <c r="ICL120" s="151"/>
      <c r="ICM120" s="151"/>
      <c r="ICN120" s="151"/>
      <c r="ICO120" s="151"/>
      <c r="ICP120" s="151"/>
      <c r="ICQ120" s="151"/>
      <c r="ICR120" s="151"/>
      <c r="ICS120" s="151"/>
      <c r="ICT120" s="151"/>
      <c r="ICU120" s="151"/>
      <c r="ICV120" s="151"/>
      <c r="ICW120" s="151"/>
      <c r="ICX120" s="151"/>
      <c r="ICY120" s="151"/>
      <c r="ICZ120" s="151"/>
      <c r="IDA120" s="151"/>
      <c r="IDB120" s="151"/>
      <c r="IDC120" s="151"/>
      <c r="IDD120" s="151"/>
      <c r="IDE120" s="151"/>
      <c r="IDF120" s="151"/>
      <c r="IDG120" s="151"/>
      <c r="IDH120" s="151"/>
      <c r="IDI120" s="151"/>
      <c r="IDJ120" s="151"/>
      <c r="IDK120" s="151"/>
      <c r="IDL120" s="151"/>
      <c r="IDM120" s="151"/>
      <c r="IDN120" s="151"/>
      <c r="IDO120" s="151"/>
      <c r="IDP120" s="151"/>
      <c r="IDQ120" s="151"/>
      <c r="IDR120" s="151"/>
      <c r="IDS120" s="151"/>
      <c r="IDT120" s="151"/>
      <c r="IDU120" s="151"/>
      <c r="IDV120" s="151"/>
      <c r="IDW120" s="151"/>
      <c r="IDX120" s="151"/>
      <c r="IDY120" s="151"/>
      <c r="IDZ120" s="151"/>
      <c r="IEA120" s="151"/>
      <c r="IEB120" s="151"/>
      <c r="IEC120" s="151"/>
      <c r="IED120" s="151"/>
      <c r="IEE120" s="151"/>
      <c r="IEF120" s="151"/>
      <c r="IEG120" s="151"/>
      <c r="IEH120" s="151"/>
      <c r="IEI120" s="151"/>
      <c r="IEJ120" s="151"/>
      <c r="IEK120" s="151"/>
      <c r="IEL120" s="151"/>
      <c r="IEM120" s="151"/>
      <c r="IEN120" s="151"/>
      <c r="IEO120" s="151"/>
      <c r="IEP120" s="151"/>
      <c r="IEQ120" s="151"/>
      <c r="IER120" s="151"/>
      <c r="IES120" s="151"/>
      <c r="IET120" s="151"/>
      <c r="IEU120" s="151"/>
      <c r="IEV120" s="151"/>
      <c r="IEW120" s="151"/>
      <c r="IEX120" s="151"/>
      <c r="IEY120" s="151"/>
      <c r="IEZ120" s="151"/>
      <c r="IFA120" s="151"/>
      <c r="IFB120" s="151"/>
      <c r="IFC120" s="151"/>
      <c r="IFD120" s="151"/>
      <c r="IFE120" s="151"/>
      <c r="IFF120" s="151"/>
      <c r="IFG120" s="151"/>
      <c r="IFH120" s="151"/>
      <c r="IFI120" s="151"/>
      <c r="IFJ120" s="151"/>
      <c r="IFK120" s="151"/>
      <c r="IFL120" s="151"/>
      <c r="IFM120" s="151"/>
      <c r="IFN120" s="151"/>
      <c r="IFO120" s="151"/>
      <c r="IFP120" s="151"/>
      <c r="IFQ120" s="151"/>
      <c r="IFR120" s="151"/>
      <c r="IFS120" s="151"/>
      <c r="IFT120" s="151"/>
      <c r="IFU120" s="151"/>
      <c r="IFV120" s="151"/>
      <c r="IFW120" s="151"/>
      <c r="IFX120" s="151"/>
      <c r="IFY120" s="151"/>
      <c r="IFZ120" s="151"/>
      <c r="IGA120" s="151"/>
      <c r="IGB120" s="151"/>
      <c r="IGC120" s="151"/>
      <c r="IGD120" s="151"/>
      <c r="IGE120" s="151"/>
      <c r="IGF120" s="151"/>
      <c r="IGG120" s="151"/>
      <c r="IGH120" s="151"/>
      <c r="IGI120" s="151"/>
      <c r="IGJ120" s="151"/>
      <c r="IGK120" s="151"/>
      <c r="IGL120" s="151"/>
      <c r="IGM120" s="151"/>
      <c r="IGN120" s="151"/>
      <c r="IGO120" s="151"/>
      <c r="IGP120" s="151"/>
      <c r="IGQ120" s="151"/>
      <c r="IGR120" s="151"/>
      <c r="IGS120" s="151"/>
      <c r="IGT120" s="151"/>
      <c r="IGU120" s="151"/>
      <c r="IGV120" s="151"/>
      <c r="IGW120" s="151"/>
      <c r="IGX120" s="151"/>
      <c r="IGY120" s="151"/>
      <c r="IGZ120" s="151"/>
      <c r="IHA120" s="151"/>
      <c r="IHB120" s="151"/>
      <c r="IHC120" s="151"/>
      <c r="IHD120" s="151"/>
      <c r="IHE120" s="151"/>
      <c r="IHF120" s="151"/>
      <c r="IHG120" s="151"/>
      <c r="IHH120" s="151"/>
      <c r="IHI120" s="151"/>
      <c r="IHJ120" s="151"/>
      <c r="IHK120" s="151"/>
      <c r="IHL120" s="151"/>
      <c r="IHM120" s="151"/>
      <c r="IHN120" s="151"/>
      <c r="IHO120" s="151"/>
      <c r="IHP120" s="151"/>
      <c r="IHQ120" s="151"/>
      <c r="IHR120" s="151"/>
      <c r="IHS120" s="151"/>
      <c r="IHT120" s="151"/>
      <c r="IHU120" s="151"/>
      <c r="IHV120" s="151"/>
      <c r="IHW120" s="151"/>
      <c r="IHX120" s="151"/>
      <c r="IHY120" s="151"/>
      <c r="IHZ120" s="151"/>
      <c r="IIA120" s="151"/>
      <c r="IIB120" s="151"/>
      <c r="IIC120" s="151"/>
      <c r="IID120" s="151"/>
      <c r="IIE120" s="151"/>
      <c r="IIF120" s="151"/>
      <c r="IIG120" s="151"/>
      <c r="IIH120" s="151"/>
      <c r="III120" s="151"/>
      <c r="IIJ120" s="151"/>
      <c r="IIK120" s="151"/>
      <c r="IIL120" s="151"/>
      <c r="IIM120" s="151"/>
      <c r="IIN120" s="151"/>
      <c r="IIO120" s="151"/>
      <c r="IIP120" s="151"/>
      <c r="IIQ120" s="151"/>
      <c r="IIR120" s="151"/>
      <c r="IIS120" s="151"/>
      <c r="IIT120" s="151"/>
      <c r="IIU120" s="151"/>
      <c r="IIV120" s="151"/>
      <c r="IIW120" s="151"/>
      <c r="IIX120" s="151"/>
      <c r="IIY120" s="151"/>
      <c r="IIZ120" s="151"/>
      <c r="IJA120" s="151"/>
      <c r="IJB120" s="151"/>
      <c r="IJC120" s="151"/>
      <c r="IJD120" s="151"/>
      <c r="IJE120" s="151"/>
      <c r="IJF120" s="151"/>
      <c r="IJG120" s="151"/>
      <c r="IJH120" s="151"/>
      <c r="IJI120" s="151"/>
      <c r="IJJ120" s="151"/>
      <c r="IJK120" s="151"/>
      <c r="IJL120" s="151"/>
      <c r="IJM120" s="151"/>
      <c r="IJN120" s="151"/>
      <c r="IJO120" s="151"/>
      <c r="IJP120" s="151"/>
      <c r="IJQ120" s="151"/>
      <c r="IJR120" s="151"/>
      <c r="IJS120" s="151"/>
      <c r="IJT120" s="151"/>
      <c r="IJU120" s="151"/>
      <c r="IJV120" s="151"/>
      <c r="IJW120" s="151"/>
      <c r="IJX120" s="151"/>
      <c r="IJY120" s="151"/>
      <c r="IJZ120" s="151"/>
      <c r="IKA120" s="151"/>
      <c r="IKB120" s="151"/>
      <c r="IKC120" s="151"/>
      <c r="IKD120" s="151"/>
      <c r="IKE120" s="151"/>
      <c r="IKF120" s="151"/>
      <c r="IKG120" s="151"/>
      <c r="IKH120" s="151"/>
      <c r="IKI120" s="151"/>
      <c r="IKJ120" s="151"/>
      <c r="IKK120" s="151"/>
      <c r="IKL120" s="151"/>
      <c r="IKM120" s="151"/>
      <c r="IKN120" s="151"/>
      <c r="IKO120" s="151"/>
      <c r="IKP120" s="151"/>
      <c r="IKQ120" s="151"/>
      <c r="IKR120" s="151"/>
      <c r="IKS120" s="151"/>
      <c r="IKT120" s="151"/>
      <c r="IKU120" s="151"/>
      <c r="IKV120" s="151"/>
      <c r="IKW120" s="151"/>
      <c r="IKX120" s="151"/>
      <c r="IKY120" s="151"/>
      <c r="IKZ120" s="151"/>
      <c r="ILA120" s="151"/>
      <c r="ILB120" s="151"/>
      <c r="ILC120" s="151"/>
      <c r="ILD120" s="151"/>
      <c r="ILE120" s="151"/>
      <c r="ILF120" s="151"/>
      <c r="ILG120" s="151"/>
      <c r="ILH120" s="151"/>
      <c r="ILI120" s="151"/>
      <c r="ILJ120" s="151"/>
      <c r="ILK120" s="151"/>
      <c r="ILL120" s="151"/>
      <c r="ILM120" s="151"/>
      <c r="ILN120" s="151"/>
      <c r="ILO120" s="151"/>
      <c r="ILP120" s="151"/>
      <c r="ILQ120" s="151"/>
      <c r="ILR120" s="151"/>
      <c r="ILS120" s="151"/>
      <c r="ILT120" s="151"/>
      <c r="ILU120" s="151"/>
      <c r="ILV120" s="151"/>
      <c r="ILW120" s="151"/>
      <c r="ILX120" s="151"/>
      <c r="ILY120" s="151"/>
      <c r="ILZ120" s="151"/>
      <c r="IMA120" s="151"/>
      <c r="IMB120" s="151"/>
      <c r="IMC120" s="151"/>
      <c r="IMD120" s="151"/>
      <c r="IME120" s="151"/>
      <c r="IMF120" s="151"/>
      <c r="IMG120" s="151"/>
      <c r="IMH120" s="151"/>
      <c r="IMI120" s="151"/>
      <c r="IMJ120" s="151"/>
      <c r="IMK120" s="151"/>
      <c r="IML120" s="151"/>
      <c r="IMM120" s="151"/>
      <c r="IMN120" s="151"/>
      <c r="IMO120" s="151"/>
      <c r="IMP120" s="151"/>
      <c r="IMQ120" s="151"/>
      <c r="IMR120" s="151"/>
      <c r="IMS120" s="151"/>
      <c r="IMT120" s="151"/>
      <c r="IMU120" s="151"/>
      <c r="IMV120" s="151"/>
      <c r="IMW120" s="151"/>
      <c r="IMX120" s="151"/>
      <c r="IMY120" s="151"/>
      <c r="IMZ120" s="151"/>
      <c r="INA120" s="151"/>
      <c r="INB120" s="151"/>
      <c r="INC120" s="151"/>
      <c r="IND120" s="151"/>
      <c r="INE120" s="151"/>
      <c r="INF120" s="151"/>
      <c r="ING120" s="151"/>
      <c r="INH120" s="151"/>
      <c r="INI120" s="151"/>
      <c r="INJ120" s="151"/>
      <c r="INK120" s="151"/>
      <c r="INL120" s="151"/>
      <c r="INM120" s="151"/>
      <c r="INN120" s="151"/>
      <c r="INO120" s="151"/>
      <c r="INP120" s="151"/>
      <c r="INQ120" s="151"/>
      <c r="INR120" s="151"/>
      <c r="INS120" s="151"/>
      <c r="INT120" s="151"/>
      <c r="INU120" s="151"/>
      <c r="INV120" s="151"/>
      <c r="INW120" s="151"/>
      <c r="INX120" s="151"/>
      <c r="INY120" s="151"/>
      <c r="INZ120" s="151"/>
      <c r="IOA120" s="151"/>
      <c r="IOB120" s="151"/>
      <c r="IOC120" s="151"/>
      <c r="IOD120" s="151"/>
      <c r="IOE120" s="151"/>
      <c r="IOF120" s="151"/>
      <c r="IOG120" s="151"/>
      <c r="IOH120" s="151"/>
      <c r="IOI120" s="151"/>
      <c r="IOJ120" s="151"/>
      <c r="IOK120" s="151"/>
      <c r="IOL120" s="151"/>
      <c r="IOM120" s="151"/>
      <c r="ION120" s="151"/>
      <c r="IOO120" s="151"/>
      <c r="IOP120" s="151"/>
      <c r="IOQ120" s="151"/>
      <c r="IOR120" s="151"/>
      <c r="IOS120" s="151"/>
      <c r="IOT120" s="151"/>
      <c r="IOU120" s="151"/>
      <c r="IOV120" s="151"/>
      <c r="IOW120" s="151"/>
      <c r="IOX120" s="151"/>
      <c r="IOY120" s="151"/>
      <c r="IOZ120" s="151"/>
      <c r="IPA120" s="151"/>
      <c r="IPB120" s="151"/>
      <c r="IPC120" s="151"/>
      <c r="IPD120" s="151"/>
      <c r="IPE120" s="151"/>
      <c r="IPF120" s="151"/>
      <c r="IPG120" s="151"/>
      <c r="IPH120" s="151"/>
      <c r="IPI120" s="151"/>
      <c r="IPJ120" s="151"/>
      <c r="IPK120" s="151"/>
      <c r="IPL120" s="151"/>
      <c r="IPM120" s="151"/>
      <c r="IPN120" s="151"/>
      <c r="IPO120" s="151"/>
      <c r="IPP120" s="151"/>
      <c r="IPQ120" s="151"/>
      <c r="IPR120" s="151"/>
      <c r="IPS120" s="151"/>
      <c r="IPT120" s="151"/>
      <c r="IPU120" s="151"/>
      <c r="IPV120" s="151"/>
      <c r="IPW120" s="151"/>
      <c r="IPX120" s="151"/>
      <c r="IPY120" s="151"/>
      <c r="IPZ120" s="151"/>
      <c r="IQA120" s="151"/>
      <c r="IQB120" s="151"/>
      <c r="IQC120" s="151"/>
      <c r="IQD120" s="151"/>
      <c r="IQE120" s="151"/>
      <c r="IQF120" s="151"/>
      <c r="IQG120" s="151"/>
      <c r="IQH120" s="151"/>
      <c r="IQI120" s="151"/>
      <c r="IQJ120" s="151"/>
      <c r="IQK120" s="151"/>
      <c r="IQL120" s="151"/>
      <c r="IQM120" s="151"/>
      <c r="IQN120" s="151"/>
      <c r="IQO120" s="151"/>
      <c r="IQP120" s="151"/>
      <c r="IQQ120" s="151"/>
      <c r="IQR120" s="151"/>
      <c r="IQS120" s="151"/>
      <c r="IQT120" s="151"/>
      <c r="IQU120" s="151"/>
      <c r="IQV120" s="151"/>
      <c r="IQW120" s="151"/>
      <c r="IQX120" s="151"/>
      <c r="IQY120" s="151"/>
      <c r="IQZ120" s="151"/>
      <c r="IRA120" s="151"/>
      <c r="IRB120" s="151"/>
      <c r="IRC120" s="151"/>
      <c r="IRD120" s="151"/>
      <c r="IRE120" s="151"/>
      <c r="IRF120" s="151"/>
      <c r="IRG120" s="151"/>
      <c r="IRH120" s="151"/>
      <c r="IRI120" s="151"/>
      <c r="IRJ120" s="151"/>
      <c r="IRK120" s="151"/>
      <c r="IRL120" s="151"/>
      <c r="IRM120" s="151"/>
      <c r="IRN120" s="151"/>
      <c r="IRO120" s="151"/>
      <c r="IRP120" s="151"/>
      <c r="IRQ120" s="151"/>
      <c r="IRR120" s="151"/>
      <c r="IRS120" s="151"/>
      <c r="IRT120" s="151"/>
      <c r="IRU120" s="151"/>
      <c r="IRV120" s="151"/>
      <c r="IRW120" s="151"/>
      <c r="IRX120" s="151"/>
      <c r="IRY120" s="151"/>
      <c r="IRZ120" s="151"/>
      <c r="ISA120" s="151"/>
      <c r="ISB120" s="151"/>
      <c r="ISC120" s="151"/>
      <c r="ISD120" s="151"/>
      <c r="ISE120" s="151"/>
      <c r="ISF120" s="151"/>
      <c r="ISG120" s="151"/>
      <c r="ISH120" s="151"/>
      <c r="ISI120" s="151"/>
      <c r="ISJ120" s="151"/>
      <c r="ISK120" s="151"/>
      <c r="ISL120" s="151"/>
      <c r="ISM120" s="151"/>
      <c r="ISN120" s="151"/>
      <c r="ISO120" s="151"/>
      <c r="ISP120" s="151"/>
      <c r="ISQ120" s="151"/>
      <c r="ISR120" s="151"/>
      <c r="ISS120" s="151"/>
      <c r="IST120" s="151"/>
      <c r="ISU120" s="151"/>
      <c r="ISV120" s="151"/>
      <c r="ISW120" s="151"/>
      <c r="ISX120" s="151"/>
      <c r="ISY120" s="151"/>
      <c r="ISZ120" s="151"/>
      <c r="ITA120" s="151"/>
      <c r="ITB120" s="151"/>
      <c r="ITC120" s="151"/>
      <c r="ITD120" s="151"/>
      <c r="ITE120" s="151"/>
      <c r="ITF120" s="151"/>
      <c r="ITG120" s="151"/>
      <c r="ITH120" s="151"/>
      <c r="ITI120" s="151"/>
      <c r="ITJ120" s="151"/>
      <c r="ITK120" s="151"/>
      <c r="ITL120" s="151"/>
      <c r="ITM120" s="151"/>
      <c r="ITN120" s="151"/>
      <c r="ITO120" s="151"/>
      <c r="ITP120" s="151"/>
      <c r="ITQ120" s="151"/>
      <c r="ITR120" s="151"/>
      <c r="ITS120" s="151"/>
      <c r="ITT120" s="151"/>
      <c r="ITU120" s="151"/>
      <c r="ITV120" s="151"/>
      <c r="ITW120" s="151"/>
      <c r="ITX120" s="151"/>
      <c r="ITY120" s="151"/>
      <c r="ITZ120" s="151"/>
      <c r="IUA120" s="151"/>
      <c r="IUB120" s="151"/>
      <c r="IUC120" s="151"/>
      <c r="IUD120" s="151"/>
      <c r="IUE120" s="151"/>
      <c r="IUF120" s="151"/>
      <c r="IUG120" s="151"/>
      <c r="IUH120" s="151"/>
      <c r="IUI120" s="151"/>
      <c r="IUJ120" s="151"/>
      <c r="IUK120" s="151"/>
      <c r="IUL120" s="151"/>
      <c r="IUM120" s="151"/>
      <c r="IUN120" s="151"/>
      <c r="IUO120" s="151"/>
      <c r="IUP120" s="151"/>
      <c r="IUQ120" s="151"/>
      <c r="IUR120" s="151"/>
      <c r="IUS120" s="151"/>
      <c r="IUT120" s="151"/>
      <c r="IUU120" s="151"/>
      <c r="IUV120" s="151"/>
      <c r="IUW120" s="151"/>
      <c r="IUX120" s="151"/>
      <c r="IUY120" s="151"/>
      <c r="IUZ120" s="151"/>
      <c r="IVA120" s="151"/>
      <c r="IVB120" s="151"/>
      <c r="IVC120" s="151"/>
      <c r="IVD120" s="151"/>
      <c r="IVE120" s="151"/>
      <c r="IVF120" s="151"/>
      <c r="IVG120" s="151"/>
      <c r="IVH120" s="151"/>
      <c r="IVI120" s="151"/>
      <c r="IVJ120" s="151"/>
      <c r="IVK120" s="151"/>
      <c r="IVL120" s="151"/>
      <c r="IVM120" s="151"/>
      <c r="IVN120" s="151"/>
      <c r="IVO120" s="151"/>
      <c r="IVP120" s="151"/>
      <c r="IVQ120" s="151"/>
      <c r="IVR120" s="151"/>
      <c r="IVS120" s="151"/>
      <c r="IVT120" s="151"/>
      <c r="IVU120" s="151"/>
      <c r="IVV120" s="151"/>
      <c r="IVW120" s="151"/>
      <c r="IVX120" s="151"/>
      <c r="IVY120" s="151"/>
      <c r="IVZ120" s="151"/>
      <c r="IWA120" s="151"/>
      <c r="IWB120" s="151"/>
      <c r="IWC120" s="151"/>
      <c r="IWD120" s="151"/>
      <c r="IWE120" s="151"/>
      <c r="IWF120" s="151"/>
      <c r="IWG120" s="151"/>
      <c r="IWH120" s="151"/>
      <c r="IWI120" s="151"/>
      <c r="IWJ120" s="151"/>
      <c r="IWK120" s="151"/>
      <c r="IWL120" s="151"/>
      <c r="IWM120" s="151"/>
      <c r="IWN120" s="151"/>
      <c r="IWO120" s="151"/>
      <c r="IWP120" s="151"/>
      <c r="IWQ120" s="151"/>
      <c r="IWR120" s="151"/>
      <c r="IWS120" s="151"/>
      <c r="IWT120" s="151"/>
      <c r="IWU120" s="151"/>
      <c r="IWV120" s="151"/>
      <c r="IWW120" s="151"/>
      <c r="IWX120" s="151"/>
      <c r="IWY120" s="151"/>
      <c r="IWZ120" s="151"/>
      <c r="IXA120" s="151"/>
      <c r="IXB120" s="151"/>
      <c r="IXC120" s="151"/>
      <c r="IXD120" s="151"/>
      <c r="IXE120" s="151"/>
      <c r="IXF120" s="151"/>
      <c r="IXG120" s="151"/>
      <c r="IXH120" s="151"/>
      <c r="IXI120" s="151"/>
      <c r="IXJ120" s="151"/>
      <c r="IXK120" s="151"/>
      <c r="IXL120" s="151"/>
      <c r="IXM120" s="151"/>
      <c r="IXN120" s="151"/>
      <c r="IXO120" s="151"/>
      <c r="IXP120" s="151"/>
      <c r="IXQ120" s="151"/>
      <c r="IXR120" s="151"/>
      <c r="IXS120" s="151"/>
      <c r="IXT120" s="151"/>
      <c r="IXU120" s="151"/>
      <c r="IXV120" s="151"/>
      <c r="IXW120" s="151"/>
      <c r="IXX120" s="151"/>
      <c r="IXY120" s="151"/>
      <c r="IXZ120" s="151"/>
      <c r="IYA120" s="151"/>
      <c r="IYB120" s="151"/>
      <c r="IYC120" s="151"/>
      <c r="IYD120" s="151"/>
      <c r="IYE120" s="151"/>
      <c r="IYF120" s="151"/>
      <c r="IYG120" s="151"/>
      <c r="IYH120" s="151"/>
      <c r="IYI120" s="151"/>
      <c r="IYJ120" s="151"/>
      <c r="IYK120" s="151"/>
      <c r="IYL120" s="151"/>
      <c r="IYM120" s="151"/>
      <c r="IYN120" s="151"/>
      <c r="IYO120" s="151"/>
      <c r="IYP120" s="151"/>
      <c r="IYQ120" s="151"/>
      <c r="IYR120" s="151"/>
      <c r="IYS120" s="151"/>
      <c r="IYT120" s="151"/>
      <c r="IYU120" s="151"/>
      <c r="IYV120" s="151"/>
      <c r="IYW120" s="151"/>
      <c r="IYX120" s="151"/>
      <c r="IYY120" s="151"/>
      <c r="IYZ120" s="151"/>
      <c r="IZA120" s="151"/>
      <c r="IZB120" s="151"/>
      <c r="IZC120" s="151"/>
      <c r="IZD120" s="151"/>
      <c r="IZE120" s="151"/>
      <c r="IZF120" s="151"/>
      <c r="IZG120" s="151"/>
      <c r="IZH120" s="151"/>
      <c r="IZI120" s="151"/>
      <c r="IZJ120" s="151"/>
      <c r="IZK120" s="151"/>
      <c r="IZL120" s="151"/>
      <c r="IZM120" s="151"/>
      <c r="IZN120" s="151"/>
      <c r="IZO120" s="151"/>
      <c r="IZP120" s="151"/>
      <c r="IZQ120" s="151"/>
      <c r="IZR120" s="151"/>
      <c r="IZS120" s="151"/>
      <c r="IZT120" s="151"/>
      <c r="IZU120" s="151"/>
      <c r="IZV120" s="151"/>
      <c r="IZW120" s="151"/>
      <c r="IZX120" s="151"/>
      <c r="IZY120" s="151"/>
      <c r="IZZ120" s="151"/>
      <c r="JAA120" s="151"/>
      <c r="JAB120" s="151"/>
      <c r="JAC120" s="151"/>
      <c r="JAD120" s="151"/>
      <c r="JAE120" s="151"/>
      <c r="JAF120" s="151"/>
      <c r="JAG120" s="151"/>
      <c r="JAH120" s="151"/>
      <c r="JAI120" s="151"/>
      <c r="JAJ120" s="151"/>
      <c r="JAK120" s="151"/>
      <c r="JAL120" s="151"/>
      <c r="JAM120" s="151"/>
      <c r="JAN120" s="151"/>
      <c r="JAO120" s="151"/>
      <c r="JAP120" s="151"/>
      <c r="JAQ120" s="151"/>
      <c r="JAR120" s="151"/>
      <c r="JAS120" s="151"/>
      <c r="JAT120" s="151"/>
      <c r="JAU120" s="151"/>
      <c r="JAV120" s="151"/>
      <c r="JAW120" s="151"/>
      <c r="JAX120" s="151"/>
      <c r="JAY120" s="151"/>
      <c r="JAZ120" s="151"/>
      <c r="JBA120" s="151"/>
      <c r="JBB120" s="151"/>
      <c r="JBC120" s="151"/>
      <c r="JBD120" s="151"/>
      <c r="JBE120" s="151"/>
      <c r="JBF120" s="151"/>
      <c r="JBG120" s="151"/>
      <c r="JBH120" s="151"/>
      <c r="JBI120" s="151"/>
      <c r="JBJ120" s="151"/>
      <c r="JBK120" s="151"/>
      <c r="JBL120" s="151"/>
      <c r="JBM120" s="151"/>
      <c r="JBN120" s="151"/>
      <c r="JBO120" s="151"/>
      <c r="JBP120" s="151"/>
      <c r="JBQ120" s="151"/>
      <c r="JBR120" s="151"/>
      <c r="JBS120" s="151"/>
      <c r="JBT120" s="151"/>
      <c r="JBU120" s="151"/>
      <c r="JBV120" s="151"/>
      <c r="JBW120" s="151"/>
      <c r="JBX120" s="151"/>
      <c r="JBY120" s="151"/>
      <c r="JBZ120" s="151"/>
      <c r="JCA120" s="151"/>
      <c r="JCB120" s="151"/>
      <c r="JCC120" s="151"/>
      <c r="JCD120" s="151"/>
      <c r="JCE120" s="151"/>
      <c r="JCF120" s="151"/>
      <c r="JCG120" s="151"/>
      <c r="JCH120" s="151"/>
      <c r="JCI120" s="151"/>
      <c r="JCJ120" s="151"/>
      <c r="JCK120" s="151"/>
      <c r="JCL120" s="151"/>
      <c r="JCM120" s="151"/>
      <c r="JCN120" s="151"/>
      <c r="JCO120" s="151"/>
      <c r="JCP120" s="151"/>
      <c r="JCQ120" s="151"/>
      <c r="JCR120" s="151"/>
      <c r="JCS120" s="151"/>
      <c r="JCT120" s="151"/>
      <c r="JCU120" s="151"/>
      <c r="JCV120" s="151"/>
      <c r="JCW120" s="151"/>
      <c r="JCX120" s="151"/>
      <c r="JCY120" s="151"/>
      <c r="JCZ120" s="151"/>
      <c r="JDA120" s="151"/>
      <c r="JDB120" s="151"/>
      <c r="JDC120" s="151"/>
      <c r="JDD120" s="151"/>
      <c r="JDE120" s="151"/>
      <c r="JDF120" s="151"/>
      <c r="JDG120" s="151"/>
      <c r="JDH120" s="151"/>
      <c r="JDI120" s="151"/>
      <c r="JDJ120" s="151"/>
      <c r="JDK120" s="151"/>
      <c r="JDL120" s="151"/>
      <c r="JDM120" s="151"/>
      <c r="JDN120" s="151"/>
      <c r="JDO120" s="151"/>
      <c r="JDP120" s="151"/>
      <c r="JDQ120" s="151"/>
      <c r="JDR120" s="151"/>
      <c r="JDS120" s="151"/>
      <c r="JDT120" s="151"/>
      <c r="JDU120" s="151"/>
      <c r="JDV120" s="151"/>
      <c r="JDW120" s="151"/>
      <c r="JDX120" s="151"/>
      <c r="JDY120" s="151"/>
      <c r="JDZ120" s="151"/>
      <c r="JEA120" s="151"/>
      <c r="JEB120" s="151"/>
      <c r="JEC120" s="151"/>
      <c r="JED120" s="151"/>
      <c r="JEE120" s="151"/>
      <c r="JEF120" s="151"/>
      <c r="JEG120" s="151"/>
      <c r="JEH120" s="151"/>
      <c r="JEI120" s="151"/>
      <c r="JEJ120" s="151"/>
      <c r="JEK120" s="151"/>
      <c r="JEL120" s="151"/>
      <c r="JEM120" s="151"/>
      <c r="JEN120" s="151"/>
      <c r="JEO120" s="151"/>
      <c r="JEP120" s="151"/>
      <c r="JEQ120" s="151"/>
      <c r="JER120" s="151"/>
      <c r="JES120" s="151"/>
      <c r="JET120" s="151"/>
      <c r="JEU120" s="151"/>
      <c r="JEV120" s="151"/>
      <c r="JEW120" s="151"/>
      <c r="JEX120" s="151"/>
      <c r="JEY120" s="151"/>
      <c r="JEZ120" s="151"/>
      <c r="JFA120" s="151"/>
      <c r="JFB120" s="151"/>
      <c r="JFC120" s="151"/>
      <c r="JFD120" s="151"/>
      <c r="JFE120" s="151"/>
      <c r="JFF120" s="151"/>
      <c r="JFG120" s="151"/>
      <c r="JFH120" s="151"/>
      <c r="JFI120" s="151"/>
      <c r="JFJ120" s="151"/>
      <c r="JFK120" s="151"/>
      <c r="JFL120" s="151"/>
      <c r="JFM120" s="151"/>
      <c r="JFN120" s="151"/>
      <c r="JFO120" s="151"/>
      <c r="JFP120" s="151"/>
      <c r="JFQ120" s="151"/>
      <c r="JFR120" s="151"/>
      <c r="JFS120" s="151"/>
      <c r="JFT120" s="151"/>
      <c r="JFU120" s="151"/>
      <c r="JFV120" s="151"/>
      <c r="JFW120" s="151"/>
      <c r="JFX120" s="151"/>
      <c r="JFY120" s="151"/>
      <c r="JFZ120" s="151"/>
      <c r="JGA120" s="151"/>
      <c r="JGB120" s="151"/>
      <c r="JGC120" s="151"/>
      <c r="JGD120" s="151"/>
      <c r="JGE120" s="151"/>
      <c r="JGF120" s="151"/>
      <c r="JGG120" s="151"/>
      <c r="JGH120" s="151"/>
      <c r="JGI120" s="151"/>
      <c r="JGJ120" s="151"/>
      <c r="JGK120" s="151"/>
      <c r="JGL120" s="151"/>
      <c r="JGM120" s="151"/>
      <c r="JGN120" s="151"/>
      <c r="JGO120" s="151"/>
      <c r="JGP120" s="151"/>
      <c r="JGQ120" s="151"/>
      <c r="JGR120" s="151"/>
      <c r="JGS120" s="151"/>
      <c r="JGT120" s="151"/>
      <c r="JGU120" s="151"/>
      <c r="JGV120" s="151"/>
      <c r="JGW120" s="151"/>
      <c r="JGX120" s="151"/>
      <c r="JGY120" s="151"/>
      <c r="JGZ120" s="151"/>
      <c r="JHA120" s="151"/>
      <c r="JHB120" s="151"/>
      <c r="JHC120" s="151"/>
      <c r="JHD120" s="151"/>
      <c r="JHE120" s="151"/>
      <c r="JHF120" s="151"/>
      <c r="JHG120" s="151"/>
      <c r="JHH120" s="151"/>
      <c r="JHI120" s="151"/>
      <c r="JHJ120" s="151"/>
      <c r="JHK120" s="151"/>
      <c r="JHL120" s="151"/>
      <c r="JHM120" s="151"/>
      <c r="JHN120" s="151"/>
      <c r="JHO120" s="151"/>
      <c r="JHP120" s="151"/>
      <c r="JHQ120" s="151"/>
      <c r="JHR120" s="151"/>
      <c r="JHS120" s="151"/>
      <c r="JHT120" s="151"/>
      <c r="JHU120" s="151"/>
      <c r="JHV120" s="151"/>
      <c r="JHW120" s="151"/>
      <c r="JHX120" s="151"/>
      <c r="JHY120" s="151"/>
      <c r="JHZ120" s="151"/>
      <c r="JIA120" s="151"/>
      <c r="JIB120" s="151"/>
      <c r="JIC120" s="151"/>
      <c r="JID120" s="151"/>
      <c r="JIE120" s="151"/>
      <c r="JIF120" s="151"/>
      <c r="JIG120" s="151"/>
      <c r="JIH120" s="151"/>
      <c r="JII120" s="151"/>
      <c r="JIJ120" s="151"/>
      <c r="JIK120" s="151"/>
      <c r="JIL120" s="151"/>
      <c r="JIM120" s="151"/>
      <c r="JIN120" s="151"/>
      <c r="JIO120" s="151"/>
      <c r="JIP120" s="151"/>
      <c r="JIQ120" s="151"/>
      <c r="JIR120" s="151"/>
      <c r="JIS120" s="151"/>
      <c r="JIT120" s="151"/>
      <c r="JIU120" s="151"/>
      <c r="JIV120" s="151"/>
      <c r="JIW120" s="151"/>
      <c r="JIX120" s="151"/>
      <c r="JIY120" s="151"/>
      <c r="JIZ120" s="151"/>
      <c r="JJA120" s="151"/>
      <c r="JJB120" s="151"/>
      <c r="JJC120" s="151"/>
      <c r="JJD120" s="151"/>
      <c r="JJE120" s="151"/>
      <c r="JJF120" s="151"/>
      <c r="JJG120" s="151"/>
      <c r="JJH120" s="151"/>
      <c r="JJI120" s="151"/>
      <c r="JJJ120" s="151"/>
      <c r="JJK120" s="151"/>
      <c r="JJL120" s="151"/>
      <c r="JJM120" s="151"/>
      <c r="JJN120" s="151"/>
      <c r="JJO120" s="151"/>
      <c r="JJP120" s="151"/>
      <c r="JJQ120" s="151"/>
      <c r="JJR120" s="151"/>
      <c r="JJS120" s="151"/>
      <c r="JJT120" s="151"/>
      <c r="JJU120" s="151"/>
      <c r="JJV120" s="151"/>
      <c r="JJW120" s="151"/>
      <c r="JJX120" s="151"/>
      <c r="JJY120" s="151"/>
      <c r="JJZ120" s="151"/>
      <c r="JKA120" s="151"/>
      <c r="JKB120" s="151"/>
      <c r="JKC120" s="151"/>
      <c r="JKD120" s="151"/>
      <c r="JKE120" s="151"/>
      <c r="JKF120" s="151"/>
      <c r="JKG120" s="151"/>
      <c r="JKH120" s="151"/>
      <c r="JKI120" s="151"/>
      <c r="JKJ120" s="151"/>
      <c r="JKK120" s="151"/>
      <c r="JKL120" s="151"/>
      <c r="JKM120" s="151"/>
      <c r="JKN120" s="151"/>
      <c r="JKO120" s="151"/>
      <c r="JKP120" s="151"/>
      <c r="JKQ120" s="151"/>
      <c r="JKR120" s="151"/>
      <c r="JKS120" s="151"/>
      <c r="JKT120" s="151"/>
      <c r="JKU120" s="151"/>
      <c r="JKV120" s="151"/>
      <c r="JKW120" s="151"/>
      <c r="JKX120" s="151"/>
      <c r="JKY120" s="151"/>
      <c r="JKZ120" s="151"/>
      <c r="JLA120" s="151"/>
      <c r="JLB120" s="151"/>
      <c r="JLC120" s="151"/>
      <c r="JLD120" s="151"/>
      <c r="JLE120" s="151"/>
      <c r="JLF120" s="151"/>
      <c r="JLG120" s="151"/>
      <c r="JLH120" s="151"/>
      <c r="JLI120" s="151"/>
      <c r="JLJ120" s="151"/>
      <c r="JLK120" s="151"/>
      <c r="JLL120" s="151"/>
      <c r="JLM120" s="151"/>
      <c r="JLN120" s="151"/>
      <c r="JLO120" s="151"/>
      <c r="JLP120" s="151"/>
      <c r="JLQ120" s="151"/>
      <c r="JLR120" s="151"/>
      <c r="JLS120" s="151"/>
      <c r="JLT120" s="151"/>
      <c r="JLU120" s="151"/>
      <c r="JLV120" s="151"/>
      <c r="JLW120" s="151"/>
      <c r="JLX120" s="151"/>
      <c r="JLY120" s="151"/>
      <c r="JLZ120" s="151"/>
      <c r="JMA120" s="151"/>
      <c r="JMB120" s="151"/>
      <c r="JMC120" s="151"/>
      <c r="JMD120" s="151"/>
      <c r="JME120" s="151"/>
      <c r="JMF120" s="151"/>
      <c r="JMG120" s="151"/>
      <c r="JMH120" s="151"/>
      <c r="JMI120" s="151"/>
      <c r="JMJ120" s="151"/>
      <c r="JMK120" s="151"/>
      <c r="JML120" s="151"/>
      <c r="JMM120" s="151"/>
      <c r="JMN120" s="151"/>
      <c r="JMO120" s="151"/>
      <c r="JMP120" s="151"/>
      <c r="JMQ120" s="151"/>
      <c r="JMR120" s="151"/>
      <c r="JMS120" s="151"/>
      <c r="JMT120" s="151"/>
      <c r="JMU120" s="151"/>
      <c r="JMV120" s="151"/>
      <c r="JMW120" s="151"/>
      <c r="JMX120" s="151"/>
      <c r="JMY120" s="151"/>
      <c r="JMZ120" s="151"/>
      <c r="JNA120" s="151"/>
      <c r="JNB120" s="151"/>
      <c r="JNC120" s="151"/>
      <c r="JND120" s="151"/>
      <c r="JNE120" s="151"/>
      <c r="JNF120" s="151"/>
      <c r="JNG120" s="151"/>
      <c r="JNH120" s="151"/>
      <c r="JNI120" s="151"/>
      <c r="JNJ120" s="151"/>
      <c r="JNK120" s="151"/>
      <c r="JNL120" s="151"/>
      <c r="JNM120" s="151"/>
      <c r="JNN120" s="151"/>
      <c r="JNO120" s="151"/>
      <c r="JNP120" s="151"/>
      <c r="JNQ120" s="151"/>
      <c r="JNR120" s="151"/>
      <c r="JNS120" s="151"/>
      <c r="JNT120" s="151"/>
      <c r="JNU120" s="151"/>
      <c r="JNV120" s="151"/>
      <c r="JNW120" s="151"/>
      <c r="JNX120" s="151"/>
      <c r="JNY120" s="151"/>
      <c r="JNZ120" s="151"/>
      <c r="JOA120" s="151"/>
      <c r="JOB120" s="151"/>
      <c r="JOC120" s="151"/>
      <c r="JOD120" s="151"/>
      <c r="JOE120" s="151"/>
      <c r="JOF120" s="151"/>
      <c r="JOG120" s="151"/>
      <c r="JOH120" s="151"/>
      <c r="JOI120" s="151"/>
      <c r="JOJ120" s="151"/>
      <c r="JOK120" s="151"/>
      <c r="JOL120" s="151"/>
      <c r="JOM120" s="151"/>
      <c r="JON120" s="151"/>
      <c r="JOO120" s="151"/>
      <c r="JOP120" s="151"/>
      <c r="JOQ120" s="151"/>
      <c r="JOR120" s="151"/>
      <c r="JOS120" s="151"/>
      <c r="JOT120" s="151"/>
      <c r="JOU120" s="151"/>
      <c r="JOV120" s="151"/>
      <c r="JOW120" s="151"/>
      <c r="JOX120" s="151"/>
      <c r="JOY120" s="151"/>
      <c r="JOZ120" s="151"/>
      <c r="JPA120" s="151"/>
      <c r="JPB120" s="151"/>
      <c r="JPC120" s="151"/>
      <c r="JPD120" s="151"/>
      <c r="JPE120" s="151"/>
      <c r="JPF120" s="151"/>
      <c r="JPG120" s="151"/>
      <c r="JPH120" s="151"/>
      <c r="JPI120" s="151"/>
      <c r="JPJ120" s="151"/>
      <c r="JPK120" s="151"/>
      <c r="JPL120" s="151"/>
      <c r="JPM120" s="151"/>
      <c r="JPN120" s="151"/>
      <c r="JPO120" s="151"/>
      <c r="JPP120" s="151"/>
      <c r="JPQ120" s="151"/>
      <c r="JPR120" s="151"/>
      <c r="JPS120" s="151"/>
      <c r="JPT120" s="151"/>
      <c r="JPU120" s="151"/>
      <c r="JPV120" s="151"/>
      <c r="JPW120" s="151"/>
      <c r="JPX120" s="151"/>
      <c r="JPY120" s="151"/>
      <c r="JPZ120" s="151"/>
      <c r="JQA120" s="151"/>
      <c r="JQB120" s="151"/>
      <c r="JQC120" s="151"/>
      <c r="JQD120" s="151"/>
      <c r="JQE120" s="151"/>
      <c r="JQF120" s="151"/>
      <c r="JQG120" s="151"/>
      <c r="JQH120" s="151"/>
      <c r="JQI120" s="151"/>
      <c r="JQJ120" s="151"/>
      <c r="JQK120" s="151"/>
      <c r="JQL120" s="151"/>
      <c r="JQM120" s="151"/>
      <c r="JQN120" s="151"/>
      <c r="JQO120" s="151"/>
      <c r="JQP120" s="151"/>
      <c r="JQQ120" s="151"/>
      <c r="JQR120" s="151"/>
      <c r="JQS120" s="151"/>
      <c r="JQT120" s="151"/>
      <c r="JQU120" s="151"/>
      <c r="JQV120" s="151"/>
      <c r="JQW120" s="151"/>
      <c r="JQX120" s="151"/>
      <c r="JQY120" s="151"/>
      <c r="JQZ120" s="151"/>
      <c r="JRA120" s="151"/>
      <c r="JRB120" s="151"/>
      <c r="JRC120" s="151"/>
      <c r="JRD120" s="151"/>
      <c r="JRE120" s="151"/>
      <c r="JRF120" s="151"/>
      <c r="JRG120" s="151"/>
      <c r="JRH120" s="151"/>
      <c r="JRI120" s="151"/>
      <c r="JRJ120" s="151"/>
      <c r="JRK120" s="151"/>
      <c r="JRL120" s="151"/>
      <c r="JRM120" s="151"/>
      <c r="JRN120" s="151"/>
      <c r="JRO120" s="151"/>
      <c r="JRP120" s="151"/>
      <c r="JRQ120" s="151"/>
      <c r="JRR120" s="151"/>
      <c r="JRS120" s="151"/>
      <c r="JRT120" s="151"/>
      <c r="JRU120" s="151"/>
      <c r="JRV120" s="151"/>
      <c r="JRW120" s="151"/>
      <c r="JRX120" s="151"/>
      <c r="JRY120" s="151"/>
      <c r="JRZ120" s="151"/>
      <c r="JSA120" s="151"/>
      <c r="JSB120" s="151"/>
      <c r="JSC120" s="151"/>
      <c r="JSD120" s="151"/>
      <c r="JSE120" s="151"/>
      <c r="JSF120" s="151"/>
      <c r="JSG120" s="151"/>
      <c r="JSH120" s="151"/>
      <c r="JSI120" s="151"/>
      <c r="JSJ120" s="151"/>
      <c r="JSK120" s="151"/>
      <c r="JSL120" s="151"/>
      <c r="JSM120" s="151"/>
      <c r="JSN120" s="151"/>
      <c r="JSO120" s="151"/>
      <c r="JSP120" s="151"/>
      <c r="JSQ120" s="151"/>
      <c r="JSR120" s="151"/>
      <c r="JSS120" s="151"/>
      <c r="JST120" s="151"/>
      <c r="JSU120" s="151"/>
      <c r="JSV120" s="151"/>
      <c r="JSW120" s="151"/>
      <c r="JSX120" s="151"/>
      <c r="JSY120" s="151"/>
      <c r="JSZ120" s="151"/>
      <c r="JTA120" s="151"/>
      <c r="JTB120" s="151"/>
      <c r="JTC120" s="151"/>
      <c r="JTD120" s="151"/>
      <c r="JTE120" s="151"/>
      <c r="JTF120" s="151"/>
      <c r="JTG120" s="151"/>
      <c r="JTH120" s="151"/>
      <c r="JTI120" s="151"/>
      <c r="JTJ120" s="151"/>
      <c r="JTK120" s="151"/>
      <c r="JTL120" s="151"/>
      <c r="JTM120" s="151"/>
      <c r="JTN120" s="151"/>
      <c r="JTO120" s="151"/>
      <c r="JTP120" s="151"/>
      <c r="JTQ120" s="151"/>
      <c r="JTR120" s="151"/>
      <c r="JTS120" s="151"/>
      <c r="JTT120" s="151"/>
      <c r="JTU120" s="151"/>
      <c r="JTV120" s="151"/>
      <c r="JTW120" s="151"/>
      <c r="JTX120" s="151"/>
      <c r="JTY120" s="151"/>
      <c r="JTZ120" s="151"/>
      <c r="JUA120" s="151"/>
      <c r="JUB120" s="151"/>
      <c r="JUC120" s="151"/>
      <c r="JUD120" s="151"/>
      <c r="JUE120" s="151"/>
      <c r="JUF120" s="151"/>
      <c r="JUG120" s="151"/>
      <c r="JUH120" s="151"/>
      <c r="JUI120" s="151"/>
      <c r="JUJ120" s="151"/>
      <c r="JUK120" s="151"/>
      <c r="JUL120" s="151"/>
      <c r="JUM120" s="151"/>
      <c r="JUN120" s="151"/>
      <c r="JUO120" s="151"/>
      <c r="JUP120" s="151"/>
      <c r="JUQ120" s="151"/>
      <c r="JUR120" s="151"/>
      <c r="JUS120" s="151"/>
      <c r="JUT120" s="151"/>
      <c r="JUU120" s="151"/>
      <c r="JUV120" s="151"/>
      <c r="JUW120" s="151"/>
      <c r="JUX120" s="151"/>
      <c r="JUY120" s="151"/>
      <c r="JUZ120" s="151"/>
      <c r="JVA120" s="151"/>
      <c r="JVB120" s="151"/>
      <c r="JVC120" s="151"/>
      <c r="JVD120" s="151"/>
      <c r="JVE120" s="151"/>
      <c r="JVF120" s="151"/>
      <c r="JVG120" s="151"/>
      <c r="JVH120" s="151"/>
      <c r="JVI120" s="151"/>
      <c r="JVJ120" s="151"/>
      <c r="JVK120" s="151"/>
      <c r="JVL120" s="151"/>
      <c r="JVM120" s="151"/>
      <c r="JVN120" s="151"/>
      <c r="JVO120" s="151"/>
      <c r="JVP120" s="151"/>
      <c r="JVQ120" s="151"/>
      <c r="JVR120" s="151"/>
      <c r="JVS120" s="151"/>
      <c r="JVT120" s="151"/>
      <c r="JVU120" s="151"/>
      <c r="JVV120" s="151"/>
      <c r="JVW120" s="151"/>
      <c r="JVX120" s="151"/>
      <c r="JVY120" s="151"/>
      <c r="JVZ120" s="151"/>
      <c r="JWA120" s="151"/>
      <c r="JWB120" s="151"/>
      <c r="JWC120" s="151"/>
      <c r="JWD120" s="151"/>
      <c r="JWE120" s="151"/>
      <c r="JWF120" s="151"/>
      <c r="JWG120" s="151"/>
      <c r="JWH120" s="151"/>
      <c r="JWI120" s="151"/>
      <c r="JWJ120" s="151"/>
      <c r="JWK120" s="151"/>
      <c r="JWL120" s="151"/>
      <c r="JWM120" s="151"/>
      <c r="JWN120" s="151"/>
      <c r="JWO120" s="151"/>
      <c r="JWP120" s="151"/>
      <c r="JWQ120" s="151"/>
      <c r="JWR120" s="151"/>
      <c r="JWS120" s="151"/>
      <c r="JWT120" s="151"/>
      <c r="JWU120" s="151"/>
      <c r="JWV120" s="151"/>
      <c r="JWW120" s="151"/>
      <c r="JWX120" s="151"/>
      <c r="JWY120" s="151"/>
      <c r="JWZ120" s="151"/>
      <c r="JXA120" s="151"/>
      <c r="JXB120" s="151"/>
      <c r="JXC120" s="151"/>
      <c r="JXD120" s="151"/>
      <c r="JXE120" s="151"/>
      <c r="JXF120" s="151"/>
      <c r="JXG120" s="151"/>
      <c r="JXH120" s="151"/>
      <c r="JXI120" s="151"/>
      <c r="JXJ120" s="151"/>
      <c r="JXK120" s="151"/>
      <c r="JXL120" s="151"/>
      <c r="JXM120" s="151"/>
      <c r="JXN120" s="151"/>
      <c r="JXO120" s="151"/>
      <c r="JXP120" s="151"/>
      <c r="JXQ120" s="151"/>
      <c r="JXR120" s="151"/>
      <c r="JXS120" s="151"/>
      <c r="JXT120" s="151"/>
      <c r="JXU120" s="151"/>
      <c r="JXV120" s="151"/>
      <c r="JXW120" s="151"/>
      <c r="JXX120" s="151"/>
      <c r="JXY120" s="151"/>
      <c r="JXZ120" s="151"/>
      <c r="JYA120" s="151"/>
      <c r="JYB120" s="151"/>
      <c r="JYC120" s="151"/>
      <c r="JYD120" s="151"/>
      <c r="JYE120" s="151"/>
      <c r="JYF120" s="151"/>
      <c r="JYG120" s="151"/>
      <c r="JYH120" s="151"/>
      <c r="JYI120" s="151"/>
      <c r="JYJ120" s="151"/>
      <c r="JYK120" s="151"/>
      <c r="JYL120" s="151"/>
      <c r="JYM120" s="151"/>
      <c r="JYN120" s="151"/>
      <c r="JYO120" s="151"/>
      <c r="JYP120" s="151"/>
      <c r="JYQ120" s="151"/>
      <c r="JYR120" s="151"/>
      <c r="JYS120" s="151"/>
      <c r="JYT120" s="151"/>
      <c r="JYU120" s="151"/>
      <c r="JYV120" s="151"/>
      <c r="JYW120" s="151"/>
      <c r="JYX120" s="151"/>
      <c r="JYY120" s="151"/>
      <c r="JYZ120" s="151"/>
      <c r="JZA120" s="151"/>
      <c r="JZB120" s="151"/>
      <c r="JZC120" s="151"/>
      <c r="JZD120" s="151"/>
      <c r="JZE120" s="151"/>
      <c r="JZF120" s="151"/>
      <c r="JZG120" s="151"/>
      <c r="JZH120" s="151"/>
      <c r="JZI120" s="151"/>
      <c r="JZJ120" s="151"/>
      <c r="JZK120" s="151"/>
      <c r="JZL120" s="151"/>
      <c r="JZM120" s="151"/>
      <c r="JZN120" s="151"/>
      <c r="JZO120" s="151"/>
      <c r="JZP120" s="151"/>
      <c r="JZQ120" s="151"/>
      <c r="JZR120" s="151"/>
      <c r="JZS120" s="151"/>
      <c r="JZT120" s="151"/>
      <c r="JZU120" s="151"/>
      <c r="JZV120" s="151"/>
      <c r="JZW120" s="151"/>
      <c r="JZX120" s="151"/>
      <c r="JZY120" s="151"/>
      <c r="JZZ120" s="151"/>
      <c r="KAA120" s="151"/>
      <c r="KAB120" s="151"/>
      <c r="KAC120" s="151"/>
      <c r="KAD120" s="151"/>
      <c r="KAE120" s="151"/>
      <c r="KAF120" s="151"/>
      <c r="KAG120" s="151"/>
      <c r="KAH120" s="151"/>
      <c r="KAI120" s="151"/>
      <c r="KAJ120" s="151"/>
      <c r="KAK120" s="151"/>
      <c r="KAL120" s="151"/>
      <c r="KAM120" s="151"/>
      <c r="KAN120" s="151"/>
      <c r="KAO120" s="151"/>
      <c r="KAP120" s="151"/>
      <c r="KAQ120" s="151"/>
      <c r="KAR120" s="151"/>
      <c r="KAS120" s="151"/>
      <c r="KAT120" s="151"/>
      <c r="KAU120" s="151"/>
      <c r="KAV120" s="151"/>
      <c r="KAW120" s="151"/>
      <c r="KAX120" s="151"/>
      <c r="KAY120" s="151"/>
      <c r="KAZ120" s="151"/>
      <c r="KBA120" s="151"/>
      <c r="KBB120" s="151"/>
      <c r="KBC120" s="151"/>
      <c r="KBD120" s="151"/>
      <c r="KBE120" s="151"/>
      <c r="KBF120" s="151"/>
      <c r="KBG120" s="151"/>
      <c r="KBH120" s="151"/>
      <c r="KBI120" s="151"/>
      <c r="KBJ120" s="151"/>
      <c r="KBK120" s="151"/>
      <c r="KBL120" s="151"/>
      <c r="KBM120" s="151"/>
      <c r="KBN120" s="151"/>
      <c r="KBO120" s="151"/>
      <c r="KBP120" s="151"/>
      <c r="KBQ120" s="151"/>
      <c r="KBR120" s="151"/>
      <c r="KBS120" s="151"/>
      <c r="KBT120" s="151"/>
      <c r="KBU120" s="151"/>
      <c r="KBV120" s="151"/>
      <c r="KBW120" s="151"/>
      <c r="KBX120" s="151"/>
      <c r="KBY120" s="151"/>
      <c r="KBZ120" s="151"/>
      <c r="KCA120" s="151"/>
      <c r="KCB120" s="151"/>
      <c r="KCC120" s="151"/>
      <c r="KCD120" s="151"/>
      <c r="KCE120" s="151"/>
      <c r="KCF120" s="151"/>
      <c r="KCG120" s="151"/>
      <c r="KCH120" s="151"/>
      <c r="KCI120" s="151"/>
      <c r="KCJ120" s="151"/>
      <c r="KCK120" s="151"/>
      <c r="KCL120" s="151"/>
      <c r="KCM120" s="151"/>
      <c r="KCN120" s="151"/>
      <c r="KCO120" s="151"/>
      <c r="KCP120" s="151"/>
      <c r="KCQ120" s="151"/>
      <c r="KCR120" s="151"/>
      <c r="KCS120" s="151"/>
      <c r="KCT120" s="151"/>
      <c r="KCU120" s="151"/>
      <c r="KCV120" s="151"/>
      <c r="KCW120" s="151"/>
      <c r="KCX120" s="151"/>
      <c r="KCY120" s="151"/>
      <c r="KCZ120" s="151"/>
      <c r="KDA120" s="151"/>
      <c r="KDB120" s="151"/>
      <c r="KDC120" s="151"/>
      <c r="KDD120" s="151"/>
      <c r="KDE120" s="151"/>
      <c r="KDF120" s="151"/>
      <c r="KDG120" s="151"/>
      <c r="KDH120" s="151"/>
      <c r="KDI120" s="151"/>
      <c r="KDJ120" s="151"/>
      <c r="KDK120" s="151"/>
      <c r="KDL120" s="151"/>
      <c r="KDM120" s="151"/>
      <c r="KDN120" s="151"/>
      <c r="KDO120" s="151"/>
      <c r="KDP120" s="151"/>
      <c r="KDQ120" s="151"/>
      <c r="KDR120" s="151"/>
      <c r="KDS120" s="151"/>
      <c r="KDT120" s="151"/>
      <c r="KDU120" s="151"/>
      <c r="KDV120" s="151"/>
      <c r="KDW120" s="151"/>
      <c r="KDX120" s="151"/>
      <c r="KDY120" s="151"/>
      <c r="KDZ120" s="151"/>
      <c r="KEA120" s="151"/>
      <c r="KEB120" s="151"/>
      <c r="KEC120" s="151"/>
      <c r="KED120" s="151"/>
      <c r="KEE120" s="151"/>
      <c r="KEF120" s="151"/>
      <c r="KEG120" s="151"/>
      <c r="KEH120" s="151"/>
      <c r="KEI120" s="151"/>
      <c r="KEJ120" s="151"/>
      <c r="KEK120" s="151"/>
      <c r="KEL120" s="151"/>
      <c r="KEM120" s="151"/>
      <c r="KEN120" s="151"/>
      <c r="KEO120" s="151"/>
      <c r="KEP120" s="151"/>
      <c r="KEQ120" s="151"/>
      <c r="KER120" s="151"/>
      <c r="KES120" s="151"/>
      <c r="KET120" s="151"/>
      <c r="KEU120" s="151"/>
      <c r="KEV120" s="151"/>
      <c r="KEW120" s="151"/>
      <c r="KEX120" s="151"/>
      <c r="KEY120" s="151"/>
      <c r="KEZ120" s="151"/>
      <c r="KFA120" s="151"/>
      <c r="KFB120" s="151"/>
      <c r="KFC120" s="151"/>
      <c r="KFD120" s="151"/>
      <c r="KFE120" s="151"/>
      <c r="KFF120" s="151"/>
      <c r="KFG120" s="151"/>
      <c r="KFH120" s="151"/>
      <c r="KFI120" s="151"/>
      <c r="KFJ120" s="151"/>
      <c r="KFK120" s="151"/>
      <c r="KFL120" s="151"/>
      <c r="KFM120" s="151"/>
      <c r="KFN120" s="151"/>
      <c r="KFO120" s="151"/>
      <c r="KFP120" s="151"/>
      <c r="KFQ120" s="151"/>
      <c r="KFR120" s="151"/>
      <c r="KFS120" s="151"/>
      <c r="KFT120" s="151"/>
      <c r="KFU120" s="151"/>
      <c r="KFV120" s="151"/>
      <c r="KFW120" s="151"/>
      <c r="KFX120" s="151"/>
      <c r="KFY120" s="151"/>
      <c r="KFZ120" s="151"/>
      <c r="KGA120" s="151"/>
      <c r="KGB120" s="151"/>
      <c r="KGC120" s="151"/>
      <c r="KGD120" s="151"/>
      <c r="KGE120" s="151"/>
      <c r="KGF120" s="151"/>
      <c r="KGG120" s="151"/>
      <c r="KGH120" s="151"/>
      <c r="KGI120" s="151"/>
      <c r="KGJ120" s="151"/>
      <c r="KGK120" s="151"/>
      <c r="KGL120" s="151"/>
      <c r="KGM120" s="151"/>
      <c r="KGN120" s="151"/>
      <c r="KGO120" s="151"/>
      <c r="KGP120" s="151"/>
      <c r="KGQ120" s="151"/>
      <c r="KGR120" s="151"/>
      <c r="KGS120" s="151"/>
      <c r="KGT120" s="151"/>
      <c r="KGU120" s="151"/>
      <c r="KGV120" s="151"/>
      <c r="KGW120" s="151"/>
      <c r="KGX120" s="151"/>
      <c r="KGY120" s="151"/>
      <c r="KGZ120" s="151"/>
      <c r="KHA120" s="151"/>
      <c r="KHB120" s="151"/>
      <c r="KHC120" s="151"/>
      <c r="KHD120" s="151"/>
      <c r="KHE120" s="151"/>
      <c r="KHF120" s="151"/>
      <c r="KHG120" s="151"/>
      <c r="KHH120" s="151"/>
      <c r="KHI120" s="151"/>
      <c r="KHJ120" s="151"/>
      <c r="KHK120" s="151"/>
      <c r="KHL120" s="151"/>
      <c r="KHM120" s="151"/>
      <c r="KHN120" s="151"/>
      <c r="KHO120" s="151"/>
      <c r="KHP120" s="151"/>
      <c r="KHQ120" s="151"/>
      <c r="KHR120" s="151"/>
      <c r="KHS120" s="151"/>
      <c r="KHT120" s="151"/>
      <c r="KHU120" s="151"/>
      <c r="KHV120" s="151"/>
      <c r="KHW120" s="151"/>
      <c r="KHX120" s="151"/>
      <c r="KHY120" s="151"/>
      <c r="KHZ120" s="151"/>
      <c r="KIA120" s="151"/>
      <c r="KIB120" s="151"/>
      <c r="KIC120" s="151"/>
      <c r="KID120" s="151"/>
      <c r="KIE120" s="151"/>
      <c r="KIF120" s="151"/>
      <c r="KIG120" s="151"/>
      <c r="KIH120" s="151"/>
      <c r="KII120" s="151"/>
      <c r="KIJ120" s="151"/>
      <c r="KIK120" s="151"/>
      <c r="KIL120" s="151"/>
      <c r="KIM120" s="151"/>
      <c r="KIN120" s="151"/>
      <c r="KIO120" s="151"/>
      <c r="KIP120" s="151"/>
      <c r="KIQ120" s="151"/>
      <c r="KIR120" s="151"/>
      <c r="KIS120" s="151"/>
      <c r="KIT120" s="151"/>
      <c r="KIU120" s="151"/>
      <c r="KIV120" s="151"/>
      <c r="KIW120" s="151"/>
      <c r="KIX120" s="151"/>
      <c r="KIY120" s="151"/>
      <c r="KIZ120" s="151"/>
      <c r="KJA120" s="151"/>
      <c r="KJB120" s="151"/>
      <c r="KJC120" s="151"/>
      <c r="KJD120" s="151"/>
      <c r="KJE120" s="151"/>
      <c r="KJF120" s="151"/>
      <c r="KJG120" s="151"/>
      <c r="KJH120" s="151"/>
      <c r="KJI120" s="151"/>
      <c r="KJJ120" s="151"/>
      <c r="KJK120" s="151"/>
      <c r="KJL120" s="151"/>
      <c r="KJM120" s="151"/>
      <c r="KJN120" s="151"/>
      <c r="KJO120" s="151"/>
      <c r="KJP120" s="151"/>
      <c r="KJQ120" s="151"/>
      <c r="KJR120" s="151"/>
      <c r="KJS120" s="151"/>
      <c r="KJT120" s="151"/>
      <c r="KJU120" s="151"/>
      <c r="KJV120" s="151"/>
      <c r="KJW120" s="151"/>
      <c r="KJX120" s="151"/>
      <c r="KJY120" s="151"/>
      <c r="KJZ120" s="151"/>
      <c r="KKA120" s="151"/>
      <c r="KKB120" s="151"/>
      <c r="KKC120" s="151"/>
      <c r="KKD120" s="151"/>
      <c r="KKE120" s="151"/>
      <c r="KKF120" s="151"/>
      <c r="KKG120" s="151"/>
      <c r="KKH120" s="151"/>
      <c r="KKI120" s="151"/>
      <c r="KKJ120" s="151"/>
      <c r="KKK120" s="151"/>
      <c r="KKL120" s="151"/>
      <c r="KKM120" s="151"/>
      <c r="KKN120" s="151"/>
      <c r="KKO120" s="151"/>
      <c r="KKP120" s="151"/>
      <c r="KKQ120" s="151"/>
      <c r="KKR120" s="151"/>
      <c r="KKS120" s="151"/>
      <c r="KKT120" s="151"/>
      <c r="KKU120" s="151"/>
      <c r="KKV120" s="151"/>
      <c r="KKW120" s="151"/>
      <c r="KKX120" s="151"/>
      <c r="KKY120" s="151"/>
      <c r="KKZ120" s="151"/>
      <c r="KLA120" s="151"/>
      <c r="KLB120" s="151"/>
      <c r="KLC120" s="151"/>
      <c r="KLD120" s="151"/>
      <c r="KLE120" s="151"/>
      <c r="KLF120" s="151"/>
      <c r="KLG120" s="151"/>
      <c r="KLH120" s="151"/>
      <c r="KLI120" s="151"/>
      <c r="KLJ120" s="151"/>
      <c r="KLK120" s="151"/>
      <c r="KLL120" s="151"/>
      <c r="KLM120" s="151"/>
      <c r="KLN120" s="151"/>
      <c r="KLO120" s="151"/>
      <c r="KLP120" s="151"/>
      <c r="KLQ120" s="151"/>
      <c r="KLR120" s="151"/>
      <c r="KLS120" s="151"/>
      <c r="KLT120" s="151"/>
      <c r="KLU120" s="151"/>
      <c r="KLV120" s="151"/>
      <c r="KLW120" s="151"/>
      <c r="KLX120" s="151"/>
      <c r="KLY120" s="151"/>
      <c r="KLZ120" s="151"/>
      <c r="KMA120" s="151"/>
      <c r="KMB120" s="151"/>
      <c r="KMC120" s="151"/>
      <c r="KMD120" s="151"/>
      <c r="KME120" s="151"/>
      <c r="KMF120" s="151"/>
      <c r="KMG120" s="151"/>
      <c r="KMH120" s="151"/>
      <c r="KMI120" s="151"/>
      <c r="KMJ120" s="151"/>
      <c r="KMK120" s="151"/>
      <c r="KML120" s="151"/>
      <c r="KMM120" s="151"/>
      <c r="KMN120" s="151"/>
      <c r="KMO120" s="151"/>
      <c r="KMP120" s="151"/>
      <c r="KMQ120" s="151"/>
      <c r="KMR120" s="151"/>
      <c r="KMS120" s="151"/>
      <c r="KMT120" s="151"/>
      <c r="KMU120" s="151"/>
      <c r="KMV120" s="151"/>
      <c r="KMW120" s="151"/>
      <c r="KMX120" s="151"/>
      <c r="KMY120" s="151"/>
      <c r="KMZ120" s="151"/>
      <c r="KNA120" s="151"/>
      <c r="KNB120" s="151"/>
      <c r="KNC120" s="151"/>
      <c r="KND120" s="151"/>
      <c r="KNE120" s="151"/>
      <c r="KNF120" s="151"/>
      <c r="KNG120" s="151"/>
      <c r="KNH120" s="151"/>
      <c r="KNI120" s="151"/>
      <c r="KNJ120" s="151"/>
      <c r="KNK120" s="151"/>
      <c r="KNL120" s="151"/>
      <c r="KNM120" s="151"/>
      <c r="KNN120" s="151"/>
      <c r="KNO120" s="151"/>
      <c r="KNP120" s="151"/>
      <c r="KNQ120" s="151"/>
      <c r="KNR120" s="151"/>
      <c r="KNS120" s="151"/>
      <c r="KNT120" s="151"/>
      <c r="KNU120" s="151"/>
      <c r="KNV120" s="151"/>
      <c r="KNW120" s="151"/>
      <c r="KNX120" s="151"/>
      <c r="KNY120" s="151"/>
      <c r="KNZ120" s="151"/>
      <c r="KOA120" s="151"/>
      <c r="KOB120" s="151"/>
      <c r="KOC120" s="151"/>
      <c r="KOD120" s="151"/>
      <c r="KOE120" s="151"/>
      <c r="KOF120" s="151"/>
      <c r="KOG120" s="151"/>
      <c r="KOH120" s="151"/>
      <c r="KOI120" s="151"/>
      <c r="KOJ120" s="151"/>
      <c r="KOK120" s="151"/>
      <c r="KOL120" s="151"/>
      <c r="KOM120" s="151"/>
      <c r="KON120" s="151"/>
      <c r="KOO120" s="151"/>
      <c r="KOP120" s="151"/>
      <c r="KOQ120" s="151"/>
      <c r="KOR120" s="151"/>
      <c r="KOS120" s="151"/>
      <c r="KOT120" s="151"/>
      <c r="KOU120" s="151"/>
      <c r="KOV120" s="151"/>
      <c r="KOW120" s="151"/>
      <c r="KOX120" s="151"/>
      <c r="KOY120" s="151"/>
      <c r="KOZ120" s="151"/>
      <c r="KPA120" s="151"/>
      <c r="KPB120" s="151"/>
      <c r="KPC120" s="151"/>
      <c r="KPD120" s="151"/>
      <c r="KPE120" s="151"/>
      <c r="KPF120" s="151"/>
      <c r="KPG120" s="151"/>
      <c r="KPH120" s="151"/>
      <c r="KPI120" s="151"/>
      <c r="KPJ120" s="151"/>
      <c r="KPK120" s="151"/>
      <c r="KPL120" s="151"/>
      <c r="KPM120" s="151"/>
      <c r="KPN120" s="151"/>
      <c r="KPO120" s="151"/>
      <c r="KPP120" s="151"/>
      <c r="KPQ120" s="151"/>
      <c r="KPR120" s="151"/>
      <c r="KPS120" s="151"/>
      <c r="KPT120" s="151"/>
      <c r="KPU120" s="151"/>
      <c r="KPV120" s="151"/>
      <c r="KPW120" s="151"/>
      <c r="KPX120" s="151"/>
      <c r="KPY120" s="151"/>
      <c r="KPZ120" s="151"/>
      <c r="KQA120" s="151"/>
      <c r="KQB120" s="151"/>
      <c r="KQC120" s="151"/>
      <c r="KQD120" s="151"/>
      <c r="KQE120" s="151"/>
      <c r="KQF120" s="151"/>
      <c r="KQG120" s="151"/>
      <c r="KQH120" s="151"/>
      <c r="KQI120" s="151"/>
      <c r="KQJ120" s="151"/>
      <c r="KQK120" s="151"/>
      <c r="KQL120" s="151"/>
      <c r="KQM120" s="151"/>
      <c r="KQN120" s="151"/>
      <c r="KQO120" s="151"/>
      <c r="KQP120" s="151"/>
      <c r="KQQ120" s="151"/>
      <c r="KQR120" s="151"/>
      <c r="KQS120" s="151"/>
      <c r="KQT120" s="151"/>
      <c r="KQU120" s="151"/>
      <c r="KQV120" s="151"/>
      <c r="KQW120" s="151"/>
      <c r="KQX120" s="151"/>
      <c r="KQY120" s="151"/>
      <c r="KQZ120" s="151"/>
      <c r="KRA120" s="151"/>
      <c r="KRB120" s="151"/>
      <c r="KRC120" s="151"/>
      <c r="KRD120" s="151"/>
      <c r="KRE120" s="151"/>
      <c r="KRF120" s="151"/>
      <c r="KRG120" s="151"/>
      <c r="KRH120" s="151"/>
      <c r="KRI120" s="151"/>
      <c r="KRJ120" s="151"/>
      <c r="KRK120" s="151"/>
      <c r="KRL120" s="151"/>
      <c r="KRM120" s="151"/>
      <c r="KRN120" s="151"/>
      <c r="KRO120" s="151"/>
      <c r="KRP120" s="151"/>
      <c r="KRQ120" s="151"/>
      <c r="KRR120" s="151"/>
      <c r="KRS120" s="151"/>
      <c r="KRT120" s="151"/>
      <c r="KRU120" s="151"/>
      <c r="KRV120" s="151"/>
      <c r="KRW120" s="151"/>
      <c r="KRX120" s="151"/>
      <c r="KRY120" s="151"/>
      <c r="KRZ120" s="151"/>
      <c r="KSA120" s="151"/>
      <c r="KSB120" s="151"/>
      <c r="KSC120" s="151"/>
      <c r="KSD120" s="151"/>
      <c r="KSE120" s="151"/>
      <c r="KSF120" s="151"/>
      <c r="KSG120" s="151"/>
      <c r="KSH120" s="151"/>
      <c r="KSI120" s="151"/>
      <c r="KSJ120" s="151"/>
      <c r="KSK120" s="151"/>
      <c r="KSL120" s="151"/>
      <c r="KSM120" s="151"/>
      <c r="KSN120" s="151"/>
      <c r="KSO120" s="151"/>
      <c r="KSP120" s="151"/>
      <c r="KSQ120" s="151"/>
      <c r="KSR120" s="151"/>
      <c r="KSS120" s="151"/>
      <c r="KST120" s="151"/>
      <c r="KSU120" s="151"/>
      <c r="KSV120" s="151"/>
      <c r="KSW120" s="151"/>
      <c r="KSX120" s="151"/>
      <c r="KSY120" s="151"/>
      <c r="KSZ120" s="151"/>
      <c r="KTA120" s="151"/>
      <c r="KTB120" s="151"/>
      <c r="KTC120" s="151"/>
      <c r="KTD120" s="151"/>
      <c r="KTE120" s="151"/>
      <c r="KTF120" s="151"/>
      <c r="KTG120" s="151"/>
      <c r="KTH120" s="151"/>
      <c r="KTI120" s="151"/>
      <c r="KTJ120" s="151"/>
      <c r="KTK120" s="151"/>
      <c r="KTL120" s="151"/>
      <c r="KTM120" s="151"/>
      <c r="KTN120" s="151"/>
      <c r="KTO120" s="151"/>
      <c r="KTP120" s="151"/>
      <c r="KTQ120" s="151"/>
      <c r="KTR120" s="151"/>
      <c r="KTS120" s="151"/>
      <c r="KTT120" s="151"/>
      <c r="KTU120" s="151"/>
      <c r="KTV120" s="151"/>
      <c r="KTW120" s="151"/>
      <c r="KTX120" s="151"/>
      <c r="KTY120" s="151"/>
      <c r="KTZ120" s="151"/>
      <c r="KUA120" s="151"/>
      <c r="KUB120" s="151"/>
      <c r="KUC120" s="151"/>
      <c r="KUD120" s="151"/>
      <c r="KUE120" s="151"/>
      <c r="KUF120" s="151"/>
      <c r="KUG120" s="151"/>
      <c r="KUH120" s="151"/>
      <c r="KUI120" s="151"/>
      <c r="KUJ120" s="151"/>
      <c r="KUK120" s="151"/>
      <c r="KUL120" s="151"/>
      <c r="KUM120" s="151"/>
      <c r="KUN120" s="151"/>
      <c r="KUO120" s="151"/>
      <c r="KUP120" s="151"/>
      <c r="KUQ120" s="151"/>
      <c r="KUR120" s="151"/>
      <c r="KUS120" s="151"/>
      <c r="KUT120" s="151"/>
      <c r="KUU120" s="151"/>
      <c r="KUV120" s="151"/>
      <c r="KUW120" s="151"/>
      <c r="KUX120" s="151"/>
      <c r="KUY120" s="151"/>
      <c r="KUZ120" s="151"/>
      <c r="KVA120" s="151"/>
      <c r="KVB120" s="151"/>
      <c r="KVC120" s="151"/>
      <c r="KVD120" s="151"/>
      <c r="KVE120" s="151"/>
      <c r="KVF120" s="151"/>
      <c r="KVG120" s="151"/>
      <c r="KVH120" s="151"/>
      <c r="KVI120" s="151"/>
      <c r="KVJ120" s="151"/>
      <c r="KVK120" s="151"/>
      <c r="KVL120" s="151"/>
      <c r="KVM120" s="151"/>
      <c r="KVN120" s="151"/>
      <c r="KVO120" s="151"/>
      <c r="KVP120" s="151"/>
      <c r="KVQ120" s="151"/>
      <c r="KVR120" s="151"/>
      <c r="KVS120" s="151"/>
      <c r="KVT120" s="151"/>
      <c r="KVU120" s="151"/>
      <c r="KVV120" s="151"/>
      <c r="KVW120" s="151"/>
      <c r="KVX120" s="151"/>
      <c r="KVY120" s="151"/>
      <c r="KVZ120" s="151"/>
      <c r="KWA120" s="151"/>
      <c r="KWB120" s="151"/>
      <c r="KWC120" s="151"/>
      <c r="KWD120" s="151"/>
      <c r="KWE120" s="151"/>
      <c r="KWF120" s="151"/>
      <c r="KWG120" s="151"/>
      <c r="KWH120" s="151"/>
      <c r="KWI120" s="151"/>
      <c r="KWJ120" s="151"/>
      <c r="KWK120" s="151"/>
      <c r="KWL120" s="151"/>
      <c r="KWM120" s="151"/>
      <c r="KWN120" s="151"/>
      <c r="KWO120" s="151"/>
      <c r="KWP120" s="151"/>
      <c r="KWQ120" s="151"/>
      <c r="KWR120" s="151"/>
      <c r="KWS120" s="151"/>
      <c r="KWT120" s="151"/>
      <c r="KWU120" s="151"/>
      <c r="KWV120" s="151"/>
      <c r="KWW120" s="151"/>
      <c r="KWX120" s="151"/>
      <c r="KWY120" s="151"/>
      <c r="KWZ120" s="151"/>
      <c r="KXA120" s="151"/>
      <c r="KXB120" s="151"/>
      <c r="KXC120" s="151"/>
      <c r="KXD120" s="151"/>
      <c r="KXE120" s="151"/>
      <c r="KXF120" s="151"/>
      <c r="KXG120" s="151"/>
      <c r="KXH120" s="151"/>
      <c r="KXI120" s="151"/>
      <c r="KXJ120" s="151"/>
      <c r="KXK120" s="151"/>
      <c r="KXL120" s="151"/>
      <c r="KXM120" s="151"/>
      <c r="KXN120" s="151"/>
      <c r="KXO120" s="151"/>
      <c r="KXP120" s="151"/>
      <c r="KXQ120" s="151"/>
      <c r="KXR120" s="151"/>
      <c r="KXS120" s="151"/>
      <c r="KXT120" s="151"/>
      <c r="KXU120" s="151"/>
      <c r="KXV120" s="151"/>
      <c r="KXW120" s="151"/>
      <c r="KXX120" s="151"/>
      <c r="KXY120" s="151"/>
      <c r="KXZ120" s="151"/>
      <c r="KYA120" s="151"/>
      <c r="KYB120" s="151"/>
      <c r="KYC120" s="151"/>
      <c r="KYD120" s="151"/>
      <c r="KYE120" s="151"/>
      <c r="KYF120" s="151"/>
      <c r="KYG120" s="151"/>
      <c r="KYH120" s="151"/>
      <c r="KYI120" s="151"/>
      <c r="KYJ120" s="151"/>
      <c r="KYK120" s="151"/>
      <c r="KYL120" s="151"/>
      <c r="KYM120" s="151"/>
      <c r="KYN120" s="151"/>
      <c r="KYO120" s="151"/>
      <c r="KYP120" s="151"/>
      <c r="KYQ120" s="151"/>
      <c r="KYR120" s="151"/>
      <c r="KYS120" s="151"/>
      <c r="KYT120" s="151"/>
      <c r="KYU120" s="151"/>
      <c r="KYV120" s="151"/>
      <c r="KYW120" s="151"/>
      <c r="KYX120" s="151"/>
      <c r="KYY120" s="151"/>
      <c r="KYZ120" s="151"/>
      <c r="KZA120" s="151"/>
      <c r="KZB120" s="151"/>
      <c r="KZC120" s="151"/>
      <c r="KZD120" s="151"/>
      <c r="KZE120" s="151"/>
      <c r="KZF120" s="151"/>
      <c r="KZG120" s="151"/>
      <c r="KZH120" s="151"/>
      <c r="KZI120" s="151"/>
      <c r="KZJ120" s="151"/>
      <c r="KZK120" s="151"/>
      <c r="KZL120" s="151"/>
      <c r="KZM120" s="151"/>
      <c r="KZN120" s="151"/>
      <c r="KZO120" s="151"/>
      <c r="KZP120" s="151"/>
      <c r="KZQ120" s="151"/>
      <c r="KZR120" s="151"/>
      <c r="KZS120" s="151"/>
      <c r="KZT120" s="151"/>
      <c r="KZU120" s="151"/>
      <c r="KZV120" s="151"/>
      <c r="KZW120" s="151"/>
      <c r="KZX120" s="151"/>
      <c r="KZY120" s="151"/>
      <c r="KZZ120" s="151"/>
      <c r="LAA120" s="151"/>
      <c r="LAB120" s="151"/>
      <c r="LAC120" s="151"/>
      <c r="LAD120" s="151"/>
      <c r="LAE120" s="151"/>
      <c r="LAF120" s="151"/>
      <c r="LAG120" s="151"/>
      <c r="LAH120" s="151"/>
      <c r="LAI120" s="151"/>
      <c r="LAJ120" s="151"/>
      <c r="LAK120" s="151"/>
      <c r="LAL120" s="151"/>
      <c r="LAM120" s="151"/>
      <c r="LAN120" s="151"/>
      <c r="LAO120" s="151"/>
      <c r="LAP120" s="151"/>
      <c r="LAQ120" s="151"/>
      <c r="LAR120" s="151"/>
      <c r="LAS120" s="151"/>
      <c r="LAT120" s="151"/>
      <c r="LAU120" s="151"/>
      <c r="LAV120" s="151"/>
      <c r="LAW120" s="151"/>
      <c r="LAX120" s="151"/>
      <c r="LAY120" s="151"/>
      <c r="LAZ120" s="151"/>
      <c r="LBA120" s="151"/>
      <c r="LBB120" s="151"/>
      <c r="LBC120" s="151"/>
      <c r="LBD120" s="151"/>
      <c r="LBE120" s="151"/>
      <c r="LBF120" s="151"/>
      <c r="LBG120" s="151"/>
      <c r="LBH120" s="151"/>
      <c r="LBI120" s="151"/>
      <c r="LBJ120" s="151"/>
      <c r="LBK120" s="151"/>
      <c r="LBL120" s="151"/>
      <c r="LBM120" s="151"/>
      <c r="LBN120" s="151"/>
      <c r="LBO120" s="151"/>
      <c r="LBP120" s="151"/>
      <c r="LBQ120" s="151"/>
      <c r="LBR120" s="151"/>
      <c r="LBS120" s="151"/>
      <c r="LBT120" s="151"/>
      <c r="LBU120" s="151"/>
      <c r="LBV120" s="151"/>
      <c r="LBW120" s="151"/>
      <c r="LBX120" s="151"/>
      <c r="LBY120" s="151"/>
      <c r="LBZ120" s="151"/>
      <c r="LCA120" s="151"/>
      <c r="LCB120" s="151"/>
      <c r="LCC120" s="151"/>
      <c r="LCD120" s="151"/>
      <c r="LCE120" s="151"/>
      <c r="LCF120" s="151"/>
      <c r="LCG120" s="151"/>
      <c r="LCH120" s="151"/>
      <c r="LCI120" s="151"/>
      <c r="LCJ120" s="151"/>
      <c r="LCK120" s="151"/>
      <c r="LCL120" s="151"/>
      <c r="LCM120" s="151"/>
      <c r="LCN120" s="151"/>
      <c r="LCO120" s="151"/>
      <c r="LCP120" s="151"/>
      <c r="LCQ120" s="151"/>
      <c r="LCR120" s="151"/>
      <c r="LCS120" s="151"/>
      <c r="LCT120" s="151"/>
      <c r="LCU120" s="151"/>
      <c r="LCV120" s="151"/>
      <c r="LCW120" s="151"/>
      <c r="LCX120" s="151"/>
      <c r="LCY120" s="151"/>
      <c r="LCZ120" s="151"/>
      <c r="LDA120" s="151"/>
      <c r="LDB120" s="151"/>
      <c r="LDC120" s="151"/>
      <c r="LDD120" s="151"/>
      <c r="LDE120" s="151"/>
      <c r="LDF120" s="151"/>
      <c r="LDG120" s="151"/>
      <c r="LDH120" s="151"/>
      <c r="LDI120" s="151"/>
      <c r="LDJ120" s="151"/>
      <c r="LDK120" s="151"/>
      <c r="LDL120" s="151"/>
      <c r="LDM120" s="151"/>
      <c r="LDN120" s="151"/>
      <c r="LDO120" s="151"/>
      <c r="LDP120" s="151"/>
      <c r="LDQ120" s="151"/>
      <c r="LDR120" s="151"/>
      <c r="LDS120" s="151"/>
      <c r="LDT120" s="151"/>
      <c r="LDU120" s="151"/>
      <c r="LDV120" s="151"/>
      <c r="LDW120" s="151"/>
      <c r="LDX120" s="151"/>
      <c r="LDY120" s="151"/>
      <c r="LDZ120" s="151"/>
      <c r="LEA120" s="151"/>
      <c r="LEB120" s="151"/>
      <c r="LEC120" s="151"/>
      <c r="LED120" s="151"/>
      <c r="LEE120" s="151"/>
      <c r="LEF120" s="151"/>
      <c r="LEG120" s="151"/>
      <c r="LEH120" s="151"/>
      <c r="LEI120" s="151"/>
      <c r="LEJ120" s="151"/>
      <c r="LEK120" s="151"/>
      <c r="LEL120" s="151"/>
      <c r="LEM120" s="151"/>
      <c r="LEN120" s="151"/>
      <c r="LEO120" s="151"/>
      <c r="LEP120" s="151"/>
      <c r="LEQ120" s="151"/>
      <c r="LER120" s="151"/>
      <c r="LES120" s="151"/>
      <c r="LET120" s="151"/>
      <c r="LEU120" s="151"/>
      <c r="LEV120" s="151"/>
      <c r="LEW120" s="151"/>
      <c r="LEX120" s="151"/>
      <c r="LEY120" s="151"/>
      <c r="LEZ120" s="151"/>
      <c r="LFA120" s="151"/>
      <c r="LFB120" s="151"/>
      <c r="LFC120" s="151"/>
      <c r="LFD120" s="151"/>
      <c r="LFE120" s="151"/>
      <c r="LFF120" s="151"/>
      <c r="LFG120" s="151"/>
      <c r="LFH120" s="151"/>
      <c r="LFI120" s="151"/>
      <c r="LFJ120" s="151"/>
      <c r="LFK120" s="151"/>
      <c r="LFL120" s="151"/>
      <c r="LFM120" s="151"/>
      <c r="LFN120" s="151"/>
      <c r="LFO120" s="151"/>
      <c r="LFP120" s="151"/>
      <c r="LFQ120" s="151"/>
      <c r="LFR120" s="151"/>
      <c r="LFS120" s="151"/>
      <c r="LFT120" s="151"/>
      <c r="LFU120" s="151"/>
      <c r="LFV120" s="151"/>
      <c r="LFW120" s="151"/>
      <c r="LFX120" s="151"/>
      <c r="LFY120" s="151"/>
      <c r="LFZ120" s="151"/>
      <c r="LGA120" s="151"/>
      <c r="LGB120" s="151"/>
      <c r="LGC120" s="151"/>
      <c r="LGD120" s="151"/>
      <c r="LGE120" s="151"/>
      <c r="LGF120" s="151"/>
      <c r="LGG120" s="151"/>
      <c r="LGH120" s="151"/>
      <c r="LGI120" s="151"/>
      <c r="LGJ120" s="151"/>
      <c r="LGK120" s="151"/>
      <c r="LGL120" s="151"/>
      <c r="LGM120" s="151"/>
      <c r="LGN120" s="151"/>
      <c r="LGO120" s="151"/>
      <c r="LGP120" s="151"/>
      <c r="LGQ120" s="151"/>
      <c r="LGR120" s="151"/>
      <c r="LGS120" s="151"/>
      <c r="LGT120" s="151"/>
      <c r="LGU120" s="151"/>
      <c r="LGV120" s="151"/>
      <c r="LGW120" s="151"/>
      <c r="LGX120" s="151"/>
      <c r="LGY120" s="151"/>
      <c r="LGZ120" s="151"/>
      <c r="LHA120" s="151"/>
      <c r="LHB120" s="151"/>
      <c r="LHC120" s="151"/>
      <c r="LHD120" s="151"/>
      <c r="LHE120" s="151"/>
      <c r="LHF120" s="151"/>
      <c r="LHG120" s="151"/>
      <c r="LHH120" s="151"/>
      <c r="LHI120" s="151"/>
      <c r="LHJ120" s="151"/>
      <c r="LHK120" s="151"/>
      <c r="LHL120" s="151"/>
      <c r="LHM120" s="151"/>
      <c r="LHN120" s="151"/>
      <c r="LHO120" s="151"/>
      <c r="LHP120" s="151"/>
      <c r="LHQ120" s="151"/>
      <c r="LHR120" s="151"/>
      <c r="LHS120" s="151"/>
      <c r="LHT120" s="151"/>
      <c r="LHU120" s="151"/>
      <c r="LHV120" s="151"/>
      <c r="LHW120" s="151"/>
      <c r="LHX120" s="151"/>
      <c r="LHY120" s="151"/>
      <c r="LHZ120" s="151"/>
      <c r="LIA120" s="151"/>
      <c r="LIB120" s="151"/>
      <c r="LIC120" s="151"/>
      <c r="LID120" s="151"/>
      <c r="LIE120" s="151"/>
      <c r="LIF120" s="151"/>
      <c r="LIG120" s="151"/>
      <c r="LIH120" s="151"/>
      <c r="LII120" s="151"/>
      <c r="LIJ120" s="151"/>
      <c r="LIK120" s="151"/>
      <c r="LIL120" s="151"/>
      <c r="LIM120" s="151"/>
      <c r="LIN120" s="151"/>
      <c r="LIO120" s="151"/>
      <c r="LIP120" s="151"/>
      <c r="LIQ120" s="151"/>
      <c r="LIR120" s="151"/>
      <c r="LIS120" s="151"/>
      <c r="LIT120" s="151"/>
      <c r="LIU120" s="151"/>
      <c r="LIV120" s="151"/>
      <c r="LIW120" s="151"/>
      <c r="LIX120" s="151"/>
      <c r="LIY120" s="151"/>
      <c r="LIZ120" s="151"/>
      <c r="LJA120" s="151"/>
      <c r="LJB120" s="151"/>
      <c r="LJC120" s="151"/>
      <c r="LJD120" s="151"/>
      <c r="LJE120" s="151"/>
      <c r="LJF120" s="151"/>
      <c r="LJG120" s="151"/>
      <c r="LJH120" s="151"/>
      <c r="LJI120" s="151"/>
      <c r="LJJ120" s="151"/>
      <c r="LJK120" s="151"/>
      <c r="LJL120" s="151"/>
      <c r="LJM120" s="151"/>
      <c r="LJN120" s="151"/>
      <c r="LJO120" s="151"/>
      <c r="LJP120" s="151"/>
      <c r="LJQ120" s="151"/>
      <c r="LJR120" s="151"/>
      <c r="LJS120" s="151"/>
      <c r="LJT120" s="151"/>
      <c r="LJU120" s="151"/>
      <c r="LJV120" s="151"/>
      <c r="LJW120" s="151"/>
      <c r="LJX120" s="151"/>
      <c r="LJY120" s="151"/>
      <c r="LJZ120" s="151"/>
      <c r="LKA120" s="151"/>
      <c r="LKB120" s="151"/>
      <c r="LKC120" s="151"/>
      <c r="LKD120" s="151"/>
      <c r="LKE120" s="151"/>
      <c r="LKF120" s="151"/>
      <c r="LKG120" s="151"/>
      <c r="LKH120" s="151"/>
      <c r="LKI120" s="151"/>
      <c r="LKJ120" s="151"/>
      <c r="LKK120" s="151"/>
      <c r="LKL120" s="151"/>
      <c r="LKM120" s="151"/>
      <c r="LKN120" s="151"/>
      <c r="LKO120" s="151"/>
      <c r="LKP120" s="151"/>
      <c r="LKQ120" s="151"/>
      <c r="LKR120" s="151"/>
      <c r="LKS120" s="151"/>
      <c r="LKT120" s="151"/>
      <c r="LKU120" s="151"/>
      <c r="LKV120" s="151"/>
      <c r="LKW120" s="151"/>
      <c r="LKX120" s="151"/>
      <c r="LKY120" s="151"/>
      <c r="LKZ120" s="151"/>
      <c r="LLA120" s="151"/>
      <c r="LLB120" s="151"/>
      <c r="LLC120" s="151"/>
      <c r="LLD120" s="151"/>
      <c r="LLE120" s="151"/>
      <c r="LLF120" s="151"/>
      <c r="LLG120" s="151"/>
      <c r="LLH120" s="151"/>
      <c r="LLI120" s="151"/>
      <c r="LLJ120" s="151"/>
      <c r="LLK120" s="151"/>
      <c r="LLL120" s="151"/>
      <c r="LLM120" s="151"/>
      <c r="LLN120" s="151"/>
      <c r="LLO120" s="151"/>
      <c r="LLP120" s="151"/>
      <c r="LLQ120" s="151"/>
      <c r="LLR120" s="151"/>
      <c r="LLS120" s="151"/>
      <c r="LLT120" s="151"/>
      <c r="LLU120" s="151"/>
      <c r="LLV120" s="151"/>
      <c r="LLW120" s="151"/>
      <c r="LLX120" s="151"/>
      <c r="LLY120" s="151"/>
      <c r="LLZ120" s="151"/>
      <c r="LMA120" s="151"/>
      <c r="LMB120" s="151"/>
      <c r="LMC120" s="151"/>
      <c r="LMD120" s="151"/>
      <c r="LME120" s="151"/>
      <c r="LMF120" s="151"/>
      <c r="LMG120" s="151"/>
      <c r="LMH120" s="151"/>
      <c r="LMI120" s="151"/>
      <c r="LMJ120" s="151"/>
      <c r="LMK120" s="151"/>
      <c r="LML120" s="151"/>
      <c r="LMM120" s="151"/>
      <c r="LMN120" s="151"/>
      <c r="LMO120" s="151"/>
      <c r="LMP120" s="151"/>
      <c r="LMQ120" s="151"/>
      <c r="LMR120" s="151"/>
      <c r="LMS120" s="151"/>
      <c r="LMT120" s="151"/>
      <c r="LMU120" s="151"/>
      <c r="LMV120" s="151"/>
      <c r="LMW120" s="151"/>
      <c r="LMX120" s="151"/>
      <c r="LMY120" s="151"/>
      <c r="LMZ120" s="151"/>
      <c r="LNA120" s="151"/>
      <c r="LNB120" s="151"/>
      <c r="LNC120" s="151"/>
      <c r="LND120" s="151"/>
      <c r="LNE120" s="151"/>
      <c r="LNF120" s="151"/>
      <c r="LNG120" s="151"/>
      <c r="LNH120" s="151"/>
      <c r="LNI120" s="151"/>
      <c r="LNJ120" s="151"/>
      <c r="LNK120" s="151"/>
      <c r="LNL120" s="151"/>
      <c r="LNM120" s="151"/>
      <c r="LNN120" s="151"/>
      <c r="LNO120" s="151"/>
      <c r="LNP120" s="151"/>
      <c r="LNQ120" s="151"/>
      <c r="LNR120" s="151"/>
      <c r="LNS120" s="151"/>
      <c r="LNT120" s="151"/>
      <c r="LNU120" s="151"/>
      <c r="LNV120" s="151"/>
      <c r="LNW120" s="151"/>
      <c r="LNX120" s="151"/>
      <c r="LNY120" s="151"/>
      <c r="LNZ120" s="151"/>
      <c r="LOA120" s="151"/>
      <c r="LOB120" s="151"/>
      <c r="LOC120" s="151"/>
      <c r="LOD120" s="151"/>
      <c r="LOE120" s="151"/>
      <c r="LOF120" s="151"/>
      <c r="LOG120" s="151"/>
      <c r="LOH120" s="151"/>
      <c r="LOI120" s="151"/>
      <c r="LOJ120" s="151"/>
      <c r="LOK120" s="151"/>
      <c r="LOL120" s="151"/>
      <c r="LOM120" s="151"/>
      <c r="LON120" s="151"/>
      <c r="LOO120" s="151"/>
      <c r="LOP120" s="151"/>
      <c r="LOQ120" s="151"/>
      <c r="LOR120" s="151"/>
      <c r="LOS120" s="151"/>
      <c r="LOT120" s="151"/>
      <c r="LOU120" s="151"/>
      <c r="LOV120" s="151"/>
      <c r="LOW120" s="151"/>
      <c r="LOX120" s="151"/>
      <c r="LOY120" s="151"/>
      <c r="LOZ120" s="151"/>
      <c r="LPA120" s="151"/>
      <c r="LPB120" s="151"/>
      <c r="LPC120" s="151"/>
      <c r="LPD120" s="151"/>
      <c r="LPE120" s="151"/>
      <c r="LPF120" s="151"/>
      <c r="LPG120" s="151"/>
      <c r="LPH120" s="151"/>
      <c r="LPI120" s="151"/>
      <c r="LPJ120" s="151"/>
      <c r="LPK120" s="151"/>
      <c r="LPL120" s="151"/>
      <c r="LPM120" s="151"/>
      <c r="LPN120" s="151"/>
      <c r="LPO120" s="151"/>
      <c r="LPP120" s="151"/>
      <c r="LPQ120" s="151"/>
      <c r="LPR120" s="151"/>
      <c r="LPS120" s="151"/>
      <c r="LPT120" s="151"/>
      <c r="LPU120" s="151"/>
      <c r="LPV120" s="151"/>
      <c r="LPW120" s="151"/>
      <c r="LPX120" s="151"/>
      <c r="LPY120" s="151"/>
      <c r="LPZ120" s="151"/>
      <c r="LQA120" s="151"/>
      <c r="LQB120" s="151"/>
      <c r="LQC120" s="151"/>
      <c r="LQD120" s="151"/>
      <c r="LQE120" s="151"/>
      <c r="LQF120" s="151"/>
      <c r="LQG120" s="151"/>
      <c r="LQH120" s="151"/>
      <c r="LQI120" s="151"/>
      <c r="LQJ120" s="151"/>
      <c r="LQK120" s="151"/>
      <c r="LQL120" s="151"/>
      <c r="LQM120" s="151"/>
      <c r="LQN120" s="151"/>
      <c r="LQO120" s="151"/>
      <c r="LQP120" s="151"/>
      <c r="LQQ120" s="151"/>
      <c r="LQR120" s="151"/>
      <c r="LQS120" s="151"/>
      <c r="LQT120" s="151"/>
      <c r="LQU120" s="151"/>
      <c r="LQV120" s="151"/>
      <c r="LQW120" s="151"/>
      <c r="LQX120" s="151"/>
      <c r="LQY120" s="151"/>
      <c r="LQZ120" s="151"/>
      <c r="LRA120" s="151"/>
      <c r="LRB120" s="151"/>
      <c r="LRC120" s="151"/>
      <c r="LRD120" s="151"/>
      <c r="LRE120" s="151"/>
      <c r="LRF120" s="151"/>
      <c r="LRG120" s="151"/>
      <c r="LRH120" s="151"/>
      <c r="LRI120" s="151"/>
      <c r="LRJ120" s="151"/>
      <c r="LRK120" s="151"/>
      <c r="LRL120" s="151"/>
      <c r="LRM120" s="151"/>
      <c r="LRN120" s="151"/>
      <c r="LRO120" s="151"/>
      <c r="LRP120" s="151"/>
      <c r="LRQ120" s="151"/>
      <c r="LRR120" s="151"/>
      <c r="LRS120" s="151"/>
      <c r="LRT120" s="151"/>
      <c r="LRU120" s="151"/>
      <c r="LRV120" s="151"/>
      <c r="LRW120" s="151"/>
      <c r="LRX120" s="151"/>
      <c r="LRY120" s="151"/>
      <c r="LRZ120" s="151"/>
      <c r="LSA120" s="151"/>
      <c r="LSB120" s="151"/>
      <c r="LSC120" s="151"/>
      <c r="LSD120" s="151"/>
      <c r="LSE120" s="151"/>
      <c r="LSF120" s="151"/>
      <c r="LSG120" s="151"/>
      <c r="LSH120" s="151"/>
      <c r="LSI120" s="151"/>
      <c r="LSJ120" s="151"/>
      <c r="LSK120" s="151"/>
      <c r="LSL120" s="151"/>
      <c r="LSM120" s="151"/>
      <c r="LSN120" s="151"/>
      <c r="LSO120" s="151"/>
      <c r="LSP120" s="151"/>
      <c r="LSQ120" s="151"/>
      <c r="LSR120" s="151"/>
      <c r="LSS120" s="151"/>
      <c r="LST120" s="151"/>
      <c r="LSU120" s="151"/>
      <c r="LSV120" s="151"/>
      <c r="LSW120" s="151"/>
      <c r="LSX120" s="151"/>
      <c r="LSY120" s="151"/>
      <c r="LSZ120" s="151"/>
      <c r="LTA120" s="151"/>
      <c r="LTB120" s="151"/>
      <c r="LTC120" s="151"/>
      <c r="LTD120" s="151"/>
      <c r="LTE120" s="151"/>
      <c r="LTF120" s="151"/>
      <c r="LTG120" s="151"/>
      <c r="LTH120" s="151"/>
      <c r="LTI120" s="151"/>
      <c r="LTJ120" s="151"/>
      <c r="LTK120" s="151"/>
      <c r="LTL120" s="151"/>
      <c r="LTM120" s="151"/>
      <c r="LTN120" s="151"/>
      <c r="LTO120" s="151"/>
      <c r="LTP120" s="151"/>
      <c r="LTQ120" s="151"/>
      <c r="LTR120" s="151"/>
      <c r="LTS120" s="151"/>
      <c r="LTT120" s="151"/>
      <c r="LTU120" s="151"/>
      <c r="LTV120" s="151"/>
      <c r="LTW120" s="151"/>
      <c r="LTX120" s="151"/>
      <c r="LTY120" s="151"/>
      <c r="LTZ120" s="151"/>
      <c r="LUA120" s="151"/>
      <c r="LUB120" s="151"/>
      <c r="LUC120" s="151"/>
      <c r="LUD120" s="151"/>
      <c r="LUE120" s="151"/>
      <c r="LUF120" s="151"/>
      <c r="LUG120" s="151"/>
      <c r="LUH120" s="151"/>
      <c r="LUI120" s="151"/>
      <c r="LUJ120" s="151"/>
      <c r="LUK120" s="151"/>
      <c r="LUL120" s="151"/>
      <c r="LUM120" s="151"/>
      <c r="LUN120" s="151"/>
      <c r="LUO120" s="151"/>
      <c r="LUP120" s="151"/>
      <c r="LUQ120" s="151"/>
      <c r="LUR120" s="151"/>
      <c r="LUS120" s="151"/>
      <c r="LUT120" s="151"/>
      <c r="LUU120" s="151"/>
      <c r="LUV120" s="151"/>
      <c r="LUW120" s="151"/>
      <c r="LUX120" s="151"/>
      <c r="LUY120" s="151"/>
      <c r="LUZ120" s="151"/>
      <c r="LVA120" s="151"/>
      <c r="LVB120" s="151"/>
      <c r="LVC120" s="151"/>
      <c r="LVD120" s="151"/>
      <c r="LVE120" s="151"/>
      <c r="LVF120" s="151"/>
      <c r="LVG120" s="151"/>
      <c r="LVH120" s="151"/>
      <c r="LVI120" s="151"/>
      <c r="LVJ120" s="151"/>
      <c r="LVK120" s="151"/>
      <c r="LVL120" s="151"/>
      <c r="LVM120" s="151"/>
      <c r="LVN120" s="151"/>
      <c r="LVO120" s="151"/>
      <c r="LVP120" s="151"/>
      <c r="LVQ120" s="151"/>
      <c r="LVR120" s="151"/>
      <c r="LVS120" s="151"/>
      <c r="LVT120" s="151"/>
      <c r="LVU120" s="151"/>
      <c r="LVV120" s="151"/>
      <c r="LVW120" s="151"/>
      <c r="LVX120" s="151"/>
      <c r="LVY120" s="151"/>
      <c r="LVZ120" s="151"/>
      <c r="LWA120" s="151"/>
      <c r="LWB120" s="151"/>
      <c r="LWC120" s="151"/>
      <c r="LWD120" s="151"/>
      <c r="LWE120" s="151"/>
      <c r="LWF120" s="151"/>
      <c r="LWG120" s="151"/>
      <c r="LWH120" s="151"/>
      <c r="LWI120" s="151"/>
      <c r="LWJ120" s="151"/>
      <c r="LWK120" s="151"/>
      <c r="LWL120" s="151"/>
      <c r="LWM120" s="151"/>
      <c r="LWN120" s="151"/>
      <c r="LWO120" s="151"/>
      <c r="LWP120" s="151"/>
      <c r="LWQ120" s="151"/>
      <c r="LWR120" s="151"/>
      <c r="LWS120" s="151"/>
      <c r="LWT120" s="151"/>
      <c r="LWU120" s="151"/>
      <c r="LWV120" s="151"/>
      <c r="LWW120" s="151"/>
      <c r="LWX120" s="151"/>
      <c r="LWY120" s="151"/>
      <c r="LWZ120" s="151"/>
      <c r="LXA120" s="151"/>
      <c r="LXB120" s="151"/>
      <c r="LXC120" s="151"/>
      <c r="LXD120" s="151"/>
      <c r="LXE120" s="151"/>
      <c r="LXF120" s="151"/>
      <c r="LXG120" s="151"/>
      <c r="LXH120" s="151"/>
      <c r="LXI120" s="151"/>
      <c r="LXJ120" s="151"/>
      <c r="LXK120" s="151"/>
      <c r="LXL120" s="151"/>
      <c r="LXM120" s="151"/>
      <c r="LXN120" s="151"/>
      <c r="LXO120" s="151"/>
      <c r="LXP120" s="151"/>
      <c r="LXQ120" s="151"/>
      <c r="LXR120" s="151"/>
      <c r="LXS120" s="151"/>
      <c r="LXT120" s="151"/>
      <c r="LXU120" s="151"/>
      <c r="LXV120" s="151"/>
      <c r="LXW120" s="151"/>
      <c r="LXX120" s="151"/>
      <c r="LXY120" s="151"/>
      <c r="LXZ120" s="151"/>
      <c r="LYA120" s="151"/>
      <c r="LYB120" s="151"/>
      <c r="LYC120" s="151"/>
      <c r="LYD120" s="151"/>
      <c r="LYE120" s="151"/>
      <c r="LYF120" s="151"/>
      <c r="LYG120" s="151"/>
      <c r="LYH120" s="151"/>
      <c r="LYI120" s="151"/>
      <c r="LYJ120" s="151"/>
      <c r="LYK120" s="151"/>
      <c r="LYL120" s="151"/>
      <c r="LYM120" s="151"/>
      <c r="LYN120" s="151"/>
      <c r="LYO120" s="151"/>
      <c r="LYP120" s="151"/>
      <c r="LYQ120" s="151"/>
      <c r="LYR120" s="151"/>
      <c r="LYS120" s="151"/>
      <c r="LYT120" s="151"/>
      <c r="LYU120" s="151"/>
      <c r="LYV120" s="151"/>
      <c r="LYW120" s="151"/>
      <c r="LYX120" s="151"/>
      <c r="LYY120" s="151"/>
      <c r="LYZ120" s="151"/>
      <c r="LZA120" s="151"/>
      <c r="LZB120" s="151"/>
      <c r="LZC120" s="151"/>
      <c r="LZD120" s="151"/>
      <c r="LZE120" s="151"/>
      <c r="LZF120" s="151"/>
      <c r="LZG120" s="151"/>
      <c r="LZH120" s="151"/>
      <c r="LZI120" s="151"/>
      <c r="LZJ120" s="151"/>
      <c r="LZK120" s="151"/>
      <c r="LZL120" s="151"/>
      <c r="LZM120" s="151"/>
      <c r="LZN120" s="151"/>
      <c r="LZO120" s="151"/>
      <c r="LZP120" s="151"/>
      <c r="LZQ120" s="151"/>
      <c r="LZR120" s="151"/>
      <c r="LZS120" s="151"/>
      <c r="LZT120" s="151"/>
      <c r="LZU120" s="151"/>
      <c r="LZV120" s="151"/>
      <c r="LZW120" s="151"/>
      <c r="LZX120" s="151"/>
      <c r="LZY120" s="151"/>
      <c r="LZZ120" s="151"/>
      <c r="MAA120" s="151"/>
      <c r="MAB120" s="151"/>
      <c r="MAC120" s="151"/>
      <c r="MAD120" s="151"/>
      <c r="MAE120" s="151"/>
      <c r="MAF120" s="151"/>
      <c r="MAG120" s="151"/>
      <c r="MAH120" s="151"/>
      <c r="MAI120" s="151"/>
      <c r="MAJ120" s="151"/>
      <c r="MAK120" s="151"/>
      <c r="MAL120" s="151"/>
      <c r="MAM120" s="151"/>
      <c r="MAN120" s="151"/>
      <c r="MAO120" s="151"/>
      <c r="MAP120" s="151"/>
      <c r="MAQ120" s="151"/>
      <c r="MAR120" s="151"/>
      <c r="MAS120" s="151"/>
      <c r="MAT120" s="151"/>
      <c r="MAU120" s="151"/>
      <c r="MAV120" s="151"/>
      <c r="MAW120" s="151"/>
      <c r="MAX120" s="151"/>
      <c r="MAY120" s="151"/>
      <c r="MAZ120" s="151"/>
      <c r="MBA120" s="151"/>
      <c r="MBB120" s="151"/>
      <c r="MBC120" s="151"/>
      <c r="MBD120" s="151"/>
      <c r="MBE120" s="151"/>
      <c r="MBF120" s="151"/>
      <c r="MBG120" s="151"/>
      <c r="MBH120" s="151"/>
      <c r="MBI120" s="151"/>
      <c r="MBJ120" s="151"/>
      <c r="MBK120" s="151"/>
      <c r="MBL120" s="151"/>
      <c r="MBM120" s="151"/>
      <c r="MBN120" s="151"/>
      <c r="MBO120" s="151"/>
      <c r="MBP120" s="151"/>
      <c r="MBQ120" s="151"/>
      <c r="MBR120" s="151"/>
      <c r="MBS120" s="151"/>
      <c r="MBT120" s="151"/>
      <c r="MBU120" s="151"/>
      <c r="MBV120" s="151"/>
      <c r="MBW120" s="151"/>
      <c r="MBX120" s="151"/>
      <c r="MBY120" s="151"/>
      <c r="MBZ120" s="151"/>
      <c r="MCA120" s="151"/>
      <c r="MCB120" s="151"/>
      <c r="MCC120" s="151"/>
      <c r="MCD120" s="151"/>
      <c r="MCE120" s="151"/>
      <c r="MCF120" s="151"/>
      <c r="MCG120" s="151"/>
      <c r="MCH120" s="151"/>
      <c r="MCI120" s="151"/>
      <c r="MCJ120" s="151"/>
      <c r="MCK120" s="151"/>
      <c r="MCL120" s="151"/>
      <c r="MCM120" s="151"/>
      <c r="MCN120" s="151"/>
      <c r="MCO120" s="151"/>
      <c r="MCP120" s="151"/>
      <c r="MCQ120" s="151"/>
      <c r="MCR120" s="151"/>
      <c r="MCS120" s="151"/>
      <c r="MCT120" s="151"/>
      <c r="MCU120" s="151"/>
      <c r="MCV120" s="151"/>
      <c r="MCW120" s="151"/>
      <c r="MCX120" s="151"/>
      <c r="MCY120" s="151"/>
      <c r="MCZ120" s="151"/>
      <c r="MDA120" s="151"/>
      <c r="MDB120" s="151"/>
      <c r="MDC120" s="151"/>
      <c r="MDD120" s="151"/>
      <c r="MDE120" s="151"/>
      <c r="MDF120" s="151"/>
      <c r="MDG120" s="151"/>
      <c r="MDH120" s="151"/>
      <c r="MDI120" s="151"/>
      <c r="MDJ120" s="151"/>
      <c r="MDK120" s="151"/>
      <c r="MDL120" s="151"/>
      <c r="MDM120" s="151"/>
      <c r="MDN120" s="151"/>
      <c r="MDO120" s="151"/>
      <c r="MDP120" s="151"/>
      <c r="MDQ120" s="151"/>
      <c r="MDR120" s="151"/>
      <c r="MDS120" s="151"/>
      <c r="MDT120" s="151"/>
      <c r="MDU120" s="151"/>
      <c r="MDV120" s="151"/>
      <c r="MDW120" s="151"/>
      <c r="MDX120" s="151"/>
      <c r="MDY120" s="151"/>
      <c r="MDZ120" s="151"/>
      <c r="MEA120" s="151"/>
      <c r="MEB120" s="151"/>
      <c r="MEC120" s="151"/>
      <c r="MED120" s="151"/>
      <c r="MEE120" s="151"/>
      <c r="MEF120" s="151"/>
      <c r="MEG120" s="151"/>
      <c r="MEH120" s="151"/>
      <c r="MEI120" s="151"/>
      <c r="MEJ120" s="151"/>
      <c r="MEK120" s="151"/>
      <c r="MEL120" s="151"/>
      <c r="MEM120" s="151"/>
      <c r="MEN120" s="151"/>
      <c r="MEO120" s="151"/>
      <c r="MEP120" s="151"/>
      <c r="MEQ120" s="151"/>
      <c r="MER120" s="151"/>
      <c r="MES120" s="151"/>
      <c r="MET120" s="151"/>
      <c r="MEU120" s="151"/>
      <c r="MEV120" s="151"/>
      <c r="MEW120" s="151"/>
      <c r="MEX120" s="151"/>
      <c r="MEY120" s="151"/>
      <c r="MEZ120" s="151"/>
      <c r="MFA120" s="151"/>
      <c r="MFB120" s="151"/>
      <c r="MFC120" s="151"/>
      <c r="MFD120" s="151"/>
      <c r="MFE120" s="151"/>
      <c r="MFF120" s="151"/>
      <c r="MFG120" s="151"/>
      <c r="MFH120" s="151"/>
      <c r="MFI120" s="151"/>
      <c r="MFJ120" s="151"/>
      <c r="MFK120" s="151"/>
      <c r="MFL120" s="151"/>
      <c r="MFM120" s="151"/>
      <c r="MFN120" s="151"/>
      <c r="MFO120" s="151"/>
      <c r="MFP120" s="151"/>
      <c r="MFQ120" s="151"/>
      <c r="MFR120" s="151"/>
      <c r="MFS120" s="151"/>
      <c r="MFT120" s="151"/>
      <c r="MFU120" s="151"/>
      <c r="MFV120" s="151"/>
      <c r="MFW120" s="151"/>
      <c r="MFX120" s="151"/>
      <c r="MFY120" s="151"/>
      <c r="MFZ120" s="151"/>
      <c r="MGA120" s="151"/>
      <c r="MGB120" s="151"/>
      <c r="MGC120" s="151"/>
      <c r="MGD120" s="151"/>
      <c r="MGE120" s="151"/>
      <c r="MGF120" s="151"/>
      <c r="MGG120" s="151"/>
      <c r="MGH120" s="151"/>
      <c r="MGI120" s="151"/>
      <c r="MGJ120" s="151"/>
      <c r="MGK120" s="151"/>
      <c r="MGL120" s="151"/>
      <c r="MGM120" s="151"/>
      <c r="MGN120" s="151"/>
      <c r="MGO120" s="151"/>
      <c r="MGP120" s="151"/>
      <c r="MGQ120" s="151"/>
      <c r="MGR120" s="151"/>
      <c r="MGS120" s="151"/>
      <c r="MGT120" s="151"/>
      <c r="MGU120" s="151"/>
      <c r="MGV120" s="151"/>
      <c r="MGW120" s="151"/>
      <c r="MGX120" s="151"/>
      <c r="MGY120" s="151"/>
      <c r="MGZ120" s="151"/>
      <c r="MHA120" s="151"/>
      <c r="MHB120" s="151"/>
      <c r="MHC120" s="151"/>
      <c r="MHD120" s="151"/>
      <c r="MHE120" s="151"/>
      <c r="MHF120" s="151"/>
      <c r="MHG120" s="151"/>
      <c r="MHH120" s="151"/>
      <c r="MHI120" s="151"/>
      <c r="MHJ120" s="151"/>
      <c r="MHK120" s="151"/>
      <c r="MHL120" s="151"/>
      <c r="MHM120" s="151"/>
      <c r="MHN120" s="151"/>
      <c r="MHO120" s="151"/>
      <c r="MHP120" s="151"/>
      <c r="MHQ120" s="151"/>
      <c r="MHR120" s="151"/>
      <c r="MHS120" s="151"/>
      <c r="MHT120" s="151"/>
      <c r="MHU120" s="151"/>
      <c r="MHV120" s="151"/>
      <c r="MHW120" s="151"/>
      <c r="MHX120" s="151"/>
      <c r="MHY120" s="151"/>
      <c r="MHZ120" s="151"/>
      <c r="MIA120" s="151"/>
      <c r="MIB120" s="151"/>
      <c r="MIC120" s="151"/>
      <c r="MID120" s="151"/>
      <c r="MIE120" s="151"/>
      <c r="MIF120" s="151"/>
      <c r="MIG120" s="151"/>
      <c r="MIH120" s="151"/>
      <c r="MII120" s="151"/>
      <c r="MIJ120" s="151"/>
      <c r="MIK120" s="151"/>
      <c r="MIL120" s="151"/>
      <c r="MIM120" s="151"/>
      <c r="MIN120" s="151"/>
      <c r="MIO120" s="151"/>
      <c r="MIP120" s="151"/>
      <c r="MIQ120" s="151"/>
      <c r="MIR120" s="151"/>
      <c r="MIS120" s="151"/>
      <c r="MIT120" s="151"/>
      <c r="MIU120" s="151"/>
      <c r="MIV120" s="151"/>
      <c r="MIW120" s="151"/>
      <c r="MIX120" s="151"/>
      <c r="MIY120" s="151"/>
      <c r="MIZ120" s="151"/>
      <c r="MJA120" s="151"/>
      <c r="MJB120" s="151"/>
      <c r="MJC120" s="151"/>
      <c r="MJD120" s="151"/>
      <c r="MJE120" s="151"/>
      <c r="MJF120" s="151"/>
      <c r="MJG120" s="151"/>
      <c r="MJH120" s="151"/>
      <c r="MJI120" s="151"/>
      <c r="MJJ120" s="151"/>
      <c r="MJK120" s="151"/>
      <c r="MJL120" s="151"/>
      <c r="MJM120" s="151"/>
      <c r="MJN120" s="151"/>
      <c r="MJO120" s="151"/>
      <c r="MJP120" s="151"/>
      <c r="MJQ120" s="151"/>
      <c r="MJR120" s="151"/>
      <c r="MJS120" s="151"/>
      <c r="MJT120" s="151"/>
      <c r="MJU120" s="151"/>
      <c r="MJV120" s="151"/>
      <c r="MJW120" s="151"/>
      <c r="MJX120" s="151"/>
      <c r="MJY120" s="151"/>
      <c r="MJZ120" s="151"/>
      <c r="MKA120" s="151"/>
      <c r="MKB120" s="151"/>
      <c r="MKC120" s="151"/>
      <c r="MKD120" s="151"/>
      <c r="MKE120" s="151"/>
      <c r="MKF120" s="151"/>
      <c r="MKG120" s="151"/>
      <c r="MKH120" s="151"/>
      <c r="MKI120" s="151"/>
      <c r="MKJ120" s="151"/>
      <c r="MKK120" s="151"/>
      <c r="MKL120" s="151"/>
      <c r="MKM120" s="151"/>
      <c r="MKN120" s="151"/>
      <c r="MKO120" s="151"/>
      <c r="MKP120" s="151"/>
      <c r="MKQ120" s="151"/>
      <c r="MKR120" s="151"/>
      <c r="MKS120" s="151"/>
      <c r="MKT120" s="151"/>
      <c r="MKU120" s="151"/>
      <c r="MKV120" s="151"/>
      <c r="MKW120" s="151"/>
      <c r="MKX120" s="151"/>
      <c r="MKY120" s="151"/>
      <c r="MKZ120" s="151"/>
      <c r="MLA120" s="151"/>
      <c r="MLB120" s="151"/>
      <c r="MLC120" s="151"/>
      <c r="MLD120" s="151"/>
      <c r="MLE120" s="151"/>
      <c r="MLF120" s="151"/>
      <c r="MLG120" s="151"/>
      <c r="MLH120" s="151"/>
      <c r="MLI120" s="151"/>
      <c r="MLJ120" s="151"/>
      <c r="MLK120" s="151"/>
      <c r="MLL120" s="151"/>
      <c r="MLM120" s="151"/>
      <c r="MLN120" s="151"/>
      <c r="MLO120" s="151"/>
      <c r="MLP120" s="151"/>
      <c r="MLQ120" s="151"/>
      <c r="MLR120" s="151"/>
      <c r="MLS120" s="151"/>
      <c r="MLT120" s="151"/>
      <c r="MLU120" s="151"/>
      <c r="MLV120" s="151"/>
      <c r="MLW120" s="151"/>
      <c r="MLX120" s="151"/>
      <c r="MLY120" s="151"/>
      <c r="MLZ120" s="151"/>
      <c r="MMA120" s="151"/>
      <c r="MMB120" s="151"/>
      <c r="MMC120" s="151"/>
      <c r="MMD120" s="151"/>
      <c r="MME120" s="151"/>
      <c r="MMF120" s="151"/>
      <c r="MMG120" s="151"/>
      <c r="MMH120" s="151"/>
      <c r="MMI120" s="151"/>
      <c r="MMJ120" s="151"/>
      <c r="MMK120" s="151"/>
      <c r="MML120" s="151"/>
      <c r="MMM120" s="151"/>
      <c r="MMN120" s="151"/>
      <c r="MMO120" s="151"/>
      <c r="MMP120" s="151"/>
      <c r="MMQ120" s="151"/>
      <c r="MMR120" s="151"/>
      <c r="MMS120" s="151"/>
      <c r="MMT120" s="151"/>
      <c r="MMU120" s="151"/>
      <c r="MMV120" s="151"/>
      <c r="MMW120" s="151"/>
      <c r="MMX120" s="151"/>
      <c r="MMY120" s="151"/>
      <c r="MMZ120" s="151"/>
      <c r="MNA120" s="151"/>
      <c r="MNB120" s="151"/>
      <c r="MNC120" s="151"/>
      <c r="MND120" s="151"/>
      <c r="MNE120" s="151"/>
      <c r="MNF120" s="151"/>
      <c r="MNG120" s="151"/>
      <c r="MNH120" s="151"/>
      <c r="MNI120" s="151"/>
      <c r="MNJ120" s="151"/>
      <c r="MNK120" s="151"/>
      <c r="MNL120" s="151"/>
      <c r="MNM120" s="151"/>
      <c r="MNN120" s="151"/>
      <c r="MNO120" s="151"/>
      <c r="MNP120" s="151"/>
      <c r="MNQ120" s="151"/>
      <c r="MNR120" s="151"/>
      <c r="MNS120" s="151"/>
      <c r="MNT120" s="151"/>
      <c r="MNU120" s="151"/>
      <c r="MNV120" s="151"/>
      <c r="MNW120" s="151"/>
      <c r="MNX120" s="151"/>
      <c r="MNY120" s="151"/>
      <c r="MNZ120" s="151"/>
      <c r="MOA120" s="151"/>
      <c r="MOB120" s="151"/>
      <c r="MOC120" s="151"/>
      <c r="MOD120" s="151"/>
      <c r="MOE120" s="151"/>
      <c r="MOF120" s="151"/>
      <c r="MOG120" s="151"/>
      <c r="MOH120" s="151"/>
      <c r="MOI120" s="151"/>
      <c r="MOJ120" s="151"/>
      <c r="MOK120" s="151"/>
      <c r="MOL120" s="151"/>
      <c r="MOM120" s="151"/>
      <c r="MON120" s="151"/>
      <c r="MOO120" s="151"/>
      <c r="MOP120" s="151"/>
      <c r="MOQ120" s="151"/>
      <c r="MOR120" s="151"/>
      <c r="MOS120" s="151"/>
      <c r="MOT120" s="151"/>
      <c r="MOU120" s="151"/>
      <c r="MOV120" s="151"/>
      <c r="MOW120" s="151"/>
      <c r="MOX120" s="151"/>
      <c r="MOY120" s="151"/>
      <c r="MOZ120" s="151"/>
      <c r="MPA120" s="151"/>
      <c r="MPB120" s="151"/>
      <c r="MPC120" s="151"/>
      <c r="MPD120" s="151"/>
      <c r="MPE120" s="151"/>
      <c r="MPF120" s="151"/>
      <c r="MPG120" s="151"/>
      <c r="MPH120" s="151"/>
      <c r="MPI120" s="151"/>
      <c r="MPJ120" s="151"/>
      <c r="MPK120" s="151"/>
      <c r="MPL120" s="151"/>
      <c r="MPM120" s="151"/>
      <c r="MPN120" s="151"/>
      <c r="MPO120" s="151"/>
      <c r="MPP120" s="151"/>
      <c r="MPQ120" s="151"/>
      <c r="MPR120" s="151"/>
      <c r="MPS120" s="151"/>
      <c r="MPT120" s="151"/>
      <c r="MPU120" s="151"/>
      <c r="MPV120" s="151"/>
      <c r="MPW120" s="151"/>
      <c r="MPX120" s="151"/>
      <c r="MPY120" s="151"/>
      <c r="MPZ120" s="151"/>
      <c r="MQA120" s="151"/>
      <c r="MQB120" s="151"/>
      <c r="MQC120" s="151"/>
      <c r="MQD120" s="151"/>
      <c r="MQE120" s="151"/>
      <c r="MQF120" s="151"/>
      <c r="MQG120" s="151"/>
      <c r="MQH120" s="151"/>
      <c r="MQI120" s="151"/>
      <c r="MQJ120" s="151"/>
      <c r="MQK120" s="151"/>
      <c r="MQL120" s="151"/>
      <c r="MQM120" s="151"/>
      <c r="MQN120" s="151"/>
      <c r="MQO120" s="151"/>
      <c r="MQP120" s="151"/>
      <c r="MQQ120" s="151"/>
      <c r="MQR120" s="151"/>
      <c r="MQS120" s="151"/>
      <c r="MQT120" s="151"/>
      <c r="MQU120" s="151"/>
      <c r="MQV120" s="151"/>
      <c r="MQW120" s="151"/>
      <c r="MQX120" s="151"/>
      <c r="MQY120" s="151"/>
      <c r="MQZ120" s="151"/>
      <c r="MRA120" s="151"/>
      <c r="MRB120" s="151"/>
      <c r="MRC120" s="151"/>
      <c r="MRD120" s="151"/>
      <c r="MRE120" s="151"/>
      <c r="MRF120" s="151"/>
      <c r="MRG120" s="151"/>
      <c r="MRH120" s="151"/>
      <c r="MRI120" s="151"/>
      <c r="MRJ120" s="151"/>
      <c r="MRK120" s="151"/>
      <c r="MRL120" s="151"/>
      <c r="MRM120" s="151"/>
      <c r="MRN120" s="151"/>
      <c r="MRO120" s="151"/>
      <c r="MRP120" s="151"/>
      <c r="MRQ120" s="151"/>
      <c r="MRR120" s="151"/>
      <c r="MRS120" s="151"/>
      <c r="MRT120" s="151"/>
      <c r="MRU120" s="151"/>
      <c r="MRV120" s="151"/>
      <c r="MRW120" s="151"/>
      <c r="MRX120" s="151"/>
      <c r="MRY120" s="151"/>
      <c r="MRZ120" s="151"/>
      <c r="MSA120" s="151"/>
      <c r="MSB120" s="151"/>
      <c r="MSC120" s="151"/>
      <c r="MSD120" s="151"/>
      <c r="MSE120" s="151"/>
      <c r="MSF120" s="151"/>
      <c r="MSG120" s="151"/>
      <c r="MSH120" s="151"/>
      <c r="MSI120" s="151"/>
      <c r="MSJ120" s="151"/>
      <c r="MSK120" s="151"/>
      <c r="MSL120" s="151"/>
      <c r="MSM120" s="151"/>
      <c r="MSN120" s="151"/>
      <c r="MSO120" s="151"/>
      <c r="MSP120" s="151"/>
      <c r="MSQ120" s="151"/>
      <c r="MSR120" s="151"/>
      <c r="MSS120" s="151"/>
      <c r="MST120" s="151"/>
      <c r="MSU120" s="151"/>
      <c r="MSV120" s="151"/>
      <c r="MSW120" s="151"/>
      <c r="MSX120" s="151"/>
      <c r="MSY120" s="151"/>
      <c r="MSZ120" s="151"/>
      <c r="MTA120" s="151"/>
      <c r="MTB120" s="151"/>
      <c r="MTC120" s="151"/>
      <c r="MTD120" s="151"/>
      <c r="MTE120" s="151"/>
      <c r="MTF120" s="151"/>
      <c r="MTG120" s="151"/>
      <c r="MTH120" s="151"/>
      <c r="MTI120" s="151"/>
      <c r="MTJ120" s="151"/>
      <c r="MTK120" s="151"/>
      <c r="MTL120" s="151"/>
      <c r="MTM120" s="151"/>
      <c r="MTN120" s="151"/>
      <c r="MTO120" s="151"/>
      <c r="MTP120" s="151"/>
      <c r="MTQ120" s="151"/>
      <c r="MTR120" s="151"/>
      <c r="MTS120" s="151"/>
      <c r="MTT120" s="151"/>
      <c r="MTU120" s="151"/>
      <c r="MTV120" s="151"/>
      <c r="MTW120" s="151"/>
      <c r="MTX120" s="151"/>
      <c r="MTY120" s="151"/>
      <c r="MTZ120" s="151"/>
      <c r="MUA120" s="151"/>
      <c r="MUB120" s="151"/>
      <c r="MUC120" s="151"/>
      <c r="MUD120" s="151"/>
      <c r="MUE120" s="151"/>
      <c r="MUF120" s="151"/>
      <c r="MUG120" s="151"/>
      <c r="MUH120" s="151"/>
      <c r="MUI120" s="151"/>
      <c r="MUJ120" s="151"/>
      <c r="MUK120" s="151"/>
      <c r="MUL120" s="151"/>
      <c r="MUM120" s="151"/>
      <c r="MUN120" s="151"/>
      <c r="MUO120" s="151"/>
      <c r="MUP120" s="151"/>
      <c r="MUQ120" s="151"/>
      <c r="MUR120" s="151"/>
      <c r="MUS120" s="151"/>
      <c r="MUT120" s="151"/>
      <c r="MUU120" s="151"/>
      <c r="MUV120" s="151"/>
      <c r="MUW120" s="151"/>
      <c r="MUX120" s="151"/>
      <c r="MUY120" s="151"/>
      <c r="MUZ120" s="151"/>
      <c r="MVA120" s="151"/>
      <c r="MVB120" s="151"/>
      <c r="MVC120" s="151"/>
      <c r="MVD120" s="151"/>
      <c r="MVE120" s="151"/>
      <c r="MVF120" s="151"/>
      <c r="MVG120" s="151"/>
      <c r="MVH120" s="151"/>
      <c r="MVI120" s="151"/>
      <c r="MVJ120" s="151"/>
      <c r="MVK120" s="151"/>
      <c r="MVL120" s="151"/>
      <c r="MVM120" s="151"/>
      <c r="MVN120" s="151"/>
      <c r="MVO120" s="151"/>
      <c r="MVP120" s="151"/>
      <c r="MVQ120" s="151"/>
      <c r="MVR120" s="151"/>
      <c r="MVS120" s="151"/>
      <c r="MVT120" s="151"/>
      <c r="MVU120" s="151"/>
      <c r="MVV120" s="151"/>
      <c r="MVW120" s="151"/>
      <c r="MVX120" s="151"/>
      <c r="MVY120" s="151"/>
      <c r="MVZ120" s="151"/>
      <c r="MWA120" s="151"/>
      <c r="MWB120" s="151"/>
      <c r="MWC120" s="151"/>
      <c r="MWD120" s="151"/>
      <c r="MWE120" s="151"/>
      <c r="MWF120" s="151"/>
      <c r="MWG120" s="151"/>
      <c r="MWH120" s="151"/>
      <c r="MWI120" s="151"/>
      <c r="MWJ120" s="151"/>
      <c r="MWK120" s="151"/>
      <c r="MWL120" s="151"/>
      <c r="MWM120" s="151"/>
      <c r="MWN120" s="151"/>
      <c r="MWO120" s="151"/>
      <c r="MWP120" s="151"/>
      <c r="MWQ120" s="151"/>
      <c r="MWR120" s="151"/>
      <c r="MWS120" s="151"/>
      <c r="MWT120" s="151"/>
      <c r="MWU120" s="151"/>
      <c r="MWV120" s="151"/>
      <c r="MWW120" s="151"/>
      <c r="MWX120" s="151"/>
      <c r="MWY120" s="151"/>
      <c r="MWZ120" s="151"/>
      <c r="MXA120" s="151"/>
      <c r="MXB120" s="151"/>
      <c r="MXC120" s="151"/>
      <c r="MXD120" s="151"/>
      <c r="MXE120" s="151"/>
      <c r="MXF120" s="151"/>
      <c r="MXG120" s="151"/>
      <c r="MXH120" s="151"/>
      <c r="MXI120" s="151"/>
      <c r="MXJ120" s="151"/>
      <c r="MXK120" s="151"/>
      <c r="MXL120" s="151"/>
      <c r="MXM120" s="151"/>
      <c r="MXN120" s="151"/>
      <c r="MXO120" s="151"/>
      <c r="MXP120" s="151"/>
      <c r="MXQ120" s="151"/>
      <c r="MXR120" s="151"/>
      <c r="MXS120" s="151"/>
      <c r="MXT120" s="151"/>
      <c r="MXU120" s="151"/>
      <c r="MXV120" s="151"/>
      <c r="MXW120" s="151"/>
      <c r="MXX120" s="151"/>
      <c r="MXY120" s="151"/>
      <c r="MXZ120" s="151"/>
      <c r="MYA120" s="151"/>
      <c r="MYB120" s="151"/>
      <c r="MYC120" s="151"/>
      <c r="MYD120" s="151"/>
      <c r="MYE120" s="151"/>
      <c r="MYF120" s="151"/>
      <c r="MYG120" s="151"/>
      <c r="MYH120" s="151"/>
      <c r="MYI120" s="151"/>
      <c r="MYJ120" s="151"/>
      <c r="MYK120" s="151"/>
      <c r="MYL120" s="151"/>
      <c r="MYM120" s="151"/>
      <c r="MYN120" s="151"/>
      <c r="MYO120" s="151"/>
      <c r="MYP120" s="151"/>
      <c r="MYQ120" s="151"/>
      <c r="MYR120" s="151"/>
      <c r="MYS120" s="151"/>
      <c r="MYT120" s="151"/>
      <c r="MYU120" s="151"/>
      <c r="MYV120" s="151"/>
      <c r="MYW120" s="151"/>
      <c r="MYX120" s="151"/>
      <c r="MYY120" s="151"/>
      <c r="MYZ120" s="151"/>
      <c r="MZA120" s="151"/>
      <c r="MZB120" s="151"/>
      <c r="MZC120" s="151"/>
      <c r="MZD120" s="151"/>
      <c r="MZE120" s="151"/>
      <c r="MZF120" s="151"/>
      <c r="MZG120" s="151"/>
      <c r="MZH120" s="151"/>
      <c r="MZI120" s="151"/>
      <c r="MZJ120" s="151"/>
      <c r="MZK120" s="151"/>
      <c r="MZL120" s="151"/>
      <c r="MZM120" s="151"/>
      <c r="MZN120" s="151"/>
      <c r="MZO120" s="151"/>
      <c r="MZP120" s="151"/>
      <c r="MZQ120" s="151"/>
      <c r="MZR120" s="151"/>
      <c r="MZS120" s="151"/>
      <c r="MZT120" s="151"/>
      <c r="MZU120" s="151"/>
      <c r="MZV120" s="151"/>
      <c r="MZW120" s="151"/>
      <c r="MZX120" s="151"/>
      <c r="MZY120" s="151"/>
      <c r="MZZ120" s="151"/>
      <c r="NAA120" s="151"/>
      <c r="NAB120" s="151"/>
      <c r="NAC120" s="151"/>
      <c r="NAD120" s="151"/>
      <c r="NAE120" s="151"/>
      <c r="NAF120" s="151"/>
      <c r="NAG120" s="151"/>
      <c r="NAH120" s="151"/>
      <c r="NAI120" s="151"/>
      <c r="NAJ120" s="151"/>
      <c r="NAK120" s="151"/>
      <c r="NAL120" s="151"/>
      <c r="NAM120" s="151"/>
      <c r="NAN120" s="151"/>
      <c r="NAO120" s="151"/>
      <c r="NAP120" s="151"/>
      <c r="NAQ120" s="151"/>
      <c r="NAR120" s="151"/>
      <c r="NAS120" s="151"/>
      <c r="NAT120" s="151"/>
      <c r="NAU120" s="151"/>
      <c r="NAV120" s="151"/>
      <c r="NAW120" s="151"/>
      <c r="NAX120" s="151"/>
      <c r="NAY120" s="151"/>
      <c r="NAZ120" s="151"/>
      <c r="NBA120" s="151"/>
      <c r="NBB120" s="151"/>
      <c r="NBC120" s="151"/>
      <c r="NBD120" s="151"/>
      <c r="NBE120" s="151"/>
      <c r="NBF120" s="151"/>
      <c r="NBG120" s="151"/>
      <c r="NBH120" s="151"/>
      <c r="NBI120" s="151"/>
      <c r="NBJ120" s="151"/>
      <c r="NBK120" s="151"/>
      <c r="NBL120" s="151"/>
      <c r="NBM120" s="151"/>
      <c r="NBN120" s="151"/>
      <c r="NBO120" s="151"/>
      <c r="NBP120" s="151"/>
      <c r="NBQ120" s="151"/>
      <c r="NBR120" s="151"/>
      <c r="NBS120" s="151"/>
      <c r="NBT120" s="151"/>
      <c r="NBU120" s="151"/>
      <c r="NBV120" s="151"/>
      <c r="NBW120" s="151"/>
      <c r="NBX120" s="151"/>
      <c r="NBY120" s="151"/>
      <c r="NBZ120" s="151"/>
      <c r="NCA120" s="151"/>
      <c r="NCB120" s="151"/>
      <c r="NCC120" s="151"/>
      <c r="NCD120" s="151"/>
      <c r="NCE120" s="151"/>
      <c r="NCF120" s="151"/>
      <c r="NCG120" s="151"/>
      <c r="NCH120" s="151"/>
      <c r="NCI120" s="151"/>
      <c r="NCJ120" s="151"/>
      <c r="NCK120" s="151"/>
      <c r="NCL120" s="151"/>
      <c r="NCM120" s="151"/>
      <c r="NCN120" s="151"/>
      <c r="NCO120" s="151"/>
      <c r="NCP120" s="151"/>
      <c r="NCQ120" s="151"/>
      <c r="NCR120" s="151"/>
      <c r="NCS120" s="151"/>
      <c r="NCT120" s="151"/>
      <c r="NCU120" s="151"/>
      <c r="NCV120" s="151"/>
      <c r="NCW120" s="151"/>
      <c r="NCX120" s="151"/>
      <c r="NCY120" s="151"/>
      <c r="NCZ120" s="151"/>
      <c r="NDA120" s="151"/>
      <c r="NDB120" s="151"/>
      <c r="NDC120" s="151"/>
      <c r="NDD120" s="151"/>
      <c r="NDE120" s="151"/>
      <c r="NDF120" s="151"/>
      <c r="NDG120" s="151"/>
      <c r="NDH120" s="151"/>
      <c r="NDI120" s="151"/>
      <c r="NDJ120" s="151"/>
      <c r="NDK120" s="151"/>
      <c r="NDL120" s="151"/>
      <c r="NDM120" s="151"/>
      <c r="NDN120" s="151"/>
      <c r="NDO120" s="151"/>
      <c r="NDP120" s="151"/>
      <c r="NDQ120" s="151"/>
      <c r="NDR120" s="151"/>
      <c r="NDS120" s="151"/>
      <c r="NDT120" s="151"/>
      <c r="NDU120" s="151"/>
      <c r="NDV120" s="151"/>
      <c r="NDW120" s="151"/>
      <c r="NDX120" s="151"/>
      <c r="NDY120" s="151"/>
      <c r="NDZ120" s="151"/>
      <c r="NEA120" s="151"/>
      <c r="NEB120" s="151"/>
      <c r="NEC120" s="151"/>
      <c r="NED120" s="151"/>
      <c r="NEE120" s="151"/>
      <c r="NEF120" s="151"/>
      <c r="NEG120" s="151"/>
      <c r="NEH120" s="151"/>
      <c r="NEI120" s="151"/>
      <c r="NEJ120" s="151"/>
      <c r="NEK120" s="151"/>
      <c r="NEL120" s="151"/>
      <c r="NEM120" s="151"/>
      <c r="NEN120" s="151"/>
      <c r="NEO120" s="151"/>
      <c r="NEP120" s="151"/>
      <c r="NEQ120" s="151"/>
      <c r="NER120" s="151"/>
      <c r="NES120" s="151"/>
      <c r="NET120" s="151"/>
      <c r="NEU120" s="151"/>
      <c r="NEV120" s="151"/>
      <c r="NEW120" s="151"/>
      <c r="NEX120" s="151"/>
      <c r="NEY120" s="151"/>
      <c r="NEZ120" s="151"/>
      <c r="NFA120" s="151"/>
      <c r="NFB120" s="151"/>
      <c r="NFC120" s="151"/>
      <c r="NFD120" s="151"/>
      <c r="NFE120" s="151"/>
      <c r="NFF120" s="151"/>
      <c r="NFG120" s="151"/>
      <c r="NFH120" s="151"/>
      <c r="NFI120" s="151"/>
      <c r="NFJ120" s="151"/>
      <c r="NFK120" s="151"/>
      <c r="NFL120" s="151"/>
      <c r="NFM120" s="151"/>
      <c r="NFN120" s="151"/>
      <c r="NFO120" s="151"/>
      <c r="NFP120" s="151"/>
      <c r="NFQ120" s="151"/>
      <c r="NFR120" s="151"/>
      <c r="NFS120" s="151"/>
      <c r="NFT120" s="151"/>
      <c r="NFU120" s="151"/>
      <c r="NFV120" s="151"/>
      <c r="NFW120" s="151"/>
      <c r="NFX120" s="151"/>
      <c r="NFY120" s="151"/>
      <c r="NFZ120" s="151"/>
      <c r="NGA120" s="151"/>
      <c r="NGB120" s="151"/>
      <c r="NGC120" s="151"/>
      <c r="NGD120" s="151"/>
      <c r="NGE120" s="151"/>
      <c r="NGF120" s="151"/>
      <c r="NGG120" s="151"/>
      <c r="NGH120" s="151"/>
      <c r="NGI120" s="151"/>
      <c r="NGJ120" s="151"/>
      <c r="NGK120" s="151"/>
      <c r="NGL120" s="151"/>
      <c r="NGM120" s="151"/>
      <c r="NGN120" s="151"/>
      <c r="NGO120" s="151"/>
      <c r="NGP120" s="151"/>
      <c r="NGQ120" s="151"/>
      <c r="NGR120" s="151"/>
      <c r="NGS120" s="151"/>
      <c r="NGT120" s="151"/>
      <c r="NGU120" s="151"/>
      <c r="NGV120" s="151"/>
      <c r="NGW120" s="151"/>
      <c r="NGX120" s="151"/>
      <c r="NGY120" s="151"/>
      <c r="NGZ120" s="151"/>
      <c r="NHA120" s="151"/>
      <c r="NHB120" s="151"/>
      <c r="NHC120" s="151"/>
      <c r="NHD120" s="151"/>
      <c r="NHE120" s="151"/>
      <c r="NHF120" s="151"/>
      <c r="NHG120" s="151"/>
      <c r="NHH120" s="151"/>
      <c r="NHI120" s="151"/>
      <c r="NHJ120" s="151"/>
      <c r="NHK120" s="151"/>
      <c r="NHL120" s="151"/>
      <c r="NHM120" s="151"/>
      <c r="NHN120" s="151"/>
      <c r="NHO120" s="151"/>
      <c r="NHP120" s="151"/>
      <c r="NHQ120" s="151"/>
      <c r="NHR120" s="151"/>
      <c r="NHS120" s="151"/>
      <c r="NHT120" s="151"/>
      <c r="NHU120" s="151"/>
      <c r="NHV120" s="151"/>
      <c r="NHW120" s="151"/>
      <c r="NHX120" s="151"/>
      <c r="NHY120" s="151"/>
      <c r="NHZ120" s="151"/>
      <c r="NIA120" s="151"/>
      <c r="NIB120" s="151"/>
      <c r="NIC120" s="151"/>
      <c r="NID120" s="151"/>
      <c r="NIE120" s="151"/>
      <c r="NIF120" s="151"/>
      <c r="NIG120" s="151"/>
      <c r="NIH120" s="151"/>
      <c r="NII120" s="151"/>
      <c r="NIJ120" s="151"/>
      <c r="NIK120" s="151"/>
      <c r="NIL120" s="151"/>
      <c r="NIM120" s="151"/>
      <c r="NIN120" s="151"/>
      <c r="NIO120" s="151"/>
      <c r="NIP120" s="151"/>
      <c r="NIQ120" s="151"/>
      <c r="NIR120" s="151"/>
      <c r="NIS120" s="151"/>
      <c r="NIT120" s="151"/>
      <c r="NIU120" s="151"/>
      <c r="NIV120" s="151"/>
      <c r="NIW120" s="151"/>
      <c r="NIX120" s="151"/>
      <c r="NIY120" s="151"/>
      <c r="NIZ120" s="151"/>
      <c r="NJA120" s="151"/>
      <c r="NJB120" s="151"/>
      <c r="NJC120" s="151"/>
      <c r="NJD120" s="151"/>
      <c r="NJE120" s="151"/>
      <c r="NJF120" s="151"/>
      <c r="NJG120" s="151"/>
      <c r="NJH120" s="151"/>
      <c r="NJI120" s="151"/>
      <c r="NJJ120" s="151"/>
      <c r="NJK120" s="151"/>
      <c r="NJL120" s="151"/>
      <c r="NJM120" s="151"/>
      <c r="NJN120" s="151"/>
      <c r="NJO120" s="151"/>
      <c r="NJP120" s="151"/>
      <c r="NJQ120" s="151"/>
      <c r="NJR120" s="151"/>
      <c r="NJS120" s="151"/>
      <c r="NJT120" s="151"/>
      <c r="NJU120" s="151"/>
      <c r="NJV120" s="151"/>
      <c r="NJW120" s="151"/>
      <c r="NJX120" s="151"/>
      <c r="NJY120" s="151"/>
      <c r="NJZ120" s="151"/>
      <c r="NKA120" s="151"/>
      <c r="NKB120" s="151"/>
      <c r="NKC120" s="151"/>
      <c r="NKD120" s="151"/>
      <c r="NKE120" s="151"/>
      <c r="NKF120" s="151"/>
      <c r="NKG120" s="151"/>
      <c r="NKH120" s="151"/>
      <c r="NKI120" s="151"/>
      <c r="NKJ120" s="151"/>
      <c r="NKK120" s="151"/>
      <c r="NKL120" s="151"/>
      <c r="NKM120" s="151"/>
      <c r="NKN120" s="151"/>
      <c r="NKO120" s="151"/>
      <c r="NKP120" s="151"/>
      <c r="NKQ120" s="151"/>
      <c r="NKR120" s="151"/>
      <c r="NKS120" s="151"/>
      <c r="NKT120" s="151"/>
      <c r="NKU120" s="151"/>
      <c r="NKV120" s="151"/>
      <c r="NKW120" s="151"/>
      <c r="NKX120" s="151"/>
      <c r="NKY120" s="151"/>
      <c r="NKZ120" s="151"/>
      <c r="NLA120" s="151"/>
      <c r="NLB120" s="151"/>
      <c r="NLC120" s="151"/>
      <c r="NLD120" s="151"/>
      <c r="NLE120" s="151"/>
      <c r="NLF120" s="151"/>
      <c r="NLG120" s="151"/>
      <c r="NLH120" s="151"/>
      <c r="NLI120" s="151"/>
      <c r="NLJ120" s="151"/>
      <c r="NLK120" s="151"/>
      <c r="NLL120" s="151"/>
      <c r="NLM120" s="151"/>
      <c r="NLN120" s="151"/>
      <c r="NLO120" s="151"/>
      <c r="NLP120" s="151"/>
      <c r="NLQ120" s="151"/>
      <c r="NLR120" s="151"/>
      <c r="NLS120" s="151"/>
      <c r="NLT120" s="151"/>
      <c r="NLU120" s="151"/>
      <c r="NLV120" s="151"/>
      <c r="NLW120" s="151"/>
      <c r="NLX120" s="151"/>
      <c r="NLY120" s="151"/>
      <c r="NLZ120" s="151"/>
      <c r="NMA120" s="151"/>
      <c r="NMB120" s="151"/>
      <c r="NMC120" s="151"/>
      <c r="NMD120" s="151"/>
      <c r="NME120" s="151"/>
      <c r="NMF120" s="151"/>
      <c r="NMG120" s="151"/>
      <c r="NMH120" s="151"/>
      <c r="NMI120" s="151"/>
      <c r="NMJ120" s="151"/>
      <c r="NMK120" s="151"/>
      <c r="NML120" s="151"/>
      <c r="NMM120" s="151"/>
      <c r="NMN120" s="151"/>
      <c r="NMO120" s="151"/>
      <c r="NMP120" s="151"/>
      <c r="NMQ120" s="151"/>
      <c r="NMR120" s="151"/>
      <c r="NMS120" s="151"/>
      <c r="NMT120" s="151"/>
      <c r="NMU120" s="151"/>
      <c r="NMV120" s="151"/>
      <c r="NMW120" s="151"/>
      <c r="NMX120" s="151"/>
      <c r="NMY120" s="151"/>
      <c r="NMZ120" s="151"/>
      <c r="NNA120" s="151"/>
      <c r="NNB120" s="151"/>
      <c r="NNC120" s="151"/>
      <c r="NND120" s="151"/>
      <c r="NNE120" s="151"/>
      <c r="NNF120" s="151"/>
      <c r="NNG120" s="151"/>
      <c r="NNH120" s="151"/>
      <c r="NNI120" s="151"/>
      <c r="NNJ120" s="151"/>
      <c r="NNK120" s="151"/>
      <c r="NNL120" s="151"/>
      <c r="NNM120" s="151"/>
      <c r="NNN120" s="151"/>
      <c r="NNO120" s="151"/>
      <c r="NNP120" s="151"/>
      <c r="NNQ120" s="151"/>
      <c r="NNR120" s="151"/>
      <c r="NNS120" s="151"/>
      <c r="NNT120" s="151"/>
      <c r="NNU120" s="151"/>
      <c r="NNV120" s="151"/>
      <c r="NNW120" s="151"/>
      <c r="NNX120" s="151"/>
      <c r="NNY120" s="151"/>
      <c r="NNZ120" s="151"/>
      <c r="NOA120" s="151"/>
      <c r="NOB120" s="151"/>
      <c r="NOC120" s="151"/>
      <c r="NOD120" s="151"/>
      <c r="NOE120" s="151"/>
      <c r="NOF120" s="151"/>
      <c r="NOG120" s="151"/>
      <c r="NOH120" s="151"/>
      <c r="NOI120" s="151"/>
      <c r="NOJ120" s="151"/>
      <c r="NOK120" s="151"/>
      <c r="NOL120" s="151"/>
      <c r="NOM120" s="151"/>
      <c r="NON120" s="151"/>
      <c r="NOO120" s="151"/>
      <c r="NOP120" s="151"/>
      <c r="NOQ120" s="151"/>
      <c r="NOR120" s="151"/>
      <c r="NOS120" s="151"/>
      <c r="NOT120" s="151"/>
      <c r="NOU120" s="151"/>
      <c r="NOV120" s="151"/>
      <c r="NOW120" s="151"/>
      <c r="NOX120" s="151"/>
      <c r="NOY120" s="151"/>
      <c r="NOZ120" s="151"/>
      <c r="NPA120" s="151"/>
      <c r="NPB120" s="151"/>
      <c r="NPC120" s="151"/>
      <c r="NPD120" s="151"/>
      <c r="NPE120" s="151"/>
      <c r="NPF120" s="151"/>
      <c r="NPG120" s="151"/>
      <c r="NPH120" s="151"/>
      <c r="NPI120" s="151"/>
      <c r="NPJ120" s="151"/>
      <c r="NPK120" s="151"/>
      <c r="NPL120" s="151"/>
      <c r="NPM120" s="151"/>
      <c r="NPN120" s="151"/>
      <c r="NPO120" s="151"/>
      <c r="NPP120" s="151"/>
      <c r="NPQ120" s="151"/>
      <c r="NPR120" s="151"/>
      <c r="NPS120" s="151"/>
      <c r="NPT120" s="151"/>
      <c r="NPU120" s="151"/>
      <c r="NPV120" s="151"/>
      <c r="NPW120" s="151"/>
      <c r="NPX120" s="151"/>
      <c r="NPY120" s="151"/>
      <c r="NPZ120" s="151"/>
      <c r="NQA120" s="151"/>
      <c r="NQB120" s="151"/>
      <c r="NQC120" s="151"/>
      <c r="NQD120" s="151"/>
      <c r="NQE120" s="151"/>
      <c r="NQF120" s="151"/>
      <c r="NQG120" s="151"/>
      <c r="NQH120" s="151"/>
      <c r="NQI120" s="151"/>
      <c r="NQJ120" s="151"/>
      <c r="NQK120" s="151"/>
      <c r="NQL120" s="151"/>
      <c r="NQM120" s="151"/>
      <c r="NQN120" s="151"/>
      <c r="NQO120" s="151"/>
      <c r="NQP120" s="151"/>
      <c r="NQQ120" s="151"/>
      <c r="NQR120" s="151"/>
      <c r="NQS120" s="151"/>
      <c r="NQT120" s="151"/>
      <c r="NQU120" s="151"/>
      <c r="NQV120" s="151"/>
      <c r="NQW120" s="151"/>
      <c r="NQX120" s="151"/>
      <c r="NQY120" s="151"/>
      <c r="NQZ120" s="151"/>
      <c r="NRA120" s="151"/>
      <c r="NRB120" s="151"/>
      <c r="NRC120" s="151"/>
      <c r="NRD120" s="151"/>
      <c r="NRE120" s="151"/>
      <c r="NRF120" s="151"/>
      <c r="NRG120" s="151"/>
      <c r="NRH120" s="151"/>
      <c r="NRI120" s="151"/>
      <c r="NRJ120" s="151"/>
      <c r="NRK120" s="151"/>
      <c r="NRL120" s="151"/>
      <c r="NRM120" s="151"/>
      <c r="NRN120" s="151"/>
      <c r="NRO120" s="151"/>
      <c r="NRP120" s="151"/>
      <c r="NRQ120" s="151"/>
      <c r="NRR120" s="151"/>
      <c r="NRS120" s="151"/>
      <c r="NRT120" s="151"/>
      <c r="NRU120" s="151"/>
      <c r="NRV120" s="151"/>
      <c r="NRW120" s="151"/>
      <c r="NRX120" s="151"/>
      <c r="NRY120" s="151"/>
      <c r="NRZ120" s="151"/>
      <c r="NSA120" s="151"/>
      <c r="NSB120" s="151"/>
      <c r="NSC120" s="151"/>
      <c r="NSD120" s="151"/>
      <c r="NSE120" s="151"/>
      <c r="NSF120" s="151"/>
      <c r="NSG120" s="151"/>
      <c r="NSH120" s="151"/>
      <c r="NSI120" s="151"/>
      <c r="NSJ120" s="151"/>
      <c r="NSK120" s="151"/>
      <c r="NSL120" s="151"/>
      <c r="NSM120" s="151"/>
      <c r="NSN120" s="151"/>
      <c r="NSO120" s="151"/>
      <c r="NSP120" s="151"/>
      <c r="NSQ120" s="151"/>
      <c r="NSR120" s="151"/>
      <c r="NSS120" s="151"/>
      <c r="NST120" s="151"/>
      <c r="NSU120" s="151"/>
      <c r="NSV120" s="151"/>
      <c r="NSW120" s="151"/>
      <c r="NSX120" s="151"/>
      <c r="NSY120" s="151"/>
      <c r="NSZ120" s="151"/>
      <c r="NTA120" s="151"/>
      <c r="NTB120" s="151"/>
      <c r="NTC120" s="151"/>
      <c r="NTD120" s="151"/>
      <c r="NTE120" s="151"/>
      <c r="NTF120" s="151"/>
      <c r="NTG120" s="151"/>
      <c r="NTH120" s="151"/>
      <c r="NTI120" s="151"/>
      <c r="NTJ120" s="151"/>
      <c r="NTK120" s="151"/>
      <c r="NTL120" s="151"/>
      <c r="NTM120" s="151"/>
      <c r="NTN120" s="151"/>
      <c r="NTO120" s="151"/>
      <c r="NTP120" s="151"/>
      <c r="NTQ120" s="151"/>
      <c r="NTR120" s="151"/>
      <c r="NTS120" s="151"/>
      <c r="NTT120" s="151"/>
      <c r="NTU120" s="151"/>
      <c r="NTV120" s="151"/>
      <c r="NTW120" s="151"/>
      <c r="NTX120" s="151"/>
      <c r="NTY120" s="151"/>
      <c r="NTZ120" s="151"/>
      <c r="NUA120" s="151"/>
      <c r="NUB120" s="151"/>
      <c r="NUC120" s="151"/>
      <c r="NUD120" s="151"/>
      <c r="NUE120" s="151"/>
      <c r="NUF120" s="151"/>
      <c r="NUG120" s="151"/>
      <c r="NUH120" s="151"/>
      <c r="NUI120" s="151"/>
      <c r="NUJ120" s="151"/>
      <c r="NUK120" s="151"/>
      <c r="NUL120" s="151"/>
      <c r="NUM120" s="151"/>
      <c r="NUN120" s="151"/>
      <c r="NUO120" s="151"/>
      <c r="NUP120" s="151"/>
      <c r="NUQ120" s="151"/>
      <c r="NUR120" s="151"/>
      <c r="NUS120" s="151"/>
      <c r="NUT120" s="151"/>
      <c r="NUU120" s="151"/>
      <c r="NUV120" s="151"/>
      <c r="NUW120" s="151"/>
      <c r="NUX120" s="151"/>
      <c r="NUY120" s="151"/>
      <c r="NUZ120" s="151"/>
      <c r="NVA120" s="151"/>
      <c r="NVB120" s="151"/>
      <c r="NVC120" s="151"/>
      <c r="NVD120" s="151"/>
      <c r="NVE120" s="151"/>
      <c r="NVF120" s="151"/>
      <c r="NVG120" s="151"/>
      <c r="NVH120" s="151"/>
      <c r="NVI120" s="151"/>
      <c r="NVJ120" s="151"/>
      <c r="NVK120" s="151"/>
      <c r="NVL120" s="151"/>
      <c r="NVM120" s="151"/>
      <c r="NVN120" s="151"/>
      <c r="NVO120" s="151"/>
      <c r="NVP120" s="151"/>
      <c r="NVQ120" s="151"/>
      <c r="NVR120" s="151"/>
      <c r="NVS120" s="151"/>
      <c r="NVT120" s="151"/>
      <c r="NVU120" s="151"/>
      <c r="NVV120" s="151"/>
      <c r="NVW120" s="151"/>
      <c r="NVX120" s="151"/>
      <c r="NVY120" s="151"/>
      <c r="NVZ120" s="151"/>
      <c r="NWA120" s="151"/>
      <c r="NWB120" s="151"/>
      <c r="NWC120" s="151"/>
      <c r="NWD120" s="151"/>
      <c r="NWE120" s="151"/>
      <c r="NWF120" s="151"/>
      <c r="NWG120" s="151"/>
      <c r="NWH120" s="151"/>
      <c r="NWI120" s="151"/>
      <c r="NWJ120" s="151"/>
      <c r="NWK120" s="151"/>
      <c r="NWL120" s="151"/>
      <c r="NWM120" s="151"/>
      <c r="NWN120" s="151"/>
      <c r="NWO120" s="151"/>
      <c r="NWP120" s="151"/>
      <c r="NWQ120" s="151"/>
      <c r="NWR120" s="151"/>
      <c r="NWS120" s="151"/>
      <c r="NWT120" s="151"/>
      <c r="NWU120" s="151"/>
      <c r="NWV120" s="151"/>
      <c r="NWW120" s="151"/>
      <c r="NWX120" s="151"/>
      <c r="NWY120" s="151"/>
      <c r="NWZ120" s="151"/>
      <c r="NXA120" s="151"/>
      <c r="NXB120" s="151"/>
      <c r="NXC120" s="151"/>
      <c r="NXD120" s="151"/>
      <c r="NXE120" s="151"/>
      <c r="NXF120" s="151"/>
      <c r="NXG120" s="151"/>
      <c r="NXH120" s="151"/>
      <c r="NXI120" s="151"/>
      <c r="NXJ120" s="151"/>
      <c r="NXK120" s="151"/>
      <c r="NXL120" s="151"/>
      <c r="NXM120" s="151"/>
      <c r="NXN120" s="151"/>
      <c r="NXO120" s="151"/>
      <c r="NXP120" s="151"/>
      <c r="NXQ120" s="151"/>
      <c r="NXR120" s="151"/>
      <c r="NXS120" s="151"/>
      <c r="NXT120" s="151"/>
      <c r="NXU120" s="151"/>
      <c r="NXV120" s="151"/>
      <c r="NXW120" s="151"/>
      <c r="NXX120" s="151"/>
      <c r="NXY120" s="151"/>
      <c r="NXZ120" s="151"/>
      <c r="NYA120" s="151"/>
      <c r="NYB120" s="151"/>
      <c r="NYC120" s="151"/>
      <c r="NYD120" s="151"/>
      <c r="NYE120" s="151"/>
      <c r="NYF120" s="151"/>
      <c r="NYG120" s="151"/>
      <c r="NYH120" s="151"/>
      <c r="NYI120" s="151"/>
      <c r="NYJ120" s="151"/>
      <c r="NYK120" s="151"/>
      <c r="NYL120" s="151"/>
      <c r="NYM120" s="151"/>
      <c r="NYN120" s="151"/>
      <c r="NYO120" s="151"/>
      <c r="NYP120" s="151"/>
      <c r="NYQ120" s="151"/>
      <c r="NYR120" s="151"/>
      <c r="NYS120" s="151"/>
      <c r="NYT120" s="151"/>
      <c r="NYU120" s="151"/>
      <c r="NYV120" s="151"/>
      <c r="NYW120" s="151"/>
      <c r="NYX120" s="151"/>
      <c r="NYY120" s="151"/>
      <c r="NYZ120" s="151"/>
      <c r="NZA120" s="151"/>
      <c r="NZB120" s="151"/>
      <c r="NZC120" s="151"/>
      <c r="NZD120" s="151"/>
      <c r="NZE120" s="151"/>
      <c r="NZF120" s="151"/>
      <c r="NZG120" s="151"/>
      <c r="NZH120" s="151"/>
      <c r="NZI120" s="151"/>
      <c r="NZJ120" s="151"/>
      <c r="NZK120" s="151"/>
      <c r="NZL120" s="151"/>
      <c r="NZM120" s="151"/>
      <c r="NZN120" s="151"/>
      <c r="NZO120" s="151"/>
      <c r="NZP120" s="151"/>
      <c r="NZQ120" s="151"/>
      <c r="NZR120" s="151"/>
      <c r="NZS120" s="151"/>
      <c r="NZT120" s="151"/>
      <c r="NZU120" s="151"/>
      <c r="NZV120" s="151"/>
      <c r="NZW120" s="151"/>
      <c r="NZX120" s="151"/>
      <c r="NZY120" s="151"/>
      <c r="NZZ120" s="151"/>
      <c r="OAA120" s="151"/>
      <c r="OAB120" s="151"/>
      <c r="OAC120" s="151"/>
      <c r="OAD120" s="151"/>
      <c r="OAE120" s="151"/>
      <c r="OAF120" s="151"/>
      <c r="OAG120" s="151"/>
      <c r="OAH120" s="151"/>
      <c r="OAI120" s="151"/>
      <c r="OAJ120" s="151"/>
      <c r="OAK120" s="151"/>
      <c r="OAL120" s="151"/>
      <c r="OAM120" s="151"/>
      <c r="OAN120" s="151"/>
      <c r="OAO120" s="151"/>
      <c r="OAP120" s="151"/>
      <c r="OAQ120" s="151"/>
      <c r="OAR120" s="151"/>
      <c r="OAS120" s="151"/>
      <c r="OAT120" s="151"/>
      <c r="OAU120" s="151"/>
      <c r="OAV120" s="151"/>
      <c r="OAW120" s="151"/>
      <c r="OAX120" s="151"/>
      <c r="OAY120" s="151"/>
      <c r="OAZ120" s="151"/>
      <c r="OBA120" s="151"/>
      <c r="OBB120" s="151"/>
      <c r="OBC120" s="151"/>
      <c r="OBD120" s="151"/>
      <c r="OBE120" s="151"/>
      <c r="OBF120" s="151"/>
      <c r="OBG120" s="151"/>
      <c r="OBH120" s="151"/>
      <c r="OBI120" s="151"/>
      <c r="OBJ120" s="151"/>
      <c r="OBK120" s="151"/>
      <c r="OBL120" s="151"/>
      <c r="OBM120" s="151"/>
      <c r="OBN120" s="151"/>
      <c r="OBO120" s="151"/>
      <c r="OBP120" s="151"/>
      <c r="OBQ120" s="151"/>
      <c r="OBR120" s="151"/>
      <c r="OBS120" s="151"/>
      <c r="OBT120" s="151"/>
      <c r="OBU120" s="151"/>
      <c r="OBV120" s="151"/>
      <c r="OBW120" s="151"/>
      <c r="OBX120" s="151"/>
      <c r="OBY120" s="151"/>
      <c r="OBZ120" s="151"/>
      <c r="OCA120" s="151"/>
      <c r="OCB120" s="151"/>
      <c r="OCC120" s="151"/>
      <c r="OCD120" s="151"/>
      <c r="OCE120" s="151"/>
      <c r="OCF120" s="151"/>
      <c r="OCG120" s="151"/>
      <c r="OCH120" s="151"/>
      <c r="OCI120" s="151"/>
      <c r="OCJ120" s="151"/>
      <c r="OCK120" s="151"/>
      <c r="OCL120" s="151"/>
      <c r="OCM120" s="151"/>
      <c r="OCN120" s="151"/>
      <c r="OCO120" s="151"/>
      <c r="OCP120" s="151"/>
      <c r="OCQ120" s="151"/>
      <c r="OCR120" s="151"/>
      <c r="OCS120" s="151"/>
      <c r="OCT120" s="151"/>
      <c r="OCU120" s="151"/>
      <c r="OCV120" s="151"/>
      <c r="OCW120" s="151"/>
      <c r="OCX120" s="151"/>
      <c r="OCY120" s="151"/>
      <c r="OCZ120" s="151"/>
      <c r="ODA120" s="151"/>
      <c r="ODB120" s="151"/>
      <c r="ODC120" s="151"/>
      <c r="ODD120" s="151"/>
      <c r="ODE120" s="151"/>
      <c r="ODF120" s="151"/>
      <c r="ODG120" s="151"/>
      <c r="ODH120" s="151"/>
      <c r="ODI120" s="151"/>
      <c r="ODJ120" s="151"/>
      <c r="ODK120" s="151"/>
      <c r="ODL120" s="151"/>
      <c r="ODM120" s="151"/>
      <c r="ODN120" s="151"/>
      <c r="ODO120" s="151"/>
      <c r="ODP120" s="151"/>
      <c r="ODQ120" s="151"/>
      <c r="ODR120" s="151"/>
      <c r="ODS120" s="151"/>
      <c r="ODT120" s="151"/>
      <c r="ODU120" s="151"/>
      <c r="ODV120" s="151"/>
      <c r="ODW120" s="151"/>
      <c r="ODX120" s="151"/>
      <c r="ODY120" s="151"/>
      <c r="ODZ120" s="151"/>
      <c r="OEA120" s="151"/>
      <c r="OEB120" s="151"/>
      <c r="OEC120" s="151"/>
      <c r="OED120" s="151"/>
      <c r="OEE120" s="151"/>
      <c r="OEF120" s="151"/>
      <c r="OEG120" s="151"/>
      <c r="OEH120" s="151"/>
      <c r="OEI120" s="151"/>
      <c r="OEJ120" s="151"/>
      <c r="OEK120" s="151"/>
      <c r="OEL120" s="151"/>
      <c r="OEM120" s="151"/>
      <c r="OEN120" s="151"/>
      <c r="OEO120" s="151"/>
      <c r="OEP120" s="151"/>
      <c r="OEQ120" s="151"/>
      <c r="OER120" s="151"/>
      <c r="OES120" s="151"/>
      <c r="OET120" s="151"/>
      <c r="OEU120" s="151"/>
      <c r="OEV120" s="151"/>
      <c r="OEW120" s="151"/>
      <c r="OEX120" s="151"/>
      <c r="OEY120" s="151"/>
      <c r="OEZ120" s="151"/>
      <c r="OFA120" s="151"/>
      <c r="OFB120" s="151"/>
      <c r="OFC120" s="151"/>
      <c r="OFD120" s="151"/>
      <c r="OFE120" s="151"/>
      <c r="OFF120" s="151"/>
      <c r="OFG120" s="151"/>
      <c r="OFH120" s="151"/>
      <c r="OFI120" s="151"/>
      <c r="OFJ120" s="151"/>
      <c r="OFK120" s="151"/>
      <c r="OFL120" s="151"/>
      <c r="OFM120" s="151"/>
      <c r="OFN120" s="151"/>
      <c r="OFO120" s="151"/>
      <c r="OFP120" s="151"/>
      <c r="OFQ120" s="151"/>
      <c r="OFR120" s="151"/>
      <c r="OFS120" s="151"/>
      <c r="OFT120" s="151"/>
      <c r="OFU120" s="151"/>
      <c r="OFV120" s="151"/>
      <c r="OFW120" s="151"/>
      <c r="OFX120" s="151"/>
      <c r="OFY120" s="151"/>
      <c r="OFZ120" s="151"/>
      <c r="OGA120" s="151"/>
      <c r="OGB120" s="151"/>
      <c r="OGC120" s="151"/>
      <c r="OGD120" s="151"/>
      <c r="OGE120" s="151"/>
      <c r="OGF120" s="151"/>
      <c r="OGG120" s="151"/>
      <c r="OGH120" s="151"/>
      <c r="OGI120" s="151"/>
      <c r="OGJ120" s="151"/>
      <c r="OGK120" s="151"/>
      <c r="OGL120" s="151"/>
      <c r="OGM120" s="151"/>
      <c r="OGN120" s="151"/>
      <c r="OGO120" s="151"/>
      <c r="OGP120" s="151"/>
      <c r="OGQ120" s="151"/>
      <c r="OGR120" s="151"/>
      <c r="OGS120" s="151"/>
      <c r="OGT120" s="151"/>
      <c r="OGU120" s="151"/>
      <c r="OGV120" s="151"/>
      <c r="OGW120" s="151"/>
      <c r="OGX120" s="151"/>
      <c r="OGY120" s="151"/>
      <c r="OGZ120" s="151"/>
      <c r="OHA120" s="151"/>
      <c r="OHB120" s="151"/>
      <c r="OHC120" s="151"/>
      <c r="OHD120" s="151"/>
      <c r="OHE120" s="151"/>
      <c r="OHF120" s="151"/>
      <c r="OHG120" s="151"/>
      <c r="OHH120" s="151"/>
      <c r="OHI120" s="151"/>
      <c r="OHJ120" s="151"/>
      <c r="OHK120" s="151"/>
      <c r="OHL120" s="151"/>
      <c r="OHM120" s="151"/>
      <c r="OHN120" s="151"/>
      <c r="OHO120" s="151"/>
      <c r="OHP120" s="151"/>
      <c r="OHQ120" s="151"/>
      <c r="OHR120" s="151"/>
      <c r="OHS120" s="151"/>
      <c r="OHT120" s="151"/>
      <c r="OHU120" s="151"/>
      <c r="OHV120" s="151"/>
      <c r="OHW120" s="151"/>
      <c r="OHX120" s="151"/>
      <c r="OHY120" s="151"/>
      <c r="OHZ120" s="151"/>
      <c r="OIA120" s="151"/>
      <c r="OIB120" s="151"/>
      <c r="OIC120" s="151"/>
      <c r="OID120" s="151"/>
      <c r="OIE120" s="151"/>
      <c r="OIF120" s="151"/>
      <c r="OIG120" s="151"/>
      <c r="OIH120" s="151"/>
      <c r="OII120" s="151"/>
      <c r="OIJ120" s="151"/>
      <c r="OIK120" s="151"/>
      <c r="OIL120" s="151"/>
      <c r="OIM120" s="151"/>
      <c r="OIN120" s="151"/>
      <c r="OIO120" s="151"/>
      <c r="OIP120" s="151"/>
      <c r="OIQ120" s="151"/>
      <c r="OIR120" s="151"/>
      <c r="OIS120" s="151"/>
      <c r="OIT120" s="151"/>
      <c r="OIU120" s="151"/>
      <c r="OIV120" s="151"/>
      <c r="OIW120" s="151"/>
      <c r="OIX120" s="151"/>
      <c r="OIY120" s="151"/>
      <c r="OIZ120" s="151"/>
      <c r="OJA120" s="151"/>
      <c r="OJB120" s="151"/>
      <c r="OJC120" s="151"/>
      <c r="OJD120" s="151"/>
      <c r="OJE120" s="151"/>
      <c r="OJF120" s="151"/>
      <c r="OJG120" s="151"/>
      <c r="OJH120" s="151"/>
      <c r="OJI120" s="151"/>
      <c r="OJJ120" s="151"/>
      <c r="OJK120" s="151"/>
      <c r="OJL120" s="151"/>
      <c r="OJM120" s="151"/>
      <c r="OJN120" s="151"/>
      <c r="OJO120" s="151"/>
      <c r="OJP120" s="151"/>
      <c r="OJQ120" s="151"/>
      <c r="OJR120" s="151"/>
      <c r="OJS120" s="151"/>
      <c r="OJT120" s="151"/>
      <c r="OJU120" s="151"/>
      <c r="OJV120" s="151"/>
      <c r="OJW120" s="151"/>
      <c r="OJX120" s="151"/>
      <c r="OJY120" s="151"/>
      <c r="OJZ120" s="151"/>
      <c r="OKA120" s="151"/>
      <c r="OKB120" s="151"/>
      <c r="OKC120" s="151"/>
      <c r="OKD120" s="151"/>
      <c r="OKE120" s="151"/>
      <c r="OKF120" s="151"/>
      <c r="OKG120" s="151"/>
      <c r="OKH120" s="151"/>
      <c r="OKI120" s="151"/>
      <c r="OKJ120" s="151"/>
      <c r="OKK120" s="151"/>
      <c r="OKL120" s="151"/>
      <c r="OKM120" s="151"/>
      <c r="OKN120" s="151"/>
      <c r="OKO120" s="151"/>
      <c r="OKP120" s="151"/>
      <c r="OKQ120" s="151"/>
      <c r="OKR120" s="151"/>
      <c r="OKS120" s="151"/>
      <c r="OKT120" s="151"/>
      <c r="OKU120" s="151"/>
      <c r="OKV120" s="151"/>
      <c r="OKW120" s="151"/>
      <c r="OKX120" s="151"/>
      <c r="OKY120" s="151"/>
      <c r="OKZ120" s="151"/>
      <c r="OLA120" s="151"/>
      <c r="OLB120" s="151"/>
      <c r="OLC120" s="151"/>
      <c r="OLD120" s="151"/>
      <c r="OLE120" s="151"/>
      <c r="OLF120" s="151"/>
      <c r="OLG120" s="151"/>
      <c r="OLH120" s="151"/>
      <c r="OLI120" s="151"/>
      <c r="OLJ120" s="151"/>
      <c r="OLK120" s="151"/>
      <c r="OLL120" s="151"/>
      <c r="OLM120" s="151"/>
      <c r="OLN120" s="151"/>
      <c r="OLO120" s="151"/>
      <c r="OLP120" s="151"/>
      <c r="OLQ120" s="151"/>
      <c r="OLR120" s="151"/>
      <c r="OLS120" s="151"/>
      <c r="OLT120" s="151"/>
      <c r="OLU120" s="151"/>
      <c r="OLV120" s="151"/>
      <c r="OLW120" s="151"/>
      <c r="OLX120" s="151"/>
      <c r="OLY120" s="151"/>
      <c r="OLZ120" s="151"/>
      <c r="OMA120" s="151"/>
      <c r="OMB120" s="151"/>
      <c r="OMC120" s="151"/>
      <c r="OMD120" s="151"/>
      <c r="OME120" s="151"/>
      <c r="OMF120" s="151"/>
      <c r="OMG120" s="151"/>
      <c r="OMH120" s="151"/>
      <c r="OMI120" s="151"/>
      <c r="OMJ120" s="151"/>
      <c r="OMK120" s="151"/>
      <c r="OML120" s="151"/>
      <c r="OMM120" s="151"/>
      <c r="OMN120" s="151"/>
      <c r="OMO120" s="151"/>
      <c r="OMP120" s="151"/>
      <c r="OMQ120" s="151"/>
      <c r="OMR120" s="151"/>
      <c r="OMS120" s="151"/>
      <c r="OMT120" s="151"/>
      <c r="OMU120" s="151"/>
      <c r="OMV120" s="151"/>
      <c r="OMW120" s="151"/>
      <c r="OMX120" s="151"/>
      <c r="OMY120" s="151"/>
      <c r="OMZ120" s="151"/>
      <c r="ONA120" s="151"/>
      <c r="ONB120" s="151"/>
      <c r="ONC120" s="151"/>
      <c r="OND120" s="151"/>
      <c r="ONE120" s="151"/>
      <c r="ONF120" s="151"/>
      <c r="ONG120" s="151"/>
      <c r="ONH120" s="151"/>
      <c r="ONI120" s="151"/>
      <c r="ONJ120" s="151"/>
      <c r="ONK120" s="151"/>
      <c r="ONL120" s="151"/>
      <c r="ONM120" s="151"/>
      <c r="ONN120" s="151"/>
      <c r="ONO120" s="151"/>
      <c r="ONP120" s="151"/>
      <c r="ONQ120" s="151"/>
      <c r="ONR120" s="151"/>
      <c r="ONS120" s="151"/>
      <c r="ONT120" s="151"/>
      <c r="ONU120" s="151"/>
      <c r="ONV120" s="151"/>
      <c r="ONW120" s="151"/>
      <c r="ONX120" s="151"/>
      <c r="ONY120" s="151"/>
      <c r="ONZ120" s="151"/>
      <c r="OOA120" s="151"/>
      <c r="OOB120" s="151"/>
      <c r="OOC120" s="151"/>
      <c r="OOD120" s="151"/>
      <c r="OOE120" s="151"/>
      <c r="OOF120" s="151"/>
      <c r="OOG120" s="151"/>
      <c r="OOH120" s="151"/>
      <c r="OOI120" s="151"/>
      <c r="OOJ120" s="151"/>
      <c r="OOK120" s="151"/>
      <c r="OOL120" s="151"/>
      <c r="OOM120" s="151"/>
      <c r="OON120" s="151"/>
      <c r="OOO120" s="151"/>
      <c r="OOP120" s="151"/>
      <c r="OOQ120" s="151"/>
      <c r="OOR120" s="151"/>
      <c r="OOS120" s="151"/>
      <c r="OOT120" s="151"/>
      <c r="OOU120" s="151"/>
      <c r="OOV120" s="151"/>
      <c r="OOW120" s="151"/>
      <c r="OOX120" s="151"/>
      <c r="OOY120" s="151"/>
      <c r="OOZ120" s="151"/>
      <c r="OPA120" s="151"/>
      <c r="OPB120" s="151"/>
      <c r="OPC120" s="151"/>
      <c r="OPD120" s="151"/>
      <c r="OPE120" s="151"/>
      <c r="OPF120" s="151"/>
      <c r="OPG120" s="151"/>
      <c r="OPH120" s="151"/>
      <c r="OPI120" s="151"/>
      <c r="OPJ120" s="151"/>
      <c r="OPK120" s="151"/>
      <c r="OPL120" s="151"/>
      <c r="OPM120" s="151"/>
      <c r="OPN120" s="151"/>
      <c r="OPO120" s="151"/>
      <c r="OPP120" s="151"/>
      <c r="OPQ120" s="151"/>
      <c r="OPR120" s="151"/>
      <c r="OPS120" s="151"/>
      <c r="OPT120" s="151"/>
      <c r="OPU120" s="151"/>
      <c r="OPV120" s="151"/>
      <c r="OPW120" s="151"/>
      <c r="OPX120" s="151"/>
      <c r="OPY120" s="151"/>
      <c r="OPZ120" s="151"/>
      <c r="OQA120" s="151"/>
      <c r="OQB120" s="151"/>
      <c r="OQC120" s="151"/>
      <c r="OQD120" s="151"/>
      <c r="OQE120" s="151"/>
      <c r="OQF120" s="151"/>
      <c r="OQG120" s="151"/>
      <c r="OQH120" s="151"/>
      <c r="OQI120" s="151"/>
      <c r="OQJ120" s="151"/>
      <c r="OQK120" s="151"/>
      <c r="OQL120" s="151"/>
      <c r="OQM120" s="151"/>
      <c r="OQN120" s="151"/>
      <c r="OQO120" s="151"/>
      <c r="OQP120" s="151"/>
      <c r="OQQ120" s="151"/>
      <c r="OQR120" s="151"/>
      <c r="OQS120" s="151"/>
      <c r="OQT120" s="151"/>
      <c r="OQU120" s="151"/>
      <c r="OQV120" s="151"/>
      <c r="OQW120" s="151"/>
      <c r="OQX120" s="151"/>
      <c r="OQY120" s="151"/>
      <c r="OQZ120" s="151"/>
      <c r="ORA120" s="151"/>
      <c r="ORB120" s="151"/>
      <c r="ORC120" s="151"/>
      <c r="ORD120" s="151"/>
      <c r="ORE120" s="151"/>
      <c r="ORF120" s="151"/>
      <c r="ORG120" s="151"/>
      <c r="ORH120" s="151"/>
      <c r="ORI120" s="151"/>
      <c r="ORJ120" s="151"/>
      <c r="ORK120" s="151"/>
      <c r="ORL120" s="151"/>
      <c r="ORM120" s="151"/>
      <c r="ORN120" s="151"/>
      <c r="ORO120" s="151"/>
      <c r="ORP120" s="151"/>
      <c r="ORQ120" s="151"/>
      <c r="ORR120" s="151"/>
      <c r="ORS120" s="151"/>
      <c r="ORT120" s="151"/>
      <c r="ORU120" s="151"/>
      <c r="ORV120" s="151"/>
      <c r="ORW120" s="151"/>
      <c r="ORX120" s="151"/>
      <c r="ORY120" s="151"/>
      <c r="ORZ120" s="151"/>
      <c r="OSA120" s="151"/>
      <c r="OSB120" s="151"/>
      <c r="OSC120" s="151"/>
      <c r="OSD120" s="151"/>
      <c r="OSE120" s="151"/>
      <c r="OSF120" s="151"/>
      <c r="OSG120" s="151"/>
      <c r="OSH120" s="151"/>
      <c r="OSI120" s="151"/>
      <c r="OSJ120" s="151"/>
      <c r="OSK120" s="151"/>
      <c r="OSL120" s="151"/>
      <c r="OSM120" s="151"/>
      <c r="OSN120" s="151"/>
      <c r="OSO120" s="151"/>
      <c r="OSP120" s="151"/>
      <c r="OSQ120" s="151"/>
      <c r="OSR120" s="151"/>
      <c r="OSS120" s="151"/>
      <c r="OST120" s="151"/>
      <c r="OSU120" s="151"/>
      <c r="OSV120" s="151"/>
      <c r="OSW120" s="151"/>
      <c r="OSX120" s="151"/>
      <c r="OSY120" s="151"/>
      <c r="OSZ120" s="151"/>
      <c r="OTA120" s="151"/>
      <c r="OTB120" s="151"/>
      <c r="OTC120" s="151"/>
      <c r="OTD120" s="151"/>
      <c r="OTE120" s="151"/>
      <c r="OTF120" s="151"/>
      <c r="OTG120" s="151"/>
      <c r="OTH120" s="151"/>
      <c r="OTI120" s="151"/>
      <c r="OTJ120" s="151"/>
      <c r="OTK120" s="151"/>
      <c r="OTL120" s="151"/>
      <c r="OTM120" s="151"/>
      <c r="OTN120" s="151"/>
      <c r="OTO120" s="151"/>
      <c r="OTP120" s="151"/>
      <c r="OTQ120" s="151"/>
      <c r="OTR120" s="151"/>
      <c r="OTS120" s="151"/>
      <c r="OTT120" s="151"/>
      <c r="OTU120" s="151"/>
      <c r="OTV120" s="151"/>
      <c r="OTW120" s="151"/>
      <c r="OTX120" s="151"/>
      <c r="OTY120" s="151"/>
      <c r="OTZ120" s="151"/>
      <c r="OUA120" s="151"/>
      <c r="OUB120" s="151"/>
      <c r="OUC120" s="151"/>
      <c r="OUD120" s="151"/>
      <c r="OUE120" s="151"/>
      <c r="OUF120" s="151"/>
      <c r="OUG120" s="151"/>
      <c r="OUH120" s="151"/>
      <c r="OUI120" s="151"/>
      <c r="OUJ120" s="151"/>
      <c r="OUK120" s="151"/>
      <c r="OUL120" s="151"/>
      <c r="OUM120" s="151"/>
      <c r="OUN120" s="151"/>
      <c r="OUO120" s="151"/>
      <c r="OUP120" s="151"/>
      <c r="OUQ120" s="151"/>
      <c r="OUR120" s="151"/>
      <c r="OUS120" s="151"/>
      <c r="OUT120" s="151"/>
      <c r="OUU120" s="151"/>
      <c r="OUV120" s="151"/>
      <c r="OUW120" s="151"/>
      <c r="OUX120" s="151"/>
      <c r="OUY120" s="151"/>
      <c r="OUZ120" s="151"/>
      <c r="OVA120" s="151"/>
      <c r="OVB120" s="151"/>
      <c r="OVC120" s="151"/>
      <c r="OVD120" s="151"/>
      <c r="OVE120" s="151"/>
      <c r="OVF120" s="151"/>
      <c r="OVG120" s="151"/>
      <c r="OVH120" s="151"/>
      <c r="OVI120" s="151"/>
      <c r="OVJ120" s="151"/>
      <c r="OVK120" s="151"/>
      <c r="OVL120" s="151"/>
      <c r="OVM120" s="151"/>
      <c r="OVN120" s="151"/>
      <c r="OVO120" s="151"/>
      <c r="OVP120" s="151"/>
      <c r="OVQ120" s="151"/>
      <c r="OVR120" s="151"/>
      <c r="OVS120" s="151"/>
      <c r="OVT120" s="151"/>
      <c r="OVU120" s="151"/>
      <c r="OVV120" s="151"/>
      <c r="OVW120" s="151"/>
      <c r="OVX120" s="151"/>
      <c r="OVY120" s="151"/>
      <c r="OVZ120" s="151"/>
      <c r="OWA120" s="151"/>
      <c r="OWB120" s="151"/>
      <c r="OWC120" s="151"/>
      <c r="OWD120" s="151"/>
      <c r="OWE120" s="151"/>
      <c r="OWF120" s="151"/>
      <c r="OWG120" s="151"/>
      <c r="OWH120" s="151"/>
      <c r="OWI120" s="151"/>
      <c r="OWJ120" s="151"/>
      <c r="OWK120" s="151"/>
      <c r="OWL120" s="151"/>
      <c r="OWM120" s="151"/>
      <c r="OWN120" s="151"/>
      <c r="OWO120" s="151"/>
      <c r="OWP120" s="151"/>
      <c r="OWQ120" s="151"/>
      <c r="OWR120" s="151"/>
      <c r="OWS120" s="151"/>
      <c r="OWT120" s="151"/>
      <c r="OWU120" s="151"/>
      <c r="OWV120" s="151"/>
      <c r="OWW120" s="151"/>
      <c r="OWX120" s="151"/>
      <c r="OWY120" s="151"/>
      <c r="OWZ120" s="151"/>
      <c r="OXA120" s="151"/>
      <c r="OXB120" s="151"/>
      <c r="OXC120" s="151"/>
      <c r="OXD120" s="151"/>
      <c r="OXE120" s="151"/>
      <c r="OXF120" s="151"/>
      <c r="OXG120" s="151"/>
      <c r="OXH120" s="151"/>
      <c r="OXI120" s="151"/>
      <c r="OXJ120" s="151"/>
      <c r="OXK120" s="151"/>
      <c r="OXL120" s="151"/>
      <c r="OXM120" s="151"/>
      <c r="OXN120" s="151"/>
      <c r="OXO120" s="151"/>
      <c r="OXP120" s="151"/>
      <c r="OXQ120" s="151"/>
      <c r="OXR120" s="151"/>
      <c r="OXS120" s="151"/>
      <c r="OXT120" s="151"/>
      <c r="OXU120" s="151"/>
      <c r="OXV120" s="151"/>
      <c r="OXW120" s="151"/>
      <c r="OXX120" s="151"/>
      <c r="OXY120" s="151"/>
      <c r="OXZ120" s="151"/>
      <c r="OYA120" s="151"/>
      <c r="OYB120" s="151"/>
      <c r="OYC120" s="151"/>
      <c r="OYD120" s="151"/>
      <c r="OYE120" s="151"/>
      <c r="OYF120" s="151"/>
      <c r="OYG120" s="151"/>
      <c r="OYH120" s="151"/>
      <c r="OYI120" s="151"/>
      <c r="OYJ120" s="151"/>
      <c r="OYK120" s="151"/>
      <c r="OYL120" s="151"/>
      <c r="OYM120" s="151"/>
      <c r="OYN120" s="151"/>
      <c r="OYO120" s="151"/>
      <c r="OYP120" s="151"/>
      <c r="OYQ120" s="151"/>
      <c r="OYR120" s="151"/>
      <c r="OYS120" s="151"/>
      <c r="OYT120" s="151"/>
      <c r="OYU120" s="151"/>
      <c r="OYV120" s="151"/>
      <c r="OYW120" s="151"/>
      <c r="OYX120" s="151"/>
      <c r="OYY120" s="151"/>
      <c r="OYZ120" s="151"/>
      <c r="OZA120" s="151"/>
      <c r="OZB120" s="151"/>
      <c r="OZC120" s="151"/>
      <c r="OZD120" s="151"/>
      <c r="OZE120" s="151"/>
      <c r="OZF120" s="151"/>
      <c r="OZG120" s="151"/>
      <c r="OZH120" s="151"/>
      <c r="OZI120" s="151"/>
      <c r="OZJ120" s="151"/>
      <c r="OZK120" s="151"/>
      <c r="OZL120" s="151"/>
      <c r="OZM120" s="151"/>
      <c r="OZN120" s="151"/>
      <c r="OZO120" s="151"/>
      <c r="OZP120" s="151"/>
      <c r="OZQ120" s="151"/>
      <c r="OZR120" s="151"/>
      <c r="OZS120" s="151"/>
      <c r="OZT120" s="151"/>
      <c r="OZU120" s="151"/>
      <c r="OZV120" s="151"/>
      <c r="OZW120" s="151"/>
      <c r="OZX120" s="151"/>
      <c r="OZY120" s="151"/>
      <c r="OZZ120" s="151"/>
      <c r="PAA120" s="151"/>
      <c r="PAB120" s="151"/>
      <c r="PAC120" s="151"/>
      <c r="PAD120" s="151"/>
      <c r="PAE120" s="151"/>
      <c r="PAF120" s="151"/>
      <c r="PAG120" s="151"/>
      <c r="PAH120" s="151"/>
      <c r="PAI120" s="151"/>
      <c r="PAJ120" s="151"/>
      <c r="PAK120" s="151"/>
      <c r="PAL120" s="151"/>
      <c r="PAM120" s="151"/>
      <c r="PAN120" s="151"/>
      <c r="PAO120" s="151"/>
      <c r="PAP120" s="151"/>
      <c r="PAQ120" s="151"/>
      <c r="PAR120" s="151"/>
      <c r="PAS120" s="151"/>
      <c r="PAT120" s="151"/>
      <c r="PAU120" s="151"/>
      <c r="PAV120" s="151"/>
      <c r="PAW120" s="151"/>
      <c r="PAX120" s="151"/>
      <c r="PAY120" s="151"/>
      <c r="PAZ120" s="151"/>
      <c r="PBA120" s="151"/>
      <c r="PBB120" s="151"/>
      <c r="PBC120" s="151"/>
      <c r="PBD120" s="151"/>
      <c r="PBE120" s="151"/>
      <c r="PBF120" s="151"/>
      <c r="PBG120" s="151"/>
      <c r="PBH120" s="151"/>
      <c r="PBI120" s="151"/>
      <c r="PBJ120" s="151"/>
      <c r="PBK120" s="151"/>
      <c r="PBL120" s="151"/>
      <c r="PBM120" s="151"/>
      <c r="PBN120" s="151"/>
      <c r="PBO120" s="151"/>
      <c r="PBP120" s="151"/>
      <c r="PBQ120" s="151"/>
      <c r="PBR120" s="151"/>
      <c r="PBS120" s="151"/>
      <c r="PBT120" s="151"/>
      <c r="PBU120" s="151"/>
      <c r="PBV120" s="151"/>
      <c r="PBW120" s="151"/>
      <c r="PBX120" s="151"/>
      <c r="PBY120" s="151"/>
      <c r="PBZ120" s="151"/>
      <c r="PCA120" s="151"/>
      <c r="PCB120" s="151"/>
      <c r="PCC120" s="151"/>
      <c r="PCD120" s="151"/>
      <c r="PCE120" s="151"/>
      <c r="PCF120" s="151"/>
      <c r="PCG120" s="151"/>
      <c r="PCH120" s="151"/>
      <c r="PCI120" s="151"/>
      <c r="PCJ120" s="151"/>
      <c r="PCK120" s="151"/>
      <c r="PCL120" s="151"/>
      <c r="PCM120" s="151"/>
      <c r="PCN120" s="151"/>
      <c r="PCO120" s="151"/>
      <c r="PCP120" s="151"/>
      <c r="PCQ120" s="151"/>
      <c r="PCR120" s="151"/>
      <c r="PCS120" s="151"/>
      <c r="PCT120" s="151"/>
      <c r="PCU120" s="151"/>
      <c r="PCV120" s="151"/>
      <c r="PCW120" s="151"/>
      <c r="PCX120" s="151"/>
      <c r="PCY120" s="151"/>
      <c r="PCZ120" s="151"/>
      <c r="PDA120" s="151"/>
      <c r="PDB120" s="151"/>
      <c r="PDC120" s="151"/>
      <c r="PDD120" s="151"/>
      <c r="PDE120" s="151"/>
      <c r="PDF120" s="151"/>
      <c r="PDG120" s="151"/>
      <c r="PDH120" s="151"/>
      <c r="PDI120" s="151"/>
      <c r="PDJ120" s="151"/>
      <c r="PDK120" s="151"/>
      <c r="PDL120" s="151"/>
      <c r="PDM120" s="151"/>
      <c r="PDN120" s="151"/>
      <c r="PDO120" s="151"/>
      <c r="PDP120" s="151"/>
      <c r="PDQ120" s="151"/>
      <c r="PDR120" s="151"/>
      <c r="PDS120" s="151"/>
      <c r="PDT120" s="151"/>
      <c r="PDU120" s="151"/>
      <c r="PDV120" s="151"/>
      <c r="PDW120" s="151"/>
      <c r="PDX120" s="151"/>
      <c r="PDY120" s="151"/>
      <c r="PDZ120" s="151"/>
      <c r="PEA120" s="151"/>
      <c r="PEB120" s="151"/>
      <c r="PEC120" s="151"/>
      <c r="PED120" s="151"/>
      <c r="PEE120" s="151"/>
      <c r="PEF120" s="151"/>
      <c r="PEG120" s="151"/>
      <c r="PEH120" s="151"/>
      <c r="PEI120" s="151"/>
      <c r="PEJ120" s="151"/>
      <c r="PEK120" s="151"/>
      <c r="PEL120" s="151"/>
      <c r="PEM120" s="151"/>
      <c r="PEN120" s="151"/>
      <c r="PEO120" s="151"/>
      <c r="PEP120" s="151"/>
      <c r="PEQ120" s="151"/>
      <c r="PER120" s="151"/>
      <c r="PES120" s="151"/>
      <c r="PET120" s="151"/>
      <c r="PEU120" s="151"/>
      <c r="PEV120" s="151"/>
      <c r="PEW120" s="151"/>
      <c r="PEX120" s="151"/>
      <c r="PEY120" s="151"/>
      <c r="PEZ120" s="151"/>
      <c r="PFA120" s="151"/>
      <c r="PFB120" s="151"/>
      <c r="PFC120" s="151"/>
      <c r="PFD120" s="151"/>
      <c r="PFE120" s="151"/>
      <c r="PFF120" s="151"/>
      <c r="PFG120" s="151"/>
      <c r="PFH120" s="151"/>
      <c r="PFI120" s="151"/>
      <c r="PFJ120" s="151"/>
      <c r="PFK120" s="151"/>
      <c r="PFL120" s="151"/>
      <c r="PFM120" s="151"/>
      <c r="PFN120" s="151"/>
      <c r="PFO120" s="151"/>
      <c r="PFP120" s="151"/>
      <c r="PFQ120" s="151"/>
      <c r="PFR120" s="151"/>
      <c r="PFS120" s="151"/>
      <c r="PFT120" s="151"/>
      <c r="PFU120" s="151"/>
      <c r="PFV120" s="151"/>
      <c r="PFW120" s="151"/>
      <c r="PFX120" s="151"/>
      <c r="PFY120" s="151"/>
      <c r="PFZ120" s="151"/>
      <c r="PGA120" s="151"/>
      <c r="PGB120" s="151"/>
      <c r="PGC120" s="151"/>
      <c r="PGD120" s="151"/>
      <c r="PGE120" s="151"/>
      <c r="PGF120" s="151"/>
      <c r="PGG120" s="151"/>
      <c r="PGH120" s="151"/>
      <c r="PGI120" s="151"/>
      <c r="PGJ120" s="151"/>
      <c r="PGK120" s="151"/>
      <c r="PGL120" s="151"/>
      <c r="PGM120" s="151"/>
      <c r="PGN120" s="151"/>
      <c r="PGO120" s="151"/>
      <c r="PGP120" s="151"/>
      <c r="PGQ120" s="151"/>
      <c r="PGR120" s="151"/>
      <c r="PGS120" s="151"/>
      <c r="PGT120" s="151"/>
      <c r="PGU120" s="151"/>
      <c r="PGV120" s="151"/>
      <c r="PGW120" s="151"/>
      <c r="PGX120" s="151"/>
      <c r="PGY120" s="151"/>
      <c r="PGZ120" s="151"/>
      <c r="PHA120" s="151"/>
      <c r="PHB120" s="151"/>
      <c r="PHC120" s="151"/>
      <c r="PHD120" s="151"/>
      <c r="PHE120" s="151"/>
      <c r="PHF120" s="151"/>
      <c r="PHG120" s="151"/>
      <c r="PHH120" s="151"/>
      <c r="PHI120" s="151"/>
      <c r="PHJ120" s="151"/>
      <c r="PHK120" s="151"/>
      <c r="PHL120" s="151"/>
      <c r="PHM120" s="151"/>
      <c r="PHN120" s="151"/>
      <c r="PHO120" s="151"/>
      <c r="PHP120" s="151"/>
      <c r="PHQ120" s="151"/>
      <c r="PHR120" s="151"/>
      <c r="PHS120" s="151"/>
      <c r="PHT120" s="151"/>
      <c r="PHU120" s="151"/>
      <c r="PHV120" s="151"/>
      <c r="PHW120" s="151"/>
      <c r="PHX120" s="151"/>
      <c r="PHY120" s="151"/>
      <c r="PHZ120" s="151"/>
      <c r="PIA120" s="151"/>
      <c r="PIB120" s="151"/>
      <c r="PIC120" s="151"/>
      <c r="PID120" s="151"/>
      <c r="PIE120" s="151"/>
      <c r="PIF120" s="151"/>
      <c r="PIG120" s="151"/>
      <c r="PIH120" s="151"/>
      <c r="PII120" s="151"/>
      <c r="PIJ120" s="151"/>
      <c r="PIK120" s="151"/>
      <c r="PIL120" s="151"/>
      <c r="PIM120" s="151"/>
      <c r="PIN120" s="151"/>
      <c r="PIO120" s="151"/>
      <c r="PIP120" s="151"/>
      <c r="PIQ120" s="151"/>
      <c r="PIR120" s="151"/>
      <c r="PIS120" s="151"/>
      <c r="PIT120" s="151"/>
      <c r="PIU120" s="151"/>
      <c r="PIV120" s="151"/>
      <c r="PIW120" s="151"/>
      <c r="PIX120" s="151"/>
      <c r="PIY120" s="151"/>
      <c r="PIZ120" s="151"/>
      <c r="PJA120" s="151"/>
      <c r="PJB120" s="151"/>
      <c r="PJC120" s="151"/>
      <c r="PJD120" s="151"/>
      <c r="PJE120" s="151"/>
      <c r="PJF120" s="151"/>
      <c r="PJG120" s="151"/>
      <c r="PJH120" s="151"/>
      <c r="PJI120" s="151"/>
      <c r="PJJ120" s="151"/>
      <c r="PJK120" s="151"/>
      <c r="PJL120" s="151"/>
      <c r="PJM120" s="151"/>
      <c r="PJN120" s="151"/>
      <c r="PJO120" s="151"/>
      <c r="PJP120" s="151"/>
      <c r="PJQ120" s="151"/>
      <c r="PJR120" s="151"/>
      <c r="PJS120" s="151"/>
      <c r="PJT120" s="151"/>
      <c r="PJU120" s="151"/>
      <c r="PJV120" s="151"/>
      <c r="PJW120" s="151"/>
      <c r="PJX120" s="151"/>
      <c r="PJY120" s="151"/>
      <c r="PJZ120" s="151"/>
      <c r="PKA120" s="151"/>
      <c r="PKB120" s="151"/>
      <c r="PKC120" s="151"/>
      <c r="PKD120" s="151"/>
      <c r="PKE120" s="151"/>
      <c r="PKF120" s="151"/>
      <c r="PKG120" s="151"/>
      <c r="PKH120" s="151"/>
      <c r="PKI120" s="151"/>
      <c r="PKJ120" s="151"/>
      <c r="PKK120" s="151"/>
      <c r="PKL120" s="151"/>
      <c r="PKM120" s="151"/>
      <c r="PKN120" s="151"/>
      <c r="PKO120" s="151"/>
      <c r="PKP120" s="151"/>
      <c r="PKQ120" s="151"/>
      <c r="PKR120" s="151"/>
      <c r="PKS120" s="151"/>
      <c r="PKT120" s="151"/>
      <c r="PKU120" s="151"/>
      <c r="PKV120" s="151"/>
      <c r="PKW120" s="151"/>
      <c r="PKX120" s="151"/>
      <c r="PKY120" s="151"/>
      <c r="PKZ120" s="151"/>
      <c r="PLA120" s="151"/>
      <c r="PLB120" s="151"/>
      <c r="PLC120" s="151"/>
      <c r="PLD120" s="151"/>
      <c r="PLE120" s="151"/>
      <c r="PLF120" s="151"/>
      <c r="PLG120" s="151"/>
      <c r="PLH120" s="151"/>
      <c r="PLI120" s="151"/>
      <c r="PLJ120" s="151"/>
      <c r="PLK120" s="151"/>
      <c r="PLL120" s="151"/>
      <c r="PLM120" s="151"/>
      <c r="PLN120" s="151"/>
      <c r="PLO120" s="151"/>
      <c r="PLP120" s="151"/>
      <c r="PLQ120" s="151"/>
      <c r="PLR120" s="151"/>
      <c r="PLS120" s="151"/>
      <c r="PLT120" s="151"/>
      <c r="PLU120" s="151"/>
      <c r="PLV120" s="151"/>
      <c r="PLW120" s="151"/>
      <c r="PLX120" s="151"/>
      <c r="PLY120" s="151"/>
      <c r="PLZ120" s="151"/>
      <c r="PMA120" s="151"/>
      <c r="PMB120" s="151"/>
      <c r="PMC120" s="151"/>
      <c r="PMD120" s="151"/>
      <c r="PME120" s="151"/>
      <c r="PMF120" s="151"/>
      <c r="PMG120" s="151"/>
      <c r="PMH120" s="151"/>
      <c r="PMI120" s="151"/>
      <c r="PMJ120" s="151"/>
      <c r="PMK120" s="151"/>
      <c r="PML120" s="151"/>
      <c r="PMM120" s="151"/>
      <c r="PMN120" s="151"/>
      <c r="PMO120" s="151"/>
      <c r="PMP120" s="151"/>
      <c r="PMQ120" s="151"/>
      <c r="PMR120" s="151"/>
      <c r="PMS120" s="151"/>
      <c r="PMT120" s="151"/>
      <c r="PMU120" s="151"/>
      <c r="PMV120" s="151"/>
      <c r="PMW120" s="151"/>
      <c r="PMX120" s="151"/>
      <c r="PMY120" s="151"/>
      <c r="PMZ120" s="151"/>
      <c r="PNA120" s="151"/>
      <c r="PNB120" s="151"/>
      <c r="PNC120" s="151"/>
      <c r="PND120" s="151"/>
      <c r="PNE120" s="151"/>
      <c r="PNF120" s="151"/>
      <c r="PNG120" s="151"/>
      <c r="PNH120" s="151"/>
      <c r="PNI120" s="151"/>
      <c r="PNJ120" s="151"/>
      <c r="PNK120" s="151"/>
      <c r="PNL120" s="151"/>
      <c r="PNM120" s="151"/>
      <c r="PNN120" s="151"/>
      <c r="PNO120" s="151"/>
      <c r="PNP120" s="151"/>
      <c r="PNQ120" s="151"/>
      <c r="PNR120" s="151"/>
      <c r="PNS120" s="151"/>
      <c r="PNT120" s="151"/>
      <c r="PNU120" s="151"/>
      <c r="PNV120" s="151"/>
      <c r="PNW120" s="151"/>
      <c r="PNX120" s="151"/>
      <c r="PNY120" s="151"/>
      <c r="PNZ120" s="151"/>
      <c r="POA120" s="151"/>
      <c r="POB120" s="151"/>
      <c r="POC120" s="151"/>
      <c r="POD120" s="151"/>
      <c r="POE120" s="151"/>
      <c r="POF120" s="151"/>
      <c r="POG120" s="151"/>
      <c r="POH120" s="151"/>
      <c r="POI120" s="151"/>
      <c r="POJ120" s="151"/>
      <c r="POK120" s="151"/>
      <c r="POL120" s="151"/>
      <c r="POM120" s="151"/>
      <c r="PON120" s="151"/>
      <c r="POO120" s="151"/>
      <c r="POP120" s="151"/>
      <c r="POQ120" s="151"/>
      <c r="POR120" s="151"/>
      <c r="POS120" s="151"/>
      <c r="POT120" s="151"/>
      <c r="POU120" s="151"/>
      <c r="POV120" s="151"/>
      <c r="POW120" s="151"/>
      <c r="POX120" s="151"/>
      <c r="POY120" s="151"/>
      <c r="POZ120" s="151"/>
      <c r="PPA120" s="151"/>
      <c r="PPB120" s="151"/>
      <c r="PPC120" s="151"/>
      <c r="PPD120" s="151"/>
      <c r="PPE120" s="151"/>
      <c r="PPF120" s="151"/>
      <c r="PPG120" s="151"/>
      <c r="PPH120" s="151"/>
      <c r="PPI120" s="151"/>
      <c r="PPJ120" s="151"/>
      <c r="PPK120" s="151"/>
      <c r="PPL120" s="151"/>
      <c r="PPM120" s="151"/>
      <c r="PPN120" s="151"/>
      <c r="PPO120" s="151"/>
      <c r="PPP120" s="151"/>
      <c r="PPQ120" s="151"/>
      <c r="PPR120" s="151"/>
      <c r="PPS120" s="151"/>
      <c r="PPT120" s="151"/>
      <c r="PPU120" s="151"/>
      <c r="PPV120" s="151"/>
      <c r="PPW120" s="151"/>
      <c r="PPX120" s="151"/>
      <c r="PPY120" s="151"/>
      <c r="PPZ120" s="151"/>
      <c r="PQA120" s="151"/>
      <c r="PQB120" s="151"/>
      <c r="PQC120" s="151"/>
      <c r="PQD120" s="151"/>
      <c r="PQE120" s="151"/>
      <c r="PQF120" s="151"/>
      <c r="PQG120" s="151"/>
      <c r="PQH120" s="151"/>
      <c r="PQI120" s="151"/>
      <c r="PQJ120" s="151"/>
      <c r="PQK120" s="151"/>
      <c r="PQL120" s="151"/>
      <c r="PQM120" s="151"/>
      <c r="PQN120" s="151"/>
      <c r="PQO120" s="151"/>
      <c r="PQP120" s="151"/>
      <c r="PQQ120" s="151"/>
      <c r="PQR120" s="151"/>
      <c r="PQS120" s="151"/>
      <c r="PQT120" s="151"/>
      <c r="PQU120" s="151"/>
      <c r="PQV120" s="151"/>
      <c r="PQW120" s="151"/>
      <c r="PQX120" s="151"/>
      <c r="PQY120" s="151"/>
      <c r="PQZ120" s="151"/>
      <c r="PRA120" s="151"/>
      <c r="PRB120" s="151"/>
      <c r="PRC120" s="151"/>
      <c r="PRD120" s="151"/>
      <c r="PRE120" s="151"/>
      <c r="PRF120" s="151"/>
      <c r="PRG120" s="151"/>
      <c r="PRH120" s="151"/>
      <c r="PRI120" s="151"/>
      <c r="PRJ120" s="151"/>
      <c r="PRK120" s="151"/>
      <c r="PRL120" s="151"/>
      <c r="PRM120" s="151"/>
      <c r="PRN120" s="151"/>
      <c r="PRO120" s="151"/>
      <c r="PRP120" s="151"/>
      <c r="PRQ120" s="151"/>
      <c r="PRR120" s="151"/>
      <c r="PRS120" s="151"/>
      <c r="PRT120" s="151"/>
      <c r="PRU120" s="151"/>
      <c r="PRV120" s="151"/>
      <c r="PRW120" s="151"/>
      <c r="PRX120" s="151"/>
      <c r="PRY120" s="151"/>
      <c r="PRZ120" s="151"/>
      <c r="PSA120" s="151"/>
      <c r="PSB120" s="151"/>
      <c r="PSC120" s="151"/>
      <c r="PSD120" s="151"/>
      <c r="PSE120" s="151"/>
      <c r="PSF120" s="151"/>
      <c r="PSG120" s="151"/>
      <c r="PSH120" s="151"/>
      <c r="PSI120" s="151"/>
      <c r="PSJ120" s="151"/>
      <c r="PSK120" s="151"/>
      <c r="PSL120" s="151"/>
      <c r="PSM120" s="151"/>
      <c r="PSN120" s="151"/>
      <c r="PSO120" s="151"/>
      <c r="PSP120" s="151"/>
      <c r="PSQ120" s="151"/>
      <c r="PSR120" s="151"/>
      <c r="PSS120" s="151"/>
      <c r="PST120" s="151"/>
      <c r="PSU120" s="151"/>
      <c r="PSV120" s="151"/>
      <c r="PSW120" s="151"/>
      <c r="PSX120" s="151"/>
      <c r="PSY120" s="151"/>
      <c r="PSZ120" s="151"/>
      <c r="PTA120" s="151"/>
      <c r="PTB120" s="151"/>
      <c r="PTC120" s="151"/>
      <c r="PTD120" s="151"/>
      <c r="PTE120" s="151"/>
      <c r="PTF120" s="151"/>
      <c r="PTG120" s="151"/>
      <c r="PTH120" s="151"/>
      <c r="PTI120" s="151"/>
      <c r="PTJ120" s="151"/>
      <c r="PTK120" s="151"/>
      <c r="PTL120" s="151"/>
      <c r="PTM120" s="151"/>
      <c r="PTN120" s="151"/>
      <c r="PTO120" s="151"/>
      <c r="PTP120" s="151"/>
      <c r="PTQ120" s="151"/>
      <c r="PTR120" s="151"/>
      <c r="PTS120" s="151"/>
      <c r="PTT120" s="151"/>
      <c r="PTU120" s="151"/>
      <c r="PTV120" s="151"/>
      <c r="PTW120" s="151"/>
      <c r="PTX120" s="151"/>
      <c r="PTY120" s="151"/>
      <c r="PTZ120" s="151"/>
      <c r="PUA120" s="151"/>
      <c r="PUB120" s="151"/>
      <c r="PUC120" s="151"/>
      <c r="PUD120" s="151"/>
      <c r="PUE120" s="151"/>
      <c r="PUF120" s="151"/>
      <c r="PUG120" s="151"/>
      <c r="PUH120" s="151"/>
      <c r="PUI120" s="151"/>
      <c r="PUJ120" s="151"/>
      <c r="PUK120" s="151"/>
      <c r="PUL120" s="151"/>
      <c r="PUM120" s="151"/>
      <c r="PUN120" s="151"/>
      <c r="PUO120" s="151"/>
      <c r="PUP120" s="151"/>
      <c r="PUQ120" s="151"/>
      <c r="PUR120" s="151"/>
      <c r="PUS120" s="151"/>
      <c r="PUT120" s="151"/>
      <c r="PUU120" s="151"/>
      <c r="PUV120" s="151"/>
      <c r="PUW120" s="151"/>
      <c r="PUX120" s="151"/>
      <c r="PUY120" s="151"/>
      <c r="PUZ120" s="151"/>
      <c r="PVA120" s="151"/>
      <c r="PVB120" s="151"/>
      <c r="PVC120" s="151"/>
      <c r="PVD120" s="151"/>
      <c r="PVE120" s="151"/>
      <c r="PVF120" s="151"/>
      <c r="PVG120" s="151"/>
      <c r="PVH120" s="151"/>
      <c r="PVI120" s="151"/>
      <c r="PVJ120" s="151"/>
      <c r="PVK120" s="151"/>
      <c r="PVL120" s="151"/>
      <c r="PVM120" s="151"/>
      <c r="PVN120" s="151"/>
      <c r="PVO120" s="151"/>
      <c r="PVP120" s="151"/>
      <c r="PVQ120" s="151"/>
      <c r="PVR120" s="151"/>
      <c r="PVS120" s="151"/>
      <c r="PVT120" s="151"/>
      <c r="PVU120" s="151"/>
      <c r="PVV120" s="151"/>
      <c r="PVW120" s="151"/>
      <c r="PVX120" s="151"/>
      <c r="PVY120" s="151"/>
      <c r="PVZ120" s="151"/>
      <c r="PWA120" s="151"/>
      <c r="PWB120" s="151"/>
      <c r="PWC120" s="151"/>
      <c r="PWD120" s="151"/>
      <c r="PWE120" s="151"/>
      <c r="PWF120" s="151"/>
      <c r="PWG120" s="151"/>
      <c r="PWH120" s="151"/>
      <c r="PWI120" s="151"/>
      <c r="PWJ120" s="151"/>
      <c r="PWK120" s="151"/>
      <c r="PWL120" s="151"/>
      <c r="PWM120" s="151"/>
      <c r="PWN120" s="151"/>
      <c r="PWO120" s="151"/>
      <c r="PWP120" s="151"/>
      <c r="PWQ120" s="151"/>
      <c r="PWR120" s="151"/>
      <c r="PWS120" s="151"/>
      <c r="PWT120" s="151"/>
      <c r="PWU120" s="151"/>
      <c r="PWV120" s="151"/>
      <c r="PWW120" s="151"/>
      <c r="PWX120" s="151"/>
      <c r="PWY120" s="151"/>
      <c r="PWZ120" s="151"/>
      <c r="PXA120" s="151"/>
      <c r="PXB120" s="151"/>
      <c r="PXC120" s="151"/>
      <c r="PXD120" s="151"/>
      <c r="PXE120" s="151"/>
      <c r="PXF120" s="151"/>
      <c r="PXG120" s="151"/>
      <c r="PXH120" s="151"/>
      <c r="PXI120" s="151"/>
      <c r="PXJ120" s="151"/>
      <c r="PXK120" s="151"/>
      <c r="PXL120" s="151"/>
      <c r="PXM120" s="151"/>
      <c r="PXN120" s="151"/>
      <c r="PXO120" s="151"/>
      <c r="PXP120" s="151"/>
      <c r="PXQ120" s="151"/>
      <c r="PXR120" s="151"/>
      <c r="PXS120" s="151"/>
      <c r="PXT120" s="151"/>
      <c r="PXU120" s="151"/>
      <c r="PXV120" s="151"/>
      <c r="PXW120" s="151"/>
      <c r="PXX120" s="151"/>
      <c r="PXY120" s="151"/>
      <c r="PXZ120" s="151"/>
      <c r="PYA120" s="151"/>
      <c r="PYB120" s="151"/>
      <c r="PYC120" s="151"/>
      <c r="PYD120" s="151"/>
      <c r="PYE120" s="151"/>
      <c r="PYF120" s="151"/>
      <c r="PYG120" s="151"/>
      <c r="PYH120" s="151"/>
      <c r="PYI120" s="151"/>
      <c r="PYJ120" s="151"/>
      <c r="PYK120" s="151"/>
      <c r="PYL120" s="151"/>
      <c r="PYM120" s="151"/>
      <c r="PYN120" s="151"/>
      <c r="PYO120" s="151"/>
      <c r="PYP120" s="151"/>
      <c r="PYQ120" s="151"/>
      <c r="PYR120" s="151"/>
      <c r="PYS120" s="151"/>
      <c r="PYT120" s="151"/>
      <c r="PYU120" s="151"/>
      <c r="PYV120" s="151"/>
      <c r="PYW120" s="151"/>
      <c r="PYX120" s="151"/>
      <c r="PYY120" s="151"/>
      <c r="PYZ120" s="151"/>
      <c r="PZA120" s="151"/>
      <c r="PZB120" s="151"/>
      <c r="PZC120" s="151"/>
      <c r="PZD120" s="151"/>
      <c r="PZE120" s="151"/>
      <c r="PZF120" s="151"/>
      <c r="PZG120" s="151"/>
      <c r="PZH120" s="151"/>
      <c r="PZI120" s="151"/>
      <c r="PZJ120" s="151"/>
      <c r="PZK120" s="151"/>
      <c r="PZL120" s="151"/>
      <c r="PZM120" s="151"/>
      <c r="PZN120" s="151"/>
      <c r="PZO120" s="151"/>
      <c r="PZP120" s="151"/>
      <c r="PZQ120" s="151"/>
      <c r="PZR120" s="151"/>
      <c r="PZS120" s="151"/>
      <c r="PZT120" s="151"/>
      <c r="PZU120" s="151"/>
      <c r="PZV120" s="151"/>
      <c r="PZW120" s="151"/>
      <c r="PZX120" s="151"/>
      <c r="PZY120" s="151"/>
      <c r="PZZ120" s="151"/>
      <c r="QAA120" s="151"/>
      <c r="QAB120" s="151"/>
      <c r="QAC120" s="151"/>
      <c r="QAD120" s="151"/>
      <c r="QAE120" s="151"/>
      <c r="QAF120" s="151"/>
      <c r="QAG120" s="151"/>
      <c r="QAH120" s="151"/>
      <c r="QAI120" s="151"/>
      <c r="QAJ120" s="151"/>
      <c r="QAK120" s="151"/>
      <c r="QAL120" s="151"/>
      <c r="QAM120" s="151"/>
      <c r="QAN120" s="151"/>
      <c r="QAO120" s="151"/>
      <c r="QAP120" s="151"/>
      <c r="QAQ120" s="151"/>
      <c r="QAR120" s="151"/>
      <c r="QAS120" s="151"/>
      <c r="QAT120" s="151"/>
      <c r="QAU120" s="151"/>
      <c r="QAV120" s="151"/>
      <c r="QAW120" s="151"/>
      <c r="QAX120" s="151"/>
      <c r="QAY120" s="151"/>
      <c r="QAZ120" s="151"/>
      <c r="QBA120" s="151"/>
      <c r="QBB120" s="151"/>
      <c r="QBC120" s="151"/>
      <c r="QBD120" s="151"/>
      <c r="QBE120" s="151"/>
      <c r="QBF120" s="151"/>
      <c r="QBG120" s="151"/>
      <c r="QBH120" s="151"/>
      <c r="QBI120" s="151"/>
      <c r="QBJ120" s="151"/>
      <c r="QBK120" s="151"/>
      <c r="QBL120" s="151"/>
      <c r="QBM120" s="151"/>
      <c r="QBN120" s="151"/>
      <c r="QBO120" s="151"/>
      <c r="QBP120" s="151"/>
      <c r="QBQ120" s="151"/>
      <c r="QBR120" s="151"/>
      <c r="QBS120" s="151"/>
      <c r="QBT120" s="151"/>
      <c r="QBU120" s="151"/>
      <c r="QBV120" s="151"/>
      <c r="QBW120" s="151"/>
      <c r="QBX120" s="151"/>
      <c r="QBY120" s="151"/>
      <c r="QBZ120" s="151"/>
      <c r="QCA120" s="151"/>
      <c r="QCB120" s="151"/>
      <c r="QCC120" s="151"/>
      <c r="QCD120" s="151"/>
      <c r="QCE120" s="151"/>
      <c r="QCF120" s="151"/>
      <c r="QCG120" s="151"/>
      <c r="QCH120" s="151"/>
      <c r="QCI120" s="151"/>
      <c r="QCJ120" s="151"/>
      <c r="QCK120" s="151"/>
      <c r="QCL120" s="151"/>
      <c r="QCM120" s="151"/>
      <c r="QCN120" s="151"/>
      <c r="QCO120" s="151"/>
      <c r="QCP120" s="151"/>
      <c r="QCQ120" s="151"/>
      <c r="QCR120" s="151"/>
      <c r="QCS120" s="151"/>
      <c r="QCT120" s="151"/>
      <c r="QCU120" s="151"/>
      <c r="QCV120" s="151"/>
      <c r="QCW120" s="151"/>
      <c r="QCX120" s="151"/>
      <c r="QCY120" s="151"/>
      <c r="QCZ120" s="151"/>
      <c r="QDA120" s="151"/>
      <c r="QDB120" s="151"/>
      <c r="QDC120" s="151"/>
      <c r="QDD120" s="151"/>
      <c r="QDE120" s="151"/>
      <c r="QDF120" s="151"/>
      <c r="QDG120" s="151"/>
      <c r="QDH120" s="151"/>
      <c r="QDI120" s="151"/>
      <c r="QDJ120" s="151"/>
      <c r="QDK120" s="151"/>
      <c r="QDL120" s="151"/>
      <c r="QDM120" s="151"/>
      <c r="QDN120" s="151"/>
      <c r="QDO120" s="151"/>
      <c r="QDP120" s="151"/>
      <c r="QDQ120" s="151"/>
      <c r="QDR120" s="151"/>
      <c r="QDS120" s="151"/>
      <c r="QDT120" s="151"/>
      <c r="QDU120" s="151"/>
      <c r="QDV120" s="151"/>
      <c r="QDW120" s="151"/>
      <c r="QDX120" s="151"/>
      <c r="QDY120" s="151"/>
      <c r="QDZ120" s="151"/>
      <c r="QEA120" s="151"/>
      <c r="QEB120" s="151"/>
      <c r="QEC120" s="151"/>
      <c r="QED120" s="151"/>
      <c r="QEE120" s="151"/>
      <c r="QEF120" s="151"/>
      <c r="QEG120" s="151"/>
      <c r="QEH120" s="151"/>
      <c r="QEI120" s="151"/>
      <c r="QEJ120" s="151"/>
      <c r="QEK120" s="151"/>
      <c r="QEL120" s="151"/>
      <c r="QEM120" s="151"/>
      <c r="QEN120" s="151"/>
      <c r="QEO120" s="151"/>
      <c r="QEP120" s="151"/>
      <c r="QEQ120" s="151"/>
      <c r="QER120" s="151"/>
      <c r="QES120" s="151"/>
      <c r="QET120" s="151"/>
      <c r="QEU120" s="151"/>
      <c r="QEV120" s="151"/>
      <c r="QEW120" s="151"/>
      <c r="QEX120" s="151"/>
      <c r="QEY120" s="151"/>
      <c r="QEZ120" s="151"/>
      <c r="QFA120" s="151"/>
      <c r="QFB120" s="151"/>
      <c r="QFC120" s="151"/>
      <c r="QFD120" s="151"/>
      <c r="QFE120" s="151"/>
      <c r="QFF120" s="151"/>
      <c r="QFG120" s="151"/>
      <c r="QFH120" s="151"/>
      <c r="QFI120" s="151"/>
      <c r="QFJ120" s="151"/>
      <c r="QFK120" s="151"/>
      <c r="QFL120" s="151"/>
      <c r="QFM120" s="151"/>
      <c r="QFN120" s="151"/>
      <c r="QFO120" s="151"/>
      <c r="QFP120" s="151"/>
      <c r="QFQ120" s="151"/>
      <c r="QFR120" s="151"/>
      <c r="QFS120" s="151"/>
      <c r="QFT120" s="151"/>
      <c r="QFU120" s="151"/>
      <c r="QFV120" s="151"/>
      <c r="QFW120" s="151"/>
      <c r="QFX120" s="151"/>
      <c r="QFY120" s="151"/>
      <c r="QFZ120" s="151"/>
      <c r="QGA120" s="151"/>
      <c r="QGB120" s="151"/>
      <c r="QGC120" s="151"/>
      <c r="QGD120" s="151"/>
      <c r="QGE120" s="151"/>
      <c r="QGF120" s="151"/>
      <c r="QGG120" s="151"/>
      <c r="QGH120" s="151"/>
      <c r="QGI120" s="151"/>
      <c r="QGJ120" s="151"/>
      <c r="QGK120" s="151"/>
      <c r="QGL120" s="151"/>
      <c r="QGM120" s="151"/>
      <c r="QGN120" s="151"/>
      <c r="QGO120" s="151"/>
      <c r="QGP120" s="151"/>
      <c r="QGQ120" s="151"/>
      <c r="QGR120" s="151"/>
      <c r="QGS120" s="151"/>
      <c r="QGT120" s="151"/>
      <c r="QGU120" s="151"/>
      <c r="QGV120" s="151"/>
      <c r="QGW120" s="151"/>
      <c r="QGX120" s="151"/>
      <c r="QGY120" s="151"/>
      <c r="QGZ120" s="151"/>
      <c r="QHA120" s="151"/>
      <c r="QHB120" s="151"/>
      <c r="QHC120" s="151"/>
      <c r="QHD120" s="151"/>
      <c r="QHE120" s="151"/>
      <c r="QHF120" s="151"/>
      <c r="QHG120" s="151"/>
      <c r="QHH120" s="151"/>
      <c r="QHI120" s="151"/>
      <c r="QHJ120" s="151"/>
      <c r="QHK120" s="151"/>
      <c r="QHL120" s="151"/>
      <c r="QHM120" s="151"/>
      <c r="QHN120" s="151"/>
      <c r="QHO120" s="151"/>
      <c r="QHP120" s="151"/>
      <c r="QHQ120" s="151"/>
      <c r="QHR120" s="151"/>
      <c r="QHS120" s="151"/>
      <c r="QHT120" s="151"/>
      <c r="QHU120" s="151"/>
      <c r="QHV120" s="151"/>
      <c r="QHW120" s="151"/>
      <c r="QHX120" s="151"/>
      <c r="QHY120" s="151"/>
      <c r="QHZ120" s="151"/>
      <c r="QIA120" s="151"/>
      <c r="QIB120" s="151"/>
      <c r="QIC120" s="151"/>
      <c r="QID120" s="151"/>
      <c r="QIE120" s="151"/>
      <c r="QIF120" s="151"/>
      <c r="QIG120" s="151"/>
      <c r="QIH120" s="151"/>
      <c r="QII120" s="151"/>
      <c r="QIJ120" s="151"/>
      <c r="QIK120" s="151"/>
      <c r="QIL120" s="151"/>
      <c r="QIM120" s="151"/>
      <c r="QIN120" s="151"/>
      <c r="QIO120" s="151"/>
      <c r="QIP120" s="151"/>
      <c r="QIQ120" s="151"/>
      <c r="QIR120" s="151"/>
      <c r="QIS120" s="151"/>
      <c r="QIT120" s="151"/>
      <c r="QIU120" s="151"/>
      <c r="QIV120" s="151"/>
      <c r="QIW120" s="151"/>
      <c r="QIX120" s="151"/>
      <c r="QIY120" s="151"/>
      <c r="QIZ120" s="151"/>
      <c r="QJA120" s="151"/>
      <c r="QJB120" s="151"/>
      <c r="QJC120" s="151"/>
      <c r="QJD120" s="151"/>
      <c r="QJE120" s="151"/>
      <c r="QJF120" s="151"/>
      <c r="QJG120" s="151"/>
      <c r="QJH120" s="151"/>
      <c r="QJI120" s="151"/>
      <c r="QJJ120" s="151"/>
      <c r="QJK120" s="151"/>
      <c r="QJL120" s="151"/>
      <c r="QJM120" s="151"/>
      <c r="QJN120" s="151"/>
      <c r="QJO120" s="151"/>
      <c r="QJP120" s="151"/>
      <c r="QJQ120" s="151"/>
      <c r="QJR120" s="151"/>
      <c r="QJS120" s="151"/>
      <c r="QJT120" s="151"/>
      <c r="QJU120" s="151"/>
      <c r="QJV120" s="151"/>
      <c r="QJW120" s="151"/>
      <c r="QJX120" s="151"/>
      <c r="QJY120" s="151"/>
      <c r="QJZ120" s="151"/>
      <c r="QKA120" s="151"/>
      <c r="QKB120" s="151"/>
      <c r="QKC120" s="151"/>
      <c r="QKD120" s="151"/>
      <c r="QKE120" s="151"/>
      <c r="QKF120" s="151"/>
      <c r="QKG120" s="151"/>
      <c r="QKH120" s="151"/>
      <c r="QKI120" s="151"/>
      <c r="QKJ120" s="151"/>
      <c r="QKK120" s="151"/>
      <c r="QKL120" s="151"/>
      <c r="QKM120" s="151"/>
      <c r="QKN120" s="151"/>
      <c r="QKO120" s="151"/>
      <c r="QKP120" s="151"/>
      <c r="QKQ120" s="151"/>
      <c r="QKR120" s="151"/>
      <c r="QKS120" s="151"/>
      <c r="QKT120" s="151"/>
      <c r="QKU120" s="151"/>
      <c r="QKV120" s="151"/>
      <c r="QKW120" s="151"/>
      <c r="QKX120" s="151"/>
      <c r="QKY120" s="151"/>
      <c r="QKZ120" s="151"/>
      <c r="QLA120" s="151"/>
      <c r="QLB120" s="151"/>
      <c r="QLC120" s="151"/>
      <c r="QLD120" s="151"/>
      <c r="QLE120" s="151"/>
      <c r="QLF120" s="151"/>
      <c r="QLG120" s="151"/>
      <c r="QLH120" s="151"/>
      <c r="QLI120" s="151"/>
      <c r="QLJ120" s="151"/>
      <c r="QLK120" s="151"/>
      <c r="QLL120" s="151"/>
      <c r="QLM120" s="151"/>
      <c r="QLN120" s="151"/>
      <c r="QLO120" s="151"/>
      <c r="QLP120" s="151"/>
      <c r="QLQ120" s="151"/>
      <c r="QLR120" s="151"/>
      <c r="QLS120" s="151"/>
      <c r="QLT120" s="151"/>
      <c r="QLU120" s="151"/>
      <c r="QLV120" s="151"/>
      <c r="QLW120" s="151"/>
      <c r="QLX120" s="151"/>
      <c r="QLY120" s="151"/>
      <c r="QLZ120" s="151"/>
      <c r="QMA120" s="151"/>
      <c r="QMB120" s="151"/>
      <c r="QMC120" s="151"/>
      <c r="QMD120" s="151"/>
      <c r="QME120" s="151"/>
      <c r="QMF120" s="151"/>
      <c r="QMG120" s="151"/>
      <c r="QMH120" s="151"/>
      <c r="QMI120" s="151"/>
      <c r="QMJ120" s="151"/>
      <c r="QMK120" s="151"/>
      <c r="QML120" s="151"/>
      <c r="QMM120" s="151"/>
      <c r="QMN120" s="151"/>
      <c r="QMO120" s="151"/>
      <c r="QMP120" s="151"/>
      <c r="QMQ120" s="151"/>
      <c r="QMR120" s="151"/>
      <c r="QMS120" s="151"/>
      <c r="QMT120" s="151"/>
      <c r="QMU120" s="151"/>
      <c r="QMV120" s="151"/>
      <c r="QMW120" s="151"/>
      <c r="QMX120" s="151"/>
      <c r="QMY120" s="151"/>
      <c r="QMZ120" s="151"/>
      <c r="QNA120" s="151"/>
      <c r="QNB120" s="151"/>
      <c r="QNC120" s="151"/>
      <c r="QND120" s="151"/>
      <c r="QNE120" s="151"/>
      <c r="QNF120" s="151"/>
      <c r="QNG120" s="151"/>
      <c r="QNH120" s="151"/>
      <c r="QNI120" s="151"/>
      <c r="QNJ120" s="151"/>
      <c r="QNK120" s="151"/>
      <c r="QNL120" s="151"/>
      <c r="QNM120" s="151"/>
      <c r="QNN120" s="151"/>
      <c r="QNO120" s="151"/>
      <c r="QNP120" s="151"/>
      <c r="QNQ120" s="151"/>
      <c r="QNR120" s="151"/>
      <c r="QNS120" s="151"/>
      <c r="QNT120" s="151"/>
      <c r="QNU120" s="151"/>
      <c r="QNV120" s="151"/>
      <c r="QNW120" s="151"/>
      <c r="QNX120" s="151"/>
      <c r="QNY120" s="151"/>
      <c r="QNZ120" s="151"/>
      <c r="QOA120" s="151"/>
      <c r="QOB120" s="151"/>
      <c r="QOC120" s="151"/>
      <c r="QOD120" s="151"/>
      <c r="QOE120" s="151"/>
      <c r="QOF120" s="151"/>
      <c r="QOG120" s="151"/>
      <c r="QOH120" s="151"/>
      <c r="QOI120" s="151"/>
      <c r="QOJ120" s="151"/>
      <c r="QOK120" s="151"/>
      <c r="QOL120" s="151"/>
      <c r="QOM120" s="151"/>
      <c r="QON120" s="151"/>
      <c r="QOO120" s="151"/>
      <c r="QOP120" s="151"/>
      <c r="QOQ120" s="151"/>
      <c r="QOR120" s="151"/>
      <c r="QOS120" s="151"/>
      <c r="QOT120" s="151"/>
      <c r="QOU120" s="151"/>
      <c r="QOV120" s="151"/>
      <c r="QOW120" s="151"/>
      <c r="QOX120" s="151"/>
      <c r="QOY120" s="151"/>
      <c r="QOZ120" s="151"/>
      <c r="QPA120" s="151"/>
      <c r="QPB120" s="151"/>
      <c r="QPC120" s="151"/>
      <c r="QPD120" s="151"/>
      <c r="QPE120" s="151"/>
      <c r="QPF120" s="151"/>
      <c r="QPG120" s="151"/>
      <c r="QPH120" s="151"/>
      <c r="QPI120" s="151"/>
      <c r="QPJ120" s="151"/>
      <c r="QPK120" s="151"/>
      <c r="QPL120" s="151"/>
      <c r="QPM120" s="151"/>
      <c r="QPN120" s="151"/>
      <c r="QPO120" s="151"/>
      <c r="QPP120" s="151"/>
      <c r="QPQ120" s="151"/>
      <c r="QPR120" s="151"/>
      <c r="QPS120" s="151"/>
      <c r="QPT120" s="151"/>
      <c r="QPU120" s="151"/>
      <c r="QPV120" s="151"/>
      <c r="QPW120" s="151"/>
      <c r="QPX120" s="151"/>
      <c r="QPY120" s="151"/>
      <c r="QPZ120" s="151"/>
      <c r="QQA120" s="151"/>
      <c r="QQB120" s="151"/>
      <c r="QQC120" s="151"/>
      <c r="QQD120" s="151"/>
      <c r="QQE120" s="151"/>
      <c r="QQF120" s="151"/>
      <c r="QQG120" s="151"/>
      <c r="QQH120" s="151"/>
      <c r="QQI120" s="151"/>
      <c r="QQJ120" s="151"/>
      <c r="QQK120" s="151"/>
      <c r="QQL120" s="151"/>
      <c r="QQM120" s="151"/>
      <c r="QQN120" s="151"/>
      <c r="QQO120" s="151"/>
      <c r="QQP120" s="151"/>
      <c r="QQQ120" s="151"/>
      <c r="QQR120" s="151"/>
      <c r="QQS120" s="151"/>
      <c r="QQT120" s="151"/>
      <c r="QQU120" s="151"/>
      <c r="QQV120" s="151"/>
      <c r="QQW120" s="151"/>
      <c r="QQX120" s="151"/>
      <c r="QQY120" s="151"/>
      <c r="QQZ120" s="151"/>
      <c r="QRA120" s="151"/>
      <c r="QRB120" s="151"/>
      <c r="QRC120" s="151"/>
      <c r="QRD120" s="151"/>
      <c r="QRE120" s="151"/>
      <c r="QRF120" s="151"/>
      <c r="QRG120" s="151"/>
      <c r="QRH120" s="151"/>
      <c r="QRI120" s="151"/>
      <c r="QRJ120" s="151"/>
      <c r="QRK120" s="151"/>
      <c r="QRL120" s="151"/>
      <c r="QRM120" s="151"/>
      <c r="QRN120" s="151"/>
      <c r="QRO120" s="151"/>
      <c r="QRP120" s="151"/>
      <c r="QRQ120" s="151"/>
      <c r="QRR120" s="151"/>
      <c r="QRS120" s="151"/>
      <c r="QRT120" s="151"/>
      <c r="QRU120" s="151"/>
      <c r="QRV120" s="151"/>
      <c r="QRW120" s="151"/>
      <c r="QRX120" s="151"/>
      <c r="QRY120" s="151"/>
      <c r="QRZ120" s="151"/>
      <c r="QSA120" s="151"/>
      <c r="QSB120" s="151"/>
      <c r="QSC120" s="151"/>
      <c r="QSD120" s="151"/>
      <c r="QSE120" s="151"/>
      <c r="QSF120" s="151"/>
      <c r="QSG120" s="151"/>
      <c r="QSH120" s="151"/>
      <c r="QSI120" s="151"/>
      <c r="QSJ120" s="151"/>
      <c r="QSK120" s="151"/>
      <c r="QSL120" s="151"/>
      <c r="QSM120" s="151"/>
      <c r="QSN120" s="151"/>
      <c r="QSO120" s="151"/>
      <c r="QSP120" s="151"/>
      <c r="QSQ120" s="151"/>
      <c r="QSR120" s="151"/>
      <c r="QSS120" s="151"/>
      <c r="QST120" s="151"/>
      <c r="QSU120" s="151"/>
      <c r="QSV120" s="151"/>
      <c r="QSW120" s="151"/>
      <c r="QSX120" s="151"/>
      <c r="QSY120" s="151"/>
      <c r="QSZ120" s="151"/>
      <c r="QTA120" s="151"/>
      <c r="QTB120" s="151"/>
      <c r="QTC120" s="151"/>
      <c r="QTD120" s="151"/>
      <c r="QTE120" s="151"/>
      <c r="QTF120" s="151"/>
      <c r="QTG120" s="151"/>
      <c r="QTH120" s="151"/>
      <c r="QTI120" s="151"/>
      <c r="QTJ120" s="151"/>
      <c r="QTK120" s="151"/>
      <c r="QTL120" s="151"/>
      <c r="QTM120" s="151"/>
      <c r="QTN120" s="151"/>
      <c r="QTO120" s="151"/>
      <c r="QTP120" s="151"/>
      <c r="QTQ120" s="151"/>
      <c r="QTR120" s="151"/>
      <c r="QTS120" s="151"/>
      <c r="QTT120" s="151"/>
      <c r="QTU120" s="151"/>
      <c r="QTV120" s="151"/>
      <c r="QTW120" s="151"/>
      <c r="QTX120" s="151"/>
      <c r="QTY120" s="151"/>
      <c r="QTZ120" s="151"/>
      <c r="QUA120" s="151"/>
      <c r="QUB120" s="151"/>
      <c r="QUC120" s="151"/>
      <c r="QUD120" s="151"/>
      <c r="QUE120" s="151"/>
      <c r="QUF120" s="151"/>
      <c r="QUG120" s="151"/>
      <c r="QUH120" s="151"/>
      <c r="QUI120" s="151"/>
      <c r="QUJ120" s="151"/>
      <c r="QUK120" s="151"/>
      <c r="QUL120" s="151"/>
      <c r="QUM120" s="151"/>
      <c r="QUN120" s="151"/>
      <c r="QUO120" s="151"/>
      <c r="QUP120" s="151"/>
      <c r="QUQ120" s="151"/>
      <c r="QUR120" s="151"/>
      <c r="QUS120" s="151"/>
      <c r="QUT120" s="151"/>
      <c r="QUU120" s="151"/>
      <c r="QUV120" s="151"/>
      <c r="QUW120" s="151"/>
      <c r="QUX120" s="151"/>
      <c r="QUY120" s="151"/>
      <c r="QUZ120" s="151"/>
      <c r="QVA120" s="151"/>
      <c r="QVB120" s="151"/>
      <c r="QVC120" s="151"/>
      <c r="QVD120" s="151"/>
      <c r="QVE120" s="151"/>
      <c r="QVF120" s="151"/>
      <c r="QVG120" s="151"/>
      <c r="QVH120" s="151"/>
      <c r="QVI120" s="151"/>
      <c r="QVJ120" s="151"/>
      <c r="QVK120" s="151"/>
      <c r="QVL120" s="151"/>
      <c r="QVM120" s="151"/>
      <c r="QVN120" s="151"/>
      <c r="QVO120" s="151"/>
      <c r="QVP120" s="151"/>
      <c r="QVQ120" s="151"/>
      <c r="QVR120" s="151"/>
      <c r="QVS120" s="151"/>
      <c r="QVT120" s="151"/>
      <c r="QVU120" s="151"/>
      <c r="QVV120" s="151"/>
      <c r="QVW120" s="151"/>
      <c r="QVX120" s="151"/>
      <c r="QVY120" s="151"/>
      <c r="QVZ120" s="151"/>
      <c r="QWA120" s="151"/>
      <c r="QWB120" s="151"/>
      <c r="QWC120" s="151"/>
      <c r="QWD120" s="151"/>
      <c r="QWE120" s="151"/>
      <c r="QWF120" s="151"/>
      <c r="QWG120" s="151"/>
      <c r="QWH120" s="151"/>
      <c r="QWI120" s="151"/>
      <c r="QWJ120" s="151"/>
      <c r="QWK120" s="151"/>
      <c r="QWL120" s="151"/>
      <c r="QWM120" s="151"/>
      <c r="QWN120" s="151"/>
      <c r="QWO120" s="151"/>
      <c r="QWP120" s="151"/>
      <c r="QWQ120" s="151"/>
      <c r="QWR120" s="151"/>
      <c r="QWS120" s="151"/>
      <c r="QWT120" s="151"/>
      <c r="QWU120" s="151"/>
      <c r="QWV120" s="151"/>
      <c r="QWW120" s="151"/>
      <c r="QWX120" s="151"/>
      <c r="QWY120" s="151"/>
      <c r="QWZ120" s="151"/>
      <c r="QXA120" s="151"/>
      <c r="QXB120" s="151"/>
      <c r="QXC120" s="151"/>
      <c r="QXD120" s="151"/>
      <c r="QXE120" s="151"/>
      <c r="QXF120" s="151"/>
      <c r="QXG120" s="151"/>
      <c r="QXH120" s="151"/>
      <c r="QXI120" s="151"/>
      <c r="QXJ120" s="151"/>
      <c r="QXK120" s="151"/>
      <c r="QXL120" s="151"/>
      <c r="QXM120" s="151"/>
      <c r="QXN120" s="151"/>
      <c r="QXO120" s="151"/>
      <c r="QXP120" s="151"/>
      <c r="QXQ120" s="151"/>
      <c r="QXR120" s="151"/>
      <c r="QXS120" s="151"/>
      <c r="QXT120" s="151"/>
      <c r="QXU120" s="151"/>
      <c r="QXV120" s="151"/>
      <c r="QXW120" s="151"/>
      <c r="QXX120" s="151"/>
      <c r="QXY120" s="151"/>
      <c r="QXZ120" s="151"/>
      <c r="QYA120" s="151"/>
      <c r="QYB120" s="151"/>
      <c r="QYC120" s="151"/>
      <c r="QYD120" s="151"/>
      <c r="QYE120" s="151"/>
      <c r="QYF120" s="151"/>
      <c r="QYG120" s="151"/>
      <c r="QYH120" s="151"/>
      <c r="QYI120" s="151"/>
      <c r="QYJ120" s="151"/>
      <c r="QYK120" s="151"/>
      <c r="QYL120" s="151"/>
      <c r="QYM120" s="151"/>
      <c r="QYN120" s="151"/>
      <c r="QYO120" s="151"/>
      <c r="QYP120" s="151"/>
      <c r="QYQ120" s="151"/>
      <c r="QYR120" s="151"/>
      <c r="QYS120" s="151"/>
      <c r="QYT120" s="151"/>
      <c r="QYU120" s="151"/>
      <c r="QYV120" s="151"/>
      <c r="QYW120" s="151"/>
      <c r="QYX120" s="151"/>
      <c r="QYY120" s="151"/>
      <c r="QYZ120" s="151"/>
      <c r="QZA120" s="151"/>
      <c r="QZB120" s="151"/>
      <c r="QZC120" s="151"/>
      <c r="QZD120" s="151"/>
      <c r="QZE120" s="151"/>
      <c r="QZF120" s="151"/>
      <c r="QZG120" s="151"/>
      <c r="QZH120" s="151"/>
      <c r="QZI120" s="151"/>
      <c r="QZJ120" s="151"/>
      <c r="QZK120" s="151"/>
      <c r="QZL120" s="151"/>
      <c r="QZM120" s="151"/>
      <c r="QZN120" s="151"/>
      <c r="QZO120" s="151"/>
      <c r="QZP120" s="151"/>
      <c r="QZQ120" s="151"/>
      <c r="QZR120" s="151"/>
      <c r="QZS120" s="151"/>
      <c r="QZT120" s="151"/>
      <c r="QZU120" s="151"/>
      <c r="QZV120" s="151"/>
      <c r="QZW120" s="151"/>
      <c r="QZX120" s="151"/>
      <c r="QZY120" s="151"/>
      <c r="QZZ120" s="151"/>
      <c r="RAA120" s="151"/>
      <c r="RAB120" s="151"/>
      <c r="RAC120" s="151"/>
      <c r="RAD120" s="151"/>
      <c r="RAE120" s="151"/>
      <c r="RAF120" s="151"/>
      <c r="RAG120" s="151"/>
      <c r="RAH120" s="151"/>
      <c r="RAI120" s="151"/>
      <c r="RAJ120" s="151"/>
      <c r="RAK120" s="151"/>
      <c r="RAL120" s="151"/>
      <c r="RAM120" s="151"/>
      <c r="RAN120" s="151"/>
      <c r="RAO120" s="151"/>
      <c r="RAP120" s="151"/>
      <c r="RAQ120" s="151"/>
      <c r="RAR120" s="151"/>
      <c r="RAS120" s="151"/>
      <c r="RAT120" s="151"/>
      <c r="RAU120" s="151"/>
      <c r="RAV120" s="151"/>
      <c r="RAW120" s="151"/>
      <c r="RAX120" s="151"/>
      <c r="RAY120" s="151"/>
      <c r="RAZ120" s="151"/>
      <c r="RBA120" s="151"/>
      <c r="RBB120" s="151"/>
      <c r="RBC120" s="151"/>
      <c r="RBD120" s="151"/>
      <c r="RBE120" s="151"/>
      <c r="RBF120" s="151"/>
      <c r="RBG120" s="151"/>
      <c r="RBH120" s="151"/>
      <c r="RBI120" s="151"/>
      <c r="RBJ120" s="151"/>
      <c r="RBK120" s="151"/>
      <c r="RBL120" s="151"/>
      <c r="RBM120" s="151"/>
      <c r="RBN120" s="151"/>
      <c r="RBO120" s="151"/>
      <c r="RBP120" s="151"/>
      <c r="RBQ120" s="151"/>
      <c r="RBR120" s="151"/>
      <c r="RBS120" s="151"/>
      <c r="RBT120" s="151"/>
      <c r="RBU120" s="151"/>
      <c r="RBV120" s="151"/>
      <c r="RBW120" s="151"/>
      <c r="RBX120" s="151"/>
      <c r="RBY120" s="151"/>
      <c r="RBZ120" s="151"/>
      <c r="RCA120" s="151"/>
      <c r="RCB120" s="151"/>
      <c r="RCC120" s="151"/>
      <c r="RCD120" s="151"/>
      <c r="RCE120" s="151"/>
      <c r="RCF120" s="151"/>
      <c r="RCG120" s="151"/>
      <c r="RCH120" s="151"/>
      <c r="RCI120" s="151"/>
      <c r="RCJ120" s="151"/>
      <c r="RCK120" s="151"/>
      <c r="RCL120" s="151"/>
      <c r="RCM120" s="151"/>
      <c r="RCN120" s="151"/>
      <c r="RCO120" s="151"/>
      <c r="RCP120" s="151"/>
      <c r="RCQ120" s="151"/>
      <c r="RCR120" s="151"/>
      <c r="RCS120" s="151"/>
      <c r="RCT120" s="151"/>
      <c r="RCU120" s="151"/>
      <c r="RCV120" s="151"/>
      <c r="RCW120" s="151"/>
      <c r="RCX120" s="151"/>
      <c r="RCY120" s="151"/>
      <c r="RCZ120" s="151"/>
      <c r="RDA120" s="151"/>
      <c r="RDB120" s="151"/>
      <c r="RDC120" s="151"/>
      <c r="RDD120" s="151"/>
      <c r="RDE120" s="151"/>
      <c r="RDF120" s="151"/>
      <c r="RDG120" s="151"/>
      <c r="RDH120" s="151"/>
      <c r="RDI120" s="151"/>
      <c r="RDJ120" s="151"/>
      <c r="RDK120" s="151"/>
      <c r="RDL120" s="151"/>
      <c r="RDM120" s="151"/>
      <c r="RDN120" s="151"/>
      <c r="RDO120" s="151"/>
      <c r="RDP120" s="151"/>
      <c r="RDQ120" s="151"/>
      <c r="RDR120" s="151"/>
      <c r="RDS120" s="151"/>
      <c r="RDT120" s="151"/>
      <c r="RDU120" s="151"/>
      <c r="RDV120" s="151"/>
      <c r="RDW120" s="151"/>
      <c r="RDX120" s="151"/>
      <c r="RDY120" s="151"/>
      <c r="RDZ120" s="151"/>
      <c r="REA120" s="151"/>
      <c r="REB120" s="151"/>
      <c r="REC120" s="151"/>
      <c r="RED120" s="151"/>
      <c r="REE120" s="151"/>
      <c r="REF120" s="151"/>
      <c r="REG120" s="151"/>
      <c r="REH120" s="151"/>
      <c r="REI120" s="151"/>
      <c r="REJ120" s="151"/>
      <c r="REK120" s="151"/>
      <c r="REL120" s="151"/>
      <c r="REM120" s="151"/>
      <c r="REN120" s="151"/>
      <c r="REO120" s="151"/>
      <c r="REP120" s="151"/>
      <c r="REQ120" s="151"/>
      <c r="RER120" s="151"/>
      <c r="RES120" s="151"/>
      <c r="RET120" s="151"/>
      <c r="REU120" s="151"/>
      <c r="REV120" s="151"/>
      <c r="REW120" s="151"/>
      <c r="REX120" s="151"/>
      <c r="REY120" s="151"/>
      <c r="REZ120" s="151"/>
      <c r="RFA120" s="151"/>
      <c r="RFB120" s="151"/>
      <c r="RFC120" s="151"/>
      <c r="RFD120" s="151"/>
      <c r="RFE120" s="151"/>
      <c r="RFF120" s="151"/>
      <c r="RFG120" s="151"/>
      <c r="RFH120" s="151"/>
      <c r="RFI120" s="151"/>
      <c r="RFJ120" s="151"/>
      <c r="RFK120" s="151"/>
      <c r="RFL120" s="151"/>
      <c r="RFM120" s="151"/>
      <c r="RFN120" s="151"/>
      <c r="RFO120" s="151"/>
      <c r="RFP120" s="151"/>
      <c r="RFQ120" s="151"/>
      <c r="RFR120" s="151"/>
      <c r="RFS120" s="151"/>
      <c r="RFT120" s="151"/>
      <c r="RFU120" s="151"/>
      <c r="RFV120" s="151"/>
      <c r="RFW120" s="151"/>
      <c r="RFX120" s="151"/>
      <c r="RFY120" s="151"/>
      <c r="RFZ120" s="151"/>
      <c r="RGA120" s="151"/>
      <c r="RGB120" s="151"/>
      <c r="RGC120" s="151"/>
      <c r="RGD120" s="151"/>
      <c r="RGE120" s="151"/>
      <c r="RGF120" s="151"/>
      <c r="RGG120" s="151"/>
      <c r="RGH120" s="151"/>
      <c r="RGI120" s="151"/>
      <c r="RGJ120" s="151"/>
      <c r="RGK120" s="151"/>
      <c r="RGL120" s="151"/>
      <c r="RGM120" s="151"/>
      <c r="RGN120" s="151"/>
      <c r="RGO120" s="151"/>
      <c r="RGP120" s="151"/>
      <c r="RGQ120" s="151"/>
      <c r="RGR120" s="151"/>
      <c r="RGS120" s="151"/>
      <c r="RGT120" s="151"/>
      <c r="RGU120" s="151"/>
      <c r="RGV120" s="151"/>
      <c r="RGW120" s="151"/>
      <c r="RGX120" s="151"/>
      <c r="RGY120" s="151"/>
      <c r="RGZ120" s="151"/>
      <c r="RHA120" s="151"/>
      <c r="RHB120" s="151"/>
      <c r="RHC120" s="151"/>
      <c r="RHD120" s="151"/>
      <c r="RHE120" s="151"/>
      <c r="RHF120" s="151"/>
      <c r="RHG120" s="151"/>
      <c r="RHH120" s="151"/>
      <c r="RHI120" s="151"/>
      <c r="RHJ120" s="151"/>
      <c r="RHK120" s="151"/>
      <c r="RHL120" s="151"/>
      <c r="RHM120" s="151"/>
      <c r="RHN120" s="151"/>
      <c r="RHO120" s="151"/>
      <c r="RHP120" s="151"/>
      <c r="RHQ120" s="151"/>
      <c r="RHR120" s="151"/>
      <c r="RHS120" s="151"/>
      <c r="RHT120" s="151"/>
      <c r="RHU120" s="151"/>
      <c r="RHV120" s="151"/>
      <c r="RHW120" s="151"/>
      <c r="RHX120" s="151"/>
      <c r="RHY120" s="151"/>
      <c r="RHZ120" s="151"/>
      <c r="RIA120" s="151"/>
      <c r="RIB120" s="151"/>
      <c r="RIC120" s="151"/>
      <c r="RID120" s="151"/>
      <c r="RIE120" s="151"/>
      <c r="RIF120" s="151"/>
      <c r="RIG120" s="151"/>
      <c r="RIH120" s="151"/>
      <c r="RII120" s="151"/>
      <c r="RIJ120" s="151"/>
      <c r="RIK120" s="151"/>
      <c r="RIL120" s="151"/>
      <c r="RIM120" s="151"/>
      <c r="RIN120" s="151"/>
      <c r="RIO120" s="151"/>
      <c r="RIP120" s="151"/>
      <c r="RIQ120" s="151"/>
      <c r="RIR120" s="151"/>
      <c r="RIS120" s="151"/>
      <c r="RIT120" s="151"/>
      <c r="RIU120" s="151"/>
      <c r="RIV120" s="151"/>
      <c r="RIW120" s="151"/>
      <c r="RIX120" s="151"/>
      <c r="RIY120" s="151"/>
      <c r="RIZ120" s="151"/>
      <c r="RJA120" s="151"/>
      <c r="RJB120" s="151"/>
      <c r="RJC120" s="151"/>
      <c r="RJD120" s="151"/>
      <c r="RJE120" s="151"/>
      <c r="RJF120" s="151"/>
      <c r="RJG120" s="151"/>
      <c r="RJH120" s="151"/>
      <c r="RJI120" s="151"/>
      <c r="RJJ120" s="151"/>
      <c r="RJK120" s="151"/>
      <c r="RJL120" s="151"/>
      <c r="RJM120" s="151"/>
      <c r="RJN120" s="151"/>
      <c r="RJO120" s="151"/>
      <c r="RJP120" s="151"/>
      <c r="RJQ120" s="151"/>
      <c r="RJR120" s="151"/>
      <c r="RJS120" s="151"/>
      <c r="RJT120" s="151"/>
      <c r="RJU120" s="151"/>
      <c r="RJV120" s="151"/>
      <c r="RJW120" s="151"/>
      <c r="RJX120" s="151"/>
      <c r="RJY120" s="151"/>
      <c r="RJZ120" s="151"/>
      <c r="RKA120" s="151"/>
      <c r="RKB120" s="151"/>
      <c r="RKC120" s="151"/>
      <c r="RKD120" s="151"/>
      <c r="RKE120" s="151"/>
      <c r="RKF120" s="151"/>
      <c r="RKG120" s="151"/>
      <c r="RKH120" s="151"/>
      <c r="RKI120" s="151"/>
      <c r="RKJ120" s="151"/>
      <c r="RKK120" s="151"/>
      <c r="RKL120" s="151"/>
      <c r="RKM120" s="151"/>
      <c r="RKN120" s="151"/>
      <c r="RKO120" s="151"/>
      <c r="RKP120" s="151"/>
      <c r="RKQ120" s="151"/>
      <c r="RKR120" s="151"/>
      <c r="RKS120" s="151"/>
      <c r="RKT120" s="151"/>
      <c r="RKU120" s="151"/>
      <c r="RKV120" s="151"/>
      <c r="RKW120" s="151"/>
      <c r="RKX120" s="151"/>
      <c r="RKY120" s="151"/>
      <c r="RKZ120" s="151"/>
      <c r="RLA120" s="151"/>
      <c r="RLB120" s="151"/>
      <c r="RLC120" s="151"/>
      <c r="RLD120" s="151"/>
      <c r="RLE120" s="151"/>
      <c r="RLF120" s="151"/>
      <c r="RLG120" s="151"/>
      <c r="RLH120" s="151"/>
      <c r="RLI120" s="151"/>
      <c r="RLJ120" s="151"/>
      <c r="RLK120" s="151"/>
      <c r="RLL120" s="151"/>
      <c r="RLM120" s="151"/>
      <c r="RLN120" s="151"/>
      <c r="RLO120" s="151"/>
      <c r="RLP120" s="151"/>
      <c r="RLQ120" s="151"/>
      <c r="RLR120" s="151"/>
      <c r="RLS120" s="151"/>
      <c r="RLT120" s="151"/>
      <c r="RLU120" s="151"/>
      <c r="RLV120" s="151"/>
      <c r="RLW120" s="151"/>
      <c r="RLX120" s="151"/>
      <c r="RLY120" s="151"/>
      <c r="RLZ120" s="151"/>
      <c r="RMA120" s="151"/>
      <c r="RMB120" s="151"/>
      <c r="RMC120" s="151"/>
      <c r="RMD120" s="151"/>
      <c r="RME120" s="151"/>
      <c r="RMF120" s="151"/>
      <c r="RMG120" s="151"/>
      <c r="RMH120" s="151"/>
      <c r="RMI120" s="151"/>
      <c r="RMJ120" s="151"/>
      <c r="RMK120" s="151"/>
      <c r="RML120" s="151"/>
      <c r="RMM120" s="151"/>
      <c r="RMN120" s="151"/>
      <c r="RMO120" s="151"/>
      <c r="RMP120" s="151"/>
      <c r="RMQ120" s="151"/>
      <c r="RMR120" s="151"/>
      <c r="RMS120" s="151"/>
      <c r="RMT120" s="151"/>
      <c r="RMU120" s="151"/>
      <c r="RMV120" s="151"/>
      <c r="RMW120" s="151"/>
      <c r="RMX120" s="151"/>
      <c r="RMY120" s="151"/>
      <c r="RMZ120" s="151"/>
      <c r="RNA120" s="151"/>
      <c r="RNB120" s="151"/>
      <c r="RNC120" s="151"/>
      <c r="RND120" s="151"/>
      <c r="RNE120" s="151"/>
      <c r="RNF120" s="151"/>
      <c r="RNG120" s="151"/>
      <c r="RNH120" s="151"/>
      <c r="RNI120" s="151"/>
      <c r="RNJ120" s="151"/>
      <c r="RNK120" s="151"/>
      <c r="RNL120" s="151"/>
      <c r="RNM120" s="151"/>
      <c r="RNN120" s="151"/>
      <c r="RNO120" s="151"/>
      <c r="RNP120" s="151"/>
      <c r="RNQ120" s="151"/>
      <c r="RNR120" s="151"/>
      <c r="RNS120" s="151"/>
      <c r="RNT120" s="151"/>
      <c r="RNU120" s="151"/>
      <c r="RNV120" s="151"/>
      <c r="RNW120" s="151"/>
      <c r="RNX120" s="151"/>
      <c r="RNY120" s="151"/>
      <c r="RNZ120" s="151"/>
      <c r="ROA120" s="151"/>
      <c r="ROB120" s="151"/>
      <c r="ROC120" s="151"/>
      <c r="ROD120" s="151"/>
      <c r="ROE120" s="151"/>
      <c r="ROF120" s="151"/>
      <c r="ROG120" s="151"/>
      <c r="ROH120" s="151"/>
      <c r="ROI120" s="151"/>
      <c r="ROJ120" s="151"/>
      <c r="ROK120" s="151"/>
      <c r="ROL120" s="151"/>
      <c r="ROM120" s="151"/>
      <c r="RON120" s="151"/>
      <c r="ROO120" s="151"/>
      <c r="ROP120" s="151"/>
      <c r="ROQ120" s="151"/>
      <c r="ROR120" s="151"/>
      <c r="ROS120" s="151"/>
      <c r="ROT120" s="151"/>
      <c r="ROU120" s="151"/>
      <c r="ROV120" s="151"/>
      <c r="ROW120" s="151"/>
      <c r="ROX120" s="151"/>
      <c r="ROY120" s="151"/>
      <c r="ROZ120" s="151"/>
      <c r="RPA120" s="151"/>
      <c r="RPB120" s="151"/>
      <c r="RPC120" s="151"/>
      <c r="RPD120" s="151"/>
      <c r="RPE120" s="151"/>
      <c r="RPF120" s="151"/>
      <c r="RPG120" s="151"/>
      <c r="RPH120" s="151"/>
      <c r="RPI120" s="151"/>
      <c r="RPJ120" s="151"/>
      <c r="RPK120" s="151"/>
      <c r="RPL120" s="151"/>
      <c r="RPM120" s="151"/>
      <c r="RPN120" s="151"/>
      <c r="RPO120" s="151"/>
      <c r="RPP120" s="151"/>
      <c r="RPQ120" s="151"/>
      <c r="RPR120" s="151"/>
      <c r="RPS120" s="151"/>
      <c r="RPT120" s="151"/>
      <c r="RPU120" s="151"/>
      <c r="RPV120" s="151"/>
      <c r="RPW120" s="151"/>
      <c r="RPX120" s="151"/>
      <c r="RPY120" s="151"/>
      <c r="RPZ120" s="151"/>
      <c r="RQA120" s="151"/>
      <c r="RQB120" s="151"/>
      <c r="RQC120" s="151"/>
      <c r="RQD120" s="151"/>
      <c r="RQE120" s="151"/>
      <c r="RQF120" s="151"/>
      <c r="RQG120" s="151"/>
      <c r="RQH120" s="151"/>
      <c r="RQI120" s="151"/>
      <c r="RQJ120" s="151"/>
      <c r="RQK120" s="151"/>
      <c r="RQL120" s="151"/>
      <c r="RQM120" s="151"/>
      <c r="RQN120" s="151"/>
      <c r="RQO120" s="151"/>
      <c r="RQP120" s="151"/>
      <c r="RQQ120" s="151"/>
      <c r="RQR120" s="151"/>
      <c r="RQS120" s="151"/>
      <c r="RQT120" s="151"/>
      <c r="RQU120" s="151"/>
      <c r="RQV120" s="151"/>
      <c r="RQW120" s="151"/>
      <c r="RQX120" s="151"/>
      <c r="RQY120" s="151"/>
      <c r="RQZ120" s="151"/>
      <c r="RRA120" s="151"/>
      <c r="RRB120" s="151"/>
      <c r="RRC120" s="151"/>
      <c r="RRD120" s="151"/>
      <c r="RRE120" s="151"/>
      <c r="RRF120" s="151"/>
      <c r="RRG120" s="151"/>
      <c r="RRH120" s="151"/>
      <c r="RRI120" s="151"/>
      <c r="RRJ120" s="151"/>
      <c r="RRK120" s="151"/>
      <c r="RRL120" s="151"/>
      <c r="RRM120" s="151"/>
      <c r="RRN120" s="151"/>
      <c r="RRO120" s="151"/>
      <c r="RRP120" s="151"/>
      <c r="RRQ120" s="151"/>
      <c r="RRR120" s="151"/>
      <c r="RRS120" s="151"/>
      <c r="RRT120" s="151"/>
      <c r="RRU120" s="151"/>
      <c r="RRV120" s="151"/>
      <c r="RRW120" s="151"/>
      <c r="RRX120" s="151"/>
      <c r="RRY120" s="151"/>
      <c r="RRZ120" s="151"/>
      <c r="RSA120" s="151"/>
      <c r="RSB120" s="151"/>
      <c r="RSC120" s="151"/>
      <c r="RSD120" s="151"/>
      <c r="RSE120" s="151"/>
      <c r="RSF120" s="151"/>
      <c r="RSG120" s="151"/>
      <c r="RSH120" s="151"/>
      <c r="RSI120" s="151"/>
      <c r="RSJ120" s="151"/>
      <c r="RSK120" s="151"/>
      <c r="RSL120" s="151"/>
      <c r="RSM120" s="151"/>
      <c r="RSN120" s="151"/>
      <c r="RSO120" s="151"/>
      <c r="RSP120" s="151"/>
      <c r="RSQ120" s="151"/>
      <c r="RSR120" s="151"/>
      <c r="RSS120" s="151"/>
      <c r="RST120" s="151"/>
      <c r="RSU120" s="151"/>
      <c r="RSV120" s="151"/>
      <c r="RSW120" s="151"/>
      <c r="RSX120" s="151"/>
      <c r="RSY120" s="151"/>
      <c r="RSZ120" s="151"/>
      <c r="RTA120" s="151"/>
      <c r="RTB120" s="151"/>
      <c r="RTC120" s="151"/>
      <c r="RTD120" s="151"/>
      <c r="RTE120" s="151"/>
      <c r="RTF120" s="151"/>
      <c r="RTG120" s="151"/>
      <c r="RTH120" s="151"/>
      <c r="RTI120" s="151"/>
      <c r="RTJ120" s="151"/>
      <c r="RTK120" s="151"/>
      <c r="RTL120" s="151"/>
      <c r="RTM120" s="151"/>
      <c r="RTN120" s="151"/>
      <c r="RTO120" s="151"/>
      <c r="RTP120" s="151"/>
      <c r="RTQ120" s="151"/>
      <c r="RTR120" s="151"/>
      <c r="RTS120" s="151"/>
      <c r="RTT120" s="151"/>
      <c r="RTU120" s="151"/>
      <c r="RTV120" s="151"/>
      <c r="RTW120" s="151"/>
      <c r="RTX120" s="151"/>
      <c r="RTY120" s="151"/>
      <c r="RTZ120" s="151"/>
      <c r="RUA120" s="151"/>
      <c r="RUB120" s="151"/>
      <c r="RUC120" s="151"/>
      <c r="RUD120" s="151"/>
      <c r="RUE120" s="151"/>
      <c r="RUF120" s="151"/>
      <c r="RUG120" s="151"/>
      <c r="RUH120" s="151"/>
      <c r="RUI120" s="151"/>
      <c r="RUJ120" s="151"/>
      <c r="RUK120" s="151"/>
      <c r="RUL120" s="151"/>
      <c r="RUM120" s="151"/>
      <c r="RUN120" s="151"/>
      <c r="RUO120" s="151"/>
      <c r="RUP120" s="151"/>
      <c r="RUQ120" s="151"/>
      <c r="RUR120" s="151"/>
      <c r="RUS120" s="151"/>
      <c r="RUT120" s="151"/>
      <c r="RUU120" s="151"/>
      <c r="RUV120" s="151"/>
      <c r="RUW120" s="151"/>
      <c r="RUX120" s="151"/>
      <c r="RUY120" s="151"/>
      <c r="RUZ120" s="151"/>
      <c r="RVA120" s="151"/>
      <c r="RVB120" s="151"/>
      <c r="RVC120" s="151"/>
      <c r="RVD120" s="151"/>
      <c r="RVE120" s="151"/>
      <c r="RVF120" s="151"/>
      <c r="RVG120" s="151"/>
      <c r="RVH120" s="151"/>
      <c r="RVI120" s="151"/>
      <c r="RVJ120" s="151"/>
      <c r="RVK120" s="151"/>
      <c r="RVL120" s="151"/>
      <c r="RVM120" s="151"/>
      <c r="RVN120" s="151"/>
      <c r="RVO120" s="151"/>
      <c r="RVP120" s="151"/>
      <c r="RVQ120" s="151"/>
      <c r="RVR120" s="151"/>
      <c r="RVS120" s="151"/>
      <c r="RVT120" s="151"/>
      <c r="RVU120" s="151"/>
      <c r="RVV120" s="151"/>
      <c r="RVW120" s="151"/>
      <c r="RVX120" s="151"/>
      <c r="RVY120" s="151"/>
      <c r="RVZ120" s="151"/>
      <c r="RWA120" s="151"/>
      <c r="RWB120" s="151"/>
      <c r="RWC120" s="151"/>
      <c r="RWD120" s="151"/>
      <c r="RWE120" s="151"/>
      <c r="RWF120" s="151"/>
      <c r="RWG120" s="151"/>
      <c r="RWH120" s="151"/>
      <c r="RWI120" s="151"/>
      <c r="RWJ120" s="151"/>
      <c r="RWK120" s="151"/>
      <c r="RWL120" s="151"/>
      <c r="RWM120" s="151"/>
      <c r="RWN120" s="151"/>
      <c r="RWO120" s="151"/>
      <c r="RWP120" s="151"/>
      <c r="RWQ120" s="151"/>
      <c r="RWR120" s="151"/>
      <c r="RWS120" s="151"/>
      <c r="RWT120" s="151"/>
      <c r="RWU120" s="151"/>
      <c r="RWV120" s="151"/>
      <c r="RWW120" s="151"/>
      <c r="RWX120" s="151"/>
      <c r="RWY120" s="151"/>
      <c r="RWZ120" s="151"/>
      <c r="RXA120" s="151"/>
      <c r="RXB120" s="151"/>
      <c r="RXC120" s="151"/>
      <c r="RXD120" s="151"/>
      <c r="RXE120" s="151"/>
      <c r="RXF120" s="151"/>
      <c r="RXG120" s="151"/>
      <c r="RXH120" s="151"/>
      <c r="RXI120" s="151"/>
      <c r="RXJ120" s="151"/>
      <c r="RXK120" s="151"/>
      <c r="RXL120" s="151"/>
      <c r="RXM120" s="151"/>
      <c r="RXN120" s="151"/>
      <c r="RXO120" s="151"/>
      <c r="RXP120" s="151"/>
      <c r="RXQ120" s="151"/>
      <c r="RXR120" s="151"/>
      <c r="RXS120" s="151"/>
      <c r="RXT120" s="151"/>
      <c r="RXU120" s="151"/>
      <c r="RXV120" s="151"/>
      <c r="RXW120" s="151"/>
      <c r="RXX120" s="151"/>
      <c r="RXY120" s="151"/>
      <c r="RXZ120" s="151"/>
      <c r="RYA120" s="151"/>
      <c r="RYB120" s="151"/>
      <c r="RYC120" s="151"/>
      <c r="RYD120" s="151"/>
      <c r="RYE120" s="151"/>
      <c r="RYF120" s="151"/>
      <c r="RYG120" s="151"/>
      <c r="RYH120" s="151"/>
      <c r="RYI120" s="151"/>
      <c r="RYJ120" s="151"/>
      <c r="RYK120" s="151"/>
      <c r="RYL120" s="151"/>
      <c r="RYM120" s="151"/>
      <c r="RYN120" s="151"/>
      <c r="RYO120" s="151"/>
      <c r="RYP120" s="151"/>
      <c r="RYQ120" s="151"/>
      <c r="RYR120" s="151"/>
      <c r="RYS120" s="151"/>
      <c r="RYT120" s="151"/>
      <c r="RYU120" s="151"/>
      <c r="RYV120" s="151"/>
      <c r="RYW120" s="151"/>
      <c r="RYX120" s="151"/>
      <c r="RYY120" s="151"/>
      <c r="RYZ120" s="151"/>
      <c r="RZA120" s="151"/>
      <c r="RZB120" s="151"/>
      <c r="RZC120" s="151"/>
      <c r="RZD120" s="151"/>
      <c r="RZE120" s="151"/>
      <c r="RZF120" s="151"/>
      <c r="RZG120" s="151"/>
      <c r="RZH120" s="151"/>
      <c r="RZI120" s="151"/>
      <c r="RZJ120" s="151"/>
      <c r="RZK120" s="151"/>
      <c r="RZL120" s="151"/>
      <c r="RZM120" s="151"/>
      <c r="RZN120" s="151"/>
      <c r="RZO120" s="151"/>
      <c r="RZP120" s="151"/>
      <c r="RZQ120" s="151"/>
      <c r="RZR120" s="151"/>
      <c r="RZS120" s="151"/>
      <c r="RZT120" s="151"/>
      <c r="RZU120" s="151"/>
      <c r="RZV120" s="151"/>
      <c r="RZW120" s="151"/>
      <c r="RZX120" s="151"/>
      <c r="RZY120" s="151"/>
      <c r="RZZ120" s="151"/>
      <c r="SAA120" s="151"/>
      <c r="SAB120" s="151"/>
      <c r="SAC120" s="151"/>
      <c r="SAD120" s="151"/>
      <c r="SAE120" s="151"/>
      <c r="SAF120" s="151"/>
      <c r="SAG120" s="151"/>
      <c r="SAH120" s="151"/>
      <c r="SAI120" s="151"/>
      <c r="SAJ120" s="151"/>
      <c r="SAK120" s="151"/>
      <c r="SAL120" s="151"/>
      <c r="SAM120" s="151"/>
      <c r="SAN120" s="151"/>
      <c r="SAO120" s="151"/>
      <c r="SAP120" s="151"/>
      <c r="SAQ120" s="151"/>
      <c r="SAR120" s="151"/>
      <c r="SAS120" s="151"/>
      <c r="SAT120" s="151"/>
      <c r="SAU120" s="151"/>
      <c r="SAV120" s="151"/>
      <c r="SAW120" s="151"/>
      <c r="SAX120" s="151"/>
      <c r="SAY120" s="151"/>
      <c r="SAZ120" s="151"/>
      <c r="SBA120" s="151"/>
      <c r="SBB120" s="151"/>
      <c r="SBC120" s="151"/>
      <c r="SBD120" s="151"/>
      <c r="SBE120" s="151"/>
      <c r="SBF120" s="151"/>
      <c r="SBG120" s="151"/>
      <c r="SBH120" s="151"/>
      <c r="SBI120" s="151"/>
      <c r="SBJ120" s="151"/>
      <c r="SBK120" s="151"/>
      <c r="SBL120" s="151"/>
      <c r="SBM120" s="151"/>
      <c r="SBN120" s="151"/>
      <c r="SBO120" s="151"/>
      <c r="SBP120" s="151"/>
      <c r="SBQ120" s="151"/>
      <c r="SBR120" s="151"/>
      <c r="SBS120" s="151"/>
      <c r="SBT120" s="151"/>
      <c r="SBU120" s="151"/>
      <c r="SBV120" s="151"/>
      <c r="SBW120" s="151"/>
      <c r="SBX120" s="151"/>
      <c r="SBY120" s="151"/>
      <c r="SBZ120" s="151"/>
      <c r="SCA120" s="151"/>
      <c r="SCB120" s="151"/>
      <c r="SCC120" s="151"/>
      <c r="SCD120" s="151"/>
      <c r="SCE120" s="151"/>
      <c r="SCF120" s="151"/>
      <c r="SCG120" s="151"/>
      <c r="SCH120" s="151"/>
      <c r="SCI120" s="151"/>
      <c r="SCJ120" s="151"/>
      <c r="SCK120" s="151"/>
      <c r="SCL120" s="151"/>
      <c r="SCM120" s="151"/>
      <c r="SCN120" s="151"/>
      <c r="SCO120" s="151"/>
      <c r="SCP120" s="151"/>
      <c r="SCQ120" s="151"/>
      <c r="SCR120" s="151"/>
      <c r="SCS120" s="151"/>
      <c r="SCT120" s="151"/>
      <c r="SCU120" s="151"/>
      <c r="SCV120" s="151"/>
      <c r="SCW120" s="151"/>
      <c r="SCX120" s="151"/>
      <c r="SCY120" s="151"/>
      <c r="SCZ120" s="151"/>
      <c r="SDA120" s="151"/>
      <c r="SDB120" s="151"/>
      <c r="SDC120" s="151"/>
      <c r="SDD120" s="151"/>
      <c r="SDE120" s="151"/>
      <c r="SDF120" s="151"/>
      <c r="SDG120" s="151"/>
      <c r="SDH120" s="151"/>
      <c r="SDI120" s="151"/>
      <c r="SDJ120" s="151"/>
      <c r="SDK120" s="151"/>
      <c r="SDL120" s="151"/>
      <c r="SDM120" s="151"/>
      <c r="SDN120" s="151"/>
      <c r="SDO120" s="151"/>
      <c r="SDP120" s="151"/>
      <c r="SDQ120" s="151"/>
      <c r="SDR120" s="151"/>
      <c r="SDS120" s="151"/>
      <c r="SDT120" s="151"/>
      <c r="SDU120" s="151"/>
      <c r="SDV120" s="151"/>
      <c r="SDW120" s="151"/>
      <c r="SDX120" s="151"/>
      <c r="SDY120" s="151"/>
      <c r="SDZ120" s="151"/>
      <c r="SEA120" s="151"/>
      <c r="SEB120" s="151"/>
      <c r="SEC120" s="151"/>
      <c r="SED120" s="151"/>
      <c r="SEE120" s="151"/>
      <c r="SEF120" s="151"/>
      <c r="SEG120" s="151"/>
      <c r="SEH120" s="151"/>
      <c r="SEI120" s="151"/>
      <c r="SEJ120" s="151"/>
      <c r="SEK120" s="151"/>
      <c r="SEL120" s="151"/>
      <c r="SEM120" s="151"/>
      <c r="SEN120" s="151"/>
      <c r="SEO120" s="151"/>
      <c r="SEP120" s="151"/>
      <c r="SEQ120" s="151"/>
      <c r="SER120" s="151"/>
      <c r="SES120" s="151"/>
      <c r="SET120" s="151"/>
      <c r="SEU120" s="151"/>
      <c r="SEV120" s="151"/>
      <c r="SEW120" s="151"/>
      <c r="SEX120" s="151"/>
      <c r="SEY120" s="151"/>
      <c r="SEZ120" s="151"/>
      <c r="SFA120" s="151"/>
      <c r="SFB120" s="151"/>
      <c r="SFC120" s="151"/>
      <c r="SFD120" s="151"/>
      <c r="SFE120" s="151"/>
      <c r="SFF120" s="151"/>
      <c r="SFG120" s="151"/>
      <c r="SFH120" s="151"/>
      <c r="SFI120" s="151"/>
      <c r="SFJ120" s="151"/>
      <c r="SFK120" s="151"/>
      <c r="SFL120" s="151"/>
      <c r="SFM120" s="151"/>
      <c r="SFN120" s="151"/>
      <c r="SFO120" s="151"/>
      <c r="SFP120" s="151"/>
      <c r="SFQ120" s="151"/>
      <c r="SFR120" s="151"/>
      <c r="SFS120" s="151"/>
      <c r="SFT120" s="151"/>
      <c r="SFU120" s="151"/>
      <c r="SFV120" s="151"/>
      <c r="SFW120" s="151"/>
      <c r="SFX120" s="151"/>
      <c r="SFY120" s="151"/>
      <c r="SFZ120" s="151"/>
      <c r="SGA120" s="151"/>
      <c r="SGB120" s="151"/>
      <c r="SGC120" s="151"/>
      <c r="SGD120" s="151"/>
      <c r="SGE120" s="151"/>
      <c r="SGF120" s="151"/>
      <c r="SGG120" s="151"/>
      <c r="SGH120" s="151"/>
      <c r="SGI120" s="151"/>
      <c r="SGJ120" s="151"/>
      <c r="SGK120" s="151"/>
      <c r="SGL120" s="151"/>
      <c r="SGM120" s="151"/>
      <c r="SGN120" s="151"/>
      <c r="SGO120" s="151"/>
      <c r="SGP120" s="151"/>
      <c r="SGQ120" s="151"/>
      <c r="SGR120" s="151"/>
      <c r="SGS120" s="151"/>
      <c r="SGT120" s="151"/>
      <c r="SGU120" s="151"/>
      <c r="SGV120" s="151"/>
      <c r="SGW120" s="151"/>
      <c r="SGX120" s="151"/>
      <c r="SGY120" s="151"/>
      <c r="SGZ120" s="151"/>
      <c r="SHA120" s="151"/>
      <c r="SHB120" s="151"/>
      <c r="SHC120" s="151"/>
      <c r="SHD120" s="151"/>
      <c r="SHE120" s="151"/>
      <c r="SHF120" s="151"/>
      <c r="SHG120" s="151"/>
      <c r="SHH120" s="151"/>
      <c r="SHI120" s="151"/>
      <c r="SHJ120" s="151"/>
      <c r="SHK120" s="151"/>
      <c r="SHL120" s="151"/>
      <c r="SHM120" s="151"/>
      <c r="SHN120" s="151"/>
      <c r="SHO120" s="151"/>
      <c r="SHP120" s="151"/>
      <c r="SHQ120" s="151"/>
      <c r="SHR120" s="151"/>
      <c r="SHS120" s="151"/>
      <c r="SHT120" s="151"/>
      <c r="SHU120" s="151"/>
      <c r="SHV120" s="151"/>
      <c r="SHW120" s="151"/>
      <c r="SHX120" s="151"/>
      <c r="SHY120" s="151"/>
      <c r="SHZ120" s="151"/>
      <c r="SIA120" s="151"/>
      <c r="SIB120" s="151"/>
      <c r="SIC120" s="151"/>
      <c r="SID120" s="151"/>
      <c r="SIE120" s="151"/>
      <c r="SIF120" s="151"/>
      <c r="SIG120" s="151"/>
      <c r="SIH120" s="151"/>
      <c r="SII120" s="151"/>
      <c r="SIJ120" s="151"/>
      <c r="SIK120" s="151"/>
      <c r="SIL120" s="151"/>
      <c r="SIM120" s="151"/>
      <c r="SIN120" s="151"/>
      <c r="SIO120" s="151"/>
      <c r="SIP120" s="151"/>
      <c r="SIQ120" s="151"/>
      <c r="SIR120" s="151"/>
      <c r="SIS120" s="151"/>
      <c r="SIT120" s="151"/>
      <c r="SIU120" s="151"/>
      <c r="SIV120" s="151"/>
      <c r="SIW120" s="151"/>
      <c r="SIX120" s="151"/>
      <c r="SIY120" s="151"/>
      <c r="SIZ120" s="151"/>
      <c r="SJA120" s="151"/>
      <c r="SJB120" s="151"/>
      <c r="SJC120" s="151"/>
      <c r="SJD120" s="151"/>
      <c r="SJE120" s="151"/>
      <c r="SJF120" s="151"/>
      <c r="SJG120" s="151"/>
      <c r="SJH120" s="151"/>
      <c r="SJI120" s="151"/>
      <c r="SJJ120" s="151"/>
      <c r="SJK120" s="151"/>
      <c r="SJL120" s="151"/>
      <c r="SJM120" s="151"/>
      <c r="SJN120" s="151"/>
      <c r="SJO120" s="151"/>
      <c r="SJP120" s="151"/>
      <c r="SJQ120" s="151"/>
      <c r="SJR120" s="151"/>
      <c r="SJS120" s="151"/>
      <c r="SJT120" s="151"/>
      <c r="SJU120" s="151"/>
      <c r="SJV120" s="151"/>
      <c r="SJW120" s="151"/>
      <c r="SJX120" s="151"/>
      <c r="SJY120" s="151"/>
      <c r="SJZ120" s="151"/>
      <c r="SKA120" s="151"/>
      <c r="SKB120" s="151"/>
      <c r="SKC120" s="151"/>
      <c r="SKD120" s="151"/>
      <c r="SKE120" s="151"/>
      <c r="SKF120" s="151"/>
      <c r="SKG120" s="151"/>
      <c r="SKH120" s="151"/>
      <c r="SKI120" s="151"/>
      <c r="SKJ120" s="151"/>
      <c r="SKK120" s="151"/>
      <c r="SKL120" s="151"/>
      <c r="SKM120" s="151"/>
      <c r="SKN120" s="151"/>
      <c r="SKO120" s="151"/>
      <c r="SKP120" s="151"/>
      <c r="SKQ120" s="151"/>
      <c r="SKR120" s="151"/>
      <c r="SKS120" s="151"/>
      <c r="SKT120" s="151"/>
      <c r="SKU120" s="151"/>
      <c r="SKV120" s="151"/>
      <c r="SKW120" s="151"/>
      <c r="SKX120" s="151"/>
      <c r="SKY120" s="151"/>
      <c r="SKZ120" s="151"/>
      <c r="SLA120" s="151"/>
      <c r="SLB120" s="151"/>
      <c r="SLC120" s="151"/>
      <c r="SLD120" s="151"/>
      <c r="SLE120" s="151"/>
      <c r="SLF120" s="151"/>
      <c r="SLG120" s="151"/>
      <c r="SLH120" s="151"/>
      <c r="SLI120" s="151"/>
      <c r="SLJ120" s="151"/>
      <c r="SLK120" s="151"/>
      <c r="SLL120" s="151"/>
      <c r="SLM120" s="151"/>
      <c r="SLN120" s="151"/>
      <c r="SLO120" s="151"/>
      <c r="SLP120" s="151"/>
      <c r="SLQ120" s="151"/>
      <c r="SLR120" s="151"/>
      <c r="SLS120" s="151"/>
      <c r="SLT120" s="151"/>
      <c r="SLU120" s="151"/>
      <c r="SLV120" s="151"/>
      <c r="SLW120" s="151"/>
      <c r="SLX120" s="151"/>
      <c r="SLY120" s="151"/>
      <c r="SLZ120" s="151"/>
      <c r="SMA120" s="151"/>
      <c r="SMB120" s="151"/>
      <c r="SMC120" s="151"/>
      <c r="SMD120" s="151"/>
      <c r="SME120" s="151"/>
      <c r="SMF120" s="151"/>
      <c r="SMG120" s="151"/>
      <c r="SMH120" s="151"/>
      <c r="SMI120" s="151"/>
      <c r="SMJ120" s="151"/>
      <c r="SMK120" s="151"/>
      <c r="SML120" s="151"/>
      <c r="SMM120" s="151"/>
      <c r="SMN120" s="151"/>
      <c r="SMO120" s="151"/>
      <c r="SMP120" s="151"/>
      <c r="SMQ120" s="151"/>
      <c r="SMR120" s="151"/>
      <c r="SMS120" s="151"/>
      <c r="SMT120" s="151"/>
      <c r="SMU120" s="151"/>
      <c r="SMV120" s="151"/>
      <c r="SMW120" s="151"/>
      <c r="SMX120" s="151"/>
      <c r="SMY120" s="151"/>
      <c r="SMZ120" s="151"/>
      <c r="SNA120" s="151"/>
      <c r="SNB120" s="151"/>
      <c r="SNC120" s="151"/>
      <c r="SND120" s="151"/>
      <c r="SNE120" s="151"/>
      <c r="SNF120" s="151"/>
      <c r="SNG120" s="151"/>
      <c r="SNH120" s="151"/>
      <c r="SNI120" s="151"/>
      <c r="SNJ120" s="151"/>
      <c r="SNK120" s="151"/>
      <c r="SNL120" s="151"/>
      <c r="SNM120" s="151"/>
      <c r="SNN120" s="151"/>
      <c r="SNO120" s="151"/>
      <c r="SNP120" s="151"/>
      <c r="SNQ120" s="151"/>
      <c r="SNR120" s="151"/>
      <c r="SNS120" s="151"/>
      <c r="SNT120" s="151"/>
      <c r="SNU120" s="151"/>
      <c r="SNV120" s="151"/>
      <c r="SNW120" s="151"/>
      <c r="SNX120" s="151"/>
      <c r="SNY120" s="151"/>
      <c r="SNZ120" s="151"/>
      <c r="SOA120" s="151"/>
      <c r="SOB120" s="151"/>
      <c r="SOC120" s="151"/>
      <c r="SOD120" s="151"/>
      <c r="SOE120" s="151"/>
      <c r="SOF120" s="151"/>
      <c r="SOG120" s="151"/>
      <c r="SOH120" s="151"/>
      <c r="SOI120" s="151"/>
      <c r="SOJ120" s="151"/>
      <c r="SOK120" s="151"/>
      <c r="SOL120" s="151"/>
      <c r="SOM120" s="151"/>
      <c r="SON120" s="151"/>
      <c r="SOO120" s="151"/>
      <c r="SOP120" s="151"/>
      <c r="SOQ120" s="151"/>
      <c r="SOR120" s="151"/>
      <c r="SOS120" s="151"/>
      <c r="SOT120" s="151"/>
      <c r="SOU120" s="151"/>
      <c r="SOV120" s="151"/>
      <c r="SOW120" s="151"/>
      <c r="SOX120" s="151"/>
      <c r="SOY120" s="151"/>
      <c r="SOZ120" s="151"/>
      <c r="SPA120" s="151"/>
      <c r="SPB120" s="151"/>
      <c r="SPC120" s="151"/>
      <c r="SPD120" s="151"/>
      <c r="SPE120" s="151"/>
      <c r="SPF120" s="151"/>
      <c r="SPG120" s="151"/>
      <c r="SPH120" s="151"/>
      <c r="SPI120" s="151"/>
      <c r="SPJ120" s="151"/>
      <c r="SPK120" s="151"/>
      <c r="SPL120" s="151"/>
      <c r="SPM120" s="151"/>
      <c r="SPN120" s="151"/>
      <c r="SPO120" s="151"/>
      <c r="SPP120" s="151"/>
      <c r="SPQ120" s="151"/>
      <c r="SPR120" s="151"/>
      <c r="SPS120" s="151"/>
      <c r="SPT120" s="151"/>
      <c r="SPU120" s="151"/>
      <c r="SPV120" s="151"/>
      <c r="SPW120" s="151"/>
      <c r="SPX120" s="151"/>
      <c r="SPY120" s="151"/>
      <c r="SPZ120" s="151"/>
      <c r="SQA120" s="151"/>
      <c r="SQB120" s="151"/>
      <c r="SQC120" s="151"/>
      <c r="SQD120" s="151"/>
      <c r="SQE120" s="151"/>
      <c r="SQF120" s="151"/>
      <c r="SQG120" s="151"/>
      <c r="SQH120" s="151"/>
      <c r="SQI120" s="151"/>
      <c r="SQJ120" s="151"/>
      <c r="SQK120" s="151"/>
      <c r="SQL120" s="151"/>
      <c r="SQM120" s="151"/>
      <c r="SQN120" s="151"/>
      <c r="SQO120" s="151"/>
      <c r="SQP120" s="151"/>
      <c r="SQQ120" s="151"/>
      <c r="SQR120" s="151"/>
      <c r="SQS120" s="151"/>
      <c r="SQT120" s="151"/>
      <c r="SQU120" s="151"/>
      <c r="SQV120" s="151"/>
      <c r="SQW120" s="151"/>
      <c r="SQX120" s="151"/>
      <c r="SQY120" s="151"/>
      <c r="SQZ120" s="151"/>
      <c r="SRA120" s="151"/>
      <c r="SRB120" s="151"/>
      <c r="SRC120" s="151"/>
      <c r="SRD120" s="151"/>
      <c r="SRE120" s="151"/>
      <c r="SRF120" s="151"/>
      <c r="SRG120" s="151"/>
      <c r="SRH120" s="151"/>
      <c r="SRI120" s="151"/>
      <c r="SRJ120" s="151"/>
      <c r="SRK120" s="151"/>
      <c r="SRL120" s="151"/>
      <c r="SRM120" s="151"/>
      <c r="SRN120" s="151"/>
      <c r="SRO120" s="151"/>
      <c r="SRP120" s="151"/>
      <c r="SRQ120" s="151"/>
      <c r="SRR120" s="151"/>
      <c r="SRS120" s="151"/>
      <c r="SRT120" s="151"/>
      <c r="SRU120" s="151"/>
      <c r="SRV120" s="151"/>
      <c r="SRW120" s="151"/>
      <c r="SRX120" s="151"/>
      <c r="SRY120" s="151"/>
      <c r="SRZ120" s="151"/>
      <c r="SSA120" s="151"/>
      <c r="SSB120" s="151"/>
      <c r="SSC120" s="151"/>
      <c r="SSD120" s="151"/>
      <c r="SSE120" s="151"/>
      <c r="SSF120" s="151"/>
      <c r="SSG120" s="151"/>
      <c r="SSH120" s="151"/>
      <c r="SSI120" s="151"/>
      <c r="SSJ120" s="151"/>
      <c r="SSK120" s="151"/>
      <c r="SSL120" s="151"/>
      <c r="SSM120" s="151"/>
      <c r="SSN120" s="151"/>
      <c r="SSO120" s="151"/>
      <c r="SSP120" s="151"/>
      <c r="SSQ120" s="151"/>
      <c r="SSR120" s="151"/>
      <c r="SSS120" s="151"/>
      <c r="SST120" s="151"/>
      <c r="SSU120" s="151"/>
      <c r="SSV120" s="151"/>
      <c r="SSW120" s="151"/>
      <c r="SSX120" s="151"/>
      <c r="SSY120" s="151"/>
      <c r="SSZ120" s="151"/>
      <c r="STA120" s="151"/>
      <c r="STB120" s="151"/>
      <c r="STC120" s="151"/>
      <c r="STD120" s="151"/>
      <c r="STE120" s="151"/>
      <c r="STF120" s="151"/>
      <c r="STG120" s="151"/>
      <c r="STH120" s="151"/>
      <c r="STI120" s="151"/>
      <c r="STJ120" s="151"/>
      <c r="STK120" s="151"/>
      <c r="STL120" s="151"/>
      <c r="STM120" s="151"/>
      <c r="STN120" s="151"/>
      <c r="STO120" s="151"/>
      <c r="STP120" s="151"/>
      <c r="STQ120" s="151"/>
      <c r="STR120" s="151"/>
      <c r="STS120" s="151"/>
      <c r="STT120" s="151"/>
      <c r="STU120" s="151"/>
      <c r="STV120" s="151"/>
      <c r="STW120" s="151"/>
      <c r="STX120" s="151"/>
      <c r="STY120" s="151"/>
      <c r="STZ120" s="151"/>
      <c r="SUA120" s="151"/>
      <c r="SUB120" s="151"/>
      <c r="SUC120" s="151"/>
      <c r="SUD120" s="151"/>
      <c r="SUE120" s="151"/>
      <c r="SUF120" s="151"/>
      <c r="SUG120" s="151"/>
      <c r="SUH120" s="151"/>
      <c r="SUI120" s="151"/>
      <c r="SUJ120" s="151"/>
      <c r="SUK120" s="151"/>
      <c r="SUL120" s="151"/>
      <c r="SUM120" s="151"/>
      <c r="SUN120" s="151"/>
      <c r="SUO120" s="151"/>
      <c r="SUP120" s="151"/>
      <c r="SUQ120" s="151"/>
      <c r="SUR120" s="151"/>
      <c r="SUS120" s="151"/>
      <c r="SUT120" s="151"/>
      <c r="SUU120" s="151"/>
      <c r="SUV120" s="151"/>
      <c r="SUW120" s="151"/>
      <c r="SUX120" s="151"/>
      <c r="SUY120" s="151"/>
      <c r="SUZ120" s="151"/>
      <c r="SVA120" s="151"/>
      <c r="SVB120" s="151"/>
      <c r="SVC120" s="151"/>
      <c r="SVD120" s="151"/>
      <c r="SVE120" s="151"/>
      <c r="SVF120" s="151"/>
      <c r="SVG120" s="151"/>
      <c r="SVH120" s="151"/>
      <c r="SVI120" s="151"/>
      <c r="SVJ120" s="151"/>
      <c r="SVK120" s="151"/>
      <c r="SVL120" s="151"/>
      <c r="SVM120" s="151"/>
      <c r="SVN120" s="151"/>
      <c r="SVO120" s="151"/>
      <c r="SVP120" s="151"/>
      <c r="SVQ120" s="151"/>
      <c r="SVR120" s="151"/>
      <c r="SVS120" s="151"/>
      <c r="SVT120" s="151"/>
      <c r="SVU120" s="151"/>
      <c r="SVV120" s="151"/>
      <c r="SVW120" s="151"/>
      <c r="SVX120" s="151"/>
      <c r="SVY120" s="151"/>
      <c r="SVZ120" s="151"/>
      <c r="SWA120" s="151"/>
      <c r="SWB120" s="151"/>
      <c r="SWC120" s="151"/>
      <c r="SWD120" s="151"/>
      <c r="SWE120" s="151"/>
      <c r="SWF120" s="151"/>
      <c r="SWG120" s="151"/>
      <c r="SWH120" s="151"/>
      <c r="SWI120" s="151"/>
      <c r="SWJ120" s="151"/>
      <c r="SWK120" s="151"/>
      <c r="SWL120" s="151"/>
      <c r="SWM120" s="151"/>
      <c r="SWN120" s="151"/>
      <c r="SWO120" s="151"/>
      <c r="SWP120" s="151"/>
      <c r="SWQ120" s="151"/>
      <c r="SWR120" s="151"/>
      <c r="SWS120" s="151"/>
      <c r="SWT120" s="151"/>
      <c r="SWU120" s="151"/>
      <c r="SWV120" s="151"/>
      <c r="SWW120" s="151"/>
      <c r="SWX120" s="151"/>
      <c r="SWY120" s="151"/>
      <c r="SWZ120" s="151"/>
      <c r="SXA120" s="151"/>
      <c r="SXB120" s="151"/>
      <c r="SXC120" s="151"/>
      <c r="SXD120" s="151"/>
      <c r="SXE120" s="151"/>
      <c r="SXF120" s="151"/>
      <c r="SXG120" s="151"/>
      <c r="SXH120" s="151"/>
      <c r="SXI120" s="151"/>
      <c r="SXJ120" s="151"/>
      <c r="SXK120" s="151"/>
      <c r="SXL120" s="151"/>
      <c r="SXM120" s="151"/>
      <c r="SXN120" s="151"/>
      <c r="SXO120" s="151"/>
      <c r="SXP120" s="151"/>
      <c r="SXQ120" s="151"/>
      <c r="SXR120" s="151"/>
      <c r="SXS120" s="151"/>
      <c r="SXT120" s="151"/>
      <c r="SXU120" s="151"/>
      <c r="SXV120" s="151"/>
      <c r="SXW120" s="151"/>
      <c r="SXX120" s="151"/>
      <c r="SXY120" s="151"/>
      <c r="SXZ120" s="151"/>
      <c r="SYA120" s="151"/>
      <c r="SYB120" s="151"/>
      <c r="SYC120" s="151"/>
      <c r="SYD120" s="151"/>
      <c r="SYE120" s="151"/>
      <c r="SYF120" s="151"/>
      <c r="SYG120" s="151"/>
      <c r="SYH120" s="151"/>
      <c r="SYI120" s="151"/>
      <c r="SYJ120" s="151"/>
      <c r="SYK120" s="151"/>
      <c r="SYL120" s="151"/>
      <c r="SYM120" s="151"/>
      <c r="SYN120" s="151"/>
      <c r="SYO120" s="151"/>
      <c r="SYP120" s="151"/>
      <c r="SYQ120" s="151"/>
      <c r="SYR120" s="151"/>
      <c r="SYS120" s="151"/>
      <c r="SYT120" s="151"/>
      <c r="SYU120" s="151"/>
      <c r="SYV120" s="151"/>
      <c r="SYW120" s="151"/>
      <c r="SYX120" s="151"/>
      <c r="SYY120" s="151"/>
      <c r="SYZ120" s="151"/>
      <c r="SZA120" s="151"/>
      <c r="SZB120" s="151"/>
      <c r="SZC120" s="151"/>
      <c r="SZD120" s="151"/>
      <c r="SZE120" s="151"/>
      <c r="SZF120" s="151"/>
      <c r="SZG120" s="151"/>
      <c r="SZH120" s="151"/>
      <c r="SZI120" s="151"/>
      <c r="SZJ120" s="151"/>
      <c r="SZK120" s="151"/>
      <c r="SZL120" s="151"/>
      <c r="SZM120" s="151"/>
      <c r="SZN120" s="151"/>
      <c r="SZO120" s="151"/>
      <c r="SZP120" s="151"/>
      <c r="SZQ120" s="151"/>
      <c r="SZR120" s="151"/>
      <c r="SZS120" s="151"/>
      <c r="SZT120" s="151"/>
      <c r="SZU120" s="151"/>
      <c r="SZV120" s="151"/>
      <c r="SZW120" s="151"/>
      <c r="SZX120" s="151"/>
      <c r="SZY120" s="151"/>
      <c r="SZZ120" s="151"/>
      <c r="TAA120" s="151"/>
      <c r="TAB120" s="151"/>
      <c r="TAC120" s="151"/>
      <c r="TAD120" s="151"/>
      <c r="TAE120" s="151"/>
      <c r="TAF120" s="151"/>
      <c r="TAG120" s="151"/>
      <c r="TAH120" s="151"/>
      <c r="TAI120" s="151"/>
      <c r="TAJ120" s="151"/>
      <c r="TAK120" s="151"/>
      <c r="TAL120" s="151"/>
      <c r="TAM120" s="151"/>
      <c r="TAN120" s="151"/>
      <c r="TAO120" s="151"/>
      <c r="TAP120" s="151"/>
      <c r="TAQ120" s="151"/>
      <c r="TAR120" s="151"/>
      <c r="TAS120" s="151"/>
      <c r="TAT120" s="151"/>
      <c r="TAU120" s="151"/>
      <c r="TAV120" s="151"/>
      <c r="TAW120" s="151"/>
      <c r="TAX120" s="151"/>
      <c r="TAY120" s="151"/>
      <c r="TAZ120" s="151"/>
      <c r="TBA120" s="151"/>
      <c r="TBB120" s="151"/>
      <c r="TBC120" s="151"/>
      <c r="TBD120" s="151"/>
      <c r="TBE120" s="151"/>
      <c r="TBF120" s="151"/>
      <c r="TBG120" s="151"/>
      <c r="TBH120" s="151"/>
      <c r="TBI120" s="151"/>
      <c r="TBJ120" s="151"/>
      <c r="TBK120" s="151"/>
      <c r="TBL120" s="151"/>
      <c r="TBM120" s="151"/>
      <c r="TBN120" s="151"/>
      <c r="TBO120" s="151"/>
      <c r="TBP120" s="151"/>
      <c r="TBQ120" s="151"/>
      <c r="TBR120" s="151"/>
      <c r="TBS120" s="151"/>
      <c r="TBT120" s="151"/>
      <c r="TBU120" s="151"/>
      <c r="TBV120" s="151"/>
      <c r="TBW120" s="151"/>
      <c r="TBX120" s="151"/>
      <c r="TBY120" s="151"/>
      <c r="TBZ120" s="151"/>
      <c r="TCA120" s="151"/>
      <c r="TCB120" s="151"/>
      <c r="TCC120" s="151"/>
      <c r="TCD120" s="151"/>
      <c r="TCE120" s="151"/>
      <c r="TCF120" s="151"/>
      <c r="TCG120" s="151"/>
      <c r="TCH120" s="151"/>
      <c r="TCI120" s="151"/>
      <c r="TCJ120" s="151"/>
      <c r="TCK120" s="151"/>
      <c r="TCL120" s="151"/>
      <c r="TCM120" s="151"/>
      <c r="TCN120" s="151"/>
      <c r="TCO120" s="151"/>
      <c r="TCP120" s="151"/>
      <c r="TCQ120" s="151"/>
      <c r="TCR120" s="151"/>
      <c r="TCS120" s="151"/>
      <c r="TCT120" s="151"/>
      <c r="TCU120" s="151"/>
      <c r="TCV120" s="151"/>
      <c r="TCW120" s="151"/>
      <c r="TCX120" s="151"/>
      <c r="TCY120" s="151"/>
      <c r="TCZ120" s="151"/>
      <c r="TDA120" s="151"/>
      <c r="TDB120" s="151"/>
      <c r="TDC120" s="151"/>
      <c r="TDD120" s="151"/>
      <c r="TDE120" s="151"/>
      <c r="TDF120" s="151"/>
      <c r="TDG120" s="151"/>
      <c r="TDH120" s="151"/>
      <c r="TDI120" s="151"/>
      <c r="TDJ120" s="151"/>
      <c r="TDK120" s="151"/>
      <c r="TDL120" s="151"/>
      <c r="TDM120" s="151"/>
      <c r="TDN120" s="151"/>
      <c r="TDO120" s="151"/>
      <c r="TDP120" s="151"/>
      <c r="TDQ120" s="151"/>
      <c r="TDR120" s="151"/>
      <c r="TDS120" s="151"/>
      <c r="TDT120" s="151"/>
      <c r="TDU120" s="151"/>
      <c r="TDV120" s="151"/>
      <c r="TDW120" s="151"/>
      <c r="TDX120" s="151"/>
      <c r="TDY120" s="151"/>
      <c r="TDZ120" s="151"/>
      <c r="TEA120" s="151"/>
      <c r="TEB120" s="151"/>
      <c r="TEC120" s="151"/>
      <c r="TED120" s="151"/>
      <c r="TEE120" s="151"/>
      <c r="TEF120" s="151"/>
      <c r="TEG120" s="151"/>
      <c r="TEH120" s="151"/>
      <c r="TEI120" s="151"/>
      <c r="TEJ120" s="151"/>
      <c r="TEK120" s="151"/>
      <c r="TEL120" s="151"/>
      <c r="TEM120" s="151"/>
      <c r="TEN120" s="151"/>
      <c r="TEO120" s="151"/>
      <c r="TEP120" s="151"/>
      <c r="TEQ120" s="151"/>
      <c r="TER120" s="151"/>
      <c r="TES120" s="151"/>
      <c r="TET120" s="151"/>
      <c r="TEU120" s="151"/>
      <c r="TEV120" s="151"/>
      <c r="TEW120" s="151"/>
      <c r="TEX120" s="151"/>
      <c r="TEY120" s="151"/>
      <c r="TEZ120" s="151"/>
      <c r="TFA120" s="151"/>
      <c r="TFB120" s="151"/>
      <c r="TFC120" s="151"/>
      <c r="TFD120" s="151"/>
      <c r="TFE120" s="151"/>
      <c r="TFF120" s="151"/>
      <c r="TFG120" s="151"/>
      <c r="TFH120" s="151"/>
      <c r="TFI120" s="151"/>
      <c r="TFJ120" s="151"/>
      <c r="TFK120" s="151"/>
      <c r="TFL120" s="151"/>
      <c r="TFM120" s="151"/>
      <c r="TFN120" s="151"/>
      <c r="TFO120" s="151"/>
      <c r="TFP120" s="151"/>
      <c r="TFQ120" s="151"/>
      <c r="TFR120" s="151"/>
      <c r="TFS120" s="151"/>
      <c r="TFT120" s="151"/>
      <c r="TFU120" s="151"/>
      <c r="TFV120" s="151"/>
      <c r="TFW120" s="151"/>
      <c r="TFX120" s="151"/>
      <c r="TFY120" s="151"/>
      <c r="TFZ120" s="151"/>
      <c r="TGA120" s="151"/>
      <c r="TGB120" s="151"/>
      <c r="TGC120" s="151"/>
      <c r="TGD120" s="151"/>
      <c r="TGE120" s="151"/>
      <c r="TGF120" s="151"/>
      <c r="TGG120" s="151"/>
      <c r="TGH120" s="151"/>
      <c r="TGI120" s="151"/>
      <c r="TGJ120" s="151"/>
      <c r="TGK120" s="151"/>
      <c r="TGL120" s="151"/>
      <c r="TGM120" s="151"/>
      <c r="TGN120" s="151"/>
      <c r="TGO120" s="151"/>
      <c r="TGP120" s="151"/>
      <c r="TGQ120" s="151"/>
      <c r="TGR120" s="151"/>
      <c r="TGS120" s="151"/>
      <c r="TGT120" s="151"/>
      <c r="TGU120" s="151"/>
      <c r="TGV120" s="151"/>
      <c r="TGW120" s="151"/>
      <c r="TGX120" s="151"/>
      <c r="TGY120" s="151"/>
      <c r="TGZ120" s="151"/>
      <c r="THA120" s="151"/>
      <c r="THB120" s="151"/>
      <c r="THC120" s="151"/>
      <c r="THD120" s="151"/>
      <c r="THE120" s="151"/>
      <c r="THF120" s="151"/>
      <c r="THG120" s="151"/>
      <c r="THH120" s="151"/>
      <c r="THI120" s="151"/>
      <c r="THJ120" s="151"/>
      <c r="THK120" s="151"/>
      <c r="THL120" s="151"/>
      <c r="THM120" s="151"/>
      <c r="THN120" s="151"/>
      <c r="THO120" s="151"/>
      <c r="THP120" s="151"/>
      <c r="THQ120" s="151"/>
      <c r="THR120" s="151"/>
      <c r="THS120" s="151"/>
      <c r="THT120" s="151"/>
      <c r="THU120" s="151"/>
      <c r="THV120" s="151"/>
      <c r="THW120" s="151"/>
      <c r="THX120" s="151"/>
      <c r="THY120" s="151"/>
      <c r="THZ120" s="151"/>
      <c r="TIA120" s="151"/>
      <c r="TIB120" s="151"/>
      <c r="TIC120" s="151"/>
      <c r="TID120" s="151"/>
      <c r="TIE120" s="151"/>
      <c r="TIF120" s="151"/>
      <c r="TIG120" s="151"/>
      <c r="TIH120" s="151"/>
      <c r="TII120" s="151"/>
      <c r="TIJ120" s="151"/>
      <c r="TIK120" s="151"/>
      <c r="TIL120" s="151"/>
      <c r="TIM120" s="151"/>
      <c r="TIN120" s="151"/>
      <c r="TIO120" s="151"/>
      <c r="TIP120" s="151"/>
      <c r="TIQ120" s="151"/>
      <c r="TIR120" s="151"/>
      <c r="TIS120" s="151"/>
      <c r="TIT120" s="151"/>
      <c r="TIU120" s="151"/>
      <c r="TIV120" s="151"/>
      <c r="TIW120" s="151"/>
      <c r="TIX120" s="151"/>
      <c r="TIY120" s="151"/>
      <c r="TIZ120" s="151"/>
      <c r="TJA120" s="151"/>
      <c r="TJB120" s="151"/>
      <c r="TJC120" s="151"/>
      <c r="TJD120" s="151"/>
      <c r="TJE120" s="151"/>
      <c r="TJF120" s="151"/>
      <c r="TJG120" s="151"/>
      <c r="TJH120" s="151"/>
      <c r="TJI120" s="151"/>
      <c r="TJJ120" s="151"/>
      <c r="TJK120" s="151"/>
      <c r="TJL120" s="151"/>
      <c r="TJM120" s="151"/>
      <c r="TJN120" s="151"/>
      <c r="TJO120" s="151"/>
      <c r="TJP120" s="151"/>
      <c r="TJQ120" s="151"/>
      <c r="TJR120" s="151"/>
      <c r="TJS120" s="151"/>
      <c r="TJT120" s="151"/>
      <c r="TJU120" s="151"/>
      <c r="TJV120" s="151"/>
      <c r="TJW120" s="151"/>
      <c r="TJX120" s="151"/>
      <c r="TJY120" s="151"/>
      <c r="TJZ120" s="151"/>
      <c r="TKA120" s="151"/>
      <c r="TKB120" s="151"/>
      <c r="TKC120" s="151"/>
      <c r="TKD120" s="151"/>
      <c r="TKE120" s="151"/>
      <c r="TKF120" s="151"/>
      <c r="TKG120" s="151"/>
      <c r="TKH120" s="151"/>
      <c r="TKI120" s="151"/>
      <c r="TKJ120" s="151"/>
      <c r="TKK120" s="151"/>
      <c r="TKL120" s="151"/>
      <c r="TKM120" s="151"/>
      <c r="TKN120" s="151"/>
      <c r="TKO120" s="151"/>
      <c r="TKP120" s="151"/>
      <c r="TKQ120" s="151"/>
      <c r="TKR120" s="151"/>
      <c r="TKS120" s="151"/>
      <c r="TKT120" s="151"/>
      <c r="TKU120" s="151"/>
      <c r="TKV120" s="151"/>
      <c r="TKW120" s="151"/>
      <c r="TKX120" s="151"/>
      <c r="TKY120" s="151"/>
      <c r="TKZ120" s="151"/>
      <c r="TLA120" s="151"/>
      <c r="TLB120" s="151"/>
      <c r="TLC120" s="151"/>
      <c r="TLD120" s="151"/>
      <c r="TLE120" s="151"/>
      <c r="TLF120" s="151"/>
      <c r="TLG120" s="151"/>
      <c r="TLH120" s="151"/>
      <c r="TLI120" s="151"/>
      <c r="TLJ120" s="151"/>
      <c r="TLK120" s="151"/>
      <c r="TLL120" s="151"/>
      <c r="TLM120" s="151"/>
      <c r="TLN120" s="151"/>
      <c r="TLO120" s="151"/>
      <c r="TLP120" s="151"/>
      <c r="TLQ120" s="151"/>
      <c r="TLR120" s="151"/>
      <c r="TLS120" s="151"/>
      <c r="TLT120" s="151"/>
      <c r="TLU120" s="151"/>
      <c r="TLV120" s="151"/>
      <c r="TLW120" s="151"/>
      <c r="TLX120" s="151"/>
      <c r="TLY120" s="151"/>
      <c r="TLZ120" s="151"/>
      <c r="TMA120" s="151"/>
      <c r="TMB120" s="151"/>
      <c r="TMC120" s="151"/>
      <c r="TMD120" s="151"/>
      <c r="TME120" s="151"/>
      <c r="TMF120" s="151"/>
      <c r="TMG120" s="151"/>
      <c r="TMH120" s="151"/>
      <c r="TMI120" s="151"/>
      <c r="TMJ120" s="151"/>
      <c r="TMK120" s="151"/>
      <c r="TML120" s="151"/>
      <c r="TMM120" s="151"/>
      <c r="TMN120" s="151"/>
      <c r="TMO120" s="151"/>
      <c r="TMP120" s="151"/>
      <c r="TMQ120" s="151"/>
      <c r="TMR120" s="151"/>
      <c r="TMS120" s="151"/>
      <c r="TMT120" s="151"/>
      <c r="TMU120" s="151"/>
      <c r="TMV120" s="151"/>
      <c r="TMW120" s="151"/>
      <c r="TMX120" s="151"/>
      <c r="TMY120" s="151"/>
      <c r="TMZ120" s="151"/>
      <c r="TNA120" s="151"/>
      <c r="TNB120" s="151"/>
      <c r="TNC120" s="151"/>
      <c r="TND120" s="151"/>
      <c r="TNE120" s="151"/>
      <c r="TNF120" s="151"/>
      <c r="TNG120" s="151"/>
      <c r="TNH120" s="151"/>
      <c r="TNI120" s="151"/>
      <c r="TNJ120" s="151"/>
      <c r="TNK120" s="151"/>
      <c r="TNL120" s="151"/>
      <c r="TNM120" s="151"/>
      <c r="TNN120" s="151"/>
      <c r="TNO120" s="151"/>
      <c r="TNP120" s="151"/>
      <c r="TNQ120" s="151"/>
      <c r="TNR120" s="151"/>
      <c r="TNS120" s="151"/>
      <c r="TNT120" s="151"/>
      <c r="TNU120" s="151"/>
      <c r="TNV120" s="151"/>
      <c r="TNW120" s="151"/>
      <c r="TNX120" s="151"/>
      <c r="TNY120" s="151"/>
      <c r="TNZ120" s="151"/>
      <c r="TOA120" s="151"/>
      <c r="TOB120" s="151"/>
      <c r="TOC120" s="151"/>
      <c r="TOD120" s="151"/>
      <c r="TOE120" s="151"/>
      <c r="TOF120" s="151"/>
      <c r="TOG120" s="151"/>
      <c r="TOH120" s="151"/>
      <c r="TOI120" s="151"/>
      <c r="TOJ120" s="151"/>
      <c r="TOK120" s="151"/>
      <c r="TOL120" s="151"/>
      <c r="TOM120" s="151"/>
      <c r="TON120" s="151"/>
      <c r="TOO120" s="151"/>
      <c r="TOP120" s="151"/>
      <c r="TOQ120" s="151"/>
      <c r="TOR120" s="151"/>
      <c r="TOS120" s="151"/>
      <c r="TOT120" s="151"/>
      <c r="TOU120" s="151"/>
      <c r="TOV120" s="151"/>
      <c r="TOW120" s="151"/>
      <c r="TOX120" s="151"/>
      <c r="TOY120" s="151"/>
      <c r="TOZ120" s="151"/>
      <c r="TPA120" s="151"/>
      <c r="TPB120" s="151"/>
      <c r="TPC120" s="151"/>
      <c r="TPD120" s="151"/>
      <c r="TPE120" s="151"/>
      <c r="TPF120" s="151"/>
      <c r="TPG120" s="151"/>
      <c r="TPH120" s="151"/>
      <c r="TPI120" s="151"/>
      <c r="TPJ120" s="151"/>
      <c r="TPK120" s="151"/>
      <c r="TPL120" s="151"/>
      <c r="TPM120" s="151"/>
      <c r="TPN120" s="151"/>
      <c r="TPO120" s="151"/>
      <c r="TPP120" s="151"/>
      <c r="TPQ120" s="151"/>
      <c r="TPR120" s="151"/>
      <c r="TPS120" s="151"/>
      <c r="TPT120" s="151"/>
      <c r="TPU120" s="151"/>
      <c r="TPV120" s="151"/>
      <c r="TPW120" s="151"/>
      <c r="TPX120" s="151"/>
      <c r="TPY120" s="151"/>
      <c r="TPZ120" s="151"/>
      <c r="TQA120" s="151"/>
      <c r="TQB120" s="151"/>
      <c r="TQC120" s="151"/>
      <c r="TQD120" s="151"/>
      <c r="TQE120" s="151"/>
      <c r="TQF120" s="151"/>
      <c r="TQG120" s="151"/>
      <c r="TQH120" s="151"/>
      <c r="TQI120" s="151"/>
      <c r="TQJ120" s="151"/>
      <c r="TQK120" s="151"/>
      <c r="TQL120" s="151"/>
      <c r="TQM120" s="151"/>
      <c r="TQN120" s="151"/>
      <c r="TQO120" s="151"/>
      <c r="TQP120" s="151"/>
      <c r="TQQ120" s="151"/>
      <c r="TQR120" s="151"/>
      <c r="TQS120" s="151"/>
      <c r="TQT120" s="151"/>
      <c r="TQU120" s="151"/>
      <c r="TQV120" s="151"/>
      <c r="TQW120" s="151"/>
      <c r="TQX120" s="151"/>
      <c r="TQY120" s="151"/>
      <c r="TQZ120" s="151"/>
      <c r="TRA120" s="151"/>
      <c r="TRB120" s="151"/>
      <c r="TRC120" s="151"/>
      <c r="TRD120" s="151"/>
      <c r="TRE120" s="151"/>
      <c r="TRF120" s="151"/>
      <c r="TRG120" s="151"/>
      <c r="TRH120" s="151"/>
      <c r="TRI120" s="151"/>
      <c r="TRJ120" s="151"/>
      <c r="TRK120" s="151"/>
      <c r="TRL120" s="151"/>
      <c r="TRM120" s="151"/>
      <c r="TRN120" s="151"/>
      <c r="TRO120" s="151"/>
      <c r="TRP120" s="151"/>
      <c r="TRQ120" s="151"/>
      <c r="TRR120" s="151"/>
      <c r="TRS120" s="151"/>
      <c r="TRT120" s="151"/>
      <c r="TRU120" s="151"/>
      <c r="TRV120" s="151"/>
      <c r="TRW120" s="151"/>
      <c r="TRX120" s="151"/>
      <c r="TRY120" s="151"/>
      <c r="TRZ120" s="151"/>
      <c r="TSA120" s="151"/>
      <c r="TSB120" s="151"/>
      <c r="TSC120" s="151"/>
      <c r="TSD120" s="151"/>
      <c r="TSE120" s="151"/>
      <c r="TSF120" s="151"/>
      <c r="TSG120" s="151"/>
      <c r="TSH120" s="151"/>
      <c r="TSI120" s="151"/>
      <c r="TSJ120" s="151"/>
      <c r="TSK120" s="151"/>
      <c r="TSL120" s="151"/>
      <c r="TSM120" s="151"/>
      <c r="TSN120" s="151"/>
      <c r="TSO120" s="151"/>
      <c r="TSP120" s="151"/>
      <c r="TSQ120" s="151"/>
      <c r="TSR120" s="151"/>
      <c r="TSS120" s="151"/>
      <c r="TST120" s="151"/>
      <c r="TSU120" s="151"/>
      <c r="TSV120" s="151"/>
      <c r="TSW120" s="151"/>
      <c r="TSX120" s="151"/>
      <c r="TSY120" s="151"/>
      <c r="TSZ120" s="151"/>
      <c r="TTA120" s="151"/>
      <c r="TTB120" s="151"/>
      <c r="TTC120" s="151"/>
      <c r="TTD120" s="151"/>
      <c r="TTE120" s="151"/>
      <c r="TTF120" s="151"/>
      <c r="TTG120" s="151"/>
      <c r="TTH120" s="151"/>
      <c r="TTI120" s="151"/>
      <c r="TTJ120" s="151"/>
      <c r="TTK120" s="151"/>
      <c r="TTL120" s="151"/>
      <c r="TTM120" s="151"/>
      <c r="TTN120" s="151"/>
      <c r="TTO120" s="151"/>
      <c r="TTP120" s="151"/>
      <c r="TTQ120" s="151"/>
      <c r="TTR120" s="151"/>
      <c r="TTS120" s="151"/>
      <c r="TTT120" s="151"/>
      <c r="TTU120" s="151"/>
      <c r="TTV120" s="151"/>
      <c r="TTW120" s="151"/>
      <c r="TTX120" s="151"/>
      <c r="TTY120" s="151"/>
      <c r="TTZ120" s="151"/>
      <c r="TUA120" s="151"/>
      <c r="TUB120" s="151"/>
      <c r="TUC120" s="151"/>
      <c r="TUD120" s="151"/>
      <c r="TUE120" s="151"/>
      <c r="TUF120" s="151"/>
      <c r="TUG120" s="151"/>
      <c r="TUH120" s="151"/>
      <c r="TUI120" s="151"/>
      <c r="TUJ120" s="151"/>
      <c r="TUK120" s="151"/>
      <c r="TUL120" s="151"/>
      <c r="TUM120" s="151"/>
      <c r="TUN120" s="151"/>
      <c r="TUO120" s="151"/>
      <c r="TUP120" s="151"/>
      <c r="TUQ120" s="151"/>
      <c r="TUR120" s="151"/>
      <c r="TUS120" s="151"/>
      <c r="TUT120" s="151"/>
      <c r="TUU120" s="151"/>
      <c r="TUV120" s="151"/>
      <c r="TUW120" s="151"/>
      <c r="TUX120" s="151"/>
      <c r="TUY120" s="151"/>
      <c r="TUZ120" s="151"/>
      <c r="TVA120" s="151"/>
      <c r="TVB120" s="151"/>
      <c r="TVC120" s="151"/>
      <c r="TVD120" s="151"/>
      <c r="TVE120" s="151"/>
      <c r="TVF120" s="151"/>
      <c r="TVG120" s="151"/>
      <c r="TVH120" s="151"/>
      <c r="TVI120" s="151"/>
      <c r="TVJ120" s="151"/>
      <c r="TVK120" s="151"/>
      <c r="TVL120" s="151"/>
      <c r="TVM120" s="151"/>
      <c r="TVN120" s="151"/>
      <c r="TVO120" s="151"/>
      <c r="TVP120" s="151"/>
      <c r="TVQ120" s="151"/>
      <c r="TVR120" s="151"/>
      <c r="TVS120" s="151"/>
      <c r="TVT120" s="151"/>
      <c r="TVU120" s="151"/>
      <c r="TVV120" s="151"/>
      <c r="TVW120" s="151"/>
      <c r="TVX120" s="151"/>
      <c r="TVY120" s="151"/>
      <c r="TVZ120" s="151"/>
      <c r="TWA120" s="151"/>
      <c r="TWB120" s="151"/>
      <c r="TWC120" s="151"/>
      <c r="TWD120" s="151"/>
      <c r="TWE120" s="151"/>
      <c r="TWF120" s="151"/>
      <c r="TWG120" s="151"/>
      <c r="TWH120" s="151"/>
      <c r="TWI120" s="151"/>
      <c r="TWJ120" s="151"/>
      <c r="TWK120" s="151"/>
      <c r="TWL120" s="151"/>
      <c r="TWM120" s="151"/>
      <c r="TWN120" s="151"/>
      <c r="TWO120" s="151"/>
      <c r="TWP120" s="151"/>
      <c r="TWQ120" s="151"/>
      <c r="TWR120" s="151"/>
      <c r="TWS120" s="151"/>
      <c r="TWT120" s="151"/>
      <c r="TWU120" s="151"/>
      <c r="TWV120" s="151"/>
      <c r="TWW120" s="151"/>
      <c r="TWX120" s="151"/>
      <c r="TWY120" s="151"/>
      <c r="TWZ120" s="151"/>
      <c r="TXA120" s="151"/>
      <c r="TXB120" s="151"/>
      <c r="TXC120" s="151"/>
      <c r="TXD120" s="151"/>
      <c r="TXE120" s="151"/>
      <c r="TXF120" s="151"/>
      <c r="TXG120" s="151"/>
      <c r="TXH120" s="151"/>
      <c r="TXI120" s="151"/>
      <c r="TXJ120" s="151"/>
      <c r="TXK120" s="151"/>
      <c r="TXL120" s="151"/>
      <c r="TXM120" s="151"/>
      <c r="TXN120" s="151"/>
      <c r="TXO120" s="151"/>
      <c r="TXP120" s="151"/>
      <c r="TXQ120" s="151"/>
      <c r="TXR120" s="151"/>
      <c r="TXS120" s="151"/>
      <c r="TXT120" s="151"/>
      <c r="TXU120" s="151"/>
      <c r="TXV120" s="151"/>
      <c r="TXW120" s="151"/>
      <c r="TXX120" s="151"/>
      <c r="TXY120" s="151"/>
      <c r="TXZ120" s="151"/>
      <c r="TYA120" s="151"/>
      <c r="TYB120" s="151"/>
      <c r="TYC120" s="151"/>
      <c r="TYD120" s="151"/>
      <c r="TYE120" s="151"/>
      <c r="TYF120" s="151"/>
      <c r="TYG120" s="151"/>
      <c r="TYH120" s="151"/>
      <c r="TYI120" s="151"/>
      <c r="TYJ120" s="151"/>
      <c r="TYK120" s="151"/>
      <c r="TYL120" s="151"/>
      <c r="TYM120" s="151"/>
      <c r="TYN120" s="151"/>
      <c r="TYO120" s="151"/>
      <c r="TYP120" s="151"/>
      <c r="TYQ120" s="151"/>
      <c r="TYR120" s="151"/>
      <c r="TYS120" s="151"/>
      <c r="TYT120" s="151"/>
      <c r="TYU120" s="151"/>
      <c r="TYV120" s="151"/>
      <c r="TYW120" s="151"/>
      <c r="TYX120" s="151"/>
      <c r="TYY120" s="151"/>
      <c r="TYZ120" s="151"/>
      <c r="TZA120" s="151"/>
      <c r="TZB120" s="151"/>
      <c r="TZC120" s="151"/>
      <c r="TZD120" s="151"/>
      <c r="TZE120" s="151"/>
      <c r="TZF120" s="151"/>
      <c r="TZG120" s="151"/>
      <c r="TZH120" s="151"/>
      <c r="TZI120" s="151"/>
      <c r="TZJ120" s="151"/>
      <c r="TZK120" s="151"/>
      <c r="TZL120" s="151"/>
      <c r="TZM120" s="151"/>
      <c r="TZN120" s="151"/>
      <c r="TZO120" s="151"/>
      <c r="TZP120" s="151"/>
      <c r="TZQ120" s="151"/>
      <c r="TZR120" s="151"/>
      <c r="TZS120" s="151"/>
      <c r="TZT120" s="151"/>
      <c r="TZU120" s="151"/>
      <c r="TZV120" s="151"/>
      <c r="TZW120" s="151"/>
      <c r="TZX120" s="151"/>
      <c r="TZY120" s="151"/>
      <c r="TZZ120" s="151"/>
      <c r="UAA120" s="151"/>
      <c r="UAB120" s="151"/>
      <c r="UAC120" s="151"/>
      <c r="UAD120" s="151"/>
      <c r="UAE120" s="151"/>
      <c r="UAF120" s="151"/>
      <c r="UAG120" s="151"/>
      <c r="UAH120" s="151"/>
      <c r="UAI120" s="151"/>
      <c r="UAJ120" s="151"/>
      <c r="UAK120" s="151"/>
      <c r="UAL120" s="151"/>
      <c r="UAM120" s="151"/>
      <c r="UAN120" s="151"/>
      <c r="UAO120" s="151"/>
      <c r="UAP120" s="151"/>
      <c r="UAQ120" s="151"/>
      <c r="UAR120" s="151"/>
      <c r="UAS120" s="151"/>
      <c r="UAT120" s="151"/>
      <c r="UAU120" s="151"/>
      <c r="UAV120" s="151"/>
      <c r="UAW120" s="151"/>
      <c r="UAX120" s="151"/>
      <c r="UAY120" s="151"/>
      <c r="UAZ120" s="151"/>
      <c r="UBA120" s="151"/>
      <c r="UBB120" s="151"/>
      <c r="UBC120" s="151"/>
      <c r="UBD120" s="151"/>
      <c r="UBE120" s="151"/>
      <c r="UBF120" s="151"/>
      <c r="UBG120" s="151"/>
      <c r="UBH120" s="151"/>
      <c r="UBI120" s="151"/>
      <c r="UBJ120" s="151"/>
      <c r="UBK120" s="151"/>
      <c r="UBL120" s="151"/>
      <c r="UBM120" s="151"/>
      <c r="UBN120" s="151"/>
      <c r="UBO120" s="151"/>
      <c r="UBP120" s="151"/>
      <c r="UBQ120" s="151"/>
      <c r="UBR120" s="151"/>
      <c r="UBS120" s="151"/>
      <c r="UBT120" s="151"/>
      <c r="UBU120" s="151"/>
      <c r="UBV120" s="151"/>
      <c r="UBW120" s="151"/>
      <c r="UBX120" s="151"/>
      <c r="UBY120" s="151"/>
      <c r="UBZ120" s="151"/>
      <c r="UCA120" s="151"/>
      <c r="UCB120" s="151"/>
      <c r="UCC120" s="151"/>
      <c r="UCD120" s="151"/>
      <c r="UCE120" s="151"/>
      <c r="UCF120" s="151"/>
      <c r="UCG120" s="151"/>
      <c r="UCH120" s="151"/>
      <c r="UCI120" s="151"/>
      <c r="UCJ120" s="151"/>
      <c r="UCK120" s="151"/>
      <c r="UCL120" s="151"/>
      <c r="UCM120" s="151"/>
      <c r="UCN120" s="151"/>
      <c r="UCO120" s="151"/>
      <c r="UCP120" s="151"/>
      <c r="UCQ120" s="151"/>
      <c r="UCR120" s="151"/>
      <c r="UCS120" s="151"/>
      <c r="UCT120" s="151"/>
      <c r="UCU120" s="151"/>
      <c r="UCV120" s="151"/>
      <c r="UCW120" s="151"/>
      <c r="UCX120" s="151"/>
      <c r="UCY120" s="151"/>
      <c r="UCZ120" s="151"/>
      <c r="UDA120" s="151"/>
      <c r="UDB120" s="151"/>
      <c r="UDC120" s="151"/>
      <c r="UDD120" s="151"/>
      <c r="UDE120" s="151"/>
      <c r="UDF120" s="151"/>
      <c r="UDG120" s="151"/>
      <c r="UDH120" s="151"/>
      <c r="UDI120" s="151"/>
      <c r="UDJ120" s="151"/>
      <c r="UDK120" s="151"/>
      <c r="UDL120" s="151"/>
      <c r="UDM120" s="151"/>
      <c r="UDN120" s="151"/>
      <c r="UDO120" s="151"/>
      <c r="UDP120" s="151"/>
      <c r="UDQ120" s="151"/>
      <c r="UDR120" s="151"/>
      <c r="UDS120" s="151"/>
      <c r="UDT120" s="151"/>
      <c r="UDU120" s="151"/>
      <c r="UDV120" s="151"/>
      <c r="UDW120" s="151"/>
      <c r="UDX120" s="151"/>
      <c r="UDY120" s="151"/>
      <c r="UDZ120" s="151"/>
      <c r="UEA120" s="151"/>
      <c r="UEB120" s="151"/>
      <c r="UEC120" s="151"/>
      <c r="UED120" s="151"/>
      <c r="UEE120" s="151"/>
      <c r="UEF120" s="151"/>
      <c r="UEG120" s="151"/>
      <c r="UEH120" s="151"/>
      <c r="UEI120" s="151"/>
      <c r="UEJ120" s="151"/>
      <c r="UEK120" s="151"/>
      <c r="UEL120" s="151"/>
      <c r="UEM120" s="151"/>
      <c r="UEN120" s="151"/>
      <c r="UEO120" s="151"/>
      <c r="UEP120" s="151"/>
      <c r="UEQ120" s="151"/>
      <c r="UER120" s="151"/>
      <c r="UES120" s="151"/>
      <c r="UET120" s="151"/>
      <c r="UEU120" s="151"/>
      <c r="UEV120" s="151"/>
      <c r="UEW120" s="151"/>
      <c r="UEX120" s="151"/>
      <c r="UEY120" s="151"/>
      <c r="UEZ120" s="151"/>
      <c r="UFA120" s="151"/>
      <c r="UFB120" s="151"/>
      <c r="UFC120" s="151"/>
      <c r="UFD120" s="151"/>
      <c r="UFE120" s="151"/>
      <c r="UFF120" s="151"/>
      <c r="UFG120" s="151"/>
      <c r="UFH120" s="151"/>
      <c r="UFI120" s="151"/>
      <c r="UFJ120" s="151"/>
      <c r="UFK120" s="151"/>
      <c r="UFL120" s="151"/>
      <c r="UFM120" s="151"/>
      <c r="UFN120" s="151"/>
      <c r="UFO120" s="151"/>
      <c r="UFP120" s="151"/>
      <c r="UFQ120" s="151"/>
      <c r="UFR120" s="151"/>
      <c r="UFS120" s="151"/>
      <c r="UFT120" s="151"/>
      <c r="UFU120" s="151"/>
      <c r="UFV120" s="151"/>
      <c r="UFW120" s="151"/>
      <c r="UFX120" s="151"/>
      <c r="UFY120" s="151"/>
      <c r="UFZ120" s="151"/>
      <c r="UGA120" s="151"/>
      <c r="UGB120" s="151"/>
      <c r="UGC120" s="151"/>
      <c r="UGD120" s="151"/>
      <c r="UGE120" s="151"/>
      <c r="UGF120" s="151"/>
      <c r="UGG120" s="151"/>
      <c r="UGH120" s="151"/>
      <c r="UGI120" s="151"/>
      <c r="UGJ120" s="151"/>
      <c r="UGK120" s="151"/>
      <c r="UGL120" s="151"/>
      <c r="UGM120" s="151"/>
      <c r="UGN120" s="151"/>
      <c r="UGO120" s="151"/>
      <c r="UGP120" s="151"/>
      <c r="UGQ120" s="151"/>
      <c r="UGR120" s="151"/>
      <c r="UGS120" s="151"/>
      <c r="UGT120" s="151"/>
      <c r="UGU120" s="151"/>
      <c r="UGV120" s="151"/>
      <c r="UGW120" s="151"/>
      <c r="UGX120" s="151"/>
      <c r="UGY120" s="151"/>
      <c r="UGZ120" s="151"/>
      <c r="UHA120" s="151"/>
      <c r="UHB120" s="151"/>
      <c r="UHC120" s="151"/>
      <c r="UHD120" s="151"/>
      <c r="UHE120" s="151"/>
      <c r="UHF120" s="151"/>
      <c r="UHG120" s="151"/>
      <c r="UHH120" s="151"/>
      <c r="UHI120" s="151"/>
      <c r="UHJ120" s="151"/>
      <c r="UHK120" s="151"/>
      <c r="UHL120" s="151"/>
      <c r="UHM120" s="151"/>
      <c r="UHN120" s="151"/>
      <c r="UHO120" s="151"/>
      <c r="UHP120" s="151"/>
      <c r="UHQ120" s="151"/>
      <c r="UHR120" s="151"/>
      <c r="UHS120" s="151"/>
      <c r="UHT120" s="151"/>
      <c r="UHU120" s="151"/>
      <c r="UHV120" s="151"/>
      <c r="UHW120" s="151"/>
      <c r="UHX120" s="151"/>
      <c r="UHY120" s="151"/>
      <c r="UHZ120" s="151"/>
      <c r="UIA120" s="151"/>
      <c r="UIB120" s="151"/>
      <c r="UIC120" s="151"/>
      <c r="UID120" s="151"/>
      <c r="UIE120" s="151"/>
      <c r="UIF120" s="151"/>
      <c r="UIG120" s="151"/>
      <c r="UIH120" s="151"/>
      <c r="UII120" s="151"/>
      <c r="UIJ120" s="151"/>
      <c r="UIK120" s="151"/>
      <c r="UIL120" s="151"/>
      <c r="UIM120" s="151"/>
      <c r="UIN120" s="151"/>
      <c r="UIO120" s="151"/>
      <c r="UIP120" s="151"/>
      <c r="UIQ120" s="151"/>
      <c r="UIR120" s="151"/>
      <c r="UIS120" s="151"/>
      <c r="UIT120" s="151"/>
      <c r="UIU120" s="151"/>
      <c r="UIV120" s="151"/>
      <c r="UIW120" s="151"/>
      <c r="UIX120" s="151"/>
      <c r="UIY120" s="151"/>
      <c r="UIZ120" s="151"/>
      <c r="UJA120" s="151"/>
      <c r="UJB120" s="151"/>
      <c r="UJC120" s="151"/>
      <c r="UJD120" s="151"/>
      <c r="UJE120" s="151"/>
      <c r="UJF120" s="151"/>
      <c r="UJG120" s="151"/>
      <c r="UJH120" s="151"/>
      <c r="UJI120" s="151"/>
      <c r="UJJ120" s="151"/>
      <c r="UJK120" s="151"/>
      <c r="UJL120" s="151"/>
      <c r="UJM120" s="151"/>
      <c r="UJN120" s="151"/>
      <c r="UJO120" s="151"/>
      <c r="UJP120" s="151"/>
      <c r="UJQ120" s="151"/>
      <c r="UJR120" s="151"/>
      <c r="UJS120" s="151"/>
      <c r="UJT120" s="151"/>
      <c r="UJU120" s="151"/>
      <c r="UJV120" s="151"/>
      <c r="UJW120" s="151"/>
      <c r="UJX120" s="151"/>
      <c r="UJY120" s="151"/>
      <c r="UJZ120" s="151"/>
      <c r="UKA120" s="151"/>
      <c r="UKB120" s="151"/>
      <c r="UKC120" s="151"/>
      <c r="UKD120" s="151"/>
      <c r="UKE120" s="151"/>
      <c r="UKF120" s="151"/>
      <c r="UKG120" s="151"/>
      <c r="UKH120" s="151"/>
      <c r="UKI120" s="151"/>
      <c r="UKJ120" s="151"/>
      <c r="UKK120" s="151"/>
      <c r="UKL120" s="151"/>
      <c r="UKM120" s="151"/>
      <c r="UKN120" s="151"/>
      <c r="UKO120" s="151"/>
      <c r="UKP120" s="151"/>
      <c r="UKQ120" s="151"/>
      <c r="UKR120" s="151"/>
      <c r="UKS120" s="151"/>
      <c r="UKT120" s="151"/>
      <c r="UKU120" s="151"/>
      <c r="UKV120" s="151"/>
      <c r="UKW120" s="151"/>
      <c r="UKX120" s="151"/>
      <c r="UKY120" s="151"/>
      <c r="UKZ120" s="151"/>
      <c r="ULA120" s="151"/>
      <c r="ULB120" s="151"/>
      <c r="ULC120" s="151"/>
      <c r="ULD120" s="151"/>
      <c r="ULE120" s="151"/>
      <c r="ULF120" s="151"/>
      <c r="ULG120" s="151"/>
      <c r="ULH120" s="151"/>
      <c r="ULI120" s="151"/>
      <c r="ULJ120" s="151"/>
      <c r="ULK120" s="151"/>
      <c r="ULL120" s="151"/>
      <c r="ULM120" s="151"/>
      <c r="ULN120" s="151"/>
      <c r="ULO120" s="151"/>
      <c r="ULP120" s="151"/>
      <c r="ULQ120" s="151"/>
      <c r="ULR120" s="151"/>
      <c r="ULS120" s="151"/>
      <c r="ULT120" s="151"/>
      <c r="ULU120" s="151"/>
      <c r="ULV120" s="151"/>
      <c r="ULW120" s="151"/>
      <c r="ULX120" s="151"/>
      <c r="ULY120" s="151"/>
      <c r="ULZ120" s="151"/>
      <c r="UMA120" s="151"/>
      <c r="UMB120" s="151"/>
      <c r="UMC120" s="151"/>
      <c r="UMD120" s="151"/>
      <c r="UME120" s="151"/>
      <c r="UMF120" s="151"/>
      <c r="UMG120" s="151"/>
      <c r="UMH120" s="151"/>
      <c r="UMI120" s="151"/>
      <c r="UMJ120" s="151"/>
      <c r="UMK120" s="151"/>
      <c r="UML120" s="151"/>
      <c r="UMM120" s="151"/>
      <c r="UMN120" s="151"/>
      <c r="UMO120" s="151"/>
      <c r="UMP120" s="151"/>
      <c r="UMQ120" s="151"/>
      <c r="UMR120" s="151"/>
      <c r="UMS120" s="151"/>
      <c r="UMT120" s="151"/>
      <c r="UMU120" s="151"/>
      <c r="UMV120" s="151"/>
      <c r="UMW120" s="151"/>
      <c r="UMX120" s="151"/>
      <c r="UMY120" s="151"/>
      <c r="UMZ120" s="151"/>
      <c r="UNA120" s="151"/>
      <c r="UNB120" s="151"/>
      <c r="UNC120" s="151"/>
      <c r="UND120" s="151"/>
      <c r="UNE120" s="151"/>
      <c r="UNF120" s="151"/>
      <c r="UNG120" s="151"/>
      <c r="UNH120" s="151"/>
      <c r="UNI120" s="151"/>
      <c r="UNJ120" s="151"/>
      <c r="UNK120" s="151"/>
      <c r="UNL120" s="151"/>
      <c r="UNM120" s="151"/>
      <c r="UNN120" s="151"/>
      <c r="UNO120" s="151"/>
      <c r="UNP120" s="151"/>
      <c r="UNQ120" s="151"/>
      <c r="UNR120" s="151"/>
      <c r="UNS120" s="151"/>
      <c r="UNT120" s="151"/>
      <c r="UNU120" s="151"/>
      <c r="UNV120" s="151"/>
      <c r="UNW120" s="151"/>
      <c r="UNX120" s="151"/>
      <c r="UNY120" s="151"/>
      <c r="UNZ120" s="151"/>
      <c r="UOA120" s="151"/>
      <c r="UOB120" s="151"/>
      <c r="UOC120" s="151"/>
      <c r="UOD120" s="151"/>
      <c r="UOE120" s="151"/>
      <c r="UOF120" s="151"/>
      <c r="UOG120" s="151"/>
      <c r="UOH120" s="151"/>
      <c r="UOI120" s="151"/>
      <c r="UOJ120" s="151"/>
      <c r="UOK120" s="151"/>
      <c r="UOL120" s="151"/>
      <c r="UOM120" s="151"/>
      <c r="UON120" s="151"/>
      <c r="UOO120" s="151"/>
      <c r="UOP120" s="151"/>
      <c r="UOQ120" s="151"/>
      <c r="UOR120" s="151"/>
      <c r="UOS120" s="151"/>
      <c r="UOT120" s="151"/>
      <c r="UOU120" s="151"/>
      <c r="UOV120" s="151"/>
      <c r="UOW120" s="151"/>
      <c r="UOX120" s="151"/>
      <c r="UOY120" s="151"/>
      <c r="UOZ120" s="151"/>
      <c r="UPA120" s="151"/>
      <c r="UPB120" s="151"/>
      <c r="UPC120" s="151"/>
      <c r="UPD120" s="151"/>
      <c r="UPE120" s="151"/>
      <c r="UPF120" s="151"/>
      <c r="UPG120" s="151"/>
      <c r="UPH120" s="151"/>
      <c r="UPI120" s="151"/>
      <c r="UPJ120" s="151"/>
      <c r="UPK120" s="151"/>
      <c r="UPL120" s="151"/>
      <c r="UPM120" s="151"/>
      <c r="UPN120" s="151"/>
      <c r="UPO120" s="151"/>
      <c r="UPP120" s="151"/>
      <c r="UPQ120" s="151"/>
      <c r="UPR120" s="151"/>
      <c r="UPS120" s="151"/>
      <c r="UPT120" s="151"/>
      <c r="UPU120" s="151"/>
      <c r="UPV120" s="151"/>
      <c r="UPW120" s="151"/>
      <c r="UPX120" s="151"/>
      <c r="UPY120" s="151"/>
      <c r="UPZ120" s="151"/>
      <c r="UQA120" s="151"/>
      <c r="UQB120" s="151"/>
      <c r="UQC120" s="151"/>
      <c r="UQD120" s="151"/>
      <c r="UQE120" s="151"/>
      <c r="UQF120" s="151"/>
      <c r="UQG120" s="151"/>
      <c r="UQH120" s="151"/>
      <c r="UQI120" s="151"/>
      <c r="UQJ120" s="151"/>
      <c r="UQK120" s="151"/>
      <c r="UQL120" s="151"/>
      <c r="UQM120" s="151"/>
      <c r="UQN120" s="151"/>
      <c r="UQO120" s="151"/>
      <c r="UQP120" s="151"/>
      <c r="UQQ120" s="151"/>
      <c r="UQR120" s="151"/>
      <c r="UQS120" s="151"/>
      <c r="UQT120" s="151"/>
      <c r="UQU120" s="151"/>
      <c r="UQV120" s="151"/>
      <c r="UQW120" s="151"/>
      <c r="UQX120" s="151"/>
      <c r="UQY120" s="151"/>
      <c r="UQZ120" s="151"/>
      <c r="URA120" s="151"/>
      <c r="URB120" s="151"/>
      <c r="URC120" s="151"/>
      <c r="URD120" s="151"/>
      <c r="URE120" s="151"/>
      <c r="URF120" s="151"/>
      <c r="URG120" s="151"/>
      <c r="URH120" s="151"/>
      <c r="URI120" s="151"/>
      <c r="URJ120" s="151"/>
      <c r="URK120" s="151"/>
      <c r="URL120" s="151"/>
      <c r="URM120" s="151"/>
      <c r="URN120" s="151"/>
      <c r="URO120" s="151"/>
      <c r="URP120" s="151"/>
      <c r="URQ120" s="151"/>
      <c r="URR120" s="151"/>
      <c r="URS120" s="151"/>
      <c r="URT120" s="151"/>
      <c r="URU120" s="151"/>
      <c r="URV120" s="151"/>
      <c r="URW120" s="151"/>
      <c r="URX120" s="151"/>
      <c r="URY120" s="151"/>
      <c r="URZ120" s="151"/>
      <c r="USA120" s="151"/>
      <c r="USB120" s="151"/>
      <c r="USC120" s="151"/>
      <c r="USD120" s="151"/>
      <c r="USE120" s="151"/>
      <c r="USF120" s="151"/>
      <c r="USG120" s="151"/>
      <c r="USH120" s="151"/>
      <c r="USI120" s="151"/>
      <c r="USJ120" s="151"/>
      <c r="USK120" s="151"/>
      <c r="USL120" s="151"/>
      <c r="USM120" s="151"/>
      <c r="USN120" s="151"/>
      <c r="USO120" s="151"/>
      <c r="USP120" s="151"/>
      <c r="USQ120" s="151"/>
      <c r="USR120" s="151"/>
      <c r="USS120" s="151"/>
      <c r="UST120" s="151"/>
      <c r="USU120" s="151"/>
      <c r="USV120" s="151"/>
      <c r="USW120" s="151"/>
      <c r="USX120" s="151"/>
      <c r="USY120" s="151"/>
      <c r="USZ120" s="151"/>
      <c r="UTA120" s="151"/>
      <c r="UTB120" s="151"/>
      <c r="UTC120" s="151"/>
      <c r="UTD120" s="151"/>
      <c r="UTE120" s="151"/>
      <c r="UTF120" s="151"/>
      <c r="UTG120" s="151"/>
      <c r="UTH120" s="151"/>
      <c r="UTI120" s="151"/>
      <c r="UTJ120" s="151"/>
      <c r="UTK120" s="151"/>
      <c r="UTL120" s="151"/>
      <c r="UTM120" s="151"/>
      <c r="UTN120" s="151"/>
      <c r="UTO120" s="151"/>
      <c r="UTP120" s="151"/>
      <c r="UTQ120" s="151"/>
      <c r="UTR120" s="151"/>
      <c r="UTS120" s="151"/>
      <c r="UTT120" s="151"/>
      <c r="UTU120" s="151"/>
      <c r="UTV120" s="151"/>
      <c r="UTW120" s="151"/>
      <c r="UTX120" s="151"/>
      <c r="UTY120" s="151"/>
      <c r="UTZ120" s="151"/>
      <c r="UUA120" s="151"/>
      <c r="UUB120" s="151"/>
      <c r="UUC120" s="151"/>
      <c r="UUD120" s="151"/>
      <c r="UUE120" s="151"/>
      <c r="UUF120" s="151"/>
      <c r="UUG120" s="151"/>
      <c r="UUH120" s="151"/>
      <c r="UUI120" s="151"/>
      <c r="UUJ120" s="151"/>
      <c r="UUK120" s="151"/>
      <c r="UUL120" s="151"/>
      <c r="UUM120" s="151"/>
      <c r="UUN120" s="151"/>
      <c r="UUO120" s="151"/>
      <c r="UUP120" s="151"/>
      <c r="UUQ120" s="151"/>
      <c r="UUR120" s="151"/>
      <c r="UUS120" s="151"/>
      <c r="UUT120" s="151"/>
      <c r="UUU120" s="151"/>
      <c r="UUV120" s="151"/>
      <c r="UUW120" s="151"/>
      <c r="UUX120" s="151"/>
      <c r="UUY120" s="151"/>
      <c r="UUZ120" s="151"/>
      <c r="UVA120" s="151"/>
      <c r="UVB120" s="151"/>
      <c r="UVC120" s="151"/>
      <c r="UVD120" s="151"/>
      <c r="UVE120" s="151"/>
      <c r="UVF120" s="151"/>
      <c r="UVG120" s="151"/>
      <c r="UVH120" s="151"/>
      <c r="UVI120" s="151"/>
      <c r="UVJ120" s="151"/>
      <c r="UVK120" s="151"/>
      <c r="UVL120" s="151"/>
      <c r="UVM120" s="151"/>
      <c r="UVN120" s="151"/>
      <c r="UVO120" s="151"/>
      <c r="UVP120" s="151"/>
      <c r="UVQ120" s="151"/>
      <c r="UVR120" s="151"/>
      <c r="UVS120" s="151"/>
      <c r="UVT120" s="151"/>
      <c r="UVU120" s="151"/>
      <c r="UVV120" s="151"/>
      <c r="UVW120" s="151"/>
      <c r="UVX120" s="151"/>
      <c r="UVY120" s="151"/>
      <c r="UVZ120" s="151"/>
      <c r="UWA120" s="151"/>
      <c r="UWB120" s="151"/>
      <c r="UWC120" s="151"/>
      <c r="UWD120" s="151"/>
      <c r="UWE120" s="151"/>
      <c r="UWF120" s="151"/>
      <c r="UWG120" s="151"/>
      <c r="UWH120" s="151"/>
      <c r="UWI120" s="151"/>
      <c r="UWJ120" s="151"/>
      <c r="UWK120" s="151"/>
      <c r="UWL120" s="151"/>
      <c r="UWM120" s="151"/>
      <c r="UWN120" s="151"/>
      <c r="UWO120" s="151"/>
      <c r="UWP120" s="151"/>
      <c r="UWQ120" s="151"/>
      <c r="UWR120" s="151"/>
      <c r="UWS120" s="151"/>
      <c r="UWT120" s="151"/>
      <c r="UWU120" s="151"/>
      <c r="UWV120" s="151"/>
      <c r="UWW120" s="151"/>
      <c r="UWX120" s="151"/>
      <c r="UWY120" s="151"/>
      <c r="UWZ120" s="151"/>
      <c r="UXA120" s="151"/>
      <c r="UXB120" s="151"/>
      <c r="UXC120" s="151"/>
      <c r="UXD120" s="151"/>
      <c r="UXE120" s="151"/>
      <c r="UXF120" s="151"/>
      <c r="UXG120" s="151"/>
      <c r="UXH120" s="151"/>
      <c r="UXI120" s="151"/>
      <c r="UXJ120" s="151"/>
      <c r="UXK120" s="151"/>
      <c r="UXL120" s="151"/>
      <c r="UXM120" s="151"/>
      <c r="UXN120" s="151"/>
      <c r="UXO120" s="151"/>
      <c r="UXP120" s="151"/>
      <c r="UXQ120" s="151"/>
      <c r="UXR120" s="151"/>
      <c r="UXS120" s="151"/>
      <c r="UXT120" s="151"/>
      <c r="UXU120" s="151"/>
      <c r="UXV120" s="151"/>
      <c r="UXW120" s="151"/>
      <c r="UXX120" s="151"/>
      <c r="UXY120" s="151"/>
      <c r="UXZ120" s="151"/>
      <c r="UYA120" s="151"/>
      <c r="UYB120" s="151"/>
      <c r="UYC120" s="151"/>
      <c r="UYD120" s="151"/>
      <c r="UYE120" s="151"/>
      <c r="UYF120" s="151"/>
      <c r="UYG120" s="151"/>
      <c r="UYH120" s="151"/>
      <c r="UYI120" s="151"/>
      <c r="UYJ120" s="151"/>
      <c r="UYK120" s="151"/>
      <c r="UYL120" s="151"/>
      <c r="UYM120" s="151"/>
      <c r="UYN120" s="151"/>
      <c r="UYO120" s="151"/>
      <c r="UYP120" s="151"/>
      <c r="UYQ120" s="151"/>
      <c r="UYR120" s="151"/>
      <c r="UYS120" s="151"/>
      <c r="UYT120" s="151"/>
      <c r="UYU120" s="151"/>
      <c r="UYV120" s="151"/>
      <c r="UYW120" s="151"/>
      <c r="UYX120" s="151"/>
      <c r="UYY120" s="151"/>
      <c r="UYZ120" s="151"/>
      <c r="UZA120" s="151"/>
      <c r="UZB120" s="151"/>
      <c r="UZC120" s="151"/>
      <c r="UZD120" s="151"/>
      <c r="UZE120" s="151"/>
      <c r="UZF120" s="151"/>
      <c r="UZG120" s="151"/>
      <c r="UZH120" s="151"/>
      <c r="UZI120" s="151"/>
      <c r="UZJ120" s="151"/>
      <c r="UZK120" s="151"/>
      <c r="UZL120" s="151"/>
      <c r="UZM120" s="151"/>
      <c r="UZN120" s="151"/>
      <c r="UZO120" s="151"/>
      <c r="UZP120" s="151"/>
      <c r="UZQ120" s="151"/>
      <c r="UZR120" s="151"/>
      <c r="UZS120" s="151"/>
      <c r="UZT120" s="151"/>
      <c r="UZU120" s="151"/>
      <c r="UZV120" s="151"/>
      <c r="UZW120" s="151"/>
      <c r="UZX120" s="151"/>
      <c r="UZY120" s="151"/>
      <c r="UZZ120" s="151"/>
      <c r="VAA120" s="151"/>
      <c r="VAB120" s="151"/>
      <c r="VAC120" s="151"/>
      <c r="VAD120" s="151"/>
      <c r="VAE120" s="151"/>
      <c r="VAF120" s="151"/>
      <c r="VAG120" s="151"/>
      <c r="VAH120" s="151"/>
      <c r="VAI120" s="151"/>
      <c r="VAJ120" s="151"/>
      <c r="VAK120" s="151"/>
      <c r="VAL120" s="151"/>
      <c r="VAM120" s="151"/>
      <c r="VAN120" s="151"/>
      <c r="VAO120" s="151"/>
      <c r="VAP120" s="151"/>
      <c r="VAQ120" s="151"/>
      <c r="VAR120" s="151"/>
      <c r="VAS120" s="151"/>
      <c r="VAT120" s="151"/>
      <c r="VAU120" s="151"/>
      <c r="VAV120" s="151"/>
      <c r="VAW120" s="151"/>
      <c r="VAX120" s="151"/>
      <c r="VAY120" s="151"/>
      <c r="VAZ120" s="151"/>
      <c r="VBA120" s="151"/>
      <c r="VBB120" s="151"/>
      <c r="VBC120" s="151"/>
      <c r="VBD120" s="151"/>
      <c r="VBE120" s="151"/>
      <c r="VBF120" s="151"/>
      <c r="VBG120" s="151"/>
      <c r="VBH120" s="151"/>
      <c r="VBI120" s="151"/>
      <c r="VBJ120" s="151"/>
      <c r="VBK120" s="151"/>
      <c r="VBL120" s="151"/>
      <c r="VBM120" s="151"/>
      <c r="VBN120" s="151"/>
      <c r="VBO120" s="151"/>
      <c r="VBP120" s="151"/>
      <c r="VBQ120" s="151"/>
      <c r="VBR120" s="151"/>
      <c r="VBS120" s="151"/>
      <c r="VBT120" s="151"/>
      <c r="VBU120" s="151"/>
      <c r="VBV120" s="151"/>
      <c r="VBW120" s="151"/>
      <c r="VBX120" s="151"/>
      <c r="VBY120" s="151"/>
      <c r="VBZ120" s="151"/>
      <c r="VCA120" s="151"/>
      <c r="VCB120" s="151"/>
      <c r="VCC120" s="151"/>
      <c r="VCD120" s="151"/>
      <c r="VCE120" s="151"/>
      <c r="VCF120" s="151"/>
      <c r="VCG120" s="151"/>
      <c r="VCH120" s="151"/>
      <c r="VCI120" s="151"/>
      <c r="VCJ120" s="151"/>
      <c r="VCK120" s="151"/>
      <c r="VCL120" s="151"/>
      <c r="VCM120" s="151"/>
      <c r="VCN120" s="151"/>
      <c r="VCO120" s="151"/>
      <c r="VCP120" s="151"/>
      <c r="VCQ120" s="151"/>
      <c r="VCR120" s="151"/>
      <c r="VCS120" s="151"/>
      <c r="VCT120" s="151"/>
      <c r="VCU120" s="151"/>
      <c r="VCV120" s="151"/>
      <c r="VCW120" s="151"/>
      <c r="VCX120" s="151"/>
      <c r="VCY120" s="151"/>
      <c r="VCZ120" s="151"/>
      <c r="VDA120" s="151"/>
      <c r="VDB120" s="151"/>
      <c r="VDC120" s="151"/>
      <c r="VDD120" s="151"/>
      <c r="VDE120" s="151"/>
      <c r="VDF120" s="151"/>
      <c r="VDG120" s="151"/>
      <c r="VDH120" s="151"/>
      <c r="VDI120" s="151"/>
      <c r="VDJ120" s="151"/>
      <c r="VDK120" s="151"/>
      <c r="VDL120" s="151"/>
      <c r="VDM120" s="151"/>
      <c r="VDN120" s="151"/>
      <c r="VDO120" s="151"/>
      <c r="VDP120" s="151"/>
      <c r="VDQ120" s="151"/>
      <c r="VDR120" s="151"/>
      <c r="VDS120" s="151"/>
      <c r="VDT120" s="151"/>
      <c r="VDU120" s="151"/>
      <c r="VDV120" s="151"/>
      <c r="VDW120" s="151"/>
      <c r="VDX120" s="151"/>
      <c r="VDY120" s="151"/>
      <c r="VDZ120" s="151"/>
      <c r="VEA120" s="151"/>
      <c r="VEB120" s="151"/>
      <c r="VEC120" s="151"/>
      <c r="VED120" s="151"/>
      <c r="VEE120" s="151"/>
      <c r="VEF120" s="151"/>
      <c r="VEG120" s="151"/>
      <c r="VEH120" s="151"/>
      <c r="VEI120" s="151"/>
      <c r="VEJ120" s="151"/>
      <c r="VEK120" s="151"/>
      <c r="VEL120" s="151"/>
      <c r="VEM120" s="151"/>
      <c r="VEN120" s="151"/>
      <c r="VEO120" s="151"/>
      <c r="VEP120" s="151"/>
      <c r="VEQ120" s="151"/>
      <c r="VER120" s="151"/>
      <c r="VES120" s="151"/>
      <c r="VET120" s="151"/>
      <c r="VEU120" s="151"/>
      <c r="VEV120" s="151"/>
      <c r="VEW120" s="151"/>
      <c r="VEX120" s="151"/>
      <c r="VEY120" s="151"/>
      <c r="VEZ120" s="151"/>
      <c r="VFA120" s="151"/>
      <c r="VFB120" s="151"/>
      <c r="VFC120" s="151"/>
      <c r="VFD120" s="151"/>
      <c r="VFE120" s="151"/>
      <c r="VFF120" s="151"/>
      <c r="VFG120" s="151"/>
      <c r="VFH120" s="151"/>
      <c r="VFI120" s="151"/>
      <c r="VFJ120" s="151"/>
      <c r="VFK120" s="151"/>
      <c r="VFL120" s="151"/>
      <c r="VFM120" s="151"/>
      <c r="VFN120" s="151"/>
      <c r="VFO120" s="151"/>
      <c r="VFP120" s="151"/>
      <c r="VFQ120" s="151"/>
      <c r="VFR120" s="151"/>
      <c r="VFS120" s="151"/>
      <c r="VFT120" s="151"/>
      <c r="VFU120" s="151"/>
      <c r="VFV120" s="151"/>
      <c r="VFW120" s="151"/>
      <c r="VFX120" s="151"/>
      <c r="VFY120" s="151"/>
      <c r="VFZ120" s="151"/>
      <c r="VGA120" s="151"/>
      <c r="VGB120" s="151"/>
      <c r="VGC120" s="151"/>
      <c r="VGD120" s="151"/>
      <c r="VGE120" s="151"/>
      <c r="VGF120" s="151"/>
      <c r="VGG120" s="151"/>
      <c r="VGH120" s="151"/>
      <c r="VGI120" s="151"/>
      <c r="VGJ120" s="151"/>
      <c r="VGK120" s="151"/>
      <c r="VGL120" s="151"/>
      <c r="VGM120" s="151"/>
      <c r="VGN120" s="151"/>
      <c r="VGO120" s="151"/>
      <c r="VGP120" s="151"/>
      <c r="VGQ120" s="151"/>
      <c r="VGR120" s="151"/>
      <c r="VGS120" s="151"/>
      <c r="VGT120" s="151"/>
      <c r="VGU120" s="151"/>
      <c r="VGV120" s="151"/>
      <c r="VGW120" s="151"/>
      <c r="VGX120" s="151"/>
      <c r="VGY120" s="151"/>
      <c r="VGZ120" s="151"/>
      <c r="VHA120" s="151"/>
      <c r="VHB120" s="151"/>
      <c r="VHC120" s="151"/>
      <c r="VHD120" s="151"/>
      <c r="VHE120" s="151"/>
      <c r="VHF120" s="151"/>
      <c r="VHG120" s="151"/>
      <c r="VHH120" s="151"/>
      <c r="VHI120" s="151"/>
      <c r="VHJ120" s="151"/>
      <c r="VHK120" s="151"/>
      <c r="VHL120" s="151"/>
      <c r="VHM120" s="151"/>
      <c r="VHN120" s="151"/>
      <c r="VHO120" s="151"/>
      <c r="VHP120" s="151"/>
      <c r="VHQ120" s="151"/>
      <c r="VHR120" s="151"/>
      <c r="VHS120" s="151"/>
      <c r="VHT120" s="151"/>
      <c r="VHU120" s="151"/>
      <c r="VHV120" s="151"/>
      <c r="VHW120" s="151"/>
      <c r="VHX120" s="151"/>
      <c r="VHY120" s="151"/>
      <c r="VHZ120" s="151"/>
      <c r="VIA120" s="151"/>
      <c r="VIB120" s="151"/>
      <c r="VIC120" s="151"/>
      <c r="VID120" s="151"/>
      <c r="VIE120" s="151"/>
      <c r="VIF120" s="151"/>
      <c r="VIG120" s="151"/>
      <c r="VIH120" s="151"/>
      <c r="VII120" s="151"/>
      <c r="VIJ120" s="151"/>
      <c r="VIK120" s="151"/>
      <c r="VIL120" s="151"/>
      <c r="VIM120" s="151"/>
      <c r="VIN120" s="151"/>
      <c r="VIO120" s="151"/>
      <c r="VIP120" s="151"/>
      <c r="VIQ120" s="151"/>
      <c r="VIR120" s="151"/>
      <c r="VIS120" s="151"/>
      <c r="VIT120" s="151"/>
      <c r="VIU120" s="151"/>
      <c r="VIV120" s="151"/>
      <c r="VIW120" s="151"/>
      <c r="VIX120" s="151"/>
      <c r="VIY120" s="151"/>
      <c r="VIZ120" s="151"/>
      <c r="VJA120" s="151"/>
      <c r="VJB120" s="151"/>
      <c r="VJC120" s="151"/>
      <c r="VJD120" s="151"/>
      <c r="VJE120" s="151"/>
      <c r="VJF120" s="151"/>
      <c r="VJG120" s="151"/>
      <c r="VJH120" s="151"/>
      <c r="VJI120" s="151"/>
      <c r="VJJ120" s="151"/>
      <c r="VJK120" s="151"/>
      <c r="VJL120" s="151"/>
      <c r="VJM120" s="151"/>
      <c r="VJN120" s="151"/>
      <c r="VJO120" s="151"/>
      <c r="VJP120" s="151"/>
      <c r="VJQ120" s="151"/>
      <c r="VJR120" s="151"/>
      <c r="VJS120" s="151"/>
      <c r="VJT120" s="151"/>
      <c r="VJU120" s="151"/>
      <c r="VJV120" s="151"/>
      <c r="VJW120" s="151"/>
      <c r="VJX120" s="151"/>
      <c r="VJY120" s="151"/>
      <c r="VJZ120" s="151"/>
      <c r="VKA120" s="151"/>
      <c r="VKB120" s="151"/>
      <c r="VKC120" s="151"/>
      <c r="VKD120" s="151"/>
      <c r="VKE120" s="151"/>
      <c r="VKF120" s="151"/>
      <c r="VKG120" s="151"/>
      <c r="VKH120" s="151"/>
      <c r="VKI120" s="151"/>
      <c r="VKJ120" s="151"/>
      <c r="VKK120" s="151"/>
      <c r="VKL120" s="151"/>
      <c r="VKM120" s="151"/>
      <c r="VKN120" s="151"/>
      <c r="VKO120" s="151"/>
      <c r="VKP120" s="151"/>
      <c r="VKQ120" s="151"/>
      <c r="VKR120" s="151"/>
      <c r="VKS120" s="151"/>
      <c r="VKT120" s="151"/>
      <c r="VKU120" s="151"/>
      <c r="VKV120" s="151"/>
      <c r="VKW120" s="151"/>
      <c r="VKX120" s="151"/>
      <c r="VKY120" s="151"/>
      <c r="VKZ120" s="151"/>
      <c r="VLA120" s="151"/>
      <c r="VLB120" s="151"/>
      <c r="VLC120" s="151"/>
      <c r="VLD120" s="151"/>
      <c r="VLE120" s="151"/>
      <c r="VLF120" s="151"/>
      <c r="VLG120" s="151"/>
      <c r="VLH120" s="151"/>
      <c r="VLI120" s="151"/>
      <c r="VLJ120" s="151"/>
      <c r="VLK120" s="151"/>
      <c r="VLL120" s="151"/>
      <c r="VLM120" s="151"/>
      <c r="VLN120" s="151"/>
      <c r="VLO120" s="151"/>
      <c r="VLP120" s="151"/>
      <c r="VLQ120" s="151"/>
      <c r="VLR120" s="151"/>
      <c r="VLS120" s="151"/>
      <c r="VLT120" s="151"/>
      <c r="VLU120" s="151"/>
      <c r="VLV120" s="151"/>
      <c r="VLW120" s="151"/>
      <c r="VLX120" s="151"/>
      <c r="VLY120" s="151"/>
      <c r="VLZ120" s="151"/>
      <c r="VMA120" s="151"/>
      <c r="VMB120" s="151"/>
      <c r="VMC120" s="151"/>
      <c r="VMD120" s="151"/>
      <c r="VME120" s="151"/>
      <c r="VMF120" s="151"/>
      <c r="VMG120" s="151"/>
      <c r="VMH120" s="151"/>
      <c r="VMI120" s="151"/>
      <c r="VMJ120" s="151"/>
      <c r="VMK120" s="151"/>
      <c r="VML120" s="151"/>
      <c r="VMM120" s="151"/>
      <c r="VMN120" s="151"/>
      <c r="VMO120" s="151"/>
      <c r="VMP120" s="151"/>
      <c r="VMQ120" s="151"/>
      <c r="VMR120" s="151"/>
      <c r="VMS120" s="151"/>
      <c r="VMT120" s="151"/>
      <c r="VMU120" s="151"/>
      <c r="VMV120" s="151"/>
      <c r="VMW120" s="151"/>
      <c r="VMX120" s="151"/>
      <c r="VMY120" s="151"/>
      <c r="VMZ120" s="151"/>
      <c r="VNA120" s="151"/>
      <c r="VNB120" s="151"/>
      <c r="VNC120" s="151"/>
      <c r="VND120" s="151"/>
      <c r="VNE120" s="151"/>
      <c r="VNF120" s="151"/>
      <c r="VNG120" s="151"/>
      <c r="VNH120" s="151"/>
      <c r="VNI120" s="151"/>
      <c r="VNJ120" s="151"/>
      <c r="VNK120" s="151"/>
      <c r="VNL120" s="151"/>
      <c r="VNM120" s="151"/>
      <c r="VNN120" s="151"/>
      <c r="VNO120" s="151"/>
      <c r="VNP120" s="151"/>
      <c r="VNQ120" s="151"/>
      <c r="VNR120" s="151"/>
      <c r="VNS120" s="151"/>
      <c r="VNT120" s="151"/>
      <c r="VNU120" s="151"/>
      <c r="VNV120" s="151"/>
      <c r="VNW120" s="151"/>
      <c r="VNX120" s="151"/>
      <c r="VNY120" s="151"/>
      <c r="VNZ120" s="151"/>
      <c r="VOA120" s="151"/>
      <c r="VOB120" s="151"/>
      <c r="VOC120" s="151"/>
      <c r="VOD120" s="151"/>
      <c r="VOE120" s="151"/>
      <c r="VOF120" s="151"/>
      <c r="VOG120" s="151"/>
      <c r="VOH120" s="151"/>
      <c r="VOI120" s="151"/>
      <c r="VOJ120" s="151"/>
      <c r="VOK120" s="151"/>
      <c r="VOL120" s="151"/>
      <c r="VOM120" s="151"/>
      <c r="VON120" s="151"/>
      <c r="VOO120" s="151"/>
      <c r="VOP120" s="151"/>
      <c r="VOQ120" s="151"/>
      <c r="VOR120" s="151"/>
      <c r="VOS120" s="151"/>
      <c r="VOT120" s="151"/>
      <c r="VOU120" s="151"/>
      <c r="VOV120" s="151"/>
      <c r="VOW120" s="151"/>
      <c r="VOX120" s="151"/>
      <c r="VOY120" s="151"/>
      <c r="VOZ120" s="151"/>
      <c r="VPA120" s="151"/>
      <c r="VPB120" s="151"/>
      <c r="VPC120" s="151"/>
      <c r="VPD120" s="151"/>
      <c r="VPE120" s="151"/>
      <c r="VPF120" s="151"/>
      <c r="VPG120" s="151"/>
      <c r="VPH120" s="151"/>
      <c r="VPI120" s="151"/>
      <c r="VPJ120" s="151"/>
      <c r="VPK120" s="151"/>
      <c r="VPL120" s="151"/>
      <c r="VPM120" s="151"/>
      <c r="VPN120" s="151"/>
      <c r="VPO120" s="151"/>
      <c r="VPP120" s="151"/>
      <c r="VPQ120" s="151"/>
      <c r="VPR120" s="151"/>
      <c r="VPS120" s="151"/>
      <c r="VPT120" s="151"/>
      <c r="VPU120" s="151"/>
      <c r="VPV120" s="151"/>
      <c r="VPW120" s="151"/>
      <c r="VPX120" s="151"/>
      <c r="VPY120" s="151"/>
      <c r="VPZ120" s="151"/>
      <c r="VQA120" s="151"/>
      <c r="VQB120" s="151"/>
      <c r="VQC120" s="151"/>
      <c r="VQD120" s="151"/>
      <c r="VQE120" s="151"/>
      <c r="VQF120" s="151"/>
      <c r="VQG120" s="151"/>
      <c r="VQH120" s="151"/>
      <c r="VQI120" s="151"/>
      <c r="VQJ120" s="151"/>
      <c r="VQK120" s="151"/>
      <c r="VQL120" s="151"/>
      <c r="VQM120" s="151"/>
      <c r="VQN120" s="151"/>
      <c r="VQO120" s="151"/>
      <c r="VQP120" s="151"/>
      <c r="VQQ120" s="151"/>
      <c r="VQR120" s="151"/>
      <c r="VQS120" s="151"/>
      <c r="VQT120" s="151"/>
      <c r="VQU120" s="151"/>
      <c r="VQV120" s="151"/>
      <c r="VQW120" s="151"/>
      <c r="VQX120" s="151"/>
      <c r="VQY120" s="151"/>
      <c r="VQZ120" s="151"/>
      <c r="VRA120" s="151"/>
      <c r="VRB120" s="151"/>
      <c r="VRC120" s="151"/>
      <c r="VRD120" s="151"/>
      <c r="VRE120" s="151"/>
      <c r="VRF120" s="151"/>
      <c r="VRG120" s="151"/>
      <c r="VRH120" s="151"/>
      <c r="VRI120" s="151"/>
      <c r="VRJ120" s="151"/>
      <c r="VRK120" s="151"/>
      <c r="VRL120" s="151"/>
      <c r="VRM120" s="151"/>
      <c r="VRN120" s="151"/>
      <c r="VRO120" s="151"/>
      <c r="VRP120" s="151"/>
      <c r="VRQ120" s="151"/>
      <c r="VRR120" s="151"/>
      <c r="VRS120" s="151"/>
      <c r="VRT120" s="151"/>
      <c r="VRU120" s="151"/>
      <c r="VRV120" s="151"/>
      <c r="VRW120" s="151"/>
      <c r="VRX120" s="151"/>
      <c r="VRY120" s="151"/>
      <c r="VRZ120" s="151"/>
      <c r="VSA120" s="151"/>
      <c r="VSB120" s="151"/>
      <c r="VSC120" s="151"/>
      <c r="VSD120" s="151"/>
      <c r="VSE120" s="151"/>
      <c r="VSF120" s="151"/>
      <c r="VSG120" s="151"/>
      <c r="VSH120" s="151"/>
      <c r="VSI120" s="151"/>
      <c r="VSJ120" s="151"/>
      <c r="VSK120" s="151"/>
      <c r="VSL120" s="151"/>
      <c r="VSM120" s="151"/>
      <c r="VSN120" s="151"/>
      <c r="VSO120" s="151"/>
      <c r="VSP120" s="151"/>
      <c r="VSQ120" s="151"/>
      <c r="VSR120" s="151"/>
      <c r="VSS120" s="151"/>
      <c r="VST120" s="151"/>
      <c r="VSU120" s="151"/>
      <c r="VSV120" s="151"/>
      <c r="VSW120" s="151"/>
      <c r="VSX120" s="151"/>
      <c r="VSY120" s="151"/>
      <c r="VSZ120" s="151"/>
      <c r="VTA120" s="151"/>
      <c r="VTB120" s="151"/>
      <c r="VTC120" s="151"/>
      <c r="VTD120" s="151"/>
      <c r="VTE120" s="151"/>
      <c r="VTF120" s="151"/>
      <c r="VTG120" s="151"/>
      <c r="VTH120" s="151"/>
      <c r="VTI120" s="151"/>
      <c r="VTJ120" s="151"/>
      <c r="VTK120" s="151"/>
      <c r="VTL120" s="151"/>
      <c r="VTM120" s="151"/>
      <c r="VTN120" s="151"/>
      <c r="VTO120" s="151"/>
      <c r="VTP120" s="151"/>
      <c r="VTQ120" s="151"/>
      <c r="VTR120" s="151"/>
      <c r="VTS120" s="151"/>
      <c r="VTT120" s="151"/>
      <c r="VTU120" s="151"/>
      <c r="VTV120" s="151"/>
      <c r="VTW120" s="151"/>
      <c r="VTX120" s="151"/>
      <c r="VTY120" s="151"/>
      <c r="VTZ120" s="151"/>
      <c r="VUA120" s="151"/>
      <c r="VUB120" s="151"/>
      <c r="VUC120" s="151"/>
      <c r="VUD120" s="151"/>
      <c r="VUE120" s="151"/>
      <c r="VUF120" s="151"/>
      <c r="VUG120" s="151"/>
      <c r="VUH120" s="151"/>
      <c r="VUI120" s="151"/>
      <c r="VUJ120" s="151"/>
      <c r="VUK120" s="151"/>
      <c r="VUL120" s="151"/>
      <c r="VUM120" s="151"/>
      <c r="VUN120" s="151"/>
      <c r="VUO120" s="151"/>
      <c r="VUP120" s="151"/>
      <c r="VUQ120" s="151"/>
      <c r="VUR120" s="151"/>
      <c r="VUS120" s="151"/>
      <c r="VUT120" s="151"/>
      <c r="VUU120" s="151"/>
      <c r="VUV120" s="151"/>
      <c r="VUW120" s="151"/>
      <c r="VUX120" s="151"/>
      <c r="VUY120" s="151"/>
      <c r="VUZ120" s="151"/>
      <c r="VVA120" s="151"/>
      <c r="VVB120" s="151"/>
      <c r="VVC120" s="151"/>
      <c r="VVD120" s="151"/>
      <c r="VVE120" s="151"/>
      <c r="VVF120" s="151"/>
      <c r="VVG120" s="151"/>
      <c r="VVH120" s="151"/>
      <c r="VVI120" s="151"/>
      <c r="VVJ120" s="151"/>
      <c r="VVK120" s="151"/>
      <c r="VVL120" s="151"/>
      <c r="VVM120" s="151"/>
      <c r="VVN120" s="151"/>
      <c r="VVO120" s="151"/>
      <c r="VVP120" s="151"/>
      <c r="VVQ120" s="151"/>
      <c r="VVR120" s="151"/>
      <c r="VVS120" s="151"/>
      <c r="VVT120" s="151"/>
      <c r="VVU120" s="151"/>
      <c r="VVV120" s="151"/>
      <c r="VVW120" s="151"/>
      <c r="VVX120" s="151"/>
      <c r="VVY120" s="151"/>
      <c r="VVZ120" s="151"/>
      <c r="VWA120" s="151"/>
      <c r="VWB120" s="151"/>
      <c r="VWC120" s="151"/>
      <c r="VWD120" s="151"/>
      <c r="VWE120" s="151"/>
      <c r="VWF120" s="151"/>
      <c r="VWG120" s="151"/>
      <c r="VWH120" s="151"/>
      <c r="VWI120" s="151"/>
      <c r="VWJ120" s="151"/>
      <c r="VWK120" s="151"/>
      <c r="VWL120" s="151"/>
      <c r="VWM120" s="151"/>
      <c r="VWN120" s="151"/>
      <c r="VWO120" s="151"/>
      <c r="VWP120" s="151"/>
      <c r="VWQ120" s="151"/>
      <c r="VWR120" s="151"/>
      <c r="VWS120" s="151"/>
      <c r="VWT120" s="151"/>
      <c r="VWU120" s="151"/>
      <c r="VWV120" s="151"/>
      <c r="VWW120" s="151"/>
      <c r="VWX120" s="151"/>
      <c r="VWY120" s="151"/>
      <c r="VWZ120" s="151"/>
      <c r="VXA120" s="151"/>
      <c r="VXB120" s="151"/>
      <c r="VXC120" s="151"/>
      <c r="VXD120" s="151"/>
      <c r="VXE120" s="151"/>
      <c r="VXF120" s="151"/>
      <c r="VXG120" s="151"/>
      <c r="VXH120" s="151"/>
      <c r="VXI120" s="151"/>
      <c r="VXJ120" s="151"/>
      <c r="VXK120" s="151"/>
      <c r="VXL120" s="151"/>
      <c r="VXM120" s="151"/>
      <c r="VXN120" s="151"/>
      <c r="VXO120" s="151"/>
      <c r="VXP120" s="151"/>
      <c r="VXQ120" s="151"/>
      <c r="VXR120" s="151"/>
      <c r="VXS120" s="151"/>
      <c r="VXT120" s="151"/>
      <c r="VXU120" s="151"/>
      <c r="VXV120" s="151"/>
      <c r="VXW120" s="151"/>
      <c r="VXX120" s="151"/>
      <c r="VXY120" s="151"/>
      <c r="VXZ120" s="151"/>
      <c r="VYA120" s="151"/>
      <c r="VYB120" s="151"/>
      <c r="VYC120" s="151"/>
      <c r="VYD120" s="151"/>
      <c r="VYE120" s="151"/>
      <c r="VYF120" s="151"/>
      <c r="VYG120" s="151"/>
      <c r="VYH120" s="151"/>
      <c r="VYI120" s="151"/>
      <c r="VYJ120" s="151"/>
      <c r="VYK120" s="151"/>
      <c r="VYL120" s="151"/>
      <c r="VYM120" s="151"/>
      <c r="VYN120" s="151"/>
      <c r="VYO120" s="151"/>
      <c r="VYP120" s="151"/>
      <c r="VYQ120" s="151"/>
      <c r="VYR120" s="151"/>
      <c r="VYS120" s="151"/>
      <c r="VYT120" s="151"/>
      <c r="VYU120" s="151"/>
      <c r="VYV120" s="151"/>
      <c r="VYW120" s="151"/>
      <c r="VYX120" s="151"/>
      <c r="VYY120" s="151"/>
      <c r="VYZ120" s="151"/>
      <c r="VZA120" s="151"/>
      <c r="VZB120" s="151"/>
      <c r="VZC120" s="151"/>
      <c r="VZD120" s="151"/>
      <c r="VZE120" s="151"/>
      <c r="VZF120" s="151"/>
      <c r="VZG120" s="151"/>
      <c r="VZH120" s="151"/>
      <c r="VZI120" s="151"/>
      <c r="VZJ120" s="151"/>
      <c r="VZK120" s="151"/>
      <c r="VZL120" s="151"/>
      <c r="VZM120" s="151"/>
      <c r="VZN120" s="151"/>
      <c r="VZO120" s="151"/>
      <c r="VZP120" s="151"/>
      <c r="VZQ120" s="151"/>
      <c r="VZR120" s="151"/>
      <c r="VZS120" s="151"/>
      <c r="VZT120" s="151"/>
      <c r="VZU120" s="151"/>
      <c r="VZV120" s="151"/>
      <c r="VZW120" s="151"/>
      <c r="VZX120" s="151"/>
      <c r="VZY120" s="151"/>
      <c r="VZZ120" s="151"/>
      <c r="WAA120" s="151"/>
      <c r="WAB120" s="151"/>
      <c r="WAC120" s="151"/>
      <c r="WAD120" s="151"/>
      <c r="WAE120" s="151"/>
      <c r="WAF120" s="151"/>
      <c r="WAG120" s="151"/>
      <c r="WAH120" s="151"/>
      <c r="WAI120" s="151"/>
      <c r="WAJ120" s="151"/>
      <c r="WAK120" s="151"/>
      <c r="WAL120" s="151"/>
      <c r="WAM120" s="151"/>
      <c r="WAN120" s="151"/>
      <c r="WAO120" s="151"/>
      <c r="WAP120" s="151"/>
      <c r="WAQ120" s="151"/>
      <c r="WAR120" s="151"/>
      <c r="WAS120" s="151"/>
      <c r="WAT120" s="151"/>
      <c r="WAU120" s="151"/>
      <c r="WAV120" s="151"/>
      <c r="WAW120" s="151"/>
      <c r="WAX120" s="151"/>
      <c r="WAY120" s="151"/>
      <c r="WAZ120" s="151"/>
      <c r="WBA120" s="151"/>
      <c r="WBB120" s="151"/>
      <c r="WBC120" s="151"/>
      <c r="WBD120" s="151"/>
      <c r="WBE120" s="151"/>
      <c r="WBF120" s="151"/>
      <c r="WBG120" s="151"/>
      <c r="WBH120" s="151"/>
      <c r="WBI120" s="151"/>
      <c r="WBJ120" s="151"/>
      <c r="WBK120" s="151"/>
      <c r="WBL120" s="151"/>
      <c r="WBM120" s="151"/>
      <c r="WBN120" s="151"/>
      <c r="WBO120" s="151"/>
      <c r="WBP120" s="151"/>
      <c r="WBQ120" s="151"/>
      <c r="WBR120" s="151"/>
      <c r="WBS120" s="151"/>
      <c r="WBT120" s="151"/>
      <c r="WBU120" s="151"/>
      <c r="WBV120" s="151"/>
      <c r="WBW120" s="151"/>
      <c r="WBX120" s="151"/>
      <c r="WBY120" s="151"/>
      <c r="WBZ120" s="151"/>
      <c r="WCA120" s="151"/>
      <c r="WCB120" s="151"/>
      <c r="WCC120" s="151"/>
      <c r="WCD120" s="151"/>
      <c r="WCE120" s="151"/>
      <c r="WCF120" s="151"/>
      <c r="WCG120" s="151"/>
      <c r="WCH120" s="151"/>
      <c r="WCI120" s="151"/>
      <c r="WCJ120" s="151"/>
      <c r="WCK120" s="151"/>
      <c r="WCL120" s="151"/>
      <c r="WCM120" s="151"/>
      <c r="WCN120" s="151"/>
      <c r="WCO120" s="151"/>
      <c r="WCP120" s="151"/>
      <c r="WCQ120" s="151"/>
      <c r="WCR120" s="151"/>
      <c r="WCS120" s="151"/>
      <c r="WCT120" s="151"/>
      <c r="WCU120" s="151"/>
      <c r="WCV120" s="151"/>
      <c r="WCW120" s="151"/>
      <c r="WCX120" s="151"/>
      <c r="WCY120" s="151"/>
      <c r="WCZ120" s="151"/>
      <c r="WDA120" s="151"/>
      <c r="WDB120" s="151"/>
      <c r="WDC120" s="151"/>
      <c r="WDD120" s="151"/>
      <c r="WDE120" s="151"/>
      <c r="WDF120" s="151"/>
      <c r="WDG120" s="151"/>
      <c r="WDH120" s="151"/>
      <c r="WDI120" s="151"/>
      <c r="WDJ120" s="151"/>
      <c r="WDK120" s="151"/>
      <c r="WDL120" s="151"/>
      <c r="WDM120" s="151"/>
      <c r="WDN120" s="151"/>
      <c r="WDO120" s="151"/>
      <c r="WDP120" s="151"/>
      <c r="WDQ120" s="151"/>
      <c r="WDR120" s="151"/>
      <c r="WDS120" s="151"/>
      <c r="WDT120" s="151"/>
      <c r="WDU120" s="151"/>
      <c r="WDV120" s="151"/>
      <c r="WDW120" s="151"/>
      <c r="WDX120" s="151"/>
      <c r="WDY120" s="151"/>
      <c r="WDZ120" s="151"/>
      <c r="WEA120" s="151"/>
      <c r="WEB120" s="151"/>
      <c r="WEC120" s="151"/>
      <c r="WED120" s="151"/>
      <c r="WEE120" s="151"/>
      <c r="WEF120" s="151"/>
      <c r="WEG120" s="151"/>
      <c r="WEH120" s="151"/>
      <c r="WEI120" s="151"/>
      <c r="WEJ120" s="151"/>
      <c r="WEK120" s="151"/>
      <c r="WEL120" s="151"/>
      <c r="WEM120" s="151"/>
      <c r="WEN120" s="151"/>
      <c r="WEO120" s="151"/>
      <c r="WEP120" s="151"/>
      <c r="WEQ120" s="151"/>
      <c r="WER120" s="151"/>
      <c r="WES120" s="151"/>
      <c r="WET120" s="151"/>
      <c r="WEU120" s="151"/>
      <c r="WEV120" s="151"/>
      <c r="WEW120" s="151"/>
      <c r="WEX120" s="151"/>
      <c r="WEY120" s="151"/>
      <c r="WEZ120" s="151"/>
      <c r="WFA120" s="151"/>
      <c r="WFB120" s="151"/>
      <c r="WFC120" s="151"/>
      <c r="WFD120" s="151"/>
      <c r="WFE120" s="151"/>
      <c r="WFF120" s="151"/>
      <c r="WFG120" s="151"/>
      <c r="WFH120" s="151"/>
      <c r="WFI120" s="151"/>
      <c r="WFJ120" s="151"/>
      <c r="WFK120" s="151"/>
      <c r="WFL120" s="151"/>
      <c r="WFM120" s="151"/>
      <c r="WFN120" s="151"/>
      <c r="WFO120" s="151"/>
      <c r="WFP120" s="151"/>
      <c r="WFQ120" s="151"/>
      <c r="WFR120" s="151"/>
      <c r="WFS120" s="151"/>
      <c r="WFT120" s="151"/>
      <c r="WFU120" s="151"/>
      <c r="WFV120" s="151"/>
      <c r="WFW120" s="151"/>
      <c r="WFX120" s="151"/>
      <c r="WFY120" s="151"/>
      <c r="WFZ120" s="151"/>
      <c r="WGA120" s="151"/>
      <c r="WGB120" s="151"/>
      <c r="WGC120" s="151"/>
      <c r="WGD120" s="151"/>
      <c r="WGE120" s="151"/>
      <c r="WGF120" s="151"/>
      <c r="WGG120" s="151"/>
      <c r="WGH120" s="151"/>
      <c r="WGI120" s="151"/>
      <c r="WGJ120" s="151"/>
      <c r="WGK120" s="151"/>
      <c r="WGL120" s="151"/>
      <c r="WGM120" s="151"/>
      <c r="WGN120" s="151"/>
      <c r="WGO120" s="151"/>
      <c r="WGP120" s="151"/>
      <c r="WGQ120" s="151"/>
      <c r="WGR120" s="151"/>
      <c r="WGS120" s="151"/>
      <c r="WGT120" s="151"/>
      <c r="WGU120" s="151"/>
      <c r="WGV120" s="151"/>
      <c r="WGW120" s="151"/>
      <c r="WGX120" s="151"/>
      <c r="WGY120" s="151"/>
      <c r="WGZ120" s="151"/>
      <c r="WHA120" s="151"/>
      <c r="WHB120" s="151"/>
      <c r="WHC120" s="151"/>
      <c r="WHD120" s="151"/>
      <c r="WHE120" s="151"/>
      <c r="WHF120" s="151"/>
      <c r="WHG120" s="151"/>
      <c r="WHH120" s="151"/>
      <c r="WHI120" s="151"/>
      <c r="WHJ120" s="151"/>
      <c r="WHK120" s="151"/>
      <c r="WHL120" s="151"/>
      <c r="WHM120" s="151"/>
      <c r="WHN120" s="151"/>
      <c r="WHO120" s="151"/>
      <c r="WHP120" s="151"/>
      <c r="WHQ120" s="151"/>
      <c r="WHR120" s="151"/>
      <c r="WHS120" s="151"/>
      <c r="WHT120" s="151"/>
      <c r="WHU120" s="151"/>
      <c r="WHV120" s="151"/>
      <c r="WHW120" s="151"/>
      <c r="WHX120" s="151"/>
      <c r="WHY120" s="151"/>
      <c r="WHZ120" s="151"/>
      <c r="WIA120" s="151"/>
      <c r="WIB120" s="151"/>
      <c r="WIC120" s="151"/>
      <c r="WID120" s="151"/>
      <c r="WIE120" s="151"/>
      <c r="WIF120" s="151"/>
      <c r="WIG120" s="151"/>
      <c r="WIH120" s="151"/>
      <c r="WII120" s="151"/>
      <c r="WIJ120" s="151"/>
      <c r="WIK120" s="151"/>
      <c r="WIL120" s="151"/>
      <c r="WIM120" s="151"/>
      <c r="WIN120" s="151"/>
      <c r="WIO120" s="151"/>
      <c r="WIP120" s="151"/>
      <c r="WIQ120" s="151"/>
      <c r="WIR120" s="151"/>
      <c r="WIS120" s="151"/>
      <c r="WIT120" s="151"/>
      <c r="WIU120" s="151"/>
      <c r="WIV120" s="151"/>
      <c r="WIW120" s="151"/>
      <c r="WIX120" s="151"/>
      <c r="WIY120" s="151"/>
      <c r="WIZ120" s="151"/>
      <c r="WJA120" s="151"/>
      <c r="WJB120" s="151"/>
      <c r="WJC120" s="151"/>
      <c r="WJD120" s="151"/>
      <c r="WJE120" s="151"/>
      <c r="WJF120" s="151"/>
      <c r="WJG120" s="151"/>
      <c r="WJH120" s="151"/>
      <c r="WJI120" s="151"/>
      <c r="WJJ120" s="151"/>
      <c r="WJK120" s="151"/>
      <c r="WJL120" s="151"/>
      <c r="WJM120" s="151"/>
      <c r="WJN120" s="151"/>
      <c r="WJO120" s="151"/>
      <c r="WJP120" s="151"/>
      <c r="WJQ120" s="151"/>
      <c r="WJR120" s="151"/>
      <c r="WJS120" s="151"/>
      <c r="WJT120" s="151"/>
      <c r="WJU120" s="151"/>
      <c r="WJV120" s="151"/>
      <c r="WJW120" s="151"/>
      <c r="WJX120" s="151"/>
      <c r="WJY120" s="151"/>
      <c r="WJZ120" s="151"/>
      <c r="WKA120" s="151"/>
      <c r="WKB120" s="151"/>
      <c r="WKC120" s="151"/>
      <c r="WKD120" s="151"/>
      <c r="WKE120" s="151"/>
      <c r="WKF120" s="151"/>
      <c r="WKG120" s="151"/>
      <c r="WKH120" s="151"/>
      <c r="WKI120" s="151"/>
      <c r="WKJ120" s="151"/>
      <c r="WKK120" s="151"/>
      <c r="WKL120" s="151"/>
      <c r="WKM120" s="151"/>
      <c r="WKN120" s="151"/>
      <c r="WKO120" s="151"/>
      <c r="WKP120" s="151"/>
      <c r="WKQ120" s="151"/>
      <c r="WKR120" s="151"/>
      <c r="WKS120" s="151"/>
      <c r="WKT120" s="151"/>
      <c r="WKU120" s="151"/>
      <c r="WKV120" s="151"/>
      <c r="WKW120" s="151"/>
      <c r="WKX120" s="151"/>
      <c r="WKY120" s="151"/>
      <c r="WKZ120" s="151"/>
      <c r="WLA120" s="151"/>
      <c r="WLB120" s="151"/>
      <c r="WLC120" s="151"/>
      <c r="WLD120" s="151"/>
      <c r="WLE120" s="151"/>
      <c r="WLF120" s="151"/>
      <c r="WLG120" s="151"/>
      <c r="WLH120" s="151"/>
      <c r="WLI120" s="151"/>
      <c r="WLJ120" s="151"/>
      <c r="WLK120" s="151"/>
      <c r="WLL120" s="151"/>
      <c r="WLM120" s="151"/>
      <c r="WLN120" s="151"/>
      <c r="WLO120" s="151"/>
      <c r="WLP120" s="151"/>
      <c r="WLQ120" s="151"/>
      <c r="WLR120" s="151"/>
      <c r="WLS120" s="151"/>
      <c r="WLT120" s="151"/>
      <c r="WLU120" s="151"/>
      <c r="WLV120" s="151"/>
      <c r="WLW120" s="151"/>
      <c r="WLX120" s="151"/>
      <c r="WLY120" s="151"/>
      <c r="WLZ120" s="151"/>
      <c r="WMA120" s="151"/>
      <c r="WMB120" s="151"/>
      <c r="WMC120" s="151"/>
      <c r="WMD120" s="151"/>
      <c r="WME120" s="151"/>
      <c r="WMF120" s="151"/>
      <c r="WMG120" s="151"/>
      <c r="WMH120" s="151"/>
      <c r="WMI120" s="151"/>
      <c r="WMJ120" s="151"/>
      <c r="WMK120" s="151"/>
      <c r="WML120" s="151"/>
      <c r="WMM120" s="151"/>
      <c r="WMN120" s="151"/>
      <c r="WMO120" s="151"/>
      <c r="WMP120" s="151"/>
      <c r="WMQ120" s="151"/>
      <c r="WMR120" s="151"/>
      <c r="WMS120" s="151"/>
      <c r="WMT120" s="151"/>
      <c r="WMU120" s="151"/>
      <c r="WMV120" s="151"/>
      <c r="WMW120" s="151"/>
      <c r="WMX120" s="151"/>
      <c r="WMY120" s="151"/>
      <c r="WMZ120" s="151"/>
      <c r="WNA120" s="151"/>
      <c r="WNB120" s="151"/>
      <c r="WNC120" s="151"/>
      <c r="WND120" s="151"/>
      <c r="WNE120" s="151"/>
      <c r="WNF120" s="151"/>
      <c r="WNG120" s="151"/>
      <c r="WNH120" s="151"/>
      <c r="WNI120" s="151"/>
      <c r="WNJ120" s="151"/>
      <c r="WNK120" s="151"/>
      <c r="WNL120" s="151"/>
      <c r="WNM120" s="151"/>
      <c r="WNN120" s="151"/>
      <c r="WNO120" s="151"/>
      <c r="WNP120" s="151"/>
      <c r="WNQ120" s="151"/>
      <c r="WNR120" s="151"/>
      <c r="WNS120" s="151"/>
      <c r="WNT120" s="151"/>
      <c r="WNU120" s="151"/>
      <c r="WNV120" s="151"/>
      <c r="WNW120" s="151"/>
      <c r="WNX120" s="151"/>
      <c r="WNY120" s="151"/>
      <c r="WNZ120" s="151"/>
      <c r="WOA120" s="151"/>
      <c r="WOB120" s="151"/>
      <c r="WOC120" s="151"/>
      <c r="WOD120" s="151"/>
      <c r="WOE120" s="151"/>
      <c r="WOF120" s="151"/>
      <c r="WOG120" s="151"/>
      <c r="WOH120" s="151"/>
      <c r="WOI120" s="151"/>
      <c r="WOJ120" s="151"/>
      <c r="WOK120" s="151"/>
      <c r="WOL120" s="151"/>
      <c r="WOM120" s="151"/>
      <c r="WON120" s="151"/>
      <c r="WOO120" s="151"/>
      <c r="WOP120" s="151"/>
      <c r="WOQ120" s="151"/>
      <c r="WOR120" s="151"/>
      <c r="WOS120" s="151"/>
      <c r="WOT120" s="151"/>
      <c r="WOU120" s="151"/>
      <c r="WOV120" s="151"/>
      <c r="WOW120" s="151"/>
      <c r="WOX120" s="151"/>
      <c r="WOY120" s="151"/>
      <c r="WOZ120" s="151"/>
      <c r="WPA120" s="151"/>
      <c r="WPB120" s="151"/>
      <c r="WPC120" s="151"/>
      <c r="WPD120" s="151"/>
      <c r="WPE120" s="151"/>
      <c r="WPF120" s="151"/>
      <c r="WPG120" s="151"/>
      <c r="WPH120" s="151"/>
      <c r="WPI120" s="151"/>
      <c r="WPJ120" s="151"/>
      <c r="WPK120" s="151"/>
      <c r="WPL120" s="151"/>
      <c r="WPM120" s="151"/>
      <c r="WPN120" s="151"/>
      <c r="WPO120" s="151"/>
      <c r="WPP120" s="151"/>
      <c r="WPQ120" s="151"/>
      <c r="WPR120" s="151"/>
      <c r="WPS120" s="151"/>
      <c r="WPT120" s="151"/>
      <c r="WPU120" s="151"/>
      <c r="WPV120" s="151"/>
      <c r="WPW120" s="151"/>
      <c r="WPX120" s="151"/>
      <c r="WPY120" s="151"/>
      <c r="WPZ120" s="151"/>
      <c r="WQA120" s="151"/>
      <c r="WQB120" s="151"/>
      <c r="WQC120" s="151"/>
      <c r="WQD120" s="151"/>
      <c r="WQE120" s="151"/>
      <c r="WQF120" s="151"/>
      <c r="WQG120" s="151"/>
      <c r="WQH120" s="151"/>
      <c r="WQI120" s="151"/>
      <c r="WQJ120" s="151"/>
      <c r="WQK120" s="151"/>
      <c r="WQL120" s="151"/>
      <c r="WQM120" s="151"/>
      <c r="WQN120" s="151"/>
      <c r="WQO120" s="151"/>
      <c r="WQP120" s="151"/>
      <c r="WQQ120" s="151"/>
      <c r="WQR120" s="151"/>
      <c r="WQS120" s="151"/>
      <c r="WQT120" s="151"/>
      <c r="WQU120" s="151"/>
      <c r="WQV120" s="151"/>
      <c r="WQW120" s="151"/>
      <c r="WQX120" s="151"/>
      <c r="WQY120" s="151"/>
      <c r="WQZ120" s="151"/>
      <c r="WRA120" s="151"/>
      <c r="WRB120" s="151"/>
      <c r="WRC120" s="151"/>
      <c r="WRD120" s="151"/>
      <c r="WRE120" s="151"/>
      <c r="WRF120" s="151"/>
      <c r="WRG120" s="151"/>
      <c r="WRH120" s="151"/>
      <c r="WRI120" s="151"/>
      <c r="WRJ120" s="151"/>
      <c r="WRK120" s="151"/>
      <c r="WRL120" s="151"/>
      <c r="WRM120" s="151"/>
      <c r="WRN120" s="151"/>
      <c r="WRO120" s="151"/>
      <c r="WRP120" s="151"/>
      <c r="WRQ120" s="151"/>
      <c r="WRR120" s="151"/>
      <c r="WRS120" s="151"/>
      <c r="WRT120" s="151"/>
      <c r="WRU120" s="151"/>
      <c r="WRV120" s="151"/>
      <c r="WRW120" s="151"/>
      <c r="WRX120" s="151"/>
      <c r="WRY120" s="151"/>
      <c r="WRZ120" s="151"/>
      <c r="WSA120" s="151"/>
      <c r="WSB120" s="151"/>
      <c r="WSC120" s="151"/>
      <c r="WSD120" s="151"/>
      <c r="WSE120" s="151"/>
      <c r="WSF120" s="151"/>
      <c r="WSG120" s="151"/>
      <c r="WSH120" s="151"/>
      <c r="WSI120" s="151"/>
      <c r="WSJ120" s="151"/>
      <c r="WSK120" s="151"/>
      <c r="WSL120" s="151"/>
      <c r="WSM120" s="151"/>
      <c r="WSN120" s="151"/>
      <c r="WSO120" s="151"/>
      <c r="WSP120" s="151"/>
      <c r="WSQ120" s="151"/>
      <c r="WSR120" s="151"/>
      <c r="WSS120" s="151"/>
      <c r="WST120" s="151"/>
      <c r="WSU120" s="151"/>
      <c r="WSV120" s="151"/>
      <c r="WSW120" s="151"/>
      <c r="WSX120" s="151"/>
      <c r="WSY120" s="151"/>
      <c r="WSZ120" s="151"/>
      <c r="WTA120" s="151"/>
      <c r="WTB120" s="151"/>
      <c r="WTC120" s="151"/>
      <c r="WTD120" s="151"/>
      <c r="WTE120" s="151"/>
      <c r="WTF120" s="151"/>
      <c r="WTG120" s="151"/>
      <c r="WTH120" s="151"/>
      <c r="WTI120" s="151"/>
      <c r="WTJ120" s="151"/>
      <c r="WTK120" s="151"/>
      <c r="WTL120" s="151"/>
      <c r="WTM120" s="151"/>
      <c r="WTN120" s="151"/>
      <c r="WTO120" s="151"/>
      <c r="WTP120" s="151"/>
      <c r="WTQ120" s="151"/>
      <c r="WTR120" s="151"/>
      <c r="WTS120" s="151"/>
      <c r="WTT120" s="151"/>
      <c r="WTU120" s="151"/>
      <c r="WTV120" s="151"/>
      <c r="WTW120" s="151"/>
      <c r="WTX120" s="151"/>
      <c r="WTY120" s="151"/>
      <c r="WTZ120" s="151"/>
      <c r="WUA120" s="151"/>
      <c r="WUB120" s="151"/>
      <c r="WUC120" s="151"/>
      <c r="WUD120" s="151"/>
      <c r="WUE120" s="151"/>
      <c r="WUF120" s="151"/>
      <c r="WUG120" s="151"/>
      <c r="WUH120" s="151"/>
      <c r="WUI120" s="151"/>
      <c r="WUJ120" s="151"/>
      <c r="WUK120" s="151"/>
      <c r="WUL120" s="151"/>
      <c r="WUM120" s="151"/>
      <c r="WUN120" s="151"/>
      <c r="WUO120" s="151"/>
      <c r="WUP120" s="151"/>
      <c r="WUQ120" s="151"/>
      <c r="WUR120" s="151"/>
      <c r="WUS120" s="151"/>
      <c r="WUT120" s="151"/>
      <c r="WUU120" s="151"/>
      <c r="WUV120" s="151"/>
      <c r="WUW120" s="151"/>
      <c r="WUX120" s="151"/>
      <c r="WUY120" s="151"/>
      <c r="WUZ120" s="151"/>
      <c r="WVA120" s="151"/>
      <c r="WVB120" s="151"/>
      <c r="WVC120" s="151"/>
      <c r="WVD120" s="151"/>
      <c r="WVE120" s="151"/>
      <c r="WVF120" s="151"/>
      <c r="WVG120" s="151"/>
      <c r="WVH120" s="151"/>
      <c r="WVI120" s="151"/>
      <c r="WVJ120" s="151"/>
      <c r="WVK120" s="151"/>
      <c r="WVL120" s="151"/>
      <c r="WVM120" s="151"/>
      <c r="WVN120" s="151"/>
      <c r="WVO120" s="151"/>
      <c r="WVP120" s="151"/>
      <c r="WVQ120" s="151"/>
      <c r="WVR120" s="151"/>
      <c r="WVS120" s="151"/>
      <c r="WVT120" s="151"/>
      <c r="WVU120" s="151"/>
      <c r="WVV120" s="151"/>
      <c r="WVW120" s="151"/>
      <c r="WVX120" s="151"/>
      <c r="WVY120" s="151"/>
      <c r="WVZ120" s="151"/>
      <c r="WWA120" s="151"/>
      <c r="WWB120" s="151"/>
      <c r="WWC120" s="151"/>
      <c r="WWD120" s="151"/>
      <c r="WWE120" s="151"/>
      <c r="WWF120" s="151"/>
      <c r="WWG120" s="151"/>
      <c r="WWH120" s="151"/>
      <c r="WWI120" s="151"/>
      <c r="WWJ120" s="151"/>
      <c r="WWK120" s="151"/>
      <c r="WWL120" s="151"/>
      <c r="WWM120" s="151"/>
      <c r="WWN120" s="151"/>
      <c r="WWO120" s="151"/>
      <c r="WWP120" s="151"/>
      <c r="WWQ120" s="151"/>
      <c r="WWR120" s="151"/>
      <c r="WWS120" s="151"/>
      <c r="WWT120" s="151"/>
      <c r="WWU120" s="151"/>
      <c r="WWV120" s="151"/>
      <c r="WWW120" s="151"/>
      <c r="WWX120" s="151"/>
      <c r="WWY120" s="151"/>
      <c r="WWZ120" s="151"/>
      <c r="WXA120" s="151"/>
      <c r="WXB120" s="151"/>
      <c r="WXC120" s="151"/>
      <c r="WXD120" s="151"/>
      <c r="WXE120" s="151"/>
      <c r="WXF120" s="151"/>
      <c r="WXG120" s="151"/>
      <c r="WXH120" s="151"/>
      <c r="WXI120" s="151"/>
      <c r="WXJ120" s="151"/>
      <c r="WXK120" s="151"/>
      <c r="WXL120" s="151"/>
      <c r="WXM120" s="151"/>
      <c r="WXN120" s="151"/>
      <c r="WXO120" s="151"/>
      <c r="WXP120" s="151"/>
      <c r="WXQ120" s="151"/>
      <c r="WXR120" s="151"/>
      <c r="WXS120" s="151"/>
      <c r="WXT120" s="151"/>
      <c r="WXU120" s="151"/>
      <c r="WXV120" s="151"/>
      <c r="WXW120" s="151"/>
      <c r="WXX120" s="151"/>
      <c r="WXY120" s="151"/>
      <c r="WXZ120" s="151"/>
      <c r="WYA120" s="151"/>
      <c r="WYB120" s="151"/>
      <c r="WYC120" s="151"/>
      <c r="WYD120" s="151"/>
      <c r="WYE120" s="151"/>
      <c r="WYF120" s="151"/>
      <c r="WYG120" s="151"/>
      <c r="WYH120" s="151"/>
      <c r="WYI120" s="151"/>
      <c r="WYJ120" s="151"/>
      <c r="WYK120" s="151"/>
      <c r="WYL120" s="151"/>
      <c r="WYM120" s="151"/>
      <c r="WYN120" s="151"/>
      <c r="WYO120" s="151"/>
      <c r="WYP120" s="151"/>
      <c r="WYQ120" s="151"/>
      <c r="WYR120" s="151"/>
      <c r="WYS120" s="151"/>
      <c r="WYT120" s="151"/>
      <c r="WYU120" s="151"/>
      <c r="WYV120" s="151"/>
      <c r="WYW120" s="151"/>
      <c r="WYX120" s="151"/>
      <c r="WYY120" s="151"/>
      <c r="WYZ120" s="151"/>
      <c r="WZA120" s="151"/>
      <c r="WZB120" s="151"/>
      <c r="WZC120" s="151"/>
      <c r="WZD120" s="151"/>
      <c r="WZE120" s="151"/>
      <c r="WZF120" s="151"/>
      <c r="WZG120" s="151"/>
      <c r="WZH120" s="151"/>
      <c r="WZI120" s="151"/>
      <c r="WZJ120" s="151"/>
      <c r="WZK120" s="151"/>
      <c r="WZL120" s="151"/>
      <c r="WZM120" s="151"/>
      <c r="WZN120" s="151"/>
      <c r="WZO120" s="151"/>
      <c r="WZP120" s="151"/>
      <c r="WZQ120" s="151"/>
      <c r="WZR120" s="151"/>
      <c r="WZS120" s="151"/>
      <c r="WZT120" s="151"/>
      <c r="WZU120" s="151"/>
      <c r="WZV120" s="151"/>
      <c r="WZW120" s="151"/>
      <c r="WZX120" s="151"/>
      <c r="WZY120" s="151"/>
      <c r="WZZ120" s="151"/>
      <c r="XAA120" s="151"/>
      <c r="XAB120" s="151"/>
      <c r="XAC120" s="151"/>
      <c r="XAD120" s="151"/>
      <c r="XAE120" s="151"/>
      <c r="XAF120" s="151"/>
      <c r="XAG120" s="151"/>
      <c r="XAH120" s="151"/>
      <c r="XAI120" s="151"/>
      <c r="XAJ120" s="151"/>
      <c r="XAK120" s="151"/>
      <c r="XAL120" s="151"/>
      <c r="XAM120" s="151"/>
      <c r="XAN120" s="151"/>
      <c r="XAO120" s="151"/>
      <c r="XAP120" s="151"/>
      <c r="XAQ120" s="151"/>
      <c r="XAR120" s="151"/>
      <c r="XAS120" s="151"/>
      <c r="XAT120" s="151"/>
      <c r="XAU120" s="151"/>
      <c r="XAV120" s="151"/>
      <c r="XAW120" s="151"/>
      <c r="XAX120" s="151"/>
      <c r="XAY120" s="151"/>
      <c r="XAZ120" s="151"/>
      <c r="XBA120" s="151"/>
      <c r="XBB120" s="151"/>
      <c r="XBC120" s="151"/>
      <c r="XBD120" s="151"/>
      <c r="XBE120" s="151"/>
      <c r="XBF120" s="151"/>
      <c r="XBG120" s="151"/>
      <c r="XBH120" s="151"/>
      <c r="XBI120" s="151"/>
      <c r="XBJ120" s="151"/>
      <c r="XBK120" s="151"/>
      <c r="XBL120" s="151"/>
      <c r="XBM120" s="151"/>
      <c r="XBN120" s="151"/>
      <c r="XBO120" s="151"/>
      <c r="XBP120" s="151"/>
      <c r="XBQ120" s="151"/>
      <c r="XBR120" s="151"/>
      <c r="XBS120" s="151"/>
      <c r="XBT120" s="151"/>
      <c r="XBU120" s="151"/>
      <c r="XBV120" s="151"/>
      <c r="XBW120" s="151"/>
      <c r="XBX120" s="151"/>
      <c r="XBY120" s="151"/>
      <c r="XBZ120" s="151"/>
      <c r="XCA120" s="151"/>
      <c r="XCB120" s="151"/>
      <c r="XCC120" s="151"/>
      <c r="XCD120" s="151"/>
      <c r="XCE120" s="151"/>
      <c r="XCF120" s="151"/>
      <c r="XCG120" s="151"/>
      <c r="XCH120" s="151"/>
      <c r="XCI120" s="151"/>
      <c r="XCJ120" s="151"/>
      <c r="XCK120" s="151"/>
      <c r="XCL120" s="151"/>
      <c r="XCM120" s="151"/>
      <c r="XCN120" s="151"/>
      <c r="XCO120" s="151"/>
      <c r="XCP120" s="151"/>
      <c r="XCQ120" s="151"/>
      <c r="XCR120" s="151"/>
      <c r="XCS120" s="151"/>
      <c r="XCT120" s="151"/>
      <c r="XCU120" s="151"/>
      <c r="XCV120" s="151"/>
      <c r="XCW120" s="151"/>
      <c r="XCX120" s="151"/>
      <c r="XCY120" s="151"/>
      <c r="XCZ120" s="151"/>
      <c r="XDA120" s="151"/>
      <c r="XDB120" s="151"/>
      <c r="XDC120" s="151"/>
      <c r="XDD120" s="151"/>
      <c r="XDE120" s="151"/>
      <c r="XDF120" s="151"/>
      <c r="XDG120" s="151"/>
      <c r="XDH120" s="151"/>
      <c r="XDI120" s="151"/>
      <c r="XDJ120" s="151"/>
      <c r="XDK120" s="151"/>
      <c r="XDL120" s="151"/>
      <c r="XDM120" s="151"/>
      <c r="XDN120" s="151"/>
      <c r="XDO120" s="151"/>
      <c r="XDP120" s="151"/>
      <c r="XDQ120" s="151"/>
      <c r="XDR120" s="151"/>
      <c r="XDS120" s="151"/>
      <c r="XDT120" s="151"/>
      <c r="XDU120" s="151"/>
      <c r="XDV120" s="151"/>
      <c r="XDW120" s="151"/>
      <c r="XDX120" s="151"/>
      <c r="XDY120" s="151"/>
      <c r="XDZ120" s="151"/>
      <c r="XEA120" s="151"/>
      <c r="XEB120" s="151"/>
      <c r="XEC120" s="151"/>
      <c r="XED120" s="151"/>
      <c r="XEE120" s="151"/>
      <c r="XEF120" s="151"/>
      <c r="XEG120" s="151"/>
      <c r="XEH120" s="151"/>
      <c r="XEI120" s="151"/>
      <c r="XEJ120" s="151"/>
      <c r="XEK120" s="151"/>
      <c r="XEL120" s="151"/>
      <c r="XEM120" s="151"/>
      <c r="XEN120" s="151"/>
      <c r="XEO120" s="151"/>
      <c r="XEP120" s="151"/>
      <c r="XEQ120" s="151"/>
      <c r="XER120" s="151"/>
      <c r="XES120" s="151"/>
      <c r="XET120" s="151"/>
      <c r="XEU120" s="151"/>
      <c r="XEV120" s="151"/>
      <c r="XEW120" s="151"/>
      <c r="XEX120" s="151"/>
      <c r="XEY120" s="151"/>
      <c r="XEZ120" s="151"/>
      <c r="XFA120" s="151"/>
      <c r="XFB120" s="151"/>
      <c r="XFC120" s="151"/>
      <c r="XFD120" s="151"/>
    </row>
    <row r="121" spans="1:16384" s="216" customFormat="1">
      <c r="A121" s="215"/>
      <c r="B121" s="176"/>
      <c r="C121" s="137"/>
      <c r="D121" s="163"/>
      <c r="E121" s="163"/>
      <c r="F121" s="163"/>
      <c r="G121" s="163"/>
      <c r="H121" s="163"/>
      <c r="I121" s="163"/>
      <c r="J121" s="163"/>
      <c r="K121" s="163"/>
      <c r="L121" s="139"/>
      <c r="M121" s="164"/>
      <c r="N121" s="139"/>
      <c r="O121" s="139"/>
      <c r="P121" s="164"/>
      <c r="Q121" s="164"/>
      <c r="R121" s="164"/>
      <c r="S121" s="164"/>
      <c r="T121" s="167"/>
      <c r="U121" s="168"/>
      <c r="V121" s="168"/>
      <c r="W121" s="168"/>
      <c r="X121" s="164"/>
      <c r="Y121" s="164"/>
      <c r="Z121" s="164"/>
      <c r="AA121" s="164"/>
      <c r="AB121" s="164"/>
      <c r="AC121" s="164"/>
      <c r="AD121" s="164"/>
      <c r="AE121" s="164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/>
      <c r="HU121" s="151"/>
      <c r="HV121" s="151"/>
      <c r="HW121" s="151"/>
      <c r="HX121" s="151"/>
      <c r="HY121" s="151"/>
      <c r="HZ121" s="151"/>
      <c r="IA121" s="151"/>
      <c r="IB121" s="151"/>
      <c r="IC121" s="151"/>
      <c r="ID121" s="151"/>
      <c r="IE121" s="151"/>
      <c r="IF121" s="151"/>
      <c r="IG121" s="151"/>
      <c r="IH121" s="151"/>
      <c r="II121" s="151"/>
      <c r="IJ121" s="151"/>
      <c r="IK121" s="151"/>
      <c r="IL121" s="151"/>
      <c r="IM121" s="151"/>
      <c r="IN121" s="151"/>
      <c r="IO121" s="151"/>
      <c r="IP121" s="151"/>
      <c r="IQ121" s="151"/>
      <c r="IR121" s="151"/>
      <c r="IS121" s="151"/>
      <c r="IT121" s="151"/>
      <c r="IU121" s="151"/>
      <c r="IV121" s="151"/>
      <c r="IW121" s="151"/>
      <c r="IX121" s="151"/>
      <c r="IY121" s="151"/>
      <c r="IZ121" s="151"/>
      <c r="JA121" s="151"/>
      <c r="JB121" s="151"/>
      <c r="JC121" s="151"/>
      <c r="JD121" s="151"/>
      <c r="JE121" s="151"/>
      <c r="JF121" s="151"/>
      <c r="JG121" s="151"/>
      <c r="JH121" s="151"/>
      <c r="JI121" s="151"/>
      <c r="JJ121" s="151"/>
      <c r="JK121" s="151"/>
      <c r="JL121" s="151"/>
      <c r="JM121" s="151"/>
      <c r="JN121" s="151"/>
      <c r="JO121" s="151"/>
      <c r="JP121" s="151"/>
      <c r="JQ121" s="151"/>
      <c r="JR121" s="151"/>
      <c r="JS121" s="151"/>
      <c r="JT121" s="151"/>
      <c r="JU121" s="151"/>
      <c r="JV121" s="151"/>
      <c r="JW121" s="151"/>
      <c r="JX121" s="151"/>
      <c r="JY121" s="151"/>
      <c r="JZ121" s="151"/>
      <c r="KA121" s="151"/>
      <c r="KB121" s="151"/>
      <c r="KC121" s="151"/>
      <c r="KD121" s="151"/>
      <c r="KE121" s="151"/>
      <c r="KF121" s="151"/>
      <c r="KG121" s="151"/>
      <c r="KH121" s="151"/>
      <c r="KI121" s="151"/>
      <c r="KJ121" s="151"/>
      <c r="KK121" s="151"/>
      <c r="KL121" s="151"/>
      <c r="KM121" s="151"/>
      <c r="KN121" s="151"/>
      <c r="KO121" s="151"/>
      <c r="KP121" s="151"/>
      <c r="KQ121" s="151"/>
      <c r="KR121" s="151"/>
      <c r="KS121" s="151"/>
      <c r="KT121" s="151"/>
      <c r="KU121" s="151"/>
      <c r="KV121" s="151"/>
      <c r="KW121" s="151"/>
      <c r="KX121" s="151"/>
      <c r="KY121" s="151"/>
      <c r="KZ121" s="151"/>
      <c r="LA121" s="151"/>
      <c r="LB121" s="151"/>
      <c r="LC121" s="151"/>
      <c r="LD121" s="151"/>
      <c r="LE121" s="151"/>
      <c r="LF121" s="151"/>
      <c r="LG121" s="151"/>
      <c r="LH121" s="151"/>
      <c r="LI121" s="151"/>
      <c r="LJ121" s="151"/>
      <c r="LK121" s="151"/>
      <c r="LL121" s="151"/>
      <c r="LM121" s="151"/>
      <c r="LN121" s="151"/>
      <c r="LO121" s="151"/>
      <c r="LP121" s="151"/>
      <c r="LQ121" s="151"/>
      <c r="LR121" s="151"/>
      <c r="LS121" s="151"/>
      <c r="LT121" s="151"/>
      <c r="LU121" s="151"/>
      <c r="LV121" s="151"/>
      <c r="LW121" s="151"/>
      <c r="LX121" s="151"/>
      <c r="LY121" s="151"/>
      <c r="LZ121" s="151"/>
      <c r="MA121" s="151"/>
      <c r="MB121" s="151"/>
      <c r="MC121" s="151"/>
      <c r="MD121" s="151"/>
      <c r="ME121" s="151"/>
      <c r="MF121" s="151"/>
      <c r="MG121" s="151"/>
      <c r="MH121" s="151"/>
      <c r="MI121" s="151"/>
      <c r="MJ121" s="151"/>
      <c r="MK121" s="151"/>
      <c r="ML121" s="151"/>
      <c r="MM121" s="151"/>
      <c r="MN121" s="151"/>
      <c r="MO121" s="151"/>
      <c r="MP121" s="151"/>
      <c r="MQ121" s="151"/>
      <c r="MR121" s="151"/>
      <c r="MS121" s="151"/>
      <c r="MT121" s="151"/>
      <c r="MU121" s="151"/>
      <c r="MV121" s="151"/>
      <c r="MW121" s="151"/>
      <c r="MX121" s="151"/>
      <c r="MY121" s="151"/>
      <c r="MZ121" s="151"/>
      <c r="NA121" s="151"/>
      <c r="NB121" s="151"/>
      <c r="NC121" s="151"/>
      <c r="ND121" s="151"/>
      <c r="NE121" s="151"/>
      <c r="NF121" s="151"/>
      <c r="NG121" s="151"/>
      <c r="NH121" s="151"/>
      <c r="NI121" s="151"/>
      <c r="NJ121" s="151"/>
      <c r="NK121" s="151"/>
      <c r="NL121" s="151"/>
      <c r="NM121" s="151"/>
      <c r="NN121" s="151"/>
      <c r="NO121" s="151"/>
      <c r="NP121" s="151"/>
      <c r="NQ121" s="151"/>
      <c r="NR121" s="151"/>
      <c r="NS121" s="151"/>
      <c r="NT121" s="151"/>
      <c r="NU121" s="151"/>
      <c r="NV121" s="151"/>
      <c r="NW121" s="151"/>
      <c r="NX121" s="151"/>
      <c r="NY121" s="151"/>
      <c r="NZ121" s="151"/>
      <c r="OA121" s="151"/>
      <c r="OB121" s="151"/>
      <c r="OC121" s="151"/>
      <c r="OD121" s="151"/>
      <c r="OE121" s="151"/>
      <c r="OF121" s="151"/>
      <c r="OG121" s="151"/>
      <c r="OH121" s="151"/>
      <c r="OI121" s="151"/>
      <c r="OJ121" s="151"/>
      <c r="OK121" s="151"/>
      <c r="OL121" s="151"/>
      <c r="OM121" s="151"/>
      <c r="ON121" s="151"/>
      <c r="OO121" s="151"/>
      <c r="OP121" s="151"/>
      <c r="OQ121" s="151"/>
      <c r="OR121" s="151"/>
      <c r="OS121" s="151"/>
      <c r="OT121" s="151"/>
      <c r="OU121" s="151"/>
      <c r="OV121" s="151"/>
      <c r="OW121" s="151"/>
      <c r="OX121" s="151"/>
      <c r="OY121" s="151"/>
      <c r="OZ121" s="151"/>
      <c r="PA121" s="151"/>
      <c r="PB121" s="151"/>
      <c r="PC121" s="151"/>
      <c r="PD121" s="151"/>
      <c r="PE121" s="151"/>
      <c r="PF121" s="151"/>
      <c r="PG121" s="151"/>
      <c r="PH121" s="151"/>
      <c r="PI121" s="151"/>
      <c r="PJ121" s="151"/>
      <c r="PK121" s="151"/>
      <c r="PL121" s="151"/>
      <c r="PM121" s="151"/>
      <c r="PN121" s="151"/>
      <c r="PO121" s="151"/>
      <c r="PP121" s="151"/>
      <c r="PQ121" s="151"/>
      <c r="PR121" s="151"/>
      <c r="PS121" s="151"/>
      <c r="PT121" s="151"/>
      <c r="PU121" s="151"/>
      <c r="PV121" s="151"/>
      <c r="PW121" s="151"/>
      <c r="PX121" s="151"/>
      <c r="PY121" s="151"/>
      <c r="PZ121" s="151"/>
      <c r="QA121" s="151"/>
      <c r="QB121" s="151"/>
      <c r="QC121" s="151"/>
      <c r="QD121" s="151"/>
      <c r="QE121" s="151"/>
      <c r="QF121" s="151"/>
      <c r="QG121" s="151"/>
      <c r="QH121" s="151"/>
      <c r="QI121" s="151"/>
      <c r="QJ121" s="151"/>
      <c r="QK121" s="151"/>
      <c r="QL121" s="151"/>
      <c r="QM121" s="151"/>
      <c r="QN121" s="151"/>
      <c r="QO121" s="151"/>
      <c r="QP121" s="151"/>
      <c r="QQ121" s="151"/>
      <c r="QR121" s="151"/>
      <c r="QS121" s="151"/>
      <c r="QT121" s="151"/>
      <c r="QU121" s="151"/>
      <c r="QV121" s="151"/>
      <c r="QW121" s="151"/>
      <c r="QX121" s="151"/>
      <c r="QY121" s="151"/>
      <c r="QZ121" s="151"/>
      <c r="RA121" s="151"/>
      <c r="RB121" s="151"/>
      <c r="RC121" s="151"/>
      <c r="RD121" s="151"/>
      <c r="RE121" s="151"/>
      <c r="RF121" s="151"/>
      <c r="RG121" s="151"/>
      <c r="RH121" s="151"/>
      <c r="RI121" s="151"/>
      <c r="RJ121" s="151"/>
      <c r="RK121" s="151"/>
      <c r="RL121" s="151"/>
      <c r="RM121" s="151"/>
      <c r="RN121" s="151"/>
      <c r="RO121" s="151"/>
      <c r="RP121" s="151"/>
      <c r="RQ121" s="151"/>
      <c r="RR121" s="151"/>
      <c r="RS121" s="151"/>
      <c r="RT121" s="151"/>
      <c r="RU121" s="151"/>
      <c r="RV121" s="151"/>
      <c r="RW121" s="151"/>
      <c r="RX121" s="151"/>
      <c r="RY121" s="151"/>
      <c r="RZ121" s="151"/>
      <c r="SA121" s="151"/>
      <c r="SB121" s="151"/>
      <c r="SC121" s="151"/>
      <c r="SD121" s="151"/>
      <c r="SE121" s="151"/>
      <c r="SF121" s="151"/>
      <c r="SG121" s="151"/>
      <c r="SH121" s="151"/>
      <c r="SI121" s="151"/>
      <c r="SJ121" s="151"/>
      <c r="SK121" s="151"/>
      <c r="SL121" s="151"/>
      <c r="SM121" s="151"/>
      <c r="SN121" s="151"/>
      <c r="SO121" s="151"/>
      <c r="SP121" s="151"/>
      <c r="SQ121" s="151"/>
      <c r="SR121" s="151"/>
      <c r="SS121" s="151"/>
      <c r="ST121" s="151"/>
      <c r="SU121" s="151"/>
      <c r="SV121" s="151"/>
      <c r="SW121" s="151"/>
      <c r="SX121" s="151"/>
      <c r="SY121" s="151"/>
      <c r="SZ121" s="151"/>
      <c r="TA121" s="151"/>
      <c r="TB121" s="151"/>
      <c r="TC121" s="151"/>
      <c r="TD121" s="151"/>
      <c r="TE121" s="151"/>
      <c r="TF121" s="151"/>
      <c r="TG121" s="151"/>
      <c r="TH121" s="151"/>
      <c r="TI121" s="151"/>
      <c r="TJ121" s="151"/>
      <c r="TK121" s="151"/>
      <c r="TL121" s="151"/>
      <c r="TM121" s="151"/>
      <c r="TN121" s="151"/>
      <c r="TO121" s="151"/>
      <c r="TP121" s="151"/>
      <c r="TQ121" s="151"/>
      <c r="TR121" s="151"/>
      <c r="TS121" s="151"/>
      <c r="TT121" s="151"/>
      <c r="TU121" s="151"/>
      <c r="TV121" s="151"/>
      <c r="TW121" s="151"/>
      <c r="TX121" s="151"/>
      <c r="TY121" s="151"/>
      <c r="TZ121" s="151"/>
      <c r="UA121" s="151"/>
      <c r="UB121" s="151"/>
      <c r="UC121" s="151"/>
      <c r="UD121" s="151"/>
      <c r="UE121" s="151"/>
      <c r="UF121" s="151"/>
      <c r="UG121" s="151"/>
      <c r="UH121" s="151"/>
      <c r="UI121" s="151"/>
      <c r="UJ121" s="151"/>
      <c r="UK121" s="151"/>
      <c r="UL121" s="151"/>
      <c r="UM121" s="151"/>
      <c r="UN121" s="151"/>
      <c r="UO121" s="151"/>
      <c r="UP121" s="151"/>
      <c r="UQ121" s="151"/>
      <c r="UR121" s="151"/>
      <c r="US121" s="151"/>
      <c r="UT121" s="151"/>
      <c r="UU121" s="151"/>
      <c r="UV121" s="151"/>
      <c r="UW121" s="151"/>
      <c r="UX121" s="151"/>
      <c r="UY121" s="151"/>
      <c r="UZ121" s="151"/>
      <c r="VA121" s="151"/>
      <c r="VB121" s="151"/>
      <c r="VC121" s="151"/>
      <c r="VD121" s="151"/>
      <c r="VE121" s="151"/>
      <c r="VF121" s="151"/>
      <c r="VG121" s="151"/>
      <c r="VH121" s="151"/>
      <c r="VI121" s="151"/>
      <c r="VJ121" s="151"/>
      <c r="VK121" s="151"/>
      <c r="VL121" s="151"/>
      <c r="VM121" s="151"/>
      <c r="VN121" s="151"/>
      <c r="VO121" s="151"/>
      <c r="VP121" s="151"/>
      <c r="VQ121" s="151"/>
      <c r="VR121" s="151"/>
      <c r="VS121" s="151"/>
      <c r="VT121" s="151"/>
      <c r="VU121" s="151"/>
      <c r="VV121" s="151"/>
      <c r="VW121" s="151"/>
      <c r="VX121" s="151"/>
      <c r="VY121" s="151"/>
      <c r="VZ121" s="151"/>
      <c r="WA121" s="151"/>
      <c r="WB121" s="151"/>
      <c r="WC121" s="151"/>
      <c r="WD121" s="151"/>
      <c r="WE121" s="151"/>
      <c r="WF121" s="151"/>
      <c r="WG121" s="151"/>
      <c r="WH121" s="151"/>
      <c r="WI121" s="151"/>
      <c r="WJ121" s="151"/>
      <c r="WK121" s="151"/>
      <c r="WL121" s="151"/>
      <c r="WM121" s="151"/>
      <c r="WN121" s="151"/>
      <c r="WO121" s="151"/>
      <c r="WP121" s="151"/>
      <c r="WQ121" s="151"/>
      <c r="WR121" s="151"/>
      <c r="WS121" s="151"/>
      <c r="WT121" s="151"/>
      <c r="WU121" s="151"/>
      <c r="WV121" s="151"/>
      <c r="WW121" s="151"/>
      <c r="WX121" s="151"/>
      <c r="WY121" s="151"/>
      <c r="WZ121" s="151"/>
      <c r="XA121" s="151"/>
      <c r="XB121" s="151"/>
      <c r="XC121" s="151"/>
      <c r="XD121" s="151"/>
      <c r="XE121" s="151"/>
      <c r="XF121" s="151"/>
      <c r="XG121" s="151"/>
      <c r="XH121" s="151"/>
      <c r="XI121" s="151"/>
      <c r="XJ121" s="151"/>
      <c r="XK121" s="151"/>
      <c r="XL121" s="151"/>
      <c r="XM121" s="151"/>
      <c r="XN121" s="151"/>
      <c r="XO121" s="151"/>
      <c r="XP121" s="151"/>
      <c r="XQ121" s="151"/>
      <c r="XR121" s="151"/>
      <c r="XS121" s="151"/>
      <c r="XT121" s="151"/>
      <c r="XU121" s="151"/>
      <c r="XV121" s="151"/>
      <c r="XW121" s="151"/>
      <c r="XX121" s="151"/>
      <c r="XY121" s="151"/>
      <c r="XZ121" s="151"/>
      <c r="YA121" s="151"/>
      <c r="YB121" s="151"/>
      <c r="YC121" s="151"/>
      <c r="YD121" s="151"/>
      <c r="YE121" s="151"/>
      <c r="YF121" s="151"/>
      <c r="YG121" s="151"/>
      <c r="YH121" s="151"/>
      <c r="YI121" s="151"/>
      <c r="YJ121" s="151"/>
      <c r="YK121" s="151"/>
      <c r="YL121" s="151"/>
      <c r="YM121" s="151"/>
      <c r="YN121" s="151"/>
      <c r="YO121" s="151"/>
      <c r="YP121" s="151"/>
      <c r="YQ121" s="151"/>
      <c r="YR121" s="151"/>
      <c r="YS121" s="151"/>
      <c r="YT121" s="151"/>
      <c r="YU121" s="151"/>
      <c r="YV121" s="151"/>
      <c r="YW121" s="151"/>
      <c r="YX121" s="151"/>
      <c r="YY121" s="151"/>
      <c r="YZ121" s="151"/>
      <c r="ZA121" s="151"/>
      <c r="ZB121" s="151"/>
      <c r="ZC121" s="151"/>
      <c r="ZD121" s="151"/>
      <c r="ZE121" s="151"/>
      <c r="ZF121" s="151"/>
      <c r="ZG121" s="151"/>
      <c r="ZH121" s="151"/>
      <c r="ZI121" s="151"/>
      <c r="ZJ121" s="151"/>
      <c r="ZK121" s="151"/>
      <c r="ZL121" s="151"/>
      <c r="ZM121" s="151"/>
      <c r="ZN121" s="151"/>
      <c r="ZO121" s="151"/>
      <c r="ZP121" s="151"/>
      <c r="ZQ121" s="151"/>
      <c r="ZR121" s="151"/>
      <c r="ZS121" s="151"/>
      <c r="ZT121" s="151"/>
      <c r="ZU121" s="151"/>
      <c r="ZV121" s="151"/>
      <c r="ZW121" s="151"/>
      <c r="ZX121" s="151"/>
      <c r="ZY121" s="151"/>
      <c r="ZZ121" s="151"/>
      <c r="AAA121" s="151"/>
      <c r="AAB121" s="151"/>
      <c r="AAC121" s="151"/>
      <c r="AAD121" s="151"/>
      <c r="AAE121" s="151"/>
      <c r="AAF121" s="151"/>
      <c r="AAG121" s="151"/>
      <c r="AAH121" s="151"/>
      <c r="AAI121" s="151"/>
      <c r="AAJ121" s="151"/>
      <c r="AAK121" s="151"/>
      <c r="AAL121" s="151"/>
      <c r="AAM121" s="151"/>
      <c r="AAN121" s="151"/>
      <c r="AAO121" s="151"/>
      <c r="AAP121" s="151"/>
      <c r="AAQ121" s="151"/>
      <c r="AAR121" s="151"/>
      <c r="AAS121" s="151"/>
      <c r="AAT121" s="151"/>
      <c r="AAU121" s="151"/>
      <c r="AAV121" s="151"/>
      <c r="AAW121" s="151"/>
      <c r="AAX121" s="151"/>
      <c r="AAY121" s="151"/>
      <c r="AAZ121" s="151"/>
      <c r="ABA121" s="151"/>
      <c r="ABB121" s="151"/>
      <c r="ABC121" s="151"/>
      <c r="ABD121" s="151"/>
      <c r="ABE121" s="151"/>
      <c r="ABF121" s="151"/>
      <c r="ABG121" s="151"/>
      <c r="ABH121" s="151"/>
      <c r="ABI121" s="151"/>
      <c r="ABJ121" s="151"/>
      <c r="ABK121" s="151"/>
      <c r="ABL121" s="151"/>
      <c r="ABM121" s="151"/>
      <c r="ABN121" s="151"/>
      <c r="ABO121" s="151"/>
      <c r="ABP121" s="151"/>
      <c r="ABQ121" s="151"/>
      <c r="ABR121" s="151"/>
      <c r="ABS121" s="151"/>
      <c r="ABT121" s="151"/>
      <c r="ABU121" s="151"/>
      <c r="ABV121" s="151"/>
      <c r="ABW121" s="151"/>
      <c r="ABX121" s="151"/>
      <c r="ABY121" s="151"/>
      <c r="ABZ121" s="151"/>
      <c r="ACA121" s="151"/>
      <c r="ACB121" s="151"/>
      <c r="ACC121" s="151"/>
      <c r="ACD121" s="151"/>
      <c r="ACE121" s="151"/>
      <c r="ACF121" s="151"/>
      <c r="ACG121" s="151"/>
      <c r="ACH121" s="151"/>
      <c r="ACI121" s="151"/>
      <c r="ACJ121" s="151"/>
      <c r="ACK121" s="151"/>
      <c r="ACL121" s="151"/>
      <c r="ACM121" s="151"/>
      <c r="ACN121" s="151"/>
      <c r="ACO121" s="151"/>
      <c r="ACP121" s="151"/>
      <c r="ACQ121" s="151"/>
      <c r="ACR121" s="151"/>
      <c r="ACS121" s="151"/>
      <c r="ACT121" s="151"/>
      <c r="ACU121" s="151"/>
      <c r="ACV121" s="151"/>
      <c r="ACW121" s="151"/>
      <c r="ACX121" s="151"/>
      <c r="ACY121" s="151"/>
      <c r="ACZ121" s="151"/>
      <c r="ADA121" s="151"/>
      <c r="ADB121" s="151"/>
      <c r="ADC121" s="151"/>
      <c r="ADD121" s="151"/>
      <c r="ADE121" s="151"/>
      <c r="ADF121" s="151"/>
      <c r="ADG121" s="151"/>
      <c r="ADH121" s="151"/>
      <c r="ADI121" s="151"/>
      <c r="ADJ121" s="151"/>
      <c r="ADK121" s="151"/>
      <c r="ADL121" s="151"/>
      <c r="ADM121" s="151"/>
      <c r="ADN121" s="151"/>
      <c r="ADO121" s="151"/>
      <c r="ADP121" s="151"/>
      <c r="ADQ121" s="151"/>
      <c r="ADR121" s="151"/>
      <c r="ADS121" s="151"/>
      <c r="ADT121" s="151"/>
      <c r="ADU121" s="151"/>
      <c r="ADV121" s="151"/>
      <c r="ADW121" s="151"/>
      <c r="ADX121" s="151"/>
      <c r="ADY121" s="151"/>
      <c r="ADZ121" s="151"/>
      <c r="AEA121" s="151"/>
      <c r="AEB121" s="151"/>
      <c r="AEC121" s="151"/>
      <c r="AED121" s="151"/>
      <c r="AEE121" s="151"/>
      <c r="AEF121" s="151"/>
      <c r="AEG121" s="151"/>
      <c r="AEH121" s="151"/>
      <c r="AEI121" s="151"/>
      <c r="AEJ121" s="151"/>
      <c r="AEK121" s="151"/>
      <c r="AEL121" s="151"/>
      <c r="AEM121" s="151"/>
      <c r="AEN121" s="151"/>
      <c r="AEO121" s="151"/>
      <c r="AEP121" s="151"/>
      <c r="AEQ121" s="151"/>
      <c r="AER121" s="151"/>
      <c r="AES121" s="151"/>
      <c r="AET121" s="151"/>
      <c r="AEU121" s="151"/>
      <c r="AEV121" s="151"/>
      <c r="AEW121" s="151"/>
      <c r="AEX121" s="151"/>
      <c r="AEY121" s="151"/>
      <c r="AEZ121" s="151"/>
      <c r="AFA121" s="151"/>
      <c r="AFB121" s="151"/>
      <c r="AFC121" s="151"/>
      <c r="AFD121" s="151"/>
      <c r="AFE121" s="151"/>
      <c r="AFF121" s="151"/>
      <c r="AFG121" s="151"/>
      <c r="AFH121" s="151"/>
      <c r="AFI121" s="151"/>
      <c r="AFJ121" s="151"/>
      <c r="AFK121" s="151"/>
      <c r="AFL121" s="151"/>
      <c r="AFM121" s="151"/>
      <c r="AFN121" s="151"/>
      <c r="AFO121" s="151"/>
      <c r="AFP121" s="151"/>
      <c r="AFQ121" s="151"/>
      <c r="AFR121" s="151"/>
      <c r="AFS121" s="151"/>
      <c r="AFT121" s="151"/>
      <c r="AFU121" s="151"/>
      <c r="AFV121" s="151"/>
      <c r="AFW121" s="151"/>
      <c r="AFX121" s="151"/>
      <c r="AFY121" s="151"/>
      <c r="AFZ121" s="151"/>
      <c r="AGA121" s="151"/>
      <c r="AGB121" s="151"/>
      <c r="AGC121" s="151"/>
      <c r="AGD121" s="151"/>
      <c r="AGE121" s="151"/>
      <c r="AGF121" s="151"/>
      <c r="AGG121" s="151"/>
      <c r="AGH121" s="151"/>
      <c r="AGI121" s="151"/>
      <c r="AGJ121" s="151"/>
      <c r="AGK121" s="151"/>
      <c r="AGL121" s="151"/>
      <c r="AGM121" s="151"/>
      <c r="AGN121" s="151"/>
      <c r="AGO121" s="151"/>
      <c r="AGP121" s="151"/>
      <c r="AGQ121" s="151"/>
      <c r="AGR121" s="151"/>
      <c r="AGS121" s="151"/>
      <c r="AGT121" s="151"/>
      <c r="AGU121" s="151"/>
      <c r="AGV121" s="151"/>
      <c r="AGW121" s="151"/>
      <c r="AGX121" s="151"/>
      <c r="AGY121" s="151"/>
      <c r="AGZ121" s="151"/>
      <c r="AHA121" s="151"/>
      <c r="AHB121" s="151"/>
      <c r="AHC121" s="151"/>
      <c r="AHD121" s="151"/>
      <c r="AHE121" s="151"/>
      <c r="AHF121" s="151"/>
      <c r="AHG121" s="151"/>
      <c r="AHH121" s="151"/>
      <c r="AHI121" s="151"/>
      <c r="AHJ121" s="151"/>
      <c r="AHK121" s="151"/>
      <c r="AHL121" s="151"/>
      <c r="AHM121" s="151"/>
      <c r="AHN121" s="151"/>
      <c r="AHO121" s="151"/>
      <c r="AHP121" s="151"/>
      <c r="AHQ121" s="151"/>
      <c r="AHR121" s="151"/>
      <c r="AHS121" s="151"/>
      <c r="AHT121" s="151"/>
      <c r="AHU121" s="151"/>
      <c r="AHV121" s="151"/>
      <c r="AHW121" s="151"/>
      <c r="AHX121" s="151"/>
      <c r="AHY121" s="151"/>
      <c r="AHZ121" s="151"/>
      <c r="AIA121" s="151"/>
      <c r="AIB121" s="151"/>
      <c r="AIC121" s="151"/>
      <c r="AID121" s="151"/>
      <c r="AIE121" s="151"/>
      <c r="AIF121" s="151"/>
      <c r="AIG121" s="151"/>
      <c r="AIH121" s="151"/>
      <c r="AII121" s="151"/>
      <c r="AIJ121" s="151"/>
      <c r="AIK121" s="151"/>
      <c r="AIL121" s="151"/>
      <c r="AIM121" s="151"/>
      <c r="AIN121" s="151"/>
      <c r="AIO121" s="151"/>
      <c r="AIP121" s="151"/>
      <c r="AIQ121" s="151"/>
      <c r="AIR121" s="151"/>
      <c r="AIS121" s="151"/>
      <c r="AIT121" s="151"/>
      <c r="AIU121" s="151"/>
      <c r="AIV121" s="151"/>
      <c r="AIW121" s="151"/>
      <c r="AIX121" s="151"/>
      <c r="AIY121" s="151"/>
      <c r="AIZ121" s="151"/>
      <c r="AJA121" s="151"/>
      <c r="AJB121" s="151"/>
      <c r="AJC121" s="151"/>
      <c r="AJD121" s="151"/>
      <c r="AJE121" s="151"/>
      <c r="AJF121" s="151"/>
      <c r="AJG121" s="151"/>
      <c r="AJH121" s="151"/>
      <c r="AJI121" s="151"/>
      <c r="AJJ121" s="151"/>
      <c r="AJK121" s="151"/>
      <c r="AJL121" s="151"/>
      <c r="AJM121" s="151"/>
      <c r="AJN121" s="151"/>
      <c r="AJO121" s="151"/>
      <c r="AJP121" s="151"/>
      <c r="AJQ121" s="151"/>
      <c r="AJR121" s="151"/>
      <c r="AJS121" s="151"/>
      <c r="AJT121" s="151"/>
      <c r="AJU121" s="151"/>
      <c r="AJV121" s="151"/>
      <c r="AJW121" s="151"/>
      <c r="AJX121" s="151"/>
      <c r="AJY121" s="151"/>
      <c r="AJZ121" s="151"/>
      <c r="AKA121" s="151"/>
      <c r="AKB121" s="151"/>
      <c r="AKC121" s="151"/>
      <c r="AKD121" s="151"/>
      <c r="AKE121" s="151"/>
      <c r="AKF121" s="151"/>
      <c r="AKG121" s="151"/>
      <c r="AKH121" s="151"/>
      <c r="AKI121" s="151"/>
      <c r="AKJ121" s="151"/>
      <c r="AKK121" s="151"/>
      <c r="AKL121" s="151"/>
      <c r="AKM121" s="151"/>
      <c r="AKN121" s="151"/>
      <c r="AKO121" s="151"/>
      <c r="AKP121" s="151"/>
      <c r="AKQ121" s="151"/>
      <c r="AKR121" s="151"/>
      <c r="AKS121" s="151"/>
      <c r="AKT121" s="151"/>
      <c r="AKU121" s="151"/>
      <c r="AKV121" s="151"/>
      <c r="AKW121" s="151"/>
      <c r="AKX121" s="151"/>
      <c r="AKY121" s="151"/>
      <c r="AKZ121" s="151"/>
      <c r="ALA121" s="151"/>
      <c r="ALB121" s="151"/>
      <c r="ALC121" s="151"/>
      <c r="ALD121" s="151"/>
      <c r="ALE121" s="151"/>
      <c r="ALF121" s="151"/>
      <c r="ALG121" s="151"/>
      <c r="ALH121" s="151"/>
      <c r="ALI121" s="151"/>
      <c r="ALJ121" s="151"/>
      <c r="ALK121" s="151"/>
      <c r="ALL121" s="151"/>
      <c r="ALM121" s="151"/>
      <c r="ALN121" s="151"/>
      <c r="ALO121" s="151"/>
      <c r="ALP121" s="151"/>
      <c r="ALQ121" s="151"/>
      <c r="ALR121" s="151"/>
      <c r="ALS121" s="151"/>
      <c r="ALT121" s="151"/>
      <c r="ALU121" s="151"/>
      <c r="ALV121" s="151"/>
      <c r="ALW121" s="151"/>
      <c r="ALX121" s="151"/>
      <c r="ALY121" s="151"/>
      <c r="ALZ121" s="151"/>
      <c r="AMA121" s="151"/>
      <c r="AMB121" s="151"/>
      <c r="AMC121" s="151"/>
      <c r="AMD121" s="151"/>
      <c r="AME121" s="151"/>
      <c r="AMF121" s="151"/>
      <c r="AMG121" s="151"/>
      <c r="AMH121" s="151"/>
      <c r="AMI121" s="151"/>
      <c r="AMJ121" s="151"/>
      <c r="AMK121" s="151"/>
      <c r="AML121" s="151"/>
      <c r="AMM121" s="151"/>
      <c r="AMN121" s="151"/>
      <c r="AMO121" s="151"/>
      <c r="AMP121" s="151"/>
      <c r="AMQ121" s="151"/>
      <c r="AMR121" s="151"/>
      <c r="AMS121" s="151"/>
      <c r="AMT121" s="151"/>
      <c r="AMU121" s="151"/>
      <c r="AMV121" s="151"/>
      <c r="AMW121" s="151"/>
      <c r="AMX121" s="151"/>
      <c r="AMY121" s="151"/>
      <c r="AMZ121" s="151"/>
      <c r="ANA121" s="151"/>
      <c r="ANB121" s="151"/>
      <c r="ANC121" s="151"/>
      <c r="AND121" s="151"/>
      <c r="ANE121" s="151"/>
      <c r="ANF121" s="151"/>
      <c r="ANG121" s="151"/>
      <c r="ANH121" s="151"/>
      <c r="ANI121" s="151"/>
      <c r="ANJ121" s="151"/>
      <c r="ANK121" s="151"/>
      <c r="ANL121" s="151"/>
      <c r="ANM121" s="151"/>
      <c r="ANN121" s="151"/>
      <c r="ANO121" s="151"/>
      <c r="ANP121" s="151"/>
      <c r="ANQ121" s="151"/>
      <c r="ANR121" s="151"/>
      <c r="ANS121" s="151"/>
      <c r="ANT121" s="151"/>
      <c r="ANU121" s="151"/>
      <c r="ANV121" s="151"/>
      <c r="ANW121" s="151"/>
      <c r="ANX121" s="151"/>
      <c r="ANY121" s="151"/>
      <c r="ANZ121" s="151"/>
      <c r="AOA121" s="151"/>
      <c r="AOB121" s="151"/>
      <c r="AOC121" s="151"/>
      <c r="AOD121" s="151"/>
      <c r="AOE121" s="151"/>
      <c r="AOF121" s="151"/>
      <c r="AOG121" s="151"/>
      <c r="AOH121" s="151"/>
      <c r="AOI121" s="151"/>
      <c r="AOJ121" s="151"/>
      <c r="AOK121" s="151"/>
      <c r="AOL121" s="151"/>
      <c r="AOM121" s="151"/>
      <c r="AON121" s="151"/>
      <c r="AOO121" s="151"/>
      <c r="AOP121" s="151"/>
      <c r="AOQ121" s="151"/>
      <c r="AOR121" s="151"/>
      <c r="AOS121" s="151"/>
      <c r="AOT121" s="151"/>
      <c r="AOU121" s="151"/>
      <c r="AOV121" s="151"/>
      <c r="AOW121" s="151"/>
      <c r="AOX121" s="151"/>
      <c r="AOY121" s="151"/>
      <c r="AOZ121" s="151"/>
      <c r="APA121" s="151"/>
      <c r="APB121" s="151"/>
      <c r="APC121" s="151"/>
      <c r="APD121" s="151"/>
      <c r="APE121" s="151"/>
      <c r="APF121" s="151"/>
      <c r="APG121" s="151"/>
      <c r="APH121" s="151"/>
      <c r="API121" s="151"/>
      <c r="APJ121" s="151"/>
      <c r="APK121" s="151"/>
      <c r="APL121" s="151"/>
      <c r="APM121" s="151"/>
      <c r="APN121" s="151"/>
      <c r="APO121" s="151"/>
      <c r="APP121" s="151"/>
      <c r="APQ121" s="151"/>
      <c r="APR121" s="151"/>
      <c r="APS121" s="151"/>
      <c r="APT121" s="151"/>
      <c r="APU121" s="151"/>
      <c r="APV121" s="151"/>
      <c r="APW121" s="151"/>
      <c r="APX121" s="151"/>
      <c r="APY121" s="151"/>
      <c r="APZ121" s="151"/>
      <c r="AQA121" s="151"/>
      <c r="AQB121" s="151"/>
      <c r="AQC121" s="151"/>
      <c r="AQD121" s="151"/>
      <c r="AQE121" s="151"/>
      <c r="AQF121" s="151"/>
      <c r="AQG121" s="151"/>
      <c r="AQH121" s="151"/>
      <c r="AQI121" s="151"/>
      <c r="AQJ121" s="151"/>
      <c r="AQK121" s="151"/>
      <c r="AQL121" s="151"/>
      <c r="AQM121" s="151"/>
      <c r="AQN121" s="151"/>
      <c r="AQO121" s="151"/>
      <c r="AQP121" s="151"/>
      <c r="AQQ121" s="151"/>
      <c r="AQR121" s="151"/>
      <c r="AQS121" s="151"/>
      <c r="AQT121" s="151"/>
      <c r="AQU121" s="151"/>
      <c r="AQV121" s="151"/>
      <c r="AQW121" s="151"/>
      <c r="AQX121" s="151"/>
      <c r="AQY121" s="151"/>
      <c r="AQZ121" s="151"/>
      <c r="ARA121" s="151"/>
      <c r="ARB121" s="151"/>
      <c r="ARC121" s="151"/>
      <c r="ARD121" s="151"/>
      <c r="ARE121" s="151"/>
      <c r="ARF121" s="151"/>
      <c r="ARG121" s="151"/>
      <c r="ARH121" s="151"/>
      <c r="ARI121" s="151"/>
      <c r="ARJ121" s="151"/>
      <c r="ARK121" s="151"/>
      <c r="ARL121" s="151"/>
      <c r="ARM121" s="151"/>
      <c r="ARN121" s="151"/>
      <c r="ARO121" s="151"/>
      <c r="ARP121" s="151"/>
      <c r="ARQ121" s="151"/>
      <c r="ARR121" s="151"/>
      <c r="ARS121" s="151"/>
      <c r="ART121" s="151"/>
      <c r="ARU121" s="151"/>
      <c r="ARV121" s="151"/>
      <c r="ARW121" s="151"/>
      <c r="ARX121" s="151"/>
      <c r="ARY121" s="151"/>
      <c r="ARZ121" s="151"/>
      <c r="ASA121" s="151"/>
      <c r="ASB121" s="151"/>
      <c r="ASC121" s="151"/>
      <c r="ASD121" s="151"/>
      <c r="ASE121" s="151"/>
      <c r="ASF121" s="151"/>
      <c r="ASG121" s="151"/>
      <c r="ASH121" s="151"/>
      <c r="ASI121" s="151"/>
      <c r="ASJ121" s="151"/>
      <c r="ASK121" s="151"/>
      <c r="ASL121" s="151"/>
      <c r="ASM121" s="151"/>
      <c r="ASN121" s="151"/>
      <c r="ASO121" s="151"/>
      <c r="ASP121" s="151"/>
      <c r="ASQ121" s="151"/>
      <c r="ASR121" s="151"/>
      <c r="ASS121" s="151"/>
      <c r="AST121" s="151"/>
      <c r="ASU121" s="151"/>
      <c r="ASV121" s="151"/>
      <c r="ASW121" s="151"/>
      <c r="ASX121" s="151"/>
      <c r="ASY121" s="151"/>
      <c r="ASZ121" s="151"/>
      <c r="ATA121" s="151"/>
      <c r="ATB121" s="151"/>
      <c r="ATC121" s="151"/>
      <c r="ATD121" s="151"/>
      <c r="ATE121" s="151"/>
      <c r="ATF121" s="151"/>
      <c r="ATG121" s="151"/>
      <c r="ATH121" s="151"/>
      <c r="ATI121" s="151"/>
      <c r="ATJ121" s="151"/>
      <c r="ATK121" s="151"/>
      <c r="ATL121" s="151"/>
      <c r="ATM121" s="151"/>
      <c r="ATN121" s="151"/>
      <c r="ATO121" s="151"/>
      <c r="ATP121" s="151"/>
      <c r="ATQ121" s="151"/>
      <c r="ATR121" s="151"/>
      <c r="ATS121" s="151"/>
      <c r="ATT121" s="151"/>
      <c r="ATU121" s="151"/>
      <c r="ATV121" s="151"/>
      <c r="ATW121" s="151"/>
      <c r="ATX121" s="151"/>
      <c r="ATY121" s="151"/>
      <c r="ATZ121" s="151"/>
      <c r="AUA121" s="151"/>
      <c r="AUB121" s="151"/>
      <c r="AUC121" s="151"/>
      <c r="AUD121" s="151"/>
      <c r="AUE121" s="151"/>
      <c r="AUF121" s="151"/>
      <c r="AUG121" s="151"/>
      <c r="AUH121" s="151"/>
      <c r="AUI121" s="151"/>
      <c r="AUJ121" s="151"/>
      <c r="AUK121" s="151"/>
      <c r="AUL121" s="151"/>
      <c r="AUM121" s="151"/>
      <c r="AUN121" s="151"/>
      <c r="AUO121" s="151"/>
      <c r="AUP121" s="151"/>
      <c r="AUQ121" s="151"/>
      <c r="AUR121" s="151"/>
      <c r="AUS121" s="151"/>
      <c r="AUT121" s="151"/>
      <c r="AUU121" s="151"/>
      <c r="AUV121" s="151"/>
      <c r="AUW121" s="151"/>
      <c r="AUX121" s="151"/>
      <c r="AUY121" s="151"/>
      <c r="AUZ121" s="151"/>
      <c r="AVA121" s="151"/>
      <c r="AVB121" s="151"/>
      <c r="AVC121" s="151"/>
      <c r="AVD121" s="151"/>
      <c r="AVE121" s="151"/>
      <c r="AVF121" s="151"/>
      <c r="AVG121" s="151"/>
      <c r="AVH121" s="151"/>
      <c r="AVI121" s="151"/>
      <c r="AVJ121" s="151"/>
      <c r="AVK121" s="151"/>
      <c r="AVL121" s="151"/>
      <c r="AVM121" s="151"/>
      <c r="AVN121" s="151"/>
      <c r="AVO121" s="151"/>
      <c r="AVP121" s="151"/>
      <c r="AVQ121" s="151"/>
      <c r="AVR121" s="151"/>
      <c r="AVS121" s="151"/>
      <c r="AVT121" s="151"/>
      <c r="AVU121" s="151"/>
      <c r="AVV121" s="151"/>
      <c r="AVW121" s="151"/>
      <c r="AVX121" s="151"/>
      <c r="AVY121" s="151"/>
      <c r="AVZ121" s="151"/>
      <c r="AWA121" s="151"/>
      <c r="AWB121" s="151"/>
      <c r="AWC121" s="151"/>
      <c r="AWD121" s="151"/>
      <c r="AWE121" s="151"/>
      <c r="AWF121" s="151"/>
      <c r="AWG121" s="151"/>
      <c r="AWH121" s="151"/>
      <c r="AWI121" s="151"/>
      <c r="AWJ121" s="151"/>
      <c r="AWK121" s="151"/>
      <c r="AWL121" s="151"/>
      <c r="AWM121" s="151"/>
      <c r="AWN121" s="151"/>
      <c r="AWO121" s="151"/>
      <c r="AWP121" s="151"/>
      <c r="AWQ121" s="151"/>
      <c r="AWR121" s="151"/>
      <c r="AWS121" s="151"/>
      <c r="AWT121" s="151"/>
      <c r="AWU121" s="151"/>
      <c r="AWV121" s="151"/>
      <c r="AWW121" s="151"/>
      <c r="AWX121" s="151"/>
      <c r="AWY121" s="151"/>
      <c r="AWZ121" s="151"/>
      <c r="AXA121" s="151"/>
      <c r="AXB121" s="151"/>
      <c r="AXC121" s="151"/>
      <c r="AXD121" s="151"/>
      <c r="AXE121" s="151"/>
      <c r="AXF121" s="151"/>
      <c r="AXG121" s="151"/>
      <c r="AXH121" s="151"/>
      <c r="AXI121" s="151"/>
      <c r="AXJ121" s="151"/>
      <c r="AXK121" s="151"/>
      <c r="AXL121" s="151"/>
      <c r="AXM121" s="151"/>
      <c r="AXN121" s="151"/>
      <c r="AXO121" s="151"/>
      <c r="AXP121" s="151"/>
      <c r="AXQ121" s="151"/>
      <c r="AXR121" s="151"/>
      <c r="AXS121" s="151"/>
      <c r="AXT121" s="151"/>
      <c r="AXU121" s="151"/>
      <c r="AXV121" s="151"/>
      <c r="AXW121" s="151"/>
      <c r="AXX121" s="151"/>
      <c r="AXY121" s="151"/>
      <c r="AXZ121" s="151"/>
      <c r="AYA121" s="151"/>
      <c r="AYB121" s="151"/>
      <c r="AYC121" s="151"/>
      <c r="AYD121" s="151"/>
      <c r="AYE121" s="151"/>
      <c r="AYF121" s="151"/>
      <c r="AYG121" s="151"/>
      <c r="AYH121" s="151"/>
      <c r="AYI121" s="151"/>
      <c r="AYJ121" s="151"/>
      <c r="AYK121" s="151"/>
      <c r="AYL121" s="151"/>
      <c r="AYM121" s="151"/>
      <c r="AYN121" s="151"/>
      <c r="AYO121" s="151"/>
      <c r="AYP121" s="151"/>
      <c r="AYQ121" s="151"/>
      <c r="AYR121" s="151"/>
      <c r="AYS121" s="151"/>
      <c r="AYT121" s="151"/>
      <c r="AYU121" s="151"/>
      <c r="AYV121" s="151"/>
      <c r="AYW121" s="151"/>
      <c r="AYX121" s="151"/>
      <c r="AYY121" s="151"/>
      <c r="AYZ121" s="151"/>
      <c r="AZA121" s="151"/>
      <c r="AZB121" s="151"/>
      <c r="AZC121" s="151"/>
      <c r="AZD121" s="151"/>
      <c r="AZE121" s="151"/>
      <c r="AZF121" s="151"/>
      <c r="AZG121" s="151"/>
      <c r="AZH121" s="151"/>
      <c r="AZI121" s="151"/>
      <c r="AZJ121" s="151"/>
      <c r="AZK121" s="151"/>
      <c r="AZL121" s="151"/>
      <c r="AZM121" s="151"/>
      <c r="AZN121" s="151"/>
      <c r="AZO121" s="151"/>
      <c r="AZP121" s="151"/>
      <c r="AZQ121" s="151"/>
      <c r="AZR121" s="151"/>
      <c r="AZS121" s="151"/>
      <c r="AZT121" s="151"/>
      <c r="AZU121" s="151"/>
      <c r="AZV121" s="151"/>
      <c r="AZW121" s="151"/>
      <c r="AZX121" s="151"/>
      <c r="AZY121" s="151"/>
      <c r="AZZ121" s="151"/>
      <c r="BAA121" s="151"/>
      <c r="BAB121" s="151"/>
      <c r="BAC121" s="151"/>
      <c r="BAD121" s="151"/>
      <c r="BAE121" s="151"/>
      <c r="BAF121" s="151"/>
      <c r="BAG121" s="151"/>
      <c r="BAH121" s="151"/>
      <c r="BAI121" s="151"/>
      <c r="BAJ121" s="151"/>
      <c r="BAK121" s="151"/>
      <c r="BAL121" s="151"/>
      <c r="BAM121" s="151"/>
      <c r="BAN121" s="151"/>
      <c r="BAO121" s="151"/>
      <c r="BAP121" s="151"/>
      <c r="BAQ121" s="151"/>
      <c r="BAR121" s="151"/>
      <c r="BAS121" s="151"/>
      <c r="BAT121" s="151"/>
      <c r="BAU121" s="151"/>
      <c r="BAV121" s="151"/>
      <c r="BAW121" s="151"/>
      <c r="BAX121" s="151"/>
      <c r="BAY121" s="151"/>
      <c r="BAZ121" s="151"/>
      <c r="BBA121" s="151"/>
      <c r="BBB121" s="151"/>
      <c r="BBC121" s="151"/>
      <c r="BBD121" s="151"/>
      <c r="BBE121" s="151"/>
      <c r="BBF121" s="151"/>
      <c r="BBG121" s="151"/>
      <c r="BBH121" s="151"/>
      <c r="BBI121" s="151"/>
      <c r="BBJ121" s="151"/>
      <c r="BBK121" s="151"/>
      <c r="BBL121" s="151"/>
      <c r="BBM121" s="151"/>
      <c r="BBN121" s="151"/>
      <c r="BBO121" s="151"/>
      <c r="BBP121" s="151"/>
      <c r="BBQ121" s="151"/>
      <c r="BBR121" s="151"/>
      <c r="BBS121" s="151"/>
      <c r="BBT121" s="151"/>
      <c r="BBU121" s="151"/>
      <c r="BBV121" s="151"/>
      <c r="BBW121" s="151"/>
      <c r="BBX121" s="151"/>
      <c r="BBY121" s="151"/>
      <c r="BBZ121" s="151"/>
      <c r="BCA121" s="151"/>
      <c r="BCB121" s="151"/>
      <c r="BCC121" s="151"/>
      <c r="BCD121" s="151"/>
      <c r="BCE121" s="151"/>
      <c r="BCF121" s="151"/>
      <c r="BCG121" s="151"/>
      <c r="BCH121" s="151"/>
      <c r="BCI121" s="151"/>
      <c r="BCJ121" s="151"/>
      <c r="BCK121" s="151"/>
      <c r="BCL121" s="151"/>
      <c r="BCM121" s="151"/>
      <c r="BCN121" s="151"/>
      <c r="BCO121" s="151"/>
      <c r="BCP121" s="151"/>
      <c r="BCQ121" s="151"/>
      <c r="BCR121" s="151"/>
      <c r="BCS121" s="151"/>
      <c r="BCT121" s="151"/>
      <c r="BCU121" s="151"/>
      <c r="BCV121" s="151"/>
      <c r="BCW121" s="151"/>
      <c r="BCX121" s="151"/>
      <c r="BCY121" s="151"/>
      <c r="BCZ121" s="151"/>
      <c r="BDA121" s="151"/>
      <c r="BDB121" s="151"/>
      <c r="BDC121" s="151"/>
      <c r="BDD121" s="151"/>
      <c r="BDE121" s="151"/>
      <c r="BDF121" s="151"/>
      <c r="BDG121" s="151"/>
      <c r="BDH121" s="151"/>
      <c r="BDI121" s="151"/>
      <c r="BDJ121" s="151"/>
      <c r="BDK121" s="151"/>
      <c r="BDL121" s="151"/>
      <c r="BDM121" s="151"/>
      <c r="BDN121" s="151"/>
      <c r="BDO121" s="151"/>
      <c r="BDP121" s="151"/>
      <c r="BDQ121" s="151"/>
      <c r="BDR121" s="151"/>
      <c r="BDS121" s="151"/>
      <c r="BDT121" s="151"/>
      <c r="BDU121" s="151"/>
      <c r="BDV121" s="151"/>
      <c r="BDW121" s="151"/>
      <c r="BDX121" s="151"/>
      <c r="BDY121" s="151"/>
      <c r="BDZ121" s="151"/>
      <c r="BEA121" s="151"/>
      <c r="BEB121" s="151"/>
      <c r="BEC121" s="151"/>
      <c r="BED121" s="151"/>
      <c r="BEE121" s="151"/>
      <c r="BEF121" s="151"/>
      <c r="BEG121" s="151"/>
      <c r="BEH121" s="151"/>
      <c r="BEI121" s="151"/>
      <c r="BEJ121" s="151"/>
      <c r="BEK121" s="151"/>
      <c r="BEL121" s="151"/>
      <c r="BEM121" s="151"/>
      <c r="BEN121" s="151"/>
      <c r="BEO121" s="151"/>
      <c r="BEP121" s="151"/>
      <c r="BEQ121" s="151"/>
      <c r="BER121" s="151"/>
      <c r="BES121" s="151"/>
      <c r="BET121" s="151"/>
      <c r="BEU121" s="151"/>
      <c r="BEV121" s="151"/>
      <c r="BEW121" s="151"/>
      <c r="BEX121" s="151"/>
      <c r="BEY121" s="151"/>
      <c r="BEZ121" s="151"/>
      <c r="BFA121" s="151"/>
      <c r="BFB121" s="151"/>
      <c r="BFC121" s="151"/>
      <c r="BFD121" s="151"/>
      <c r="BFE121" s="151"/>
      <c r="BFF121" s="151"/>
      <c r="BFG121" s="151"/>
      <c r="BFH121" s="151"/>
      <c r="BFI121" s="151"/>
      <c r="BFJ121" s="151"/>
      <c r="BFK121" s="151"/>
      <c r="BFL121" s="151"/>
      <c r="BFM121" s="151"/>
      <c r="BFN121" s="151"/>
      <c r="BFO121" s="151"/>
      <c r="BFP121" s="151"/>
      <c r="BFQ121" s="151"/>
      <c r="BFR121" s="151"/>
      <c r="BFS121" s="151"/>
      <c r="BFT121" s="151"/>
      <c r="BFU121" s="151"/>
      <c r="BFV121" s="151"/>
      <c r="BFW121" s="151"/>
      <c r="BFX121" s="151"/>
      <c r="BFY121" s="151"/>
      <c r="BFZ121" s="151"/>
      <c r="BGA121" s="151"/>
      <c r="BGB121" s="151"/>
      <c r="BGC121" s="151"/>
      <c r="BGD121" s="151"/>
      <c r="BGE121" s="151"/>
      <c r="BGF121" s="151"/>
      <c r="BGG121" s="151"/>
      <c r="BGH121" s="151"/>
      <c r="BGI121" s="151"/>
      <c r="BGJ121" s="151"/>
      <c r="BGK121" s="151"/>
      <c r="BGL121" s="151"/>
      <c r="BGM121" s="151"/>
      <c r="BGN121" s="151"/>
      <c r="BGO121" s="151"/>
      <c r="BGP121" s="151"/>
      <c r="BGQ121" s="151"/>
      <c r="BGR121" s="151"/>
      <c r="BGS121" s="151"/>
      <c r="BGT121" s="151"/>
      <c r="BGU121" s="151"/>
      <c r="BGV121" s="151"/>
      <c r="BGW121" s="151"/>
      <c r="BGX121" s="151"/>
      <c r="BGY121" s="151"/>
      <c r="BGZ121" s="151"/>
      <c r="BHA121" s="151"/>
      <c r="BHB121" s="151"/>
      <c r="BHC121" s="151"/>
      <c r="BHD121" s="151"/>
      <c r="BHE121" s="151"/>
      <c r="BHF121" s="151"/>
      <c r="BHG121" s="151"/>
      <c r="BHH121" s="151"/>
      <c r="BHI121" s="151"/>
      <c r="BHJ121" s="151"/>
      <c r="BHK121" s="151"/>
      <c r="BHL121" s="151"/>
      <c r="BHM121" s="151"/>
      <c r="BHN121" s="151"/>
      <c r="BHO121" s="151"/>
      <c r="BHP121" s="151"/>
      <c r="BHQ121" s="151"/>
      <c r="BHR121" s="151"/>
      <c r="BHS121" s="151"/>
      <c r="BHT121" s="151"/>
      <c r="BHU121" s="151"/>
      <c r="BHV121" s="151"/>
      <c r="BHW121" s="151"/>
      <c r="BHX121" s="151"/>
      <c r="BHY121" s="151"/>
      <c r="BHZ121" s="151"/>
      <c r="BIA121" s="151"/>
      <c r="BIB121" s="151"/>
      <c r="BIC121" s="151"/>
      <c r="BID121" s="151"/>
      <c r="BIE121" s="151"/>
      <c r="BIF121" s="151"/>
      <c r="BIG121" s="151"/>
      <c r="BIH121" s="151"/>
      <c r="BII121" s="151"/>
      <c r="BIJ121" s="151"/>
      <c r="BIK121" s="151"/>
      <c r="BIL121" s="151"/>
      <c r="BIM121" s="151"/>
      <c r="BIN121" s="151"/>
      <c r="BIO121" s="151"/>
      <c r="BIP121" s="151"/>
      <c r="BIQ121" s="151"/>
      <c r="BIR121" s="151"/>
      <c r="BIS121" s="151"/>
      <c r="BIT121" s="151"/>
      <c r="BIU121" s="151"/>
      <c r="BIV121" s="151"/>
      <c r="BIW121" s="151"/>
      <c r="BIX121" s="151"/>
      <c r="BIY121" s="151"/>
      <c r="BIZ121" s="151"/>
      <c r="BJA121" s="151"/>
      <c r="BJB121" s="151"/>
      <c r="BJC121" s="151"/>
      <c r="BJD121" s="151"/>
      <c r="BJE121" s="151"/>
      <c r="BJF121" s="151"/>
      <c r="BJG121" s="151"/>
      <c r="BJH121" s="151"/>
      <c r="BJI121" s="151"/>
      <c r="BJJ121" s="151"/>
      <c r="BJK121" s="151"/>
      <c r="BJL121" s="151"/>
      <c r="BJM121" s="151"/>
      <c r="BJN121" s="151"/>
      <c r="BJO121" s="151"/>
      <c r="BJP121" s="151"/>
      <c r="BJQ121" s="151"/>
      <c r="BJR121" s="151"/>
      <c r="BJS121" s="151"/>
      <c r="BJT121" s="151"/>
      <c r="BJU121" s="151"/>
      <c r="BJV121" s="151"/>
      <c r="BJW121" s="151"/>
      <c r="BJX121" s="151"/>
      <c r="BJY121" s="151"/>
      <c r="BJZ121" s="151"/>
      <c r="BKA121" s="151"/>
      <c r="BKB121" s="151"/>
      <c r="BKC121" s="151"/>
      <c r="BKD121" s="151"/>
      <c r="BKE121" s="151"/>
      <c r="BKF121" s="151"/>
      <c r="BKG121" s="151"/>
      <c r="BKH121" s="151"/>
      <c r="BKI121" s="151"/>
      <c r="BKJ121" s="151"/>
      <c r="BKK121" s="151"/>
      <c r="BKL121" s="151"/>
      <c r="BKM121" s="151"/>
      <c r="BKN121" s="151"/>
      <c r="BKO121" s="151"/>
      <c r="BKP121" s="151"/>
      <c r="BKQ121" s="151"/>
      <c r="BKR121" s="151"/>
      <c r="BKS121" s="151"/>
      <c r="BKT121" s="151"/>
      <c r="BKU121" s="151"/>
      <c r="BKV121" s="151"/>
      <c r="BKW121" s="151"/>
      <c r="BKX121" s="151"/>
      <c r="BKY121" s="151"/>
      <c r="BKZ121" s="151"/>
      <c r="BLA121" s="151"/>
      <c r="BLB121" s="151"/>
      <c r="BLC121" s="151"/>
      <c r="BLD121" s="151"/>
      <c r="BLE121" s="151"/>
      <c r="BLF121" s="151"/>
      <c r="BLG121" s="151"/>
      <c r="BLH121" s="151"/>
      <c r="BLI121" s="151"/>
      <c r="BLJ121" s="151"/>
      <c r="BLK121" s="151"/>
      <c r="BLL121" s="151"/>
      <c r="BLM121" s="151"/>
      <c r="BLN121" s="151"/>
      <c r="BLO121" s="151"/>
      <c r="BLP121" s="151"/>
      <c r="BLQ121" s="151"/>
      <c r="BLR121" s="151"/>
      <c r="BLS121" s="151"/>
      <c r="BLT121" s="151"/>
      <c r="BLU121" s="151"/>
      <c r="BLV121" s="151"/>
      <c r="BLW121" s="151"/>
      <c r="BLX121" s="151"/>
      <c r="BLY121" s="151"/>
      <c r="BLZ121" s="151"/>
      <c r="BMA121" s="151"/>
      <c r="BMB121" s="151"/>
      <c r="BMC121" s="151"/>
      <c r="BMD121" s="151"/>
      <c r="BME121" s="151"/>
      <c r="BMF121" s="151"/>
      <c r="BMG121" s="151"/>
      <c r="BMH121" s="151"/>
      <c r="BMI121" s="151"/>
      <c r="BMJ121" s="151"/>
      <c r="BMK121" s="151"/>
      <c r="BML121" s="151"/>
      <c r="BMM121" s="151"/>
      <c r="BMN121" s="151"/>
      <c r="BMO121" s="151"/>
      <c r="BMP121" s="151"/>
      <c r="BMQ121" s="151"/>
      <c r="BMR121" s="151"/>
      <c r="BMS121" s="151"/>
      <c r="BMT121" s="151"/>
      <c r="BMU121" s="151"/>
      <c r="BMV121" s="151"/>
      <c r="BMW121" s="151"/>
      <c r="BMX121" s="151"/>
      <c r="BMY121" s="151"/>
      <c r="BMZ121" s="151"/>
      <c r="BNA121" s="151"/>
      <c r="BNB121" s="151"/>
      <c r="BNC121" s="151"/>
      <c r="BND121" s="151"/>
      <c r="BNE121" s="151"/>
      <c r="BNF121" s="151"/>
      <c r="BNG121" s="151"/>
      <c r="BNH121" s="151"/>
      <c r="BNI121" s="151"/>
      <c r="BNJ121" s="151"/>
      <c r="BNK121" s="151"/>
      <c r="BNL121" s="151"/>
      <c r="BNM121" s="151"/>
      <c r="BNN121" s="151"/>
      <c r="BNO121" s="151"/>
      <c r="BNP121" s="151"/>
      <c r="BNQ121" s="151"/>
      <c r="BNR121" s="151"/>
      <c r="BNS121" s="151"/>
      <c r="BNT121" s="151"/>
      <c r="BNU121" s="151"/>
      <c r="BNV121" s="151"/>
      <c r="BNW121" s="151"/>
      <c r="BNX121" s="151"/>
      <c r="BNY121" s="151"/>
      <c r="BNZ121" s="151"/>
      <c r="BOA121" s="151"/>
      <c r="BOB121" s="151"/>
      <c r="BOC121" s="151"/>
      <c r="BOD121" s="151"/>
      <c r="BOE121" s="151"/>
      <c r="BOF121" s="151"/>
      <c r="BOG121" s="151"/>
      <c r="BOH121" s="151"/>
      <c r="BOI121" s="151"/>
      <c r="BOJ121" s="151"/>
      <c r="BOK121" s="151"/>
      <c r="BOL121" s="151"/>
      <c r="BOM121" s="151"/>
      <c r="BON121" s="151"/>
      <c r="BOO121" s="151"/>
      <c r="BOP121" s="151"/>
      <c r="BOQ121" s="151"/>
      <c r="BOR121" s="151"/>
      <c r="BOS121" s="151"/>
      <c r="BOT121" s="151"/>
      <c r="BOU121" s="151"/>
      <c r="BOV121" s="151"/>
      <c r="BOW121" s="151"/>
      <c r="BOX121" s="151"/>
      <c r="BOY121" s="151"/>
      <c r="BOZ121" s="151"/>
      <c r="BPA121" s="151"/>
      <c r="BPB121" s="151"/>
      <c r="BPC121" s="151"/>
      <c r="BPD121" s="151"/>
      <c r="BPE121" s="151"/>
      <c r="BPF121" s="151"/>
      <c r="BPG121" s="151"/>
      <c r="BPH121" s="151"/>
      <c r="BPI121" s="151"/>
      <c r="BPJ121" s="151"/>
      <c r="BPK121" s="151"/>
      <c r="BPL121" s="151"/>
      <c r="BPM121" s="151"/>
      <c r="BPN121" s="151"/>
      <c r="BPO121" s="151"/>
      <c r="BPP121" s="151"/>
      <c r="BPQ121" s="151"/>
      <c r="BPR121" s="151"/>
      <c r="BPS121" s="151"/>
      <c r="BPT121" s="151"/>
      <c r="BPU121" s="151"/>
      <c r="BPV121" s="151"/>
      <c r="BPW121" s="151"/>
      <c r="BPX121" s="151"/>
      <c r="BPY121" s="151"/>
      <c r="BPZ121" s="151"/>
      <c r="BQA121" s="151"/>
      <c r="BQB121" s="151"/>
      <c r="BQC121" s="151"/>
      <c r="BQD121" s="151"/>
      <c r="BQE121" s="151"/>
      <c r="BQF121" s="151"/>
      <c r="BQG121" s="151"/>
      <c r="BQH121" s="151"/>
      <c r="BQI121" s="151"/>
      <c r="BQJ121" s="151"/>
      <c r="BQK121" s="151"/>
      <c r="BQL121" s="151"/>
      <c r="BQM121" s="151"/>
      <c r="BQN121" s="151"/>
      <c r="BQO121" s="151"/>
      <c r="BQP121" s="151"/>
      <c r="BQQ121" s="151"/>
      <c r="BQR121" s="151"/>
      <c r="BQS121" s="151"/>
      <c r="BQT121" s="151"/>
      <c r="BQU121" s="151"/>
      <c r="BQV121" s="151"/>
      <c r="BQW121" s="151"/>
      <c r="BQX121" s="151"/>
      <c r="BQY121" s="151"/>
      <c r="BQZ121" s="151"/>
      <c r="BRA121" s="151"/>
      <c r="BRB121" s="151"/>
      <c r="BRC121" s="151"/>
      <c r="BRD121" s="151"/>
      <c r="BRE121" s="151"/>
      <c r="BRF121" s="151"/>
      <c r="BRG121" s="151"/>
      <c r="BRH121" s="151"/>
      <c r="BRI121" s="151"/>
      <c r="BRJ121" s="151"/>
      <c r="BRK121" s="151"/>
      <c r="BRL121" s="151"/>
      <c r="BRM121" s="151"/>
      <c r="BRN121" s="151"/>
      <c r="BRO121" s="151"/>
      <c r="BRP121" s="151"/>
      <c r="BRQ121" s="151"/>
      <c r="BRR121" s="151"/>
      <c r="BRS121" s="151"/>
      <c r="BRT121" s="151"/>
      <c r="BRU121" s="151"/>
      <c r="BRV121" s="151"/>
      <c r="BRW121" s="151"/>
      <c r="BRX121" s="151"/>
      <c r="BRY121" s="151"/>
      <c r="BRZ121" s="151"/>
      <c r="BSA121" s="151"/>
      <c r="BSB121" s="151"/>
      <c r="BSC121" s="151"/>
      <c r="BSD121" s="151"/>
      <c r="BSE121" s="151"/>
      <c r="BSF121" s="151"/>
      <c r="BSG121" s="151"/>
      <c r="BSH121" s="151"/>
      <c r="BSI121" s="151"/>
      <c r="BSJ121" s="151"/>
      <c r="BSK121" s="151"/>
      <c r="BSL121" s="151"/>
      <c r="BSM121" s="151"/>
      <c r="BSN121" s="151"/>
      <c r="BSO121" s="151"/>
      <c r="BSP121" s="151"/>
      <c r="BSQ121" s="151"/>
      <c r="BSR121" s="151"/>
      <c r="BSS121" s="151"/>
      <c r="BST121" s="151"/>
      <c r="BSU121" s="151"/>
      <c r="BSV121" s="151"/>
      <c r="BSW121" s="151"/>
      <c r="BSX121" s="151"/>
      <c r="BSY121" s="151"/>
      <c r="BSZ121" s="151"/>
      <c r="BTA121" s="151"/>
      <c r="BTB121" s="151"/>
      <c r="BTC121" s="151"/>
      <c r="BTD121" s="151"/>
      <c r="BTE121" s="151"/>
      <c r="BTF121" s="151"/>
      <c r="BTG121" s="151"/>
      <c r="BTH121" s="151"/>
      <c r="BTI121" s="151"/>
      <c r="BTJ121" s="151"/>
      <c r="BTK121" s="151"/>
      <c r="BTL121" s="151"/>
      <c r="BTM121" s="151"/>
      <c r="BTN121" s="151"/>
      <c r="BTO121" s="151"/>
      <c r="BTP121" s="151"/>
      <c r="BTQ121" s="151"/>
      <c r="BTR121" s="151"/>
      <c r="BTS121" s="151"/>
      <c r="BTT121" s="151"/>
      <c r="BTU121" s="151"/>
      <c r="BTV121" s="151"/>
      <c r="BTW121" s="151"/>
      <c r="BTX121" s="151"/>
      <c r="BTY121" s="151"/>
      <c r="BTZ121" s="151"/>
      <c r="BUA121" s="151"/>
      <c r="BUB121" s="151"/>
      <c r="BUC121" s="151"/>
      <c r="BUD121" s="151"/>
      <c r="BUE121" s="151"/>
      <c r="BUF121" s="151"/>
      <c r="BUG121" s="151"/>
      <c r="BUH121" s="151"/>
      <c r="BUI121" s="151"/>
      <c r="BUJ121" s="151"/>
      <c r="BUK121" s="151"/>
      <c r="BUL121" s="151"/>
      <c r="BUM121" s="151"/>
      <c r="BUN121" s="151"/>
      <c r="BUO121" s="151"/>
      <c r="BUP121" s="151"/>
      <c r="BUQ121" s="151"/>
      <c r="BUR121" s="151"/>
      <c r="BUS121" s="151"/>
      <c r="BUT121" s="151"/>
      <c r="BUU121" s="151"/>
      <c r="BUV121" s="151"/>
      <c r="BUW121" s="151"/>
      <c r="BUX121" s="151"/>
      <c r="BUY121" s="151"/>
      <c r="BUZ121" s="151"/>
      <c r="BVA121" s="151"/>
      <c r="BVB121" s="151"/>
      <c r="BVC121" s="151"/>
      <c r="BVD121" s="151"/>
      <c r="BVE121" s="151"/>
      <c r="BVF121" s="151"/>
      <c r="BVG121" s="151"/>
      <c r="BVH121" s="151"/>
      <c r="BVI121" s="151"/>
      <c r="BVJ121" s="151"/>
      <c r="BVK121" s="151"/>
      <c r="BVL121" s="151"/>
      <c r="BVM121" s="151"/>
      <c r="BVN121" s="151"/>
      <c r="BVO121" s="151"/>
      <c r="BVP121" s="151"/>
      <c r="BVQ121" s="151"/>
      <c r="BVR121" s="151"/>
      <c r="BVS121" s="151"/>
      <c r="BVT121" s="151"/>
      <c r="BVU121" s="151"/>
      <c r="BVV121" s="151"/>
      <c r="BVW121" s="151"/>
      <c r="BVX121" s="151"/>
      <c r="BVY121" s="151"/>
      <c r="BVZ121" s="151"/>
      <c r="BWA121" s="151"/>
      <c r="BWB121" s="151"/>
      <c r="BWC121" s="151"/>
      <c r="BWD121" s="151"/>
      <c r="BWE121" s="151"/>
      <c r="BWF121" s="151"/>
      <c r="BWG121" s="151"/>
      <c r="BWH121" s="151"/>
      <c r="BWI121" s="151"/>
      <c r="BWJ121" s="151"/>
      <c r="BWK121" s="151"/>
      <c r="BWL121" s="151"/>
      <c r="BWM121" s="151"/>
      <c r="BWN121" s="151"/>
      <c r="BWO121" s="151"/>
      <c r="BWP121" s="151"/>
      <c r="BWQ121" s="151"/>
      <c r="BWR121" s="151"/>
      <c r="BWS121" s="151"/>
      <c r="BWT121" s="151"/>
      <c r="BWU121" s="151"/>
      <c r="BWV121" s="151"/>
      <c r="BWW121" s="151"/>
      <c r="BWX121" s="151"/>
      <c r="BWY121" s="151"/>
      <c r="BWZ121" s="151"/>
      <c r="BXA121" s="151"/>
      <c r="BXB121" s="151"/>
      <c r="BXC121" s="151"/>
      <c r="BXD121" s="151"/>
      <c r="BXE121" s="151"/>
      <c r="BXF121" s="151"/>
      <c r="BXG121" s="151"/>
      <c r="BXH121" s="151"/>
      <c r="BXI121" s="151"/>
      <c r="BXJ121" s="151"/>
      <c r="BXK121" s="151"/>
      <c r="BXL121" s="151"/>
      <c r="BXM121" s="151"/>
      <c r="BXN121" s="151"/>
      <c r="BXO121" s="151"/>
      <c r="BXP121" s="151"/>
      <c r="BXQ121" s="151"/>
      <c r="BXR121" s="151"/>
      <c r="BXS121" s="151"/>
      <c r="BXT121" s="151"/>
      <c r="BXU121" s="151"/>
      <c r="BXV121" s="151"/>
      <c r="BXW121" s="151"/>
      <c r="BXX121" s="151"/>
      <c r="BXY121" s="151"/>
      <c r="BXZ121" s="151"/>
      <c r="BYA121" s="151"/>
      <c r="BYB121" s="151"/>
      <c r="BYC121" s="151"/>
      <c r="BYD121" s="151"/>
      <c r="BYE121" s="151"/>
      <c r="BYF121" s="151"/>
      <c r="BYG121" s="151"/>
      <c r="BYH121" s="151"/>
      <c r="BYI121" s="151"/>
      <c r="BYJ121" s="151"/>
      <c r="BYK121" s="151"/>
      <c r="BYL121" s="151"/>
      <c r="BYM121" s="151"/>
      <c r="BYN121" s="151"/>
      <c r="BYO121" s="151"/>
      <c r="BYP121" s="151"/>
      <c r="BYQ121" s="151"/>
      <c r="BYR121" s="151"/>
      <c r="BYS121" s="151"/>
      <c r="BYT121" s="151"/>
      <c r="BYU121" s="151"/>
      <c r="BYV121" s="151"/>
      <c r="BYW121" s="151"/>
      <c r="BYX121" s="151"/>
      <c r="BYY121" s="151"/>
      <c r="BYZ121" s="151"/>
      <c r="BZA121" s="151"/>
      <c r="BZB121" s="151"/>
      <c r="BZC121" s="151"/>
      <c r="BZD121" s="151"/>
      <c r="BZE121" s="151"/>
      <c r="BZF121" s="151"/>
      <c r="BZG121" s="151"/>
      <c r="BZH121" s="151"/>
      <c r="BZI121" s="151"/>
      <c r="BZJ121" s="151"/>
      <c r="BZK121" s="151"/>
      <c r="BZL121" s="151"/>
      <c r="BZM121" s="151"/>
      <c r="BZN121" s="151"/>
      <c r="BZO121" s="151"/>
      <c r="BZP121" s="151"/>
      <c r="BZQ121" s="151"/>
      <c r="BZR121" s="151"/>
      <c r="BZS121" s="151"/>
      <c r="BZT121" s="151"/>
      <c r="BZU121" s="151"/>
      <c r="BZV121" s="151"/>
      <c r="BZW121" s="151"/>
      <c r="BZX121" s="151"/>
      <c r="BZY121" s="151"/>
      <c r="BZZ121" s="151"/>
      <c r="CAA121" s="151"/>
      <c r="CAB121" s="151"/>
      <c r="CAC121" s="151"/>
      <c r="CAD121" s="151"/>
      <c r="CAE121" s="151"/>
      <c r="CAF121" s="151"/>
      <c r="CAG121" s="151"/>
      <c r="CAH121" s="151"/>
      <c r="CAI121" s="151"/>
      <c r="CAJ121" s="151"/>
      <c r="CAK121" s="151"/>
      <c r="CAL121" s="151"/>
      <c r="CAM121" s="151"/>
      <c r="CAN121" s="151"/>
      <c r="CAO121" s="151"/>
      <c r="CAP121" s="151"/>
      <c r="CAQ121" s="151"/>
      <c r="CAR121" s="151"/>
      <c r="CAS121" s="151"/>
      <c r="CAT121" s="151"/>
      <c r="CAU121" s="151"/>
      <c r="CAV121" s="151"/>
      <c r="CAW121" s="151"/>
      <c r="CAX121" s="151"/>
      <c r="CAY121" s="151"/>
      <c r="CAZ121" s="151"/>
      <c r="CBA121" s="151"/>
      <c r="CBB121" s="151"/>
      <c r="CBC121" s="151"/>
      <c r="CBD121" s="151"/>
      <c r="CBE121" s="151"/>
      <c r="CBF121" s="151"/>
      <c r="CBG121" s="151"/>
      <c r="CBH121" s="151"/>
      <c r="CBI121" s="151"/>
      <c r="CBJ121" s="151"/>
      <c r="CBK121" s="151"/>
      <c r="CBL121" s="151"/>
      <c r="CBM121" s="151"/>
      <c r="CBN121" s="151"/>
      <c r="CBO121" s="151"/>
      <c r="CBP121" s="151"/>
      <c r="CBQ121" s="151"/>
      <c r="CBR121" s="151"/>
      <c r="CBS121" s="151"/>
      <c r="CBT121" s="151"/>
      <c r="CBU121" s="151"/>
      <c r="CBV121" s="151"/>
      <c r="CBW121" s="151"/>
      <c r="CBX121" s="151"/>
      <c r="CBY121" s="151"/>
      <c r="CBZ121" s="151"/>
      <c r="CCA121" s="151"/>
      <c r="CCB121" s="151"/>
      <c r="CCC121" s="151"/>
      <c r="CCD121" s="151"/>
      <c r="CCE121" s="151"/>
      <c r="CCF121" s="151"/>
      <c r="CCG121" s="151"/>
      <c r="CCH121" s="151"/>
      <c r="CCI121" s="151"/>
      <c r="CCJ121" s="151"/>
      <c r="CCK121" s="151"/>
      <c r="CCL121" s="151"/>
      <c r="CCM121" s="151"/>
      <c r="CCN121" s="151"/>
      <c r="CCO121" s="151"/>
      <c r="CCP121" s="151"/>
      <c r="CCQ121" s="151"/>
      <c r="CCR121" s="151"/>
      <c r="CCS121" s="151"/>
      <c r="CCT121" s="151"/>
      <c r="CCU121" s="151"/>
      <c r="CCV121" s="151"/>
      <c r="CCW121" s="151"/>
      <c r="CCX121" s="151"/>
      <c r="CCY121" s="151"/>
      <c r="CCZ121" s="151"/>
      <c r="CDA121" s="151"/>
      <c r="CDB121" s="151"/>
      <c r="CDC121" s="151"/>
      <c r="CDD121" s="151"/>
      <c r="CDE121" s="151"/>
      <c r="CDF121" s="151"/>
      <c r="CDG121" s="151"/>
      <c r="CDH121" s="151"/>
      <c r="CDI121" s="151"/>
      <c r="CDJ121" s="151"/>
      <c r="CDK121" s="151"/>
      <c r="CDL121" s="151"/>
      <c r="CDM121" s="151"/>
      <c r="CDN121" s="151"/>
      <c r="CDO121" s="151"/>
      <c r="CDP121" s="151"/>
      <c r="CDQ121" s="151"/>
      <c r="CDR121" s="151"/>
      <c r="CDS121" s="151"/>
      <c r="CDT121" s="151"/>
      <c r="CDU121" s="151"/>
      <c r="CDV121" s="151"/>
      <c r="CDW121" s="151"/>
      <c r="CDX121" s="151"/>
      <c r="CDY121" s="151"/>
      <c r="CDZ121" s="151"/>
      <c r="CEA121" s="151"/>
      <c r="CEB121" s="151"/>
      <c r="CEC121" s="151"/>
      <c r="CED121" s="151"/>
      <c r="CEE121" s="151"/>
      <c r="CEF121" s="151"/>
      <c r="CEG121" s="151"/>
      <c r="CEH121" s="151"/>
      <c r="CEI121" s="151"/>
      <c r="CEJ121" s="151"/>
      <c r="CEK121" s="151"/>
      <c r="CEL121" s="151"/>
      <c r="CEM121" s="151"/>
      <c r="CEN121" s="151"/>
      <c r="CEO121" s="151"/>
      <c r="CEP121" s="151"/>
      <c r="CEQ121" s="151"/>
      <c r="CER121" s="151"/>
      <c r="CES121" s="151"/>
      <c r="CET121" s="151"/>
      <c r="CEU121" s="151"/>
      <c r="CEV121" s="151"/>
      <c r="CEW121" s="151"/>
      <c r="CEX121" s="151"/>
      <c r="CEY121" s="151"/>
      <c r="CEZ121" s="151"/>
      <c r="CFA121" s="151"/>
      <c r="CFB121" s="151"/>
      <c r="CFC121" s="151"/>
      <c r="CFD121" s="151"/>
      <c r="CFE121" s="151"/>
      <c r="CFF121" s="151"/>
      <c r="CFG121" s="151"/>
      <c r="CFH121" s="151"/>
      <c r="CFI121" s="151"/>
      <c r="CFJ121" s="151"/>
      <c r="CFK121" s="151"/>
      <c r="CFL121" s="151"/>
      <c r="CFM121" s="151"/>
      <c r="CFN121" s="151"/>
      <c r="CFO121" s="151"/>
      <c r="CFP121" s="151"/>
      <c r="CFQ121" s="151"/>
      <c r="CFR121" s="151"/>
      <c r="CFS121" s="151"/>
      <c r="CFT121" s="151"/>
      <c r="CFU121" s="151"/>
      <c r="CFV121" s="151"/>
      <c r="CFW121" s="151"/>
      <c r="CFX121" s="151"/>
      <c r="CFY121" s="151"/>
      <c r="CFZ121" s="151"/>
      <c r="CGA121" s="151"/>
      <c r="CGB121" s="151"/>
      <c r="CGC121" s="151"/>
      <c r="CGD121" s="151"/>
      <c r="CGE121" s="151"/>
      <c r="CGF121" s="151"/>
      <c r="CGG121" s="151"/>
      <c r="CGH121" s="151"/>
      <c r="CGI121" s="151"/>
      <c r="CGJ121" s="151"/>
      <c r="CGK121" s="151"/>
      <c r="CGL121" s="151"/>
      <c r="CGM121" s="151"/>
      <c r="CGN121" s="151"/>
      <c r="CGO121" s="151"/>
      <c r="CGP121" s="151"/>
      <c r="CGQ121" s="151"/>
      <c r="CGR121" s="151"/>
      <c r="CGS121" s="151"/>
      <c r="CGT121" s="151"/>
      <c r="CGU121" s="151"/>
      <c r="CGV121" s="151"/>
      <c r="CGW121" s="151"/>
      <c r="CGX121" s="151"/>
      <c r="CGY121" s="151"/>
      <c r="CGZ121" s="151"/>
      <c r="CHA121" s="151"/>
      <c r="CHB121" s="151"/>
      <c r="CHC121" s="151"/>
      <c r="CHD121" s="151"/>
      <c r="CHE121" s="151"/>
      <c r="CHF121" s="151"/>
      <c r="CHG121" s="151"/>
      <c r="CHH121" s="151"/>
      <c r="CHI121" s="151"/>
      <c r="CHJ121" s="151"/>
      <c r="CHK121" s="151"/>
      <c r="CHL121" s="151"/>
      <c r="CHM121" s="151"/>
      <c r="CHN121" s="151"/>
      <c r="CHO121" s="151"/>
      <c r="CHP121" s="151"/>
      <c r="CHQ121" s="151"/>
      <c r="CHR121" s="151"/>
      <c r="CHS121" s="151"/>
      <c r="CHT121" s="151"/>
      <c r="CHU121" s="151"/>
      <c r="CHV121" s="151"/>
      <c r="CHW121" s="151"/>
      <c r="CHX121" s="151"/>
      <c r="CHY121" s="151"/>
      <c r="CHZ121" s="151"/>
      <c r="CIA121" s="151"/>
      <c r="CIB121" s="151"/>
      <c r="CIC121" s="151"/>
      <c r="CID121" s="151"/>
      <c r="CIE121" s="151"/>
      <c r="CIF121" s="151"/>
      <c r="CIG121" s="151"/>
      <c r="CIH121" s="151"/>
      <c r="CII121" s="151"/>
      <c r="CIJ121" s="151"/>
      <c r="CIK121" s="151"/>
      <c r="CIL121" s="151"/>
      <c r="CIM121" s="151"/>
      <c r="CIN121" s="151"/>
      <c r="CIO121" s="151"/>
      <c r="CIP121" s="151"/>
      <c r="CIQ121" s="151"/>
      <c r="CIR121" s="151"/>
      <c r="CIS121" s="151"/>
      <c r="CIT121" s="151"/>
      <c r="CIU121" s="151"/>
      <c r="CIV121" s="151"/>
      <c r="CIW121" s="151"/>
      <c r="CIX121" s="151"/>
      <c r="CIY121" s="151"/>
      <c r="CIZ121" s="151"/>
      <c r="CJA121" s="151"/>
      <c r="CJB121" s="151"/>
      <c r="CJC121" s="151"/>
      <c r="CJD121" s="151"/>
      <c r="CJE121" s="151"/>
      <c r="CJF121" s="151"/>
      <c r="CJG121" s="151"/>
      <c r="CJH121" s="151"/>
      <c r="CJI121" s="151"/>
      <c r="CJJ121" s="151"/>
      <c r="CJK121" s="151"/>
      <c r="CJL121" s="151"/>
      <c r="CJM121" s="151"/>
      <c r="CJN121" s="151"/>
      <c r="CJO121" s="151"/>
      <c r="CJP121" s="151"/>
      <c r="CJQ121" s="151"/>
      <c r="CJR121" s="151"/>
      <c r="CJS121" s="151"/>
      <c r="CJT121" s="151"/>
      <c r="CJU121" s="151"/>
      <c r="CJV121" s="151"/>
      <c r="CJW121" s="151"/>
      <c r="CJX121" s="151"/>
      <c r="CJY121" s="151"/>
      <c r="CJZ121" s="151"/>
      <c r="CKA121" s="151"/>
      <c r="CKB121" s="151"/>
      <c r="CKC121" s="151"/>
      <c r="CKD121" s="151"/>
      <c r="CKE121" s="151"/>
      <c r="CKF121" s="151"/>
      <c r="CKG121" s="151"/>
      <c r="CKH121" s="151"/>
      <c r="CKI121" s="151"/>
      <c r="CKJ121" s="151"/>
      <c r="CKK121" s="151"/>
      <c r="CKL121" s="151"/>
      <c r="CKM121" s="151"/>
      <c r="CKN121" s="151"/>
      <c r="CKO121" s="151"/>
      <c r="CKP121" s="151"/>
      <c r="CKQ121" s="151"/>
      <c r="CKR121" s="151"/>
      <c r="CKS121" s="151"/>
      <c r="CKT121" s="151"/>
      <c r="CKU121" s="151"/>
      <c r="CKV121" s="151"/>
      <c r="CKW121" s="151"/>
      <c r="CKX121" s="151"/>
      <c r="CKY121" s="151"/>
      <c r="CKZ121" s="151"/>
      <c r="CLA121" s="151"/>
      <c r="CLB121" s="151"/>
      <c r="CLC121" s="151"/>
      <c r="CLD121" s="151"/>
      <c r="CLE121" s="151"/>
      <c r="CLF121" s="151"/>
      <c r="CLG121" s="151"/>
      <c r="CLH121" s="151"/>
      <c r="CLI121" s="151"/>
      <c r="CLJ121" s="151"/>
      <c r="CLK121" s="151"/>
      <c r="CLL121" s="151"/>
      <c r="CLM121" s="151"/>
      <c r="CLN121" s="151"/>
      <c r="CLO121" s="151"/>
      <c r="CLP121" s="151"/>
      <c r="CLQ121" s="151"/>
      <c r="CLR121" s="151"/>
      <c r="CLS121" s="151"/>
      <c r="CLT121" s="151"/>
      <c r="CLU121" s="151"/>
      <c r="CLV121" s="151"/>
      <c r="CLW121" s="151"/>
      <c r="CLX121" s="151"/>
      <c r="CLY121" s="151"/>
      <c r="CLZ121" s="151"/>
      <c r="CMA121" s="151"/>
      <c r="CMB121" s="151"/>
      <c r="CMC121" s="151"/>
      <c r="CMD121" s="151"/>
      <c r="CME121" s="151"/>
      <c r="CMF121" s="151"/>
      <c r="CMG121" s="151"/>
      <c r="CMH121" s="151"/>
      <c r="CMI121" s="151"/>
      <c r="CMJ121" s="151"/>
      <c r="CMK121" s="151"/>
      <c r="CML121" s="151"/>
      <c r="CMM121" s="151"/>
      <c r="CMN121" s="151"/>
      <c r="CMO121" s="151"/>
      <c r="CMP121" s="151"/>
      <c r="CMQ121" s="151"/>
      <c r="CMR121" s="151"/>
      <c r="CMS121" s="151"/>
      <c r="CMT121" s="151"/>
      <c r="CMU121" s="151"/>
      <c r="CMV121" s="151"/>
      <c r="CMW121" s="151"/>
      <c r="CMX121" s="151"/>
      <c r="CMY121" s="151"/>
      <c r="CMZ121" s="151"/>
      <c r="CNA121" s="151"/>
      <c r="CNB121" s="151"/>
      <c r="CNC121" s="151"/>
      <c r="CND121" s="151"/>
      <c r="CNE121" s="151"/>
      <c r="CNF121" s="151"/>
      <c r="CNG121" s="151"/>
      <c r="CNH121" s="151"/>
      <c r="CNI121" s="151"/>
      <c r="CNJ121" s="151"/>
      <c r="CNK121" s="151"/>
      <c r="CNL121" s="151"/>
      <c r="CNM121" s="151"/>
      <c r="CNN121" s="151"/>
      <c r="CNO121" s="151"/>
      <c r="CNP121" s="151"/>
      <c r="CNQ121" s="151"/>
      <c r="CNR121" s="151"/>
      <c r="CNS121" s="151"/>
      <c r="CNT121" s="151"/>
      <c r="CNU121" s="151"/>
      <c r="CNV121" s="151"/>
      <c r="CNW121" s="151"/>
      <c r="CNX121" s="151"/>
      <c r="CNY121" s="151"/>
      <c r="CNZ121" s="151"/>
      <c r="COA121" s="151"/>
      <c r="COB121" s="151"/>
      <c r="COC121" s="151"/>
      <c r="COD121" s="151"/>
      <c r="COE121" s="151"/>
      <c r="COF121" s="151"/>
      <c r="COG121" s="151"/>
      <c r="COH121" s="151"/>
      <c r="COI121" s="151"/>
      <c r="COJ121" s="151"/>
      <c r="COK121" s="151"/>
      <c r="COL121" s="151"/>
      <c r="COM121" s="151"/>
      <c r="CON121" s="151"/>
      <c r="COO121" s="151"/>
      <c r="COP121" s="151"/>
      <c r="COQ121" s="151"/>
      <c r="COR121" s="151"/>
      <c r="COS121" s="151"/>
      <c r="COT121" s="151"/>
      <c r="COU121" s="151"/>
      <c r="COV121" s="151"/>
      <c r="COW121" s="151"/>
      <c r="COX121" s="151"/>
      <c r="COY121" s="151"/>
      <c r="COZ121" s="151"/>
      <c r="CPA121" s="151"/>
      <c r="CPB121" s="151"/>
      <c r="CPC121" s="151"/>
      <c r="CPD121" s="151"/>
      <c r="CPE121" s="151"/>
      <c r="CPF121" s="151"/>
      <c r="CPG121" s="151"/>
      <c r="CPH121" s="151"/>
      <c r="CPI121" s="151"/>
      <c r="CPJ121" s="151"/>
      <c r="CPK121" s="151"/>
      <c r="CPL121" s="151"/>
      <c r="CPM121" s="151"/>
      <c r="CPN121" s="151"/>
      <c r="CPO121" s="151"/>
      <c r="CPP121" s="151"/>
      <c r="CPQ121" s="151"/>
      <c r="CPR121" s="151"/>
      <c r="CPS121" s="151"/>
      <c r="CPT121" s="151"/>
      <c r="CPU121" s="151"/>
      <c r="CPV121" s="151"/>
      <c r="CPW121" s="151"/>
      <c r="CPX121" s="151"/>
      <c r="CPY121" s="151"/>
      <c r="CPZ121" s="151"/>
      <c r="CQA121" s="151"/>
      <c r="CQB121" s="151"/>
      <c r="CQC121" s="151"/>
      <c r="CQD121" s="151"/>
      <c r="CQE121" s="151"/>
      <c r="CQF121" s="151"/>
      <c r="CQG121" s="151"/>
      <c r="CQH121" s="151"/>
      <c r="CQI121" s="151"/>
      <c r="CQJ121" s="151"/>
      <c r="CQK121" s="151"/>
      <c r="CQL121" s="151"/>
      <c r="CQM121" s="151"/>
      <c r="CQN121" s="151"/>
      <c r="CQO121" s="151"/>
      <c r="CQP121" s="151"/>
      <c r="CQQ121" s="151"/>
      <c r="CQR121" s="151"/>
      <c r="CQS121" s="151"/>
      <c r="CQT121" s="151"/>
      <c r="CQU121" s="151"/>
      <c r="CQV121" s="151"/>
      <c r="CQW121" s="151"/>
      <c r="CQX121" s="151"/>
      <c r="CQY121" s="151"/>
      <c r="CQZ121" s="151"/>
      <c r="CRA121" s="151"/>
      <c r="CRB121" s="151"/>
      <c r="CRC121" s="151"/>
      <c r="CRD121" s="151"/>
      <c r="CRE121" s="151"/>
      <c r="CRF121" s="151"/>
      <c r="CRG121" s="151"/>
      <c r="CRH121" s="151"/>
      <c r="CRI121" s="151"/>
      <c r="CRJ121" s="151"/>
      <c r="CRK121" s="151"/>
      <c r="CRL121" s="151"/>
      <c r="CRM121" s="151"/>
      <c r="CRN121" s="151"/>
      <c r="CRO121" s="151"/>
      <c r="CRP121" s="151"/>
      <c r="CRQ121" s="151"/>
      <c r="CRR121" s="151"/>
      <c r="CRS121" s="151"/>
      <c r="CRT121" s="151"/>
      <c r="CRU121" s="151"/>
      <c r="CRV121" s="151"/>
      <c r="CRW121" s="151"/>
      <c r="CRX121" s="151"/>
      <c r="CRY121" s="151"/>
      <c r="CRZ121" s="151"/>
      <c r="CSA121" s="151"/>
      <c r="CSB121" s="151"/>
      <c r="CSC121" s="151"/>
      <c r="CSD121" s="151"/>
      <c r="CSE121" s="151"/>
      <c r="CSF121" s="151"/>
      <c r="CSG121" s="151"/>
      <c r="CSH121" s="151"/>
      <c r="CSI121" s="151"/>
      <c r="CSJ121" s="151"/>
      <c r="CSK121" s="151"/>
      <c r="CSL121" s="151"/>
      <c r="CSM121" s="151"/>
      <c r="CSN121" s="151"/>
      <c r="CSO121" s="151"/>
      <c r="CSP121" s="151"/>
      <c r="CSQ121" s="151"/>
      <c r="CSR121" s="151"/>
      <c r="CSS121" s="151"/>
      <c r="CST121" s="151"/>
      <c r="CSU121" s="151"/>
      <c r="CSV121" s="151"/>
      <c r="CSW121" s="151"/>
      <c r="CSX121" s="151"/>
      <c r="CSY121" s="151"/>
      <c r="CSZ121" s="151"/>
      <c r="CTA121" s="151"/>
      <c r="CTB121" s="151"/>
      <c r="CTC121" s="151"/>
      <c r="CTD121" s="151"/>
      <c r="CTE121" s="151"/>
      <c r="CTF121" s="151"/>
      <c r="CTG121" s="151"/>
      <c r="CTH121" s="151"/>
      <c r="CTI121" s="151"/>
      <c r="CTJ121" s="151"/>
      <c r="CTK121" s="151"/>
      <c r="CTL121" s="151"/>
      <c r="CTM121" s="151"/>
      <c r="CTN121" s="151"/>
      <c r="CTO121" s="151"/>
      <c r="CTP121" s="151"/>
      <c r="CTQ121" s="151"/>
      <c r="CTR121" s="151"/>
      <c r="CTS121" s="151"/>
      <c r="CTT121" s="151"/>
      <c r="CTU121" s="151"/>
      <c r="CTV121" s="151"/>
      <c r="CTW121" s="151"/>
      <c r="CTX121" s="151"/>
      <c r="CTY121" s="151"/>
      <c r="CTZ121" s="151"/>
      <c r="CUA121" s="151"/>
      <c r="CUB121" s="151"/>
      <c r="CUC121" s="151"/>
      <c r="CUD121" s="151"/>
      <c r="CUE121" s="151"/>
      <c r="CUF121" s="151"/>
      <c r="CUG121" s="151"/>
      <c r="CUH121" s="151"/>
      <c r="CUI121" s="151"/>
      <c r="CUJ121" s="151"/>
      <c r="CUK121" s="151"/>
      <c r="CUL121" s="151"/>
      <c r="CUM121" s="151"/>
      <c r="CUN121" s="151"/>
      <c r="CUO121" s="151"/>
      <c r="CUP121" s="151"/>
      <c r="CUQ121" s="151"/>
      <c r="CUR121" s="151"/>
      <c r="CUS121" s="151"/>
      <c r="CUT121" s="151"/>
      <c r="CUU121" s="151"/>
      <c r="CUV121" s="151"/>
      <c r="CUW121" s="151"/>
      <c r="CUX121" s="151"/>
      <c r="CUY121" s="151"/>
      <c r="CUZ121" s="151"/>
      <c r="CVA121" s="151"/>
      <c r="CVB121" s="151"/>
      <c r="CVC121" s="151"/>
      <c r="CVD121" s="151"/>
      <c r="CVE121" s="151"/>
      <c r="CVF121" s="151"/>
      <c r="CVG121" s="151"/>
      <c r="CVH121" s="151"/>
      <c r="CVI121" s="151"/>
      <c r="CVJ121" s="151"/>
      <c r="CVK121" s="151"/>
      <c r="CVL121" s="151"/>
      <c r="CVM121" s="151"/>
      <c r="CVN121" s="151"/>
      <c r="CVO121" s="151"/>
      <c r="CVP121" s="151"/>
      <c r="CVQ121" s="151"/>
      <c r="CVR121" s="151"/>
      <c r="CVS121" s="151"/>
      <c r="CVT121" s="151"/>
      <c r="CVU121" s="151"/>
      <c r="CVV121" s="151"/>
      <c r="CVW121" s="151"/>
      <c r="CVX121" s="151"/>
      <c r="CVY121" s="151"/>
      <c r="CVZ121" s="151"/>
      <c r="CWA121" s="151"/>
      <c r="CWB121" s="151"/>
      <c r="CWC121" s="151"/>
      <c r="CWD121" s="151"/>
      <c r="CWE121" s="151"/>
      <c r="CWF121" s="151"/>
      <c r="CWG121" s="151"/>
      <c r="CWH121" s="151"/>
      <c r="CWI121" s="151"/>
      <c r="CWJ121" s="151"/>
      <c r="CWK121" s="151"/>
      <c r="CWL121" s="151"/>
      <c r="CWM121" s="151"/>
      <c r="CWN121" s="151"/>
      <c r="CWO121" s="151"/>
      <c r="CWP121" s="151"/>
      <c r="CWQ121" s="151"/>
      <c r="CWR121" s="151"/>
      <c r="CWS121" s="151"/>
      <c r="CWT121" s="151"/>
      <c r="CWU121" s="151"/>
      <c r="CWV121" s="151"/>
      <c r="CWW121" s="151"/>
      <c r="CWX121" s="151"/>
      <c r="CWY121" s="151"/>
      <c r="CWZ121" s="151"/>
      <c r="CXA121" s="151"/>
      <c r="CXB121" s="151"/>
      <c r="CXC121" s="151"/>
      <c r="CXD121" s="151"/>
      <c r="CXE121" s="151"/>
      <c r="CXF121" s="151"/>
      <c r="CXG121" s="151"/>
      <c r="CXH121" s="151"/>
      <c r="CXI121" s="151"/>
      <c r="CXJ121" s="151"/>
      <c r="CXK121" s="151"/>
      <c r="CXL121" s="151"/>
      <c r="CXM121" s="151"/>
      <c r="CXN121" s="151"/>
      <c r="CXO121" s="151"/>
      <c r="CXP121" s="151"/>
      <c r="CXQ121" s="151"/>
      <c r="CXR121" s="151"/>
      <c r="CXS121" s="151"/>
      <c r="CXT121" s="151"/>
      <c r="CXU121" s="151"/>
      <c r="CXV121" s="151"/>
      <c r="CXW121" s="151"/>
      <c r="CXX121" s="151"/>
      <c r="CXY121" s="151"/>
      <c r="CXZ121" s="151"/>
      <c r="CYA121" s="151"/>
      <c r="CYB121" s="151"/>
      <c r="CYC121" s="151"/>
      <c r="CYD121" s="151"/>
      <c r="CYE121" s="151"/>
      <c r="CYF121" s="151"/>
      <c r="CYG121" s="151"/>
      <c r="CYH121" s="151"/>
      <c r="CYI121" s="151"/>
      <c r="CYJ121" s="151"/>
      <c r="CYK121" s="151"/>
      <c r="CYL121" s="151"/>
      <c r="CYM121" s="151"/>
      <c r="CYN121" s="151"/>
      <c r="CYO121" s="151"/>
      <c r="CYP121" s="151"/>
      <c r="CYQ121" s="151"/>
      <c r="CYR121" s="151"/>
      <c r="CYS121" s="151"/>
      <c r="CYT121" s="151"/>
      <c r="CYU121" s="151"/>
      <c r="CYV121" s="151"/>
      <c r="CYW121" s="151"/>
      <c r="CYX121" s="151"/>
      <c r="CYY121" s="151"/>
      <c r="CYZ121" s="151"/>
      <c r="CZA121" s="151"/>
      <c r="CZB121" s="151"/>
      <c r="CZC121" s="151"/>
      <c r="CZD121" s="151"/>
      <c r="CZE121" s="151"/>
      <c r="CZF121" s="151"/>
      <c r="CZG121" s="151"/>
      <c r="CZH121" s="151"/>
      <c r="CZI121" s="151"/>
      <c r="CZJ121" s="151"/>
      <c r="CZK121" s="151"/>
      <c r="CZL121" s="151"/>
      <c r="CZM121" s="151"/>
      <c r="CZN121" s="151"/>
      <c r="CZO121" s="151"/>
      <c r="CZP121" s="151"/>
      <c r="CZQ121" s="151"/>
      <c r="CZR121" s="151"/>
      <c r="CZS121" s="151"/>
      <c r="CZT121" s="151"/>
      <c r="CZU121" s="151"/>
      <c r="CZV121" s="151"/>
      <c r="CZW121" s="151"/>
      <c r="CZX121" s="151"/>
      <c r="CZY121" s="151"/>
      <c r="CZZ121" s="151"/>
      <c r="DAA121" s="151"/>
      <c r="DAB121" s="151"/>
      <c r="DAC121" s="151"/>
      <c r="DAD121" s="151"/>
      <c r="DAE121" s="151"/>
      <c r="DAF121" s="151"/>
      <c r="DAG121" s="151"/>
      <c r="DAH121" s="151"/>
      <c r="DAI121" s="151"/>
      <c r="DAJ121" s="151"/>
      <c r="DAK121" s="151"/>
      <c r="DAL121" s="151"/>
      <c r="DAM121" s="151"/>
      <c r="DAN121" s="151"/>
      <c r="DAO121" s="151"/>
      <c r="DAP121" s="151"/>
      <c r="DAQ121" s="151"/>
      <c r="DAR121" s="151"/>
      <c r="DAS121" s="151"/>
      <c r="DAT121" s="151"/>
      <c r="DAU121" s="151"/>
      <c r="DAV121" s="151"/>
      <c r="DAW121" s="151"/>
      <c r="DAX121" s="151"/>
      <c r="DAY121" s="151"/>
      <c r="DAZ121" s="151"/>
      <c r="DBA121" s="151"/>
      <c r="DBB121" s="151"/>
      <c r="DBC121" s="151"/>
      <c r="DBD121" s="151"/>
      <c r="DBE121" s="151"/>
      <c r="DBF121" s="151"/>
      <c r="DBG121" s="151"/>
      <c r="DBH121" s="151"/>
      <c r="DBI121" s="151"/>
      <c r="DBJ121" s="151"/>
      <c r="DBK121" s="151"/>
      <c r="DBL121" s="151"/>
      <c r="DBM121" s="151"/>
      <c r="DBN121" s="151"/>
      <c r="DBO121" s="151"/>
      <c r="DBP121" s="151"/>
      <c r="DBQ121" s="151"/>
      <c r="DBR121" s="151"/>
      <c r="DBS121" s="151"/>
      <c r="DBT121" s="151"/>
      <c r="DBU121" s="151"/>
      <c r="DBV121" s="151"/>
      <c r="DBW121" s="151"/>
      <c r="DBX121" s="151"/>
      <c r="DBY121" s="151"/>
      <c r="DBZ121" s="151"/>
      <c r="DCA121" s="151"/>
      <c r="DCB121" s="151"/>
      <c r="DCC121" s="151"/>
      <c r="DCD121" s="151"/>
      <c r="DCE121" s="151"/>
      <c r="DCF121" s="151"/>
      <c r="DCG121" s="151"/>
      <c r="DCH121" s="151"/>
      <c r="DCI121" s="151"/>
      <c r="DCJ121" s="151"/>
      <c r="DCK121" s="151"/>
      <c r="DCL121" s="151"/>
      <c r="DCM121" s="151"/>
      <c r="DCN121" s="151"/>
      <c r="DCO121" s="151"/>
      <c r="DCP121" s="151"/>
      <c r="DCQ121" s="151"/>
      <c r="DCR121" s="151"/>
      <c r="DCS121" s="151"/>
      <c r="DCT121" s="151"/>
      <c r="DCU121" s="151"/>
      <c r="DCV121" s="151"/>
      <c r="DCW121" s="151"/>
      <c r="DCX121" s="151"/>
      <c r="DCY121" s="151"/>
      <c r="DCZ121" s="151"/>
      <c r="DDA121" s="151"/>
      <c r="DDB121" s="151"/>
      <c r="DDC121" s="151"/>
      <c r="DDD121" s="151"/>
      <c r="DDE121" s="151"/>
      <c r="DDF121" s="151"/>
      <c r="DDG121" s="151"/>
      <c r="DDH121" s="151"/>
      <c r="DDI121" s="151"/>
      <c r="DDJ121" s="151"/>
      <c r="DDK121" s="151"/>
      <c r="DDL121" s="151"/>
      <c r="DDM121" s="151"/>
      <c r="DDN121" s="151"/>
      <c r="DDO121" s="151"/>
      <c r="DDP121" s="151"/>
      <c r="DDQ121" s="151"/>
      <c r="DDR121" s="151"/>
      <c r="DDS121" s="151"/>
      <c r="DDT121" s="151"/>
      <c r="DDU121" s="151"/>
      <c r="DDV121" s="151"/>
      <c r="DDW121" s="151"/>
      <c r="DDX121" s="151"/>
      <c r="DDY121" s="151"/>
      <c r="DDZ121" s="151"/>
      <c r="DEA121" s="151"/>
      <c r="DEB121" s="151"/>
      <c r="DEC121" s="151"/>
      <c r="DED121" s="151"/>
      <c r="DEE121" s="151"/>
      <c r="DEF121" s="151"/>
      <c r="DEG121" s="151"/>
      <c r="DEH121" s="151"/>
      <c r="DEI121" s="151"/>
      <c r="DEJ121" s="151"/>
      <c r="DEK121" s="151"/>
      <c r="DEL121" s="151"/>
      <c r="DEM121" s="151"/>
      <c r="DEN121" s="151"/>
      <c r="DEO121" s="151"/>
      <c r="DEP121" s="151"/>
      <c r="DEQ121" s="151"/>
      <c r="DER121" s="151"/>
      <c r="DES121" s="151"/>
      <c r="DET121" s="151"/>
      <c r="DEU121" s="151"/>
      <c r="DEV121" s="151"/>
      <c r="DEW121" s="151"/>
      <c r="DEX121" s="151"/>
      <c r="DEY121" s="151"/>
      <c r="DEZ121" s="151"/>
      <c r="DFA121" s="151"/>
      <c r="DFB121" s="151"/>
      <c r="DFC121" s="151"/>
      <c r="DFD121" s="151"/>
      <c r="DFE121" s="151"/>
      <c r="DFF121" s="151"/>
      <c r="DFG121" s="151"/>
      <c r="DFH121" s="151"/>
      <c r="DFI121" s="151"/>
      <c r="DFJ121" s="151"/>
      <c r="DFK121" s="151"/>
      <c r="DFL121" s="151"/>
      <c r="DFM121" s="151"/>
      <c r="DFN121" s="151"/>
      <c r="DFO121" s="151"/>
      <c r="DFP121" s="151"/>
      <c r="DFQ121" s="151"/>
      <c r="DFR121" s="151"/>
      <c r="DFS121" s="151"/>
      <c r="DFT121" s="151"/>
      <c r="DFU121" s="151"/>
      <c r="DFV121" s="151"/>
      <c r="DFW121" s="151"/>
      <c r="DFX121" s="151"/>
      <c r="DFY121" s="151"/>
      <c r="DFZ121" s="151"/>
      <c r="DGA121" s="151"/>
      <c r="DGB121" s="151"/>
      <c r="DGC121" s="151"/>
      <c r="DGD121" s="151"/>
      <c r="DGE121" s="151"/>
      <c r="DGF121" s="151"/>
      <c r="DGG121" s="151"/>
      <c r="DGH121" s="151"/>
      <c r="DGI121" s="151"/>
      <c r="DGJ121" s="151"/>
      <c r="DGK121" s="151"/>
      <c r="DGL121" s="151"/>
      <c r="DGM121" s="151"/>
      <c r="DGN121" s="151"/>
      <c r="DGO121" s="151"/>
      <c r="DGP121" s="151"/>
      <c r="DGQ121" s="151"/>
      <c r="DGR121" s="151"/>
      <c r="DGS121" s="151"/>
      <c r="DGT121" s="151"/>
      <c r="DGU121" s="151"/>
      <c r="DGV121" s="151"/>
      <c r="DGW121" s="151"/>
      <c r="DGX121" s="151"/>
      <c r="DGY121" s="151"/>
      <c r="DGZ121" s="151"/>
      <c r="DHA121" s="151"/>
      <c r="DHB121" s="151"/>
      <c r="DHC121" s="151"/>
      <c r="DHD121" s="151"/>
      <c r="DHE121" s="151"/>
      <c r="DHF121" s="151"/>
      <c r="DHG121" s="151"/>
      <c r="DHH121" s="151"/>
      <c r="DHI121" s="151"/>
      <c r="DHJ121" s="151"/>
      <c r="DHK121" s="151"/>
      <c r="DHL121" s="151"/>
      <c r="DHM121" s="151"/>
      <c r="DHN121" s="151"/>
      <c r="DHO121" s="151"/>
      <c r="DHP121" s="151"/>
      <c r="DHQ121" s="151"/>
      <c r="DHR121" s="151"/>
      <c r="DHS121" s="151"/>
      <c r="DHT121" s="151"/>
      <c r="DHU121" s="151"/>
      <c r="DHV121" s="151"/>
      <c r="DHW121" s="151"/>
      <c r="DHX121" s="151"/>
      <c r="DHY121" s="151"/>
      <c r="DHZ121" s="151"/>
      <c r="DIA121" s="151"/>
      <c r="DIB121" s="151"/>
      <c r="DIC121" s="151"/>
      <c r="DID121" s="151"/>
      <c r="DIE121" s="151"/>
      <c r="DIF121" s="151"/>
      <c r="DIG121" s="151"/>
      <c r="DIH121" s="151"/>
      <c r="DII121" s="151"/>
      <c r="DIJ121" s="151"/>
      <c r="DIK121" s="151"/>
      <c r="DIL121" s="151"/>
      <c r="DIM121" s="151"/>
      <c r="DIN121" s="151"/>
      <c r="DIO121" s="151"/>
      <c r="DIP121" s="151"/>
      <c r="DIQ121" s="151"/>
      <c r="DIR121" s="151"/>
      <c r="DIS121" s="151"/>
      <c r="DIT121" s="151"/>
      <c r="DIU121" s="151"/>
      <c r="DIV121" s="151"/>
      <c r="DIW121" s="151"/>
      <c r="DIX121" s="151"/>
      <c r="DIY121" s="151"/>
      <c r="DIZ121" s="151"/>
      <c r="DJA121" s="151"/>
      <c r="DJB121" s="151"/>
      <c r="DJC121" s="151"/>
      <c r="DJD121" s="151"/>
      <c r="DJE121" s="151"/>
      <c r="DJF121" s="151"/>
      <c r="DJG121" s="151"/>
      <c r="DJH121" s="151"/>
      <c r="DJI121" s="151"/>
      <c r="DJJ121" s="151"/>
      <c r="DJK121" s="151"/>
      <c r="DJL121" s="151"/>
      <c r="DJM121" s="151"/>
      <c r="DJN121" s="151"/>
      <c r="DJO121" s="151"/>
      <c r="DJP121" s="151"/>
      <c r="DJQ121" s="151"/>
      <c r="DJR121" s="151"/>
      <c r="DJS121" s="151"/>
      <c r="DJT121" s="151"/>
      <c r="DJU121" s="151"/>
      <c r="DJV121" s="151"/>
      <c r="DJW121" s="151"/>
      <c r="DJX121" s="151"/>
      <c r="DJY121" s="151"/>
      <c r="DJZ121" s="151"/>
      <c r="DKA121" s="151"/>
      <c r="DKB121" s="151"/>
      <c r="DKC121" s="151"/>
      <c r="DKD121" s="151"/>
      <c r="DKE121" s="151"/>
      <c r="DKF121" s="151"/>
      <c r="DKG121" s="151"/>
      <c r="DKH121" s="151"/>
      <c r="DKI121" s="151"/>
      <c r="DKJ121" s="151"/>
      <c r="DKK121" s="151"/>
      <c r="DKL121" s="151"/>
      <c r="DKM121" s="151"/>
      <c r="DKN121" s="151"/>
      <c r="DKO121" s="151"/>
      <c r="DKP121" s="151"/>
      <c r="DKQ121" s="151"/>
      <c r="DKR121" s="151"/>
      <c r="DKS121" s="151"/>
      <c r="DKT121" s="151"/>
      <c r="DKU121" s="151"/>
      <c r="DKV121" s="151"/>
      <c r="DKW121" s="151"/>
      <c r="DKX121" s="151"/>
      <c r="DKY121" s="151"/>
      <c r="DKZ121" s="151"/>
      <c r="DLA121" s="151"/>
      <c r="DLB121" s="151"/>
      <c r="DLC121" s="151"/>
      <c r="DLD121" s="151"/>
      <c r="DLE121" s="151"/>
      <c r="DLF121" s="151"/>
      <c r="DLG121" s="151"/>
      <c r="DLH121" s="151"/>
      <c r="DLI121" s="151"/>
      <c r="DLJ121" s="151"/>
      <c r="DLK121" s="151"/>
      <c r="DLL121" s="151"/>
      <c r="DLM121" s="151"/>
      <c r="DLN121" s="151"/>
      <c r="DLO121" s="151"/>
      <c r="DLP121" s="151"/>
      <c r="DLQ121" s="151"/>
      <c r="DLR121" s="151"/>
      <c r="DLS121" s="151"/>
      <c r="DLT121" s="151"/>
      <c r="DLU121" s="151"/>
      <c r="DLV121" s="151"/>
      <c r="DLW121" s="151"/>
      <c r="DLX121" s="151"/>
      <c r="DLY121" s="151"/>
      <c r="DLZ121" s="151"/>
      <c r="DMA121" s="151"/>
      <c r="DMB121" s="151"/>
      <c r="DMC121" s="151"/>
      <c r="DMD121" s="151"/>
      <c r="DME121" s="151"/>
      <c r="DMF121" s="151"/>
      <c r="DMG121" s="151"/>
      <c r="DMH121" s="151"/>
      <c r="DMI121" s="151"/>
      <c r="DMJ121" s="151"/>
      <c r="DMK121" s="151"/>
      <c r="DML121" s="151"/>
      <c r="DMM121" s="151"/>
      <c r="DMN121" s="151"/>
      <c r="DMO121" s="151"/>
      <c r="DMP121" s="151"/>
      <c r="DMQ121" s="151"/>
      <c r="DMR121" s="151"/>
      <c r="DMS121" s="151"/>
      <c r="DMT121" s="151"/>
      <c r="DMU121" s="151"/>
      <c r="DMV121" s="151"/>
      <c r="DMW121" s="151"/>
      <c r="DMX121" s="151"/>
      <c r="DMY121" s="151"/>
      <c r="DMZ121" s="151"/>
      <c r="DNA121" s="151"/>
      <c r="DNB121" s="151"/>
      <c r="DNC121" s="151"/>
      <c r="DND121" s="151"/>
      <c r="DNE121" s="151"/>
      <c r="DNF121" s="151"/>
      <c r="DNG121" s="151"/>
      <c r="DNH121" s="151"/>
      <c r="DNI121" s="151"/>
      <c r="DNJ121" s="151"/>
      <c r="DNK121" s="151"/>
      <c r="DNL121" s="151"/>
      <c r="DNM121" s="151"/>
      <c r="DNN121" s="151"/>
      <c r="DNO121" s="151"/>
      <c r="DNP121" s="151"/>
      <c r="DNQ121" s="151"/>
      <c r="DNR121" s="151"/>
      <c r="DNS121" s="151"/>
      <c r="DNT121" s="151"/>
      <c r="DNU121" s="151"/>
      <c r="DNV121" s="151"/>
      <c r="DNW121" s="151"/>
      <c r="DNX121" s="151"/>
      <c r="DNY121" s="151"/>
      <c r="DNZ121" s="151"/>
      <c r="DOA121" s="151"/>
      <c r="DOB121" s="151"/>
      <c r="DOC121" s="151"/>
      <c r="DOD121" s="151"/>
      <c r="DOE121" s="151"/>
      <c r="DOF121" s="151"/>
      <c r="DOG121" s="151"/>
      <c r="DOH121" s="151"/>
      <c r="DOI121" s="151"/>
      <c r="DOJ121" s="151"/>
      <c r="DOK121" s="151"/>
      <c r="DOL121" s="151"/>
      <c r="DOM121" s="151"/>
      <c r="DON121" s="151"/>
      <c r="DOO121" s="151"/>
      <c r="DOP121" s="151"/>
      <c r="DOQ121" s="151"/>
      <c r="DOR121" s="151"/>
      <c r="DOS121" s="151"/>
      <c r="DOT121" s="151"/>
      <c r="DOU121" s="151"/>
      <c r="DOV121" s="151"/>
      <c r="DOW121" s="151"/>
      <c r="DOX121" s="151"/>
      <c r="DOY121" s="151"/>
      <c r="DOZ121" s="151"/>
      <c r="DPA121" s="151"/>
      <c r="DPB121" s="151"/>
      <c r="DPC121" s="151"/>
      <c r="DPD121" s="151"/>
      <c r="DPE121" s="151"/>
      <c r="DPF121" s="151"/>
      <c r="DPG121" s="151"/>
      <c r="DPH121" s="151"/>
      <c r="DPI121" s="151"/>
      <c r="DPJ121" s="151"/>
      <c r="DPK121" s="151"/>
      <c r="DPL121" s="151"/>
      <c r="DPM121" s="151"/>
      <c r="DPN121" s="151"/>
      <c r="DPO121" s="151"/>
      <c r="DPP121" s="151"/>
      <c r="DPQ121" s="151"/>
      <c r="DPR121" s="151"/>
      <c r="DPS121" s="151"/>
      <c r="DPT121" s="151"/>
      <c r="DPU121" s="151"/>
      <c r="DPV121" s="151"/>
      <c r="DPW121" s="151"/>
      <c r="DPX121" s="151"/>
      <c r="DPY121" s="151"/>
      <c r="DPZ121" s="151"/>
      <c r="DQA121" s="151"/>
      <c r="DQB121" s="151"/>
      <c r="DQC121" s="151"/>
      <c r="DQD121" s="151"/>
      <c r="DQE121" s="151"/>
      <c r="DQF121" s="151"/>
      <c r="DQG121" s="151"/>
      <c r="DQH121" s="151"/>
      <c r="DQI121" s="151"/>
      <c r="DQJ121" s="151"/>
      <c r="DQK121" s="151"/>
      <c r="DQL121" s="151"/>
      <c r="DQM121" s="151"/>
      <c r="DQN121" s="151"/>
      <c r="DQO121" s="151"/>
      <c r="DQP121" s="151"/>
      <c r="DQQ121" s="151"/>
      <c r="DQR121" s="151"/>
      <c r="DQS121" s="151"/>
      <c r="DQT121" s="151"/>
      <c r="DQU121" s="151"/>
      <c r="DQV121" s="151"/>
      <c r="DQW121" s="151"/>
      <c r="DQX121" s="151"/>
      <c r="DQY121" s="151"/>
      <c r="DQZ121" s="151"/>
      <c r="DRA121" s="151"/>
      <c r="DRB121" s="151"/>
      <c r="DRC121" s="151"/>
      <c r="DRD121" s="151"/>
      <c r="DRE121" s="151"/>
      <c r="DRF121" s="151"/>
      <c r="DRG121" s="151"/>
      <c r="DRH121" s="151"/>
      <c r="DRI121" s="151"/>
      <c r="DRJ121" s="151"/>
      <c r="DRK121" s="151"/>
      <c r="DRL121" s="151"/>
      <c r="DRM121" s="151"/>
      <c r="DRN121" s="151"/>
      <c r="DRO121" s="151"/>
      <c r="DRP121" s="151"/>
      <c r="DRQ121" s="151"/>
      <c r="DRR121" s="151"/>
      <c r="DRS121" s="151"/>
      <c r="DRT121" s="151"/>
      <c r="DRU121" s="151"/>
      <c r="DRV121" s="151"/>
      <c r="DRW121" s="151"/>
      <c r="DRX121" s="151"/>
      <c r="DRY121" s="151"/>
      <c r="DRZ121" s="151"/>
      <c r="DSA121" s="151"/>
      <c r="DSB121" s="151"/>
      <c r="DSC121" s="151"/>
      <c r="DSD121" s="151"/>
      <c r="DSE121" s="151"/>
      <c r="DSF121" s="151"/>
      <c r="DSG121" s="151"/>
      <c r="DSH121" s="151"/>
      <c r="DSI121" s="151"/>
      <c r="DSJ121" s="151"/>
      <c r="DSK121" s="151"/>
      <c r="DSL121" s="151"/>
      <c r="DSM121" s="151"/>
      <c r="DSN121" s="151"/>
      <c r="DSO121" s="151"/>
      <c r="DSP121" s="151"/>
      <c r="DSQ121" s="151"/>
      <c r="DSR121" s="151"/>
      <c r="DSS121" s="151"/>
      <c r="DST121" s="151"/>
      <c r="DSU121" s="151"/>
      <c r="DSV121" s="151"/>
      <c r="DSW121" s="151"/>
      <c r="DSX121" s="151"/>
      <c r="DSY121" s="151"/>
      <c r="DSZ121" s="151"/>
      <c r="DTA121" s="151"/>
      <c r="DTB121" s="151"/>
      <c r="DTC121" s="151"/>
      <c r="DTD121" s="151"/>
      <c r="DTE121" s="151"/>
      <c r="DTF121" s="151"/>
      <c r="DTG121" s="151"/>
      <c r="DTH121" s="151"/>
      <c r="DTI121" s="151"/>
      <c r="DTJ121" s="151"/>
      <c r="DTK121" s="151"/>
      <c r="DTL121" s="151"/>
      <c r="DTM121" s="151"/>
      <c r="DTN121" s="151"/>
      <c r="DTO121" s="151"/>
      <c r="DTP121" s="151"/>
      <c r="DTQ121" s="151"/>
      <c r="DTR121" s="151"/>
      <c r="DTS121" s="151"/>
      <c r="DTT121" s="151"/>
      <c r="DTU121" s="151"/>
      <c r="DTV121" s="151"/>
      <c r="DTW121" s="151"/>
      <c r="DTX121" s="151"/>
      <c r="DTY121" s="151"/>
      <c r="DTZ121" s="151"/>
      <c r="DUA121" s="151"/>
      <c r="DUB121" s="151"/>
      <c r="DUC121" s="151"/>
      <c r="DUD121" s="151"/>
      <c r="DUE121" s="151"/>
      <c r="DUF121" s="151"/>
      <c r="DUG121" s="151"/>
      <c r="DUH121" s="151"/>
      <c r="DUI121" s="151"/>
      <c r="DUJ121" s="151"/>
      <c r="DUK121" s="151"/>
      <c r="DUL121" s="151"/>
      <c r="DUM121" s="151"/>
      <c r="DUN121" s="151"/>
      <c r="DUO121" s="151"/>
      <c r="DUP121" s="151"/>
      <c r="DUQ121" s="151"/>
      <c r="DUR121" s="151"/>
      <c r="DUS121" s="151"/>
      <c r="DUT121" s="151"/>
      <c r="DUU121" s="151"/>
      <c r="DUV121" s="151"/>
      <c r="DUW121" s="151"/>
      <c r="DUX121" s="151"/>
      <c r="DUY121" s="151"/>
      <c r="DUZ121" s="151"/>
      <c r="DVA121" s="151"/>
      <c r="DVB121" s="151"/>
      <c r="DVC121" s="151"/>
      <c r="DVD121" s="151"/>
      <c r="DVE121" s="151"/>
      <c r="DVF121" s="151"/>
      <c r="DVG121" s="151"/>
      <c r="DVH121" s="151"/>
      <c r="DVI121" s="151"/>
      <c r="DVJ121" s="151"/>
      <c r="DVK121" s="151"/>
      <c r="DVL121" s="151"/>
      <c r="DVM121" s="151"/>
      <c r="DVN121" s="151"/>
      <c r="DVO121" s="151"/>
      <c r="DVP121" s="151"/>
      <c r="DVQ121" s="151"/>
      <c r="DVR121" s="151"/>
      <c r="DVS121" s="151"/>
      <c r="DVT121" s="151"/>
      <c r="DVU121" s="151"/>
      <c r="DVV121" s="151"/>
      <c r="DVW121" s="151"/>
      <c r="DVX121" s="151"/>
      <c r="DVY121" s="151"/>
      <c r="DVZ121" s="151"/>
      <c r="DWA121" s="151"/>
      <c r="DWB121" s="151"/>
      <c r="DWC121" s="151"/>
      <c r="DWD121" s="151"/>
      <c r="DWE121" s="151"/>
      <c r="DWF121" s="151"/>
      <c r="DWG121" s="151"/>
      <c r="DWH121" s="151"/>
      <c r="DWI121" s="151"/>
      <c r="DWJ121" s="151"/>
      <c r="DWK121" s="151"/>
      <c r="DWL121" s="151"/>
      <c r="DWM121" s="151"/>
      <c r="DWN121" s="151"/>
      <c r="DWO121" s="151"/>
      <c r="DWP121" s="151"/>
      <c r="DWQ121" s="151"/>
      <c r="DWR121" s="151"/>
      <c r="DWS121" s="151"/>
      <c r="DWT121" s="151"/>
      <c r="DWU121" s="151"/>
      <c r="DWV121" s="151"/>
      <c r="DWW121" s="151"/>
      <c r="DWX121" s="151"/>
      <c r="DWY121" s="151"/>
      <c r="DWZ121" s="151"/>
      <c r="DXA121" s="151"/>
      <c r="DXB121" s="151"/>
      <c r="DXC121" s="151"/>
      <c r="DXD121" s="151"/>
      <c r="DXE121" s="151"/>
      <c r="DXF121" s="151"/>
      <c r="DXG121" s="151"/>
      <c r="DXH121" s="151"/>
      <c r="DXI121" s="151"/>
      <c r="DXJ121" s="151"/>
      <c r="DXK121" s="151"/>
      <c r="DXL121" s="151"/>
      <c r="DXM121" s="151"/>
      <c r="DXN121" s="151"/>
      <c r="DXO121" s="151"/>
      <c r="DXP121" s="151"/>
      <c r="DXQ121" s="151"/>
      <c r="DXR121" s="151"/>
      <c r="DXS121" s="151"/>
      <c r="DXT121" s="151"/>
      <c r="DXU121" s="151"/>
      <c r="DXV121" s="151"/>
      <c r="DXW121" s="151"/>
      <c r="DXX121" s="151"/>
      <c r="DXY121" s="151"/>
      <c r="DXZ121" s="151"/>
      <c r="DYA121" s="151"/>
      <c r="DYB121" s="151"/>
      <c r="DYC121" s="151"/>
      <c r="DYD121" s="151"/>
      <c r="DYE121" s="151"/>
      <c r="DYF121" s="151"/>
      <c r="DYG121" s="151"/>
      <c r="DYH121" s="151"/>
      <c r="DYI121" s="151"/>
      <c r="DYJ121" s="151"/>
      <c r="DYK121" s="151"/>
      <c r="DYL121" s="151"/>
      <c r="DYM121" s="151"/>
      <c r="DYN121" s="151"/>
      <c r="DYO121" s="151"/>
      <c r="DYP121" s="151"/>
      <c r="DYQ121" s="151"/>
      <c r="DYR121" s="151"/>
      <c r="DYS121" s="151"/>
      <c r="DYT121" s="151"/>
      <c r="DYU121" s="151"/>
      <c r="DYV121" s="151"/>
      <c r="DYW121" s="151"/>
      <c r="DYX121" s="151"/>
      <c r="DYY121" s="151"/>
      <c r="DYZ121" s="151"/>
      <c r="DZA121" s="151"/>
      <c r="DZB121" s="151"/>
      <c r="DZC121" s="151"/>
      <c r="DZD121" s="151"/>
      <c r="DZE121" s="151"/>
      <c r="DZF121" s="151"/>
      <c r="DZG121" s="151"/>
      <c r="DZH121" s="151"/>
      <c r="DZI121" s="151"/>
      <c r="DZJ121" s="151"/>
      <c r="DZK121" s="151"/>
      <c r="DZL121" s="151"/>
      <c r="DZM121" s="151"/>
      <c r="DZN121" s="151"/>
      <c r="DZO121" s="151"/>
      <c r="DZP121" s="151"/>
      <c r="DZQ121" s="151"/>
      <c r="DZR121" s="151"/>
      <c r="DZS121" s="151"/>
      <c r="DZT121" s="151"/>
      <c r="DZU121" s="151"/>
      <c r="DZV121" s="151"/>
      <c r="DZW121" s="151"/>
      <c r="DZX121" s="151"/>
      <c r="DZY121" s="151"/>
      <c r="DZZ121" s="151"/>
      <c r="EAA121" s="151"/>
      <c r="EAB121" s="151"/>
      <c r="EAC121" s="151"/>
      <c r="EAD121" s="151"/>
      <c r="EAE121" s="151"/>
      <c r="EAF121" s="151"/>
      <c r="EAG121" s="151"/>
      <c r="EAH121" s="151"/>
      <c r="EAI121" s="151"/>
      <c r="EAJ121" s="151"/>
      <c r="EAK121" s="151"/>
      <c r="EAL121" s="151"/>
      <c r="EAM121" s="151"/>
      <c r="EAN121" s="151"/>
      <c r="EAO121" s="151"/>
      <c r="EAP121" s="151"/>
      <c r="EAQ121" s="151"/>
      <c r="EAR121" s="151"/>
      <c r="EAS121" s="151"/>
      <c r="EAT121" s="151"/>
      <c r="EAU121" s="151"/>
      <c r="EAV121" s="151"/>
      <c r="EAW121" s="151"/>
      <c r="EAX121" s="151"/>
      <c r="EAY121" s="151"/>
      <c r="EAZ121" s="151"/>
      <c r="EBA121" s="151"/>
      <c r="EBB121" s="151"/>
      <c r="EBC121" s="151"/>
      <c r="EBD121" s="151"/>
      <c r="EBE121" s="151"/>
      <c r="EBF121" s="151"/>
      <c r="EBG121" s="151"/>
      <c r="EBH121" s="151"/>
      <c r="EBI121" s="151"/>
      <c r="EBJ121" s="151"/>
      <c r="EBK121" s="151"/>
      <c r="EBL121" s="151"/>
      <c r="EBM121" s="151"/>
      <c r="EBN121" s="151"/>
      <c r="EBO121" s="151"/>
      <c r="EBP121" s="151"/>
      <c r="EBQ121" s="151"/>
      <c r="EBR121" s="151"/>
      <c r="EBS121" s="151"/>
      <c r="EBT121" s="151"/>
      <c r="EBU121" s="151"/>
      <c r="EBV121" s="151"/>
      <c r="EBW121" s="151"/>
      <c r="EBX121" s="151"/>
      <c r="EBY121" s="151"/>
      <c r="EBZ121" s="151"/>
      <c r="ECA121" s="151"/>
      <c r="ECB121" s="151"/>
      <c r="ECC121" s="151"/>
      <c r="ECD121" s="151"/>
      <c r="ECE121" s="151"/>
      <c r="ECF121" s="151"/>
      <c r="ECG121" s="151"/>
      <c r="ECH121" s="151"/>
      <c r="ECI121" s="151"/>
      <c r="ECJ121" s="151"/>
      <c r="ECK121" s="151"/>
      <c r="ECL121" s="151"/>
      <c r="ECM121" s="151"/>
      <c r="ECN121" s="151"/>
      <c r="ECO121" s="151"/>
      <c r="ECP121" s="151"/>
      <c r="ECQ121" s="151"/>
      <c r="ECR121" s="151"/>
      <c r="ECS121" s="151"/>
      <c r="ECT121" s="151"/>
      <c r="ECU121" s="151"/>
      <c r="ECV121" s="151"/>
      <c r="ECW121" s="151"/>
      <c r="ECX121" s="151"/>
      <c r="ECY121" s="151"/>
      <c r="ECZ121" s="151"/>
      <c r="EDA121" s="151"/>
      <c r="EDB121" s="151"/>
      <c r="EDC121" s="151"/>
      <c r="EDD121" s="151"/>
      <c r="EDE121" s="151"/>
      <c r="EDF121" s="151"/>
      <c r="EDG121" s="151"/>
      <c r="EDH121" s="151"/>
      <c r="EDI121" s="151"/>
      <c r="EDJ121" s="151"/>
      <c r="EDK121" s="151"/>
      <c r="EDL121" s="151"/>
      <c r="EDM121" s="151"/>
      <c r="EDN121" s="151"/>
      <c r="EDO121" s="151"/>
      <c r="EDP121" s="151"/>
      <c r="EDQ121" s="151"/>
      <c r="EDR121" s="151"/>
      <c r="EDS121" s="151"/>
      <c r="EDT121" s="151"/>
      <c r="EDU121" s="151"/>
      <c r="EDV121" s="151"/>
      <c r="EDW121" s="151"/>
      <c r="EDX121" s="151"/>
      <c r="EDY121" s="151"/>
      <c r="EDZ121" s="151"/>
      <c r="EEA121" s="151"/>
      <c r="EEB121" s="151"/>
      <c r="EEC121" s="151"/>
      <c r="EED121" s="151"/>
      <c r="EEE121" s="151"/>
      <c r="EEF121" s="151"/>
      <c r="EEG121" s="151"/>
      <c r="EEH121" s="151"/>
      <c r="EEI121" s="151"/>
      <c r="EEJ121" s="151"/>
      <c r="EEK121" s="151"/>
      <c r="EEL121" s="151"/>
      <c r="EEM121" s="151"/>
      <c r="EEN121" s="151"/>
      <c r="EEO121" s="151"/>
      <c r="EEP121" s="151"/>
      <c r="EEQ121" s="151"/>
      <c r="EER121" s="151"/>
      <c r="EES121" s="151"/>
      <c r="EET121" s="151"/>
      <c r="EEU121" s="151"/>
      <c r="EEV121" s="151"/>
      <c r="EEW121" s="151"/>
      <c r="EEX121" s="151"/>
      <c r="EEY121" s="151"/>
      <c r="EEZ121" s="151"/>
      <c r="EFA121" s="151"/>
      <c r="EFB121" s="151"/>
      <c r="EFC121" s="151"/>
      <c r="EFD121" s="151"/>
      <c r="EFE121" s="151"/>
      <c r="EFF121" s="151"/>
      <c r="EFG121" s="151"/>
      <c r="EFH121" s="151"/>
      <c r="EFI121" s="151"/>
      <c r="EFJ121" s="151"/>
      <c r="EFK121" s="151"/>
      <c r="EFL121" s="151"/>
      <c r="EFM121" s="151"/>
      <c r="EFN121" s="151"/>
      <c r="EFO121" s="151"/>
      <c r="EFP121" s="151"/>
      <c r="EFQ121" s="151"/>
      <c r="EFR121" s="151"/>
      <c r="EFS121" s="151"/>
      <c r="EFT121" s="151"/>
      <c r="EFU121" s="151"/>
      <c r="EFV121" s="151"/>
      <c r="EFW121" s="151"/>
      <c r="EFX121" s="151"/>
      <c r="EFY121" s="151"/>
      <c r="EFZ121" s="151"/>
      <c r="EGA121" s="151"/>
      <c r="EGB121" s="151"/>
      <c r="EGC121" s="151"/>
      <c r="EGD121" s="151"/>
      <c r="EGE121" s="151"/>
      <c r="EGF121" s="151"/>
      <c r="EGG121" s="151"/>
      <c r="EGH121" s="151"/>
      <c r="EGI121" s="151"/>
      <c r="EGJ121" s="151"/>
      <c r="EGK121" s="151"/>
      <c r="EGL121" s="151"/>
      <c r="EGM121" s="151"/>
      <c r="EGN121" s="151"/>
      <c r="EGO121" s="151"/>
      <c r="EGP121" s="151"/>
      <c r="EGQ121" s="151"/>
      <c r="EGR121" s="151"/>
      <c r="EGS121" s="151"/>
      <c r="EGT121" s="151"/>
      <c r="EGU121" s="151"/>
      <c r="EGV121" s="151"/>
      <c r="EGW121" s="151"/>
      <c r="EGX121" s="151"/>
      <c r="EGY121" s="151"/>
      <c r="EGZ121" s="151"/>
      <c r="EHA121" s="151"/>
      <c r="EHB121" s="151"/>
      <c r="EHC121" s="151"/>
      <c r="EHD121" s="151"/>
      <c r="EHE121" s="151"/>
      <c r="EHF121" s="151"/>
      <c r="EHG121" s="151"/>
      <c r="EHH121" s="151"/>
      <c r="EHI121" s="151"/>
      <c r="EHJ121" s="151"/>
      <c r="EHK121" s="151"/>
      <c r="EHL121" s="151"/>
      <c r="EHM121" s="151"/>
      <c r="EHN121" s="151"/>
      <c r="EHO121" s="151"/>
      <c r="EHP121" s="151"/>
      <c r="EHQ121" s="151"/>
      <c r="EHR121" s="151"/>
      <c r="EHS121" s="151"/>
      <c r="EHT121" s="151"/>
      <c r="EHU121" s="151"/>
      <c r="EHV121" s="151"/>
      <c r="EHW121" s="151"/>
      <c r="EHX121" s="151"/>
      <c r="EHY121" s="151"/>
      <c r="EHZ121" s="151"/>
      <c r="EIA121" s="151"/>
      <c r="EIB121" s="151"/>
      <c r="EIC121" s="151"/>
      <c r="EID121" s="151"/>
      <c r="EIE121" s="151"/>
      <c r="EIF121" s="151"/>
      <c r="EIG121" s="151"/>
      <c r="EIH121" s="151"/>
      <c r="EII121" s="151"/>
      <c r="EIJ121" s="151"/>
      <c r="EIK121" s="151"/>
      <c r="EIL121" s="151"/>
      <c r="EIM121" s="151"/>
      <c r="EIN121" s="151"/>
      <c r="EIO121" s="151"/>
      <c r="EIP121" s="151"/>
      <c r="EIQ121" s="151"/>
      <c r="EIR121" s="151"/>
      <c r="EIS121" s="151"/>
      <c r="EIT121" s="151"/>
      <c r="EIU121" s="151"/>
      <c r="EIV121" s="151"/>
      <c r="EIW121" s="151"/>
      <c r="EIX121" s="151"/>
      <c r="EIY121" s="151"/>
      <c r="EIZ121" s="151"/>
      <c r="EJA121" s="151"/>
      <c r="EJB121" s="151"/>
      <c r="EJC121" s="151"/>
      <c r="EJD121" s="151"/>
      <c r="EJE121" s="151"/>
      <c r="EJF121" s="151"/>
      <c r="EJG121" s="151"/>
      <c r="EJH121" s="151"/>
      <c r="EJI121" s="151"/>
      <c r="EJJ121" s="151"/>
      <c r="EJK121" s="151"/>
      <c r="EJL121" s="151"/>
      <c r="EJM121" s="151"/>
      <c r="EJN121" s="151"/>
      <c r="EJO121" s="151"/>
      <c r="EJP121" s="151"/>
      <c r="EJQ121" s="151"/>
      <c r="EJR121" s="151"/>
      <c r="EJS121" s="151"/>
      <c r="EJT121" s="151"/>
      <c r="EJU121" s="151"/>
      <c r="EJV121" s="151"/>
      <c r="EJW121" s="151"/>
      <c r="EJX121" s="151"/>
      <c r="EJY121" s="151"/>
      <c r="EJZ121" s="151"/>
      <c r="EKA121" s="151"/>
      <c r="EKB121" s="151"/>
      <c r="EKC121" s="151"/>
      <c r="EKD121" s="151"/>
      <c r="EKE121" s="151"/>
      <c r="EKF121" s="151"/>
      <c r="EKG121" s="151"/>
      <c r="EKH121" s="151"/>
      <c r="EKI121" s="151"/>
      <c r="EKJ121" s="151"/>
      <c r="EKK121" s="151"/>
      <c r="EKL121" s="151"/>
      <c r="EKM121" s="151"/>
      <c r="EKN121" s="151"/>
      <c r="EKO121" s="151"/>
      <c r="EKP121" s="151"/>
      <c r="EKQ121" s="151"/>
      <c r="EKR121" s="151"/>
      <c r="EKS121" s="151"/>
      <c r="EKT121" s="151"/>
      <c r="EKU121" s="151"/>
      <c r="EKV121" s="151"/>
      <c r="EKW121" s="151"/>
      <c r="EKX121" s="151"/>
      <c r="EKY121" s="151"/>
      <c r="EKZ121" s="151"/>
      <c r="ELA121" s="151"/>
      <c r="ELB121" s="151"/>
      <c r="ELC121" s="151"/>
      <c r="ELD121" s="151"/>
      <c r="ELE121" s="151"/>
      <c r="ELF121" s="151"/>
      <c r="ELG121" s="151"/>
      <c r="ELH121" s="151"/>
      <c r="ELI121" s="151"/>
      <c r="ELJ121" s="151"/>
      <c r="ELK121" s="151"/>
      <c r="ELL121" s="151"/>
      <c r="ELM121" s="151"/>
      <c r="ELN121" s="151"/>
      <c r="ELO121" s="151"/>
      <c r="ELP121" s="151"/>
      <c r="ELQ121" s="151"/>
      <c r="ELR121" s="151"/>
      <c r="ELS121" s="151"/>
      <c r="ELT121" s="151"/>
      <c r="ELU121" s="151"/>
      <c r="ELV121" s="151"/>
      <c r="ELW121" s="151"/>
      <c r="ELX121" s="151"/>
      <c r="ELY121" s="151"/>
      <c r="ELZ121" s="151"/>
      <c r="EMA121" s="151"/>
      <c r="EMB121" s="151"/>
      <c r="EMC121" s="151"/>
      <c r="EMD121" s="151"/>
      <c r="EME121" s="151"/>
      <c r="EMF121" s="151"/>
      <c r="EMG121" s="151"/>
      <c r="EMH121" s="151"/>
      <c r="EMI121" s="151"/>
      <c r="EMJ121" s="151"/>
      <c r="EMK121" s="151"/>
      <c r="EML121" s="151"/>
      <c r="EMM121" s="151"/>
      <c r="EMN121" s="151"/>
      <c r="EMO121" s="151"/>
      <c r="EMP121" s="151"/>
      <c r="EMQ121" s="151"/>
      <c r="EMR121" s="151"/>
      <c r="EMS121" s="151"/>
      <c r="EMT121" s="151"/>
      <c r="EMU121" s="151"/>
      <c r="EMV121" s="151"/>
      <c r="EMW121" s="151"/>
      <c r="EMX121" s="151"/>
      <c r="EMY121" s="151"/>
      <c r="EMZ121" s="151"/>
      <c r="ENA121" s="151"/>
      <c r="ENB121" s="151"/>
      <c r="ENC121" s="151"/>
      <c r="END121" s="151"/>
      <c r="ENE121" s="151"/>
      <c r="ENF121" s="151"/>
      <c r="ENG121" s="151"/>
      <c r="ENH121" s="151"/>
      <c r="ENI121" s="151"/>
      <c r="ENJ121" s="151"/>
      <c r="ENK121" s="151"/>
      <c r="ENL121" s="151"/>
      <c r="ENM121" s="151"/>
      <c r="ENN121" s="151"/>
      <c r="ENO121" s="151"/>
      <c r="ENP121" s="151"/>
      <c r="ENQ121" s="151"/>
      <c r="ENR121" s="151"/>
      <c r="ENS121" s="151"/>
      <c r="ENT121" s="151"/>
      <c r="ENU121" s="151"/>
      <c r="ENV121" s="151"/>
      <c r="ENW121" s="151"/>
      <c r="ENX121" s="151"/>
      <c r="ENY121" s="151"/>
      <c r="ENZ121" s="151"/>
      <c r="EOA121" s="151"/>
      <c r="EOB121" s="151"/>
      <c r="EOC121" s="151"/>
      <c r="EOD121" s="151"/>
      <c r="EOE121" s="151"/>
      <c r="EOF121" s="151"/>
      <c r="EOG121" s="151"/>
      <c r="EOH121" s="151"/>
      <c r="EOI121" s="151"/>
      <c r="EOJ121" s="151"/>
      <c r="EOK121" s="151"/>
      <c r="EOL121" s="151"/>
      <c r="EOM121" s="151"/>
      <c r="EON121" s="151"/>
      <c r="EOO121" s="151"/>
      <c r="EOP121" s="151"/>
      <c r="EOQ121" s="151"/>
      <c r="EOR121" s="151"/>
      <c r="EOS121" s="151"/>
      <c r="EOT121" s="151"/>
      <c r="EOU121" s="151"/>
      <c r="EOV121" s="151"/>
      <c r="EOW121" s="151"/>
      <c r="EOX121" s="151"/>
      <c r="EOY121" s="151"/>
      <c r="EOZ121" s="151"/>
      <c r="EPA121" s="151"/>
      <c r="EPB121" s="151"/>
      <c r="EPC121" s="151"/>
      <c r="EPD121" s="151"/>
      <c r="EPE121" s="151"/>
      <c r="EPF121" s="151"/>
      <c r="EPG121" s="151"/>
      <c r="EPH121" s="151"/>
      <c r="EPI121" s="151"/>
      <c r="EPJ121" s="151"/>
      <c r="EPK121" s="151"/>
      <c r="EPL121" s="151"/>
      <c r="EPM121" s="151"/>
      <c r="EPN121" s="151"/>
      <c r="EPO121" s="151"/>
      <c r="EPP121" s="151"/>
      <c r="EPQ121" s="151"/>
      <c r="EPR121" s="151"/>
      <c r="EPS121" s="151"/>
      <c r="EPT121" s="151"/>
      <c r="EPU121" s="151"/>
      <c r="EPV121" s="151"/>
      <c r="EPW121" s="151"/>
      <c r="EPX121" s="151"/>
      <c r="EPY121" s="151"/>
      <c r="EPZ121" s="151"/>
      <c r="EQA121" s="151"/>
      <c r="EQB121" s="151"/>
      <c r="EQC121" s="151"/>
      <c r="EQD121" s="151"/>
      <c r="EQE121" s="151"/>
      <c r="EQF121" s="151"/>
      <c r="EQG121" s="151"/>
      <c r="EQH121" s="151"/>
      <c r="EQI121" s="151"/>
      <c r="EQJ121" s="151"/>
      <c r="EQK121" s="151"/>
      <c r="EQL121" s="151"/>
      <c r="EQM121" s="151"/>
      <c r="EQN121" s="151"/>
      <c r="EQO121" s="151"/>
      <c r="EQP121" s="151"/>
      <c r="EQQ121" s="151"/>
      <c r="EQR121" s="151"/>
      <c r="EQS121" s="151"/>
      <c r="EQT121" s="151"/>
      <c r="EQU121" s="151"/>
      <c r="EQV121" s="151"/>
      <c r="EQW121" s="151"/>
      <c r="EQX121" s="151"/>
      <c r="EQY121" s="151"/>
      <c r="EQZ121" s="151"/>
      <c r="ERA121" s="151"/>
      <c r="ERB121" s="151"/>
      <c r="ERC121" s="151"/>
      <c r="ERD121" s="151"/>
      <c r="ERE121" s="151"/>
      <c r="ERF121" s="151"/>
      <c r="ERG121" s="151"/>
      <c r="ERH121" s="151"/>
      <c r="ERI121" s="151"/>
      <c r="ERJ121" s="151"/>
      <c r="ERK121" s="151"/>
      <c r="ERL121" s="151"/>
      <c r="ERM121" s="151"/>
      <c r="ERN121" s="151"/>
      <c r="ERO121" s="151"/>
      <c r="ERP121" s="151"/>
      <c r="ERQ121" s="151"/>
      <c r="ERR121" s="151"/>
      <c r="ERS121" s="151"/>
      <c r="ERT121" s="151"/>
      <c r="ERU121" s="151"/>
      <c r="ERV121" s="151"/>
      <c r="ERW121" s="151"/>
      <c r="ERX121" s="151"/>
      <c r="ERY121" s="151"/>
      <c r="ERZ121" s="151"/>
      <c r="ESA121" s="151"/>
      <c r="ESB121" s="151"/>
      <c r="ESC121" s="151"/>
      <c r="ESD121" s="151"/>
      <c r="ESE121" s="151"/>
      <c r="ESF121" s="151"/>
      <c r="ESG121" s="151"/>
      <c r="ESH121" s="151"/>
      <c r="ESI121" s="151"/>
      <c r="ESJ121" s="151"/>
      <c r="ESK121" s="151"/>
      <c r="ESL121" s="151"/>
      <c r="ESM121" s="151"/>
      <c r="ESN121" s="151"/>
      <c r="ESO121" s="151"/>
      <c r="ESP121" s="151"/>
      <c r="ESQ121" s="151"/>
      <c r="ESR121" s="151"/>
      <c r="ESS121" s="151"/>
      <c r="EST121" s="151"/>
      <c r="ESU121" s="151"/>
      <c r="ESV121" s="151"/>
      <c r="ESW121" s="151"/>
      <c r="ESX121" s="151"/>
      <c r="ESY121" s="151"/>
      <c r="ESZ121" s="151"/>
      <c r="ETA121" s="151"/>
      <c r="ETB121" s="151"/>
      <c r="ETC121" s="151"/>
      <c r="ETD121" s="151"/>
      <c r="ETE121" s="151"/>
      <c r="ETF121" s="151"/>
      <c r="ETG121" s="151"/>
      <c r="ETH121" s="151"/>
      <c r="ETI121" s="151"/>
      <c r="ETJ121" s="151"/>
      <c r="ETK121" s="151"/>
      <c r="ETL121" s="151"/>
      <c r="ETM121" s="151"/>
      <c r="ETN121" s="151"/>
      <c r="ETO121" s="151"/>
      <c r="ETP121" s="151"/>
      <c r="ETQ121" s="151"/>
      <c r="ETR121" s="151"/>
      <c r="ETS121" s="151"/>
      <c r="ETT121" s="151"/>
      <c r="ETU121" s="151"/>
      <c r="ETV121" s="151"/>
      <c r="ETW121" s="151"/>
      <c r="ETX121" s="151"/>
      <c r="ETY121" s="151"/>
      <c r="ETZ121" s="151"/>
      <c r="EUA121" s="151"/>
      <c r="EUB121" s="151"/>
      <c r="EUC121" s="151"/>
      <c r="EUD121" s="151"/>
      <c r="EUE121" s="151"/>
      <c r="EUF121" s="151"/>
      <c r="EUG121" s="151"/>
      <c r="EUH121" s="151"/>
      <c r="EUI121" s="151"/>
      <c r="EUJ121" s="151"/>
      <c r="EUK121" s="151"/>
      <c r="EUL121" s="151"/>
      <c r="EUM121" s="151"/>
      <c r="EUN121" s="151"/>
      <c r="EUO121" s="151"/>
      <c r="EUP121" s="151"/>
      <c r="EUQ121" s="151"/>
      <c r="EUR121" s="151"/>
      <c r="EUS121" s="151"/>
      <c r="EUT121" s="151"/>
      <c r="EUU121" s="151"/>
      <c r="EUV121" s="151"/>
      <c r="EUW121" s="151"/>
      <c r="EUX121" s="151"/>
      <c r="EUY121" s="151"/>
      <c r="EUZ121" s="151"/>
      <c r="EVA121" s="151"/>
      <c r="EVB121" s="151"/>
      <c r="EVC121" s="151"/>
      <c r="EVD121" s="151"/>
      <c r="EVE121" s="151"/>
      <c r="EVF121" s="151"/>
      <c r="EVG121" s="151"/>
      <c r="EVH121" s="151"/>
      <c r="EVI121" s="151"/>
      <c r="EVJ121" s="151"/>
      <c r="EVK121" s="151"/>
      <c r="EVL121" s="151"/>
      <c r="EVM121" s="151"/>
      <c r="EVN121" s="151"/>
      <c r="EVO121" s="151"/>
      <c r="EVP121" s="151"/>
      <c r="EVQ121" s="151"/>
      <c r="EVR121" s="151"/>
      <c r="EVS121" s="151"/>
      <c r="EVT121" s="151"/>
      <c r="EVU121" s="151"/>
      <c r="EVV121" s="151"/>
      <c r="EVW121" s="151"/>
      <c r="EVX121" s="151"/>
      <c r="EVY121" s="151"/>
      <c r="EVZ121" s="151"/>
      <c r="EWA121" s="151"/>
      <c r="EWB121" s="151"/>
      <c r="EWC121" s="151"/>
      <c r="EWD121" s="151"/>
      <c r="EWE121" s="151"/>
      <c r="EWF121" s="151"/>
      <c r="EWG121" s="151"/>
      <c r="EWH121" s="151"/>
      <c r="EWI121" s="151"/>
      <c r="EWJ121" s="151"/>
      <c r="EWK121" s="151"/>
      <c r="EWL121" s="151"/>
      <c r="EWM121" s="151"/>
      <c r="EWN121" s="151"/>
      <c r="EWO121" s="151"/>
      <c r="EWP121" s="151"/>
      <c r="EWQ121" s="151"/>
      <c r="EWR121" s="151"/>
      <c r="EWS121" s="151"/>
      <c r="EWT121" s="151"/>
      <c r="EWU121" s="151"/>
      <c r="EWV121" s="151"/>
      <c r="EWW121" s="151"/>
      <c r="EWX121" s="151"/>
      <c r="EWY121" s="151"/>
      <c r="EWZ121" s="151"/>
      <c r="EXA121" s="151"/>
      <c r="EXB121" s="151"/>
      <c r="EXC121" s="151"/>
      <c r="EXD121" s="151"/>
      <c r="EXE121" s="151"/>
      <c r="EXF121" s="151"/>
      <c r="EXG121" s="151"/>
      <c r="EXH121" s="151"/>
      <c r="EXI121" s="151"/>
      <c r="EXJ121" s="151"/>
      <c r="EXK121" s="151"/>
      <c r="EXL121" s="151"/>
      <c r="EXM121" s="151"/>
      <c r="EXN121" s="151"/>
      <c r="EXO121" s="151"/>
      <c r="EXP121" s="151"/>
      <c r="EXQ121" s="151"/>
      <c r="EXR121" s="151"/>
      <c r="EXS121" s="151"/>
      <c r="EXT121" s="151"/>
      <c r="EXU121" s="151"/>
      <c r="EXV121" s="151"/>
      <c r="EXW121" s="151"/>
      <c r="EXX121" s="151"/>
      <c r="EXY121" s="151"/>
      <c r="EXZ121" s="151"/>
      <c r="EYA121" s="151"/>
      <c r="EYB121" s="151"/>
      <c r="EYC121" s="151"/>
      <c r="EYD121" s="151"/>
      <c r="EYE121" s="151"/>
      <c r="EYF121" s="151"/>
      <c r="EYG121" s="151"/>
      <c r="EYH121" s="151"/>
      <c r="EYI121" s="151"/>
      <c r="EYJ121" s="151"/>
      <c r="EYK121" s="151"/>
      <c r="EYL121" s="151"/>
      <c r="EYM121" s="151"/>
      <c r="EYN121" s="151"/>
      <c r="EYO121" s="151"/>
      <c r="EYP121" s="151"/>
      <c r="EYQ121" s="151"/>
      <c r="EYR121" s="151"/>
      <c r="EYS121" s="151"/>
      <c r="EYT121" s="151"/>
      <c r="EYU121" s="151"/>
      <c r="EYV121" s="151"/>
      <c r="EYW121" s="151"/>
      <c r="EYX121" s="151"/>
      <c r="EYY121" s="151"/>
      <c r="EYZ121" s="151"/>
      <c r="EZA121" s="151"/>
      <c r="EZB121" s="151"/>
      <c r="EZC121" s="151"/>
      <c r="EZD121" s="151"/>
      <c r="EZE121" s="151"/>
      <c r="EZF121" s="151"/>
      <c r="EZG121" s="151"/>
      <c r="EZH121" s="151"/>
      <c r="EZI121" s="151"/>
      <c r="EZJ121" s="151"/>
      <c r="EZK121" s="151"/>
      <c r="EZL121" s="151"/>
      <c r="EZM121" s="151"/>
      <c r="EZN121" s="151"/>
      <c r="EZO121" s="151"/>
      <c r="EZP121" s="151"/>
      <c r="EZQ121" s="151"/>
      <c r="EZR121" s="151"/>
      <c r="EZS121" s="151"/>
      <c r="EZT121" s="151"/>
      <c r="EZU121" s="151"/>
      <c r="EZV121" s="151"/>
      <c r="EZW121" s="151"/>
      <c r="EZX121" s="151"/>
      <c r="EZY121" s="151"/>
      <c r="EZZ121" s="151"/>
      <c r="FAA121" s="151"/>
      <c r="FAB121" s="151"/>
      <c r="FAC121" s="151"/>
      <c r="FAD121" s="151"/>
      <c r="FAE121" s="151"/>
      <c r="FAF121" s="151"/>
      <c r="FAG121" s="151"/>
      <c r="FAH121" s="151"/>
      <c r="FAI121" s="151"/>
      <c r="FAJ121" s="151"/>
      <c r="FAK121" s="151"/>
      <c r="FAL121" s="151"/>
      <c r="FAM121" s="151"/>
      <c r="FAN121" s="151"/>
      <c r="FAO121" s="151"/>
      <c r="FAP121" s="151"/>
      <c r="FAQ121" s="151"/>
      <c r="FAR121" s="151"/>
      <c r="FAS121" s="151"/>
      <c r="FAT121" s="151"/>
      <c r="FAU121" s="151"/>
      <c r="FAV121" s="151"/>
      <c r="FAW121" s="151"/>
      <c r="FAX121" s="151"/>
      <c r="FAY121" s="151"/>
      <c r="FAZ121" s="151"/>
      <c r="FBA121" s="151"/>
      <c r="FBB121" s="151"/>
      <c r="FBC121" s="151"/>
      <c r="FBD121" s="151"/>
      <c r="FBE121" s="151"/>
      <c r="FBF121" s="151"/>
      <c r="FBG121" s="151"/>
      <c r="FBH121" s="151"/>
      <c r="FBI121" s="151"/>
      <c r="FBJ121" s="151"/>
      <c r="FBK121" s="151"/>
      <c r="FBL121" s="151"/>
      <c r="FBM121" s="151"/>
      <c r="FBN121" s="151"/>
      <c r="FBO121" s="151"/>
      <c r="FBP121" s="151"/>
      <c r="FBQ121" s="151"/>
      <c r="FBR121" s="151"/>
      <c r="FBS121" s="151"/>
      <c r="FBT121" s="151"/>
      <c r="FBU121" s="151"/>
      <c r="FBV121" s="151"/>
      <c r="FBW121" s="151"/>
      <c r="FBX121" s="151"/>
      <c r="FBY121" s="151"/>
      <c r="FBZ121" s="151"/>
      <c r="FCA121" s="151"/>
      <c r="FCB121" s="151"/>
      <c r="FCC121" s="151"/>
      <c r="FCD121" s="151"/>
      <c r="FCE121" s="151"/>
      <c r="FCF121" s="151"/>
      <c r="FCG121" s="151"/>
      <c r="FCH121" s="151"/>
      <c r="FCI121" s="151"/>
      <c r="FCJ121" s="151"/>
      <c r="FCK121" s="151"/>
      <c r="FCL121" s="151"/>
      <c r="FCM121" s="151"/>
      <c r="FCN121" s="151"/>
      <c r="FCO121" s="151"/>
      <c r="FCP121" s="151"/>
      <c r="FCQ121" s="151"/>
      <c r="FCR121" s="151"/>
      <c r="FCS121" s="151"/>
      <c r="FCT121" s="151"/>
      <c r="FCU121" s="151"/>
      <c r="FCV121" s="151"/>
      <c r="FCW121" s="151"/>
      <c r="FCX121" s="151"/>
      <c r="FCY121" s="151"/>
      <c r="FCZ121" s="151"/>
      <c r="FDA121" s="151"/>
      <c r="FDB121" s="151"/>
      <c r="FDC121" s="151"/>
      <c r="FDD121" s="151"/>
      <c r="FDE121" s="151"/>
      <c r="FDF121" s="151"/>
      <c r="FDG121" s="151"/>
      <c r="FDH121" s="151"/>
      <c r="FDI121" s="151"/>
      <c r="FDJ121" s="151"/>
      <c r="FDK121" s="151"/>
      <c r="FDL121" s="151"/>
      <c r="FDM121" s="151"/>
      <c r="FDN121" s="151"/>
      <c r="FDO121" s="151"/>
      <c r="FDP121" s="151"/>
      <c r="FDQ121" s="151"/>
      <c r="FDR121" s="151"/>
      <c r="FDS121" s="151"/>
      <c r="FDT121" s="151"/>
      <c r="FDU121" s="151"/>
      <c r="FDV121" s="151"/>
      <c r="FDW121" s="151"/>
      <c r="FDX121" s="151"/>
      <c r="FDY121" s="151"/>
      <c r="FDZ121" s="151"/>
      <c r="FEA121" s="151"/>
      <c r="FEB121" s="151"/>
      <c r="FEC121" s="151"/>
      <c r="FED121" s="151"/>
      <c r="FEE121" s="151"/>
      <c r="FEF121" s="151"/>
      <c r="FEG121" s="151"/>
      <c r="FEH121" s="151"/>
      <c r="FEI121" s="151"/>
      <c r="FEJ121" s="151"/>
      <c r="FEK121" s="151"/>
      <c r="FEL121" s="151"/>
      <c r="FEM121" s="151"/>
      <c r="FEN121" s="151"/>
      <c r="FEO121" s="151"/>
      <c r="FEP121" s="151"/>
      <c r="FEQ121" s="151"/>
      <c r="FER121" s="151"/>
      <c r="FES121" s="151"/>
      <c r="FET121" s="151"/>
      <c r="FEU121" s="151"/>
      <c r="FEV121" s="151"/>
      <c r="FEW121" s="151"/>
      <c r="FEX121" s="151"/>
      <c r="FEY121" s="151"/>
      <c r="FEZ121" s="151"/>
      <c r="FFA121" s="151"/>
      <c r="FFB121" s="151"/>
      <c r="FFC121" s="151"/>
      <c r="FFD121" s="151"/>
      <c r="FFE121" s="151"/>
      <c r="FFF121" s="151"/>
      <c r="FFG121" s="151"/>
      <c r="FFH121" s="151"/>
      <c r="FFI121" s="151"/>
      <c r="FFJ121" s="151"/>
      <c r="FFK121" s="151"/>
      <c r="FFL121" s="151"/>
      <c r="FFM121" s="151"/>
      <c r="FFN121" s="151"/>
      <c r="FFO121" s="151"/>
      <c r="FFP121" s="151"/>
      <c r="FFQ121" s="151"/>
      <c r="FFR121" s="151"/>
      <c r="FFS121" s="151"/>
      <c r="FFT121" s="151"/>
      <c r="FFU121" s="151"/>
      <c r="FFV121" s="151"/>
      <c r="FFW121" s="151"/>
      <c r="FFX121" s="151"/>
      <c r="FFY121" s="151"/>
      <c r="FFZ121" s="151"/>
      <c r="FGA121" s="151"/>
      <c r="FGB121" s="151"/>
      <c r="FGC121" s="151"/>
      <c r="FGD121" s="151"/>
      <c r="FGE121" s="151"/>
      <c r="FGF121" s="151"/>
      <c r="FGG121" s="151"/>
      <c r="FGH121" s="151"/>
      <c r="FGI121" s="151"/>
      <c r="FGJ121" s="151"/>
      <c r="FGK121" s="151"/>
      <c r="FGL121" s="151"/>
      <c r="FGM121" s="151"/>
      <c r="FGN121" s="151"/>
      <c r="FGO121" s="151"/>
      <c r="FGP121" s="151"/>
      <c r="FGQ121" s="151"/>
      <c r="FGR121" s="151"/>
      <c r="FGS121" s="151"/>
      <c r="FGT121" s="151"/>
      <c r="FGU121" s="151"/>
      <c r="FGV121" s="151"/>
      <c r="FGW121" s="151"/>
      <c r="FGX121" s="151"/>
      <c r="FGY121" s="151"/>
      <c r="FGZ121" s="151"/>
      <c r="FHA121" s="151"/>
      <c r="FHB121" s="151"/>
      <c r="FHC121" s="151"/>
      <c r="FHD121" s="151"/>
      <c r="FHE121" s="151"/>
      <c r="FHF121" s="151"/>
      <c r="FHG121" s="151"/>
      <c r="FHH121" s="151"/>
      <c r="FHI121" s="151"/>
      <c r="FHJ121" s="151"/>
      <c r="FHK121" s="151"/>
      <c r="FHL121" s="151"/>
      <c r="FHM121" s="151"/>
      <c r="FHN121" s="151"/>
      <c r="FHO121" s="151"/>
      <c r="FHP121" s="151"/>
      <c r="FHQ121" s="151"/>
      <c r="FHR121" s="151"/>
      <c r="FHS121" s="151"/>
      <c r="FHT121" s="151"/>
      <c r="FHU121" s="151"/>
      <c r="FHV121" s="151"/>
      <c r="FHW121" s="151"/>
      <c r="FHX121" s="151"/>
      <c r="FHY121" s="151"/>
      <c r="FHZ121" s="151"/>
      <c r="FIA121" s="151"/>
      <c r="FIB121" s="151"/>
      <c r="FIC121" s="151"/>
      <c r="FID121" s="151"/>
      <c r="FIE121" s="151"/>
      <c r="FIF121" s="151"/>
      <c r="FIG121" s="151"/>
      <c r="FIH121" s="151"/>
      <c r="FII121" s="151"/>
      <c r="FIJ121" s="151"/>
      <c r="FIK121" s="151"/>
      <c r="FIL121" s="151"/>
      <c r="FIM121" s="151"/>
      <c r="FIN121" s="151"/>
      <c r="FIO121" s="151"/>
      <c r="FIP121" s="151"/>
      <c r="FIQ121" s="151"/>
      <c r="FIR121" s="151"/>
      <c r="FIS121" s="151"/>
      <c r="FIT121" s="151"/>
      <c r="FIU121" s="151"/>
      <c r="FIV121" s="151"/>
      <c r="FIW121" s="151"/>
      <c r="FIX121" s="151"/>
      <c r="FIY121" s="151"/>
      <c r="FIZ121" s="151"/>
      <c r="FJA121" s="151"/>
      <c r="FJB121" s="151"/>
      <c r="FJC121" s="151"/>
      <c r="FJD121" s="151"/>
      <c r="FJE121" s="151"/>
      <c r="FJF121" s="151"/>
      <c r="FJG121" s="151"/>
      <c r="FJH121" s="151"/>
      <c r="FJI121" s="151"/>
      <c r="FJJ121" s="151"/>
      <c r="FJK121" s="151"/>
      <c r="FJL121" s="151"/>
      <c r="FJM121" s="151"/>
      <c r="FJN121" s="151"/>
      <c r="FJO121" s="151"/>
      <c r="FJP121" s="151"/>
      <c r="FJQ121" s="151"/>
      <c r="FJR121" s="151"/>
      <c r="FJS121" s="151"/>
      <c r="FJT121" s="151"/>
      <c r="FJU121" s="151"/>
      <c r="FJV121" s="151"/>
      <c r="FJW121" s="151"/>
      <c r="FJX121" s="151"/>
      <c r="FJY121" s="151"/>
      <c r="FJZ121" s="151"/>
      <c r="FKA121" s="151"/>
      <c r="FKB121" s="151"/>
      <c r="FKC121" s="151"/>
      <c r="FKD121" s="151"/>
      <c r="FKE121" s="151"/>
      <c r="FKF121" s="151"/>
      <c r="FKG121" s="151"/>
      <c r="FKH121" s="151"/>
      <c r="FKI121" s="151"/>
      <c r="FKJ121" s="151"/>
      <c r="FKK121" s="151"/>
      <c r="FKL121" s="151"/>
      <c r="FKM121" s="151"/>
      <c r="FKN121" s="151"/>
      <c r="FKO121" s="151"/>
      <c r="FKP121" s="151"/>
      <c r="FKQ121" s="151"/>
      <c r="FKR121" s="151"/>
      <c r="FKS121" s="151"/>
      <c r="FKT121" s="151"/>
      <c r="FKU121" s="151"/>
      <c r="FKV121" s="151"/>
      <c r="FKW121" s="151"/>
      <c r="FKX121" s="151"/>
      <c r="FKY121" s="151"/>
      <c r="FKZ121" s="151"/>
      <c r="FLA121" s="151"/>
      <c r="FLB121" s="151"/>
      <c r="FLC121" s="151"/>
      <c r="FLD121" s="151"/>
      <c r="FLE121" s="151"/>
      <c r="FLF121" s="151"/>
      <c r="FLG121" s="151"/>
      <c r="FLH121" s="151"/>
      <c r="FLI121" s="151"/>
      <c r="FLJ121" s="151"/>
      <c r="FLK121" s="151"/>
      <c r="FLL121" s="151"/>
      <c r="FLM121" s="151"/>
      <c r="FLN121" s="151"/>
      <c r="FLO121" s="151"/>
      <c r="FLP121" s="151"/>
      <c r="FLQ121" s="151"/>
      <c r="FLR121" s="151"/>
      <c r="FLS121" s="151"/>
      <c r="FLT121" s="151"/>
      <c r="FLU121" s="151"/>
      <c r="FLV121" s="151"/>
      <c r="FLW121" s="151"/>
      <c r="FLX121" s="151"/>
      <c r="FLY121" s="151"/>
      <c r="FLZ121" s="151"/>
      <c r="FMA121" s="151"/>
      <c r="FMB121" s="151"/>
      <c r="FMC121" s="151"/>
      <c r="FMD121" s="151"/>
      <c r="FME121" s="151"/>
      <c r="FMF121" s="151"/>
      <c r="FMG121" s="151"/>
      <c r="FMH121" s="151"/>
      <c r="FMI121" s="151"/>
      <c r="FMJ121" s="151"/>
      <c r="FMK121" s="151"/>
      <c r="FML121" s="151"/>
      <c r="FMM121" s="151"/>
      <c r="FMN121" s="151"/>
      <c r="FMO121" s="151"/>
      <c r="FMP121" s="151"/>
      <c r="FMQ121" s="151"/>
      <c r="FMR121" s="151"/>
      <c r="FMS121" s="151"/>
      <c r="FMT121" s="151"/>
      <c r="FMU121" s="151"/>
      <c r="FMV121" s="151"/>
      <c r="FMW121" s="151"/>
      <c r="FMX121" s="151"/>
      <c r="FMY121" s="151"/>
      <c r="FMZ121" s="151"/>
      <c r="FNA121" s="151"/>
      <c r="FNB121" s="151"/>
      <c r="FNC121" s="151"/>
      <c r="FND121" s="151"/>
      <c r="FNE121" s="151"/>
      <c r="FNF121" s="151"/>
      <c r="FNG121" s="151"/>
      <c r="FNH121" s="151"/>
      <c r="FNI121" s="151"/>
      <c r="FNJ121" s="151"/>
      <c r="FNK121" s="151"/>
      <c r="FNL121" s="151"/>
      <c r="FNM121" s="151"/>
      <c r="FNN121" s="151"/>
      <c r="FNO121" s="151"/>
      <c r="FNP121" s="151"/>
      <c r="FNQ121" s="151"/>
      <c r="FNR121" s="151"/>
      <c r="FNS121" s="151"/>
      <c r="FNT121" s="151"/>
      <c r="FNU121" s="151"/>
      <c r="FNV121" s="151"/>
      <c r="FNW121" s="151"/>
      <c r="FNX121" s="151"/>
      <c r="FNY121" s="151"/>
      <c r="FNZ121" s="151"/>
      <c r="FOA121" s="151"/>
      <c r="FOB121" s="151"/>
      <c r="FOC121" s="151"/>
      <c r="FOD121" s="151"/>
      <c r="FOE121" s="151"/>
      <c r="FOF121" s="151"/>
      <c r="FOG121" s="151"/>
      <c r="FOH121" s="151"/>
      <c r="FOI121" s="151"/>
      <c r="FOJ121" s="151"/>
      <c r="FOK121" s="151"/>
      <c r="FOL121" s="151"/>
      <c r="FOM121" s="151"/>
      <c r="FON121" s="151"/>
      <c r="FOO121" s="151"/>
      <c r="FOP121" s="151"/>
      <c r="FOQ121" s="151"/>
      <c r="FOR121" s="151"/>
      <c r="FOS121" s="151"/>
      <c r="FOT121" s="151"/>
      <c r="FOU121" s="151"/>
      <c r="FOV121" s="151"/>
      <c r="FOW121" s="151"/>
      <c r="FOX121" s="151"/>
      <c r="FOY121" s="151"/>
      <c r="FOZ121" s="151"/>
      <c r="FPA121" s="151"/>
      <c r="FPB121" s="151"/>
      <c r="FPC121" s="151"/>
      <c r="FPD121" s="151"/>
      <c r="FPE121" s="151"/>
      <c r="FPF121" s="151"/>
      <c r="FPG121" s="151"/>
      <c r="FPH121" s="151"/>
      <c r="FPI121" s="151"/>
      <c r="FPJ121" s="151"/>
      <c r="FPK121" s="151"/>
      <c r="FPL121" s="151"/>
      <c r="FPM121" s="151"/>
      <c r="FPN121" s="151"/>
      <c r="FPO121" s="151"/>
      <c r="FPP121" s="151"/>
      <c r="FPQ121" s="151"/>
      <c r="FPR121" s="151"/>
      <c r="FPS121" s="151"/>
      <c r="FPT121" s="151"/>
      <c r="FPU121" s="151"/>
      <c r="FPV121" s="151"/>
      <c r="FPW121" s="151"/>
      <c r="FPX121" s="151"/>
      <c r="FPY121" s="151"/>
      <c r="FPZ121" s="151"/>
      <c r="FQA121" s="151"/>
      <c r="FQB121" s="151"/>
      <c r="FQC121" s="151"/>
      <c r="FQD121" s="151"/>
      <c r="FQE121" s="151"/>
      <c r="FQF121" s="151"/>
      <c r="FQG121" s="151"/>
      <c r="FQH121" s="151"/>
      <c r="FQI121" s="151"/>
      <c r="FQJ121" s="151"/>
      <c r="FQK121" s="151"/>
      <c r="FQL121" s="151"/>
      <c r="FQM121" s="151"/>
      <c r="FQN121" s="151"/>
      <c r="FQO121" s="151"/>
      <c r="FQP121" s="151"/>
      <c r="FQQ121" s="151"/>
      <c r="FQR121" s="151"/>
      <c r="FQS121" s="151"/>
      <c r="FQT121" s="151"/>
      <c r="FQU121" s="151"/>
      <c r="FQV121" s="151"/>
      <c r="FQW121" s="151"/>
      <c r="FQX121" s="151"/>
      <c r="FQY121" s="151"/>
      <c r="FQZ121" s="151"/>
      <c r="FRA121" s="151"/>
      <c r="FRB121" s="151"/>
      <c r="FRC121" s="151"/>
      <c r="FRD121" s="151"/>
      <c r="FRE121" s="151"/>
      <c r="FRF121" s="151"/>
      <c r="FRG121" s="151"/>
      <c r="FRH121" s="151"/>
      <c r="FRI121" s="151"/>
      <c r="FRJ121" s="151"/>
      <c r="FRK121" s="151"/>
      <c r="FRL121" s="151"/>
      <c r="FRM121" s="151"/>
      <c r="FRN121" s="151"/>
      <c r="FRO121" s="151"/>
      <c r="FRP121" s="151"/>
      <c r="FRQ121" s="151"/>
      <c r="FRR121" s="151"/>
      <c r="FRS121" s="151"/>
      <c r="FRT121" s="151"/>
      <c r="FRU121" s="151"/>
      <c r="FRV121" s="151"/>
      <c r="FRW121" s="151"/>
      <c r="FRX121" s="151"/>
      <c r="FRY121" s="151"/>
      <c r="FRZ121" s="151"/>
      <c r="FSA121" s="151"/>
      <c r="FSB121" s="151"/>
      <c r="FSC121" s="151"/>
      <c r="FSD121" s="151"/>
      <c r="FSE121" s="151"/>
      <c r="FSF121" s="151"/>
      <c r="FSG121" s="151"/>
      <c r="FSH121" s="151"/>
      <c r="FSI121" s="151"/>
      <c r="FSJ121" s="151"/>
      <c r="FSK121" s="151"/>
      <c r="FSL121" s="151"/>
      <c r="FSM121" s="151"/>
      <c r="FSN121" s="151"/>
      <c r="FSO121" s="151"/>
      <c r="FSP121" s="151"/>
      <c r="FSQ121" s="151"/>
      <c r="FSR121" s="151"/>
      <c r="FSS121" s="151"/>
      <c r="FST121" s="151"/>
      <c r="FSU121" s="151"/>
      <c r="FSV121" s="151"/>
      <c r="FSW121" s="151"/>
      <c r="FSX121" s="151"/>
      <c r="FSY121" s="151"/>
      <c r="FSZ121" s="151"/>
      <c r="FTA121" s="151"/>
      <c r="FTB121" s="151"/>
      <c r="FTC121" s="151"/>
      <c r="FTD121" s="151"/>
      <c r="FTE121" s="151"/>
      <c r="FTF121" s="151"/>
      <c r="FTG121" s="151"/>
      <c r="FTH121" s="151"/>
      <c r="FTI121" s="151"/>
      <c r="FTJ121" s="151"/>
      <c r="FTK121" s="151"/>
      <c r="FTL121" s="151"/>
      <c r="FTM121" s="151"/>
      <c r="FTN121" s="151"/>
      <c r="FTO121" s="151"/>
      <c r="FTP121" s="151"/>
      <c r="FTQ121" s="151"/>
      <c r="FTR121" s="151"/>
      <c r="FTS121" s="151"/>
      <c r="FTT121" s="151"/>
      <c r="FTU121" s="151"/>
      <c r="FTV121" s="151"/>
      <c r="FTW121" s="151"/>
      <c r="FTX121" s="151"/>
      <c r="FTY121" s="151"/>
      <c r="FTZ121" s="151"/>
      <c r="FUA121" s="151"/>
      <c r="FUB121" s="151"/>
      <c r="FUC121" s="151"/>
      <c r="FUD121" s="151"/>
      <c r="FUE121" s="151"/>
      <c r="FUF121" s="151"/>
      <c r="FUG121" s="151"/>
      <c r="FUH121" s="151"/>
      <c r="FUI121" s="151"/>
      <c r="FUJ121" s="151"/>
      <c r="FUK121" s="151"/>
      <c r="FUL121" s="151"/>
      <c r="FUM121" s="151"/>
      <c r="FUN121" s="151"/>
      <c r="FUO121" s="151"/>
      <c r="FUP121" s="151"/>
      <c r="FUQ121" s="151"/>
      <c r="FUR121" s="151"/>
      <c r="FUS121" s="151"/>
      <c r="FUT121" s="151"/>
      <c r="FUU121" s="151"/>
      <c r="FUV121" s="151"/>
      <c r="FUW121" s="151"/>
      <c r="FUX121" s="151"/>
      <c r="FUY121" s="151"/>
      <c r="FUZ121" s="151"/>
      <c r="FVA121" s="151"/>
      <c r="FVB121" s="151"/>
      <c r="FVC121" s="151"/>
      <c r="FVD121" s="151"/>
      <c r="FVE121" s="151"/>
      <c r="FVF121" s="151"/>
      <c r="FVG121" s="151"/>
      <c r="FVH121" s="151"/>
      <c r="FVI121" s="151"/>
      <c r="FVJ121" s="151"/>
      <c r="FVK121" s="151"/>
      <c r="FVL121" s="151"/>
      <c r="FVM121" s="151"/>
      <c r="FVN121" s="151"/>
      <c r="FVO121" s="151"/>
      <c r="FVP121" s="151"/>
      <c r="FVQ121" s="151"/>
      <c r="FVR121" s="151"/>
      <c r="FVS121" s="151"/>
      <c r="FVT121" s="151"/>
      <c r="FVU121" s="151"/>
      <c r="FVV121" s="151"/>
      <c r="FVW121" s="151"/>
      <c r="FVX121" s="151"/>
      <c r="FVY121" s="151"/>
      <c r="FVZ121" s="151"/>
      <c r="FWA121" s="151"/>
      <c r="FWB121" s="151"/>
      <c r="FWC121" s="151"/>
      <c r="FWD121" s="151"/>
      <c r="FWE121" s="151"/>
      <c r="FWF121" s="151"/>
      <c r="FWG121" s="151"/>
      <c r="FWH121" s="151"/>
      <c r="FWI121" s="151"/>
      <c r="FWJ121" s="151"/>
      <c r="FWK121" s="151"/>
      <c r="FWL121" s="151"/>
      <c r="FWM121" s="151"/>
      <c r="FWN121" s="151"/>
      <c r="FWO121" s="151"/>
      <c r="FWP121" s="151"/>
      <c r="FWQ121" s="151"/>
      <c r="FWR121" s="151"/>
      <c r="FWS121" s="151"/>
      <c r="FWT121" s="151"/>
      <c r="FWU121" s="151"/>
      <c r="FWV121" s="151"/>
      <c r="FWW121" s="151"/>
      <c r="FWX121" s="151"/>
      <c r="FWY121" s="151"/>
      <c r="FWZ121" s="151"/>
      <c r="FXA121" s="151"/>
      <c r="FXB121" s="151"/>
      <c r="FXC121" s="151"/>
      <c r="FXD121" s="151"/>
      <c r="FXE121" s="151"/>
      <c r="FXF121" s="151"/>
      <c r="FXG121" s="151"/>
      <c r="FXH121" s="151"/>
      <c r="FXI121" s="151"/>
      <c r="FXJ121" s="151"/>
      <c r="FXK121" s="151"/>
      <c r="FXL121" s="151"/>
      <c r="FXM121" s="151"/>
      <c r="FXN121" s="151"/>
      <c r="FXO121" s="151"/>
      <c r="FXP121" s="151"/>
      <c r="FXQ121" s="151"/>
      <c r="FXR121" s="151"/>
      <c r="FXS121" s="151"/>
      <c r="FXT121" s="151"/>
      <c r="FXU121" s="151"/>
      <c r="FXV121" s="151"/>
      <c r="FXW121" s="151"/>
      <c r="FXX121" s="151"/>
      <c r="FXY121" s="151"/>
      <c r="FXZ121" s="151"/>
      <c r="FYA121" s="151"/>
      <c r="FYB121" s="151"/>
      <c r="FYC121" s="151"/>
      <c r="FYD121" s="151"/>
      <c r="FYE121" s="151"/>
      <c r="FYF121" s="151"/>
      <c r="FYG121" s="151"/>
      <c r="FYH121" s="151"/>
      <c r="FYI121" s="151"/>
      <c r="FYJ121" s="151"/>
      <c r="FYK121" s="151"/>
      <c r="FYL121" s="151"/>
      <c r="FYM121" s="151"/>
      <c r="FYN121" s="151"/>
      <c r="FYO121" s="151"/>
      <c r="FYP121" s="151"/>
      <c r="FYQ121" s="151"/>
      <c r="FYR121" s="151"/>
      <c r="FYS121" s="151"/>
      <c r="FYT121" s="151"/>
      <c r="FYU121" s="151"/>
      <c r="FYV121" s="151"/>
      <c r="FYW121" s="151"/>
      <c r="FYX121" s="151"/>
      <c r="FYY121" s="151"/>
      <c r="FYZ121" s="151"/>
      <c r="FZA121" s="151"/>
      <c r="FZB121" s="151"/>
      <c r="FZC121" s="151"/>
      <c r="FZD121" s="151"/>
      <c r="FZE121" s="151"/>
      <c r="FZF121" s="151"/>
      <c r="FZG121" s="151"/>
      <c r="FZH121" s="151"/>
      <c r="FZI121" s="151"/>
      <c r="FZJ121" s="151"/>
      <c r="FZK121" s="151"/>
      <c r="FZL121" s="151"/>
      <c r="FZM121" s="151"/>
      <c r="FZN121" s="151"/>
      <c r="FZO121" s="151"/>
      <c r="FZP121" s="151"/>
      <c r="FZQ121" s="151"/>
      <c r="FZR121" s="151"/>
      <c r="FZS121" s="151"/>
      <c r="FZT121" s="151"/>
      <c r="FZU121" s="151"/>
      <c r="FZV121" s="151"/>
      <c r="FZW121" s="151"/>
      <c r="FZX121" s="151"/>
      <c r="FZY121" s="151"/>
      <c r="FZZ121" s="151"/>
      <c r="GAA121" s="151"/>
      <c r="GAB121" s="151"/>
      <c r="GAC121" s="151"/>
      <c r="GAD121" s="151"/>
      <c r="GAE121" s="151"/>
      <c r="GAF121" s="151"/>
      <c r="GAG121" s="151"/>
      <c r="GAH121" s="151"/>
      <c r="GAI121" s="151"/>
      <c r="GAJ121" s="151"/>
      <c r="GAK121" s="151"/>
      <c r="GAL121" s="151"/>
      <c r="GAM121" s="151"/>
      <c r="GAN121" s="151"/>
      <c r="GAO121" s="151"/>
      <c r="GAP121" s="151"/>
      <c r="GAQ121" s="151"/>
      <c r="GAR121" s="151"/>
      <c r="GAS121" s="151"/>
      <c r="GAT121" s="151"/>
      <c r="GAU121" s="151"/>
      <c r="GAV121" s="151"/>
      <c r="GAW121" s="151"/>
      <c r="GAX121" s="151"/>
      <c r="GAY121" s="151"/>
      <c r="GAZ121" s="151"/>
      <c r="GBA121" s="151"/>
      <c r="GBB121" s="151"/>
      <c r="GBC121" s="151"/>
      <c r="GBD121" s="151"/>
      <c r="GBE121" s="151"/>
      <c r="GBF121" s="151"/>
      <c r="GBG121" s="151"/>
      <c r="GBH121" s="151"/>
      <c r="GBI121" s="151"/>
      <c r="GBJ121" s="151"/>
      <c r="GBK121" s="151"/>
      <c r="GBL121" s="151"/>
      <c r="GBM121" s="151"/>
      <c r="GBN121" s="151"/>
      <c r="GBO121" s="151"/>
      <c r="GBP121" s="151"/>
      <c r="GBQ121" s="151"/>
      <c r="GBR121" s="151"/>
      <c r="GBS121" s="151"/>
      <c r="GBT121" s="151"/>
      <c r="GBU121" s="151"/>
      <c r="GBV121" s="151"/>
      <c r="GBW121" s="151"/>
      <c r="GBX121" s="151"/>
      <c r="GBY121" s="151"/>
      <c r="GBZ121" s="151"/>
      <c r="GCA121" s="151"/>
      <c r="GCB121" s="151"/>
      <c r="GCC121" s="151"/>
      <c r="GCD121" s="151"/>
      <c r="GCE121" s="151"/>
      <c r="GCF121" s="151"/>
      <c r="GCG121" s="151"/>
      <c r="GCH121" s="151"/>
      <c r="GCI121" s="151"/>
      <c r="GCJ121" s="151"/>
      <c r="GCK121" s="151"/>
      <c r="GCL121" s="151"/>
      <c r="GCM121" s="151"/>
      <c r="GCN121" s="151"/>
      <c r="GCO121" s="151"/>
      <c r="GCP121" s="151"/>
      <c r="GCQ121" s="151"/>
      <c r="GCR121" s="151"/>
      <c r="GCS121" s="151"/>
      <c r="GCT121" s="151"/>
      <c r="GCU121" s="151"/>
      <c r="GCV121" s="151"/>
      <c r="GCW121" s="151"/>
      <c r="GCX121" s="151"/>
      <c r="GCY121" s="151"/>
      <c r="GCZ121" s="151"/>
      <c r="GDA121" s="151"/>
      <c r="GDB121" s="151"/>
      <c r="GDC121" s="151"/>
      <c r="GDD121" s="151"/>
      <c r="GDE121" s="151"/>
      <c r="GDF121" s="151"/>
      <c r="GDG121" s="151"/>
      <c r="GDH121" s="151"/>
      <c r="GDI121" s="151"/>
      <c r="GDJ121" s="151"/>
      <c r="GDK121" s="151"/>
      <c r="GDL121" s="151"/>
      <c r="GDM121" s="151"/>
      <c r="GDN121" s="151"/>
      <c r="GDO121" s="151"/>
      <c r="GDP121" s="151"/>
      <c r="GDQ121" s="151"/>
      <c r="GDR121" s="151"/>
      <c r="GDS121" s="151"/>
      <c r="GDT121" s="151"/>
      <c r="GDU121" s="151"/>
      <c r="GDV121" s="151"/>
      <c r="GDW121" s="151"/>
      <c r="GDX121" s="151"/>
      <c r="GDY121" s="151"/>
      <c r="GDZ121" s="151"/>
      <c r="GEA121" s="151"/>
      <c r="GEB121" s="151"/>
      <c r="GEC121" s="151"/>
      <c r="GED121" s="151"/>
      <c r="GEE121" s="151"/>
      <c r="GEF121" s="151"/>
      <c r="GEG121" s="151"/>
      <c r="GEH121" s="151"/>
      <c r="GEI121" s="151"/>
      <c r="GEJ121" s="151"/>
      <c r="GEK121" s="151"/>
      <c r="GEL121" s="151"/>
      <c r="GEM121" s="151"/>
      <c r="GEN121" s="151"/>
      <c r="GEO121" s="151"/>
      <c r="GEP121" s="151"/>
      <c r="GEQ121" s="151"/>
      <c r="GER121" s="151"/>
      <c r="GES121" s="151"/>
      <c r="GET121" s="151"/>
      <c r="GEU121" s="151"/>
      <c r="GEV121" s="151"/>
      <c r="GEW121" s="151"/>
      <c r="GEX121" s="151"/>
      <c r="GEY121" s="151"/>
      <c r="GEZ121" s="151"/>
      <c r="GFA121" s="151"/>
      <c r="GFB121" s="151"/>
      <c r="GFC121" s="151"/>
      <c r="GFD121" s="151"/>
      <c r="GFE121" s="151"/>
      <c r="GFF121" s="151"/>
      <c r="GFG121" s="151"/>
      <c r="GFH121" s="151"/>
      <c r="GFI121" s="151"/>
      <c r="GFJ121" s="151"/>
      <c r="GFK121" s="151"/>
      <c r="GFL121" s="151"/>
      <c r="GFM121" s="151"/>
      <c r="GFN121" s="151"/>
      <c r="GFO121" s="151"/>
      <c r="GFP121" s="151"/>
      <c r="GFQ121" s="151"/>
      <c r="GFR121" s="151"/>
      <c r="GFS121" s="151"/>
      <c r="GFT121" s="151"/>
      <c r="GFU121" s="151"/>
      <c r="GFV121" s="151"/>
      <c r="GFW121" s="151"/>
      <c r="GFX121" s="151"/>
      <c r="GFY121" s="151"/>
      <c r="GFZ121" s="151"/>
      <c r="GGA121" s="151"/>
      <c r="GGB121" s="151"/>
      <c r="GGC121" s="151"/>
      <c r="GGD121" s="151"/>
      <c r="GGE121" s="151"/>
      <c r="GGF121" s="151"/>
      <c r="GGG121" s="151"/>
      <c r="GGH121" s="151"/>
      <c r="GGI121" s="151"/>
      <c r="GGJ121" s="151"/>
      <c r="GGK121" s="151"/>
      <c r="GGL121" s="151"/>
      <c r="GGM121" s="151"/>
      <c r="GGN121" s="151"/>
      <c r="GGO121" s="151"/>
      <c r="GGP121" s="151"/>
      <c r="GGQ121" s="151"/>
      <c r="GGR121" s="151"/>
      <c r="GGS121" s="151"/>
      <c r="GGT121" s="151"/>
      <c r="GGU121" s="151"/>
      <c r="GGV121" s="151"/>
      <c r="GGW121" s="151"/>
      <c r="GGX121" s="151"/>
      <c r="GGY121" s="151"/>
      <c r="GGZ121" s="151"/>
      <c r="GHA121" s="151"/>
      <c r="GHB121" s="151"/>
      <c r="GHC121" s="151"/>
      <c r="GHD121" s="151"/>
      <c r="GHE121" s="151"/>
      <c r="GHF121" s="151"/>
      <c r="GHG121" s="151"/>
      <c r="GHH121" s="151"/>
      <c r="GHI121" s="151"/>
      <c r="GHJ121" s="151"/>
      <c r="GHK121" s="151"/>
      <c r="GHL121" s="151"/>
      <c r="GHM121" s="151"/>
      <c r="GHN121" s="151"/>
      <c r="GHO121" s="151"/>
      <c r="GHP121" s="151"/>
      <c r="GHQ121" s="151"/>
      <c r="GHR121" s="151"/>
      <c r="GHS121" s="151"/>
      <c r="GHT121" s="151"/>
      <c r="GHU121" s="151"/>
      <c r="GHV121" s="151"/>
      <c r="GHW121" s="151"/>
      <c r="GHX121" s="151"/>
      <c r="GHY121" s="151"/>
      <c r="GHZ121" s="151"/>
      <c r="GIA121" s="151"/>
      <c r="GIB121" s="151"/>
      <c r="GIC121" s="151"/>
      <c r="GID121" s="151"/>
      <c r="GIE121" s="151"/>
      <c r="GIF121" s="151"/>
      <c r="GIG121" s="151"/>
      <c r="GIH121" s="151"/>
      <c r="GII121" s="151"/>
      <c r="GIJ121" s="151"/>
      <c r="GIK121" s="151"/>
      <c r="GIL121" s="151"/>
      <c r="GIM121" s="151"/>
      <c r="GIN121" s="151"/>
      <c r="GIO121" s="151"/>
      <c r="GIP121" s="151"/>
      <c r="GIQ121" s="151"/>
      <c r="GIR121" s="151"/>
      <c r="GIS121" s="151"/>
      <c r="GIT121" s="151"/>
      <c r="GIU121" s="151"/>
      <c r="GIV121" s="151"/>
      <c r="GIW121" s="151"/>
      <c r="GIX121" s="151"/>
      <c r="GIY121" s="151"/>
      <c r="GIZ121" s="151"/>
      <c r="GJA121" s="151"/>
      <c r="GJB121" s="151"/>
      <c r="GJC121" s="151"/>
      <c r="GJD121" s="151"/>
      <c r="GJE121" s="151"/>
      <c r="GJF121" s="151"/>
      <c r="GJG121" s="151"/>
      <c r="GJH121" s="151"/>
      <c r="GJI121" s="151"/>
      <c r="GJJ121" s="151"/>
      <c r="GJK121" s="151"/>
      <c r="GJL121" s="151"/>
      <c r="GJM121" s="151"/>
      <c r="GJN121" s="151"/>
      <c r="GJO121" s="151"/>
      <c r="GJP121" s="151"/>
      <c r="GJQ121" s="151"/>
      <c r="GJR121" s="151"/>
      <c r="GJS121" s="151"/>
      <c r="GJT121" s="151"/>
      <c r="GJU121" s="151"/>
      <c r="GJV121" s="151"/>
      <c r="GJW121" s="151"/>
      <c r="GJX121" s="151"/>
      <c r="GJY121" s="151"/>
      <c r="GJZ121" s="151"/>
      <c r="GKA121" s="151"/>
      <c r="GKB121" s="151"/>
      <c r="GKC121" s="151"/>
      <c r="GKD121" s="151"/>
      <c r="GKE121" s="151"/>
      <c r="GKF121" s="151"/>
      <c r="GKG121" s="151"/>
      <c r="GKH121" s="151"/>
      <c r="GKI121" s="151"/>
      <c r="GKJ121" s="151"/>
      <c r="GKK121" s="151"/>
      <c r="GKL121" s="151"/>
      <c r="GKM121" s="151"/>
      <c r="GKN121" s="151"/>
      <c r="GKO121" s="151"/>
      <c r="GKP121" s="151"/>
      <c r="GKQ121" s="151"/>
      <c r="GKR121" s="151"/>
      <c r="GKS121" s="151"/>
      <c r="GKT121" s="151"/>
      <c r="GKU121" s="151"/>
      <c r="GKV121" s="151"/>
      <c r="GKW121" s="151"/>
      <c r="GKX121" s="151"/>
      <c r="GKY121" s="151"/>
      <c r="GKZ121" s="151"/>
      <c r="GLA121" s="151"/>
      <c r="GLB121" s="151"/>
      <c r="GLC121" s="151"/>
      <c r="GLD121" s="151"/>
      <c r="GLE121" s="151"/>
      <c r="GLF121" s="151"/>
      <c r="GLG121" s="151"/>
      <c r="GLH121" s="151"/>
      <c r="GLI121" s="151"/>
      <c r="GLJ121" s="151"/>
      <c r="GLK121" s="151"/>
      <c r="GLL121" s="151"/>
      <c r="GLM121" s="151"/>
      <c r="GLN121" s="151"/>
      <c r="GLO121" s="151"/>
      <c r="GLP121" s="151"/>
      <c r="GLQ121" s="151"/>
      <c r="GLR121" s="151"/>
      <c r="GLS121" s="151"/>
      <c r="GLT121" s="151"/>
      <c r="GLU121" s="151"/>
      <c r="GLV121" s="151"/>
      <c r="GLW121" s="151"/>
      <c r="GLX121" s="151"/>
      <c r="GLY121" s="151"/>
      <c r="GLZ121" s="151"/>
      <c r="GMA121" s="151"/>
      <c r="GMB121" s="151"/>
      <c r="GMC121" s="151"/>
      <c r="GMD121" s="151"/>
      <c r="GME121" s="151"/>
      <c r="GMF121" s="151"/>
      <c r="GMG121" s="151"/>
      <c r="GMH121" s="151"/>
      <c r="GMI121" s="151"/>
      <c r="GMJ121" s="151"/>
      <c r="GMK121" s="151"/>
      <c r="GML121" s="151"/>
      <c r="GMM121" s="151"/>
      <c r="GMN121" s="151"/>
      <c r="GMO121" s="151"/>
      <c r="GMP121" s="151"/>
      <c r="GMQ121" s="151"/>
      <c r="GMR121" s="151"/>
      <c r="GMS121" s="151"/>
      <c r="GMT121" s="151"/>
      <c r="GMU121" s="151"/>
      <c r="GMV121" s="151"/>
      <c r="GMW121" s="151"/>
      <c r="GMX121" s="151"/>
      <c r="GMY121" s="151"/>
      <c r="GMZ121" s="151"/>
      <c r="GNA121" s="151"/>
      <c r="GNB121" s="151"/>
      <c r="GNC121" s="151"/>
      <c r="GND121" s="151"/>
      <c r="GNE121" s="151"/>
      <c r="GNF121" s="151"/>
      <c r="GNG121" s="151"/>
      <c r="GNH121" s="151"/>
      <c r="GNI121" s="151"/>
      <c r="GNJ121" s="151"/>
      <c r="GNK121" s="151"/>
      <c r="GNL121" s="151"/>
      <c r="GNM121" s="151"/>
      <c r="GNN121" s="151"/>
      <c r="GNO121" s="151"/>
      <c r="GNP121" s="151"/>
      <c r="GNQ121" s="151"/>
      <c r="GNR121" s="151"/>
      <c r="GNS121" s="151"/>
      <c r="GNT121" s="151"/>
      <c r="GNU121" s="151"/>
      <c r="GNV121" s="151"/>
      <c r="GNW121" s="151"/>
      <c r="GNX121" s="151"/>
      <c r="GNY121" s="151"/>
      <c r="GNZ121" s="151"/>
      <c r="GOA121" s="151"/>
      <c r="GOB121" s="151"/>
      <c r="GOC121" s="151"/>
      <c r="GOD121" s="151"/>
      <c r="GOE121" s="151"/>
      <c r="GOF121" s="151"/>
      <c r="GOG121" s="151"/>
      <c r="GOH121" s="151"/>
      <c r="GOI121" s="151"/>
      <c r="GOJ121" s="151"/>
      <c r="GOK121" s="151"/>
      <c r="GOL121" s="151"/>
      <c r="GOM121" s="151"/>
      <c r="GON121" s="151"/>
      <c r="GOO121" s="151"/>
      <c r="GOP121" s="151"/>
      <c r="GOQ121" s="151"/>
      <c r="GOR121" s="151"/>
      <c r="GOS121" s="151"/>
      <c r="GOT121" s="151"/>
      <c r="GOU121" s="151"/>
      <c r="GOV121" s="151"/>
      <c r="GOW121" s="151"/>
      <c r="GOX121" s="151"/>
      <c r="GOY121" s="151"/>
      <c r="GOZ121" s="151"/>
      <c r="GPA121" s="151"/>
      <c r="GPB121" s="151"/>
      <c r="GPC121" s="151"/>
      <c r="GPD121" s="151"/>
      <c r="GPE121" s="151"/>
      <c r="GPF121" s="151"/>
      <c r="GPG121" s="151"/>
      <c r="GPH121" s="151"/>
      <c r="GPI121" s="151"/>
      <c r="GPJ121" s="151"/>
      <c r="GPK121" s="151"/>
      <c r="GPL121" s="151"/>
      <c r="GPM121" s="151"/>
      <c r="GPN121" s="151"/>
      <c r="GPO121" s="151"/>
      <c r="GPP121" s="151"/>
      <c r="GPQ121" s="151"/>
      <c r="GPR121" s="151"/>
      <c r="GPS121" s="151"/>
      <c r="GPT121" s="151"/>
      <c r="GPU121" s="151"/>
      <c r="GPV121" s="151"/>
      <c r="GPW121" s="151"/>
      <c r="GPX121" s="151"/>
      <c r="GPY121" s="151"/>
      <c r="GPZ121" s="151"/>
      <c r="GQA121" s="151"/>
      <c r="GQB121" s="151"/>
      <c r="GQC121" s="151"/>
      <c r="GQD121" s="151"/>
      <c r="GQE121" s="151"/>
      <c r="GQF121" s="151"/>
      <c r="GQG121" s="151"/>
      <c r="GQH121" s="151"/>
      <c r="GQI121" s="151"/>
      <c r="GQJ121" s="151"/>
      <c r="GQK121" s="151"/>
      <c r="GQL121" s="151"/>
      <c r="GQM121" s="151"/>
      <c r="GQN121" s="151"/>
      <c r="GQO121" s="151"/>
      <c r="GQP121" s="151"/>
      <c r="GQQ121" s="151"/>
      <c r="GQR121" s="151"/>
      <c r="GQS121" s="151"/>
      <c r="GQT121" s="151"/>
      <c r="GQU121" s="151"/>
      <c r="GQV121" s="151"/>
      <c r="GQW121" s="151"/>
      <c r="GQX121" s="151"/>
      <c r="GQY121" s="151"/>
      <c r="GQZ121" s="151"/>
      <c r="GRA121" s="151"/>
      <c r="GRB121" s="151"/>
      <c r="GRC121" s="151"/>
      <c r="GRD121" s="151"/>
      <c r="GRE121" s="151"/>
      <c r="GRF121" s="151"/>
      <c r="GRG121" s="151"/>
      <c r="GRH121" s="151"/>
      <c r="GRI121" s="151"/>
      <c r="GRJ121" s="151"/>
      <c r="GRK121" s="151"/>
      <c r="GRL121" s="151"/>
      <c r="GRM121" s="151"/>
      <c r="GRN121" s="151"/>
      <c r="GRO121" s="151"/>
      <c r="GRP121" s="151"/>
      <c r="GRQ121" s="151"/>
      <c r="GRR121" s="151"/>
      <c r="GRS121" s="151"/>
      <c r="GRT121" s="151"/>
      <c r="GRU121" s="151"/>
      <c r="GRV121" s="151"/>
      <c r="GRW121" s="151"/>
      <c r="GRX121" s="151"/>
      <c r="GRY121" s="151"/>
      <c r="GRZ121" s="151"/>
      <c r="GSA121" s="151"/>
      <c r="GSB121" s="151"/>
      <c r="GSC121" s="151"/>
      <c r="GSD121" s="151"/>
      <c r="GSE121" s="151"/>
      <c r="GSF121" s="151"/>
      <c r="GSG121" s="151"/>
      <c r="GSH121" s="151"/>
      <c r="GSI121" s="151"/>
      <c r="GSJ121" s="151"/>
      <c r="GSK121" s="151"/>
      <c r="GSL121" s="151"/>
      <c r="GSM121" s="151"/>
      <c r="GSN121" s="151"/>
      <c r="GSO121" s="151"/>
      <c r="GSP121" s="151"/>
      <c r="GSQ121" s="151"/>
      <c r="GSR121" s="151"/>
      <c r="GSS121" s="151"/>
      <c r="GST121" s="151"/>
      <c r="GSU121" s="151"/>
      <c r="GSV121" s="151"/>
      <c r="GSW121" s="151"/>
      <c r="GSX121" s="151"/>
      <c r="GSY121" s="151"/>
      <c r="GSZ121" s="151"/>
      <c r="GTA121" s="151"/>
      <c r="GTB121" s="151"/>
      <c r="GTC121" s="151"/>
      <c r="GTD121" s="151"/>
      <c r="GTE121" s="151"/>
      <c r="GTF121" s="151"/>
      <c r="GTG121" s="151"/>
      <c r="GTH121" s="151"/>
      <c r="GTI121" s="151"/>
      <c r="GTJ121" s="151"/>
      <c r="GTK121" s="151"/>
      <c r="GTL121" s="151"/>
      <c r="GTM121" s="151"/>
      <c r="GTN121" s="151"/>
      <c r="GTO121" s="151"/>
      <c r="GTP121" s="151"/>
      <c r="GTQ121" s="151"/>
      <c r="GTR121" s="151"/>
      <c r="GTS121" s="151"/>
      <c r="GTT121" s="151"/>
      <c r="GTU121" s="151"/>
      <c r="GTV121" s="151"/>
      <c r="GTW121" s="151"/>
      <c r="GTX121" s="151"/>
      <c r="GTY121" s="151"/>
      <c r="GTZ121" s="151"/>
      <c r="GUA121" s="151"/>
      <c r="GUB121" s="151"/>
      <c r="GUC121" s="151"/>
      <c r="GUD121" s="151"/>
      <c r="GUE121" s="151"/>
      <c r="GUF121" s="151"/>
      <c r="GUG121" s="151"/>
      <c r="GUH121" s="151"/>
      <c r="GUI121" s="151"/>
      <c r="GUJ121" s="151"/>
      <c r="GUK121" s="151"/>
      <c r="GUL121" s="151"/>
      <c r="GUM121" s="151"/>
      <c r="GUN121" s="151"/>
      <c r="GUO121" s="151"/>
      <c r="GUP121" s="151"/>
      <c r="GUQ121" s="151"/>
      <c r="GUR121" s="151"/>
      <c r="GUS121" s="151"/>
      <c r="GUT121" s="151"/>
      <c r="GUU121" s="151"/>
      <c r="GUV121" s="151"/>
      <c r="GUW121" s="151"/>
      <c r="GUX121" s="151"/>
      <c r="GUY121" s="151"/>
      <c r="GUZ121" s="151"/>
      <c r="GVA121" s="151"/>
      <c r="GVB121" s="151"/>
      <c r="GVC121" s="151"/>
      <c r="GVD121" s="151"/>
      <c r="GVE121" s="151"/>
      <c r="GVF121" s="151"/>
      <c r="GVG121" s="151"/>
      <c r="GVH121" s="151"/>
      <c r="GVI121" s="151"/>
      <c r="GVJ121" s="151"/>
      <c r="GVK121" s="151"/>
      <c r="GVL121" s="151"/>
      <c r="GVM121" s="151"/>
      <c r="GVN121" s="151"/>
      <c r="GVO121" s="151"/>
      <c r="GVP121" s="151"/>
      <c r="GVQ121" s="151"/>
      <c r="GVR121" s="151"/>
      <c r="GVS121" s="151"/>
      <c r="GVT121" s="151"/>
      <c r="GVU121" s="151"/>
      <c r="GVV121" s="151"/>
      <c r="GVW121" s="151"/>
      <c r="GVX121" s="151"/>
      <c r="GVY121" s="151"/>
      <c r="GVZ121" s="151"/>
      <c r="GWA121" s="151"/>
      <c r="GWB121" s="151"/>
      <c r="GWC121" s="151"/>
      <c r="GWD121" s="151"/>
      <c r="GWE121" s="151"/>
      <c r="GWF121" s="151"/>
      <c r="GWG121" s="151"/>
      <c r="GWH121" s="151"/>
      <c r="GWI121" s="151"/>
      <c r="GWJ121" s="151"/>
      <c r="GWK121" s="151"/>
      <c r="GWL121" s="151"/>
      <c r="GWM121" s="151"/>
      <c r="GWN121" s="151"/>
      <c r="GWO121" s="151"/>
      <c r="GWP121" s="151"/>
      <c r="GWQ121" s="151"/>
      <c r="GWR121" s="151"/>
      <c r="GWS121" s="151"/>
      <c r="GWT121" s="151"/>
      <c r="GWU121" s="151"/>
      <c r="GWV121" s="151"/>
      <c r="GWW121" s="151"/>
      <c r="GWX121" s="151"/>
      <c r="GWY121" s="151"/>
      <c r="GWZ121" s="151"/>
      <c r="GXA121" s="151"/>
      <c r="GXB121" s="151"/>
      <c r="GXC121" s="151"/>
      <c r="GXD121" s="151"/>
      <c r="GXE121" s="151"/>
      <c r="GXF121" s="151"/>
      <c r="GXG121" s="151"/>
      <c r="GXH121" s="151"/>
      <c r="GXI121" s="151"/>
      <c r="GXJ121" s="151"/>
      <c r="GXK121" s="151"/>
      <c r="GXL121" s="151"/>
      <c r="GXM121" s="151"/>
      <c r="GXN121" s="151"/>
      <c r="GXO121" s="151"/>
      <c r="GXP121" s="151"/>
      <c r="GXQ121" s="151"/>
      <c r="GXR121" s="151"/>
      <c r="GXS121" s="151"/>
      <c r="GXT121" s="151"/>
      <c r="GXU121" s="151"/>
      <c r="GXV121" s="151"/>
      <c r="GXW121" s="151"/>
      <c r="GXX121" s="151"/>
      <c r="GXY121" s="151"/>
      <c r="GXZ121" s="151"/>
      <c r="GYA121" s="151"/>
      <c r="GYB121" s="151"/>
      <c r="GYC121" s="151"/>
      <c r="GYD121" s="151"/>
      <c r="GYE121" s="151"/>
      <c r="GYF121" s="151"/>
      <c r="GYG121" s="151"/>
      <c r="GYH121" s="151"/>
      <c r="GYI121" s="151"/>
      <c r="GYJ121" s="151"/>
      <c r="GYK121" s="151"/>
      <c r="GYL121" s="151"/>
      <c r="GYM121" s="151"/>
      <c r="GYN121" s="151"/>
      <c r="GYO121" s="151"/>
      <c r="GYP121" s="151"/>
      <c r="GYQ121" s="151"/>
      <c r="GYR121" s="151"/>
      <c r="GYS121" s="151"/>
      <c r="GYT121" s="151"/>
      <c r="GYU121" s="151"/>
      <c r="GYV121" s="151"/>
      <c r="GYW121" s="151"/>
      <c r="GYX121" s="151"/>
      <c r="GYY121" s="151"/>
      <c r="GYZ121" s="151"/>
      <c r="GZA121" s="151"/>
      <c r="GZB121" s="151"/>
      <c r="GZC121" s="151"/>
      <c r="GZD121" s="151"/>
      <c r="GZE121" s="151"/>
      <c r="GZF121" s="151"/>
      <c r="GZG121" s="151"/>
      <c r="GZH121" s="151"/>
      <c r="GZI121" s="151"/>
      <c r="GZJ121" s="151"/>
      <c r="GZK121" s="151"/>
      <c r="GZL121" s="151"/>
      <c r="GZM121" s="151"/>
      <c r="GZN121" s="151"/>
      <c r="GZO121" s="151"/>
      <c r="GZP121" s="151"/>
      <c r="GZQ121" s="151"/>
      <c r="GZR121" s="151"/>
      <c r="GZS121" s="151"/>
      <c r="GZT121" s="151"/>
      <c r="GZU121" s="151"/>
      <c r="GZV121" s="151"/>
      <c r="GZW121" s="151"/>
      <c r="GZX121" s="151"/>
      <c r="GZY121" s="151"/>
      <c r="GZZ121" s="151"/>
      <c r="HAA121" s="151"/>
      <c r="HAB121" s="151"/>
      <c r="HAC121" s="151"/>
      <c r="HAD121" s="151"/>
      <c r="HAE121" s="151"/>
      <c r="HAF121" s="151"/>
      <c r="HAG121" s="151"/>
      <c r="HAH121" s="151"/>
      <c r="HAI121" s="151"/>
      <c r="HAJ121" s="151"/>
      <c r="HAK121" s="151"/>
      <c r="HAL121" s="151"/>
      <c r="HAM121" s="151"/>
      <c r="HAN121" s="151"/>
      <c r="HAO121" s="151"/>
      <c r="HAP121" s="151"/>
      <c r="HAQ121" s="151"/>
      <c r="HAR121" s="151"/>
      <c r="HAS121" s="151"/>
      <c r="HAT121" s="151"/>
      <c r="HAU121" s="151"/>
      <c r="HAV121" s="151"/>
      <c r="HAW121" s="151"/>
      <c r="HAX121" s="151"/>
      <c r="HAY121" s="151"/>
      <c r="HAZ121" s="151"/>
      <c r="HBA121" s="151"/>
      <c r="HBB121" s="151"/>
      <c r="HBC121" s="151"/>
      <c r="HBD121" s="151"/>
      <c r="HBE121" s="151"/>
      <c r="HBF121" s="151"/>
      <c r="HBG121" s="151"/>
      <c r="HBH121" s="151"/>
      <c r="HBI121" s="151"/>
      <c r="HBJ121" s="151"/>
      <c r="HBK121" s="151"/>
      <c r="HBL121" s="151"/>
      <c r="HBM121" s="151"/>
      <c r="HBN121" s="151"/>
      <c r="HBO121" s="151"/>
      <c r="HBP121" s="151"/>
      <c r="HBQ121" s="151"/>
      <c r="HBR121" s="151"/>
      <c r="HBS121" s="151"/>
      <c r="HBT121" s="151"/>
      <c r="HBU121" s="151"/>
      <c r="HBV121" s="151"/>
      <c r="HBW121" s="151"/>
      <c r="HBX121" s="151"/>
      <c r="HBY121" s="151"/>
      <c r="HBZ121" s="151"/>
      <c r="HCA121" s="151"/>
      <c r="HCB121" s="151"/>
      <c r="HCC121" s="151"/>
      <c r="HCD121" s="151"/>
      <c r="HCE121" s="151"/>
      <c r="HCF121" s="151"/>
      <c r="HCG121" s="151"/>
      <c r="HCH121" s="151"/>
      <c r="HCI121" s="151"/>
      <c r="HCJ121" s="151"/>
      <c r="HCK121" s="151"/>
      <c r="HCL121" s="151"/>
      <c r="HCM121" s="151"/>
      <c r="HCN121" s="151"/>
      <c r="HCO121" s="151"/>
      <c r="HCP121" s="151"/>
      <c r="HCQ121" s="151"/>
      <c r="HCR121" s="151"/>
      <c r="HCS121" s="151"/>
      <c r="HCT121" s="151"/>
      <c r="HCU121" s="151"/>
      <c r="HCV121" s="151"/>
      <c r="HCW121" s="151"/>
      <c r="HCX121" s="151"/>
      <c r="HCY121" s="151"/>
      <c r="HCZ121" s="151"/>
      <c r="HDA121" s="151"/>
      <c r="HDB121" s="151"/>
      <c r="HDC121" s="151"/>
      <c r="HDD121" s="151"/>
      <c r="HDE121" s="151"/>
      <c r="HDF121" s="151"/>
      <c r="HDG121" s="151"/>
      <c r="HDH121" s="151"/>
      <c r="HDI121" s="151"/>
      <c r="HDJ121" s="151"/>
      <c r="HDK121" s="151"/>
      <c r="HDL121" s="151"/>
      <c r="HDM121" s="151"/>
      <c r="HDN121" s="151"/>
      <c r="HDO121" s="151"/>
      <c r="HDP121" s="151"/>
      <c r="HDQ121" s="151"/>
      <c r="HDR121" s="151"/>
      <c r="HDS121" s="151"/>
      <c r="HDT121" s="151"/>
      <c r="HDU121" s="151"/>
      <c r="HDV121" s="151"/>
      <c r="HDW121" s="151"/>
      <c r="HDX121" s="151"/>
      <c r="HDY121" s="151"/>
      <c r="HDZ121" s="151"/>
      <c r="HEA121" s="151"/>
      <c r="HEB121" s="151"/>
      <c r="HEC121" s="151"/>
      <c r="HED121" s="151"/>
      <c r="HEE121" s="151"/>
      <c r="HEF121" s="151"/>
      <c r="HEG121" s="151"/>
      <c r="HEH121" s="151"/>
      <c r="HEI121" s="151"/>
      <c r="HEJ121" s="151"/>
      <c r="HEK121" s="151"/>
      <c r="HEL121" s="151"/>
      <c r="HEM121" s="151"/>
      <c r="HEN121" s="151"/>
      <c r="HEO121" s="151"/>
      <c r="HEP121" s="151"/>
      <c r="HEQ121" s="151"/>
      <c r="HER121" s="151"/>
      <c r="HES121" s="151"/>
      <c r="HET121" s="151"/>
      <c r="HEU121" s="151"/>
      <c r="HEV121" s="151"/>
      <c r="HEW121" s="151"/>
      <c r="HEX121" s="151"/>
      <c r="HEY121" s="151"/>
      <c r="HEZ121" s="151"/>
      <c r="HFA121" s="151"/>
      <c r="HFB121" s="151"/>
      <c r="HFC121" s="151"/>
      <c r="HFD121" s="151"/>
      <c r="HFE121" s="151"/>
      <c r="HFF121" s="151"/>
      <c r="HFG121" s="151"/>
      <c r="HFH121" s="151"/>
      <c r="HFI121" s="151"/>
      <c r="HFJ121" s="151"/>
      <c r="HFK121" s="151"/>
      <c r="HFL121" s="151"/>
      <c r="HFM121" s="151"/>
      <c r="HFN121" s="151"/>
      <c r="HFO121" s="151"/>
      <c r="HFP121" s="151"/>
      <c r="HFQ121" s="151"/>
      <c r="HFR121" s="151"/>
      <c r="HFS121" s="151"/>
      <c r="HFT121" s="151"/>
      <c r="HFU121" s="151"/>
      <c r="HFV121" s="151"/>
      <c r="HFW121" s="151"/>
      <c r="HFX121" s="151"/>
      <c r="HFY121" s="151"/>
      <c r="HFZ121" s="151"/>
      <c r="HGA121" s="151"/>
      <c r="HGB121" s="151"/>
      <c r="HGC121" s="151"/>
      <c r="HGD121" s="151"/>
      <c r="HGE121" s="151"/>
      <c r="HGF121" s="151"/>
      <c r="HGG121" s="151"/>
      <c r="HGH121" s="151"/>
      <c r="HGI121" s="151"/>
      <c r="HGJ121" s="151"/>
      <c r="HGK121" s="151"/>
      <c r="HGL121" s="151"/>
      <c r="HGM121" s="151"/>
      <c r="HGN121" s="151"/>
      <c r="HGO121" s="151"/>
      <c r="HGP121" s="151"/>
      <c r="HGQ121" s="151"/>
      <c r="HGR121" s="151"/>
      <c r="HGS121" s="151"/>
      <c r="HGT121" s="151"/>
      <c r="HGU121" s="151"/>
      <c r="HGV121" s="151"/>
      <c r="HGW121" s="151"/>
      <c r="HGX121" s="151"/>
      <c r="HGY121" s="151"/>
      <c r="HGZ121" s="151"/>
      <c r="HHA121" s="151"/>
      <c r="HHB121" s="151"/>
      <c r="HHC121" s="151"/>
      <c r="HHD121" s="151"/>
      <c r="HHE121" s="151"/>
      <c r="HHF121" s="151"/>
      <c r="HHG121" s="151"/>
      <c r="HHH121" s="151"/>
      <c r="HHI121" s="151"/>
      <c r="HHJ121" s="151"/>
      <c r="HHK121" s="151"/>
      <c r="HHL121" s="151"/>
      <c r="HHM121" s="151"/>
      <c r="HHN121" s="151"/>
      <c r="HHO121" s="151"/>
      <c r="HHP121" s="151"/>
      <c r="HHQ121" s="151"/>
      <c r="HHR121" s="151"/>
      <c r="HHS121" s="151"/>
      <c r="HHT121" s="151"/>
      <c r="HHU121" s="151"/>
      <c r="HHV121" s="151"/>
      <c r="HHW121" s="151"/>
      <c r="HHX121" s="151"/>
      <c r="HHY121" s="151"/>
      <c r="HHZ121" s="151"/>
      <c r="HIA121" s="151"/>
      <c r="HIB121" s="151"/>
      <c r="HIC121" s="151"/>
      <c r="HID121" s="151"/>
      <c r="HIE121" s="151"/>
      <c r="HIF121" s="151"/>
      <c r="HIG121" s="151"/>
      <c r="HIH121" s="151"/>
      <c r="HII121" s="151"/>
      <c r="HIJ121" s="151"/>
      <c r="HIK121" s="151"/>
      <c r="HIL121" s="151"/>
      <c r="HIM121" s="151"/>
      <c r="HIN121" s="151"/>
      <c r="HIO121" s="151"/>
      <c r="HIP121" s="151"/>
      <c r="HIQ121" s="151"/>
      <c r="HIR121" s="151"/>
      <c r="HIS121" s="151"/>
      <c r="HIT121" s="151"/>
      <c r="HIU121" s="151"/>
      <c r="HIV121" s="151"/>
      <c r="HIW121" s="151"/>
      <c r="HIX121" s="151"/>
      <c r="HIY121" s="151"/>
      <c r="HIZ121" s="151"/>
      <c r="HJA121" s="151"/>
      <c r="HJB121" s="151"/>
      <c r="HJC121" s="151"/>
      <c r="HJD121" s="151"/>
      <c r="HJE121" s="151"/>
      <c r="HJF121" s="151"/>
      <c r="HJG121" s="151"/>
      <c r="HJH121" s="151"/>
      <c r="HJI121" s="151"/>
      <c r="HJJ121" s="151"/>
      <c r="HJK121" s="151"/>
      <c r="HJL121" s="151"/>
      <c r="HJM121" s="151"/>
      <c r="HJN121" s="151"/>
      <c r="HJO121" s="151"/>
      <c r="HJP121" s="151"/>
      <c r="HJQ121" s="151"/>
      <c r="HJR121" s="151"/>
      <c r="HJS121" s="151"/>
      <c r="HJT121" s="151"/>
      <c r="HJU121" s="151"/>
      <c r="HJV121" s="151"/>
      <c r="HJW121" s="151"/>
      <c r="HJX121" s="151"/>
      <c r="HJY121" s="151"/>
      <c r="HJZ121" s="151"/>
      <c r="HKA121" s="151"/>
      <c r="HKB121" s="151"/>
      <c r="HKC121" s="151"/>
      <c r="HKD121" s="151"/>
      <c r="HKE121" s="151"/>
      <c r="HKF121" s="151"/>
      <c r="HKG121" s="151"/>
      <c r="HKH121" s="151"/>
      <c r="HKI121" s="151"/>
      <c r="HKJ121" s="151"/>
      <c r="HKK121" s="151"/>
      <c r="HKL121" s="151"/>
      <c r="HKM121" s="151"/>
      <c r="HKN121" s="151"/>
      <c r="HKO121" s="151"/>
      <c r="HKP121" s="151"/>
      <c r="HKQ121" s="151"/>
      <c r="HKR121" s="151"/>
      <c r="HKS121" s="151"/>
      <c r="HKT121" s="151"/>
      <c r="HKU121" s="151"/>
      <c r="HKV121" s="151"/>
      <c r="HKW121" s="151"/>
      <c r="HKX121" s="151"/>
      <c r="HKY121" s="151"/>
      <c r="HKZ121" s="151"/>
      <c r="HLA121" s="151"/>
      <c r="HLB121" s="151"/>
      <c r="HLC121" s="151"/>
      <c r="HLD121" s="151"/>
      <c r="HLE121" s="151"/>
      <c r="HLF121" s="151"/>
      <c r="HLG121" s="151"/>
      <c r="HLH121" s="151"/>
      <c r="HLI121" s="151"/>
      <c r="HLJ121" s="151"/>
      <c r="HLK121" s="151"/>
      <c r="HLL121" s="151"/>
      <c r="HLM121" s="151"/>
      <c r="HLN121" s="151"/>
      <c r="HLO121" s="151"/>
      <c r="HLP121" s="151"/>
      <c r="HLQ121" s="151"/>
      <c r="HLR121" s="151"/>
      <c r="HLS121" s="151"/>
      <c r="HLT121" s="151"/>
      <c r="HLU121" s="151"/>
      <c r="HLV121" s="151"/>
      <c r="HLW121" s="151"/>
      <c r="HLX121" s="151"/>
      <c r="HLY121" s="151"/>
      <c r="HLZ121" s="151"/>
      <c r="HMA121" s="151"/>
      <c r="HMB121" s="151"/>
      <c r="HMC121" s="151"/>
      <c r="HMD121" s="151"/>
      <c r="HME121" s="151"/>
      <c r="HMF121" s="151"/>
      <c r="HMG121" s="151"/>
      <c r="HMH121" s="151"/>
      <c r="HMI121" s="151"/>
      <c r="HMJ121" s="151"/>
      <c r="HMK121" s="151"/>
      <c r="HML121" s="151"/>
      <c r="HMM121" s="151"/>
      <c r="HMN121" s="151"/>
      <c r="HMO121" s="151"/>
      <c r="HMP121" s="151"/>
      <c r="HMQ121" s="151"/>
      <c r="HMR121" s="151"/>
      <c r="HMS121" s="151"/>
      <c r="HMT121" s="151"/>
      <c r="HMU121" s="151"/>
      <c r="HMV121" s="151"/>
      <c r="HMW121" s="151"/>
      <c r="HMX121" s="151"/>
      <c r="HMY121" s="151"/>
      <c r="HMZ121" s="151"/>
      <c r="HNA121" s="151"/>
      <c r="HNB121" s="151"/>
      <c r="HNC121" s="151"/>
      <c r="HND121" s="151"/>
      <c r="HNE121" s="151"/>
      <c r="HNF121" s="151"/>
      <c r="HNG121" s="151"/>
      <c r="HNH121" s="151"/>
      <c r="HNI121" s="151"/>
      <c r="HNJ121" s="151"/>
      <c r="HNK121" s="151"/>
      <c r="HNL121" s="151"/>
      <c r="HNM121" s="151"/>
      <c r="HNN121" s="151"/>
      <c r="HNO121" s="151"/>
      <c r="HNP121" s="151"/>
      <c r="HNQ121" s="151"/>
      <c r="HNR121" s="151"/>
      <c r="HNS121" s="151"/>
      <c r="HNT121" s="151"/>
      <c r="HNU121" s="151"/>
      <c r="HNV121" s="151"/>
      <c r="HNW121" s="151"/>
      <c r="HNX121" s="151"/>
      <c r="HNY121" s="151"/>
      <c r="HNZ121" s="151"/>
      <c r="HOA121" s="151"/>
      <c r="HOB121" s="151"/>
      <c r="HOC121" s="151"/>
      <c r="HOD121" s="151"/>
      <c r="HOE121" s="151"/>
      <c r="HOF121" s="151"/>
      <c r="HOG121" s="151"/>
      <c r="HOH121" s="151"/>
      <c r="HOI121" s="151"/>
      <c r="HOJ121" s="151"/>
      <c r="HOK121" s="151"/>
      <c r="HOL121" s="151"/>
      <c r="HOM121" s="151"/>
      <c r="HON121" s="151"/>
      <c r="HOO121" s="151"/>
      <c r="HOP121" s="151"/>
      <c r="HOQ121" s="151"/>
      <c r="HOR121" s="151"/>
      <c r="HOS121" s="151"/>
      <c r="HOT121" s="151"/>
      <c r="HOU121" s="151"/>
      <c r="HOV121" s="151"/>
      <c r="HOW121" s="151"/>
      <c r="HOX121" s="151"/>
      <c r="HOY121" s="151"/>
      <c r="HOZ121" s="151"/>
      <c r="HPA121" s="151"/>
      <c r="HPB121" s="151"/>
      <c r="HPC121" s="151"/>
      <c r="HPD121" s="151"/>
      <c r="HPE121" s="151"/>
      <c r="HPF121" s="151"/>
      <c r="HPG121" s="151"/>
      <c r="HPH121" s="151"/>
      <c r="HPI121" s="151"/>
      <c r="HPJ121" s="151"/>
      <c r="HPK121" s="151"/>
      <c r="HPL121" s="151"/>
      <c r="HPM121" s="151"/>
      <c r="HPN121" s="151"/>
      <c r="HPO121" s="151"/>
      <c r="HPP121" s="151"/>
      <c r="HPQ121" s="151"/>
      <c r="HPR121" s="151"/>
      <c r="HPS121" s="151"/>
      <c r="HPT121" s="151"/>
      <c r="HPU121" s="151"/>
      <c r="HPV121" s="151"/>
      <c r="HPW121" s="151"/>
      <c r="HPX121" s="151"/>
      <c r="HPY121" s="151"/>
      <c r="HPZ121" s="151"/>
      <c r="HQA121" s="151"/>
      <c r="HQB121" s="151"/>
      <c r="HQC121" s="151"/>
      <c r="HQD121" s="151"/>
      <c r="HQE121" s="151"/>
      <c r="HQF121" s="151"/>
      <c r="HQG121" s="151"/>
      <c r="HQH121" s="151"/>
      <c r="HQI121" s="151"/>
      <c r="HQJ121" s="151"/>
      <c r="HQK121" s="151"/>
      <c r="HQL121" s="151"/>
      <c r="HQM121" s="151"/>
      <c r="HQN121" s="151"/>
      <c r="HQO121" s="151"/>
      <c r="HQP121" s="151"/>
      <c r="HQQ121" s="151"/>
      <c r="HQR121" s="151"/>
      <c r="HQS121" s="151"/>
      <c r="HQT121" s="151"/>
      <c r="HQU121" s="151"/>
      <c r="HQV121" s="151"/>
      <c r="HQW121" s="151"/>
      <c r="HQX121" s="151"/>
      <c r="HQY121" s="151"/>
      <c r="HQZ121" s="151"/>
      <c r="HRA121" s="151"/>
      <c r="HRB121" s="151"/>
      <c r="HRC121" s="151"/>
      <c r="HRD121" s="151"/>
      <c r="HRE121" s="151"/>
      <c r="HRF121" s="151"/>
      <c r="HRG121" s="151"/>
      <c r="HRH121" s="151"/>
      <c r="HRI121" s="151"/>
      <c r="HRJ121" s="151"/>
      <c r="HRK121" s="151"/>
      <c r="HRL121" s="151"/>
      <c r="HRM121" s="151"/>
      <c r="HRN121" s="151"/>
      <c r="HRO121" s="151"/>
      <c r="HRP121" s="151"/>
      <c r="HRQ121" s="151"/>
      <c r="HRR121" s="151"/>
      <c r="HRS121" s="151"/>
      <c r="HRT121" s="151"/>
      <c r="HRU121" s="151"/>
      <c r="HRV121" s="151"/>
      <c r="HRW121" s="151"/>
      <c r="HRX121" s="151"/>
      <c r="HRY121" s="151"/>
      <c r="HRZ121" s="151"/>
      <c r="HSA121" s="151"/>
      <c r="HSB121" s="151"/>
      <c r="HSC121" s="151"/>
      <c r="HSD121" s="151"/>
      <c r="HSE121" s="151"/>
      <c r="HSF121" s="151"/>
      <c r="HSG121" s="151"/>
      <c r="HSH121" s="151"/>
      <c r="HSI121" s="151"/>
      <c r="HSJ121" s="151"/>
      <c r="HSK121" s="151"/>
      <c r="HSL121" s="151"/>
      <c r="HSM121" s="151"/>
      <c r="HSN121" s="151"/>
      <c r="HSO121" s="151"/>
      <c r="HSP121" s="151"/>
      <c r="HSQ121" s="151"/>
      <c r="HSR121" s="151"/>
      <c r="HSS121" s="151"/>
      <c r="HST121" s="151"/>
      <c r="HSU121" s="151"/>
      <c r="HSV121" s="151"/>
      <c r="HSW121" s="151"/>
      <c r="HSX121" s="151"/>
      <c r="HSY121" s="151"/>
      <c r="HSZ121" s="151"/>
      <c r="HTA121" s="151"/>
      <c r="HTB121" s="151"/>
      <c r="HTC121" s="151"/>
      <c r="HTD121" s="151"/>
      <c r="HTE121" s="151"/>
      <c r="HTF121" s="151"/>
      <c r="HTG121" s="151"/>
      <c r="HTH121" s="151"/>
      <c r="HTI121" s="151"/>
      <c r="HTJ121" s="151"/>
      <c r="HTK121" s="151"/>
      <c r="HTL121" s="151"/>
      <c r="HTM121" s="151"/>
      <c r="HTN121" s="151"/>
      <c r="HTO121" s="151"/>
      <c r="HTP121" s="151"/>
      <c r="HTQ121" s="151"/>
      <c r="HTR121" s="151"/>
      <c r="HTS121" s="151"/>
      <c r="HTT121" s="151"/>
      <c r="HTU121" s="151"/>
      <c r="HTV121" s="151"/>
      <c r="HTW121" s="151"/>
      <c r="HTX121" s="151"/>
      <c r="HTY121" s="151"/>
      <c r="HTZ121" s="151"/>
      <c r="HUA121" s="151"/>
      <c r="HUB121" s="151"/>
      <c r="HUC121" s="151"/>
      <c r="HUD121" s="151"/>
      <c r="HUE121" s="151"/>
      <c r="HUF121" s="151"/>
      <c r="HUG121" s="151"/>
      <c r="HUH121" s="151"/>
      <c r="HUI121" s="151"/>
      <c r="HUJ121" s="151"/>
      <c r="HUK121" s="151"/>
      <c r="HUL121" s="151"/>
      <c r="HUM121" s="151"/>
      <c r="HUN121" s="151"/>
      <c r="HUO121" s="151"/>
      <c r="HUP121" s="151"/>
      <c r="HUQ121" s="151"/>
      <c r="HUR121" s="151"/>
      <c r="HUS121" s="151"/>
      <c r="HUT121" s="151"/>
      <c r="HUU121" s="151"/>
      <c r="HUV121" s="151"/>
      <c r="HUW121" s="151"/>
      <c r="HUX121" s="151"/>
      <c r="HUY121" s="151"/>
      <c r="HUZ121" s="151"/>
      <c r="HVA121" s="151"/>
      <c r="HVB121" s="151"/>
      <c r="HVC121" s="151"/>
      <c r="HVD121" s="151"/>
      <c r="HVE121" s="151"/>
      <c r="HVF121" s="151"/>
      <c r="HVG121" s="151"/>
      <c r="HVH121" s="151"/>
      <c r="HVI121" s="151"/>
      <c r="HVJ121" s="151"/>
      <c r="HVK121" s="151"/>
      <c r="HVL121" s="151"/>
      <c r="HVM121" s="151"/>
      <c r="HVN121" s="151"/>
      <c r="HVO121" s="151"/>
      <c r="HVP121" s="151"/>
      <c r="HVQ121" s="151"/>
      <c r="HVR121" s="151"/>
      <c r="HVS121" s="151"/>
      <c r="HVT121" s="151"/>
      <c r="HVU121" s="151"/>
      <c r="HVV121" s="151"/>
      <c r="HVW121" s="151"/>
      <c r="HVX121" s="151"/>
      <c r="HVY121" s="151"/>
      <c r="HVZ121" s="151"/>
      <c r="HWA121" s="151"/>
      <c r="HWB121" s="151"/>
      <c r="HWC121" s="151"/>
      <c r="HWD121" s="151"/>
      <c r="HWE121" s="151"/>
      <c r="HWF121" s="151"/>
      <c r="HWG121" s="151"/>
      <c r="HWH121" s="151"/>
      <c r="HWI121" s="151"/>
      <c r="HWJ121" s="151"/>
      <c r="HWK121" s="151"/>
      <c r="HWL121" s="151"/>
      <c r="HWM121" s="151"/>
      <c r="HWN121" s="151"/>
      <c r="HWO121" s="151"/>
      <c r="HWP121" s="151"/>
      <c r="HWQ121" s="151"/>
      <c r="HWR121" s="151"/>
      <c r="HWS121" s="151"/>
      <c r="HWT121" s="151"/>
      <c r="HWU121" s="151"/>
      <c r="HWV121" s="151"/>
      <c r="HWW121" s="151"/>
      <c r="HWX121" s="151"/>
      <c r="HWY121" s="151"/>
      <c r="HWZ121" s="151"/>
      <c r="HXA121" s="151"/>
      <c r="HXB121" s="151"/>
      <c r="HXC121" s="151"/>
      <c r="HXD121" s="151"/>
      <c r="HXE121" s="151"/>
      <c r="HXF121" s="151"/>
      <c r="HXG121" s="151"/>
      <c r="HXH121" s="151"/>
      <c r="HXI121" s="151"/>
      <c r="HXJ121" s="151"/>
      <c r="HXK121" s="151"/>
      <c r="HXL121" s="151"/>
      <c r="HXM121" s="151"/>
      <c r="HXN121" s="151"/>
      <c r="HXO121" s="151"/>
      <c r="HXP121" s="151"/>
      <c r="HXQ121" s="151"/>
      <c r="HXR121" s="151"/>
      <c r="HXS121" s="151"/>
      <c r="HXT121" s="151"/>
      <c r="HXU121" s="151"/>
      <c r="HXV121" s="151"/>
      <c r="HXW121" s="151"/>
      <c r="HXX121" s="151"/>
      <c r="HXY121" s="151"/>
      <c r="HXZ121" s="151"/>
      <c r="HYA121" s="151"/>
      <c r="HYB121" s="151"/>
      <c r="HYC121" s="151"/>
      <c r="HYD121" s="151"/>
      <c r="HYE121" s="151"/>
      <c r="HYF121" s="151"/>
      <c r="HYG121" s="151"/>
      <c r="HYH121" s="151"/>
      <c r="HYI121" s="151"/>
      <c r="HYJ121" s="151"/>
      <c r="HYK121" s="151"/>
      <c r="HYL121" s="151"/>
      <c r="HYM121" s="151"/>
      <c r="HYN121" s="151"/>
      <c r="HYO121" s="151"/>
      <c r="HYP121" s="151"/>
      <c r="HYQ121" s="151"/>
      <c r="HYR121" s="151"/>
      <c r="HYS121" s="151"/>
      <c r="HYT121" s="151"/>
      <c r="HYU121" s="151"/>
      <c r="HYV121" s="151"/>
      <c r="HYW121" s="151"/>
      <c r="HYX121" s="151"/>
      <c r="HYY121" s="151"/>
      <c r="HYZ121" s="151"/>
      <c r="HZA121" s="151"/>
      <c r="HZB121" s="151"/>
      <c r="HZC121" s="151"/>
      <c r="HZD121" s="151"/>
      <c r="HZE121" s="151"/>
      <c r="HZF121" s="151"/>
      <c r="HZG121" s="151"/>
      <c r="HZH121" s="151"/>
      <c r="HZI121" s="151"/>
      <c r="HZJ121" s="151"/>
      <c r="HZK121" s="151"/>
      <c r="HZL121" s="151"/>
      <c r="HZM121" s="151"/>
      <c r="HZN121" s="151"/>
      <c r="HZO121" s="151"/>
      <c r="HZP121" s="151"/>
      <c r="HZQ121" s="151"/>
      <c r="HZR121" s="151"/>
      <c r="HZS121" s="151"/>
      <c r="HZT121" s="151"/>
      <c r="HZU121" s="151"/>
      <c r="HZV121" s="151"/>
      <c r="HZW121" s="151"/>
      <c r="HZX121" s="151"/>
      <c r="HZY121" s="151"/>
      <c r="HZZ121" s="151"/>
      <c r="IAA121" s="151"/>
      <c r="IAB121" s="151"/>
      <c r="IAC121" s="151"/>
      <c r="IAD121" s="151"/>
      <c r="IAE121" s="151"/>
      <c r="IAF121" s="151"/>
      <c r="IAG121" s="151"/>
      <c r="IAH121" s="151"/>
      <c r="IAI121" s="151"/>
      <c r="IAJ121" s="151"/>
      <c r="IAK121" s="151"/>
      <c r="IAL121" s="151"/>
      <c r="IAM121" s="151"/>
      <c r="IAN121" s="151"/>
      <c r="IAO121" s="151"/>
      <c r="IAP121" s="151"/>
      <c r="IAQ121" s="151"/>
      <c r="IAR121" s="151"/>
      <c r="IAS121" s="151"/>
      <c r="IAT121" s="151"/>
      <c r="IAU121" s="151"/>
      <c r="IAV121" s="151"/>
      <c r="IAW121" s="151"/>
      <c r="IAX121" s="151"/>
      <c r="IAY121" s="151"/>
      <c r="IAZ121" s="151"/>
      <c r="IBA121" s="151"/>
      <c r="IBB121" s="151"/>
      <c r="IBC121" s="151"/>
      <c r="IBD121" s="151"/>
      <c r="IBE121" s="151"/>
      <c r="IBF121" s="151"/>
      <c r="IBG121" s="151"/>
      <c r="IBH121" s="151"/>
      <c r="IBI121" s="151"/>
      <c r="IBJ121" s="151"/>
      <c r="IBK121" s="151"/>
      <c r="IBL121" s="151"/>
      <c r="IBM121" s="151"/>
      <c r="IBN121" s="151"/>
      <c r="IBO121" s="151"/>
      <c r="IBP121" s="151"/>
      <c r="IBQ121" s="151"/>
      <c r="IBR121" s="151"/>
      <c r="IBS121" s="151"/>
      <c r="IBT121" s="151"/>
      <c r="IBU121" s="151"/>
      <c r="IBV121" s="151"/>
      <c r="IBW121" s="151"/>
      <c r="IBX121" s="151"/>
      <c r="IBY121" s="151"/>
      <c r="IBZ121" s="151"/>
      <c r="ICA121" s="151"/>
      <c r="ICB121" s="151"/>
      <c r="ICC121" s="151"/>
      <c r="ICD121" s="151"/>
      <c r="ICE121" s="151"/>
      <c r="ICF121" s="151"/>
      <c r="ICG121" s="151"/>
      <c r="ICH121" s="151"/>
      <c r="ICI121" s="151"/>
      <c r="ICJ121" s="151"/>
      <c r="ICK121" s="151"/>
      <c r="ICL121" s="151"/>
      <c r="ICM121" s="151"/>
      <c r="ICN121" s="151"/>
      <c r="ICO121" s="151"/>
      <c r="ICP121" s="151"/>
      <c r="ICQ121" s="151"/>
      <c r="ICR121" s="151"/>
      <c r="ICS121" s="151"/>
      <c r="ICT121" s="151"/>
      <c r="ICU121" s="151"/>
      <c r="ICV121" s="151"/>
      <c r="ICW121" s="151"/>
      <c r="ICX121" s="151"/>
      <c r="ICY121" s="151"/>
      <c r="ICZ121" s="151"/>
      <c r="IDA121" s="151"/>
      <c r="IDB121" s="151"/>
      <c r="IDC121" s="151"/>
      <c r="IDD121" s="151"/>
      <c r="IDE121" s="151"/>
      <c r="IDF121" s="151"/>
      <c r="IDG121" s="151"/>
      <c r="IDH121" s="151"/>
      <c r="IDI121" s="151"/>
      <c r="IDJ121" s="151"/>
      <c r="IDK121" s="151"/>
      <c r="IDL121" s="151"/>
      <c r="IDM121" s="151"/>
      <c r="IDN121" s="151"/>
      <c r="IDO121" s="151"/>
      <c r="IDP121" s="151"/>
      <c r="IDQ121" s="151"/>
      <c r="IDR121" s="151"/>
      <c r="IDS121" s="151"/>
      <c r="IDT121" s="151"/>
      <c r="IDU121" s="151"/>
      <c r="IDV121" s="151"/>
      <c r="IDW121" s="151"/>
      <c r="IDX121" s="151"/>
      <c r="IDY121" s="151"/>
      <c r="IDZ121" s="151"/>
      <c r="IEA121" s="151"/>
      <c r="IEB121" s="151"/>
      <c r="IEC121" s="151"/>
      <c r="IED121" s="151"/>
      <c r="IEE121" s="151"/>
      <c r="IEF121" s="151"/>
      <c r="IEG121" s="151"/>
      <c r="IEH121" s="151"/>
      <c r="IEI121" s="151"/>
      <c r="IEJ121" s="151"/>
      <c r="IEK121" s="151"/>
      <c r="IEL121" s="151"/>
      <c r="IEM121" s="151"/>
      <c r="IEN121" s="151"/>
      <c r="IEO121" s="151"/>
      <c r="IEP121" s="151"/>
      <c r="IEQ121" s="151"/>
      <c r="IER121" s="151"/>
      <c r="IES121" s="151"/>
      <c r="IET121" s="151"/>
      <c r="IEU121" s="151"/>
      <c r="IEV121" s="151"/>
      <c r="IEW121" s="151"/>
      <c r="IEX121" s="151"/>
      <c r="IEY121" s="151"/>
      <c r="IEZ121" s="151"/>
      <c r="IFA121" s="151"/>
      <c r="IFB121" s="151"/>
      <c r="IFC121" s="151"/>
      <c r="IFD121" s="151"/>
      <c r="IFE121" s="151"/>
      <c r="IFF121" s="151"/>
      <c r="IFG121" s="151"/>
      <c r="IFH121" s="151"/>
      <c r="IFI121" s="151"/>
      <c r="IFJ121" s="151"/>
      <c r="IFK121" s="151"/>
      <c r="IFL121" s="151"/>
      <c r="IFM121" s="151"/>
      <c r="IFN121" s="151"/>
      <c r="IFO121" s="151"/>
      <c r="IFP121" s="151"/>
      <c r="IFQ121" s="151"/>
      <c r="IFR121" s="151"/>
      <c r="IFS121" s="151"/>
      <c r="IFT121" s="151"/>
      <c r="IFU121" s="151"/>
      <c r="IFV121" s="151"/>
      <c r="IFW121" s="151"/>
      <c r="IFX121" s="151"/>
      <c r="IFY121" s="151"/>
      <c r="IFZ121" s="151"/>
      <c r="IGA121" s="151"/>
      <c r="IGB121" s="151"/>
      <c r="IGC121" s="151"/>
      <c r="IGD121" s="151"/>
      <c r="IGE121" s="151"/>
      <c r="IGF121" s="151"/>
      <c r="IGG121" s="151"/>
      <c r="IGH121" s="151"/>
      <c r="IGI121" s="151"/>
      <c r="IGJ121" s="151"/>
      <c r="IGK121" s="151"/>
      <c r="IGL121" s="151"/>
      <c r="IGM121" s="151"/>
      <c r="IGN121" s="151"/>
      <c r="IGO121" s="151"/>
      <c r="IGP121" s="151"/>
      <c r="IGQ121" s="151"/>
      <c r="IGR121" s="151"/>
      <c r="IGS121" s="151"/>
      <c r="IGT121" s="151"/>
      <c r="IGU121" s="151"/>
      <c r="IGV121" s="151"/>
      <c r="IGW121" s="151"/>
      <c r="IGX121" s="151"/>
      <c r="IGY121" s="151"/>
      <c r="IGZ121" s="151"/>
      <c r="IHA121" s="151"/>
      <c r="IHB121" s="151"/>
      <c r="IHC121" s="151"/>
      <c r="IHD121" s="151"/>
      <c r="IHE121" s="151"/>
      <c r="IHF121" s="151"/>
      <c r="IHG121" s="151"/>
      <c r="IHH121" s="151"/>
      <c r="IHI121" s="151"/>
      <c r="IHJ121" s="151"/>
      <c r="IHK121" s="151"/>
      <c r="IHL121" s="151"/>
      <c r="IHM121" s="151"/>
      <c r="IHN121" s="151"/>
      <c r="IHO121" s="151"/>
      <c r="IHP121" s="151"/>
      <c r="IHQ121" s="151"/>
      <c r="IHR121" s="151"/>
      <c r="IHS121" s="151"/>
      <c r="IHT121" s="151"/>
      <c r="IHU121" s="151"/>
      <c r="IHV121" s="151"/>
      <c r="IHW121" s="151"/>
      <c r="IHX121" s="151"/>
      <c r="IHY121" s="151"/>
      <c r="IHZ121" s="151"/>
      <c r="IIA121" s="151"/>
      <c r="IIB121" s="151"/>
      <c r="IIC121" s="151"/>
      <c r="IID121" s="151"/>
      <c r="IIE121" s="151"/>
      <c r="IIF121" s="151"/>
      <c r="IIG121" s="151"/>
      <c r="IIH121" s="151"/>
      <c r="III121" s="151"/>
      <c r="IIJ121" s="151"/>
      <c r="IIK121" s="151"/>
      <c r="IIL121" s="151"/>
      <c r="IIM121" s="151"/>
      <c r="IIN121" s="151"/>
      <c r="IIO121" s="151"/>
      <c r="IIP121" s="151"/>
      <c r="IIQ121" s="151"/>
      <c r="IIR121" s="151"/>
      <c r="IIS121" s="151"/>
      <c r="IIT121" s="151"/>
      <c r="IIU121" s="151"/>
      <c r="IIV121" s="151"/>
      <c r="IIW121" s="151"/>
      <c r="IIX121" s="151"/>
      <c r="IIY121" s="151"/>
      <c r="IIZ121" s="151"/>
      <c r="IJA121" s="151"/>
      <c r="IJB121" s="151"/>
      <c r="IJC121" s="151"/>
      <c r="IJD121" s="151"/>
      <c r="IJE121" s="151"/>
      <c r="IJF121" s="151"/>
      <c r="IJG121" s="151"/>
      <c r="IJH121" s="151"/>
      <c r="IJI121" s="151"/>
      <c r="IJJ121" s="151"/>
      <c r="IJK121" s="151"/>
      <c r="IJL121" s="151"/>
      <c r="IJM121" s="151"/>
      <c r="IJN121" s="151"/>
      <c r="IJO121" s="151"/>
      <c r="IJP121" s="151"/>
      <c r="IJQ121" s="151"/>
      <c r="IJR121" s="151"/>
      <c r="IJS121" s="151"/>
      <c r="IJT121" s="151"/>
      <c r="IJU121" s="151"/>
      <c r="IJV121" s="151"/>
      <c r="IJW121" s="151"/>
      <c r="IJX121" s="151"/>
      <c r="IJY121" s="151"/>
      <c r="IJZ121" s="151"/>
      <c r="IKA121" s="151"/>
      <c r="IKB121" s="151"/>
      <c r="IKC121" s="151"/>
      <c r="IKD121" s="151"/>
      <c r="IKE121" s="151"/>
      <c r="IKF121" s="151"/>
      <c r="IKG121" s="151"/>
      <c r="IKH121" s="151"/>
      <c r="IKI121" s="151"/>
      <c r="IKJ121" s="151"/>
      <c r="IKK121" s="151"/>
      <c r="IKL121" s="151"/>
      <c r="IKM121" s="151"/>
      <c r="IKN121" s="151"/>
      <c r="IKO121" s="151"/>
      <c r="IKP121" s="151"/>
      <c r="IKQ121" s="151"/>
      <c r="IKR121" s="151"/>
      <c r="IKS121" s="151"/>
      <c r="IKT121" s="151"/>
      <c r="IKU121" s="151"/>
      <c r="IKV121" s="151"/>
      <c r="IKW121" s="151"/>
      <c r="IKX121" s="151"/>
      <c r="IKY121" s="151"/>
      <c r="IKZ121" s="151"/>
      <c r="ILA121" s="151"/>
      <c r="ILB121" s="151"/>
      <c r="ILC121" s="151"/>
      <c r="ILD121" s="151"/>
      <c r="ILE121" s="151"/>
      <c r="ILF121" s="151"/>
      <c r="ILG121" s="151"/>
      <c r="ILH121" s="151"/>
      <c r="ILI121" s="151"/>
      <c r="ILJ121" s="151"/>
      <c r="ILK121" s="151"/>
      <c r="ILL121" s="151"/>
      <c r="ILM121" s="151"/>
      <c r="ILN121" s="151"/>
      <c r="ILO121" s="151"/>
      <c r="ILP121" s="151"/>
      <c r="ILQ121" s="151"/>
      <c r="ILR121" s="151"/>
      <c r="ILS121" s="151"/>
      <c r="ILT121" s="151"/>
      <c r="ILU121" s="151"/>
      <c r="ILV121" s="151"/>
      <c r="ILW121" s="151"/>
      <c r="ILX121" s="151"/>
      <c r="ILY121" s="151"/>
      <c r="ILZ121" s="151"/>
      <c r="IMA121" s="151"/>
      <c r="IMB121" s="151"/>
      <c r="IMC121" s="151"/>
      <c r="IMD121" s="151"/>
      <c r="IME121" s="151"/>
      <c r="IMF121" s="151"/>
      <c r="IMG121" s="151"/>
      <c r="IMH121" s="151"/>
      <c r="IMI121" s="151"/>
      <c r="IMJ121" s="151"/>
      <c r="IMK121" s="151"/>
      <c r="IML121" s="151"/>
      <c r="IMM121" s="151"/>
      <c r="IMN121" s="151"/>
      <c r="IMO121" s="151"/>
      <c r="IMP121" s="151"/>
      <c r="IMQ121" s="151"/>
      <c r="IMR121" s="151"/>
      <c r="IMS121" s="151"/>
      <c r="IMT121" s="151"/>
      <c r="IMU121" s="151"/>
      <c r="IMV121" s="151"/>
      <c r="IMW121" s="151"/>
      <c r="IMX121" s="151"/>
      <c r="IMY121" s="151"/>
      <c r="IMZ121" s="151"/>
      <c r="INA121" s="151"/>
      <c r="INB121" s="151"/>
      <c r="INC121" s="151"/>
      <c r="IND121" s="151"/>
      <c r="INE121" s="151"/>
      <c r="INF121" s="151"/>
      <c r="ING121" s="151"/>
      <c r="INH121" s="151"/>
      <c r="INI121" s="151"/>
      <c r="INJ121" s="151"/>
      <c r="INK121" s="151"/>
      <c r="INL121" s="151"/>
      <c r="INM121" s="151"/>
      <c r="INN121" s="151"/>
      <c r="INO121" s="151"/>
      <c r="INP121" s="151"/>
      <c r="INQ121" s="151"/>
      <c r="INR121" s="151"/>
      <c r="INS121" s="151"/>
      <c r="INT121" s="151"/>
      <c r="INU121" s="151"/>
      <c r="INV121" s="151"/>
      <c r="INW121" s="151"/>
      <c r="INX121" s="151"/>
      <c r="INY121" s="151"/>
      <c r="INZ121" s="151"/>
      <c r="IOA121" s="151"/>
      <c r="IOB121" s="151"/>
      <c r="IOC121" s="151"/>
      <c r="IOD121" s="151"/>
      <c r="IOE121" s="151"/>
      <c r="IOF121" s="151"/>
      <c r="IOG121" s="151"/>
      <c r="IOH121" s="151"/>
      <c r="IOI121" s="151"/>
      <c r="IOJ121" s="151"/>
      <c r="IOK121" s="151"/>
      <c r="IOL121" s="151"/>
      <c r="IOM121" s="151"/>
      <c r="ION121" s="151"/>
      <c r="IOO121" s="151"/>
      <c r="IOP121" s="151"/>
      <c r="IOQ121" s="151"/>
      <c r="IOR121" s="151"/>
      <c r="IOS121" s="151"/>
      <c r="IOT121" s="151"/>
      <c r="IOU121" s="151"/>
      <c r="IOV121" s="151"/>
      <c r="IOW121" s="151"/>
      <c r="IOX121" s="151"/>
      <c r="IOY121" s="151"/>
      <c r="IOZ121" s="151"/>
      <c r="IPA121" s="151"/>
      <c r="IPB121" s="151"/>
      <c r="IPC121" s="151"/>
      <c r="IPD121" s="151"/>
      <c r="IPE121" s="151"/>
      <c r="IPF121" s="151"/>
      <c r="IPG121" s="151"/>
      <c r="IPH121" s="151"/>
      <c r="IPI121" s="151"/>
      <c r="IPJ121" s="151"/>
      <c r="IPK121" s="151"/>
      <c r="IPL121" s="151"/>
      <c r="IPM121" s="151"/>
      <c r="IPN121" s="151"/>
      <c r="IPO121" s="151"/>
      <c r="IPP121" s="151"/>
      <c r="IPQ121" s="151"/>
      <c r="IPR121" s="151"/>
      <c r="IPS121" s="151"/>
      <c r="IPT121" s="151"/>
      <c r="IPU121" s="151"/>
      <c r="IPV121" s="151"/>
      <c r="IPW121" s="151"/>
      <c r="IPX121" s="151"/>
      <c r="IPY121" s="151"/>
      <c r="IPZ121" s="151"/>
      <c r="IQA121" s="151"/>
      <c r="IQB121" s="151"/>
      <c r="IQC121" s="151"/>
      <c r="IQD121" s="151"/>
      <c r="IQE121" s="151"/>
      <c r="IQF121" s="151"/>
      <c r="IQG121" s="151"/>
      <c r="IQH121" s="151"/>
      <c r="IQI121" s="151"/>
      <c r="IQJ121" s="151"/>
      <c r="IQK121" s="151"/>
      <c r="IQL121" s="151"/>
      <c r="IQM121" s="151"/>
      <c r="IQN121" s="151"/>
      <c r="IQO121" s="151"/>
      <c r="IQP121" s="151"/>
      <c r="IQQ121" s="151"/>
      <c r="IQR121" s="151"/>
      <c r="IQS121" s="151"/>
      <c r="IQT121" s="151"/>
      <c r="IQU121" s="151"/>
      <c r="IQV121" s="151"/>
      <c r="IQW121" s="151"/>
      <c r="IQX121" s="151"/>
      <c r="IQY121" s="151"/>
      <c r="IQZ121" s="151"/>
      <c r="IRA121" s="151"/>
      <c r="IRB121" s="151"/>
      <c r="IRC121" s="151"/>
      <c r="IRD121" s="151"/>
      <c r="IRE121" s="151"/>
      <c r="IRF121" s="151"/>
      <c r="IRG121" s="151"/>
      <c r="IRH121" s="151"/>
      <c r="IRI121" s="151"/>
      <c r="IRJ121" s="151"/>
      <c r="IRK121" s="151"/>
      <c r="IRL121" s="151"/>
      <c r="IRM121" s="151"/>
      <c r="IRN121" s="151"/>
      <c r="IRO121" s="151"/>
      <c r="IRP121" s="151"/>
      <c r="IRQ121" s="151"/>
      <c r="IRR121" s="151"/>
      <c r="IRS121" s="151"/>
      <c r="IRT121" s="151"/>
      <c r="IRU121" s="151"/>
      <c r="IRV121" s="151"/>
      <c r="IRW121" s="151"/>
      <c r="IRX121" s="151"/>
      <c r="IRY121" s="151"/>
      <c r="IRZ121" s="151"/>
      <c r="ISA121" s="151"/>
      <c r="ISB121" s="151"/>
      <c r="ISC121" s="151"/>
      <c r="ISD121" s="151"/>
      <c r="ISE121" s="151"/>
      <c r="ISF121" s="151"/>
      <c r="ISG121" s="151"/>
      <c r="ISH121" s="151"/>
      <c r="ISI121" s="151"/>
      <c r="ISJ121" s="151"/>
      <c r="ISK121" s="151"/>
      <c r="ISL121" s="151"/>
      <c r="ISM121" s="151"/>
      <c r="ISN121" s="151"/>
      <c r="ISO121" s="151"/>
      <c r="ISP121" s="151"/>
      <c r="ISQ121" s="151"/>
      <c r="ISR121" s="151"/>
      <c r="ISS121" s="151"/>
      <c r="IST121" s="151"/>
      <c r="ISU121" s="151"/>
      <c r="ISV121" s="151"/>
      <c r="ISW121" s="151"/>
      <c r="ISX121" s="151"/>
      <c r="ISY121" s="151"/>
      <c r="ISZ121" s="151"/>
      <c r="ITA121" s="151"/>
      <c r="ITB121" s="151"/>
      <c r="ITC121" s="151"/>
      <c r="ITD121" s="151"/>
      <c r="ITE121" s="151"/>
      <c r="ITF121" s="151"/>
      <c r="ITG121" s="151"/>
      <c r="ITH121" s="151"/>
      <c r="ITI121" s="151"/>
      <c r="ITJ121" s="151"/>
      <c r="ITK121" s="151"/>
      <c r="ITL121" s="151"/>
      <c r="ITM121" s="151"/>
      <c r="ITN121" s="151"/>
      <c r="ITO121" s="151"/>
      <c r="ITP121" s="151"/>
      <c r="ITQ121" s="151"/>
      <c r="ITR121" s="151"/>
      <c r="ITS121" s="151"/>
      <c r="ITT121" s="151"/>
      <c r="ITU121" s="151"/>
      <c r="ITV121" s="151"/>
      <c r="ITW121" s="151"/>
      <c r="ITX121" s="151"/>
      <c r="ITY121" s="151"/>
      <c r="ITZ121" s="151"/>
      <c r="IUA121" s="151"/>
      <c r="IUB121" s="151"/>
      <c r="IUC121" s="151"/>
      <c r="IUD121" s="151"/>
      <c r="IUE121" s="151"/>
      <c r="IUF121" s="151"/>
      <c r="IUG121" s="151"/>
      <c r="IUH121" s="151"/>
      <c r="IUI121" s="151"/>
      <c r="IUJ121" s="151"/>
      <c r="IUK121" s="151"/>
      <c r="IUL121" s="151"/>
      <c r="IUM121" s="151"/>
      <c r="IUN121" s="151"/>
      <c r="IUO121" s="151"/>
      <c r="IUP121" s="151"/>
      <c r="IUQ121" s="151"/>
      <c r="IUR121" s="151"/>
      <c r="IUS121" s="151"/>
      <c r="IUT121" s="151"/>
      <c r="IUU121" s="151"/>
      <c r="IUV121" s="151"/>
      <c r="IUW121" s="151"/>
      <c r="IUX121" s="151"/>
      <c r="IUY121" s="151"/>
      <c r="IUZ121" s="151"/>
      <c r="IVA121" s="151"/>
      <c r="IVB121" s="151"/>
      <c r="IVC121" s="151"/>
      <c r="IVD121" s="151"/>
      <c r="IVE121" s="151"/>
      <c r="IVF121" s="151"/>
      <c r="IVG121" s="151"/>
      <c r="IVH121" s="151"/>
      <c r="IVI121" s="151"/>
      <c r="IVJ121" s="151"/>
      <c r="IVK121" s="151"/>
      <c r="IVL121" s="151"/>
      <c r="IVM121" s="151"/>
      <c r="IVN121" s="151"/>
      <c r="IVO121" s="151"/>
      <c r="IVP121" s="151"/>
      <c r="IVQ121" s="151"/>
      <c r="IVR121" s="151"/>
      <c r="IVS121" s="151"/>
      <c r="IVT121" s="151"/>
      <c r="IVU121" s="151"/>
      <c r="IVV121" s="151"/>
      <c r="IVW121" s="151"/>
      <c r="IVX121" s="151"/>
      <c r="IVY121" s="151"/>
      <c r="IVZ121" s="151"/>
      <c r="IWA121" s="151"/>
      <c r="IWB121" s="151"/>
      <c r="IWC121" s="151"/>
      <c r="IWD121" s="151"/>
      <c r="IWE121" s="151"/>
      <c r="IWF121" s="151"/>
      <c r="IWG121" s="151"/>
      <c r="IWH121" s="151"/>
      <c r="IWI121" s="151"/>
      <c r="IWJ121" s="151"/>
      <c r="IWK121" s="151"/>
      <c r="IWL121" s="151"/>
      <c r="IWM121" s="151"/>
      <c r="IWN121" s="151"/>
      <c r="IWO121" s="151"/>
      <c r="IWP121" s="151"/>
      <c r="IWQ121" s="151"/>
      <c r="IWR121" s="151"/>
      <c r="IWS121" s="151"/>
      <c r="IWT121" s="151"/>
      <c r="IWU121" s="151"/>
      <c r="IWV121" s="151"/>
      <c r="IWW121" s="151"/>
      <c r="IWX121" s="151"/>
      <c r="IWY121" s="151"/>
      <c r="IWZ121" s="151"/>
      <c r="IXA121" s="151"/>
      <c r="IXB121" s="151"/>
      <c r="IXC121" s="151"/>
      <c r="IXD121" s="151"/>
      <c r="IXE121" s="151"/>
      <c r="IXF121" s="151"/>
      <c r="IXG121" s="151"/>
      <c r="IXH121" s="151"/>
      <c r="IXI121" s="151"/>
      <c r="IXJ121" s="151"/>
      <c r="IXK121" s="151"/>
      <c r="IXL121" s="151"/>
      <c r="IXM121" s="151"/>
      <c r="IXN121" s="151"/>
      <c r="IXO121" s="151"/>
      <c r="IXP121" s="151"/>
      <c r="IXQ121" s="151"/>
      <c r="IXR121" s="151"/>
      <c r="IXS121" s="151"/>
      <c r="IXT121" s="151"/>
      <c r="IXU121" s="151"/>
      <c r="IXV121" s="151"/>
      <c r="IXW121" s="151"/>
      <c r="IXX121" s="151"/>
      <c r="IXY121" s="151"/>
      <c r="IXZ121" s="151"/>
      <c r="IYA121" s="151"/>
      <c r="IYB121" s="151"/>
      <c r="IYC121" s="151"/>
      <c r="IYD121" s="151"/>
      <c r="IYE121" s="151"/>
      <c r="IYF121" s="151"/>
      <c r="IYG121" s="151"/>
      <c r="IYH121" s="151"/>
      <c r="IYI121" s="151"/>
      <c r="IYJ121" s="151"/>
      <c r="IYK121" s="151"/>
      <c r="IYL121" s="151"/>
      <c r="IYM121" s="151"/>
      <c r="IYN121" s="151"/>
      <c r="IYO121" s="151"/>
      <c r="IYP121" s="151"/>
      <c r="IYQ121" s="151"/>
      <c r="IYR121" s="151"/>
      <c r="IYS121" s="151"/>
      <c r="IYT121" s="151"/>
      <c r="IYU121" s="151"/>
      <c r="IYV121" s="151"/>
      <c r="IYW121" s="151"/>
      <c r="IYX121" s="151"/>
      <c r="IYY121" s="151"/>
      <c r="IYZ121" s="151"/>
      <c r="IZA121" s="151"/>
      <c r="IZB121" s="151"/>
      <c r="IZC121" s="151"/>
      <c r="IZD121" s="151"/>
      <c r="IZE121" s="151"/>
      <c r="IZF121" s="151"/>
      <c r="IZG121" s="151"/>
      <c r="IZH121" s="151"/>
      <c r="IZI121" s="151"/>
      <c r="IZJ121" s="151"/>
      <c r="IZK121" s="151"/>
      <c r="IZL121" s="151"/>
      <c r="IZM121" s="151"/>
      <c r="IZN121" s="151"/>
      <c r="IZO121" s="151"/>
      <c r="IZP121" s="151"/>
      <c r="IZQ121" s="151"/>
      <c r="IZR121" s="151"/>
      <c r="IZS121" s="151"/>
      <c r="IZT121" s="151"/>
      <c r="IZU121" s="151"/>
      <c r="IZV121" s="151"/>
      <c r="IZW121" s="151"/>
      <c r="IZX121" s="151"/>
      <c r="IZY121" s="151"/>
      <c r="IZZ121" s="151"/>
      <c r="JAA121" s="151"/>
      <c r="JAB121" s="151"/>
      <c r="JAC121" s="151"/>
      <c r="JAD121" s="151"/>
      <c r="JAE121" s="151"/>
      <c r="JAF121" s="151"/>
      <c r="JAG121" s="151"/>
      <c r="JAH121" s="151"/>
      <c r="JAI121" s="151"/>
      <c r="JAJ121" s="151"/>
      <c r="JAK121" s="151"/>
      <c r="JAL121" s="151"/>
      <c r="JAM121" s="151"/>
      <c r="JAN121" s="151"/>
      <c r="JAO121" s="151"/>
      <c r="JAP121" s="151"/>
      <c r="JAQ121" s="151"/>
      <c r="JAR121" s="151"/>
      <c r="JAS121" s="151"/>
      <c r="JAT121" s="151"/>
      <c r="JAU121" s="151"/>
      <c r="JAV121" s="151"/>
      <c r="JAW121" s="151"/>
      <c r="JAX121" s="151"/>
      <c r="JAY121" s="151"/>
      <c r="JAZ121" s="151"/>
      <c r="JBA121" s="151"/>
      <c r="JBB121" s="151"/>
      <c r="JBC121" s="151"/>
      <c r="JBD121" s="151"/>
      <c r="JBE121" s="151"/>
      <c r="JBF121" s="151"/>
      <c r="JBG121" s="151"/>
      <c r="JBH121" s="151"/>
      <c r="JBI121" s="151"/>
      <c r="JBJ121" s="151"/>
      <c r="JBK121" s="151"/>
      <c r="JBL121" s="151"/>
      <c r="JBM121" s="151"/>
      <c r="JBN121" s="151"/>
      <c r="JBO121" s="151"/>
      <c r="JBP121" s="151"/>
      <c r="JBQ121" s="151"/>
      <c r="JBR121" s="151"/>
      <c r="JBS121" s="151"/>
      <c r="JBT121" s="151"/>
      <c r="JBU121" s="151"/>
      <c r="JBV121" s="151"/>
      <c r="JBW121" s="151"/>
      <c r="JBX121" s="151"/>
      <c r="JBY121" s="151"/>
      <c r="JBZ121" s="151"/>
      <c r="JCA121" s="151"/>
      <c r="JCB121" s="151"/>
      <c r="JCC121" s="151"/>
      <c r="JCD121" s="151"/>
      <c r="JCE121" s="151"/>
      <c r="JCF121" s="151"/>
      <c r="JCG121" s="151"/>
      <c r="JCH121" s="151"/>
      <c r="JCI121" s="151"/>
      <c r="JCJ121" s="151"/>
      <c r="JCK121" s="151"/>
      <c r="JCL121" s="151"/>
      <c r="JCM121" s="151"/>
      <c r="JCN121" s="151"/>
      <c r="JCO121" s="151"/>
      <c r="JCP121" s="151"/>
      <c r="JCQ121" s="151"/>
      <c r="JCR121" s="151"/>
      <c r="JCS121" s="151"/>
      <c r="JCT121" s="151"/>
      <c r="JCU121" s="151"/>
      <c r="JCV121" s="151"/>
      <c r="JCW121" s="151"/>
      <c r="JCX121" s="151"/>
      <c r="JCY121" s="151"/>
      <c r="JCZ121" s="151"/>
      <c r="JDA121" s="151"/>
      <c r="JDB121" s="151"/>
      <c r="JDC121" s="151"/>
      <c r="JDD121" s="151"/>
      <c r="JDE121" s="151"/>
      <c r="JDF121" s="151"/>
      <c r="JDG121" s="151"/>
      <c r="JDH121" s="151"/>
      <c r="JDI121" s="151"/>
      <c r="JDJ121" s="151"/>
      <c r="JDK121" s="151"/>
      <c r="JDL121" s="151"/>
      <c r="JDM121" s="151"/>
      <c r="JDN121" s="151"/>
      <c r="JDO121" s="151"/>
      <c r="JDP121" s="151"/>
      <c r="JDQ121" s="151"/>
      <c r="JDR121" s="151"/>
      <c r="JDS121" s="151"/>
      <c r="JDT121" s="151"/>
      <c r="JDU121" s="151"/>
      <c r="JDV121" s="151"/>
      <c r="JDW121" s="151"/>
      <c r="JDX121" s="151"/>
      <c r="JDY121" s="151"/>
      <c r="JDZ121" s="151"/>
      <c r="JEA121" s="151"/>
      <c r="JEB121" s="151"/>
      <c r="JEC121" s="151"/>
      <c r="JED121" s="151"/>
      <c r="JEE121" s="151"/>
      <c r="JEF121" s="151"/>
      <c r="JEG121" s="151"/>
      <c r="JEH121" s="151"/>
      <c r="JEI121" s="151"/>
      <c r="JEJ121" s="151"/>
      <c r="JEK121" s="151"/>
      <c r="JEL121" s="151"/>
      <c r="JEM121" s="151"/>
      <c r="JEN121" s="151"/>
      <c r="JEO121" s="151"/>
      <c r="JEP121" s="151"/>
      <c r="JEQ121" s="151"/>
      <c r="JER121" s="151"/>
      <c r="JES121" s="151"/>
      <c r="JET121" s="151"/>
      <c r="JEU121" s="151"/>
      <c r="JEV121" s="151"/>
      <c r="JEW121" s="151"/>
      <c r="JEX121" s="151"/>
      <c r="JEY121" s="151"/>
      <c r="JEZ121" s="151"/>
      <c r="JFA121" s="151"/>
      <c r="JFB121" s="151"/>
      <c r="JFC121" s="151"/>
      <c r="JFD121" s="151"/>
      <c r="JFE121" s="151"/>
      <c r="JFF121" s="151"/>
      <c r="JFG121" s="151"/>
      <c r="JFH121" s="151"/>
      <c r="JFI121" s="151"/>
      <c r="JFJ121" s="151"/>
      <c r="JFK121" s="151"/>
      <c r="JFL121" s="151"/>
      <c r="JFM121" s="151"/>
      <c r="JFN121" s="151"/>
      <c r="JFO121" s="151"/>
      <c r="JFP121" s="151"/>
      <c r="JFQ121" s="151"/>
      <c r="JFR121" s="151"/>
      <c r="JFS121" s="151"/>
      <c r="JFT121" s="151"/>
      <c r="JFU121" s="151"/>
      <c r="JFV121" s="151"/>
      <c r="JFW121" s="151"/>
      <c r="JFX121" s="151"/>
      <c r="JFY121" s="151"/>
      <c r="JFZ121" s="151"/>
      <c r="JGA121" s="151"/>
      <c r="JGB121" s="151"/>
      <c r="JGC121" s="151"/>
      <c r="JGD121" s="151"/>
      <c r="JGE121" s="151"/>
      <c r="JGF121" s="151"/>
      <c r="JGG121" s="151"/>
      <c r="JGH121" s="151"/>
      <c r="JGI121" s="151"/>
      <c r="JGJ121" s="151"/>
      <c r="JGK121" s="151"/>
      <c r="JGL121" s="151"/>
      <c r="JGM121" s="151"/>
      <c r="JGN121" s="151"/>
      <c r="JGO121" s="151"/>
      <c r="JGP121" s="151"/>
      <c r="JGQ121" s="151"/>
      <c r="JGR121" s="151"/>
      <c r="JGS121" s="151"/>
      <c r="JGT121" s="151"/>
      <c r="JGU121" s="151"/>
      <c r="JGV121" s="151"/>
      <c r="JGW121" s="151"/>
      <c r="JGX121" s="151"/>
      <c r="JGY121" s="151"/>
      <c r="JGZ121" s="151"/>
      <c r="JHA121" s="151"/>
      <c r="JHB121" s="151"/>
      <c r="JHC121" s="151"/>
      <c r="JHD121" s="151"/>
      <c r="JHE121" s="151"/>
      <c r="JHF121" s="151"/>
      <c r="JHG121" s="151"/>
      <c r="JHH121" s="151"/>
      <c r="JHI121" s="151"/>
      <c r="JHJ121" s="151"/>
      <c r="JHK121" s="151"/>
      <c r="JHL121" s="151"/>
      <c r="JHM121" s="151"/>
      <c r="JHN121" s="151"/>
      <c r="JHO121" s="151"/>
      <c r="JHP121" s="151"/>
      <c r="JHQ121" s="151"/>
      <c r="JHR121" s="151"/>
      <c r="JHS121" s="151"/>
      <c r="JHT121" s="151"/>
      <c r="JHU121" s="151"/>
      <c r="JHV121" s="151"/>
      <c r="JHW121" s="151"/>
      <c r="JHX121" s="151"/>
      <c r="JHY121" s="151"/>
      <c r="JHZ121" s="151"/>
      <c r="JIA121" s="151"/>
      <c r="JIB121" s="151"/>
      <c r="JIC121" s="151"/>
      <c r="JID121" s="151"/>
      <c r="JIE121" s="151"/>
      <c r="JIF121" s="151"/>
      <c r="JIG121" s="151"/>
      <c r="JIH121" s="151"/>
      <c r="JII121" s="151"/>
      <c r="JIJ121" s="151"/>
      <c r="JIK121" s="151"/>
      <c r="JIL121" s="151"/>
      <c r="JIM121" s="151"/>
      <c r="JIN121" s="151"/>
      <c r="JIO121" s="151"/>
      <c r="JIP121" s="151"/>
      <c r="JIQ121" s="151"/>
      <c r="JIR121" s="151"/>
      <c r="JIS121" s="151"/>
      <c r="JIT121" s="151"/>
      <c r="JIU121" s="151"/>
      <c r="JIV121" s="151"/>
      <c r="JIW121" s="151"/>
      <c r="JIX121" s="151"/>
      <c r="JIY121" s="151"/>
      <c r="JIZ121" s="151"/>
      <c r="JJA121" s="151"/>
      <c r="JJB121" s="151"/>
      <c r="JJC121" s="151"/>
      <c r="JJD121" s="151"/>
      <c r="JJE121" s="151"/>
      <c r="JJF121" s="151"/>
      <c r="JJG121" s="151"/>
      <c r="JJH121" s="151"/>
      <c r="JJI121" s="151"/>
      <c r="JJJ121" s="151"/>
      <c r="JJK121" s="151"/>
      <c r="JJL121" s="151"/>
      <c r="JJM121" s="151"/>
      <c r="JJN121" s="151"/>
      <c r="JJO121" s="151"/>
      <c r="JJP121" s="151"/>
      <c r="JJQ121" s="151"/>
      <c r="JJR121" s="151"/>
      <c r="JJS121" s="151"/>
      <c r="JJT121" s="151"/>
      <c r="JJU121" s="151"/>
      <c r="JJV121" s="151"/>
      <c r="JJW121" s="151"/>
      <c r="JJX121" s="151"/>
      <c r="JJY121" s="151"/>
      <c r="JJZ121" s="151"/>
      <c r="JKA121" s="151"/>
      <c r="JKB121" s="151"/>
      <c r="JKC121" s="151"/>
      <c r="JKD121" s="151"/>
      <c r="JKE121" s="151"/>
      <c r="JKF121" s="151"/>
      <c r="JKG121" s="151"/>
      <c r="JKH121" s="151"/>
      <c r="JKI121" s="151"/>
      <c r="JKJ121" s="151"/>
      <c r="JKK121" s="151"/>
      <c r="JKL121" s="151"/>
      <c r="JKM121" s="151"/>
      <c r="JKN121" s="151"/>
      <c r="JKO121" s="151"/>
      <c r="JKP121" s="151"/>
      <c r="JKQ121" s="151"/>
      <c r="JKR121" s="151"/>
      <c r="JKS121" s="151"/>
      <c r="JKT121" s="151"/>
      <c r="JKU121" s="151"/>
      <c r="JKV121" s="151"/>
      <c r="JKW121" s="151"/>
      <c r="JKX121" s="151"/>
      <c r="JKY121" s="151"/>
      <c r="JKZ121" s="151"/>
      <c r="JLA121" s="151"/>
      <c r="JLB121" s="151"/>
      <c r="JLC121" s="151"/>
      <c r="JLD121" s="151"/>
      <c r="JLE121" s="151"/>
      <c r="JLF121" s="151"/>
      <c r="JLG121" s="151"/>
      <c r="JLH121" s="151"/>
      <c r="JLI121" s="151"/>
      <c r="JLJ121" s="151"/>
      <c r="JLK121" s="151"/>
      <c r="JLL121" s="151"/>
      <c r="JLM121" s="151"/>
      <c r="JLN121" s="151"/>
      <c r="JLO121" s="151"/>
      <c r="JLP121" s="151"/>
      <c r="JLQ121" s="151"/>
      <c r="JLR121" s="151"/>
      <c r="JLS121" s="151"/>
      <c r="JLT121" s="151"/>
      <c r="JLU121" s="151"/>
      <c r="JLV121" s="151"/>
      <c r="JLW121" s="151"/>
      <c r="JLX121" s="151"/>
      <c r="JLY121" s="151"/>
      <c r="JLZ121" s="151"/>
      <c r="JMA121" s="151"/>
      <c r="JMB121" s="151"/>
      <c r="JMC121" s="151"/>
      <c r="JMD121" s="151"/>
      <c r="JME121" s="151"/>
      <c r="JMF121" s="151"/>
      <c r="JMG121" s="151"/>
      <c r="JMH121" s="151"/>
      <c r="JMI121" s="151"/>
      <c r="JMJ121" s="151"/>
      <c r="JMK121" s="151"/>
      <c r="JML121" s="151"/>
      <c r="JMM121" s="151"/>
      <c r="JMN121" s="151"/>
      <c r="JMO121" s="151"/>
      <c r="JMP121" s="151"/>
      <c r="JMQ121" s="151"/>
      <c r="JMR121" s="151"/>
      <c r="JMS121" s="151"/>
      <c r="JMT121" s="151"/>
      <c r="JMU121" s="151"/>
      <c r="JMV121" s="151"/>
      <c r="JMW121" s="151"/>
      <c r="JMX121" s="151"/>
      <c r="JMY121" s="151"/>
      <c r="JMZ121" s="151"/>
      <c r="JNA121" s="151"/>
      <c r="JNB121" s="151"/>
      <c r="JNC121" s="151"/>
      <c r="JND121" s="151"/>
      <c r="JNE121" s="151"/>
      <c r="JNF121" s="151"/>
      <c r="JNG121" s="151"/>
      <c r="JNH121" s="151"/>
      <c r="JNI121" s="151"/>
      <c r="JNJ121" s="151"/>
      <c r="JNK121" s="151"/>
      <c r="JNL121" s="151"/>
      <c r="JNM121" s="151"/>
      <c r="JNN121" s="151"/>
      <c r="JNO121" s="151"/>
      <c r="JNP121" s="151"/>
      <c r="JNQ121" s="151"/>
      <c r="JNR121" s="151"/>
      <c r="JNS121" s="151"/>
      <c r="JNT121" s="151"/>
      <c r="JNU121" s="151"/>
      <c r="JNV121" s="151"/>
      <c r="JNW121" s="151"/>
      <c r="JNX121" s="151"/>
      <c r="JNY121" s="151"/>
      <c r="JNZ121" s="151"/>
      <c r="JOA121" s="151"/>
      <c r="JOB121" s="151"/>
      <c r="JOC121" s="151"/>
      <c r="JOD121" s="151"/>
      <c r="JOE121" s="151"/>
      <c r="JOF121" s="151"/>
      <c r="JOG121" s="151"/>
      <c r="JOH121" s="151"/>
      <c r="JOI121" s="151"/>
      <c r="JOJ121" s="151"/>
      <c r="JOK121" s="151"/>
      <c r="JOL121" s="151"/>
      <c r="JOM121" s="151"/>
      <c r="JON121" s="151"/>
      <c r="JOO121" s="151"/>
      <c r="JOP121" s="151"/>
      <c r="JOQ121" s="151"/>
      <c r="JOR121" s="151"/>
      <c r="JOS121" s="151"/>
      <c r="JOT121" s="151"/>
      <c r="JOU121" s="151"/>
      <c r="JOV121" s="151"/>
      <c r="JOW121" s="151"/>
      <c r="JOX121" s="151"/>
      <c r="JOY121" s="151"/>
      <c r="JOZ121" s="151"/>
      <c r="JPA121" s="151"/>
      <c r="JPB121" s="151"/>
      <c r="JPC121" s="151"/>
      <c r="JPD121" s="151"/>
      <c r="JPE121" s="151"/>
      <c r="JPF121" s="151"/>
      <c r="JPG121" s="151"/>
      <c r="JPH121" s="151"/>
      <c r="JPI121" s="151"/>
      <c r="JPJ121" s="151"/>
      <c r="JPK121" s="151"/>
      <c r="JPL121" s="151"/>
      <c r="JPM121" s="151"/>
      <c r="JPN121" s="151"/>
      <c r="JPO121" s="151"/>
      <c r="JPP121" s="151"/>
      <c r="JPQ121" s="151"/>
      <c r="JPR121" s="151"/>
      <c r="JPS121" s="151"/>
      <c r="JPT121" s="151"/>
      <c r="JPU121" s="151"/>
      <c r="JPV121" s="151"/>
      <c r="JPW121" s="151"/>
      <c r="JPX121" s="151"/>
      <c r="JPY121" s="151"/>
      <c r="JPZ121" s="151"/>
      <c r="JQA121" s="151"/>
      <c r="JQB121" s="151"/>
      <c r="JQC121" s="151"/>
      <c r="JQD121" s="151"/>
      <c r="JQE121" s="151"/>
      <c r="JQF121" s="151"/>
      <c r="JQG121" s="151"/>
      <c r="JQH121" s="151"/>
      <c r="JQI121" s="151"/>
      <c r="JQJ121" s="151"/>
      <c r="JQK121" s="151"/>
      <c r="JQL121" s="151"/>
      <c r="JQM121" s="151"/>
      <c r="JQN121" s="151"/>
      <c r="JQO121" s="151"/>
      <c r="JQP121" s="151"/>
      <c r="JQQ121" s="151"/>
      <c r="JQR121" s="151"/>
      <c r="JQS121" s="151"/>
      <c r="JQT121" s="151"/>
      <c r="JQU121" s="151"/>
      <c r="JQV121" s="151"/>
      <c r="JQW121" s="151"/>
      <c r="JQX121" s="151"/>
      <c r="JQY121" s="151"/>
      <c r="JQZ121" s="151"/>
      <c r="JRA121" s="151"/>
      <c r="JRB121" s="151"/>
      <c r="JRC121" s="151"/>
      <c r="JRD121" s="151"/>
      <c r="JRE121" s="151"/>
      <c r="JRF121" s="151"/>
      <c r="JRG121" s="151"/>
      <c r="JRH121" s="151"/>
      <c r="JRI121" s="151"/>
      <c r="JRJ121" s="151"/>
      <c r="JRK121" s="151"/>
      <c r="JRL121" s="151"/>
      <c r="JRM121" s="151"/>
      <c r="JRN121" s="151"/>
      <c r="JRO121" s="151"/>
      <c r="JRP121" s="151"/>
      <c r="JRQ121" s="151"/>
      <c r="JRR121" s="151"/>
      <c r="JRS121" s="151"/>
      <c r="JRT121" s="151"/>
      <c r="JRU121" s="151"/>
      <c r="JRV121" s="151"/>
      <c r="JRW121" s="151"/>
      <c r="JRX121" s="151"/>
      <c r="JRY121" s="151"/>
      <c r="JRZ121" s="151"/>
      <c r="JSA121" s="151"/>
      <c r="JSB121" s="151"/>
      <c r="JSC121" s="151"/>
      <c r="JSD121" s="151"/>
      <c r="JSE121" s="151"/>
      <c r="JSF121" s="151"/>
      <c r="JSG121" s="151"/>
      <c r="JSH121" s="151"/>
      <c r="JSI121" s="151"/>
      <c r="JSJ121" s="151"/>
      <c r="JSK121" s="151"/>
      <c r="JSL121" s="151"/>
      <c r="JSM121" s="151"/>
      <c r="JSN121" s="151"/>
      <c r="JSO121" s="151"/>
      <c r="JSP121" s="151"/>
      <c r="JSQ121" s="151"/>
      <c r="JSR121" s="151"/>
      <c r="JSS121" s="151"/>
      <c r="JST121" s="151"/>
      <c r="JSU121" s="151"/>
      <c r="JSV121" s="151"/>
      <c r="JSW121" s="151"/>
      <c r="JSX121" s="151"/>
      <c r="JSY121" s="151"/>
      <c r="JSZ121" s="151"/>
      <c r="JTA121" s="151"/>
      <c r="JTB121" s="151"/>
      <c r="JTC121" s="151"/>
      <c r="JTD121" s="151"/>
      <c r="JTE121" s="151"/>
      <c r="JTF121" s="151"/>
      <c r="JTG121" s="151"/>
      <c r="JTH121" s="151"/>
      <c r="JTI121" s="151"/>
      <c r="JTJ121" s="151"/>
      <c r="JTK121" s="151"/>
      <c r="JTL121" s="151"/>
      <c r="JTM121" s="151"/>
      <c r="JTN121" s="151"/>
      <c r="JTO121" s="151"/>
      <c r="JTP121" s="151"/>
      <c r="JTQ121" s="151"/>
      <c r="JTR121" s="151"/>
      <c r="JTS121" s="151"/>
      <c r="JTT121" s="151"/>
      <c r="JTU121" s="151"/>
      <c r="JTV121" s="151"/>
      <c r="JTW121" s="151"/>
      <c r="JTX121" s="151"/>
      <c r="JTY121" s="151"/>
      <c r="JTZ121" s="151"/>
      <c r="JUA121" s="151"/>
      <c r="JUB121" s="151"/>
      <c r="JUC121" s="151"/>
      <c r="JUD121" s="151"/>
      <c r="JUE121" s="151"/>
      <c r="JUF121" s="151"/>
      <c r="JUG121" s="151"/>
      <c r="JUH121" s="151"/>
      <c r="JUI121" s="151"/>
      <c r="JUJ121" s="151"/>
      <c r="JUK121" s="151"/>
      <c r="JUL121" s="151"/>
      <c r="JUM121" s="151"/>
      <c r="JUN121" s="151"/>
      <c r="JUO121" s="151"/>
      <c r="JUP121" s="151"/>
      <c r="JUQ121" s="151"/>
      <c r="JUR121" s="151"/>
      <c r="JUS121" s="151"/>
      <c r="JUT121" s="151"/>
      <c r="JUU121" s="151"/>
      <c r="JUV121" s="151"/>
      <c r="JUW121" s="151"/>
      <c r="JUX121" s="151"/>
      <c r="JUY121" s="151"/>
      <c r="JUZ121" s="151"/>
      <c r="JVA121" s="151"/>
      <c r="JVB121" s="151"/>
      <c r="JVC121" s="151"/>
      <c r="JVD121" s="151"/>
      <c r="JVE121" s="151"/>
      <c r="JVF121" s="151"/>
      <c r="JVG121" s="151"/>
      <c r="JVH121" s="151"/>
      <c r="JVI121" s="151"/>
      <c r="JVJ121" s="151"/>
      <c r="JVK121" s="151"/>
      <c r="JVL121" s="151"/>
      <c r="JVM121" s="151"/>
      <c r="JVN121" s="151"/>
      <c r="JVO121" s="151"/>
      <c r="JVP121" s="151"/>
      <c r="JVQ121" s="151"/>
      <c r="JVR121" s="151"/>
      <c r="JVS121" s="151"/>
      <c r="JVT121" s="151"/>
      <c r="JVU121" s="151"/>
      <c r="JVV121" s="151"/>
      <c r="JVW121" s="151"/>
      <c r="JVX121" s="151"/>
      <c r="JVY121" s="151"/>
      <c r="JVZ121" s="151"/>
      <c r="JWA121" s="151"/>
      <c r="JWB121" s="151"/>
      <c r="JWC121" s="151"/>
      <c r="JWD121" s="151"/>
      <c r="JWE121" s="151"/>
      <c r="JWF121" s="151"/>
      <c r="JWG121" s="151"/>
      <c r="JWH121" s="151"/>
      <c r="JWI121" s="151"/>
      <c r="JWJ121" s="151"/>
      <c r="JWK121" s="151"/>
      <c r="JWL121" s="151"/>
      <c r="JWM121" s="151"/>
      <c r="JWN121" s="151"/>
      <c r="JWO121" s="151"/>
      <c r="JWP121" s="151"/>
      <c r="JWQ121" s="151"/>
      <c r="JWR121" s="151"/>
      <c r="JWS121" s="151"/>
      <c r="JWT121" s="151"/>
      <c r="JWU121" s="151"/>
      <c r="JWV121" s="151"/>
      <c r="JWW121" s="151"/>
      <c r="JWX121" s="151"/>
      <c r="JWY121" s="151"/>
      <c r="JWZ121" s="151"/>
      <c r="JXA121" s="151"/>
      <c r="JXB121" s="151"/>
      <c r="JXC121" s="151"/>
      <c r="JXD121" s="151"/>
      <c r="JXE121" s="151"/>
      <c r="JXF121" s="151"/>
      <c r="JXG121" s="151"/>
      <c r="JXH121" s="151"/>
      <c r="JXI121" s="151"/>
      <c r="JXJ121" s="151"/>
      <c r="JXK121" s="151"/>
      <c r="JXL121" s="151"/>
      <c r="JXM121" s="151"/>
      <c r="JXN121" s="151"/>
      <c r="JXO121" s="151"/>
      <c r="JXP121" s="151"/>
      <c r="JXQ121" s="151"/>
      <c r="JXR121" s="151"/>
      <c r="JXS121" s="151"/>
      <c r="JXT121" s="151"/>
      <c r="JXU121" s="151"/>
      <c r="JXV121" s="151"/>
      <c r="JXW121" s="151"/>
      <c r="JXX121" s="151"/>
      <c r="JXY121" s="151"/>
      <c r="JXZ121" s="151"/>
      <c r="JYA121" s="151"/>
      <c r="JYB121" s="151"/>
      <c r="JYC121" s="151"/>
      <c r="JYD121" s="151"/>
      <c r="JYE121" s="151"/>
      <c r="JYF121" s="151"/>
      <c r="JYG121" s="151"/>
      <c r="JYH121" s="151"/>
      <c r="JYI121" s="151"/>
      <c r="JYJ121" s="151"/>
      <c r="JYK121" s="151"/>
      <c r="JYL121" s="151"/>
      <c r="JYM121" s="151"/>
      <c r="JYN121" s="151"/>
      <c r="JYO121" s="151"/>
      <c r="JYP121" s="151"/>
      <c r="JYQ121" s="151"/>
      <c r="JYR121" s="151"/>
      <c r="JYS121" s="151"/>
      <c r="JYT121" s="151"/>
      <c r="JYU121" s="151"/>
      <c r="JYV121" s="151"/>
      <c r="JYW121" s="151"/>
      <c r="JYX121" s="151"/>
      <c r="JYY121" s="151"/>
      <c r="JYZ121" s="151"/>
      <c r="JZA121" s="151"/>
      <c r="JZB121" s="151"/>
      <c r="JZC121" s="151"/>
      <c r="JZD121" s="151"/>
      <c r="JZE121" s="151"/>
      <c r="JZF121" s="151"/>
      <c r="JZG121" s="151"/>
      <c r="JZH121" s="151"/>
      <c r="JZI121" s="151"/>
      <c r="JZJ121" s="151"/>
      <c r="JZK121" s="151"/>
      <c r="JZL121" s="151"/>
      <c r="JZM121" s="151"/>
      <c r="JZN121" s="151"/>
      <c r="JZO121" s="151"/>
      <c r="JZP121" s="151"/>
      <c r="JZQ121" s="151"/>
      <c r="JZR121" s="151"/>
      <c r="JZS121" s="151"/>
      <c r="JZT121" s="151"/>
      <c r="JZU121" s="151"/>
      <c r="JZV121" s="151"/>
      <c r="JZW121" s="151"/>
      <c r="JZX121" s="151"/>
      <c r="JZY121" s="151"/>
      <c r="JZZ121" s="151"/>
      <c r="KAA121" s="151"/>
      <c r="KAB121" s="151"/>
      <c r="KAC121" s="151"/>
      <c r="KAD121" s="151"/>
      <c r="KAE121" s="151"/>
      <c r="KAF121" s="151"/>
      <c r="KAG121" s="151"/>
      <c r="KAH121" s="151"/>
      <c r="KAI121" s="151"/>
      <c r="KAJ121" s="151"/>
      <c r="KAK121" s="151"/>
      <c r="KAL121" s="151"/>
      <c r="KAM121" s="151"/>
      <c r="KAN121" s="151"/>
      <c r="KAO121" s="151"/>
      <c r="KAP121" s="151"/>
      <c r="KAQ121" s="151"/>
      <c r="KAR121" s="151"/>
      <c r="KAS121" s="151"/>
      <c r="KAT121" s="151"/>
      <c r="KAU121" s="151"/>
      <c r="KAV121" s="151"/>
      <c r="KAW121" s="151"/>
      <c r="KAX121" s="151"/>
      <c r="KAY121" s="151"/>
      <c r="KAZ121" s="151"/>
      <c r="KBA121" s="151"/>
      <c r="KBB121" s="151"/>
      <c r="KBC121" s="151"/>
      <c r="KBD121" s="151"/>
      <c r="KBE121" s="151"/>
      <c r="KBF121" s="151"/>
      <c r="KBG121" s="151"/>
      <c r="KBH121" s="151"/>
      <c r="KBI121" s="151"/>
      <c r="KBJ121" s="151"/>
      <c r="KBK121" s="151"/>
      <c r="KBL121" s="151"/>
      <c r="KBM121" s="151"/>
      <c r="KBN121" s="151"/>
      <c r="KBO121" s="151"/>
      <c r="KBP121" s="151"/>
      <c r="KBQ121" s="151"/>
      <c r="KBR121" s="151"/>
      <c r="KBS121" s="151"/>
      <c r="KBT121" s="151"/>
      <c r="KBU121" s="151"/>
      <c r="KBV121" s="151"/>
      <c r="KBW121" s="151"/>
      <c r="KBX121" s="151"/>
      <c r="KBY121" s="151"/>
      <c r="KBZ121" s="151"/>
      <c r="KCA121" s="151"/>
      <c r="KCB121" s="151"/>
      <c r="KCC121" s="151"/>
      <c r="KCD121" s="151"/>
      <c r="KCE121" s="151"/>
      <c r="KCF121" s="151"/>
      <c r="KCG121" s="151"/>
      <c r="KCH121" s="151"/>
      <c r="KCI121" s="151"/>
      <c r="KCJ121" s="151"/>
      <c r="KCK121" s="151"/>
      <c r="KCL121" s="151"/>
      <c r="KCM121" s="151"/>
      <c r="KCN121" s="151"/>
      <c r="KCO121" s="151"/>
      <c r="KCP121" s="151"/>
      <c r="KCQ121" s="151"/>
      <c r="KCR121" s="151"/>
      <c r="KCS121" s="151"/>
      <c r="KCT121" s="151"/>
      <c r="KCU121" s="151"/>
      <c r="KCV121" s="151"/>
      <c r="KCW121" s="151"/>
      <c r="KCX121" s="151"/>
      <c r="KCY121" s="151"/>
      <c r="KCZ121" s="151"/>
      <c r="KDA121" s="151"/>
      <c r="KDB121" s="151"/>
      <c r="KDC121" s="151"/>
      <c r="KDD121" s="151"/>
      <c r="KDE121" s="151"/>
      <c r="KDF121" s="151"/>
      <c r="KDG121" s="151"/>
      <c r="KDH121" s="151"/>
      <c r="KDI121" s="151"/>
      <c r="KDJ121" s="151"/>
      <c r="KDK121" s="151"/>
      <c r="KDL121" s="151"/>
      <c r="KDM121" s="151"/>
      <c r="KDN121" s="151"/>
      <c r="KDO121" s="151"/>
      <c r="KDP121" s="151"/>
      <c r="KDQ121" s="151"/>
      <c r="KDR121" s="151"/>
      <c r="KDS121" s="151"/>
      <c r="KDT121" s="151"/>
      <c r="KDU121" s="151"/>
      <c r="KDV121" s="151"/>
      <c r="KDW121" s="151"/>
      <c r="KDX121" s="151"/>
      <c r="KDY121" s="151"/>
      <c r="KDZ121" s="151"/>
      <c r="KEA121" s="151"/>
      <c r="KEB121" s="151"/>
      <c r="KEC121" s="151"/>
      <c r="KED121" s="151"/>
      <c r="KEE121" s="151"/>
      <c r="KEF121" s="151"/>
      <c r="KEG121" s="151"/>
      <c r="KEH121" s="151"/>
      <c r="KEI121" s="151"/>
      <c r="KEJ121" s="151"/>
      <c r="KEK121" s="151"/>
      <c r="KEL121" s="151"/>
      <c r="KEM121" s="151"/>
      <c r="KEN121" s="151"/>
      <c r="KEO121" s="151"/>
      <c r="KEP121" s="151"/>
      <c r="KEQ121" s="151"/>
      <c r="KER121" s="151"/>
      <c r="KES121" s="151"/>
      <c r="KET121" s="151"/>
      <c r="KEU121" s="151"/>
      <c r="KEV121" s="151"/>
      <c r="KEW121" s="151"/>
      <c r="KEX121" s="151"/>
      <c r="KEY121" s="151"/>
      <c r="KEZ121" s="151"/>
      <c r="KFA121" s="151"/>
      <c r="KFB121" s="151"/>
      <c r="KFC121" s="151"/>
      <c r="KFD121" s="151"/>
      <c r="KFE121" s="151"/>
      <c r="KFF121" s="151"/>
      <c r="KFG121" s="151"/>
      <c r="KFH121" s="151"/>
      <c r="KFI121" s="151"/>
      <c r="KFJ121" s="151"/>
      <c r="KFK121" s="151"/>
      <c r="KFL121" s="151"/>
      <c r="KFM121" s="151"/>
      <c r="KFN121" s="151"/>
      <c r="KFO121" s="151"/>
      <c r="KFP121" s="151"/>
      <c r="KFQ121" s="151"/>
      <c r="KFR121" s="151"/>
      <c r="KFS121" s="151"/>
      <c r="KFT121" s="151"/>
      <c r="KFU121" s="151"/>
      <c r="KFV121" s="151"/>
      <c r="KFW121" s="151"/>
      <c r="KFX121" s="151"/>
      <c r="KFY121" s="151"/>
      <c r="KFZ121" s="151"/>
      <c r="KGA121" s="151"/>
      <c r="KGB121" s="151"/>
      <c r="KGC121" s="151"/>
      <c r="KGD121" s="151"/>
      <c r="KGE121" s="151"/>
      <c r="KGF121" s="151"/>
      <c r="KGG121" s="151"/>
      <c r="KGH121" s="151"/>
      <c r="KGI121" s="151"/>
      <c r="KGJ121" s="151"/>
      <c r="KGK121" s="151"/>
      <c r="KGL121" s="151"/>
      <c r="KGM121" s="151"/>
      <c r="KGN121" s="151"/>
      <c r="KGO121" s="151"/>
      <c r="KGP121" s="151"/>
      <c r="KGQ121" s="151"/>
      <c r="KGR121" s="151"/>
      <c r="KGS121" s="151"/>
      <c r="KGT121" s="151"/>
      <c r="KGU121" s="151"/>
      <c r="KGV121" s="151"/>
      <c r="KGW121" s="151"/>
      <c r="KGX121" s="151"/>
      <c r="KGY121" s="151"/>
      <c r="KGZ121" s="151"/>
      <c r="KHA121" s="151"/>
      <c r="KHB121" s="151"/>
      <c r="KHC121" s="151"/>
      <c r="KHD121" s="151"/>
      <c r="KHE121" s="151"/>
      <c r="KHF121" s="151"/>
      <c r="KHG121" s="151"/>
      <c r="KHH121" s="151"/>
      <c r="KHI121" s="151"/>
      <c r="KHJ121" s="151"/>
      <c r="KHK121" s="151"/>
      <c r="KHL121" s="151"/>
      <c r="KHM121" s="151"/>
      <c r="KHN121" s="151"/>
      <c r="KHO121" s="151"/>
      <c r="KHP121" s="151"/>
      <c r="KHQ121" s="151"/>
      <c r="KHR121" s="151"/>
      <c r="KHS121" s="151"/>
      <c r="KHT121" s="151"/>
      <c r="KHU121" s="151"/>
      <c r="KHV121" s="151"/>
      <c r="KHW121" s="151"/>
      <c r="KHX121" s="151"/>
      <c r="KHY121" s="151"/>
      <c r="KHZ121" s="151"/>
      <c r="KIA121" s="151"/>
      <c r="KIB121" s="151"/>
      <c r="KIC121" s="151"/>
      <c r="KID121" s="151"/>
      <c r="KIE121" s="151"/>
      <c r="KIF121" s="151"/>
      <c r="KIG121" s="151"/>
      <c r="KIH121" s="151"/>
      <c r="KII121" s="151"/>
      <c r="KIJ121" s="151"/>
      <c r="KIK121" s="151"/>
      <c r="KIL121" s="151"/>
      <c r="KIM121" s="151"/>
      <c r="KIN121" s="151"/>
      <c r="KIO121" s="151"/>
      <c r="KIP121" s="151"/>
      <c r="KIQ121" s="151"/>
      <c r="KIR121" s="151"/>
      <c r="KIS121" s="151"/>
      <c r="KIT121" s="151"/>
      <c r="KIU121" s="151"/>
      <c r="KIV121" s="151"/>
      <c r="KIW121" s="151"/>
      <c r="KIX121" s="151"/>
      <c r="KIY121" s="151"/>
      <c r="KIZ121" s="151"/>
      <c r="KJA121" s="151"/>
      <c r="KJB121" s="151"/>
      <c r="KJC121" s="151"/>
      <c r="KJD121" s="151"/>
      <c r="KJE121" s="151"/>
      <c r="KJF121" s="151"/>
      <c r="KJG121" s="151"/>
      <c r="KJH121" s="151"/>
      <c r="KJI121" s="151"/>
      <c r="KJJ121" s="151"/>
      <c r="KJK121" s="151"/>
      <c r="KJL121" s="151"/>
      <c r="KJM121" s="151"/>
      <c r="KJN121" s="151"/>
      <c r="KJO121" s="151"/>
      <c r="KJP121" s="151"/>
      <c r="KJQ121" s="151"/>
      <c r="KJR121" s="151"/>
      <c r="KJS121" s="151"/>
      <c r="KJT121" s="151"/>
      <c r="KJU121" s="151"/>
      <c r="KJV121" s="151"/>
      <c r="KJW121" s="151"/>
      <c r="KJX121" s="151"/>
      <c r="KJY121" s="151"/>
      <c r="KJZ121" s="151"/>
      <c r="KKA121" s="151"/>
      <c r="KKB121" s="151"/>
      <c r="KKC121" s="151"/>
      <c r="KKD121" s="151"/>
      <c r="KKE121" s="151"/>
      <c r="KKF121" s="151"/>
      <c r="KKG121" s="151"/>
      <c r="KKH121" s="151"/>
      <c r="KKI121" s="151"/>
      <c r="KKJ121" s="151"/>
      <c r="KKK121" s="151"/>
      <c r="KKL121" s="151"/>
      <c r="KKM121" s="151"/>
      <c r="KKN121" s="151"/>
      <c r="KKO121" s="151"/>
      <c r="KKP121" s="151"/>
      <c r="KKQ121" s="151"/>
      <c r="KKR121" s="151"/>
      <c r="KKS121" s="151"/>
      <c r="KKT121" s="151"/>
      <c r="KKU121" s="151"/>
      <c r="KKV121" s="151"/>
      <c r="KKW121" s="151"/>
      <c r="KKX121" s="151"/>
      <c r="KKY121" s="151"/>
      <c r="KKZ121" s="151"/>
      <c r="KLA121" s="151"/>
      <c r="KLB121" s="151"/>
      <c r="KLC121" s="151"/>
      <c r="KLD121" s="151"/>
      <c r="KLE121" s="151"/>
      <c r="KLF121" s="151"/>
      <c r="KLG121" s="151"/>
      <c r="KLH121" s="151"/>
      <c r="KLI121" s="151"/>
      <c r="KLJ121" s="151"/>
      <c r="KLK121" s="151"/>
      <c r="KLL121" s="151"/>
      <c r="KLM121" s="151"/>
      <c r="KLN121" s="151"/>
      <c r="KLO121" s="151"/>
      <c r="KLP121" s="151"/>
      <c r="KLQ121" s="151"/>
      <c r="KLR121" s="151"/>
      <c r="KLS121" s="151"/>
      <c r="KLT121" s="151"/>
      <c r="KLU121" s="151"/>
      <c r="KLV121" s="151"/>
      <c r="KLW121" s="151"/>
      <c r="KLX121" s="151"/>
      <c r="KLY121" s="151"/>
      <c r="KLZ121" s="151"/>
      <c r="KMA121" s="151"/>
      <c r="KMB121" s="151"/>
      <c r="KMC121" s="151"/>
      <c r="KMD121" s="151"/>
      <c r="KME121" s="151"/>
      <c r="KMF121" s="151"/>
      <c r="KMG121" s="151"/>
      <c r="KMH121" s="151"/>
      <c r="KMI121" s="151"/>
      <c r="KMJ121" s="151"/>
      <c r="KMK121" s="151"/>
      <c r="KML121" s="151"/>
      <c r="KMM121" s="151"/>
      <c r="KMN121" s="151"/>
      <c r="KMO121" s="151"/>
      <c r="KMP121" s="151"/>
      <c r="KMQ121" s="151"/>
      <c r="KMR121" s="151"/>
      <c r="KMS121" s="151"/>
      <c r="KMT121" s="151"/>
      <c r="KMU121" s="151"/>
      <c r="KMV121" s="151"/>
      <c r="KMW121" s="151"/>
      <c r="KMX121" s="151"/>
      <c r="KMY121" s="151"/>
      <c r="KMZ121" s="151"/>
      <c r="KNA121" s="151"/>
      <c r="KNB121" s="151"/>
      <c r="KNC121" s="151"/>
      <c r="KND121" s="151"/>
      <c r="KNE121" s="151"/>
      <c r="KNF121" s="151"/>
      <c r="KNG121" s="151"/>
      <c r="KNH121" s="151"/>
      <c r="KNI121" s="151"/>
      <c r="KNJ121" s="151"/>
      <c r="KNK121" s="151"/>
      <c r="KNL121" s="151"/>
      <c r="KNM121" s="151"/>
      <c r="KNN121" s="151"/>
      <c r="KNO121" s="151"/>
      <c r="KNP121" s="151"/>
      <c r="KNQ121" s="151"/>
      <c r="KNR121" s="151"/>
      <c r="KNS121" s="151"/>
      <c r="KNT121" s="151"/>
      <c r="KNU121" s="151"/>
      <c r="KNV121" s="151"/>
      <c r="KNW121" s="151"/>
      <c r="KNX121" s="151"/>
      <c r="KNY121" s="151"/>
      <c r="KNZ121" s="151"/>
      <c r="KOA121" s="151"/>
      <c r="KOB121" s="151"/>
      <c r="KOC121" s="151"/>
      <c r="KOD121" s="151"/>
      <c r="KOE121" s="151"/>
      <c r="KOF121" s="151"/>
      <c r="KOG121" s="151"/>
      <c r="KOH121" s="151"/>
      <c r="KOI121" s="151"/>
      <c r="KOJ121" s="151"/>
      <c r="KOK121" s="151"/>
      <c r="KOL121" s="151"/>
      <c r="KOM121" s="151"/>
      <c r="KON121" s="151"/>
      <c r="KOO121" s="151"/>
      <c r="KOP121" s="151"/>
      <c r="KOQ121" s="151"/>
      <c r="KOR121" s="151"/>
      <c r="KOS121" s="151"/>
      <c r="KOT121" s="151"/>
      <c r="KOU121" s="151"/>
      <c r="KOV121" s="151"/>
      <c r="KOW121" s="151"/>
      <c r="KOX121" s="151"/>
      <c r="KOY121" s="151"/>
      <c r="KOZ121" s="151"/>
      <c r="KPA121" s="151"/>
      <c r="KPB121" s="151"/>
      <c r="KPC121" s="151"/>
      <c r="KPD121" s="151"/>
      <c r="KPE121" s="151"/>
      <c r="KPF121" s="151"/>
      <c r="KPG121" s="151"/>
      <c r="KPH121" s="151"/>
      <c r="KPI121" s="151"/>
      <c r="KPJ121" s="151"/>
      <c r="KPK121" s="151"/>
      <c r="KPL121" s="151"/>
      <c r="KPM121" s="151"/>
      <c r="KPN121" s="151"/>
      <c r="KPO121" s="151"/>
      <c r="KPP121" s="151"/>
      <c r="KPQ121" s="151"/>
      <c r="KPR121" s="151"/>
      <c r="KPS121" s="151"/>
      <c r="KPT121" s="151"/>
      <c r="KPU121" s="151"/>
      <c r="KPV121" s="151"/>
      <c r="KPW121" s="151"/>
      <c r="KPX121" s="151"/>
      <c r="KPY121" s="151"/>
      <c r="KPZ121" s="151"/>
      <c r="KQA121" s="151"/>
      <c r="KQB121" s="151"/>
      <c r="KQC121" s="151"/>
      <c r="KQD121" s="151"/>
      <c r="KQE121" s="151"/>
      <c r="KQF121" s="151"/>
      <c r="KQG121" s="151"/>
      <c r="KQH121" s="151"/>
      <c r="KQI121" s="151"/>
      <c r="KQJ121" s="151"/>
      <c r="KQK121" s="151"/>
      <c r="KQL121" s="151"/>
      <c r="KQM121" s="151"/>
      <c r="KQN121" s="151"/>
      <c r="KQO121" s="151"/>
      <c r="KQP121" s="151"/>
      <c r="KQQ121" s="151"/>
      <c r="KQR121" s="151"/>
      <c r="KQS121" s="151"/>
      <c r="KQT121" s="151"/>
      <c r="KQU121" s="151"/>
      <c r="KQV121" s="151"/>
      <c r="KQW121" s="151"/>
      <c r="KQX121" s="151"/>
      <c r="KQY121" s="151"/>
      <c r="KQZ121" s="151"/>
      <c r="KRA121" s="151"/>
      <c r="KRB121" s="151"/>
      <c r="KRC121" s="151"/>
      <c r="KRD121" s="151"/>
      <c r="KRE121" s="151"/>
      <c r="KRF121" s="151"/>
      <c r="KRG121" s="151"/>
      <c r="KRH121" s="151"/>
      <c r="KRI121" s="151"/>
      <c r="KRJ121" s="151"/>
      <c r="KRK121" s="151"/>
      <c r="KRL121" s="151"/>
      <c r="KRM121" s="151"/>
      <c r="KRN121" s="151"/>
      <c r="KRO121" s="151"/>
      <c r="KRP121" s="151"/>
      <c r="KRQ121" s="151"/>
      <c r="KRR121" s="151"/>
      <c r="KRS121" s="151"/>
      <c r="KRT121" s="151"/>
      <c r="KRU121" s="151"/>
      <c r="KRV121" s="151"/>
      <c r="KRW121" s="151"/>
      <c r="KRX121" s="151"/>
      <c r="KRY121" s="151"/>
      <c r="KRZ121" s="151"/>
      <c r="KSA121" s="151"/>
      <c r="KSB121" s="151"/>
      <c r="KSC121" s="151"/>
      <c r="KSD121" s="151"/>
      <c r="KSE121" s="151"/>
      <c r="KSF121" s="151"/>
      <c r="KSG121" s="151"/>
      <c r="KSH121" s="151"/>
      <c r="KSI121" s="151"/>
      <c r="KSJ121" s="151"/>
      <c r="KSK121" s="151"/>
      <c r="KSL121" s="151"/>
      <c r="KSM121" s="151"/>
      <c r="KSN121" s="151"/>
      <c r="KSO121" s="151"/>
      <c r="KSP121" s="151"/>
      <c r="KSQ121" s="151"/>
      <c r="KSR121" s="151"/>
      <c r="KSS121" s="151"/>
      <c r="KST121" s="151"/>
      <c r="KSU121" s="151"/>
      <c r="KSV121" s="151"/>
      <c r="KSW121" s="151"/>
      <c r="KSX121" s="151"/>
      <c r="KSY121" s="151"/>
      <c r="KSZ121" s="151"/>
      <c r="KTA121" s="151"/>
      <c r="KTB121" s="151"/>
      <c r="KTC121" s="151"/>
      <c r="KTD121" s="151"/>
      <c r="KTE121" s="151"/>
      <c r="KTF121" s="151"/>
      <c r="KTG121" s="151"/>
      <c r="KTH121" s="151"/>
      <c r="KTI121" s="151"/>
      <c r="KTJ121" s="151"/>
      <c r="KTK121" s="151"/>
      <c r="KTL121" s="151"/>
      <c r="KTM121" s="151"/>
      <c r="KTN121" s="151"/>
      <c r="KTO121" s="151"/>
      <c r="KTP121" s="151"/>
      <c r="KTQ121" s="151"/>
      <c r="KTR121" s="151"/>
      <c r="KTS121" s="151"/>
      <c r="KTT121" s="151"/>
      <c r="KTU121" s="151"/>
      <c r="KTV121" s="151"/>
      <c r="KTW121" s="151"/>
      <c r="KTX121" s="151"/>
      <c r="KTY121" s="151"/>
      <c r="KTZ121" s="151"/>
      <c r="KUA121" s="151"/>
      <c r="KUB121" s="151"/>
      <c r="KUC121" s="151"/>
      <c r="KUD121" s="151"/>
      <c r="KUE121" s="151"/>
      <c r="KUF121" s="151"/>
      <c r="KUG121" s="151"/>
      <c r="KUH121" s="151"/>
      <c r="KUI121" s="151"/>
      <c r="KUJ121" s="151"/>
      <c r="KUK121" s="151"/>
      <c r="KUL121" s="151"/>
      <c r="KUM121" s="151"/>
      <c r="KUN121" s="151"/>
      <c r="KUO121" s="151"/>
      <c r="KUP121" s="151"/>
      <c r="KUQ121" s="151"/>
      <c r="KUR121" s="151"/>
      <c r="KUS121" s="151"/>
      <c r="KUT121" s="151"/>
      <c r="KUU121" s="151"/>
      <c r="KUV121" s="151"/>
      <c r="KUW121" s="151"/>
      <c r="KUX121" s="151"/>
      <c r="KUY121" s="151"/>
      <c r="KUZ121" s="151"/>
      <c r="KVA121" s="151"/>
      <c r="KVB121" s="151"/>
      <c r="KVC121" s="151"/>
      <c r="KVD121" s="151"/>
      <c r="KVE121" s="151"/>
      <c r="KVF121" s="151"/>
      <c r="KVG121" s="151"/>
      <c r="KVH121" s="151"/>
      <c r="KVI121" s="151"/>
      <c r="KVJ121" s="151"/>
      <c r="KVK121" s="151"/>
      <c r="KVL121" s="151"/>
      <c r="KVM121" s="151"/>
      <c r="KVN121" s="151"/>
      <c r="KVO121" s="151"/>
      <c r="KVP121" s="151"/>
      <c r="KVQ121" s="151"/>
      <c r="KVR121" s="151"/>
      <c r="KVS121" s="151"/>
      <c r="KVT121" s="151"/>
      <c r="KVU121" s="151"/>
      <c r="KVV121" s="151"/>
      <c r="KVW121" s="151"/>
      <c r="KVX121" s="151"/>
      <c r="KVY121" s="151"/>
      <c r="KVZ121" s="151"/>
      <c r="KWA121" s="151"/>
      <c r="KWB121" s="151"/>
      <c r="KWC121" s="151"/>
      <c r="KWD121" s="151"/>
      <c r="KWE121" s="151"/>
      <c r="KWF121" s="151"/>
      <c r="KWG121" s="151"/>
      <c r="KWH121" s="151"/>
      <c r="KWI121" s="151"/>
      <c r="KWJ121" s="151"/>
      <c r="KWK121" s="151"/>
      <c r="KWL121" s="151"/>
      <c r="KWM121" s="151"/>
      <c r="KWN121" s="151"/>
      <c r="KWO121" s="151"/>
      <c r="KWP121" s="151"/>
      <c r="KWQ121" s="151"/>
      <c r="KWR121" s="151"/>
      <c r="KWS121" s="151"/>
      <c r="KWT121" s="151"/>
      <c r="KWU121" s="151"/>
      <c r="KWV121" s="151"/>
      <c r="KWW121" s="151"/>
      <c r="KWX121" s="151"/>
      <c r="KWY121" s="151"/>
      <c r="KWZ121" s="151"/>
      <c r="KXA121" s="151"/>
      <c r="KXB121" s="151"/>
      <c r="KXC121" s="151"/>
      <c r="KXD121" s="151"/>
      <c r="KXE121" s="151"/>
      <c r="KXF121" s="151"/>
      <c r="KXG121" s="151"/>
      <c r="KXH121" s="151"/>
      <c r="KXI121" s="151"/>
      <c r="KXJ121" s="151"/>
      <c r="KXK121" s="151"/>
      <c r="KXL121" s="151"/>
      <c r="KXM121" s="151"/>
      <c r="KXN121" s="151"/>
      <c r="KXO121" s="151"/>
      <c r="KXP121" s="151"/>
      <c r="KXQ121" s="151"/>
      <c r="KXR121" s="151"/>
      <c r="KXS121" s="151"/>
      <c r="KXT121" s="151"/>
      <c r="KXU121" s="151"/>
      <c r="KXV121" s="151"/>
      <c r="KXW121" s="151"/>
      <c r="KXX121" s="151"/>
      <c r="KXY121" s="151"/>
      <c r="KXZ121" s="151"/>
      <c r="KYA121" s="151"/>
      <c r="KYB121" s="151"/>
      <c r="KYC121" s="151"/>
      <c r="KYD121" s="151"/>
      <c r="KYE121" s="151"/>
      <c r="KYF121" s="151"/>
      <c r="KYG121" s="151"/>
      <c r="KYH121" s="151"/>
      <c r="KYI121" s="151"/>
      <c r="KYJ121" s="151"/>
      <c r="KYK121" s="151"/>
      <c r="KYL121" s="151"/>
      <c r="KYM121" s="151"/>
      <c r="KYN121" s="151"/>
      <c r="KYO121" s="151"/>
      <c r="KYP121" s="151"/>
      <c r="KYQ121" s="151"/>
      <c r="KYR121" s="151"/>
      <c r="KYS121" s="151"/>
      <c r="KYT121" s="151"/>
      <c r="KYU121" s="151"/>
      <c r="KYV121" s="151"/>
      <c r="KYW121" s="151"/>
      <c r="KYX121" s="151"/>
      <c r="KYY121" s="151"/>
      <c r="KYZ121" s="151"/>
      <c r="KZA121" s="151"/>
      <c r="KZB121" s="151"/>
      <c r="KZC121" s="151"/>
      <c r="KZD121" s="151"/>
      <c r="KZE121" s="151"/>
      <c r="KZF121" s="151"/>
      <c r="KZG121" s="151"/>
      <c r="KZH121" s="151"/>
      <c r="KZI121" s="151"/>
      <c r="KZJ121" s="151"/>
      <c r="KZK121" s="151"/>
      <c r="KZL121" s="151"/>
      <c r="KZM121" s="151"/>
      <c r="KZN121" s="151"/>
      <c r="KZO121" s="151"/>
      <c r="KZP121" s="151"/>
      <c r="KZQ121" s="151"/>
      <c r="KZR121" s="151"/>
      <c r="KZS121" s="151"/>
      <c r="KZT121" s="151"/>
      <c r="KZU121" s="151"/>
      <c r="KZV121" s="151"/>
      <c r="KZW121" s="151"/>
      <c r="KZX121" s="151"/>
      <c r="KZY121" s="151"/>
      <c r="KZZ121" s="151"/>
      <c r="LAA121" s="151"/>
      <c r="LAB121" s="151"/>
      <c r="LAC121" s="151"/>
      <c r="LAD121" s="151"/>
      <c r="LAE121" s="151"/>
      <c r="LAF121" s="151"/>
      <c r="LAG121" s="151"/>
      <c r="LAH121" s="151"/>
      <c r="LAI121" s="151"/>
      <c r="LAJ121" s="151"/>
      <c r="LAK121" s="151"/>
      <c r="LAL121" s="151"/>
      <c r="LAM121" s="151"/>
      <c r="LAN121" s="151"/>
      <c r="LAO121" s="151"/>
      <c r="LAP121" s="151"/>
      <c r="LAQ121" s="151"/>
      <c r="LAR121" s="151"/>
      <c r="LAS121" s="151"/>
      <c r="LAT121" s="151"/>
      <c r="LAU121" s="151"/>
      <c r="LAV121" s="151"/>
      <c r="LAW121" s="151"/>
      <c r="LAX121" s="151"/>
      <c r="LAY121" s="151"/>
      <c r="LAZ121" s="151"/>
      <c r="LBA121" s="151"/>
      <c r="LBB121" s="151"/>
      <c r="LBC121" s="151"/>
      <c r="LBD121" s="151"/>
      <c r="LBE121" s="151"/>
      <c r="LBF121" s="151"/>
      <c r="LBG121" s="151"/>
      <c r="LBH121" s="151"/>
      <c r="LBI121" s="151"/>
      <c r="LBJ121" s="151"/>
      <c r="LBK121" s="151"/>
      <c r="LBL121" s="151"/>
      <c r="LBM121" s="151"/>
      <c r="LBN121" s="151"/>
      <c r="LBO121" s="151"/>
      <c r="LBP121" s="151"/>
      <c r="LBQ121" s="151"/>
      <c r="LBR121" s="151"/>
      <c r="LBS121" s="151"/>
      <c r="LBT121" s="151"/>
      <c r="LBU121" s="151"/>
      <c r="LBV121" s="151"/>
      <c r="LBW121" s="151"/>
      <c r="LBX121" s="151"/>
      <c r="LBY121" s="151"/>
      <c r="LBZ121" s="151"/>
      <c r="LCA121" s="151"/>
      <c r="LCB121" s="151"/>
      <c r="LCC121" s="151"/>
      <c r="LCD121" s="151"/>
      <c r="LCE121" s="151"/>
      <c r="LCF121" s="151"/>
      <c r="LCG121" s="151"/>
      <c r="LCH121" s="151"/>
      <c r="LCI121" s="151"/>
      <c r="LCJ121" s="151"/>
      <c r="LCK121" s="151"/>
      <c r="LCL121" s="151"/>
      <c r="LCM121" s="151"/>
      <c r="LCN121" s="151"/>
      <c r="LCO121" s="151"/>
      <c r="LCP121" s="151"/>
      <c r="LCQ121" s="151"/>
      <c r="LCR121" s="151"/>
      <c r="LCS121" s="151"/>
      <c r="LCT121" s="151"/>
      <c r="LCU121" s="151"/>
      <c r="LCV121" s="151"/>
      <c r="LCW121" s="151"/>
      <c r="LCX121" s="151"/>
      <c r="LCY121" s="151"/>
      <c r="LCZ121" s="151"/>
      <c r="LDA121" s="151"/>
      <c r="LDB121" s="151"/>
      <c r="LDC121" s="151"/>
      <c r="LDD121" s="151"/>
      <c r="LDE121" s="151"/>
      <c r="LDF121" s="151"/>
      <c r="LDG121" s="151"/>
      <c r="LDH121" s="151"/>
      <c r="LDI121" s="151"/>
      <c r="LDJ121" s="151"/>
      <c r="LDK121" s="151"/>
      <c r="LDL121" s="151"/>
      <c r="LDM121" s="151"/>
      <c r="LDN121" s="151"/>
      <c r="LDO121" s="151"/>
      <c r="LDP121" s="151"/>
      <c r="LDQ121" s="151"/>
      <c r="LDR121" s="151"/>
      <c r="LDS121" s="151"/>
      <c r="LDT121" s="151"/>
      <c r="LDU121" s="151"/>
      <c r="LDV121" s="151"/>
      <c r="LDW121" s="151"/>
      <c r="LDX121" s="151"/>
      <c r="LDY121" s="151"/>
      <c r="LDZ121" s="151"/>
      <c r="LEA121" s="151"/>
      <c r="LEB121" s="151"/>
      <c r="LEC121" s="151"/>
      <c r="LED121" s="151"/>
      <c r="LEE121" s="151"/>
      <c r="LEF121" s="151"/>
      <c r="LEG121" s="151"/>
      <c r="LEH121" s="151"/>
      <c r="LEI121" s="151"/>
      <c r="LEJ121" s="151"/>
      <c r="LEK121" s="151"/>
      <c r="LEL121" s="151"/>
      <c r="LEM121" s="151"/>
      <c r="LEN121" s="151"/>
      <c r="LEO121" s="151"/>
      <c r="LEP121" s="151"/>
      <c r="LEQ121" s="151"/>
      <c r="LER121" s="151"/>
      <c r="LES121" s="151"/>
      <c r="LET121" s="151"/>
      <c r="LEU121" s="151"/>
      <c r="LEV121" s="151"/>
      <c r="LEW121" s="151"/>
      <c r="LEX121" s="151"/>
      <c r="LEY121" s="151"/>
      <c r="LEZ121" s="151"/>
      <c r="LFA121" s="151"/>
      <c r="LFB121" s="151"/>
      <c r="LFC121" s="151"/>
      <c r="LFD121" s="151"/>
      <c r="LFE121" s="151"/>
      <c r="LFF121" s="151"/>
      <c r="LFG121" s="151"/>
      <c r="LFH121" s="151"/>
      <c r="LFI121" s="151"/>
      <c r="LFJ121" s="151"/>
      <c r="LFK121" s="151"/>
      <c r="LFL121" s="151"/>
      <c r="LFM121" s="151"/>
      <c r="LFN121" s="151"/>
      <c r="LFO121" s="151"/>
      <c r="LFP121" s="151"/>
      <c r="LFQ121" s="151"/>
      <c r="LFR121" s="151"/>
      <c r="LFS121" s="151"/>
      <c r="LFT121" s="151"/>
      <c r="LFU121" s="151"/>
      <c r="LFV121" s="151"/>
      <c r="LFW121" s="151"/>
      <c r="LFX121" s="151"/>
      <c r="LFY121" s="151"/>
      <c r="LFZ121" s="151"/>
      <c r="LGA121" s="151"/>
      <c r="LGB121" s="151"/>
      <c r="LGC121" s="151"/>
      <c r="LGD121" s="151"/>
      <c r="LGE121" s="151"/>
      <c r="LGF121" s="151"/>
      <c r="LGG121" s="151"/>
      <c r="LGH121" s="151"/>
      <c r="LGI121" s="151"/>
      <c r="LGJ121" s="151"/>
      <c r="LGK121" s="151"/>
      <c r="LGL121" s="151"/>
      <c r="LGM121" s="151"/>
      <c r="LGN121" s="151"/>
      <c r="LGO121" s="151"/>
      <c r="LGP121" s="151"/>
      <c r="LGQ121" s="151"/>
      <c r="LGR121" s="151"/>
      <c r="LGS121" s="151"/>
      <c r="LGT121" s="151"/>
      <c r="LGU121" s="151"/>
      <c r="LGV121" s="151"/>
      <c r="LGW121" s="151"/>
      <c r="LGX121" s="151"/>
      <c r="LGY121" s="151"/>
      <c r="LGZ121" s="151"/>
      <c r="LHA121" s="151"/>
      <c r="LHB121" s="151"/>
      <c r="LHC121" s="151"/>
      <c r="LHD121" s="151"/>
      <c r="LHE121" s="151"/>
      <c r="LHF121" s="151"/>
      <c r="LHG121" s="151"/>
      <c r="LHH121" s="151"/>
      <c r="LHI121" s="151"/>
      <c r="LHJ121" s="151"/>
      <c r="LHK121" s="151"/>
      <c r="LHL121" s="151"/>
      <c r="LHM121" s="151"/>
      <c r="LHN121" s="151"/>
      <c r="LHO121" s="151"/>
      <c r="LHP121" s="151"/>
      <c r="LHQ121" s="151"/>
      <c r="LHR121" s="151"/>
      <c r="LHS121" s="151"/>
      <c r="LHT121" s="151"/>
      <c r="LHU121" s="151"/>
      <c r="LHV121" s="151"/>
      <c r="LHW121" s="151"/>
      <c r="LHX121" s="151"/>
      <c r="LHY121" s="151"/>
      <c r="LHZ121" s="151"/>
      <c r="LIA121" s="151"/>
      <c r="LIB121" s="151"/>
      <c r="LIC121" s="151"/>
      <c r="LID121" s="151"/>
      <c r="LIE121" s="151"/>
      <c r="LIF121" s="151"/>
      <c r="LIG121" s="151"/>
      <c r="LIH121" s="151"/>
      <c r="LII121" s="151"/>
      <c r="LIJ121" s="151"/>
      <c r="LIK121" s="151"/>
      <c r="LIL121" s="151"/>
      <c r="LIM121" s="151"/>
      <c r="LIN121" s="151"/>
      <c r="LIO121" s="151"/>
      <c r="LIP121" s="151"/>
      <c r="LIQ121" s="151"/>
      <c r="LIR121" s="151"/>
      <c r="LIS121" s="151"/>
      <c r="LIT121" s="151"/>
      <c r="LIU121" s="151"/>
      <c r="LIV121" s="151"/>
      <c r="LIW121" s="151"/>
      <c r="LIX121" s="151"/>
      <c r="LIY121" s="151"/>
      <c r="LIZ121" s="151"/>
      <c r="LJA121" s="151"/>
      <c r="LJB121" s="151"/>
      <c r="LJC121" s="151"/>
      <c r="LJD121" s="151"/>
      <c r="LJE121" s="151"/>
      <c r="LJF121" s="151"/>
      <c r="LJG121" s="151"/>
      <c r="LJH121" s="151"/>
      <c r="LJI121" s="151"/>
      <c r="LJJ121" s="151"/>
      <c r="LJK121" s="151"/>
      <c r="LJL121" s="151"/>
      <c r="LJM121" s="151"/>
      <c r="LJN121" s="151"/>
      <c r="LJO121" s="151"/>
      <c r="LJP121" s="151"/>
      <c r="LJQ121" s="151"/>
      <c r="LJR121" s="151"/>
      <c r="LJS121" s="151"/>
      <c r="LJT121" s="151"/>
      <c r="LJU121" s="151"/>
      <c r="LJV121" s="151"/>
      <c r="LJW121" s="151"/>
      <c r="LJX121" s="151"/>
      <c r="LJY121" s="151"/>
      <c r="LJZ121" s="151"/>
      <c r="LKA121" s="151"/>
      <c r="LKB121" s="151"/>
      <c r="LKC121" s="151"/>
      <c r="LKD121" s="151"/>
      <c r="LKE121" s="151"/>
      <c r="LKF121" s="151"/>
      <c r="LKG121" s="151"/>
      <c r="LKH121" s="151"/>
      <c r="LKI121" s="151"/>
      <c r="LKJ121" s="151"/>
      <c r="LKK121" s="151"/>
      <c r="LKL121" s="151"/>
      <c r="LKM121" s="151"/>
      <c r="LKN121" s="151"/>
      <c r="LKO121" s="151"/>
      <c r="LKP121" s="151"/>
      <c r="LKQ121" s="151"/>
      <c r="LKR121" s="151"/>
      <c r="LKS121" s="151"/>
      <c r="LKT121" s="151"/>
      <c r="LKU121" s="151"/>
      <c r="LKV121" s="151"/>
      <c r="LKW121" s="151"/>
      <c r="LKX121" s="151"/>
      <c r="LKY121" s="151"/>
      <c r="LKZ121" s="151"/>
      <c r="LLA121" s="151"/>
      <c r="LLB121" s="151"/>
      <c r="LLC121" s="151"/>
      <c r="LLD121" s="151"/>
      <c r="LLE121" s="151"/>
      <c r="LLF121" s="151"/>
      <c r="LLG121" s="151"/>
      <c r="LLH121" s="151"/>
      <c r="LLI121" s="151"/>
      <c r="LLJ121" s="151"/>
      <c r="LLK121" s="151"/>
      <c r="LLL121" s="151"/>
      <c r="LLM121" s="151"/>
      <c r="LLN121" s="151"/>
      <c r="LLO121" s="151"/>
      <c r="LLP121" s="151"/>
      <c r="LLQ121" s="151"/>
      <c r="LLR121" s="151"/>
      <c r="LLS121" s="151"/>
      <c r="LLT121" s="151"/>
      <c r="LLU121" s="151"/>
      <c r="LLV121" s="151"/>
      <c r="LLW121" s="151"/>
      <c r="LLX121" s="151"/>
      <c r="LLY121" s="151"/>
      <c r="LLZ121" s="151"/>
      <c r="LMA121" s="151"/>
      <c r="LMB121" s="151"/>
      <c r="LMC121" s="151"/>
      <c r="LMD121" s="151"/>
      <c r="LME121" s="151"/>
      <c r="LMF121" s="151"/>
      <c r="LMG121" s="151"/>
      <c r="LMH121" s="151"/>
      <c r="LMI121" s="151"/>
      <c r="LMJ121" s="151"/>
      <c r="LMK121" s="151"/>
      <c r="LML121" s="151"/>
      <c r="LMM121" s="151"/>
      <c r="LMN121" s="151"/>
      <c r="LMO121" s="151"/>
      <c r="LMP121" s="151"/>
      <c r="LMQ121" s="151"/>
      <c r="LMR121" s="151"/>
      <c r="LMS121" s="151"/>
      <c r="LMT121" s="151"/>
      <c r="LMU121" s="151"/>
      <c r="LMV121" s="151"/>
      <c r="LMW121" s="151"/>
      <c r="LMX121" s="151"/>
      <c r="LMY121" s="151"/>
      <c r="LMZ121" s="151"/>
      <c r="LNA121" s="151"/>
      <c r="LNB121" s="151"/>
      <c r="LNC121" s="151"/>
      <c r="LND121" s="151"/>
      <c r="LNE121" s="151"/>
      <c r="LNF121" s="151"/>
      <c r="LNG121" s="151"/>
      <c r="LNH121" s="151"/>
      <c r="LNI121" s="151"/>
      <c r="LNJ121" s="151"/>
      <c r="LNK121" s="151"/>
      <c r="LNL121" s="151"/>
      <c r="LNM121" s="151"/>
      <c r="LNN121" s="151"/>
      <c r="LNO121" s="151"/>
      <c r="LNP121" s="151"/>
      <c r="LNQ121" s="151"/>
      <c r="LNR121" s="151"/>
      <c r="LNS121" s="151"/>
      <c r="LNT121" s="151"/>
      <c r="LNU121" s="151"/>
      <c r="LNV121" s="151"/>
      <c r="LNW121" s="151"/>
      <c r="LNX121" s="151"/>
      <c r="LNY121" s="151"/>
      <c r="LNZ121" s="151"/>
      <c r="LOA121" s="151"/>
      <c r="LOB121" s="151"/>
      <c r="LOC121" s="151"/>
      <c r="LOD121" s="151"/>
      <c r="LOE121" s="151"/>
      <c r="LOF121" s="151"/>
      <c r="LOG121" s="151"/>
      <c r="LOH121" s="151"/>
      <c r="LOI121" s="151"/>
      <c r="LOJ121" s="151"/>
      <c r="LOK121" s="151"/>
      <c r="LOL121" s="151"/>
      <c r="LOM121" s="151"/>
      <c r="LON121" s="151"/>
      <c r="LOO121" s="151"/>
      <c r="LOP121" s="151"/>
      <c r="LOQ121" s="151"/>
      <c r="LOR121" s="151"/>
      <c r="LOS121" s="151"/>
      <c r="LOT121" s="151"/>
      <c r="LOU121" s="151"/>
      <c r="LOV121" s="151"/>
      <c r="LOW121" s="151"/>
      <c r="LOX121" s="151"/>
      <c r="LOY121" s="151"/>
      <c r="LOZ121" s="151"/>
      <c r="LPA121" s="151"/>
      <c r="LPB121" s="151"/>
      <c r="LPC121" s="151"/>
      <c r="LPD121" s="151"/>
      <c r="LPE121" s="151"/>
      <c r="LPF121" s="151"/>
      <c r="LPG121" s="151"/>
      <c r="LPH121" s="151"/>
      <c r="LPI121" s="151"/>
      <c r="LPJ121" s="151"/>
      <c r="LPK121" s="151"/>
      <c r="LPL121" s="151"/>
      <c r="LPM121" s="151"/>
      <c r="LPN121" s="151"/>
      <c r="LPO121" s="151"/>
      <c r="LPP121" s="151"/>
      <c r="LPQ121" s="151"/>
      <c r="LPR121" s="151"/>
      <c r="LPS121" s="151"/>
      <c r="LPT121" s="151"/>
      <c r="LPU121" s="151"/>
      <c r="LPV121" s="151"/>
      <c r="LPW121" s="151"/>
      <c r="LPX121" s="151"/>
      <c r="LPY121" s="151"/>
      <c r="LPZ121" s="151"/>
      <c r="LQA121" s="151"/>
      <c r="LQB121" s="151"/>
      <c r="LQC121" s="151"/>
      <c r="LQD121" s="151"/>
      <c r="LQE121" s="151"/>
      <c r="LQF121" s="151"/>
      <c r="LQG121" s="151"/>
      <c r="LQH121" s="151"/>
      <c r="LQI121" s="151"/>
      <c r="LQJ121" s="151"/>
      <c r="LQK121" s="151"/>
      <c r="LQL121" s="151"/>
      <c r="LQM121" s="151"/>
      <c r="LQN121" s="151"/>
      <c r="LQO121" s="151"/>
      <c r="LQP121" s="151"/>
      <c r="LQQ121" s="151"/>
      <c r="LQR121" s="151"/>
      <c r="LQS121" s="151"/>
      <c r="LQT121" s="151"/>
      <c r="LQU121" s="151"/>
      <c r="LQV121" s="151"/>
      <c r="LQW121" s="151"/>
      <c r="LQX121" s="151"/>
      <c r="LQY121" s="151"/>
      <c r="LQZ121" s="151"/>
      <c r="LRA121" s="151"/>
      <c r="LRB121" s="151"/>
      <c r="LRC121" s="151"/>
      <c r="LRD121" s="151"/>
      <c r="LRE121" s="151"/>
      <c r="LRF121" s="151"/>
      <c r="LRG121" s="151"/>
      <c r="LRH121" s="151"/>
      <c r="LRI121" s="151"/>
      <c r="LRJ121" s="151"/>
      <c r="LRK121" s="151"/>
      <c r="LRL121" s="151"/>
      <c r="LRM121" s="151"/>
      <c r="LRN121" s="151"/>
      <c r="LRO121" s="151"/>
      <c r="LRP121" s="151"/>
      <c r="LRQ121" s="151"/>
      <c r="LRR121" s="151"/>
      <c r="LRS121" s="151"/>
      <c r="LRT121" s="151"/>
      <c r="LRU121" s="151"/>
      <c r="LRV121" s="151"/>
      <c r="LRW121" s="151"/>
      <c r="LRX121" s="151"/>
      <c r="LRY121" s="151"/>
      <c r="LRZ121" s="151"/>
      <c r="LSA121" s="151"/>
      <c r="LSB121" s="151"/>
      <c r="LSC121" s="151"/>
      <c r="LSD121" s="151"/>
      <c r="LSE121" s="151"/>
      <c r="LSF121" s="151"/>
      <c r="LSG121" s="151"/>
      <c r="LSH121" s="151"/>
      <c r="LSI121" s="151"/>
      <c r="LSJ121" s="151"/>
      <c r="LSK121" s="151"/>
      <c r="LSL121" s="151"/>
      <c r="LSM121" s="151"/>
      <c r="LSN121" s="151"/>
      <c r="LSO121" s="151"/>
      <c r="LSP121" s="151"/>
      <c r="LSQ121" s="151"/>
      <c r="LSR121" s="151"/>
      <c r="LSS121" s="151"/>
      <c r="LST121" s="151"/>
      <c r="LSU121" s="151"/>
      <c r="LSV121" s="151"/>
      <c r="LSW121" s="151"/>
      <c r="LSX121" s="151"/>
      <c r="LSY121" s="151"/>
      <c r="LSZ121" s="151"/>
      <c r="LTA121" s="151"/>
      <c r="LTB121" s="151"/>
      <c r="LTC121" s="151"/>
      <c r="LTD121" s="151"/>
      <c r="LTE121" s="151"/>
      <c r="LTF121" s="151"/>
      <c r="LTG121" s="151"/>
      <c r="LTH121" s="151"/>
      <c r="LTI121" s="151"/>
      <c r="LTJ121" s="151"/>
      <c r="LTK121" s="151"/>
      <c r="LTL121" s="151"/>
      <c r="LTM121" s="151"/>
      <c r="LTN121" s="151"/>
      <c r="LTO121" s="151"/>
      <c r="LTP121" s="151"/>
      <c r="LTQ121" s="151"/>
      <c r="LTR121" s="151"/>
      <c r="LTS121" s="151"/>
      <c r="LTT121" s="151"/>
      <c r="LTU121" s="151"/>
      <c r="LTV121" s="151"/>
      <c r="LTW121" s="151"/>
      <c r="LTX121" s="151"/>
      <c r="LTY121" s="151"/>
      <c r="LTZ121" s="151"/>
      <c r="LUA121" s="151"/>
      <c r="LUB121" s="151"/>
      <c r="LUC121" s="151"/>
      <c r="LUD121" s="151"/>
      <c r="LUE121" s="151"/>
      <c r="LUF121" s="151"/>
      <c r="LUG121" s="151"/>
      <c r="LUH121" s="151"/>
      <c r="LUI121" s="151"/>
      <c r="LUJ121" s="151"/>
      <c r="LUK121" s="151"/>
      <c r="LUL121" s="151"/>
      <c r="LUM121" s="151"/>
      <c r="LUN121" s="151"/>
      <c r="LUO121" s="151"/>
      <c r="LUP121" s="151"/>
      <c r="LUQ121" s="151"/>
      <c r="LUR121" s="151"/>
      <c r="LUS121" s="151"/>
      <c r="LUT121" s="151"/>
      <c r="LUU121" s="151"/>
      <c r="LUV121" s="151"/>
      <c r="LUW121" s="151"/>
      <c r="LUX121" s="151"/>
      <c r="LUY121" s="151"/>
      <c r="LUZ121" s="151"/>
      <c r="LVA121" s="151"/>
      <c r="LVB121" s="151"/>
      <c r="LVC121" s="151"/>
      <c r="LVD121" s="151"/>
      <c r="LVE121" s="151"/>
      <c r="LVF121" s="151"/>
      <c r="LVG121" s="151"/>
      <c r="LVH121" s="151"/>
      <c r="LVI121" s="151"/>
      <c r="LVJ121" s="151"/>
      <c r="LVK121" s="151"/>
      <c r="LVL121" s="151"/>
      <c r="LVM121" s="151"/>
      <c r="LVN121" s="151"/>
      <c r="LVO121" s="151"/>
      <c r="LVP121" s="151"/>
      <c r="LVQ121" s="151"/>
      <c r="LVR121" s="151"/>
      <c r="LVS121" s="151"/>
      <c r="LVT121" s="151"/>
      <c r="LVU121" s="151"/>
      <c r="LVV121" s="151"/>
      <c r="LVW121" s="151"/>
      <c r="LVX121" s="151"/>
      <c r="LVY121" s="151"/>
      <c r="LVZ121" s="151"/>
      <c r="LWA121" s="151"/>
      <c r="LWB121" s="151"/>
      <c r="LWC121" s="151"/>
      <c r="LWD121" s="151"/>
      <c r="LWE121" s="151"/>
      <c r="LWF121" s="151"/>
      <c r="LWG121" s="151"/>
      <c r="LWH121" s="151"/>
      <c r="LWI121" s="151"/>
      <c r="LWJ121" s="151"/>
      <c r="LWK121" s="151"/>
      <c r="LWL121" s="151"/>
      <c r="LWM121" s="151"/>
      <c r="LWN121" s="151"/>
      <c r="LWO121" s="151"/>
      <c r="LWP121" s="151"/>
      <c r="LWQ121" s="151"/>
      <c r="LWR121" s="151"/>
      <c r="LWS121" s="151"/>
      <c r="LWT121" s="151"/>
      <c r="LWU121" s="151"/>
      <c r="LWV121" s="151"/>
      <c r="LWW121" s="151"/>
      <c r="LWX121" s="151"/>
      <c r="LWY121" s="151"/>
      <c r="LWZ121" s="151"/>
      <c r="LXA121" s="151"/>
      <c r="LXB121" s="151"/>
      <c r="LXC121" s="151"/>
      <c r="LXD121" s="151"/>
      <c r="LXE121" s="151"/>
      <c r="LXF121" s="151"/>
      <c r="LXG121" s="151"/>
      <c r="LXH121" s="151"/>
      <c r="LXI121" s="151"/>
      <c r="LXJ121" s="151"/>
      <c r="LXK121" s="151"/>
      <c r="LXL121" s="151"/>
      <c r="LXM121" s="151"/>
      <c r="LXN121" s="151"/>
      <c r="LXO121" s="151"/>
      <c r="LXP121" s="151"/>
      <c r="LXQ121" s="151"/>
      <c r="LXR121" s="151"/>
      <c r="LXS121" s="151"/>
      <c r="LXT121" s="151"/>
      <c r="LXU121" s="151"/>
      <c r="LXV121" s="151"/>
      <c r="LXW121" s="151"/>
      <c r="LXX121" s="151"/>
      <c r="LXY121" s="151"/>
      <c r="LXZ121" s="151"/>
      <c r="LYA121" s="151"/>
      <c r="LYB121" s="151"/>
      <c r="LYC121" s="151"/>
      <c r="LYD121" s="151"/>
      <c r="LYE121" s="151"/>
      <c r="LYF121" s="151"/>
      <c r="LYG121" s="151"/>
      <c r="LYH121" s="151"/>
      <c r="LYI121" s="151"/>
      <c r="LYJ121" s="151"/>
      <c r="LYK121" s="151"/>
      <c r="LYL121" s="151"/>
      <c r="LYM121" s="151"/>
      <c r="LYN121" s="151"/>
      <c r="LYO121" s="151"/>
      <c r="LYP121" s="151"/>
      <c r="LYQ121" s="151"/>
      <c r="LYR121" s="151"/>
      <c r="LYS121" s="151"/>
      <c r="LYT121" s="151"/>
      <c r="LYU121" s="151"/>
      <c r="LYV121" s="151"/>
      <c r="LYW121" s="151"/>
      <c r="LYX121" s="151"/>
      <c r="LYY121" s="151"/>
      <c r="LYZ121" s="151"/>
      <c r="LZA121" s="151"/>
      <c r="LZB121" s="151"/>
      <c r="LZC121" s="151"/>
      <c r="LZD121" s="151"/>
      <c r="LZE121" s="151"/>
      <c r="LZF121" s="151"/>
      <c r="LZG121" s="151"/>
      <c r="LZH121" s="151"/>
      <c r="LZI121" s="151"/>
      <c r="LZJ121" s="151"/>
      <c r="LZK121" s="151"/>
      <c r="LZL121" s="151"/>
      <c r="LZM121" s="151"/>
      <c r="LZN121" s="151"/>
      <c r="LZO121" s="151"/>
      <c r="LZP121" s="151"/>
      <c r="LZQ121" s="151"/>
      <c r="LZR121" s="151"/>
      <c r="LZS121" s="151"/>
      <c r="LZT121" s="151"/>
      <c r="LZU121" s="151"/>
      <c r="LZV121" s="151"/>
      <c r="LZW121" s="151"/>
      <c r="LZX121" s="151"/>
      <c r="LZY121" s="151"/>
      <c r="LZZ121" s="151"/>
      <c r="MAA121" s="151"/>
      <c r="MAB121" s="151"/>
      <c r="MAC121" s="151"/>
      <c r="MAD121" s="151"/>
      <c r="MAE121" s="151"/>
      <c r="MAF121" s="151"/>
      <c r="MAG121" s="151"/>
      <c r="MAH121" s="151"/>
      <c r="MAI121" s="151"/>
      <c r="MAJ121" s="151"/>
      <c r="MAK121" s="151"/>
      <c r="MAL121" s="151"/>
      <c r="MAM121" s="151"/>
      <c r="MAN121" s="151"/>
      <c r="MAO121" s="151"/>
      <c r="MAP121" s="151"/>
      <c r="MAQ121" s="151"/>
      <c r="MAR121" s="151"/>
      <c r="MAS121" s="151"/>
      <c r="MAT121" s="151"/>
      <c r="MAU121" s="151"/>
      <c r="MAV121" s="151"/>
      <c r="MAW121" s="151"/>
      <c r="MAX121" s="151"/>
      <c r="MAY121" s="151"/>
      <c r="MAZ121" s="151"/>
      <c r="MBA121" s="151"/>
      <c r="MBB121" s="151"/>
      <c r="MBC121" s="151"/>
      <c r="MBD121" s="151"/>
      <c r="MBE121" s="151"/>
      <c r="MBF121" s="151"/>
      <c r="MBG121" s="151"/>
      <c r="MBH121" s="151"/>
      <c r="MBI121" s="151"/>
      <c r="MBJ121" s="151"/>
      <c r="MBK121" s="151"/>
      <c r="MBL121" s="151"/>
      <c r="MBM121" s="151"/>
      <c r="MBN121" s="151"/>
      <c r="MBO121" s="151"/>
      <c r="MBP121" s="151"/>
      <c r="MBQ121" s="151"/>
      <c r="MBR121" s="151"/>
      <c r="MBS121" s="151"/>
      <c r="MBT121" s="151"/>
      <c r="MBU121" s="151"/>
      <c r="MBV121" s="151"/>
      <c r="MBW121" s="151"/>
      <c r="MBX121" s="151"/>
      <c r="MBY121" s="151"/>
      <c r="MBZ121" s="151"/>
      <c r="MCA121" s="151"/>
      <c r="MCB121" s="151"/>
      <c r="MCC121" s="151"/>
      <c r="MCD121" s="151"/>
      <c r="MCE121" s="151"/>
      <c r="MCF121" s="151"/>
      <c r="MCG121" s="151"/>
      <c r="MCH121" s="151"/>
      <c r="MCI121" s="151"/>
      <c r="MCJ121" s="151"/>
      <c r="MCK121" s="151"/>
      <c r="MCL121" s="151"/>
      <c r="MCM121" s="151"/>
      <c r="MCN121" s="151"/>
      <c r="MCO121" s="151"/>
      <c r="MCP121" s="151"/>
      <c r="MCQ121" s="151"/>
      <c r="MCR121" s="151"/>
      <c r="MCS121" s="151"/>
      <c r="MCT121" s="151"/>
      <c r="MCU121" s="151"/>
      <c r="MCV121" s="151"/>
      <c r="MCW121" s="151"/>
      <c r="MCX121" s="151"/>
      <c r="MCY121" s="151"/>
      <c r="MCZ121" s="151"/>
      <c r="MDA121" s="151"/>
      <c r="MDB121" s="151"/>
      <c r="MDC121" s="151"/>
      <c r="MDD121" s="151"/>
      <c r="MDE121" s="151"/>
      <c r="MDF121" s="151"/>
      <c r="MDG121" s="151"/>
      <c r="MDH121" s="151"/>
      <c r="MDI121" s="151"/>
      <c r="MDJ121" s="151"/>
      <c r="MDK121" s="151"/>
      <c r="MDL121" s="151"/>
      <c r="MDM121" s="151"/>
      <c r="MDN121" s="151"/>
      <c r="MDO121" s="151"/>
      <c r="MDP121" s="151"/>
      <c r="MDQ121" s="151"/>
      <c r="MDR121" s="151"/>
      <c r="MDS121" s="151"/>
      <c r="MDT121" s="151"/>
      <c r="MDU121" s="151"/>
      <c r="MDV121" s="151"/>
      <c r="MDW121" s="151"/>
      <c r="MDX121" s="151"/>
      <c r="MDY121" s="151"/>
      <c r="MDZ121" s="151"/>
      <c r="MEA121" s="151"/>
      <c r="MEB121" s="151"/>
      <c r="MEC121" s="151"/>
      <c r="MED121" s="151"/>
      <c r="MEE121" s="151"/>
      <c r="MEF121" s="151"/>
      <c r="MEG121" s="151"/>
      <c r="MEH121" s="151"/>
      <c r="MEI121" s="151"/>
      <c r="MEJ121" s="151"/>
      <c r="MEK121" s="151"/>
      <c r="MEL121" s="151"/>
      <c r="MEM121" s="151"/>
      <c r="MEN121" s="151"/>
      <c r="MEO121" s="151"/>
      <c r="MEP121" s="151"/>
      <c r="MEQ121" s="151"/>
      <c r="MER121" s="151"/>
      <c r="MES121" s="151"/>
      <c r="MET121" s="151"/>
      <c r="MEU121" s="151"/>
      <c r="MEV121" s="151"/>
      <c r="MEW121" s="151"/>
      <c r="MEX121" s="151"/>
      <c r="MEY121" s="151"/>
      <c r="MEZ121" s="151"/>
      <c r="MFA121" s="151"/>
      <c r="MFB121" s="151"/>
      <c r="MFC121" s="151"/>
      <c r="MFD121" s="151"/>
      <c r="MFE121" s="151"/>
      <c r="MFF121" s="151"/>
      <c r="MFG121" s="151"/>
      <c r="MFH121" s="151"/>
      <c r="MFI121" s="151"/>
      <c r="MFJ121" s="151"/>
      <c r="MFK121" s="151"/>
      <c r="MFL121" s="151"/>
      <c r="MFM121" s="151"/>
      <c r="MFN121" s="151"/>
      <c r="MFO121" s="151"/>
      <c r="MFP121" s="151"/>
      <c r="MFQ121" s="151"/>
      <c r="MFR121" s="151"/>
      <c r="MFS121" s="151"/>
      <c r="MFT121" s="151"/>
      <c r="MFU121" s="151"/>
      <c r="MFV121" s="151"/>
      <c r="MFW121" s="151"/>
      <c r="MFX121" s="151"/>
      <c r="MFY121" s="151"/>
      <c r="MFZ121" s="151"/>
      <c r="MGA121" s="151"/>
      <c r="MGB121" s="151"/>
      <c r="MGC121" s="151"/>
      <c r="MGD121" s="151"/>
      <c r="MGE121" s="151"/>
      <c r="MGF121" s="151"/>
      <c r="MGG121" s="151"/>
      <c r="MGH121" s="151"/>
      <c r="MGI121" s="151"/>
      <c r="MGJ121" s="151"/>
      <c r="MGK121" s="151"/>
      <c r="MGL121" s="151"/>
      <c r="MGM121" s="151"/>
      <c r="MGN121" s="151"/>
      <c r="MGO121" s="151"/>
      <c r="MGP121" s="151"/>
      <c r="MGQ121" s="151"/>
      <c r="MGR121" s="151"/>
      <c r="MGS121" s="151"/>
      <c r="MGT121" s="151"/>
      <c r="MGU121" s="151"/>
      <c r="MGV121" s="151"/>
      <c r="MGW121" s="151"/>
      <c r="MGX121" s="151"/>
      <c r="MGY121" s="151"/>
      <c r="MGZ121" s="151"/>
      <c r="MHA121" s="151"/>
      <c r="MHB121" s="151"/>
      <c r="MHC121" s="151"/>
      <c r="MHD121" s="151"/>
      <c r="MHE121" s="151"/>
      <c r="MHF121" s="151"/>
      <c r="MHG121" s="151"/>
      <c r="MHH121" s="151"/>
      <c r="MHI121" s="151"/>
      <c r="MHJ121" s="151"/>
      <c r="MHK121" s="151"/>
      <c r="MHL121" s="151"/>
      <c r="MHM121" s="151"/>
      <c r="MHN121" s="151"/>
      <c r="MHO121" s="151"/>
      <c r="MHP121" s="151"/>
      <c r="MHQ121" s="151"/>
      <c r="MHR121" s="151"/>
      <c r="MHS121" s="151"/>
      <c r="MHT121" s="151"/>
      <c r="MHU121" s="151"/>
      <c r="MHV121" s="151"/>
      <c r="MHW121" s="151"/>
      <c r="MHX121" s="151"/>
      <c r="MHY121" s="151"/>
      <c r="MHZ121" s="151"/>
      <c r="MIA121" s="151"/>
      <c r="MIB121" s="151"/>
      <c r="MIC121" s="151"/>
      <c r="MID121" s="151"/>
      <c r="MIE121" s="151"/>
      <c r="MIF121" s="151"/>
      <c r="MIG121" s="151"/>
      <c r="MIH121" s="151"/>
      <c r="MII121" s="151"/>
      <c r="MIJ121" s="151"/>
      <c r="MIK121" s="151"/>
      <c r="MIL121" s="151"/>
      <c r="MIM121" s="151"/>
      <c r="MIN121" s="151"/>
      <c r="MIO121" s="151"/>
      <c r="MIP121" s="151"/>
      <c r="MIQ121" s="151"/>
      <c r="MIR121" s="151"/>
      <c r="MIS121" s="151"/>
      <c r="MIT121" s="151"/>
      <c r="MIU121" s="151"/>
      <c r="MIV121" s="151"/>
      <c r="MIW121" s="151"/>
      <c r="MIX121" s="151"/>
      <c r="MIY121" s="151"/>
      <c r="MIZ121" s="151"/>
      <c r="MJA121" s="151"/>
      <c r="MJB121" s="151"/>
      <c r="MJC121" s="151"/>
      <c r="MJD121" s="151"/>
      <c r="MJE121" s="151"/>
      <c r="MJF121" s="151"/>
      <c r="MJG121" s="151"/>
      <c r="MJH121" s="151"/>
      <c r="MJI121" s="151"/>
      <c r="MJJ121" s="151"/>
      <c r="MJK121" s="151"/>
      <c r="MJL121" s="151"/>
      <c r="MJM121" s="151"/>
      <c r="MJN121" s="151"/>
      <c r="MJO121" s="151"/>
      <c r="MJP121" s="151"/>
      <c r="MJQ121" s="151"/>
      <c r="MJR121" s="151"/>
      <c r="MJS121" s="151"/>
      <c r="MJT121" s="151"/>
      <c r="MJU121" s="151"/>
      <c r="MJV121" s="151"/>
      <c r="MJW121" s="151"/>
      <c r="MJX121" s="151"/>
      <c r="MJY121" s="151"/>
      <c r="MJZ121" s="151"/>
      <c r="MKA121" s="151"/>
      <c r="MKB121" s="151"/>
      <c r="MKC121" s="151"/>
      <c r="MKD121" s="151"/>
      <c r="MKE121" s="151"/>
      <c r="MKF121" s="151"/>
      <c r="MKG121" s="151"/>
      <c r="MKH121" s="151"/>
      <c r="MKI121" s="151"/>
      <c r="MKJ121" s="151"/>
      <c r="MKK121" s="151"/>
      <c r="MKL121" s="151"/>
      <c r="MKM121" s="151"/>
      <c r="MKN121" s="151"/>
      <c r="MKO121" s="151"/>
      <c r="MKP121" s="151"/>
      <c r="MKQ121" s="151"/>
      <c r="MKR121" s="151"/>
      <c r="MKS121" s="151"/>
      <c r="MKT121" s="151"/>
      <c r="MKU121" s="151"/>
      <c r="MKV121" s="151"/>
      <c r="MKW121" s="151"/>
      <c r="MKX121" s="151"/>
      <c r="MKY121" s="151"/>
      <c r="MKZ121" s="151"/>
      <c r="MLA121" s="151"/>
      <c r="MLB121" s="151"/>
      <c r="MLC121" s="151"/>
      <c r="MLD121" s="151"/>
      <c r="MLE121" s="151"/>
      <c r="MLF121" s="151"/>
      <c r="MLG121" s="151"/>
      <c r="MLH121" s="151"/>
      <c r="MLI121" s="151"/>
      <c r="MLJ121" s="151"/>
      <c r="MLK121" s="151"/>
      <c r="MLL121" s="151"/>
      <c r="MLM121" s="151"/>
      <c r="MLN121" s="151"/>
      <c r="MLO121" s="151"/>
      <c r="MLP121" s="151"/>
      <c r="MLQ121" s="151"/>
      <c r="MLR121" s="151"/>
      <c r="MLS121" s="151"/>
      <c r="MLT121" s="151"/>
      <c r="MLU121" s="151"/>
      <c r="MLV121" s="151"/>
      <c r="MLW121" s="151"/>
      <c r="MLX121" s="151"/>
      <c r="MLY121" s="151"/>
      <c r="MLZ121" s="151"/>
      <c r="MMA121" s="151"/>
      <c r="MMB121" s="151"/>
      <c r="MMC121" s="151"/>
      <c r="MMD121" s="151"/>
      <c r="MME121" s="151"/>
      <c r="MMF121" s="151"/>
      <c r="MMG121" s="151"/>
      <c r="MMH121" s="151"/>
      <c r="MMI121" s="151"/>
      <c r="MMJ121" s="151"/>
      <c r="MMK121" s="151"/>
      <c r="MML121" s="151"/>
      <c r="MMM121" s="151"/>
      <c r="MMN121" s="151"/>
      <c r="MMO121" s="151"/>
      <c r="MMP121" s="151"/>
      <c r="MMQ121" s="151"/>
      <c r="MMR121" s="151"/>
      <c r="MMS121" s="151"/>
      <c r="MMT121" s="151"/>
      <c r="MMU121" s="151"/>
      <c r="MMV121" s="151"/>
      <c r="MMW121" s="151"/>
      <c r="MMX121" s="151"/>
      <c r="MMY121" s="151"/>
      <c r="MMZ121" s="151"/>
      <c r="MNA121" s="151"/>
      <c r="MNB121" s="151"/>
      <c r="MNC121" s="151"/>
      <c r="MND121" s="151"/>
      <c r="MNE121" s="151"/>
      <c r="MNF121" s="151"/>
      <c r="MNG121" s="151"/>
      <c r="MNH121" s="151"/>
      <c r="MNI121" s="151"/>
      <c r="MNJ121" s="151"/>
      <c r="MNK121" s="151"/>
      <c r="MNL121" s="151"/>
      <c r="MNM121" s="151"/>
      <c r="MNN121" s="151"/>
      <c r="MNO121" s="151"/>
      <c r="MNP121" s="151"/>
      <c r="MNQ121" s="151"/>
      <c r="MNR121" s="151"/>
      <c r="MNS121" s="151"/>
      <c r="MNT121" s="151"/>
      <c r="MNU121" s="151"/>
      <c r="MNV121" s="151"/>
      <c r="MNW121" s="151"/>
      <c r="MNX121" s="151"/>
      <c r="MNY121" s="151"/>
      <c r="MNZ121" s="151"/>
      <c r="MOA121" s="151"/>
      <c r="MOB121" s="151"/>
      <c r="MOC121" s="151"/>
      <c r="MOD121" s="151"/>
      <c r="MOE121" s="151"/>
      <c r="MOF121" s="151"/>
      <c r="MOG121" s="151"/>
      <c r="MOH121" s="151"/>
      <c r="MOI121" s="151"/>
      <c r="MOJ121" s="151"/>
      <c r="MOK121" s="151"/>
      <c r="MOL121" s="151"/>
      <c r="MOM121" s="151"/>
      <c r="MON121" s="151"/>
      <c r="MOO121" s="151"/>
      <c r="MOP121" s="151"/>
      <c r="MOQ121" s="151"/>
      <c r="MOR121" s="151"/>
      <c r="MOS121" s="151"/>
      <c r="MOT121" s="151"/>
      <c r="MOU121" s="151"/>
      <c r="MOV121" s="151"/>
      <c r="MOW121" s="151"/>
      <c r="MOX121" s="151"/>
      <c r="MOY121" s="151"/>
      <c r="MOZ121" s="151"/>
      <c r="MPA121" s="151"/>
      <c r="MPB121" s="151"/>
      <c r="MPC121" s="151"/>
      <c r="MPD121" s="151"/>
      <c r="MPE121" s="151"/>
      <c r="MPF121" s="151"/>
      <c r="MPG121" s="151"/>
      <c r="MPH121" s="151"/>
      <c r="MPI121" s="151"/>
      <c r="MPJ121" s="151"/>
      <c r="MPK121" s="151"/>
      <c r="MPL121" s="151"/>
      <c r="MPM121" s="151"/>
      <c r="MPN121" s="151"/>
      <c r="MPO121" s="151"/>
      <c r="MPP121" s="151"/>
      <c r="MPQ121" s="151"/>
      <c r="MPR121" s="151"/>
      <c r="MPS121" s="151"/>
      <c r="MPT121" s="151"/>
      <c r="MPU121" s="151"/>
      <c r="MPV121" s="151"/>
      <c r="MPW121" s="151"/>
      <c r="MPX121" s="151"/>
      <c r="MPY121" s="151"/>
      <c r="MPZ121" s="151"/>
      <c r="MQA121" s="151"/>
      <c r="MQB121" s="151"/>
      <c r="MQC121" s="151"/>
      <c r="MQD121" s="151"/>
      <c r="MQE121" s="151"/>
      <c r="MQF121" s="151"/>
      <c r="MQG121" s="151"/>
      <c r="MQH121" s="151"/>
      <c r="MQI121" s="151"/>
      <c r="MQJ121" s="151"/>
      <c r="MQK121" s="151"/>
      <c r="MQL121" s="151"/>
      <c r="MQM121" s="151"/>
      <c r="MQN121" s="151"/>
      <c r="MQO121" s="151"/>
      <c r="MQP121" s="151"/>
      <c r="MQQ121" s="151"/>
      <c r="MQR121" s="151"/>
      <c r="MQS121" s="151"/>
      <c r="MQT121" s="151"/>
      <c r="MQU121" s="151"/>
      <c r="MQV121" s="151"/>
      <c r="MQW121" s="151"/>
      <c r="MQX121" s="151"/>
      <c r="MQY121" s="151"/>
      <c r="MQZ121" s="151"/>
      <c r="MRA121" s="151"/>
      <c r="MRB121" s="151"/>
      <c r="MRC121" s="151"/>
      <c r="MRD121" s="151"/>
      <c r="MRE121" s="151"/>
      <c r="MRF121" s="151"/>
      <c r="MRG121" s="151"/>
      <c r="MRH121" s="151"/>
      <c r="MRI121" s="151"/>
      <c r="MRJ121" s="151"/>
      <c r="MRK121" s="151"/>
      <c r="MRL121" s="151"/>
      <c r="MRM121" s="151"/>
      <c r="MRN121" s="151"/>
      <c r="MRO121" s="151"/>
      <c r="MRP121" s="151"/>
      <c r="MRQ121" s="151"/>
      <c r="MRR121" s="151"/>
      <c r="MRS121" s="151"/>
      <c r="MRT121" s="151"/>
      <c r="MRU121" s="151"/>
      <c r="MRV121" s="151"/>
      <c r="MRW121" s="151"/>
      <c r="MRX121" s="151"/>
      <c r="MRY121" s="151"/>
      <c r="MRZ121" s="151"/>
      <c r="MSA121" s="151"/>
      <c r="MSB121" s="151"/>
      <c r="MSC121" s="151"/>
      <c r="MSD121" s="151"/>
      <c r="MSE121" s="151"/>
      <c r="MSF121" s="151"/>
      <c r="MSG121" s="151"/>
      <c r="MSH121" s="151"/>
      <c r="MSI121" s="151"/>
      <c r="MSJ121" s="151"/>
      <c r="MSK121" s="151"/>
      <c r="MSL121" s="151"/>
      <c r="MSM121" s="151"/>
      <c r="MSN121" s="151"/>
      <c r="MSO121" s="151"/>
      <c r="MSP121" s="151"/>
      <c r="MSQ121" s="151"/>
      <c r="MSR121" s="151"/>
      <c r="MSS121" s="151"/>
      <c r="MST121" s="151"/>
      <c r="MSU121" s="151"/>
      <c r="MSV121" s="151"/>
      <c r="MSW121" s="151"/>
      <c r="MSX121" s="151"/>
      <c r="MSY121" s="151"/>
      <c r="MSZ121" s="151"/>
      <c r="MTA121" s="151"/>
      <c r="MTB121" s="151"/>
      <c r="MTC121" s="151"/>
      <c r="MTD121" s="151"/>
      <c r="MTE121" s="151"/>
      <c r="MTF121" s="151"/>
      <c r="MTG121" s="151"/>
      <c r="MTH121" s="151"/>
      <c r="MTI121" s="151"/>
      <c r="MTJ121" s="151"/>
      <c r="MTK121" s="151"/>
      <c r="MTL121" s="151"/>
      <c r="MTM121" s="151"/>
      <c r="MTN121" s="151"/>
      <c r="MTO121" s="151"/>
      <c r="MTP121" s="151"/>
      <c r="MTQ121" s="151"/>
      <c r="MTR121" s="151"/>
      <c r="MTS121" s="151"/>
      <c r="MTT121" s="151"/>
      <c r="MTU121" s="151"/>
      <c r="MTV121" s="151"/>
      <c r="MTW121" s="151"/>
      <c r="MTX121" s="151"/>
      <c r="MTY121" s="151"/>
      <c r="MTZ121" s="151"/>
      <c r="MUA121" s="151"/>
      <c r="MUB121" s="151"/>
      <c r="MUC121" s="151"/>
      <c r="MUD121" s="151"/>
      <c r="MUE121" s="151"/>
      <c r="MUF121" s="151"/>
      <c r="MUG121" s="151"/>
      <c r="MUH121" s="151"/>
      <c r="MUI121" s="151"/>
      <c r="MUJ121" s="151"/>
      <c r="MUK121" s="151"/>
      <c r="MUL121" s="151"/>
      <c r="MUM121" s="151"/>
      <c r="MUN121" s="151"/>
      <c r="MUO121" s="151"/>
      <c r="MUP121" s="151"/>
      <c r="MUQ121" s="151"/>
      <c r="MUR121" s="151"/>
      <c r="MUS121" s="151"/>
      <c r="MUT121" s="151"/>
      <c r="MUU121" s="151"/>
      <c r="MUV121" s="151"/>
      <c r="MUW121" s="151"/>
      <c r="MUX121" s="151"/>
      <c r="MUY121" s="151"/>
      <c r="MUZ121" s="151"/>
      <c r="MVA121" s="151"/>
      <c r="MVB121" s="151"/>
      <c r="MVC121" s="151"/>
      <c r="MVD121" s="151"/>
      <c r="MVE121" s="151"/>
      <c r="MVF121" s="151"/>
      <c r="MVG121" s="151"/>
      <c r="MVH121" s="151"/>
      <c r="MVI121" s="151"/>
      <c r="MVJ121" s="151"/>
      <c r="MVK121" s="151"/>
      <c r="MVL121" s="151"/>
      <c r="MVM121" s="151"/>
      <c r="MVN121" s="151"/>
      <c r="MVO121" s="151"/>
      <c r="MVP121" s="151"/>
      <c r="MVQ121" s="151"/>
      <c r="MVR121" s="151"/>
      <c r="MVS121" s="151"/>
      <c r="MVT121" s="151"/>
      <c r="MVU121" s="151"/>
      <c r="MVV121" s="151"/>
      <c r="MVW121" s="151"/>
      <c r="MVX121" s="151"/>
      <c r="MVY121" s="151"/>
      <c r="MVZ121" s="151"/>
      <c r="MWA121" s="151"/>
      <c r="MWB121" s="151"/>
      <c r="MWC121" s="151"/>
      <c r="MWD121" s="151"/>
      <c r="MWE121" s="151"/>
      <c r="MWF121" s="151"/>
      <c r="MWG121" s="151"/>
      <c r="MWH121" s="151"/>
      <c r="MWI121" s="151"/>
      <c r="MWJ121" s="151"/>
      <c r="MWK121" s="151"/>
      <c r="MWL121" s="151"/>
      <c r="MWM121" s="151"/>
      <c r="MWN121" s="151"/>
      <c r="MWO121" s="151"/>
      <c r="MWP121" s="151"/>
      <c r="MWQ121" s="151"/>
      <c r="MWR121" s="151"/>
      <c r="MWS121" s="151"/>
      <c r="MWT121" s="151"/>
      <c r="MWU121" s="151"/>
      <c r="MWV121" s="151"/>
      <c r="MWW121" s="151"/>
      <c r="MWX121" s="151"/>
      <c r="MWY121" s="151"/>
      <c r="MWZ121" s="151"/>
      <c r="MXA121" s="151"/>
      <c r="MXB121" s="151"/>
      <c r="MXC121" s="151"/>
      <c r="MXD121" s="151"/>
      <c r="MXE121" s="151"/>
      <c r="MXF121" s="151"/>
      <c r="MXG121" s="151"/>
      <c r="MXH121" s="151"/>
      <c r="MXI121" s="151"/>
      <c r="MXJ121" s="151"/>
      <c r="MXK121" s="151"/>
      <c r="MXL121" s="151"/>
      <c r="MXM121" s="151"/>
      <c r="MXN121" s="151"/>
      <c r="MXO121" s="151"/>
      <c r="MXP121" s="151"/>
      <c r="MXQ121" s="151"/>
      <c r="MXR121" s="151"/>
      <c r="MXS121" s="151"/>
      <c r="MXT121" s="151"/>
      <c r="MXU121" s="151"/>
      <c r="MXV121" s="151"/>
      <c r="MXW121" s="151"/>
      <c r="MXX121" s="151"/>
      <c r="MXY121" s="151"/>
      <c r="MXZ121" s="151"/>
      <c r="MYA121" s="151"/>
      <c r="MYB121" s="151"/>
      <c r="MYC121" s="151"/>
      <c r="MYD121" s="151"/>
      <c r="MYE121" s="151"/>
      <c r="MYF121" s="151"/>
      <c r="MYG121" s="151"/>
      <c r="MYH121" s="151"/>
      <c r="MYI121" s="151"/>
      <c r="MYJ121" s="151"/>
      <c r="MYK121" s="151"/>
      <c r="MYL121" s="151"/>
      <c r="MYM121" s="151"/>
      <c r="MYN121" s="151"/>
      <c r="MYO121" s="151"/>
      <c r="MYP121" s="151"/>
      <c r="MYQ121" s="151"/>
      <c r="MYR121" s="151"/>
      <c r="MYS121" s="151"/>
      <c r="MYT121" s="151"/>
      <c r="MYU121" s="151"/>
      <c r="MYV121" s="151"/>
      <c r="MYW121" s="151"/>
      <c r="MYX121" s="151"/>
      <c r="MYY121" s="151"/>
      <c r="MYZ121" s="151"/>
      <c r="MZA121" s="151"/>
      <c r="MZB121" s="151"/>
      <c r="MZC121" s="151"/>
      <c r="MZD121" s="151"/>
      <c r="MZE121" s="151"/>
      <c r="MZF121" s="151"/>
      <c r="MZG121" s="151"/>
      <c r="MZH121" s="151"/>
      <c r="MZI121" s="151"/>
      <c r="MZJ121" s="151"/>
      <c r="MZK121" s="151"/>
      <c r="MZL121" s="151"/>
      <c r="MZM121" s="151"/>
      <c r="MZN121" s="151"/>
      <c r="MZO121" s="151"/>
      <c r="MZP121" s="151"/>
      <c r="MZQ121" s="151"/>
      <c r="MZR121" s="151"/>
      <c r="MZS121" s="151"/>
      <c r="MZT121" s="151"/>
      <c r="MZU121" s="151"/>
      <c r="MZV121" s="151"/>
      <c r="MZW121" s="151"/>
      <c r="MZX121" s="151"/>
      <c r="MZY121" s="151"/>
      <c r="MZZ121" s="151"/>
      <c r="NAA121" s="151"/>
      <c r="NAB121" s="151"/>
      <c r="NAC121" s="151"/>
      <c r="NAD121" s="151"/>
      <c r="NAE121" s="151"/>
      <c r="NAF121" s="151"/>
      <c r="NAG121" s="151"/>
      <c r="NAH121" s="151"/>
      <c r="NAI121" s="151"/>
      <c r="NAJ121" s="151"/>
      <c r="NAK121" s="151"/>
      <c r="NAL121" s="151"/>
      <c r="NAM121" s="151"/>
      <c r="NAN121" s="151"/>
      <c r="NAO121" s="151"/>
      <c r="NAP121" s="151"/>
      <c r="NAQ121" s="151"/>
      <c r="NAR121" s="151"/>
      <c r="NAS121" s="151"/>
      <c r="NAT121" s="151"/>
      <c r="NAU121" s="151"/>
      <c r="NAV121" s="151"/>
      <c r="NAW121" s="151"/>
      <c r="NAX121" s="151"/>
      <c r="NAY121" s="151"/>
      <c r="NAZ121" s="151"/>
      <c r="NBA121" s="151"/>
      <c r="NBB121" s="151"/>
      <c r="NBC121" s="151"/>
      <c r="NBD121" s="151"/>
      <c r="NBE121" s="151"/>
      <c r="NBF121" s="151"/>
      <c r="NBG121" s="151"/>
      <c r="NBH121" s="151"/>
      <c r="NBI121" s="151"/>
      <c r="NBJ121" s="151"/>
      <c r="NBK121" s="151"/>
      <c r="NBL121" s="151"/>
      <c r="NBM121" s="151"/>
      <c r="NBN121" s="151"/>
      <c r="NBO121" s="151"/>
      <c r="NBP121" s="151"/>
      <c r="NBQ121" s="151"/>
      <c r="NBR121" s="151"/>
      <c r="NBS121" s="151"/>
      <c r="NBT121" s="151"/>
      <c r="NBU121" s="151"/>
      <c r="NBV121" s="151"/>
      <c r="NBW121" s="151"/>
      <c r="NBX121" s="151"/>
      <c r="NBY121" s="151"/>
      <c r="NBZ121" s="151"/>
      <c r="NCA121" s="151"/>
      <c r="NCB121" s="151"/>
      <c r="NCC121" s="151"/>
      <c r="NCD121" s="151"/>
      <c r="NCE121" s="151"/>
      <c r="NCF121" s="151"/>
      <c r="NCG121" s="151"/>
      <c r="NCH121" s="151"/>
      <c r="NCI121" s="151"/>
      <c r="NCJ121" s="151"/>
      <c r="NCK121" s="151"/>
      <c r="NCL121" s="151"/>
      <c r="NCM121" s="151"/>
      <c r="NCN121" s="151"/>
      <c r="NCO121" s="151"/>
      <c r="NCP121" s="151"/>
      <c r="NCQ121" s="151"/>
      <c r="NCR121" s="151"/>
      <c r="NCS121" s="151"/>
      <c r="NCT121" s="151"/>
      <c r="NCU121" s="151"/>
      <c r="NCV121" s="151"/>
      <c r="NCW121" s="151"/>
      <c r="NCX121" s="151"/>
      <c r="NCY121" s="151"/>
      <c r="NCZ121" s="151"/>
      <c r="NDA121" s="151"/>
      <c r="NDB121" s="151"/>
      <c r="NDC121" s="151"/>
      <c r="NDD121" s="151"/>
      <c r="NDE121" s="151"/>
      <c r="NDF121" s="151"/>
      <c r="NDG121" s="151"/>
      <c r="NDH121" s="151"/>
      <c r="NDI121" s="151"/>
      <c r="NDJ121" s="151"/>
      <c r="NDK121" s="151"/>
      <c r="NDL121" s="151"/>
      <c r="NDM121" s="151"/>
      <c r="NDN121" s="151"/>
      <c r="NDO121" s="151"/>
      <c r="NDP121" s="151"/>
      <c r="NDQ121" s="151"/>
      <c r="NDR121" s="151"/>
      <c r="NDS121" s="151"/>
      <c r="NDT121" s="151"/>
      <c r="NDU121" s="151"/>
      <c r="NDV121" s="151"/>
      <c r="NDW121" s="151"/>
      <c r="NDX121" s="151"/>
      <c r="NDY121" s="151"/>
      <c r="NDZ121" s="151"/>
      <c r="NEA121" s="151"/>
      <c r="NEB121" s="151"/>
      <c r="NEC121" s="151"/>
      <c r="NED121" s="151"/>
      <c r="NEE121" s="151"/>
      <c r="NEF121" s="151"/>
      <c r="NEG121" s="151"/>
      <c r="NEH121" s="151"/>
      <c r="NEI121" s="151"/>
      <c r="NEJ121" s="151"/>
      <c r="NEK121" s="151"/>
      <c r="NEL121" s="151"/>
      <c r="NEM121" s="151"/>
      <c r="NEN121" s="151"/>
      <c r="NEO121" s="151"/>
      <c r="NEP121" s="151"/>
      <c r="NEQ121" s="151"/>
      <c r="NER121" s="151"/>
      <c r="NES121" s="151"/>
      <c r="NET121" s="151"/>
      <c r="NEU121" s="151"/>
      <c r="NEV121" s="151"/>
      <c r="NEW121" s="151"/>
      <c r="NEX121" s="151"/>
      <c r="NEY121" s="151"/>
      <c r="NEZ121" s="151"/>
      <c r="NFA121" s="151"/>
      <c r="NFB121" s="151"/>
      <c r="NFC121" s="151"/>
      <c r="NFD121" s="151"/>
      <c r="NFE121" s="151"/>
      <c r="NFF121" s="151"/>
      <c r="NFG121" s="151"/>
      <c r="NFH121" s="151"/>
      <c r="NFI121" s="151"/>
      <c r="NFJ121" s="151"/>
      <c r="NFK121" s="151"/>
      <c r="NFL121" s="151"/>
      <c r="NFM121" s="151"/>
      <c r="NFN121" s="151"/>
      <c r="NFO121" s="151"/>
      <c r="NFP121" s="151"/>
      <c r="NFQ121" s="151"/>
      <c r="NFR121" s="151"/>
      <c r="NFS121" s="151"/>
      <c r="NFT121" s="151"/>
      <c r="NFU121" s="151"/>
      <c r="NFV121" s="151"/>
      <c r="NFW121" s="151"/>
      <c r="NFX121" s="151"/>
      <c r="NFY121" s="151"/>
      <c r="NFZ121" s="151"/>
      <c r="NGA121" s="151"/>
      <c r="NGB121" s="151"/>
      <c r="NGC121" s="151"/>
      <c r="NGD121" s="151"/>
      <c r="NGE121" s="151"/>
      <c r="NGF121" s="151"/>
      <c r="NGG121" s="151"/>
      <c r="NGH121" s="151"/>
      <c r="NGI121" s="151"/>
      <c r="NGJ121" s="151"/>
      <c r="NGK121" s="151"/>
      <c r="NGL121" s="151"/>
      <c r="NGM121" s="151"/>
      <c r="NGN121" s="151"/>
      <c r="NGO121" s="151"/>
      <c r="NGP121" s="151"/>
      <c r="NGQ121" s="151"/>
      <c r="NGR121" s="151"/>
      <c r="NGS121" s="151"/>
      <c r="NGT121" s="151"/>
      <c r="NGU121" s="151"/>
      <c r="NGV121" s="151"/>
      <c r="NGW121" s="151"/>
      <c r="NGX121" s="151"/>
      <c r="NGY121" s="151"/>
      <c r="NGZ121" s="151"/>
      <c r="NHA121" s="151"/>
      <c r="NHB121" s="151"/>
      <c r="NHC121" s="151"/>
      <c r="NHD121" s="151"/>
      <c r="NHE121" s="151"/>
      <c r="NHF121" s="151"/>
      <c r="NHG121" s="151"/>
      <c r="NHH121" s="151"/>
      <c r="NHI121" s="151"/>
      <c r="NHJ121" s="151"/>
      <c r="NHK121" s="151"/>
      <c r="NHL121" s="151"/>
      <c r="NHM121" s="151"/>
      <c r="NHN121" s="151"/>
      <c r="NHO121" s="151"/>
      <c r="NHP121" s="151"/>
      <c r="NHQ121" s="151"/>
      <c r="NHR121" s="151"/>
      <c r="NHS121" s="151"/>
      <c r="NHT121" s="151"/>
      <c r="NHU121" s="151"/>
      <c r="NHV121" s="151"/>
      <c r="NHW121" s="151"/>
      <c r="NHX121" s="151"/>
      <c r="NHY121" s="151"/>
      <c r="NHZ121" s="151"/>
      <c r="NIA121" s="151"/>
      <c r="NIB121" s="151"/>
      <c r="NIC121" s="151"/>
      <c r="NID121" s="151"/>
      <c r="NIE121" s="151"/>
      <c r="NIF121" s="151"/>
      <c r="NIG121" s="151"/>
      <c r="NIH121" s="151"/>
      <c r="NII121" s="151"/>
      <c r="NIJ121" s="151"/>
      <c r="NIK121" s="151"/>
      <c r="NIL121" s="151"/>
      <c r="NIM121" s="151"/>
      <c r="NIN121" s="151"/>
      <c r="NIO121" s="151"/>
      <c r="NIP121" s="151"/>
      <c r="NIQ121" s="151"/>
      <c r="NIR121" s="151"/>
      <c r="NIS121" s="151"/>
      <c r="NIT121" s="151"/>
      <c r="NIU121" s="151"/>
      <c r="NIV121" s="151"/>
      <c r="NIW121" s="151"/>
      <c r="NIX121" s="151"/>
      <c r="NIY121" s="151"/>
      <c r="NIZ121" s="151"/>
      <c r="NJA121" s="151"/>
      <c r="NJB121" s="151"/>
      <c r="NJC121" s="151"/>
      <c r="NJD121" s="151"/>
      <c r="NJE121" s="151"/>
      <c r="NJF121" s="151"/>
      <c r="NJG121" s="151"/>
      <c r="NJH121" s="151"/>
      <c r="NJI121" s="151"/>
      <c r="NJJ121" s="151"/>
      <c r="NJK121" s="151"/>
      <c r="NJL121" s="151"/>
      <c r="NJM121" s="151"/>
      <c r="NJN121" s="151"/>
      <c r="NJO121" s="151"/>
      <c r="NJP121" s="151"/>
      <c r="NJQ121" s="151"/>
      <c r="NJR121" s="151"/>
      <c r="NJS121" s="151"/>
      <c r="NJT121" s="151"/>
      <c r="NJU121" s="151"/>
      <c r="NJV121" s="151"/>
      <c r="NJW121" s="151"/>
      <c r="NJX121" s="151"/>
      <c r="NJY121" s="151"/>
      <c r="NJZ121" s="151"/>
      <c r="NKA121" s="151"/>
      <c r="NKB121" s="151"/>
      <c r="NKC121" s="151"/>
      <c r="NKD121" s="151"/>
      <c r="NKE121" s="151"/>
      <c r="NKF121" s="151"/>
      <c r="NKG121" s="151"/>
      <c r="NKH121" s="151"/>
      <c r="NKI121" s="151"/>
      <c r="NKJ121" s="151"/>
      <c r="NKK121" s="151"/>
      <c r="NKL121" s="151"/>
      <c r="NKM121" s="151"/>
      <c r="NKN121" s="151"/>
      <c r="NKO121" s="151"/>
      <c r="NKP121" s="151"/>
      <c r="NKQ121" s="151"/>
      <c r="NKR121" s="151"/>
      <c r="NKS121" s="151"/>
      <c r="NKT121" s="151"/>
      <c r="NKU121" s="151"/>
      <c r="NKV121" s="151"/>
      <c r="NKW121" s="151"/>
      <c r="NKX121" s="151"/>
      <c r="NKY121" s="151"/>
      <c r="NKZ121" s="151"/>
      <c r="NLA121" s="151"/>
      <c r="NLB121" s="151"/>
      <c r="NLC121" s="151"/>
      <c r="NLD121" s="151"/>
      <c r="NLE121" s="151"/>
      <c r="NLF121" s="151"/>
      <c r="NLG121" s="151"/>
      <c r="NLH121" s="151"/>
      <c r="NLI121" s="151"/>
      <c r="NLJ121" s="151"/>
      <c r="NLK121" s="151"/>
      <c r="NLL121" s="151"/>
      <c r="NLM121" s="151"/>
      <c r="NLN121" s="151"/>
      <c r="NLO121" s="151"/>
      <c r="NLP121" s="151"/>
      <c r="NLQ121" s="151"/>
      <c r="NLR121" s="151"/>
      <c r="NLS121" s="151"/>
      <c r="NLT121" s="151"/>
      <c r="NLU121" s="151"/>
      <c r="NLV121" s="151"/>
      <c r="NLW121" s="151"/>
      <c r="NLX121" s="151"/>
      <c r="NLY121" s="151"/>
      <c r="NLZ121" s="151"/>
      <c r="NMA121" s="151"/>
      <c r="NMB121" s="151"/>
      <c r="NMC121" s="151"/>
      <c r="NMD121" s="151"/>
      <c r="NME121" s="151"/>
      <c r="NMF121" s="151"/>
      <c r="NMG121" s="151"/>
      <c r="NMH121" s="151"/>
      <c r="NMI121" s="151"/>
      <c r="NMJ121" s="151"/>
      <c r="NMK121" s="151"/>
      <c r="NML121" s="151"/>
      <c r="NMM121" s="151"/>
      <c r="NMN121" s="151"/>
      <c r="NMO121" s="151"/>
      <c r="NMP121" s="151"/>
      <c r="NMQ121" s="151"/>
      <c r="NMR121" s="151"/>
      <c r="NMS121" s="151"/>
      <c r="NMT121" s="151"/>
      <c r="NMU121" s="151"/>
      <c r="NMV121" s="151"/>
      <c r="NMW121" s="151"/>
      <c r="NMX121" s="151"/>
      <c r="NMY121" s="151"/>
      <c r="NMZ121" s="151"/>
      <c r="NNA121" s="151"/>
      <c r="NNB121" s="151"/>
      <c r="NNC121" s="151"/>
      <c r="NND121" s="151"/>
      <c r="NNE121" s="151"/>
      <c r="NNF121" s="151"/>
      <c r="NNG121" s="151"/>
      <c r="NNH121" s="151"/>
      <c r="NNI121" s="151"/>
      <c r="NNJ121" s="151"/>
      <c r="NNK121" s="151"/>
      <c r="NNL121" s="151"/>
      <c r="NNM121" s="151"/>
      <c r="NNN121" s="151"/>
      <c r="NNO121" s="151"/>
      <c r="NNP121" s="151"/>
      <c r="NNQ121" s="151"/>
      <c r="NNR121" s="151"/>
      <c r="NNS121" s="151"/>
      <c r="NNT121" s="151"/>
      <c r="NNU121" s="151"/>
      <c r="NNV121" s="151"/>
      <c r="NNW121" s="151"/>
      <c r="NNX121" s="151"/>
      <c r="NNY121" s="151"/>
      <c r="NNZ121" s="151"/>
      <c r="NOA121" s="151"/>
      <c r="NOB121" s="151"/>
      <c r="NOC121" s="151"/>
      <c r="NOD121" s="151"/>
      <c r="NOE121" s="151"/>
      <c r="NOF121" s="151"/>
      <c r="NOG121" s="151"/>
      <c r="NOH121" s="151"/>
      <c r="NOI121" s="151"/>
      <c r="NOJ121" s="151"/>
      <c r="NOK121" s="151"/>
      <c r="NOL121" s="151"/>
      <c r="NOM121" s="151"/>
      <c r="NON121" s="151"/>
      <c r="NOO121" s="151"/>
      <c r="NOP121" s="151"/>
      <c r="NOQ121" s="151"/>
      <c r="NOR121" s="151"/>
      <c r="NOS121" s="151"/>
      <c r="NOT121" s="151"/>
      <c r="NOU121" s="151"/>
      <c r="NOV121" s="151"/>
      <c r="NOW121" s="151"/>
      <c r="NOX121" s="151"/>
      <c r="NOY121" s="151"/>
      <c r="NOZ121" s="151"/>
      <c r="NPA121" s="151"/>
      <c r="NPB121" s="151"/>
      <c r="NPC121" s="151"/>
      <c r="NPD121" s="151"/>
      <c r="NPE121" s="151"/>
      <c r="NPF121" s="151"/>
      <c r="NPG121" s="151"/>
      <c r="NPH121" s="151"/>
      <c r="NPI121" s="151"/>
      <c r="NPJ121" s="151"/>
      <c r="NPK121" s="151"/>
      <c r="NPL121" s="151"/>
      <c r="NPM121" s="151"/>
      <c r="NPN121" s="151"/>
      <c r="NPO121" s="151"/>
      <c r="NPP121" s="151"/>
      <c r="NPQ121" s="151"/>
      <c r="NPR121" s="151"/>
      <c r="NPS121" s="151"/>
      <c r="NPT121" s="151"/>
      <c r="NPU121" s="151"/>
      <c r="NPV121" s="151"/>
      <c r="NPW121" s="151"/>
      <c r="NPX121" s="151"/>
      <c r="NPY121" s="151"/>
      <c r="NPZ121" s="151"/>
      <c r="NQA121" s="151"/>
      <c r="NQB121" s="151"/>
      <c r="NQC121" s="151"/>
      <c r="NQD121" s="151"/>
      <c r="NQE121" s="151"/>
      <c r="NQF121" s="151"/>
      <c r="NQG121" s="151"/>
      <c r="NQH121" s="151"/>
      <c r="NQI121" s="151"/>
      <c r="NQJ121" s="151"/>
      <c r="NQK121" s="151"/>
      <c r="NQL121" s="151"/>
      <c r="NQM121" s="151"/>
      <c r="NQN121" s="151"/>
      <c r="NQO121" s="151"/>
      <c r="NQP121" s="151"/>
      <c r="NQQ121" s="151"/>
      <c r="NQR121" s="151"/>
      <c r="NQS121" s="151"/>
      <c r="NQT121" s="151"/>
      <c r="NQU121" s="151"/>
      <c r="NQV121" s="151"/>
      <c r="NQW121" s="151"/>
      <c r="NQX121" s="151"/>
      <c r="NQY121" s="151"/>
      <c r="NQZ121" s="151"/>
      <c r="NRA121" s="151"/>
      <c r="NRB121" s="151"/>
      <c r="NRC121" s="151"/>
      <c r="NRD121" s="151"/>
      <c r="NRE121" s="151"/>
      <c r="NRF121" s="151"/>
      <c r="NRG121" s="151"/>
      <c r="NRH121" s="151"/>
      <c r="NRI121" s="151"/>
      <c r="NRJ121" s="151"/>
      <c r="NRK121" s="151"/>
      <c r="NRL121" s="151"/>
      <c r="NRM121" s="151"/>
      <c r="NRN121" s="151"/>
      <c r="NRO121" s="151"/>
      <c r="NRP121" s="151"/>
      <c r="NRQ121" s="151"/>
      <c r="NRR121" s="151"/>
      <c r="NRS121" s="151"/>
      <c r="NRT121" s="151"/>
      <c r="NRU121" s="151"/>
      <c r="NRV121" s="151"/>
      <c r="NRW121" s="151"/>
      <c r="NRX121" s="151"/>
      <c r="NRY121" s="151"/>
      <c r="NRZ121" s="151"/>
      <c r="NSA121" s="151"/>
      <c r="NSB121" s="151"/>
      <c r="NSC121" s="151"/>
      <c r="NSD121" s="151"/>
      <c r="NSE121" s="151"/>
      <c r="NSF121" s="151"/>
      <c r="NSG121" s="151"/>
      <c r="NSH121" s="151"/>
      <c r="NSI121" s="151"/>
      <c r="NSJ121" s="151"/>
      <c r="NSK121" s="151"/>
      <c r="NSL121" s="151"/>
      <c r="NSM121" s="151"/>
      <c r="NSN121" s="151"/>
      <c r="NSO121" s="151"/>
      <c r="NSP121" s="151"/>
      <c r="NSQ121" s="151"/>
      <c r="NSR121" s="151"/>
      <c r="NSS121" s="151"/>
      <c r="NST121" s="151"/>
      <c r="NSU121" s="151"/>
      <c r="NSV121" s="151"/>
      <c r="NSW121" s="151"/>
      <c r="NSX121" s="151"/>
      <c r="NSY121" s="151"/>
      <c r="NSZ121" s="151"/>
      <c r="NTA121" s="151"/>
      <c r="NTB121" s="151"/>
      <c r="NTC121" s="151"/>
      <c r="NTD121" s="151"/>
      <c r="NTE121" s="151"/>
      <c r="NTF121" s="151"/>
      <c r="NTG121" s="151"/>
      <c r="NTH121" s="151"/>
      <c r="NTI121" s="151"/>
      <c r="NTJ121" s="151"/>
      <c r="NTK121" s="151"/>
      <c r="NTL121" s="151"/>
      <c r="NTM121" s="151"/>
      <c r="NTN121" s="151"/>
      <c r="NTO121" s="151"/>
      <c r="NTP121" s="151"/>
      <c r="NTQ121" s="151"/>
      <c r="NTR121" s="151"/>
      <c r="NTS121" s="151"/>
      <c r="NTT121" s="151"/>
      <c r="NTU121" s="151"/>
      <c r="NTV121" s="151"/>
      <c r="NTW121" s="151"/>
      <c r="NTX121" s="151"/>
      <c r="NTY121" s="151"/>
      <c r="NTZ121" s="151"/>
      <c r="NUA121" s="151"/>
      <c r="NUB121" s="151"/>
      <c r="NUC121" s="151"/>
      <c r="NUD121" s="151"/>
      <c r="NUE121" s="151"/>
      <c r="NUF121" s="151"/>
      <c r="NUG121" s="151"/>
      <c r="NUH121" s="151"/>
      <c r="NUI121" s="151"/>
      <c r="NUJ121" s="151"/>
      <c r="NUK121" s="151"/>
      <c r="NUL121" s="151"/>
      <c r="NUM121" s="151"/>
      <c r="NUN121" s="151"/>
      <c r="NUO121" s="151"/>
      <c r="NUP121" s="151"/>
      <c r="NUQ121" s="151"/>
      <c r="NUR121" s="151"/>
      <c r="NUS121" s="151"/>
      <c r="NUT121" s="151"/>
      <c r="NUU121" s="151"/>
      <c r="NUV121" s="151"/>
      <c r="NUW121" s="151"/>
      <c r="NUX121" s="151"/>
      <c r="NUY121" s="151"/>
      <c r="NUZ121" s="151"/>
      <c r="NVA121" s="151"/>
      <c r="NVB121" s="151"/>
      <c r="NVC121" s="151"/>
      <c r="NVD121" s="151"/>
      <c r="NVE121" s="151"/>
      <c r="NVF121" s="151"/>
      <c r="NVG121" s="151"/>
      <c r="NVH121" s="151"/>
      <c r="NVI121" s="151"/>
      <c r="NVJ121" s="151"/>
      <c r="NVK121" s="151"/>
      <c r="NVL121" s="151"/>
      <c r="NVM121" s="151"/>
      <c r="NVN121" s="151"/>
      <c r="NVO121" s="151"/>
      <c r="NVP121" s="151"/>
      <c r="NVQ121" s="151"/>
      <c r="NVR121" s="151"/>
      <c r="NVS121" s="151"/>
      <c r="NVT121" s="151"/>
      <c r="NVU121" s="151"/>
      <c r="NVV121" s="151"/>
      <c r="NVW121" s="151"/>
      <c r="NVX121" s="151"/>
      <c r="NVY121" s="151"/>
      <c r="NVZ121" s="151"/>
      <c r="NWA121" s="151"/>
      <c r="NWB121" s="151"/>
      <c r="NWC121" s="151"/>
      <c r="NWD121" s="151"/>
      <c r="NWE121" s="151"/>
      <c r="NWF121" s="151"/>
      <c r="NWG121" s="151"/>
      <c r="NWH121" s="151"/>
      <c r="NWI121" s="151"/>
      <c r="NWJ121" s="151"/>
      <c r="NWK121" s="151"/>
      <c r="NWL121" s="151"/>
      <c r="NWM121" s="151"/>
      <c r="NWN121" s="151"/>
      <c r="NWO121" s="151"/>
      <c r="NWP121" s="151"/>
      <c r="NWQ121" s="151"/>
      <c r="NWR121" s="151"/>
      <c r="NWS121" s="151"/>
      <c r="NWT121" s="151"/>
      <c r="NWU121" s="151"/>
      <c r="NWV121" s="151"/>
      <c r="NWW121" s="151"/>
      <c r="NWX121" s="151"/>
      <c r="NWY121" s="151"/>
      <c r="NWZ121" s="151"/>
      <c r="NXA121" s="151"/>
      <c r="NXB121" s="151"/>
      <c r="NXC121" s="151"/>
      <c r="NXD121" s="151"/>
      <c r="NXE121" s="151"/>
      <c r="NXF121" s="151"/>
      <c r="NXG121" s="151"/>
      <c r="NXH121" s="151"/>
      <c r="NXI121" s="151"/>
      <c r="NXJ121" s="151"/>
      <c r="NXK121" s="151"/>
      <c r="NXL121" s="151"/>
      <c r="NXM121" s="151"/>
      <c r="NXN121" s="151"/>
      <c r="NXO121" s="151"/>
      <c r="NXP121" s="151"/>
      <c r="NXQ121" s="151"/>
      <c r="NXR121" s="151"/>
      <c r="NXS121" s="151"/>
      <c r="NXT121" s="151"/>
      <c r="NXU121" s="151"/>
      <c r="NXV121" s="151"/>
      <c r="NXW121" s="151"/>
      <c r="NXX121" s="151"/>
      <c r="NXY121" s="151"/>
      <c r="NXZ121" s="151"/>
      <c r="NYA121" s="151"/>
      <c r="NYB121" s="151"/>
      <c r="NYC121" s="151"/>
      <c r="NYD121" s="151"/>
      <c r="NYE121" s="151"/>
      <c r="NYF121" s="151"/>
      <c r="NYG121" s="151"/>
      <c r="NYH121" s="151"/>
      <c r="NYI121" s="151"/>
      <c r="NYJ121" s="151"/>
      <c r="NYK121" s="151"/>
      <c r="NYL121" s="151"/>
      <c r="NYM121" s="151"/>
      <c r="NYN121" s="151"/>
      <c r="NYO121" s="151"/>
      <c r="NYP121" s="151"/>
      <c r="NYQ121" s="151"/>
      <c r="NYR121" s="151"/>
      <c r="NYS121" s="151"/>
      <c r="NYT121" s="151"/>
      <c r="NYU121" s="151"/>
      <c r="NYV121" s="151"/>
      <c r="NYW121" s="151"/>
      <c r="NYX121" s="151"/>
      <c r="NYY121" s="151"/>
      <c r="NYZ121" s="151"/>
      <c r="NZA121" s="151"/>
      <c r="NZB121" s="151"/>
      <c r="NZC121" s="151"/>
      <c r="NZD121" s="151"/>
      <c r="NZE121" s="151"/>
      <c r="NZF121" s="151"/>
      <c r="NZG121" s="151"/>
      <c r="NZH121" s="151"/>
      <c r="NZI121" s="151"/>
      <c r="NZJ121" s="151"/>
      <c r="NZK121" s="151"/>
      <c r="NZL121" s="151"/>
      <c r="NZM121" s="151"/>
      <c r="NZN121" s="151"/>
      <c r="NZO121" s="151"/>
      <c r="NZP121" s="151"/>
      <c r="NZQ121" s="151"/>
      <c r="NZR121" s="151"/>
      <c r="NZS121" s="151"/>
      <c r="NZT121" s="151"/>
      <c r="NZU121" s="151"/>
      <c r="NZV121" s="151"/>
      <c r="NZW121" s="151"/>
      <c r="NZX121" s="151"/>
      <c r="NZY121" s="151"/>
      <c r="NZZ121" s="151"/>
      <c r="OAA121" s="151"/>
      <c r="OAB121" s="151"/>
      <c r="OAC121" s="151"/>
      <c r="OAD121" s="151"/>
      <c r="OAE121" s="151"/>
      <c r="OAF121" s="151"/>
      <c r="OAG121" s="151"/>
      <c r="OAH121" s="151"/>
      <c r="OAI121" s="151"/>
      <c r="OAJ121" s="151"/>
      <c r="OAK121" s="151"/>
      <c r="OAL121" s="151"/>
      <c r="OAM121" s="151"/>
      <c r="OAN121" s="151"/>
      <c r="OAO121" s="151"/>
      <c r="OAP121" s="151"/>
      <c r="OAQ121" s="151"/>
      <c r="OAR121" s="151"/>
      <c r="OAS121" s="151"/>
      <c r="OAT121" s="151"/>
      <c r="OAU121" s="151"/>
      <c r="OAV121" s="151"/>
      <c r="OAW121" s="151"/>
      <c r="OAX121" s="151"/>
      <c r="OAY121" s="151"/>
      <c r="OAZ121" s="151"/>
      <c r="OBA121" s="151"/>
      <c r="OBB121" s="151"/>
      <c r="OBC121" s="151"/>
      <c r="OBD121" s="151"/>
      <c r="OBE121" s="151"/>
      <c r="OBF121" s="151"/>
      <c r="OBG121" s="151"/>
      <c r="OBH121" s="151"/>
      <c r="OBI121" s="151"/>
      <c r="OBJ121" s="151"/>
      <c r="OBK121" s="151"/>
      <c r="OBL121" s="151"/>
      <c r="OBM121" s="151"/>
      <c r="OBN121" s="151"/>
      <c r="OBO121" s="151"/>
      <c r="OBP121" s="151"/>
      <c r="OBQ121" s="151"/>
      <c r="OBR121" s="151"/>
      <c r="OBS121" s="151"/>
      <c r="OBT121" s="151"/>
      <c r="OBU121" s="151"/>
      <c r="OBV121" s="151"/>
      <c r="OBW121" s="151"/>
      <c r="OBX121" s="151"/>
      <c r="OBY121" s="151"/>
      <c r="OBZ121" s="151"/>
      <c r="OCA121" s="151"/>
      <c r="OCB121" s="151"/>
      <c r="OCC121" s="151"/>
      <c r="OCD121" s="151"/>
      <c r="OCE121" s="151"/>
      <c r="OCF121" s="151"/>
      <c r="OCG121" s="151"/>
      <c r="OCH121" s="151"/>
      <c r="OCI121" s="151"/>
      <c r="OCJ121" s="151"/>
      <c r="OCK121" s="151"/>
      <c r="OCL121" s="151"/>
      <c r="OCM121" s="151"/>
      <c r="OCN121" s="151"/>
      <c r="OCO121" s="151"/>
      <c r="OCP121" s="151"/>
      <c r="OCQ121" s="151"/>
      <c r="OCR121" s="151"/>
      <c r="OCS121" s="151"/>
      <c r="OCT121" s="151"/>
      <c r="OCU121" s="151"/>
      <c r="OCV121" s="151"/>
      <c r="OCW121" s="151"/>
      <c r="OCX121" s="151"/>
      <c r="OCY121" s="151"/>
      <c r="OCZ121" s="151"/>
      <c r="ODA121" s="151"/>
      <c r="ODB121" s="151"/>
      <c r="ODC121" s="151"/>
      <c r="ODD121" s="151"/>
      <c r="ODE121" s="151"/>
      <c r="ODF121" s="151"/>
      <c r="ODG121" s="151"/>
      <c r="ODH121" s="151"/>
      <c r="ODI121" s="151"/>
      <c r="ODJ121" s="151"/>
      <c r="ODK121" s="151"/>
      <c r="ODL121" s="151"/>
      <c r="ODM121" s="151"/>
      <c r="ODN121" s="151"/>
      <c r="ODO121" s="151"/>
      <c r="ODP121" s="151"/>
      <c r="ODQ121" s="151"/>
      <c r="ODR121" s="151"/>
      <c r="ODS121" s="151"/>
      <c r="ODT121" s="151"/>
      <c r="ODU121" s="151"/>
      <c r="ODV121" s="151"/>
      <c r="ODW121" s="151"/>
      <c r="ODX121" s="151"/>
      <c r="ODY121" s="151"/>
      <c r="ODZ121" s="151"/>
      <c r="OEA121" s="151"/>
      <c r="OEB121" s="151"/>
      <c r="OEC121" s="151"/>
      <c r="OED121" s="151"/>
      <c r="OEE121" s="151"/>
      <c r="OEF121" s="151"/>
      <c r="OEG121" s="151"/>
      <c r="OEH121" s="151"/>
      <c r="OEI121" s="151"/>
      <c r="OEJ121" s="151"/>
      <c r="OEK121" s="151"/>
      <c r="OEL121" s="151"/>
      <c r="OEM121" s="151"/>
      <c r="OEN121" s="151"/>
      <c r="OEO121" s="151"/>
      <c r="OEP121" s="151"/>
      <c r="OEQ121" s="151"/>
      <c r="OER121" s="151"/>
      <c r="OES121" s="151"/>
      <c r="OET121" s="151"/>
      <c r="OEU121" s="151"/>
      <c r="OEV121" s="151"/>
      <c r="OEW121" s="151"/>
      <c r="OEX121" s="151"/>
      <c r="OEY121" s="151"/>
      <c r="OEZ121" s="151"/>
      <c r="OFA121" s="151"/>
      <c r="OFB121" s="151"/>
      <c r="OFC121" s="151"/>
      <c r="OFD121" s="151"/>
      <c r="OFE121" s="151"/>
      <c r="OFF121" s="151"/>
      <c r="OFG121" s="151"/>
      <c r="OFH121" s="151"/>
      <c r="OFI121" s="151"/>
      <c r="OFJ121" s="151"/>
      <c r="OFK121" s="151"/>
      <c r="OFL121" s="151"/>
      <c r="OFM121" s="151"/>
      <c r="OFN121" s="151"/>
      <c r="OFO121" s="151"/>
      <c r="OFP121" s="151"/>
      <c r="OFQ121" s="151"/>
      <c r="OFR121" s="151"/>
      <c r="OFS121" s="151"/>
      <c r="OFT121" s="151"/>
      <c r="OFU121" s="151"/>
      <c r="OFV121" s="151"/>
      <c r="OFW121" s="151"/>
      <c r="OFX121" s="151"/>
      <c r="OFY121" s="151"/>
      <c r="OFZ121" s="151"/>
      <c r="OGA121" s="151"/>
      <c r="OGB121" s="151"/>
      <c r="OGC121" s="151"/>
      <c r="OGD121" s="151"/>
      <c r="OGE121" s="151"/>
      <c r="OGF121" s="151"/>
      <c r="OGG121" s="151"/>
      <c r="OGH121" s="151"/>
      <c r="OGI121" s="151"/>
      <c r="OGJ121" s="151"/>
      <c r="OGK121" s="151"/>
      <c r="OGL121" s="151"/>
      <c r="OGM121" s="151"/>
      <c r="OGN121" s="151"/>
      <c r="OGO121" s="151"/>
      <c r="OGP121" s="151"/>
      <c r="OGQ121" s="151"/>
      <c r="OGR121" s="151"/>
      <c r="OGS121" s="151"/>
      <c r="OGT121" s="151"/>
      <c r="OGU121" s="151"/>
      <c r="OGV121" s="151"/>
      <c r="OGW121" s="151"/>
      <c r="OGX121" s="151"/>
      <c r="OGY121" s="151"/>
      <c r="OGZ121" s="151"/>
      <c r="OHA121" s="151"/>
      <c r="OHB121" s="151"/>
      <c r="OHC121" s="151"/>
      <c r="OHD121" s="151"/>
      <c r="OHE121" s="151"/>
      <c r="OHF121" s="151"/>
      <c r="OHG121" s="151"/>
      <c r="OHH121" s="151"/>
      <c r="OHI121" s="151"/>
      <c r="OHJ121" s="151"/>
      <c r="OHK121" s="151"/>
      <c r="OHL121" s="151"/>
      <c r="OHM121" s="151"/>
      <c r="OHN121" s="151"/>
      <c r="OHO121" s="151"/>
      <c r="OHP121" s="151"/>
      <c r="OHQ121" s="151"/>
      <c r="OHR121" s="151"/>
      <c r="OHS121" s="151"/>
      <c r="OHT121" s="151"/>
      <c r="OHU121" s="151"/>
      <c r="OHV121" s="151"/>
      <c r="OHW121" s="151"/>
      <c r="OHX121" s="151"/>
      <c r="OHY121" s="151"/>
      <c r="OHZ121" s="151"/>
      <c r="OIA121" s="151"/>
      <c r="OIB121" s="151"/>
      <c r="OIC121" s="151"/>
      <c r="OID121" s="151"/>
      <c r="OIE121" s="151"/>
      <c r="OIF121" s="151"/>
      <c r="OIG121" s="151"/>
      <c r="OIH121" s="151"/>
      <c r="OII121" s="151"/>
      <c r="OIJ121" s="151"/>
      <c r="OIK121" s="151"/>
      <c r="OIL121" s="151"/>
      <c r="OIM121" s="151"/>
      <c r="OIN121" s="151"/>
      <c r="OIO121" s="151"/>
      <c r="OIP121" s="151"/>
      <c r="OIQ121" s="151"/>
      <c r="OIR121" s="151"/>
      <c r="OIS121" s="151"/>
      <c r="OIT121" s="151"/>
      <c r="OIU121" s="151"/>
      <c r="OIV121" s="151"/>
      <c r="OIW121" s="151"/>
      <c r="OIX121" s="151"/>
      <c r="OIY121" s="151"/>
      <c r="OIZ121" s="151"/>
      <c r="OJA121" s="151"/>
      <c r="OJB121" s="151"/>
      <c r="OJC121" s="151"/>
      <c r="OJD121" s="151"/>
      <c r="OJE121" s="151"/>
      <c r="OJF121" s="151"/>
      <c r="OJG121" s="151"/>
      <c r="OJH121" s="151"/>
      <c r="OJI121" s="151"/>
      <c r="OJJ121" s="151"/>
      <c r="OJK121" s="151"/>
      <c r="OJL121" s="151"/>
      <c r="OJM121" s="151"/>
      <c r="OJN121" s="151"/>
      <c r="OJO121" s="151"/>
      <c r="OJP121" s="151"/>
      <c r="OJQ121" s="151"/>
      <c r="OJR121" s="151"/>
      <c r="OJS121" s="151"/>
      <c r="OJT121" s="151"/>
      <c r="OJU121" s="151"/>
      <c r="OJV121" s="151"/>
      <c r="OJW121" s="151"/>
      <c r="OJX121" s="151"/>
      <c r="OJY121" s="151"/>
      <c r="OJZ121" s="151"/>
      <c r="OKA121" s="151"/>
      <c r="OKB121" s="151"/>
      <c r="OKC121" s="151"/>
      <c r="OKD121" s="151"/>
      <c r="OKE121" s="151"/>
      <c r="OKF121" s="151"/>
      <c r="OKG121" s="151"/>
      <c r="OKH121" s="151"/>
      <c r="OKI121" s="151"/>
      <c r="OKJ121" s="151"/>
      <c r="OKK121" s="151"/>
      <c r="OKL121" s="151"/>
      <c r="OKM121" s="151"/>
      <c r="OKN121" s="151"/>
      <c r="OKO121" s="151"/>
      <c r="OKP121" s="151"/>
      <c r="OKQ121" s="151"/>
      <c r="OKR121" s="151"/>
      <c r="OKS121" s="151"/>
      <c r="OKT121" s="151"/>
      <c r="OKU121" s="151"/>
      <c r="OKV121" s="151"/>
      <c r="OKW121" s="151"/>
      <c r="OKX121" s="151"/>
      <c r="OKY121" s="151"/>
      <c r="OKZ121" s="151"/>
      <c r="OLA121" s="151"/>
      <c r="OLB121" s="151"/>
      <c r="OLC121" s="151"/>
      <c r="OLD121" s="151"/>
      <c r="OLE121" s="151"/>
      <c r="OLF121" s="151"/>
      <c r="OLG121" s="151"/>
      <c r="OLH121" s="151"/>
      <c r="OLI121" s="151"/>
      <c r="OLJ121" s="151"/>
      <c r="OLK121" s="151"/>
      <c r="OLL121" s="151"/>
      <c r="OLM121" s="151"/>
      <c r="OLN121" s="151"/>
      <c r="OLO121" s="151"/>
      <c r="OLP121" s="151"/>
      <c r="OLQ121" s="151"/>
      <c r="OLR121" s="151"/>
      <c r="OLS121" s="151"/>
      <c r="OLT121" s="151"/>
      <c r="OLU121" s="151"/>
      <c r="OLV121" s="151"/>
      <c r="OLW121" s="151"/>
      <c r="OLX121" s="151"/>
      <c r="OLY121" s="151"/>
      <c r="OLZ121" s="151"/>
      <c r="OMA121" s="151"/>
      <c r="OMB121" s="151"/>
      <c r="OMC121" s="151"/>
      <c r="OMD121" s="151"/>
      <c r="OME121" s="151"/>
      <c r="OMF121" s="151"/>
      <c r="OMG121" s="151"/>
      <c r="OMH121" s="151"/>
      <c r="OMI121" s="151"/>
      <c r="OMJ121" s="151"/>
      <c r="OMK121" s="151"/>
      <c r="OML121" s="151"/>
      <c r="OMM121" s="151"/>
      <c r="OMN121" s="151"/>
      <c r="OMO121" s="151"/>
      <c r="OMP121" s="151"/>
      <c r="OMQ121" s="151"/>
      <c r="OMR121" s="151"/>
      <c r="OMS121" s="151"/>
      <c r="OMT121" s="151"/>
      <c r="OMU121" s="151"/>
      <c r="OMV121" s="151"/>
      <c r="OMW121" s="151"/>
      <c r="OMX121" s="151"/>
      <c r="OMY121" s="151"/>
      <c r="OMZ121" s="151"/>
      <c r="ONA121" s="151"/>
      <c r="ONB121" s="151"/>
      <c r="ONC121" s="151"/>
      <c r="OND121" s="151"/>
      <c r="ONE121" s="151"/>
      <c r="ONF121" s="151"/>
      <c r="ONG121" s="151"/>
      <c r="ONH121" s="151"/>
      <c r="ONI121" s="151"/>
      <c r="ONJ121" s="151"/>
      <c r="ONK121" s="151"/>
      <c r="ONL121" s="151"/>
      <c r="ONM121" s="151"/>
      <c r="ONN121" s="151"/>
      <c r="ONO121" s="151"/>
      <c r="ONP121" s="151"/>
      <c r="ONQ121" s="151"/>
      <c r="ONR121" s="151"/>
      <c r="ONS121" s="151"/>
      <c r="ONT121" s="151"/>
      <c r="ONU121" s="151"/>
      <c r="ONV121" s="151"/>
      <c r="ONW121" s="151"/>
      <c r="ONX121" s="151"/>
      <c r="ONY121" s="151"/>
      <c r="ONZ121" s="151"/>
      <c r="OOA121" s="151"/>
      <c r="OOB121" s="151"/>
      <c r="OOC121" s="151"/>
      <c r="OOD121" s="151"/>
      <c r="OOE121" s="151"/>
      <c r="OOF121" s="151"/>
      <c r="OOG121" s="151"/>
      <c r="OOH121" s="151"/>
      <c r="OOI121" s="151"/>
      <c r="OOJ121" s="151"/>
      <c r="OOK121" s="151"/>
      <c r="OOL121" s="151"/>
      <c r="OOM121" s="151"/>
      <c r="OON121" s="151"/>
      <c r="OOO121" s="151"/>
      <c r="OOP121" s="151"/>
      <c r="OOQ121" s="151"/>
      <c r="OOR121" s="151"/>
      <c r="OOS121" s="151"/>
      <c r="OOT121" s="151"/>
      <c r="OOU121" s="151"/>
      <c r="OOV121" s="151"/>
      <c r="OOW121" s="151"/>
      <c r="OOX121" s="151"/>
      <c r="OOY121" s="151"/>
      <c r="OOZ121" s="151"/>
      <c r="OPA121" s="151"/>
      <c r="OPB121" s="151"/>
      <c r="OPC121" s="151"/>
      <c r="OPD121" s="151"/>
      <c r="OPE121" s="151"/>
      <c r="OPF121" s="151"/>
      <c r="OPG121" s="151"/>
      <c r="OPH121" s="151"/>
      <c r="OPI121" s="151"/>
      <c r="OPJ121" s="151"/>
      <c r="OPK121" s="151"/>
      <c r="OPL121" s="151"/>
      <c r="OPM121" s="151"/>
      <c r="OPN121" s="151"/>
      <c r="OPO121" s="151"/>
      <c r="OPP121" s="151"/>
      <c r="OPQ121" s="151"/>
      <c r="OPR121" s="151"/>
      <c r="OPS121" s="151"/>
      <c r="OPT121" s="151"/>
      <c r="OPU121" s="151"/>
      <c r="OPV121" s="151"/>
      <c r="OPW121" s="151"/>
      <c r="OPX121" s="151"/>
      <c r="OPY121" s="151"/>
      <c r="OPZ121" s="151"/>
      <c r="OQA121" s="151"/>
      <c r="OQB121" s="151"/>
      <c r="OQC121" s="151"/>
      <c r="OQD121" s="151"/>
      <c r="OQE121" s="151"/>
      <c r="OQF121" s="151"/>
      <c r="OQG121" s="151"/>
      <c r="OQH121" s="151"/>
      <c r="OQI121" s="151"/>
      <c r="OQJ121" s="151"/>
      <c r="OQK121" s="151"/>
      <c r="OQL121" s="151"/>
      <c r="OQM121" s="151"/>
      <c r="OQN121" s="151"/>
      <c r="OQO121" s="151"/>
      <c r="OQP121" s="151"/>
      <c r="OQQ121" s="151"/>
      <c r="OQR121" s="151"/>
      <c r="OQS121" s="151"/>
      <c r="OQT121" s="151"/>
      <c r="OQU121" s="151"/>
      <c r="OQV121" s="151"/>
      <c r="OQW121" s="151"/>
      <c r="OQX121" s="151"/>
      <c r="OQY121" s="151"/>
      <c r="OQZ121" s="151"/>
      <c r="ORA121" s="151"/>
      <c r="ORB121" s="151"/>
      <c r="ORC121" s="151"/>
      <c r="ORD121" s="151"/>
      <c r="ORE121" s="151"/>
      <c r="ORF121" s="151"/>
      <c r="ORG121" s="151"/>
      <c r="ORH121" s="151"/>
      <c r="ORI121" s="151"/>
      <c r="ORJ121" s="151"/>
      <c r="ORK121" s="151"/>
      <c r="ORL121" s="151"/>
      <c r="ORM121" s="151"/>
      <c r="ORN121" s="151"/>
      <c r="ORO121" s="151"/>
      <c r="ORP121" s="151"/>
      <c r="ORQ121" s="151"/>
      <c r="ORR121" s="151"/>
      <c r="ORS121" s="151"/>
      <c r="ORT121" s="151"/>
      <c r="ORU121" s="151"/>
      <c r="ORV121" s="151"/>
      <c r="ORW121" s="151"/>
      <c r="ORX121" s="151"/>
      <c r="ORY121" s="151"/>
      <c r="ORZ121" s="151"/>
      <c r="OSA121" s="151"/>
      <c r="OSB121" s="151"/>
      <c r="OSC121" s="151"/>
      <c r="OSD121" s="151"/>
      <c r="OSE121" s="151"/>
      <c r="OSF121" s="151"/>
      <c r="OSG121" s="151"/>
      <c r="OSH121" s="151"/>
      <c r="OSI121" s="151"/>
      <c r="OSJ121" s="151"/>
      <c r="OSK121" s="151"/>
      <c r="OSL121" s="151"/>
      <c r="OSM121" s="151"/>
      <c r="OSN121" s="151"/>
      <c r="OSO121" s="151"/>
      <c r="OSP121" s="151"/>
      <c r="OSQ121" s="151"/>
      <c r="OSR121" s="151"/>
      <c r="OSS121" s="151"/>
      <c r="OST121" s="151"/>
      <c r="OSU121" s="151"/>
      <c r="OSV121" s="151"/>
      <c r="OSW121" s="151"/>
      <c r="OSX121" s="151"/>
      <c r="OSY121" s="151"/>
      <c r="OSZ121" s="151"/>
      <c r="OTA121" s="151"/>
      <c r="OTB121" s="151"/>
      <c r="OTC121" s="151"/>
      <c r="OTD121" s="151"/>
      <c r="OTE121" s="151"/>
      <c r="OTF121" s="151"/>
      <c r="OTG121" s="151"/>
      <c r="OTH121" s="151"/>
      <c r="OTI121" s="151"/>
      <c r="OTJ121" s="151"/>
      <c r="OTK121" s="151"/>
      <c r="OTL121" s="151"/>
      <c r="OTM121" s="151"/>
      <c r="OTN121" s="151"/>
      <c r="OTO121" s="151"/>
      <c r="OTP121" s="151"/>
      <c r="OTQ121" s="151"/>
      <c r="OTR121" s="151"/>
      <c r="OTS121" s="151"/>
      <c r="OTT121" s="151"/>
      <c r="OTU121" s="151"/>
      <c r="OTV121" s="151"/>
      <c r="OTW121" s="151"/>
      <c r="OTX121" s="151"/>
      <c r="OTY121" s="151"/>
      <c r="OTZ121" s="151"/>
      <c r="OUA121" s="151"/>
      <c r="OUB121" s="151"/>
      <c r="OUC121" s="151"/>
      <c r="OUD121" s="151"/>
      <c r="OUE121" s="151"/>
      <c r="OUF121" s="151"/>
      <c r="OUG121" s="151"/>
      <c r="OUH121" s="151"/>
      <c r="OUI121" s="151"/>
      <c r="OUJ121" s="151"/>
      <c r="OUK121" s="151"/>
      <c r="OUL121" s="151"/>
      <c r="OUM121" s="151"/>
      <c r="OUN121" s="151"/>
      <c r="OUO121" s="151"/>
      <c r="OUP121" s="151"/>
      <c r="OUQ121" s="151"/>
      <c r="OUR121" s="151"/>
      <c r="OUS121" s="151"/>
      <c r="OUT121" s="151"/>
      <c r="OUU121" s="151"/>
      <c r="OUV121" s="151"/>
      <c r="OUW121" s="151"/>
      <c r="OUX121" s="151"/>
      <c r="OUY121" s="151"/>
      <c r="OUZ121" s="151"/>
      <c r="OVA121" s="151"/>
      <c r="OVB121" s="151"/>
      <c r="OVC121" s="151"/>
      <c r="OVD121" s="151"/>
      <c r="OVE121" s="151"/>
      <c r="OVF121" s="151"/>
      <c r="OVG121" s="151"/>
      <c r="OVH121" s="151"/>
      <c r="OVI121" s="151"/>
      <c r="OVJ121" s="151"/>
      <c r="OVK121" s="151"/>
      <c r="OVL121" s="151"/>
      <c r="OVM121" s="151"/>
      <c r="OVN121" s="151"/>
      <c r="OVO121" s="151"/>
      <c r="OVP121" s="151"/>
      <c r="OVQ121" s="151"/>
      <c r="OVR121" s="151"/>
      <c r="OVS121" s="151"/>
      <c r="OVT121" s="151"/>
      <c r="OVU121" s="151"/>
      <c r="OVV121" s="151"/>
      <c r="OVW121" s="151"/>
      <c r="OVX121" s="151"/>
      <c r="OVY121" s="151"/>
      <c r="OVZ121" s="151"/>
      <c r="OWA121" s="151"/>
      <c r="OWB121" s="151"/>
      <c r="OWC121" s="151"/>
      <c r="OWD121" s="151"/>
      <c r="OWE121" s="151"/>
      <c r="OWF121" s="151"/>
      <c r="OWG121" s="151"/>
      <c r="OWH121" s="151"/>
      <c r="OWI121" s="151"/>
      <c r="OWJ121" s="151"/>
      <c r="OWK121" s="151"/>
      <c r="OWL121" s="151"/>
      <c r="OWM121" s="151"/>
      <c r="OWN121" s="151"/>
      <c r="OWO121" s="151"/>
      <c r="OWP121" s="151"/>
      <c r="OWQ121" s="151"/>
      <c r="OWR121" s="151"/>
      <c r="OWS121" s="151"/>
      <c r="OWT121" s="151"/>
      <c r="OWU121" s="151"/>
      <c r="OWV121" s="151"/>
      <c r="OWW121" s="151"/>
      <c r="OWX121" s="151"/>
      <c r="OWY121" s="151"/>
      <c r="OWZ121" s="151"/>
      <c r="OXA121" s="151"/>
      <c r="OXB121" s="151"/>
      <c r="OXC121" s="151"/>
      <c r="OXD121" s="151"/>
      <c r="OXE121" s="151"/>
      <c r="OXF121" s="151"/>
      <c r="OXG121" s="151"/>
      <c r="OXH121" s="151"/>
      <c r="OXI121" s="151"/>
      <c r="OXJ121" s="151"/>
      <c r="OXK121" s="151"/>
      <c r="OXL121" s="151"/>
      <c r="OXM121" s="151"/>
      <c r="OXN121" s="151"/>
      <c r="OXO121" s="151"/>
      <c r="OXP121" s="151"/>
      <c r="OXQ121" s="151"/>
      <c r="OXR121" s="151"/>
      <c r="OXS121" s="151"/>
      <c r="OXT121" s="151"/>
      <c r="OXU121" s="151"/>
      <c r="OXV121" s="151"/>
      <c r="OXW121" s="151"/>
      <c r="OXX121" s="151"/>
      <c r="OXY121" s="151"/>
      <c r="OXZ121" s="151"/>
      <c r="OYA121" s="151"/>
      <c r="OYB121" s="151"/>
      <c r="OYC121" s="151"/>
      <c r="OYD121" s="151"/>
      <c r="OYE121" s="151"/>
      <c r="OYF121" s="151"/>
      <c r="OYG121" s="151"/>
      <c r="OYH121" s="151"/>
      <c r="OYI121" s="151"/>
      <c r="OYJ121" s="151"/>
      <c r="OYK121" s="151"/>
      <c r="OYL121" s="151"/>
      <c r="OYM121" s="151"/>
      <c r="OYN121" s="151"/>
      <c r="OYO121" s="151"/>
      <c r="OYP121" s="151"/>
      <c r="OYQ121" s="151"/>
      <c r="OYR121" s="151"/>
      <c r="OYS121" s="151"/>
      <c r="OYT121" s="151"/>
      <c r="OYU121" s="151"/>
      <c r="OYV121" s="151"/>
      <c r="OYW121" s="151"/>
      <c r="OYX121" s="151"/>
      <c r="OYY121" s="151"/>
      <c r="OYZ121" s="151"/>
      <c r="OZA121" s="151"/>
      <c r="OZB121" s="151"/>
      <c r="OZC121" s="151"/>
      <c r="OZD121" s="151"/>
      <c r="OZE121" s="151"/>
      <c r="OZF121" s="151"/>
      <c r="OZG121" s="151"/>
      <c r="OZH121" s="151"/>
      <c r="OZI121" s="151"/>
      <c r="OZJ121" s="151"/>
      <c r="OZK121" s="151"/>
      <c r="OZL121" s="151"/>
      <c r="OZM121" s="151"/>
      <c r="OZN121" s="151"/>
      <c r="OZO121" s="151"/>
      <c r="OZP121" s="151"/>
      <c r="OZQ121" s="151"/>
      <c r="OZR121" s="151"/>
      <c r="OZS121" s="151"/>
      <c r="OZT121" s="151"/>
      <c r="OZU121" s="151"/>
      <c r="OZV121" s="151"/>
      <c r="OZW121" s="151"/>
      <c r="OZX121" s="151"/>
      <c r="OZY121" s="151"/>
      <c r="OZZ121" s="151"/>
      <c r="PAA121" s="151"/>
      <c r="PAB121" s="151"/>
      <c r="PAC121" s="151"/>
      <c r="PAD121" s="151"/>
      <c r="PAE121" s="151"/>
      <c r="PAF121" s="151"/>
      <c r="PAG121" s="151"/>
      <c r="PAH121" s="151"/>
      <c r="PAI121" s="151"/>
      <c r="PAJ121" s="151"/>
      <c r="PAK121" s="151"/>
      <c r="PAL121" s="151"/>
      <c r="PAM121" s="151"/>
      <c r="PAN121" s="151"/>
      <c r="PAO121" s="151"/>
      <c r="PAP121" s="151"/>
      <c r="PAQ121" s="151"/>
      <c r="PAR121" s="151"/>
      <c r="PAS121" s="151"/>
      <c r="PAT121" s="151"/>
      <c r="PAU121" s="151"/>
      <c r="PAV121" s="151"/>
      <c r="PAW121" s="151"/>
      <c r="PAX121" s="151"/>
      <c r="PAY121" s="151"/>
      <c r="PAZ121" s="151"/>
      <c r="PBA121" s="151"/>
      <c r="PBB121" s="151"/>
      <c r="PBC121" s="151"/>
      <c r="PBD121" s="151"/>
      <c r="PBE121" s="151"/>
      <c r="PBF121" s="151"/>
      <c r="PBG121" s="151"/>
      <c r="PBH121" s="151"/>
      <c r="PBI121" s="151"/>
      <c r="PBJ121" s="151"/>
      <c r="PBK121" s="151"/>
      <c r="PBL121" s="151"/>
      <c r="PBM121" s="151"/>
      <c r="PBN121" s="151"/>
      <c r="PBO121" s="151"/>
      <c r="PBP121" s="151"/>
      <c r="PBQ121" s="151"/>
      <c r="PBR121" s="151"/>
      <c r="PBS121" s="151"/>
      <c r="PBT121" s="151"/>
      <c r="PBU121" s="151"/>
      <c r="PBV121" s="151"/>
      <c r="PBW121" s="151"/>
      <c r="PBX121" s="151"/>
      <c r="PBY121" s="151"/>
      <c r="PBZ121" s="151"/>
      <c r="PCA121" s="151"/>
      <c r="PCB121" s="151"/>
      <c r="PCC121" s="151"/>
      <c r="PCD121" s="151"/>
      <c r="PCE121" s="151"/>
      <c r="PCF121" s="151"/>
      <c r="PCG121" s="151"/>
      <c r="PCH121" s="151"/>
      <c r="PCI121" s="151"/>
      <c r="PCJ121" s="151"/>
      <c r="PCK121" s="151"/>
      <c r="PCL121" s="151"/>
      <c r="PCM121" s="151"/>
      <c r="PCN121" s="151"/>
      <c r="PCO121" s="151"/>
      <c r="PCP121" s="151"/>
      <c r="PCQ121" s="151"/>
      <c r="PCR121" s="151"/>
      <c r="PCS121" s="151"/>
      <c r="PCT121" s="151"/>
      <c r="PCU121" s="151"/>
      <c r="PCV121" s="151"/>
      <c r="PCW121" s="151"/>
      <c r="PCX121" s="151"/>
      <c r="PCY121" s="151"/>
      <c r="PCZ121" s="151"/>
      <c r="PDA121" s="151"/>
      <c r="PDB121" s="151"/>
      <c r="PDC121" s="151"/>
      <c r="PDD121" s="151"/>
      <c r="PDE121" s="151"/>
      <c r="PDF121" s="151"/>
      <c r="PDG121" s="151"/>
      <c r="PDH121" s="151"/>
      <c r="PDI121" s="151"/>
      <c r="PDJ121" s="151"/>
      <c r="PDK121" s="151"/>
      <c r="PDL121" s="151"/>
      <c r="PDM121" s="151"/>
      <c r="PDN121" s="151"/>
      <c r="PDO121" s="151"/>
      <c r="PDP121" s="151"/>
      <c r="PDQ121" s="151"/>
      <c r="PDR121" s="151"/>
      <c r="PDS121" s="151"/>
      <c r="PDT121" s="151"/>
      <c r="PDU121" s="151"/>
      <c r="PDV121" s="151"/>
      <c r="PDW121" s="151"/>
      <c r="PDX121" s="151"/>
      <c r="PDY121" s="151"/>
      <c r="PDZ121" s="151"/>
      <c r="PEA121" s="151"/>
      <c r="PEB121" s="151"/>
      <c r="PEC121" s="151"/>
      <c r="PED121" s="151"/>
      <c r="PEE121" s="151"/>
      <c r="PEF121" s="151"/>
      <c r="PEG121" s="151"/>
      <c r="PEH121" s="151"/>
      <c r="PEI121" s="151"/>
      <c r="PEJ121" s="151"/>
      <c r="PEK121" s="151"/>
      <c r="PEL121" s="151"/>
      <c r="PEM121" s="151"/>
      <c r="PEN121" s="151"/>
      <c r="PEO121" s="151"/>
      <c r="PEP121" s="151"/>
      <c r="PEQ121" s="151"/>
      <c r="PER121" s="151"/>
      <c r="PES121" s="151"/>
      <c r="PET121" s="151"/>
      <c r="PEU121" s="151"/>
      <c r="PEV121" s="151"/>
      <c r="PEW121" s="151"/>
      <c r="PEX121" s="151"/>
      <c r="PEY121" s="151"/>
      <c r="PEZ121" s="151"/>
      <c r="PFA121" s="151"/>
      <c r="PFB121" s="151"/>
      <c r="PFC121" s="151"/>
      <c r="PFD121" s="151"/>
      <c r="PFE121" s="151"/>
      <c r="PFF121" s="151"/>
      <c r="PFG121" s="151"/>
      <c r="PFH121" s="151"/>
      <c r="PFI121" s="151"/>
      <c r="PFJ121" s="151"/>
      <c r="PFK121" s="151"/>
      <c r="PFL121" s="151"/>
      <c r="PFM121" s="151"/>
      <c r="PFN121" s="151"/>
      <c r="PFO121" s="151"/>
      <c r="PFP121" s="151"/>
      <c r="PFQ121" s="151"/>
      <c r="PFR121" s="151"/>
      <c r="PFS121" s="151"/>
      <c r="PFT121" s="151"/>
      <c r="PFU121" s="151"/>
      <c r="PFV121" s="151"/>
      <c r="PFW121" s="151"/>
      <c r="PFX121" s="151"/>
      <c r="PFY121" s="151"/>
      <c r="PFZ121" s="151"/>
      <c r="PGA121" s="151"/>
      <c r="PGB121" s="151"/>
      <c r="PGC121" s="151"/>
      <c r="PGD121" s="151"/>
      <c r="PGE121" s="151"/>
      <c r="PGF121" s="151"/>
      <c r="PGG121" s="151"/>
      <c r="PGH121" s="151"/>
      <c r="PGI121" s="151"/>
      <c r="PGJ121" s="151"/>
      <c r="PGK121" s="151"/>
      <c r="PGL121" s="151"/>
      <c r="PGM121" s="151"/>
      <c r="PGN121" s="151"/>
      <c r="PGO121" s="151"/>
      <c r="PGP121" s="151"/>
      <c r="PGQ121" s="151"/>
      <c r="PGR121" s="151"/>
      <c r="PGS121" s="151"/>
      <c r="PGT121" s="151"/>
      <c r="PGU121" s="151"/>
      <c r="PGV121" s="151"/>
      <c r="PGW121" s="151"/>
      <c r="PGX121" s="151"/>
      <c r="PGY121" s="151"/>
      <c r="PGZ121" s="151"/>
      <c r="PHA121" s="151"/>
      <c r="PHB121" s="151"/>
      <c r="PHC121" s="151"/>
      <c r="PHD121" s="151"/>
      <c r="PHE121" s="151"/>
      <c r="PHF121" s="151"/>
      <c r="PHG121" s="151"/>
      <c r="PHH121" s="151"/>
      <c r="PHI121" s="151"/>
      <c r="PHJ121" s="151"/>
      <c r="PHK121" s="151"/>
      <c r="PHL121" s="151"/>
      <c r="PHM121" s="151"/>
      <c r="PHN121" s="151"/>
      <c r="PHO121" s="151"/>
      <c r="PHP121" s="151"/>
      <c r="PHQ121" s="151"/>
      <c r="PHR121" s="151"/>
      <c r="PHS121" s="151"/>
      <c r="PHT121" s="151"/>
      <c r="PHU121" s="151"/>
      <c r="PHV121" s="151"/>
      <c r="PHW121" s="151"/>
      <c r="PHX121" s="151"/>
      <c r="PHY121" s="151"/>
      <c r="PHZ121" s="151"/>
      <c r="PIA121" s="151"/>
      <c r="PIB121" s="151"/>
      <c r="PIC121" s="151"/>
      <c r="PID121" s="151"/>
      <c r="PIE121" s="151"/>
      <c r="PIF121" s="151"/>
      <c r="PIG121" s="151"/>
      <c r="PIH121" s="151"/>
      <c r="PII121" s="151"/>
      <c r="PIJ121" s="151"/>
      <c r="PIK121" s="151"/>
      <c r="PIL121" s="151"/>
      <c r="PIM121" s="151"/>
      <c r="PIN121" s="151"/>
      <c r="PIO121" s="151"/>
      <c r="PIP121" s="151"/>
      <c r="PIQ121" s="151"/>
      <c r="PIR121" s="151"/>
      <c r="PIS121" s="151"/>
      <c r="PIT121" s="151"/>
      <c r="PIU121" s="151"/>
      <c r="PIV121" s="151"/>
      <c r="PIW121" s="151"/>
      <c r="PIX121" s="151"/>
      <c r="PIY121" s="151"/>
      <c r="PIZ121" s="151"/>
      <c r="PJA121" s="151"/>
      <c r="PJB121" s="151"/>
      <c r="PJC121" s="151"/>
      <c r="PJD121" s="151"/>
      <c r="PJE121" s="151"/>
      <c r="PJF121" s="151"/>
      <c r="PJG121" s="151"/>
      <c r="PJH121" s="151"/>
      <c r="PJI121" s="151"/>
      <c r="PJJ121" s="151"/>
      <c r="PJK121" s="151"/>
      <c r="PJL121" s="151"/>
      <c r="PJM121" s="151"/>
      <c r="PJN121" s="151"/>
      <c r="PJO121" s="151"/>
      <c r="PJP121" s="151"/>
      <c r="PJQ121" s="151"/>
      <c r="PJR121" s="151"/>
      <c r="PJS121" s="151"/>
      <c r="PJT121" s="151"/>
      <c r="PJU121" s="151"/>
      <c r="PJV121" s="151"/>
      <c r="PJW121" s="151"/>
      <c r="PJX121" s="151"/>
      <c r="PJY121" s="151"/>
      <c r="PJZ121" s="151"/>
      <c r="PKA121" s="151"/>
      <c r="PKB121" s="151"/>
      <c r="PKC121" s="151"/>
      <c r="PKD121" s="151"/>
      <c r="PKE121" s="151"/>
      <c r="PKF121" s="151"/>
      <c r="PKG121" s="151"/>
      <c r="PKH121" s="151"/>
      <c r="PKI121" s="151"/>
      <c r="PKJ121" s="151"/>
      <c r="PKK121" s="151"/>
      <c r="PKL121" s="151"/>
      <c r="PKM121" s="151"/>
      <c r="PKN121" s="151"/>
      <c r="PKO121" s="151"/>
      <c r="PKP121" s="151"/>
      <c r="PKQ121" s="151"/>
      <c r="PKR121" s="151"/>
      <c r="PKS121" s="151"/>
      <c r="PKT121" s="151"/>
      <c r="PKU121" s="151"/>
      <c r="PKV121" s="151"/>
      <c r="PKW121" s="151"/>
      <c r="PKX121" s="151"/>
      <c r="PKY121" s="151"/>
      <c r="PKZ121" s="151"/>
      <c r="PLA121" s="151"/>
      <c r="PLB121" s="151"/>
      <c r="PLC121" s="151"/>
      <c r="PLD121" s="151"/>
      <c r="PLE121" s="151"/>
      <c r="PLF121" s="151"/>
      <c r="PLG121" s="151"/>
      <c r="PLH121" s="151"/>
      <c r="PLI121" s="151"/>
      <c r="PLJ121" s="151"/>
      <c r="PLK121" s="151"/>
      <c r="PLL121" s="151"/>
      <c r="PLM121" s="151"/>
      <c r="PLN121" s="151"/>
      <c r="PLO121" s="151"/>
      <c r="PLP121" s="151"/>
      <c r="PLQ121" s="151"/>
      <c r="PLR121" s="151"/>
      <c r="PLS121" s="151"/>
      <c r="PLT121" s="151"/>
      <c r="PLU121" s="151"/>
      <c r="PLV121" s="151"/>
      <c r="PLW121" s="151"/>
      <c r="PLX121" s="151"/>
      <c r="PLY121" s="151"/>
      <c r="PLZ121" s="151"/>
      <c r="PMA121" s="151"/>
      <c r="PMB121" s="151"/>
      <c r="PMC121" s="151"/>
      <c r="PMD121" s="151"/>
      <c r="PME121" s="151"/>
      <c r="PMF121" s="151"/>
      <c r="PMG121" s="151"/>
      <c r="PMH121" s="151"/>
      <c r="PMI121" s="151"/>
      <c r="PMJ121" s="151"/>
      <c r="PMK121" s="151"/>
      <c r="PML121" s="151"/>
      <c r="PMM121" s="151"/>
      <c r="PMN121" s="151"/>
      <c r="PMO121" s="151"/>
      <c r="PMP121" s="151"/>
      <c r="PMQ121" s="151"/>
      <c r="PMR121" s="151"/>
      <c r="PMS121" s="151"/>
      <c r="PMT121" s="151"/>
      <c r="PMU121" s="151"/>
      <c r="PMV121" s="151"/>
      <c r="PMW121" s="151"/>
      <c r="PMX121" s="151"/>
      <c r="PMY121" s="151"/>
      <c r="PMZ121" s="151"/>
      <c r="PNA121" s="151"/>
      <c r="PNB121" s="151"/>
      <c r="PNC121" s="151"/>
      <c r="PND121" s="151"/>
      <c r="PNE121" s="151"/>
      <c r="PNF121" s="151"/>
      <c r="PNG121" s="151"/>
      <c r="PNH121" s="151"/>
      <c r="PNI121" s="151"/>
      <c r="PNJ121" s="151"/>
      <c r="PNK121" s="151"/>
      <c r="PNL121" s="151"/>
      <c r="PNM121" s="151"/>
      <c r="PNN121" s="151"/>
      <c r="PNO121" s="151"/>
      <c r="PNP121" s="151"/>
      <c r="PNQ121" s="151"/>
      <c r="PNR121" s="151"/>
      <c r="PNS121" s="151"/>
      <c r="PNT121" s="151"/>
      <c r="PNU121" s="151"/>
      <c r="PNV121" s="151"/>
      <c r="PNW121" s="151"/>
      <c r="PNX121" s="151"/>
      <c r="PNY121" s="151"/>
      <c r="PNZ121" s="151"/>
      <c r="POA121" s="151"/>
      <c r="POB121" s="151"/>
      <c r="POC121" s="151"/>
      <c r="POD121" s="151"/>
      <c r="POE121" s="151"/>
      <c r="POF121" s="151"/>
      <c r="POG121" s="151"/>
      <c r="POH121" s="151"/>
      <c r="POI121" s="151"/>
      <c r="POJ121" s="151"/>
      <c r="POK121" s="151"/>
      <c r="POL121" s="151"/>
      <c r="POM121" s="151"/>
      <c r="PON121" s="151"/>
      <c r="POO121" s="151"/>
      <c r="POP121" s="151"/>
      <c r="POQ121" s="151"/>
      <c r="POR121" s="151"/>
      <c r="POS121" s="151"/>
      <c r="POT121" s="151"/>
      <c r="POU121" s="151"/>
      <c r="POV121" s="151"/>
      <c r="POW121" s="151"/>
      <c r="POX121" s="151"/>
      <c r="POY121" s="151"/>
      <c r="POZ121" s="151"/>
      <c r="PPA121" s="151"/>
      <c r="PPB121" s="151"/>
      <c r="PPC121" s="151"/>
      <c r="PPD121" s="151"/>
      <c r="PPE121" s="151"/>
      <c r="PPF121" s="151"/>
      <c r="PPG121" s="151"/>
      <c r="PPH121" s="151"/>
      <c r="PPI121" s="151"/>
      <c r="PPJ121" s="151"/>
      <c r="PPK121" s="151"/>
      <c r="PPL121" s="151"/>
      <c r="PPM121" s="151"/>
      <c r="PPN121" s="151"/>
      <c r="PPO121" s="151"/>
      <c r="PPP121" s="151"/>
      <c r="PPQ121" s="151"/>
      <c r="PPR121" s="151"/>
      <c r="PPS121" s="151"/>
      <c r="PPT121" s="151"/>
      <c r="PPU121" s="151"/>
      <c r="PPV121" s="151"/>
      <c r="PPW121" s="151"/>
      <c r="PPX121" s="151"/>
      <c r="PPY121" s="151"/>
      <c r="PPZ121" s="151"/>
      <c r="PQA121" s="151"/>
      <c r="PQB121" s="151"/>
      <c r="PQC121" s="151"/>
      <c r="PQD121" s="151"/>
      <c r="PQE121" s="151"/>
      <c r="PQF121" s="151"/>
      <c r="PQG121" s="151"/>
      <c r="PQH121" s="151"/>
      <c r="PQI121" s="151"/>
      <c r="PQJ121" s="151"/>
      <c r="PQK121" s="151"/>
      <c r="PQL121" s="151"/>
      <c r="PQM121" s="151"/>
      <c r="PQN121" s="151"/>
      <c r="PQO121" s="151"/>
      <c r="PQP121" s="151"/>
      <c r="PQQ121" s="151"/>
      <c r="PQR121" s="151"/>
      <c r="PQS121" s="151"/>
      <c r="PQT121" s="151"/>
      <c r="PQU121" s="151"/>
      <c r="PQV121" s="151"/>
      <c r="PQW121" s="151"/>
      <c r="PQX121" s="151"/>
      <c r="PQY121" s="151"/>
      <c r="PQZ121" s="151"/>
      <c r="PRA121" s="151"/>
      <c r="PRB121" s="151"/>
      <c r="PRC121" s="151"/>
      <c r="PRD121" s="151"/>
      <c r="PRE121" s="151"/>
      <c r="PRF121" s="151"/>
      <c r="PRG121" s="151"/>
      <c r="PRH121" s="151"/>
      <c r="PRI121" s="151"/>
      <c r="PRJ121" s="151"/>
      <c r="PRK121" s="151"/>
      <c r="PRL121" s="151"/>
      <c r="PRM121" s="151"/>
      <c r="PRN121" s="151"/>
      <c r="PRO121" s="151"/>
      <c r="PRP121" s="151"/>
      <c r="PRQ121" s="151"/>
      <c r="PRR121" s="151"/>
      <c r="PRS121" s="151"/>
      <c r="PRT121" s="151"/>
      <c r="PRU121" s="151"/>
      <c r="PRV121" s="151"/>
      <c r="PRW121" s="151"/>
      <c r="PRX121" s="151"/>
      <c r="PRY121" s="151"/>
      <c r="PRZ121" s="151"/>
      <c r="PSA121" s="151"/>
      <c r="PSB121" s="151"/>
      <c r="PSC121" s="151"/>
      <c r="PSD121" s="151"/>
      <c r="PSE121" s="151"/>
      <c r="PSF121" s="151"/>
      <c r="PSG121" s="151"/>
      <c r="PSH121" s="151"/>
      <c r="PSI121" s="151"/>
      <c r="PSJ121" s="151"/>
      <c r="PSK121" s="151"/>
      <c r="PSL121" s="151"/>
      <c r="PSM121" s="151"/>
      <c r="PSN121" s="151"/>
      <c r="PSO121" s="151"/>
      <c r="PSP121" s="151"/>
      <c r="PSQ121" s="151"/>
      <c r="PSR121" s="151"/>
      <c r="PSS121" s="151"/>
      <c r="PST121" s="151"/>
      <c r="PSU121" s="151"/>
      <c r="PSV121" s="151"/>
      <c r="PSW121" s="151"/>
      <c r="PSX121" s="151"/>
      <c r="PSY121" s="151"/>
      <c r="PSZ121" s="151"/>
      <c r="PTA121" s="151"/>
      <c r="PTB121" s="151"/>
      <c r="PTC121" s="151"/>
      <c r="PTD121" s="151"/>
      <c r="PTE121" s="151"/>
      <c r="PTF121" s="151"/>
      <c r="PTG121" s="151"/>
      <c r="PTH121" s="151"/>
      <c r="PTI121" s="151"/>
      <c r="PTJ121" s="151"/>
      <c r="PTK121" s="151"/>
      <c r="PTL121" s="151"/>
      <c r="PTM121" s="151"/>
      <c r="PTN121" s="151"/>
      <c r="PTO121" s="151"/>
      <c r="PTP121" s="151"/>
      <c r="PTQ121" s="151"/>
      <c r="PTR121" s="151"/>
      <c r="PTS121" s="151"/>
      <c r="PTT121" s="151"/>
      <c r="PTU121" s="151"/>
      <c r="PTV121" s="151"/>
      <c r="PTW121" s="151"/>
      <c r="PTX121" s="151"/>
      <c r="PTY121" s="151"/>
      <c r="PTZ121" s="151"/>
      <c r="PUA121" s="151"/>
      <c r="PUB121" s="151"/>
      <c r="PUC121" s="151"/>
      <c r="PUD121" s="151"/>
      <c r="PUE121" s="151"/>
      <c r="PUF121" s="151"/>
      <c r="PUG121" s="151"/>
      <c r="PUH121" s="151"/>
      <c r="PUI121" s="151"/>
      <c r="PUJ121" s="151"/>
      <c r="PUK121" s="151"/>
      <c r="PUL121" s="151"/>
      <c r="PUM121" s="151"/>
      <c r="PUN121" s="151"/>
      <c r="PUO121" s="151"/>
      <c r="PUP121" s="151"/>
      <c r="PUQ121" s="151"/>
      <c r="PUR121" s="151"/>
      <c r="PUS121" s="151"/>
      <c r="PUT121" s="151"/>
      <c r="PUU121" s="151"/>
      <c r="PUV121" s="151"/>
      <c r="PUW121" s="151"/>
      <c r="PUX121" s="151"/>
      <c r="PUY121" s="151"/>
      <c r="PUZ121" s="151"/>
      <c r="PVA121" s="151"/>
      <c r="PVB121" s="151"/>
      <c r="PVC121" s="151"/>
      <c r="PVD121" s="151"/>
      <c r="PVE121" s="151"/>
      <c r="PVF121" s="151"/>
      <c r="PVG121" s="151"/>
      <c r="PVH121" s="151"/>
      <c r="PVI121" s="151"/>
      <c r="PVJ121" s="151"/>
      <c r="PVK121" s="151"/>
      <c r="PVL121" s="151"/>
      <c r="PVM121" s="151"/>
      <c r="PVN121" s="151"/>
      <c r="PVO121" s="151"/>
      <c r="PVP121" s="151"/>
      <c r="PVQ121" s="151"/>
      <c r="PVR121" s="151"/>
      <c r="PVS121" s="151"/>
      <c r="PVT121" s="151"/>
      <c r="PVU121" s="151"/>
      <c r="PVV121" s="151"/>
      <c r="PVW121" s="151"/>
      <c r="PVX121" s="151"/>
      <c r="PVY121" s="151"/>
      <c r="PVZ121" s="151"/>
      <c r="PWA121" s="151"/>
      <c r="PWB121" s="151"/>
      <c r="PWC121" s="151"/>
      <c r="PWD121" s="151"/>
      <c r="PWE121" s="151"/>
      <c r="PWF121" s="151"/>
      <c r="PWG121" s="151"/>
      <c r="PWH121" s="151"/>
      <c r="PWI121" s="151"/>
      <c r="PWJ121" s="151"/>
      <c r="PWK121" s="151"/>
      <c r="PWL121" s="151"/>
      <c r="PWM121" s="151"/>
      <c r="PWN121" s="151"/>
      <c r="PWO121" s="151"/>
      <c r="PWP121" s="151"/>
      <c r="PWQ121" s="151"/>
      <c r="PWR121" s="151"/>
      <c r="PWS121" s="151"/>
      <c r="PWT121" s="151"/>
      <c r="PWU121" s="151"/>
      <c r="PWV121" s="151"/>
      <c r="PWW121" s="151"/>
      <c r="PWX121" s="151"/>
      <c r="PWY121" s="151"/>
      <c r="PWZ121" s="151"/>
      <c r="PXA121" s="151"/>
      <c r="PXB121" s="151"/>
      <c r="PXC121" s="151"/>
      <c r="PXD121" s="151"/>
      <c r="PXE121" s="151"/>
      <c r="PXF121" s="151"/>
      <c r="PXG121" s="151"/>
      <c r="PXH121" s="151"/>
      <c r="PXI121" s="151"/>
      <c r="PXJ121" s="151"/>
      <c r="PXK121" s="151"/>
      <c r="PXL121" s="151"/>
      <c r="PXM121" s="151"/>
      <c r="PXN121" s="151"/>
      <c r="PXO121" s="151"/>
      <c r="PXP121" s="151"/>
      <c r="PXQ121" s="151"/>
      <c r="PXR121" s="151"/>
      <c r="PXS121" s="151"/>
      <c r="PXT121" s="151"/>
      <c r="PXU121" s="151"/>
      <c r="PXV121" s="151"/>
      <c r="PXW121" s="151"/>
      <c r="PXX121" s="151"/>
      <c r="PXY121" s="151"/>
      <c r="PXZ121" s="151"/>
      <c r="PYA121" s="151"/>
      <c r="PYB121" s="151"/>
      <c r="PYC121" s="151"/>
      <c r="PYD121" s="151"/>
      <c r="PYE121" s="151"/>
      <c r="PYF121" s="151"/>
      <c r="PYG121" s="151"/>
      <c r="PYH121" s="151"/>
      <c r="PYI121" s="151"/>
      <c r="PYJ121" s="151"/>
      <c r="PYK121" s="151"/>
      <c r="PYL121" s="151"/>
      <c r="PYM121" s="151"/>
      <c r="PYN121" s="151"/>
      <c r="PYO121" s="151"/>
      <c r="PYP121" s="151"/>
      <c r="PYQ121" s="151"/>
      <c r="PYR121" s="151"/>
      <c r="PYS121" s="151"/>
      <c r="PYT121" s="151"/>
      <c r="PYU121" s="151"/>
      <c r="PYV121" s="151"/>
      <c r="PYW121" s="151"/>
      <c r="PYX121" s="151"/>
      <c r="PYY121" s="151"/>
      <c r="PYZ121" s="151"/>
      <c r="PZA121" s="151"/>
      <c r="PZB121" s="151"/>
      <c r="PZC121" s="151"/>
      <c r="PZD121" s="151"/>
      <c r="PZE121" s="151"/>
      <c r="PZF121" s="151"/>
      <c r="PZG121" s="151"/>
      <c r="PZH121" s="151"/>
      <c r="PZI121" s="151"/>
      <c r="PZJ121" s="151"/>
      <c r="PZK121" s="151"/>
      <c r="PZL121" s="151"/>
      <c r="PZM121" s="151"/>
      <c r="PZN121" s="151"/>
      <c r="PZO121" s="151"/>
      <c r="PZP121" s="151"/>
      <c r="PZQ121" s="151"/>
      <c r="PZR121" s="151"/>
      <c r="PZS121" s="151"/>
      <c r="PZT121" s="151"/>
      <c r="PZU121" s="151"/>
      <c r="PZV121" s="151"/>
      <c r="PZW121" s="151"/>
      <c r="PZX121" s="151"/>
      <c r="PZY121" s="151"/>
      <c r="PZZ121" s="151"/>
      <c r="QAA121" s="151"/>
      <c r="QAB121" s="151"/>
      <c r="QAC121" s="151"/>
      <c r="QAD121" s="151"/>
      <c r="QAE121" s="151"/>
      <c r="QAF121" s="151"/>
      <c r="QAG121" s="151"/>
      <c r="QAH121" s="151"/>
      <c r="QAI121" s="151"/>
      <c r="QAJ121" s="151"/>
      <c r="QAK121" s="151"/>
      <c r="QAL121" s="151"/>
      <c r="QAM121" s="151"/>
      <c r="QAN121" s="151"/>
      <c r="QAO121" s="151"/>
      <c r="QAP121" s="151"/>
      <c r="QAQ121" s="151"/>
      <c r="QAR121" s="151"/>
      <c r="QAS121" s="151"/>
      <c r="QAT121" s="151"/>
      <c r="QAU121" s="151"/>
      <c r="QAV121" s="151"/>
      <c r="QAW121" s="151"/>
      <c r="QAX121" s="151"/>
      <c r="QAY121" s="151"/>
      <c r="QAZ121" s="151"/>
      <c r="QBA121" s="151"/>
      <c r="QBB121" s="151"/>
      <c r="QBC121" s="151"/>
      <c r="QBD121" s="151"/>
      <c r="QBE121" s="151"/>
      <c r="QBF121" s="151"/>
      <c r="QBG121" s="151"/>
      <c r="QBH121" s="151"/>
      <c r="QBI121" s="151"/>
      <c r="QBJ121" s="151"/>
      <c r="QBK121" s="151"/>
      <c r="QBL121" s="151"/>
      <c r="QBM121" s="151"/>
      <c r="QBN121" s="151"/>
      <c r="QBO121" s="151"/>
      <c r="QBP121" s="151"/>
      <c r="QBQ121" s="151"/>
      <c r="QBR121" s="151"/>
      <c r="QBS121" s="151"/>
      <c r="QBT121" s="151"/>
      <c r="QBU121" s="151"/>
      <c r="QBV121" s="151"/>
      <c r="QBW121" s="151"/>
      <c r="QBX121" s="151"/>
      <c r="QBY121" s="151"/>
      <c r="QBZ121" s="151"/>
      <c r="QCA121" s="151"/>
      <c r="QCB121" s="151"/>
      <c r="QCC121" s="151"/>
      <c r="QCD121" s="151"/>
      <c r="QCE121" s="151"/>
      <c r="QCF121" s="151"/>
      <c r="QCG121" s="151"/>
      <c r="QCH121" s="151"/>
      <c r="QCI121" s="151"/>
      <c r="QCJ121" s="151"/>
      <c r="QCK121" s="151"/>
      <c r="QCL121" s="151"/>
      <c r="QCM121" s="151"/>
      <c r="QCN121" s="151"/>
      <c r="QCO121" s="151"/>
      <c r="QCP121" s="151"/>
      <c r="QCQ121" s="151"/>
      <c r="QCR121" s="151"/>
      <c r="QCS121" s="151"/>
      <c r="QCT121" s="151"/>
      <c r="QCU121" s="151"/>
      <c r="QCV121" s="151"/>
      <c r="QCW121" s="151"/>
      <c r="QCX121" s="151"/>
      <c r="QCY121" s="151"/>
      <c r="QCZ121" s="151"/>
      <c r="QDA121" s="151"/>
      <c r="QDB121" s="151"/>
      <c r="QDC121" s="151"/>
      <c r="QDD121" s="151"/>
      <c r="QDE121" s="151"/>
      <c r="QDF121" s="151"/>
      <c r="QDG121" s="151"/>
      <c r="QDH121" s="151"/>
      <c r="QDI121" s="151"/>
      <c r="QDJ121" s="151"/>
      <c r="QDK121" s="151"/>
      <c r="QDL121" s="151"/>
      <c r="QDM121" s="151"/>
      <c r="QDN121" s="151"/>
      <c r="QDO121" s="151"/>
      <c r="QDP121" s="151"/>
      <c r="QDQ121" s="151"/>
      <c r="QDR121" s="151"/>
      <c r="QDS121" s="151"/>
      <c r="QDT121" s="151"/>
      <c r="QDU121" s="151"/>
      <c r="QDV121" s="151"/>
      <c r="QDW121" s="151"/>
      <c r="QDX121" s="151"/>
      <c r="QDY121" s="151"/>
      <c r="QDZ121" s="151"/>
      <c r="QEA121" s="151"/>
      <c r="QEB121" s="151"/>
      <c r="QEC121" s="151"/>
      <c r="QED121" s="151"/>
      <c r="QEE121" s="151"/>
      <c r="QEF121" s="151"/>
      <c r="QEG121" s="151"/>
      <c r="QEH121" s="151"/>
      <c r="QEI121" s="151"/>
      <c r="QEJ121" s="151"/>
      <c r="QEK121" s="151"/>
      <c r="QEL121" s="151"/>
      <c r="QEM121" s="151"/>
      <c r="QEN121" s="151"/>
      <c r="QEO121" s="151"/>
      <c r="QEP121" s="151"/>
      <c r="QEQ121" s="151"/>
      <c r="QER121" s="151"/>
      <c r="QES121" s="151"/>
      <c r="QET121" s="151"/>
      <c r="QEU121" s="151"/>
      <c r="QEV121" s="151"/>
      <c r="QEW121" s="151"/>
      <c r="QEX121" s="151"/>
      <c r="QEY121" s="151"/>
      <c r="QEZ121" s="151"/>
      <c r="QFA121" s="151"/>
      <c r="QFB121" s="151"/>
      <c r="QFC121" s="151"/>
      <c r="QFD121" s="151"/>
      <c r="QFE121" s="151"/>
      <c r="QFF121" s="151"/>
      <c r="QFG121" s="151"/>
      <c r="QFH121" s="151"/>
      <c r="QFI121" s="151"/>
      <c r="QFJ121" s="151"/>
      <c r="QFK121" s="151"/>
      <c r="QFL121" s="151"/>
      <c r="QFM121" s="151"/>
      <c r="QFN121" s="151"/>
      <c r="QFO121" s="151"/>
      <c r="QFP121" s="151"/>
      <c r="QFQ121" s="151"/>
      <c r="QFR121" s="151"/>
      <c r="QFS121" s="151"/>
      <c r="QFT121" s="151"/>
      <c r="QFU121" s="151"/>
      <c r="QFV121" s="151"/>
      <c r="QFW121" s="151"/>
      <c r="QFX121" s="151"/>
      <c r="QFY121" s="151"/>
      <c r="QFZ121" s="151"/>
      <c r="QGA121" s="151"/>
      <c r="QGB121" s="151"/>
      <c r="QGC121" s="151"/>
      <c r="QGD121" s="151"/>
      <c r="QGE121" s="151"/>
      <c r="QGF121" s="151"/>
      <c r="QGG121" s="151"/>
      <c r="QGH121" s="151"/>
      <c r="QGI121" s="151"/>
      <c r="QGJ121" s="151"/>
      <c r="QGK121" s="151"/>
      <c r="QGL121" s="151"/>
      <c r="QGM121" s="151"/>
      <c r="QGN121" s="151"/>
      <c r="QGO121" s="151"/>
      <c r="QGP121" s="151"/>
      <c r="QGQ121" s="151"/>
      <c r="QGR121" s="151"/>
      <c r="QGS121" s="151"/>
      <c r="QGT121" s="151"/>
      <c r="QGU121" s="151"/>
      <c r="QGV121" s="151"/>
      <c r="QGW121" s="151"/>
      <c r="QGX121" s="151"/>
      <c r="QGY121" s="151"/>
      <c r="QGZ121" s="151"/>
      <c r="QHA121" s="151"/>
      <c r="QHB121" s="151"/>
      <c r="QHC121" s="151"/>
      <c r="QHD121" s="151"/>
      <c r="QHE121" s="151"/>
      <c r="QHF121" s="151"/>
      <c r="QHG121" s="151"/>
      <c r="QHH121" s="151"/>
      <c r="QHI121" s="151"/>
      <c r="QHJ121" s="151"/>
      <c r="QHK121" s="151"/>
      <c r="QHL121" s="151"/>
      <c r="QHM121" s="151"/>
      <c r="QHN121" s="151"/>
      <c r="QHO121" s="151"/>
      <c r="QHP121" s="151"/>
      <c r="QHQ121" s="151"/>
      <c r="QHR121" s="151"/>
      <c r="QHS121" s="151"/>
      <c r="QHT121" s="151"/>
      <c r="QHU121" s="151"/>
      <c r="QHV121" s="151"/>
      <c r="QHW121" s="151"/>
      <c r="QHX121" s="151"/>
      <c r="QHY121" s="151"/>
      <c r="QHZ121" s="151"/>
      <c r="QIA121" s="151"/>
      <c r="QIB121" s="151"/>
      <c r="QIC121" s="151"/>
      <c r="QID121" s="151"/>
      <c r="QIE121" s="151"/>
      <c r="QIF121" s="151"/>
      <c r="QIG121" s="151"/>
      <c r="QIH121" s="151"/>
      <c r="QII121" s="151"/>
      <c r="QIJ121" s="151"/>
      <c r="QIK121" s="151"/>
      <c r="QIL121" s="151"/>
      <c r="QIM121" s="151"/>
      <c r="QIN121" s="151"/>
      <c r="QIO121" s="151"/>
      <c r="QIP121" s="151"/>
      <c r="QIQ121" s="151"/>
      <c r="QIR121" s="151"/>
      <c r="QIS121" s="151"/>
      <c r="QIT121" s="151"/>
      <c r="QIU121" s="151"/>
      <c r="QIV121" s="151"/>
      <c r="QIW121" s="151"/>
      <c r="QIX121" s="151"/>
      <c r="QIY121" s="151"/>
      <c r="QIZ121" s="151"/>
      <c r="QJA121" s="151"/>
      <c r="QJB121" s="151"/>
      <c r="QJC121" s="151"/>
      <c r="QJD121" s="151"/>
      <c r="QJE121" s="151"/>
      <c r="QJF121" s="151"/>
      <c r="QJG121" s="151"/>
      <c r="QJH121" s="151"/>
      <c r="QJI121" s="151"/>
      <c r="QJJ121" s="151"/>
      <c r="QJK121" s="151"/>
      <c r="QJL121" s="151"/>
      <c r="QJM121" s="151"/>
      <c r="QJN121" s="151"/>
      <c r="QJO121" s="151"/>
      <c r="QJP121" s="151"/>
      <c r="QJQ121" s="151"/>
      <c r="QJR121" s="151"/>
      <c r="QJS121" s="151"/>
      <c r="QJT121" s="151"/>
      <c r="QJU121" s="151"/>
      <c r="QJV121" s="151"/>
      <c r="QJW121" s="151"/>
      <c r="QJX121" s="151"/>
      <c r="QJY121" s="151"/>
      <c r="QJZ121" s="151"/>
      <c r="QKA121" s="151"/>
      <c r="QKB121" s="151"/>
      <c r="QKC121" s="151"/>
      <c r="QKD121" s="151"/>
      <c r="QKE121" s="151"/>
      <c r="QKF121" s="151"/>
      <c r="QKG121" s="151"/>
      <c r="QKH121" s="151"/>
      <c r="QKI121" s="151"/>
      <c r="QKJ121" s="151"/>
      <c r="QKK121" s="151"/>
      <c r="QKL121" s="151"/>
      <c r="QKM121" s="151"/>
      <c r="QKN121" s="151"/>
      <c r="QKO121" s="151"/>
      <c r="QKP121" s="151"/>
      <c r="QKQ121" s="151"/>
      <c r="QKR121" s="151"/>
      <c r="QKS121" s="151"/>
      <c r="QKT121" s="151"/>
      <c r="QKU121" s="151"/>
      <c r="QKV121" s="151"/>
      <c r="QKW121" s="151"/>
      <c r="QKX121" s="151"/>
      <c r="QKY121" s="151"/>
      <c r="QKZ121" s="151"/>
      <c r="QLA121" s="151"/>
      <c r="QLB121" s="151"/>
      <c r="QLC121" s="151"/>
      <c r="QLD121" s="151"/>
      <c r="QLE121" s="151"/>
      <c r="QLF121" s="151"/>
      <c r="QLG121" s="151"/>
      <c r="QLH121" s="151"/>
      <c r="QLI121" s="151"/>
      <c r="QLJ121" s="151"/>
      <c r="QLK121" s="151"/>
      <c r="QLL121" s="151"/>
      <c r="QLM121" s="151"/>
      <c r="QLN121" s="151"/>
      <c r="QLO121" s="151"/>
      <c r="QLP121" s="151"/>
      <c r="QLQ121" s="151"/>
      <c r="QLR121" s="151"/>
      <c r="QLS121" s="151"/>
      <c r="QLT121" s="151"/>
      <c r="QLU121" s="151"/>
      <c r="QLV121" s="151"/>
      <c r="QLW121" s="151"/>
      <c r="QLX121" s="151"/>
      <c r="QLY121" s="151"/>
      <c r="QLZ121" s="151"/>
      <c r="QMA121" s="151"/>
      <c r="QMB121" s="151"/>
      <c r="QMC121" s="151"/>
      <c r="QMD121" s="151"/>
      <c r="QME121" s="151"/>
      <c r="QMF121" s="151"/>
      <c r="QMG121" s="151"/>
      <c r="QMH121" s="151"/>
      <c r="QMI121" s="151"/>
      <c r="QMJ121" s="151"/>
      <c r="QMK121" s="151"/>
      <c r="QML121" s="151"/>
      <c r="QMM121" s="151"/>
      <c r="QMN121" s="151"/>
      <c r="QMO121" s="151"/>
      <c r="QMP121" s="151"/>
      <c r="QMQ121" s="151"/>
      <c r="QMR121" s="151"/>
      <c r="QMS121" s="151"/>
      <c r="QMT121" s="151"/>
      <c r="QMU121" s="151"/>
      <c r="QMV121" s="151"/>
      <c r="QMW121" s="151"/>
      <c r="QMX121" s="151"/>
      <c r="QMY121" s="151"/>
      <c r="QMZ121" s="151"/>
      <c r="QNA121" s="151"/>
      <c r="QNB121" s="151"/>
      <c r="QNC121" s="151"/>
      <c r="QND121" s="151"/>
      <c r="QNE121" s="151"/>
      <c r="QNF121" s="151"/>
      <c r="QNG121" s="151"/>
      <c r="QNH121" s="151"/>
      <c r="QNI121" s="151"/>
      <c r="QNJ121" s="151"/>
      <c r="QNK121" s="151"/>
      <c r="QNL121" s="151"/>
      <c r="QNM121" s="151"/>
      <c r="QNN121" s="151"/>
      <c r="QNO121" s="151"/>
      <c r="QNP121" s="151"/>
      <c r="QNQ121" s="151"/>
      <c r="QNR121" s="151"/>
      <c r="QNS121" s="151"/>
      <c r="QNT121" s="151"/>
      <c r="QNU121" s="151"/>
      <c r="QNV121" s="151"/>
      <c r="QNW121" s="151"/>
      <c r="QNX121" s="151"/>
      <c r="QNY121" s="151"/>
      <c r="QNZ121" s="151"/>
      <c r="QOA121" s="151"/>
      <c r="QOB121" s="151"/>
      <c r="QOC121" s="151"/>
      <c r="QOD121" s="151"/>
      <c r="QOE121" s="151"/>
      <c r="QOF121" s="151"/>
      <c r="QOG121" s="151"/>
      <c r="QOH121" s="151"/>
      <c r="QOI121" s="151"/>
      <c r="QOJ121" s="151"/>
      <c r="QOK121" s="151"/>
      <c r="QOL121" s="151"/>
      <c r="QOM121" s="151"/>
      <c r="QON121" s="151"/>
      <c r="QOO121" s="151"/>
      <c r="QOP121" s="151"/>
      <c r="QOQ121" s="151"/>
      <c r="QOR121" s="151"/>
      <c r="QOS121" s="151"/>
      <c r="QOT121" s="151"/>
      <c r="QOU121" s="151"/>
      <c r="QOV121" s="151"/>
      <c r="QOW121" s="151"/>
      <c r="QOX121" s="151"/>
      <c r="QOY121" s="151"/>
      <c r="QOZ121" s="151"/>
      <c r="QPA121" s="151"/>
      <c r="QPB121" s="151"/>
      <c r="QPC121" s="151"/>
      <c r="QPD121" s="151"/>
      <c r="QPE121" s="151"/>
      <c r="QPF121" s="151"/>
      <c r="QPG121" s="151"/>
      <c r="QPH121" s="151"/>
      <c r="QPI121" s="151"/>
      <c r="QPJ121" s="151"/>
      <c r="QPK121" s="151"/>
      <c r="QPL121" s="151"/>
      <c r="QPM121" s="151"/>
      <c r="QPN121" s="151"/>
      <c r="QPO121" s="151"/>
      <c r="QPP121" s="151"/>
      <c r="QPQ121" s="151"/>
      <c r="QPR121" s="151"/>
      <c r="QPS121" s="151"/>
      <c r="QPT121" s="151"/>
      <c r="QPU121" s="151"/>
      <c r="QPV121" s="151"/>
      <c r="QPW121" s="151"/>
      <c r="QPX121" s="151"/>
      <c r="QPY121" s="151"/>
      <c r="QPZ121" s="151"/>
      <c r="QQA121" s="151"/>
      <c r="QQB121" s="151"/>
      <c r="QQC121" s="151"/>
      <c r="QQD121" s="151"/>
      <c r="QQE121" s="151"/>
      <c r="QQF121" s="151"/>
      <c r="QQG121" s="151"/>
      <c r="QQH121" s="151"/>
      <c r="QQI121" s="151"/>
      <c r="QQJ121" s="151"/>
      <c r="QQK121" s="151"/>
      <c r="QQL121" s="151"/>
      <c r="QQM121" s="151"/>
      <c r="QQN121" s="151"/>
      <c r="QQO121" s="151"/>
      <c r="QQP121" s="151"/>
      <c r="QQQ121" s="151"/>
      <c r="QQR121" s="151"/>
      <c r="QQS121" s="151"/>
      <c r="QQT121" s="151"/>
      <c r="QQU121" s="151"/>
      <c r="QQV121" s="151"/>
      <c r="QQW121" s="151"/>
      <c r="QQX121" s="151"/>
      <c r="QQY121" s="151"/>
      <c r="QQZ121" s="151"/>
      <c r="QRA121" s="151"/>
      <c r="QRB121" s="151"/>
      <c r="QRC121" s="151"/>
      <c r="QRD121" s="151"/>
      <c r="QRE121" s="151"/>
      <c r="QRF121" s="151"/>
      <c r="QRG121" s="151"/>
      <c r="QRH121" s="151"/>
      <c r="QRI121" s="151"/>
      <c r="QRJ121" s="151"/>
      <c r="QRK121" s="151"/>
      <c r="QRL121" s="151"/>
      <c r="QRM121" s="151"/>
      <c r="QRN121" s="151"/>
      <c r="QRO121" s="151"/>
      <c r="QRP121" s="151"/>
      <c r="QRQ121" s="151"/>
      <c r="QRR121" s="151"/>
      <c r="QRS121" s="151"/>
      <c r="QRT121" s="151"/>
      <c r="QRU121" s="151"/>
      <c r="QRV121" s="151"/>
      <c r="QRW121" s="151"/>
      <c r="QRX121" s="151"/>
      <c r="QRY121" s="151"/>
      <c r="QRZ121" s="151"/>
      <c r="QSA121" s="151"/>
      <c r="QSB121" s="151"/>
      <c r="QSC121" s="151"/>
      <c r="QSD121" s="151"/>
      <c r="QSE121" s="151"/>
      <c r="QSF121" s="151"/>
      <c r="QSG121" s="151"/>
      <c r="QSH121" s="151"/>
      <c r="QSI121" s="151"/>
      <c r="QSJ121" s="151"/>
      <c r="QSK121" s="151"/>
      <c r="QSL121" s="151"/>
      <c r="QSM121" s="151"/>
      <c r="QSN121" s="151"/>
      <c r="QSO121" s="151"/>
      <c r="QSP121" s="151"/>
      <c r="QSQ121" s="151"/>
      <c r="QSR121" s="151"/>
      <c r="QSS121" s="151"/>
      <c r="QST121" s="151"/>
      <c r="QSU121" s="151"/>
      <c r="QSV121" s="151"/>
      <c r="QSW121" s="151"/>
      <c r="QSX121" s="151"/>
      <c r="QSY121" s="151"/>
      <c r="QSZ121" s="151"/>
      <c r="QTA121" s="151"/>
      <c r="QTB121" s="151"/>
      <c r="QTC121" s="151"/>
      <c r="QTD121" s="151"/>
      <c r="QTE121" s="151"/>
      <c r="QTF121" s="151"/>
      <c r="QTG121" s="151"/>
      <c r="QTH121" s="151"/>
      <c r="QTI121" s="151"/>
      <c r="QTJ121" s="151"/>
      <c r="QTK121" s="151"/>
      <c r="QTL121" s="151"/>
      <c r="QTM121" s="151"/>
      <c r="QTN121" s="151"/>
      <c r="QTO121" s="151"/>
      <c r="QTP121" s="151"/>
      <c r="QTQ121" s="151"/>
      <c r="QTR121" s="151"/>
      <c r="QTS121" s="151"/>
      <c r="QTT121" s="151"/>
      <c r="QTU121" s="151"/>
      <c r="QTV121" s="151"/>
      <c r="QTW121" s="151"/>
      <c r="QTX121" s="151"/>
      <c r="QTY121" s="151"/>
      <c r="QTZ121" s="151"/>
      <c r="QUA121" s="151"/>
      <c r="QUB121" s="151"/>
      <c r="QUC121" s="151"/>
      <c r="QUD121" s="151"/>
      <c r="QUE121" s="151"/>
      <c r="QUF121" s="151"/>
      <c r="QUG121" s="151"/>
      <c r="QUH121" s="151"/>
      <c r="QUI121" s="151"/>
      <c r="QUJ121" s="151"/>
      <c r="QUK121" s="151"/>
      <c r="QUL121" s="151"/>
      <c r="QUM121" s="151"/>
      <c r="QUN121" s="151"/>
      <c r="QUO121" s="151"/>
      <c r="QUP121" s="151"/>
      <c r="QUQ121" s="151"/>
      <c r="QUR121" s="151"/>
      <c r="QUS121" s="151"/>
      <c r="QUT121" s="151"/>
      <c r="QUU121" s="151"/>
      <c r="QUV121" s="151"/>
      <c r="QUW121" s="151"/>
      <c r="QUX121" s="151"/>
      <c r="QUY121" s="151"/>
      <c r="QUZ121" s="151"/>
      <c r="QVA121" s="151"/>
      <c r="QVB121" s="151"/>
      <c r="QVC121" s="151"/>
      <c r="QVD121" s="151"/>
      <c r="QVE121" s="151"/>
      <c r="QVF121" s="151"/>
      <c r="QVG121" s="151"/>
      <c r="QVH121" s="151"/>
      <c r="QVI121" s="151"/>
      <c r="QVJ121" s="151"/>
      <c r="QVK121" s="151"/>
      <c r="QVL121" s="151"/>
      <c r="QVM121" s="151"/>
      <c r="QVN121" s="151"/>
      <c r="QVO121" s="151"/>
      <c r="QVP121" s="151"/>
      <c r="QVQ121" s="151"/>
      <c r="QVR121" s="151"/>
      <c r="QVS121" s="151"/>
      <c r="QVT121" s="151"/>
      <c r="QVU121" s="151"/>
      <c r="QVV121" s="151"/>
      <c r="QVW121" s="151"/>
      <c r="QVX121" s="151"/>
      <c r="QVY121" s="151"/>
      <c r="QVZ121" s="151"/>
      <c r="QWA121" s="151"/>
      <c r="QWB121" s="151"/>
      <c r="QWC121" s="151"/>
      <c r="QWD121" s="151"/>
      <c r="QWE121" s="151"/>
      <c r="QWF121" s="151"/>
      <c r="QWG121" s="151"/>
      <c r="QWH121" s="151"/>
      <c r="QWI121" s="151"/>
      <c r="QWJ121" s="151"/>
      <c r="QWK121" s="151"/>
      <c r="QWL121" s="151"/>
      <c r="QWM121" s="151"/>
      <c r="QWN121" s="151"/>
      <c r="QWO121" s="151"/>
      <c r="QWP121" s="151"/>
      <c r="QWQ121" s="151"/>
      <c r="QWR121" s="151"/>
      <c r="QWS121" s="151"/>
      <c r="QWT121" s="151"/>
      <c r="QWU121" s="151"/>
      <c r="QWV121" s="151"/>
      <c r="QWW121" s="151"/>
      <c r="QWX121" s="151"/>
      <c r="QWY121" s="151"/>
      <c r="QWZ121" s="151"/>
      <c r="QXA121" s="151"/>
      <c r="QXB121" s="151"/>
      <c r="QXC121" s="151"/>
      <c r="QXD121" s="151"/>
      <c r="QXE121" s="151"/>
      <c r="QXF121" s="151"/>
      <c r="QXG121" s="151"/>
      <c r="QXH121" s="151"/>
      <c r="QXI121" s="151"/>
      <c r="QXJ121" s="151"/>
      <c r="QXK121" s="151"/>
      <c r="QXL121" s="151"/>
      <c r="QXM121" s="151"/>
      <c r="QXN121" s="151"/>
      <c r="QXO121" s="151"/>
      <c r="QXP121" s="151"/>
      <c r="QXQ121" s="151"/>
      <c r="QXR121" s="151"/>
      <c r="QXS121" s="151"/>
      <c r="QXT121" s="151"/>
      <c r="QXU121" s="151"/>
      <c r="QXV121" s="151"/>
      <c r="QXW121" s="151"/>
      <c r="QXX121" s="151"/>
      <c r="QXY121" s="151"/>
      <c r="QXZ121" s="151"/>
      <c r="QYA121" s="151"/>
      <c r="QYB121" s="151"/>
      <c r="QYC121" s="151"/>
      <c r="QYD121" s="151"/>
      <c r="QYE121" s="151"/>
      <c r="QYF121" s="151"/>
      <c r="QYG121" s="151"/>
      <c r="QYH121" s="151"/>
      <c r="QYI121" s="151"/>
      <c r="QYJ121" s="151"/>
      <c r="QYK121" s="151"/>
      <c r="QYL121" s="151"/>
      <c r="QYM121" s="151"/>
      <c r="QYN121" s="151"/>
      <c r="QYO121" s="151"/>
      <c r="QYP121" s="151"/>
      <c r="QYQ121" s="151"/>
      <c r="QYR121" s="151"/>
      <c r="QYS121" s="151"/>
      <c r="QYT121" s="151"/>
      <c r="QYU121" s="151"/>
      <c r="QYV121" s="151"/>
      <c r="QYW121" s="151"/>
      <c r="QYX121" s="151"/>
      <c r="QYY121" s="151"/>
      <c r="QYZ121" s="151"/>
      <c r="QZA121" s="151"/>
      <c r="QZB121" s="151"/>
      <c r="QZC121" s="151"/>
      <c r="QZD121" s="151"/>
      <c r="QZE121" s="151"/>
      <c r="QZF121" s="151"/>
      <c r="QZG121" s="151"/>
      <c r="QZH121" s="151"/>
      <c r="QZI121" s="151"/>
      <c r="QZJ121" s="151"/>
      <c r="QZK121" s="151"/>
      <c r="QZL121" s="151"/>
      <c r="QZM121" s="151"/>
      <c r="QZN121" s="151"/>
      <c r="QZO121" s="151"/>
      <c r="QZP121" s="151"/>
      <c r="QZQ121" s="151"/>
      <c r="QZR121" s="151"/>
      <c r="QZS121" s="151"/>
      <c r="QZT121" s="151"/>
      <c r="QZU121" s="151"/>
      <c r="QZV121" s="151"/>
      <c r="QZW121" s="151"/>
      <c r="QZX121" s="151"/>
      <c r="QZY121" s="151"/>
      <c r="QZZ121" s="151"/>
      <c r="RAA121" s="151"/>
      <c r="RAB121" s="151"/>
      <c r="RAC121" s="151"/>
      <c r="RAD121" s="151"/>
      <c r="RAE121" s="151"/>
      <c r="RAF121" s="151"/>
      <c r="RAG121" s="151"/>
      <c r="RAH121" s="151"/>
      <c r="RAI121" s="151"/>
      <c r="RAJ121" s="151"/>
      <c r="RAK121" s="151"/>
      <c r="RAL121" s="151"/>
      <c r="RAM121" s="151"/>
      <c r="RAN121" s="151"/>
      <c r="RAO121" s="151"/>
      <c r="RAP121" s="151"/>
      <c r="RAQ121" s="151"/>
      <c r="RAR121" s="151"/>
      <c r="RAS121" s="151"/>
      <c r="RAT121" s="151"/>
      <c r="RAU121" s="151"/>
      <c r="RAV121" s="151"/>
      <c r="RAW121" s="151"/>
      <c r="RAX121" s="151"/>
      <c r="RAY121" s="151"/>
      <c r="RAZ121" s="151"/>
      <c r="RBA121" s="151"/>
      <c r="RBB121" s="151"/>
      <c r="RBC121" s="151"/>
      <c r="RBD121" s="151"/>
      <c r="RBE121" s="151"/>
      <c r="RBF121" s="151"/>
      <c r="RBG121" s="151"/>
      <c r="RBH121" s="151"/>
      <c r="RBI121" s="151"/>
      <c r="RBJ121" s="151"/>
      <c r="RBK121" s="151"/>
      <c r="RBL121" s="151"/>
      <c r="RBM121" s="151"/>
      <c r="RBN121" s="151"/>
      <c r="RBO121" s="151"/>
      <c r="RBP121" s="151"/>
      <c r="RBQ121" s="151"/>
      <c r="RBR121" s="151"/>
      <c r="RBS121" s="151"/>
      <c r="RBT121" s="151"/>
      <c r="RBU121" s="151"/>
      <c r="RBV121" s="151"/>
      <c r="RBW121" s="151"/>
      <c r="RBX121" s="151"/>
      <c r="RBY121" s="151"/>
      <c r="RBZ121" s="151"/>
      <c r="RCA121" s="151"/>
      <c r="RCB121" s="151"/>
      <c r="RCC121" s="151"/>
      <c r="RCD121" s="151"/>
      <c r="RCE121" s="151"/>
      <c r="RCF121" s="151"/>
      <c r="RCG121" s="151"/>
      <c r="RCH121" s="151"/>
      <c r="RCI121" s="151"/>
      <c r="RCJ121" s="151"/>
      <c r="RCK121" s="151"/>
      <c r="RCL121" s="151"/>
      <c r="RCM121" s="151"/>
      <c r="RCN121" s="151"/>
      <c r="RCO121" s="151"/>
      <c r="RCP121" s="151"/>
      <c r="RCQ121" s="151"/>
      <c r="RCR121" s="151"/>
      <c r="RCS121" s="151"/>
      <c r="RCT121" s="151"/>
      <c r="RCU121" s="151"/>
      <c r="RCV121" s="151"/>
      <c r="RCW121" s="151"/>
      <c r="RCX121" s="151"/>
      <c r="RCY121" s="151"/>
      <c r="RCZ121" s="151"/>
      <c r="RDA121" s="151"/>
      <c r="RDB121" s="151"/>
      <c r="RDC121" s="151"/>
      <c r="RDD121" s="151"/>
      <c r="RDE121" s="151"/>
      <c r="RDF121" s="151"/>
      <c r="RDG121" s="151"/>
      <c r="RDH121" s="151"/>
      <c r="RDI121" s="151"/>
      <c r="RDJ121" s="151"/>
      <c r="RDK121" s="151"/>
      <c r="RDL121" s="151"/>
      <c r="RDM121" s="151"/>
      <c r="RDN121" s="151"/>
      <c r="RDO121" s="151"/>
      <c r="RDP121" s="151"/>
      <c r="RDQ121" s="151"/>
      <c r="RDR121" s="151"/>
      <c r="RDS121" s="151"/>
      <c r="RDT121" s="151"/>
      <c r="RDU121" s="151"/>
      <c r="RDV121" s="151"/>
      <c r="RDW121" s="151"/>
      <c r="RDX121" s="151"/>
      <c r="RDY121" s="151"/>
      <c r="RDZ121" s="151"/>
      <c r="REA121" s="151"/>
      <c r="REB121" s="151"/>
      <c r="REC121" s="151"/>
      <c r="RED121" s="151"/>
      <c r="REE121" s="151"/>
      <c r="REF121" s="151"/>
      <c r="REG121" s="151"/>
      <c r="REH121" s="151"/>
      <c r="REI121" s="151"/>
      <c r="REJ121" s="151"/>
      <c r="REK121" s="151"/>
      <c r="REL121" s="151"/>
      <c r="REM121" s="151"/>
      <c r="REN121" s="151"/>
      <c r="REO121" s="151"/>
      <c r="REP121" s="151"/>
      <c r="REQ121" s="151"/>
      <c r="RER121" s="151"/>
      <c r="RES121" s="151"/>
      <c r="RET121" s="151"/>
      <c r="REU121" s="151"/>
      <c r="REV121" s="151"/>
      <c r="REW121" s="151"/>
      <c r="REX121" s="151"/>
      <c r="REY121" s="151"/>
      <c r="REZ121" s="151"/>
      <c r="RFA121" s="151"/>
      <c r="RFB121" s="151"/>
      <c r="RFC121" s="151"/>
      <c r="RFD121" s="151"/>
      <c r="RFE121" s="151"/>
      <c r="RFF121" s="151"/>
      <c r="RFG121" s="151"/>
      <c r="RFH121" s="151"/>
      <c r="RFI121" s="151"/>
      <c r="RFJ121" s="151"/>
      <c r="RFK121" s="151"/>
      <c r="RFL121" s="151"/>
      <c r="RFM121" s="151"/>
      <c r="RFN121" s="151"/>
      <c r="RFO121" s="151"/>
      <c r="RFP121" s="151"/>
      <c r="RFQ121" s="151"/>
      <c r="RFR121" s="151"/>
      <c r="RFS121" s="151"/>
      <c r="RFT121" s="151"/>
      <c r="RFU121" s="151"/>
      <c r="RFV121" s="151"/>
      <c r="RFW121" s="151"/>
      <c r="RFX121" s="151"/>
      <c r="RFY121" s="151"/>
      <c r="RFZ121" s="151"/>
      <c r="RGA121" s="151"/>
      <c r="RGB121" s="151"/>
      <c r="RGC121" s="151"/>
      <c r="RGD121" s="151"/>
      <c r="RGE121" s="151"/>
      <c r="RGF121" s="151"/>
      <c r="RGG121" s="151"/>
      <c r="RGH121" s="151"/>
      <c r="RGI121" s="151"/>
      <c r="RGJ121" s="151"/>
      <c r="RGK121" s="151"/>
      <c r="RGL121" s="151"/>
      <c r="RGM121" s="151"/>
      <c r="RGN121" s="151"/>
      <c r="RGO121" s="151"/>
      <c r="RGP121" s="151"/>
      <c r="RGQ121" s="151"/>
      <c r="RGR121" s="151"/>
      <c r="RGS121" s="151"/>
      <c r="RGT121" s="151"/>
      <c r="RGU121" s="151"/>
      <c r="RGV121" s="151"/>
      <c r="RGW121" s="151"/>
      <c r="RGX121" s="151"/>
      <c r="RGY121" s="151"/>
      <c r="RGZ121" s="151"/>
      <c r="RHA121" s="151"/>
      <c r="RHB121" s="151"/>
      <c r="RHC121" s="151"/>
      <c r="RHD121" s="151"/>
      <c r="RHE121" s="151"/>
      <c r="RHF121" s="151"/>
      <c r="RHG121" s="151"/>
      <c r="RHH121" s="151"/>
      <c r="RHI121" s="151"/>
      <c r="RHJ121" s="151"/>
      <c r="RHK121" s="151"/>
      <c r="RHL121" s="151"/>
      <c r="RHM121" s="151"/>
      <c r="RHN121" s="151"/>
      <c r="RHO121" s="151"/>
      <c r="RHP121" s="151"/>
      <c r="RHQ121" s="151"/>
      <c r="RHR121" s="151"/>
      <c r="RHS121" s="151"/>
      <c r="RHT121" s="151"/>
      <c r="RHU121" s="151"/>
      <c r="RHV121" s="151"/>
      <c r="RHW121" s="151"/>
      <c r="RHX121" s="151"/>
      <c r="RHY121" s="151"/>
      <c r="RHZ121" s="151"/>
      <c r="RIA121" s="151"/>
      <c r="RIB121" s="151"/>
      <c r="RIC121" s="151"/>
      <c r="RID121" s="151"/>
      <c r="RIE121" s="151"/>
      <c r="RIF121" s="151"/>
      <c r="RIG121" s="151"/>
      <c r="RIH121" s="151"/>
      <c r="RII121" s="151"/>
      <c r="RIJ121" s="151"/>
      <c r="RIK121" s="151"/>
      <c r="RIL121" s="151"/>
      <c r="RIM121" s="151"/>
      <c r="RIN121" s="151"/>
      <c r="RIO121" s="151"/>
      <c r="RIP121" s="151"/>
      <c r="RIQ121" s="151"/>
      <c r="RIR121" s="151"/>
      <c r="RIS121" s="151"/>
      <c r="RIT121" s="151"/>
      <c r="RIU121" s="151"/>
      <c r="RIV121" s="151"/>
      <c r="RIW121" s="151"/>
      <c r="RIX121" s="151"/>
      <c r="RIY121" s="151"/>
      <c r="RIZ121" s="151"/>
      <c r="RJA121" s="151"/>
      <c r="RJB121" s="151"/>
      <c r="RJC121" s="151"/>
      <c r="RJD121" s="151"/>
      <c r="RJE121" s="151"/>
      <c r="RJF121" s="151"/>
      <c r="RJG121" s="151"/>
      <c r="RJH121" s="151"/>
      <c r="RJI121" s="151"/>
      <c r="RJJ121" s="151"/>
      <c r="RJK121" s="151"/>
      <c r="RJL121" s="151"/>
      <c r="RJM121" s="151"/>
      <c r="RJN121" s="151"/>
      <c r="RJO121" s="151"/>
      <c r="RJP121" s="151"/>
      <c r="RJQ121" s="151"/>
      <c r="RJR121" s="151"/>
      <c r="RJS121" s="151"/>
      <c r="RJT121" s="151"/>
      <c r="RJU121" s="151"/>
      <c r="RJV121" s="151"/>
      <c r="RJW121" s="151"/>
      <c r="RJX121" s="151"/>
      <c r="RJY121" s="151"/>
      <c r="RJZ121" s="151"/>
      <c r="RKA121" s="151"/>
      <c r="RKB121" s="151"/>
      <c r="RKC121" s="151"/>
      <c r="RKD121" s="151"/>
      <c r="RKE121" s="151"/>
      <c r="RKF121" s="151"/>
      <c r="RKG121" s="151"/>
      <c r="RKH121" s="151"/>
      <c r="RKI121" s="151"/>
      <c r="RKJ121" s="151"/>
      <c r="RKK121" s="151"/>
      <c r="RKL121" s="151"/>
      <c r="RKM121" s="151"/>
      <c r="RKN121" s="151"/>
      <c r="RKO121" s="151"/>
      <c r="RKP121" s="151"/>
      <c r="RKQ121" s="151"/>
      <c r="RKR121" s="151"/>
      <c r="RKS121" s="151"/>
      <c r="RKT121" s="151"/>
      <c r="RKU121" s="151"/>
      <c r="RKV121" s="151"/>
      <c r="RKW121" s="151"/>
      <c r="RKX121" s="151"/>
      <c r="RKY121" s="151"/>
      <c r="RKZ121" s="151"/>
      <c r="RLA121" s="151"/>
      <c r="RLB121" s="151"/>
      <c r="RLC121" s="151"/>
      <c r="RLD121" s="151"/>
      <c r="RLE121" s="151"/>
      <c r="RLF121" s="151"/>
      <c r="RLG121" s="151"/>
      <c r="RLH121" s="151"/>
      <c r="RLI121" s="151"/>
      <c r="RLJ121" s="151"/>
      <c r="RLK121" s="151"/>
      <c r="RLL121" s="151"/>
      <c r="RLM121" s="151"/>
      <c r="RLN121" s="151"/>
      <c r="RLO121" s="151"/>
      <c r="RLP121" s="151"/>
      <c r="RLQ121" s="151"/>
      <c r="RLR121" s="151"/>
      <c r="RLS121" s="151"/>
      <c r="RLT121" s="151"/>
      <c r="RLU121" s="151"/>
      <c r="RLV121" s="151"/>
      <c r="RLW121" s="151"/>
      <c r="RLX121" s="151"/>
      <c r="RLY121" s="151"/>
      <c r="RLZ121" s="151"/>
      <c r="RMA121" s="151"/>
      <c r="RMB121" s="151"/>
      <c r="RMC121" s="151"/>
      <c r="RMD121" s="151"/>
      <c r="RME121" s="151"/>
      <c r="RMF121" s="151"/>
      <c r="RMG121" s="151"/>
      <c r="RMH121" s="151"/>
      <c r="RMI121" s="151"/>
      <c r="RMJ121" s="151"/>
      <c r="RMK121" s="151"/>
      <c r="RML121" s="151"/>
      <c r="RMM121" s="151"/>
      <c r="RMN121" s="151"/>
      <c r="RMO121" s="151"/>
      <c r="RMP121" s="151"/>
      <c r="RMQ121" s="151"/>
      <c r="RMR121" s="151"/>
      <c r="RMS121" s="151"/>
      <c r="RMT121" s="151"/>
      <c r="RMU121" s="151"/>
      <c r="RMV121" s="151"/>
      <c r="RMW121" s="151"/>
      <c r="RMX121" s="151"/>
      <c r="RMY121" s="151"/>
      <c r="RMZ121" s="151"/>
      <c r="RNA121" s="151"/>
      <c r="RNB121" s="151"/>
      <c r="RNC121" s="151"/>
      <c r="RND121" s="151"/>
      <c r="RNE121" s="151"/>
      <c r="RNF121" s="151"/>
      <c r="RNG121" s="151"/>
      <c r="RNH121" s="151"/>
      <c r="RNI121" s="151"/>
      <c r="RNJ121" s="151"/>
      <c r="RNK121" s="151"/>
      <c r="RNL121" s="151"/>
      <c r="RNM121" s="151"/>
      <c r="RNN121" s="151"/>
      <c r="RNO121" s="151"/>
      <c r="RNP121" s="151"/>
      <c r="RNQ121" s="151"/>
      <c r="RNR121" s="151"/>
      <c r="RNS121" s="151"/>
      <c r="RNT121" s="151"/>
      <c r="RNU121" s="151"/>
      <c r="RNV121" s="151"/>
      <c r="RNW121" s="151"/>
      <c r="RNX121" s="151"/>
      <c r="RNY121" s="151"/>
      <c r="RNZ121" s="151"/>
      <c r="ROA121" s="151"/>
      <c r="ROB121" s="151"/>
      <c r="ROC121" s="151"/>
      <c r="ROD121" s="151"/>
      <c r="ROE121" s="151"/>
      <c r="ROF121" s="151"/>
      <c r="ROG121" s="151"/>
      <c r="ROH121" s="151"/>
      <c r="ROI121" s="151"/>
      <c r="ROJ121" s="151"/>
      <c r="ROK121" s="151"/>
      <c r="ROL121" s="151"/>
      <c r="ROM121" s="151"/>
      <c r="RON121" s="151"/>
      <c r="ROO121" s="151"/>
      <c r="ROP121" s="151"/>
      <c r="ROQ121" s="151"/>
      <c r="ROR121" s="151"/>
      <c r="ROS121" s="151"/>
      <c r="ROT121" s="151"/>
      <c r="ROU121" s="151"/>
      <c r="ROV121" s="151"/>
      <c r="ROW121" s="151"/>
      <c r="ROX121" s="151"/>
      <c r="ROY121" s="151"/>
      <c r="ROZ121" s="151"/>
      <c r="RPA121" s="151"/>
      <c r="RPB121" s="151"/>
      <c r="RPC121" s="151"/>
      <c r="RPD121" s="151"/>
      <c r="RPE121" s="151"/>
      <c r="RPF121" s="151"/>
      <c r="RPG121" s="151"/>
      <c r="RPH121" s="151"/>
      <c r="RPI121" s="151"/>
      <c r="RPJ121" s="151"/>
      <c r="RPK121" s="151"/>
      <c r="RPL121" s="151"/>
      <c r="RPM121" s="151"/>
      <c r="RPN121" s="151"/>
      <c r="RPO121" s="151"/>
      <c r="RPP121" s="151"/>
      <c r="RPQ121" s="151"/>
      <c r="RPR121" s="151"/>
      <c r="RPS121" s="151"/>
      <c r="RPT121" s="151"/>
      <c r="RPU121" s="151"/>
      <c r="RPV121" s="151"/>
      <c r="RPW121" s="151"/>
      <c r="RPX121" s="151"/>
      <c r="RPY121" s="151"/>
      <c r="RPZ121" s="151"/>
      <c r="RQA121" s="151"/>
      <c r="RQB121" s="151"/>
      <c r="RQC121" s="151"/>
      <c r="RQD121" s="151"/>
      <c r="RQE121" s="151"/>
      <c r="RQF121" s="151"/>
      <c r="RQG121" s="151"/>
      <c r="RQH121" s="151"/>
      <c r="RQI121" s="151"/>
      <c r="RQJ121" s="151"/>
      <c r="RQK121" s="151"/>
      <c r="RQL121" s="151"/>
      <c r="RQM121" s="151"/>
      <c r="RQN121" s="151"/>
      <c r="RQO121" s="151"/>
      <c r="RQP121" s="151"/>
      <c r="RQQ121" s="151"/>
      <c r="RQR121" s="151"/>
      <c r="RQS121" s="151"/>
      <c r="RQT121" s="151"/>
      <c r="RQU121" s="151"/>
      <c r="RQV121" s="151"/>
      <c r="RQW121" s="151"/>
      <c r="RQX121" s="151"/>
      <c r="RQY121" s="151"/>
      <c r="RQZ121" s="151"/>
      <c r="RRA121" s="151"/>
      <c r="RRB121" s="151"/>
      <c r="RRC121" s="151"/>
      <c r="RRD121" s="151"/>
      <c r="RRE121" s="151"/>
      <c r="RRF121" s="151"/>
      <c r="RRG121" s="151"/>
      <c r="RRH121" s="151"/>
      <c r="RRI121" s="151"/>
      <c r="RRJ121" s="151"/>
      <c r="RRK121" s="151"/>
      <c r="RRL121" s="151"/>
      <c r="RRM121" s="151"/>
      <c r="RRN121" s="151"/>
      <c r="RRO121" s="151"/>
      <c r="RRP121" s="151"/>
      <c r="RRQ121" s="151"/>
      <c r="RRR121" s="151"/>
      <c r="RRS121" s="151"/>
      <c r="RRT121" s="151"/>
      <c r="RRU121" s="151"/>
      <c r="RRV121" s="151"/>
      <c r="RRW121" s="151"/>
      <c r="RRX121" s="151"/>
      <c r="RRY121" s="151"/>
      <c r="RRZ121" s="151"/>
      <c r="RSA121" s="151"/>
      <c r="RSB121" s="151"/>
      <c r="RSC121" s="151"/>
      <c r="RSD121" s="151"/>
      <c r="RSE121" s="151"/>
      <c r="RSF121" s="151"/>
      <c r="RSG121" s="151"/>
      <c r="RSH121" s="151"/>
      <c r="RSI121" s="151"/>
      <c r="RSJ121" s="151"/>
      <c r="RSK121" s="151"/>
      <c r="RSL121" s="151"/>
      <c r="RSM121" s="151"/>
      <c r="RSN121" s="151"/>
      <c r="RSO121" s="151"/>
      <c r="RSP121" s="151"/>
      <c r="RSQ121" s="151"/>
      <c r="RSR121" s="151"/>
      <c r="RSS121" s="151"/>
      <c r="RST121" s="151"/>
      <c r="RSU121" s="151"/>
      <c r="RSV121" s="151"/>
      <c r="RSW121" s="151"/>
      <c r="RSX121" s="151"/>
      <c r="RSY121" s="151"/>
      <c r="RSZ121" s="151"/>
      <c r="RTA121" s="151"/>
      <c r="RTB121" s="151"/>
      <c r="RTC121" s="151"/>
      <c r="RTD121" s="151"/>
      <c r="RTE121" s="151"/>
      <c r="RTF121" s="151"/>
      <c r="RTG121" s="151"/>
      <c r="RTH121" s="151"/>
      <c r="RTI121" s="151"/>
      <c r="RTJ121" s="151"/>
      <c r="RTK121" s="151"/>
      <c r="RTL121" s="151"/>
      <c r="RTM121" s="151"/>
      <c r="RTN121" s="151"/>
      <c r="RTO121" s="151"/>
      <c r="RTP121" s="151"/>
      <c r="RTQ121" s="151"/>
      <c r="RTR121" s="151"/>
      <c r="RTS121" s="151"/>
      <c r="RTT121" s="151"/>
      <c r="RTU121" s="151"/>
      <c r="RTV121" s="151"/>
      <c r="RTW121" s="151"/>
      <c r="RTX121" s="151"/>
      <c r="RTY121" s="151"/>
      <c r="RTZ121" s="151"/>
      <c r="RUA121" s="151"/>
      <c r="RUB121" s="151"/>
      <c r="RUC121" s="151"/>
      <c r="RUD121" s="151"/>
      <c r="RUE121" s="151"/>
      <c r="RUF121" s="151"/>
      <c r="RUG121" s="151"/>
      <c r="RUH121" s="151"/>
      <c r="RUI121" s="151"/>
      <c r="RUJ121" s="151"/>
      <c r="RUK121" s="151"/>
      <c r="RUL121" s="151"/>
      <c r="RUM121" s="151"/>
      <c r="RUN121" s="151"/>
      <c r="RUO121" s="151"/>
      <c r="RUP121" s="151"/>
      <c r="RUQ121" s="151"/>
      <c r="RUR121" s="151"/>
      <c r="RUS121" s="151"/>
      <c r="RUT121" s="151"/>
      <c r="RUU121" s="151"/>
      <c r="RUV121" s="151"/>
      <c r="RUW121" s="151"/>
      <c r="RUX121" s="151"/>
      <c r="RUY121" s="151"/>
      <c r="RUZ121" s="151"/>
      <c r="RVA121" s="151"/>
      <c r="RVB121" s="151"/>
      <c r="RVC121" s="151"/>
      <c r="RVD121" s="151"/>
      <c r="RVE121" s="151"/>
      <c r="RVF121" s="151"/>
      <c r="RVG121" s="151"/>
      <c r="RVH121" s="151"/>
      <c r="RVI121" s="151"/>
      <c r="RVJ121" s="151"/>
      <c r="RVK121" s="151"/>
      <c r="RVL121" s="151"/>
      <c r="RVM121" s="151"/>
      <c r="RVN121" s="151"/>
      <c r="RVO121" s="151"/>
      <c r="RVP121" s="151"/>
      <c r="RVQ121" s="151"/>
      <c r="RVR121" s="151"/>
      <c r="RVS121" s="151"/>
      <c r="RVT121" s="151"/>
      <c r="RVU121" s="151"/>
      <c r="RVV121" s="151"/>
      <c r="RVW121" s="151"/>
      <c r="RVX121" s="151"/>
      <c r="RVY121" s="151"/>
      <c r="RVZ121" s="151"/>
      <c r="RWA121" s="151"/>
      <c r="RWB121" s="151"/>
      <c r="RWC121" s="151"/>
      <c r="RWD121" s="151"/>
      <c r="RWE121" s="151"/>
      <c r="RWF121" s="151"/>
      <c r="RWG121" s="151"/>
      <c r="RWH121" s="151"/>
      <c r="RWI121" s="151"/>
      <c r="RWJ121" s="151"/>
      <c r="RWK121" s="151"/>
      <c r="RWL121" s="151"/>
      <c r="RWM121" s="151"/>
      <c r="RWN121" s="151"/>
      <c r="RWO121" s="151"/>
      <c r="RWP121" s="151"/>
      <c r="RWQ121" s="151"/>
      <c r="RWR121" s="151"/>
      <c r="RWS121" s="151"/>
      <c r="RWT121" s="151"/>
      <c r="RWU121" s="151"/>
      <c r="RWV121" s="151"/>
      <c r="RWW121" s="151"/>
      <c r="RWX121" s="151"/>
      <c r="RWY121" s="151"/>
      <c r="RWZ121" s="151"/>
      <c r="RXA121" s="151"/>
      <c r="RXB121" s="151"/>
      <c r="RXC121" s="151"/>
      <c r="RXD121" s="151"/>
      <c r="RXE121" s="151"/>
      <c r="RXF121" s="151"/>
      <c r="RXG121" s="151"/>
      <c r="RXH121" s="151"/>
      <c r="RXI121" s="151"/>
      <c r="RXJ121" s="151"/>
      <c r="RXK121" s="151"/>
      <c r="RXL121" s="151"/>
      <c r="RXM121" s="151"/>
      <c r="RXN121" s="151"/>
      <c r="RXO121" s="151"/>
      <c r="RXP121" s="151"/>
      <c r="RXQ121" s="151"/>
      <c r="RXR121" s="151"/>
      <c r="RXS121" s="151"/>
      <c r="RXT121" s="151"/>
      <c r="RXU121" s="151"/>
      <c r="RXV121" s="151"/>
      <c r="RXW121" s="151"/>
      <c r="RXX121" s="151"/>
      <c r="RXY121" s="151"/>
      <c r="RXZ121" s="151"/>
      <c r="RYA121" s="151"/>
      <c r="RYB121" s="151"/>
      <c r="RYC121" s="151"/>
      <c r="RYD121" s="151"/>
      <c r="RYE121" s="151"/>
      <c r="RYF121" s="151"/>
      <c r="RYG121" s="151"/>
      <c r="RYH121" s="151"/>
      <c r="RYI121" s="151"/>
      <c r="RYJ121" s="151"/>
      <c r="RYK121" s="151"/>
      <c r="RYL121" s="151"/>
      <c r="RYM121" s="151"/>
      <c r="RYN121" s="151"/>
      <c r="RYO121" s="151"/>
      <c r="RYP121" s="151"/>
      <c r="RYQ121" s="151"/>
      <c r="RYR121" s="151"/>
      <c r="RYS121" s="151"/>
      <c r="RYT121" s="151"/>
      <c r="RYU121" s="151"/>
      <c r="RYV121" s="151"/>
      <c r="RYW121" s="151"/>
      <c r="RYX121" s="151"/>
      <c r="RYY121" s="151"/>
      <c r="RYZ121" s="151"/>
      <c r="RZA121" s="151"/>
      <c r="RZB121" s="151"/>
      <c r="RZC121" s="151"/>
      <c r="RZD121" s="151"/>
      <c r="RZE121" s="151"/>
      <c r="RZF121" s="151"/>
      <c r="RZG121" s="151"/>
      <c r="RZH121" s="151"/>
      <c r="RZI121" s="151"/>
      <c r="RZJ121" s="151"/>
      <c r="RZK121" s="151"/>
      <c r="RZL121" s="151"/>
      <c r="RZM121" s="151"/>
      <c r="RZN121" s="151"/>
      <c r="RZO121" s="151"/>
      <c r="RZP121" s="151"/>
      <c r="RZQ121" s="151"/>
      <c r="RZR121" s="151"/>
      <c r="RZS121" s="151"/>
      <c r="RZT121" s="151"/>
      <c r="RZU121" s="151"/>
      <c r="RZV121" s="151"/>
      <c r="RZW121" s="151"/>
      <c r="RZX121" s="151"/>
      <c r="RZY121" s="151"/>
      <c r="RZZ121" s="151"/>
      <c r="SAA121" s="151"/>
      <c r="SAB121" s="151"/>
      <c r="SAC121" s="151"/>
      <c r="SAD121" s="151"/>
      <c r="SAE121" s="151"/>
      <c r="SAF121" s="151"/>
      <c r="SAG121" s="151"/>
      <c r="SAH121" s="151"/>
      <c r="SAI121" s="151"/>
      <c r="SAJ121" s="151"/>
      <c r="SAK121" s="151"/>
      <c r="SAL121" s="151"/>
      <c r="SAM121" s="151"/>
      <c r="SAN121" s="151"/>
      <c r="SAO121" s="151"/>
      <c r="SAP121" s="151"/>
      <c r="SAQ121" s="151"/>
      <c r="SAR121" s="151"/>
      <c r="SAS121" s="151"/>
      <c r="SAT121" s="151"/>
      <c r="SAU121" s="151"/>
      <c r="SAV121" s="151"/>
      <c r="SAW121" s="151"/>
      <c r="SAX121" s="151"/>
      <c r="SAY121" s="151"/>
      <c r="SAZ121" s="151"/>
      <c r="SBA121" s="151"/>
      <c r="SBB121" s="151"/>
      <c r="SBC121" s="151"/>
      <c r="SBD121" s="151"/>
      <c r="SBE121" s="151"/>
      <c r="SBF121" s="151"/>
      <c r="SBG121" s="151"/>
      <c r="SBH121" s="151"/>
      <c r="SBI121" s="151"/>
      <c r="SBJ121" s="151"/>
      <c r="SBK121" s="151"/>
      <c r="SBL121" s="151"/>
      <c r="SBM121" s="151"/>
      <c r="SBN121" s="151"/>
      <c r="SBO121" s="151"/>
      <c r="SBP121" s="151"/>
      <c r="SBQ121" s="151"/>
      <c r="SBR121" s="151"/>
      <c r="SBS121" s="151"/>
      <c r="SBT121" s="151"/>
      <c r="SBU121" s="151"/>
      <c r="SBV121" s="151"/>
      <c r="SBW121" s="151"/>
      <c r="SBX121" s="151"/>
      <c r="SBY121" s="151"/>
      <c r="SBZ121" s="151"/>
      <c r="SCA121" s="151"/>
      <c r="SCB121" s="151"/>
      <c r="SCC121" s="151"/>
      <c r="SCD121" s="151"/>
      <c r="SCE121" s="151"/>
      <c r="SCF121" s="151"/>
      <c r="SCG121" s="151"/>
      <c r="SCH121" s="151"/>
      <c r="SCI121" s="151"/>
      <c r="SCJ121" s="151"/>
      <c r="SCK121" s="151"/>
      <c r="SCL121" s="151"/>
      <c r="SCM121" s="151"/>
      <c r="SCN121" s="151"/>
      <c r="SCO121" s="151"/>
      <c r="SCP121" s="151"/>
      <c r="SCQ121" s="151"/>
      <c r="SCR121" s="151"/>
      <c r="SCS121" s="151"/>
      <c r="SCT121" s="151"/>
      <c r="SCU121" s="151"/>
      <c r="SCV121" s="151"/>
      <c r="SCW121" s="151"/>
      <c r="SCX121" s="151"/>
      <c r="SCY121" s="151"/>
      <c r="SCZ121" s="151"/>
      <c r="SDA121" s="151"/>
      <c r="SDB121" s="151"/>
      <c r="SDC121" s="151"/>
      <c r="SDD121" s="151"/>
      <c r="SDE121" s="151"/>
      <c r="SDF121" s="151"/>
      <c r="SDG121" s="151"/>
      <c r="SDH121" s="151"/>
      <c r="SDI121" s="151"/>
      <c r="SDJ121" s="151"/>
      <c r="SDK121" s="151"/>
      <c r="SDL121" s="151"/>
      <c r="SDM121" s="151"/>
      <c r="SDN121" s="151"/>
      <c r="SDO121" s="151"/>
      <c r="SDP121" s="151"/>
      <c r="SDQ121" s="151"/>
      <c r="SDR121" s="151"/>
      <c r="SDS121" s="151"/>
      <c r="SDT121" s="151"/>
      <c r="SDU121" s="151"/>
      <c r="SDV121" s="151"/>
      <c r="SDW121" s="151"/>
      <c r="SDX121" s="151"/>
      <c r="SDY121" s="151"/>
      <c r="SDZ121" s="151"/>
      <c r="SEA121" s="151"/>
      <c r="SEB121" s="151"/>
      <c r="SEC121" s="151"/>
      <c r="SED121" s="151"/>
      <c r="SEE121" s="151"/>
      <c r="SEF121" s="151"/>
      <c r="SEG121" s="151"/>
      <c r="SEH121" s="151"/>
      <c r="SEI121" s="151"/>
      <c r="SEJ121" s="151"/>
      <c r="SEK121" s="151"/>
      <c r="SEL121" s="151"/>
      <c r="SEM121" s="151"/>
      <c r="SEN121" s="151"/>
      <c r="SEO121" s="151"/>
      <c r="SEP121" s="151"/>
      <c r="SEQ121" s="151"/>
      <c r="SER121" s="151"/>
      <c r="SES121" s="151"/>
      <c r="SET121" s="151"/>
      <c r="SEU121" s="151"/>
      <c r="SEV121" s="151"/>
      <c r="SEW121" s="151"/>
      <c r="SEX121" s="151"/>
      <c r="SEY121" s="151"/>
      <c r="SEZ121" s="151"/>
      <c r="SFA121" s="151"/>
      <c r="SFB121" s="151"/>
      <c r="SFC121" s="151"/>
      <c r="SFD121" s="151"/>
      <c r="SFE121" s="151"/>
      <c r="SFF121" s="151"/>
      <c r="SFG121" s="151"/>
      <c r="SFH121" s="151"/>
      <c r="SFI121" s="151"/>
      <c r="SFJ121" s="151"/>
      <c r="SFK121" s="151"/>
      <c r="SFL121" s="151"/>
      <c r="SFM121" s="151"/>
      <c r="SFN121" s="151"/>
      <c r="SFO121" s="151"/>
      <c r="SFP121" s="151"/>
      <c r="SFQ121" s="151"/>
      <c r="SFR121" s="151"/>
      <c r="SFS121" s="151"/>
      <c r="SFT121" s="151"/>
      <c r="SFU121" s="151"/>
      <c r="SFV121" s="151"/>
      <c r="SFW121" s="151"/>
      <c r="SFX121" s="151"/>
      <c r="SFY121" s="151"/>
      <c r="SFZ121" s="151"/>
      <c r="SGA121" s="151"/>
      <c r="SGB121" s="151"/>
      <c r="SGC121" s="151"/>
      <c r="SGD121" s="151"/>
      <c r="SGE121" s="151"/>
      <c r="SGF121" s="151"/>
      <c r="SGG121" s="151"/>
      <c r="SGH121" s="151"/>
      <c r="SGI121" s="151"/>
      <c r="SGJ121" s="151"/>
      <c r="SGK121" s="151"/>
      <c r="SGL121" s="151"/>
      <c r="SGM121" s="151"/>
      <c r="SGN121" s="151"/>
      <c r="SGO121" s="151"/>
      <c r="SGP121" s="151"/>
      <c r="SGQ121" s="151"/>
      <c r="SGR121" s="151"/>
      <c r="SGS121" s="151"/>
      <c r="SGT121" s="151"/>
      <c r="SGU121" s="151"/>
      <c r="SGV121" s="151"/>
      <c r="SGW121" s="151"/>
      <c r="SGX121" s="151"/>
      <c r="SGY121" s="151"/>
      <c r="SGZ121" s="151"/>
      <c r="SHA121" s="151"/>
      <c r="SHB121" s="151"/>
      <c r="SHC121" s="151"/>
      <c r="SHD121" s="151"/>
      <c r="SHE121" s="151"/>
      <c r="SHF121" s="151"/>
      <c r="SHG121" s="151"/>
      <c r="SHH121" s="151"/>
      <c r="SHI121" s="151"/>
      <c r="SHJ121" s="151"/>
      <c r="SHK121" s="151"/>
      <c r="SHL121" s="151"/>
      <c r="SHM121" s="151"/>
      <c r="SHN121" s="151"/>
      <c r="SHO121" s="151"/>
      <c r="SHP121" s="151"/>
      <c r="SHQ121" s="151"/>
      <c r="SHR121" s="151"/>
      <c r="SHS121" s="151"/>
      <c r="SHT121" s="151"/>
      <c r="SHU121" s="151"/>
      <c r="SHV121" s="151"/>
      <c r="SHW121" s="151"/>
      <c r="SHX121" s="151"/>
      <c r="SHY121" s="151"/>
      <c r="SHZ121" s="151"/>
      <c r="SIA121" s="151"/>
      <c r="SIB121" s="151"/>
      <c r="SIC121" s="151"/>
      <c r="SID121" s="151"/>
      <c r="SIE121" s="151"/>
      <c r="SIF121" s="151"/>
      <c r="SIG121" s="151"/>
      <c r="SIH121" s="151"/>
      <c r="SII121" s="151"/>
      <c r="SIJ121" s="151"/>
      <c r="SIK121" s="151"/>
      <c r="SIL121" s="151"/>
      <c r="SIM121" s="151"/>
      <c r="SIN121" s="151"/>
      <c r="SIO121" s="151"/>
      <c r="SIP121" s="151"/>
      <c r="SIQ121" s="151"/>
      <c r="SIR121" s="151"/>
      <c r="SIS121" s="151"/>
      <c r="SIT121" s="151"/>
      <c r="SIU121" s="151"/>
      <c r="SIV121" s="151"/>
      <c r="SIW121" s="151"/>
      <c r="SIX121" s="151"/>
      <c r="SIY121" s="151"/>
      <c r="SIZ121" s="151"/>
      <c r="SJA121" s="151"/>
      <c r="SJB121" s="151"/>
      <c r="SJC121" s="151"/>
      <c r="SJD121" s="151"/>
      <c r="SJE121" s="151"/>
      <c r="SJF121" s="151"/>
      <c r="SJG121" s="151"/>
      <c r="SJH121" s="151"/>
      <c r="SJI121" s="151"/>
      <c r="SJJ121" s="151"/>
      <c r="SJK121" s="151"/>
      <c r="SJL121" s="151"/>
      <c r="SJM121" s="151"/>
      <c r="SJN121" s="151"/>
      <c r="SJO121" s="151"/>
      <c r="SJP121" s="151"/>
      <c r="SJQ121" s="151"/>
      <c r="SJR121" s="151"/>
      <c r="SJS121" s="151"/>
      <c r="SJT121" s="151"/>
      <c r="SJU121" s="151"/>
      <c r="SJV121" s="151"/>
      <c r="SJW121" s="151"/>
      <c r="SJX121" s="151"/>
      <c r="SJY121" s="151"/>
      <c r="SJZ121" s="151"/>
      <c r="SKA121" s="151"/>
      <c r="SKB121" s="151"/>
      <c r="SKC121" s="151"/>
      <c r="SKD121" s="151"/>
      <c r="SKE121" s="151"/>
      <c r="SKF121" s="151"/>
      <c r="SKG121" s="151"/>
      <c r="SKH121" s="151"/>
      <c r="SKI121" s="151"/>
      <c r="SKJ121" s="151"/>
      <c r="SKK121" s="151"/>
      <c r="SKL121" s="151"/>
      <c r="SKM121" s="151"/>
      <c r="SKN121" s="151"/>
      <c r="SKO121" s="151"/>
      <c r="SKP121" s="151"/>
      <c r="SKQ121" s="151"/>
      <c r="SKR121" s="151"/>
      <c r="SKS121" s="151"/>
      <c r="SKT121" s="151"/>
      <c r="SKU121" s="151"/>
      <c r="SKV121" s="151"/>
      <c r="SKW121" s="151"/>
      <c r="SKX121" s="151"/>
      <c r="SKY121" s="151"/>
      <c r="SKZ121" s="151"/>
      <c r="SLA121" s="151"/>
      <c r="SLB121" s="151"/>
      <c r="SLC121" s="151"/>
      <c r="SLD121" s="151"/>
      <c r="SLE121" s="151"/>
      <c r="SLF121" s="151"/>
      <c r="SLG121" s="151"/>
      <c r="SLH121" s="151"/>
      <c r="SLI121" s="151"/>
      <c r="SLJ121" s="151"/>
      <c r="SLK121" s="151"/>
      <c r="SLL121" s="151"/>
      <c r="SLM121" s="151"/>
      <c r="SLN121" s="151"/>
      <c r="SLO121" s="151"/>
      <c r="SLP121" s="151"/>
      <c r="SLQ121" s="151"/>
      <c r="SLR121" s="151"/>
      <c r="SLS121" s="151"/>
      <c r="SLT121" s="151"/>
      <c r="SLU121" s="151"/>
      <c r="SLV121" s="151"/>
      <c r="SLW121" s="151"/>
      <c r="SLX121" s="151"/>
      <c r="SLY121" s="151"/>
      <c r="SLZ121" s="151"/>
      <c r="SMA121" s="151"/>
      <c r="SMB121" s="151"/>
      <c r="SMC121" s="151"/>
      <c r="SMD121" s="151"/>
      <c r="SME121" s="151"/>
      <c r="SMF121" s="151"/>
      <c r="SMG121" s="151"/>
      <c r="SMH121" s="151"/>
      <c r="SMI121" s="151"/>
      <c r="SMJ121" s="151"/>
      <c r="SMK121" s="151"/>
      <c r="SML121" s="151"/>
      <c r="SMM121" s="151"/>
      <c r="SMN121" s="151"/>
      <c r="SMO121" s="151"/>
      <c r="SMP121" s="151"/>
      <c r="SMQ121" s="151"/>
      <c r="SMR121" s="151"/>
      <c r="SMS121" s="151"/>
      <c r="SMT121" s="151"/>
      <c r="SMU121" s="151"/>
      <c r="SMV121" s="151"/>
      <c r="SMW121" s="151"/>
      <c r="SMX121" s="151"/>
      <c r="SMY121" s="151"/>
      <c r="SMZ121" s="151"/>
      <c r="SNA121" s="151"/>
      <c r="SNB121" s="151"/>
      <c r="SNC121" s="151"/>
      <c r="SND121" s="151"/>
      <c r="SNE121" s="151"/>
      <c r="SNF121" s="151"/>
      <c r="SNG121" s="151"/>
      <c r="SNH121" s="151"/>
      <c r="SNI121" s="151"/>
      <c r="SNJ121" s="151"/>
      <c r="SNK121" s="151"/>
      <c r="SNL121" s="151"/>
      <c r="SNM121" s="151"/>
      <c r="SNN121" s="151"/>
      <c r="SNO121" s="151"/>
      <c r="SNP121" s="151"/>
      <c r="SNQ121" s="151"/>
      <c r="SNR121" s="151"/>
      <c r="SNS121" s="151"/>
      <c r="SNT121" s="151"/>
      <c r="SNU121" s="151"/>
      <c r="SNV121" s="151"/>
      <c r="SNW121" s="151"/>
      <c r="SNX121" s="151"/>
      <c r="SNY121" s="151"/>
      <c r="SNZ121" s="151"/>
      <c r="SOA121" s="151"/>
      <c r="SOB121" s="151"/>
      <c r="SOC121" s="151"/>
      <c r="SOD121" s="151"/>
      <c r="SOE121" s="151"/>
      <c r="SOF121" s="151"/>
      <c r="SOG121" s="151"/>
      <c r="SOH121" s="151"/>
      <c r="SOI121" s="151"/>
      <c r="SOJ121" s="151"/>
      <c r="SOK121" s="151"/>
      <c r="SOL121" s="151"/>
      <c r="SOM121" s="151"/>
      <c r="SON121" s="151"/>
      <c r="SOO121" s="151"/>
      <c r="SOP121" s="151"/>
      <c r="SOQ121" s="151"/>
      <c r="SOR121" s="151"/>
      <c r="SOS121" s="151"/>
      <c r="SOT121" s="151"/>
      <c r="SOU121" s="151"/>
      <c r="SOV121" s="151"/>
      <c r="SOW121" s="151"/>
      <c r="SOX121" s="151"/>
      <c r="SOY121" s="151"/>
      <c r="SOZ121" s="151"/>
      <c r="SPA121" s="151"/>
      <c r="SPB121" s="151"/>
      <c r="SPC121" s="151"/>
      <c r="SPD121" s="151"/>
      <c r="SPE121" s="151"/>
      <c r="SPF121" s="151"/>
      <c r="SPG121" s="151"/>
      <c r="SPH121" s="151"/>
      <c r="SPI121" s="151"/>
      <c r="SPJ121" s="151"/>
      <c r="SPK121" s="151"/>
      <c r="SPL121" s="151"/>
      <c r="SPM121" s="151"/>
      <c r="SPN121" s="151"/>
      <c r="SPO121" s="151"/>
      <c r="SPP121" s="151"/>
      <c r="SPQ121" s="151"/>
      <c r="SPR121" s="151"/>
      <c r="SPS121" s="151"/>
      <c r="SPT121" s="151"/>
      <c r="SPU121" s="151"/>
      <c r="SPV121" s="151"/>
      <c r="SPW121" s="151"/>
      <c r="SPX121" s="151"/>
      <c r="SPY121" s="151"/>
      <c r="SPZ121" s="151"/>
      <c r="SQA121" s="151"/>
      <c r="SQB121" s="151"/>
      <c r="SQC121" s="151"/>
      <c r="SQD121" s="151"/>
      <c r="SQE121" s="151"/>
      <c r="SQF121" s="151"/>
      <c r="SQG121" s="151"/>
      <c r="SQH121" s="151"/>
      <c r="SQI121" s="151"/>
      <c r="SQJ121" s="151"/>
      <c r="SQK121" s="151"/>
      <c r="SQL121" s="151"/>
      <c r="SQM121" s="151"/>
      <c r="SQN121" s="151"/>
      <c r="SQO121" s="151"/>
      <c r="SQP121" s="151"/>
      <c r="SQQ121" s="151"/>
      <c r="SQR121" s="151"/>
      <c r="SQS121" s="151"/>
      <c r="SQT121" s="151"/>
      <c r="SQU121" s="151"/>
      <c r="SQV121" s="151"/>
      <c r="SQW121" s="151"/>
      <c r="SQX121" s="151"/>
      <c r="SQY121" s="151"/>
      <c r="SQZ121" s="151"/>
      <c r="SRA121" s="151"/>
      <c r="SRB121" s="151"/>
      <c r="SRC121" s="151"/>
      <c r="SRD121" s="151"/>
      <c r="SRE121" s="151"/>
      <c r="SRF121" s="151"/>
      <c r="SRG121" s="151"/>
      <c r="SRH121" s="151"/>
      <c r="SRI121" s="151"/>
      <c r="SRJ121" s="151"/>
      <c r="SRK121" s="151"/>
      <c r="SRL121" s="151"/>
      <c r="SRM121" s="151"/>
      <c r="SRN121" s="151"/>
      <c r="SRO121" s="151"/>
      <c r="SRP121" s="151"/>
      <c r="SRQ121" s="151"/>
      <c r="SRR121" s="151"/>
      <c r="SRS121" s="151"/>
      <c r="SRT121" s="151"/>
      <c r="SRU121" s="151"/>
      <c r="SRV121" s="151"/>
      <c r="SRW121" s="151"/>
      <c r="SRX121" s="151"/>
      <c r="SRY121" s="151"/>
      <c r="SRZ121" s="151"/>
      <c r="SSA121" s="151"/>
      <c r="SSB121" s="151"/>
      <c r="SSC121" s="151"/>
      <c r="SSD121" s="151"/>
      <c r="SSE121" s="151"/>
      <c r="SSF121" s="151"/>
      <c r="SSG121" s="151"/>
      <c r="SSH121" s="151"/>
      <c r="SSI121" s="151"/>
      <c r="SSJ121" s="151"/>
      <c r="SSK121" s="151"/>
      <c r="SSL121" s="151"/>
      <c r="SSM121" s="151"/>
      <c r="SSN121" s="151"/>
      <c r="SSO121" s="151"/>
      <c r="SSP121" s="151"/>
      <c r="SSQ121" s="151"/>
      <c r="SSR121" s="151"/>
      <c r="SSS121" s="151"/>
      <c r="SST121" s="151"/>
      <c r="SSU121" s="151"/>
      <c r="SSV121" s="151"/>
      <c r="SSW121" s="151"/>
      <c r="SSX121" s="151"/>
      <c r="SSY121" s="151"/>
      <c r="SSZ121" s="151"/>
      <c r="STA121" s="151"/>
      <c r="STB121" s="151"/>
      <c r="STC121" s="151"/>
      <c r="STD121" s="151"/>
      <c r="STE121" s="151"/>
      <c r="STF121" s="151"/>
      <c r="STG121" s="151"/>
      <c r="STH121" s="151"/>
      <c r="STI121" s="151"/>
      <c r="STJ121" s="151"/>
      <c r="STK121" s="151"/>
      <c r="STL121" s="151"/>
      <c r="STM121" s="151"/>
      <c r="STN121" s="151"/>
      <c r="STO121" s="151"/>
      <c r="STP121" s="151"/>
      <c r="STQ121" s="151"/>
      <c r="STR121" s="151"/>
      <c r="STS121" s="151"/>
      <c r="STT121" s="151"/>
      <c r="STU121" s="151"/>
      <c r="STV121" s="151"/>
      <c r="STW121" s="151"/>
      <c r="STX121" s="151"/>
      <c r="STY121" s="151"/>
      <c r="STZ121" s="151"/>
      <c r="SUA121" s="151"/>
      <c r="SUB121" s="151"/>
      <c r="SUC121" s="151"/>
      <c r="SUD121" s="151"/>
      <c r="SUE121" s="151"/>
      <c r="SUF121" s="151"/>
      <c r="SUG121" s="151"/>
      <c r="SUH121" s="151"/>
      <c r="SUI121" s="151"/>
      <c r="SUJ121" s="151"/>
      <c r="SUK121" s="151"/>
      <c r="SUL121" s="151"/>
      <c r="SUM121" s="151"/>
      <c r="SUN121" s="151"/>
      <c r="SUO121" s="151"/>
      <c r="SUP121" s="151"/>
      <c r="SUQ121" s="151"/>
      <c r="SUR121" s="151"/>
      <c r="SUS121" s="151"/>
      <c r="SUT121" s="151"/>
      <c r="SUU121" s="151"/>
      <c r="SUV121" s="151"/>
      <c r="SUW121" s="151"/>
      <c r="SUX121" s="151"/>
      <c r="SUY121" s="151"/>
      <c r="SUZ121" s="151"/>
      <c r="SVA121" s="151"/>
      <c r="SVB121" s="151"/>
      <c r="SVC121" s="151"/>
      <c r="SVD121" s="151"/>
      <c r="SVE121" s="151"/>
      <c r="SVF121" s="151"/>
      <c r="SVG121" s="151"/>
      <c r="SVH121" s="151"/>
      <c r="SVI121" s="151"/>
      <c r="SVJ121" s="151"/>
      <c r="SVK121" s="151"/>
      <c r="SVL121" s="151"/>
      <c r="SVM121" s="151"/>
      <c r="SVN121" s="151"/>
      <c r="SVO121" s="151"/>
      <c r="SVP121" s="151"/>
      <c r="SVQ121" s="151"/>
      <c r="SVR121" s="151"/>
      <c r="SVS121" s="151"/>
      <c r="SVT121" s="151"/>
      <c r="SVU121" s="151"/>
      <c r="SVV121" s="151"/>
      <c r="SVW121" s="151"/>
      <c r="SVX121" s="151"/>
      <c r="SVY121" s="151"/>
      <c r="SVZ121" s="151"/>
      <c r="SWA121" s="151"/>
      <c r="SWB121" s="151"/>
      <c r="SWC121" s="151"/>
      <c r="SWD121" s="151"/>
      <c r="SWE121" s="151"/>
      <c r="SWF121" s="151"/>
      <c r="SWG121" s="151"/>
      <c r="SWH121" s="151"/>
      <c r="SWI121" s="151"/>
      <c r="SWJ121" s="151"/>
      <c r="SWK121" s="151"/>
      <c r="SWL121" s="151"/>
      <c r="SWM121" s="151"/>
      <c r="SWN121" s="151"/>
      <c r="SWO121" s="151"/>
      <c r="SWP121" s="151"/>
      <c r="SWQ121" s="151"/>
      <c r="SWR121" s="151"/>
      <c r="SWS121" s="151"/>
      <c r="SWT121" s="151"/>
      <c r="SWU121" s="151"/>
      <c r="SWV121" s="151"/>
      <c r="SWW121" s="151"/>
      <c r="SWX121" s="151"/>
      <c r="SWY121" s="151"/>
      <c r="SWZ121" s="151"/>
      <c r="SXA121" s="151"/>
      <c r="SXB121" s="151"/>
      <c r="SXC121" s="151"/>
      <c r="SXD121" s="151"/>
      <c r="SXE121" s="151"/>
      <c r="SXF121" s="151"/>
      <c r="SXG121" s="151"/>
      <c r="SXH121" s="151"/>
      <c r="SXI121" s="151"/>
      <c r="SXJ121" s="151"/>
      <c r="SXK121" s="151"/>
      <c r="SXL121" s="151"/>
      <c r="SXM121" s="151"/>
      <c r="SXN121" s="151"/>
      <c r="SXO121" s="151"/>
      <c r="SXP121" s="151"/>
      <c r="SXQ121" s="151"/>
      <c r="SXR121" s="151"/>
      <c r="SXS121" s="151"/>
      <c r="SXT121" s="151"/>
      <c r="SXU121" s="151"/>
      <c r="SXV121" s="151"/>
      <c r="SXW121" s="151"/>
      <c r="SXX121" s="151"/>
      <c r="SXY121" s="151"/>
      <c r="SXZ121" s="151"/>
      <c r="SYA121" s="151"/>
      <c r="SYB121" s="151"/>
      <c r="SYC121" s="151"/>
      <c r="SYD121" s="151"/>
      <c r="SYE121" s="151"/>
      <c r="SYF121" s="151"/>
      <c r="SYG121" s="151"/>
      <c r="SYH121" s="151"/>
      <c r="SYI121" s="151"/>
      <c r="SYJ121" s="151"/>
      <c r="SYK121" s="151"/>
      <c r="SYL121" s="151"/>
      <c r="SYM121" s="151"/>
      <c r="SYN121" s="151"/>
      <c r="SYO121" s="151"/>
      <c r="SYP121" s="151"/>
      <c r="SYQ121" s="151"/>
      <c r="SYR121" s="151"/>
      <c r="SYS121" s="151"/>
      <c r="SYT121" s="151"/>
      <c r="SYU121" s="151"/>
      <c r="SYV121" s="151"/>
      <c r="SYW121" s="151"/>
      <c r="SYX121" s="151"/>
      <c r="SYY121" s="151"/>
      <c r="SYZ121" s="151"/>
      <c r="SZA121" s="151"/>
      <c r="SZB121" s="151"/>
      <c r="SZC121" s="151"/>
      <c r="SZD121" s="151"/>
      <c r="SZE121" s="151"/>
      <c r="SZF121" s="151"/>
      <c r="SZG121" s="151"/>
      <c r="SZH121" s="151"/>
      <c r="SZI121" s="151"/>
      <c r="SZJ121" s="151"/>
      <c r="SZK121" s="151"/>
      <c r="SZL121" s="151"/>
      <c r="SZM121" s="151"/>
      <c r="SZN121" s="151"/>
      <c r="SZO121" s="151"/>
      <c r="SZP121" s="151"/>
      <c r="SZQ121" s="151"/>
      <c r="SZR121" s="151"/>
      <c r="SZS121" s="151"/>
      <c r="SZT121" s="151"/>
      <c r="SZU121" s="151"/>
      <c r="SZV121" s="151"/>
      <c r="SZW121" s="151"/>
      <c r="SZX121" s="151"/>
      <c r="SZY121" s="151"/>
      <c r="SZZ121" s="151"/>
      <c r="TAA121" s="151"/>
      <c r="TAB121" s="151"/>
      <c r="TAC121" s="151"/>
      <c r="TAD121" s="151"/>
      <c r="TAE121" s="151"/>
      <c r="TAF121" s="151"/>
      <c r="TAG121" s="151"/>
      <c r="TAH121" s="151"/>
      <c r="TAI121" s="151"/>
      <c r="TAJ121" s="151"/>
      <c r="TAK121" s="151"/>
      <c r="TAL121" s="151"/>
      <c r="TAM121" s="151"/>
      <c r="TAN121" s="151"/>
      <c r="TAO121" s="151"/>
      <c r="TAP121" s="151"/>
      <c r="TAQ121" s="151"/>
      <c r="TAR121" s="151"/>
      <c r="TAS121" s="151"/>
      <c r="TAT121" s="151"/>
      <c r="TAU121" s="151"/>
      <c r="TAV121" s="151"/>
      <c r="TAW121" s="151"/>
      <c r="TAX121" s="151"/>
      <c r="TAY121" s="151"/>
      <c r="TAZ121" s="151"/>
      <c r="TBA121" s="151"/>
      <c r="TBB121" s="151"/>
      <c r="TBC121" s="151"/>
      <c r="TBD121" s="151"/>
      <c r="TBE121" s="151"/>
      <c r="TBF121" s="151"/>
      <c r="TBG121" s="151"/>
      <c r="TBH121" s="151"/>
      <c r="TBI121" s="151"/>
      <c r="TBJ121" s="151"/>
      <c r="TBK121" s="151"/>
      <c r="TBL121" s="151"/>
      <c r="TBM121" s="151"/>
      <c r="TBN121" s="151"/>
      <c r="TBO121" s="151"/>
      <c r="TBP121" s="151"/>
      <c r="TBQ121" s="151"/>
      <c r="TBR121" s="151"/>
      <c r="TBS121" s="151"/>
      <c r="TBT121" s="151"/>
      <c r="TBU121" s="151"/>
      <c r="TBV121" s="151"/>
      <c r="TBW121" s="151"/>
      <c r="TBX121" s="151"/>
      <c r="TBY121" s="151"/>
      <c r="TBZ121" s="151"/>
      <c r="TCA121" s="151"/>
      <c r="TCB121" s="151"/>
      <c r="TCC121" s="151"/>
      <c r="TCD121" s="151"/>
      <c r="TCE121" s="151"/>
      <c r="TCF121" s="151"/>
      <c r="TCG121" s="151"/>
      <c r="TCH121" s="151"/>
      <c r="TCI121" s="151"/>
      <c r="TCJ121" s="151"/>
      <c r="TCK121" s="151"/>
      <c r="TCL121" s="151"/>
      <c r="TCM121" s="151"/>
      <c r="TCN121" s="151"/>
      <c r="TCO121" s="151"/>
      <c r="TCP121" s="151"/>
      <c r="TCQ121" s="151"/>
      <c r="TCR121" s="151"/>
      <c r="TCS121" s="151"/>
      <c r="TCT121" s="151"/>
      <c r="TCU121" s="151"/>
      <c r="TCV121" s="151"/>
      <c r="TCW121" s="151"/>
      <c r="TCX121" s="151"/>
      <c r="TCY121" s="151"/>
      <c r="TCZ121" s="151"/>
      <c r="TDA121" s="151"/>
      <c r="TDB121" s="151"/>
      <c r="TDC121" s="151"/>
      <c r="TDD121" s="151"/>
      <c r="TDE121" s="151"/>
      <c r="TDF121" s="151"/>
      <c r="TDG121" s="151"/>
      <c r="TDH121" s="151"/>
      <c r="TDI121" s="151"/>
      <c r="TDJ121" s="151"/>
      <c r="TDK121" s="151"/>
      <c r="TDL121" s="151"/>
      <c r="TDM121" s="151"/>
      <c r="TDN121" s="151"/>
      <c r="TDO121" s="151"/>
      <c r="TDP121" s="151"/>
      <c r="TDQ121" s="151"/>
      <c r="TDR121" s="151"/>
      <c r="TDS121" s="151"/>
      <c r="TDT121" s="151"/>
      <c r="TDU121" s="151"/>
      <c r="TDV121" s="151"/>
      <c r="TDW121" s="151"/>
      <c r="TDX121" s="151"/>
      <c r="TDY121" s="151"/>
      <c r="TDZ121" s="151"/>
      <c r="TEA121" s="151"/>
      <c r="TEB121" s="151"/>
      <c r="TEC121" s="151"/>
      <c r="TED121" s="151"/>
      <c r="TEE121" s="151"/>
      <c r="TEF121" s="151"/>
      <c r="TEG121" s="151"/>
      <c r="TEH121" s="151"/>
      <c r="TEI121" s="151"/>
      <c r="TEJ121" s="151"/>
      <c r="TEK121" s="151"/>
      <c r="TEL121" s="151"/>
      <c r="TEM121" s="151"/>
      <c r="TEN121" s="151"/>
      <c r="TEO121" s="151"/>
      <c r="TEP121" s="151"/>
      <c r="TEQ121" s="151"/>
      <c r="TER121" s="151"/>
      <c r="TES121" s="151"/>
      <c r="TET121" s="151"/>
      <c r="TEU121" s="151"/>
      <c r="TEV121" s="151"/>
      <c r="TEW121" s="151"/>
      <c r="TEX121" s="151"/>
      <c r="TEY121" s="151"/>
      <c r="TEZ121" s="151"/>
      <c r="TFA121" s="151"/>
      <c r="TFB121" s="151"/>
      <c r="TFC121" s="151"/>
      <c r="TFD121" s="151"/>
      <c r="TFE121" s="151"/>
      <c r="TFF121" s="151"/>
      <c r="TFG121" s="151"/>
      <c r="TFH121" s="151"/>
      <c r="TFI121" s="151"/>
      <c r="TFJ121" s="151"/>
      <c r="TFK121" s="151"/>
      <c r="TFL121" s="151"/>
      <c r="TFM121" s="151"/>
      <c r="TFN121" s="151"/>
      <c r="TFO121" s="151"/>
      <c r="TFP121" s="151"/>
      <c r="TFQ121" s="151"/>
      <c r="TFR121" s="151"/>
      <c r="TFS121" s="151"/>
      <c r="TFT121" s="151"/>
      <c r="TFU121" s="151"/>
      <c r="TFV121" s="151"/>
      <c r="TFW121" s="151"/>
      <c r="TFX121" s="151"/>
      <c r="TFY121" s="151"/>
      <c r="TFZ121" s="151"/>
      <c r="TGA121" s="151"/>
      <c r="TGB121" s="151"/>
      <c r="TGC121" s="151"/>
      <c r="TGD121" s="151"/>
      <c r="TGE121" s="151"/>
      <c r="TGF121" s="151"/>
      <c r="TGG121" s="151"/>
      <c r="TGH121" s="151"/>
      <c r="TGI121" s="151"/>
      <c r="TGJ121" s="151"/>
      <c r="TGK121" s="151"/>
      <c r="TGL121" s="151"/>
      <c r="TGM121" s="151"/>
      <c r="TGN121" s="151"/>
      <c r="TGO121" s="151"/>
      <c r="TGP121" s="151"/>
      <c r="TGQ121" s="151"/>
      <c r="TGR121" s="151"/>
      <c r="TGS121" s="151"/>
      <c r="TGT121" s="151"/>
      <c r="TGU121" s="151"/>
      <c r="TGV121" s="151"/>
      <c r="TGW121" s="151"/>
      <c r="TGX121" s="151"/>
      <c r="TGY121" s="151"/>
      <c r="TGZ121" s="151"/>
      <c r="THA121" s="151"/>
      <c r="THB121" s="151"/>
      <c r="THC121" s="151"/>
      <c r="THD121" s="151"/>
      <c r="THE121" s="151"/>
      <c r="THF121" s="151"/>
      <c r="THG121" s="151"/>
      <c r="THH121" s="151"/>
      <c r="THI121" s="151"/>
      <c r="THJ121" s="151"/>
      <c r="THK121" s="151"/>
      <c r="THL121" s="151"/>
      <c r="THM121" s="151"/>
      <c r="THN121" s="151"/>
      <c r="THO121" s="151"/>
      <c r="THP121" s="151"/>
      <c r="THQ121" s="151"/>
      <c r="THR121" s="151"/>
      <c r="THS121" s="151"/>
      <c r="THT121" s="151"/>
      <c r="THU121" s="151"/>
      <c r="THV121" s="151"/>
      <c r="THW121" s="151"/>
      <c r="THX121" s="151"/>
      <c r="THY121" s="151"/>
      <c r="THZ121" s="151"/>
      <c r="TIA121" s="151"/>
      <c r="TIB121" s="151"/>
      <c r="TIC121" s="151"/>
      <c r="TID121" s="151"/>
      <c r="TIE121" s="151"/>
      <c r="TIF121" s="151"/>
      <c r="TIG121" s="151"/>
      <c r="TIH121" s="151"/>
      <c r="TII121" s="151"/>
      <c r="TIJ121" s="151"/>
      <c r="TIK121" s="151"/>
      <c r="TIL121" s="151"/>
      <c r="TIM121" s="151"/>
      <c r="TIN121" s="151"/>
      <c r="TIO121" s="151"/>
      <c r="TIP121" s="151"/>
      <c r="TIQ121" s="151"/>
      <c r="TIR121" s="151"/>
      <c r="TIS121" s="151"/>
      <c r="TIT121" s="151"/>
      <c r="TIU121" s="151"/>
      <c r="TIV121" s="151"/>
      <c r="TIW121" s="151"/>
      <c r="TIX121" s="151"/>
      <c r="TIY121" s="151"/>
      <c r="TIZ121" s="151"/>
      <c r="TJA121" s="151"/>
      <c r="TJB121" s="151"/>
      <c r="TJC121" s="151"/>
      <c r="TJD121" s="151"/>
      <c r="TJE121" s="151"/>
      <c r="TJF121" s="151"/>
      <c r="TJG121" s="151"/>
      <c r="TJH121" s="151"/>
      <c r="TJI121" s="151"/>
      <c r="TJJ121" s="151"/>
      <c r="TJK121" s="151"/>
      <c r="TJL121" s="151"/>
      <c r="TJM121" s="151"/>
      <c r="TJN121" s="151"/>
      <c r="TJO121" s="151"/>
      <c r="TJP121" s="151"/>
      <c r="TJQ121" s="151"/>
      <c r="TJR121" s="151"/>
      <c r="TJS121" s="151"/>
      <c r="TJT121" s="151"/>
      <c r="TJU121" s="151"/>
      <c r="TJV121" s="151"/>
      <c r="TJW121" s="151"/>
      <c r="TJX121" s="151"/>
      <c r="TJY121" s="151"/>
      <c r="TJZ121" s="151"/>
      <c r="TKA121" s="151"/>
      <c r="TKB121" s="151"/>
      <c r="TKC121" s="151"/>
      <c r="TKD121" s="151"/>
      <c r="TKE121" s="151"/>
      <c r="TKF121" s="151"/>
      <c r="TKG121" s="151"/>
      <c r="TKH121" s="151"/>
      <c r="TKI121" s="151"/>
      <c r="TKJ121" s="151"/>
      <c r="TKK121" s="151"/>
      <c r="TKL121" s="151"/>
      <c r="TKM121" s="151"/>
      <c r="TKN121" s="151"/>
      <c r="TKO121" s="151"/>
      <c r="TKP121" s="151"/>
      <c r="TKQ121" s="151"/>
      <c r="TKR121" s="151"/>
      <c r="TKS121" s="151"/>
      <c r="TKT121" s="151"/>
      <c r="TKU121" s="151"/>
      <c r="TKV121" s="151"/>
      <c r="TKW121" s="151"/>
      <c r="TKX121" s="151"/>
      <c r="TKY121" s="151"/>
      <c r="TKZ121" s="151"/>
      <c r="TLA121" s="151"/>
      <c r="TLB121" s="151"/>
      <c r="TLC121" s="151"/>
      <c r="TLD121" s="151"/>
      <c r="TLE121" s="151"/>
      <c r="TLF121" s="151"/>
      <c r="TLG121" s="151"/>
      <c r="TLH121" s="151"/>
      <c r="TLI121" s="151"/>
      <c r="TLJ121" s="151"/>
      <c r="TLK121" s="151"/>
      <c r="TLL121" s="151"/>
      <c r="TLM121" s="151"/>
      <c r="TLN121" s="151"/>
      <c r="TLO121" s="151"/>
      <c r="TLP121" s="151"/>
      <c r="TLQ121" s="151"/>
      <c r="TLR121" s="151"/>
      <c r="TLS121" s="151"/>
      <c r="TLT121" s="151"/>
      <c r="TLU121" s="151"/>
      <c r="TLV121" s="151"/>
      <c r="TLW121" s="151"/>
      <c r="TLX121" s="151"/>
      <c r="TLY121" s="151"/>
      <c r="TLZ121" s="151"/>
      <c r="TMA121" s="151"/>
      <c r="TMB121" s="151"/>
      <c r="TMC121" s="151"/>
      <c r="TMD121" s="151"/>
      <c r="TME121" s="151"/>
      <c r="TMF121" s="151"/>
      <c r="TMG121" s="151"/>
      <c r="TMH121" s="151"/>
      <c r="TMI121" s="151"/>
      <c r="TMJ121" s="151"/>
      <c r="TMK121" s="151"/>
      <c r="TML121" s="151"/>
      <c r="TMM121" s="151"/>
      <c r="TMN121" s="151"/>
      <c r="TMO121" s="151"/>
      <c r="TMP121" s="151"/>
      <c r="TMQ121" s="151"/>
      <c r="TMR121" s="151"/>
      <c r="TMS121" s="151"/>
      <c r="TMT121" s="151"/>
      <c r="TMU121" s="151"/>
      <c r="TMV121" s="151"/>
      <c r="TMW121" s="151"/>
      <c r="TMX121" s="151"/>
      <c r="TMY121" s="151"/>
      <c r="TMZ121" s="151"/>
      <c r="TNA121" s="151"/>
      <c r="TNB121" s="151"/>
      <c r="TNC121" s="151"/>
      <c r="TND121" s="151"/>
      <c r="TNE121" s="151"/>
      <c r="TNF121" s="151"/>
      <c r="TNG121" s="151"/>
      <c r="TNH121" s="151"/>
      <c r="TNI121" s="151"/>
      <c r="TNJ121" s="151"/>
      <c r="TNK121" s="151"/>
      <c r="TNL121" s="151"/>
      <c r="TNM121" s="151"/>
      <c r="TNN121" s="151"/>
      <c r="TNO121" s="151"/>
      <c r="TNP121" s="151"/>
      <c r="TNQ121" s="151"/>
      <c r="TNR121" s="151"/>
      <c r="TNS121" s="151"/>
      <c r="TNT121" s="151"/>
      <c r="TNU121" s="151"/>
      <c r="TNV121" s="151"/>
      <c r="TNW121" s="151"/>
      <c r="TNX121" s="151"/>
      <c r="TNY121" s="151"/>
      <c r="TNZ121" s="151"/>
      <c r="TOA121" s="151"/>
      <c r="TOB121" s="151"/>
      <c r="TOC121" s="151"/>
      <c r="TOD121" s="151"/>
      <c r="TOE121" s="151"/>
      <c r="TOF121" s="151"/>
      <c r="TOG121" s="151"/>
      <c r="TOH121" s="151"/>
      <c r="TOI121" s="151"/>
      <c r="TOJ121" s="151"/>
      <c r="TOK121" s="151"/>
      <c r="TOL121" s="151"/>
      <c r="TOM121" s="151"/>
      <c r="TON121" s="151"/>
      <c r="TOO121" s="151"/>
      <c r="TOP121" s="151"/>
      <c r="TOQ121" s="151"/>
      <c r="TOR121" s="151"/>
      <c r="TOS121" s="151"/>
      <c r="TOT121" s="151"/>
      <c r="TOU121" s="151"/>
      <c r="TOV121" s="151"/>
      <c r="TOW121" s="151"/>
      <c r="TOX121" s="151"/>
      <c r="TOY121" s="151"/>
      <c r="TOZ121" s="151"/>
      <c r="TPA121" s="151"/>
      <c r="TPB121" s="151"/>
      <c r="TPC121" s="151"/>
      <c r="TPD121" s="151"/>
      <c r="TPE121" s="151"/>
      <c r="TPF121" s="151"/>
      <c r="TPG121" s="151"/>
      <c r="TPH121" s="151"/>
      <c r="TPI121" s="151"/>
      <c r="TPJ121" s="151"/>
      <c r="TPK121" s="151"/>
      <c r="TPL121" s="151"/>
      <c r="TPM121" s="151"/>
      <c r="TPN121" s="151"/>
      <c r="TPO121" s="151"/>
      <c r="TPP121" s="151"/>
      <c r="TPQ121" s="151"/>
      <c r="TPR121" s="151"/>
      <c r="TPS121" s="151"/>
      <c r="TPT121" s="151"/>
      <c r="TPU121" s="151"/>
      <c r="TPV121" s="151"/>
      <c r="TPW121" s="151"/>
      <c r="TPX121" s="151"/>
      <c r="TPY121" s="151"/>
      <c r="TPZ121" s="151"/>
      <c r="TQA121" s="151"/>
      <c r="TQB121" s="151"/>
      <c r="TQC121" s="151"/>
      <c r="TQD121" s="151"/>
      <c r="TQE121" s="151"/>
      <c r="TQF121" s="151"/>
      <c r="TQG121" s="151"/>
      <c r="TQH121" s="151"/>
      <c r="TQI121" s="151"/>
      <c r="TQJ121" s="151"/>
      <c r="TQK121" s="151"/>
      <c r="TQL121" s="151"/>
      <c r="TQM121" s="151"/>
      <c r="TQN121" s="151"/>
      <c r="TQO121" s="151"/>
      <c r="TQP121" s="151"/>
      <c r="TQQ121" s="151"/>
      <c r="TQR121" s="151"/>
      <c r="TQS121" s="151"/>
      <c r="TQT121" s="151"/>
      <c r="TQU121" s="151"/>
      <c r="TQV121" s="151"/>
      <c r="TQW121" s="151"/>
      <c r="TQX121" s="151"/>
      <c r="TQY121" s="151"/>
      <c r="TQZ121" s="151"/>
      <c r="TRA121" s="151"/>
      <c r="TRB121" s="151"/>
      <c r="TRC121" s="151"/>
      <c r="TRD121" s="151"/>
      <c r="TRE121" s="151"/>
      <c r="TRF121" s="151"/>
      <c r="TRG121" s="151"/>
      <c r="TRH121" s="151"/>
      <c r="TRI121" s="151"/>
      <c r="TRJ121" s="151"/>
      <c r="TRK121" s="151"/>
      <c r="TRL121" s="151"/>
      <c r="TRM121" s="151"/>
      <c r="TRN121" s="151"/>
      <c r="TRO121" s="151"/>
      <c r="TRP121" s="151"/>
      <c r="TRQ121" s="151"/>
      <c r="TRR121" s="151"/>
      <c r="TRS121" s="151"/>
      <c r="TRT121" s="151"/>
      <c r="TRU121" s="151"/>
      <c r="TRV121" s="151"/>
      <c r="TRW121" s="151"/>
      <c r="TRX121" s="151"/>
      <c r="TRY121" s="151"/>
      <c r="TRZ121" s="151"/>
      <c r="TSA121" s="151"/>
      <c r="TSB121" s="151"/>
      <c r="TSC121" s="151"/>
      <c r="TSD121" s="151"/>
      <c r="TSE121" s="151"/>
      <c r="TSF121" s="151"/>
      <c r="TSG121" s="151"/>
      <c r="TSH121" s="151"/>
      <c r="TSI121" s="151"/>
      <c r="TSJ121" s="151"/>
      <c r="TSK121" s="151"/>
      <c r="TSL121" s="151"/>
      <c r="TSM121" s="151"/>
      <c r="TSN121" s="151"/>
      <c r="TSO121" s="151"/>
      <c r="TSP121" s="151"/>
      <c r="TSQ121" s="151"/>
      <c r="TSR121" s="151"/>
      <c r="TSS121" s="151"/>
      <c r="TST121" s="151"/>
      <c r="TSU121" s="151"/>
      <c r="TSV121" s="151"/>
      <c r="TSW121" s="151"/>
      <c r="TSX121" s="151"/>
      <c r="TSY121" s="151"/>
      <c r="TSZ121" s="151"/>
      <c r="TTA121" s="151"/>
      <c r="TTB121" s="151"/>
      <c r="TTC121" s="151"/>
      <c r="TTD121" s="151"/>
      <c r="TTE121" s="151"/>
      <c r="TTF121" s="151"/>
      <c r="TTG121" s="151"/>
      <c r="TTH121" s="151"/>
      <c r="TTI121" s="151"/>
      <c r="TTJ121" s="151"/>
      <c r="TTK121" s="151"/>
      <c r="TTL121" s="151"/>
      <c r="TTM121" s="151"/>
      <c r="TTN121" s="151"/>
      <c r="TTO121" s="151"/>
      <c r="TTP121" s="151"/>
      <c r="TTQ121" s="151"/>
      <c r="TTR121" s="151"/>
      <c r="TTS121" s="151"/>
      <c r="TTT121" s="151"/>
      <c r="TTU121" s="151"/>
      <c r="TTV121" s="151"/>
      <c r="TTW121" s="151"/>
      <c r="TTX121" s="151"/>
      <c r="TTY121" s="151"/>
      <c r="TTZ121" s="151"/>
      <c r="TUA121" s="151"/>
      <c r="TUB121" s="151"/>
      <c r="TUC121" s="151"/>
      <c r="TUD121" s="151"/>
      <c r="TUE121" s="151"/>
      <c r="TUF121" s="151"/>
      <c r="TUG121" s="151"/>
      <c r="TUH121" s="151"/>
      <c r="TUI121" s="151"/>
      <c r="TUJ121" s="151"/>
      <c r="TUK121" s="151"/>
      <c r="TUL121" s="151"/>
      <c r="TUM121" s="151"/>
      <c r="TUN121" s="151"/>
      <c r="TUO121" s="151"/>
      <c r="TUP121" s="151"/>
      <c r="TUQ121" s="151"/>
      <c r="TUR121" s="151"/>
      <c r="TUS121" s="151"/>
      <c r="TUT121" s="151"/>
      <c r="TUU121" s="151"/>
      <c r="TUV121" s="151"/>
      <c r="TUW121" s="151"/>
      <c r="TUX121" s="151"/>
      <c r="TUY121" s="151"/>
      <c r="TUZ121" s="151"/>
      <c r="TVA121" s="151"/>
      <c r="TVB121" s="151"/>
      <c r="TVC121" s="151"/>
      <c r="TVD121" s="151"/>
      <c r="TVE121" s="151"/>
      <c r="TVF121" s="151"/>
      <c r="TVG121" s="151"/>
      <c r="TVH121" s="151"/>
      <c r="TVI121" s="151"/>
      <c r="TVJ121" s="151"/>
      <c r="TVK121" s="151"/>
      <c r="TVL121" s="151"/>
      <c r="TVM121" s="151"/>
      <c r="TVN121" s="151"/>
      <c r="TVO121" s="151"/>
      <c r="TVP121" s="151"/>
      <c r="TVQ121" s="151"/>
      <c r="TVR121" s="151"/>
      <c r="TVS121" s="151"/>
      <c r="TVT121" s="151"/>
      <c r="TVU121" s="151"/>
      <c r="TVV121" s="151"/>
      <c r="TVW121" s="151"/>
      <c r="TVX121" s="151"/>
      <c r="TVY121" s="151"/>
      <c r="TVZ121" s="151"/>
      <c r="TWA121" s="151"/>
      <c r="TWB121" s="151"/>
      <c r="TWC121" s="151"/>
      <c r="TWD121" s="151"/>
      <c r="TWE121" s="151"/>
      <c r="TWF121" s="151"/>
      <c r="TWG121" s="151"/>
      <c r="TWH121" s="151"/>
      <c r="TWI121" s="151"/>
      <c r="TWJ121" s="151"/>
      <c r="TWK121" s="151"/>
      <c r="TWL121" s="151"/>
      <c r="TWM121" s="151"/>
      <c r="TWN121" s="151"/>
      <c r="TWO121" s="151"/>
      <c r="TWP121" s="151"/>
      <c r="TWQ121" s="151"/>
      <c r="TWR121" s="151"/>
      <c r="TWS121" s="151"/>
      <c r="TWT121" s="151"/>
      <c r="TWU121" s="151"/>
      <c r="TWV121" s="151"/>
      <c r="TWW121" s="151"/>
      <c r="TWX121" s="151"/>
      <c r="TWY121" s="151"/>
      <c r="TWZ121" s="151"/>
      <c r="TXA121" s="151"/>
      <c r="TXB121" s="151"/>
      <c r="TXC121" s="151"/>
      <c r="TXD121" s="151"/>
      <c r="TXE121" s="151"/>
      <c r="TXF121" s="151"/>
      <c r="TXG121" s="151"/>
      <c r="TXH121" s="151"/>
      <c r="TXI121" s="151"/>
      <c r="TXJ121" s="151"/>
      <c r="TXK121" s="151"/>
      <c r="TXL121" s="151"/>
      <c r="TXM121" s="151"/>
      <c r="TXN121" s="151"/>
      <c r="TXO121" s="151"/>
      <c r="TXP121" s="151"/>
      <c r="TXQ121" s="151"/>
      <c r="TXR121" s="151"/>
      <c r="TXS121" s="151"/>
      <c r="TXT121" s="151"/>
      <c r="TXU121" s="151"/>
      <c r="TXV121" s="151"/>
      <c r="TXW121" s="151"/>
      <c r="TXX121" s="151"/>
      <c r="TXY121" s="151"/>
      <c r="TXZ121" s="151"/>
      <c r="TYA121" s="151"/>
      <c r="TYB121" s="151"/>
      <c r="TYC121" s="151"/>
      <c r="TYD121" s="151"/>
      <c r="TYE121" s="151"/>
      <c r="TYF121" s="151"/>
      <c r="TYG121" s="151"/>
      <c r="TYH121" s="151"/>
      <c r="TYI121" s="151"/>
      <c r="TYJ121" s="151"/>
      <c r="TYK121" s="151"/>
      <c r="TYL121" s="151"/>
      <c r="TYM121" s="151"/>
      <c r="TYN121" s="151"/>
      <c r="TYO121" s="151"/>
      <c r="TYP121" s="151"/>
      <c r="TYQ121" s="151"/>
      <c r="TYR121" s="151"/>
      <c r="TYS121" s="151"/>
      <c r="TYT121" s="151"/>
      <c r="TYU121" s="151"/>
      <c r="TYV121" s="151"/>
      <c r="TYW121" s="151"/>
      <c r="TYX121" s="151"/>
      <c r="TYY121" s="151"/>
      <c r="TYZ121" s="151"/>
      <c r="TZA121" s="151"/>
      <c r="TZB121" s="151"/>
      <c r="TZC121" s="151"/>
      <c r="TZD121" s="151"/>
      <c r="TZE121" s="151"/>
      <c r="TZF121" s="151"/>
      <c r="TZG121" s="151"/>
      <c r="TZH121" s="151"/>
      <c r="TZI121" s="151"/>
      <c r="TZJ121" s="151"/>
      <c r="TZK121" s="151"/>
      <c r="TZL121" s="151"/>
      <c r="TZM121" s="151"/>
      <c r="TZN121" s="151"/>
      <c r="TZO121" s="151"/>
      <c r="TZP121" s="151"/>
      <c r="TZQ121" s="151"/>
      <c r="TZR121" s="151"/>
      <c r="TZS121" s="151"/>
      <c r="TZT121" s="151"/>
      <c r="TZU121" s="151"/>
      <c r="TZV121" s="151"/>
      <c r="TZW121" s="151"/>
      <c r="TZX121" s="151"/>
      <c r="TZY121" s="151"/>
      <c r="TZZ121" s="151"/>
      <c r="UAA121" s="151"/>
      <c r="UAB121" s="151"/>
      <c r="UAC121" s="151"/>
      <c r="UAD121" s="151"/>
      <c r="UAE121" s="151"/>
      <c r="UAF121" s="151"/>
      <c r="UAG121" s="151"/>
      <c r="UAH121" s="151"/>
      <c r="UAI121" s="151"/>
      <c r="UAJ121" s="151"/>
      <c r="UAK121" s="151"/>
      <c r="UAL121" s="151"/>
      <c r="UAM121" s="151"/>
      <c r="UAN121" s="151"/>
      <c r="UAO121" s="151"/>
      <c r="UAP121" s="151"/>
      <c r="UAQ121" s="151"/>
      <c r="UAR121" s="151"/>
      <c r="UAS121" s="151"/>
      <c r="UAT121" s="151"/>
      <c r="UAU121" s="151"/>
      <c r="UAV121" s="151"/>
      <c r="UAW121" s="151"/>
      <c r="UAX121" s="151"/>
      <c r="UAY121" s="151"/>
      <c r="UAZ121" s="151"/>
      <c r="UBA121" s="151"/>
      <c r="UBB121" s="151"/>
      <c r="UBC121" s="151"/>
      <c r="UBD121" s="151"/>
      <c r="UBE121" s="151"/>
      <c r="UBF121" s="151"/>
      <c r="UBG121" s="151"/>
      <c r="UBH121" s="151"/>
      <c r="UBI121" s="151"/>
      <c r="UBJ121" s="151"/>
      <c r="UBK121" s="151"/>
      <c r="UBL121" s="151"/>
      <c r="UBM121" s="151"/>
      <c r="UBN121" s="151"/>
      <c r="UBO121" s="151"/>
      <c r="UBP121" s="151"/>
      <c r="UBQ121" s="151"/>
      <c r="UBR121" s="151"/>
      <c r="UBS121" s="151"/>
      <c r="UBT121" s="151"/>
      <c r="UBU121" s="151"/>
      <c r="UBV121" s="151"/>
      <c r="UBW121" s="151"/>
      <c r="UBX121" s="151"/>
      <c r="UBY121" s="151"/>
      <c r="UBZ121" s="151"/>
      <c r="UCA121" s="151"/>
      <c r="UCB121" s="151"/>
      <c r="UCC121" s="151"/>
      <c r="UCD121" s="151"/>
      <c r="UCE121" s="151"/>
      <c r="UCF121" s="151"/>
      <c r="UCG121" s="151"/>
      <c r="UCH121" s="151"/>
      <c r="UCI121" s="151"/>
      <c r="UCJ121" s="151"/>
      <c r="UCK121" s="151"/>
      <c r="UCL121" s="151"/>
      <c r="UCM121" s="151"/>
      <c r="UCN121" s="151"/>
      <c r="UCO121" s="151"/>
      <c r="UCP121" s="151"/>
      <c r="UCQ121" s="151"/>
      <c r="UCR121" s="151"/>
      <c r="UCS121" s="151"/>
      <c r="UCT121" s="151"/>
      <c r="UCU121" s="151"/>
      <c r="UCV121" s="151"/>
      <c r="UCW121" s="151"/>
      <c r="UCX121" s="151"/>
      <c r="UCY121" s="151"/>
      <c r="UCZ121" s="151"/>
      <c r="UDA121" s="151"/>
      <c r="UDB121" s="151"/>
      <c r="UDC121" s="151"/>
      <c r="UDD121" s="151"/>
      <c r="UDE121" s="151"/>
      <c r="UDF121" s="151"/>
      <c r="UDG121" s="151"/>
      <c r="UDH121" s="151"/>
      <c r="UDI121" s="151"/>
      <c r="UDJ121" s="151"/>
      <c r="UDK121" s="151"/>
      <c r="UDL121" s="151"/>
      <c r="UDM121" s="151"/>
      <c r="UDN121" s="151"/>
      <c r="UDO121" s="151"/>
      <c r="UDP121" s="151"/>
      <c r="UDQ121" s="151"/>
      <c r="UDR121" s="151"/>
      <c r="UDS121" s="151"/>
      <c r="UDT121" s="151"/>
      <c r="UDU121" s="151"/>
      <c r="UDV121" s="151"/>
      <c r="UDW121" s="151"/>
      <c r="UDX121" s="151"/>
      <c r="UDY121" s="151"/>
      <c r="UDZ121" s="151"/>
      <c r="UEA121" s="151"/>
      <c r="UEB121" s="151"/>
      <c r="UEC121" s="151"/>
      <c r="UED121" s="151"/>
      <c r="UEE121" s="151"/>
      <c r="UEF121" s="151"/>
      <c r="UEG121" s="151"/>
      <c r="UEH121" s="151"/>
      <c r="UEI121" s="151"/>
      <c r="UEJ121" s="151"/>
      <c r="UEK121" s="151"/>
      <c r="UEL121" s="151"/>
      <c r="UEM121" s="151"/>
      <c r="UEN121" s="151"/>
      <c r="UEO121" s="151"/>
      <c r="UEP121" s="151"/>
      <c r="UEQ121" s="151"/>
      <c r="UER121" s="151"/>
      <c r="UES121" s="151"/>
      <c r="UET121" s="151"/>
      <c r="UEU121" s="151"/>
      <c r="UEV121" s="151"/>
      <c r="UEW121" s="151"/>
      <c r="UEX121" s="151"/>
      <c r="UEY121" s="151"/>
      <c r="UEZ121" s="151"/>
      <c r="UFA121" s="151"/>
      <c r="UFB121" s="151"/>
      <c r="UFC121" s="151"/>
      <c r="UFD121" s="151"/>
      <c r="UFE121" s="151"/>
      <c r="UFF121" s="151"/>
      <c r="UFG121" s="151"/>
      <c r="UFH121" s="151"/>
      <c r="UFI121" s="151"/>
      <c r="UFJ121" s="151"/>
      <c r="UFK121" s="151"/>
      <c r="UFL121" s="151"/>
      <c r="UFM121" s="151"/>
      <c r="UFN121" s="151"/>
      <c r="UFO121" s="151"/>
      <c r="UFP121" s="151"/>
      <c r="UFQ121" s="151"/>
      <c r="UFR121" s="151"/>
      <c r="UFS121" s="151"/>
      <c r="UFT121" s="151"/>
      <c r="UFU121" s="151"/>
      <c r="UFV121" s="151"/>
      <c r="UFW121" s="151"/>
      <c r="UFX121" s="151"/>
      <c r="UFY121" s="151"/>
      <c r="UFZ121" s="151"/>
      <c r="UGA121" s="151"/>
      <c r="UGB121" s="151"/>
      <c r="UGC121" s="151"/>
      <c r="UGD121" s="151"/>
      <c r="UGE121" s="151"/>
      <c r="UGF121" s="151"/>
      <c r="UGG121" s="151"/>
      <c r="UGH121" s="151"/>
      <c r="UGI121" s="151"/>
      <c r="UGJ121" s="151"/>
      <c r="UGK121" s="151"/>
      <c r="UGL121" s="151"/>
      <c r="UGM121" s="151"/>
      <c r="UGN121" s="151"/>
      <c r="UGO121" s="151"/>
      <c r="UGP121" s="151"/>
      <c r="UGQ121" s="151"/>
      <c r="UGR121" s="151"/>
      <c r="UGS121" s="151"/>
      <c r="UGT121" s="151"/>
      <c r="UGU121" s="151"/>
      <c r="UGV121" s="151"/>
      <c r="UGW121" s="151"/>
      <c r="UGX121" s="151"/>
      <c r="UGY121" s="151"/>
      <c r="UGZ121" s="151"/>
      <c r="UHA121" s="151"/>
      <c r="UHB121" s="151"/>
      <c r="UHC121" s="151"/>
      <c r="UHD121" s="151"/>
      <c r="UHE121" s="151"/>
      <c r="UHF121" s="151"/>
      <c r="UHG121" s="151"/>
      <c r="UHH121" s="151"/>
      <c r="UHI121" s="151"/>
      <c r="UHJ121" s="151"/>
      <c r="UHK121" s="151"/>
      <c r="UHL121" s="151"/>
      <c r="UHM121" s="151"/>
      <c r="UHN121" s="151"/>
      <c r="UHO121" s="151"/>
      <c r="UHP121" s="151"/>
      <c r="UHQ121" s="151"/>
      <c r="UHR121" s="151"/>
      <c r="UHS121" s="151"/>
      <c r="UHT121" s="151"/>
      <c r="UHU121" s="151"/>
      <c r="UHV121" s="151"/>
      <c r="UHW121" s="151"/>
      <c r="UHX121" s="151"/>
      <c r="UHY121" s="151"/>
      <c r="UHZ121" s="151"/>
      <c r="UIA121" s="151"/>
      <c r="UIB121" s="151"/>
      <c r="UIC121" s="151"/>
      <c r="UID121" s="151"/>
      <c r="UIE121" s="151"/>
      <c r="UIF121" s="151"/>
      <c r="UIG121" s="151"/>
      <c r="UIH121" s="151"/>
      <c r="UII121" s="151"/>
      <c r="UIJ121" s="151"/>
      <c r="UIK121" s="151"/>
      <c r="UIL121" s="151"/>
      <c r="UIM121" s="151"/>
      <c r="UIN121" s="151"/>
      <c r="UIO121" s="151"/>
      <c r="UIP121" s="151"/>
      <c r="UIQ121" s="151"/>
      <c r="UIR121" s="151"/>
      <c r="UIS121" s="151"/>
      <c r="UIT121" s="151"/>
      <c r="UIU121" s="151"/>
      <c r="UIV121" s="151"/>
      <c r="UIW121" s="151"/>
      <c r="UIX121" s="151"/>
      <c r="UIY121" s="151"/>
      <c r="UIZ121" s="151"/>
      <c r="UJA121" s="151"/>
      <c r="UJB121" s="151"/>
      <c r="UJC121" s="151"/>
      <c r="UJD121" s="151"/>
      <c r="UJE121" s="151"/>
      <c r="UJF121" s="151"/>
      <c r="UJG121" s="151"/>
      <c r="UJH121" s="151"/>
      <c r="UJI121" s="151"/>
      <c r="UJJ121" s="151"/>
      <c r="UJK121" s="151"/>
      <c r="UJL121" s="151"/>
      <c r="UJM121" s="151"/>
      <c r="UJN121" s="151"/>
      <c r="UJO121" s="151"/>
      <c r="UJP121" s="151"/>
      <c r="UJQ121" s="151"/>
      <c r="UJR121" s="151"/>
      <c r="UJS121" s="151"/>
      <c r="UJT121" s="151"/>
      <c r="UJU121" s="151"/>
      <c r="UJV121" s="151"/>
      <c r="UJW121" s="151"/>
      <c r="UJX121" s="151"/>
      <c r="UJY121" s="151"/>
      <c r="UJZ121" s="151"/>
      <c r="UKA121" s="151"/>
      <c r="UKB121" s="151"/>
      <c r="UKC121" s="151"/>
      <c r="UKD121" s="151"/>
      <c r="UKE121" s="151"/>
      <c r="UKF121" s="151"/>
      <c r="UKG121" s="151"/>
      <c r="UKH121" s="151"/>
      <c r="UKI121" s="151"/>
      <c r="UKJ121" s="151"/>
      <c r="UKK121" s="151"/>
      <c r="UKL121" s="151"/>
      <c r="UKM121" s="151"/>
      <c r="UKN121" s="151"/>
      <c r="UKO121" s="151"/>
      <c r="UKP121" s="151"/>
      <c r="UKQ121" s="151"/>
      <c r="UKR121" s="151"/>
      <c r="UKS121" s="151"/>
      <c r="UKT121" s="151"/>
      <c r="UKU121" s="151"/>
      <c r="UKV121" s="151"/>
      <c r="UKW121" s="151"/>
      <c r="UKX121" s="151"/>
      <c r="UKY121" s="151"/>
      <c r="UKZ121" s="151"/>
      <c r="ULA121" s="151"/>
      <c r="ULB121" s="151"/>
      <c r="ULC121" s="151"/>
      <c r="ULD121" s="151"/>
      <c r="ULE121" s="151"/>
      <c r="ULF121" s="151"/>
      <c r="ULG121" s="151"/>
      <c r="ULH121" s="151"/>
      <c r="ULI121" s="151"/>
      <c r="ULJ121" s="151"/>
      <c r="ULK121" s="151"/>
      <c r="ULL121" s="151"/>
      <c r="ULM121" s="151"/>
      <c r="ULN121" s="151"/>
      <c r="ULO121" s="151"/>
      <c r="ULP121" s="151"/>
      <c r="ULQ121" s="151"/>
      <c r="ULR121" s="151"/>
      <c r="ULS121" s="151"/>
      <c r="ULT121" s="151"/>
      <c r="ULU121" s="151"/>
      <c r="ULV121" s="151"/>
      <c r="ULW121" s="151"/>
      <c r="ULX121" s="151"/>
      <c r="ULY121" s="151"/>
      <c r="ULZ121" s="151"/>
      <c r="UMA121" s="151"/>
      <c r="UMB121" s="151"/>
      <c r="UMC121" s="151"/>
      <c r="UMD121" s="151"/>
      <c r="UME121" s="151"/>
      <c r="UMF121" s="151"/>
      <c r="UMG121" s="151"/>
      <c r="UMH121" s="151"/>
      <c r="UMI121" s="151"/>
      <c r="UMJ121" s="151"/>
      <c r="UMK121" s="151"/>
      <c r="UML121" s="151"/>
      <c r="UMM121" s="151"/>
      <c r="UMN121" s="151"/>
      <c r="UMO121" s="151"/>
      <c r="UMP121" s="151"/>
      <c r="UMQ121" s="151"/>
      <c r="UMR121" s="151"/>
      <c r="UMS121" s="151"/>
      <c r="UMT121" s="151"/>
      <c r="UMU121" s="151"/>
      <c r="UMV121" s="151"/>
      <c r="UMW121" s="151"/>
      <c r="UMX121" s="151"/>
      <c r="UMY121" s="151"/>
      <c r="UMZ121" s="151"/>
      <c r="UNA121" s="151"/>
      <c r="UNB121" s="151"/>
      <c r="UNC121" s="151"/>
      <c r="UND121" s="151"/>
      <c r="UNE121" s="151"/>
      <c r="UNF121" s="151"/>
      <c r="UNG121" s="151"/>
      <c r="UNH121" s="151"/>
      <c r="UNI121" s="151"/>
      <c r="UNJ121" s="151"/>
      <c r="UNK121" s="151"/>
      <c r="UNL121" s="151"/>
      <c r="UNM121" s="151"/>
      <c r="UNN121" s="151"/>
      <c r="UNO121" s="151"/>
      <c r="UNP121" s="151"/>
      <c r="UNQ121" s="151"/>
      <c r="UNR121" s="151"/>
      <c r="UNS121" s="151"/>
      <c r="UNT121" s="151"/>
      <c r="UNU121" s="151"/>
      <c r="UNV121" s="151"/>
      <c r="UNW121" s="151"/>
      <c r="UNX121" s="151"/>
      <c r="UNY121" s="151"/>
      <c r="UNZ121" s="151"/>
      <c r="UOA121" s="151"/>
      <c r="UOB121" s="151"/>
      <c r="UOC121" s="151"/>
      <c r="UOD121" s="151"/>
      <c r="UOE121" s="151"/>
      <c r="UOF121" s="151"/>
      <c r="UOG121" s="151"/>
      <c r="UOH121" s="151"/>
      <c r="UOI121" s="151"/>
      <c r="UOJ121" s="151"/>
      <c r="UOK121" s="151"/>
      <c r="UOL121" s="151"/>
      <c r="UOM121" s="151"/>
      <c r="UON121" s="151"/>
      <c r="UOO121" s="151"/>
      <c r="UOP121" s="151"/>
      <c r="UOQ121" s="151"/>
      <c r="UOR121" s="151"/>
      <c r="UOS121" s="151"/>
      <c r="UOT121" s="151"/>
      <c r="UOU121" s="151"/>
      <c r="UOV121" s="151"/>
      <c r="UOW121" s="151"/>
      <c r="UOX121" s="151"/>
      <c r="UOY121" s="151"/>
      <c r="UOZ121" s="151"/>
      <c r="UPA121" s="151"/>
      <c r="UPB121" s="151"/>
      <c r="UPC121" s="151"/>
      <c r="UPD121" s="151"/>
      <c r="UPE121" s="151"/>
      <c r="UPF121" s="151"/>
      <c r="UPG121" s="151"/>
      <c r="UPH121" s="151"/>
      <c r="UPI121" s="151"/>
      <c r="UPJ121" s="151"/>
      <c r="UPK121" s="151"/>
      <c r="UPL121" s="151"/>
      <c r="UPM121" s="151"/>
      <c r="UPN121" s="151"/>
      <c r="UPO121" s="151"/>
      <c r="UPP121" s="151"/>
      <c r="UPQ121" s="151"/>
      <c r="UPR121" s="151"/>
      <c r="UPS121" s="151"/>
      <c r="UPT121" s="151"/>
      <c r="UPU121" s="151"/>
      <c r="UPV121" s="151"/>
      <c r="UPW121" s="151"/>
      <c r="UPX121" s="151"/>
      <c r="UPY121" s="151"/>
      <c r="UPZ121" s="151"/>
      <c r="UQA121" s="151"/>
      <c r="UQB121" s="151"/>
      <c r="UQC121" s="151"/>
      <c r="UQD121" s="151"/>
      <c r="UQE121" s="151"/>
      <c r="UQF121" s="151"/>
      <c r="UQG121" s="151"/>
      <c r="UQH121" s="151"/>
      <c r="UQI121" s="151"/>
      <c r="UQJ121" s="151"/>
      <c r="UQK121" s="151"/>
      <c r="UQL121" s="151"/>
      <c r="UQM121" s="151"/>
      <c r="UQN121" s="151"/>
      <c r="UQO121" s="151"/>
      <c r="UQP121" s="151"/>
      <c r="UQQ121" s="151"/>
      <c r="UQR121" s="151"/>
      <c r="UQS121" s="151"/>
      <c r="UQT121" s="151"/>
      <c r="UQU121" s="151"/>
      <c r="UQV121" s="151"/>
      <c r="UQW121" s="151"/>
      <c r="UQX121" s="151"/>
      <c r="UQY121" s="151"/>
      <c r="UQZ121" s="151"/>
      <c r="URA121" s="151"/>
      <c r="URB121" s="151"/>
      <c r="URC121" s="151"/>
      <c r="URD121" s="151"/>
      <c r="URE121" s="151"/>
      <c r="URF121" s="151"/>
      <c r="URG121" s="151"/>
      <c r="URH121" s="151"/>
      <c r="URI121" s="151"/>
      <c r="URJ121" s="151"/>
      <c r="URK121" s="151"/>
      <c r="URL121" s="151"/>
      <c r="URM121" s="151"/>
      <c r="URN121" s="151"/>
      <c r="URO121" s="151"/>
      <c r="URP121" s="151"/>
      <c r="URQ121" s="151"/>
      <c r="URR121" s="151"/>
      <c r="URS121" s="151"/>
      <c r="URT121" s="151"/>
      <c r="URU121" s="151"/>
      <c r="URV121" s="151"/>
      <c r="URW121" s="151"/>
      <c r="URX121" s="151"/>
      <c r="URY121" s="151"/>
      <c r="URZ121" s="151"/>
      <c r="USA121" s="151"/>
      <c r="USB121" s="151"/>
      <c r="USC121" s="151"/>
      <c r="USD121" s="151"/>
      <c r="USE121" s="151"/>
      <c r="USF121" s="151"/>
      <c r="USG121" s="151"/>
      <c r="USH121" s="151"/>
      <c r="USI121" s="151"/>
      <c r="USJ121" s="151"/>
      <c r="USK121" s="151"/>
      <c r="USL121" s="151"/>
      <c r="USM121" s="151"/>
      <c r="USN121" s="151"/>
      <c r="USO121" s="151"/>
      <c r="USP121" s="151"/>
      <c r="USQ121" s="151"/>
      <c r="USR121" s="151"/>
      <c r="USS121" s="151"/>
      <c r="UST121" s="151"/>
      <c r="USU121" s="151"/>
      <c r="USV121" s="151"/>
      <c r="USW121" s="151"/>
      <c r="USX121" s="151"/>
      <c r="USY121" s="151"/>
      <c r="USZ121" s="151"/>
      <c r="UTA121" s="151"/>
      <c r="UTB121" s="151"/>
      <c r="UTC121" s="151"/>
      <c r="UTD121" s="151"/>
      <c r="UTE121" s="151"/>
      <c r="UTF121" s="151"/>
      <c r="UTG121" s="151"/>
      <c r="UTH121" s="151"/>
      <c r="UTI121" s="151"/>
      <c r="UTJ121" s="151"/>
      <c r="UTK121" s="151"/>
      <c r="UTL121" s="151"/>
      <c r="UTM121" s="151"/>
      <c r="UTN121" s="151"/>
      <c r="UTO121" s="151"/>
      <c r="UTP121" s="151"/>
      <c r="UTQ121" s="151"/>
      <c r="UTR121" s="151"/>
      <c r="UTS121" s="151"/>
      <c r="UTT121" s="151"/>
      <c r="UTU121" s="151"/>
      <c r="UTV121" s="151"/>
      <c r="UTW121" s="151"/>
      <c r="UTX121" s="151"/>
      <c r="UTY121" s="151"/>
      <c r="UTZ121" s="151"/>
      <c r="UUA121" s="151"/>
      <c r="UUB121" s="151"/>
      <c r="UUC121" s="151"/>
      <c r="UUD121" s="151"/>
      <c r="UUE121" s="151"/>
      <c r="UUF121" s="151"/>
      <c r="UUG121" s="151"/>
      <c r="UUH121" s="151"/>
      <c r="UUI121" s="151"/>
      <c r="UUJ121" s="151"/>
      <c r="UUK121" s="151"/>
      <c r="UUL121" s="151"/>
      <c r="UUM121" s="151"/>
      <c r="UUN121" s="151"/>
      <c r="UUO121" s="151"/>
      <c r="UUP121" s="151"/>
      <c r="UUQ121" s="151"/>
      <c r="UUR121" s="151"/>
      <c r="UUS121" s="151"/>
      <c r="UUT121" s="151"/>
      <c r="UUU121" s="151"/>
      <c r="UUV121" s="151"/>
      <c r="UUW121" s="151"/>
      <c r="UUX121" s="151"/>
      <c r="UUY121" s="151"/>
      <c r="UUZ121" s="151"/>
      <c r="UVA121" s="151"/>
      <c r="UVB121" s="151"/>
      <c r="UVC121" s="151"/>
      <c r="UVD121" s="151"/>
      <c r="UVE121" s="151"/>
      <c r="UVF121" s="151"/>
      <c r="UVG121" s="151"/>
      <c r="UVH121" s="151"/>
      <c r="UVI121" s="151"/>
      <c r="UVJ121" s="151"/>
      <c r="UVK121" s="151"/>
      <c r="UVL121" s="151"/>
      <c r="UVM121" s="151"/>
      <c r="UVN121" s="151"/>
      <c r="UVO121" s="151"/>
      <c r="UVP121" s="151"/>
      <c r="UVQ121" s="151"/>
      <c r="UVR121" s="151"/>
      <c r="UVS121" s="151"/>
      <c r="UVT121" s="151"/>
      <c r="UVU121" s="151"/>
      <c r="UVV121" s="151"/>
      <c r="UVW121" s="151"/>
      <c r="UVX121" s="151"/>
      <c r="UVY121" s="151"/>
      <c r="UVZ121" s="151"/>
      <c r="UWA121" s="151"/>
      <c r="UWB121" s="151"/>
      <c r="UWC121" s="151"/>
      <c r="UWD121" s="151"/>
      <c r="UWE121" s="151"/>
      <c r="UWF121" s="151"/>
      <c r="UWG121" s="151"/>
      <c r="UWH121" s="151"/>
      <c r="UWI121" s="151"/>
      <c r="UWJ121" s="151"/>
      <c r="UWK121" s="151"/>
      <c r="UWL121" s="151"/>
      <c r="UWM121" s="151"/>
      <c r="UWN121" s="151"/>
      <c r="UWO121" s="151"/>
      <c r="UWP121" s="151"/>
      <c r="UWQ121" s="151"/>
      <c r="UWR121" s="151"/>
      <c r="UWS121" s="151"/>
      <c r="UWT121" s="151"/>
      <c r="UWU121" s="151"/>
      <c r="UWV121" s="151"/>
      <c r="UWW121" s="151"/>
      <c r="UWX121" s="151"/>
      <c r="UWY121" s="151"/>
      <c r="UWZ121" s="151"/>
      <c r="UXA121" s="151"/>
      <c r="UXB121" s="151"/>
      <c r="UXC121" s="151"/>
      <c r="UXD121" s="151"/>
      <c r="UXE121" s="151"/>
      <c r="UXF121" s="151"/>
      <c r="UXG121" s="151"/>
      <c r="UXH121" s="151"/>
      <c r="UXI121" s="151"/>
      <c r="UXJ121" s="151"/>
      <c r="UXK121" s="151"/>
      <c r="UXL121" s="151"/>
      <c r="UXM121" s="151"/>
      <c r="UXN121" s="151"/>
      <c r="UXO121" s="151"/>
      <c r="UXP121" s="151"/>
      <c r="UXQ121" s="151"/>
      <c r="UXR121" s="151"/>
      <c r="UXS121" s="151"/>
      <c r="UXT121" s="151"/>
      <c r="UXU121" s="151"/>
      <c r="UXV121" s="151"/>
      <c r="UXW121" s="151"/>
      <c r="UXX121" s="151"/>
      <c r="UXY121" s="151"/>
      <c r="UXZ121" s="151"/>
      <c r="UYA121" s="151"/>
      <c r="UYB121" s="151"/>
      <c r="UYC121" s="151"/>
      <c r="UYD121" s="151"/>
      <c r="UYE121" s="151"/>
      <c r="UYF121" s="151"/>
      <c r="UYG121" s="151"/>
      <c r="UYH121" s="151"/>
      <c r="UYI121" s="151"/>
      <c r="UYJ121" s="151"/>
      <c r="UYK121" s="151"/>
      <c r="UYL121" s="151"/>
      <c r="UYM121" s="151"/>
      <c r="UYN121" s="151"/>
      <c r="UYO121" s="151"/>
      <c r="UYP121" s="151"/>
      <c r="UYQ121" s="151"/>
      <c r="UYR121" s="151"/>
      <c r="UYS121" s="151"/>
      <c r="UYT121" s="151"/>
      <c r="UYU121" s="151"/>
      <c r="UYV121" s="151"/>
      <c r="UYW121" s="151"/>
      <c r="UYX121" s="151"/>
      <c r="UYY121" s="151"/>
      <c r="UYZ121" s="151"/>
      <c r="UZA121" s="151"/>
      <c r="UZB121" s="151"/>
      <c r="UZC121" s="151"/>
      <c r="UZD121" s="151"/>
      <c r="UZE121" s="151"/>
      <c r="UZF121" s="151"/>
      <c r="UZG121" s="151"/>
      <c r="UZH121" s="151"/>
      <c r="UZI121" s="151"/>
      <c r="UZJ121" s="151"/>
      <c r="UZK121" s="151"/>
      <c r="UZL121" s="151"/>
      <c r="UZM121" s="151"/>
      <c r="UZN121" s="151"/>
      <c r="UZO121" s="151"/>
      <c r="UZP121" s="151"/>
      <c r="UZQ121" s="151"/>
      <c r="UZR121" s="151"/>
      <c r="UZS121" s="151"/>
      <c r="UZT121" s="151"/>
      <c r="UZU121" s="151"/>
      <c r="UZV121" s="151"/>
      <c r="UZW121" s="151"/>
      <c r="UZX121" s="151"/>
      <c r="UZY121" s="151"/>
      <c r="UZZ121" s="151"/>
      <c r="VAA121" s="151"/>
      <c r="VAB121" s="151"/>
      <c r="VAC121" s="151"/>
      <c r="VAD121" s="151"/>
      <c r="VAE121" s="151"/>
      <c r="VAF121" s="151"/>
      <c r="VAG121" s="151"/>
      <c r="VAH121" s="151"/>
      <c r="VAI121" s="151"/>
      <c r="VAJ121" s="151"/>
      <c r="VAK121" s="151"/>
      <c r="VAL121" s="151"/>
      <c r="VAM121" s="151"/>
      <c r="VAN121" s="151"/>
      <c r="VAO121" s="151"/>
      <c r="VAP121" s="151"/>
      <c r="VAQ121" s="151"/>
      <c r="VAR121" s="151"/>
      <c r="VAS121" s="151"/>
      <c r="VAT121" s="151"/>
      <c r="VAU121" s="151"/>
      <c r="VAV121" s="151"/>
      <c r="VAW121" s="151"/>
      <c r="VAX121" s="151"/>
      <c r="VAY121" s="151"/>
      <c r="VAZ121" s="151"/>
      <c r="VBA121" s="151"/>
      <c r="VBB121" s="151"/>
      <c r="VBC121" s="151"/>
      <c r="VBD121" s="151"/>
      <c r="VBE121" s="151"/>
      <c r="VBF121" s="151"/>
      <c r="VBG121" s="151"/>
      <c r="VBH121" s="151"/>
      <c r="VBI121" s="151"/>
      <c r="VBJ121" s="151"/>
      <c r="VBK121" s="151"/>
      <c r="VBL121" s="151"/>
      <c r="VBM121" s="151"/>
      <c r="VBN121" s="151"/>
      <c r="VBO121" s="151"/>
      <c r="VBP121" s="151"/>
      <c r="VBQ121" s="151"/>
      <c r="VBR121" s="151"/>
      <c r="VBS121" s="151"/>
      <c r="VBT121" s="151"/>
      <c r="VBU121" s="151"/>
      <c r="VBV121" s="151"/>
      <c r="VBW121" s="151"/>
      <c r="VBX121" s="151"/>
      <c r="VBY121" s="151"/>
      <c r="VBZ121" s="151"/>
      <c r="VCA121" s="151"/>
      <c r="VCB121" s="151"/>
      <c r="VCC121" s="151"/>
      <c r="VCD121" s="151"/>
      <c r="VCE121" s="151"/>
      <c r="VCF121" s="151"/>
      <c r="VCG121" s="151"/>
      <c r="VCH121" s="151"/>
      <c r="VCI121" s="151"/>
      <c r="VCJ121" s="151"/>
      <c r="VCK121" s="151"/>
      <c r="VCL121" s="151"/>
      <c r="VCM121" s="151"/>
      <c r="VCN121" s="151"/>
      <c r="VCO121" s="151"/>
      <c r="VCP121" s="151"/>
      <c r="VCQ121" s="151"/>
      <c r="VCR121" s="151"/>
      <c r="VCS121" s="151"/>
      <c r="VCT121" s="151"/>
      <c r="VCU121" s="151"/>
      <c r="VCV121" s="151"/>
      <c r="VCW121" s="151"/>
      <c r="VCX121" s="151"/>
      <c r="VCY121" s="151"/>
      <c r="VCZ121" s="151"/>
      <c r="VDA121" s="151"/>
      <c r="VDB121" s="151"/>
      <c r="VDC121" s="151"/>
      <c r="VDD121" s="151"/>
      <c r="VDE121" s="151"/>
      <c r="VDF121" s="151"/>
      <c r="VDG121" s="151"/>
      <c r="VDH121" s="151"/>
      <c r="VDI121" s="151"/>
      <c r="VDJ121" s="151"/>
      <c r="VDK121" s="151"/>
      <c r="VDL121" s="151"/>
      <c r="VDM121" s="151"/>
      <c r="VDN121" s="151"/>
      <c r="VDO121" s="151"/>
      <c r="VDP121" s="151"/>
      <c r="VDQ121" s="151"/>
      <c r="VDR121" s="151"/>
      <c r="VDS121" s="151"/>
      <c r="VDT121" s="151"/>
      <c r="VDU121" s="151"/>
      <c r="VDV121" s="151"/>
      <c r="VDW121" s="151"/>
      <c r="VDX121" s="151"/>
      <c r="VDY121" s="151"/>
      <c r="VDZ121" s="151"/>
      <c r="VEA121" s="151"/>
      <c r="VEB121" s="151"/>
      <c r="VEC121" s="151"/>
      <c r="VED121" s="151"/>
      <c r="VEE121" s="151"/>
      <c r="VEF121" s="151"/>
      <c r="VEG121" s="151"/>
      <c r="VEH121" s="151"/>
      <c r="VEI121" s="151"/>
      <c r="VEJ121" s="151"/>
      <c r="VEK121" s="151"/>
      <c r="VEL121" s="151"/>
      <c r="VEM121" s="151"/>
      <c r="VEN121" s="151"/>
      <c r="VEO121" s="151"/>
      <c r="VEP121" s="151"/>
      <c r="VEQ121" s="151"/>
      <c r="VER121" s="151"/>
      <c r="VES121" s="151"/>
      <c r="VET121" s="151"/>
      <c r="VEU121" s="151"/>
      <c r="VEV121" s="151"/>
      <c r="VEW121" s="151"/>
      <c r="VEX121" s="151"/>
      <c r="VEY121" s="151"/>
      <c r="VEZ121" s="151"/>
      <c r="VFA121" s="151"/>
      <c r="VFB121" s="151"/>
      <c r="VFC121" s="151"/>
      <c r="VFD121" s="151"/>
      <c r="VFE121" s="151"/>
      <c r="VFF121" s="151"/>
      <c r="VFG121" s="151"/>
      <c r="VFH121" s="151"/>
      <c r="VFI121" s="151"/>
      <c r="VFJ121" s="151"/>
      <c r="VFK121" s="151"/>
      <c r="VFL121" s="151"/>
      <c r="VFM121" s="151"/>
      <c r="VFN121" s="151"/>
      <c r="VFO121" s="151"/>
      <c r="VFP121" s="151"/>
      <c r="VFQ121" s="151"/>
      <c r="VFR121" s="151"/>
      <c r="VFS121" s="151"/>
      <c r="VFT121" s="151"/>
      <c r="VFU121" s="151"/>
      <c r="VFV121" s="151"/>
      <c r="VFW121" s="151"/>
      <c r="VFX121" s="151"/>
      <c r="VFY121" s="151"/>
      <c r="VFZ121" s="151"/>
      <c r="VGA121" s="151"/>
      <c r="VGB121" s="151"/>
      <c r="VGC121" s="151"/>
      <c r="VGD121" s="151"/>
      <c r="VGE121" s="151"/>
      <c r="VGF121" s="151"/>
      <c r="VGG121" s="151"/>
      <c r="VGH121" s="151"/>
      <c r="VGI121" s="151"/>
      <c r="VGJ121" s="151"/>
      <c r="VGK121" s="151"/>
      <c r="VGL121" s="151"/>
      <c r="VGM121" s="151"/>
      <c r="VGN121" s="151"/>
      <c r="VGO121" s="151"/>
      <c r="VGP121" s="151"/>
      <c r="VGQ121" s="151"/>
      <c r="VGR121" s="151"/>
      <c r="VGS121" s="151"/>
      <c r="VGT121" s="151"/>
      <c r="VGU121" s="151"/>
      <c r="VGV121" s="151"/>
      <c r="VGW121" s="151"/>
      <c r="VGX121" s="151"/>
      <c r="VGY121" s="151"/>
      <c r="VGZ121" s="151"/>
      <c r="VHA121" s="151"/>
      <c r="VHB121" s="151"/>
      <c r="VHC121" s="151"/>
      <c r="VHD121" s="151"/>
      <c r="VHE121" s="151"/>
      <c r="VHF121" s="151"/>
      <c r="VHG121" s="151"/>
      <c r="VHH121" s="151"/>
      <c r="VHI121" s="151"/>
      <c r="VHJ121" s="151"/>
      <c r="VHK121" s="151"/>
      <c r="VHL121" s="151"/>
      <c r="VHM121" s="151"/>
      <c r="VHN121" s="151"/>
      <c r="VHO121" s="151"/>
      <c r="VHP121" s="151"/>
      <c r="VHQ121" s="151"/>
      <c r="VHR121" s="151"/>
      <c r="VHS121" s="151"/>
      <c r="VHT121" s="151"/>
      <c r="VHU121" s="151"/>
      <c r="VHV121" s="151"/>
      <c r="VHW121" s="151"/>
      <c r="VHX121" s="151"/>
      <c r="VHY121" s="151"/>
      <c r="VHZ121" s="151"/>
      <c r="VIA121" s="151"/>
      <c r="VIB121" s="151"/>
      <c r="VIC121" s="151"/>
      <c r="VID121" s="151"/>
      <c r="VIE121" s="151"/>
      <c r="VIF121" s="151"/>
      <c r="VIG121" s="151"/>
      <c r="VIH121" s="151"/>
      <c r="VII121" s="151"/>
      <c r="VIJ121" s="151"/>
      <c r="VIK121" s="151"/>
      <c r="VIL121" s="151"/>
      <c r="VIM121" s="151"/>
      <c r="VIN121" s="151"/>
      <c r="VIO121" s="151"/>
      <c r="VIP121" s="151"/>
      <c r="VIQ121" s="151"/>
      <c r="VIR121" s="151"/>
      <c r="VIS121" s="151"/>
      <c r="VIT121" s="151"/>
      <c r="VIU121" s="151"/>
      <c r="VIV121" s="151"/>
      <c r="VIW121" s="151"/>
      <c r="VIX121" s="151"/>
      <c r="VIY121" s="151"/>
      <c r="VIZ121" s="151"/>
      <c r="VJA121" s="151"/>
      <c r="VJB121" s="151"/>
      <c r="VJC121" s="151"/>
      <c r="VJD121" s="151"/>
      <c r="VJE121" s="151"/>
      <c r="VJF121" s="151"/>
      <c r="VJG121" s="151"/>
      <c r="VJH121" s="151"/>
      <c r="VJI121" s="151"/>
      <c r="VJJ121" s="151"/>
      <c r="VJK121" s="151"/>
      <c r="VJL121" s="151"/>
      <c r="VJM121" s="151"/>
      <c r="VJN121" s="151"/>
      <c r="VJO121" s="151"/>
      <c r="VJP121" s="151"/>
      <c r="VJQ121" s="151"/>
      <c r="VJR121" s="151"/>
      <c r="VJS121" s="151"/>
      <c r="VJT121" s="151"/>
      <c r="VJU121" s="151"/>
      <c r="VJV121" s="151"/>
      <c r="VJW121" s="151"/>
      <c r="VJX121" s="151"/>
      <c r="VJY121" s="151"/>
      <c r="VJZ121" s="151"/>
      <c r="VKA121" s="151"/>
      <c r="VKB121" s="151"/>
      <c r="VKC121" s="151"/>
      <c r="VKD121" s="151"/>
      <c r="VKE121" s="151"/>
      <c r="VKF121" s="151"/>
      <c r="VKG121" s="151"/>
      <c r="VKH121" s="151"/>
      <c r="VKI121" s="151"/>
      <c r="VKJ121" s="151"/>
      <c r="VKK121" s="151"/>
      <c r="VKL121" s="151"/>
      <c r="VKM121" s="151"/>
      <c r="VKN121" s="151"/>
      <c r="VKO121" s="151"/>
      <c r="VKP121" s="151"/>
      <c r="VKQ121" s="151"/>
      <c r="VKR121" s="151"/>
      <c r="VKS121" s="151"/>
      <c r="VKT121" s="151"/>
      <c r="VKU121" s="151"/>
      <c r="VKV121" s="151"/>
      <c r="VKW121" s="151"/>
      <c r="VKX121" s="151"/>
      <c r="VKY121" s="151"/>
      <c r="VKZ121" s="151"/>
      <c r="VLA121" s="151"/>
      <c r="VLB121" s="151"/>
      <c r="VLC121" s="151"/>
      <c r="VLD121" s="151"/>
      <c r="VLE121" s="151"/>
      <c r="VLF121" s="151"/>
      <c r="VLG121" s="151"/>
      <c r="VLH121" s="151"/>
      <c r="VLI121" s="151"/>
      <c r="VLJ121" s="151"/>
      <c r="VLK121" s="151"/>
      <c r="VLL121" s="151"/>
      <c r="VLM121" s="151"/>
      <c r="VLN121" s="151"/>
      <c r="VLO121" s="151"/>
      <c r="VLP121" s="151"/>
      <c r="VLQ121" s="151"/>
      <c r="VLR121" s="151"/>
      <c r="VLS121" s="151"/>
      <c r="VLT121" s="151"/>
      <c r="VLU121" s="151"/>
      <c r="VLV121" s="151"/>
      <c r="VLW121" s="151"/>
      <c r="VLX121" s="151"/>
      <c r="VLY121" s="151"/>
      <c r="VLZ121" s="151"/>
      <c r="VMA121" s="151"/>
      <c r="VMB121" s="151"/>
      <c r="VMC121" s="151"/>
      <c r="VMD121" s="151"/>
      <c r="VME121" s="151"/>
      <c r="VMF121" s="151"/>
      <c r="VMG121" s="151"/>
      <c r="VMH121" s="151"/>
      <c r="VMI121" s="151"/>
      <c r="VMJ121" s="151"/>
      <c r="VMK121" s="151"/>
      <c r="VML121" s="151"/>
      <c r="VMM121" s="151"/>
      <c r="VMN121" s="151"/>
      <c r="VMO121" s="151"/>
      <c r="VMP121" s="151"/>
      <c r="VMQ121" s="151"/>
      <c r="VMR121" s="151"/>
      <c r="VMS121" s="151"/>
      <c r="VMT121" s="151"/>
      <c r="VMU121" s="151"/>
      <c r="VMV121" s="151"/>
      <c r="VMW121" s="151"/>
      <c r="VMX121" s="151"/>
      <c r="VMY121" s="151"/>
      <c r="VMZ121" s="151"/>
      <c r="VNA121" s="151"/>
      <c r="VNB121" s="151"/>
      <c r="VNC121" s="151"/>
      <c r="VND121" s="151"/>
      <c r="VNE121" s="151"/>
      <c r="VNF121" s="151"/>
      <c r="VNG121" s="151"/>
      <c r="VNH121" s="151"/>
      <c r="VNI121" s="151"/>
      <c r="VNJ121" s="151"/>
      <c r="VNK121" s="151"/>
      <c r="VNL121" s="151"/>
      <c r="VNM121" s="151"/>
      <c r="VNN121" s="151"/>
      <c r="VNO121" s="151"/>
      <c r="VNP121" s="151"/>
      <c r="VNQ121" s="151"/>
      <c r="VNR121" s="151"/>
      <c r="VNS121" s="151"/>
      <c r="VNT121" s="151"/>
      <c r="VNU121" s="151"/>
      <c r="VNV121" s="151"/>
      <c r="VNW121" s="151"/>
      <c r="VNX121" s="151"/>
      <c r="VNY121" s="151"/>
      <c r="VNZ121" s="151"/>
      <c r="VOA121" s="151"/>
      <c r="VOB121" s="151"/>
      <c r="VOC121" s="151"/>
      <c r="VOD121" s="151"/>
      <c r="VOE121" s="151"/>
      <c r="VOF121" s="151"/>
      <c r="VOG121" s="151"/>
      <c r="VOH121" s="151"/>
      <c r="VOI121" s="151"/>
      <c r="VOJ121" s="151"/>
      <c r="VOK121" s="151"/>
      <c r="VOL121" s="151"/>
      <c r="VOM121" s="151"/>
      <c r="VON121" s="151"/>
      <c r="VOO121" s="151"/>
      <c r="VOP121" s="151"/>
      <c r="VOQ121" s="151"/>
      <c r="VOR121" s="151"/>
      <c r="VOS121" s="151"/>
      <c r="VOT121" s="151"/>
      <c r="VOU121" s="151"/>
      <c r="VOV121" s="151"/>
      <c r="VOW121" s="151"/>
      <c r="VOX121" s="151"/>
      <c r="VOY121" s="151"/>
      <c r="VOZ121" s="151"/>
      <c r="VPA121" s="151"/>
      <c r="VPB121" s="151"/>
      <c r="VPC121" s="151"/>
      <c r="VPD121" s="151"/>
      <c r="VPE121" s="151"/>
      <c r="VPF121" s="151"/>
      <c r="VPG121" s="151"/>
      <c r="VPH121" s="151"/>
      <c r="VPI121" s="151"/>
      <c r="VPJ121" s="151"/>
      <c r="VPK121" s="151"/>
      <c r="VPL121" s="151"/>
      <c r="VPM121" s="151"/>
      <c r="VPN121" s="151"/>
      <c r="VPO121" s="151"/>
      <c r="VPP121" s="151"/>
      <c r="VPQ121" s="151"/>
      <c r="VPR121" s="151"/>
      <c r="VPS121" s="151"/>
      <c r="VPT121" s="151"/>
      <c r="VPU121" s="151"/>
      <c r="VPV121" s="151"/>
      <c r="VPW121" s="151"/>
      <c r="VPX121" s="151"/>
      <c r="VPY121" s="151"/>
      <c r="VPZ121" s="151"/>
      <c r="VQA121" s="151"/>
      <c r="VQB121" s="151"/>
      <c r="VQC121" s="151"/>
      <c r="VQD121" s="151"/>
      <c r="VQE121" s="151"/>
      <c r="VQF121" s="151"/>
      <c r="VQG121" s="151"/>
      <c r="VQH121" s="151"/>
      <c r="VQI121" s="151"/>
      <c r="VQJ121" s="151"/>
      <c r="VQK121" s="151"/>
      <c r="VQL121" s="151"/>
      <c r="VQM121" s="151"/>
      <c r="VQN121" s="151"/>
      <c r="VQO121" s="151"/>
      <c r="VQP121" s="151"/>
      <c r="VQQ121" s="151"/>
      <c r="VQR121" s="151"/>
      <c r="VQS121" s="151"/>
      <c r="VQT121" s="151"/>
      <c r="VQU121" s="151"/>
      <c r="VQV121" s="151"/>
      <c r="VQW121" s="151"/>
      <c r="VQX121" s="151"/>
      <c r="VQY121" s="151"/>
      <c r="VQZ121" s="151"/>
      <c r="VRA121" s="151"/>
      <c r="VRB121" s="151"/>
      <c r="VRC121" s="151"/>
      <c r="VRD121" s="151"/>
      <c r="VRE121" s="151"/>
      <c r="VRF121" s="151"/>
      <c r="VRG121" s="151"/>
      <c r="VRH121" s="151"/>
      <c r="VRI121" s="151"/>
      <c r="VRJ121" s="151"/>
      <c r="VRK121" s="151"/>
      <c r="VRL121" s="151"/>
      <c r="VRM121" s="151"/>
      <c r="VRN121" s="151"/>
      <c r="VRO121" s="151"/>
      <c r="VRP121" s="151"/>
      <c r="VRQ121" s="151"/>
      <c r="VRR121" s="151"/>
      <c r="VRS121" s="151"/>
      <c r="VRT121" s="151"/>
      <c r="VRU121" s="151"/>
      <c r="VRV121" s="151"/>
      <c r="VRW121" s="151"/>
      <c r="VRX121" s="151"/>
      <c r="VRY121" s="151"/>
      <c r="VRZ121" s="151"/>
      <c r="VSA121" s="151"/>
      <c r="VSB121" s="151"/>
      <c r="VSC121" s="151"/>
      <c r="VSD121" s="151"/>
      <c r="VSE121" s="151"/>
      <c r="VSF121" s="151"/>
      <c r="VSG121" s="151"/>
      <c r="VSH121" s="151"/>
      <c r="VSI121" s="151"/>
      <c r="VSJ121" s="151"/>
      <c r="VSK121" s="151"/>
      <c r="VSL121" s="151"/>
      <c r="VSM121" s="151"/>
      <c r="VSN121" s="151"/>
      <c r="VSO121" s="151"/>
      <c r="VSP121" s="151"/>
      <c r="VSQ121" s="151"/>
      <c r="VSR121" s="151"/>
      <c r="VSS121" s="151"/>
      <c r="VST121" s="151"/>
      <c r="VSU121" s="151"/>
      <c r="VSV121" s="151"/>
      <c r="VSW121" s="151"/>
      <c r="VSX121" s="151"/>
      <c r="VSY121" s="151"/>
      <c r="VSZ121" s="151"/>
      <c r="VTA121" s="151"/>
      <c r="VTB121" s="151"/>
      <c r="VTC121" s="151"/>
      <c r="VTD121" s="151"/>
      <c r="VTE121" s="151"/>
      <c r="VTF121" s="151"/>
      <c r="VTG121" s="151"/>
      <c r="VTH121" s="151"/>
      <c r="VTI121" s="151"/>
      <c r="VTJ121" s="151"/>
      <c r="VTK121" s="151"/>
      <c r="VTL121" s="151"/>
      <c r="VTM121" s="151"/>
      <c r="VTN121" s="151"/>
      <c r="VTO121" s="151"/>
      <c r="VTP121" s="151"/>
      <c r="VTQ121" s="151"/>
      <c r="VTR121" s="151"/>
      <c r="VTS121" s="151"/>
      <c r="VTT121" s="151"/>
      <c r="VTU121" s="151"/>
      <c r="VTV121" s="151"/>
      <c r="VTW121" s="151"/>
      <c r="VTX121" s="151"/>
      <c r="VTY121" s="151"/>
      <c r="VTZ121" s="151"/>
      <c r="VUA121" s="151"/>
      <c r="VUB121" s="151"/>
      <c r="VUC121" s="151"/>
      <c r="VUD121" s="151"/>
      <c r="VUE121" s="151"/>
      <c r="VUF121" s="151"/>
      <c r="VUG121" s="151"/>
      <c r="VUH121" s="151"/>
      <c r="VUI121" s="151"/>
      <c r="VUJ121" s="151"/>
      <c r="VUK121" s="151"/>
      <c r="VUL121" s="151"/>
      <c r="VUM121" s="151"/>
      <c r="VUN121" s="151"/>
      <c r="VUO121" s="151"/>
      <c r="VUP121" s="151"/>
      <c r="VUQ121" s="151"/>
      <c r="VUR121" s="151"/>
      <c r="VUS121" s="151"/>
      <c r="VUT121" s="151"/>
      <c r="VUU121" s="151"/>
      <c r="VUV121" s="151"/>
      <c r="VUW121" s="151"/>
      <c r="VUX121" s="151"/>
      <c r="VUY121" s="151"/>
      <c r="VUZ121" s="151"/>
      <c r="VVA121" s="151"/>
      <c r="VVB121" s="151"/>
      <c r="VVC121" s="151"/>
      <c r="VVD121" s="151"/>
      <c r="VVE121" s="151"/>
      <c r="VVF121" s="151"/>
      <c r="VVG121" s="151"/>
      <c r="VVH121" s="151"/>
      <c r="VVI121" s="151"/>
      <c r="VVJ121" s="151"/>
      <c r="VVK121" s="151"/>
      <c r="VVL121" s="151"/>
      <c r="VVM121" s="151"/>
      <c r="VVN121" s="151"/>
      <c r="VVO121" s="151"/>
      <c r="VVP121" s="151"/>
      <c r="VVQ121" s="151"/>
      <c r="VVR121" s="151"/>
      <c r="VVS121" s="151"/>
      <c r="VVT121" s="151"/>
      <c r="VVU121" s="151"/>
      <c r="VVV121" s="151"/>
      <c r="VVW121" s="151"/>
      <c r="VVX121" s="151"/>
      <c r="VVY121" s="151"/>
      <c r="VVZ121" s="151"/>
      <c r="VWA121" s="151"/>
      <c r="VWB121" s="151"/>
      <c r="VWC121" s="151"/>
      <c r="VWD121" s="151"/>
      <c r="VWE121" s="151"/>
      <c r="VWF121" s="151"/>
      <c r="VWG121" s="151"/>
      <c r="VWH121" s="151"/>
      <c r="VWI121" s="151"/>
      <c r="VWJ121" s="151"/>
      <c r="VWK121" s="151"/>
      <c r="VWL121" s="151"/>
      <c r="VWM121" s="151"/>
      <c r="VWN121" s="151"/>
      <c r="VWO121" s="151"/>
      <c r="VWP121" s="151"/>
      <c r="VWQ121" s="151"/>
      <c r="VWR121" s="151"/>
      <c r="VWS121" s="151"/>
      <c r="VWT121" s="151"/>
      <c r="VWU121" s="151"/>
      <c r="VWV121" s="151"/>
      <c r="VWW121" s="151"/>
      <c r="VWX121" s="151"/>
      <c r="VWY121" s="151"/>
      <c r="VWZ121" s="151"/>
      <c r="VXA121" s="151"/>
      <c r="VXB121" s="151"/>
      <c r="VXC121" s="151"/>
      <c r="VXD121" s="151"/>
      <c r="VXE121" s="151"/>
      <c r="VXF121" s="151"/>
      <c r="VXG121" s="151"/>
      <c r="VXH121" s="151"/>
      <c r="VXI121" s="151"/>
      <c r="VXJ121" s="151"/>
      <c r="VXK121" s="151"/>
      <c r="VXL121" s="151"/>
      <c r="VXM121" s="151"/>
      <c r="VXN121" s="151"/>
      <c r="VXO121" s="151"/>
      <c r="VXP121" s="151"/>
      <c r="VXQ121" s="151"/>
      <c r="VXR121" s="151"/>
      <c r="VXS121" s="151"/>
      <c r="VXT121" s="151"/>
      <c r="VXU121" s="151"/>
      <c r="VXV121" s="151"/>
      <c r="VXW121" s="151"/>
      <c r="VXX121" s="151"/>
      <c r="VXY121" s="151"/>
      <c r="VXZ121" s="151"/>
      <c r="VYA121" s="151"/>
      <c r="VYB121" s="151"/>
      <c r="VYC121" s="151"/>
      <c r="VYD121" s="151"/>
      <c r="VYE121" s="151"/>
      <c r="VYF121" s="151"/>
      <c r="VYG121" s="151"/>
      <c r="VYH121" s="151"/>
      <c r="VYI121" s="151"/>
      <c r="VYJ121" s="151"/>
      <c r="VYK121" s="151"/>
      <c r="VYL121" s="151"/>
      <c r="VYM121" s="151"/>
      <c r="VYN121" s="151"/>
      <c r="VYO121" s="151"/>
      <c r="VYP121" s="151"/>
      <c r="VYQ121" s="151"/>
      <c r="VYR121" s="151"/>
      <c r="VYS121" s="151"/>
      <c r="VYT121" s="151"/>
      <c r="VYU121" s="151"/>
      <c r="VYV121" s="151"/>
      <c r="VYW121" s="151"/>
      <c r="VYX121" s="151"/>
      <c r="VYY121" s="151"/>
      <c r="VYZ121" s="151"/>
      <c r="VZA121" s="151"/>
      <c r="VZB121" s="151"/>
      <c r="VZC121" s="151"/>
      <c r="VZD121" s="151"/>
      <c r="VZE121" s="151"/>
      <c r="VZF121" s="151"/>
      <c r="VZG121" s="151"/>
      <c r="VZH121" s="151"/>
      <c r="VZI121" s="151"/>
      <c r="VZJ121" s="151"/>
      <c r="VZK121" s="151"/>
      <c r="VZL121" s="151"/>
      <c r="VZM121" s="151"/>
      <c r="VZN121" s="151"/>
      <c r="VZO121" s="151"/>
      <c r="VZP121" s="151"/>
      <c r="VZQ121" s="151"/>
      <c r="VZR121" s="151"/>
      <c r="VZS121" s="151"/>
      <c r="VZT121" s="151"/>
      <c r="VZU121" s="151"/>
      <c r="VZV121" s="151"/>
      <c r="VZW121" s="151"/>
      <c r="VZX121" s="151"/>
      <c r="VZY121" s="151"/>
      <c r="VZZ121" s="151"/>
      <c r="WAA121" s="151"/>
      <c r="WAB121" s="151"/>
      <c r="WAC121" s="151"/>
      <c r="WAD121" s="151"/>
      <c r="WAE121" s="151"/>
      <c r="WAF121" s="151"/>
      <c r="WAG121" s="151"/>
      <c r="WAH121" s="151"/>
      <c r="WAI121" s="151"/>
      <c r="WAJ121" s="151"/>
      <c r="WAK121" s="151"/>
      <c r="WAL121" s="151"/>
      <c r="WAM121" s="151"/>
      <c r="WAN121" s="151"/>
      <c r="WAO121" s="151"/>
      <c r="WAP121" s="151"/>
      <c r="WAQ121" s="151"/>
      <c r="WAR121" s="151"/>
      <c r="WAS121" s="151"/>
      <c r="WAT121" s="151"/>
      <c r="WAU121" s="151"/>
      <c r="WAV121" s="151"/>
      <c r="WAW121" s="151"/>
      <c r="WAX121" s="151"/>
      <c r="WAY121" s="151"/>
      <c r="WAZ121" s="151"/>
      <c r="WBA121" s="151"/>
      <c r="WBB121" s="151"/>
      <c r="WBC121" s="151"/>
      <c r="WBD121" s="151"/>
      <c r="WBE121" s="151"/>
      <c r="WBF121" s="151"/>
      <c r="WBG121" s="151"/>
      <c r="WBH121" s="151"/>
      <c r="WBI121" s="151"/>
      <c r="WBJ121" s="151"/>
      <c r="WBK121" s="151"/>
      <c r="WBL121" s="151"/>
      <c r="WBM121" s="151"/>
      <c r="WBN121" s="151"/>
      <c r="WBO121" s="151"/>
      <c r="WBP121" s="151"/>
      <c r="WBQ121" s="151"/>
      <c r="WBR121" s="151"/>
      <c r="WBS121" s="151"/>
      <c r="WBT121" s="151"/>
      <c r="WBU121" s="151"/>
      <c r="WBV121" s="151"/>
      <c r="WBW121" s="151"/>
      <c r="WBX121" s="151"/>
      <c r="WBY121" s="151"/>
      <c r="WBZ121" s="151"/>
      <c r="WCA121" s="151"/>
      <c r="WCB121" s="151"/>
      <c r="WCC121" s="151"/>
      <c r="WCD121" s="151"/>
      <c r="WCE121" s="151"/>
      <c r="WCF121" s="151"/>
      <c r="WCG121" s="151"/>
      <c r="WCH121" s="151"/>
      <c r="WCI121" s="151"/>
      <c r="WCJ121" s="151"/>
      <c r="WCK121" s="151"/>
      <c r="WCL121" s="151"/>
      <c r="WCM121" s="151"/>
      <c r="WCN121" s="151"/>
      <c r="WCO121" s="151"/>
      <c r="WCP121" s="151"/>
      <c r="WCQ121" s="151"/>
      <c r="WCR121" s="151"/>
      <c r="WCS121" s="151"/>
      <c r="WCT121" s="151"/>
      <c r="WCU121" s="151"/>
      <c r="WCV121" s="151"/>
      <c r="WCW121" s="151"/>
      <c r="WCX121" s="151"/>
      <c r="WCY121" s="151"/>
      <c r="WCZ121" s="151"/>
      <c r="WDA121" s="151"/>
      <c r="WDB121" s="151"/>
      <c r="WDC121" s="151"/>
      <c r="WDD121" s="151"/>
      <c r="WDE121" s="151"/>
      <c r="WDF121" s="151"/>
      <c r="WDG121" s="151"/>
      <c r="WDH121" s="151"/>
      <c r="WDI121" s="151"/>
      <c r="WDJ121" s="151"/>
      <c r="WDK121" s="151"/>
      <c r="WDL121" s="151"/>
      <c r="WDM121" s="151"/>
      <c r="WDN121" s="151"/>
      <c r="WDO121" s="151"/>
      <c r="WDP121" s="151"/>
      <c r="WDQ121" s="151"/>
      <c r="WDR121" s="151"/>
      <c r="WDS121" s="151"/>
      <c r="WDT121" s="151"/>
      <c r="WDU121" s="151"/>
      <c r="WDV121" s="151"/>
      <c r="WDW121" s="151"/>
      <c r="WDX121" s="151"/>
      <c r="WDY121" s="151"/>
      <c r="WDZ121" s="151"/>
      <c r="WEA121" s="151"/>
      <c r="WEB121" s="151"/>
      <c r="WEC121" s="151"/>
      <c r="WED121" s="151"/>
      <c r="WEE121" s="151"/>
      <c r="WEF121" s="151"/>
      <c r="WEG121" s="151"/>
      <c r="WEH121" s="151"/>
      <c r="WEI121" s="151"/>
      <c r="WEJ121" s="151"/>
      <c r="WEK121" s="151"/>
      <c r="WEL121" s="151"/>
      <c r="WEM121" s="151"/>
      <c r="WEN121" s="151"/>
      <c r="WEO121" s="151"/>
      <c r="WEP121" s="151"/>
      <c r="WEQ121" s="151"/>
      <c r="WER121" s="151"/>
      <c r="WES121" s="151"/>
      <c r="WET121" s="151"/>
      <c r="WEU121" s="151"/>
      <c r="WEV121" s="151"/>
      <c r="WEW121" s="151"/>
      <c r="WEX121" s="151"/>
      <c r="WEY121" s="151"/>
      <c r="WEZ121" s="151"/>
      <c r="WFA121" s="151"/>
      <c r="WFB121" s="151"/>
      <c r="WFC121" s="151"/>
      <c r="WFD121" s="151"/>
      <c r="WFE121" s="151"/>
      <c r="WFF121" s="151"/>
      <c r="WFG121" s="151"/>
      <c r="WFH121" s="151"/>
      <c r="WFI121" s="151"/>
      <c r="WFJ121" s="151"/>
      <c r="WFK121" s="151"/>
      <c r="WFL121" s="151"/>
      <c r="WFM121" s="151"/>
      <c r="WFN121" s="151"/>
      <c r="WFO121" s="151"/>
      <c r="WFP121" s="151"/>
      <c r="WFQ121" s="151"/>
      <c r="WFR121" s="151"/>
      <c r="WFS121" s="151"/>
      <c r="WFT121" s="151"/>
      <c r="WFU121" s="151"/>
      <c r="WFV121" s="151"/>
      <c r="WFW121" s="151"/>
      <c r="WFX121" s="151"/>
      <c r="WFY121" s="151"/>
      <c r="WFZ121" s="151"/>
      <c r="WGA121" s="151"/>
      <c r="WGB121" s="151"/>
      <c r="WGC121" s="151"/>
      <c r="WGD121" s="151"/>
      <c r="WGE121" s="151"/>
      <c r="WGF121" s="151"/>
      <c r="WGG121" s="151"/>
      <c r="WGH121" s="151"/>
      <c r="WGI121" s="151"/>
      <c r="WGJ121" s="151"/>
      <c r="WGK121" s="151"/>
      <c r="WGL121" s="151"/>
      <c r="WGM121" s="151"/>
      <c r="WGN121" s="151"/>
      <c r="WGO121" s="151"/>
      <c r="WGP121" s="151"/>
      <c r="WGQ121" s="151"/>
      <c r="WGR121" s="151"/>
      <c r="WGS121" s="151"/>
      <c r="WGT121" s="151"/>
      <c r="WGU121" s="151"/>
      <c r="WGV121" s="151"/>
      <c r="WGW121" s="151"/>
      <c r="WGX121" s="151"/>
      <c r="WGY121" s="151"/>
      <c r="WGZ121" s="151"/>
      <c r="WHA121" s="151"/>
      <c r="WHB121" s="151"/>
      <c r="WHC121" s="151"/>
      <c r="WHD121" s="151"/>
      <c r="WHE121" s="151"/>
      <c r="WHF121" s="151"/>
      <c r="WHG121" s="151"/>
      <c r="WHH121" s="151"/>
      <c r="WHI121" s="151"/>
      <c r="WHJ121" s="151"/>
      <c r="WHK121" s="151"/>
      <c r="WHL121" s="151"/>
      <c r="WHM121" s="151"/>
      <c r="WHN121" s="151"/>
      <c r="WHO121" s="151"/>
      <c r="WHP121" s="151"/>
      <c r="WHQ121" s="151"/>
      <c r="WHR121" s="151"/>
      <c r="WHS121" s="151"/>
      <c r="WHT121" s="151"/>
      <c r="WHU121" s="151"/>
      <c r="WHV121" s="151"/>
      <c r="WHW121" s="151"/>
      <c r="WHX121" s="151"/>
      <c r="WHY121" s="151"/>
      <c r="WHZ121" s="151"/>
      <c r="WIA121" s="151"/>
      <c r="WIB121" s="151"/>
      <c r="WIC121" s="151"/>
      <c r="WID121" s="151"/>
      <c r="WIE121" s="151"/>
      <c r="WIF121" s="151"/>
      <c r="WIG121" s="151"/>
      <c r="WIH121" s="151"/>
      <c r="WII121" s="151"/>
      <c r="WIJ121" s="151"/>
      <c r="WIK121" s="151"/>
      <c r="WIL121" s="151"/>
      <c r="WIM121" s="151"/>
      <c r="WIN121" s="151"/>
      <c r="WIO121" s="151"/>
      <c r="WIP121" s="151"/>
      <c r="WIQ121" s="151"/>
      <c r="WIR121" s="151"/>
      <c r="WIS121" s="151"/>
      <c r="WIT121" s="151"/>
      <c r="WIU121" s="151"/>
      <c r="WIV121" s="151"/>
      <c r="WIW121" s="151"/>
      <c r="WIX121" s="151"/>
      <c r="WIY121" s="151"/>
      <c r="WIZ121" s="151"/>
      <c r="WJA121" s="151"/>
      <c r="WJB121" s="151"/>
      <c r="WJC121" s="151"/>
      <c r="WJD121" s="151"/>
      <c r="WJE121" s="151"/>
      <c r="WJF121" s="151"/>
      <c r="WJG121" s="151"/>
      <c r="WJH121" s="151"/>
      <c r="WJI121" s="151"/>
      <c r="WJJ121" s="151"/>
      <c r="WJK121" s="151"/>
      <c r="WJL121" s="151"/>
      <c r="WJM121" s="151"/>
      <c r="WJN121" s="151"/>
      <c r="WJO121" s="151"/>
      <c r="WJP121" s="151"/>
      <c r="WJQ121" s="151"/>
      <c r="WJR121" s="151"/>
      <c r="WJS121" s="151"/>
      <c r="WJT121" s="151"/>
      <c r="WJU121" s="151"/>
      <c r="WJV121" s="151"/>
      <c r="WJW121" s="151"/>
      <c r="WJX121" s="151"/>
      <c r="WJY121" s="151"/>
      <c r="WJZ121" s="151"/>
      <c r="WKA121" s="151"/>
      <c r="WKB121" s="151"/>
      <c r="WKC121" s="151"/>
      <c r="WKD121" s="151"/>
      <c r="WKE121" s="151"/>
      <c r="WKF121" s="151"/>
      <c r="WKG121" s="151"/>
      <c r="WKH121" s="151"/>
      <c r="WKI121" s="151"/>
      <c r="WKJ121" s="151"/>
      <c r="WKK121" s="151"/>
      <c r="WKL121" s="151"/>
      <c r="WKM121" s="151"/>
      <c r="WKN121" s="151"/>
      <c r="WKO121" s="151"/>
      <c r="WKP121" s="151"/>
      <c r="WKQ121" s="151"/>
      <c r="WKR121" s="151"/>
      <c r="WKS121" s="151"/>
      <c r="WKT121" s="151"/>
      <c r="WKU121" s="151"/>
      <c r="WKV121" s="151"/>
      <c r="WKW121" s="151"/>
      <c r="WKX121" s="151"/>
      <c r="WKY121" s="151"/>
      <c r="WKZ121" s="151"/>
      <c r="WLA121" s="151"/>
      <c r="WLB121" s="151"/>
      <c r="WLC121" s="151"/>
      <c r="WLD121" s="151"/>
      <c r="WLE121" s="151"/>
      <c r="WLF121" s="151"/>
      <c r="WLG121" s="151"/>
      <c r="WLH121" s="151"/>
      <c r="WLI121" s="151"/>
      <c r="WLJ121" s="151"/>
      <c r="WLK121" s="151"/>
      <c r="WLL121" s="151"/>
      <c r="WLM121" s="151"/>
      <c r="WLN121" s="151"/>
      <c r="WLO121" s="151"/>
      <c r="WLP121" s="151"/>
      <c r="WLQ121" s="151"/>
      <c r="WLR121" s="151"/>
      <c r="WLS121" s="151"/>
      <c r="WLT121" s="151"/>
      <c r="WLU121" s="151"/>
      <c r="WLV121" s="151"/>
      <c r="WLW121" s="151"/>
      <c r="WLX121" s="151"/>
      <c r="WLY121" s="151"/>
      <c r="WLZ121" s="151"/>
      <c r="WMA121" s="151"/>
      <c r="WMB121" s="151"/>
      <c r="WMC121" s="151"/>
      <c r="WMD121" s="151"/>
      <c r="WME121" s="151"/>
      <c r="WMF121" s="151"/>
      <c r="WMG121" s="151"/>
      <c r="WMH121" s="151"/>
      <c r="WMI121" s="151"/>
      <c r="WMJ121" s="151"/>
      <c r="WMK121" s="151"/>
      <c r="WML121" s="151"/>
      <c r="WMM121" s="151"/>
      <c r="WMN121" s="151"/>
      <c r="WMO121" s="151"/>
      <c r="WMP121" s="151"/>
      <c r="WMQ121" s="151"/>
      <c r="WMR121" s="151"/>
      <c r="WMS121" s="151"/>
      <c r="WMT121" s="151"/>
      <c r="WMU121" s="151"/>
      <c r="WMV121" s="151"/>
      <c r="WMW121" s="151"/>
      <c r="WMX121" s="151"/>
      <c r="WMY121" s="151"/>
      <c r="WMZ121" s="151"/>
      <c r="WNA121" s="151"/>
      <c r="WNB121" s="151"/>
      <c r="WNC121" s="151"/>
      <c r="WND121" s="151"/>
      <c r="WNE121" s="151"/>
      <c r="WNF121" s="151"/>
      <c r="WNG121" s="151"/>
      <c r="WNH121" s="151"/>
      <c r="WNI121" s="151"/>
      <c r="WNJ121" s="151"/>
      <c r="WNK121" s="151"/>
      <c r="WNL121" s="151"/>
      <c r="WNM121" s="151"/>
      <c r="WNN121" s="151"/>
      <c r="WNO121" s="151"/>
      <c r="WNP121" s="151"/>
      <c r="WNQ121" s="151"/>
      <c r="WNR121" s="151"/>
      <c r="WNS121" s="151"/>
      <c r="WNT121" s="151"/>
      <c r="WNU121" s="151"/>
      <c r="WNV121" s="151"/>
      <c r="WNW121" s="151"/>
      <c r="WNX121" s="151"/>
      <c r="WNY121" s="151"/>
      <c r="WNZ121" s="151"/>
      <c r="WOA121" s="151"/>
      <c r="WOB121" s="151"/>
      <c r="WOC121" s="151"/>
      <c r="WOD121" s="151"/>
      <c r="WOE121" s="151"/>
      <c r="WOF121" s="151"/>
      <c r="WOG121" s="151"/>
      <c r="WOH121" s="151"/>
      <c r="WOI121" s="151"/>
      <c r="WOJ121" s="151"/>
      <c r="WOK121" s="151"/>
      <c r="WOL121" s="151"/>
      <c r="WOM121" s="151"/>
      <c r="WON121" s="151"/>
      <c r="WOO121" s="151"/>
      <c r="WOP121" s="151"/>
      <c r="WOQ121" s="151"/>
      <c r="WOR121" s="151"/>
      <c r="WOS121" s="151"/>
      <c r="WOT121" s="151"/>
      <c r="WOU121" s="151"/>
      <c r="WOV121" s="151"/>
      <c r="WOW121" s="151"/>
      <c r="WOX121" s="151"/>
      <c r="WOY121" s="151"/>
      <c r="WOZ121" s="151"/>
      <c r="WPA121" s="151"/>
      <c r="WPB121" s="151"/>
      <c r="WPC121" s="151"/>
      <c r="WPD121" s="151"/>
      <c r="WPE121" s="151"/>
      <c r="WPF121" s="151"/>
      <c r="WPG121" s="151"/>
      <c r="WPH121" s="151"/>
      <c r="WPI121" s="151"/>
      <c r="WPJ121" s="151"/>
      <c r="WPK121" s="151"/>
      <c r="WPL121" s="151"/>
      <c r="WPM121" s="151"/>
      <c r="WPN121" s="151"/>
      <c r="WPO121" s="151"/>
      <c r="WPP121" s="151"/>
      <c r="WPQ121" s="151"/>
      <c r="WPR121" s="151"/>
      <c r="WPS121" s="151"/>
      <c r="WPT121" s="151"/>
      <c r="WPU121" s="151"/>
      <c r="WPV121" s="151"/>
      <c r="WPW121" s="151"/>
      <c r="WPX121" s="151"/>
      <c r="WPY121" s="151"/>
      <c r="WPZ121" s="151"/>
      <c r="WQA121" s="151"/>
      <c r="WQB121" s="151"/>
      <c r="WQC121" s="151"/>
      <c r="WQD121" s="151"/>
      <c r="WQE121" s="151"/>
      <c r="WQF121" s="151"/>
      <c r="WQG121" s="151"/>
      <c r="WQH121" s="151"/>
      <c r="WQI121" s="151"/>
      <c r="WQJ121" s="151"/>
      <c r="WQK121" s="151"/>
      <c r="WQL121" s="151"/>
      <c r="WQM121" s="151"/>
      <c r="WQN121" s="151"/>
      <c r="WQO121" s="151"/>
      <c r="WQP121" s="151"/>
      <c r="WQQ121" s="151"/>
      <c r="WQR121" s="151"/>
      <c r="WQS121" s="151"/>
      <c r="WQT121" s="151"/>
      <c r="WQU121" s="151"/>
      <c r="WQV121" s="151"/>
      <c r="WQW121" s="151"/>
      <c r="WQX121" s="151"/>
      <c r="WQY121" s="151"/>
      <c r="WQZ121" s="151"/>
      <c r="WRA121" s="151"/>
      <c r="WRB121" s="151"/>
      <c r="WRC121" s="151"/>
      <c r="WRD121" s="151"/>
      <c r="WRE121" s="151"/>
      <c r="WRF121" s="151"/>
      <c r="WRG121" s="151"/>
      <c r="WRH121" s="151"/>
      <c r="WRI121" s="151"/>
      <c r="WRJ121" s="151"/>
      <c r="WRK121" s="151"/>
      <c r="WRL121" s="151"/>
      <c r="WRM121" s="151"/>
      <c r="WRN121" s="151"/>
      <c r="WRO121" s="151"/>
      <c r="WRP121" s="151"/>
      <c r="WRQ121" s="151"/>
      <c r="WRR121" s="151"/>
      <c r="WRS121" s="151"/>
      <c r="WRT121" s="151"/>
      <c r="WRU121" s="151"/>
      <c r="WRV121" s="151"/>
      <c r="WRW121" s="151"/>
      <c r="WRX121" s="151"/>
      <c r="WRY121" s="151"/>
      <c r="WRZ121" s="151"/>
      <c r="WSA121" s="151"/>
      <c r="WSB121" s="151"/>
      <c r="WSC121" s="151"/>
      <c r="WSD121" s="151"/>
      <c r="WSE121" s="151"/>
      <c r="WSF121" s="151"/>
      <c r="WSG121" s="151"/>
      <c r="WSH121" s="151"/>
      <c r="WSI121" s="151"/>
      <c r="WSJ121" s="151"/>
      <c r="WSK121" s="151"/>
      <c r="WSL121" s="151"/>
      <c r="WSM121" s="151"/>
      <c r="WSN121" s="151"/>
      <c r="WSO121" s="151"/>
      <c r="WSP121" s="151"/>
      <c r="WSQ121" s="151"/>
      <c r="WSR121" s="151"/>
      <c r="WSS121" s="151"/>
      <c r="WST121" s="151"/>
      <c r="WSU121" s="151"/>
      <c r="WSV121" s="151"/>
      <c r="WSW121" s="151"/>
      <c r="WSX121" s="151"/>
      <c r="WSY121" s="151"/>
      <c r="WSZ121" s="151"/>
      <c r="WTA121" s="151"/>
      <c r="WTB121" s="151"/>
      <c r="WTC121" s="151"/>
      <c r="WTD121" s="151"/>
      <c r="WTE121" s="151"/>
      <c r="WTF121" s="151"/>
      <c r="WTG121" s="151"/>
      <c r="WTH121" s="151"/>
      <c r="WTI121" s="151"/>
      <c r="WTJ121" s="151"/>
      <c r="WTK121" s="151"/>
      <c r="WTL121" s="151"/>
      <c r="WTM121" s="151"/>
      <c r="WTN121" s="151"/>
      <c r="WTO121" s="151"/>
      <c r="WTP121" s="151"/>
      <c r="WTQ121" s="151"/>
      <c r="WTR121" s="151"/>
      <c r="WTS121" s="151"/>
      <c r="WTT121" s="151"/>
      <c r="WTU121" s="151"/>
      <c r="WTV121" s="151"/>
      <c r="WTW121" s="151"/>
      <c r="WTX121" s="151"/>
      <c r="WTY121" s="151"/>
      <c r="WTZ121" s="151"/>
      <c r="WUA121" s="151"/>
      <c r="WUB121" s="151"/>
      <c r="WUC121" s="151"/>
      <c r="WUD121" s="151"/>
      <c r="WUE121" s="151"/>
      <c r="WUF121" s="151"/>
      <c r="WUG121" s="151"/>
      <c r="WUH121" s="151"/>
      <c r="WUI121" s="151"/>
      <c r="WUJ121" s="151"/>
      <c r="WUK121" s="151"/>
      <c r="WUL121" s="151"/>
      <c r="WUM121" s="151"/>
      <c r="WUN121" s="151"/>
      <c r="WUO121" s="151"/>
      <c r="WUP121" s="151"/>
      <c r="WUQ121" s="151"/>
      <c r="WUR121" s="151"/>
      <c r="WUS121" s="151"/>
      <c r="WUT121" s="151"/>
      <c r="WUU121" s="151"/>
      <c r="WUV121" s="151"/>
      <c r="WUW121" s="151"/>
      <c r="WUX121" s="151"/>
      <c r="WUY121" s="151"/>
      <c r="WUZ121" s="151"/>
      <c r="WVA121" s="151"/>
      <c r="WVB121" s="151"/>
      <c r="WVC121" s="151"/>
      <c r="WVD121" s="151"/>
      <c r="WVE121" s="151"/>
      <c r="WVF121" s="151"/>
      <c r="WVG121" s="151"/>
      <c r="WVH121" s="151"/>
      <c r="WVI121" s="151"/>
      <c r="WVJ121" s="151"/>
      <c r="WVK121" s="151"/>
      <c r="WVL121" s="151"/>
      <c r="WVM121" s="151"/>
      <c r="WVN121" s="151"/>
      <c r="WVO121" s="151"/>
      <c r="WVP121" s="151"/>
      <c r="WVQ121" s="151"/>
      <c r="WVR121" s="151"/>
      <c r="WVS121" s="151"/>
      <c r="WVT121" s="151"/>
      <c r="WVU121" s="151"/>
      <c r="WVV121" s="151"/>
      <c r="WVW121" s="151"/>
      <c r="WVX121" s="151"/>
      <c r="WVY121" s="151"/>
      <c r="WVZ121" s="151"/>
      <c r="WWA121" s="151"/>
      <c r="WWB121" s="151"/>
      <c r="WWC121" s="151"/>
      <c r="WWD121" s="151"/>
      <c r="WWE121" s="151"/>
      <c r="WWF121" s="151"/>
      <c r="WWG121" s="151"/>
      <c r="WWH121" s="151"/>
      <c r="WWI121" s="151"/>
      <c r="WWJ121" s="151"/>
      <c r="WWK121" s="151"/>
      <c r="WWL121" s="151"/>
      <c r="WWM121" s="151"/>
      <c r="WWN121" s="151"/>
      <c r="WWO121" s="151"/>
      <c r="WWP121" s="151"/>
      <c r="WWQ121" s="151"/>
      <c r="WWR121" s="151"/>
      <c r="WWS121" s="151"/>
      <c r="WWT121" s="151"/>
      <c r="WWU121" s="151"/>
      <c r="WWV121" s="151"/>
      <c r="WWW121" s="151"/>
      <c r="WWX121" s="151"/>
      <c r="WWY121" s="151"/>
      <c r="WWZ121" s="151"/>
      <c r="WXA121" s="151"/>
      <c r="WXB121" s="151"/>
      <c r="WXC121" s="151"/>
      <c r="WXD121" s="151"/>
      <c r="WXE121" s="151"/>
      <c r="WXF121" s="151"/>
      <c r="WXG121" s="151"/>
      <c r="WXH121" s="151"/>
      <c r="WXI121" s="151"/>
      <c r="WXJ121" s="151"/>
      <c r="WXK121" s="151"/>
      <c r="WXL121" s="151"/>
      <c r="WXM121" s="151"/>
      <c r="WXN121" s="151"/>
      <c r="WXO121" s="151"/>
      <c r="WXP121" s="151"/>
      <c r="WXQ121" s="151"/>
      <c r="WXR121" s="151"/>
      <c r="WXS121" s="151"/>
      <c r="WXT121" s="151"/>
      <c r="WXU121" s="151"/>
      <c r="WXV121" s="151"/>
      <c r="WXW121" s="151"/>
      <c r="WXX121" s="151"/>
      <c r="WXY121" s="151"/>
      <c r="WXZ121" s="151"/>
      <c r="WYA121" s="151"/>
      <c r="WYB121" s="151"/>
      <c r="WYC121" s="151"/>
      <c r="WYD121" s="151"/>
      <c r="WYE121" s="151"/>
      <c r="WYF121" s="151"/>
      <c r="WYG121" s="151"/>
      <c r="WYH121" s="151"/>
      <c r="WYI121" s="151"/>
      <c r="WYJ121" s="151"/>
      <c r="WYK121" s="151"/>
      <c r="WYL121" s="151"/>
      <c r="WYM121" s="151"/>
      <c r="WYN121" s="151"/>
      <c r="WYO121" s="151"/>
      <c r="WYP121" s="151"/>
      <c r="WYQ121" s="151"/>
      <c r="WYR121" s="151"/>
      <c r="WYS121" s="151"/>
      <c r="WYT121" s="151"/>
      <c r="WYU121" s="151"/>
      <c r="WYV121" s="151"/>
      <c r="WYW121" s="151"/>
      <c r="WYX121" s="151"/>
      <c r="WYY121" s="151"/>
      <c r="WYZ121" s="151"/>
      <c r="WZA121" s="151"/>
      <c r="WZB121" s="151"/>
      <c r="WZC121" s="151"/>
      <c r="WZD121" s="151"/>
      <c r="WZE121" s="151"/>
      <c r="WZF121" s="151"/>
      <c r="WZG121" s="151"/>
      <c r="WZH121" s="151"/>
      <c r="WZI121" s="151"/>
      <c r="WZJ121" s="151"/>
      <c r="WZK121" s="151"/>
      <c r="WZL121" s="151"/>
      <c r="WZM121" s="151"/>
      <c r="WZN121" s="151"/>
      <c r="WZO121" s="151"/>
      <c r="WZP121" s="151"/>
      <c r="WZQ121" s="151"/>
      <c r="WZR121" s="151"/>
      <c r="WZS121" s="151"/>
      <c r="WZT121" s="151"/>
      <c r="WZU121" s="151"/>
      <c r="WZV121" s="151"/>
      <c r="WZW121" s="151"/>
      <c r="WZX121" s="151"/>
      <c r="WZY121" s="151"/>
      <c r="WZZ121" s="151"/>
      <c r="XAA121" s="151"/>
      <c r="XAB121" s="151"/>
      <c r="XAC121" s="151"/>
      <c r="XAD121" s="151"/>
      <c r="XAE121" s="151"/>
      <c r="XAF121" s="151"/>
      <c r="XAG121" s="151"/>
      <c r="XAH121" s="151"/>
      <c r="XAI121" s="151"/>
      <c r="XAJ121" s="151"/>
      <c r="XAK121" s="151"/>
      <c r="XAL121" s="151"/>
      <c r="XAM121" s="151"/>
      <c r="XAN121" s="151"/>
      <c r="XAO121" s="151"/>
      <c r="XAP121" s="151"/>
      <c r="XAQ121" s="151"/>
      <c r="XAR121" s="151"/>
      <c r="XAS121" s="151"/>
      <c r="XAT121" s="151"/>
      <c r="XAU121" s="151"/>
      <c r="XAV121" s="151"/>
      <c r="XAW121" s="151"/>
      <c r="XAX121" s="151"/>
      <c r="XAY121" s="151"/>
      <c r="XAZ121" s="151"/>
      <c r="XBA121" s="151"/>
      <c r="XBB121" s="151"/>
      <c r="XBC121" s="151"/>
      <c r="XBD121" s="151"/>
      <c r="XBE121" s="151"/>
      <c r="XBF121" s="151"/>
      <c r="XBG121" s="151"/>
      <c r="XBH121" s="151"/>
      <c r="XBI121" s="151"/>
      <c r="XBJ121" s="151"/>
      <c r="XBK121" s="151"/>
      <c r="XBL121" s="151"/>
      <c r="XBM121" s="151"/>
      <c r="XBN121" s="151"/>
      <c r="XBO121" s="151"/>
      <c r="XBP121" s="151"/>
      <c r="XBQ121" s="151"/>
      <c r="XBR121" s="151"/>
      <c r="XBS121" s="151"/>
      <c r="XBT121" s="151"/>
      <c r="XBU121" s="151"/>
      <c r="XBV121" s="151"/>
      <c r="XBW121" s="151"/>
      <c r="XBX121" s="151"/>
      <c r="XBY121" s="151"/>
      <c r="XBZ121" s="151"/>
      <c r="XCA121" s="151"/>
      <c r="XCB121" s="151"/>
      <c r="XCC121" s="151"/>
      <c r="XCD121" s="151"/>
      <c r="XCE121" s="151"/>
      <c r="XCF121" s="151"/>
      <c r="XCG121" s="151"/>
      <c r="XCH121" s="151"/>
      <c r="XCI121" s="151"/>
      <c r="XCJ121" s="151"/>
      <c r="XCK121" s="151"/>
      <c r="XCL121" s="151"/>
      <c r="XCM121" s="151"/>
      <c r="XCN121" s="151"/>
      <c r="XCO121" s="151"/>
      <c r="XCP121" s="151"/>
      <c r="XCQ121" s="151"/>
      <c r="XCR121" s="151"/>
      <c r="XCS121" s="151"/>
      <c r="XCT121" s="151"/>
      <c r="XCU121" s="151"/>
      <c r="XCV121" s="151"/>
      <c r="XCW121" s="151"/>
      <c r="XCX121" s="151"/>
      <c r="XCY121" s="151"/>
      <c r="XCZ121" s="151"/>
      <c r="XDA121" s="151"/>
      <c r="XDB121" s="151"/>
      <c r="XDC121" s="151"/>
      <c r="XDD121" s="151"/>
      <c r="XDE121" s="151"/>
      <c r="XDF121" s="151"/>
      <c r="XDG121" s="151"/>
      <c r="XDH121" s="151"/>
      <c r="XDI121" s="151"/>
      <c r="XDJ121" s="151"/>
      <c r="XDK121" s="151"/>
      <c r="XDL121" s="151"/>
      <c r="XDM121" s="151"/>
      <c r="XDN121" s="151"/>
      <c r="XDO121" s="151"/>
      <c r="XDP121" s="151"/>
      <c r="XDQ121" s="151"/>
      <c r="XDR121" s="151"/>
      <c r="XDS121" s="151"/>
      <c r="XDT121" s="151"/>
      <c r="XDU121" s="151"/>
      <c r="XDV121" s="151"/>
      <c r="XDW121" s="151"/>
      <c r="XDX121" s="151"/>
      <c r="XDY121" s="151"/>
      <c r="XDZ121" s="151"/>
      <c r="XEA121" s="151"/>
      <c r="XEB121" s="151"/>
      <c r="XEC121" s="151"/>
      <c r="XED121" s="151"/>
      <c r="XEE121" s="151"/>
      <c r="XEF121" s="151"/>
      <c r="XEG121" s="151"/>
      <c r="XEH121" s="151"/>
      <c r="XEI121" s="151"/>
      <c r="XEJ121" s="151"/>
      <c r="XEK121" s="151"/>
      <c r="XEL121" s="151"/>
      <c r="XEM121" s="151"/>
      <c r="XEN121" s="151"/>
      <c r="XEO121" s="151"/>
      <c r="XEP121" s="151"/>
      <c r="XEQ121" s="151"/>
      <c r="XER121" s="151"/>
      <c r="XES121" s="151"/>
      <c r="XET121" s="151"/>
      <c r="XEU121" s="151"/>
      <c r="XEV121" s="151"/>
      <c r="XEW121" s="151"/>
      <c r="XEX121" s="151"/>
      <c r="XEY121" s="151"/>
      <c r="XEZ121" s="151"/>
      <c r="XFA121" s="151"/>
      <c r="XFB121" s="151"/>
      <c r="XFC121" s="151"/>
      <c r="XFD121" s="151"/>
    </row>
    <row r="122" spans="1:16384" s="216" customFormat="1">
      <c r="A122" s="215"/>
      <c r="B122" s="176"/>
      <c r="C122" s="137"/>
      <c r="D122" s="163"/>
      <c r="E122" s="163"/>
      <c r="F122" s="163"/>
      <c r="G122" s="163"/>
      <c r="H122" s="163"/>
      <c r="I122" s="163"/>
      <c r="J122" s="163"/>
      <c r="K122" s="163"/>
      <c r="L122" s="139"/>
      <c r="M122" s="164"/>
      <c r="N122" s="139"/>
      <c r="O122" s="139"/>
      <c r="P122" s="164"/>
      <c r="Q122" s="164"/>
      <c r="R122" s="164"/>
      <c r="S122" s="164"/>
      <c r="T122" s="167"/>
      <c r="U122" s="168"/>
      <c r="V122" s="168"/>
      <c r="W122" s="168"/>
      <c r="X122" s="164"/>
      <c r="Y122" s="164"/>
      <c r="Z122" s="164"/>
      <c r="AA122" s="164"/>
      <c r="AB122" s="164"/>
      <c r="AC122" s="164"/>
      <c r="AD122" s="164"/>
      <c r="AE122" s="164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1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1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  <c r="HQ122" s="151"/>
      <c r="HR122" s="151"/>
      <c r="HS122" s="151"/>
      <c r="HT122" s="151"/>
      <c r="HU122" s="151"/>
      <c r="HV122" s="151"/>
      <c r="HW122" s="151"/>
      <c r="HX122" s="151"/>
      <c r="HY122" s="151"/>
      <c r="HZ122" s="151"/>
      <c r="IA122" s="151"/>
      <c r="IB122" s="151"/>
      <c r="IC122" s="151"/>
      <c r="ID122" s="151"/>
      <c r="IE122" s="151"/>
      <c r="IF122" s="151"/>
      <c r="IG122" s="151"/>
      <c r="IH122" s="151"/>
      <c r="II122" s="151"/>
      <c r="IJ122" s="151"/>
      <c r="IK122" s="151"/>
      <c r="IL122" s="151"/>
      <c r="IM122" s="151"/>
      <c r="IN122" s="151"/>
      <c r="IO122" s="151"/>
      <c r="IP122" s="151"/>
      <c r="IQ122" s="151"/>
      <c r="IR122" s="151"/>
      <c r="IS122" s="151"/>
      <c r="IT122" s="151"/>
      <c r="IU122" s="151"/>
      <c r="IV122" s="151"/>
      <c r="IW122" s="151"/>
      <c r="IX122" s="151"/>
      <c r="IY122" s="151"/>
      <c r="IZ122" s="151"/>
      <c r="JA122" s="151"/>
      <c r="JB122" s="151"/>
      <c r="JC122" s="151"/>
      <c r="JD122" s="151"/>
      <c r="JE122" s="151"/>
      <c r="JF122" s="151"/>
      <c r="JG122" s="151"/>
      <c r="JH122" s="151"/>
      <c r="JI122" s="151"/>
      <c r="JJ122" s="151"/>
      <c r="JK122" s="151"/>
      <c r="JL122" s="151"/>
      <c r="JM122" s="151"/>
      <c r="JN122" s="151"/>
      <c r="JO122" s="151"/>
      <c r="JP122" s="151"/>
      <c r="JQ122" s="151"/>
      <c r="JR122" s="151"/>
      <c r="JS122" s="151"/>
      <c r="JT122" s="151"/>
      <c r="JU122" s="151"/>
      <c r="JV122" s="151"/>
      <c r="JW122" s="151"/>
      <c r="JX122" s="151"/>
      <c r="JY122" s="151"/>
      <c r="JZ122" s="151"/>
      <c r="KA122" s="151"/>
      <c r="KB122" s="151"/>
      <c r="KC122" s="151"/>
      <c r="KD122" s="151"/>
      <c r="KE122" s="151"/>
      <c r="KF122" s="151"/>
      <c r="KG122" s="151"/>
      <c r="KH122" s="151"/>
      <c r="KI122" s="151"/>
      <c r="KJ122" s="151"/>
      <c r="KK122" s="151"/>
      <c r="KL122" s="151"/>
      <c r="KM122" s="151"/>
      <c r="KN122" s="151"/>
      <c r="KO122" s="151"/>
      <c r="KP122" s="151"/>
      <c r="KQ122" s="151"/>
      <c r="KR122" s="151"/>
      <c r="KS122" s="151"/>
      <c r="KT122" s="151"/>
      <c r="KU122" s="151"/>
      <c r="KV122" s="151"/>
      <c r="KW122" s="151"/>
      <c r="KX122" s="151"/>
      <c r="KY122" s="151"/>
      <c r="KZ122" s="151"/>
      <c r="LA122" s="151"/>
      <c r="LB122" s="151"/>
      <c r="LC122" s="151"/>
      <c r="LD122" s="151"/>
      <c r="LE122" s="151"/>
      <c r="LF122" s="151"/>
      <c r="LG122" s="151"/>
      <c r="LH122" s="151"/>
      <c r="LI122" s="151"/>
      <c r="LJ122" s="151"/>
      <c r="LK122" s="151"/>
      <c r="LL122" s="151"/>
      <c r="LM122" s="151"/>
      <c r="LN122" s="151"/>
      <c r="LO122" s="151"/>
      <c r="LP122" s="151"/>
      <c r="LQ122" s="151"/>
      <c r="LR122" s="151"/>
      <c r="LS122" s="151"/>
      <c r="LT122" s="151"/>
      <c r="LU122" s="151"/>
      <c r="LV122" s="151"/>
      <c r="LW122" s="151"/>
      <c r="LX122" s="151"/>
      <c r="LY122" s="151"/>
      <c r="LZ122" s="151"/>
      <c r="MA122" s="151"/>
      <c r="MB122" s="151"/>
      <c r="MC122" s="151"/>
      <c r="MD122" s="151"/>
      <c r="ME122" s="151"/>
      <c r="MF122" s="151"/>
      <c r="MG122" s="151"/>
      <c r="MH122" s="151"/>
      <c r="MI122" s="151"/>
      <c r="MJ122" s="151"/>
      <c r="MK122" s="151"/>
      <c r="ML122" s="151"/>
      <c r="MM122" s="151"/>
      <c r="MN122" s="151"/>
      <c r="MO122" s="151"/>
      <c r="MP122" s="151"/>
      <c r="MQ122" s="151"/>
      <c r="MR122" s="151"/>
      <c r="MS122" s="151"/>
      <c r="MT122" s="151"/>
      <c r="MU122" s="151"/>
      <c r="MV122" s="151"/>
      <c r="MW122" s="151"/>
      <c r="MX122" s="151"/>
      <c r="MY122" s="151"/>
      <c r="MZ122" s="151"/>
      <c r="NA122" s="151"/>
      <c r="NB122" s="151"/>
      <c r="NC122" s="151"/>
      <c r="ND122" s="151"/>
      <c r="NE122" s="151"/>
      <c r="NF122" s="151"/>
      <c r="NG122" s="151"/>
      <c r="NH122" s="151"/>
      <c r="NI122" s="151"/>
      <c r="NJ122" s="151"/>
      <c r="NK122" s="151"/>
      <c r="NL122" s="151"/>
      <c r="NM122" s="151"/>
      <c r="NN122" s="151"/>
      <c r="NO122" s="151"/>
      <c r="NP122" s="151"/>
      <c r="NQ122" s="151"/>
      <c r="NR122" s="151"/>
      <c r="NS122" s="151"/>
      <c r="NT122" s="151"/>
      <c r="NU122" s="151"/>
      <c r="NV122" s="151"/>
      <c r="NW122" s="151"/>
      <c r="NX122" s="151"/>
      <c r="NY122" s="151"/>
      <c r="NZ122" s="151"/>
      <c r="OA122" s="151"/>
      <c r="OB122" s="151"/>
      <c r="OC122" s="151"/>
      <c r="OD122" s="151"/>
      <c r="OE122" s="151"/>
      <c r="OF122" s="151"/>
      <c r="OG122" s="151"/>
      <c r="OH122" s="151"/>
      <c r="OI122" s="151"/>
      <c r="OJ122" s="151"/>
      <c r="OK122" s="151"/>
      <c r="OL122" s="151"/>
      <c r="OM122" s="151"/>
      <c r="ON122" s="151"/>
      <c r="OO122" s="151"/>
      <c r="OP122" s="151"/>
      <c r="OQ122" s="151"/>
      <c r="OR122" s="151"/>
      <c r="OS122" s="151"/>
      <c r="OT122" s="151"/>
      <c r="OU122" s="151"/>
      <c r="OV122" s="151"/>
      <c r="OW122" s="151"/>
      <c r="OX122" s="151"/>
      <c r="OY122" s="151"/>
      <c r="OZ122" s="151"/>
      <c r="PA122" s="151"/>
      <c r="PB122" s="151"/>
      <c r="PC122" s="151"/>
      <c r="PD122" s="151"/>
      <c r="PE122" s="151"/>
      <c r="PF122" s="151"/>
      <c r="PG122" s="151"/>
      <c r="PH122" s="151"/>
      <c r="PI122" s="151"/>
      <c r="PJ122" s="151"/>
      <c r="PK122" s="151"/>
      <c r="PL122" s="151"/>
      <c r="PM122" s="151"/>
      <c r="PN122" s="151"/>
      <c r="PO122" s="151"/>
      <c r="PP122" s="151"/>
      <c r="PQ122" s="151"/>
      <c r="PR122" s="151"/>
      <c r="PS122" s="151"/>
      <c r="PT122" s="151"/>
      <c r="PU122" s="151"/>
      <c r="PV122" s="151"/>
      <c r="PW122" s="151"/>
      <c r="PX122" s="151"/>
      <c r="PY122" s="151"/>
      <c r="PZ122" s="151"/>
      <c r="QA122" s="151"/>
      <c r="QB122" s="151"/>
      <c r="QC122" s="151"/>
      <c r="QD122" s="151"/>
      <c r="QE122" s="151"/>
      <c r="QF122" s="151"/>
      <c r="QG122" s="151"/>
      <c r="QH122" s="151"/>
      <c r="QI122" s="151"/>
      <c r="QJ122" s="151"/>
      <c r="QK122" s="151"/>
      <c r="QL122" s="151"/>
      <c r="QM122" s="151"/>
      <c r="QN122" s="151"/>
      <c r="QO122" s="151"/>
      <c r="QP122" s="151"/>
      <c r="QQ122" s="151"/>
      <c r="QR122" s="151"/>
      <c r="QS122" s="151"/>
      <c r="QT122" s="151"/>
      <c r="QU122" s="151"/>
      <c r="QV122" s="151"/>
      <c r="QW122" s="151"/>
      <c r="QX122" s="151"/>
      <c r="QY122" s="151"/>
      <c r="QZ122" s="151"/>
      <c r="RA122" s="151"/>
      <c r="RB122" s="151"/>
      <c r="RC122" s="151"/>
      <c r="RD122" s="151"/>
      <c r="RE122" s="151"/>
      <c r="RF122" s="151"/>
      <c r="RG122" s="151"/>
      <c r="RH122" s="151"/>
      <c r="RI122" s="151"/>
      <c r="RJ122" s="151"/>
      <c r="RK122" s="151"/>
      <c r="RL122" s="151"/>
      <c r="RM122" s="151"/>
      <c r="RN122" s="151"/>
      <c r="RO122" s="151"/>
      <c r="RP122" s="151"/>
      <c r="RQ122" s="151"/>
      <c r="RR122" s="151"/>
      <c r="RS122" s="151"/>
      <c r="RT122" s="151"/>
      <c r="RU122" s="151"/>
      <c r="RV122" s="151"/>
      <c r="RW122" s="151"/>
      <c r="RX122" s="151"/>
      <c r="RY122" s="151"/>
      <c r="RZ122" s="151"/>
      <c r="SA122" s="151"/>
      <c r="SB122" s="151"/>
      <c r="SC122" s="151"/>
      <c r="SD122" s="151"/>
      <c r="SE122" s="151"/>
      <c r="SF122" s="151"/>
      <c r="SG122" s="151"/>
      <c r="SH122" s="151"/>
      <c r="SI122" s="151"/>
      <c r="SJ122" s="151"/>
      <c r="SK122" s="151"/>
      <c r="SL122" s="151"/>
      <c r="SM122" s="151"/>
      <c r="SN122" s="151"/>
      <c r="SO122" s="151"/>
      <c r="SP122" s="151"/>
      <c r="SQ122" s="151"/>
      <c r="SR122" s="151"/>
      <c r="SS122" s="151"/>
      <c r="ST122" s="151"/>
      <c r="SU122" s="151"/>
      <c r="SV122" s="151"/>
      <c r="SW122" s="151"/>
      <c r="SX122" s="151"/>
      <c r="SY122" s="151"/>
      <c r="SZ122" s="151"/>
      <c r="TA122" s="151"/>
      <c r="TB122" s="151"/>
      <c r="TC122" s="151"/>
      <c r="TD122" s="151"/>
      <c r="TE122" s="151"/>
      <c r="TF122" s="151"/>
      <c r="TG122" s="151"/>
      <c r="TH122" s="151"/>
      <c r="TI122" s="151"/>
      <c r="TJ122" s="151"/>
      <c r="TK122" s="151"/>
      <c r="TL122" s="151"/>
      <c r="TM122" s="151"/>
      <c r="TN122" s="151"/>
      <c r="TO122" s="151"/>
      <c r="TP122" s="151"/>
      <c r="TQ122" s="151"/>
      <c r="TR122" s="151"/>
      <c r="TS122" s="151"/>
      <c r="TT122" s="151"/>
      <c r="TU122" s="151"/>
      <c r="TV122" s="151"/>
      <c r="TW122" s="151"/>
      <c r="TX122" s="151"/>
      <c r="TY122" s="151"/>
      <c r="TZ122" s="151"/>
      <c r="UA122" s="151"/>
      <c r="UB122" s="151"/>
      <c r="UC122" s="151"/>
      <c r="UD122" s="151"/>
      <c r="UE122" s="151"/>
      <c r="UF122" s="151"/>
      <c r="UG122" s="151"/>
      <c r="UH122" s="151"/>
      <c r="UI122" s="151"/>
      <c r="UJ122" s="151"/>
      <c r="UK122" s="151"/>
      <c r="UL122" s="151"/>
      <c r="UM122" s="151"/>
      <c r="UN122" s="151"/>
      <c r="UO122" s="151"/>
      <c r="UP122" s="151"/>
      <c r="UQ122" s="151"/>
      <c r="UR122" s="151"/>
      <c r="US122" s="151"/>
      <c r="UT122" s="151"/>
      <c r="UU122" s="151"/>
      <c r="UV122" s="151"/>
      <c r="UW122" s="151"/>
      <c r="UX122" s="151"/>
      <c r="UY122" s="151"/>
      <c r="UZ122" s="151"/>
      <c r="VA122" s="151"/>
      <c r="VB122" s="151"/>
      <c r="VC122" s="151"/>
      <c r="VD122" s="151"/>
      <c r="VE122" s="151"/>
      <c r="VF122" s="151"/>
      <c r="VG122" s="151"/>
      <c r="VH122" s="151"/>
      <c r="VI122" s="151"/>
      <c r="VJ122" s="151"/>
      <c r="VK122" s="151"/>
      <c r="VL122" s="151"/>
      <c r="VM122" s="151"/>
      <c r="VN122" s="151"/>
      <c r="VO122" s="151"/>
      <c r="VP122" s="151"/>
      <c r="VQ122" s="151"/>
      <c r="VR122" s="151"/>
      <c r="VS122" s="151"/>
      <c r="VT122" s="151"/>
      <c r="VU122" s="151"/>
      <c r="VV122" s="151"/>
      <c r="VW122" s="151"/>
      <c r="VX122" s="151"/>
      <c r="VY122" s="151"/>
      <c r="VZ122" s="151"/>
      <c r="WA122" s="151"/>
      <c r="WB122" s="151"/>
      <c r="WC122" s="151"/>
      <c r="WD122" s="151"/>
      <c r="WE122" s="151"/>
      <c r="WF122" s="151"/>
      <c r="WG122" s="151"/>
      <c r="WH122" s="151"/>
      <c r="WI122" s="151"/>
      <c r="WJ122" s="151"/>
      <c r="WK122" s="151"/>
      <c r="WL122" s="151"/>
      <c r="WM122" s="151"/>
      <c r="WN122" s="151"/>
      <c r="WO122" s="151"/>
      <c r="WP122" s="151"/>
      <c r="WQ122" s="151"/>
      <c r="WR122" s="151"/>
      <c r="WS122" s="151"/>
      <c r="WT122" s="151"/>
      <c r="WU122" s="151"/>
      <c r="WV122" s="151"/>
      <c r="WW122" s="151"/>
      <c r="WX122" s="151"/>
      <c r="WY122" s="151"/>
      <c r="WZ122" s="151"/>
      <c r="XA122" s="151"/>
      <c r="XB122" s="151"/>
      <c r="XC122" s="151"/>
      <c r="XD122" s="151"/>
      <c r="XE122" s="151"/>
      <c r="XF122" s="151"/>
      <c r="XG122" s="151"/>
      <c r="XH122" s="151"/>
      <c r="XI122" s="151"/>
      <c r="XJ122" s="151"/>
      <c r="XK122" s="151"/>
      <c r="XL122" s="151"/>
      <c r="XM122" s="151"/>
      <c r="XN122" s="151"/>
      <c r="XO122" s="151"/>
      <c r="XP122" s="151"/>
      <c r="XQ122" s="151"/>
      <c r="XR122" s="151"/>
      <c r="XS122" s="151"/>
      <c r="XT122" s="151"/>
      <c r="XU122" s="151"/>
      <c r="XV122" s="151"/>
      <c r="XW122" s="151"/>
      <c r="XX122" s="151"/>
      <c r="XY122" s="151"/>
      <c r="XZ122" s="151"/>
      <c r="YA122" s="151"/>
      <c r="YB122" s="151"/>
      <c r="YC122" s="151"/>
      <c r="YD122" s="151"/>
      <c r="YE122" s="151"/>
      <c r="YF122" s="151"/>
      <c r="YG122" s="151"/>
      <c r="YH122" s="151"/>
      <c r="YI122" s="151"/>
      <c r="YJ122" s="151"/>
      <c r="YK122" s="151"/>
      <c r="YL122" s="151"/>
      <c r="YM122" s="151"/>
      <c r="YN122" s="151"/>
      <c r="YO122" s="151"/>
      <c r="YP122" s="151"/>
      <c r="YQ122" s="151"/>
      <c r="YR122" s="151"/>
      <c r="YS122" s="151"/>
      <c r="YT122" s="151"/>
      <c r="YU122" s="151"/>
      <c r="YV122" s="151"/>
      <c r="YW122" s="151"/>
      <c r="YX122" s="151"/>
      <c r="YY122" s="151"/>
      <c r="YZ122" s="151"/>
      <c r="ZA122" s="151"/>
      <c r="ZB122" s="151"/>
      <c r="ZC122" s="151"/>
      <c r="ZD122" s="151"/>
      <c r="ZE122" s="151"/>
      <c r="ZF122" s="151"/>
      <c r="ZG122" s="151"/>
      <c r="ZH122" s="151"/>
      <c r="ZI122" s="151"/>
      <c r="ZJ122" s="151"/>
      <c r="ZK122" s="151"/>
      <c r="ZL122" s="151"/>
      <c r="ZM122" s="151"/>
      <c r="ZN122" s="151"/>
      <c r="ZO122" s="151"/>
      <c r="ZP122" s="151"/>
      <c r="ZQ122" s="151"/>
      <c r="ZR122" s="151"/>
      <c r="ZS122" s="151"/>
      <c r="ZT122" s="151"/>
      <c r="ZU122" s="151"/>
      <c r="ZV122" s="151"/>
      <c r="ZW122" s="151"/>
      <c r="ZX122" s="151"/>
      <c r="ZY122" s="151"/>
      <c r="ZZ122" s="151"/>
      <c r="AAA122" s="151"/>
      <c r="AAB122" s="151"/>
      <c r="AAC122" s="151"/>
      <c r="AAD122" s="151"/>
      <c r="AAE122" s="151"/>
      <c r="AAF122" s="151"/>
      <c r="AAG122" s="151"/>
      <c r="AAH122" s="151"/>
      <c r="AAI122" s="151"/>
      <c r="AAJ122" s="151"/>
      <c r="AAK122" s="151"/>
      <c r="AAL122" s="151"/>
      <c r="AAM122" s="151"/>
      <c r="AAN122" s="151"/>
      <c r="AAO122" s="151"/>
      <c r="AAP122" s="151"/>
      <c r="AAQ122" s="151"/>
      <c r="AAR122" s="151"/>
      <c r="AAS122" s="151"/>
      <c r="AAT122" s="151"/>
      <c r="AAU122" s="151"/>
      <c r="AAV122" s="151"/>
      <c r="AAW122" s="151"/>
      <c r="AAX122" s="151"/>
      <c r="AAY122" s="151"/>
      <c r="AAZ122" s="151"/>
      <c r="ABA122" s="151"/>
      <c r="ABB122" s="151"/>
      <c r="ABC122" s="151"/>
      <c r="ABD122" s="151"/>
      <c r="ABE122" s="151"/>
      <c r="ABF122" s="151"/>
      <c r="ABG122" s="151"/>
      <c r="ABH122" s="151"/>
      <c r="ABI122" s="151"/>
      <c r="ABJ122" s="151"/>
      <c r="ABK122" s="151"/>
      <c r="ABL122" s="151"/>
      <c r="ABM122" s="151"/>
      <c r="ABN122" s="151"/>
      <c r="ABO122" s="151"/>
      <c r="ABP122" s="151"/>
      <c r="ABQ122" s="151"/>
      <c r="ABR122" s="151"/>
      <c r="ABS122" s="151"/>
      <c r="ABT122" s="151"/>
      <c r="ABU122" s="151"/>
      <c r="ABV122" s="151"/>
      <c r="ABW122" s="151"/>
      <c r="ABX122" s="151"/>
      <c r="ABY122" s="151"/>
      <c r="ABZ122" s="151"/>
      <c r="ACA122" s="151"/>
      <c r="ACB122" s="151"/>
      <c r="ACC122" s="151"/>
      <c r="ACD122" s="151"/>
      <c r="ACE122" s="151"/>
      <c r="ACF122" s="151"/>
      <c r="ACG122" s="151"/>
      <c r="ACH122" s="151"/>
      <c r="ACI122" s="151"/>
      <c r="ACJ122" s="151"/>
      <c r="ACK122" s="151"/>
      <c r="ACL122" s="151"/>
      <c r="ACM122" s="151"/>
      <c r="ACN122" s="151"/>
      <c r="ACO122" s="151"/>
      <c r="ACP122" s="151"/>
      <c r="ACQ122" s="151"/>
      <c r="ACR122" s="151"/>
      <c r="ACS122" s="151"/>
      <c r="ACT122" s="151"/>
      <c r="ACU122" s="151"/>
      <c r="ACV122" s="151"/>
      <c r="ACW122" s="151"/>
      <c r="ACX122" s="151"/>
      <c r="ACY122" s="151"/>
      <c r="ACZ122" s="151"/>
      <c r="ADA122" s="151"/>
      <c r="ADB122" s="151"/>
      <c r="ADC122" s="151"/>
      <c r="ADD122" s="151"/>
      <c r="ADE122" s="151"/>
      <c r="ADF122" s="151"/>
      <c r="ADG122" s="151"/>
      <c r="ADH122" s="151"/>
      <c r="ADI122" s="151"/>
      <c r="ADJ122" s="151"/>
      <c r="ADK122" s="151"/>
      <c r="ADL122" s="151"/>
      <c r="ADM122" s="151"/>
      <c r="ADN122" s="151"/>
      <c r="ADO122" s="151"/>
      <c r="ADP122" s="151"/>
      <c r="ADQ122" s="151"/>
      <c r="ADR122" s="151"/>
      <c r="ADS122" s="151"/>
      <c r="ADT122" s="151"/>
      <c r="ADU122" s="151"/>
      <c r="ADV122" s="151"/>
      <c r="ADW122" s="151"/>
      <c r="ADX122" s="151"/>
      <c r="ADY122" s="151"/>
      <c r="ADZ122" s="151"/>
      <c r="AEA122" s="151"/>
      <c r="AEB122" s="151"/>
      <c r="AEC122" s="151"/>
      <c r="AED122" s="151"/>
      <c r="AEE122" s="151"/>
      <c r="AEF122" s="151"/>
      <c r="AEG122" s="151"/>
      <c r="AEH122" s="151"/>
      <c r="AEI122" s="151"/>
      <c r="AEJ122" s="151"/>
      <c r="AEK122" s="151"/>
      <c r="AEL122" s="151"/>
      <c r="AEM122" s="151"/>
      <c r="AEN122" s="151"/>
      <c r="AEO122" s="151"/>
      <c r="AEP122" s="151"/>
      <c r="AEQ122" s="151"/>
      <c r="AER122" s="151"/>
      <c r="AES122" s="151"/>
      <c r="AET122" s="151"/>
      <c r="AEU122" s="151"/>
      <c r="AEV122" s="151"/>
      <c r="AEW122" s="151"/>
      <c r="AEX122" s="151"/>
      <c r="AEY122" s="151"/>
      <c r="AEZ122" s="151"/>
      <c r="AFA122" s="151"/>
      <c r="AFB122" s="151"/>
      <c r="AFC122" s="151"/>
      <c r="AFD122" s="151"/>
      <c r="AFE122" s="151"/>
      <c r="AFF122" s="151"/>
      <c r="AFG122" s="151"/>
      <c r="AFH122" s="151"/>
      <c r="AFI122" s="151"/>
      <c r="AFJ122" s="151"/>
      <c r="AFK122" s="151"/>
      <c r="AFL122" s="151"/>
      <c r="AFM122" s="151"/>
      <c r="AFN122" s="151"/>
      <c r="AFO122" s="151"/>
      <c r="AFP122" s="151"/>
      <c r="AFQ122" s="151"/>
      <c r="AFR122" s="151"/>
      <c r="AFS122" s="151"/>
      <c r="AFT122" s="151"/>
      <c r="AFU122" s="151"/>
      <c r="AFV122" s="151"/>
      <c r="AFW122" s="151"/>
      <c r="AFX122" s="151"/>
      <c r="AFY122" s="151"/>
      <c r="AFZ122" s="151"/>
      <c r="AGA122" s="151"/>
      <c r="AGB122" s="151"/>
      <c r="AGC122" s="151"/>
      <c r="AGD122" s="151"/>
      <c r="AGE122" s="151"/>
      <c r="AGF122" s="151"/>
      <c r="AGG122" s="151"/>
      <c r="AGH122" s="151"/>
      <c r="AGI122" s="151"/>
      <c r="AGJ122" s="151"/>
      <c r="AGK122" s="151"/>
      <c r="AGL122" s="151"/>
      <c r="AGM122" s="151"/>
      <c r="AGN122" s="151"/>
      <c r="AGO122" s="151"/>
      <c r="AGP122" s="151"/>
      <c r="AGQ122" s="151"/>
      <c r="AGR122" s="151"/>
      <c r="AGS122" s="151"/>
      <c r="AGT122" s="151"/>
      <c r="AGU122" s="151"/>
      <c r="AGV122" s="151"/>
      <c r="AGW122" s="151"/>
      <c r="AGX122" s="151"/>
      <c r="AGY122" s="151"/>
      <c r="AGZ122" s="151"/>
      <c r="AHA122" s="151"/>
      <c r="AHB122" s="151"/>
      <c r="AHC122" s="151"/>
      <c r="AHD122" s="151"/>
      <c r="AHE122" s="151"/>
      <c r="AHF122" s="151"/>
      <c r="AHG122" s="151"/>
      <c r="AHH122" s="151"/>
      <c r="AHI122" s="151"/>
      <c r="AHJ122" s="151"/>
      <c r="AHK122" s="151"/>
      <c r="AHL122" s="151"/>
      <c r="AHM122" s="151"/>
      <c r="AHN122" s="151"/>
      <c r="AHO122" s="151"/>
      <c r="AHP122" s="151"/>
      <c r="AHQ122" s="151"/>
      <c r="AHR122" s="151"/>
      <c r="AHS122" s="151"/>
      <c r="AHT122" s="151"/>
      <c r="AHU122" s="151"/>
      <c r="AHV122" s="151"/>
      <c r="AHW122" s="151"/>
      <c r="AHX122" s="151"/>
      <c r="AHY122" s="151"/>
      <c r="AHZ122" s="151"/>
      <c r="AIA122" s="151"/>
      <c r="AIB122" s="151"/>
      <c r="AIC122" s="151"/>
      <c r="AID122" s="151"/>
      <c r="AIE122" s="151"/>
      <c r="AIF122" s="151"/>
      <c r="AIG122" s="151"/>
      <c r="AIH122" s="151"/>
      <c r="AII122" s="151"/>
      <c r="AIJ122" s="151"/>
      <c r="AIK122" s="151"/>
      <c r="AIL122" s="151"/>
      <c r="AIM122" s="151"/>
      <c r="AIN122" s="151"/>
      <c r="AIO122" s="151"/>
      <c r="AIP122" s="151"/>
      <c r="AIQ122" s="151"/>
      <c r="AIR122" s="151"/>
      <c r="AIS122" s="151"/>
      <c r="AIT122" s="151"/>
      <c r="AIU122" s="151"/>
      <c r="AIV122" s="151"/>
      <c r="AIW122" s="151"/>
      <c r="AIX122" s="151"/>
      <c r="AIY122" s="151"/>
      <c r="AIZ122" s="151"/>
      <c r="AJA122" s="151"/>
      <c r="AJB122" s="151"/>
      <c r="AJC122" s="151"/>
      <c r="AJD122" s="151"/>
      <c r="AJE122" s="151"/>
      <c r="AJF122" s="151"/>
      <c r="AJG122" s="151"/>
      <c r="AJH122" s="151"/>
      <c r="AJI122" s="151"/>
      <c r="AJJ122" s="151"/>
      <c r="AJK122" s="151"/>
      <c r="AJL122" s="151"/>
      <c r="AJM122" s="151"/>
      <c r="AJN122" s="151"/>
      <c r="AJO122" s="151"/>
      <c r="AJP122" s="151"/>
      <c r="AJQ122" s="151"/>
      <c r="AJR122" s="151"/>
      <c r="AJS122" s="151"/>
      <c r="AJT122" s="151"/>
      <c r="AJU122" s="151"/>
      <c r="AJV122" s="151"/>
      <c r="AJW122" s="151"/>
      <c r="AJX122" s="151"/>
      <c r="AJY122" s="151"/>
      <c r="AJZ122" s="151"/>
      <c r="AKA122" s="151"/>
      <c r="AKB122" s="151"/>
      <c r="AKC122" s="151"/>
      <c r="AKD122" s="151"/>
      <c r="AKE122" s="151"/>
      <c r="AKF122" s="151"/>
      <c r="AKG122" s="151"/>
      <c r="AKH122" s="151"/>
      <c r="AKI122" s="151"/>
      <c r="AKJ122" s="151"/>
      <c r="AKK122" s="151"/>
      <c r="AKL122" s="151"/>
      <c r="AKM122" s="151"/>
      <c r="AKN122" s="151"/>
      <c r="AKO122" s="151"/>
      <c r="AKP122" s="151"/>
      <c r="AKQ122" s="151"/>
      <c r="AKR122" s="151"/>
      <c r="AKS122" s="151"/>
      <c r="AKT122" s="151"/>
      <c r="AKU122" s="151"/>
      <c r="AKV122" s="151"/>
      <c r="AKW122" s="151"/>
      <c r="AKX122" s="151"/>
      <c r="AKY122" s="151"/>
      <c r="AKZ122" s="151"/>
      <c r="ALA122" s="151"/>
      <c r="ALB122" s="151"/>
      <c r="ALC122" s="151"/>
      <c r="ALD122" s="151"/>
      <c r="ALE122" s="151"/>
      <c r="ALF122" s="151"/>
      <c r="ALG122" s="151"/>
      <c r="ALH122" s="151"/>
      <c r="ALI122" s="151"/>
      <c r="ALJ122" s="151"/>
      <c r="ALK122" s="151"/>
      <c r="ALL122" s="151"/>
      <c r="ALM122" s="151"/>
      <c r="ALN122" s="151"/>
      <c r="ALO122" s="151"/>
      <c r="ALP122" s="151"/>
      <c r="ALQ122" s="151"/>
      <c r="ALR122" s="151"/>
      <c r="ALS122" s="151"/>
      <c r="ALT122" s="151"/>
      <c r="ALU122" s="151"/>
      <c r="ALV122" s="151"/>
      <c r="ALW122" s="151"/>
      <c r="ALX122" s="151"/>
      <c r="ALY122" s="151"/>
      <c r="ALZ122" s="151"/>
      <c r="AMA122" s="151"/>
      <c r="AMB122" s="151"/>
      <c r="AMC122" s="151"/>
      <c r="AMD122" s="151"/>
      <c r="AME122" s="151"/>
      <c r="AMF122" s="151"/>
      <c r="AMG122" s="151"/>
      <c r="AMH122" s="151"/>
      <c r="AMI122" s="151"/>
      <c r="AMJ122" s="151"/>
      <c r="AMK122" s="151"/>
      <c r="AML122" s="151"/>
      <c r="AMM122" s="151"/>
      <c r="AMN122" s="151"/>
      <c r="AMO122" s="151"/>
      <c r="AMP122" s="151"/>
      <c r="AMQ122" s="151"/>
      <c r="AMR122" s="151"/>
      <c r="AMS122" s="151"/>
      <c r="AMT122" s="151"/>
      <c r="AMU122" s="151"/>
      <c r="AMV122" s="151"/>
      <c r="AMW122" s="151"/>
      <c r="AMX122" s="151"/>
      <c r="AMY122" s="151"/>
      <c r="AMZ122" s="151"/>
      <c r="ANA122" s="151"/>
      <c r="ANB122" s="151"/>
      <c r="ANC122" s="151"/>
      <c r="AND122" s="151"/>
      <c r="ANE122" s="151"/>
      <c r="ANF122" s="151"/>
      <c r="ANG122" s="151"/>
      <c r="ANH122" s="151"/>
      <c r="ANI122" s="151"/>
      <c r="ANJ122" s="151"/>
      <c r="ANK122" s="151"/>
      <c r="ANL122" s="151"/>
      <c r="ANM122" s="151"/>
      <c r="ANN122" s="151"/>
      <c r="ANO122" s="151"/>
      <c r="ANP122" s="151"/>
      <c r="ANQ122" s="151"/>
      <c r="ANR122" s="151"/>
      <c r="ANS122" s="151"/>
      <c r="ANT122" s="151"/>
      <c r="ANU122" s="151"/>
      <c r="ANV122" s="151"/>
      <c r="ANW122" s="151"/>
      <c r="ANX122" s="151"/>
      <c r="ANY122" s="151"/>
      <c r="ANZ122" s="151"/>
      <c r="AOA122" s="151"/>
      <c r="AOB122" s="151"/>
      <c r="AOC122" s="151"/>
      <c r="AOD122" s="151"/>
      <c r="AOE122" s="151"/>
      <c r="AOF122" s="151"/>
      <c r="AOG122" s="151"/>
      <c r="AOH122" s="151"/>
      <c r="AOI122" s="151"/>
      <c r="AOJ122" s="151"/>
      <c r="AOK122" s="151"/>
      <c r="AOL122" s="151"/>
      <c r="AOM122" s="151"/>
      <c r="AON122" s="151"/>
      <c r="AOO122" s="151"/>
      <c r="AOP122" s="151"/>
      <c r="AOQ122" s="151"/>
      <c r="AOR122" s="151"/>
      <c r="AOS122" s="151"/>
      <c r="AOT122" s="151"/>
      <c r="AOU122" s="151"/>
      <c r="AOV122" s="151"/>
      <c r="AOW122" s="151"/>
      <c r="AOX122" s="151"/>
      <c r="AOY122" s="151"/>
      <c r="AOZ122" s="151"/>
      <c r="APA122" s="151"/>
      <c r="APB122" s="151"/>
      <c r="APC122" s="151"/>
      <c r="APD122" s="151"/>
      <c r="APE122" s="151"/>
      <c r="APF122" s="151"/>
      <c r="APG122" s="151"/>
      <c r="APH122" s="151"/>
      <c r="API122" s="151"/>
      <c r="APJ122" s="151"/>
      <c r="APK122" s="151"/>
      <c r="APL122" s="151"/>
      <c r="APM122" s="151"/>
      <c r="APN122" s="151"/>
      <c r="APO122" s="151"/>
      <c r="APP122" s="151"/>
      <c r="APQ122" s="151"/>
      <c r="APR122" s="151"/>
      <c r="APS122" s="151"/>
      <c r="APT122" s="151"/>
      <c r="APU122" s="151"/>
      <c r="APV122" s="151"/>
      <c r="APW122" s="151"/>
      <c r="APX122" s="151"/>
      <c r="APY122" s="151"/>
      <c r="APZ122" s="151"/>
      <c r="AQA122" s="151"/>
      <c r="AQB122" s="151"/>
      <c r="AQC122" s="151"/>
      <c r="AQD122" s="151"/>
      <c r="AQE122" s="151"/>
      <c r="AQF122" s="151"/>
      <c r="AQG122" s="151"/>
      <c r="AQH122" s="151"/>
      <c r="AQI122" s="151"/>
      <c r="AQJ122" s="151"/>
      <c r="AQK122" s="151"/>
      <c r="AQL122" s="151"/>
      <c r="AQM122" s="151"/>
      <c r="AQN122" s="151"/>
      <c r="AQO122" s="151"/>
      <c r="AQP122" s="151"/>
      <c r="AQQ122" s="151"/>
      <c r="AQR122" s="151"/>
      <c r="AQS122" s="151"/>
      <c r="AQT122" s="151"/>
      <c r="AQU122" s="151"/>
      <c r="AQV122" s="151"/>
      <c r="AQW122" s="151"/>
      <c r="AQX122" s="151"/>
      <c r="AQY122" s="151"/>
      <c r="AQZ122" s="151"/>
      <c r="ARA122" s="151"/>
      <c r="ARB122" s="151"/>
      <c r="ARC122" s="151"/>
      <c r="ARD122" s="151"/>
      <c r="ARE122" s="151"/>
      <c r="ARF122" s="151"/>
      <c r="ARG122" s="151"/>
      <c r="ARH122" s="151"/>
      <c r="ARI122" s="151"/>
      <c r="ARJ122" s="151"/>
      <c r="ARK122" s="151"/>
      <c r="ARL122" s="151"/>
      <c r="ARM122" s="151"/>
      <c r="ARN122" s="151"/>
      <c r="ARO122" s="151"/>
      <c r="ARP122" s="151"/>
      <c r="ARQ122" s="151"/>
      <c r="ARR122" s="151"/>
      <c r="ARS122" s="151"/>
      <c r="ART122" s="151"/>
      <c r="ARU122" s="151"/>
      <c r="ARV122" s="151"/>
      <c r="ARW122" s="151"/>
      <c r="ARX122" s="151"/>
      <c r="ARY122" s="151"/>
      <c r="ARZ122" s="151"/>
      <c r="ASA122" s="151"/>
      <c r="ASB122" s="151"/>
      <c r="ASC122" s="151"/>
      <c r="ASD122" s="151"/>
      <c r="ASE122" s="151"/>
      <c r="ASF122" s="151"/>
      <c r="ASG122" s="151"/>
      <c r="ASH122" s="151"/>
      <c r="ASI122" s="151"/>
      <c r="ASJ122" s="151"/>
      <c r="ASK122" s="151"/>
      <c r="ASL122" s="151"/>
      <c r="ASM122" s="151"/>
      <c r="ASN122" s="151"/>
      <c r="ASO122" s="151"/>
      <c r="ASP122" s="151"/>
      <c r="ASQ122" s="151"/>
      <c r="ASR122" s="151"/>
      <c r="ASS122" s="151"/>
      <c r="AST122" s="151"/>
      <c r="ASU122" s="151"/>
      <c r="ASV122" s="151"/>
      <c r="ASW122" s="151"/>
      <c r="ASX122" s="151"/>
      <c r="ASY122" s="151"/>
      <c r="ASZ122" s="151"/>
      <c r="ATA122" s="151"/>
      <c r="ATB122" s="151"/>
      <c r="ATC122" s="151"/>
      <c r="ATD122" s="151"/>
      <c r="ATE122" s="151"/>
      <c r="ATF122" s="151"/>
      <c r="ATG122" s="151"/>
      <c r="ATH122" s="151"/>
      <c r="ATI122" s="151"/>
      <c r="ATJ122" s="151"/>
      <c r="ATK122" s="151"/>
      <c r="ATL122" s="151"/>
      <c r="ATM122" s="151"/>
      <c r="ATN122" s="151"/>
      <c r="ATO122" s="151"/>
      <c r="ATP122" s="151"/>
      <c r="ATQ122" s="151"/>
      <c r="ATR122" s="151"/>
      <c r="ATS122" s="151"/>
      <c r="ATT122" s="151"/>
      <c r="ATU122" s="151"/>
      <c r="ATV122" s="151"/>
      <c r="ATW122" s="151"/>
      <c r="ATX122" s="151"/>
      <c r="ATY122" s="151"/>
      <c r="ATZ122" s="151"/>
      <c r="AUA122" s="151"/>
      <c r="AUB122" s="151"/>
      <c r="AUC122" s="151"/>
      <c r="AUD122" s="151"/>
      <c r="AUE122" s="151"/>
      <c r="AUF122" s="151"/>
      <c r="AUG122" s="151"/>
      <c r="AUH122" s="151"/>
      <c r="AUI122" s="151"/>
      <c r="AUJ122" s="151"/>
      <c r="AUK122" s="151"/>
      <c r="AUL122" s="151"/>
      <c r="AUM122" s="151"/>
      <c r="AUN122" s="151"/>
      <c r="AUO122" s="151"/>
      <c r="AUP122" s="151"/>
      <c r="AUQ122" s="151"/>
      <c r="AUR122" s="151"/>
      <c r="AUS122" s="151"/>
      <c r="AUT122" s="151"/>
      <c r="AUU122" s="151"/>
      <c r="AUV122" s="151"/>
      <c r="AUW122" s="151"/>
      <c r="AUX122" s="151"/>
      <c r="AUY122" s="151"/>
      <c r="AUZ122" s="151"/>
      <c r="AVA122" s="151"/>
      <c r="AVB122" s="151"/>
      <c r="AVC122" s="151"/>
      <c r="AVD122" s="151"/>
      <c r="AVE122" s="151"/>
      <c r="AVF122" s="151"/>
      <c r="AVG122" s="151"/>
      <c r="AVH122" s="151"/>
      <c r="AVI122" s="151"/>
      <c r="AVJ122" s="151"/>
      <c r="AVK122" s="151"/>
      <c r="AVL122" s="151"/>
      <c r="AVM122" s="151"/>
      <c r="AVN122" s="151"/>
      <c r="AVO122" s="151"/>
      <c r="AVP122" s="151"/>
      <c r="AVQ122" s="151"/>
      <c r="AVR122" s="151"/>
      <c r="AVS122" s="151"/>
      <c r="AVT122" s="151"/>
      <c r="AVU122" s="151"/>
      <c r="AVV122" s="151"/>
      <c r="AVW122" s="151"/>
      <c r="AVX122" s="151"/>
      <c r="AVY122" s="151"/>
      <c r="AVZ122" s="151"/>
      <c r="AWA122" s="151"/>
      <c r="AWB122" s="151"/>
      <c r="AWC122" s="151"/>
      <c r="AWD122" s="151"/>
      <c r="AWE122" s="151"/>
      <c r="AWF122" s="151"/>
      <c r="AWG122" s="151"/>
      <c r="AWH122" s="151"/>
      <c r="AWI122" s="151"/>
      <c r="AWJ122" s="151"/>
      <c r="AWK122" s="151"/>
      <c r="AWL122" s="151"/>
      <c r="AWM122" s="151"/>
      <c r="AWN122" s="151"/>
      <c r="AWO122" s="151"/>
      <c r="AWP122" s="151"/>
      <c r="AWQ122" s="151"/>
      <c r="AWR122" s="151"/>
      <c r="AWS122" s="151"/>
      <c r="AWT122" s="151"/>
      <c r="AWU122" s="151"/>
      <c r="AWV122" s="151"/>
      <c r="AWW122" s="151"/>
      <c r="AWX122" s="151"/>
      <c r="AWY122" s="151"/>
      <c r="AWZ122" s="151"/>
      <c r="AXA122" s="151"/>
      <c r="AXB122" s="151"/>
      <c r="AXC122" s="151"/>
      <c r="AXD122" s="151"/>
      <c r="AXE122" s="151"/>
      <c r="AXF122" s="151"/>
      <c r="AXG122" s="151"/>
      <c r="AXH122" s="151"/>
      <c r="AXI122" s="151"/>
      <c r="AXJ122" s="151"/>
      <c r="AXK122" s="151"/>
      <c r="AXL122" s="151"/>
      <c r="AXM122" s="151"/>
      <c r="AXN122" s="151"/>
      <c r="AXO122" s="151"/>
      <c r="AXP122" s="151"/>
      <c r="AXQ122" s="151"/>
      <c r="AXR122" s="151"/>
      <c r="AXS122" s="151"/>
      <c r="AXT122" s="151"/>
      <c r="AXU122" s="151"/>
      <c r="AXV122" s="151"/>
      <c r="AXW122" s="151"/>
      <c r="AXX122" s="151"/>
      <c r="AXY122" s="151"/>
      <c r="AXZ122" s="151"/>
      <c r="AYA122" s="151"/>
      <c r="AYB122" s="151"/>
      <c r="AYC122" s="151"/>
      <c r="AYD122" s="151"/>
      <c r="AYE122" s="151"/>
      <c r="AYF122" s="151"/>
      <c r="AYG122" s="151"/>
      <c r="AYH122" s="151"/>
      <c r="AYI122" s="151"/>
      <c r="AYJ122" s="151"/>
      <c r="AYK122" s="151"/>
      <c r="AYL122" s="151"/>
      <c r="AYM122" s="151"/>
      <c r="AYN122" s="151"/>
      <c r="AYO122" s="151"/>
      <c r="AYP122" s="151"/>
      <c r="AYQ122" s="151"/>
      <c r="AYR122" s="151"/>
      <c r="AYS122" s="151"/>
      <c r="AYT122" s="151"/>
      <c r="AYU122" s="151"/>
      <c r="AYV122" s="151"/>
      <c r="AYW122" s="151"/>
      <c r="AYX122" s="151"/>
      <c r="AYY122" s="151"/>
      <c r="AYZ122" s="151"/>
      <c r="AZA122" s="151"/>
      <c r="AZB122" s="151"/>
      <c r="AZC122" s="151"/>
      <c r="AZD122" s="151"/>
      <c r="AZE122" s="151"/>
      <c r="AZF122" s="151"/>
      <c r="AZG122" s="151"/>
      <c r="AZH122" s="151"/>
      <c r="AZI122" s="151"/>
      <c r="AZJ122" s="151"/>
      <c r="AZK122" s="151"/>
      <c r="AZL122" s="151"/>
      <c r="AZM122" s="151"/>
      <c r="AZN122" s="151"/>
      <c r="AZO122" s="151"/>
      <c r="AZP122" s="151"/>
      <c r="AZQ122" s="151"/>
      <c r="AZR122" s="151"/>
      <c r="AZS122" s="151"/>
      <c r="AZT122" s="151"/>
      <c r="AZU122" s="151"/>
      <c r="AZV122" s="151"/>
      <c r="AZW122" s="151"/>
      <c r="AZX122" s="151"/>
      <c r="AZY122" s="151"/>
      <c r="AZZ122" s="151"/>
      <c r="BAA122" s="151"/>
      <c r="BAB122" s="151"/>
      <c r="BAC122" s="151"/>
      <c r="BAD122" s="151"/>
      <c r="BAE122" s="151"/>
      <c r="BAF122" s="151"/>
      <c r="BAG122" s="151"/>
      <c r="BAH122" s="151"/>
      <c r="BAI122" s="151"/>
      <c r="BAJ122" s="151"/>
      <c r="BAK122" s="151"/>
      <c r="BAL122" s="151"/>
      <c r="BAM122" s="151"/>
      <c r="BAN122" s="151"/>
      <c r="BAO122" s="151"/>
      <c r="BAP122" s="151"/>
      <c r="BAQ122" s="151"/>
      <c r="BAR122" s="151"/>
      <c r="BAS122" s="151"/>
      <c r="BAT122" s="151"/>
      <c r="BAU122" s="151"/>
      <c r="BAV122" s="151"/>
      <c r="BAW122" s="151"/>
      <c r="BAX122" s="151"/>
      <c r="BAY122" s="151"/>
      <c r="BAZ122" s="151"/>
      <c r="BBA122" s="151"/>
      <c r="BBB122" s="151"/>
      <c r="BBC122" s="151"/>
      <c r="BBD122" s="151"/>
      <c r="BBE122" s="151"/>
      <c r="BBF122" s="151"/>
      <c r="BBG122" s="151"/>
      <c r="BBH122" s="151"/>
      <c r="BBI122" s="151"/>
      <c r="BBJ122" s="151"/>
      <c r="BBK122" s="151"/>
      <c r="BBL122" s="151"/>
      <c r="BBM122" s="151"/>
      <c r="BBN122" s="151"/>
      <c r="BBO122" s="151"/>
      <c r="BBP122" s="151"/>
      <c r="BBQ122" s="151"/>
      <c r="BBR122" s="151"/>
      <c r="BBS122" s="151"/>
      <c r="BBT122" s="151"/>
      <c r="BBU122" s="151"/>
      <c r="BBV122" s="151"/>
      <c r="BBW122" s="151"/>
      <c r="BBX122" s="151"/>
      <c r="BBY122" s="151"/>
      <c r="BBZ122" s="151"/>
      <c r="BCA122" s="151"/>
      <c r="BCB122" s="151"/>
      <c r="BCC122" s="151"/>
      <c r="BCD122" s="151"/>
      <c r="BCE122" s="151"/>
      <c r="BCF122" s="151"/>
      <c r="BCG122" s="151"/>
      <c r="BCH122" s="151"/>
      <c r="BCI122" s="151"/>
      <c r="BCJ122" s="151"/>
      <c r="BCK122" s="151"/>
      <c r="BCL122" s="151"/>
      <c r="BCM122" s="151"/>
      <c r="BCN122" s="151"/>
      <c r="BCO122" s="151"/>
      <c r="BCP122" s="151"/>
      <c r="BCQ122" s="151"/>
      <c r="BCR122" s="151"/>
      <c r="BCS122" s="151"/>
      <c r="BCT122" s="151"/>
      <c r="BCU122" s="151"/>
      <c r="BCV122" s="151"/>
      <c r="BCW122" s="151"/>
      <c r="BCX122" s="151"/>
      <c r="BCY122" s="151"/>
      <c r="BCZ122" s="151"/>
      <c r="BDA122" s="151"/>
      <c r="BDB122" s="151"/>
      <c r="BDC122" s="151"/>
      <c r="BDD122" s="151"/>
      <c r="BDE122" s="151"/>
      <c r="BDF122" s="151"/>
      <c r="BDG122" s="151"/>
      <c r="BDH122" s="151"/>
      <c r="BDI122" s="151"/>
      <c r="BDJ122" s="151"/>
      <c r="BDK122" s="151"/>
      <c r="BDL122" s="151"/>
      <c r="BDM122" s="151"/>
      <c r="BDN122" s="151"/>
      <c r="BDO122" s="151"/>
      <c r="BDP122" s="151"/>
      <c r="BDQ122" s="151"/>
      <c r="BDR122" s="151"/>
      <c r="BDS122" s="151"/>
      <c r="BDT122" s="151"/>
      <c r="BDU122" s="151"/>
      <c r="BDV122" s="151"/>
      <c r="BDW122" s="151"/>
      <c r="BDX122" s="151"/>
      <c r="BDY122" s="151"/>
      <c r="BDZ122" s="151"/>
      <c r="BEA122" s="151"/>
      <c r="BEB122" s="151"/>
      <c r="BEC122" s="151"/>
      <c r="BED122" s="151"/>
      <c r="BEE122" s="151"/>
      <c r="BEF122" s="151"/>
      <c r="BEG122" s="151"/>
      <c r="BEH122" s="151"/>
      <c r="BEI122" s="151"/>
      <c r="BEJ122" s="151"/>
      <c r="BEK122" s="151"/>
      <c r="BEL122" s="151"/>
      <c r="BEM122" s="151"/>
      <c r="BEN122" s="151"/>
      <c r="BEO122" s="151"/>
      <c r="BEP122" s="151"/>
      <c r="BEQ122" s="151"/>
      <c r="BER122" s="151"/>
      <c r="BES122" s="151"/>
      <c r="BET122" s="151"/>
      <c r="BEU122" s="151"/>
      <c r="BEV122" s="151"/>
      <c r="BEW122" s="151"/>
      <c r="BEX122" s="151"/>
      <c r="BEY122" s="151"/>
      <c r="BEZ122" s="151"/>
      <c r="BFA122" s="151"/>
      <c r="BFB122" s="151"/>
      <c r="BFC122" s="151"/>
      <c r="BFD122" s="151"/>
      <c r="BFE122" s="151"/>
      <c r="BFF122" s="151"/>
      <c r="BFG122" s="151"/>
      <c r="BFH122" s="151"/>
      <c r="BFI122" s="151"/>
      <c r="BFJ122" s="151"/>
      <c r="BFK122" s="151"/>
      <c r="BFL122" s="151"/>
      <c r="BFM122" s="151"/>
      <c r="BFN122" s="151"/>
      <c r="BFO122" s="151"/>
      <c r="BFP122" s="151"/>
      <c r="BFQ122" s="151"/>
      <c r="BFR122" s="151"/>
      <c r="BFS122" s="151"/>
      <c r="BFT122" s="151"/>
      <c r="BFU122" s="151"/>
      <c r="BFV122" s="151"/>
      <c r="BFW122" s="151"/>
      <c r="BFX122" s="151"/>
      <c r="BFY122" s="151"/>
      <c r="BFZ122" s="151"/>
      <c r="BGA122" s="151"/>
      <c r="BGB122" s="151"/>
      <c r="BGC122" s="151"/>
      <c r="BGD122" s="151"/>
      <c r="BGE122" s="151"/>
      <c r="BGF122" s="151"/>
      <c r="BGG122" s="151"/>
      <c r="BGH122" s="151"/>
      <c r="BGI122" s="151"/>
      <c r="BGJ122" s="151"/>
      <c r="BGK122" s="151"/>
      <c r="BGL122" s="151"/>
      <c r="BGM122" s="151"/>
      <c r="BGN122" s="151"/>
      <c r="BGO122" s="151"/>
      <c r="BGP122" s="151"/>
      <c r="BGQ122" s="151"/>
      <c r="BGR122" s="151"/>
      <c r="BGS122" s="151"/>
      <c r="BGT122" s="151"/>
      <c r="BGU122" s="151"/>
      <c r="BGV122" s="151"/>
      <c r="BGW122" s="151"/>
      <c r="BGX122" s="151"/>
      <c r="BGY122" s="151"/>
      <c r="BGZ122" s="151"/>
      <c r="BHA122" s="151"/>
      <c r="BHB122" s="151"/>
      <c r="BHC122" s="151"/>
      <c r="BHD122" s="151"/>
      <c r="BHE122" s="151"/>
      <c r="BHF122" s="151"/>
      <c r="BHG122" s="151"/>
      <c r="BHH122" s="151"/>
      <c r="BHI122" s="151"/>
      <c r="BHJ122" s="151"/>
      <c r="BHK122" s="151"/>
      <c r="BHL122" s="151"/>
      <c r="BHM122" s="151"/>
      <c r="BHN122" s="151"/>
      <c r="BHO122" s="151"/>
      <c r="BHP122" s="151"/>
      <c r="BHQ122" s="151"/>
      <c r="BHR122" s="151"/>
      <c r="BHS122" s="151"/>
      <c r="BHT122" s="151"/>
      <c r="BHU122" s="151"/>
      <c r="BHV122" s="151"/>
      <c r="BHW122" s="151"/>
      <c r="BHX122" s="151"/>
      <c r="BHY122" s="151"/>
      <c r="BHZ122" s="151"/>
      <c r="BIA122" s="151"/>
      <c r="BIB122" s="151"/>
      <c r="BIC122" s="151"/>
      <c r="BID122" s="151"/>
      <c r="BIE122" s="151"/>
      <c r="BIF122" s="151"/>
      <c r="BIG122" s="151"/>
      <c r="BIH122" s="151"/>
      <c r="BII122" s="151"/>
      <c r="BIJ122" s="151"/>
      <c r="BIK122" s="151"/>
      <c r="BIL122" s="151"/>
      <c r="BIM122" s="151"/>
      <c r="BIN122" s="151"/>
      <c r="BIO122" s="151"/>
      <c r="BIP122" s="151"/>
      <c r="BIQ122" s="151"/>
      <c r="BIR122" s="151"/>
      <c r="BIS122" s="151"/>
      <c r="BIT122" s="151"/>
      <c r="BIU122" s="151"/>
      <c r="BIV122" s="151"/>
      <c r="BIW122" s="151"/>
      <c r="BIX122" s="151"/>
      <c r="BIY122" s="151"/>
      <c r="BIZ122" s="151"/>
      <c r="BJA122" s="151"/>
      <c r="BJB122" s="151"/>
      <c r="BJC122" s="151"/>
      <c r="BJD122" s="151"/>
      <c r="BJE122" s="151"/>
      <c r="BJF122" s="151"/>
      <c r="BJG122" s="151"/>
      <c r="BJH122" s="151"/>
      <c r="BJI122" s="151"/>
      <c r="BJJ122" s="151"/>
      <c r="BJK122" s="151"/>
      <c r="BJL122" s="151"/>
      <c r="BJM122" s="151"/>
      <c r="BJN122" s="151"/>
      <c r="BJO122" s="151"/>
      <c r="BJP122" s="151"/>
      <c r="BJQ122" s="151"/>
      <c r="BJR122" s="151"/>
      <c r="BJS122" s="151"/>
      <c r="BJT122" s="151"/>
      <c r="BJU122" s="151"/>
      <c r="BJV122" s="151"/>
      <c r="BJW122" s="151"/>
      <c r="BJX122" s="151"/>
      <c r="BJY122" s="151"/>
      <c r="BJZ122" s="151"/>
      <c r="BKA122" s="151"/>
      <c r="BKB122" s="151"/>
      <c r="BKC122" s="151"/>
      <c r="BKD122" s="151"/>
      <c r="BKE122" s="151"/>
      <c r="BKF122" s="151"/>
      <c r="BKG122" s="151"/>
      <c r="BKH122" s="151"/>
      <c r="BKI122" s="151"/>
      <c r="BKJ122" s="151"/>
      <c r="BKK122" s="151"/>
      <c r="BKL122" s="151"/>
      <c r="BKM122" s="151"/>
      <c r="BKN122" s="151"/>
      <c r="BKO122" s="151"/>
      <c r="BKP122" s="151"/>
      <c r="BKQ122" s="151"/>
      <c r="BKR122" s="151"/>
      <c r="BKS122" s="151"/>
      <c r="BKT122" s="151"/>
      <c r="BKU122" s="151"/>
      <c r="BKV122" s="151"/>
      <c r="BKW122" s="151"/>
      <c r="BKX122" s="151"/>
      <c r="BKY122" s="151"/>
      <c r="BKZ122" s="151"/>
      <c r="BLA122" s="151"/>
      <c r="BLB122" s="151"/>
      <c r="BLC122" s="151"/>
      <c r="BLD122" s="151"/>
      <c r="BLE122" s="151"/>
      <c r="BLF122" s="151"/>
      <c r="BLG122" s="151"/>
      <c r="BLH122" s="151"/>
      <c r="BLI122" s="151"/>
      <c r="BLJ122" s="151"/>
      <c r="BLK122" s="151"/>
      <c r="BLL122" s="151"/>
      <c r="BLM122" s="151"/>
      <c r="BLN122" s="151"/>
      <c r="BLO122" s="151"/>
      <c r="BLP122" s="151"/>
      <c r="BLQ122" s="151"/>
      <c r="BLR122" s="151"/>
      <c r="BLS122" s="151"/>
      <c r="BLT122" s="151"/>
      <c r="BLU122" s="151"/>
      <c r="BLV122" s="151"/>
      <c r="BLW122" s="151"/>
      <c r="BLX122" s="151"/>
      <c r="BLY122" s="151"/>
      <c r="BLZ122" s="151"/>
      <c r="BMA122" s="151"/>
      <c r="BMB122" s="151"/>
      <c r="BMC122" s="151"/>
      <c r="BMD122" s="151"/>
      <c r="BME122" s="151"/>
      <c r="BMF122" s="151"/>
      <c r="BMG122" s="151"/>
      <c r="BMH122" s="151"/>
      <c r="BMI122" s="151"/>
      <c r="BMJ122" s="151"/>
      <c r="BMK122" s="151"/>
      <c r="BML122" s="151"/>
      <c r="BMM122" s="151"/>
      <c r="BMN122" s="151"/>
      <c r="BMO122" s="151"/>
      <c r="BMP122" s="151"/>
      <c r="BMQ122" s="151"/>
      <c r="BMR122" s="151"/>
      <c r="BMS122" s="151"/>
      <c r="BMT122" s="151"/>
      <c r="BMU122" s="151"/>
      <c r="BMV122" s="151"/>
      <c r="BMW122" s="151"/>
      <c r="BMX122" s="151"/>
      <c r="BMY122" s="151"/>
      <c r="BMZ122" s="151"/>
      <c r="BNA122" s="151"/>
      <c r="BNB122" s="151"/>
      <c r="BNC122" s="151"/>
      <c r="BND122" s="151"/>
      <c r="BNE122" s="151"/>
      <c r="BNF122" s="151"/>
      <c r="BNG122" s="151"/>
      <c r="BNH122" s="151"/>
      <c r="BNI122" s="151"/>
      <c r="BNJ122" s="151"/>
      <c r="BNK122" s="151"/>
      <c r="BNL122" s="151"/>
      <c r="BNM122" s="151"/>
      <c r="BNN122" s="151"/>
      <c r="BNO122" s="151"/>
      <c r="BNP122" s="151"/>
      <c r="BNQ122" s="151"/>
      <c r="BNR122" s="151"/>
      <c r="BNS122" s="151"/>
      <c r="BNT122" s="151"/>
      <c r="BNU122" s="151"/>
      <c r="BNV122" s="151"/>
      <c r="BNW122" s="151"/>
      <c r="BNX122" s="151"/>
      <c r="BNY122" s="151"/>
      <c r="BNZ122" s="151"/>
      <c r="BOA122" s="151"/>
      <c r="BOB122" s="151"/>
      <c r="BOC122" s="151"/>
      <c r="BOD122" s="151"/>
      <c r="BOE122" s="151"/>
      <c r="BOF122" s="151"/>
      <c r="BOG122" s="151"/>
      <c r="BOH122" s="151"/>
      <c r="BOI122" s="151"/>
      <c r="BOJ122" s="151"/>
      <c r="BOK122" s="151"/>
      <c r="BOL122" s="151"/>
      <c r="BOM122" s="151"/>
      <c r="BON122" s="151"/>
      <c r="BOO122" s="151"/>
      <c r="BOP122" s="151"/>
      <c r="BOQ122" s="151"/>
      <c r="BOR122" s="151"/>
      <c r="BOS122" s="151"/>
      <c r="BOT122" s="151"/>
      <c r="BOU122" s="151"/>
      <c r="BOV122" s="151"/>
      <c r="BOW122" s="151"/>
      <c r="BOX122" s="151"/>
      <c r="BOY122" s="151"/>
      <c r="BOZ122" s="151"/>
      <c r="BPA122" s="151"/>
      <c r="BPB122" s="151"/>
      <c r="BPC122" s="151"/>
      <c r="BPD122" s="151"/>
      <c r="BPE122" s="151"/>
      <c r="BPF122" s="151"/>
      <c r="BPG122" s="151"/>
      <c r="BPH122" s="151"/>
      <c r="BPI122" s="151"/>
      <c r="BPJ122" s="151"/>
      <c r="BPK122" s="151"/>
      <c r="BPL122" s="151"/>
      <c r="BPM122" s="151"/>
      <c r="BPN122" s="151"/>
      <c r="BPO122" s="151"/>
      <c r="BPP122" s="151"/>
      <c r="BPQ122" s="151"/>
      <c r="BPR122" s="151"/>
      <c r="BPS122" s="151"/>
      <c r="BPT122" s="151"/>
      <c r="BPU122" s="151"/>
      <c r="BPV122" s="151"/>
      <c r="BPW122" s="151"/>
      <c r="BPX122" s="151"/>
      <c r="BPY122" s="151"/>
      <c r="BPZ122" s="151"/>
      <c r="BQA122" s="151"/>
      <c r="BQB122" s="151"/>
      <c r="BQC122" s="151"/>
      <c r="BQD122" s="151"/>
      <c r="BQE122" s="151"/>
      <c r="BQF122" s="151"/>
      <c r="BQG122" s="151"/>
      <c r="BQH122" s="151"/>
      <c r="BQI122" s="151"/>
      <c r="BQJ122" s="151"/>
      <c r="BQK122" s="151"/>
      <c r="BQL122" s="151"/>
      <c r="BQM122" s="151"/>
      <c r="BQN122" s="151"/>
      <c r="BQO122" s="151"/>
      <c r="BQP122" s="151"/>
      <c r="BQQ122" s="151"/>
      <c r="BQR122" s="151"/>
      <c r="BQS122" s="151"/>
      <c r="BQT122" s="151"/>
      <c r="BQU122" s="151"/>
      <c r="BQV122" s="151"/>
      <c r="BQW122" s="151"/>
      <c r="BQX122" s="151"/>
      <c r="BQY122" s="151"/>
      <c r="BQZ122" s="151"/>
      <c r="BRA122" s="151"/>
      <c r="BRB122" s="151"/>
      <c r="BRC122" s="151"/>
      <c r="BRD122" s="151"/>
      <c r="BRE122" s="151"/>
      <c r="BRF122" s="151"/>
      <c r="BRG122" s="151"/>
      <c r="BRH122" s="151"/>
      <c r="BRI122" s="151"/>
      <c r="BRJ122" s="151"/>
      <c r="BRK122" s="151"/>
      <c r="BRL122" s="151"/>
      <c r="BRM122" s="151"/>
      <c r="BRN122" s="151"/>
      <c r="BRO122" s="151"/>
      <c r="BRP122" s="151"/>
      <c r="BRQ122" s="151"/>
      <c r="BRR122" s="151"/>
      <c r="BRS122" s="151"/>
      <c r="BRT122" s="151"/>
      <c r="BRU122" s="151"/>
      <c r="BRV122" s="151"/>
      <c r="BRW122" s="151"/>
      <c r="BRX122" s="151"/>
      <c r="BRY122" s="151"/>
      <c r="BRZ122" s="151"/>
      <c r="BSA122" s="151"/>
      <c r="BSB122" s="151"/>
      <c r="BSC122" s="151"/>
      <c r="BSD122" s="151"/>
      <c r="BSE122" s="151"/>
      <c r="BSF122" s="151"/>
      <c r="BSG122" s="151"/>
      <c r="BSH122" s="151"/>
      <c r="BSI122" s="151"/>
      <c r="BSJ122" s="151"/>
      <c r="BSK122" s="151"/>
      <c r="BSL122" s="151"/>
      <c r="BSM122" s="151"/>
      <c r="BSN122" s="151"/>
      <c r="BSO122" s="151"/>
      <c r="BSP122" s="151"/>
      <c r="BSQ122" s="151"/>
      <c r="BSR122" s="151"/>
      <c r="BSS122" s="151"/>
      <c r="BST122" s="151"/>
      <c r="BSU122" s="151"/>
      <c r="BSV122" s="151"/>
      <c r="BSW122" s="151"/>
      <c r="BSX122" s="151"/>
      <c r="BSY122" s="151"/>
      <c r="BSZ122" s="151"/>
      <c r="BTA122" s="151"/>
      <c r="BTB122" s="151"/>
      <c r="BTC122" s="151"/>
      <c r="BTD122" s="151"/>
      <c r="BTE122" s="151"/>
      <c r="BTF122" s="151"/>
      <c r="BTG122" s="151"/>
      <c r="BTH122" s="151"/>
      <c r="BTI122" s="151"/>
      <c r="BTJ122" s="151"/>
      <c r="BTK122" s="151"/>
      <c r="BTL122" s="151"/>
      <c r="BTM122" s="151"/>
      <c r="BTN122" s="151"/>
      <c r="BTO122" s="151"/>
      <c r="BTP122" s="151"/>
      <c r="BTQ122" s="151"/>
      <c r="BTR122" s="151"/>
      <c r="BTS122" s="151"/>
      <c r="BTT122" s="151"/>
      <c r="BTU122" s="151"/>
      <c r="BTV122" s="151"/>
      <c r="BTW122" s="151"/>
      <c r="BTX122" s="151"/>
      <c r="BTY122" s="151"/>
      <c r="BTZ122" s="151"/>
      <c r="BUA122" s="151"/>
      <c r="BUB122" s="151"/>
      <c r="BUC122" s="151"/>
      <c r="BUD122" s="151"/>
      <c r="BUE122" s="151"/>
      <c r="BUF122" s="151"/>
      <c r="BUG122" s="151"/>
      <c r="BUH122" s="151"/>
      <c r="BUI122" s="151"/>
      <c r="BUJ122" s="151"/>
      <c r="BUK122" s="151"/>
      <c r="BUL122" s="151"/>
      <c r="BUM122" s="151"/>
      <c r="BUN122" s="151"/>
      <c r="BUO122" s="151"/>
      <c r="BUP122" s="151"/>
      <c r="BUQ122" s="151"/>
      <c r="BUR122" s="151"/>
      <c r="BUS122" s="151"/>
      <c r="BUT122" s="151"/>
      <c r="BUU122" s="151"/>
      <c r="BUV122" s="151"/>
      <c r="BUW122" s="151"/>
      <c r="BUX122" s="151"/>
      <c r="BUY122" s="151"/>
      <c r="BUZ122" s="151"/>
      <c r="BVA122" s="151"/>
      <c r="BVB122" s="151"/>
      <c r="BVC122" s="151"/>
      <c r="BVD122" s="151"/>
      <c r="BVE122" s="151"/>
      <c r="BVF122" s="151"/>
      <c r="BVG122" s="151"/>
      <c r="BVH122" s="151"/>
      <c r="BVI122" s="151"/>
      <c r="BVJ122" s="151"/>
      <c r="BVK122" s="151"/>
      <c r="BVL122" s="151"/>
      <c r="BVM122" s="151"/>
      <c r="BVN122" s="151"/>
      <c r="BVO122" s="151"/>
      <c r="BVP122" s="151"/>
      <c r="BVQ122" s="151"/>
      <c r="BVR122" s="151"/>
      <c r="BVS122" s="151"/>
      <c r="BVT122" s="151"/>
      <c r="BVU122" s="151"/>
      <c r="BVV122" s="151"/>
      <c r="BVW122" s="151"/>
      <c r="BVX122" s="151"/>
      <c r="BVY122" s="151"/>
      <c r="BVZ122" s="151"/>
      <c r="BWA122" s="151"/>
      <c r="BWB122" s="151"/>
      <c r="BWC122" s="151"/>
      <c r="BWD122" s="151"/>
      <c r="BWE122" s="151"/>
      <c r="BWF122" s="151"/>
      <c r="BWG122" s="151"/>
      <c r="BWH122" s="151"/>
      <c r="BWI122" s="151"/>
      <c r="BWJ122" s="151"/>
      <c r="BWK122" s="151"/>
      <c r="BWL122" s="151"/>
      <c r="BWM122" s="151"/>
      <c r="BWN122" s="151"/>
      <c r="BWO122" s="151"/>
      <c r="BWP122" s="151"/>
      <c r="BWQ122" s="151"/>
      <c r="BWR122" s="151"/>
      <c r="BWS122" s="151"/>
      <c r="BWT122" s="151"/>
      <c r="BWU122" s="151"/>
      <c r="BWV122" s="151"/>
      <c r="BWW122" s="151"/>
      <c r="BWX122" s="151"/>
      <c r="BWY122" s="151"/>
      <c r="BWZ122" s="151"/>
      <c r="BXA122" s="151"/>
      <c r="BXB122" s="151"/>
      <c r="BXC122" s="151"/>
      <c r="BXD122" s="151"/>
      <c r="BXE122" s="151"/>
      <c r="BXF122" s="151"/>
      <c r="BXG122" s="151"/>
      <c r="BXH122" s="151"/>
      <c r="BXI122" s="151"/>
      <c r="BXJ122" s="151"/>
      <c r="BXK122" s="151"/>
      <c r="BXL122" s="151"/>
      <c r="BXM122" s="151"/>
      <c r="BXN122" s="151"/>
      <c r="BXO122" s="151"/>
      <c r="BXP122" s="151"/>
      <c r="BXQ122" s="151"/>
      <c r="BXR122" s="151"/>
      <c r="BXS122" s="151"/>
      <c r="BXT122" s="151"/>
      <c r="BXU122" s="151"/>
      <c r="BXV122" s="151"/>
      <c r="BXW122" s="151"/>
      <c r="BXX122" s="151"/>
      <c r="BXY122" s="151"/>
      <c r="BXZ122" s="151"/>
      <c r="BYA122" s="151"/>
      <c r="BYB122" s="151"/>
      <c r="BYC122" s="151"/>
      <c r="BYD122" s="151"/>
      <c r="BYE122" s="151"/>
      <c r="BYF122" s="151"/>
      <c r="BYG122" s="151"/>
      <c r="BYH122" s="151"/>
      <c r="BYI122" s="151"/>
      <c r="BYJ122" s="151"/>
      <c r="BYK122" s="151"/>
      <c r="BYL122" s="151"/>
      <c r="BYM122" s="151"/>
      <c r="BYN122" s="151"/>
      <c r="BYO122" s="151"/>
      <c r="BYP122" s="151"/>
      <c r="BYQ122" s="151"/>
      <c r="BYR122" s="151"/>
      <c r="BYS122" s="151"/>
      <c r="BYT122" s="151"/>
      <c r="BYU122" s="151"/>
      <c r="BYV122" s="151"/>
      <c r="BYW122" s="151"/>
      <c r="BYX122" s="151"/>
      <c r="BYY122" s="151"/>
      <c r="BYZ122" s="151"/>
      <c r="BZA122" s="151"/>
      <c r="BZB122" s="151"/>
      <c r="BZC122" s="151"/>
      <c r="BZD122" s="151"/>
      <c r="BZE122" s="151"/>
      <c r="BZF122" s="151"/>
      <c r="BZG122" s="151"/>
      <c r="BZH122" s="151"/>
      <c r="BZI122" s="151"/>
      <c r="BZJ122" s="151"/>
      <c r="BZK122" s="151"/>
      <c r="BZL122" s="151"/>
      <c r="BZM122" s="151"/>
      <c r="BZN122" s="151"/>
      <c r="BZO122" s="151"/>
      <c r="BZP122" s="151"/>
      <c r="BZQ122" s="151"/>
      <c r="BZR122" s="151"/>
      <c r="BZS122" s="151"/>
      <c r="BZT122" s="151"/>
      <c r="BZU122" s="151"/>
      <c r="BZV122" s="151"/>
      <c r="BZW122" s="151"/>
      <c r="BZX122" s="151"/>
      <c r="BZY122" s="151"/>
      <c r="BZZ122" s="151"/>
      <c r="CAA122" s="151"/>
      <c r="CAB122" s="151"/>
      <c r="CAC122" s="151"/>
      <c r="CAD122" s="151"/>
      <c r="CAE122" s="151"/>
      <c r="CAF122" s="151"/>
      <c r="CAG122" s="151"/>
      <c r="CAH122" s="151"/>
      <c r="CAI122" s="151"/>
      <c r="CAJ122" s="151"/>
      <c r="CAK122" s="151"/>
      <c r="CAL122" s="151"/>
      <c r="CAM122" s="151"/>
      <c r="CAN122" s="151"/>
      <c r="CAO122" s="151"/>
      <c r="CAP122" s="151"/>
      <c r="CAQ122" s="151"/>
      <c r="CAR122" s="151"/>
      <c r="CAS122" s="151"/>
      <c r="CAT122" s="151"/>
      <c r="CAU122" s="151"/>
      <c r="CAV122" s="151"/>
      <c r="CAW122" s="151"/>
      <c r="CAX122" s="151"/>
      <c r="CAY122" s="151"/>
      <c r="CAZ122" s="151"/>
      <c r="CBA122" s="151"/>
      <c r="CBB122" s="151"/>
      <c r="CBC122" s="151"/>
      <c r="CBD122" s="151"/>
      <c r="CBE122" s="151"/>
      <c r="CBF122" s="151"/>
      <c r="CBG122" s="151"/>
      <c r="CBH122" s="151"/>
      <c r="CBI122" s="151"/>
      <c r="CBJ122" s="151"/>
      <c r="CBK122" s="151"/>
      <c r="CBL122" s="151"/>
      <c r="CBM122" s="151"/>
      <c r="CBN122" s="151"/>
      <c r="CBO122" s="151"/>
      <c r="CBP122" s="151"/>
      <c r="CBQ122" s="151"/>
      <c r="CBR122" s="151"/>
      <c r="CBS122" s="151"/>
      <c r="CBT122" s="151"/>
      <c r="CBU122" s="151"/>
      <c r="CBV122" s="151"/>
      <c r="CBW122" s="151"/>
      <c r="CBX122" s="151"/>
      <c r="CBY122" s="151"/>
      <c r="CBZ122" s="151"/>
      <c r="CCA122" s="151"/>
      <c r="CCB122" s="151"/>
      <c r="CCC122" s="151"/>
      <c r="CCD122" s="151"/>
      <c r="CCE122" s="151"/>
      <c r="CCF122" s="151"/>
      <c r="CCG122" s="151"/>
      <c r="CCH122" s="151"/>
      <c r="CCI122" s="151"/>
      <c r="CCJ122" s="151"/>
      <c r="CCK122" s="151"/>
      <c r="CCL122" s="151"/>
      <c r="CCM122" s="151"/>
      <c r="CCN122" s="151"/>
      <c r="CCO122" s="151"/>
      <c r="CCP122" s="151"/>
      <c r="CCQ122" s="151"/>
      <c r="CCR122" s="151"/>
      <c r="CCS122" s="151"/>
      <c r="CCT122" s="151"/>
      <c r="CCU122" s="151"/>
      <c r="CCV122" s="151"/>
      <c r="CCW122" s="151"/>
      <c r="CCX122" s="151"/>
      <c r="CCY122" s="151"/>
      <c r="CCZ122" s="151"/>
      <c r="CDA122" s="151"/>
      <c r="CDB122" s="151"/>
      <c r="CDC122" s="151"/>
      <c r="CDD122" s="151"/>
      <c r="CDE122" s="151"/>
      <c r="CDF122" s="151"/>
      <c r="CDG122" s="151"/>
      <c r="CDH122" s="151"/>
      <c r="CDI122" s="151"/>
      <c r="CDJ122" s="151"/>
      <c r="CDK122" s="151"/>
      <c r="CDL122" s="151"/>
      <c r="CDM122" s="151"/>
      <c r="CDN122" s="151"/>
      <c r="CDO122" s="151"/>
      <c r="CDP122" s="151"/>
      <c r="CDQ122" s="151"/>
      <c r="CDR122" s="151"/>
      <c r="CDS122" s="151"/>
      <c r="CDT122" s="151"/>
      <c r="CDU122" s="151"/>
      <c r="CDV122" s="151"/>
      <c r="CDW122" s="151"/>
      <c r="CDX122" s="151"/>
      <c r="CDY122" s="151"/>
      <c r="CDZ122" s="151"/>
      <c r="CEA122" s="151"/>
      <c r="CEB122" s="151"/>
      <c r="CEC122" s="151"/>
      <c r="CED122" s="151"/>
      <c r="CEE122" s="151"/>
      <c r="CEF122" s="151"/>
      <c r="CEG122" s="151"/>
      <c r="CEH122" s="151"/>
      <c r="CEI122" s="151"/>
      <c r="CEJ122" s="151"/>
      <c r="CEK122" s="151"/>
      <c r="CEL122" s="151"/>
      <c r="CEM122" s="151"/>
      <c r="CEN122" s="151"/>
      <c r="CEO122" s="151"/>
      <c r="CEP122" s="151"/>
      <c r="CEQ122" s="151"/>
      <c r="CER122" s="151"/>
      <c r="CES122" s="151"/>
      <c r="CET122" s="151"/>
      <c r="CEU122" s="151"/>
      <c r="CEV122" s="151"/>
      <c r="CEW122" s="151"/>
      <c r="CEX122" s="151"/>
      <c r="CEY122" s="151"/>
      <c r="CEZ122" s="151"/>
      <c r="CFA122" s="151"/>
      <c r="CFB122" s="151"/>
      <c r="CFC122" s="151"/>
      <c r="CFD122" s="151"/>
      <c r="CFE122" s="151"/>
      <c r="CFF122" s="151"/>
      <c r="CFG122" s="151"/>
      <c r="CFH122" s="151"/>
      <c r="CFI122" s="151"/>
      <c r="CFJ122" s="151"/>
      <c r="CFK122" s="151"/>
      <c r="CFL122" s="151"/>
      <c r="CFM122" s="151"/>
      <c r="CFN122" s="151"/>
      <c r="CFO122" s="151"/>
      <c r="CFP122" s="151"/>
      <c r="CFQ122" s="151"/>
      <c r="CFR122" s="151"/>
      <c r="CFS122" s="151"/>
      <c r="CFT122" s="151"/>
      <c r="CFU122" s="151"/>
      <c r="CFV122" s="151"/>
      <c r="CFW122" s="151"/>
      <c r="CFX122" s="151"/>
      <c r="CFY122" s="151"/>
      <c r="CFZ122" s="151"/>
      <c r="CGA122" s="151"/>
      <c r="CGB122" s="151"/>
      <c r="CGC122" s="151"/>
      <c r="CGD122" s="151"/>
      <c r="CGE122" s="151"/>
      <c r="CGF122" s="151"/>
      <c r="CGG122" s="151"/>
      <c r="CGH122" s="151"/>
      <c r="CGI122" s="151"/>
      <c r="CGJ122" s="151"/>
      <c r="CGK122" s="151"/>
      <c r="CGL122" s="151"/>
      <c r="CGM122" s="151"/>
      <c r="CGN122" s="151"/>
      <c r="CGO122" s="151"/>
      <c r="CGP122" s="151"/>
      <c r="CGQ122" s="151"/>
      <c r="CGR122" s="151"/>
      <c r="CGS122" s="151"/>
      <c r="CGT122" s="151"/>
      <c r="CGU122" s="151"/>
      <c r="CGV122" s="151"/>
      <c r="CGW122" s="151"/>
      <c r="CGX122" s="151"/>
      <c r="CGY122" s="151"/>
      <c r="CGZ122" s="151"/>
      <c r="CHA122" s="151"/>
      <c r="CHB122" s="151"/>
      <c r="CHC122" s="151"/>
      <c r="CHD122" s="151"/>
      <c r="CHE122" s="151"/>
      <c r="CHF122" s="151"/>
      <c r="CHG122" s="151"/>
      <c r="CHH122" s="151"/>
      <c r="CHI122" s="151"/>
      <c r="CHJ122" s="151"/>
      <c r="CHK122" s="151"/>
      <c r="CHL122" s="151"/>
      <c r="CHM122" s="151"/>
      <c r="CHN122" s="151"/>
      <c r="CHO122" s="151"/>
      <c r="CHP122" s="151"/>
      <c r="CHQ122" s="151"/>
      <c r="CHR122" s="151"/>
      <c r="CHS122" s="151"/>
      <c r="CHT122" s="151"/>
      <c r="CHU122" s="151"/>
      <c r="CHV122" s="151"/>
      <c r="CHW122" s="151"/>
      <c r="CHX122" s="151"/>
      <c r="CHY122" s="151"/>
      <c r="CHZ122" s="151"/>
      <c r="CIA122" s="151"/>
      <c r="CIB122" s="151"/>
      <c r="CIC122" s="151"/>
      <c r="CID122" s="151"/>
      <c r="CIE122" s="151"/>
      <c r="CIF122" s="151"/>
      <c r="CIG122" s="151"/>
      <c r="CIH122" s="151"/>
      <c r="CII122" s="151"/>
      <c r="CIJ122" s="151"/>
      <c r="CIK122" s="151"/>
      <c r="CIL122" s="151"/>
      <c r="CIM122" s="151"/>
      <c r="CIN122" s="151"/>
      <c r="CIO122" s="151"/>
      <c r="CIP122" s="151"/>
      <c r="CIQ122" s="151"/>
      <c r="CIR122" s="151"/>
      <c r="CIS122" s="151"/>
      <c r="CIT122" s="151"/>
      <c r="CIU122" s="151"/>
      <c r="CIV122" s="151"/>
      <c r="CIW122" s="151"/>
      <c r="CIX122" s="151"/>
      <c r="CIY122" s="151"/>
      <c r="CIZ122" s="151"/>
      <c r="CJA122" s="151"/>
      <c r="CJB122" s="151"/>
      <c r="CJC122" s="151"/>
      <c r="CJD122" s="151"/>
      <c r="CJE122" s="151"/>
      <c r="CJF122" s="151"/>
      <c r="CJG122" s="151"/>
      <c r="CJH122" s="151"/>
      <c r="CJI122" s="151"/>
      <c r="CJJ122" s="151"/>
      <c r="CJK122" s="151"/>
      <c r="CJL122" s="151"/>
      <c r="CJM122" s="151"/>
      <c r="CJN122" s="151"/>
      <c r="CJO122" s="151"/>
      <c r="CJP122" s="151"/>
      <c r="CJQ122" s="151"/>
      <c r="CJR122" s="151"/>
      <c r="CJS122" s="151"/>
      <c r="CJT122" s="151"/>
      <c r="CJU122" s="151"/>
      <c r="CJV122" s="151"/>
      <c r="CJW122" s="151"/>
      <c r="CJX122" s="151"/>
      <c r="CJY122" s="151"/>
      <c r="CJZ122" s="151"/>
      <c r="CKA122" s="151"/>
      <c r="CKB122" s="151"/>
      <c r="CKC122" s="151"/>
      <c r="CKD122" s="151"/>
      <c r="CKE122" s="151"/>
      <c r="CKF122" s="151"/>
      <c r="CKG122" s="151"/>
      <c r="CKH122" s="151"/>
      <c r="CKI122" s="151"/>
      <c r="CKJ122" s="151"/>
      <c r="CKK122" s="151"/>
      <c r="CKL122" s="151"/>
      <c r="CKM122" s="151"/>
      <c r="CKN122" s="151"/>
      <c r="CKO122" s="151"/>
      <c r="CKP122" s="151"/>
      <c r="CKQ122" s="151"/>
      <c r="CKR122" s="151"/>
      <c r="CKS122" s="151"/>
      <c r="CKT122" s="151"/>
      <c r="CKU122" s="151"/>
      <c r="CKV122" s="151"/>
      <c r="CKW122" s="151"/>
      <c r="CKX122" s="151"/>
      <c r="CKY122" s="151"/>
      <c r="CKZ122" s="151"/>
      <c r="CLA122" s="151"/>
      <c r="CLB122" s="151"/>
      <c r="CLC122" s="151"/>
      <c r="CLD122" s="151"/>
      <c r="CLE122" s="151"/>
      <c r="CLF122" s="151"/>
      <c r="CLG122" s="151"/>
      <c r="CLH122" s="151"/>
      <c r="CLI122" s="151"/>
      <c r="CLJ122" s="151"/>
      <c r="CLK122" s="151"/>
      <c r="CLL122" s="151"/>
      <c r="CLM122" s="151"/>
      <c r="CLN122" s="151"/>
      <c r="CLO122" s="151"/>
      <c r="CLP122" s="151"/>
      <c r="CLQ122" s="151"/>
      <c r="CLR122" s="151"/>
      <c r="CLS122" s="151"/>
      <c r="CLT122" s="151"/>
      <c r="CLU122" s="151"/>
      <c r="CLV122" s="151"/>
      <c r="CLW122" s="151"/>
      <c r="CLX122" s="151"/>
      <c r="CLY122" s="151"/>
      <c r="CLZ122" s="151"/>
      <c r="CMA122" s="151"/>
      <c r="CMB122" s="151"/>
      <c r="CMC122" s="151"/>
      <c r="CMD122" s="151"/>
      <c r="CME122" s="151"/>
      <c r="CMF122" s="151"/>
      <c r="CMG122" s="151"/>
      <c r="CMH122" s="151"/>
      <c r="CMI122" s="151"/>
      <c r="CMJ122" s="151"/>
      <c r="CMK122" s="151"/>
      <c r="CML122" s="151"/>
      <c r="CMM122" s="151"/>
      <c r="CMN122" s="151"/>
      <c r="CMO122" s="151"/>
      <c r="CMP122" s="151"/>
      <c r="CMQ122" s="151"/>
      <c r="CMR122" s="151"/>
      <c r="CMS122" s="151"/>
      <c r="CMT122" s="151"/>
      <c r="CMU122" s="151"/>
      <c r="CMV122" s="151"/>
      <c r="CMW122" s="151"/>
      <c r="CMX122" s="151"/>
      <c r="CMY122" s="151"/>
      <c r="CMZ122" s="151"/>
      <c r="CNA122" s="151"/>
      <c r="CNB122" s="151"/>
      <c r="CNC122" s="151"/>
      <c r="CND122" s="151"/>
      <c r="CNE122" s="151"/>
      <c r="CNF122" s="151"/>
      <c r="CNG122" s="151"/>
      <c r="CNH122" s="151"/>
      <c r="CNI122" s="151"/>
      <c r="CNJ122" s="151"/>
      <c r="CNK122" s="151"/>
      <c r="CNL122" s="151"/>
      <c r="CNM122" s="151"/>
      <c r="CNN122" s="151"/>
      <c r="CNO122" s="151"/>
      <c r="CNP122" s="151"/>
      <c r="CNQ122" s="151"/>
      <c r="CNR122" s="151"/>
      <c r="CNS122" s="151"/>
      <c r="CNT122" s="151"/>
      <c r="CNU122" s="151"/>
      <c r="CNV122" s="151"/>
      <c r="CNW122" s="151"/>
      <c r="CNX122" s="151"/>
      <c r="CNY122" s="151"/>
      <c r="CNZ122" s="151"/>
      <c r="COA122" s="151"/>
      <c r="COB122" s="151"/>
      <c r="COC122" s="151"/>
      <c r="COD122" s="151"/>
      <c r="COE122" s="151"/>
      <c r="COF122" s="151"/>
      <c r="COG122" s="151"/>
      <c r="COH122" s="151"/>
      <c r="COI122" s="151"/>
      <c r="COJ122" s="151"/>
      <c r="COK122" s="151"/>
      <c r="COL122" s="151"/>
      <c r="COM122" s="151"/>
      <c r="CON122" s="151"/>
      <c r="COO122" s="151"/>
      <c r="COP122" s="151"/>
      <c r="COQ122" s="151"/>
      <c r="COR122" s="151"/>
      <c r="COS122" s="151"/>
      <c r="COT122" s="151"/>
      <c r="COU122" s="151"/>
      <c r="COV122" s="151"/>
      <c r="COW122" s="151"/>
      <c r="COX122" s="151"/>
      <c r="COY122" s="151"/>
      <c r="COZ122" s="151"/>
      <c r="CPA122" s="151"/>
      <c r="CPB122" s="151"/>
      <c r="CPC122" s="151"/>
      <c r="CPD122" s="151"/>
      <c r="CPE122" s="151"/>
      <c r="CPF122" s="151"/>
      <c r="CPG122" s="151"/>
      <c r="CPH122" s="151"/>
      <c r="CPI122" s="151"/>
      <c r="CPJ122" s="151"/>
      <c r="CPK122" s="151"/>
      <c r="CPL122" s="151"/>
      <c r="CPM122" s="151"/>
      <c r="CPN122" s="151"/>
      <c r="CPO122" s="151"/>
      <c r="CPP122" s="151"/>
      <c r="CPQ122" s="151"/>
      <c r="CPR122" s="151"/>
      <c r="CPS122" s="151"/>
      <c r="CPT122" s="151"/>
      <c r="CPU122" s="151"/>
      <c r="CPV122" s="151"/>
      <c r="CPW122" s="151"/>
      <c r="CPX122" s="151"/>
      <c r="CPY122" s="151"/>
      <c r="CPZ122" s="151"/>
      <c r="CQA122" s="151"/>
      <c r="CQB122" s="151"/>
      <c r="CQC122" s="151"/>
      <c r="CQD122" s="151"/>
      <c r="CQE122" s="151"/>
      <c r="CQF122" s="151"/>
      <c r="CQG122" s="151"/>
      <c r="CQH122" s="151"/>
      <c r="CQI122" s="151"/>
      <c r="CQJ122" s="151"/>
      <c r="CQK122" s="151"/>
      <c r="CQL122" s="151"/>
      <c r="CQM122" s="151"/>
      <c r="CQN122" s="151"/>
      <c r="CQO122" s="151"/>
      <c r="CQP122" s="151"/>
      <c r="CQQ122" s="151"/>
      <c r="CQR122" s="151"/>
      <c r="CQS122" s="151"/>
      <c r="CQT122" s="151"/>
      <c r="CQU122" s="151"/>
      <c r="CQV122" s="151"/>
      <c r="CQW122" s="151"/>
      <c r="CQX122" s="151"/>
      <c r="CQY122" s="151"/>
      <c r="CQZ122" s="151"/>
      <c r="CRA122" s="151"/>
      <c r="CRB122" s="151"/>
      <c r="CRC122" s="151"/>
      <c r="CRD122" s="151"/>
      <c r="CRE122" s="151"/>
      <c r="CRF122" s="151"/>
      <c r="CRG122" s="151"/>
      <c r="CRH122" s="151"/>
      <c r="CRI122" s="151"/>
      <c r="CRJ122" s="151"/>
      <c r="CRK122" s="151"/>
      <c r="CRL122" s="151"/>
      <c r="CRM122" s="151"/>
      <c r="CRN122" s="151"/>
      <c r="CRO122" s="151"/>
      <c r="CRP122" s="151"/>
      <c r="CRQ122" s="151"/>
      <c r="CRR122" s="151"/>
      <c r="CRS122" s="151"/>
      <c r="CRT122" s="151"/>
      <c r="CRU122" s="151"/>
      <c r="CRV122" s="151"/>
      <c r="CRW122" s="151"/>
      <c r="CRX122" s="151"/>
      <c r="CRY122" s="151"/>
      <c r="CRZ122" s="151"/>
      <c r="CSA122" s="151"/>
      <c r="CSB122" s="151"/>
      <c r="CSC122" s="151"/>
      <c r="CSD122" s="151"/>
      <c r="CSE122" s="151"/>
      <c r="CSF122" s="151"/>
      <c r="CSG122" s="151"/>
      <c r="CSH122" s="151"/>
      <c r="CSI122" s="151"/>
      <c r="CSJ122" s="151"/>
      <c r="CSK122" s="151"/>
      <c r="CSL122" s="151"/>
      <c r="CSM122" s="151"/>
      <c r="CSN122" s="151"/>
      <c r="CSO122" s="151"/>
      <c r="CSP122" s="151"/>
      <c r="CSQ122" s="151"/>
      <c r="CSR122" s="151"/>
      <c r="CSS122" s="151"/>
      <c r="CST122" s="151"/>
      <c r="CSU122" s="151"/>
      <c r="CSV122" s="151"/>
      <c r="CSW122" s="151"/>
      <c r="CSX122" s="151"/>
      <c r="CSY122" s="151"/>
      <c r="CSZ122" s="151"/>
      <c r="CTA122" s="151"/>
      <c r="CTB122" s="151"/>
      <c r="CTC122" s="151"/>
      <c r="CTD122" s="151"/>
      <c r="CTE122" s="151"/>
      <c r="CTF122" s="151"/>
      <c r="CTG122" s="151"/>
      <c r="CTH122" s="151"/>
      <c r="CTI122" s="151"/>
      <c r="CTJ122" s="151"/>
      <c r="CTK122" s="151"/>
      <c r="CTL122" s="151"/>
      <c r="CTM122" s="151"/>
      <c r="CTN122" s="151"/>
      <c r="CTO122" s="151"/>
      <c r="CTP122" s="151"/>
      <c r="CTQ122" s="151"/>
      <c r="CTR122" s="151"/>
      <c r="CTS122" s="151"/>
      <c r="CTT122" s="151"/>
      <c r="CTU122" s="151"/>
      <c r="CTV122" s="151"/>
      <c r="CTW122" s="151"/>
      <c r="CTX122" s="151"/>
      <c r="CTY122" s="151"/>
      <c r="CTZ122" s="151"/>
      <c r="CUA122" s="151"/>
      <c r="CUB122" s="151"/>
      <c r="CUC122" s="151"/>
      <c r="CUD122" s="151"/>
      <c r="CUE122" s="151"/>
      <c r="CUF122" s="151"/>
      <c r="CUG122" s="151"/>
      <c r="CUH122" s="151"/>
      <c r="CUI122" s="151"/>
      <c r="CUJ122" s="151"/>
      <c r="CUK122" s="151"/>
      <c r="CUL122" s="151"/>
      <c r="CUM122" s="151"/>
      <c r="CUN122" s="151"/>
      <c r="CUO122" s="151"/>
      <c r="CUP122" s="151"/>
      <c r="CUQ122" s="151"/>
      <c r="CUR122" s="151"/>
      <c r="CUS122" s="151"/>
      <c r="CUT122" s="151"/>
      <c r="CUU122" s="151"/>
      <c r="CUV122" s="151"/>
      <c r="CUW122" s="151"/>
      <c r="CUX122" s="151"/>
      <c r="CUY122" s="151"/>
      <c r="CUZ122" s="151"/>
      <c r="CVA122" s="151"/>
      <c r="CVB122" s="151"/>
      <c r="CVC122" s="151"/>
      <c r="CVD122" s="151"/>
      <c r="CVE122" s="151"/>
      <c r="CVF122" s="151"/>
      <c r="CVG122" s="151"/>
      <c r="CVH122" s="151"/>
      <c r="CVI122" s="151"/>
      <c r="CVJ122" s="151"/>
      <c r="CVK122" s="151"/>
      <c r="CVL122" s="151"/>
      <c r="CVM122" s="151"/>
      <c r="CVN122" s="151"/>
      <c r="CVO122" s="151"/>
      <c r="CVP122" s="151"/>
      <c r="CVQ122" s="151"/>
      <c r="CVR122" s="151"/>
      <c r="CVS122" s="151"/>
      <c r="CVT122" s="151"/>
      <c r="CVU122" s="151"/>
      <c r="CVV122" s="151"/>
      <c r="CVW122" s="151"/>
      <c r="CVX122" s="151"/>
      <c r="CVY122" s="151"/>
      <c r="CVZ122" s="151"/>
      <c r="CWA122" s="151"/>
      <c r="CWB122" s="151"/>
      <c r="CWC122" s="151"/>
      <c r="CWD122" s="151"/>
      <c r="CWE122" s="151"/>
      <c r="CWF122" s="151"/>
      <c r="CWG122" s="151"/>
      <c r="CWH122" s="151"/>
      <c r="CWI122" s="151"/>
      <c r="CWJ122" s="151"/>
      <c r="CWK122" s="151"/>
      <c r="CWL122" s="151"/>
      <c r="CWM122" s="151"/>
      <c r="CWN122" s="151"/>
      <c r="CWO122" s="151"/>
      <c r="CWP122" s="151"/>
      <c r="CWQ122" s="151"/>
      <c r="CWR122" s="151"/>
      <c r="CWS122" s="151"/>
      <c r="CWT122" s="151"/>
      <c r="CWU122" s="151"/>
      <c r="CWV122" s="151"/>
      <c r="CWW122" s="151"/>
      <c r="CWX122" s="151"/>
      <c r="CWY122" s="151"/>
      <c r="CWZ122" s="151"/>
      <c r="CXA122" s="151"/>
      <c r="CXB122" s="151"/>
      <c r="CXC122" s="151"/>
      <c r="CXD122" s="151"/>
      <c r="CXE122" s="151"/>
      <c r="CXF122" s="151"/>
      <c r="CXG122" s="151"/>
      <c r="CXH122" s="151"/>
      <c r="CXI122" s="151"/>
      <c r="CXJ122" s="151"/>
      <c r="CXK122" s="151"/>
      <c r="CXL122" s="151"/>
      <c r="CXM122" s="151"/>
      <c r="CXN122" s="151"/>
      <c r="CXO122" s="151"/>
      <c r="CXP122" s="151"/>
      <c r="CXQ122" s="151"/>
      <c r="CXR122" s="151"/>
      <c r="CXS122" s="151"/>
      <c r="CXT122" s="151"/>
      <c r="CXU122" s="151"/>
      <c r="CXV122" s="151"/>
      <c r="CXW122" s="151"/>
      <c r="CXX122" s="151"/>
      <c r="CXY122" s="151"/>
      <c r="CXZ122" s="151"/>
      <c r="CYA122" s="151"/>
      <c r="CYB122" s="151"/>
      <c r="CYC122" s="151"/>
      <c r="CYD122" s="151"/>
      <c r="CYE122" s="151"/>
      <c r="CYF122" s="151"/>
      <c r="CYG122" s="151"/>
      <c r="CYH122" s="151"/>
      <c r="CYI122" s="151"/>
      <c r="CYJ122" s="151"/>
      <c r="CYK122" s="151"/>
      <c r="CYL122" s="151"/>
      <c r="CYM122" s="151"/>
      <c r="CYN122" s="151"/>
      <c r="CYO122" s="151"/>
      <c r="CYP122" s="151"/>
      <c r="CYQ122" s="151"/>
      <c r="CYR122" s="151"/>
      <c r="CYS122" s="151"/>
      <c r="CYT122" s="151"/>
      <c r="CYU122" s="151"/>
      <c r="CYV122" s="151"/>
      <c r="CYW122" s="151"/>
      <c r="CYX122" s="151"/>
      <c r="CYY122" s="151"/>
      <c r="CYZ122" s="151"/>
      <c r="CZA122" s="151"/>
      <c r="CZB122" s="151"/>
      <c r="CZC122" s="151"/>
      <c r="CZD122" s="151"/>
      <c r="CZE122" s="151"/>
      <c r="CZF122" s="151"/>
      <c r="CZG122" s="151"/>
      <c r="CZH122" s="151"/>
      <c r="CZI122" s="151"/>
      <c r="CZJ122" s="151"/>
      <c r="CZK122" s="151"/>
      <c r="CZL122" s="151"/>
      <c r="CZM122" s="151"/>
      <c r="CZN122" s="151"/>
      <c r="CZO122" s="151"/>
      <c r="CZP122" s="151"/>
      <c r="CZQ122" s="151"/>
      <c r="CZR122" s="151"/>
      <c r="CZS122" s="151"/>
      <c r="CZT122" s="151"/>
      <c r="CZU122" s="151"/>
      <c r="CZV122" s="151"/>
      <c r="CZW122" s="151"/>
      <c r="CZX122" s="151"/>
      <c r="CZY122" s="151"/>
      <c r="CZZ122" s="151"/>
      <c r="DAA122" s="151"/>
      <c r="DAB122" s="151"/>
      <c r="DAC122" s="151"/>
      <c r="DAD122" s="151"/>
      <c r="DAE122" s="151"/>
      <c r="DAF122" s="151"/>
      <c r="DAG122" s="151"/>
      <c r="DAH122" s="151"/>
      <c r="DAI122" s="151"/>
      <c r="DAJ122" s="151"/>
      <c r="DAK122" s="151"/>
      <c r="DAL122" s="151"/>
      <c r="DAM122" s="151"/>
      <c r="DAN122" s="151"/>
      <c r="DAO122" s="151"/>
      <c r="DAP122" s="151"/>
      <c r="DAQ122" s="151"/>
      <c r="DAR122" s="151"/>
      <c r="DAS122" s="151"/>
      <c r="DAT122" s="151"/>
      <c r="DAU122" s="151"/>
      <c r="DAV122" s="151"/>
      <c r="DAW122" s="151"/>
      <c r="DAX122" s="151"/>
      <c r="DAY122" s="151"/>
      <c r="DAZ122" s="151"/>
      <c r="DBA122" s="151"/>
      <c r="DBB122" s="151"/>
      <c r="DBC122" s="151"/>
      <c r="DBD122" s="151"/>
      <c r="DBE122" s="151"/>
      <c r="DBF122" s="151"/>
      <c r="DBG122" s="151"/>
      <c r="DBH122" s="151"/>
      <c r="DBI122" s="151"/>
      <c r="DBJ122" s="151"/>
      <c r="DBK122" s="151"/>
      <c r="DBL122" s="151"/>
      <c r="DBM122" s="151"/>
      <c r="DBN122" s="151"/>
      <c r="DBO122" s="151"/>
      <c r="DBP122" s="151"/>
      <c r="DBQ122" s="151"/>
      <c r="DBR122" s="151"/>
      <c r="DBS122" s="151"/>
      <c r="DBT122" s="151"/>
      <c r="DBU122" s="151"/>
      <c r="DBV122" s="151"/>
      <c r="DBW122" s="151"/>
      <c r="DBX122" s="151"/>
      <c r="DBY122" s="151"/>
      <c r="DBZ122" s="151"/>
      <c r="DCA122" s="151"/>
      <c r="DCB122" s="151"/>
      <c r="DCC122" s="151"/>
      <c r="DCD122" s="151"/>
      <c r="DCE122" s="151"/>
      <c r="DCF122" s="151"/>
      <c r="DCG122" s="151"/>
      <c r="DCH122" s="151"/>
      <c r="DCI122" s="151"/>
      <c r="DCJ122" s="151"/>
      <c r="DCK122" s="151"/>
      <c r="DCL122" s="151"/>
      <c r="DCM122" s="151"/>
      <c r="DCN122" s="151"/>
      <c r="DCO122" s="151"/>
      <c r="DCP122" s="151"/>
      <c r="DCQ122" s="151"/>
      <c r="DCR122" s="151"/>
      <c r="DCS122" s="151"/>
      <c r="DCT122" s="151"/>
      <c r="DCU122" s="151"/>
      <c r="DCV122" s="151"/>
      <c r="DCW122" s="151"/>
      <c r="DCX122" s="151"/>
      <c r="DCY122" s="151"/>
      <c r="DCZ122" s="151"/>
      <c r="DDA122" s="151"/>
      <c r="DDB122" s="151"/>
      <c r="DDC122" s="151"/>
      <c r="DDD122" s="151"/>
      <c r="DDE122" s="151"/>
      <c r="DDF122" s="151"/>
      <c r="DDG122" s="151"/>
      <c r="DDH122" s="151"/>
      <c r="DDI122" s="151"/>
      <c r="DDJ122" s="151"/>
      <c r="DDK122" s="151"/>
      <c r="DDL122" s="151"/>
      <c r="DDM122" s="151"/>
      <c r="DDN122" s="151"/>
      <c r="DDO122" s="151"/>
      <c r="DDP122" s="151"/>
      <c r="DDQ122" s="151"/>
      <c r="DDR122" s="151"/>
      <c r="DDS122" s="151"/>
      <c r="DDT122" s="151"/>
      <c r="DDU122" s="151"/>
      <c r="DDV122" s="151"/>
      <c r="DDW122" s="151"/>
      <c r="DDX122" s="151"/>
      <c r="DDY122" s="151"/>
      <c r="DDZ122" s="151"/>
      <c r="DEA122" s="151"/>
      <c r="DEB122" s="151"/>
      <c r="DEC122" s="151"/>
      <c r="DED122" s="151"/>
      <c r="DEE122" s="151"/>
      <c r="DEF122" s="151"/>
      <c r="DEG122" s="151"/>
      <c r="DEH122" s="151"/>
      <c r="DEI122" s="151"/>
      <c r="DEJ122" s="151"/>
      <c r="DEK122" s="151"/>
      <c r="DEL122" s="151"/>
      <c r="DEM122" s="151"/>
      <c r="DEN122" s="151"/>
      <c r="DEO122" s="151"/>
      <c r="DEP122" s="151"/>
      <c r="DEQ122" s="151"/>
      <c r="DER122" s="151"/>
      <c r="DES122" s="151"/>
      <c r="DET122" s="151"/>
      <c r="DEU122" s="151"/>
      <c r="DEV122" s="151"/>
      <c r="DEW122" s="151"/>
      <c r="DEX122" s="151"/>
      <c r="DEY122" s="151"/>
      <c r="DEZ122" s="151"/>
      <c r="DFA122" s="151"/>
      <c r="DFB122" s="151"/>
      <c r="DFC122" s="151"/>
      <c r="DFD122" s="151"/>
      <c r="DFE122" s="151"/>
      <c r="DFF122" s="151"/>
      <c r="DFG122" s="151"/>
      <c r="DFH122" s="151"/>
      <c r="DFI122" s="151"/>
      <c r="DFJ122" s="151"/>
      <c r="DFK122" s="151"/>
      <c r="DFL122" s="151"/>
      <c r="DFM122" s="151"/>
      <c r="DFN122" s="151"/>
      <c r="DFO122" s="151"/>
      <c r="DFP122" s="151"/>
      <c r="DFQ122" s="151"/>
      <c r="DFR122" s="151"/>
      <c r="DFS122" s="151"/>
      <c r="DFT122" s="151"/>
      <c r="DFU122" s="151"/>
      <c r="DFV122" s="151"/>
      <c r="DFW122" s="151"/>
      <c r="DFX122" s="151"/>
      <c r="DFY122" s="151"/>
      <c r="DFZ122" s="151"/>
      <c r="DGA122" s="151"/>
      <c r="DGB122" s="151"/>
      <c r="DGC122" s="151"/>
      <c r="DGD122" s="151"/>
      <c r="DGE122" s="151"/>
      <c r="DGF122" s="151"/>
      <c r="DGG122" s="151"/>
      <c r="DGH122" s="151"/>
      <c r="DGI122" s="151"/>
      <c r="DGJ122" s="151"/>
      <c r="DGK122" s="151"/>
      <c r="DGL122" s="151"/>
      <c r="DGM122" s="151"/>
      <c r="DGN122" s="151"/>
      <c r="DGO122" s="151"/>
      <c r="DGP122" s="151"/>
      <c r="DGQ122" s="151"/>
      <c r="DGR122" s="151"/>
      <c r="DGS122" s="151"/>
      <c r="DGT122" s="151"/>
      <c r="DGU122" s="151"/>
      <c r="DGV122" s="151"/>
      <c r="DGW122" s="151"/>
      <c r="DGX122" s="151"/>
      <c r="DGY122" s="151"/>
      <c r="DGZ122" s="151"/>
      <c r="DHA122" s="151"/>
      <c r="DHB122" s="151"/>
      <c r="DHC122" s="151"/>
      <c r="DHD122" s="151"/>
      <c r="DHE122" s="151"/>
      <c r="DHF122" s="151"/>
      <c r="DHG122" s="151"/>
      <c r="DHH122" s="151"/>
      <c r="DHI122" s="151"/>
      <c r="DHJ122" s="151"/>
      <c r="DHK122" s="151"/>
      <c r="DHL122" s="151"/>
      <c r="DHM122" s="151"/>
      <c r="DHN122" s="151"/>
      <c r="DHO122" s="151"/>
      <c r="DHP122" s="151"/>
      <c r="DHQ122" s="151"/>
      <c r="DHR122" s="151"/>
      <c r="DHS122" s="151"/>
      <c r="DHT122" s="151"/>
      <c r="DHU122" s="151"/>
      <c r="DHV122" s="151"/>
      <c r="DHW122" s="151"/>
      <c r="DHX122" s="151"/>
      <c r="DHY122" s="151"/>
      <c r="DHZ122" s="151"/>
      <c r="DIA122" s="151"/>
      <c r="DIB122" s="151"/>
      <c r="DIC122" s="151"/>
      <c r="DID122" s="151"/>
      <c r="DIE122" s="151"/>
      <c r="DIF122" s="151"/>
      <c r="DIG122" s="151"/>
      <c r="DIH122" s="151"/>
      <c r="DII122" s="151"/>
      <c r="DIJ122" s="151"/>
      <c r="DIK122" s="151"/>
      <c r="DIL122" s="151"/>
      <c r="DIM122" s="151"/>
      <c r="DIN122" s="151"/>
      <c r="DIO122" s="151"/>
      <c r="DIP122" s="151"/>
      <c r="DIQ122" s="151"/>
      <c r="DIR122" s="151"/>
      <c r="DIS122" s="151"/>
      <c r="DIT122" s="151"/>
      <c r="DIU122" s="151"/>
      <c r="DIV122" s="151"/>
      <c r="DIW122" s="151"/>
      <c r="DIX122" s="151"/>
      <c r="DIY122" s="151"/>
      <c r="DIZ122" s="151"/>
      <c r="DJA122" s="151"/>
      <c r="DJB122" s="151"/>
      <c r="DJC122" s="151"/>
      <c r="DJD122" s="151"/>
      <c r="DJE122" s="151"/>
      <c r="DJF122" s="151"/>
      <c r="DJG122" s="151"/>
      <c r="DJH122" s="151"/>
      <c r="DJI122" s="151"/>
      <c r="DJJ122" s="151"/>
      <c r="DJK122" s="151"/>
      <c r="DJL122" s="151"/>
      <c r="DJM122" s="151"/>
      <c r="DJN122" s="151"/>
      <c r="DJO122" s="151"/>
      <c r="DJP122" s="151"/>
      <c r="DJQ122" s="151"/>
      <c r="DJR122" s="151"/>
      <c r="DJS122" s="151"/>
      <c r="DJT122" s="151"/>
      <c r="DJU122" s="151"/>
      <c r="DJV122" s="151"/>
      <c r="DJW122" s="151"/>
      <c r="DJX122" s="151"/>
      <c r="DJY122" s="151"/>
      <c r="DJZ122" s="151"/>
      <c r="DKA122" s="151"/>
      <c r="DKB122" s="151"/>
      <c r="DKC122" s="151"/>
      <c r="DKD122" s="151"/>
      <c r="DKE122" s="151"/>
      <c r="DKF122" s="151"/>
      <c r="DKG122" s="151"/>
      <c r="DKH122" s="151"/>
      <c r="DKI122" s="151"/>
      <c r="DKJ122" s="151"/>
      <c r="DKK122" s="151"/>
      <c r="DKL122" s="151"/>
      <c r="DKM122" s="151"/>
      <c r="DKN122" s="151"/>
      <c r="DKO122" s="151"/>
      <c r="DKP122" s="151"/>
      <c r="DKQ122" s="151"/>
      <c r="DKR122" s="151"/>
      <c r="DKS122" s="151"/>
      <c r="DKT122" s="151"/>
      <c r="DKU122" s="151"/>
      <c r="DKV122" s="151"/>
      <c r="DKW122" s="151"/>
      <c r="DKX122" s="151"/>
      <c r="DKY122" s="151"/>
      <c r="DKZ122" s="151"/>
      <c r="DLA122" s="151"/>
      <c r="DLB122" s="151"/>
      <c r="DLC122" s="151"/>
      <c r="DLD122" s="151"/>
      <c r="DLE122" s="151"/>
      <c r="DLF122" s="151"/>
      <c r="DLG122" s="151"/>
      <c r="DLH122" s="151"/>
      <c r="DLI122" s="151"/>
      <c r="DLJ122" s="151"/>
      <c r="DLK122" s="151"/>
      <c r="DLL122" s="151"/>
      <c r="DLM122" s="151"/>
      <c r="DLN122" s="151"/>
      <c r="DLO122" s="151"/>
      <c r="DLP122" s="151"/>
      <c r="DLQ122" s="151"/>
      <c r="DLR122" s="151"/>
      <c r="DLS122" s="151"/>
      <c r="DLT122" s="151"/>
      <c r="DLU122" s="151"/>
      <c r="DLV122" s="151"/>
      <c r="DLW122" s="151"/>
      <c r="DLX122" s="151"/>
      <c r="DLY122" s="151"/>
      <c r="DLZ122" s="151"/>
      <c r="DMA122" s="151"/>
      <c r="DMB122" s="151"/>
      <c r="DMC122" s="151"/>
      <c r="DMD122" s="151"/>
      <c r="DME122" s="151"/>
      <c r="DMF122" s="151"/>
      <c r="DMG122" s="151"/>
      <c r="DMH122" s="151"/>
      <c r="DMI122" s="151"/>
      <c r="DMJ122" s="151"/>
      <c r="DMK122" s="151"/>
      <c r="DML122" s="151"/>
      <c r="DMM122" s="151"/>
      <c r="DMN122" s="151"/>
      <c r="DMO122" s="151"/>
      <c r="DMP122" s="151"/>
      <c r="DMQ122" s="151"/>
      <c r="DMR122" s="151"/>
      <c r="DMS122" s="151"/>
      <c r="DMT122" s="151"/>
      <c r="DMU122" s="151"/>
      <c r="DMV122" s="151"/>
      <c r="DMW122" s="151"/>
      <c r="DMX122" s="151"/>
      <c r="DMY122" s="151"/>
      <c r="DMZ122" s="151"/>
      <c r="DNA122" s="151"/>
      <c r="DNB122" s="151"/>
      <c r="DNC122" s="151"/>
      <c r="DND122" s="151"/>
      <c r="DNE122" s="151"/>
      <c r="DNF122" s="151"/>
      <c r="DNG122" s="151"/>
      <c r="DNH122" s="151"/>
      <c r="DNI122" s="151"/>
      <c r="DNJ122" s="151"/>
      <c r="DNK122" s="151"/>
      <c r="DNL122" s="151"/>
      <c r="DNM122" s="151"/>
      <c r="DNN122" s="151"/>
      <c r="DNO122" s="151"/>
      <c r="DNP122" s="151"/>
      <c r="DNQ122" s="151"/>
      <c r="DNR122" s="151"/>
      <c r="DNS122" s="151"/>
      <c r="DNT122" s="151"/>
      <c r="DNU122" s="151"/>
      <c r="DNV122" s="151"/>
      <c r="DNW122" s="151"/>
      <c r="DNX122" s="151"/>
      <c r="DNY122" s="151"/>
      <c r="DNZ122" s="151"/>
      <c r="DOA122" s="151"/>
      <c r="DOB122" s="151"/>
      <c r="DOC122" s="151"/>
      <c r="DOD122" s="151"/>
      <c r="DOE122" s="151"/>
      <c r="DOF122" s="151"/>
      <c r="DOG122" s="151"/>
      <c r="DOH122" s="151"/>
      <c r="DOI122" s="151"/>
      <c r="DOJ122" s="151"/>
      <c r="DOK122" s="151"/>
      <c r="DOL122" s="151"/>
      <c r="DOM122" s="151"/>
      <c r="DON122" s="151"/>
      <c r="DOO122" s="151"/>
      <c r="DOP122" s="151"/>
      <c r="DOQ122" s="151"/>
      <c r="DOR122" s="151"/>
      <c r="DOS122" s="151"/>
      <c r="DOT122" s="151"/>
      <c r="DOU122" s="151"/>
      <c r="DOV122" s="151"/>
      <c r="DOW122" s="151"/>
      <c r="DOX122" s="151"/>
      <c r="DOY122" s="151"/>
      <c r="DOZ122" s="151"/>
      <c r="DPA122" s="151"/>
      <c r="DPB122" s="151"/>
      <c r="DPC122" s="151"/>
      <c r="DPD122" s="151"/>
      <c r="DPE122" s="151"/>
      <c r="DPF122" s="151"/>
      <c r="DPG122" s="151"/>
      <c r="DPH122" s="151"/>
      <c r="DPI122" s="151"/>
      <c r="DPJ122" s="151"/>
      <c r="DPK122" s="151"/>
      <c r="DPL122" s="151"/>
      <c r="DPM122" s="151"/>
      <c r="DPN122" s="151"/>
      <c r="DPO122" s="151"/>
      <c r="DPP122" s="151"/>
      <c r="DPQ122" s="151"/>
      <c r="DPR122" s="151"/>
      <c r="DPS122" s="151"/>
      <c r="DPT122" s="151"/>
      <c r="DPU122" s="151"/>
      <c r="DPV122" s="151"/>
      <c r="DPW122" s="151"/>
      <c r="DPX122" s="151"/>
      <c r="DPY122" s="151"/>
      <c r="DPZ122" s="151"/>
      <c r="DQA122" s="151"/>
      <c r="DQB122" s="151"/>
      <c r="DQC122" s="151"/>
      <c r="DQD122" s="151"/>
      <c r="DQE122" s="151"/>
      <c r="DQF122" s="151"/>
      <c r="DQG122" s="151"/>
      <c r="DQH122" s="151"/>
      <c r="DQI122" s="151"/>
      <c r="DQJ122" s="151"/>
      <c r="DQK122" s="151"/>
      <c r="DQL122" s="151"/>
      <c r="DQM122" s="151"/>
      <c r="DQN122" s="151"/>
      <c r="DQO122" s="151"/>
      <c r="DQP122" s="151"/>
      <c r="DQQ122" s="151"/>
      <c r="DQR122" s="151"/>
      <c r="DQS122" s="151"/>
      <c r="DQT122" s="151"/>
      <c r="DQU122" s="151"/>
      <c r="DQV122" s="151"/>
      <c r="DQW122" s="151"/>
      <c r="DQX122" s="151"/>
      <c r="DQY122" s="151"/>
      <c r="DQZ122" s="151"/>
      <c r="DRA122" s="151"/>
      <c r="DRB122" s="151"/>
      <c r="DRC122" s="151"/>
      <c r="DRD122" s="151"/>
      <c r="DRE122" s="151"/>
      <c r="DRF122" s="151"/>
      <c r="DRG122" s="151"/>
      <c r="DRH122" s="151"/>
      <c r="DRI122" s="151"/>
      <c r="DRJ122" s="151"/>
      <c r="DRK122" s="151"/>
      <c r="DRL122" s="151"/>
      <c r="DRM122" s="151"/>
      <c r="DRN122" s="151"/>
      <c r="DRO122" s="151"/>
      <c r="DRP122" s="151"/>
      <c r="DRQ122" s="151"/>
      <c r="DRR122" s="151"/>
      <c r="DRS122" s="151"/>
      <c r="DRT122" s="151"/>
      <c r="DRU122" s="151"/>
      <c r="DRV122" s="151"/>
      <c r="DRW122" s="151"/>
      <c r="DRX122" s="151"/>
      <c r="DRY122" s="151"/>
      <c r="DRZ122" s="151"/>
      <c r="DSA122" s="151"/>
      <c r="DSB122" s="151"/>
      <c r="DSC122" s="151"/>
      <c r="DSD122" s="151"/>
      <c r="DSE122" s="151"/>
      <c r="DSF122" s="151"/>
      <c r="DSG122" s="151"/>
      <c r="DSH122" s="151"/>
      <c r="DSI122" s="151"/>
      <c r="DSJ122" s="151"/>
      <c r="DSK122" s="151"/>
      <c r="DSL122" s="151"/>
      <c r="DSM122" s="151"/>
      <c r="DSN122" s="151"/>
      <c r="DSO122" s="151"/>
      <c r="DSP122" s="151"/>
      <c r="DSQ122" s="151"/>
      <c r="DSR122" s="151"/>
      <c r="DSS122" s="151"/>
      <c r="DST122" s="151"/>
      <c r="DSU122" s="151"/>
      <c r="DSV122" s="151"/>
      <c r="DSW122" s="151"/>
      <c r="DSX122" s="151"/>
      <c r="DSY122" s="151"/>
      <c r="DSZ122" s="151"/>
      <c r="DTA122" s="151"/>
      <c r="DTB122" s="151"/>
      <c r="DTC122" s="151"/>
      <c r="DTD122" s="151"/>
      <c r="DTE122" s="151"/>
      <c r="DTF122" s="151"/>
      <c r="DTG122" s="151"/>
      <c r="DTH122" s="151"/>
      <c r="DTI122" s="151"/>
      <c r="DTJ122" s="151"/>
      <c r="DTK122" s="151"/>
      <c r="DTL122" s="151"/>
      <c r="DTM122" s="151"/>
      <c r="DTN122" s="151"/>
      <c r="DTO122" s="151"/>
      <c r="DTP122" s="151"/>
      <c r="DTQ122" s="151"/>
      <c r="DTR122" s="151"/>
      <c r="DTS122" s="151"/>
      <c r="DTT122" s="151"/>
      <c r="DTU122" s="151"/>
      <c r="DTV122" s="151"/>
      <c r="DTW122" s="151"/>
      <c r="DTX122" s="151"/>
      <c r="DTY122" s="151"/>
      <c r="DTZ122" s="151"/>
      <c r="DUA122" s="151"/>
      <c r="DUB122" s="151"/>
      <c r="DUC122" s="151"/>
      <c r="DUD122" s="151"/>
      <c r="DUE122" s="151"/>
      <c r="DUF122" s="151"/>
      <c r="DUG122" s="151"/>
      <c r="DUH122" s="151"/>
      <c r="DUI122" s="151"/>
      <c r="DUJ122" s="151"/>
      <c r="DUK122" s="151"/>
      <c r="DUL122" s="151"/>
      <c r="DUM122" s="151"/>
      <c r="DUN122" s="151"/>
      <c r="DUO122" s="151"/>
      <c r="DUP122" s="151"/>
      <c r="DUQ122" s="151"/>
      <c r="DUR122" s="151"/>
      <c r="DUS122" s="151"/>
      <c r="DUT122" s="151"/>
      <c r="DUU122" s="151"/>
      <c r="DUV122" s="151"/>
      <c r="DUW122" s="151"/>
      <c r="DUX122" s="151"/>
      <c r="DUY122" s="151"/>
      <c r="DUZ122" s="151"/>
      <c r="DVA122" s="151"/>
      <c r="DVB122" s="151"/>
      <c r="DVC122" s="151"/>
      <c r="DVD122" s="151"/>
      <c r="DVE122" s="151"/>
      <c r="DVF122" s="151"/>
      <c r="DVG122" s="151"/>
      <c r="DVH122" s="151"/>
      <c r="DVI122" s="151"/>
      <c r="DVJ122" s="151"/>
      <c r="DVK122" s="151"/>
      <c r="DVL122" s="151"/>
      <c r="DVM122" s="151"/>
      <c r="DVN122" s="151"/>
      <c r="DVO122" s="151"/>
      <c r="DVP122" s="151"/>
      <c r="DVQ122" s="151"/>
      <c r="DVR122" s="151"/>
      <c r="DVS122" s="151"/>
      <c r="DVT122" s="151"/>
      <c r="DVU122" s="151"/>
      <c r="DVV122" s="151"/>
      <c r="DVW122" s="151"/>
      <c r="DVX122" s="151"/>
      <c r="DVY122" s="151"/>
      <c r="DVZ122" s="151"/>
      <c r="DWA122" s="151"/>
      <c r="DWB122" s="151"/>
      <c r="DWC122" s="151"/>
      <c r="DWD122" s="151"/>
      <c r="DWE122" s="151"/>
      <c r="DWF122" s="151"/>
      <c r="DWG122" s="151"/>
      <c r="DWH122" s="151"/>
      <c r="DWI122" s="151"/>
      <c r="DWJ122" s="151"/>
      <c r="DWK122" s="151"/>
      <c r="DWL122" s="151"/>
      <c r="DWM122" s="151"/>
      <c r="DWN122" s="151"/>
      <c r="DWO122" s="151"/>
      <c r="DWP122" s="151"/>
      <c r="DWQ122" s="151"/>
      <c r="DWR122" s="151"/>
      <c r="DWS122" s="151"/>
      <c r="DWT122" s="151"/>
      <c r="DWU122" s="151"/>
      <c r="DWV122" s="151"/>
      <c r="DWW122" s="151"/>
      <c r="DWX122" s="151"/>
      <c r="DWY122" s="151"/>
      <c r="DWZ122" s="151"/>
      <c r="DXA122" s="151"/>
      <c r="DXB122" s="151"/>
      <c r="DXC122" s="151"/>
      <c r="DXD122" s="151"/>
      <c r="DXE122" s="151"/>
      <c r="DXF122" s="151"/>
      <c r="DXG122" s="151"/>
      <c r="DXH122" s="151"/>
      <c r="DXI122" s="151"/>
      <c r="DXJ122" s="151"/>
      <c r="DXK122" s="151"/>
      <c r="DXL122" s="151"/>
      <c r="DXM122" s="151"/>
      <c r="DXN122" s="151"/>
      <c r="DXO122" s="151"/>
      <c r="DXP122" s="151"/>
      <c r="DXQ122" s="151"/>
      <c r="DXR122" s="151"/>
      <c r="DXS122" s="151"/>
      <c r="DXT122" s="151"/>
      <c r="DXU122" s="151"/>
      <c r="DXV122" s="151"/>
      <c r="DXW122" s="151"/>
      <c r="DXX122" s="151"/>
      <c r="DXY122" s="151"/>
      <c r="DXZ122" s="151"/>
      <c r="DYA122" s="151"/>
      <c r="DYB122" s="151"/>
      <c r="DYC122" s="151"/>
      <c r="DYD122" s="151"/>
      <c r="DYE122" s="151"/>
      <c r="DYF122" s="151"/>
      <c r="DYG122" s="151"/>
      <c r="DYH122" s="151"/>
      <c r="DYI122" s="151"/>
      <c r="DYJ122" s="151"/>
      <c r="DYK122" s="151"/>
      <c r="DYL122" s="151"/>
      <c r="DYM122" s="151"/>
      <c r="DYN122" s="151"/>
      <c r="DYO122" s="151"/>
      <c r="DYP122" s="151"/>
      <c r="DYQ122" s="151"/>
      <c r="DYR122" s="151"/>
      <c r="DYS122" s="151"/>
      <c r="DYT122" s="151"/>
      <c r="DYU122" s="151"/>
      <c r="DYV122" s="151"/>
      <c r="DYW122" s="151"/>
      <c r="DYX122" s="151"/>
      <c r="DYY122" s="151"/>
      <c r="DYZ122" s="151"/>
      <c r="DZA122" s="151"/>
      <c r="DZB122" s="151"/>
      <c r="DZC122" s="151"/>
      <c r="DZD122" s="151"/>
      <c r="DZE122" s="151"/>
      <c r="DZF122" s="151"/>
      <c r="DZG122" s="151"/>
      <c r="DZH122" s="151"/>
      <c r="DZI122" s="151"/>
      <c r="DZJ122" s="151"/>
      <c r="DZK122" s="151"/>
      <c r="DZL122" s="151"/>
      <c r="DZM122" s="151"/>
      <c r="DZN122" s="151"/>
      <c r="DZO122" s="151"/>
      <c r="DZP122" s="151"/>
      <c r="DZQ122" s="151"/>
      <c r="DZR122" s="151"/>
      <c r="DZS122" s="151"/>
      <c r="DZT122" s="151"/>
      <c r="DZU122" s="151"/>
      <c r="DZV122" s="151"/>
      <c r="DZW122" s="151"/>
      <c r="DZX122" s="151"/>
      <c r="DZY122" s="151"/>
      <c r="DZZ122" s="151"/>
      <c r="EAA122" s="151"/>
      <c r="EAB122" s="151"/>
      <c r="EAC122" s="151"/>
      <c r="EAD122" s="151"/>
      <c r="EAE122" s="151"/>
      <c r="EAF122" s="151"/>
      <c r="EAG122" s="151"/>
      <c r="EAH122" s="151"/>
      <c r="EAI122" s="151"/>
      <c r="EAJ122" s="151"/>
      <c r="EAK122" s="151"/>
      <c r="EAL122" s="151"/>
      <c r="EAM122" s="151"/>
      <c r="EAN122" s="151"/>
      <c r="EAO122" s="151"/>
      <c r="EAP122" s="151"/>
      <c r="EAQ122" s="151"/>
      <c r="EAR122" s="151"/>
      <c r="EAS122" s="151"/>
      <c r="EAT122" s="151"/>
      <c r="EAU122" s="151"/>
      <c r="EAV122" s="151"/>
      <c r="EAW122" s="151"/>
      <c r="EAX122" s="151"/>
      <c r="EAY122" s="151"/>
      <c r="EAZ122" s="151"/>
      <c r="EBA122" s="151"/>
      <c r="EBB122" s="151"/>
      <c r="EBC122" s="151"/>
      <c r="EBD122" s="151"/>
      <c r="EBE122" s="151"/>
      <c r="EBF122" s="151"/>
      <c r="EBG122" s="151"/>
      <c r="EBH122" s="151"/>
      <c r="EBI122" s="151"/>
      <c r="EBJ122" s="151"/>
      <c r="EBK122" s="151"/>
      <c r="EBL122" s="151"/>
      <c r="EBM122" s="151"/>
      <c r="EBN122" s="151"/>
      <c r="EBO122" s="151"/>
      <c r="EBP122" s="151"/>
      <c r="EBQ122" s="151"/>
      <c r="EBR122" s="151"/>
      <c r="EBS122" s="151"/>
      <c r="EBT122" s="151"/>
      <c r="EBU122" s="151"/>
      <c r="EBV122" s="151"/>
      <c r="EBW122" s="151"/>
      <c r="EBX122" s="151"/>
      <c r="EBY122" s="151"/>
      <c r="EBZ122" s="151"/>
      <c r="ECA122" s="151"/>
      <c r="ECB122" s="151"/>
      <c r="ECC122" s="151"/>
      <c r="ECD122" s="151"/>
      <c r="ECE122" s="151"/>
      <c r="ECF122" s="151"/>
      <c r="ECG122" s="151"/>
      <c r="ECH122" s="151"/>
      <c r="ECI122" s="151"/>
      <c r="ECJ122" s="151"/>
      <c r="ECK122" s="151"/>
      <c r="ECL122" s="151"/>
      <c r="ECM122" s="151"/>
      <c r="ECN122" s="151"/>
      <c r="ECO122" s="151"/>
      <c r="ECP122" s="151"/>
      <c r="ECQ122" s="151"/>
      <c r="ECR122" s="151"/>
      <c r="ECS122" s="151"/>
      <c r="ECT122" s="151"/>
      <c r="ECU122" s="151"/>
      <c r="ECV122" s="151"/>
      <c r="ECW122" s="151"/>
      <c r="ECX122" s="151"/>
      <c r="ECY122" s="151"/>
      <c r="ECZ122" s="151"/>
      <c r="EDA122" s="151"/>
      <c r="EDB122" s="151"/>
      <c r="EDC122" s="151"/>
      <c r="EDD122" s="151"/>
      <c r="EDE122" s="151"/>
      <c r="EDF122" s="151"/>
      <c r="EDG122" s="151"/>
      <c r="EDH122" s="151"/>
      <c r="EDI122" s="151"/>
      <c r="EDJ122" s="151"/>
      <c r="EDK122" s="151"/>
      <c r="EDL122" s="151"/>
      <c r="EDM122" s="151"/>
      <c r="EDN122" s="151"/>
      <c r="EDO122" s="151"/>
      <c r="EDP122" s="151"/>
      <c r="EDQ122" s="151"/>
      <c r="EDR122" s="151"/>
      <c r="EDS122" s="151"/>
      <c r="EDT122" s="151"/>
      <c r="EDU122" s="151"/>
      <c r="EDV122" s="151"/>
      <c r="EDW122" s="151"/>
      <c r="EDX122" s="151"/>
      <c r="EDY122" s="151"/>
      <c r="EDZ122" s="151"/>
      <c r="EEA122" s="151"/>
      <c r="EEB122" s="151"/>
      <c r="EEC122" s="151"/>
      <c r="EED122" s="151"/>
      <c r="EEE122" s="151"/>
      <c r="EEF122" s="151"/>
      <c r="EEG122" s="151"/>
      <c r="EEH122" s="151"/>
      <c r="EEI122" s="151"/>
      <c r="EEJ122" s="151"/>
      <c r="EEK122" s="151"/>
      <c r="EEL122" s="151"/>
      <c r="EEM122" s="151"/>
      <c r="EEN122" s="151"/>
      <c r="EEO122" s="151"/>
      <c r="EEP122" s="151"/>
      <c r="EEQ122" s="151"/>
      <c r="EER122" s="151"/>
      <c r="EES122" s="151"/>
      <c r="EET122" s="151"/>
      <c r="EEU122" s="151"/>
      <c r="EEV122" s="151"/>
      <c r="EEW122" s="151"/>
      <c r="EEX122" s="151"/>
      <c r="EEY122" s="151"/>
      <c r="EEZ122" s="151"/>
      <c r="EFA122" s="151"/>
      <c r="EFB122" s="151"/>
      <c r="EFC122" s="151"/>
      <c r="EFD122" s="151"/>
      <c r="EFE122" s="151"/>
      <c r="EFF122" s="151"/>
      <c r="EFG122" s="151"/>
      <c r="EFH122" s="151"/>
      <c r="EFI122" s="151"/>
      <c r="EFJ122" s="151"/>
      <c r="EFK122" s="151"/>
      <c r="EFL122" s="151"/>
      <c r="EFM122" s="151"/>
      <c r="EFN122" s="151"/>
      <c r="EFO122" s="151"/>
      <c r="EFP122" s="151"/>
      <c r="EFQ122" s="151"/>
      <c r="EFR122" s="151"/>
      <c r="EFS122" s="151"/>
      <c r="EFT122" s="151"/>
      <c r="EFU122" s="151"/>
      <c r="EFV122" s="151"/>
      <c r="EFW122" s="151"/>
      <c r="EFX122" s="151"/>
      <c r="EFY122" s="151"/>
      <c r="EFZ122" s="151"/>
      <c r="EGA122" s="151"/>
      <c r="EGB122" s="151"/>
      <c r="EGC122" s="151"/>
      <c r="EGD122" s="151"/>
      <c r="EGE122" s="151"/>
      <c r="EGF122" s="151"/>
      <c r="EGG122" s="151"/>
      <c r="EGH122" s="151"/>
      <c r="EGI122" s="151"/>
      <c r="EGJ122" s="151"/>
      <c r="EGK122" s="151"/>
      <c r="EGL122" s="151"/>
      <c r="EGM122" s="151"/>
      <c r="EGN122" s="151"/>
      <c r="EGO122" s="151"/>
      <c r="EGP122" s="151"/>
      <c r="EGQ122" s="151"/>
      <c r="EGR122" s="151"/>
      <c r="EGS122" s="151"/>
      <c r="EGT122" s="151"/>
      <c r="EGU122" s="151"/>
      <c r="EGV122" s="151"/>
      <c r="EGW122" s="151"/>
      <c r="EGX122" s="151"/>
      <c r="EGY122" s="151"/>
      <c r="EGZ122" s="151"/>
      <c r="EHA122" s="151"/>
      <c r="EHB122" s="151"/>
      <c r="EHC122" s="151"/>
      <c r="EHD122" s="151"/>
      <c r="EHE122" s="151"/>
      <c r="EHF122" s="151"/>
      <c r="EHG122" s="151"/>
      <c r="EHH122" s="151"/>
      <c r="EHI122" s="151"/>
      <c r="EHJ122" s="151"/>
      <c r="EHK122" s="151"/>
      <c r="EHL122" s="151"/>
      <c r="EHM122" s="151"/>
      <c r="EHN122" s="151"/>
      <c r="EHO122" s="151"/>
      <c r="EHP122" s="151"/>
      <c r="EHQ122" s="151"/>
      <c r="EHR122" s="151"/>
      <c r="EHS122" s="151"/>
      <c r="EHT122" s="151"/>
      <c r="EHU122" s="151"/>
      <c r="EHV122" s="151"/>
      <c r="EHW122" s="151"/>
      <c r="EHX122" s="151"/>
      <c r="EHY122" s="151"/>
      <c r="EHZ122" s="151"/>
      <c r="EIA122" s="151"/>
      <c r="EIB122" s="151"/>
      <c r="EIC122" s="151"/>
      <c r="EID122" s="151"/>
      <c r="EIE122" s="151"/>
      <c r="EIF122" s="151"/>
      <c r="EIG122" s="151"/>
      <c r="EIH122" s="151"/>
      <c r="EII122" s="151"/>
      <c r="EIJ122" s="151"/>
      <c r="EIK122" s="151"/>
      <c r="EIL122" s="151"/>
      <c r="EIM122" s="151"/>
      <c r="EIN122" s="151"/>
      <c r="EIO122" s="151"/>
      <c r="EIP122" s="151"/>
      <c r="EIQ122" s="151"/>
      <c r="EIR122" s="151"/>
      <c r="EIS122" s="151"/>
      <c r="EIT122" s="151"/>
      <c r="EIU122" s="151"/>
      <c r="EIV122" s="151"/>
      <c r="EIW122" s="151"/>
      <c r="EIX122" s="151"/>
      <c r="EIY122" s="151"/>
      <c r="EIZ122" s="151"/>
      <c r="EJA122" s="151"/>
      <c r="EJB122" s="151"/>
      <c r="EJC122" s="151"/>
      <c r="EJD122" s="151"/>
      <c r="EJE122" s="151"/>
      <c r="EJF122" s="151"/>
      <c r="EJG122" s="151"/>
      <c r="EJH122" s="151"/>
      <c r="EJI122" s="151"/>
      <c r="EJJ122" s="151"/>
      <c r="EJK122" s="151"/>
      <c r="EJL122" s="151"/>
      <c r="EJM122" s="151"/>
      <c r="EJN122" s="151"/>
      <c r="EJO122" s="151"/>
      <c r="EJP122" s="151"/>
      <c r="EJQ122" s="151"/>
      <c r="EJR122" s="151"/>
      <c r="EJS122" s="151"/>
      <c r="EJT122" s="151"/>
      <c r="EJU122" s="151"/>
      <c r="EJV122" s="151"/>
      <c r="EJW122" s="151"/>
      <c r="EJX122" s="151"/>
      <c r="EJY122" s="151"/>
      <c r="EJZ122" s="151"/>
      <c r="EKA122" s="151"/>
      <c r="EKB122" s="151"/>
      <c r="EKC122" s="151"/>
      <c r="EKD122" s="151"/>
      <c r="EKE122" s="151"/>
      <c r="EKF122" s="151"/>
      <c r="EKG122" s="151"/>
      <c r="EKH122" s="151"/>
      <c r="EKI122" s="151"/>
      <c r="EKJ122" s="151"/>
      <c r="EKK122" s="151"/>
      <c r="EKL122" s="151"/>
      <c r="EKM122" s="151"/>
      <c r="EKN122" s="151"/>
      <c r="EKO122" s="151"/>
      <c r="EKP122" s="151"/>
      <c r="EKQ122" s="151"/>
      <c r="EKR122" s="151"/>
      <c r="EKS122" s="151"/>
      <c r="EKT122" s="151"/>
      <c r="EKU122" s="151"/>
      <c r="EKV122" s="151"/>
      <c r="EKW122" s="151"/>
      <c r="EKX122" s="151"/>
      <c r="EKY122" s="151"/>
      <c r="EKZ122" s="151"/>
      <c r="ELA122" s="151"/>
      <c r="ELB122" s="151"/>
      <c r="ELC122" s="151"/>
      <c r="ELD122" s="151"/>
      <c r="ELE122" s="151"/>
      <c r="ELF122" s="151"/>
      <c r="ELG122" s="151"/>
      <c r="ELH122" s="151"/>
      <c r="ELI122" s="151"/>
      <c r="ELJ122" s="151"/>
      <c r="ELK122" s="151"/>
      <c r="ELL122" s="151"/>
      <c r="ELM122" s="151"/>
      <c r="ELN122" s="151"/>
      <c r="ELO122" s="151"/>
      <c r="ELP122" s="151"/>
      <c r="ELQ122" s="151"/>
      <c r="ELR122" s="151"/>
      <c r="ELS122" s="151"/>
      <c r="ELT122" s="151"/>
      <c r="ELU122" s="151"/>
      <c r="ELV122" s="151"/>
      <c r="ELW122" s="151"/>
      <c r="ELX122" s="151"/>
      <c r="ELY122" s="151"/>
      <c r="ELZ122" s="151"/>
      <c r="EMA122" s="151"/>
      <c r="EMB122" s="151"/>
      <c r="EMC122" s="151"/>
      <c r="EMD122" s="151"/>
      <c r="EME122" s="151"/>
      <c r="EMF122" s="151"/>
      <c r="EMG122" s="151"/>
      <c r="EMH122" s="151"/>
      <c r="EMI122" s="151"/>
      <c r="EMJ122" s="151"/>
      <c r="EMK122" s="151"/>
      <c r="EML122" s="151"/>
      <c r="EMM122" s="151"/>
      <c r="EMN122" s="151"/>
      <c r="EMO122" s="151"/>
      <c r="EMP122" s="151"/>
      <c r="EMQ122" s="151"/>
      <c r="EMR122" s="151"/>
      <c r="EMS122" s="151"/>
      <c r="EMT122" s="151"/>
      <c r="EMU122" s="151"/>
      <c r="EMV122" s="151"/>
      <c r="EMW122" s="151"/>
      <c r="EMX122" s="151"/>
      <c r="EMY122" s="151"/>
      <c r="EMZ122" s="151"/>
      <c r="ENA122" s="151"/>
      <c r="ENB122" s="151"/>
      <c r="ENC122" s="151"/>
      <c r="END122" s="151"/>
      <c r="ENE122" s="151"/>
      <c r="ENF122" s="151"/>
      <c r="ENG122" s="151"/>
      <c r="ENH122" s="151"/>
      <c r="ENI122" s="151"/>
      <c r="ENJ122" s="151"/>
      <c r="ENK122" s="151"/>
      <c r="ENL122" s="151"/>
      <c r="ENM122" s="151"/>
      <c r="ENN122" s="151"/>
      <c r="ENO122" s="151"/>
      <c r="ENP122" s="151"/>
      <c r="ENQ122" s="151"/>
      <c r="ENR122" s="151"/>
      <c r="ENS122" s="151"/>
      <c r="ENT122" s="151"/>
      <c r="ENU122" s="151"/>
      <c r="ENV122" s="151"/>
      <c r="ENW122" s="151"/>
      <c r="ENX122" s="151"/>
      <c r="ENY122" s="151"/>
      <c r="ENZ122" s="151"/>
      <c r="EOA122" s="151"/>
      <c r="EOB122" s="151"/>
      <c r="EOC122" s="151"/>
      <c r="EOD122" s="151"/>
      <c r="EOE122" s="151"/>
      <c r="EOF122" s="151"/>
      <c r="EOG122" s="151"/>
      <c r="EOH122" s="151"/>
      <c r="EOI122" s="151"/>
      <c r="EOJ122" s="151"/>
      <c r="EOK122" s="151"/>
      <c r="EOL122" s="151"/>
      <c r="EOM122" s="151"/>
      <c r="EON122" s="151"/>
      <c r="EOO122" s="151"/>
      <c r="EOP122" s="151"/>
      <c r="EOQ122" s="151"/>
      <c r="EOR122" s="151"/>
      <c r="EOS122" s="151"/>
      <c r="EOT122" s="151"/>
      <c r="EOU122" s="151"/>
      <c r="EOV122" s="151"/>
      <c r="EOW122" s="151"/>
      <c r="EOX122" s="151"/>
      <c r="EOY122" s="151"/>
      <c r="EOZ122" s="151"/>
      <c r="EPA122" s="151"/>
      <c r="EPB122" s="151"/>
      <c r="EPC122" s="151"/>
      <c r="EPD122" s="151"/>
      <c r="EPE122" s="151"/>
      <c r="EPF122" s="151"/>
      <c r="EPG122" s="151"/>
      <c r="EPH122" s="151"/>
      <c r="EPI122" s="151"/>
      <c r="EPJ122" s="151"/>
      <c r="EPK122" s="151"/>
      <c r="EPL122" s="151"/>
      <c r="EPM122" s="151"/>
      <c r="EPN122" s="151"/>
      <c r="EPO122" s="151"/>
      <c r="EPP122" s="151"/>
      <c r="EPQ122" s="151"/>
      <c r="EPR122" s="151"/>
      <c r="EPS122" s="151"/>
      <c r="EPT122" s="151"/>
      <c r="EPU122" s="151"/>
      <c r="EPV122" s="151"/>
      <c r="EPW122" s="151"/>
      <c r="EPX122" s="151"/>
      <c r="EPY122" s="151"/>
      <c r="EPZ122" s="151"/>
      <c r="EQA122" s="151"/>
      <c r="EQB122" s="151"/>
      <c r="EQC122" s="151"/>
      <c r="EQD122" s="151"/>
      <c r="EQE122" s="151"/>
      <c r="EQF122" s="151"/>
      <c r="EQG122" s="151"/>
      <c r="EQH122" s="151"/>
      <c r="EQI122" s="151"/>
      <c r="EQJ122" s="151"/>
      <c r="EQK122" s="151"/>
      <c r="EQL122" s="151"/>
      <c r="EQM122" s="151"/>
      <c r="EQN122" s="151"/>
      <c r="EQO122" s="151"/>
      <c r="EQP122" s="151"/>
      <c r="EQQ122" s="151"/>
      <c r="EQR122" s="151"/>
      <c r="EQS122" s="151"/>
      <c r="EQT122" s="151"/>
      <c r="EQU122" s="151"/>
      <c r="EQV122" s="151"/>
      <c r="EQW122" s="151"/>
      <c r="EQX122" s="151"/>
      <c r="EQY122" s="151"/>
      <c r="EQZ122" s="151"/>
      <c r="ERA122" s="151"/>
      <c r="ERB122" s="151"/>
      <c r="ERC122" s="151"/>
      <c r="ERD122" s="151"/>
      <c r="ERE122" s="151"/>
      <c r="ERF122" s="151"/>
      <c r="ERG122" s="151"/>
      <c r="ERH122" s="151"/>
      <c r="ERI122" s="151"/>
      <c r="ERJ122" s="151"/>
      <c r="ERK122" s="151"/>
      <c r="ERL122" s="151"/>
      <c r="ERM122" s="151"/>
      <c r="ERN122" s="151"/>
      <c r="ERO122" s="151"/>
      <c r="ERP122" s="151"/>
      <c r="ERQ122" s="151"/>
      <c r="ERR122" s="151"/>
      <c r="ERS122" s="151"/>
      <c r="ERT122" s="151"/>
      <c r="ERU122" s="151"/>
      <c r="ERV122" s="151"/>
      <c r="ERW122" s="151"/>
      <c r="ERX122" s="151"/>
      <c r="ERY122" s="151"/>
      <c r="ERZ122" s="151"/>
      <c r="ESA122" s="151"/>
      <c r="ESB122" s="151"/>
      <c r="ESC122" s="151"/>
      <c r="ESD122" s="151"/>
      <c r="ESE122" s="151"/>
      <c r="ESF122" s="151"/>
      <c r="ESG122" s="151"/>
      <c r="ESH122" s="151"/>
      <c r="ESI122" s="151"/>
      <c r="ESJ122" s="151"/>
      <c r="ESK122" s="151"/>
      <c r="ESL122" s="151"/>
      <c r="ESM122" s="151"/>
      <c r="ESN122" s="151"/>
      <c r="ESO122" s="151"/>
      <c r="ESP122" s="151"/>
      <c r="ESQ122" s="151"/>
      <c r="ESR122" s="151"/>
      <c r="ESS122" s="151"/>
      <c r="EST122" s="151"/>
      <c r="ESU122" s="151"/>
      <c r="ESV122" s="151"/>
      <c r="ESW122" s="151"/>
      <c r="ESX122" s="151"/>
      <c r="ESY122" s="151"/>
      <c r="ESZ122" s="151"/>
      <c r="ETA122" s="151"/>
      <c r="ETB122" s="151"/>
      <c r="ETC122" s="151"/>
      <c r="ETD122" s="151"/>
      <c r="ETE122" s="151"/>
      <c r="ETF122" s="151"/>
      <c r="ETG122" s="151"/>
      <c r="ETH122" s="151"/>
      <c r="ETI122" s="151"/>
      <c r="ETJ122" s="151"/>
      <c r="ETK122" s="151"/>
      <c r="ETL122" s="151"/>
      <c r="ETM122" s="151"/>
      <c r="ETN122" s="151"/>
      <c r="ETO122" s="151"/>
      <c r="ETP122" s="151"/>
      <c r="ETQ122" s="151"/>
      <c r="ETR122" s="151"/>
      <c r="ETS122" s="151"/>
      <c r="ETT122" s="151"/>
      <c r="ETU122" s="151"/>
      <c r="ETV122" s="151"/>
      <c r="ETW122" s="151"/>
      <c r="ETX122" s="151"/>
      <c r="ETY122" s="151"/>
      <c r="ETZ122" s="151"/>
      <c r="EUA122" s="151"/>
      <c r="EUB122" s="151"/>
      <c r="EUC122" s="151"/>
      <c r="EUD122" s="151"/>
      <c r="EUE122" s="151"/>
      <c r="EUF122" s="151"/>
      <c r="EUG122" s="151"/>
      <c r="EUH122" s="151"/>
      <c r="EUI122" s="151"/>
      <c r="EUJ122" s="151"/>
      <c r="EUK122" s="151"/>
      <c r="EUL122" s="151"/>
      <c r="EUM122" s="151"/>
      <c r="EUN122" s="151"/>
      <c r="EUO122" s="151"/>
      <c r="EUP122" s="151"/>
      <c r="EUQ122" s="151"/>
      <c r="EUR122" s="151"/>
      <c r="EUS122" s="151"/>
      <c r="EUT122" s="151"/>
      <c r="EUU122" s="151"/>
      <c r="EUV122" s="151"/>
      <c r="EUW122" s="151"/>
      <c r="EUX122" s="151"/>
      <c r="EUY122" s="151"/>
      <c r="EUZ122" s="151"/>
      <c r="EVA122" s="151"/>
      <c r="EVB122" s="151"/>
      <c r="EVC122" s="151"/>
      <c r="EVD122" s="151"/>
      <c r="EVE122" s="151"/>
      <c r="EVF122" s="151"/>
      <c r="EVG122" s="151"/>
      <c r="EVH122" s="151"/>
      <c r="EVI122" s="151"/>
      <c r="EVJ122" s="151"/>
      <c r="EVK122" s="151"/>
      <c r="EVL122" s="151"/>
      <c r="EVM122" s="151"/>
      <c r="EVN122" s="151"/>
      <c r="EVO122" s="151"/>
      <c r="EVP122" s="151"/>
      <c r="EVQ122" s="151"/>
      <c r="EVR122" s="151"/>
      <c r="EVS122" s="151"/>
      <c r="EVT122" s="151"/>
      <c r="EVU122" s="151"/>
      <c r="EVV122" s="151"/>
      <c r="EVW122" s="151"/>
      <c r="EVX122" s="151"/>
      <c r="EVY122" s="151"/>
      <c r="EVZ122" s="151"/>
      <c r="EWA122" s="151"/>
      <c r="EWB122" s="151"/>
      <c r="EWC122" s="151"/>
      <c r="EWD122" s="151"/>
      <c r="EWE122" s="151"/>
      <c r="EWF122" s="151"/>
      <c r="EWG122" s="151"/>
      <c r="EWH122" s="151"/>
      <c r="EWI122" s="151"/>
      <c r="EWJ122" s="151"/>
      <c r="EWK122" s="151"/>
      <c r="EWL122" s="151"/>
      <c r="EWM122" s="151"/>
      <c r="EWN122" s="151"/>
      <c r="EWO122" s="151"/>
      <c r="EWP122" s="151"/>
      <c r="EWQ122" s="151"/>
      <c r="EWR122" s="151"/>
      <c r="EWS122" s="151"/>
      <c r="EWT122" s="151"/>
      <c r="EWU122" s="151"/>
      <c r="EWV122" s="151"/>
      <c r="EWW122" s="151"/>
      <c r="EWX122" s="151"/>
      <c r="EWY122" s="151"/>
      <c r="EWZ122" s="151"/>
      <c r="EXA122" s="151"/>
      <c r="EXB122" s="151"/>
      <c r="EXC122" s="151"/>
      <c r="EXD122" s="151"/>
      <c r="EXE122" s="151"/>
      <c r="EXF122" s="151"/>
      <c r="EXG122" s="151"/>
      <c r="EXH122" s="151"/>
      <c r="EXI122" s="151"/>
      <c r="EXJ122" s="151"/>
      <c r="EXK122" s="151"/>
      <c r="EXL122" s="151"/>
      <c r="EXM122" s="151"/>
      <c r="EXN122" s="151"/>
      <c r="EXO122" s="151"/>
      <c r="EXP122" s="151"/>
      <c r="EXQ122" s="151"/>
      <c r="EXR122" s="151"/>
      <c r="EXS122" s="151"/>
      <c r="EXT122" s="151"/>
      <c r="EXU122" s="151"/>
      <c r="EXV122" s="151"/>
      <c r="EXW122" s="151"/>
      <c r="EXX122" s="151"/>
      <c r="EXY122" s="151"/>
      <c r="EXZ122" s="151"/>
      <c r="EYA122" s="151"/>
      <c r="EYB122" s="151"/>
      <c r="EYC122" s="151"/>
      <c r="EYD122" s="151"/>
      <c r="EYE122" s="151"/>
      <c r="EYF122" s="151"/>
      <c r="EYG122" s="151"/>
      <c r="EYH122" s="151"/>
      <c r="EYI122" s="151"/>
      <c r="EYJ122" s="151"/>
      <c r="EYK122" s="151"/>
      <c r="EYL122" s="151"/>
      <c r="EYM122" s="151"/>
      <c r="EYN122" s="151"/>
      <c r="EYO122" s="151"/>
      <c r="EYP122" s="151"/>
      <c r="EYQ122" s="151"/>
      <c r="EYR122" s="151"/>
      <c r="EYS122" s="151"/>
      <c r="EYT122" s="151"/>
      <c r="EYU122" s="151"/>
      <c r="EYV122" s="151"/>
      <c r="EYW122" s="151"/>
      <c r="EYX122" s="151"/>
      <c r="EYY122" s="151"/>
      <c r="EYZ122" s="151"/>
      <c r="EZA122" s="151"/>
      <c r="EZB122" s="151"/>
      <c r="EZC122" s="151"/>
      <c r="EZD122" s="151"/>
      <c r="EZE122" s="151"/>
      <c r="EZF122" s="151"/>
      <c r="EZG122" s="151"/>
      <c r="EZH122" s="151"/>
      <c r="EZI122" s="151"/>
      <c r="EZJ122" s="151"/>
      <c r="EZK122" s="151"/>
      <c r="EZL122" s="151"/>
      <c r="EZM122" s="151"/>
      <c r="EZN122" s="151"/>
      <c r="EZO122" s="151"/>
      <c r="EZP122" s="151"/>
      <c r="EZQ122" s="151"/>
      <c r="EZR122" s="151"/>
      <c r="EZS122" s="151"/>
      <c r="EZT122" s="151"/>
      <c r="EZU122" s="151"/>
      <c r="EZV122" s="151"/>
      <c r="EZW122" s="151"/>
      <c r="EZX122" s="151"/>
      <c r="EZY122" s="151"/>
      <c r="EZZ122" s="151"/>
      <c r="FAA122" s="151"/>
      <c r="FAB122" s="151"/>
      <c r="FAC122" s="151"/>
      <c r="FAD122" s="151"/>
      <c r="FAE122" s="151"/>
      <c r="FAF122" s="151"/>
      <c r="FAG122" s="151"/>
      <c r="FAH122" s="151"/>
      <c r="FAI122" s="151"/>
      <c r="FAJ122" s="151"/>
      <c r="FAK122" s="151"/>
      <c r="FAL122" s="151"/>
      <c r="FAM122" s="151"/>
      <c r="FAN122" s="151"/>
      <c r="FAO122" s="151"/>
      <c r="FAP122" s="151"/>
      <c r="FAQ122" s="151"/>
      <c r="FAR122" s="151"/>
      <c r="FAS122" s="151"/>
      <c r="FAT122" s="151"/>
      <c r="FAU122" s="151"/>
      <c r="FAV122" s="151"/>
      <c r="FAW122" s="151"/>
      <c r="FAX122" s="151"/>
      <c r="FAY122" s="151"/>
      <c r="FAZ122" s="151"/>
      <c r="FBA122" s="151"/>
      <c r="FBB122" s="151"/>
      <c r="FBC122" s="151"/>
      <c r="FBD122" s="151"/>
      <c r="FBE122" s="151"/>
      <c r="FBF122" s="151"/>
      <c r="FBG122" s="151"/>
      <c r="FBH122" s="151"/>
      <c r="FBI122" s="151"/>
      <c r="FBJ122" s="151"/>
      <c r="FBK122" s="151"/>
      <c r="FBL122" s="151"/>
      <c r="FBM122" s="151"/>
      <c r="FBN122" s="151"/>
      <c r="FBO122" s="151"/>
      <c r="FBP122" s="151"/>
      <c r="FBQ122" s="151"/>
      <c r="FBR122" s="151"/>
      <c r="FBS122" s="151"/>
      <c r="FBT122" s="151"/>
      <c r="FBU122" s="151"/>
      <c r="FBV122" s="151"/>
      <c r="FBW122" s="151"/>
      <c r="FBX122" s="151"/>
      <c r="FBY122" s="151"/>
      <c r="FBZ122" s="151"/>
      <c r="FCA122" s="151"/>
      <c r="FCB122" s="151"/>
      <c r="FCC122" s="151"/>
      <c r="FCD122" s="151"/>
      <c r="FCE122" s="151"/>
      <c r="FCF122" s="151"/>
      <c r="FCG122" s="151"/>
      <c r="FCH122" s="151"/>
      <c r="FCI122" s="151"/>
      <c r="FCJ122" s="151"/>
      <c r="FCK122" s="151"/>
      <c r="FCL122" s="151"/>
      <c r="FCM122" s="151"/>
      <c r="FCN122" s="151"/>
      <c r="FCO122" s="151"/>
      <c r="FCP122" s="151"/>
      <c r="FCQ122" s="151"/>
      <c r="FCR122" s="151"/>
      <c r="FCS122" s="151"/>
      <c r="FCT122" s="151"/>
      <c r="FCU122" s="151"/>
      <c r="FCV122" s="151"/>
      <c r="FCW122" s="151"/>
      <c r="FCX122" s="151"/>
      <c r="FCY122" s="151"/>
      <c r="FCZ122" s="151"/>
      <c r="FDA122" s="151"/>
      <c r="FDB122" s="151"/>
      <c r="FDC122" s="151"/>
      <c r="FDD122" s="151"/>
      <c r="FDE122" s="151"/>
      <c r="FDF122" s="151"/>
      <c r="FDG122" s="151"/>
      <c r="FDH122" s="151"/>
      <c r="FDI122" s="151"/>
      <c r="FDJ122" s="151"/>
      <c r="FDK122" s="151"/>
      <c r="FDL122" s="151"/>
      <c r="FDM122" s="151"/>
      <c r="FDN122" s="151"/>
      <c r="FDO122" s="151"/>
      <c r="FDP122" s="151"/>
      <c r="FDQ122" s="151"/>
      <c r="FDR122" s="151"/>
      <c r="FDS122" s="151"/>
      <c r="FDT122" s="151"/>
      <c r="FDU122" s="151"/>
      <c r="FDV122" s="151"/>
      <c r="FDW122" s="151"/>
      <c r="FDX122" s="151"/>
      <c r="FDY122" s="151"/>
      <c r="FDZ122" s="151"/>
      <c r="FEA122" s="151"/>
      <c r="FEB122" s="151"/>
      <c r="FEC122" s="151"/>
      <c r="FED122" s="151"/>
      <c r="FEE122" s="151"/>
      <c r="FEF122" s="151"/>
      <c r="FEG122" s="151"/>
      <c r="FEH122" s="151"/>
      <c r="FEI122" s="151"/>
      <c r="FEJ122" s="151"/>
      <c r="FEK122" s="151"/>
      <c r="FEL122" s="151"/>
      <c r="FEM122" s="151"/>
      <c r="FEN122" s="151"/>
      <c r="FEO122" s="151"/>
      <c r="FEP122" s="151"/>
      <c r="FEQ122" s="151"/>
      <c r="FER122" s="151"/>
      <c r="FES122" s="151"/>
      <c r="FET122" s="151"/>
      <c r="FEU122" s="151"/>
      <c r="FEV122" s="151"/>
      <c r="FEW122" s="151"/>
      <c r="FEX122" s="151"/>
      <c r="FEY122" s="151"/>
      <c r="FEZ122" s="151"/>
      <c r="FFA122" s="151"/>
      <c r="FFB122" s="151"/>
      <c r="FFC122" s="151"/>
      <c r="FFD122" s="151"/>
      <c r="FFE122" s="151"/>
      <c r="FFF122" s="151"/>
      <c r="FFG122" s="151"/>
      <c r="FFH122" s="151"/>
      <c r="FFI122" s="151"/>
      <c r="FFJ122" s="151"/>
      <c r="FFK122" s="151"/>
      <c r="FFL122" s="151"/>
      <c r="FFM122" s="151"/>
      <c r="FFN122" s="151"/>
      <c r="FFO122" s="151"/>
      <c r="FFP122" s="151"/>
      <c r="FFQ122" s="151"/>
      <c r="FFR122" s="151"/>
      <c r="FFS122" s="151"/>
      <c r="FFT122" s="151"/>
      <c r="FFU122" s="151"/>
      <c r="FFV122" s="151"/>
      <c r="FFW122" s="151"/>
      <c r="FFX122" s="151"/>
      <c r="FFY122" s="151"/>
      <c r="FFZ122" s="151"/>
      <c r="FGA122" s="151"/>
      <c r="FGB122" s="151"/>
      <c r="FGC122" s="151"/>
      <c r="FGD122" s="151"/>
      <c r="FGE122" s="151"/>
      <c r="FGF122" s="151"/>
      <c r="FGG122" s="151"/>
      <c r="FGH122" s="151"/>
      <c r="FGI122" s="151"/>
      <c r="FGJ122" s="151"/>
      <c r="FGK122" s="151"/>
      <c r="FGL122" s="151"/>
      <c r="FGM122" s="151"/>
      <c r="FGN122" s="151"/>
      <c r="FGO122" s="151"/>
      <c r="FGP122" s="151"/>
      <c r="FGQ122" s="151"/>
      <c r="FGR122" s="151"/>
      <c r="FGS122" s="151"/>
      <c r="FGT122" s="151"/>
      <c r="FGU122" s="151"/>
      <c r="FGV122" s="151"/>
      <c r="FGW122" s="151"/>
      <c r="FGX122" s="151"/>
      <c r="FGY122" s="151"/>
      <c r="FGZ122" s="151"/>
      <c r="FHA122" s="151"/>
      <c r="FHB122" s="151"/>
      <c r="FHC122" s="151"/>
      <c r="FHD122" s="151"/>
      <c r="FHE122" s="151"/>
      <c r="FHF122" s="151"/>
      <c r="FHG122" s="151"/>
      <c r="FHH122" s="151"/>
      <c r="FHI122" s="151"/>
      <c r="FHJ122" s="151"/>
      <c r="FHK122" s="151"/>
      <c r="FHL122" s="151"/>
      <c r="FHM122" s="151"/>
      <c r="FHN122" s="151"/>
      <c r="FHO122" s="151"/>
      <c r="FHP122" s="151"/>
      <c r="FHQ122" s="151"/>
      <c r="FHR122" s="151"/>
      <c r="FHS122" s="151"/>
      <c r="FHT122" s="151"/>
      <c r="FHU122" s="151"/>
      <c r="FHV122" s="151"/>
      <c r="FHW122" s="151"/>
      <c r="FHX122" s="151"/>
      <c r="FHY122" s="151"/>
      <c r="FHZ122" s="151"/>
      <c r="FIA122" s="151"/>
      <c r="FIB122" s="151"/>
      <c r="FIC122" s="151"/>
      <c r="FID122" s="151"/>
      <c r="FIE122" s="151"/>
      <c r="FIF122" s="151"/>
      <c r="FIG122" s="151"/>
      <c r="FIH122" s="151"/>
      <c r="FII122" s="151"/>
      <c r="FIJ122" s="151"/>
      <c r="FIK122" s="151"/>
      <c r="FIL122" s="151"/>
      <c r="FIM122" s="151"/>
      <c r="FIN122" s="151"/>
      <c r="FIO122" s="151"/>
      <c r="FIP122" s="151"/>
      <c r="FIQ122" s="151"/>
      <c r="FIR122" s="151"/>
      <c r="FIS122" s="151"/>
      <c r="FIT122" s="151"/>
      <c r="FIU122" s="151"/>
      <c r="FIV122" s="151"/>
      <c r="FIW122" s="151"/>
      <c r="FIX122" s="151"/>
      <c r="FIY122" s="151"/>
      <c r="FIZ122" s="151"/>
      <c r="FJA122" s="151"/>
      <c r="FJB122" s="151"/>
      <c r="FJC122" s="151"/>
      <c r="FJD122" s="151"/>
      <c r="FJE122" s="151"/>
      <c r="FJF122" s="151"/>
      <c r="FJG122" s="151"/>
      <c r="FJH122" s="151"/>
      <c r="FJI122" s="151"/>
      <c r="FJJ122" s="151"/>
      <c r="FJK122" s="151"/>
      <c r="FJL122" s="151"/>
      <c r="FJM122" s="151"/>
      <c r="FJN122" s="151"/>
      <c r="FJO122" s="151"/>
      <c r="FJP122" s="151"/>
      <c r="FJQ122" s="151"/>
      <c r="FJR122" s="151"/>
      <c r="FJS122" s="151"/>
      <c r="FJT122" s="151"/>
      <c r="FJU122" s="151"/>
      <c r="FJV122" s="151"/>
      <c r="FJW122" s="151"/>
      <c r="FJX122" s="151"/>
      <c r="FJY122" s="151"/>
      <c r="FJZ122" s="151"/>
      <c r="FKA122" s="151"/>
      <c r="FKB122" s="151"/>
      <c r="FKC122" s="151"/>
      <c r="FKD122" s="151"/>
      <c r="FKE122" s="151"/>
      <c r="FKF122" s="151"/>
      <c r="FKG122" s="151"/>
      <c r="FKH122" s="151"/>
      <c r="FKI122" s="151"/>
      <c r="FKJ122" s="151"/>
      <c r="FKK122" s="151"/>
      <c r="FKL122" s="151"/>
      <c r="FKM122" s="151"/>
      <c r="FKN122" s="151"/>
      <c r="FKO122" s="151"/>
      <c r="FKP122" s="151"/>
      <c r="FKQ122" s="151"/>
      <c r="FKR122" s="151"/>
      <c r="FKS122" s="151"/>
      <c r="FKT122" s="151"/>
      <c r="FKU122" s="151"/>
      <c r="FKV122" s="151"/>
      <c r="FKW122" s="151"/>
      <c r="FKX122" s="151"/>
      <c r="FKY122" s="151"/>
      <c r="FKZ122" s="151"/>
      <c r="FLA122" s="151"/>
      <c r="FLB122" s="151"/>
      <c r="FLC122" s="151"/>
      <c r="FLD122" s="151"/>
      <c r="FLE122" s="151"/>
      <c r="FLF122" s="151"/>
      <c r="FLG122" s="151"/>
      <c r="FLH122" s="151"/>
      <c r="FLI122" s="151"/>
      <c r="FLJ122" s="151"/>
      <c r="FLK122" s="151"/>
      <c r="FLL122" s="151"/>
      <c r="FLM122" s="151"/>
      <c r="FLN122" s="151"/>
      <c r="FLO122" s="151"/>
      <c r="FLP122" s="151"/>
      <c r="FLQ122" s="151"/>
      <c r="FLR122" s="151"/>
      <c r="FLS122" s="151"/>
      <c r="FLT122" s="151"/>
      <c r="FLU122" s="151"/>
      <c r="FLV122" s="151"/>
      <c r="FLW122" s="151"/>
      <c r="FLX122" s="151"/>
      <c r="FLY122" s="151"/>
      <c r="FLZ122" s="151"/>
      <c r="FMA122" s="151"/>
      <c r="FMB122" s="151"/>
      <c r="FMC122" s="151"/>
      <c r="FMD122" s="151"/>
      <c r="FME122" s="151"/>
      <c r="FMF122" s="151"/>
      <c r="FMG122" s="151"/>
      <c r="FMH122" s="151"/>
      <c r="FMI122" s="151"/>
      <c r="FMJ122" s="151"/>
      <c r="FMK122" s="151"/>
      <c r="FML122" s="151"/>
      <c r="FMM122" s="151"/>
      <c r="FMN122" s="151"/>
      <c r="FMO122" s="151"/>
      <c r="FMP122" s="151"/>
      <c r="FMQ122" s="151"/>
      <c r="FMR122" s="151"/>
      <c r="FMS122" s="151"/>
      <c r="FMT122" s="151"/>
      <c r="FMU122" s="151"/>
      <c r="FMV122" s="151"/>
      <c r="FMW122" s="151"/>
      <c r="FMX122" s="151"/>
      <c r="FMY122" s="151"/>
      <c r="FMZ122" s="151"/>
      <c r="FNA122" s="151"/>
      <c r="FNB122" s="151"/>
      <c r="FNC122" s="151"/>
      <c r="FND122" s="151"/>
      <c r="FNE122" s="151"/>
      <c r="FNF122" s="151"/>
      <c r="FNG122" s="151"/>
      <c r="FNH122" s="151"/>
      <c r="FNI122" s="151"/>
      <c r="FNJ122" s="151"/>
      <c r="FNK122" s="151"/>
      <c r="FNL122" s="151"/>
      <c r="FNM122" s="151"/>
      <c r="FNN122" s="151"/>
      <c r="FNO122" s="151"/>
      <c r="FNP122" s="151"/>
      <c r="FNQ122" s="151"/>
      <c r="FNR122" s="151"/>
      <c r="FNS122" s="151"/>
      <c r="FNT122" s="151"/>
      <c r="FNU122" s="151"/>
      <c r="FNV122" s="151"/>
      <c r="FNW122" s="151"/>
      <c r="FNX122" s="151"/>
      <c r="FNY122" s="151"/>
      <c r="FNZ122" s="151"/>
      <c r="FOA122" s="151"/>
      <c r="FOB122" s="151"/>
      <c r="FOC122" s="151"/>
      <c r="FOD122" s="151"/>
      <c r="FOE122" s="151"/>
      <c r="FOF122" s="151"/>
      <c r="FOG122" s="151"/>
      <c r="FOH122" s="151"/>
      <c r="FOI122" s="151"/>
      <c r="FOJ122" s="151"/>
      <c r="FOK122" s="151"/>
      <c r="FOL122" s="151"/>
      <c r="FOM122" s="151"/>
      <c r="FON122" s="151"/>
      <c r="FOO122" s="151"/>
      <c r="FOP122" s="151"/>
      <c r="FOQ122" s="151"/>
      <c r="FOR122" s="151"/>
      <c r="FOS122" s="151"/>
      <c r="FOT122" s="151"/>
      <c r="FOU122" s="151"/>
      <c r="FOV122" s="151"/>
      <c r="FOW122" s="151"/>
      <c r="FOX122" s="151"/>
      <c r="FOY122" s="151"/>
      <c r="FOZ122" s="151"/>
      <c r="FPA122" s="151"/>
      <c r="FPB122" s="151"/>
      <c r="FPC122" s="151"/>
      <c r="FPD122" s="151"/>
      <c r="FPE122" s="151"/>
      <c r="FPF122" s="151"/>
      <c r="FPG122" s="151"/>
      <c r="FPH122" s="151"/>
      <c r="FPI122" s="151"/>
      <c r="FPJ122" s="151"/>
      <c r="FPK122" s="151"/>
      <c r="FPL122" s="151"/>
      <c r="FPM122" s="151"/>
      <c r="FPN122" s="151"/>
      <c r="FPO122" s="151"/>
      <c r="FPP122" s="151"/>
      <c r="FPQ122" s="151"/>
      <c r="FPR122" s="151"/>
      <c r="FPS122" s="151"/>
      <c r="FPT122" s="151"/>
      <c r="FPU122" s="151"/>
      <c r="FPV122" s="151"/>
      <c r="FPW122" s="151"/>
      <c r="FPX122" s="151"/>
      <c r="FPY122" s="151"/>
      <c r="FPZ122" s="151"/>
      <c r="FQA122" s="151"/>
      <c r="FQB122" s="151"/>
      <c r="FQC122" s="151"/>
      <c r="FQD122" s="151"/>
      <c r="FQE122" s="151"/>
      <c r="FQF122" s="151"/>
      <c r="FQG122" s="151"/>
      <c r="FQH122" s="151"/>
      <c r="FQI122" s="151"/>
      <c r="FQJ122" s="151"/>
      <c r="FQK122" s="151"/>
      <c r="FQL122" s="151"/>
      <c r="FQM122" s="151"/>
      <c r="FQN122" s="151"/>
      <c r="FQO122" s="151"/>
      <c r="FQP122" s="151"/>
      <c r="FQQ122" s="151"/>
      <c r="FQR122" s="151"/>
      <c r="FQS122" s="151"/>
      <c r="FQT122" s="151"/>
      <c r="FQU122" s="151"/>
      <c r="FQV122" s="151"/>
      <c r="FQW122" s="151"/>
      <c r="FQX122" s="151"/>
      <c r="FQY122" s="151"/>
      <c r="FQZ122" s="151"/>
      <c r="FRA122" s="151"/>
      <c r="FRB122" s="151"/>
      <c r="FRC122" s="151"/>
      <c r="FRD122" s="151"/>
      <c r="FRE122" s="151"/>
      <c r="FRF122" s="151"/>
      <c r="FRG122" s="151"/>
      <c r="FRH122" s="151"/>
      <c r="FRI122" s="151"/>
      <c r="FRJ122" s="151"/>
      <c r="FRK122" s="151"/>
      <c r="FRL122" s="151"/>
      <c r="FRM122" s="151"/>
      <c r="FRN122" s="151"/>
      <c r="FRO122" s="151"/>
      <c r="FRP122" s="151"/>
      <c r="FRQ122" s="151"/>
      <c r="FRR122" s="151"/>
      <c r="FRS122" s="151"/>
      <c r="FRT122" s="151"/>
      <c r="FRU122" s="151"/>
      <c r="FRV122" s="151"/>
      <c r="FRW122" s="151"/>
      <c r="FRX122" s="151"/>
      <c r="FRY122" s="151"/>
      <c r="FRZ122" s="151"/>
      <c r="FSA122" s="151"/>
      <c r="FSB122" s="151"/>
      <c r="FSC122" s="151"/>
      <c r="FSD122" s="151"/>
      <c r="FSE122" s="151"/>
      <c r="FSF122" s="151"/>
      <c r="FSG122" s="151"/>
      <c r="FSH122" s="151"/>
      <c r="FSI122" s="151"/>
      <c r="FSJ122" s="151"/>
      <c r="FSK122" s="151"/>
      <c r="FSL122" s="151"/>
      <c r="FSM122" s="151"/>
      <c r="FSN122" s="151"/>
      <c r="FSO122" s="151"/>
      <c r="FSP122" s="151"/>
      <c r="FSQ122" s="151"/>
      <c r="FSR122" s="151"/>
      <c r="FSS122" s="151"/>
      <c r="FST122" s="151"/>
      <c r="FSU122" s="151"/>
      <c r="FSV122" s="151"/>
      <c r="FSW122" s="151"/>
      <c r="FSX122" s="151"/>
      <c r="FSY122" s="151"/>
      <c r="FSZ122" s="151"/>
      <c r="FTA122" s="151"/>
      <c r="FTB122" s="151"/>
      <c r="FTC122" s="151"/>
      <c r="FTD122" s="151"/>
      <c r="FTE122" s="151"/>
      <c r="FTF122" s="151"/>
      <c r="FTG122" s="151"/>
      <c r="FTH122" s="151"/>
      <c r="FTI122" s="151"/>
      <c r="FTJ122" s="151"/>
      <c r="FTK122" s="151"/>
      <c r="FTL122" s="151"/>
      <c r="FTM122" s="151"/>
      <c r="FTN122" s="151"/>
      <c r="FTO122" s="151"/>
      <c r="FTP122" s="151"/>
      <c r="FTQ122" s="151"/>
      <c r="FTR122" s="151"/>
      <c r="FTS122" s="151"/>
      <c r="FTT122" s="151"/>
      <c r="FTU122" s="151"/>
      <c r="FTV122" s="151"/>
      <c r="FTW122" s="151"/>
      <c r="FTX122" s="151"/>
      <c r="FTY122" s="151"/>
      <c r="FTZ122" s="151"/>
      <c r="FUA122" s="151"/>
      <c r="FUB122" s="151"/>
      <c r="FUC122" s="151"/>
      <c r="FUD122" s="151"/>
      <c r="FUE122" s="151"/>
      <c r="FUF122" s="151"/>
      <c r="FUG122" s="151"/>
      <c r="FUH122" s="151"/>
      <c r="FUI122" s="151"/>
      <c r="FUJ122" s="151"/>
      <c r="FUK122" s="151"/>
      <c r="FUL122" s="151"/>
      <c r="FUM122" s="151"/>
      <c r="FUN122" s="151"/>
      <c r="FUO122" s="151"/>
      <c r="FUP122" s="151"/>
      <c r="FUQ122" s="151"/>
      <c r="FUR122" s="151"/>
      <c r="FUS122" s="151"/>
      <c r="FUT122" s="151"/>
      <c r="FUU122" s="151"/>
      <c r="FUV122" s="151"/>
      <c r="FUW122" s="151"/>
      <c r="FUX122" s="151"/>
      <c r="FUY122" s="151"/>
      <c r="FUZ122" s="151"/>
      <c r="FVA122" s="151"/>
      <c r="FVB122" s="151"/>
      <c r="FVC122" s="151"/>
      <c r="FVD122" s="151"/>
      <c r="FVE122" s="151"/>
      <c r="FVF122" s="151"/>
      <c r="FVG122" s="151"/>
      <c r="FVH122" s="151"/>
      <c r="FVI122" s="151"/>
      <c r="FVJ122" s="151"/>
      <c r="FVK122" s="151"/>
      <c r="FVL122" s="151"/>
      <c r="FVM122" s="151"/>
      <c r="FVN122" s="151"/>
      <c r="FVO122" s="151"/>
      <c r="FVP122" s="151"/>
      <c r="FVQ122" s="151"/>
      <c r="FVR122" s="151"/>
      <c r="FVS122" s="151"/>
      <c r="FVT122" s="151"/>
      <c r="FVU122" s="151"/>
      <c r="FVV122" s="151"/>
      <c r="FVW122" s="151"/>
      <c r="FVX122" s="151"/>
      <c r="FVY122" s="151"/>
      <c r="FVZ122" s="151"/>
      <c r="FWA122" s="151"/>
      <c r="FWB122" s="151"/>
      <c r="FWC122" s="151"/>
      <c r="FWD122" s="151"/>
      <c r="FWE122" s="151"/>
      <c r="FWF122" s="151"/>
      <c r="FWG122" s="151"/>
      <c r="FWH122" s="151"/>
      <c r="FWI122" s="151"/>
      <c r="FWJ122" s="151"/>
      <c r="FWK122" s="151"/>
      <c r="FWL122" s="151"/>
      <c r="FWM122" s="151"/>
      <c r="FWN122" s="151"/>
      <c r="FWO122" s="151"/>
      <c r="FWP122" s="151"/>
      <c r="FWQ122" s="151"/>
      <c r="FWR122" s="151"/>
      <c r="FWS122" s="151"/>
      <c r="FWT122" s="151"/>
      <c r="FWU122" s="151"/>
      <c r="FWV122" s="151"/>
      <c r="FWW122" s="151"/>
      <c r="FWX122" s="151"/>
      <c r="FWY122" s="151"/>
      <c r="FWZ122" s="151"/>
      <c r="FXA122" s="151"/>
      <c r="FXB122" s="151"/>
      <c r="FXC122" s="151"/>
      <c r="FXD122" s="151"/>
      <c r="FXE122" s="151"/>
      <c r="FXF122" s="151"/>
      <c r="FXG122" s="151"/>
      <c r="FXH122" s="151"/>
      <c r="FXI122" s="151"/>
      <c r="FXJ122" s="151"/>
      <c r="FXK122" s="151"/>
      <c r="FXL122" s="151"/>
      <c r="FXM122" s="151"/>
      <c r="FXN122" s="151"/>
      <c r="FXO122" s="151"/>
      <c r="FXP122" s="151"/>
      <c r="FXQ122" s="151"/>
      <c r="FXR122" s="151"/>
      <c r="FXS122" s="151"/>
      <c r="FXT122" s="151"/>
      <c r="FXU122" s="151"/>
      <c r="FXV122" s="151"/>
      <c r="FXW122" s="151"/>
      <c r="FXX122" s="151"/>
      <c r="FXY122" s="151"/>
      <c r="FXZ122" s="151"/>
      <c r="FYA122" s="151"/>
      <c r="FYB122" s="151"/>
      <c r="FYC122" s="151"/>
      <c r="FYD122" s="151"/>
      <c r="FYE122" s="151"/>
      <c r="FYF122" s="151"/>
      <c r="FYG122" s="151"/>
      <c r="FYH122" s="151"/>
      <c r="FYI122" s="151"/>
      <c r="FYJ122" s="151"/>
      <c r="FYK122" s="151"/>
      <c r="FYL122" s="151"/>
      <c r="FYM122" s="151"/>
      <c r="FYN122" s="151"/>
      <c r="FYO122" s="151"/>
      <c r="FYP122" s="151"/>
      <c r="FYQ122" s="151"/>
      <c r="FYR122" s="151"/>
      <c r="FYS122" s="151"/>
      <c r="FYT122" s="151"/>
      <c r="FYU122" s="151"/>
      <c r="FYV122" s="151"/>
      <c r="FYW122" s="151"/>
      <c r="FYX122" s="151"/>
      <c r="FYY122" s="151"/>
      <c r="FYZ122" s="151"/>
      <c r="FZA122" s="151"/>
      <c r="FZB122" s="151"/>
      <c r="FZC122" s="151"/>
      <c r="FZD122" s="151"/>
      <c r="FZE122" s="151"/>
      <c r="FZF122" s="151"/>
      <c r="FZG122" s="151"/>
      <c r="FZH122" s="151"/>
      <c r="FZI122" s="151"/>
      <c r="FZJ122" s="151"/>
      <c r="FZK122" s="151"/>
      <c r="FZL122" s="151"/>
      <c r="FZM122" s="151"/>
      <c r="FZN122" s="151"/>
      <c r="FZO122" s="151"/>
      <c r="FZP122" s="151"/>
      <c r="FZQ122" s="151"/>
      <c r="FZR122" s="151"/>
      <c r="FZS122" s="151"/>
      <c r="FZT122" s="151"/>
      <c r="FZU122" s="151"/>
      <c r="FZV122" s="151"/>
      <c r="FZW122" s="151"/>
      <c r="FZX122" s="151"/>
      <c r="FZY122" s="151"/>
      <c r="FZZ122" s="151"/>
      <c r="GAA122" s="151"/>
      <c r="GAB122" s="151"/>
      <c r="GAC122" s="151"/>
      <c r="GAD122" s="151"/>
      <c r="GAE122" s="151"/>
      <c r="GAF122" s="151"/>
      <c r="GAG122" s="151"/>
      <c r="GAH122" s="151"/>
      <c r="GAI122" s="151"/>
      <c r="GAJ122" s="151"/>
      <c r="GAK122" s="151"/>
      <c r="GAL122" s="151"/>
      <c r="GAM122" s="151"/>
      <c r="GAN122" s="151"/>
      <c r="GAO122" s="151"/>
      <c r="GAP122" s="151"/>
      <c r="GAQ122" s="151"/>
      <c r="GAR122" s="151"/>
      <c r="GAS122" s="151"/>
      <c r="GAT122" s="151"/>
      <c r="GAU122" s="151"/>
      <c r="GAV122" s="151"/>
      <c r="GAW122" s="151"/>
      <c r="GAX122" s="151"/>
      <c r="GAY122" s="151"/>
      <c r="GAZ122" s="151"/>
      <c r="GBA122" s="151"/>
      <c r="GBB122" s="151"/>
      <c r="GBC122" s="151"/>
      <c r="GBD122" s="151"/>
      <c r="GBE122" s="151"/>
      <c r="GBF122" s="151"/>
      <c r="GBG122" s="151"/>
      <c r="GBH122" s="151"/>
      <c r="GBI122" s="151"/>
      <c r="GBJ122" s="151"/>
      <c r="GBK122" s="151"/>
      <c r="GBL122" s="151"/>
      <c r="GBM122" s="151"/>
      <c r="GBN122" s="151"/>
      <c r="GBO122" s="151"/>
      <c r="GBP122" s="151"/>
      <c r="GBQ122" s="151"/>
      <c r="GBR122" s="151"/>
      <c r="GBS122" s="151"/>
      <c r="GBT122" s="151"/>
      <c r="GBU122" s="151"/>
      <c r="GBV122" s="151"/>
      <c r="GBW122" s="151"/>
      <c r="GBX122" s="151"/>
      <c r="GBY122" s="151"/>
      <c r="GBZ122" s="151"/>
      <c r="GCA122" s="151"/>
      <c r="GCB122" s="151"/>
      <c r="GCC122" s="151"/>
      <c r="GCD122" s="151"/>
      <c r="GCE122" s="151"/>
      <c r="GCF122" s="151"/>
      <c r="GCG122" s="151"/>
      <c r="GCH122" s="151"/>
      <c r="GCI122" s="151"/>
      <c r="GCJ122" s="151"/>
      <c r="GCK122" s="151"/>
      <c r="GCL122" s="151"/>
      <c r="GCM122" s="151"/>
      <c r="GCN122" s="151"/>
      <c r="GCO122" s="151"/>
      <c r="GCP122" s="151"/>
      <c r="GCQ122" s="151"/>
      <c r="GCR122" s="151"/>
      <c r="GCS122" s="151"/>
      <c r="GCT122" s="151"/>
      <c r="GCU122" s="151"/>
      <c r="GCV122" s="151"/>
      <c r="GCW122" s="151"/>
      <c r="GCX122" s="151"/>
      <c r="GCY122" s="151"/>
      <c r="GCZ122" s="151"/>
      <c r="GDA122" s="151"/>
      <c r="GDB122" s="151"/>
      <c r="GDC122" s="151"/>
      <c r="GDD122" s="151"/>
      <c r="GDE122" s="151"/>
      <c r="GDF122" s="151"/>
      <c r="GDG122" s="151"/>
      <c r="GDH122" s="151"/>
      <c r="GDI122" s="151"/>
      <c r="GDJ122" s="151"/>
      <c r="GDK122" s="151"/>
      <c r="GDL122" s="151"/>
      <c r="GDM122" s="151"/>
      <c r="GDN122" s="151"/>
      <c r="GDO122" s="151"/>
      <c r="GDP122" s="151"/>
      <c r="GDQ122" s="151"/>
      <c r="GDR122" s="151"/>
      <c r="GDS122" s="151"/>
      <c r="GDT122" s="151"/>
      <c r="GDU122" s="151"/>
      <c r="GDV122" s="151"/>
      <c r="GDW122" s="151"/>
      <c r="GDX122" s="151"/>
      <c r="GDY122" s="151"/>
      <c r="GDZ122" s="151"/>
      <c r="GEA122" s="151"/>
      <c r="GEB122" s="151"/>
      <c r="GEC122" s="151"/>
      <c r="GED122" s="151"/>
      <c r="GEE122" s="151"/>
      <c r="GEF122" s="151"/>
      <c r="GEG122" s="151"/>
      <c r="GEH122" s="151"/>
      <c r="GEI122" s="151"/>
      <c r="GEJ122" s="151"/>
      <c r="GEK122" s="151"/>
      <c r="GEL122" s="151"/>
      <c r="GEM122" s="151"/>
      <c r="GEN122" s="151"/>
      <c r="GEO122" s="151"/>
      <c r="GEP122" s="151"/>
      <c r="GEQ122" s="151"/>
      <c r="GER122" s="151"/>
      <c r="GES122" s="151"/>
      <c r="GET122" s="151"/>
      <c r="GEU122" s="151"/>
      <c r="GEV122" s="151"/>
      <c r="GEW122" s="151"/>
      <c r="GEX122" s="151"/>
      <c r="GEY122" s="151"/>
      <c r="GEZ122" s="151"/>
      <c r="GFA122" s="151"/>
      <c r="GFB122" s="151"/>
      <c r="GFC122" s="151"/>
      <c r="GFD122" s="151"/>
      <c r="GFE122" s="151"/>
      <c r="GFF122" s="151"/>
      <c r="GFG122" s="151"/>
      <c r="GFH122" s="151"/>
      <c r="GFI122" s="151"/>
      <c r="GFJ122" s="151"/>
      <c r="GFK122" s="151"/>
      <c r="GFL122" s="151"/>
      <c r="GFM122" s="151"/>
      <c r="GFN122" s="151"/>
      <c r="GFO122" s="151"/>
      <c r="GFP122" s="151"/>
      <c r="GFQ122" s="151"/>
      <c r="GFR122" s="151"/>
      <c r="GFS122" s="151"/>
      <c r="GFT122" s="151"/>
      <c r="GFU122" s="151"/>
      <c r="GFV122" s="151"/>
      <c r="GFW122" s="151"/>
      <c r="GFX122" s="151"/>
      <c r="GFY122" s="151"/>
      <c r="GFZ122" s="151"/>
      <c r="GGA122" s="151"/>
      <c r="GGB122" s="151"/>
      <c r="GGC122" s="151"/>
      <c r="GGD122" s="151"/>
      <c r="GGE122" s="151"/>
      <c r="GGF122" s="151"/>
      <c r="GGG122" s="151"/>
      <c r="GGH122" s="151"/>
      <c r="GGI122" s="151"/>
      <c r="GGJ122" s="151"/>
      <c r="GGK122" s="151"/>
      <c r="GGL122" s="151"/>
      <c r="GGM122" s="151"/>
      <c r="GGN122" s="151"/>
      <c r="GGO122" s="151"/>
      <c r="GGP122" s="151"/>
      <c r="GGQ122" s="151"/>
      <c r="GGR122" s="151"/>
      <c r="GGS122" s="151"/>
      <c r="GGT122" s="151"/>
      <c r="GGU122" s="151"/>
      <c r="GGV122" s="151"/>
      <c r="GGW122" s="151"/>
      <c r="GGX122" s="151"/>
      <c r="GGY122" s="151"/>
      <c r="GGZ122" s="151"/>
      <c r="GHA122" s="151"/>
      <c r="GHB122" s="151"/>
      <c r="GHC122" s="151"/>
      <c r="GHD122" s="151"/>
      <c r="GHE122" s="151"/>
      <c r="GHF122" s="151"/>
      <c r="GHG122" s="151"/>
      <c r="GHH122" s="151"/>
      <c r="GHI122" s="151"/>
      <c r="GHJ122" s="151"/>
      <c r="GHK122" s="151"/>
      <c r="GHL122" s="151"/>
      <c r="GHM122" s="151"/>
      <c r="GHN122" s="151"/>
      <c r="GHO122" s="151"/>
      <c r="GHP122" s="151"/>
      <c r="GHQ122" s="151"/>
      <c r="GHR122" s="151"/>
      <c r="GHS122" s="151"/>
      <c r="GHT122" s="151"/>
      <c r="GHU122" s="151"/>
      <c r="GHV122" s="151"/>
      <c r="GHW122" s="151"/>
      <c r="GHX122" s="151"/>
      <c r="GHY122" s="151"/>
      <c r="GHZ122" s="151"/>
      <c r="GIA122" s="151"/>
      <c r="GIB122" s="151"/>
      <c r="GIC122" s="151"/>
      <c r="GID122" s="151"/>
      <c r="GIE122" s="151"/>
      <c r="GIF122" s="151"/>
      <c r="GIG122" s="151"/>
      <c r="GIH122" s="151"/>
      <c r="GII122" s="151"/>
      <c r="GIJ122" s="151"/>
      <c r="GIK122" s="151"/>
      <c r="GIL122" s="151"/>
      <c r="GIM122" s="151"/>
      <c r="GIN122" s="151"/>
      <c r="GIO122" s="151"/>
      <c r="GIP122" s="151"/>
      <c r="GIQ122" s="151"/>
      <c r="GIR122" s="151"/>
      <c r="GIS122" s="151"/>
      <c r="GIT122" s="151"/>
      <c r="GIU122" s="151"/>
      <c r="GIV122" s="151"/>
      <c r="GIW122" s="151"/>
      <c r="GIX122" s="151"/>
      <c r="GIY122" s="151"/>
      <c r="GIZ122" s="151"/>
      <c r="GJA122" s="151"/>
      <c r="GJB122" s="151"/>
      <c r="GJC122" s="151"/>
      <c r="GJD122" s="151"/>
      <c r="GJE122" s="151"/>
      <c r="GJF122" s="151"/>
      <c r="GJG122" s="151"/>
      <c r="GJH122" s="151"/>
      <c r="GJI122" s="151"/>
      <c r="GJJ122" s="151"/>
      <c r="GJK122" s="151"/>
      <c r="GJL122" s="151"/>
      <c r="GJM122" s="151"/>
      <c r="GJN122" s="151"/>
      <c r="GJO122" s="151"/>
      <c r="GJP122" s="151"/>
      <c r="GJQ122" s="151"/>
      <c r="GJR122" s="151"/>
      <c r="GJS122" s="151"/>
      <c r="GJT122" s="151"/>
      <c r="GJU122" s="151"/>
      <c r="GJV122" s="151"/>
      <c r="GJW122" s="151"/>
      <c r="GJX122" s="151"/>
      <c r="GJY122" s="151"/>
      <c r="GJZ122" s="151"/>
      <c r="GKA122" s="151"/>
      <c r="GKB122" s="151"/>
      <c r="GKC122" s="151"/>
      <c r="GKD122" s="151"/>
      <c r="GKE122" s="151"/>
      <c r="GKF122" s="151"/>
      <c r="GKG122" s="151"/>
      <c r="GKH122" s="151"/>
      <c r="GKI122" s="151"/>
      <c r="GKJ122" s="151"/>
      <c r="GKK122" s="151"/>
      <c r="GKL122" s="151"/>
      <c r="GKM122" s="151"/>
      <c r="GKN122" s="151"/>
      <c r="GKO122" s="151"/>
      <c r="GKP122" s="151"/>
      <c r="GKQ122" s="151"/>
      <c r="GKR122" s="151"/>
      <c r="GKS122" s="151"/>
      <c r="GKT122" s="151"/>
      <c r="GKU122" s="151"/>
      <c r="GKV122" s="151"/>
      <c r="GKW122" s="151"/>
      <c r="GKX122" s="151"/>
      <c r="GKY122" s="151"/>
      <c r="GKZ122" s="151"/>
      <c r="GLA122" s="151"/>
      <c r="GLB122" s="151"/>
      <c r="GLC122" s="151"/>
      <c r="GLD122" s="151"/>
      <c r="GLE122" s="151"/>
      <c r="GLF122" s="151"/>
      <c r="GLG122" s="151"/>
      <c r="GLH122" s="151"/>
      <c r="GLI122" s="151"/>
      <c r="GLJ122" s="151"/>
      <c r="GLK122" s="151"/>
      <c r="GLL122" s="151"/>
      <c r="GLM122" s="151"/>
      <c r="GLN122" s="151"/>
      <c r="GLO122" s="151"/>
      <c r="GLP122" s="151"/>
      <c r="GLQ122" s="151"/>
      <c r="GLR122" s="151"/>
      <c r="GLS122" s="151"/>
      <c r="GLT122" s="151"/>
      <c r="GLU122" s="151"/>
      <c r="GLV122" s="151"/>
      <c r="GLW122" s="151"/>
      <c r="GLX122" s="151"/>
      <c r="GLY122" s="151"/>
      <c r="GLZ122" s="151"/>
      <c r="GMA122" s="151"/>
      <c r="GMB122" s="151"/>
      <c r="GMC122" s="151"/>
      <c r="GMD122" s="151"/>
      <c r="GME122" s="151"/>
      <c r="GMF122" s="151"/>
      <c r="GMG122" s="151"/>
      <c r="GMH122" s="151"/>
      <c r="GMI122" s="151"/>
      <c r="GMJ122" s="151"/>
      <c r="GMK122" s="151"/>
      <c r="GML122" s="151"/>
      <c r="GMM122" s="151"/>
      <c r="GMN122" s="151"/>
      <c r="GMO122" s="151"/>
      <c r="GMP122" s="151"/>
      <c r="GMQ122" s="151"/>
      <c r="GMR122" s="151"/>
      <c r="GMS122" s="151"/>
      <c r="GMT122" s="151"/>
      <c r="GMU122" s="151"/>
      <c r="GMV122" s="151"/>
      <c r="GMW122" s="151"/>
      <c r="GMX122" s="151"/>
      <c r="GMY122" s="151"/>
      <c r="GMZ122" s="151"/>
      <c r="GNA122" s="151"/>
      <c r="GNB122" s="151"/>
      <c r="GNC122" s="151"/>
      <c r="GND122" s="151"/>
      <c r="GNE122" s="151"/>
      <c r="GNF122" s="151"/>
      <c r="GNG122" s="151"/>
      <c r="GNH122" s="151"/>
      <c r="GNI122" s="151"/>
      <c r="GNJ122" s="151"/>
      <c r="GNK122" s="151"/>
      <c r="GNL122" s="151"/>
      <c r="GNM122" s="151"/>
      <c r="GNN122" s="151"/>
      <c r="GNO122" s="151"/>
      <c r="GNP122" s="151"/>
      <c r="GNQ122" s="151"/>
      <c r="GNR122" s="151"/>
      <c r="GNS122" s="151"/>
      <c r="GNT122" s="151"/>
      <c r="GNU122" s="151"/>
      <c r="GNV122" s="151"/>
      <c r="GNW122" s="151"/>
      <c r="GNX122" s="151"/>
      <c r="GNY122" s="151"/>
      <c r="GNZ122" s="151"/>
      <c r="GOA122" s="151"/>
      <c r="GOB122" s="151"/>
      <c r="GOC122" s="151"/>
      <c r="GOD122" s="151"/>
      <c r="GOE122" s="151"/>
      <c r="GOF122" s="151"/>
      <c r="GOG122" s="151"/>
      <c r="GOH122" s="151"/>
      <c r="GOI122" s="151"/>
      <c r="GOJ122" s="151"/>
      <c r="GOK122" s="151"/>
      <c r="GOL122" s="151"/>
      <c r="GOM122" s="151"/>
      <c r="GON122" s="151"/>
      <c r="GOO122" s="151"/>
      <c r="GOP122" s="151"/>
      <c r="GOQ122" s="151"/>
      <c r="GOR122" s="151"/>
      <c r="GOS122" s="151"/>
      <c r="GOT122" s="151"/>
      <c r="GOU122" s="151"/>
      <c r="GOV122" s="151"/>
      <c r="GOW122" s="151"/>
      <c r="GOX122" s="151"/>
      <c r="GOY122" s="151"/>
      <c r="GOZ122" s="151"/>
      <c r="GPA122" s="151"/>
      <c r="GPB122" s="151"/>
      <c r="GPC122" s="151"/>
      <c r="GPD122" s="151"/>
      <c r="GPE122" s="151"/>
      <c r="GPF122" s="151"/>
      <c r="GPG122" s="151"/>
      <c r="GPH122" s="151"/>
      <c r="GPI122" s="151"/>
      <c r="GPJ122" s="151"/>
      <c r="GPK122" s="151"/>
      <c r="GPL122" s="151"/>
      <c r="GPM122" s="151"/>
      <c r="GPN122" s="151"/>
      <c r="GPO122" s="151"/>
      <c r="GPP122" s="151"/>
      <c r="GPQ122" s="151"/>
      <c r="GPR122" s="151"/>
      <c r="GPS122" s="151"/>
      <c r="GPT122" s="151"/>
      <c r="GPU122" s="151"/>
      <c r="GPV122" s="151"/>
      <c r="GPW122" s="151"/>
      <c r="GPX122" s="151"/>
      <c r="GPY122" s="151"/>
      <c r="GPZ122" s="151"/>
      <c r="GQA122" s="151"/>
      <c r="GQB122" s="151"/>
      <c r="GQC122" s="151"/>
      <c r="GQD122" s="151"/>
      <c r="GQE122" s="151"/>
      <c r="GQF122" s="151"/>
      <c r="GQG122" s="151"/>
      <c r="GQH122" s="151"/>
      <c r="GQI122" s="151"/>
      <c r="GQJ122" s="151"/>
      <c r="GQK122" s="151"/>
      <c r="GQL122" s="151"/>
      <c r="GQM122" s="151"/>
      <c r="GQN122" s="151"/>
      <c r="GQO122" s="151"/>
      <c r="GQP122" s="151"/>
      <c r="GQQ122" s="151"/>
      <c r="GQR122" s="151"/>
      <c r="GQS122" s="151"/>
      <c r="GQT122" s="151"/>
      <c r="GQU122" s="151"/>
      <c r="GQV122" s="151"/>
      <c r="GQW122" s="151"/>
      <c r="GQX122" s="151"/>
      <c r="GQY122" s="151"/>
      <c r="GQZ122" s="151"/>
      <c r="GRA122" s="151"/>
      <c r="GRB122" s="151"/>
      <c r="GRC122" s="151"/>
      <c r="GRD122" s="151"/>
      <c r="GRE122" s="151"/>
      <c r="GRF122" s="151"/>
      <c r="GRG122" s="151"/>
      <c r="GRH122" s="151"/>
      <c r="GRI122" s="151"/>
      <c r="GRJ122" s="151"/>
      <c r="GRK122" s="151"/>
      <c r="GRL122" s="151"/>
      <c r="GRM122" s="151"/>
      <c r="GRN122" s="151"/>
      <c r="GRO122" s="151"/>
      <c r="GRP122" s="151"/>
      <c r="GRQ122" s="151"/>
      <c r="GRR122" s="151"/>
      <c r="GRS122" s="151"/>
      <c r="GRT122" s="151"/>
      <c r="GRU122" s="151"/>
      <c r="GRV122" s="151"/>
      <c r="GRW122" s="151"/>
      <c r="GRX122" s="151"/>
      <c r="GRY122" s="151"/>
      <c r="GRZ122" s="151"/>
      <c r="GSA122" s="151"/>
      <c r="GSB122" s="151"/>
      <c r="GSC122" s="151"/>
      <c r="GSD122" s="151"/>
      <c r="GSE122" s="151"/>
      <c r="GSF122" s="151"/>
      <c r="GSG122" s="151"/>
      <c r="GSH122" s="151"/>
      <c r="GSI122" s="151"/>
      <c r="GSJ122" s="151"/>
      <c r="GSK122" s="151"/>
      <c r="GSL122" s="151"/>
      <c r="GSM122" s="151"/>
      <c r="GSN122" s="151"/>
      <c r="GSO122" s="151"/>
      <c r="GSP122" s="151"/>
      <c r="GSQ122" s="151"/>
      <c r="GSR122" s="151"/>
      <c r="GSS122" s="151"/>
      <c r="GST122" s="151"/>
      <c r="GSU122" s="151"/>
      <c r="GSV122" s="151"/>
      <c r="GSW122" s="151"/>
      <c r="GSX122" s="151"/>
      <c r="GSY122" s="151"/>
      <c r="GSZ122" s="151"/>
      <c r="GTA122" s="151"/>
      <c r="GTB122" s="151"/>
      <c r="GTC122" s="151"/>
      <c r="GTD122" s="151"/>
      <c r="GTE122" s="151"/>
      <c r="GTF122" s="151"/>
      <c r="GTG122" s="151"/>
      <c r="GTH122" s="151"/>
      <c r="GTI122" s="151"/>
      <c r="GTJ122" s="151"/>
      <c r="GTK122" s="151"/>
      <c r="GTL122" s="151"/>
      <c r="GTM122" s="151"/>
      <c r="GTN122" s="151"/>
      <c r="GTO122" s="151"/>
      <c r="GTP122" s="151"/>
      <c r="GTQ122" s="151"/>
      <c r="GTR122" s="151"/>
      <c r="GTS122" s="151"/>
      <c r="GTT122" s="151"/>
      <c r="GTU122" s="151"/>
      <c r="GTV122" s="151"/>
      <c r="GTW122" s="151"/>
      <c r="GTX122" s="151"/>
      <c r="GTY122" s="151"/>
      <c r="GTZ122" s="151"/>
      <c r="GUA122" s="151"/>
      <c r="GUB122" s="151"/>
      <c r="GUC122" s="151"/>
      <c r="GUD122" s="151"/>
      <c r="GUE122" s="151"/>
      <c r="GUF122" s="151"/>
      <c r="GUG122" s="151"/>
      <c r="GUH122" s="151"/>
      <c r="GUI122" s="151"/>
      <c r="GUJ122" s="151"/>
      <c r="GUK122" s="151"/>
      <c r="GUL122" s="151"/>
      <c r="GUM122" s="151"/>
      <c r="GUN122" s="151"/>
      <c r="GUO122" s="151"/>
      <c r="GUP122" s="151"/>
      <c r="GUQ122" s="151"/>
      <c r="GUR122" s="151"/>
      <c r="GUS122" s="151"/>
      <c r="GUT122" s="151"/>
      <c r="GUU122" s="151"/>
      <c r="GUV122" s="151"/>
      <c r="GUW122" s="151"/>
      <c r="GUX122" s="151"/>
      <c r="GUY122" s="151"/>
      <c r="GUZ122" s="151"/>
      <c r="GVA122" s="151"/>
      <c r="GVB122" s="151"/>
      <c r="GVC122" s="151"/>
      <c r="GVD122" s="151"/>
      <c r="GVE122" s="151"/>
      <c r="GVF122" s="151"/>
      <c r="GVG122" s="151"/>
      <c r="GVH122" s="151"/>
      <c r="GVI122" s="151"/>
      <c r="GVJ122" s="151"/>
      <c r="GVK122" s="151"/>
      <c r="GVL122" s="151"/>
      <c r="GVM122" s="151"/>
      <c r="GVN122" s="151"/>
      <c r="GVO122" s="151"/>
      <c r="GVP122" s="151"/>
      <c r="GVQ122" s="151"/>
      <c r="GVR122" s="151"/>
      <c r="GVS122" s="151"/>
      <c r="GVT122" s="151"/>
      <c r="GVU122" s="151"/>
      <c r="GVV122" s="151"/>
      <c r="GVW122" s="151"/>
      <c r="GVX122" s="151"/>
      <c r="GVY122" s="151"/>
      <c r="GVZ122" s="151"/>
      <c r="GWA122" s="151"/>
      <c r="GWB122" s="151"/>
      <c r="GWC122" s="151"/>
      <c r="GWD122" s="151"/>
      <c r="GWE122" s="151"/>
      <c r="GWF122" s="151"/>
      <c r="GWG122" s="151"/>
      <c r="GWH122" s="151"/>
      <c r="GWI122" s="151"/>
      <c r="GWJ122" s="151"/>
      <c r="GWK122" s="151"/>
      <c r="GWL122" s="151"/>
      <c r="GWM122" s="151"/>
      <c r="GWN122" s="151"/>
      <c r="GWO122" s="151"/>
      <c r="GWP122" s="151"/>
      <c r="GWQ122" s="151"/>
      <c r="GWR122" s="151"/>
      <c r="GWS122" s="151"/>
      <c r="GWT122" s="151"/>
      <c r="GWU122" s="151"/>
      <c r="GWV122" s="151"/>
      <c r="GWW122" s="151"/>
      <c r="GWX122" s="151"/>
      <c r="GWY122" s="151"/>
      <c r="GWZ122" s="151"/>
      <c r="GXA122" s="151"/>
      <c r="GXB122" s="151"/>
      <c r="GXC122" s="151"/>
      <c r="GXD122" s="151"/>
      <c r="GXE122" s="151"/>
      <c r="GXF122" s="151"/>
      <c r="GXG122" s="151"/>
      <c r="GXH122" s="151"/>
      <c r="GXI122" s="151"/>
      <c r="GXJ122" s="151"/>
      <c r="GXK122" s="151"/>
      <c r="GXL122" s="151"/>
      <c r="GXM122" s="151"/>
      <c r="GXN122" s="151"/>
      <c r="GXO122" s="151"/>
      <c r="GXP122" s="151"/>
      <c r="GXQ122" s="151"/>
      <c r="GXR122" s="151"/>
      <c r="GXS122" s="151"/>
      <c r="GXT122" s="151"/>
      <c r="GXU122" s="151"/>
      <c r="GXV122" s="151"/>
      <c r="GXW122" s="151"/>
      <c r="GXX122" s="151"/>
      <c r="GXY122" s="151"/>
      <c r="GXZ122" s="151"/>
      <c r="GYA122" s="151"/>
      <c r="GYB122" s="151"/>
      <c r="GYC122" s="151"/>
      <c r="GYD122" s="151"/>
      <c r="GYE122" s="151"/>
      <c r="GYF122" s="151"/>
      <c r="GYG122" s="151"/>
      <c r="GYH122" s="151"/>
      <c r="GYI122" s="151"/>
      <c r="GYJ122" s="151"/>
      <c r="GYK122" s="151"/>
      <c r="GYL122" s="151"/>
      <c r="GYM122" s="151"/>
      <c r="GYN122" s="151"/>
      <c r="GYO122" s="151"/>
      <c r="GYP122" s="151"/>
      <c r="GYQ122" s="151"/>
      <c r="GYR122" s="151"/>
      <c r="GYS122" s="151"/>
      <c r="GYT122" s="151"/>
      <c r="GYU122" s="151"/>
      <c r="GYV122" s="151"/>
      <c r="GYW122" s="151"/>
      <c r="GYX122" s="151"/>
      <c r="GYY122" s="151"/>
      <c r="GYZ122" s="151"/>
      <c r="GZA122" s="151"/>
      <c r="GZB122" s="151"/>
      <c r="GZC122" s="151"/>
      <c r="GZD122" s="151"/>
      <c r="GZE122" s="151"/>
      <c r="GZF122" s="151"/>
      <c r="GZG122" s="151"/>
      <c r="GZH122" s="151"/>
      <c r="GZI122" s="151"/>
      <c r="GZJ122" s="151"/>
      <c r="GZK122" s="151"/>
      <c r="GZL122" s="151"/>
      <c r="GZM122" s="151"/>
      <c r="GZN122" s="151"/>
      <c r="GZO122" s="151"/>
      <c r="GZP122" s="151"/>
      <c r="GZQ122" s="151"/>
      <c r="GZR122" s="151"/>
      <c r="GZS122" s="151"/>
      <c r="GZT122" s="151"/>
      <c r="GZU122" s="151"/>
      <c r="GZV122" s="151"/>
      <c r="GZW122" s="151"/>
      <c r="GZX122" s="151"/>
      <c r="GZY122" s="151"/>
      <c r="GZZ122" s="151"/>
      <c r="HAA122" s="151"/>
      <c r="HAB122" s="151"/>
      <c r="HAC122" s="151"/>
      <c r="HAD122" s="151"/>
      <c r="HAE122" s="151"/>
      <c r="HAF122" s="151"/>
      <c r="HAG122" s="151"/>
      <c r="HAH122" s="151"/>
      <c r="HAI122" s="151"/>
      <c r="HAJ122" s="151"/>
      <c r="HAK122" s="151"/>
      <c r="HAL122" s="151"/>
      <c r="HAM122" s="151"/>
      <c r="HAN122" s="151"/>
      <c r="HAO122" s="151"/>
      <c r="HAP122" s="151"/>
      <c r="HAQ122" s="151"/>
      <c r="HAR122" s="151"/>
      <c r="HAS122" s="151"/>
      <c r="HAT122" s="151"/>
      <c r="HAU122" s="151"/>
      <c r="HAV122" s="151"/>
      <c r="HAW122" s="151"/>
      <c r="HAX122" s="151"/>
      <c r="HAY122" s="151"/>
      <c r="HAZ122" s="151"/>
      <c r="HBA122" s="151"/>
      <c r="HBB122" s="151"/>
      <c r="HBC122" s="151"/>
      <c r="HBD122" s="151"/>
      <c r="HBE122" s="151"/>
      <c r="HBF122" s="151"/>
      <c r="HBG122" s="151"/>
      <c r="HBH122" s="151"/>
      <c r="HBI122" s="151"/>
      <c r="HBJ122" s="151"/>
      <c r="HBK122" s="151"/>
      <c r="HBL122" s="151"/>
      <c r="HBM122" s="151"/>
      <c r="HBN122" s="151"/>
      <c r="HBO122" s="151"/>
      <c r="HBP122" s="151"/>
      <c r="HBQ122" s="151"/>
      <c r="HBR122" s="151"/>
      <c r="HBS122" s="151"/>
      <c r="HBT122" s="151"/>
      <c r="HBU122" s="151"/>
      <c r="HBV122" s="151"/>
      <c r="HBW122" s="151"/>
      <c r="HBX122" s="151"/>
      <c r="HBY122" s="151"/>
      <c r="HBZ122" s="151"/>
      <c r="HCA122" s="151"/>
      <c r="HCB122" s="151"/>
      <c r="HCC122" s="151"/>
      <c r="HCD122" s="151"/>
      <c r="HCE122" s="151"/>
      <c r="HCF122" s="151"/>
      <c r="HCG122" s="151"/>
      <c r="HCH122" s="151"/>
      <c r="HCI122" s="151"/>
      <c r="HCJ122" s="151"/>
      <c r="HCK122" s="151"/>
      <c r="HCL122" s="151"/>
      <c r="HCM122" s="151"/>
      <c r="HCN122" s="151"/>
      <c r="HCO122" s="151"/>
      <c r="HCP122" s="151"/>
      <c r="HCQ122" s="151"/>
      <c r="HCR122" s="151"/>
      <c r="HCS122" s="151"/>
      <c r="HCT122" s="151"/>
      <c r="HCU122" s="151"/>
      <c r="HCV122" s="151"/>
      <c r="HCW122" s="151"/>
      <c r="HCX122" s="151"/>
      <c r="HCY122" s="151"/>
      <c r="HCZ122" s="151"/>
      <c r="HDA122" s="151"/>
      <c r="HDB122" s="151"/>
      <c r="HDC122" s="151"/>
      <c r="HDD122" s="151"/>
      <c r="HDE122" s="151"/>
      <c r="HDF122" s="151"/>
      <c r="HDG122" s="151"/>
      <c r="HDH122" s="151"/>
      <c r="HDI122" s="151"/>
      <c r="HDJ122" s="151"/>
      <c r="HDK122" s="151"/>
      <c r="HDL122" s="151"/>
      <c r="HDM122" s="151"/>
      <c r="HDN122" s="151"/>
      <c r="HDO122" s="151"/>
      <c r="HDP122" s="151"/>
      <c r="HDQ122" s="151"/>
      <c r="HDR122" s="151"/>
      <c r="HDS122" s="151"/>
      <c r="HDT122" s="151"/>
      <c r="HDU122" s="151"/>
      <c r="HDV122" s="151"/>
      <c r="HDW122" s="151"/>
      <c r="HDX122" s="151"/>
      <c r="HDY122" s="151"/>
      <c r="HDZ122" s="151"/>
      <c r="HEA122" s="151"/>
      <c r="HEB122" s="151"/>
      <c r="HEC122" s="151"/>
      <c r="HED122" s="151"/>
      <c r="HEE122" s="151"/>
      <c r="HEF122" s="151"/>
      <c r="HEG122" s="151"/>
      <c r="HEH122" s="151"/>
      <c r="HEI122" s="151"/>
      <c r="HEJ122" s="151"/>
      <c r="HEK122" s="151"/>
      <c r="HEL122" s="151"/>
      <c r="HEM122" s="151"/>
      <c r="HEN122" s="151"/>
      <c r="HEO122" s="151"/>
      <c r="HEP122" s="151"/>
      <c r="HEQ122" s="151"/>
      <c r="HER122" s="151"/>
      <c r="HES122" s="151"/>
      <c r="HET122" s="151"/>
      <c r="HEU122" s="151"/>
      <c r="HEV122" s="151"/>
      <c r="HEW122" s="151"/>
      <c r="HEX122" s="151"/>
      <c r="HEY122" s="151"/>
      <c r="HEZ122" s="151"/>
      <c r="HFA122" s="151"/>
      <c r="HFB122" s="151"/>
      <c r="HFC122" s="151"/>
      <c r="HFD122" s="151"/>
      <c r="HFE122" s="151"/>
      <c r="HFF122" s="151"/>
      <c r="HFG122" s="151"/>
      <c r="HFH122" s="151"/>
      <c r="HFI122" s="151"/>
      <c r="HFJ122" s="151"/>
      <c r="HFK122" s="151"/>
      <c r="HFL122" s="151"/>
      <c r="HFM122" s="151"/>
      <c r="HFN122" s="151"/>
      <c r="HFO122" s="151"/>
      <c r="HFP122" s="151"/>
      <c r="HFQ122" s="151"/>
      <c r="HFR122" s="151"/>
      <c r="HFS122" s="151"/>
      <c r="HFT122" s="151"/>
      <c r="HFU122" s="151"/>
      <c r="HFV122" s="151"/>
      <c r="HFW122" s="151"/>
      <c r="HFX122" s="151"/>
      <c r="HFY122" s="151"/>
      <c r="HFZ122" s="151"/>
      <c r="HGA122" s="151"/>
      <c r="HGB122" s="151"/>
      <c r="HGC122" s="151"/>
      <c r="HGD122" s="151"/>
      <c r="HGE122" s="151"/>
      <c r="HGF122" s="151"/>
      <c r="HGG122" s="151"/>
      <c r="HGH122" s="151"/>
      <c r="HGI122" s="151"/>
      <c r="HGJ122" s="151"/>
      <c r="HGK122" s="151"/>
      <c r="HGL122" s="151"/>
      <c r="HGM122" s="151"/>
      <c r="HGN122" s="151"/>
      <c r="HGO122" s="151"/>
      <c r="HGP122" s="151"/>
      <c r="HGQ122" s="151"/>
      <c r="HGR122" s="151"/>
      <c r="HGS122" s="151"/>
      <c r="HGT122" s="151"/>
      <c r="HGU122" s="151"/>
      <c r="HGV122" s="151"/>
      <c r="HGW122" s="151"/>
      <c r="HGX122" s="151"/>
      <c r="HGY122" s="151"/>
      <c r="HGZ122" s="151"/>
      <c r="HHA122" s="151"/>
      <c r="HHB122" s="151"/>
      <c r="HHC122" s="151"/>
      <c r="HHD122" s="151"/>
      <c r="HHE122" s="151"/>
      <c r="HHF122" s="151"/>
      <c r="HHG122" s="151"/>
      <c r="HHH122" s="151"/>
      <c r="HHI122" s="151"/>
      <c r="HHJ122" s="151"/>
      <c r="HHK122" s="151"/>
      <c r="HHL122" s="151"/>
      <c r="HHM122" s="151"/>
      <c r="HHN122" s="151"/>
      <c r="HHO122" s="151"/>
      <c r="HHP122" s="151"/>
      <c r="HHQ122" s="151"/>
      <c r="HHR122" s="151"/>
      <c r="HHS122" s="151"/>
      <c r="HHT122" s="151"/>
      <c r="HHU122" s="151"/>
      <c r="HHV122" s="151"/>
      <c r="HHW122" s="151"/>
      <c r="HHX122" s="151"/>
      <c r="HHY122" s="151"/>
      <c r="HHZ122" s="151"/>
      <c r="HIA122" s="151"/>
      <c r="HIB122" s="151"/>
      <c r="HIC122" s="151"/>
      <c r="HID122" s="151"/>
      <c r="HIE122" s="151"/>
      <c r="HIF122" s="151"/>
      <c r="HIG122" s="151"/>
      <c r="HIH122" s="151"/>
      <c r="HII122" s="151"/>
      <c r="HIJ122" s="151"/>
      <c r="HIK122" s="151"/>
      <c r="HIL122" s="151"/>
      <c r="HIM122" s="151"/>
      <c r="HIN122" s="151"/>
      <c r="HIO122" s="151"/>
      <c r="HIP122" s="151"/>
      <c r="HIQ122" s="151"/>
      <c r="HIR122" s="151"/>
      <c r="HIS122" s="151"/>
      <c r="HIT122" s="151"/>
      <c r="HIU122" s="151"/>
      <c r="HIV122" s="151"/>
      <c r="HIW122" s="151"/>
      <c r="HIX122" s="151"/>
      <c r="HIY122" s="151"/>
      <c r="HIZ122" s="151"/>
      <c r="HJA122" s="151"/>
      <c r="HJB122" s="151"/>
      <c r="HJC122" s="151"/>
      <c r="HJD122" s="151"/>
      <c r="HJE122" s="151"/>
      <c r="HJF122" s="151"/>
      <c r="HJG122" s="151"/>
      <c r="HJH122" s="151"/>
      <c r="HJI122" s="151"/>
      <c r="HJJ122" s="151"/>
      <c r="HJK122" s="151"/>
      <c r="HJL122" s="151"/>
      <c r="HJM122" s="151"/>
      <c r="HJN122" s="151"/>
      <c r="HJO122" s="151"/>
      <c r="HJP122" s="151"/>
      <c r="HJQ122" s="151"/>
      <c r="HJR122" s="151"/>
      <c r="HJS122" s="151"/>
      <c r="HJT122" s="151"/>
      <c r="HJU122" s="151"/>
      <c r="HJV122" s="151"/>
      <c r="HJW122" s="151"/>
      <c r="HJX122" s="151"/>
      <c r="HJY122" s="151"/>
      <c r="HJZ122" s="151"/>
      <c r="HKA122" s="151"/>
      <c r="HKB122" s="151"/>
      <c r="HKC122" s="151"/>
      <c r="HKD122" s="151"/>
      <c r="HKE122" s="151"/>
      <c r="HKF122" s="151"/>
      <c r="HKG122" s="151"/>
      <c r="HKH122" s="151"/>
      <c r="HKI122" s="151"/>
      <c r="HKJ122" s="151"/>
      <c r="HKK122" s="151"/>
      <c r="HKL122" s="151"/>
      <c r="HKM122" s="151"/>
      <c r="HKN122" s="151"/>
      <c r="HKO122" s="151"/>
      <c r="HKP122" s="151"/>
      <c r="HKQ122" s="151"/>
      <c r="HKR122" s="151"/>
      <c r="HKS122" s="151"/>
      <c r="HKT122" s="151"/>
      <c r="HKU122" s="151"/>
      <c r="HKV122" s="151"/>
      <c r="HKW122" s="151"/>
      <c r="HKX122" s="151"/>
      <c r="HKY122" s="151"/>
      <c r="HKZ122" s="151"/>
      <c r="HLA122" s="151"/>
      <c r="HLB122" s="151"/>
      <c r="HLC122" s="151"/>
      <c r="HLD122" s="151"/>
      <c r="HLE122" s="151"/>
      <c r="HLF122" s="151"/>
      <c r="HLG122" s="151"/>
      <c r="HLH122" s="151"/>
      <c r="HLI122" s="151"/>
      <c r="HLJ122" s="151"/>
      <c r="HLK122" s="151"/>
      <c r="HLL122" s="151"/>
      <c r="HLM122" s="151"/>
      <c r="HLN122" s="151"/>
      <c r="HLO122" s="151"/>
      <c r="HLP122" s="151"/>
      <c r="HLQ122" s="151"/>
      <c r="HLR122" s="151"/>
      <c r="HLS122" s="151"/>
      <c r="HLT122" s="151"/>
      <c r="HLU122" s="151"/>
      <c r="HLV122" s="151"/>
      <c r="HLW122" s="151"/>
      <c r="HLX122" s="151"/>
      <c r="HLY122" s="151"/>
      <c r="HLZ122" s="151"/>
      <c r="HMA122" s="151"/>
      <c r="HMB122" s="151"/>
      <c r="HMC122" s="151"/>
      <c r="HMD122" s="151"/>
      <c r="HME122" s="151"/>
      <c r="HMF122" s="151"/>
      <c r="HMG122" s="151"/>
      <c r="HMH122" s="151"/>
      <c r="HMI122" s="151"/>
      <c r="HMJ122" s="151"/>
      <c r="HMK122" s="151"/>
      <c r="HML122" s="151"/>
      <c r="HMM122" s="151"/>
      <c r="HMN122" s="151"/>
      <c r="HMO122" s="151"/>
      <c r="HMP122" s="151"/>
      <c r="HMQ122" s="151"/>
      <c r="HMR122" s="151"/>
      <c r="HMS122" s="151"/>
      <c r="HMT122" s="151"/>
      <c r="HMU122" s="151"/>
      <c r="HMV122" s="151"/>
      <c r="HMW122" s="151"/>
      <c r="HMX122" s="151"/>
      <c r="HMY122" s="151"/>
      <c r="HMZ122" s="151"/>
      <c r="HNA122" s="151"/>
      <c r="HNB122" s="151"/>
      <c r="HNC122" s="151"/>
      <c r="HND122" s="151"/>
      <c r="HNE122" s="151"/>
      <c r="HNF122" s="151"/>
      <c r="HNG122" s="151"/>
      <c r="HNH122" s="151"/>
      <c r="HNI122" s="151"/>
      <c r="HNJ122" s="151"/>
      <c r="HNK122" s="151"/>
      <c r="HNL122" s="151"/>
      <c r="HNM122" s="151"/>
      <c r="HNN122" s="151"/>
      <c r="HNO122" s="151"/>
      <c r="HNP122" s="151"/>
      <c r="HNQ122" s="151"/>
      <c r="HNR122" s="151"/>
      <c r="HNS122" s="151"/>
      <c r="HNT122" s="151"/>
      <c r="HNU122" s="151"/>
      <c r="HNV122" s="151"/>
      <c r="HNW122" s="151"/>
      <c r="HNX122" s="151"/>
      <c r="HNY122" s="151"/>
      <c r="HNZ122" s="151"/>
      <c r="HOA122" s="151"/>
      <c r="HOB122" s="151"/>
      <c r="HOC122" s="151"/>
      <c r="HOD122" s="151"/>
      <c r="HOE122" s="151"/>
      <c r="HOF122" s="151"/>
      <c r="HOG122" s="151"/>
      <c r="HOH122" s="151"/>
      <c r="HOI122" s="151"/>
      <c r="HOJ122" s="151"/>
      <c r="HOK122" s="151"/>
      <c r="HOL122" s="151"/>
      <c r="HOM122" s="151"/>
      <c r="HON122" s="151"/>
      <c r="HOO122" s="151"/>
      <c r="HOP122" s="151"/>
      <c r="HOQ122" s="151"/>
      <c r="HOR122" s="151"/>
      <c r="HOS122" s="151"/>
      <c r="HOT122" s="151"/>
      <c r="HOU122" s="151"/>
      <c r="HOV122" s="151"/>
      <c r="HOW122" s="151"/>
      <c r="HOX122" s="151"/>
      <c r="HOY122" s="151"/>
      <c r="HOZ122" s="151"/>
      <c r="HPA122" s="151"/>
      <c r="HPB122" s="151"/>
      <c r="HPC122" s="151"/>
      <c r="HPD122" s="151"/>
      <c r="HPE122" s="151"/>
      <c r="HPF122" s="151"/>
      <c r="HPG122" s="151"/>
      <c r="HPH122" s="151"/>
      <c r="HPI122" s="151"/>
      <c r="HPJ122" s="151"/>
      <c r="HPK122" s="151"/>
      <c r="HPL122" s="151"/>
      <c r="HPM122" s="151"/>
      <c r="HPN122" s="151"/>
      <c r="HPO122" s="151"/>
      <c r="HPP122" s="151"/>
      <c r="HPQ122" s="151"/>
      <c r="HPR122" s="151"/>
      <c r="HPS122" s="151"/>
      <c r="HPT122" s="151"/>
      <c r="HPU122" s="151"/>
      <c r="HPV122" s="151"/>
      <c r="HPW122" s="151"/>
      <c r="HPX122" s="151"/>
      <c r="HPY122" s="151"/>
      <c r="HPZ122" s="151"/>
      <c r="HQA122" s="151"/>
      <c r="HQB122" s="151"/>
      <c r="HQC122" s="151"/>
      <c r="HQD122" s="151"/>
      <c r="HQE122" s="151"/>
      <c r="HQF122" s="151"/>
      <c r="HQG122" s="151"/>
      <c r="HQH122" s="151"/>
      <c r="HQI122" s="151"/>
      <c r="HQJ122" s="151"/>
      <c r="HQK122" s="151"/>
      <c r="HQL122" s="151"/>
      <c r="HQM122" s="151"/>
      <c r="HQN122" s="151"/>
      <c r="HQO122" s="151"/>
      <c r="HQP122" s="151"/>
      <c r="HQQ122" s="151"/>
      <c r="HQR122" s="151"/>
      <c r="HQS122" s="151"/>
      <c r="HQT122" s="151"/>
      <c r="HQU122" s="151"/>
      <c r="HQV122" s="151"/>
      <c r="HQW122" s="151"/>
      <c r="HQX122" s="151"/>
      <c r="HQY122" s="151"/>
      <c r="HQZ122" s="151"/>
      <c r="HRA122" s="151"/>
      <c r="HRB122" s="151"/>
      <c r="HRC122" s="151"/>
      <c r="HRD122" s="151"/>
      <c r="HRE122" s="151"/>
      <c r="HRF122" s="151"/>
      <c r="HRG122" s="151"/>
      <c r="HRH122" s="151"/>
      <c r="HRI122" s="151"/>
      <c r="HRJ122" s="151"/>
      <c r="HRK122" s="151"/>
      <c r="HRL122" s="151"/>
      <c r="HRM122" s="151"/>
      <c r="HRN122" s="151"/>
      <c r="HRO122" s="151"/>
      <c r="HRP122" s="151"/>
      <c r="HRQ122" s="151"/>
      <c r="HRR122" s="151"/>
      <c r="HRS122" s="151"/>
      <c r="HRT122" s="151"/>
      <c r="HRU122" s="151"/>
      <c r="HRV122" s="151"/>
      <c r="HRW122" s="151"/>
      <c r="HRX122" s="151"/>
      <c r="HRY122" s="151"/>
      <c r="HRZ122" s="151"/>
      <c r="HSA122" s="151"/>
      <c r="HSB122" s="151"/>
      <c r="HSC122" s="151"/>
      <c r="HSD122" s="151"/>
      <c r="HSE122" s="151"/>
      <c r="HSF122" s="151"/>
      <c r="HSG122" s="151"/>
      <c r="HSH122" s="151"/>
      <c r="HSI122" s="151"/>
      <c r="HSJ122" s="151"/>
      <c r="HSK122" s="151"/>
      <c r="HSL122" s="151"/>
      <c r="HSM122" s="151"/>
      <c r="HSN122" s="151"/>
      <c r="HSO122" s="151"/>
      <c r="HSP122" s="151"/>
      <c r="HSQ122" s="151"/>
      <c r="HSR122" s="151"/>
      <c r="HSS122" s="151"/>
      <c r="HST122" s="151"/>
      <c r="HSU122" s="151"/>
      <c r="HSV122" s="151"/>
      <c r="HSW122" s="151"/>
      <c r="HSX122" s="151"/>
      <c r="HSY122" s="151"/>
      <c r="HSZ122" s="151"/>
      <c r="HTA122" s="151"/>
      <c r="HTB122" s="151"/>
      <c r="HTC122" s="151"/>
      <c r="HTD122" s="151"/>
      <c r="HTE122" s="151"/>
      <c r="HTF122" s="151"/>
      <c r="HTG122" s="151"/>
      <c r="HTH122" s="151"/>
      <c r="HTI122" s="151"/>
      <c r="HTJ122" s="151"/>
      <c r="HTK122" s="151"/>
      <c r="HTL122" s="151"/>
      <c r="HTM122" s="151"/>
      <c r="HTN122" s="151"/>
      <c r="HTO122" s="151"/>
      <c r="HTP122" s="151"/>
      <c r="HTQ122" s="151"/>
      <c r="HTR122" s="151"/>
      <c r="HTS122" s="151"/>
      <c r="HTT122" s="151"/>
      <c r="HTU122" s="151"/>
      <c r="HTV122" s="151"/>
      <c r="HTW122" s="151"/>
      <c r="HTX122" s="151"/>
      <c r="HTY122" s="151"/>
      <c r="HTZ122" s="151"/>
      <c r="HUA122" s="151"/>
      <c r="HUB122" s="151"/>
      <c r="HUC122" s="151"/>
      <c r="HUD122" s="151"/>
      <c r="HUE122" s="151"/>
      <c r="HUF122" s="151"/>
      <c r="HUG122" s="151"/>
      <c r="HUH122" s="151"/>
      <c r="HUI122" s="151"/>
      <c r="HUJ122" s="151"/>
      <c r="HUK122" s="151"/>
      <c r="HUL122" s="151"/>
      <c r="HUM122" s="151"/>
      <c r="HUN122" s="151"/>
      <c r="HUO122" s="151"/>
      <c r="HUP122" s="151"/>
      <c r="HUQ122" s="151"/>
      <c r="HUR122" s="151"/>
      <c r="HUS122" s="151"/>
      <c r="HUT122" s="151"/>
      <c r="HUU122" s="151"/>
      <c r="HUV122" s="151"/>
      <c r="HUW122" s="151"/>
      <c r="HUX122" s="151"/>
      <c r="HUY122" s="151"/>
      <c r="HUZ122" s="151"/>
      <c r="HVA122" s="151"/>
      <c r="HVB122" s="151"/>
      <c r="HVC122" s="151"/>
      <c r="HVD122" s="151"/>
      <c r="HVE122" s="151"/>
      <c r="HVF122" s="151"/>
      <c r="HVG122" s="151"/>
      <c r="HVH122" s="151"/>
      <c r="HVI122" s="151"/>
      <c r="HVJ122" s="151"/>
      <c r="HVK122" s="151"/>
      <c r="HVL122" s="151"/>
      <c r="HVM122" s="151"/>
      <c r="HVN122" s="151"/>
      <c r="HVO122" s="151"/>
      <c r="HVP122" s="151"/>
      <c r="HVQ122" s="151"/>
      <c r="HVR122" s="151"/>
      <c r="HVS122" s="151"/>
      <c r="HVT122" s="151"/>
      <c r="HVU122" s="151"/>
      <c r="HVV122" s="151"/>
      <c r="HVW122" s="151"/>
      <c r="HVX122" s="151"/>
      <c r="HVY122" s="151"/>
      <c r="HVZ122" s="151"/>
      <c r="HWA122" s="151"/>
      <c r="HWB122" s="151"/>
      <c r="HWC122" s="151"/>
      <c r="HWD122" s="151"/>
      <c r="HWE122" s="151"/>
      <c r="HWF122" s="151"/>
      <c r="HWG122" s="151"/>
      <c r="HWH122" s="151"/>
      <c r="HWI122" s="151"/>
      <c r="HWJ122" s="151"/>
      <c r="HWK122" s="151"/>
      <c r="HWL122" s="151"/>
      <c r="HWM122" s="151"/>
      <c r="HWN122" s="151"/>
      <c r="HWO122" s="151"/>
      <c r="HWP122" s="151"/>
      <c r="HWQ122" s="151"/>
      <c r="HWR122" s="151"/>
      <c r="HWS122" s="151"/>
      <c r="HWT122" s="151"/>
      <c r="HWU122" s="151"/>
      <c r="HWV122" s="151"/>
      <c r="HWW122" s="151"/>
      <c r="HWX122" s="151"/>
      <c r="HWY122" s="151"/>
      <c r="HWZ122" s="151"/>
      <c r="HXA122" s="151"/>
      <c r="HXB122" s="151"/>
      <c r="HXC122" s="151"/>
      <c r="HXD122" s="151"/>
      <c r="HXE122" s="151"/>
      <c r="HXF122" s="151"/>
      <c r="HXG122" s="151"/>
      <c r="HXH122" s="151"/>
      <c r="HXI122" s="151"/>
      <c r="HXJ122" s="151"/>
      <c r="HXK122" s="151"/>
      <c r="HXL122" s="151"/>
      <c r="HXM122" s="151"/>
      <c r="HXN122" s="151"/>
      <c r="HXO122" s="151"/>
      <c r="HXP122" s="151"/>
      <c r="HXQ122" s="151"/>
      <c r="HXR122" s="151"/>
      <c r="HXS122" s="151"/>
      <c r="HXT122" s="151"/>
      <c r="HXU122" s="151"/>
      <c r="HXV122" s="151"/>
      <c r="HXW122" s="151"/>
      <c r="HXX122" s="151"/>
      <c r="HXY122" s="151"/>
      <c r="HXZ122" s="151"/>
      <c r="HYA122" s="151"/>
      <c r="HYB122" s="151"/>
      <c r="HYC122" s="151"/>
      <c r="HYD122" s="151"/>
      <c r="HYE122" s="151"/>
      <c r="HYF122" s="151"/>
      <c r="HYG122" s="151"/>
      <c r="HYH122" s="151"/>
      <c r="HYI122" s="151"/>
      <c r="HYJ122" s="151"/>
      <c r="HYK122" s="151"/>
      <c r="HYL122" s="151"/>
      <c r="HYM122" s="151"/>
      <c r="HYN122" s="151"/>
      <c r="HYO122" s="151"/>
      <c r="HYP122" s="151"/>
      <c r="HYQ122" s="151"/>
      <c r="HYR122" s="151"/>
      <c r="HYS122" s="151"/>
      <c r="HYT122" s="151"/>
      <c r="HYU122" s="151"/>
      <c r="HYV122" s="151"/>
      <c r="HYW122" s="151"/>
      <c r="HYX122" s="151"/>
      <c r="HYY122" s="151"/>
      <c r="HYZ122" s="151"/>
      <c r="HZA122" s="151"/>
      <c r="HZB122" s="151"/>
      <c r="HZC122" s="151"/>
      <c r="HZD122" s="151"/>
      <c r="HZE122" s="151"/>
      <c r="HZF122" s="151"/>
      <c r="HZG122" s="151"/>
      <c r="HZH122" s="151"/>
      <c r="HZI122" s="151"/>
      <c r="HZJ122" s="151"/>
      <c r="HZK122" s="151"/>
      <c r="HZL122" s="151"/>
      <c r="HZM122" s="151"/>
      <c r="HZN122" s="151"/>
      <c r="HZO122" s="151"/>
      <c r="HZP122" s="151"/>
      <c r="HZQ122" s="151"/>
      <c r="HZR122" s="151"/>
      <c r="HZS122" s="151"/>
      <c r="HZT122" s="151"/>
      <c r="HZU122" s="151"/>
      <c r="HZV122" s="151"/>
      <c r="HZW122" s="151"/>
      <c r="HZX122" s="151"/>
      <c r="HZY122" s="151"/>
      <c r="HZZ122" s="151"/>
      <c r="IAA122" s="151"/>
      <c r="IAB122" s="151"/>
      <c r="IAC122" s="151"/>
      <c r="IAD122" s="151"/>
      <c r="IAE122" s="151"/>
      <c r="IAF122" s="151"/>
      <c r="IAG122" s="151"/>
      <c r="IAH122" s="151"/>
      <c r="IAI122" s="151"/>
      <c r="IAJ122" s="151"/>
      <c r="IAK122" s="151"/>
      <c r="IAL122" s="151"/>
      <c r="IAM122" s="151"/>
      <c r="IAN122" s="151"/>
      <c r="IAO122" s="151"/>
      <c r="IAP122" s="151"/>
      <c r="IAQ122" s="151"/>
      <c r="IAR122" s="151"/>
      <c r="IAS122" s="151"/>
      <c r="IAT122" s="151"/>
      <c r="IAU122" s="151"/>
      <c r="IAV122" s="151"/>
      <c r="IAW122" s="151"/>
      <c r="IAX122" s="151"/>
      <c r="IAY122" s="151"/>
      <c r="IAZ122" s="151"/>
      <c r="IBA122" s="151"/>
      <c r="IBB122" s="151"/>
      <c r="IBC122" s="151"/>
      <c r="IBD122" s="151"/>
      <c r="IBE122" s="151"/>
      <c r="IBF122" s="151"/>
      <c r="IBG122" s="151"/>
      <c r="IBH122" s="151"/>
      <c r="IBI122" s="151"/>
      <c r="IBJ122" s="151"/>
      <c r="IBK122" s="151"/>
      <c r="IBL122" s="151"/>
      <c r="IBM122" s="151"/>
      <c r="IBN122" s="151"/>
      <c r="IBO122" s="151"/>
      <c r="IBP122" s="151"/>
      <c r="IBQ122" s="151"/>
      <c r="IBR122" s="151"/>
      <c r="IBS122" s="151"/>
      <c r="IBT122" s="151"/>
      <c r="IBU122" s="151"/>
      <c r="IBV122" s="151"/>
      <c r="IBW122" s="151"/>
      <c r="IBX122" s="151"/>
      <c r="IBY122" s="151"/>
      <c r="IBZ122" s="151"/>
      <c r="ICA122" s="151"/>
      <c r="ICB122" s="151"/>
      <c r="ICC122" s="151"/>
      <c r="ICD122" s="151"/>
      <c r="ICE122" s="151"/>
      <c r="ICF122" s="151"/>
      <c r="ICG122" s="151"/>
      <c r="ICH122" s="151"/>
      <c r="ICI122" s="151"/>
      <c r="ICJ122" s="151"/>
      <c r="ICK122" s="151"/>
      <c r="ICL122" s="151"/>
      <c r="ICM122" s="151"/>
      <c r="ICN122" s="151"/>
      <c r="ICO122" s="151"/>
      <c r="ICP122" s="151"/>
      <c r="ICQ122" s="151"/>
      <c r="ICR122" s="151"/>
      <c r="ICS122" s="151"/>
      <c r="ICT122" s="151"/>
      <c r="ICU122" s="151"/>
      <c r="ICV122" s="151"/>
      <c r="ICW122" s="151"/>
      <c r="ICX122" s="151"/>
      <c r="ICY122" s="151"/>
      <c r="ICZ122" s="151"/>
      <c r="IDA122" s="151"/>
      <c r="IDB122" s="151"/>
      <c r="IDC122" s="151"/>
      <c r="IDD122" s="151"/>
      <c r="IDE122" s="151"/>
      <c r="IDF122" s="151"/>
      <c r="IDG122" s="151"/>
      <c r="IDH122" s="151"/>
      <c r="IDI122" s="151"/>
      <c r="IDJ122" s="151"/>
      <c r="IDK122" s="151"/>
      <c r="IDL122" s="151"/>
      <c r="IDM122" s="151"/>
      <c r="IDN122" s="151"/>
      <c r="IDO122" s="151"/>
      <c r="IDP122" s="151"/>
      <c r="IDQ122" s="151"/>
      <c r="IDR122" s="151"/>
      <c r="IDS122" s="151"/>
      <c r="IDT122" s="151"/>
      <c r="IDU122" s="151"/>
      <c r="IDV122" s="151"/>
      <c r="IDW122" s="151"/>
      <c r="IDX122" s="151"/>
      <c r="IDY122" s="151"/>
      <c r="IDZ122" s="151"/>
      <c r="IEA122" s="151"/>
      <c r="IEB122" s="151"/>
      <c r="IEC122" s="151"/>
      <c r="IED122" s="151"/>
      <c r="IEE122" s="151"/>
      <c r="IEF122" s="151"/>
      <c r="IEG122" s="151"/>
      <c r="IEH122" s="151"/>
      <c r="IEI122" s="151"/>
      <c r="IEJ122" s="151"/>
      <c r="IEK122" s="151"/>
      <c r="IEL122" s="151"/>
      <c r="IEM122" s="151"/>
      <c r="IEN122" s="151"/>
      <c r="IEO122" s="151"/>
      <c r="IEP122" s="151"/>
      <c r="IEQ122" s="151"/>
      <c r="IER122" s="151"/>
      <c r="IES122" s="151"/>
      <c r="IET122" s="151"/>
      <c r="IEU122" s="151"/>
      <c r="IEV122" s="151"/>
      <c r="IEW122" s="151"/>
      <c r="IEX122" s="151"/>
      <c r="IEY122" s="151"/>
      <c r="IEZ122" s="151"/>
      <c r="IFA122" s="151"/>
      <c r="IFB122" s="151"/>
      <c r="IFC122" s="151"/>
      <c r="IFD122" s="151"/>
      <c r="IFE122" s="151"/>
      <c r="IFF122" s="151"/>
      <c r="IFG122" s="151"/>
      <c r="IFH122" s="151"/>
      <c r="IFI122" s="151"/>
      <c r="IFJ122" s="151"/>
      <c r="IFK122" s="151"/>
      <c r="IFL122" s="151"/>
      <c r="IFM122" s="151"/>
      <c r="IFN122" s="151"/>
      <c r="IFO122" s="151"/>
      <c r="IFP122" s="151"/>
      <c r="IFQ122" s="151"/>
      <c r="IFR122" s="151"/>
      <c r="IFS122" s="151"/>
      <c r="IFT122" s="151"/>
      <c r="IFU122" s="151"/>
      <c r="IFV122" s="151"/>
      <c r="IFW122" s="151"/>
      <c r="IFX122" s="151"/>
      <c r="IFY122" s="151"/>
      <c r="IFZ122" s="151"/>
      <c r="IGA122" s="151"/>
      <c r="IGB122" s="151"/>
      <c r="IGC122" s="151"/>
      <c r="IGD122" s="151"/>
      <c r="IGE122" s="151"/>
      <c r="IGF122" s="151"/>
      <c r="IGG122" s="151"/>
      <c r="IGH122" s="151"/>
      <c r="IGI122" s="151"/>
      <c r="IGJ122" s="151"/>
      <c r="IGK122" s="151"/>
      <c r="IGL122" s="151"/>
      <c r="IGM122" s="151"/>
      <c r="IGN122" s="151"/>
      <c r="IGO122" s="151"/>
      <c r="IGP122" s="151"/>
      <c r="IGQ122" s="151"/>
      <c r="IGR122" s="151"/>
      <c r="IGS122" s="151"/>
      <c r="IGT122" s="151"/>
      <c r="IGU122" s="151"/>
      <c r="IGV122" s="151"/>
      <c r="IGW122" s="151"/>
      <c r="IGX122" s="151"/>
      <c r="IGY122" s="151"/>
      <c r="IGZ122" s="151"/>
      <c r="IHA122" s="151"/>
      <c r="IHB122" s="151"/>
      <c r="IHC122" s="151"/>
      <c r="IHD122" s="151"/>
      <c r="IHE122" s="151"/>
      <c r="IHF122" s="151"/>
      <c r="IHG122" s="151"/>
      <c r="IHH122" s="151"/>
      <c r="IHI122" s="151"/>
      <c r="IHJ122" s="151"/>
      <c r="IHK122" s="151"/>
      <c r="IHL122" s="151"/>
      <c r="IHM122" s="151"/>
      <c r="IHN122" s="151"/>
      <c r="IHO122" s="151"/>
      <c r="IHP122" s="151"/>
      <c r="IHQ122" s="151"/>
      <c r="IHR122" s="151"/>
      <c r="IHS122" s="151"/>
      <c r="IHT122" s="151"/>
      <c r="IHU122" s="151"/>
      <c r="IHV122" s="151"/>
      <c r="IHW122" s="151"/>
      <c r="IHX122" s="151"/>
      <c r="IHY122" s="151"/>
      <c r="IHZ122" s="151"/>
      <c r="IIA122" s="151"/>
      <c r="IIB122" s="151"/>
      <c r="IIC122" s="151"/>
      <c r="IID122" s="151"/>
      <c r="IIE122" s="151"/>
      <c r="IIF122" s="151"/>
      <c r="IIG122" s="151"/>
      <c r="IIH122" s="151"/>
      <c r="III122" s="151"/>
      <c r="IIJ122" s="151"/>
      <c r="IIK122" s="151"/>
      <c r="IIL122" s="151"/>
      <c r="IIM122" s="151"/>
      <c r="IIN122" s="151"/>
      <c r="IIO122" s="151"/>
      <c r="IIP122" s="151"/>
      <c r="IIQ122" s="151"/>
      <c r="IIR122" s="151"/>
      <c r="IIS122" s="151"/>
      <c r="IIT122" s="151"/>
      <c r="IIU122" s="151"/>
      <c r="IIV122" s="151"/>
      <c r="IIW122" s="151"/>
      <c r="IIX122" s="151"/>
      <c r="IIY122" s="151"/>
      <c r="IIZ122" s="151"/>
      <c r="IJA122" s="151"/>
      <c r="IJB122" s="151"/>
      <c r="IJC122" s="151"/>
      <c r="IJD122" s="151"/>
      <c r="IJE122" s="151"/>
      <c r="IJF122" s="151"/>
      <c r="IJG122" s="151"/>
      <c r="IJH122" s="151"/>
      <c r="IJI122" s="151"/>
      <c r="IJJ122" s="151"/>
      <c r="IJK122" s="151"/>
      <c r="IJL122" s="151"/>
      <c r="IJM122" s="151"/>
      <c r="IJN122" s="151"/>
      <c r="IJO122" s="151"/>
      <c r="IJP122" s="151"/>
      <c r="IJQ122" s="151"/>
      <c r="IJR122" s="151"/>
      <c r="IJS122" s="151"/>
      <c r="IJT122" s="151"/>
      <c r="IJU122" s="151"/>
      <c r="IJV122" s="151"/>
      <c r="IJW122" s="151"/>
      <c r="IJX122" s="151"/>
      <c r="IJY122" s="151"/>
      <c r="IJZ122" s="151"/>
      <c r="IKA122" s="151"/>
      <c r="IKB122" s="151"/>
      <c r="IKC122" s="151"/>
      <c r="IKD122" s="151"/>
      <c r="IKE122" s="151"/>
      <c r="IKF122" s="151"/>
      <c r="IKG122" s="151"/>
      <c r="IKH122" s="151"/>
      <c r="IKI122" s="151"/>
      <c r="IKJ122" s="151"/>
      <c r="IKK122" s="151"/>
      <c r="IKL122" s="151"/>
      <c r="IKM122" s="151"/>
      <c r="IKN122" s="151"/>
      <c r="IKO122" s="151"/>
      <c r="IKP122" s="151"/>
      <c r="IKQ122" s="151"/>
      <c r="IKR122" s="151"/>
      <c r="IKS122" s="151"/>
      <c r="IKT122" s="151"/>
      <c r="IKU122" s="151"/>
      <c r="IKV122" s="151"/>
      <c r="IKW122" s="151"/>
      <c r="IKX122" s="151"/>
      <c r="IKY122" s="151"/>
      <c r="IKZ122" s="151"/>
      <c r="ILA122" s="151"/>
      <c r="ILB122" s="151"/>
      <c r="ILC122" s="151"/>
      <c r="ILD122" s="151"/>
      <c r="ILE122" s="151"/>
      <c r="ILF122" s="151"/>
      <c r="ILG122" s="151"/>
      <c r="ILH122" s="151"/>
      <c r="ILI122" s="151"/>
      <c r="ILJ122" s="151"/>
      <c r="ILK122" s="151"/>
      <c r="ILL122" s="151"/>
      <c r="ILM122" s="151"/>
      <c r="ILN122" s="151"/>
      <c r="ILO122" s="151"/>
      <c r="ILP122" s="151"/>
      <c r="ILQ122" s="151"/>
      <c r="ILR122" s="151"/>
      <c r="ILS122" s="151"/>
      <c r="ILT122" s="151"/>
      <c r="ILU122" s="151"/>
      <c r="ILV122" s="151"/>
      <c r="ILW122" s="151"/>
      <c r="ILX122" s="151"/>
      <c r="ILY122" s="151"/>
      <c r="ILZ122" s="151"/>
      <c r="IMA122" s="151"/>
      <c r="IMB122" s="151"/>
      <c r="IMC122" s="151"/>
      <c r="IMD122" s="151"/>
      <c r="IME122" s="151"/>
      <c r="IMF122" s="151"/>
      <c r="IMG122" s="151"/>
      <c r="IMH122" s="151"/>
      <c r="IMI122" s="151"/>
      <c r="IMJ122" s="151"/>
      <c r="IMK122" s="151"/>
      <c r="IML122" s="151"/>
      <c r="IMM122" s="151"/>
      <c r="IMN122" s="151"/>
      <c r="IMO122" s="151"/>
      <c r="IMP122" s="151"/>
      <c r="IMQ122" s="151"/>
      <c r="IMR122" s="151"/>
      <c r="IMS122" s="151"/>
      <c r="IMT122" s="151"/>
      <c r="IMU122" s="151"/>
      <c r="IMV122" s="151"/>
      <c r="IMW122" s="151"/>
      <c r="IMX122" s="151"/>
      <c r="IMY122" s="151"/>
      <c r="IMZ122" s="151"/>
      <c r="INA122" s="151"/>
      <c r="INB122" s="151"/>
      <c r="INC122" s="151"/>
      <c r="IND122" s="151"/>
      <c r="INE122" s="151"/>
      <c r="INF122" s="151"/>
      <c r="ING122" s="151"/>
      <c r="INH122" s="151"/>
      <c r="INI122" s="151"/>
      <c r="INJ122" s="151"/>
      <c r="INK122" s="151"/>
      <c r="INL122" s="151"/>
      <c r="INM122" s="151"/>
      <c r="INN122" s="151"/>
      <c r="INO122" s="151"/>
      <c r="INP122" s="151"/>
      <c r="INQ122" s="151"/>
      <c r="INR122" s="151"/>
      <c r="INS122" s="151"/>
      <c r="INT122" s="151"/>
      <c r="INU122" s="151"/>
      <c r="INV122" s="151"/>
      <c r="INW122" s="151"/>
      <c r="INX122" s="151"/>
      <c r="INY122" s="151"/>
      <c r="INZ122" s="151"/>
      <c r="IOA122" s="151"/>
      <c r="IOB122" s="151"/>
      <c r="IOC122" s="151"/>
      <c r="IOD122" s="151"/>
      <c r="IOE122" s="151"/>
      <c r="IOF122" s="151"/>
      <c r="IOG122" s="151"/>
      <c r="IOH122" s="151"/>
      <c r="IOI122" s="151"/>
      <c r="IOJ122" s="151"/>
      <c r="IOK122" s="151"/>
      <c r="IOL122" s="151"/>
      <c r="IOM122" s="151"/>
      <c r="ION122" s="151"/>
      <c r="IOO122" s="151"/>
      <c r="IOP122" s="151"/>
      <c r="IOQ122" s="151"/>
      <c r="IOR122" s="151"/>
      <c r="IOS122" s="151"/>
      <c r="IOT122" s="151"/>
      <c r="IOU122" s="151"/>
      <c r="IOV122" s="151"/>
      <c r="IOW122" s="151"/>
      <c r="IOX122" s="151"/>
      <c r="IOY122" s="151"/>
      <c r="IOZ122" s="151"/>
      <c r="IPA122" s="151"/>
      <c r="IPB122" s="151"/>
      <c r="IPC122" s="151"/>
      <c r="IPD122" s="151"/>
      <c r="IPE122" s="151"/>
      <c r="IPF122" s="151"/>
      <c r="IPG122" s="151"/>
      <c r="IPH122" s="151"/>
      <c r="IPI122" s="151"/>
      <c r="IPJ122" s="151"/>
      <c r="IPK122" s="151"/>
      <c r="IPL122" s="151"/>
      <c r="IPM122" s="151"/>
      <c r="IPN122" s="151"/>
      <c r="IPO122" s="151"/>
      <c r="IPP122" s="151"/>
      <c r="IPQ122" s="151"/>
      <c r="IPR122" s="151"/>
      <c r="IPS122" s="151"/>
      <c r="IPT122" s="151"/>
      <c r="IPU122" s="151"/>
      <c r="IPV122" s="151"/>
      <c r="IPW122" s="151"/>
      <c r="IPX122" s="151"/>
      <c r="IPY122" s="151"/>
      <c r="IPZ122" s="151"/>
      <c r="IQA122" s="151"/>
      <c r="IQB122" s="151"/>
      <c r="IQC122" s="151"/>
      <c r="IQD122" s="151"/>
      <c r="IQE122" s="151"/>
      <c r="IQF122" s="151"/>
      <c r="IQG122" s="151"/>
      <c r="IQH122" s="151"/>
      <c r="IQI122" s="151"/>
      <c r="IQJ122" s="151"/>
      <c r="IQK122" s="151"/>
      <c r="IQL122" s="151"/>
      <c r="IQM122" s="151"/>
      <c r="IQN122" s="151"/>
      <c r="IQO122" s="151"/>
      <c r="IQP122" s="151"/>
      <c r="IQQ122" s="151"/>
      <c r="IQR122" s="151"/>
      <c r="IQS122" s="151"/>
      <c r="IQT122" s="151"/>
      <c r="IQU122" s="151"/>
      <c r="IQV122" s="151"/>
      <c r="IQW122" s="151"/>
      <c r="IQX122" s="151"/>
      <c r="IQY122" s="151"/>
      <c r="IQZ122" s="151"/>
      <c r="IRA122" s="151"/>
      <c r="IRB122" s="151"/>
      <c r="IRC122" s="151"/>
      <c r="IRD122" s="151"/>
      <c r="IRE122" s="151"/>
      <c r="IRF122" s="151"/>
      <c r="IRG122" s="151"/>
      <c r="IRH122" s="151"/>
      <c r="IRI122" s="151"/>
      <c r="IRJ122" s="151"/>
      <c r="IRK122" s="151"/>
      <c r="IRL122" s="151"/>
      <c r="IRM122" s="151"/>
      <c r="IRN122" s="151"/>
      <c r="IRO122" s="151"/>
      <c r="IRP122" s="151"/>
      <c r="IRQ122" s="151"/>
      <c r="IRR122" s="151"/>
      <c r="IRS122" s="151"/>
      <c r="IRT122" s="151"/>
      <c r="IRU122" s="151"/>
      <c r="IRV122" s="151"/>
      <c r="IRW122" s="151"/>
      <c r="IRX122" s="151"/>
      <c r="IRY122" s="151"/>
      <c r="IRZ122" s="151"/>
      <c r="ISA122" s="151"/>
      <c r="ISB122" s="151"/>
      <c r="ISC122" s="151"/>
      <c r="ISD122" s="151"/>
      <c r="ISE122" s="151"/>
      <c r="ISF122" s="151"/>
      <c r="ISG122" s="151"/>
      <c r="ISH122" s="151"/>
      <c r="ISI122" s="151"/>
      <c r="ISJ122" s="151"/>
      <c r="ISK122" s="151"/>
      <c r="ISL122" s="151"/>
      <c r="ISM122" s="151"/>
      <c r="ISN122" s="151"/>
      <c r="ISO122" s="151"/>
      <c r="ISP122" s="151"/>
      <c r="ISQ122" s="151"/>
      <c r="ISR122" s="151"/>
      <c r="ISS122" s="151"/>
      <c r="IST122" s="151"/>
      <c r="ISU122" s="151"/>
      <c r="ISV122" s="151"/>
      <c r="ISW122" s="151"/>
      <c r="ISX122" s="151"/>
      <c r="ISY122" s="151"/>
      <c r="ISZ122" s="151"/>
      <c r="ITA122" s="151"/>
      <c r="ITB122" s="151"/>
      <c r="ITC122" s="151"/>
      <c r="ITD122" s="151"/>
      <c r="ITE122" s="151"/>
      <c r="ITF122" s="151"/>
      <c r="ITG122" s="151"/>
      <c r="ITH122" s="151"/>
      <c r="ITI122" s="151"/>
      <c r="ITJ122" s="151"/>
      <c r="ITK122" s="151"/>
      <c r="ITL122" s="151"/>
      <c r="ITM122" s="151"/>
      <c r="ITN122" s="151"/>
      <c r="ITO122" s="151"/>
      <c r="ITP122" s="151"/>
      <c r="ITQ122" s="151"/>
      <c r="ITR122" s="151"/>
      <c r="ITS122" s="151"/>
      <c r="ITT122" s="151"/>
      <c r="ITU122" s="151"/>
      <c r="ITV122" s="151"/>
      <c r="ITW122" s="151"/>
      <c r="ITX122" s="151"/>
      <c r="ITY122" s="151"/>
      <c r="ITZ122" s="151"/>
      <c r="IUA122" s="151"/>
      <c r="IUB122" s="151"/>
      <c r="IUC122" s="151"/>
      <c r="IUD122" s="151"/>
      <c r="IUE122" s="151"/>
      <c r="IUF122" s="151"/>
      <c r="IUG122" s="151"/>
      <c r="IUH122" s="151"/>
      <c r="IUI122" s="151"/>
      <c r="IUJ122" s="151"/>
      <c r="IUK122" s="151"/>
      <c r="IUL122" s="151"/>
      <c r="IUM122" s="151"/>
      <c r="IUN122" s="151"/>
      <c r="IUO122" s="151"/>
      <c r="IUP122" s="151"/>
      <c r="IUQ122" s="151"/>
      <c r="IUR122" s="151"/>
      <c r="IUS122" s="151"/>
      <c r="IUT122" s="151"/>
      <c r="IUU122" s="151"/>
      <c r="IUV122" s="151"/>
      <c r="IUW122" s="151"/>
      <c r="IUX122" s="151"/>
      <c r="IUY122" s="151"/>
      <c r="IUZ122" s="151"/>
      <c r="IVA122" s="151"/>
      <c r="IVB122" s="151"/>
      <c r="IVC122" s="151"/>
      <c r="IVD122" s="151"/>
      <c r="IVE122" s="151"/>
      <c r="IVF122" s="151"/>
      <c r="IVG122" s="151"/>
      <c r="IVH122" s="151"/>
      <c r="IVI122" s="151"/>
      <c r="IVJ122" s="151"/>
      <c r="IVK122" s="151"/>
      <c r="IVL122" s="151"/>
      <c r="IVM122" s="151"/>
      <c r="IVN122" s="151"/>
      <c r="IVO122" s="151"/>
      <c r="IVP122" s="151"/>
      <c r="IVQ122" s="151"/>
      <c r="IVR122" s="151"/>
      <c r="IVS122" s="151"/>
      <c r="IVT122" s="151"/>
      <c r="IVU122" s="151"/>
      <c r="IVV122" s="151"/>
      <c r="IVW122" s="151"/>
      <c r="IVX122" s="151"/>
      <c r="IVY122" s="151"/>
      <c r="IVZ122" s="151"/>
      <c r="IWA122" s="151"/>
      <c r="IWB122" s="151"/>
      <c r="IWC122" s="151"/>
      <c r="IWD122" s="151"/>
      <c r="IWE122" s="151"/>
      <c r="IWF122" s="151"/>
      <c r="IWG122" s="151"/>
      <c r="IWH122" s="151"/>
      <c r="IWI122" s="151"/>
      <c r="IWJ122" s="151"/>
      <c r="IWK122" s="151"/>
      <c r="IWL122" s="151"/>
      <c r="IWM122" s="151"/>
      <c r="IWN122" s="151"/>
      <c r="IWO122" s="151"/>
      <c r="IWP122" s="151"/>
      <c r="IWQ122" s="151"/>
      <c r="IWR122" s="151"/>
      <c r="IWS122" s="151"/>
      <c r="IWT122" s="151"/>
      <c r="IWU122" s="151"/>
      <c r="IWV122" s="151"/>
      <c r="IWW122" s="151"/>
      <c r="IWX122" s="151"/>
      <c r="IWY122" s="151"/>
      <c r="IWZ122" s="151"/>
      <c r="IXA122" s="151"/>
      <c r="IXB122" s="151"/>
      <c r="IXC122" s="151"/>
      <c r="IXD122" s="151"/>
      <c r="IXE122" s="151"/>
      <c r="IXF122" s="151"/>
      <c r="IXG122" s="151"/>
      <c r="IXH122" s="151"/>
      <c r="IXI122" s="151"/>
      <c r="IXJ122" s="151"/>
      <c r="IXK122" s="151"/>
      <c r="IXL122" s="151"/>
      <c r="IXM122" s="151"/>
      <c r="IXN122" s="151"/>
      <c r="IXO122" s="151"/>
      <c r="IXP122" s="151"/>
      <c r="IXQ122" s="151"/>
      <c r="IXR122" s="151"/>
      <c r="IXS122" s="151"/>
      <c r="IXT122" s="151"/>
      <c r="IXU122" s="151"/>
      <c r="IXV122" s="151"/>
      <c r="IXW122" s="151"/>
      <c r="IXX122" s="151"/>
      <c r="IXY122" s="151"/>
      <c r="IXZ122" s="151"/>
      <c r="IYA122" s="151"/>
      <c r="IYB122" s="151"/>
      <c r="IYC122" s="151"/>
      <c r="IYD122" s="151"/>
      <c r="IYE122" s="151"/>
      <c r="IYF122" s="151"/>
      <c r="IYG122" s="151"/>
      <c r="IYH122" s="151"/>
      <c r="IYI122" s="151"/>
      <c r="IYJ122" s="151"/>
      <c r="IYK122" s="151"/>
      <c r="IYL122" s="151"/>
      <c r="IYM122" s="151"/>
      <c r="IYN122" s="151"/>
      <c r="IYO122" s="151"/>
      <c r="IYP122" s="151"/>
      <c r="IYQ122" s="151"/>
      <c r="IYR122" s="151"/>
      <c r="IYS122" s="151"/>
      <c r="IYT122" s="151"/>
      <c r="IYU122" s="151"/>
      <c r="IYV122" s="151"/>
      <c r="IYW122" s="151"/>
      <c r="IYX122" s="151"/>
      <c r="IYY122" s="151"/>
      <c r="IYZ122" s="151"/>
      <c r="IZA122" s="151"/>
      <c r="IZB122" s="151"/>
      <c r="IZC122" s="151"/>
      <c r="IZD122" s="151"/>
      <c r="IZE122" s="151"/>
      <c r="IZF122" s="151"/>
      <c r="IZG122" s="151"/>
      <c r="IZH122" s="151"/>
      <c r="IZI122" s="151"/>
      <c r="IZJ122" s="151"/>
      <c r="IZK122" s="151"/>
      <c r="IZL122" s="151"/>
      <c r="IZM122" s="151"/>
      <c r="IZN122" s="151"/>
      <c r="IZO122" s="151"/>
      <c r="IZP122" s="151"/>
      <c r="IZQ122" s="151"/>
      <c r="IZR122" s="151"/>
      <c r="IZS122" s="151"/>
      <c r="IZT122" s="151"/>
      <c r="IZU122" s="151"/>
      <c r="IZV122" s="151"/>
      <c r="IZW122" s="151"/>
      <c r="IZX122" s="151"/>
      <c r="IZY122" s="151"/>
      <c r="IZZ122" s="151"/>
      <c r="JAA122" s="151"/>
      <c r="JAB122" s="151"/>
      <c r="JAC122" s="151"/>
      <c r="JAD122" s="151"/>
      <c r="JAE122" s="151"/>
      <c r="JAF122" s="151"/>
      <c r="JAG122" s="151"/>
      <c r="JAH122" s="151"/>
      <c r="JAI122" s="151"/>
      <c r="JAJ122" s="151"/>
      <c r="JAK122" s="151"/>
      <c r="JAL122" s="151"/>
      <c r="JAM122" s="151"/>
      <c r="JAN122" s="151"/>
      <c r="JAO122" s="151"/>
      <c r="JAP122" s="151"/>
      <c r="JAQ122" s="151"/>
      <c r="JAR122" s="151"/>
      <c r="JAS122" s="151"/>
      <c r="JAT122" s="151"/>
      <c r="JAU122" s="151"/>
      <c r="JAV122" s="151"/>
      <c r="JAW122" s="151"/>
      <c r="JAX122" s="151"/>
      <c r="JAY122" s="151"/>
      <c r="JAZ122" s="151"/>
      <c r="JBA122" s="151"/>
      <c r="JBB122" s="151"/>
      <c r="JBC122" s="151"/>
      <c r="JBD122" s="151"/>
      <c r="JBE122" s="151"/>
      <c r="JBF122" s="151"/>
      <c r="JBG122" s="151"/>
      <c r="JBH122" s="151"/>
      <c r="JBI122" s="151"/>
      <c r="JBJ122" s="151"/>
      <c r="JBK122" s="151"/>
      <c r="JBL122" s="151"/>
      <c r="JBM122" s="151"/>
      <c r="JBN122" s="151"/>
      <c r="JBO122" s="151"/>
      <c r="JBP122" s="151"/>
      <c r="JBQ122" s="151"/>
      <c r="JBR122" s="151"/>
      <c r="JBS122" s="151"/>
      <c r="JBT122" s="151"/>
      <c r="JBU122" s="151"/>
      <c r="JBV122" s="151"/>
      <c r="JBW122" s="151"/>
      <c r="JBX122" s="151"/>
      <c r="JBY122" s="151"/>
      <c r="JBZ122" s="151"/>
      <c r="JCA122" s="151"/>
      <c r="JCB122" s="151"/>
      <c r="JCC122" s="151"/>
      <c r="JCD122" s="151"/>
      <c r="JCE122" s="151"/>
      <c r="JCF122" s="151"/>
      <c r="JCG122" s="151"/>
      <c r="JCH122" s="151"/>
      <c r="JCI122" s="151"/>
      <c r="JCJ122" s="151"/>
      <c r="JCK122" s="151"/>
      <c r="JCL122" s="151"/>
      <c r="JCM122" s="151"/>
      <c r="JCN122" s="151"/>
      <c r="JCO122" s="151"/>
      <c r="JCP122" s="151"/>
      <c r="JCQ122" s="151"/>
      <c r="JCR122" s="151"/>
      <c r="JCS122" s="151"/>
      <c r="JCT122" s="151"/>
      <c r="JCU122" s="151"/>
      <c r="JCV122" s="151"/>
      <c r="JCW122" s="151"/>
      <c r="JCX122" s="151"/>
      <c r="JCY122" s="151"/>
      <c r="JCZ122" s="151"/>
      <c r="JDA122" s="151"/>
      <c r="JDB122" s="151"/>
      <c r="JDC122" s="151"/>
      <c r="JDD122" s="151"/>
      <c r="JDE122" s="151"/>
      <c r="JDF122" s="151"/>
      <c r="JDG122" s="151"/>
      <c r="JDH122" s="151"/>
      <c r="JDI122" s="151"/>
      <c r="JDJ122" s="151"/>
      <c r="JDK122" s="151"/>
      <c r="JDL122" s="151"/>
      <c r="JDM122" s="151"/>
      <c r="JDN122" s="151"/>
      <c r="JDO122" s="151"/>
      <c r="JDP122" s="151"/>
      <c r="JDQ122" s="151"/>
      <c r="JDR122" s="151"/>
      <c r="JDS122" s="151"/>
      <c r="JDT122" s="151"/>
      <c r="JDU122" s="151"/>
      <c r="JDV122" s="151"/>
      <c r="JDW122" s="151"/>
      <c r="JDX122" s="151"/>
      <c r="JDY122" s="151"/>
      <c r="JDZ122" s="151"/>
      <c r="JEA122" s="151"/>
      <c r="JEB122" s="151"/>
      <c r="JEC122" s="151"/>
      <c r="JED122" s="151"/>
      <c r="JEE122" s="151"/>
      <c r="JEF122" s="151"/>
      <c r="JEG122" s="151"/>
      <c r="JEH122" s="151"/>
      <c r="JEI122" s="151"/>
      <c r="JEJ122" s="151"/>
      <c r="JEK122" s="151"/>
      <c r="JEL122" s="151"/>
      <c r="JEM122" s="151"/>
      <c r="JEN122" s="151"/>
      <c r="JEO122" s="151"/>
      <c r="JEP122" s="151"/>
      <c r="JEQ122" s="151"/>
      <c r="JER122" s="151"/>
      <c r="JES122" s="151"/>
      <c r="JET122" s="151"/>
      <c r="JEU122" s="151"/>
      <c r="JEV122" s="151"/>
      <c r="JEW122" s="151"/>
      <c r="JEX122" s="151"/>
      <c r="JEY122" s="151"/>
      <c r="JEZ122" s="151"/>
      <c r="JFA122" s="151"/>
      <c r="JFB122" s="151"/>
      <c r="JFC122" s="151"/>
      <c r="JFD122" s="151"/>
      <c r="JFE122" s="151"/>
      <c r="JFF122" s="151"/>
      <c r="JFG122" s="151"/>
      <c r="JFH122" s="151"/>
      <c r="JFI122" s="151"/>
      <c r="JFJ122" s="151"/>
      <c r="JFK122" s="151"/>
      <c r="JFL122" s="151"/>
      <c r="JFM122" s="151"/>
      <c r="JFN122" s="151"/>
      <c r="JFO122" s="151"/>
      <c r="JFP122" s="151"/>
      <c r="JFQ122" s="151"/>
      <c r="JFR122" s="151"/>
      <c r="JFS122" s="151"/>
      <c r="JFT122" s="151"/>
      <c r="JFU122" s="151"/>
      <c r="JFV122" s="151"/>
      <c r="JFW122" s="151"/>
      <c r="JFX122" s="151"/>
      <c r="JFY122" s="151"/>
      <c r="JFZ122" s="151"/>
      <c r="JGA122" s="151"/>
      <c r="JGB122" s="151"/>
      <c r="JGC122" s="151"/>
      <c r="JGD122" s="151"/>
      <c r="JGE122" s="151"/>
      <c r="JGF122" s="151"/>
      <c r="JGG122" s="151"/>
      <c r="JGH122" s="151"/>
      <c r="JGI122" s="151"/>
      <c r="JGJ122" s="151"/>
      <c r="JGK122" s="151"/>
      <c r="JGL122" s="151"/>
      <c r="JGM122" s="151"/>
      <c r="JGN122" s="151"/>
      <c r="JGO122" s="151"/>
      <c r="JGP122" s="151"/>
      <c r="JGQ122" s="151"/>
      <c r="JGR122" s="151"/>
      <c r="JGS122" s="151"/>
      <c r="JGT122" s="151"/>
      <c r="JGU122" s="151"/>
      <c r="JGV122" s="151"/>
      <c r="JGW122" s="151"/>
      <c r="JGX122" s="151"/>
      <c r="JGY122" s="151"/>
      <c r="JGZ122" s="151"/>
      <c r="JHA122" s="151"/>
      <c r="JHB122" s="151"/>
      <c r="JHC122" s="151"/>
      <c r="JHD122" s="151"/>
      <c r="JHE122" s="151"/>
      <c r="JHF122" s="151"/>
      <c r="JHG122" s="151"/>
      <c r="JHH122" s="151"/>
      <c r="JHI122" s="151"/>
      <c r="JHJ122" s="151"/>
      <c r="JHK122" s="151"/>
      <c r="JHL122" s="151"/>
      <c r="JHM122" s="151"/>
      <c r="JHN122" s="151"/>
      <c r="JHO122" s="151"/>
      <c r="JHP122" s="151"/>
      <c r="JHQ122" s="151"/>
      <c r="JHR122" s="151"/>
      <c r="JHS122" s="151"/>
      <c r="JHT122" s="151"/>
      <c r="JHU122" s="151"/>
      <c r="JHV122" s="151"/>
      <c r="JHW122" s="151"/>
      <c r="JHX122" s="151"/>
      <c r="JHY122" s="151"/>
      <c r="JHZ122" s="151"/>
      <c r="JIA122" s="151"/>
      <c r="JIB122" s="151"/>
      <c r="JIC122" s="151"/>
      <c r="JID122" s="151"/>
      <c r="JIE122" s="151"/>
      <c r="JIF122" s="151"/>
      <c r="JIG122" s="151"/>
      <c r="JIH122" s="151"/>
      <c r="JII122" s="151"/>
      <c r="JIJ122" s="151"/>
      <c r="JIK122" s="151"/>
      <c r="JIL122" s="151"/>
      <c r="JIM122" s="151"/>
      <c r="JIN122" s="151"/>
      <c r="JIO122" s="151"/>
      <c r="JIP122" s="151"/>
      <c r="JIQ122" s="151"/>
      <c r="JIR122" s="151"/>
      <c r="JIS122" s="151"/>
      <c r="JIT122" s="151"/>
      <c r="JIU122" s="151"/>
      <c r="JIV122" s="151"/>
      <c r="JIW122" s="151"/>
      <c r="JIX122" s="151"/>
      <c r="JIY122" s="151"/>
      <c r="JIZ122" s="151"/>
      <c r="JJA122" s="151"/>
      <c r="JJB122" s="151"/>
      <c r="JJC122" s="151"/>
      <c r="JJD122" s="151"/>
      <c r="JJE122" s="151"/>
      <c r="JJF122" s="151"/>
      <c r="JJG122" s="151"/>
      <c r="JJH122" s="151"/>
      <c r="JJI122" s="151"/>
      <c r="JJJ122" s="151"/>
      <c r="JJK122" s="151"/>
      <c r="JJL122" s="151"/>
      <c r="JJM122" s="151"/>
      <c r="JJN122" s="151"/>
      <c r="JJO122" s="151"/>
      <c r="JJP122" s="151"/>
      <c r="JJQ122" s="151"/>
      <c r="JJR122" s="151"/>
      <c r="JJS122" s="151"/>
      <c r="JJT122" s="151"/>
      <c r="JJU122" s="151"/>
      <c r="JJV122" s="151"/>
      <c r="JJW122" s="151"/>
      <c r="JJX122" s="151"/>
      <c r="JJY122" s="151"/>
      <c r="JJZ122" s="151"/>
      <c r="JKA122" s="151"/>
      <c r="JKB122" s="151"/>
      <c r="JKC122" s="151"/>
      <c r="JKD122" s="151"/>
      <c r="JKE122" s="151"/>
      <c r="JKF122" s="151"/>
      <c r="JKG122" s="151"/>
      <c r="JKH122" s="151"/>
      <c r="JKI122" s="151"/>
      <c r="JKJ122" s="151"/>
      <c r="JKK122" s="151"/>
      <c r="JKL122" s="151"/>
      <c r="JKM122" s="151"/>
      <c r="JKN122" s="151"/>
      <c r="JKO122" s="151"/>
      <c r="JKP122" s="151"/>
      <c r="JKQ122" s="151"/>
      <c r="JKR122" s="151"/>
      <c r="JKS122" s="151"/>
      <c r="JKT122" s="151"/>
      <c r="JKU122" s="151"/>
      <c r="JKV122" s="151"/>
      <c r="JKW122" s="151"/>
      <c r="JKX122" s="151"/>
      <c r="JKY122" s="151"/>
      <c r="JKZ122" s="151"/>
      <c r="JLA122" s="151"/>
      <c r="JLB122" s="151"/>
      <c r="JLC122" s="151"/>
      <c r="JLD122" s="151"/>
      <c r="JLE122" s="151"/>
      <c r="JLF122" s="151"/>
      <c r="JLG122" s="151"/>
      <c r="JLH122" s="151"/>
      <c r="JLI122" s="151"/>
      <c r="JLJ122" s="151"/>
      <c r="JLK122" s="151"/>
      <c r="JLL122" s="151"/>
      <c r="JLM122" s="151"/>
      <c r="JLN122" s="151"/>
      <c r="JLO122" s="151"/>
      <c r="JLP122" s="151"/>
      <c r="JLQ122" s="151"/>
      <c r="JLR122" s="151"/>
      <c r="JLS122" s="151"/>
      <c r="JLT122" s="151"/>
      <c r="JLU122" s="151"/>
      <c r="JLV122" s="151"/>
      <c r="JLW122" s="151"/>
      <c r="JLX122" s="151"/>
      <c r="JLY122" s="151"/>
      <c r="JLZ122" s="151"/>
      <c r="JMA122" s="151"/>
      <c r="JMB122" s="151"/>
      <c r="JMC122" s="151"/>
      <c r="JMD122" s="151"/>
      <c r="JME122" s="151"/>
      <c r="JMF122" s="151"/>
      <c r="JMG122" s="151"/>
      <c r="JMH122" s="151"/>
      <c r="JMI122" s="151"/>
      <c r="JMJ122" s="151"/>
      <c r="JMK122" s="151"/>
      <c r="JML122" s="151"/>
      <c r="JMM122" s="151"/>
      <c r="JMN122" s="151"/>
      <c r="JMO122" s="151"/>
      <c r="JMP122" s="151"/>
      <c r="JMQ122" s="151"/>
      <c r="JMR122" s="151"/>
      <c r="JMS122" s="151"/>
      <c r="JMT122" s="151"/>
      <c r="JMU122" s="151"/>
      <c r="JMV122" s="151"/>
      <c r="JMW122" s="151"/>
      <c r="JMX122" s="151"/>
      <c r="JMY122" s="151"/>
      <c r="JMZ122" s="151"/>
      <c r="JNA122" s="151"/>
      <c r="JNB122" s="151"/>
      <c r="JNC122" s="151"/>
      <c r="JND122" s="151"/>
      <c r="JNE122" s="151"/>
      <c r="JNF122" s="151"/>
      <c r="JNG122" s="151"/>
      <c r="JNH122" s="151"/>
      <c r="JNI122" s="151"/>
      <c r="JNJ122" s="151"/>
      <c r="JNK122" s="151"/>
      <c r="JNL122" s="151"/>
      <c r="JNM122" s="151"/>
      <c r="JNN122" s="151"/>
      <c r="JNO122" s="151"/>
      <c r="JNP122" s="151"/>
      <c r="JNQ122" s="151"/>
      <c r="JNR122" s="151"/>
      <c r="JNS122" s="151"/>
      <c r="JNT122" s="151"/>
      <c r="JNU122" s="151"/>
      <c r="JNV122" s="151"/>
      <c r="JNW122" s="151"/>
      <c r="JNX122" s="151"/>
      <c r="JNY122" s="151"/>
      <c r="JNZ122" s="151"/>
      <c r="JOA122" s="151"/>
      <c r="JOB122" s="151"/>
      <c r="JOC122" s="151"/>
      <c r="JOD122" s="151"/>
      <c r="JOE122" s="151"/>
      <c r="JOF122" s="151"/>
      <c r="JOG122" s="151"/>
      <c r="JOH122" s="151"/>
      <c r="JOI122" s="151"/>
      <c r="JOJ122" s="151"/>
      <c r="JOK122" s="151"/>
      <c r="JOL122" s="151"/>
      <c r="JOM122" s="151"/>
      <c r="JON122" s="151"/>
      <c r="JOO122" s="151"/>
      <c r="JOP122" s="151"/>
      <c r="JOQ122" s="151"/>
      <c r="JOR122" s="151"/>
      <c r="JOS122" s="151"/>
      <c r="JOT122" s="151"/>
      <c r="JOU122" s="151"/>
      <c r="JOV122" s="151"/>
      <c r="JOW122" s="151"/>
      <c r="JOX122" s="151"/>
      <c r="JOY122" s="151"/>
      <c r="JOZ122" s="151"/>
      <c r="JPA122" s="151"/>
      <c r="JPB122" s="151"/>
      <c r="JPC122" s="151"/>
      <c r="JPD122" s="151"/>
      <c r="JPE122" s="151"/>
      <c r="JPF122" s="151"/>
      <c r="JPG122" s="151"/>
      <c r="JPH122" s="151"/>
      <c r="JPI122" s="151"/>
      <c r="JPJ122" s="151"/>
      <c r="JPK122" s="151"/>
      <c r="JPL122" s="151"/>
      <c r="JPM122" s="151"/>
      <c r="JPN122" s="151"/>
      <c r="JPO122" s="151"/>
      <c r="JPP122" s="151"/>
      <c r="JPQ122" s="151"/>
      <c r="JPR122" s="151"/>
      <c r="JPS122" s="151"/>
      <c r="JPT122" s="151"/>
      <c r="JPU122" s="151"/>
      <c r="JPV122" s="151"/>
      <c r="JPW122" s="151"/>
      <c r="JPX122" s="151"/>
      <c r="JPY122" s="151"/>
      <c r="JPZ122" s="151"/>
      <c r="JQA122" s="151"/>
      <c r="JQB122" s="151"/>
      <c r="JQC122" s="151"/>
      <c r="JQD122" s="151"/>
      <c r="JQE122" s="151"/>
      <c r="JQF122" s="151"/>
      <c r="JQG122" s="151"/>
      <c r="JQH122" s="151"/>
      <c r="JQI122" s="151"/>
      <c r="JQJ122" s="151"/>
      <c r="JQK122" s="151"/>
      <c r="JQL122" s="151"/>
      <c r="JQM122" s="151"/>
      <c r="JQN122" s="151"/>
      <c r="JQO122" s="151"/>
      <c r="JQP122" s="151"/>
      <c r="JQQ122" s="151"/>
      <c r="JQR122" s="151"/>
      <c r="JQS122" s="151"/>
      <c r="JQT122" s="151"/>
      <c r="JQU122" s="151"/>
      <c r="JQV122" s="151"/>
      <c r="JQW122" s="151"/>
      <c r="JQX122" s="151"/>
      <c r="JQY122" s="151"/>
      <c r="JQZ122" s="151"/>
      <c r="JRA122" s="151"/>
      <c r="JRB122" s="151"/>
      <c r="JRC122" s="151"/>
      <c r="JRD122" s="151"/>
      <c r="JRE122" s="151"/>
      <c r="JRF122" s="151"/>
      <c r="JRG122" s="151"/>
      <c r="JRH122" s="151"/>
      <c r="JRI122" s="151"/>
      <c r="JRJ122" s="151"/>
      <c r="JRK122" s="151"/>
      <c r="JRL122" s="151"/>
      <c r="JRM122" s="151"/>
      <c r="JRN122" s="151"/>
      <c r="JRO122" s="151"/>
      <c r="JRP122" s="151"/>
      <c r="JRQ122" s="151"/>
      <c r="JRR122" s="151"/>
      <c r="JRS122" s="151"/>
      <c r="JRT122" s="151"/>
      <c r="JRU122" s="151"/>
      <c r="JRV122" s="151"/>
      <c r="JRW122" s="151"/>
      <c r="JRX122" s="151"/>
      <c r="JRY122" s="151"/>
      <c r="JRZ122" s="151"/>
      <c r="JSA122" s="151"/>
      <c r="JSB122" s="151"/>
      <c r="JSC122" s="151"/>
      <c r="JSD122" s="151"/>
      <c r="JSE122" s="151"/>
      <c r="JSF122" s="151"/>
      <c r="JSG122" s="151"/>
      <c r="JSH122" s="151"/>
      <c r="JSI122" s="151"/>
      <c r="JSJ122" s="151"/>
      <c r="JSK122" s="151"/>
      <c r="JSL122" s="151"/>
      <c r="JSM122" s="151"/>
      <c r="JSN122" s="151"/>
      <c r="JSO122" s="151"/>
      <c r="JSP122" s="151"/>
      <c r="JSQ122" s="151"/>
      <c r="JSR122" s="151"/>
      <c r="JSS122" s="151"/>
      <c r="JST122" s="151"/>
      <c r="JSU122" s="151"/>
      <c r="JSV122" s="151"/>
      <c r="JSW122" s="151"/>
      <c r="JSX122" s="151"/>
      <c r="JSY122" s="151"/>
      <c r="JSZ122" s="151"/>
      <c r="JTA122" s="151"/>
      <c r="JTB122" s="151"/>
      <c r="JTC122" s="151"/>
      <c r="JTD122" s="151"/>
      <c r="JTE122" s="151"/>
      <c r="JTF122" s="151"/>
      <c r="JTG122" s="151"/>
      <c r="JTH122" s="151"/>
      <c r="JTI122" s="151"/>
      <c r="JTJ122" s="151"/>
      <c r="JTK122" s="151"/>
      <c r="JTL122" s="151"/>
      <c r="JTM122" s="151"/>
      <c r="JTN122" s="151"/>
      <c r="JTO122" s="151"/>
      <c r="JTP122" s="151"/>
      <c r="JTQ122" s="151"/>
      <c r="JTR122" s="151"/>
      <c r="JTS122" s="151"/>
      <c r="JTT122" s="151"/>
      <c r="JTU122" s="151"/>
      <c r="JTV122" s="151"/>
      <c r="JTW122" s="151"/>
      <c r="JTX122" s="151"/>
      <c r="JTY122" s="151"/>
      <c r="JTZ122" s="151"/>
      <c r="JUA122" s="151"/>
      <c r="JUB122" s="151"/>
      <c r="JUC122" s="151"/>
      <c r="JUD122" s="151"/>
      <c r="JUE122" s="151"/>
      <c r="JUF122" s="151"/>
      <c r="JUG122" s="151"/>
      <c r="JUH122" s="151"/>
      <c r="JUI122" s="151"/>
      <c r="JUJ122" s="151"/>
      <c r="JUK122" s="151"/>
      <c r="JUL122" s="151"/>
      <c r="JUM122" s="151"/>
      <c r="JUN122" s="151"/>
      <c r="JUO122" s="151"/>
      <c r="JUP122" s="151"/>
      <c r="JUQ122" s="151"/>
      <c r="JUR122" s="151"/>
      <c r="JUS122" s="151"/>
      <c r="JUT122" s="151"/>
      <c r="JUU122" s="151"/>
      <c r="JUV122" s="151"/>
      <c r="JUW122" s="151"/>
      <c r="JUX122" s="151"/>
      <c r="JUY122" s="151"/>
      <c r="JUZ122" s="151"/>
      <c r="JVA122" s="151"/>
      <c r="JVB122" s="151"/>
      <c r="JVC122" s="151"/>
      <c r="JVD122" s="151"/>
      <c r="JVE122" s="151"/>
      <c r="JVF122" s="151"/>
      <c r="JVG122" s="151"/>
      <c r="JVH122" s="151"/>
      <c r="JVI122" s="151"/>
      <c r="JVJ122" s="151"/>
      <c r="JVK122" s="151"/>
      <c r="JVL122" s="151"/>
      <c r="JVM122" s="151"/>
      <c r="JVN122" s="151"/>
      <c r="JVO122" s="151"/>
      <c r="JVP122" s="151"/>
      <c r="JVQ122" s="151"/>
      <c r="JVR122" s="151"/>
      <c r="JVS122" s="151"/>
      <c r="JVT122" s="151"/>
      <c r="JVU122" s="151"/>
      <c r="JVV122" s="151"/>
      <c r="JVW122" s="151"/>
      <c r="JVX122" s="151"/>
      <c r="JVY122" s="151"/>
      <c r="JVZ122" s="151"/>
      <c r="JWA122" s="151"/>
      <c r="JWB122" s="151"/>
      <c r="JWC122" s="151"/>
      <c r="JWD122" s="151"/>
      <c r="JWE122" s="151"/>
      <c r="JWF122" s="151"/>
      <c r="JWG122" s="151"/>
      <c r="JWH122" s="151"/>
      <c r="JWI122" s="151"/>
      <c r="JWJ122" s="151"/>
      <c r="JWK122" s="151"/>
      <c r="JWL122" s="151"/>
      <c r="JWM122" s="151"/>
      <c r="JWN122" s="151"/>
      <c r="JWO122" s="151"/>
      <c r="JWP122" s="151"/>
      <c r="JWQ122" s="151"/>
      <c r="JWR122" s="151"/>
      <c r="JWS122" s="151"/>
      <c r="JWT122" s="151"/>
      <c r="JWU122" s="151"/>
      <c r="JWV122" s="151"/>
      <c r="JWW122" s="151"/>
      <c r="JWX122" s="151"/>
      <c r="JWY122" s="151"/>
      <c r="JWZ122" s="151"/>
      <c r="JXA122" s="151"/>
      <c r="JXB122" s="151"/>
      <c r="JXC122" s="151"/>
      <c r="JXD122" s="151"/>
      <c r="JXE122" s="151"/>
      <c r="JXF122" s="151"/>
      <c r="JXG122" s="151"/>
      <c r="JXH122" s="151"/>
      <c r="JXI122" s="151"/>
      <c r="JXJ122" s="151"/>
      <c r="JXK122" s="151"/>
      <c r="JXL122" s="151"/>
      <c r="JXM122" s="151"/>
      <c r="JXN122" s="151"/>
      <c r="JXO122" s="151"/>
      <c r="JXP122" s="151"/>
      <c r="JXQ122" s="151"/>
      <c r="JXR122" s="151"/>
      <c r="JXS122" s="151"/>
      <c r="JXT122" s="151"/>
      <c r="JXU122" s="151"/>
      <c r="JXV122" s="151"/>
      <c r="JXW122" s="151"/>
      <c r="JXX122" s="151"/>
      <c r="JXY122" s="151"/>
      <c r="JXZ122" s="151"/>
      <c r="JYA122" s="151"/>
      <c r="JYB122" s="151"/>
      <c r="JYC122" s="151"/>
      <c r="JYD122" s="151"/>
      <c r="JYE122" s="151"/>
      <c r="JYF122" s="151"/>
      <c r="JYG122" s="151"/>
      <c r="JYH122" s="151"/>
      <c r="JYI122" s="151"/>
      <c r="JYJ122" s="151"/>
      <c r="JYK122" s="151"/>
      <c r="JYL122" s="151"/>
      <c r="JYM122" s="151"/>
      <c r="JYN122" s="151"/>
      <c r="JYO122" s="151"/>
      <c r="JYP122" s="151"/>
      <c r="JYQ122" s="151"/>
      <c r="JYR122" s="151"/>
      <c r="JYS122" s="151"/>
      <c r="JYT122" s="151"/>
      <c r="JYU122" s="151"/>
      <c r="JYV122" s="151"/>
      <c r="JYW122" s="151"/>
      <c r="JYX122" s="151"/>
      <c r="JYY122" s="151"/>
      <c r="JYZ122" s="151"/>
      <c r="JZA122" s="151"/>
      <c r="JZB122" s="151"/>
      <c r="JZC122" s="151"/>
      <c r="JZD122" s="151"/>
      <c r="JZE122" s="151"/>
      <c r="JZF122" s="151"/>
      <c r="JZG122" s="151"/>
      <c r="JZH122" s="151"/>
      <c r="JZI122" s="151"/>
      <c r="JZJ122" s="151"/>
      <c r="JZK122" s="151"/>
      <c r="JZL122" s="151"/>
      <c r="JZM122" s="151"/>
      <c r="JZN122" s="151"/>
      <c r="JZO122" s="151"/>
      <c r="JZP122" s="151"/>
      <c r="JZQ122" s="151"/>
      <c r="JZR122" s="151"/>
      <c r="JZS122" s="151"/>
      <c r="JZT122" s="151"/>
      <c r="JZU122" s="151"/>
      <c r="JZV122" s="151"/>
      <c r="JZW122" s="151"/>
      <c r="JZX122" s="151"/>
      <c r="JZY122" s="151"/>
      <c r="JZZ122" s="151"/>
      <c r="KAA122" s="151"/>
      <c r="KAB122" s="151"/>
      <c r="KAC122" s="151"/>
      <c r="KAD122" s="151"/>
      <c r="KAE122" s="151"/>
      <c r="KAF122" s="151"/>
      <c r="KAG122" s="151"/>
      <c r="KAH122" s="151"/>
      <c r="KAI122" s="151"/>
      <c r="KAJ122" s="151"/>
      <c r="KAK122" s="151"/>
      <c r="KAL122" s="151"/>
      <c r="KAM122" s="151"/>
      <c r="KAN122" s="151"/>
      <c r="KAO122" s="151"/>
      <c r="KAP122" s="151"/>
      <c r="KAQ122" s="151"/>
      <c r="KAR122" s="151"/>
      <c r="KAS122" s="151"/>
      <c r="KAT122" s="151"/>
      <c r="KAU122" s="151"/>
      <c r="KAV122" s="151"/>
      <c r="KAW122" s="151"/>
      <c r="KAX122" s="151"/>
      <c r="KAY122" s="151"/>
      <c r="KAZ122" s="151"/>
      <c r="KBA122" s="151"/>
      <c r="KBB122" s="151"/>
      <c r="KBC122" s="151"/>
      <c r="KBD122" s="151"/>
      <c r="KBE122" s="151"/>
      <c r="KBF122" s="151"/>
      <c r="KBG122" s="151"/>
      <c r="KBH122" s="151"/>
      <c r="KBI122" s="151"/>
      <c r="KBJ122" s="151"/>
      <c r="KBK122" s="151"/>
      <c r="KBL122" s="151"/>
      <c r="KBM122" s="151"/>
      <c r="KBN122" s="151"/>
      <c r="KBO122" s="151"/>
      <c r="KBP122" s="151"/>
      <c r="KBQ122" s="151"/>
      <c r="KBR122" s="151"/>
      <c r="KBS122" s="151"/>
      <c r="KBT122" s="151"/>
      <c r="KBU122" s="151"/>
      <c r="KBV122" s="151"/>
      <c r="KBW122" s="151"/>
      <c r="KBX122" s="151"/>
      <c r="KBY122" s="151"/>
      <c r="KBZ122" s="151"/>
      <c r="KCA122" s="151"/>
      <c r="KCB122" s="151"/>
      <c r="KCC122" s="151"/>
      <c r="KCD122" s="151"/>
      <c r="KCE122" s="151"/>
      <c r="KCF122" s="151"/>
      <c r="KCG122" s="151"/>
      <c r="KCH122" s="151"/>
      <c r="KCI122" s="151"/>
      <c r="KCJ122" s="151"/>
      <c r="KCK122" s="151"/>
      <c r="KCL122" s="151"/>
      <c r="KCM122" s="151"/>
      <c r="KCN122" s="151"/>
      <c r="KCO122" s="151"/>
      <c r="KCP122" s="151"/>
      <c r="KCQ122" s="151"/>
      <c r="KCR122" s="151"/>
      <c r="KCS122" s="151"/>
      <c r="KCT122" s="151"/>
      <c r="KCU122" s="151"/>
      <c r="KCV122" s="151"/>
      <c r="KCW122" s="151"/>
      <c r="KCX122" s="151"/>
      <c r="KCY122" s="151"/>
      <c r="KCZ122" s="151"/>
      <c r="KDA122" s="151"/>
      <c r="KDB122" s="151"/>
      <c r="KDC122" s="151"/>
      <c r="KDD122" s="151"/>
      <c r="KDE122" s="151"/>
      <c r="KDF122" s="151"/>
      <c r="KDG122" s="151"/>
      <c r="KDH122" s="151"/>
      <c r="KDI122" s="151"/>
      <c r="KDJ122" s="151"/>
      <c r="KDK122" s="151"/>
      <c r="KDL122" s="151"/>
      <c r="KDM122" s="151"/>
      <c r="KDN122" s="151"/>
      <c r="KDO122" s="151"/>
      <c r="KDP122" s="151"/>
      <c r="KDQ122" s="151"/>
      <c r="KDR122" s="151"/>
      <c r="KDS122" s="151"/>
      <c r="KDT122" s="151"/>
      <c r="KDU122" s="151"/>
      <c r="KDV122" s="151"/>
      <c r="KDW122" s="151"/>
      <c r="KDX122" s="151"/>
      <c r="KDY122" s="151"/>
      <c r="KDZ122" s="151"/>
      <c r="KEA122" s="151"/>
      <c r="KEB122" s="151"/>
      <c r="KEC122" s="151"/>
      <c r="KED122" s="151"/>
      <c r="KEE122" s="151"/>
      <c r="KEF122" s="151"/>
      <c r="KEG122" s="151"/>
      <c r="KEH122" s="151"/>
      <c r="KEI122" s="151"/>
      <c r="KEJ122" s="151"/>
      <c r="KEK122" s="151"/>
      <c r="KEL122" s="151"/>
      <c r="KEM122" s="151"/>
      <c r="KEN122" s="151"/>
      <c r="KEO122" s="151"/>
      <c r="KEP122" s="151"/>
      <c r="KEQ122" s="151"/>
      <c r="KER122" s="151"/>
      <c r="KES122" s="151"/>
      <c r="KET122" s="151"/>
      <c r="KEU122" s="151"/>
      <c r="KEV122" s="151"/>
      <c r="KEW122" s="151"/>
      <c r="KEX122" s="151"/>
      <c r="KEY122" s="151"/>
      <c r="KEZ122" s="151"/>
      <c r="KFA122" s="151"/>
      <c r="KFB122" s="151"/>
      <c r="KFC122" s="151"/>
      <c r="KFD122" s="151"/>
      <c r="KFE122" s="151"/>
      <c r="KFF122" s="151"/>
      <c r="KFG122" s="151"/>
      <c r="KFH122" s="151"/>
      <c r="KFI122" s="151"/>
      <c r="KFJ122" s="151"/>
      <c r="KFK122" s="151"/>
      <c r="KFL122" s="151"/>
      <c r="KFM122" s="151"/>
      <c r="KFN122" s="151"/>
      <c r="KFO122" s="151"/>
      <c r="KFP122" s="151"/>
      <c r="KFQ122" s="151"/>
      <c r="KFR122" s="151"/>
      <c r="KFS122" s="151"/>
      <c r="KFT122" s="151"/>
      <c r="KFU122" s="151"/>
      <c r="KFV122" s="151"/>
      <c r="KFW122" s="151"/>
      <c r="KFX122" s="151"/>
      <c r="KFY122" s="151"/>
      <c r="KFZ122" s="151"/>
      <c r="KGA122" s="151"/>
      <c r="KGB122" s="151"/>
      <c r="KGC122" s="151"/>
      <c r="KGD122" s="151"/>
      <c r="KGE122" s="151"/>
      <c r="KGF122" s="151"/>
      <c r="KGG122" s="151"/>
      <c r="KGH122" s="151"/>
      <c r="KGI122" s="151"/>
      <c r="KGJ122" s="151"/>
      <c r="KGK122" s="151"/>
      <c r="KGL122" s="151"/>
      <c r="KGM122" s="151"/>
      <c r="KGN122" s="151"/>
      <c r="KGO122" s="151"/>
      <c r="KGP122" s="151"/>
      <c r="KGQ122" s="151"/>
      <c r="KGR122" s="151"/>
      <c r="KGS122" s="151"/>
      <c r="KGT122" s="151"/>
      <c r="KGU122" s="151"/>
      <c r="KGV122" s="151"/>
      <c r="KGW122" s="151"/>
      <c r="KGX122" s="151"/>
      <c r="KGY122" s="151"/>
      <c r="KGZ122" s="151"/>
      <c r="KHA122" s="151"/>
      <c r="KHB122" s="151"/>
      <c r="KHC122" s="151"/>
      <c r="KHD122" s="151"/>
      <c r="KHE122" s="151"/>
      <c r="KHF122" s="151"/>
      <c r="KHG122" s="151"/>
      <c r="KHH122" s="151"/>
      <c r="KHI122" s="151"/>
      <c r="KHJ122" s="151"/>
      <c r="KHK122" s="151"/>
      <c r="KHL122" s="151"/>
      <c r="KHM122" s="151"/>
      <c r="KHN122" s="151"/>
      <c r="KHO122" s="151"/>
      <c r="KHP122" s="151"/>
      <c r="KHQ122" s="151"/>
      <c r="KHR122" s="151"/>
      <c r="KHS122" s="151"/>
      <c r="KHT122" s="151"/>
      <c r="KHU122" s="151"/>
      <c r="KHV122" s="151"/>
      <c r="KHW122" s="151"/>
      <c r="KHX122" s="151"/>
      <c r="KHY122" s="151"/>
      <c r="KHZ122" s="151"/>
      <c r="KIA122" s="151"/>
      <c r="KIB122" s="151"/>
      <c r="KIC122" s="151"/>
      <c r="KID122" s="151"/>
      <c r="KIE122" s="151"/>
      <c r="KIF122" s="151"/>
      <c r="KIG122" s="151"/>
      <c r="KIH122" s="151"/>
      <c r="KII122" s="151"/>
      <c r="KIJ122" s="151"/>
      <c r="KIK122" s="151"/>
      <c r="KIL122" s="151"/>
      <c r="KIM122" s="151"/>
      <c r="KIN122" s="151"/>
      <c r="KIO122" s="151"/>
      <c r="KIP122" s="151"/>
      <c r="KIQ122" s="151"/>
      <c r="KIR122" s="151"/>
      <c r="KIS122" s="151"/>
      <c r="KIT122" s="151"/>
      <c r="KIU122" s="151"/>
      <c r="KIV122" s="151"/>
      <c r="KIW122" s="151"/>
      <c r="KIX122" s="151"/>
      <c r="KIY122" s="151"/>
      <c r="KIZ122" s="151"/>
      <c r="KJA122" s="151"/>
      <c r="KJB122" s="151"/>
      <c r="KJC122" s="151"/>
      <c r="KJD122" s="151"/>
      <c r="KJE122" s="151"/>
      <c r="KJF122" s="151"/>
      <c r="KJG122" s="151"/>
      <c r="KJH122" s="151"/>
      <c r="KJI122" s="151"/>
      <c r="KJJ122" s="151"/>
      <c r="KJK122" s="151"/>
      <c r="KJL122" s="151"/>
      <c r="KJM122" s="151"/>
      <c r="KJN122" s="151"/>
      <c r="KJO122" s="151"/>
      <c r="KJP122" s="151"/>
      <c r="KJQ122" s="151"/>
      <c r="KJR122" s="151"/>
      <c r="KJS122" s="151"/>
      <c r="KJT122" s="151"/>
      <c r="KJU122" s="151"/>
      <c r="KJV122" s="151"/>
      <c r="KJW122" s="151"/>
      <c r="KJX122" s="151"/>
      <c r="KJY122" s="151"/>
      <c r="KJZ122" s="151"/>
      <c r="KKA122" s="151"/>
      <c r="KKB122" s="151"/>
      <c r="KKC122" s="151"/>
      <c r="KKD122" s="151"/>
      <c r="KKE122" s="151"/>
      <c r="KKF122" s="151"/>
      <c r="KKG122" s="151"/>
      <c r="KKH122" s="151"/>
      <c r="KKI122" s="151"/>
      <c r="KKJ122" s="151"/>
      <c r="KKK122" s="151"/>
      <c r="KKL122" s="151"/>
      <c r="KKM122" s="151"/>
      <c r="KKN122" s="151"/>
      <c r="KKO122" s="151"/>
      <c r="KKP122" s="151"/>
      <c r="KKQ122" s="151"/>
      <c r="KKR122" s="151"/>
      <c r="KKS122" s="151"/>
      <c r="KKT122" s="151"/>
      <c r="KKU122" s="151"/>
      <c r="KKV122" s="151"/>
      <c r="KKW122" s="151"/>
      <c r="KKX122" s="151"/>
      <c r="KKY122" s="151"/>
      <c r="KKZ122" s="151"/>
      <c r="KLA122" s="151"/>
      <c r="KLB122" s="151"/>
      <c r="KLC122" s="151"/>
      <c r="KLD122" s="151"/>
      <c r="KLE122" s="151"/>
      <c r="KLF122" s="151"/>
      <c r="KLG122" s="151"/>
      <c r="KLH122" s="151"/>
      <c r="KLI122" s="151"/>
      <c r="KLJ122" s="151"/>
      <c r="KLK122" s="151"/>
      <c r="KLL122" s="151"/>
      <c r="KLM122" s="151"/>
      <c r="KLN122" s="151"/>
      <c r="KLO122" s="151"/>
      <c r="KLP122" s="151"/>
      <c r="KLQ122" s="151"/>
      <c r="KLR122" s="151"/>
      <c r="KLS122" s="151"/>
      <c r="KLT122" s="151"/>
      <c r="KLU122" s="151"/>
      <c r="KLV122" s="151"/>
      <c r="KLW122" s="151"/>
      <c r="KLX122" s="151"/>
      <c r="KLY122" s="151"/>
      <c r="KLZ122" s="151"/>
      <c r="KMA122" s="151"/>
      <c r="KMB122" s="151"/>
      <c r="KMC122" s="151"/>
      <c r="KMD122" s="151"/>
      <c r="KME122" s="151"/>
      <c r="KMF122" s="151"/>
      <c r="KMG122" s="151"/>
      <c r="KMH122" s="151"/>
      <c r="KMI122" s="151"/>
      <c r="KMJ122" s="151"/>
      <c r="KMK122" s="151"/>
      <c r="KML122" s="151"/>
      <c r="KMM122" s="151"/>
      <c r="KMN122" s="151"/>
      <c r="KMO122" s="151"/>
      <c r="KMP122" s="151"/>
      <c r="KMQ122" s="151"/>
      <c r="KMR122" s="151"/>
      <c r="KMS122" s="151"/>
      <c r="KMT122" s="151"/>
      <c r="KMU122" s="151"/>
      <c r="KMV122" s="151"/>
      <c r="KMW122" s="151"/>
      <c r="KMX122" s="151"/>
      <c r="KMY122" s="151"/>
      <c r="KMZ122" s="151"/>
      <c r="KNA122" s="151"/>
      <c r="KNB122" s="151"/>
      <c r="KNC122" s="151"/>
      <c r="KND122" s="151"/>
      <c r="KNE122" s="151"/>
      <c r="KNF122" s="151"/>
      <c r="KNG122" s="151"/>
      <c r="KNH122" s="151"/>
      <c r="KNI122" s="151"/>
      <c r="KNJ122" s="151"/>
      <c r="KNK122" s="151"/>
      <c r="KNL122" s="151"/>
      <c r="KNM122" s="151"/>
      <c r="KNN122" s="151"/>
      <c r="KNO122" s="151"/>
      <c r="KNP122" s="151"/>
      <c r="KNQ122" s="151"/>
      <c r="KNR122" s="151"/>
      <c r="KNS122" s="151"/>
      <c r="KNT122" s="151"/>
      <c r="KNU122" s="151"/>
      <c r="KNV122" s="151"/>
      <c r="KNW122" s="151"/>
      <c r="KNX122" s="151"/>
      <c r="KNY122" s="151"/>
      <c r="KNZ122" s="151"/>
      <c r="KOA122" s="151"/>
      <c r="KOB122" s="151"/>
      <c r="KOC122" s="151"/>
      <c r="KOD122" s="151"/>
      <c r="KOE122" s="151"/>
      <c r="KOF122" s="151"/>
      <c r="KOG122" s="151"/>
      <c r="KOH122" s="151"/>
      <c r="KOI122" s="151"/>
      <c r="KOJ122" s="151"/>
      <c r="KOK122" s="151"/>
      <c r="KOL122" s="151"/>
      <c r="KOM122" s="151"/>
      <c r="KON122" s="151"/>
      <c r="KOO122" s="151"/>
      <c r="KOP122" s="151"/>
      <c r="KOQ122" s="151"/>
      <c r="KOR122" s="151"/>
      <c r="KOS122" s="151"/>
      <c r="KOT122" s="151"/>
      <c r="KOU122" s="151"/>
      <c r="KOV122" s="151"/>
      <c r="KOW122" s="151"/>
      <c r="KOX122" s="151"/>
      <c r="KOY122" s="151"/>
      <c r="KOZ122" s="151"/>
      <c r="KPA122" s="151"/>
      <c r="KPB122" s="151"/>
      <c r="KPC122" s="151"/>
      <c r="KPD122" s="151"/>
      <c r="KPE122" s="151"/>
      <c r="KPF122" s="151"/>
      <c r="KPG122" s="151"/>
      <c r="KPH122" s="151"/>
      <c r="KPI122" s="151"/>
      <c r="KPJ122" s="151"/>
      <c r="KPK122" s="151"/>
      <c r="KPL122" s="151"/>
      <c r="KPM122" s="151"/>
      <c r="KPN122" s="151"/>
      <c r="KPO122" s="151"/>
      <c r="KPP122" s="151"/>
      <c r="KPQ122" s="151"/>
      <c r="KPR122" s="151"/>
      <c r="KPS122" s="151"/>
      <c r="KPT122" s="151"/>
      <c r="KPU122" s="151"/>
      <c r="KPV122" s="151"/>
      <c r="KPW122" s="151"/>
      <c r="KPX122" s="151"/>
      <c r="KPY122" s="151"/>
      <c r="KPZ122" s="151"/>
      <c r="KQA122" s="151"/>
      <c r="KQB122" s="151"/>
      <c r="KQC122" s="151"/>
      <c r="KQD122" s="151"/>
      <c r="KQE122" s="151"/>
      <c r="KQF122" s="151"/>
      <c r="KQG122" s="151"/>
      <c r="KQH122" s="151"/>
      <c r="KQI122" s="151"/>
      <c r="KQJ122" s="151"/>
      <c r="KQK122" s="151"/>
      <c r="KQL122" s="151"/>
      <c r="KQM122" s="151"/>
      <c r="KQN122" s="151"/>
      <c r="KQO122" s="151"/>
      <c r="KQP122" s="151"/>
      <c r="KQQ122" s="151"/>
      <c r="KQR122" s="151"/>
      <c r="KQS122" s="151"/>
      <c r="KQT122" s="151"/>
      <c r="KQU122" s="151"/>
      <c r="KQV122" s="151"/>
      <c r="KQW122" s="151"/>
      <c r="KQX122" s="151"/>
      <c r="KQY122" s="151"/>
      <c r="KQZ122" s="151"/>
      <c r="KRA122" s="151"/>
      <c r="KRB122" s="151"/>
      <c r="KRC122" s="151"/>
      <c r="KRD122" s="151"/>
      <c r="KRE122" s="151"/>
      <c r="KRF122" s="151"/>
      <c r="KRG122" s="151"/>
      <c r="KRH122" s="151"/>
      <c r="KRI122" s="151"/>
      <c r="KRJ122" s="151"/>
      <c r="KRK122" s="151"/>
      <c r="KRL122" s="151"/>
      <c r="KRM122" s="151"/>
      <c r="KRN122" s="151"/>
      <c r="KRO122" s="151"/>
      <c r="KRP122" s="151"/>
      <c r="KRQ122" s="151"/>
      <c r="KRR122" s="151"/>
      <c r="KRS122" s="151"/>
      <c r="KRT122" s="151"/>
      <c r="KRU122" s="151"/>
      <c r="KRV122" s="151"/>
      <c r="KRW122" s="151"/>
      <c r="KRX122" s="151"/>
      <c r="KRY122" s="151"/>
      <c r="KRZ122" s="151"/>
      <c r="KSA122" s="151"/>
      <c r="KSB122" s="151"/>
      <c r="KSC122" s="151"/>
      <c r="KSD122" s="151"/>
      <c r="KSE122" s="151"/>
      <c r="KSF122" s="151"/>
      <c r="KSG122" s="151"/>
      <c r="KSH122" s="151"/>
      <c r="KSI122" s="151"/>
      <c r="KSJ122" s="151"/>
      <c r="KSK122" s="151"/>
      <c r="KSL122" s="151"/>
      <c r="KSM122" s="151"/>
      <c r="KSN122" s="151"/>
      <c r="KSO122" s="151"/>
      <c r="KSP122" s="151"/>
      <c r="KSQ122" s="151"/>
      <c r="KSR122" s="151"/>
      <c r="KSS122" s="151"/>
      <c r="KST122" s="151"/>
      <c r="KSU122" s="151"/>
      <c r="KSV122" s="151"/>
      <c r="KSW122" s="151"/>
      <c r="KSX122" s="151"/>
      <c r="KSY122" s="151"/>
      <c r="KSZ122" s="151"/>
      <c r="KTA122" s="151"/>
      <c r="KTB122" s="151"/>
      <c r="KTC122" s="151"/>
      <c r="KTD122" s="151"/>
      <c r="KTE122" s="151"/>
      <c r="KTF122" s="151"/>
      <c r="KTG122" s="151"/>
      <c r="KTH122" s="151"/>
      <c r="KTI122" s="151"/>
      <c r="KTJ122" s="151"/>
      <c r="KTK122" s="151"/>
      <c r="KTL122" s="151"/>
      <c r="KTM122" s="151"/>
      <c r="KTN122" s="151"/>
      <c r="KTO122" s="151"/>
      <c r="KTP122" s="151"/>
      <c r="KTQ122" s="151"/>
      <c r="KTR122" s="151"/>
      <c r="KTS122" s="151"/>
      <c r="KTT122" s="151"/>
      <c r="KTU122" s="151"/>
      <c r="KTV122" s="151"/>
      <c r="KTW122" s="151"/>
      <c r="KTX122" s="151"/>
      <c r="KTY122" s="151"/>
      <c r="KTZ122" s="151"/>
      <c r="KUA122" s="151"/>
      <c r="KUB122" s="151"/>
      <c r="KUC122" s="151"/>
      <c r="KUD122" s="151"/>
      <c r="KUE122" s="151"/>
      <c r="KUF122" s="151"/>
      <c r="KUG122" s="151"/>
      <c r="KUH122" s="151"/>
      <c r="KUI122" s="151"/>
      <c r="KUJ122" s="151"/>
      <c r="KUK122" s="151"/>
      <c r="KUL122" s="151"/>
      <c r="KUM122" s="151"/>
      <c r="KUN122" s="151"/>
      <c r="KUO122" s="151"/>
      <c r="KUP122" s="151"/>
      <c r="KUQ122" s="151"/>
      <c r="KUR122" s="151"/>
      <c r="KUS122" s="151"/>
      <c r="KUT122" s="151"/>
      <c r="KUU122" s="151"/>
      <c r="KUV122" s="151"/>
      <c r="KUW122" s="151"/>
      <c r="KUX122" s="151"/>
      <c r="KUY122" s="151"/>
      <c r="KUZ122" s="151"/>
      <c r="KVA122" s="151"/>
      <c r="KVB122" s="151"/>
      <c r="KVC122" s="151"/>
      <c r="KVD122" s="151"/>
      <c r="KVE122" s="151"/>
      <c r="KVF122" s="151"/>
      <c r="KVG122" s="151"/>
      <c r="KVH122" s="151"/>
      <c r="KVI122" s="151"/>
      <c r="KVJ122" s="151"/>
      <c r="KVK122" s="151"/>
      <c r="KVL122" s="151"/>
      <c r="KVM122" s="151"/>
      <c r="KVN122" s="151"/>
      <c r="KVO122" s="151"/>
      <c r="KVP122" s="151"/>
      <c r="KVQ122" s="151"/>
      <c r="KVR122" s="151"/>
      <c r="KVS122" s="151"/>
      <c r="KVT122" s="151"/>
      <c r="KVU122" s="151"/>
      <c r="KVV122" s="151"/>
      <c r="KVW122" s="151"/>
      <c r="KVX122" s="151"/>
      <c r="KVY122" s="151"/>
      <c r="KVZ122" s="151"/>
      <c r="KWA122" s="151"/>
      <c r="KWB122" s="151"/>
      <c r="KWC122" s="151"/>
      <c r="KWD122" s="151"/>
      <c r="KWE122" s="151"/>
      <c r="KWF122" s="151"/>
      <c r="KWG122" s="151"/>
      <c r="KWH122" s="151"/>
      <c r="KWI122" s="151"/>
      <c r="KWJ122" s="151"/>
      <c r="KWK122" s="151"/>
      <c r="KWL122" s="151"/>
      <c r="KWM122" s="151"/>
      <c r="KWN122" s="151"/>
      <c r="KWO122" s="151"/>
      <c r="KWP122" s="151"/>
      <c r="KWQ122" s="151"/>
      <c r="KWR122" s="151"/>
      <c r="KWS122" s="151"/>
      <c r="KWT122" s="151"/>
      <c r="KWU122" s="151"/>
      <c r="KWV122" s="151"/>
      <c r="KWW122" s="151"/>
      <c r="KWX122" s="151"/>
      <c r="KWY122" s="151"/>
      <c r="KWZ122" s="151"/>
      <c r="KXA122" s="151"/>
      <c r="KXB122" s="151"/>
      <c r="KXC122" s="151"/>
      <c r="KXD122" s="151"/>
      <c r="KXE122" s="151"/>
      <c r="KXF122" s="151"/>
      <c r="KXG122" s="151"/>
      <c r="KXH122" s="151"/>
      <c r="KXI122" s="151"/>
      <c r="KXJ122" s="151"/>
      <c r="KXK122" s="151"/>
      <c r="KXL122" s="151"/>
      <c r="KXM122" s="151"/>
      <c r="KXN122" s="151"/>
      <c r="KXO122" s="151"/>
      <c r="KXP122" s="151"/>
      <c r="KXQ122" s="151"/>
      <c r="KXR122" s="151"/>
      <c r="KXS122" s="151"/>
      <c r="KXT122" s="151"/>
      <c r="KXU122" s="151"/>
      <c r="KXV122" s="151"/>
      <c r="KXW122" s="151"/>
      <c r="KXX122" s="151"/>
      <c r="KXY122" s="151"/>
      <c r="KXZ122" s="151"/>
      <c r="KYA122" s="151"/>
      <c r="KYB122" s="151"/>
      <c r="KYC122" s="151"/>
      <c r="KYD122" s="151"/>
      <c r="KYE122" s="151"/>
      <c r="KYF122" s="151"/>
      <c r="KYG122" s="151"/>
      <c r="KYH122" s="151"/>
      <c r="KYI122" s="151"/>
      <c r="KYJ122" s="151"/>
      <c r="KYK122" s="151"/>
      <c r="KYL122" s="151"/>
      <c r="KYM122" s="151"/>
      <c r="KYN122" s="151"/>
      <c r="KYO122" s="151"/>
      <c r="KYP122" s="151"/>
      <c r="KYQ122" s="151"/>
      <c r="KYR122" s="151"/>
      <c r="KYS122" s="151"/>
      <c r="KYT122" s="151"/>
      <c r="KYU122" s="151"/>
      <c r="KYV122" s="151"/>
      <c r="KYW122" s="151"/>
      <c r="KYX122" s="151"/>
      <c r="KYY122" s="151"/>
      <c r="KYZ122" s="151"/>
      <c r="KZA122" s="151"/>
      <c r="KZB122" s="151"/>
      <c r="KZC122" s="151"/>
      <c r="KZD122" s="151"/>
      <c r="KZE122" s="151"/>
      <c r="KZF122" s="151"/>
      <c r="KZG122" s="151"/>
      <c r="KZH122" s="151"/>
      <c r="KZI122" s="151"/>
      <c r="KZJ122" s="151"/>
      <c r="KZK122" s="151"/>
      <c r="KZL122" s="151"/>
      <c r="KZM122" s="151"/>
      <c r="KZN122" s="151"/>
      <c r="KZO122" s="151"/>
      <c r="KZP122" s="151"/>
      <c r="KZQ122" s="151"/>
      <c r="KZR122" s="151"/>
      <c r="KZS122" s="151"/>
      <c r="KZT122" s="151"/>
      <c r="KZU122" s="151"/>
      <c r="KZV122" s="151"/>
      <c r="KZW122" s="151"/>
      <c r="KZX122" s="151"/>
      <c r="KZY122" s="151"/>
      <c r="KZZ122" s="151"/>
      <c r="LAA122" s="151"/>
      <c r="LAB122" s="151"/>
      <c r="LAC122" s="151"/>
      <c r="LAD122" s="151"/>
      <c r="LAE122" s="151"/>
      <c r="LAF122" s="151"/>
      <c r="LAG122" s="151"/>
      <c r="LAH122" s="151"/>
      <c r="LAI122" s="151"/>
      <c r="LAJ122" s="151"/>
      <c r="LAK122" s="151"/>
      <c r="LAL122" s="151"/>
      <c r="LAM122" s="151"/>
      <c r="LAN122" s="151"/>
      <c r="LAO122" s="151"/>
      <c r="LAP122" s="151"/>
      <c r="LAQ122" s="151"/>
      <c r="LAR122" s="151"/>
      <c r="LAS122" s="151"/>
      <c r="LAT122" s="151"/>
      <c r="LAU122" s="151"/>
      <c r="LAV122" s="151"/>
      <c r="LAW122" s="151"/>
      <c r="LAX122" s="151"/>
      <c r="LAY122" s="151"/>
      <c r="LAZ122" s="151"/>
      <c r="LBA122" s="151"/>
      <c r="LBB122" s="151"/>
      <c r="LBC122" s="151"/>
      <c r="LBD122" s="151"/>
      <c r="LBE122" s="151"/>
      <c r="LBF122" s="151"/>
      <c r="LBG122" s="151"/>
      <c r="LBH122" s="151"/>
      <c r="LBI122" s="151"/>
      <c r="LBJ122" s="151"/>
      <c r="LBK122" s="151"/>
      <c r="LBL122" s="151"/>
      <c r="LBM122" s="151"/>
      <c r="LBN122" s="151"/>
      <c r="LBO122" s="151"/>
      <c r="LBP122" s="151"/>
      <c r="LBQ122" s="151"/>
      <c r="LBR122" s="151"/>
      <c r="LBS122" s="151"/>
      <c r="LBT122" s="151"/>
      <c r="LBU122" s="151"/>
      <c r="LBV122" s="151"/>
      <c r="LBW122" s="151"/>
      <c r="LBX122" s="151"/>
      <c r="LBY122" s="151"/>
      <c r="LBZ122" s="151"/>
      <c r="LCA122" s="151"/>
      <c r="LCB122" s="151"/>
      <c r="LCC122" s="151"/>
      <c r="LCD122" s="151"/>
      <c r="LCE122" s="151"/>
      <c r="LCF122" s="151"/>
      <c r="LCG122" s="151"/>
      <c r="LCH122" s="151"/>
      <c r="LCI122" s="151"/>
      <c r="LCJ122" s="151"/>
      <c r="LCK122" s="151"/>
      <c r="LCL122" s="151"/>
      <c r="LCM122" s="151"/>
      <c r="LCN122" s="151"/>
      <c r="LCO122" s="151"/>
      <c r="LCP122" s="151"/>
      <c r="LCQ122" s="151"/>
      <c r="LCR122" s="151"/>
      <c r="LCS122" s="151"/>
      <c r="LCT122" s="151"/>
      <c r="LCU122" s="151"/>
      <c r="LCV122" s="151"/>
      <c r="LCW122" s="151"/>
      <c r="LCX122" s="151"/>
      <c r="LCY122" s="151"/>
      <c r="LCZ122" s="151"/>
      <c r="LDA122" s="151"/>
      <c r="LDB122" s="151"/>
      <c r="LDC122" s="151"/>
      <c r="LDD122" s="151"/>
      <c r="LDE122" s="151"/>
      <c r="LDF122" s="151"/>
      <c r="LDG122" s="151"/>
      <c r="LDH122" s="151"/>
      <c r="LDI122" s="151"/>
      <c r="LDJ122" s="151"/>
      <c r="LDK122" s="151"/>
      <c r="LDL122" s="151"/>
      <c r="LDM122" s="151"/>
      <c r="LDN122" s="151"/>
      <c r="LDO122" s="151"/>
      <c r="LDP122" s="151"/>
      <c r="LDQ122" s="151"/>
      <c r="LDR122" s="151"/>
      <c r="LDS122" s="151"/>
      <c r="LDT122" s="151"/>
      <c r="LDU122" s="151"/>
      <c r="LDV122" s="151"/>
      <c r="LDW122" s="151"/>
      <c r="LDX122" s="151"/>
      <c r="LDY122" s="151"/>
      <c r="LDZ122" s="151"/>
      <c r="LEA122" s="151"/>
      <c r="LEB122" s="151"/>
      <c r="LEC122" s="151"/>
      <c r="LED122" s="151"/>
      <c r="LEE122" s="151"/>
      <c r="LEF122" s="151"/>
      <c r="LEG122" s="151"/>
      <c r="LEH122" s="151"/>
      <c r="LEI122" s="151"/>
      <c r="LEJ122" s="151"/>
      <c r="LEK122" s="151"/>
      <c r="LEL122" s="151"/>
      <c r="LEM122" s="151"/>
      <c r="LEN122" s="151"/>
      <c r="LEO122" s="151"/>
      <c r="LEP122" s="151"/>
      <c r="LEQ122" s="151"/>
      <c r="LER122" s="151"/>
      <c r="LES122" s="151"/>
      <c r="LET122" s="151"/>
      <c r="LEU122" s="151"/>
      <c r="LEV122" s="151"/>
      <c r="LEW122" s="151"/>
      <c r="LEX122" s="151"/>
      <c r="LEY122" s="151"/>
      <c r="LEZ122" s="151"/>
      <c r="LFA122" s="151"/>
      <c r="LFB122" s="151"/>
      <c r="LFC122" s="151"/>
      <c r="LFD122" s="151"/>
      <c r="LFE122" s="151"/>
      <c r="LFF122" s="151"/>
      <c r="LFG122" s="151"/>
      <c r="LFH122" s="151"/>
      <c r="LFI122" s="151"/>
      <c r="LFJ122" s="151"/>
      <c r="LFK122" s="151"/>
      <c r="LFL122" s="151"/>
      <c r="LFM122" s="151"/>
      <c r="LFN122" s="151"/>
      <c r="LFO122" s="151"/>
      <c r="LFP122" s="151"/>
      <c r="LFQ122" s="151"/>
      <c r="LFR122" s="151"/>
      <c r="LFS122" s="151"/>
      <c r="LFT122" s="151"/>
      <c r="LFU122" s="151"/>
      <c r="LFV122" s="151"/>
      <c r="LFW122" s="151"/>
      <c r="LFX122" s="151"/>
      <c r="LFY122" s="151"/>
      <c r="LFZ122" s="151"/>
      <c r="LGA122" s="151"/>
      <c r="LGB122" s="151"/>
      <c r="LGC122" s="151"/>
      <c r="LGD122" s="151"/>
      <c r="LGE122" s="151"/>
      <c r="LGF122" s="151"/>
      <c r="LGG122" s="151"/>
      <c r="LGH122" s="151"/>
      <c r="LGI122" s="151"/>
      <c r="LGJ122" s="151"/>
      <c r="LGK122" s="151"/>
      <c r="LGL122" s="151"/>
      <c r="LGM122" s="151"/>
      <c r="LGN122" s="151"/>
      <c r="LGO122" s="151"/>
      <c r="LGP122" s="151"/>
      <c r="LGQ122" s="151"/>
      <c r="LGR122" s="151"/>
      <c r="LGS122" s="151"/>
      <c r="LGT122" s="151"/>
      <c r="LGU122" s="151"/>
      <c r="LGV122" s="151"/>
      <c r="LGW122" s="151"/>
      <c r="LGX122" s="151"/>
      <c r="LGY122" s="151"/>
      <c r="LGZ122" s="151"/>
      <c r="LHA122" s="151"/>
      <c r="LHB122" s="151"/>
      <c r="LHC122" s="151"/>
      <c r="LHD122" s="151"/>
      <c r="LHE122" s="151"/>
      <c r="LHF122" s="151"/>
      <c r="LHG122" s="151"/>
      <c r="LHH122" s="151"/>
      <c r="LHI122" s="151"/>
      <c r="LHJ122" s="151"/>
      <c r="LHK122" s="151"/>
      <c r="LHL122" s="151"/>
      <c r="LHM122" s="151"/>
      <c r="LHN122" s="151"/>
      <c r="LHO122" s="151"/>
      <c r="LHP122" s="151"/>
      <c r="LHQ122" s="151"/>
      <c r="LHR122" s="151"/>
      <c r="LHS122" s="151"/>
      <c r="LHT122" s="151"/>
      <c r="LHU122" s="151"/>
      <c r="LHV122" s="151"/>
      <c r="LHW122" s="151"/>
      <c r="LHX122" s="151"/>
      <c r="LHY122" s="151"/>
      <c r="LHZ122" s="151"/>
      <c r="LIA122" s="151"/>
      <c r="LIB122" s="151"/>
      <c r="LIC122" s="151"/>
      <c r="LID122" s="151"/>
      <c r="LIE122" s="151"/>
      <c r="LIF122" s="151"/>
      <c r="LIG122" s="151"/>
      <c r="LIH122" s="151"/>
      <c r="LII122" s="151"/>
      <c r="LIJ122" s="151"/>
      <c r="LIK122" s="151"/>
      <c r="LIL122" s="151"/>
      <c r="LIM122" s="151"/>
      <c r="LIN122" s="151"/>
      <c r="LIO122" s="151"/>
      <c r="LIP122" s="151"/>
      <c r="LIQ122" s="151"/>
      <c r="LIR122" s="151"/>
      <c r="LIS122" s="151"/>
      <c r="LIT122" s="151"/>
      <c r="LIU122" s="151"/>
      <c r="LIV122" s="151"/>
      <c r="LIW122" s="151"/>
      <c r="LIX122" s="151"/>
      <c r="LIY122" s="151"/>
      <c r="LIZ122" s="151"/>
      <c r="LJA122" s="151"/>
      <c r="LJB122" s="151"/>
      <c r="LJC122" s="151"/>
      <c r="LJD122" s="151"/>
      <c r="LJE122" s="151"/>
      <c r="LJF122" s="151"/>
      <c r="LJG122" s="151"/>
      <c r="LJH122" s="151"/>
      <c r="LJI122" s="151"/>
      <c r="LJJ122" s="151"/>
      <c r="LJK122" s="151"/>
      <c r="LJL122" s="151"/>
      <c r="LJM122" s="151"/>
      <c r="LJN122" s="151"/>
      <c r="LJO122" s="151"/>
      <c r="LJP122" s="151"/>
      <c r="LJQ122" s="151"/>
      <c r="LJR122" s="151"/>
      <c r="LJS122" s="151"/>
      <c r="LJT122" s="151"/>
      <c r="LJU122" s="151"/>
      <c r="LJV122" s="151"/>
      <c r="LJW122" s="151"/>
      <c r="LJX122" s="151"/>
      <c r="LJY122" s="151"/>
      <c r="LJZ122" s="151"/>
      <c r="LKA122" s="151"/>
      <c r="LKB122" s="151"/>
      <c r="LKC122" s="151"/>
      <c r="LKD122" s="151"/>
      <c r="LKE122" s="151"/>
      <c r="LKF122" s="151"/>
      <c r="LKG122" s="151"/>
      <c r="LKH122" s="151"/>
      <c r="LKI122" s="151"/>
      <c r="LKJ122" s="151"/>
      <c r="LKK122" s="151"/>
      <c r="LKL122" s="151"/>
      <c r="LKM122" s="151"/>
      <c r="LKN122" s="151"/>
      <c r="LKO122" s="151"/>
      <c r="LKP122" s="151"/>
      <c r="LKQ122" s="151"/>
      <c r="LKR122" s="151"/>
      <c r="LKS122" s="151"/>
      <c r="LKT122" s="151"/>
      <c r="LKU122" s="151"/>
      <c r="LKV122" s="151"/>
      <c r="LKW122" s="151"/>
      <c r="LKX122" s="151"/>
      <c r="LKY122" s="151"/>
      <c r="LKZ122" s="151"/>
      <c r="LLA122" s="151"/>
      <c r="LLB122" s="151"/>
      <c r="LLC122" s="151"/>
      <c r="LLD122" s="151"/>
      <c r="LLE122" s="151"/>
      <c r="LLF122" s="151"/>
      <c r="LLG122" s="151"/>
      <c r="LLH122" s="151"/>
      <c r="LLI122" s="151"/>
      <c r="LLJ122" s="151"/>
      <c r="LLK122" s="151"/>
      <c r="LLL122" s="151"/>
      <c r="LLM122" s="151"/>
      <c r="LLN122" s="151"/>
      <c r="LLO122" s="151"/>
      <c r="LLP122" s="151"/>
      <c r="LLQ122" s="151"/>
      <c r="LLR122" s="151"/>
      <c r="LLS122" s="151"/>
      <c r="LLT122" s="151"/>
      <c r="LLU122" s="151"/>
      <c r="LLV122" s="151"/>
      <c r="LLW122" s="151"/>
      <c r="LLX122" s="151"/>
      <c r="LLY122" s="151"/>
      <c r="LLZ122" s="151"/>
      <c r="LMA122" s="151"/>
      <c r="LMB122" s="151"/>
      <c r="LMC122" s="151"/>
      <c r="LMD122" s="151"/>
      <c r="LME122" s="151"/>
      <c r="LMF122" s="151"/>
      <c r="LMG122" s="151"/>
      <c r="LMH122" s="151"/>
      <c r="LMI122" s="151"/>
      <c r="LMJ122" s="151"/>
      <c r="LMK122" s="151"/>
      <c r="LML122" s="151"/>
      <c r="LMM122" s="151"/>
      <c r="LMN122" s="151"/>
      <c r="LMO122" s="151"/>
      <c r="LMP122" s="151"/>
      <c r="LMQ122" s="151"/>
      <c r="LMR122" s="151"/>
      <c r="LMS122" s="151"/>
      <c r="LMT122" s="151"/>
      <c r="LMU122" s="151"/>
      <c r="LMV122" s="151"/>
      <c r="LMW122" s="151"/>
      <c r="LMX122" s="151"/>
      <c r="LMY122" s="151"/>
      <c r="LMZ122" s="151"/>
      <c r="LNA122" s="151"/>
      <c r="LNB122" s="151"/>
      <c r="LNC122" s="151"/>
      <c r="LND122" s="151"/>
      <c r="LNE122" s="151"/>
      <c r="LNF122" s="151"/>
      <c r="LNG122" s="151"/>
      <c r="LNH122" s="151"/>
      <c r="LNI122" s="151"/>
      <c r="LNJ122" s="151"/>
      <c r="LNK122" s="151"/>
      <c r="LNL122" s="151"/>
      <c r="LNM122" s="151"/>
      <c r="LNN122" s="151"/>
      <c r="LNO122" s="151"/>
      <c r="LNP122" s="151"/>
      <c r="LNQ122" s="151"/>
      <c r="LNR122" s="151"/>
      <c r="LNS122" s="151"/>
      <c r="LNT122" s="151"/>
      <c r="LNU122" s="151"/>
      <c r="LNV122" s="151"/>
      <c r="LNW122" s="151"/>
      <c r="LNX122" s="151"/>
      <c r="LNY122" s="151"/>
      <c r="LNZ122" s="151"/>
      <c r="LOA122" s="151"/>
      <c r="LOB122" s="151"/>
      <c r="LOC122" s="151"/>
      <c r="LOD122" s="151"/>
      <c r="LOE122" s="151"/>
      <c r="LOF122" s="151"/>
      <c r="LOG122" s="151"/>
      <c r="LOH122" s="151"/>
      <c r="LOI122" s="151"/>
      <c r="LOJ122" s="151"/>
      <c r="LOK122" s="151"/>
      <c r="LOL122" s="151"/>
      <c r="LOM122" s="151"/>
      <c r="LON122" s="151"/>
      <c r="LOO122" s="151"/>
      <c r="LOP122" s="151"/>
      <c r="LOQ122" s="151"/>
      <c r="LOR122" s="151"/>
      <c r="LOS122" s="151"/>
      <c r="LOT122" s="151"/>
      <c r="LOU122" s="151"/>
      <c r="LOV122" s="151"/>
      <c r="LOW122" s="151"/>
      <c r="LOX122" s="151"/>
      <c r="LOY122" s="151"/>
      <c r="LOZ122" s="151"/>
      <c r="LPA122" s="151"/>
      <c r="LPB122" s="151"/>
      <c r="LPC122" s="151"/>
      <c r="LPD122" s="151"/>
      <c r="LPE122" s="151"/>
      <c r="LPF122" s="151"/>
      <c r="LPG122" s="151"/>
      <c r="LPH122" s="151"/>
      <c r="LPI122" s="151"/>
      <c r="LPJ122" s="151"/>
      <c r="LPK122" s="151"/>
      <c r="LPL122" s="151"/>
      <c r="LPM122" s="151"/>
      <c r="LPN122" s="151"/>
      <c r="LPO122" s="151"/>
      <c r="LPP122" s="151"/>
      <c r="LPQ122" s="151"/>
      <c r="LPR122" s="151"/>
      <c r="LPS122" s="151"/>
      <c r="LPT122" s="151"/>
      <c r="LPU122" s="151"/>
      <c r="LPV122" s="151"/>
      <c r="LPW122" s="151"/>
      <c r="LPX122" s="151"/>
      <c r="LPY122" s="151"/>
      <c r="LPZ122" s="151"/>
      <c r="LQA122" s="151"/>
      <c r="LQB122" s="151"/>
      <c r="LQC122" s="151"/>
      <c r="LQD122" s="151"/>
      <c r="LQE122" s="151"/>
      <c r="LQF122" s="151"/>
      <c r="LQG122" s="151"/>
      <c r="LQH122" s="151"/>
      <c r="LQI122" s="151"/>
      <c r="LQJ122" s="151"/>
      <c r="LQK122" s="151"/>
      <c r="LQL122" s="151"/>
      <c r="LQM122" s="151"/>
      <c r="LQN122" s="151"/>
      <c r="LQO122" s="151"/>
      <c r="LQP122" s="151"/>
      <c r="LQQ122" s="151"/>
      <c r="LQR122" s="151"/>
      <c r="LQS122" s="151"/>
      <c r="LQT122" s="151"/>
      <c r="LQU122" s="151"/>
      <c r="LQV122" s="151"/>
      <c r="LQW122" s="151"/>
      <c r="LQX122" s="151"/>
      <c r="LQY122" s="151"/>
      <c r="LQZ122" s="151"/>
      <c r="LRA122" s="151"/>
      <c r="LRB122" s="151"/>
      <c r="LRC122" s="151"/>
      <c r="LRD122" s="151"/>
      <c r="LRE122" s="151"/>
      <c r="LRF122" s="151"/>
      <c r="LRG122" s="151"/>
      <c r="LRH122" s="151"/>
      <c r="LRI122" s="151"/>
      <c r="LRJ122" s="151"/>
      <c r="LRK122" s="151"/>
      <c r="LRL122" s="151"/>
      <c r="LRM122" s="151"/>
      <c r="LRN122" s="151"/>
      <c r="LRO122" s="151"/>
      <c r="LRP122" s="151"/>
      <c r="LRQ122" s="151"/>
      <c r="LRR122" s="151"/>
      <c r="LRS122" s="151"/>
      <c r="LRT122" s="151"/>
      <c r="LRU122" s="151"/>
      <c r="LRV122" s="151"/>
      <c r="LRW122" s="151"/>
      <c r="LRX122" s="151"/>
      <c r="LRY122" s="151"/>
      <c r="LRZ122" s="151"/>
      <c r="LSA122" s="151"/>
      <c r="LSB122" s="151"/>
      <c r="LSC122" s="151"/>
      <c r="LSD122" s="151"/>
      <c r="LSE122" s="151"/>
      <c r="LSF122" s="151"/>
      <c r="LSG122" s="151"/>
      <c r="LSH122" s="151"/>
      <c r="LSI122" s="151"/>
      <c r="LSJ122" s="151"/>
      <c r="LSK122" s="151"/>
      <c r="LSL122" s="151"/>
      <c r="LSM122" s="151"/>
      <c r="LSN122" s="151"/>
      <c r="LSO122" s="151"/>
      <c r="LSP122" s="151"/>
      <c r="LSQ122" s="151"/>
      <c r="LSR122" s="151"/>
      <c r="LSS122" s="151"/>
      <c r="LST122" s="151"/>
      <c r="LSU122" s="151"/>
      <c r="LSV122" s="151"/>
      <c r="LSW122" s="151"/>
      <c r="LSX122" s="151"/>
      <c r="LSY122" s="151"/>
      <c r="LSZ122" s="151"/>
      <c r="LTA122" s="151"/>
      <c r="LTB122" s="151"/>
      <c r="LTC122" s="151"/>
      <c r="LTD122" s="151"/>
      <c r="LTE122" s="151"/>
      <c r="LTF122" s="151"/>
      <c r="LTG122" s="151"/>
      <c r="LTH122" s="151"/>
      <c r="LTI122" s="151"/>
      <c r="LTJ122" s="151"/>
      <c r="LTK122" s="151"/>
      <c r="LTL122" s="151"/>
      <c r="LTM122" s="151"/>
      <c r="LTN122" s="151"/>
      <c r="LTO122" s="151"/>
      <c r="LTP122" s="151"/>
      <c r="LTQ122" s="151"/>
      <c r="LTR122" s="151"/>
      <c r="LTS122" s="151"/>
      <c r="LTT122" s="151"/>
      <c r="LTU122" s="151"/>
      <c r="LTV122" s="151"/>
      <c r="LTW122" s="151"/>
      <c r="LTX122" s="151"/>
      <c r="LTY122" s="151"/>
      <c r="LTZ122" s="151"/>
      <c r="LUA122" s="151"/>
      <c r="LUB122" s="151"/>
      <c r="LUC122" s="151"/>
      <c r="LUD122" s="151"/>
      <c r="LUE122" s="151"/>
      <c r="LUF122" s="151"/>
      <c r="LUG122" s="151"/>
      <c r="LUH122" s="151"/>
      <c r="LUI122" s="151"/>
      <c r="LUJ122" s="151"/>
      <c r="LUK122" s="151"/>
      <c r="LUL122" s="151"/>
      <c r="LUM122" s="151"/>
      <c r="LUN122" s="151"/>
      <c r="LUO122" s="151"/>
      <c r="LUP122" s="151"/>
      <c r="LUQ122" s="151"/>
      <c r="LUR122" s="151"/>
      <c r="LUS122" s="151"/>
      <c r="LUT122" s="151"/>
      <c r="LUU122" s="151"/>
      <c r="LUV122" s="151"/>
      <c r="LUW122" s="151"/>
      <c r="LUX122" s="151"/>
      <c r="LUY122" s="151"/>
      <c r="LUZ122" s="151"/>
      <c r="LVA122" s="151"/>
      <c r="LVB122" s="151"/>
      <c r="LVC122" s="151"/>
      <c r="LVD122" s="151"/>
      <c r="LVE122" s="151"/>
      <c r="LVF122" s="151"/>
      <c r="LVG122" s="151"/>
      <c r="LVH122" s="151"/>
      <c r="LVI122" s="151"/>
      <c r="LVJ122" s="151"/>
      <c r="LVK122" s="151"/>
      <c r="LVL122" s="151"/>
      <c r="LVM122" s="151"/>
      <c r="LVN122" s="151"/>
      <c r="LVO122" s="151"/>
      <c r="LVP122" s="151"/>
      <c r="LVQ122" s="151"/>
      <c r="LVR122" s="151"/>
      <c r="LVS122" s="151"/>
      <c r="LVT122" s="151"/>
      <c r="LVU122" s="151"/>
      <c r="LVV122" s="151"/>
      <c r="LVW122" s="151"/>
      <c r="LVX122" s="151"/>
      <c r="LVY122" s="151"/>
      <c r="LVZ122" s="151"/>
      <c r="LWA122" s="151"/>
      <c r="LWB122" s="151"/>
      <c r="LWC122" s="151"/>
      <c r="LWD122" s="151"/>
      <c r="LWE122" s="151"/>
      <c r="LWF122" s="151"/>
      <c r="LWG122" s="151"/>
      <c r="LWH122" s="151"/>
      <c r="LWI122" s="151"/>
      <c r="LWJ122" s="151"/>
      <c r="LWK122" s="151"/>
      <c r="LWL122" s="151"/>
      <c r="LWM122" s="151"/>
      <c r="LWN122" s="151"/>
      <c r="LWO122" s="151"/>
      <c r="LWP122" s="151"/>
      <c r="LWQ122" s="151"/>
      <c r="LWR122" s="151"/>
      <c r="LWS122" s="151"/>
      <c r="LWT122" s="151"/>
      <c r="LWU122" s="151"/>
      <c r="LWV122" s="151"/>
      <c r="LWW122" s="151"/>
      <c r="LWX122" s="151"/>
      <c r="LWY122" s="151"/>
      <c r="LWZ122" s="151"/>
      <c r="LXA122" s="151"/>
      <c r="LXB122" s="151"/>
      <c r="LXC122" s="151"/>
      <c r="LXD122" s="151"/>
      <c r="LXE122" s="151"/>
      <c r="LXF122" s="151"/>
      <c r="LXG122" s="151"/>
      <c r="LXH122" s="151"/>
      <c r="LXI122" s="151"/>
      <c r="LXJ122" s="151"/>
      <c r="LXK122" s="151"/>
      <c r="LXL122" s="151"/>
      <c r="LXM122" s="151"/>
      <c r="LXN122" s="151"/>
      <c r="LXO122" s="151"/>
      <c r="LXP122" s="151"/>
      <c r="LXQ122" s="151"/>
      <c r="LXR122" s="151"/>
      <c r="LXS122" s="151"/>
      <c r="LXT122" s="151"/>
      <c r="LXU122" s="151"/>
      <c r="LXV122" s="151"/>
      <c r="LXW122" s="151"/>
      <c r="LXX122" s="151"/>
      <c r="LXY122" s="151"/>
      <c r="LXZ122" s="151"/>
      <c r="LYA122" s="151"/>
      <c r="LYB122" s="151"/>
      <c r="LYC122" s="151"/>
      <c r="LYD122" s="151"/>
      <c r="LYE122" s="151"/>
      <c r="LYF122" s="151"/>
      <c r="LYG122" s="151"/>
      <c r="LYH122" s="151"/>
      <c r="LYI122" s="151"/>
      <c r="LYJ122" s="151"/>
      <c r="LYK122" s="151"/>
      <c r="LYL122" s="151"/>
      <c r="LYM122" s="151"/>
      <c r="LYN122" s="151"/>
      <c r="LYO122" s="151"/>
      <c r="LYP122" s="151"/>
      <c r="LYQ122" s="151"/>
      <c r="LYR122" s="151"/>
      <c r="LYS122" s="151"/>
      <c r="LYT122" s="151"/>
      <c r="LYU122" s="151"/>
      <c r="LYV122" s="151"/>
      <c r="LYW122" s="151"/>
      <c r="LYX122" s="151"/>
      <c r="LYY122" s="151"/>
      <c r="LYZ122" s="151"/>
      <c r="LZA122" s="151"/>
      <c r="LZB122" s="151"/>
      <c r="LZC122" s="151"/>
      <c r="LZD122" s="151"/>
      <c r="LZE122" s="151"/>
      <c r="LZF122" s="151"/>
      <c r="LZG122" s="151"/>
      <c r="LZH122" s="151"/>
      <c r="LZI122" s="151"/>
      <c r="LZJ122" s="151"/>
      <c r="LZK122" s="151"/>
      <c r="LZL122" s="151"/>
      <c r="LZM122" s="151"/>
      <c r="LZN122" s="151"/>
      <c r="LZO122" s="151"/>
      <c r="LZP122" s="151"/>
      <c r="LZQ122" s="151"/>
      <c r="LZR122" s="151"/>
      <c r="LZS122" s="151"/>
      <c r="LZT122" s="151"/>
      <c r="LZU122" s="151"/>
      <c r="LZV122" s="151"/>
      <c r="LZW122" s="151"/>
      <c r="LZX122" s="151"/>
      <c r="LZY122" s="151"/>
      <c r="LZZ122" s="151"/>
      <c r="MAA122" s="151"/>
      <c r="MAB122" s="151"/>
      <c r="MAC122" s="151"/>
      <c r="MAD122" s="151"/>
      <c r="MAE122" s="151"/>
      <c r="MAF122" s="151"/>
      <c r="MAG122" s="151"/>
      <c r="MAH122" s="151"/>
      <c r="MAI122" s="151"/>
      <c r="MAJ122" s="151"/>
      <c r="MAK122" s="151"/>
      <c r="MAL122" s="151"/>
      <c r="MAM122" s="151"/>
      <c r="MAN122" s="151"/>
      <c r="MAO122" s="151"/>
      <c r="MAP122" s="151"/>
      <c r="MAQ122" s="151"/>
      <c r="MAR122" s="151"/>
      <c r="MAS122" s="151"/>
      <c r="MAT122" s="151"/>
      <c r="MAU122" s="151"/>
      <c r="MAV122" s="151"/>
      <c r="MAW122" s="151"/>
      <c r="MAX122" s="151"/>
      <c r="MAY122" s="151"/>
      <c r="MAZ122" s="151"/>
      <c r="MBA122" s="151"/>
      <c r="MBB122" s="151"/>
      <c r="MBC122" s="151"/>
      <c r="MBD122" s="151"/>
      <c r="MBE122" s="151"/>
      <c r="MBF122" s="151"/>
      <c r="MBG122" s="151"/>
      <c r="MBH122" s="151"/>
      <c r="MBI122" s="151"/>
      <c r="MBJ122" s="151"/>
      <c r="MBK122" s="151"/>
      <c r="MBL122" s="151"/>
      <c r="MBM122" s="151"/>
      <c r="MBN122" s="151"/>
      <c r="MBO122" s="151"/>
      <c r="MBP122" s="151"/>
      <c r="MBQ122" s="151"/>
      <c r="MBR122" s="151"/>
      <c r="MBS122" s="151"/>
      <c r="MBT122" s="151"/>
      <c r="MBU122" s="151"/>
      <c r="MBV122" s="151"/>
      <c r="MBW122" s="151"/>
      <c r="MBX122" s="151"/>
      <c r="MBY122" s="151"/>
      <c r="MBZ122" s="151"/>
      <c r="MCA122" s="151"/>
      <c r="MCB122" s="151"/>
      <c r="MCC122" s="151"/>
      <c r="MCD122" s="151"/>
      <c r="MCE122" s="151"/>
      <c r="MCF122" s="151"/>
      <c r="MCG122" s="151"/>
      <c r="MCH122" s="151"/>
      <c r="MCI122" s="151"/>
      <c r="MCJ122" s="151"/>
      <c r="MCK122" s="151"/>
      <c r="MCL122" s="151"/>
      <c r="MCM122" s="151"/>
      <c r="MCN122" s="151"/>
      <c r="MCO122" s="151"/>
      <c r="MCP122" s="151"/>
      <c r="MCQ122" s="151"/>
      <c r="MCR122" s="151"/>
      <c r="MCS122" s="151"/>
      <c r="MCT122" s="151"/>
      <c r="MCU122" s="151"/>
      <c r="MCV122" s="151"/>
      <c r="MCW122" s="151"/>
      <c r="MCX122" s="151"/>
      <c r="MCY122" s="151"/>
      <c r="MCZ122" s="151"/>
      <c r="MDA122" s="151"/>
      <c r="MDB122" s="151"/>
      <c r="MDC122" s="151"/>
      <c r="MDD122" s="151"/>
      <c r="MDE122" s="151"/>
      <c r="MDF122" s="151"/>
      <c r="MDG122" s="151"/>
      <c r="MDH122" s="151"/>
      <c r="MDI122" s="151"/>
      <c r="MDJ122" s="151"/>
      <c r="MDK122" s="151"/>
      <c r="MDL122" s="151"/>
      <c r="MDM122" s="151"/>
      <c r="MDN122" s="151"/>
      <c r="MDO122" s="151"/>
      <c r="MDP122" s="151"/>
      <c r="MDQ122" s="151"/>
      <c r="MDR122" s="151"/>
      <c r="MDS122" s="151"/>
      <c r="MDT122" s="151"/>
      <c r="MDU122" s="151"/>
      <c r="MDV122" s="151"/>
      <c r="MDW122" s="151"/>
      <c r="MDX122" s="151"/>
      <c r="MDY122" s="151"/>
      <c r="MDZ122" s="151"/>
      <c r="MEA122" s="151"/>
      <c r="MEB122" s="151"/>
      <c r="MEC122" s="151"/>
      <c r="MED122" s="151"/>
      <c r="MEE122" s="151"/>
      <c r="MEF122" s="151"/>
      <c r="MEG122" s="151"/>
      <c r="MEH122" s="151"/>
      <c r="MEI122" s="151"/>
      <c r="MEJ122" s="151"/>
      <c r="MEK122" s="151"/>
      <c r="MEL122" s="151"/>
      <c r="MEM122" s="151"/>
      <c r="MEN122" s="151"/>
      <c r="MEO122" s="151"/>
      <c r="MEP122" s="151"/>
      <c r="MEQ122" s="151"/>
      <c r="MER122" s="151"/>
      <c r="MES122" s="151"/>
      <c r="MET122" s="151"/>
      <c r="MEU122" s="151"/>
      <c r="MEV122" s="151"/>
      <c r="MEW122" s="151"/>
      <c r="MEX122" s="151"/>
      <c r="MEY122" s="151"/>
      <c r="MEZ122" s="151"/>
      <c r="MFA122" s="151"/>
      <c r="MFB122" s="151"/>
      <c r="MFC122" s="151"/>
      <c r="MFD122" s="151"/>
      <c r="MFE122" s="151"/>
      <c r="MFF122" s="151"/>
      <c r="MFG122" s="151"/>
      <c r="MFH122" s="151"/>
      <c r="MFI122" s="151"/>
      <c r="MFJ122" s="151"/>
      <c r="MFK122" s="151"/>
      <c r="MFL122" s="151"/>
      <c r="MFM122" s="151"/>
      <c r="MFN122" s="151"/>
      <c r="MFO122" s="151"/>
      <c r="MFP122" s="151"/>
      <c r="MFQ122" s="151"/>
      <c r="MFR122" s="151"/>
      <c r="MFS122" s="151"/>
      <c r="MFT122" s="151"/>
      <c r="MFU122" s="151"/>
      <c r="MFV122" s="151"/>
      <c r="MFW122" s="151"/>
      <c r="MFX122" s="151"/>
      <c r="MFY122" s="151"/>
      <c r="MFZ122" s="151"/>
      <c r="MGA122" s="151"/>
      <c r="MGB122" s="151"/>
      <c r="MGC122" s="151"/>
      <c r="MGD122" s="151"/>
      <c r="MGE122" s="151"/>
      <c r="MGF122" s="151"/>
      <c r="MGG122" s="151"/>
      <c r="MGH122" s="151"/>
      <c r="MGI122" s="151"/>
      <c r="MGJ122" s="151"/>
      <c r="MGK122" s="151"/>
      <c r="MGL122" s="151"/>
      <c r="MGM122" s="151"/>
      <c r="MGN122" s="151"/>
      <c r="MGO122" s="151"/>
      <c r="MGP122" s="151"/>
      <c r="MGQ122" s="151"/>
      <c r="MGR122" s="151"/>
      <c r="MGS122" s="151"/>
      <c r="MGT122" s="151"/>
      <c r="MGU122" s="151"/>
      <c r="MGV122" s="151"/>
      <c r="MGW122" s="151"/>
      <c r="MGX122" s="151"/>
      <c r="MGY122" s="151"/>
      <c r="MGZ122" s="151"/>
      <c r="MHA122" s="151"/>
      <c r="MHB122" s="151"/>
      <c r="MHC122" s="151"/>
      <c r="MHD122" s="151"/>
      <c r="MHE122" s="151"/>
      <c r="MHF122" s="151"/>
      <c r="MHG122" s="151"/>
      <c r="MHH122" s="151"/>
      <c r="MHI122" s="151"/>
      <c r="MHJ122" s="151"/>
      <c r="MHK122" s="151"/>
      <c r="MHL122" s="151"/>
      <c r="MHM122" s="151"/>
      <c r="MHN122" s="151"/>
      <c r="MHO122" s="151"/>
      <c r="MHP122" s="151"/>
      <c r="MHQ122" s="151"/>
      <c r="MHR122" s="151"/>
      <c r="MHS122" s="151"/>
      <c r="MHT122" s="151"/>
      <c r="MHU122" s="151"/>
      <c r="MHV122" s="151"/>
      <c r="MHW122" s="151"/>
      <c r="MHX122" s="151"/>
      <c r="MHY122" s="151"/>
      <c r="MHZ122" s="151"/>
      <c r="MIA122" s="151"/>
      <c r="MIB122" s="151"/>
      <c r="MIC122" s="151"/>
      <c r="MID122" s="151"/>
      <c r="MIE122" s="151"/>
      <c r="MIF122" s="151"/>
      <c r="MIG122" s="151"/>
      <c r="MIH122" s="151"/>
      <c r="MII122" s="151"/>
      <c r="MIJ122" s="151"/>
      <c r="MIK122" s="151"/>
      <c r="MIL122" s="151"/>
      <c r="MIM122" s="151"/>
      <c r="MIN122" s="151"/>
      <c r="MIO122" s="151"/>
      <c r="MIP122" s="151"/>
      <c r="MIQ122" s="151"/>
      <c r="MIR122" s="151"/>
      <c r="MIS122" s="151"/>
      <c r="MIT122" s="151"/>
      <c r="MIU122" s="151"/>
      <c r="MIV122" s="151"/>
      <c r="MIW122" s="151"/>
      <c r="MIX122" s="151"/>
      <c r="MIY122" s="151"/>
      <c r="MIZ122" s="151"/>
      <c r="MJA122" s="151"/>
      <c r="MJB122" s="151"/>
      <c r="MJC122" s="151"/>
      <c r="MJD122" s="151"/>
      <c r="MJE122" s="151"/>
      <c r="MJF122" s="151"/>
      <c r="MJG122" s="151"/>
      <c r="MJH122" s="151"/>
      <c r="MJI122" s="151"/>
      <c r="MJJ122" s="151"/>
      <c r="MJK122" s="151"/>
      <c r="MJL122" s="151"/>
      <c r="MJM122" s="151"/>
      <c r="MJN122" s="151"/>
      <c r="MJO122" s="151"/>
      <c r="MJP122" s="151"/>
      <c r="MJQ122" s="151"/>
      <c r="MJR122" s="151"/>
      <c r="MJS122" s="151"/>
      <c r="MJT122" s="151"/>
      <c r="MJU122" s="151"/>
      <c r="MJV122" s="151"/>
      <c r="MJW122" s="151"/>
      <c r="MJX122" s="151"/>
      <c r="MJY122" s="151"/>
      <c r="MJZ122" s="151"/>
      <c r="MKA122" s="151"/>
      <c r="MKB122" s="151"/>
      <c r="MKC122" s="151"/>
      <c r="MKD122" s="151"/>
      <c r="MKE122" s="151"/>
      <c r="MKF122" s="151"/>
      <c r="MKG122" s="151"/>
      <c r="MKH122" s="151"/>
      <c r="MKI122" s="151"/>
      <c r="MKJ122" s="151"/>
      <c r="MKK122" s="151"/>
      <c r="MKL122" s="151"/>
      <c r="MKM122" s="151"/>
      <c r="MKN122" s="151"/>
      <c r="MKO122" s="151"/>
      <c r="MKP122" s="151"/>
      <c r="MKQ122" s="151"/>
      <c r="MKR122" s="151"/>
      <c r="MKS122" s="151"/>
      <c r="MKT122" s="151"/>
      <c r="MKU122" s="151"/>
      <c r="MKV122" s="151"/>
      <c r="MKW122" s="151"/>
      <c r="MKX122" s="151"/>
      <c r="MKY122" s="151"/>
      <c r="MKZ122" s="151"/>
      <c r="MLA122" s="151"/>
      <c r="MLB122" s="151"/>
      <c r="MLC122" s="151"/>
      <c r="MLD122" s="151"/>
      <c r="MLE122" s="151"/>
      <c r="MLF122" s="151"/>
      <c r="MLG122" s="151"/>
      <c r="MLH122" s="151"/>
      <c r="MLI122" s="151"/>
      <c r="MLJ122" s="151"/>
      <c r="MLK122" s="151"/>
      <c r="MLL122" s="151"/>
      <c r="MLM122" s="151"/>
      <c r="MLN122" s="151"/>
      <c r="MLO122" s="151"/>
      <c r="MLP122" s="151"/>
      <c r="MLQ122" s="151"/>
      <c r="MLR122" s="151"/>
      <c r="MLS122" s="151"/>
      <c r="MLT122" s="151"/>
      <c r="MLU122" s="151"/>
      <c r="MLV122" s="151"/>
      <c r="MLW122" s="151"/>
      <c r="MLX122" s="151"/>
      <c r="MLY122" s="151"/>
      <c r="MLZ122" s="151"/>
      <c r="MMA122" s="151"/>
      <c r="MMB122" s="151"/>
      <c r="MMC122" s="151"/>
      <c r="MMD122" s="151"/>
      <c r="MME122" s="151"/>
      <c r="MMF122" s="151"/>
      <c r="MMG122" s="151"/>
      <c r="MMH122" s="151"/>
      <c r="MMI122" s="151"/>
      <c r="MMJ122" s="151"/>
      <c r="MMK122" s="151"/>
      <c r="MML122" s="151"/>
      <c r="MMM122" s="151"/>
      <c r="MMN122" s="151"/>
      <c r="MMO122" s="151"/>
      <c r="MMP122" s="151"/>
      <c r="MMQ122" s="151"/>
      <c r="MMR122" s="151"/>
      <c r="MMS122" s="151"/>
      <c r="MMT122" s="151"/>
      <c r="MMU122" s="151"/>
      <c r="MMV122" s="151"/>
      <c r="MMW122" s="151"/>
      <c r="MMX122" s="151"/>
      <c r="MMY122" s="151"/>
      <c r="MMZ122" s="151"/>
      <c r="MNA122" s="151"/>
      <c r="MNB122" s="151"/>
      <c r="MNC122" s="151"/>
      <c r="MND122" s="151"/>
      <c r="MNE122" s="151"/>
      <c r="MNF122" s="151"/>
      <c r="MNG122" s="151"/>
      <c r="MNH122" s="151"/>
      <c r="MNI122" s="151"/>
      <c r="MNJ122" s="151"/>
      <c r="MNK122" s="151"/>
      <c r="MNL122" s="151"/>
      <c r="MNM122" s="151"/>
      <c r="MNN122" s="151"/>
      <c r="MNO122" s="151"/>
      <c r="MNP122" s="151"/>
      <c r="MNQ122" s="151"/>
      <c r="MNR122" s="151"/>
      <c r="MNS122" s="151"/>
      <c r="MNT122" s="151"/>
      <c r="MNU122" s="151"/>
      <c r="MNV122" s="151"/>
      <c r="MNW122" s="151"/>
      <c r="MNX122" s="151"/>
      <c r="MNY122" s="151"/>
      <c r="MNZ122" s="151"/>
      <c r="MOA122" s="151"/>
      <c r="MOB122" s="151"/>
      <c r="MOC122" s="151"/>
      <c r="MOD122" s="151"/>
      <c r="MOE122" s="151"/>
      <c r="MOF122" s="151"/>
      <c r="MOG122" s="151"/>
      <c r="MOH122" s="151"/>
      <c r="MOI122" s="151"/>
      <c r="MOJ122" s="151"/>
      <c r="MOK122" s="151"/>
      <c r="MOL122" s="151"/>
      <c r="MOM122" s="151"/>
      <c r="MON122" s="151"/>
      <c r="MOO122" s="151"/>
      <c r="MOP122" s="151"/>
      <c r="MOQ122" s="151"/>
      <c r="MOR122" s="151"/>
      <c r="MOS122" s="151"/>
      <c r="MOT122" s="151"/>
      <c r="MOU122" s="151"/>
      <c r="MOV122" s="151"/>
      <c r="MOW122" s="151"/>
      <c r="MOX122" s="151"/>
      <c r="MOY122" s="151"/>
      <c r="MOZ122" s="151"/>
      <c r="MPA122" s="151"/>
      <c r="MPB122" s="151"/>
      <c r="MPC122" s="151"/>
      <c r="MPD122" s="151"/>
      <c r="MPE122" s="151"/>
      <c r="MPF122" s="151"/>
      <c r="MPG122" s="151"/>
      <c r="MPH122" s="151"/>
      <c r="MPI122" s="151"/>
      <c r="MPJ122" s="151"/>
      <c r="MPK122" s="151"/>
      <c r="MPL122" s="151"/>
      <c r="MPM122" s="151"/>
      <c r="MPN122" s="151"/>
      <c r="MPO122" s="151"/>
      <c r="MPP122" s="151"/>
      <c r="MPQ122" s="151"/>
      <c r="MPR122" s="151"/>
      <c r="MPS122" s="151"/>
      <c r="MPT122" s="151"/>
      <c r="MPU122" s="151"/>
      <c r="MPV122" s="151"/>
      <c r="MPW122" s="151"/>
      <c r="MPX122" s="151"/>
      <c r="MPY122" s="151"/>
      <c r="MPZ122" s="151"/>
      <c r="MQA122" s="151"/>
      <c r="MQB122" s="151"/>
      <c r="MQC122" s="151"/>
      <c r="MQD122" s="151"/>
      <c r="MQE122" s="151"/>
      <c r="MQF122" s="151"/>
      <c r="MQG122" s="151"/>
      <c r="MQH122" s="151"/>
      <c r="MQI122" s="151"/>
      <c r="MQJ122" s="151"/>
      <c r="MQK122" s="151"/>
      <c r="MQL122" s="151"/>
      <c r="MQM122" s="151"/>
      <c r="MQN122" s="151"/>
      <c r="MQO122" s="151"/>
      <c r="MQP122" s="151"/>
      <c r="MQQ122" s="151"/>
      <c r="MQR122" s="151"/>
      <c r="MQS122" s="151"/>
      <c r="MQT122" s="151"/>
      <c r="MQU122" s="151"/>
      <c r="MQV122" s="151"/>
      <c r="MQW122" s="151"/>
      <c r="MQX122" s="151"/>
      <c r="MQY122" s="151"/>
      <c r="MQZ122" s="151"/>
      <c r="MRA122" s="151"/>
      <c r="MRB122" s="151"/>
      <c r="MRC122" s="151"/>
      <c r="MRD122" s="151"/>
      <c r="MRE122" s="151"/>
      <c r="MRF122" s="151"/>
      <c r="MRG122" s="151"/>
      <c r="MRH122" s="151"/>
      <c r="MRI122" s="151"/>
      <c r="MRJ122" s="151"/>
      <c r="MRK122" s="151"/>
      <c r="MRL122" s="151"/>
      <c r="MRM122" s="151"/>
      <c r="MRN122" s="151"/>
      <c r="MRO122" s="151"/>
      <c r="MRP122" s="151"/>
      <c r="MRQ122" s="151"/>
      <c r="MRR122" s="151"/>
      <c r="MRS122" s="151"/>
      <c r="MRT122" s="151"/>
      <c r="MRU122" s="151"/>
      <c r="MRV122" s="151"/>
      <c r="MRW122" s="151"/>
      <c r="MRX122" s="151"/>
      <c r="MRY122" s="151"/>
      <c r="MRZ122" s="151"/>
      <c r="MSA122" s="151"/>
      <c r="MSB122" s="151"/>
      <c r="MSC122" s="151"/>
      <c r="MSD122" s="151"/>
      <c r="MSE122" s="151"/>
      <c r="MSF122" s="151"/>
      <c r="MSG122" s="151"/>
      <c r="MSH122" s="151"/>
      <c r="MSI122" s="151"/>
      <c r="MSJ122" s="151"/>
      <c r="MSK122" s="151"/>
      <c r="MSL122" s="151"/>
      <c r="MSM122" s="151"/>
      <c r="MSN122" s="151"/>
      <c r="MSO122" s="151"/>
      <c r="MSP122" s="151"/>
      <c r="MSQ122" s="151"/>
      <c r="MSR122" s="151"/>
      <c r="MSS122" s="151"/>
      <c r="MST122" s="151"/>
      <c r="MSU122" s="151"/>
      <c r="MSV122" s="151"/>
      <c r="MSW122" s="151"/>
      <c r="MSX122" s="151"/>
      <c r="MSY122" s="151"/>
      <c r="MSZ122" s="151"/>
      <c r="MTA122" s="151"/>
      <c r="MTB122" s="151"/>
      <c r="MTC122" s="151"/>
      <c r="MTD122" s="151"/>
      <c r="MTE122" s="151"/>
      <c r="MTF122" s="151"/>
      <c r="MTG122" s="151"/>
      <c r="MTH122" s="151"/>
      <c r="MTI122" s="151"/>
      <c r="MTJ122" s="151"/>
      <c r="MTK122" s="151"/>
      <c r="MTL122" s="151"/>
      <c r="MTM122" s="151"/>
      <c r="MTN122" s="151"/>
      <c r="MTO122" s="151"/>
      <c r="MTP122" s="151"/>
      <c r="MTQ122" s="151"/>
      <c r="MTR122" s="151"/>
      <c r="MTS122" s="151"/>
      <c r="MTT122" s="151"/>
      <c r="MTU122" s="151"/>
      <c r="MTV122" s="151"/>
      <c r="MTW122" s="151"/>
      <c r="MTX122" s="151"/>
      <c r="MTY122" s="151"/>
      <c r="MTZ122" s="151"/>
      <c r="MUA122" s="151"/>
      <c r="MUB122" s="151"/>
      <c r="MUC122" s="151"/>
      <c r="MUD122" s="151"/>
      <c r="MUE122" s="151"/>
      <c r="MUF122" s="151"/>
      <c r="MUG122" s="151"/>
      <c r="MUH122" s="151"/>
      <c r="MUI122" s="151"/>
      <c r="MUJ122" s="151"/>
      <c r="MUK122" s="151"/>
      <c r="MUL122" s="151"/>
      <c r="MUM122" s="151"/>
      <c r="MUN122" s="151"/>
      <c r="MUO122" s="151"/>
      <c r="MUP122" s="151"/>
      <c r="MUQ122" s="151"/>
      <c r="MUR122" s="151"/>
      <c r="MUS122" s="151"/>
      <c r="MUT122" s="151"/>
      <c r="MUU122" s="151"/>
      <c r="MUV122" s="151"/>
      <c r="MUW122" s="151"/>
      <c r="MUX122" s="151"/>
      <c r="MUY122" s="151"/>
      <c r="MUZ122" s="151"/>
      <c r="MVA122" s="151"/>
      <c r="MVB122" s="151"/>
      <c r="MVC122" s="151"/>
      <c r="MVD122" s="151"/>
      <c r="MVE122" s="151"/>
      <c r="MVF122" s="151"/>
      <c r="MVG122" s="151"/>
      <c r="MVH122" s="151"/>
      <c r="MVI122" s="151"/>
      <c r="MVJ122" s="151"/>
      <c r="MVK122" s="151"/>
      <c r="MVL122" s="151"/>
      <c r="MVM122" s="151"/>
      <c r="MVN122" s="151"/>
      <c r="MVO122" s="151"/>
      <c r="MVP122" s="151"/>
      <c r="MVQ122" s="151"/>
      <c r="MVR122" s="151"/>
      <c r="MVS122" s="151"/>
      <c r="MVT122" s="151"/>
      <c r="MVU122" s="151"/>
      <c r="MVV122" s="151"/>
      <c r="MVW122" s="151"/>
      <c r="MVX122" s="151"/>
      <c r="MVY122" s="151"/>
      <c r="MVZ122" s="151"/>
      <c r="MWA122" s="151"/>
      <c r="MWB122" s="151"/>
      <c r="MWC122" s="151"/>
      <c r="MWD122" s="151"/>
      <c r="MWE122" s="151"/>
      <c r="MWF122" s="151"/>
      <c r="MWG122" s="151"/>
      <c r="MWH122" s="151"/>
      <c r="MWI122" s="151"/>
      <c r="MWJ122" s="151"/>
      <c r="MWK122" s="151"/>
      <c r="MWL122" s="151"/>
      <c r="MWM122" s="151"/>
      <c r="MWN122" s="151"/>
      <c r="MWO122" s="151"/>
      <c r="MWP122" s="151"/>
      <c r="MWQ122" s="151"/>
      <c r="MWR122" s="151"/>
      <c r="MWS122" s="151"/>
      <c r="MWT122" s="151"/>
      <c r="MWU122" s="151"/>
      <c r="MWV122" s="151"/>
      <c r="MWW122" s="151"/>
      <c r="MWX122" s="151"/>
      <c r="MWY122" s="151"/>
      <c r="MWZ122" s="151"/>
      <c r="MXA122" s="151"/>
      <c r="MXB122" s="151"/>
      <c r="MXC122" s="151"/>
      <c r="MXD122" s="151"/>
      <c r="MXE122" s="151"/>
      <c r="MXF122" s="151"/>
      <c r="MXG122" s="151"/>
      <c r="MXH122" s="151"/>
      <c r="MXI122" s="151"/>
      <c r="MXJ122" s="151"/>
      <c r="MXK122" s="151"/>
      <c r="MXL122" s="151"/>
      <c r="MXM122" s="151"/>
      <c r="MXN122" s="151"/>
      <c r="MXO122" s="151"/>
      <c r="MXP122" s="151"/>
      <c r="MXQ122" s="151"/>
      <c r="MXR122" s="151"/>
      <c r="MXS122" s="151"/>
      <c r="MXT122" s="151"/>
      <c r="MXU122" s="151"/>
      <c r="MXV122" s="151"/>
      <c r="MXW122" s="151"/>
      <c r="MXX122" s="151"/>
      <c r="MXY122" s="151"/>
      <c r="MXZ122" s="151"/>
      <c r="MYA122" s="151"/>
      <c r="MYB122" s="151"/>
      <c r="MYC122" s="151"/>
      <c r="MYD122" s="151"/>
      <c r="MYE122" s="151"/>
      <c r="MYF122" s="151"/>
      <c r="MYG122" s="151"/>
      <c r="MYH122" s="151"/>
      <c r="MYI122" s="151"/>
      <c r="MYJ122" s="151"/>
      <c r="MYK122" s="151"/>
      <c r="MYL122" s="151"/>
      <c r="MYM122" s="151"/>
      <c r="MYN122" s="151"/>
      <c r="MYO122" s="151"/>
      <c r="MYP122" s="151"/>
      <c r="MYQ122" s="151"/>
      <c r="MYR122" s="151"/>
      <c r="MYS122" s="151"/>
      <c r="MYT122" s="151"/>
      <c r="MYU122" s="151"/>
      <c r="MYV122" s="151"/>
      <c r="MYW122" s="151"/>
      <c r="MYX122" s="151"/>
      <c r="MYY122" s="151"/>
      <c r="MYZ122" s="151"/>
      <c r="MZA122" s="151"/>
      <c r="MZB122" s="151"/>
      <c r="MZC122" s="151"/>
      <c r="MZD122" s="151"/>
      <c r="MZE122" s="151"/>
      <c r="MZF122" s="151"/>
      <c r="MZG122" s="151"/>
      <c r="MZH122" s="151"/>
      <c r="MZI122" s="151"/>
      <c r="MZJ122" s="151"/>
      <c r="MZK122" s="151"/>
      <c r="MZL122" s="151"/>
      <c r="MZM122" s="151"/>
      <c r="MZN122" s="151"/>
      <c r="MZO122" s="151"/>
      <c r="MZP122" s="151"/>
      <c r="MZQ122" s="151"/>
      <c r="MZR122" s="151"/>
      <c r="MZS122" s="151"/>
      <c r="MZT122" s="151"/>
      <c r="MZU122" s="151"/>
      <c r="MZV122" s="151"/>
      <c r="MZW122" s="151"/>
      <c r="MZX122" s="151"/>
      <c r="MZY122" s="151"/>
      <c r="MZZ122" s="151"/>
      <c r="NAA122" s="151"/>
      <c r="NAB122" s="151"/>
      <c r="NAC122" s="151"/>
      <c r="NAD122" s="151"/>
      <c r="NAE122" s="151"/>
      <c r="NAF122" s="151"/>
      <c r="NAG122" s="151"/>
      <c r="NAH122" s="151"/>
      <c r="NAI122" s="151"/>
      <c r="NAJ122" s="151"/>
      <c r="NAK122" s="151"/>
      <c r="NAL122" s="151"/>
      <c r="NAM122" s="151"/>
      <c r="NAN122" s="151"/>
      <c r="NAO122" s="151"/>
      <c r="NAP122" s="151"/>
      <c r="NAQ122" s="151"/>
      <c r="NAR122" s="151"/>
      <c r="NAS122" s="151"/>
      <c r="NAT122" s="151"/>
      <c r="NAU122" s="151"/>
      <c r="NAV122" s="151"/>
      <c r="NAW122" s="151"/>
      <c r="NAX122" s="151"/>
      <c r="NAY122" s="151"/>
      <c r="NAZ122" s="151"/>
      <c r="NBA122" s="151"/>
      <c r="NBB122" s="151"/>
      <c r="NBC122" s="151"/>
      <c r="NBD122" s="151"/>
      <c r="NBE122" s="151"/>
      <c r="NBF122" s="151"/>
      <c r="NBG122" s="151"/>
      <c r="NBH122" s="151"/>
      <c r="NBI122" s="151"/>
      <c r="NBJ122" s="151"/>
      <c r="NBK122" s="151"/>
      <c r="NBL122" s="151"/>
      <c r="NBM122" s="151"/>
      <c r="NBN122" s="151"/>
      <c r="NBO122" s="151"/>
      <c r="NBP122" s="151"/>
      <c r="NBQ122" s="151"/>
      <c r="NBR122" s="151"/>
      <c r="NBS122" s="151"/>
      <c r="NBT122" s="151"/>
      <c r="NBU122" s="151"/>
      <c r="NBV122" s="151"/>
      <c r="NBW122" s="151"/>
      <c r="NBX122" s="151"/>
      <c r="NBY122" s="151"/>
      <c r="NBZ122" s="151"/>
      <c r="NCA122" s="151"/>
      <c r="NCB122" s="151"/>
      <c r="NCC122" s="151"/>
      <c r="NCD122" s="151"/>
      <c r="NCE122" s="151"/>
      <c r="NCF122" s="151"/>
      <c r="NCG122" s="151"/>
      <c r="NCH122" s="151"/>
      <c r="NCI122" s="151"/>
      <c r="NCJ122" s="151"/>
      <c r="NCK122" s="151"/>
      <c r="NCL122" s="151"/>
      <c r="NCM122" s="151"/>
      <c r="NCN122" s="151"/>
      <c r="NCO122" s="151"/>
      <c r="NCP122" s="151"/>
      <c r="NCQ122" s="151"/>
      <c r="NCR122" s="151"/>
      <c r="NCS122" s="151"/>
      <c r="NCT122" s="151"/>
      <c r="NCU122" s="151"/>
      <c r="NCV122" s="151"/>
      <c r="NCW122" s="151"/>
      <c r="NCX122" s="151"/>
      <c r="NCY122" s="151"/>
      <c r="NCZ122" s="151"/>
      <c r="NDA122" s="151"/>
      <c r="NDB122" s="151"/>
      <c r="NDC122" s="151"/>
      <c r="NDD122" s="151"/>
      <c r="NDE122" s="151"/>
      <c r="NDF122" s="151"/>
      <c r="NDG122" s="151"/>
      <c r="NDH122" s="151"/>
      <c r="NDI122" s="151"/>
      <c r="NDJ122" s="151"/>
      <c r="NDK122" s="151"/>
      <c r="NDL122" s="151"/>
      <c r="NDM122" s="151"/>
      <c r="NDN122" s="151"/>
      <c r="NDO122" s="151"/>
      <c r="NDP122" s="151"/>
      <c r="NDQ122" s="151"/>
      <c r="NDR122" s="151"/>
      <c r="NDS122" s="151"/>
      <c r="NDT122" s="151"/>
      <c r="NDU122" s="151"/>
      <c r="NDV122" s="151"/>
      <c r="NDW122" s="151"/>
      <c r="NDX122" s="151"/>
      <c r="NDY122" s="151"/>
      <c r="NDZ122" s="151"/>
      <c r="NEA122" s="151"/>
      <c r="NEB122" s="151"/>
      <c r="NEC122" s="151"/>
      <c r="NED122" s="151"/>
      <c r="NEE122" s="151"/>
      <c r="NEF122" s="151"/>
      <c r="NEG122" s="151"/>
      <c r="NEH122" s="151"/>
      <c r="NEI122" s="151"/>
      <c r="NEJ122" s="151"/>
      <c r="NEK122" s="151"/>
      <c r="NEL122" s="151"/>
      <c r="NEM122" s="151"/>
      <c r="NEN122" s="151"/>
      <c r="NEO122" s="151"/>
      <c r="NEP122" s="151"/>
      <c r="NEQ122" s="151"/>
      <c r="NER122" s="151"/>
      <c r="NES122" s="151"/>
      <c r="NET122" s="151"/>
      <c r="NEU122" s="151"/>
      <c r="NEV122" s="151"/>
      <c r="NEW122" s="151"/>
      <c r="NEX122" s="151"/>
      <c r="NEY122" s="151"/>
      <c r="NEZ122" s="151"/>
      <c r="NFA122" s="151"/>
      <c r="NFB122" s="151"/>
      <c r="NFC122" s="151"/>
      <c r="NFD122" s="151"/>
      <c r="NFE122" s="151"/>
      <c r="NFF122" s="151"/>
      <c r="NFG122" s="151"/>
      <c r="NFH122" s="151"/>
      <c r="NFI122" s="151"/>
      <c r="NFJ122" s="151"/>
      <c r="NFK122" s="151"/>
      <c r="NFL122" s="151"/>
      <c r="NFM122" s="151"/>
      <c r="NFN122" s="151"/>
      <c r="NFO122" s="151"/>
      <c r="NFP122" s="151"/>
      <c r="NFQ122" s="151"/>
      <c r="NFR122" s="151"/>
      <c r="NFS122" s="151"/>
      <c r="NFT122" s="151"/>
      <c r="NFU122" s="151"/>
      <c r="NFV122" s="151"/>
      <c r="NFW122" s="151"/>
      <c r="NFX122" s="151"/>
      <c r="NFY122" s="151"/>
      <c r="NFZ122" s="151"/>
      <c r="NGA122" s="151"/>
      <c r="NGB122" s="151"/>
      <c r="NGC122" s="151"/>
      <c r="NGD122" s="151"/>
      <c r="NGE122" s="151"/>
      <c r="NGF122" s="151"/>
      <c r="NGG122" s="151"/>
      <c r="NGH122" s="151"/>
      <c r="NGI122" s="151"/>
      <c r="NGJ122" s="151"/>
      <c r="NGK122" s="151"/>
      <c r="NGL122" s="151"/>
      <c r="NGM122" s="151"/>
      <c r="NGN122" s="151"/>
      <c r="NGO122" s="151"/>
      <c r="NGP122" s="151"/>
      <c r="NGQ122" s="151"/>
      <c r="NGR122" s="151"/>
      <c r="NGS122" s="151"/>
      <c r="NGT122" s="151"/>
      <c r="NGU122" s="151"/>
      <c r="NGV122" s="151"/>
      <c r="NGW122" s="151"/>
      <c r="NGX122" s="151"/>
      <c r="NGY122" s="151"/>
      <c r="NGZ122" s="151"/>
      <c r="NHA122" s="151"/>
      <c r="NHB122" s="151"/>
      <c r="NHC122" s="151"/>
      <c r="NHD122" s="151"/>
      <c r="NHE122" s="151"/>
      <c r="NHF122" s="151"/>
      <c r="NHG122" s="151"/>
      <c r="NHH122" s="151"/>
      <c r="NHI122" s="151"/>
      <c r="NHJ122" s="151"/>
      <c r="NHK122" s="151"/>
      <c r="NHL122" s="151"/>
      <c r="NHM122" s="151"/>
      <c r="NHN122" s="151"/>
      <c r="NHO122" s="151"/>
      <c r="NHP122" s="151"/>
      <c r="NHQ122" s="151"/>
      <c r="NHR122" s="151"/>
      <c r="NHS122" s="151"/>
      <c r="NHT122" s="151"/>
      <c r="NHU122" s="151"/>
      <c r="NHV122" s="151"/>
      <c r="NHW122" s="151"/>
      <c r="NHX122" s="151"/>
      <c r="NHY122" s="151"/>
      <c r="NHZ122" s="151"/>
      <c r="NIA122" s="151"/>
      <c r="NIB122" s="151"/>
      <c r="NIC122" s="151"/>
      <c r="NID122" s="151"/>
      <c r="NIE122" s="151"/>
      <c r="NIF122" s="151"/>
      <c r="NIG122" s="151"/>
      <c r="NIH122" s="151"/>
      <c r="NII122" s="151"/>
      <c r="NIJ122" s="151"/>
      <c r="NIK122" s="151"/>
      <c r="NIL122" s="151"/>
      <c r="NIM122" s="151"/>
      <c r="NIN122" s="151"/>
      <c r="NIO122" s="151"/>
      <c r="NIP122" s="151"/>
      <c r="NIQ122" s="151"/>
      <c r="NIR122" s="151"/>
      <c r="NIS122" s="151"/>
      <c r="NIT122" s="151"/>
      <c r="NIU122" s="151"/>
      <c r="NIV122" s="151"/>
      <c r="NIW122" s="151"/>
      <c r="NIX122" s="151"/>
      <c r="NIY122" s="151"/>
      <c r="NIZ122" s="151"/>
      <c r="NJA122" s="151"/>
      <c r="NJB122" s="151"/>
      <c r="NJC122" s="151"/>
      <c r="NJD122" s="151"/>
      <c r="NJE122" s="151"/>
      <c r="NJF122" s="151"/>
      <c r="NJG122" s="151"/>
      <c r="NJH122" s="151"/>
      <c r="NJI122" s="151"/>
      <c r="NJJ122" s="151"/>
      <c r="NJK122" s="151"/>
      <c r="NJL122" s="151"/>
      <c r="NJM122" s="151"/>
      <c r="NJN122" s="151"/>
      <c r="NJO122" s="151"/>
      <c r="NJP122" s="151"/>
      <c r="NJQ122" s="151"/>
      <c r="NJR122" s="151"/>
      <c r="NJS122" s="151"/>
      <c r="NJT122" s="151"/>
      <c r="NJU122" s="151"/>
      <c r="NJV122" s="151"/>
      <c r="NJW122" s="151"/>
      <c r="NJX122" s="151"/>
      <c r="NJY122" s="151"/>
      <c r="NJZ122" s="151"/>
      <c r="NKA122" s="151"/>
      <c r="NKB122" s="151"/>
      <c r="NKC122" s="151"/>
      <c r="NKD122" s="151"/>
      <c r="NKE122" s="151"/>
      <c r="NKF122" s="151"/>
      <c r="NKG122" s="151"/>
      <c r="NKH122" s="151"/>
      <c r="NKI122" s="151"/>
      <c r="NKJ122" s="151"/>
      <c r="NKK122" s="151"/>
      <c r="NKL122" s="151"/>
      <c r="NKM122" s="151"/>
      <c r="NKN122" s="151"/>
      <c r="NKO122" s="151"/>
      <c r="NKP122" s="151"/>
      <c r="NKQ122" s="151"/>
      <c r="NKR122" s="151"/>
      <c r="NKS122" s="151"/>
      <c r="NKT122" s="151"/>
      <c r="NKU122" s="151"/>
      <c r="NKV122" s="151"/>
      <c r="NKW122" s="151"/>
      <c r="NKX122" s="151"/>
      <c r="NKY122" s="151"/>
      <c r="NKZ122" s="151"/>
      <c r="NLA122" s="151"/>
      <c r="NLB122" s="151"/>
      <c r="NLC122" s="151"/>
      <c r="NLD122" s="151"/>
      <c r="NLE122" s="151"/>
      <c r="NLF122" s="151"/>
      <c r="NLG122" s="151"/>
      <c r="NLH122" s="151"/>
      <c r="NLI122" s="151"/>
      <c r="NLJ122" s="151"/>
      <c r="NLK122" s="151"/>
      <c r="NLL122" s="151"/>
      <c r="NLM122" s="151"/>
      <c r="NLN122" s="151"/>
      <c r="NLO122" s="151"/>
      <c r="NLP122" s="151"/>
      <c r="NLQ122" s="151"/>
      <c r="NLR122" s="151"/>
      <c r="NLS122" s="151"/>
      <c r="NLT122" s="151"/>
      <c r="NLU122" s="151"/>
      <c r="NLV122" s="151"/>
      <c r="NLW122" s="151"/>
      <c r="NLX122" s="151"/>
      <c r="NLY122" s="151"/>
      <c r="NLZ122" s="151"/>
      <c r="NMA122" s="151"/>
      <c r="NMB122" s="151"/>
      <c r="NMC122" s="151"/>
      <c r="NMD122" s="151"/>
      <c r="NME122" s="151"/>
      <c r="NMF122" s="151"/>
      <c r="NMG122" s="151"/>
      <c r="NMH122" s="151"/>
      <c r="NMI122" s="151"/>
      <c r="NMJ122" s="151"/>
      <c r="NMK122" s="151"/>
      <c r="NML122" s="151"/>
      <c r="NMM122" s="151"/>
      <c r="NMN122" s="151"/>
      <c r="NMO122" s="151"/>
      <c r="NMP122" s="151"/>
      <c r="NMQ122" s="151"/>
      <c r="NMR122" s="151"/>
      <c r="NMS122" s="151"/>
      <c r="NMT122" s="151"/>
      <c r="NMU122" s="151"/>
      <c r="NMV122" s="151"/>
      <c r="NMW122" s="151"/>
      <c r="NMX122" s="151"/>
      <c r="NMY122" s="151"/>
      <c r="NMZ122" s="151"/>
      <c r="NNA122" s="151"/>
      <c r="NNB122" s="151"/>
      <c r="NNC122" s="151"/>
      <c r="NND122" s="151"/>
      <c r="NNE122" s="151"/>
      <c r="NNF122" s="151"/>
      <c r="NNG122" s="151"/>
      <c r="NNH122" s="151"/>
      <c r="NNI122" s="151"/>
      <c r="NNJ122" s="151"/>
      <c r="NNK122" s="151"/>
      <c r="NNL122" s="151"/>
      <c r="NNM122" s="151"/>
      <c r="NNN122" s="151"/>
      <c r="NNO122" s="151"/>
      <c r="NNP122" s="151"/>
      <c r="NNQ122" s="151"/>
      <c r="NNR122" s="151"/>
      <c r="NNS122" s="151"/>
      <c r="NNT122" s="151"/>
      <c r="NNU122" s="151"/>
      <c r="NNV122" s="151"/>
      <c r="NNW122" s="151"/>
      <c r="NNX122" s="151"/>
      <c r="NNY122" s="151"/>
      <c r="NNZ122" s="151"/>
      <c r="NOA122" s="151"/>
      <c r="NOB122" s="151"/>
      <c r="NOC122" s="151"/>
      <c r="NOD122" s="151"/>
      <c r="NOE122" s="151"/>
      <c r="NOF122" s="151"/>
      <c r="NOG122" s="151"/>
      <c r="NOH122" s="151"/>
      <c r="NOI122" s="151"/>
      <c r="NOJ122" s="151"/>
      <c r="NOK122" s="151"/>
      <c r="NOL122" s="151"/>
      <c r="NOM122" s="151"/>
      <c r="NON122" s="151"/>
      <c r="NOO122" s="151"/>
      <c r="NOP122" s="151"/>
      <c r="NOQ122" s="151"/>
      <c r="NOR122" s="151"/>
      <c r="NOS122" s="151"/>
      <c r="NOT122" s="151"/>
      <c r="NOU122" s="151"/>
      <c r="NOV122" s="151"/>
      <c r="NOW122" s="151"/>
      <c r="NOX122" s="151"/>
      <c r="NOY122" s="151"/>
      <c r="NOZ122" s="151"/>
      <c r="NPA122" s="151"/>
      <c r="NPB122" s="151"/>
      <c r="NPC122" s="151"/>
      <c r="NPD122" s="151"/>
      <c r="NPE122" s="151"/>
      <c r="NPF122" s="151"/>
      <c r="NPG122" s="151"/>
      <c r="NPH122" s="151"/>
      <c r="NPI122" s="151"/>
      <c r="NPJ122" s="151"/>
      <c r="NPK122" s="151"/>
      <c r="NPL122" s="151"/>
      <c r="NPM122" s="151"/>
      <c r="NPN122" s="151"/>
      <c r="NPO122" s="151"/>
      <c r="NPP122" s="151"/>
      <c r="NPQ122" s="151"/>
      <c r="NPR122" s="151"/>
      <c r="NPS122" s="151"/>
      <c r="NPT122" s="151"/>
      <c r="NPU122" s="151"/>
      <c r="NPV122" s="151"/>
      <c r="NPW122" s="151"/>
      <c r="NPX122" s="151"/>
      <c r="NPY122" s="151"/>
      <c r="NPZ122" s="151"/>
      <c r="NQA122" s="151"/>
      <c r="NQB122" s="151"/>
      <c r="NQC122" s="151"/>
      <c r="NQD122" s="151"/>
      <c r="NQE122" s="151"/>
      <c r="NQF122" s="151"/>
      <c r="NQG122" s="151"/>
      <c r="NQH122" s="151"/>
      <c r="NQI122" s="151"/>
      <c r="NQJ122" s="151"/>
      <c r="NQK122" s="151"/>
      <c r="NQL122" s="151"/>
      <c r="NQM122" s="151"/>
      <c r="NQN122" s="151"/>
      <c r="NQO122" s="151"/>
      <c r="NQP122" s="151"/>
      <c r="NQQ122" s="151"/>
      <c r="NQR122" s="151"/>
      <c r="NQS122" s="151"/>
      <c r="NQT122" s="151"/>
      <c r="NQU122" s="151"/>
      <c r="NQV122" s="151"/>
      <c r="NQW122" s="151"/>
      <c r="NQX122" s="151"/>
      <c r="NQY122" s="151"/>
      <c r="NQZ122" s="151"/>
      <c r="NRA122" s="151"/>
      <c r="NRB122" s="151"/>
      <c r="NRC122" s="151"/>
      <c r="NRD122" s="151"/>
      <c r="NRE122" s="151"/>
      <c r="NRF122" s="151"/>
      <c r="NRG122" s="151"/>
      <c r="NRH122" s="151"/>
      <c r="NRI122" s="151"/>
      <c r="NRJ122" s="151"/>
      <c r="NRK122" s="151"/>
      <c r="NRL122" s="151"/>
      <c r="NRM122" s="151"/>
      <c r="NRN122" s="151"/>
      <c r="NRO122" s="151"/>
      <c r="NRP122" s="151"/>
      <c r="NRQ122" s="151"/>
      <c r="NRR122" s="151"/>
      <c r="NRS122" s="151"/>
      <c r="NRT122" s="151"/>
      <c r="NRU122" s="151"/>
      <c r="NRV122" s="151"/>
      <c r="NRW122" s="151"/>
      <c r="NRX122" s="151"/>
      <c r="NRY122" s="151"/>
      <c r="NRZ122" s="151"/>
      <c r="NSA122" s="151"/>
      <c r="NSB122" s="151"/>
      <c r="NSC122" s="151"/>
      <c r="NSD122" s="151"/>
      <c r="NSE122" s="151"/>
      <c r="NSF122" s="151"/>
      <c r="NSG122" s="151"/>
      <c r="NSH122" s="151"/>
      <c r="NSI122" s="151"/>
      <c r="NSJ122" s="151"/>
      <c r="NSK122" s="151"/>
      <c r="NSL122" s="151"/>
      <c r="NSM122" s="151"/>
      <c r="NSN122" s="151"/>
      <c r="NSO122" s="151"/>
      <c r="NSP122" s="151"/>
      <c r="NSQ122" s="151"/>
      <c r="NSR122" s="151"/>
      <c r="NSS122" s="151"/>
      <c r="NST122" s="151"/>
      <c r="NSU122" s="151"/>
      <c r="NSV122" s="151"/>
      <c r="NSW122" s="151"/>
      <c r="NSX122" s="151"/>
      <c r="NSY122" s="151"/>
      <c r="NSZ122" s="151"/>
      <c r="NTA122" s="151"/>
      <c r="NTB122" s="151"/>
      <c r="NTC122" s="151"/>
      <c r="NTD122" s="151"/>
      <c r="NTE122" s="151"/>
      <c r="NTF122" s="151"/>
      <c r="NTG122" s="151"/>
      <c r="NTH122" s="151"/>
      <c r="NTI122" s="151"/>
      <c r="NTJ122" s="151"/>
      <c r="NTK122" s="151"/>
      <c r="NTL122" s="151"/>
      <c r="NTM122" s="151"/>
      <c r="NTN122" s="151"/>
      <c r="NTO122" s="151"/>
      <c r="NTP122" s="151"/>
      <c r="NTQ122" s="151"/>
      <c r="NTR122" s="151"/>
      <c r="NTS122" s="151"/>
      <c r="NTT122" s="151"/>
      <c r="NTU122" s="151"/>
      <c r="NTV122" s="151"/>
      <c r="NTW122" s="151"/>
      <c r="NTX122" s="151"/>
      <c r="NTY122" s="151"/>
      <c r="NTZ122" s="151"/>
      <c r="NUA122" s="151"/>
      <c r="NUB122" s="151"/>
      <c r="NUC122" s="151"/>
      <c r="NUD122" s="151"/>
      <c r="NUE122" s="151"/>
      <c r="NUF122" s="151"/>
      <c r="NUG122" s="151"/>
      <c r="NUH122" s="151"/>
      <c r="NUI122" s="151"/>
      <c r="NUJ122" s="151"/>
      <c r="NUK122" s="151"/>
      <c r="NUL122" s="151"/>
      <c r="NUM122" s="151"/>
      <c r="NUN122" s="151"/>
      <c r="NUO122" s="151"/>
      <c r="NUP122" s="151"/>
      <c r="NUQ122" s="151"/>
      <c r="NUR122" s="151"/>
      <c r="NUS122" s="151"/>
      <c r="NUT122" s="151"/>
      <c r="NUU122" s="151"/>
      <c r="NUV122" s="151"/>
      <c r="NUW122" s="151"/>
      <c r="NUX122" s="151"/>
      <c r="NUY122" s="151"/>
      <c r="NUZ122" s="151"/>
      <c r="NVA122" s="151"/>
      <c r="NVB122" s="151"/>
      <c r="NVC122" s="151"/>
      <c r="NVD122" s="151"/>
      <c r="NVE122" s="151"/>
      <c r="NVF122" s="151"/>
      <c r="NVG122" s="151"/>
      <c r="NVH122" s="151"/>
      <c r="NVI122" s="151"/>
      <c r="NVJ122" s="151"/>
      <c r="NVK122" s="151"/>
      <c r="NVL122" s="151"/>
      <c r="NVM122" s="151"/>
      <c r="NVN122" s="151"/>
      <c r="NVO122" s="151"/>
      <c r="NVP122" s="151"/>
      <c r="NVQ122" s="151"/>
      <c r="NVR122" s="151"/>
      <c r="NVS122" s="151"/>
      <c r="NVT122" s="151"/>
      <c r="NVU122" s="151"/>
      <c r="NVV122" s="151"/>
      <c r="NVW122" s="151"/>
      <c r="NVX122" s="151"/>
      <c r="NVY122" s="151"/>
      <c r="NVZ122" s="151"/>
      <c r="NWA122" s="151"/>
      <c r="NWB122" s="151"/>
      <c r="NWC122" s="151"/>
      <c r="NWD122" s="151"/>
      <c r="NWE122" s="151"/>
      <c r="NWF122" s="151"/>
      <c r="NWG122" s="151"/>
      <c r="NWH122" s="151"/>
      <c r="NWI122" s="151"/>
      <c r="NWJ122" s="151"/>
      <c r="NWK122" s="151"/>
      <c r="NWL122" s="151"/>
      <c r="NWM122" s="151"/>
      <c r="NWN122" s="151"/>
      <c r="NWO122" s="151"/>
      <c r="NWP122" s="151"/>
      <c r="NWQ122" s="151"/>
      <c r="NWR122" s="151"/>
      <c r="NWS122" s="151"/>
      <c r="NWT122" s="151"/>
      <c r="NWU122" s="151"/>
      <c r="NWV122" s="151"/>
      <c r="NWW122" s="151"/>
      <c r="NWX122" s="151"/>
      <c r="NWY122" s="151"/>
      <c r="NWZ122" s="151"/>
      <c r="NXA122" s="151"/>
      <c r="NXB122" s="151"/>
      <c r="NXC122" s="151"/>
      <c r="NXD122" s="151"/>
      <c r="NXE122" s="151"/>
      <c r="NXF122" s="151"/>
      <c r="NXG122" s="151"/>
      <c r="NXH122" s="151"/>
      <c r="NXI122" s="151"/>
      <c r="NXJ122" s="151"/>
      <c r="NXK122" s="151"/>
      <c r="NXL122" s="151"/>
      <c r="NXM122" s="151"/>
      <c r="NXN122" s="151"/>
      <c r="NXO122" s="151"/>
      <c r="NXP122" s="151"/>
      <c r="NXQ122" s="151"/>
      <c r="NXR122" s="151"/>
      <c r="NXS122" s="151"/>
      <c r="NXT122" s="151"/>
      <c r="NXU122" s="151"/>
      <c r="NXV122" s="151"/>
      <c r="NXW122" s="151"/>
      <c r="NXX122" s="151"/>
      <c r="NXY122" s="151"/>
      <c r="NXZ122" s="151"/>
      <c r="NYA122" s="151"/>
      <c r="NYB122" s="151"/>
      <c r="NYC122" s="151"/>
      <c r="NYD122" s="151"/>
      <c r="NYE122" s="151"/>
      <c r="NYF122" s="151"/>
      <c r="NYG122" s="151"/>
      <c r="NYH122" s="151"/>
      <c r="NYI122" s="151"/>
      <c r="NYJ122" s="151"/>
      <c r="NYK122" s="151"/>
      <c r="NYL122" s="151"/>
      <c r="NYM122" s="151"/>
      <c r="NYN122" s="151"/>
      <c r="NYO122" s="151"/>
      <c r="NYP122" s="151"/>
      <c r="NYQ122" s="151"/>
      <c r="NYR122" s="151"/>
      <c r="NYS122" s="151"/>
      <c r="NYT122" s="151"/>
      <c r="NYU122" s="151"/>
      <c r="NYV122" s="151"/>
      <c r="NYW122" s="151"/>
      <c r="NYX122" s="151"/>
      <c r="NYY122" s="151"/>
      <c r="NYZ122" s="151"/>
      <c r="NZA122" s="151"/>
      <c r="NZB122" s="151"/>
      <c r="NZC122" s="151"/>
      <c r="NZD122" s="151"/>
      <c r="NZE122" s="151"/>
      <c r="NZF122" s="151"/>
      <c r="NZG122" s="151"/>
      <c r="NZH122" s="151"/>
      <c r="NZI122" s="151"/>
      <c r="NZJ122" s="151"/>
      <c r="NZK122" s="151"/>
      <c r="NZL122" s="151"/>
      <c r="NZM122" s="151"/>
      <c r="NZN122" s="151"/>
      <c r="NZO122" s="151"/>
      <c r="NZP122" s="151"/>
      <c r="NZQ122" s="151"/>
      <c r="NZR122" s="151"/>
      <c r="NZS122" s="151"/>
      <c r="NZT122" s="151"/>
      <c r="NZU122" s="151"/>
      <c r="NZV122" s="151"/>
      <c r="NZW122" s="151"/>
      <c r="NZX122" s="151"/>
      <c r="NZY122" s="151"/>
      <c r="NZZ122" s="151"/>
      <c r="OAA122" s="151"/>
      <c r="OAB122" s="151"/>
      <c r="OAC122" s="151"/>
      <c r="OAD122" s="151"/>
      <c r="OAE122" s="151"/>
      <c r="OAF122" s="151"/>
      <c r="OAG122" s="151"/>
      <c r="OAH122" s="151"/>
      <c r="OAI122" s="151"/>
      <c r="OAJ122" s="151"/>
      <c r="OAK122" s="151"/>
      <c r="OAL122" s="151"/>
      <c r="OAM122" s="151"/>
      <c r="OAN122" s="151"/>
      <c r="OAO122" s="151"/>
      <c r="OAP122" s="151"/>
      <c r="OAQ122" s="151"/>
      <c r="OAR122" s="151"/>
      <c r="OAS122" s="151"/>
      <c r="OAT122" s="151"/>
      <c r="OAU122" s="151"/>
      <c r="OAV122" s="151"/>
      <c r="OAW122" s="151"/>
      <c r="OAX122" s="151"/>
      <c r="OAY122" s="151"/>
      <c r="OAZ122" s="151"/>
      <c r="OBA122" s="151"/>
      <c r="OBB122" s="151"/>
      <c r="OBC122" s="151"/>
      <c r="OBD122" s="151"/>
      <c r="OBE122" s="151"/>
      <c r="OBF122" s="151"/>
      <c r="OBG122" s="151"/>
      <c r="OBH122" s="151"/>
      <c r="OBI122" s="151"/>
      <c r="OBJ122" s="151"/>
      <c r="OBK122" s="151"/>
      <c r="OBL122" s="151"/>
      <c r="OBM122" s="151"/>
      <c r="OBN122" s="151"/>
      <c r="OBO122" s="151"/>
      <c r="OBP122" s="151"/>
      <c r="OBQ122" s="151"/>
      <c r="OBR122" s="151"/>
      <c r="OBS122" s="151"/>
      <c r="OBT122" s="151"/>
      <c r="OBU122" s="151"/>
      <c r="OBV122" s="151"/>
      <c r="OBW122" s="151"/>
      <c r="OBX122" s="151"/>
      <c r="OBY122" s="151"/>
      <c r="OBZ122" s="151"/>
      <c r="OCA122" s="151"/>
      <c r="OCB122" s="151"/>
      <c r="OCC122" s="151"/>
      <c r="OCD122" s="151"/>
      <c r="OCE122" s="151"/>
      <c r="OCF122" s="151"/>
      <c r="OCG122" s="151"/>
      <c r="OCH122" s="151"/>
      <c r="OCI122" s="151"/>
      <c r="OCJ122" s="151"/>
      <c r="OCK122" s="151"/>
      <c r="OCL122" s="151"/>
      <c r="OCM122" s="151"/>
      <c r="OCN122" s="151"/>
      <c r="OCO122" s="151"/>
      <c r="OCP122" s="151"/>
      <c r="OCQ122" s="151"/>
      <c r="OCR122" s="151"/>
      <c r="OCS122" s="151"/>
      <c r="OCT122" s="151"/>
      <c r="OCU122" s="151"/>
      <c r="OCV122" s="151"/>
      <c r="OCW122" s="151"/>
      <c r="OCX122" s="151"/>
      <c r="OCY122" s="151"/>
      <c r="OCZ122" s="151"/>
      <c r="ODA122" s="151"/>
      <c r="ODB122" s="151"/>
      <c r="ODC122" s="151"/>
      <c r="ODD122" s="151"/>
      <c r="ODE122" s="151"/>
      <c r="ODF122" s="151"/>
      <c r="ODG122" s="151"/>
      <c r="ODH122" s="151"/>
      <c r="ODI122" s="151"/>
      <c r="ODJ122" s="151"/>
      <c r="ODK122" s="151"/>
      <c r="ODL122" s="151"/>
      <c r="ODM122" s="151"/>
      <c r="ODN122" s="151"/>
      <c r="ODO122" s="151"/>
      <c r="ODP122" s="151"/>
      <c r="ODQ122" s="151"/>
      <c r="ODR122" s="151"/>
      <c r="ODS122" s="151"/>
      <c r="ODT122" s="151"/>
      <c r="ODU122" s="151"/>
      <c r="ODV122" s="151"/>
      <c r="ODW122" s="151"/>
      <c r="ODX122" s="151"/>
      <c r="ODY122" s="151"/>
      <c r="ODZ122" s="151"/>
      <c r="OEA122" s="151"/>
      <c r="OEB122" s="151"/>
      <c r="OEC122" s="151"/>
      <c r="OED122" s="151"/>
      <c r="OEE122" s="151"/>
      <c r="OEF122" s="151"/>
      <c r="OEG122" s="151"/>
      <c r="OEH122" s="151"/>
      <c r="OEI122" s="151"/>
      <c r="OEJ122" s="151"/>
      <c r="OEK122" s="151"/>
      <c r="OEL122" s="151"/>
      <c r="OEM122" s="151"/>
      <c r="OEN122" s="151"/>
      <c r="OEO122" s="151"/>
      <c r="OEP122" s="151"/>
      <c r="OEQ122" s="151"/>
      <c r="OER122" s="151"/>
      <c r="OES122" s="151"/>
      <c r="OET122" s="151"/>
      <c r="OEU122" s="151"/>
      <c r="OEV122" s="151"/>
      <c r="OEW122" s="151"/>
      <c r="OEX122" s="151"/>
      <c r="OEY122" s="151"/>
      <c r="OEZ122" s="151"/>
      <c r="OFA122" s="151"/>
      <c r="OFB122" s="151"/>
      <c r="OFC122" s="151"/>
      <c r="OFD122" s="151"/>
      <c r="OFE122" s="151"/>
      <c r="OFF122" s="151"/>
      <c r="OFG122" s="151"/>
      <c r="OFH122" s="151"/>
      <c r="OFI122" s="151"/>
      <c r="OFJ122" s="151"/>
      <c r="OFK122" s="151"/>
      <c r="OFL122" s="151"/>
      <c r="OFM122" s="151"/>
      <c r="OFN122" s="151"/>
      <c r="OFO122" s="151"/>
      <c r="OFP122" s="151"/>
      <c r="OFQ122" s="151"/>
      <c r="OFR122" s="151"/>
      <c r="OFS122" s="151"/>
      <c r="OFT122" s="151"/>
      <c r="OFU122" s="151"/>
      <c r="OFV122" s="151"/>
      <c r="OFW122" s="151"/>
      <c r="OFX122" s="151"/>
      <c r="OFY122" s="151"/>
      <c r="OFZ122" s="151"/>
      <c r="OGA122" s="151"/>
      <c r="OGB122" s="151"/>
      <c r="OGC122" s="151"/>
      <c r="OGD122" s="151"/>
      <c r="OGE122" s="151"/>
      <c r="OGF122" s="151"/>
      <c r="OGG122" s="151"/>
      <c r="OGH122" s="151"/>
      <c r="OGI122" s="151"/>
      <c r="OGJ122" s="151"/>
      <c r="OGK122" s="151"/>
      <c r="OGL122" s="151"/>
      <c r="OGM122" s="151"/>
      <c r="OGN122" s="151"/>
      <c r="OGO122" s="151"/>
      <c r="OGP122" s="151"/>
      <c r="OGQ122" s="151"/>
      <c r="OGR122" s="151"/>
      <c r="OGS122" s="151"/>
      <c r="OGT122" s="151"/>
      <c r="OGU122" s="151"/>
      <c r="OGV122" s="151"/>
      <c r="OGW122" s="151"/>
      <c r="OGX122" s="151"/>
      <c r="OGY122" s="151"/>
      <c r="OGZ122" s="151"/>
      <c r="OHA122" s="151"/>
      <c r="OHB122" s="151"/>
      <c r="OHC122" s="151"/>
      <c r="OHD122" s="151"/>
      <c r="OHE122" s="151"/>
      <c r="OHF122" s="151"/>
      <c r="OHG122" s="151"/>
      <c r="OHH122" s="151"/>
      <c r="OHI122" s="151"/>
      <c r="OHJ122" s="151"/>
      <c r="OHK122" s="151"/>
      <c r="OHL122" s="151"/>
      <c r="OHM122" s="151"/>
      <c r="OHN122" s="151"/>
      <c r="OHO122" s="151"/>
      <c r="OHP122" s="151"/>
      <c r="OHQ122" s="151"/>
      <c r="OHR122" s="151"/>
      <c r="OHS122" s="151"/>
      <c r="OHT122" s="151"/>
      <c r="OHU122" s="151"/>
      <c r="OHV122" s="151"/>
      <c r="OHW122" s="151"/>
      <c r="OHX122" s="151"/>
      <c r="OHY122" s="151"/>
      <c r="OHZ122" s="151"/>
      <c r="OIA122" s="151"/>
      <c r="OIB122" s="151"/>
      <c r="OIC122" s="151"/>
      <c r="OID122" s="151"/>
      <c r="OIE122" s="151"/>
      <c r="OIF122" s="151"/>
      <c r="OIG122" s="151"/>
      <c r="OIH122" s="151"/>
      <c r="OII122" s="151"/>
      <c r="OIJ122" s="151"/>
      <c r="OIK122" s="151"/>
      <c r="OIL122" s="151"/>
      <c r="OIM122" s="151"/>
      <c r="OIN122" s="151"/>
      <c r="OIO122" s="151"/>
      <c r="OIP122" s="151"/>
      <c r="OIQ122" s="151"/>
      <c r="OIR122" s="151"/>
      <c r="OIS122" s="151"/>
      <c r="OIT122" s="151"/>
      <c r="OIU122" s="151"/>
      <c r="OIV122" s="151"/>
      <c r="OIW122" s="151"/>
      <c r="OIX122" s="151"/>
      <c r="OIY122" s="151"/>
      <c r="OIZ122" s="151"/>
      <c r="OJA122" s="151"/>
      <c r="OJB122" s="151"/>
      <c r="OJC122" s="151"/>
      <c r="OJD122" s="151"/>
      <c r="OJE122" s="151"/>
      <c r="OJF122" s="151"/>
      <c r="OJG122" s="151"/>
      <c r="OJH122" s="151"/>
      <c r="OJI122" s="151"/>
      <c r="OJJ122" s="151"/>
      <c r="OJK122" s="151"/>
      <c r="OJL122" s="151"/>
      <c r="OJM122" s="151"/>
      <c r="OJN122" s="151"/>
      <c r="OJO122" s="151"/>
      <c r="OJP122" s="151"/>
      <c r="OJQ122" s="151"/>
      <c r="OJR122" s="151"/>
      <c r="OJS122" s="151"/>
      <c r="OJT122" s="151"/>
      <c r="OJU122" s="151"/>
      <c r="OJV122" s="151"/>
      <c r="OJW122" s="151"/>
      <c r="OJX122" s="151"/>
      <c r="OJY122" s="151"/>
      <c r="OJZ122" s="151"/>
      <c r="OKA122" s="151"/>
      <c r="OKB122" s="151"/>
      <c r="OKC122" s="151"/>
      <c r="OKD122" s="151"/>
      <c r="OKE122" s="151"/>
      <c r="OKF122" s="151"/>
      <c r="OKG122" s="151"/>
      <c r="OKH122" s="151"/>
      <c r="OKI122" s="151"/>
      <c r="OKJ122" s="151"/>
      <c r="OKK122" s="151"/>
      <c r="OKL122" s="151"/>
      <c r="OKM122" s="151"/>
      <c r="OKN122" s="151"/>
      <c r="OKO122" s="151"/>
      <c r="OKP122" s="151"/>
      <c r="OKQ122" s="151"/>
      <c r="OKR122" s="151"/>
      <c r="OKS122" s="151"/>
      <c r="OKT122" s="151"/>
      <c r="OKU122" s="151"/>
      <c r="OKV122" s="151"/>
      <c r="OKW122" s="151"/>
      <c r="OKX122" s="151"/>
      <c r="OKY122" s="151"/>
      <c r="OKZ122" s="151"/>
      <c r="OLA122" s="151"/>
      <c r="OLB122" s="151"/>
      <c r="OLC122" s="151"/>
      <c r="OLD122" s="151"/>
      <c r="OLE122" s="151"/>
      <c r="OLF122" s="151"/>
      <c r="OLG122" s="151"/>
      <c r="OLH122" s="151"/>
      <c r="OLI122" s="151"/>
      <c r="OLJ122" s="151"/>
      <c r="OLK122" s="151"/>
      <c r="OLL122" s="151"/>
      <c r="OLM122" s="151"/>
      <c r="OLN122" s="151"/>
      <c r="OLO122" s="151"/>
      <c r="OLP122" s="151"/>
      <c r="OLQ122" s="151"/>
      <c r="OLR122" s="151"/>
      <c r="OLS122" s="151"/>
      <c r="OLT122" s="151"/>
      <c r="OLU122" s="151"/>
      <c r="OLV122" s="151"/>
      <c r="OLW122" s="151"/>
      <c r="OLX122" s="151"/>
      <c r="OLY122" s="151"/>
      <c r="OLZ122" s="151"/>
      <c r="OMA122" s="151"/>
      <c r="OMB122" s="151"/>
      <c r="OMC122" s="151"/>
      <c r="OMD122" s="151"/>
      <c r="OME122" s="151"/>
      <c r="OMF122" s="151"/>
      <c r="OMG122" s="151"/>
      <c r="OMH122" s="151"/>
      <c r="OMI122" s="151"/>
      <c r="OMJ122" s="151"/>
      <c r="OMK122" s="151"/>
      <c r="OML122" s="151"/>
      <c r="OMM122" s="151"/>
      <c r="OMN122" s="151"/>
      <c r="OMO122" s="151"/>
      <c r="OMP122" s="151"/>
      <c r="OMQ122" s="151"/>
      <c r="OMR122" s="151"/>
      <c r="OMS122" s="151"/>
      <c r="OMT122" s="151"/>
      <c r="OMU122" s="151"/>
      <c r="OMV122" s="151"/>
      <c r="OMW122" s="151"/>
      <c r="OMX122" s="151"/>
      <c r="OMY122" s="151"/>
      <c r="OMZ122" s="151"/>
      <c r="ONA122" s="151"/>
      <c r="ONB122" s="151"/>
      <c r="ONC122" s="151"/>
      <c r="OND122" s="151"/>
      <c r="ONE122" s="151"/>
      <c r="ONF122" s="151"/>
      <c r="ONG122" s="151"/>
      <c r="ONH122" s="151"/>
      <c r="ONI122" s="151"/>
      <c r="ONJ122" s="151"/>
      <c r="ONK122" s="151"/>
      <c r="ONL122" s="151"/>
      <c r="ONM122" s="151"/>
      <c r="ONN122" s="151"/>
      <c r="ONO122" s="151"/>
      <c r="ONP122" s="151"/>
      <c r="ONQ122" s="151"/>
      <c r="ONR122" s="151"/>
      <c r="ONS122" s="151"/>
      <c r="ONT122" s="151"/>
      <c r="ONU122" s="151"/>
      <c r="ONV122" s="151"/>
      <c r="ONW122" s="151"/>
      <c r="ONX122" s="151"/>
      <c r="ONY122" s="151"/>
      <c r="ONZ122" s="151"/>
      <c r="OOA122" s="151"/>
      <c r="OOB122" s="151"/>
      <c r="OOC122" s="151"/>
      <c r="OOD122" s="151"/>
      <c r="OOE122" s="151"/>
      <c r="OOF122" s="151"/>
      <c r="OOG122" s="151"/>
      <c r="OOH122" s="151"/>
      <c r="OOI122" s="151"/>
      <c r="OOJ122" s="151"/>
      <c r="OOK122" s="151"/>
      <c r="OOL122" s="151"/>
      <c r="OOM122" s="151"/>
      <c r="OON122" s="151"/>
      <c r="OOO122" s="151"/>
      <c r="OOP122" s="151"/>
      <c r="OOQ122" s="151"/>
      <c r="OOR122" s="151"/>
      <c r="OOS122" s="151"/>
      <c r="OOT122" s="151"/>
      <c r="OOU122" s="151"/>
      <c r="OOV122" s="151"/>
      <c r="OOW122" s="151"/>
      <c r="OOX122" s="151"/>
      <c r="OOY122" s="151"/>
      <c r="OOZ122" s="151"/>
      <c r="OPA122" s="151"/>
      <c r="OPB122" s="151"/>
      <c r="OPC122" s="151"/>
      <c r="OPD122" s="151"/>
      <c r="OPE122" s="151"/>
      <c r="OPF122" s="151"/>
      <c r="OPG122" s="151"/>
      <c r="OPH122" s="151"/>
      <c r="OPI122" s="151"/>
      <c r="OPJ122" s="151"/>
      <c r="OPK122" s="151"/>
      <c r="OPL122" s="151"/>
      <c r="OPM122" s="151"/>
      <c r="OPN122" s="151"/>
      <c r="OPO122" s="151"/>
      <c r="OPP122" s="151"/>
      <c r="OPQ122" s="151"/>
      <c r="OPR122" s="151"/>
      <c r="OPS122" s="151"/>
      <c r="OPT122" s="151"/>
      <c r="OPU122" s="151"/>
      <c r="OPV122" s="151"/>
      <c r="OPW122" s="151"/>
      <c r="OPX122" s="151"/>
      <c r="OPY122" s="151"/>
      <c r="OPZ122" s="151"/>
      <c r="OQA122" s="151"/>
      <c r="OQB122" s="151"/>
      <c r="OQC122" s="151"/>
      <c r="OQD122" s="151"/>
      <c r="OQE122" s="151"/>
      <c r="OQF122" s="151"/>
      <c r="OQG122" s="151"/>
      <c r="OQH122" s="151"/>
      <c r="OQI122" s="151"/>
      <c r="OQJ122" s="151"/>
      <c r="OQK122" s="151"/>
      <c r="OQL122" s="151"/>
      <c r="OQM122" s="151"/>
      <c r="OQN122" s="151"/>
      <c r="OQO122" s="151"/>
      <c r="OQP122" s="151"/>
      <c r="OQQ122" s="151"/>
      <c r="OQR122" s="151"/>
      <c r="OQS122" s="151"/>
      <c r="OQT122" s="151"/>
      <c r="OQU122" s="151"/>
      <c r="OQV122" s="151"/>
      <c r="OQW122" s="151"/>
      <c r="OQX122" s="151"/>
      <c r="OQY122" s="151"/>
      <c r="OQZ122" s="151"/>
      <c r="ORA122" s="151"/>
      <c r="ORB122" s="151"/>
      <c r="ORC122" s="151"/>
      <c r="ORD122" s="151"/>
      <c r="ORE122" s="151"/>
      <c r="ORF122" s="151"/>
      <c r="ORG122" s="151"/>
      <c r="ORH122" s="151"/>
      <c r="ORI122" s="151"/>
      <c r="ORJ122" s="151"/>
      <c r="ORK122" s="151"/>
      <c r="ORL122" s="151"/>
      <c r="ORM122" s="151"/>
      <c r="ORN122" s="151"/>
      <c r="ORO122" s="151"/>
      <c r="ORP122" s="151"/>
      <c r="ORQ122" s="151"/>
      <c r="ORR122" s="151"/>
      <c r="ORS122" s="151"/>
      <c r="ORT122" s="151"/>
      <c r="ORU122" s="151"/>
      <c r="ORV122" s="151"/>
      <c r="ORW122" s="151"/>
      <c r="ORX122" s="151"/>
      <c r="ORY122" s="151"/>
      <c r="ORZ122" s="151"/>
      <c r="OSA122" s="151"/>
      <c r="OSB122" s="151"/>
      <c r="OSC122" s="151"/>
      <c r="OSD122" s="151"/>
      <c r="OSE122" s="151"/>
      <c r="OSF122" s="151"/>
      <c r="OSG122" s="151"/>
      <c r="OSH122" s="151"/>
      <c r="OSI122" s="151"/>
      <c r="OSJ122" s="151"/>
      <c r="OSK122" s="151"/>
      <c r="OSL122" s="151"/>
      <c r="OSM122" s="151"/>
      <c r="OSN122" s="151"/>
      <c r="OSO122" s="151"/>
      <c r="OSP122" s="151"/>
      <c r="OSQ122" s="151"/>
      <c r="OSR122" s="151"/>
      <c r="OSS122" s="151"/>
      <c r="OST122" s="151"/>
      <c r="OSU122" s="151"/>
      <c r="OSV122" s="151"/>
      <c r="OSW122" s="151"/>
      <c r="OSX122" s="151"/>
      <c r="OSY122" s="151"/>
      <c r="OSZ122" s="151"/>
      <c r="OTA122" s="151"/>
      <c r="OTB122" s="151"/>
      <c r="OTC122" s="151"/>
      <c r="OTD122" s="151"/>
      <c r="OTE122" s="151"/>
      <c r="OTF122" s="151"/>
      <c r="OTG122" s="151"/>
      <c r="OTH122" s="151"/>
      <c r="OTI122" s="151"/>
      <c r="OTJ122" s="151"/>
      <c r="OTK122" s="151"/>
      <c r="OTL122" s="151"/>
      <c r="OTM122" s="151"/>
      <c r="OTN122" s="151"/>
      <c r="OTO122" s="151"/>
      <c r="OTP122" s="151"/>
      <c r="OTQ122" s="151"/>
      <c r="OTR122" s="151"/>
      <c r="OTS122" s="151"/>
      <c r="OTT122" s="151"/>
      <c r="OTU122" s="151"/>
      <c r="OTV122" s="151"/>
      <c r="OTW122" s="151"/>
      <c r="OTX122" s="151"/>
      <c r="OTY122" s="151"/>
      <c r="OTZ122" s="151"/>
      <c r="OUA122" s="151"/>
      <c r="OUB122" s="151"/>
      <c r="OUC122" s="151"/>
      <c r="OUD122" s="151"/>
      <c r="OUE122" s="151"/>
      <c r="OUF122" s="151"/>
      <c r="OUG122" s="151"/>
      <c r="OUH122" s="151"/>
      <c r="OUI122" s="151"/>
      <c r="OUJ122" s="151"/>
      <c r="OUK122" s="151"/>
      <c r="OUL122" s="151"/>
      <c r="OUM122" s="151"/>
      <c r="OUN122" s="151"/>
      <c r="OUO122" s="151"/>
      <c r="OUP122" s="151"/>
      <c r="OUQ122" s="151"/>
      <c r="OUR122" s="151"/>
      <c r="OUS122" s="151"/>
      <c r="OUT122" s="151"/>
      <c r="OUU122" s="151"/>
      <c r="OUV122" s="151"/>
      <c r="OUW122" s="151"/>
      <c r="OUX122" s="151"/>
      <c r="OUY122" s="151"/>
      <c r="OUZ122" s="151"/>
      <c r="OVA122" s="151"/>
      <c r="OVB122" s="151"/>
      <c r="OVC122" s="151"/>
      <c r="OVD122" s="151"/>
      <c r="OVE122" s="151"/>
      <c r="OVF122" s="151"/>
      <c r="OVG122" s="151"/>
      <c r="OVH122" s="151"/>
      <c r="OVI122" s="151"/>
      <c r="OVJ122" s="151"/>
      <c r="OVK122" s="151"/>
      <c r="OVL122" s="151"/>
      <c r="OVM122" s="151"/>
      <c r="OVN122" s="151"/>
      <c r="OVO122" s="151"/>
      <c r="OVP122" s="151"/>
      <c r="OVQ122" s="151"/>
      <c r="OVR122" s="151"/>
      <c r="OVS122" s="151"/>
      <c r="OVT122" s="151"/>
      <c r="OVU122" s="151"/>
      <c r="OVV122" s="151"/>
      <c r="OVW122" s="151"/>
      <c r="OVX122" s="151"/>
      <c r="OVY122" s="151"/>
      <c r="OVZ122" s="151"/>
      <c r="OWA122" s="151"/>
      <c r="OWB122" s="151"/>
      <c r="OWC122" s="151"/>
      <c r="OWD122" s="151"/>
      <c r="OWE122" s="151"/>
      <c r="OWF122" s="151"/>
      <c r="OWG122" s="151"/>
      <c r="OWH122" s="151"/>
      <c r="OWI122" s="151"/>
      <c r="OWJ122" s="151"/>
      <c r="OWK122" s="151"/>
      <c r="OWL122" s="151"/>
      <c r="OWM122" s="151"/>
      <c r="OWN122" s="151"/>
      <c r="OWO122" s="151"/>
      <c r="OWP122" s="151"/>
      <c r="OWQ122" s="151"/>
      <c r="OWR122" s="151"/>
      <c r="OWS122" s="151"/>
      <c r="OWT122" s="151"/>
      <c r="OWU122" s="151"/>
      <c r="OWV122" s="151"/>
      <c r="OWW122" s="151"/>
      <c r="OWX122" s="151"/>
      <c r="OWY122" s="151"/>
      <c r="OWZ122" s="151"/>
      <c r="OXA122" s="151"/>
      <c r="OXB122" s="151"/>
      <c r="OXC122" s="151"/>
      <c r="OXD122" s="151"/>
      <c r="OXE122" s="151"/>
      <c r="OXF122" s="151"/>
      <c r="OXG122" s="151"/>
      <c r="OXH122" s="151"/>
      <c r="OXI122" s="151"/>
      <c r="OXJ122" s="151"/>
      <c r="OXK122" s="151"/>
      <c r="OXL122" s="151"/>
      <c r="OXM122" s="151"/>
      <c r="OXN122" s="151"/>
      <c r="OXO122" s="151"/>
      <c r="OXP122" s="151"/>
      <c r="OXQ122" s="151"/>
      <c r="OXR122" s="151"/>
      <c r="OXS122" s="151"/>
      <c r="OXT122" s="151"/>
      <c r="OXU122" s="151"/>
      <c r="OXV122" s="151"/>
      <c r="OXW122" s="151"/>
      <c r="OXX122" s="151"/>
      <c r="OXY122" s="151"/>
      <c r="OXZ122" s="151"/>
      <c r="OYA122" s="151"/>
      <c r="OYB122" s="151"/>
      <c r="OYC122" s="151"/>
      <c r="OYD122" s="151"/>
      <c r="OYE122" s="151"/>
      <c r="OYF122" s="151"/>
      <c r="OYG122" s="151"/>
      <c r="OYH122" s="151"/>
      <c r="OYI122" s="151"/>
      <c r="OYJ122" s="151"/>
      <c r="OYK122" s="151"/>
      <c r="OYL122" s="151"/>
      <c r="OYM122" s="151"/>
      <c r="OYN122" s="151"/>
      <c r="OYO122" s="151"/>
      <c r="OYP122" s="151"/>
      <c r="OYQ122" s="151"/>
      <c r="OYR122" s="151"/>
      <c r="OYS122" s="151"/>
      <c r="OYT122" s="151"/>
      <c r="OYU122" s="151"/>
      <c r="OYV122" s="151"/>
      <c r="OYW122" s="151"/>
      <c r="OYX122" s="151"/>
      <c r="OYY122" s="151"/>
      <c r="OYZ122" s="151"/>
      <c r="OZA122" s="151"/>
      <c r="OZB122" s="151"/>
      <c r="OZC122" s="151"/>
      <c r="OZD122" s="151"/>
      <c r="OZE122" s="151"/>
      <c r="OZF122" s="151"/>
      <c r="OZG122" s="151"/>
      <c r="OZH122" s="151"/>
      <c r="OZI122" s="151"/>
      <c r="OZJ122" s="151"/>
      <c r="OZK122" s="151"/>
      <c r="OZL122" s="151"/>
      <c r="OZM122" s="151"/>
      <c r="OZN122" s="151"/>
      <c r="OZO122" s="151"/>
      <c r="OZP122" s="151"/>
      <c r="OZQ122" s="151"/>
      <c r="OZR122" s="151"/>
      <c r="OZS122" s="151"/>
      <c r="OZT122" s="151"/>
      <c r="OZU122" s="151"/>
      <c r="OZV122" s="151"/>
      <c r="OZW122" s="151"/>
      <c r="OZX122" s="151"/>
      <c r="OZY122" s="151"/>
      <c r="OZZ122" s="151"/>
      <c r="PAA122" s="151"/>
      <c r="PAB122" s="151"/>
      <c r="PAC122" s="151"/>
      <c r="PAD122" s="151"/>
      <c r="PAE122" s="151"/>
      <c r="PAF122" s="151"/>
      <c r="PAG122" s="151"/>
      <c r="PAH122" s="151"/>
      <c r="PAI122" s="151"/>
      <c r="PAJ122" s="151"/>
      <c r="PAK122" s="151"/>
      <c r="PAL122" s="151"/>
      <c r="PAM122" s="151"/>
      <c r="PAN122" s="151"/>
      <c r="PAO122" s="151"/>
      <c r="PAP122" s="151"/>
      <c r="PAQ122" s="151"/>
      <c r="PAR122" s="151"/>
      <c r="PAS122" s="151"/>
      <c r="PAT122" s="151"/>
      <c r="PAU122" s="151"/>
      <c r="PAV122" s="151"/>
      <c r="PAW122" s="151"/>
      <c r="PAX122" s="151"/>
      <c r="PAY122" s="151"/>
      <c r="PAZ122" s="151"/>
      <c r="PBA122" s="151"/>
      <c r="PBB122" s="151"/>
      <c r="PBC122" s="151"/>
      <c r="PBD122" s="151"/>
      <c r="PBE122" s="151"/>
      <c r="PBF122" s="151"/>
      <c r="PBG122" s="151"/>
      <c r="PBH122" s="151"/>
      <c r="PBI122" s="151"/>
      <c r="PBJ122" s="151"/>
      <c r="PBK122" s="151"/>
      <c r="PBL122" s="151"/>
      <c r="PBM122" s="151"/>
      <c r="PBN122" s="151"/>
      <c r="PBO122" s="151"/>
      <c r="PBP122" s="151"/>
      <c r="PBQ122" s="151"/>
      <c r="PBR122" s="151"/>
      <c r="PBS122" s="151"/>
      <c r="PBT122" s="151"/>
      <c r="PBU122" s="151"/>
      <c r="PBV122" s="151"/>
      <c r="PBW122" s="151"/>
      <c r="PBX122" s="151"/>
      <c r="PBY122" s="151"/>
      <c r="PBZ122" s="151"/>
      <c r="PCA122" s="151"/>
      <c r="PCB122" s="151"/>
      <c r="PCC122" s="151"/>
      <c r="PCD122" s="151"/>
      <c r="PCE122" s="151"/>
      <c r="PCF122" s="151"/>
      <c r="PCG122" s="151"/>
      <c r="PCH122" s="151"/>
      <c r="PCI122" s="151"/>
      <c r="PCJ122" s="151"/>
      <c r="PCK122" s="151"/>
      <c r="PCL122" s="151"/>
      <c r="PCM122" s="151"/>
      <c r="PCN122" s="151"/>
      <c r="PCO122" s="151"/>
      <c r="PCP122" s="151"/>
      <c r="PCQ122" s="151"/>
      <c r="PCR122" s="151"/>
      <c r="PCS122" s="151"/>
      <c r="PCT122" s="151"/>
      <c r="PCU122" s="151"/>
      <c r="PCV122" s="151"/>
      <c r="PCW122" s="151"/>
      <c r="PCX122" s="151"/>
      <c r="PCY122" s="151"/>
      <c r="PCZ122" s="151"/>
      <c r="PDA122" s="151"/>
      <c r="PDB122" s="151"/>
      <c r="PDC122" s="151"/>
      <c r="PDD122" s="151"/>
      <c r="PDE122" s="151"/>
      <c r="PDF122" s="151"/>
      <c r="PDG122" s="151"/>
      <c r="PDH122" s="151"/>
      <c r="PDI122" s="151"/>
      <c r="PDJ122" s="151"/>
      <c r="PDK122" s="151"/>
      <c r="PDL122" s="151"/>
      <c r="PDM122" s="151"/>
      <c r="PDN122" s="151"/>
      <c r="PDO122" s="151"/>
      <c r="PDP122" s="151"/>
      <c r="PDQ122" s="151"/>
      <c r="PDR122" s="151"/>
      <c r="PDS122" s="151"/>
      <c r="PDT122" s="151"/>
      <c r="PDU122" s="151"/>
      <c r="PDV122" s="151"/>
      <c r="PDW122" s="151"/>
      <c r="PDX122" s="151"/>
      <c r="PDY122" s="151"/>
      <c r="PDZ122" s="151"/>
      <c r="PEA122" s="151"/>
      <c r="PEB122" s="151"/>
      <c r="PEC122" s="151"/>
      <c r="PED122" s="151"/>
      <c r="PEE122" s="151"/>
      <c r="PEF122" s="151"/>
      <c r="PEG122" s="151"/>
      <c r="PEH122" s="151"/>
      <c r="PEI122" s="151"/>
      <c r="PEJ122" s="151"/>
      <c r="PEK122" s="151"/>
      <c r="PEL122" s="151"/>
      <c r="PEM122" s="151"/>
      <c r="PEN122" s="151"/>
      <c r="PEO122" s="151"/>
      <c r="PEP122" s="151"/>
      <c r="PEQ122" s="151"/>
      <c r="PER122" s="151"/>
      <c r="PES122" s="151"/>
      <c r="PET122" s="151"/>
      <c r="PEU122" s="151"/>
      <c r="PEV122" s="151"/>
      <c r="PEW122" s="151"/>
      <c r="PEX122" s="151"/>
      <c r="PEY122" s="151"/>
      <c r="PEZ122" s="151"/>
      <c r="PFA122" s="151"/>
      <c r="PFB122" s="151"/>
      <c r="PFC122" s="151"/>
      <c r="PFD122" s="151"/>
      <c r="PFE122" s="151"/>
      <c r="PFF122" s="151"/>
      <c r="PFG122" s="151"/>
      <c r="PFH122" s="151"/>
      <c r="PFI122" s="151"/>
      <c r="PFJ122" s="151"/>
      <c r="PFK122" s="151"/>
      <c r="PFL122" s="151"/>
      <c r="PFM122" s="151"/>
      <c r="PFN122" s="151"/>
      <c r="PFO122" s="151"/>
      <c r="PFP122" s="151"/>
      <c r="PFQ122" s="151"/>
      <c r="PFR122" s="151"/>
      <c r="PFS122" s="151"/>
      <c r="PFT122" s="151"/>
      <c r="PFU122" s="151"/>
      <c r="PFV122" s="151"/>
      <c r="PFW122" s="151"/>
      <c r="PFX122" s="151"/>
      <c r="PFY122" s="151"/>
      <c r="PFZ122" s="151"/>
      <c r="PGA122" s="151"/>
      <c r="PGB122" s="151"/>
      <c r="PGC122" s="151"/>
      <c r="PGD122" s="151"/>
      <c r="PGE122" s="151"/>
      <c r="PGF122" s="151"/>
      <c r="PGG122" s="151"/>
      <c r="PGH122" s="151"/>
      <c r="PGI122" s="151"/>
      <c r="PGJ122" s="151"/>
      <c r="PGK122" s="151"/>
      <c r="PGL122" s="151"/>
      <c r="PGM122" s="151"/>
      <c r="PGN122" s="151"/>
      <c r="PGO122" s="151"/>
      <c r="PGP122" s="151"/>
      <c r="PGQ122" s="151"/>
      <c r="PGR122" s="151"/>
      <c r="PGS122" s="151"/>
      <c r="PGT122" s="151"/>
      <c r="PGU122" s="151"/>
      <c r="PGV122" s="151"/>
      <c r="PGW122" s="151"/>
      <c r="PGX122" s="151"/>
      <c r="PGY122" s="151"/>
      <c r="PGZ122" s="151"/>
      <c r="PHA122" s="151"/>
      <c r="PHB122" s="151"/>
      <c r="PHC122" s="151"/>
      <c r="PHD122" s="151"/>
      <c r="PHE122" s="151"/>
      <c r="PHF122" s="151"/>
      <c r="PHG122" s="151"/>
      <c r="PHH122" s="151"/>
      <c r="PHI122" s="151"/>
      <c r="PHJ122" s="151"/>
      <c r="PHK122" s="151"/>
      <c r="PHL122" s="151"/>
      <c r="PHM122" s="151"/>
      <c r="PHN122" s="151"/>
      <c r="PHO122" s="151"/>
      <c r="PHP122" s="151"/>
      <c r="PHQ122" s="151"/>
      <c r="PHR122" s="151"/>
      <c r="PHS122" s="151"/>
      <c r="PHT122" s="151"/>
      <c r="PHU122" s="151"/>
      <c r="PHV122" s="151"/>
      <c r="PHW122" s="151"/>
      <c r="PHX122" s="151"/>
      <c r="PHY122" s="151"/>
      <c r="PHZ122" s="151"/>
      <c r="PIA122" s="151"/>
      <c r="PIB122" s="151"/>
      <c r="PIC122" s="151"/>
      <c r="PID122" s="151"/>
      <c r="PIE122" s="151"/>
      <c r="PIF122" s="151"/>
      <c r="PIG122" s="151"/>
      <c r="PIH122" s="151"/>
      <c r="PII122" s="151"/>
      <c r="PIJ122" s="151"/>
      <c r="PIK122" s="151"/>
      <c r="PIL122" s="151"/>
      <c r="PIM122" s="151"/>
      <c r="PIN122" s="151"/>
      <c r="PIO122" s="151"/>
      <c r="PIP122" s="151"/>
      <c r="PIQ122" s="151"/>
      <c r="PIR122" s="151"/>
      <c r="PIS122" s="151"/>
      <c r="PIT122" s="151"/>
      <c r="PIU122" s="151"/>
      <c r="PIV122" s="151"/>
      <c r="PIW122" s="151"/>
      <c r="PIX122" s="151"/>
      <c r="PIY122" s="151"/>
      <c r="PIZ122" s="151"/>
      <c r="PJA122" s="151"/>
      <c r="PJB122" s="151"/>
      <c r="PJC122" s="151"/>
      <c r="PJD122" s="151"/>
      <c r="PJE122" s="151"/>
      <c r="PJF122" s="151"/>
      <c r="PJG122" s="151"/>
      <c r="PJH122" s="151"/>
      <c r="PJI122" s="151"/>
      <c r="PJJ122" s="151"/>
      <c r="PJK122" s="151"/>
      <c r="PJL122" s="151"/>
      <c r="PJM122" s="151"/>
      <c r="PJN122" s="151"/>
      <c r="PJO122" s="151"/>
      <c r="PJP122" s="151"/>
      <c r="PJQ122" s="151"/>
      <c r="PJR122" s="151"/>
      <c r="PJS122" s="151"/>
      <c r="PJT122" s="151"/>
      <c r="PJU122" s="151"/>
      <c r="PJV122" s="151"/>
      <c r="PJW122" s="151"/>
      <c r="PJX122" s="151"/>
      <c r="PJY122" s="151"/>
      <c r="PJZ122" s="151"/>
      <c r="PKA122" s="151"/>
      <c r="PKB122" s="151"/>
      <c r="PKC122" s="151"/>
      <c r="PKD122" s="151"/>
      <c r="PKE122" s="151"/>
      <c r="PKF122" s="151"/>
      <c r="PKG122" s="151"/>
      <c r="PKH122" s="151"/>
      <c r="PKI122" s="151"/>
      <c r="PKJ122" s="151"/>
      <c r="PKK122" s="151"/>
      <c r="PKL122" s="151"/>
      <c r="PKM122" s="151"/>
      <c r="PKN122" s="151"/>
      <c r="PKO122" s="151"/>
      <c r="PKP122" s="151"/>
      <c r="PKQ122" s="151"/>
      <c r="PKR122" s="151"/>
      <c r="PKS122" s="151"/>
      <c r="PKT122" s="151"/>
      <c r="PKU122" s="151"/>
      <c r="PKV122" s="151"/>
      <c r="PKW122" s="151"/>
      <c r="PKX122" s="151"/>
      <c r="PKY122" s="151"/>
      <c r="PKZ122" s="151"/>
      <c r="PLA122" s="151"/>
      <c r="PLB122" s="151"/>
      <c r="PLC122" s="151"/>
      <c r="PLD122" s="151"/>
      <c r="PLE122" s="151"/>
      <c r="PLF122" s="151"/>
      <c r="PLG122" s="151"/>
      <c r="PLH122" s="151"/>
      <c r="PLI122" s="151"/>
      <c r="PLJ122" s="151"/>
      <c r="PLK122" s="151"/>
      <c r="PLL122" s="151"/>
      <c r="PLM122" s="151"/>
      <c r="PLN122" s="151"/>
      <c r="PLO122" s="151"/>
      <c r="PLP122" s="151"/>
      <c r="PLQ122" s="151"/>
      <c r="PLR122" s="151"/>
      <c r="PLS122" s="151"/>
      <c r="PLT122" s="151"/>
      <c r="PLU122" s="151"/>
      <c r="PLV122" s="151"/>
      <c r="PLW122" s="151"/>
      <c r="PLX122" s="151"/>
      <c r="PLY122" s="151"/>
      <c r="PLZ122" s="151"/>
      <c r="PMA122" s="151"/>
      <c r="PMB122" s="151"/>
      <c r="PMC122" s="151"/>
      <c r="PMD122" s="151"/>
      <c r="PME122" s="151"/>
      <c r="PMF122" s="151"/>
      <c r="PMG122" s="151"/>
      <c r="PMH122" s="151"/>
      <c r="PMI122" s="151"/>
      <c r="PMJ122" s="151"/>
      <c r="PMK122" s="151"/>
      <c r="PML122" s="151"/>
      <c r="PMM122" s="151"/>
      <c r="PMN122" s="151"/>
      <c r="PMO122" s="151"/>
      <c r="PMP122" s="151"/>
      <c r="PMQ122" s="151"/>
      <c r="PMR122" s="151"/>
      <c r="PMS122" s="151"/>
      <c r="PMT122" s="151"/>
      <c r="PMU122" s="151"/>
      <c r="PMV122" s="151"/>
      <c r="PMW122" s="151"/>
      <c r="PMX122" s="151"/>
      <c r="PMY122" s="151"/>
      <c r="PMZ122" s="151"/>
      <c r="PNA122" s="151"/>
      <c r="PNB122" s="151"/>
      <c r="PNC122" s="151"/>
      <c r="PND122" s="151"/>
      <c r="PNE122" s="151"/>
      <c r="PNF122" s="151"/>
      <c r="PNG122" s="151"/>
      <c r="PNH122" s="151"/>
      <c r="PNI122" s="151"/>
      <c r="PNJ122" s="151"/>
      <c r="PNK122" s="151"/>
      <c r="PNL122" s="151"/>
      <c r="PNM122" s="151"/>
      <c r="PNN122" s="151"/>
      <c r="PNO122" s="151"/>
      <c r="PNP122" s="151"/>
      <c r="PNQ122" s="151"/>
      <c r="PNR122" s="151"/>
      <c r="PNS122" s="151"/>
      <c r="PNT122" s="151"/>
      <c r="PNU122" s="151"/>
      <c r="PNV122" s="151"/>
      <c r="PNW122" s="151"/>
      <c r="PNX122" s="151"/>
      <c r="PNY122" s="151"/>
      <c r="PNZ122" s="151"/>
      <c r="POA122" s="151"/>
      <c r="POB122" s="151"/>
      <c r="POC122" s="151"/>
      <c r="POD122" s="151"/>
      <c r="POE122" s="151"/>
      <c r="POF122" s="151"/>
      <c r="POG122" s="151"/>
      <c r="POH122" s="151"/>
      <c r="POI122" s="151"/>
      <c r="POJ122" s="151"/>
      <c r="POK122" s="151"/>
      <c r="POL122" s="151"/>
      <c r="POM122" s="151"/>
      <c r="PON122" s="151"/>
      <c r="POO122" s="151"/>
      <c r="POP122" s="151"/>
      <c r="POQ122" s="151"/>
      <c r="POR122" s="151"/>
      <c r="POS122" s="151"/>
      <c r="POT122" s="151"/>
      <c r="POU122" s="151"/>
      <c r="POV122" s="151"/>
      <c r="POW122" s="151"/>
      <c r="POX122" s="151"/>
      <c r="POY122" s="151"/>
      <c r="POZ122" s="151"/>
      <c r="PPA122" s="151"/>
      <c r="PPB122" s="151"/>
      <c r="PPC122" s="151"/>
      <c r="PPD122" s="151"/>
      <c r="PPE122" s="151"/>
      <c r="PPF122" s="151"/>
      <c r="PPG122" s="151"/>
      <c r="PPH122" s="151"/>
      <c r="PPI122" s="151"/>
      <c r="PPJ122" s="151"/>
      <c r="PPK122" s="151"/>
      <c r="PPL122" s="151"/>
      <c r="PPM122" s="151"/>
      <c r="PPN122" s="151"/>
      <c r="PPO122" s="151"/>
      <c r="PPP122" s="151"/>
      <c r="PPQ122" s="151"/>
      <c r="PPR122" s="151"/>
      <c r="PPS122" s="151"/>
      <c r="PPT122" s="151"/>
      <c r="PPU122" s="151"/>
      <c r="PPV122" s="151"/>
      <c r="PPW122" s="151"/>
      <c r="PPX122" s="151"/>
      <c r="PPY122" s="151"/>
      <c r="PPZ122" s="151"/>
      <c r="PQA122" s="151"/>
      <c r="PQB122" s="151"/>
      <c r="PQC122" s="151"/>
      <c r="PQD122" s="151"/>
      <c r="PQE122" s="151"/>
      <c r="PQF122" s="151"/>
      <c r="PQG122" s="151"/>
      <c r="PQH122" s="151"/>
      <c r="PQI122" s="151"/>
      <c r="PQJ122" s="151"/>
      <c r="PQK122" s="151"/>
      <c r="PQL122" s="151"/>
      <c r="PQM122" s="151"/>
      <c r="PQN122" s="151"/>
      <c r="PQO122" s="151"/>
      <c r="PQP122" s="151"/>
      <c r="PQQ122" s="151"/>
      <c r="PQR122" s="151"/>
      <c r="PQS122" s="151"/>
      <c r="PQT122" s="151"/>
      <c r="PQU122" s="151"/>
      <c r="PQV122" s="151"/>
      <c r="PQW122" s="151"/>
      <c r="PQX122" s="151"/>
      <c r="PQY122" s="151"/>
      <c r="PQZ122" s="151"/>
      <c r="PRA122" s="151"/>
      <c r="PRB122" s="151"/>
      <c r="PRC122" s="151"/>
      <c r="PRD122" s="151"/>
      <c r="PRE122" s="151"/>
      <c r="PRF122" s="151"/>
      <c r="PRG122" s="151"/>
      <c r="PRH122" s="151"/>
      <c r="PRI122" s="151"/>
      <c r="PRJ122" s="151"/>
      <c r="PRK122" s="151"/>
      <c r="PRL122" s="151"/>
      <c r="PRM122" s="151"/>
      <c r="PRN122" s="151"/>
      <c r="PRO122" s="151"/>
      <c r="PRP122" s="151"/>
      <c r="PRQ122" s="151"/>
      <c r="PRR122" s="151"/>
      <c r="PRS122" s="151"/>
      <c r="PRT122" s="151"/>
      <c r="PRU122" s="151"/>
      <c r="PRV122" s="151"/>
      <c r="PRW122" s="151"/>
      <c r="PRX122" s="151"/>
      <c r="PRY122" s="151"/>
      <c r="PRZ122" s="151"/>
      <c r="PSA122" s="151"/>
      <c r="PSB122" s="151"/>
      <c r="PSC122" s="151"/>
      <c r="PSD122" s="151"/>
      <c r="PSE122" s="151"/>
      <c r="PSF122" s="151"/>
      <c r="PSG122" s="151"/>
      <c r="PSH122" s="151"/>
      <c r="PSI122" s="151"/>
      <c r="PSJ122" s="151"/>
      <c r="PSK122" s="151"/>
      <c r="PSL122" s="151"/>
      <c r="PSM122" s="151"/>
      <c r="PSN122" s="151"/>
      <c r="PSO122" s="151"/>
      <c r="PSP122" s="151"/>
      <c r="PSQ122" s="151"/>
      <c r="PSR122" s="151"/>
      <c r="PSS122" s="151"/>
      <c r="PST122" s="151"/>
      <c r="PSU122" s="151"/>
      <c r="PSV122" s="151"/>
      <c r="PSW122" s="151"/>
      <c r="PSX122" s="151"/>
      <c r="PSY122" s="151"/>
      <c r="PSZ122" s="151"/>
      <c r="PTA122" s="151"/>
      <c r="PTB122" s="151"/>
      <c r="PTC122" s="151"/>
      <c r="PTD122" s="151"/>
      <c r="PTE122" s="151"/>
      <c r="PTF122" s="151"/>
      <c r="PTG122" s="151"/>
      <c r="PTH122" s="151"/>
      <c r="PTI122" s="151"/>
      <c r="PTJ122" s="151"/>
      <c r="PTK122" s="151"/>
      <c r="PTL122" s="151"/>
      <c r="PTM122" s="151"/>
      <c r="PTN122" s="151"/>
      <c r="PTO122" s="151"/>
      <c r="PTP122" s="151"/>
      <c r="PTQ122" s="151"/>
      <c r="PTR122" s="151"/>
      <c r="PTS122" s="151"/>
      <c r="PTT122" s="151"/>
      <c r="PTU122" s="151"/>
      <c r="PTV122" s="151"/>
      <c r="PTW122" s="151"/>
      <c r="PTX122" s="151"/>
      <c r="PTY122" s="151"/>
      <c r="PTZ122" s="151"/>
      <c r="PUA122" s="151"/>
      <c r="PUB122" s="151"/>
      <c r="PUC122" s="151"/>
      <c r="PUD122" s="151"/>
      <c r="PUE122" s="151"/>
      <c r="PUF122" s="151"/>
      <c r="PUG122" s="151"/>
      <c r="PUH122" s="151"/>
      <c r="PUI122" s="151"/>
      <c r="PUJ122" s="151"/>
      <c r="PUK122" s="151"/>
      <c r="PUL122" s="151"/>
      <c r="PUM122" s="151"/>
      <c r="PUN122" s="151"/>
      <c r="PUO122" s="151"/>
      <c r="PUP122" s="151"/>
      <c r="PUQ122" s="151"/>
      <c r="PUR122" s="151"/>
      <c r="PUS122" s="151"/>
      <c r="PUT122" s="151"/>
      <c r="PUU122" s="151"/>
      <c r="PUV122" s="151"/>
      <c r="PUW122" s="151"/>
      <c r="PUX122" s="151"/>
      <c r="PUY122" s="151"/>
      <c r="PUZ122" s="151"/>
      <c r="PVA122" s="151"/>
      <c r="PVB122" s="151"/>
      <c r="PVC122" s="151"/>
      <c r="PVD122" s="151"/>
      <c r="PVE122" s="151"/>
      <c r="PVF122" s="151"/>
      <c r="PVG122" s="151"/>
      <c r="PVH122" s="151"/>
      <c r="PVI122" s="151"/>
      <c r="PVJ122" s="151"/>
      <c r="PVK122" s="151"/>
      <c r="PVL122" s="151"/>
      <c r="PVM122" s="151"/>
      <c r="PVN122" s="151"/>
      <c r="PVO122" s="151"/>
      <c r="PVP122" s="151"/>
      <c r="PVQ122" s="151"/>
      <c r="PVR122" s="151"/>
      <c r="PVS122" s="151"/>
      <c r="PVT122" s="151"/>
      <c r="PVU122" s="151"/>
      <c r="PVV122" s="151"/>
      <c r="PVW122" s="151"/>
      <c r="PVX122" s="151"/>
      <c r="PVY122" s="151"/>
      <c r="PVZ122" s="151"/>
      <c r="PWA122" s="151"/>
      <c r="PWB122" s="151"/>
      <c r="PWC122" s="151"/>
      <c r="PWD122" s="151"/>
      <c r="PWE122" s="151"/>
      <c r="PWF122" s="151"/>
      <c r="PWG122" s="151"/>
      <c r="PWH122" s="151"/>
      <c r="PWI122" s="151"/>
      <c r="PWJ122" s="151"/>
      <c r="PWK122" s="151"/>
      <c r="PWL122" s="151"/>
      <c r="PWM122" s="151"/>
      <c r="PWN122" s="151"/>
      <c r="PWO122" s="151"/>
      <c r="PWP122" s="151"/>
      <c r="PWQ122" s="151"/>
      <c r="PWR122" s="151"/>
      <c r="PWS122" s="151"/>
      <c r="PWT122" s="151"/>
      <c r="PWU122" s="151"/>
      <c r="PWV122" s="151"/>
      <c r="PWW122" s="151"/>
      <c r="PWX122" s="151"/>
      <c r="PWY122" s="151"/>
      <c r="PWZ122" s="151"/>
      <c r="PXA122" s="151"/>
      <c r="PXB122" s="151"/>
      <c r="PXC122" s="151"/>
      <c r="PXD122" s="151"/>
      <c r="PXE122" s="151"/>
      <c r="PXF122" s="151"/>
      <c r="PXG122" s="151"/>
      <c r="PXH122" s="151"/>
      <c r="PXI122" s="151"/>
      <c r="PXJ122" s="151"/>
      <c r="PXK122" s="151"/>
      <c r="PXL122" s="151"/>
      <c r="PXM122" s="151"/>
      <c r="PXN122" s="151"/>
      <c r="PXO122" s="151"/>
      <c r="PXP122" s="151"/>
      <c r="PXQ122" s="151"/>
      <c r="PXR122" s="151"/>
      <c r="PXS122" s="151"/>
      <c r="PXT122" s="151"/>
      <c r="PXU122" s="151"/>
      <c r="PXV122" s="151"/>
      <c r="PXW122" s="151"/>
      <c r="PXX122" s="151"/>
      <c r="PXY122" s="151"/>
      <c r="PXZ122" s="151"/>
      <c r="PYA122" s="151"/>
      <c r="PYB122" s="151"/>
      <c r="PYC122" s="151"/>
      <c r="PYD122" s="151"/>
      <c r="PYE122" s="151"/>
      <c r="PYF122" s="151"/>
      <c r="PYG122" s="151"/>
      <c r="PYH122" s="151"/>
      <c r="PYI122" s="151"/>
      <c r="PYJ122" s="151"/>
      <c r="PYK122" s="151"/>
      <c r="PYL122" s="151"/>
      <c r="PYM122" s="151"/>
      <c r="PYN122" s="151"/>
      <c r="PYO122" s="151"/>
      <c r="PYP122" s="151"/>
      <c r="PYQ122" s="151"/>
      <c r="PYR122" s="151"/>
      <c r="PYS122" s="151"/>
      <c r="PYT122" s="151"/>
      <c r="PYU122" s="151"/>
      <c r="PYV122" s="151"/>
      <c r="PYW122" s="151"/>
      <c r="PYX122" s="151"/>
      <c r="PYY122" s="151"/>
      <c r="PYZ122" s="151"/>
      <c r="PZA122" s="151"/>
      <c r="PZB122" s="151"/>
      <c r="PZC122" s="151"/>
      <c r="PZD122" s="151"/>
      <c r="PZE122" s="151"/>
      <c r="PZF122" s="151"/>
      <c r="PZG122" s="151"/>
      <c r="PZH122" s="151"/>
      <c r="PZI122" s="151"/>
      <c r="PZJ122" s="151"/>
      <c r="PZK122" s="151"/>
      <c r="PZL122" s="151"/>
      <c r="PZM122" s="151"/>
      <c r="PZN122" s="151"/>
      <c r="PZO122" s="151"/>
      <c r="PZP122" s="151"/>
      <c r="PZQ122" s="151"/>
      <c r="PZR122" s="151"/>
      <c r="PZS122" s="151"/>
      <c r="PZT122" s="151"/>
      <c r="PZU122" s="151"/>
      <c r="PZV122" s="151"/>
      <c r="PZW122" s="151"/>
      <c r="PZX122" s="151"/>
      <c r="PZY122" s="151"/>
      <c r="PZZ122" s="151"/>
      <c r="QAA122" s="151"/>
      <c r="QAB122" s="151"/>
      <c r="QAC122" s="151"/>
      <c r="QAD122" s="151"/>
      <c r="QAE122" s="151"/>
      <c r="QAF122" s="151"/>
      <c r="QAG122" s="151"/>
      <c r="QAH122" s="151"/>
      <c r="QAI122" s="151"/>
      <c r="QAJ122" s="151"/>
      <c r="QAK122" s="151"/>
      <c r="QAL122" s="151"/>
      <c r="QAM122" s="151"/>
      <c r="QAN122" s="151"/>
      <c r="QAO122" s="151"/>
      <c r="QAP122" s="151"/>
      <c r="QAQ122" s="151"/>
      <c r="QAR122" s="151"/>
      <c r="QAS122" s="151"/>
      <c r="QAT122" s="151"/>
      <c r="QAU122" s="151"/>
      <c r="QAV122" s="151"/>
      <c r="QAW122" s="151"/>
      <c r="QAX122" s="151"/>
      <c r="QAY122" s="151"/>
      <c r="QAZ122" s="151"/>
      <c r="QBA122" s="151"/>
      <c r="QBB122" s="151"/>
      <c r="QBC122" s="151"/>
      <c r="QBD122" s="151"/>
      <c r="QBE122" s="151"/>
      <c r="QBF122" s="151"/>
      <c r="QBG122" s="151"/>
      <c r="QBH122" s="151"/>
      <c r="QBI122" s="151"/>
      <c r="QBJ122" s="151"/>
      <c r="QBK122" s="151"/>
      <c r="QBL122" s="151"/>
      <c r="QBM122" s="151"/>
      <c r="QBN122" s="151"/>
      <c r="QBO122" s="151"/>
      <c r="QBP122" s="151"/>
      <c r="QBQ122" s="151"/>
      <c r="QBR122" s="151"/>
      <c r="QBS122" s="151"/>
      <c r="QBT122" s="151"/>
      <c r="QBU122" s="151"/>
      <c r="QBV122" s="151"/>
      <c r="QBW122" s="151"/>
      <c r="QBX122" s="151"/>
      <c r="QBY122" s="151"/>
      <c r="QBZ122" s="151"/>
      <c r="QCA122" s="151"/>
      <c r="QCB122" s="151"/>
      <c r="QCC122" s="151"/>
      <c r="QCD122" s="151"/>
      <c r="QCE122" s="151"/>
      <c r="QCF122" s="151"/>
      <c r="QCG122" s="151"/>
      <c r="QCH122" s="151"/>
      <c r="QCI122" s="151"/>
      <c r="QCJ122" s="151"/>
      <c r="QCK122" s="151"/>
      <c r="QCL122" s="151"/>
      <c r="QCM122" s="151"/>
      <c r="QCN122" s="151"/>
      <c r="QCO122" s="151"/>
      <c r="QCP122" s="151"/>
      <c r="QCQ122" s="151"/>
      <c r="QCR122" s="151"/>
      <c r="QCS122" s="151"/>
      <c r="QCT122" s="151"/>
      <c r="QCU122" s="151"/>
      <c r="QCV122" s="151"/>
      <c r="QCW122" s="151"/>
      <c r="QCX122" s="151"/>
      <c r="QCY122" s="151"/>
      <c r="QCZ122" s="151"/>
      <c r="QDA122" s="151"/>
      <c r="QDB122" s="151"/>
      <c r="QDC122" s="151"/>
      <c r="QDD122" s="151"/>
      <c r="QDE122" s="151"/>
      <c r="QDF122" s="151"/>
      <c r="QDG122" s="151"/>
      <c r="QDH122" s="151"/>
      <c r="QDI122" s="151"/>
      <c r="QDJ122" s="151"/>
      <c r="QDK122" s="151"/>
      <c r="QDL122" s="151"/>
      <c r="QDM122" s="151"/>
      <c r="QDN122" s="151"/>
      <c r="QDO122" s="151"/>
      <c r="QDP122" s="151"/>
      <c r="QDQ122" s="151"/>
      <c r="QDR122" s="151"/>
      <c r="QDS122" s="151"/>
      <c r="QDT122" s="151"/>
      <c r="QDU122" s="151"/>
      <c r="QDV122" s="151"/>
      <c r="QDW122" s="151"/>
      <c r="QDX122" s="151"/>
      <c r="QDY122" s="151"/>
      <c r="QDZ122" s="151"/>
      <c r="QEA122" s="151"/>
      <c r="QEB122" s="151"/>
      <c r="QEC122" s="151"/>
      <c r="QED122" s="151"/>
      <c r="QEE122" s="151"/>
      <c r="QEF122" s="151"/>
      <c r="QEG122" s="151"/>
      <c r="QEH122" s="151"/>
      <c r="QEI122" s="151"/>
      <c r="QEJ122" s="151"/>
      <c r="QEK122" s="151"/>
      <c r="QEL122" s="151"/>
      <c r="QEM122" s="151"/>
      <c r="QEN122" s="151"/>
      <c r="QEO122" s="151"/>
      <c r="QEP122" s="151"/>
      <c r="QEQ122" s="151"/>
      <c r="QER122" s="151"/>
      <c r="QES122" s="151"/>
      <c r="QET122" s="151"/>
      <c r="QEU122" s="151"/>
      <c r="QEV122" s="151"/>
      <c r="QEW122" s="151"/>
      <c r="QEX122" s="151"/>
      <c r="QEY122" s="151"/>
      <c r="QEZ122" s="151"/>
      <c r="QFA122" s="151"/>
      <c r="QFB122" s="151"/>
      <c r="QFC122" s="151"/>
      <c r="QFD122" s="151"/>
      <c r="QFE122" s="151"/>
      <c r="QFF122" s="151"/>
      <c r="QFG122" s="151"/>
      <c r="QFH122" s="151"/>
      <c r="QFI122" s="151"/>
      <c r="QFJ122" s="151"/>
      <c r="QFK122" s="151"/>
      <c r="QFL122" s="151"/>
      <c r="QFM122" s="151"/>
      <c r="QFN122" s="151"/>
      <c r="QFO122" s="151"/>
      <c r="QFP122" s="151"/>
      <c r="QFQ122" s="151"/>
      <c r="QFR122" s="151"/>
      <c r="QFS122" s="151"/>
      <c r="QFT122" s="151"/>
      <c r="QFU122" s="151"/>
      <c r="QFV122" s="151"/>
      <c r="QFW122" s="151"/>
      <c r="QFX122" s="151"/>
      <c r="QFY122" s="151"/>
      <c r="QFZ122" s="151"/>
      <c r="QGA122" s="151"/>
      <c r="QGB122" s="151"/>
      <c r="QGC122" s="151"/>
      <c r="QGD122" s="151"/>
      <c r="QGE122" s="151"/>
      <c r="QGF122" s="151"/>
      <c r="QGG122" s="151"/>
      <c r="QGH122" s="151"/>
      <c r="QGI122" s="151"/>
      <c r="QGJ122" s="151"/>
      <c r="QGK122" s="151"/>
      <c r="QGL122" s="151"/>
      <c r="QGM122" s="151"/>
      <c r="QGN122" s="151"/>
      <c r="QGO122" s="151"/>
      <c r="QGP122" s="151"/>
      <c r="QGQ122" s="151"/>
      <c r="QGR122" s="151"/>
      <c r="QGS122" s="151"/>
      <c r="QGT122" s="151"/>
      <c r="QGU122" s="151"/>
      <c r="QGV122" s="151"/>
      <c r="QGW122" s="151"/>
      <c r="QGX122" s="151"/>
      <c r="QGY122" s="151"/>
      <c r="QGZ122" s="151"/>
      <c r="QHA122" s="151"/>
      <c r="QHB122" s="151"/>
      <c r="QHC122" s="151"/>
      <c r="QHD122" s="151"/>
      <c r="QHE122" s="151"/>
      <c r="QHF122" s="151"/>
      <c r="QHG122" s="151"/>
      <c r="QHH122" s="151"/>
      <c r="QHI122" s="151"/>
      <c r="QHJ122" s="151"/>
      <c r="QHK122" s="151"/>
      <c r="QHL122" s="151"/>
      <c r="QHM122" s="151"/>
      <c r="QHN122" s="151"/>
      <c r="QHO122" s="151"/>
      <c r="QHP122" s="151"/>
      <c r="QHQ122" s="151"/>
      <c r="QHR122" s="151"/>
      <c r="QHS122" s="151"/>
      <c r="QHT122" s="151"/>
      <c r="QHU122" s="151"/>
      <c r="QHV122" s="151"/>
      <c r="QHW122" s="151"/>
      <c r="QHX122" s="151"/>
      <c r="QHY122" s="151"/>
      <c r="QHZ122" s="151"/>
      <c r="QIA122" s="151"/>
      <c r="QIB122" s="151"/>
      <c r="QIC122" s="151"/>
      <c r="QID122" s="151"/>
      <c r="QIE122" s="151"/>
      <c r="QIF122" s="151"/>
      <c r="QIG122" s="151"/>
      <c r="QIH122" s="151"/>
      <c r="QII122" s="151"/>
      <c r="QIJ122" s="151"/>
      <c r="QIK122" s="151"/>
      <c r="QIL122" s="151"/>
      <c r="QIM122" s="151"/>
      <c r="QIN122" s="151"/>
      <c r="QIO122" s="151"/>
      <c r="QIP122" s="151"/>
      <c r="QIQ122" s="151"/>
      <c r="QIR122" s="151"/>
      <c r="QIS122" s="151"/>
      <c r="QIT122" s="151"/>
      <c r="QIU122" s="151"/>
      <c r="QIV122" s="151"/>
      <c r="QIW122" s="151"/>
      <c r="QIX122" s="151"/>
      <c r="QIY122" s="151"/>
      <c r="QIZ122" s="151"/>
      <c r="QJA122" s="151"/>
      <c r="QJB122" s="151"/>
      <c r="QJC122" s="151"/>
      <c r="QJD122" s="151"/>
      <c r="QJE122" s="151"/>
      <c r="QJF122" s="151"/>
      <c r="QJG122" s="151"/>
      <c r="QJH122" s="151"/>
      <c r="QJI122" s="151"/>
      <c r="QJJ122" s="151"/>
      <c r="QJK122" s="151"/>
      <c r="QJL122" s="151"/>
      <c r="QJM122" s="151"/>
      <c r="QJN122" s="151"/>
      <c r="QJO122" s="151"/>
      <c r="QJP122" s="151"/>
      <c r="QJQ122" s="151"/>
      <c r="QJR122" s="151"/>
      <c r="QJS122" s="151"/>
      <c r="QJT122" s="151"/>
      <c r="QJU122" s="151"/>
      <c r="QJV122" s="151"/>
      <c r="QJW122" s="151"/>
      <c r="QJX122" s="151"/>
      <c r="QJY122" s="151"/>
      <c r="QJZ122" s="151"/>
      <c r="QKA122" s="151"/>
      <c r="QKB122" s="151"/>
      <c r="QKC122" s="151"/>
      <c r="QKD122" s="151"/>
      <c r="QKE122" s="151"/>
      <c r="QKF122" s="151"/>
      <c r="QKG122" s="151"/>
      <c r="QKH122" s="151"/>
      <c r="QKI122" s="151"/>
      <c r="QKJ122" s="151"/>
      <c r="QKK122" s="151"/>
      <c r="QKL122" s="151"/>
      <c r="QKM122" s="151"/>
      <c r="QKN122" s="151"/>
      <c r="QKO122" s="151"/>
      <c r="QKP122" s="151"/>
      <c r="QKQ122" s="151"/>
      <c r="QKR122" s="151"/>
      <c r="QKS122" s="151"/>
      <c r="QKT122" s="151"/>
      <c r="QKU122" s="151"/>
      <c r="QKV122" s="151"/>
      <c r="QKW122" s="151"/>
      <c r="QKX122" s="151"/>
      <c r="QKY122" s="151"/>
      <c r="QKZ122" s="151"/>
      <c r="QLA122" s="151"/>
      <c r="QLB122" s="151"/>
      <c r="QLC122" s="151"/>
      <c r="QLD122" s="151"/>
      <c r="QLE122" s="151"/>
      <c r="QLF122" s="151"/>
      <c r="QLG122" s="151"/>
      <c r="QLH122" s="151"/>
      <c r="QLI122" s="151"/>
      <c r="QLJ122" s="151"/>
      <c r="QLK122" s="151"/>
      <c r="QLL122" s="151"/>
      <c r="QLM122" s="151"/>
      <c r="QLN122" s="151"/>
      <c r="QLO122" s="151"/>
      <c r="QLP122" s="151"/>
      <c r="QLQ122" s="151"/>
      <c r="QLR122" s="151"/>
      <c r="QLS122" s="151"/>
      <c r="QLT122" s="151"/>
      <c r="QLU122" s="151"/>
      <c r="QLV122" s="151"/>
      <c r="QLW122" s="151"/>
      <c r="QLX122" s="151"/>
      <c r="QLY122" s="151"/>
      <c r="QLZ122" s="151"/>
      <c r="QMA122" s="151"/>
      <c r="QMB122" s="151"/>
      <c r="QMC122" s="151"/>
      <c r="QMD122" s="151"/>
      <c r="QME122" s="151"/>
      <c r="QMF122" s="151"/>
      <c r="QMG122" s="151"/>
      <c r="QMH122" s="151"/>
      <c r="QMI122" s="151"/>
      <c r="QMJ122" s="151"/>
      <c r="QMK122" s="151"/>
      <c r="QML122" s="151"/>
      <c r="QMM122" s="151"/>
      <c r="QMN122" s="151"/>
      <c r="QMO122" s="151"/>
      <c r="QMP122" s="151"/>
      <c r="QMQ122" s="151"/>
      <c r="QMR122" s="151"/>
      <c r="QMS122" s="151"/>
      <c r="QMT122" s="151"/>
      <c r="QMU122" s="151"/>
      <c r="QMV122" s="151"/>
      <c r="QMW122" s="151"/>
      <c r="QMX122" s="151"/>
      <c r="QMY122" s="151"/>
      <c r="QMZ122" s="151"/>
      <c r="QNA122" s="151"/>
      <c r="QNB122" s="151"/>
      <c r="QNC122" s="151"/>
      <c r="QND122" s="151"/>
      <c r="QNE122" s="151"/>
      <c r="QNF122" s="151"/>
      <c r="QNG122" s="151"/>
      <c r="QNH122" s="151"/>
      <c r="QNI122" s="151"/>
      <c r="QNJ122" s="151"/>
      <c r="QNK122" s="151"/>
      <c r="QNL122" s="151"/>
      <c r="QNM122" s="151"/>
      <c r="QNN122" s="151"/>
      <c r="QNO122" s="151"/>
      <c r="QNP122" s="151"/>
      <c r="QNQ122" s="151"/>
      <c r="QNR122" s="151"/>
      <c r="QNS122" s="151"/>
      <c r="QNT122" s="151"/>
      <c r="QNU122" s="151"/>
      <c r="QNV122" s="151"/>
      <c r="QNW122" s="151"/>
      <c r="QNX122" s="151"/>
      <c r="QNY122" s="151"/>
      <c r="QNZ122" s="151"/>
      <c r="QOA122" s="151"/>
      <c r="QOB122" s="151"/>
      <c r="QOC122" s="151"/>
      <c r="QOD122" s="151"/>
      <c r="QOE122" s="151"/>
      <c r="QOF122" s="151"/>
      <c r="QOG122" s="151"/>
      <c r="QOH122" s="151"/>
      <c r="QOI122" s="151"/>
      <c r="QOJ122" s="151"/>
      <c r="QOK122" s="151"/>
      <c r="QOL122" s="151"/>
      <c r="QOM122" s="151"/>
      <c r="QON122" s="151"/>
      <c r="QOO122" s="151"/>
      <c r="QOP122" s="151"/>
      <c r="QOQ122" s="151"/>
      <c r="QOR122" s="151"/>
      <c r="QOS122" s="151"/>
      <c r="QOT122" s="151"/>
      <c r="QOU122" s="151"/>
      <c r="QOV122" s="151"/>
      <c r="QOW122" s="151"/>
      <c r="QOX122" s="151"/>
      <c r="QOY122" s="151"/>
      <c r="QOZ122" s="151"/>
      <c r="QPA122" s="151"/>
      <c r="QPB122" s="151"/>
      <c r="QPC122" s="151"/>
      <c r="QPD122" s="151"/>
      <c r="QPE122" s="151"/>
      <c r="QPF122" s="151"/>
      <c r="QPG122" s="151"/>
      <c r="QPH122" s="151"/>
      <c r="QPI122" s="151"/>
      <c r="QPJ122" s="151"/>
      <c r="QPK122" s="151"/>
      <c r="QPL122" s="151"/>
      <c r="QPM122" s="151"/>
      <c r="QPN122" s="151"/>
      <c r="QPO122" s="151"/>
      <c r="QPP122" s="151"/>
      <c r="QPQ122" s="151"/>
      <c r="QPR122" s="151"/>
      <c r="QPS122" s="151"/>
      <c r="QPT122" s="151"/>
      <c r="QPU122" s="151"/>
      <c r="QPV122" s="151"/>
      <c r="QPW122" s="151"/>
      <c r="QPX122" s="151"/>
      <c r="QPY122" s="151"/>
      <c r="QPZ122" s="151"/>
      <c r="QQA122" s="151"/>
      <c r="QQB122" s="151"/>
      <c r="QQC122" s="151"/>
      <c r="QQD122" s="151"/>
      <c r="QQE122" s="151"/>
      <c r="QQF122" s="151"/>
      <c r="QQG122" s="151"/>
      <c r="QQH122" s="151"/>
      <c r="QQI122" s="151"/>
      <c r="QQJ122" s="151"/>
      <c r="QQK122" s="151"/>
      <c r="QQL122" s="151"/>
      <c r="QQM122" s="151"/>
      <c r="QQN122" s="151"/>
      <c r="QQO122" s="151"/>
      <c r="QQP122" s="151"/>
      <c r="QQQ122" s="151"/>
      <c r="QQR122" s="151"/>
      <c r="QQS122" s="151"/>
      <c r="QQT122" s="151"/>
      <c r="QQU122" s="151"/>
      <c r="QQV122" s="151"/>
      <c r="QQW122" s="151"/>
      <c r="QQX122" s="151"/>
      <c r="QQY122" s="151"/>
      <c r="QQZ122" s="151"/>
      <c r="QRA122" s="151"/>
      <c r="QRB122" s="151"/>
      <c r="QRC122" s="151"/>
      <c r="QRD122" s="151"/>
      <c r="QRE122" s="151"/>
      <c r="QRF122" s="151"/>
      <c r="QRG122" s="151"/>
      <c r="QRH122" s="151"/>
      <c r="QRI122" s="151"/>
      <c r="QRJ122" s="151"/>
      <c r="QRK122" s="151"/>
      <c r="QRL122" s="151"/>
      <c r="QRM122" s="151"/>
      <c r="QRN122" s="151"/>
      <c r="QRO122" s="151"/>
      <c r="QRP122" s="151"/>
      <c r="QRQ122" s="151"/>
      <c r="QRR122" s="151"/>
      <c r="QRS122" s="151"/>
      <c r="QRT122" s="151"/>
      <c r="QRU122" s="151"/>
      <c r="QRV122" s="151"/>
      <c r="QRW122" s="151"/>
      <c r="QRX122" s="151"/>
      <c r="QRY122" s="151"/>
      <c r="QRZ122" s="151"/>
      <c r="QSA122" s="151"/>
      <c r="QSB122" s="151"/>
      <c r="QSC122" s="151"/>
      <c r="QSD122" s="151"/>
      <c r="QSE122" s="151"/>
      <c r="QSF122" s="151"/>
      <c r="QSG122" s="151"/>
      <c r="QSH122" s="151"/>
      <c r="QSI122" s="151"/>
      <c r="QSJ122" s="151"/>
      <c r="QSK122" s="151"/>
      <c r="QSL122" s="151"/>
      <c r="QSM122" s="151"/>
      <c r="QSN122" s="151"/>
      <c r="QSO122" s="151"/>
      <c r="QSP122" s="151"/>
      <c r="QSQ122" s="151"/>
      <c r="QSR122" s="151"/>
      <c r="QSS122" s="151"/>
      <c r="QST122" s="151"/>
      <c r="QSU122" s="151"/>
      <c r="QSV122" s="151"/>
      <c r="QSW122" s="151"/>
      <c r="QSX122" s="151"/>
      <c r="QSY122" s="151"/>
      <c r="QSZ122" s="151"/>
      <c r="QTA122" s="151"/>
      <c r="QTB122" s="151"/>
      <c r="QTC122" s="151"/>
      <c r="QTD122" s="151"/>
      <c r="QTE122" s="151"/>
      <c r="QTF122" s="151"/>
      <c r="QTG122" s="151"/>
      <c r="QTH122" s="151"/>
      <c r="QTI122" s="151"/>
      <c r="QTJ122" s="151"/>
      <c r="QTK122" s="151"/>
      <c r="QTL122" s="151"/>
      <c r="QTM122" s="151"/>
      <c r="QTN122" s="151"/>
      <c r="QTO122" s="151"/>
      <c r="QTP122" s="151"/>
      <c r="QTQ122" s="151"/>
      <c r="QTR122" s="151"/>
      <c r="QTS122" s="151"/>
      <c r="QTT122" s="151"/>
      <c r="QTU122" s="151"/>
      <c r="QTV122" s="151"/>
      <c r="QTW122" s="151"/>
      <c r="QTX122" s="151"/>
      <c r="QTY122" s="151"/>
      <c r="QTZ122" s="151"/>
      <c r="QUA122" s="151"/>
      <c r="QUB122" s="151"/>
      <c r="QUC122" s="151"/>
      <c r="QUD122" s="151"/>
      <c r="QUE122" s="151"/>
      <c r="QUF122" s="151"/>
      <c r="QUG122" s="151"/>
      <c r="QUH122" s="151"/>
      <c r="QUI122" s="151"/>
      <c r="QUJ122" s="151"/>
      <c r="QUK122" s="151"/>
      <c r="QUL122" s="151"/>
      <c r="QUM122" s="151"/>
      <c r="QUN122" s="151"/>
      <c r="QUO122" s="151"/>
      <c r="QUP122" s="151"/>
      <c r="QUQ122" s="151"/>
      <c r="QUR122" s="151"/>
      <c r="QUS122" s="151"/>
      <c r="QUT122" s="151"/>
      <c r="QUU122" s="151"/>
      <c r="QUV122" s="151"/>
      <c r="QUW122" s="151"/>
      <c r="QUX122" s="151"/>
      <c r="QUY122" s="151"/>
      <c r="QUZ122" s="151"/>
      <c r="QVA122" s="151"/>
      <c r="QVB122" s="151"/>
      <c r="QVC122" s="151"/>
      <c r="QVD122" s="151"/>
      <c r="QVE122" s="151"/>
      <c r="QVF122" s="151"/>
      <c r="QVG122" s="151"/>
      <c r="QVH122" s="151"/>
      <c r="QVI122" s="151"/>
      <c r="QVJ122" s="151"/>
      <c r="QVK122" s="151"/>
      <c r="QVL122" s="151"/>
      <c r="QVM122" s="151"/>
      <c r="QVN122" s="151"/>
      <c r="QVO122" s="151"/>
      <c r="QVP122" s="151"/>
      <c r="QVQ122" s="151"/>
      <c r="QVR122" s="151"/>
      <c r="QVS122" s="151"/>
      <c r="QVT122" s="151"/>
      <c r="QVU122" s="151"/>
      <c r="QVV122" s="151"/>
      <c r="QVW122" s="151"/>
      <c r="QVX122" s="151"/>
      <c r="QVY122" s="151"/>
      <c r="QVZ122" s="151"/>
      <c r="QWA122" s="151"/>
      <c r="QWB122" s="151"/>
      <c r="QWC122" s="151"/>
      <c r="QWD122" s="151"/>
      <c r="QWE122" s="151"/>
      <c r="QWF122" s="151"/>
      <c r="QWG122" s="151"/>
      <c r="QWH122" s="151"/>
      <c r="QWI122" s="151"/>
      <c r="QWJ122" s="151"/>
      <c r="QWK122" s="151"/>
      <c r="QWL122" s="151"/>
      <c r="QWM122" s="151"/>
      <c r="QWN122" s="151"/>
      <c r="QWO122" s="151"/>
      <c r="QWP122" s="151"/>
      <c r="QWQ122" s="151"/>
      <c r="QWR122" s="151"/>
      <c r="QWS122" s="151"/>
      <c r="QWT122" s="151"/>
      <c r="QWU122" s="151"/>
      <c r="QWV122" s="151"/>
      <c r="QWW122" s="151"/>
      <c r="QWX122" s="151"/>
      <c r="QWY122" s="151"/>
      <c r="QWZ122" s="151"/>
      <c r="QXA122" s="151"/>
      <c r="QXB122" s="151"/>
      <c r="QXC122" s="151"/>
      <c r="QXD122" s="151"/>
      <c r="QXE122" s="151"/>
      <c r="QXF122" s="151"/>
      <c r="QXG122" s="151"/>
      <c r="QXH122" s="151"/>
      <c r="QXI122" s="151"/>
      <c r="QXJ122" s="151"/>
      <c r="QXK122" s="151"/>
      <c r="QXL122" s="151"/>
      <c r="QXM122" s="151"/>
      <c r="QXN122" s="151"/>
      <c r="QXO122" s="151"/>
      <c r="QXP122" s="151"/>
      <c r="QXQ122" s="151"/>
      <c r="QXR122" s="151"/>
      <c r="QXS122" s="151"/>
      <c r="QXT122" s="151"/>
      <c r="QXU122" s="151"/>
      <c r="QXV122" s="151"/>
      <c r="QXW122" s="151"/>
      <c r="QXX122" s="151"/>
      <c r="QXY122" s="151"/>
      <c r="QXZ122" s="151"/>
      <c r="QYA122" s="151"/>
      <c r="QYB122" s="151"/>
      <c r="QYC122" s="151"/>
      <c r="QYD122" s="151"/>
      <c r="QYE122" s="151"/>
      <c r="QYF122" s="151"/>
      <c r="QYG122" s="151"/>
      <c r="QYH122" s="151"/>
      <c r="QYI122" s="151"/>
      <c r="QYJ122" s="151"/>
      <c r="QYK122" s="151"/>
      <c r="QYL122" s="151"/>
      <c r="QYM122" s="151"/>
      <c r="QYN122" s="151"/>
      <c r="QYO122" s="151"/>
      <c r="QYP122" s="151"/>
      <c r="QYQ122" s="151"/>
      <c r="QYR122" s="151"/>
      <c r="QYS122" s="151"/>
      <c r="QYT122" s="151"/>
      <c r="QYU122" s="151"/>
      <c r="QYV122" s="151"/>
      <c r="QYW122" s="151"/>
      <c r="QYX122" s="151"/>
      <c r="QYY122" s="151"/>
      <c r="QYZ122" s="151"/>
      <c r="QZA122" s="151"/>
      <c r="QZB122" s="151"/>
      <c r="QZC122" s="151"/>
      <c r="QZD122" s="151"/>
      <c r="QZE122" s="151"/>
      <c r="QZF122" s="151"/>
      <c r="QZG122" s="151"/>
      <c r="QZH122" s="151"/>
      <c r="QZI122" s="151"/>
      <c r="QZJ122" s="151"/>
      <c r="QZK122" s="151"/>
      <c r="QZL122" s="151"/>
      <c r="QZM122" s="151"/>
      <c r="QZN122" s="151"/>
      <c r="QZO122" s="151"/>
      <c r="QZP122" s="151"/>
      <c r="QZQ122" s="151"/>
      <c r="QZR122" s="151"/>
      <c r="QZS122" s="151"/>
      <c r="QZT122" s="151"/>
      <c r="QZU122" s="151"/>
      <c r="QZV122" s="151"/>
      <c r="QZW122" s="151"/>
      <c r="QZX122" s="151"/>
      <c r="QZY122" s="151"/>
      <c r="QZZ122" s="151"/>
      <c r="RAA122" s="151"/>
      <c r="RAB122" s="151"/>
      <c r="RAC122" s="151"/>
      <c r="RAD122" s="151"/>
      <c r="RAE122" s="151"/>
      <c r="RAF122" s="151"/>
      <c r="RAG122" s="151"/>
      <c r="RAH122" s="151"/>
      <c r="RAI122" s="151"/>
      <c r="RAJ122" s="151"/>
      <c r="RAK122" s="151"/>
      <c r="RAL122" s="151"/>
      <c r="RAM122" s="151"/>
      <c r="RAN122" s="151"/>
      <c r="RAO122" s="151"/>
      <c r="RAP122" s="151"/>
      <c r="RAQ122" s="151"/>
      <c r="RAR122" s="151"/>
      <c r="RAS122" s="151"/>
      <c r="RAT122" s="151"/>
      <c r="RAU122" s="151"/>
      <c r="RAV122" s="151"/>
      <c r="RAW122" s="151"/>
      <c r="RAX122" s="151"/>
      <c r="RAY122" s="151"/>
      <c r="RAZ122" s="151"/>
      <c r="RBA122" s="151"/>
      <c r="RBB122" s="151"/>
      <c r="RBC122" s="151"/>
      <c r="RBD122" s="151"/>
      <c r="RBE122" s="151"/>
      <c r="RBF122" s="151"/>
      <c r="RBG122" s="151"/>
      <c r="RBH122" s="151"/>
      <c r="RBI122" s="151"/>
      <c r="RBJ122" s="151"/>
      <c r="RBK122" s="151"/>
      <c r="RBL122" s="151"/>
      <c r="RBM122" s="151"/>
      <c r="RBN122" s="151"/>
      <c r="RBO122" s="151"/>
      <c r="RBP122" s="151"/>
      <c r="RBQ122" s="151"/>
      <c r="RBR122" s="151"/>
      <c r="RBS122" s="151"/>
      <c r="RBT122" s="151"/>
      <c r="RBU122" s="151"/>
      <c r="RBV122" s="151"/>
      <c r="RBW122" s="151"/>
      <c r="RBX122" s="151"/>
      <c r="RBY122" s="151"/>
      <c r="RBZ122" s="151"/>
      <c r="RCA122" s="151"/>
      <c r="RCB122" s="151"/>
      <c r="RCC122" s="151"/>
      <c r="RCD122" s="151"/>
      <c r="RCE122" s="151"/>
      <c r="RCF122" s="151"/>
      <c r="RCG122" s="151"/>
      <c r="RCH122" s="151"/>
      <c r="RCI122" s="151"/>
      <c r="RCJ122" s="151"/>
      <c r="RCK122" s="151"/>
      <c r="RCL122" s="151"/>
      <c r="RCM122" s="151"/>
      <c r="RCN122" s="151"/>
      <c r="RCO122" s="151"/>
      <c r="RCP122" s="151"/>
      <c r="RCQ122" s="151"/>
      <c r="RCR122" s="151"/>
      <c r="RCS122" s="151"/>
      <c r="RCT122" s="151"/>
      <c r="RCU122" s="151"/>
      <c r="RCV122" s="151"/>
      <c r="RCW122" s="151"/>
      <c r="RCX122" s="151"/>
      <c r="RCY122" s="151"/>
      <c r="RCZ122" s="151"/>
      <c r="RDA122" s="151"/>
      <c r="RDB122" s="151"/>
      <c r="RDC122" s="151"/>
      <c r="RDD122" s="151"/>
      <c r="RDE122" s="151"/>
      <c r="RDF122" s="151"/>
      <c r="RDG122" s="151"/>
      <c r="RDH122" s="151"/>
      <c r="RDI122" s="151"/>
      <c r="RDJ122" s="151"/>
      <c r="RDK122" s="151"/>
      <c r="RDL122" s="151"/>
      <c r="RDM122" s="151"/>
      <c r="RDN122" s="151"/>
      <c r="RDO122" s="151"/>
      <c r="RDP122" s="151"/>
      <c r="RDQ122" s="151"/>
      <c r="RDR122" s="151"/>
      <c r="RDS122" s="151"/>
      <c r="RDT122" s="151"/>
      <c r="RDU122" s="151"/>
      <c r="RDV122" s="151"/>
      <c r="RDW122" s="151"/>
      <c r="RDX122" s="151"/>
      <c r="RDY122" s="151"/>
      <c r="RDZ122" s="151"/>
      <c r="REA122" s="151"/>
      <c r="REB122" s="151"/>
      <c r="REC122" s="151"/>
      <c r="RED122" s="151"/>
      <c r="REE122" s="151"/>
      <c r="REF122" s="151"/>
      <c r="REG122" s="151"/>
      <c r="REH122" s="151"/>
      <c r="REI122" s="151"/>
      <c r="REJ122" s="151"/>
      <c r="REK122" s="151"/>
      <c r="REL122" s="151"/>
      <c r="REM122" s="151"/>
      <c r="REN122" s="151"/>
      <c r="REO122" s="151"/>
      <c r="REP122" s="151"/>
      <c r="REQ122" s="151"/>
      <c r="RER122" s="151"/>
      <c r="RES122" s="151"/>
      <c r="RET122" s="151"/>
      <c r="REU122" s="151"/>
      <c r="REV122" s="151"/>
      <c r="REW122" s="151"/>
      <c r="REX122" s="151"/>
      <c r="REY122" s="151"/>
      <c r="REZ122" s="151"/>
      <c r="RFA122" s="151"/>
      <c r="RFB122" s="151"/>
      <c r="RFC122" s="151"/>
      <c r="RFD122" s="151"/>
      <c r="RFE122" s="151"/>
      <c r="RFF122" s="151"/>
      <c r="RFG122" s="151"/>
      <c r="RFH122" s="151"/>
      <c r="RFI122" s="151"/>
      <c r="RFJ122" s="151"/>
      <c r="RFK122" s="151"/>
      <c r="RFL122" s="151"/>
      <c r="RFM122" s="151"/>
      <c r="RFN122" s="151"/>
      <c r="RFO122" s="151"/>
      <c r="RFP122" s="151"/>
      <c r="RFQ122" s="151"/>
      <c r="RFR122" s="151"/>
      <c r="RFS122" s="151"/>
      <c r="RFT122" s="151"/>
      <c r="RFU122" s="151"/>
      <c r="RFV122" s="151"/>
      <c r="RFW122" s="151"/>
      <c r="RFX122" s="151"/>
      <c r="RFY122" s="151"/>
      <c r="RFZ122" s="151"/>
      <c r="RGA122" s="151"/>
      <c r="RGB122" s="151"/>
      <c r="RGC122" s="151"/>
      <c r="RGD122" s="151"/>
      <c r="RGE122" s="151"/>
      <c r="RGF122" s="151"/>
      <c r="RGG122" s="151"/>
      <c r="RGH122" s="151"/>
      <c r="RGI122" s="151"/>
      <c r="RGJ122" s="151"/>
      <c r="RGK122" s="151"/>
      <c r="RGL122" s="151"/>
      <c r="RGM122" s="151"/>
      <c r="RGN122" s="151"/>
      <c r="RGO122" s="151"/>
      <c r="RGP122" s="151"/>
      <c r="RGQ122" s="151"/>
      <c r="RGR122" s="151"/>
      <c r="RGS122" s="151"/>
      <c r="RGT122" s="151"/>
      <c r="RGU122" s="151"/>
      <c r="RGV122" s="151"/>
      <c r="RGW122" s="151"/>
      <c r="RGX122" s="151"/>
      <c r="RGY122" s="151"/>
      <c r="RGZ122" s="151"/>
      <c r="RHA122" s="151"/>
      <c r="RHB122" s="151"/>
      <c r="RHC122" s="151"/>
      <c r="RHD122" s="151"/>
      <c r="RHE122" s="151"/>
      <c r="RHF122" s="151"/>
      <c r="RHG122" s="151"/>
      <c r="RHH122" s="151"/>
      <c r="RHI122" s="151"/>
      <c r="RHJ122" s="151"/>
      <c r="RHK122" s="151"/>
      <c r="RHL122" s="151"/>
      <c r="RHM122" s="151"/>
      <c r="RHN122" s="151"/>
      <c r="RHO122" s="151"/>
      <c r="RHP122" s="151"/>
      <c r="RHQ122" s="151"/>
      <c r="RHR122" s="151"/>
      <c r="RHS122" s="151"/>
      <c r="RHT122" s="151"/>
      <c r="RHU122" s="151"/>
      <c r="RHV122" s="151"/>
      <c r="RHW122" s="151"/>
      <c r="RHX122" s="151"/>
      <c r="RHY122" s="151"/>
      <c r="RHZ122" s="151"/>
      <c r="RIA122" s="151"/>
      <c r="RIB122" s="151"/>
      <c r="RIC122" s="151"/>
      <c r="RID122" s="151"/>
      <c r="RIE122" s="151"/>
      <c r="RIF122" s="151"/>
      <c r="RIG122" s="151"/>
      <c r="RIH122" s="151"/>
      <c r="RII122" s="151"/>
      <c r="RIJ122" s="151"/>
      <c r="RIK122" s="151"/>
      <c r="RIL122" s="151"/>
      <c r="RIM122" s="151"/>
      <c r="RIN122" s="151"/>
      <c r="RIO122" s="151"/>
      <c r="RIP122" s="151"/>
      <c r="RIQ122" s="151"/>
      <c r="RIR122" s="151"/>
      <c r="RIS122" s="151"/>
      <c r="RIT122" s="151"/>
      <c r="RIU122" s="151"/>
      <c r="RIV122" s="151"/>
      <c r="RIW122" s="151"/>
      <c r="RIX122" s="151"/>
      <c r="RIY122" s="151"/>
      <c r="RIZ122" s="151"/>
      <c r="RJA122" s="151"/>
      <c r="RJB122" s="151"/>
      <c r="RJC122" s="151"/>
      <c r="RJD122" s="151"/>
      <c r="RJE122" s="151"/>
      <c r="RJF122" s="151"/>
      <c r="RJG122" s="151"/>
      <c r="RJH122" s="151"/>
      <c r="RJI122" s="151"/>
      <c r="RJJ122" s="151"/>
      <c r="RJK122" s="151"/>
      <c r="RJL122" s="151"/>
      <c r="RJM122" s="151"/>
      <c r="RJN122" s="151"/>
      <c r="RJO122" s="151"/>
      <c r="RJP122" s="151"/>
      <c r="RJQ122" s="151"/>
      <c r="RJR122" s="151"/>
      <c r="RJS122" s="151"/>
      <c r="RJT122" s="151"/>
      <c r="RJU122" s="151"/>
      <c r="RJV122" s="151"/>
      <c r="RJW122" s="151"/>
      <c r="RJX122" s="151"/>
      <c r="RJY122" s="151"/>
      <c r="RJZ122" s="151"/>
      <c r="RKA122" s="151"/>
      <c r="RKB122" s="151"/>
      <c r="RKC122" s="151"/>
      <c r="RKD122" s="151"/>
      <c r="RKE122" s="151"/>
      <c r="RKF122" s="151"/>
      <c r="RKG122" s="151"/>
      <c r="RKH122" s="151"/>
      <c r="RKI122" s="151"/>
      <c r="RKJ122" s="151"/>
      <c r="RKK122" s="151"/>
      <c r="RKL122" s="151"/>
      <c r="RKM122" s="151"/>
      <c r="RKN122" s="151"/>
      <c r="RKO122" s="151"/>
      <c r="RKP122" s="151"/>
      <c r="RKQ122" s="151"/>
      <c r="RKR122" s="151"/>
      <c r="RKS122" s="151"/>
      <c r="RKT122" s="151"/>
      <c r="RKU122" s="151"/>
      <c r="RKV122" s="151"/>
      <c r="RKW122" s="151"/>
      <c r="RKX122" s="151"/>
      <c r="RKY122" s="151"/>
      <c r="RKZ122" s="151"/>
      <c r="RLA122" s="151"/>
      <c r="RLB122" s="151"/>
      <c r="RLC122" s="151"/>
      <c r="RLD122" s="151"/>
      <c r="RLE122" s="151"/>
      <c r="RLF122" s="151"/>
      <c r="RLG122" s="151"/>
      <c r="RLH122" s="151"/>
      <c r="RLI122" s="151"/>
      <c r="RLJ122" s="151"/>
      <c r="RLK122" s="151"/>
      <c r="RLL122" s="151"/>
      <c r="RLM122" s="151"/>
      <c r="RLN122" s="151"/>
      <c r="RLO122" s="151"/>
      <c r="RLP122" s="151"/>
      <c r="RLQ122" s="151"/>
      <c r="RLR122" s="151"/>
      <c r="RLS122" s="151"/>
      <c r="RLT122" s="151"/>
      <c r="RLU122" s="151"/>
      <c r="RLV122" s="151"/>
      <c r="RLW122" s="151"/>
      <c r="RLX122" s="151"/>
      <c r="RLY122" s="151"/>
      <c r="RLZ122" s="151"/>
      <c r="RMA122" s="151"/>
      <c r="RMB122" s="151"/>
      <c r="RMC122" s="151"/>
      <c r="RMD122" s="151"/>
      <c r="RME122" s="151"/>
      <c r="RMF122" s="151"/>
      <c r="RMG122" s="151"/>
      <c r="RMH122" s="151"/>
      <c r="RMI122" s="151"/>
      <c r="RMJ122" s="151"/>
      <c r="RMK122" s="151"/>
      <c r="RML122" s="151"/>
      <c r="RMM122" s="151"/>
      <c r="RMN122" s="151"/>
      <c r="RMO122" s="151"/>
      <c r="RMP122" s="151"/>
      <c r="RMQ122" s="151"/>
      <c r="RMR122" s="151"/>
      <c r="RMS122" s="151"/>
      <c r="RMT122" s="151"/>
      <c r="RMU122" s="151"/>
      <c r="RMV122" s="151"/>
      <c r="RMW122" s="151"/>
      <c r="RMX122" s="151"/>
      <c r="RMY122" s="151"/>
      <c r="RMZ122" s="151"/>
      <c r="RNA122" s="151"/>
      <c r="RNB122" s="151"/>
      <c r="RNC122" s="151"/>
      <c r="RND122" s="151"/>
      <c r="RNE122" s="151"/>
      <c r="RNF122" s="151"/>
      <c r="RNG122" s="151"/>
      <c r="RNH122" s="151"/>
      <c r="RNI122" s="151"/>
      <c r="RNJ122" s="151"/>
      <c r="RNK122" s="151"/>
      <c r="RNL122" s="151"/>
      <c r="RNM122" s="151"/>
      <c r="RNN122" s="151"/>
      <c r="RNO122" s="151"/>
      <c r="RNP122" s="151"/>
      <c r="RNQ122" s="151"/>
      <c r="RNR122" s="151"/>
      <c r="RNS122" s="151"/>
      <c r="RNT122" s="151"/>
      <c r="RNU122" s="151"/>
      <c r="RNV122" s="151"/>
      <c r="RNW122" s="151"/>
      <c r="RNX122" s="151"/>
      <c r="RNY122" s="151"/>
      <c r="RNZ122" s="151"/>
      <c r="ROA122" s="151"/>
      <c r="ROB122" s="151"/>
      <c r="ROC122" s="151"/>
      <c r="ROD122" s="151"/>
      <c r="ROE122" s="151"/>
      <c r="ROF122" s="151"/>
      <c r="ROG122" s="151"/>
      <c r="ROH122" s="151"/>
      <c r="ROI122" s="151"/>
      <c r="ROJ122" s="151"/>
      <c r="ROK122" s="151"/>
      <c r="ROL122" s="151"/>
      <c r="ROM122" s="151"/>
      <c r="RON122" s="151"/>
      <c r="ROO122" s="151"/>
      <c r="ROP122" s="151"/>
      <c r="ROQ122" s="151"/>
      <c r="ROR122" s="151"/>
      <c r="ROS122" s="151"/>
      <c r="ROT122" s="151"/>
      <c r="ROU122" s="151"/>
      <c r="ROV122" s="151"/>
      <c r="ROW122" s="151"/>
      <c r="ROX122" s="151"/>
      <c r="ROY122" s="151"/>
      <c r="ROZ122" s="151"/>
      <c r="RPA122" s="151"/>
      <c r="RPB122" s="151"/>
      <c r="RPC122" s="151"/>
      <c r="RPD122" s="151"/>
      <c r="RPE122" s="151"/>
      <c r="RPF122" s="151"/>
      <c r="RPG122" s="151"/>
      <c r="RPH122" s="151"/>
      <c r="RPI122" s="151"/>
      <c r="RPJ122" s="151"/>
      <c r="RPK122" s="151"/>
      <c r="RPL122" s="151"/>
      <c r="RPM122" s="151"/>
      <c r="RPN122" s="151"/>
      <c r="RPO122" s="151"/>
      <c r="RPP122" s="151"/>
      <c r="RPQ122" s="151"/>
      <c r="RPR122" s="151"/>
      <c r="RPS122" s="151"/>
      <c r="RPT122" s="151"/>
      <c r="RPU122" s="151"/>
      <c r="RPV122" s="151"/>
      <c r="RPW122" s="151"/>
      <c r="RPX122" s="151"/>
      <c r="RPY122" s="151"/>
      <c r="RPZ122" s="151"/>
      <c r="RQA122" s="151"/>
      <c r="RQB122" s="151"/>
      <c r="RQC122" s="151"/>
      <c r="RQD122" s="151"/>
      <c r="RQE122" s="151"/>
      <c r="RQF122" s="151"/>
      <c r="RQG122" s="151"/>
      <c r="RQH122" s="151"/>
      <c r="RQI122" s="151"/>
      <c r="RQJ122" s="151"/>
      <c r="RQK122" s="151"/>
      <c r="RQL122" s="151"/>
      <c r="RQM122" s="151"/>
      <c r="RQN122" s="151"/>
      <c r="RQO122" s="151"/>
      <c r="RQP122" s="151"/>
      <c r="RQQ122" s="151"/>
      <c r="RQR122" s="151"/>
      <c r="RQS122" s="151"/>
      <c r="RQT122" s="151"/>
      <c r="RQU122" s="151"/>
      <c r="RQV122" s="151"/>
      <c r="RQW122" s="151"/>
      <c r="RQX122" s="151"/>
      <c r="RQY122" s="151"/>
      <c r="RQZ122" s="151"/>
      <c r="RRA122" s="151"/>
      <c r="RRB122" s="151"/>
      <c r="RRC122" s="151"/>
      <c r="RRD122" s="151"/>
      <c r="RRE122" s="151"/>
      <c r="RRF122" s="151"/>
      <c r="RRG122" s="151"/>
      <c r="RRH122" s="151"/>
      <c r="RRI122" s="151"/>
      <c r="RRJ122" s="151"/>
      <c r="RRK122" s="151"/>
      <c r="RRL122" s="151"/>
      <c r="RRM122" s="151"/>
      <c r="RRN122" s="151"/>
      <c r="RRO122" s="151"/>
      <c r="RRP122" s="151"/>
      <c r="RRQ122" s="151"/>
      <c r="RRR122" s="151"/>
      <c r="RRS122" s="151"/>
      <c r="RRT122" s="151"/>
      <c r="RRU122" s="151"/>
      <c r="RRV122" s="151"/>
      <c r="RRW122" s="151"/>
      <c r="RRX122" s="151"/>
      <c r="RRY122" s="151"/>
      <c r="RRZ122" s="151"/>
      <c r="RSA122" s="151"/>
      <c r="RSB122" s="151"/>
      <c r="RSC122" s="151"/>
      <c r="RSD122" s="151"/>
      <c r="RSE122" s="151"/>
      <c r="RSF122" s="151"/>
      <c r="RSG122" s="151"/>
      <c r="RSH122" s="151"/>
      <c r="RSI122" s="151"/>
      <c r="RSJ122" s="151"/>
      <c r="RSK122" s="151"/>
      <c r="RSL122" s="151"/>
      <c r="RSM122" s="151"/>
      <c r="RSN122" s="151"/>
      <c r="RSO122" s="151"/>
      <c r="RSP122" s="151"/>
      <c r="RSQ122" s="151"/>
      <c r="RSR122" s="151"/>
      <c r="RSS122" s="151"/>
      <c r="RST122" s="151"/>
      <c r="RSU122" s="151"/>
      <c r="RSV122" s="151"/>
      <c r="RSW122" s="151"/>
      <c r="RSX122" s="151"/>
      <c r="RSY122" s="151"/>
      <c r="RSZ122" s="151"/>
      <c r="RTA122" s="151"/>
      <c r="RTB122" s="151"/>
      <c r="RTC122" s="151"/>
      <c r="RTD122" s="151"/>
      <c r="RTE122" s="151"/>
      <c r="RTF122" s="151"/>
      <c r="RTG122" s="151"/>
      <c r="RTH122" s="151"/>
      <c r="RTI122" s="151"/>
      <c r="RTJ122" s="151"/>
      <c r="RTK122" s="151"/>
      <c r="RTL122" s="151"/>
      <c r="RTM122" s="151"/>
      <c r="RTN122" s="151"/>
      <c r="RTO122" s="151"/>
      <c r="RTP122" s="151"/>
      <c r="RTQ122" s="151"/>
      <c r="RTR122" s="151"/>
      <c r="RTS122" s="151"/>
      <c r="RTT122" s="151"/>
      <c r="RTU122" s="151"/>
      <c r="RTV122" s="151"/>
      <c r="RTW122" s="151"/>
      <c r="RTX122" s="151"/>
      <c r="RTY122" s="151"/>
      <c r="RTZ122" s="151"/>
      <c r="RUA122" s="151"/>
      <c r="RUB122" s="151"/>
      <c r="RUC122" s="151"/>
      <c r="RUD122" s="151"/>
      <c r="RUE122" s="151"/>
      <c r="RUF122" s="151"/>
      <c r="RUG122" s="151"/>
      <c r="RUH122" s="151"/>
      <c r="RUI122" s="151"/>
      <c r="RUJ122" s="151"/>
      <c r="RUK122" s="151"/>
      <c r="RUL122" s="151"/>
      <c r="RUM122" s="151"/>
      <c r="RUN122" s="151"/>
      <c r="RUO122" s="151"/>
      <c r="RUP122" s="151"/>
      <c r="RUQ122" s="151"/>
      <c r="RUR122" s="151"/>
      <c r="RUS122" s="151"/>
      <c r="RUT122" s="151"/>
      <c r="RUU122" s="151"/>
      <c r="RUV122" s="151"/>
      <c r="RUW122" s="151"/>
      <c r="RUX122" s="151"/>
      <c r="RUY122" s="151"/>
      <c r="RUZ122" s="151"/>
      <c r="RVA122" s="151"/>
      <c r="RVB122" s="151"/>
      <c r="RVC122" s="151"/>
      <c r="RVD122" s="151"/>
      <c r="RVE122" s="151"/>
      <c r="RVF122" s="151"/>
      <c r="RVG122" s="151"/>
      <c r="RVH122" s="151"/>
      <c r="RVI122" s="151"/>
      <c r="RVJ122" s="151"/>
      <c r="RVK122" s="151"/>
      <c r="RVL122" s="151"/>
      <c r="RVM122" s="151"/>
      <c r="RVN122" s="151"/>
      <c r="RVO122" s="151"/>
      <c r="RVP122" s="151"/>
      <c r="RVQ122" s="151"/>
      <c r="RVR122" s="151"/>
      <c r="RVS122" s="151"/>
      <c r="RVT122" s="151"/>
      <c r="RVU122" s="151"/>
      <c r="RVV122" s="151"/>
      <c r="RVW122" s="151"/>
      <c r="RVX122" s="151"/>
      <c r="RVY122" s="151"/>
      <c r="RVZ122" s="151"/>
      <c r="RWA122" s="151"/>
      <c r="RWB122" s="151"/>
      <c r="RWC122" s="151"/>
      <c r="RWD122" s="151"/>
      <c r="RWE122" s="151"/>
      <c r="RWF122" s="151"/>
      <c r="RWG122" s="151"/>
      <c r="RWH122" s="151"/>
      <c r="RWI122" s="151"/>
      <c r="RWJ122" s="151"/>
      <c r="RWK122" s="151"/>
      <c r="RWL122" s="151"/>
      <c r="RWM122" s="151"/>
      <c r="RWN122" s="151"/>
      <c r="RWO122" s="151"/>
      <c r="RWP122" s="151"/>
      <c r="RWQ122" s="151"/>
      <c r="RWR122" s="151"/>
      <c r="RWS122" s="151"/>
      <c r="RWT122" s="151"/>
      <c r="RWU122" s="151"/>
      <c r="RWV122" s="151"/>
      <c r="RWW122" s="151"/>
      <c r="RWX122" s="151"/>
      <c r="RWY122" s="151"/>
      <c r="RWZ122" s="151"/>
      <c r="RXA122" s="151"/>
      <c r="RXB122" s="151"/>
      <c r="RXC122" s="151"/>
      <c r="RXD122" s="151"/>
      <c r="RXE122" s="151"/>
      <c r="RXF122" s="151"/>
      <c r="RXG122" s="151"/>
      <c r="RXH122" s="151"/>
      <c r="RXI122" s="151"/>
      <c r="RXJ122" s="151"/>
      <c r="RXK122" s="151"/>
      <c r="RXL122" s="151"/>
      <c r="RXM122" s="151"/>
      <c r="RXN122" s="151"/>
      <c r="RXO122" s="151"/>
      <c r="RXP122" s="151"/>
      <c r="RXQ122" s="151"/>
      <c r="RXR122" s="151"/>
      <c r="RXS122" s="151"/>
      <c r="RXT122" s="151"/>
      <c r="RXU122" s="151"/>
      <c r="RXV122" s="151"/>
      <c r="RXW122" s="151"/>
      <c r="RXX122" s="151"/>
      <c r="RXY122" s="151"/>
      <c r="RXZ122" s="151"/>
      <c r="RYA122" s="151"/>
      <c r="RYB122" s="151"/>
      <c r="RYC122" s="151"/>
      <c r="RYD122" s="151"/>
      <c r="RYE122" s="151"/>
      <c r="RYF122" s="151"/>
      <c r="RYG122" s="151"/>
      <c r="RYH122" s="151"/>
      <c r="RYI122" s="151"/>
      <c r="RYJ122" s="151"/>
      <c r="RYK122" s="151"/>
      <c r="RYL122" s="151"/>
      <c r="RYM122" s="151"/>
      <c r="RYN122" s="151"/>
      <c r="RYO122" s="151"/>
      <c r="RYP122" s="151"/>
      <c r="RYQ122" s="151"/>
      <c r="RYR122" s="151"/>
      <c r="RYS122" s="151"/>
      <c r="RYT122" s="151"/>
      <c r="RYU122" s="151"/>
      <c r="RYV122" s="151"/>
      <c r="RYW122" s="151"/>
      <c r="RYX122" s="151"/>
      <c r="RYY122" s="151"/>
      <c r="RYZ122" s="151"/>
      <c r="RZA122" s="151"/>
      <c r="RZB122" s="151"/>
      <c r="RZC122" s="151"/>
      <c r="RZD122" s="151"/>
      <c r="RZE122" s="151"/>
      <c r="RZF122" s="151"/>
      <c r="RZG122" s="151"/>
      <c r="RZH122" s="151"/>
      <c r="RZI122" s="151"/>
      <c r="RZJ122" s="151"/>
      <c r="RZK122" s="151"/>
      <c r="RZL122" s="151"/>
      <c r="RZM122" s="151"/>
      <c r="RZN122" s="151"/>
      <c r="RZO122" s="151"/>
      <c r="RZP122" s="151"/>
      <c r="RZQ122" s="151"/>
      <c r="RZR122" s="151"/>
      <c r="RZS122" s="151"/>
      <c r="RZT122" s="151"/>
      <c r="RZU122" s="151"/>
      <c r="RZV122" s="151"/>
      <c r="RZW122" s="151"/>
      <c r="RZX122" s="151"/>
      <c r="RZY122" s="151"/>
      <c r="RZZ122" s="151"/>
      <c r="SAA122" s="151"/>
      <c r="SAB122" s="151"/>
      <c r="SAC122" s="151"/>
      <c r="SAD122" s="151"/>
      <c r="SAE122" s="151"/>
      <c r="SAF122" s="151"/>
      <c r="SAG122" s="151"/>
      <c r="SAH122" s="151"/>
      <c r="SAI122" s="151"/>
      <c r="SAJ122" s="151"/>
      <c r="SAK122" s="151"/>
      <c r="SAL122" s="151"/>
      <c r="SAM122" s="151"/>
      <c r="SAN122" s="151"/>
      <c r="SAO122" s="151"/>
      <c r="SAP122" s="151"/>
      <c r="SAQ122" s="151"/>
      <c r="SAR122" s="151"/>
      <c r="SAS122" s="151"/>
      <c r="SAT122" s="151"/>
      <c r="SAU122" s="151"/>
      <c r="SAV122" s="151"/>
      <c r="SAW122" s="151"/>
      <c r="SAX122" s="151"/>
      <c r="SAY122" s="151"/>
      <c r="SAZ122" s="151"/>
      <c r="SBA122" s="151"/>
      <c r="SBB122" s="151"/>
      <c r="SBC122" s="151"/>
      <c r="SBD122" s="151"/>
      <c r="SBE122" s="151"/>
      <c r="SBF122" s="151"/>
      <c r="SBG122" s="151"/>
      <c r="SBH122" s="151"/>
      <c r="SBI122" s="151"/>
      <c r="SBJ122" s="151"/>
      <c r="SBK122" s="151"/>
      <c r="SBL122" s="151"/>
      <c r="SBM122" s="151"/>
      <c r="SBN122" s="151"/>
      <c r="SBO122" s="151"/>
      <c r="SBP122" s="151"/>
      <c r="SBQ122" s="151"/>
      <c r="SBR122" s="151"/>
      <c r="SBS122" s="151"/>
      <c r="SBT122" s="151"/>
      <c r="SBU122" s="151"/>
      <c r="SBV122" s="151"/>
      <c r="SBW122" s="151"/>
      <c r="SBX122" s="151"/>
      <c r="SBY122" s="151"/>
      <c r="SBZ122" s="151"/>
      <c r="SCA122" s="151"/>
      <c r="SCB122" s="151"/>
      <c r="SCC122" s="151"/>
      <c r="SCD122" s="151"/>
      <c r="SCE122" s="151"/>
      <c r="SCF122" s="151"/>
      <c r="SCG122" s="151"/>
      <c r="SCH122" s="151"/>
      <c r="SCI122" s="151"/>
      <c r="SCJ122" s="151"/>
      <c r="SCK122" s="151"/>
      <c r="SCL122" s="151"/>
      <c r="SCM122" s="151"/>
      <c r="SCN122" s="151"/>
      <c r="SCO122" s="151"/>
      <c r="SCP122" s="151"/>
      <c r="SCQ122" s="151"/>
      <c r="SCR122" s="151"/>
      <c r="SCS122" s="151"/>
      <c r="SCT122" s="151"/>
      <c r="SCU122" s="151"/>
      <c r="SCV122" s="151"/>
      <c r="SCW122" s="151"/>
      <c r="SCX122" s="151"/>
      <c r="SCY122" s="151"/>
      <c r="SCZ122" s="151"/>
      <c r="SDA122" s="151"/>
      <c r="SDB122" s="151"/>
      <c r="SDC122" s="151"/>
      <c r="SDD122" s="151"/>
      <c r="SDE122" s="151"/>
      <c r="SDF122" s="151"/>
      <c r="SDG122" s="151"/>
      <c r="SDH122" s="151"/>
      <c r="SDI122" s="151"/>
      <c r="SDJ122" s="151"/>
      <c r="SDK122" s="151"/>
      <c r="SDL122" s="151"/>
      <c r="SDM122" s="151"/>
      <c r="SDN122" s="151"/>
      <c r="SDO122" s="151"/>
      <c r="SDP122" s="151"/>
      <c r="SDQ122" s="151"/>
      <c r="SDR122" s="151"/>
      <c r="SDS122" s="151"/>
      <c r="SDT122" s="151"/>
      <c r="SDU122" s="151"/>
      <c r="SDV122" s="151"/>
      <c r="SDW122" s="151"/>
      <c r="SDX122" s="151"/>
      <c r="SDY122" s="151"/>
      <c r="SDZ122" s="151"/>
      <c r="SEA122" s="151"/>
      <c r="SEB122" s="151"/>
      <c r="SEC122" s="151"/>
      <c r="SED122" s="151"/>
      <c r="SEE122" s="151"/>
      <c r="SEF122" s="151"/>
      <c r="SEG122" s="151"/>
      <c r="SEH122" s="151"/>
      <c r="SEI122" s="151"/>
      <c r="SEJ122" s="151"/>
      <c r="SEK122" s="151"/>
      <c r="SEL122" s="151"/>
      <c r="SEM122" s="151"/>
      <c r="SEN122" s="151"/>
      <c r="SEO122" s="151"/>
      <c r="SEP122" s="151"/>
      <c r="SEQ122" s="151"/>
      <c r="SER122" s="151"/>
      <c r="SES122" s="151"/>
      <c r="SET122" s="151"/>
      <c r="SEU122" s="151"/>
      <c r="SEV122" s="151"/>
      <c r="SEW122" s="151"/>
      <c r="SEX122" s="151"/>
      <c r="SEY122" s="151"/>
      <c r="SEZ122" s="151"/>
      <c r="SFA122" s="151"/>
      <c r="SFB122" s="151"/>
      <c r="SFC122" s="151"/>
      <c r="SFD122" s="151"/>
      <c r="SFE122" s="151"/>
      <c r="SFF122" s="151"/>
      <c r="SFG122" s="151"/>
      <c r="SFH122" s="151"/>
      <c r="SFI122" s="151"/>
      <c r="SFJ122" s="151"/>
      <c r="SFK122" s="151"/>
      <c r="SFL122" s="151"/>
      <c r="SFM122" s="151"/>
      <c r="SFN122" s="151"/>
      <c r="SFO122" s="151"/>
      <c r="SFP122" s="151"/>
      <c r="SFQ122" s="151"/>
      <c r="SFR122" s="151"/>
      <c r="SFS122" s="151"/>
      <c r="SFT122" s="151"/>
      <c r="SFU122" s="151"/>
      <c r="SFV122" s="151"/>
      <c r="SFW122" s="151"/>
      <c r="SFX122" s="151"/>
      <c r="SFY122" s="151"/>
      <c r="SFZ122" s="151"/>
      <c r="SGA122" s="151"/>
      <c r="SGB122" s="151"/>
      <c r="SGC122" s="151"/>
      <c r="SGD122" s="151"/>
      <c r="SGE122" s="151"/>
      <c r="SGF122" s="151"/>
      <c r="SGG122" s="151"/>
      <c r="SGH122" s="151"/>
      <c r="SGI122" s="151"/>
      <c r="SGJ122" s="151"/>
      <c r="SGK122" s="151"/>
      <c r="SGL122" s="151"/>
      <c r="SGM122" s="151"/>
      <c r="SGN122" s="151"/>
      <c r="SGO122" s="151"/>
      <c r="SGP122" s="151"/>
      <c r="SGQ122" s="151"/>
      <c r="SGR122" s="151"/>
      <c r="SGS122" s="151"/>
      <c r="SGT122" s="151"/>
      <c r="SGU122" s="151"/>
      <c r="SGV122" s="151"/>
      <c r="SGW122" s="151"/>
      <c r="SGX122" s="151"/>
      <c r="SGY122" s="151"/>
      <c r="SGZ122" s="151"/>
      <c r="SHA122" s="151"/>
      <c r="SHB122" s="151"/>
      <c r="SHC122" s="151"/>
      <c r="SHD122" s="151"/>
      <c r="SHE122" s="151"/>
      <c r="SHF122" s="151"/>
      <c r="SHG122" s="151"/>
      <c r="SHH122" s="151"/>
      <c r="SHI122" s="151"/>
      <c r="SHJ122" s="151"/>
      <c r="SHK122" s="151"/>
      <c r="SHL122" s="151"/>
      <c r="SHM122" s="151"/>
      <c r="SHN122" s="151"/>
      <c r="SHO122" s="151"/>
      <c r="SHP122" s="151"/>
      <c r="SHQ122" s="151"/>
      <c r="SHR122" s="151"/>
      <c r="SHS122" s="151"/>
      <c r="SHT122" s="151"/>
      <c r="SHU122" s="151"/>
      <c r="SHV122" s="151"/>
      <c r="SHW122" s="151"/>
      <c r="SHX122" s="151"/>
      <c r="SHY122" s="151"/>
      <c r="SHZ122" s="151"/>
      <c r="SIA122" s="151"/>
      <c r="SIB122" s="151"/>
      <c r="SIC122" s="151"/>
      <c r="SID122" s="151"/>
      <c r="SIE122" s="151"/>
      <c r="SIF122" s="151"/>
      <c r="SIG122" s="151"/>
      <c r="SIH122" s="151"/>
      <c r="SII122" s="151"/>
      <c r="SIJ122" s="151"/>
      <c r="SIK122" s="151"/>
      <c r="SIL122" s="151"/>
      <c r="SIM122" s="151"/>
      <c r="SIN122" s="151"/>
      <c r="SIO122" s="151"/>
      <c r="SIP122" s="151"/>
      <c r="SIQ122" s="151"/>
      <c r="SIR122" s="151"/>
      <c r="SIS122" s="151"/>
      <c r="SIT122" s="151"/>
      <c r="SIU122" s="151"/>
      <c r="SIV122" s="151"/>
      <c r="SIW122" s="151"/>
      <c r="SIX122" s="151"/>
      <c r="SIY122" s="151"/>
      <c r="SIZ122" s="151"/>
      <c r="SJA122" s="151"/>
      <c r="SJB122" s="151"/>
      <c r="SJC122" s="151"/>
      <c r="SJD122" s="151"/>
      <c r="SJE122" s="151"/>
      <c r="SJF122" s="151"/>
      <c r="SJG122" s="151"/>
      <c r="SJH122" s="151"/>
      <c r="SJI122" s="151"/>
      <c r="SJJ122" s="151"/>
      <c r="SJK122" s="151"/>
      <c r="SJL122" s="151"/>
      <c r="SJM122" s="151"/>
      <c r="SJN122" s="151"/>
      <c r="SJO122" s="151"/>
      <c r="SJP122" s="151"/>
      <c r="SJQ122" s="151"/>
      <c r="SJR122" s="151"/>
      <c r="SJS122" s="151"/>
      <c r="SJT122" s="151"/>
      <c r="SJU122" s="151"/>
      <c r="SJV122" s="151"/>
      <c r="SJW122" s="151"/>
      <c r="SJX122" s="151"/>
      <c r="SJY122" s="151"/>
      <c r="SJZ122" s="151"/>
      <c r="SKA122" s="151"/>
      <c r="SKB122" s="151"/>
      <c r="SKC122" s="151"/>
      <c r="SKD122" s="151"/>
      <c r="SKE122" s="151"/>
      <c r="SKF122" s="151"/>
      <c r="SKG122" s="151"/>
      <c r="SKH122" s="151"/>
      <c r="SKI122" s="151"/>
      <c r="SKJ122" s="151"/>
      <c r="SKK122" s="151"/>
      <c r="SKL122" s="151"/>
      <c r="SKM122" s="151"/>
      <c r="SKN122" s="151"/>
      <c r="SKO122" s="151"/>
      <c r="SKP122" s="151"/>
      <c r="SKQ122" s="151"/>
      <c r="SKR122" s="151"/>
      <c r="SKS122" s="151"/>
      <c r="SKT122" s="151"/>
      <c r="SKU122" s="151"/>
      <c r="SKV122" s="151"/>
      <c r="SKW122" s="151"/>
      <c r="SKX122" s="151"/>
      <c r="SKY122" s="151"/>
      <c r="SKZ122" s="151"/>
      <c r="SLA122" s="151"/>
      <c r="SLB122" s="151"/>
      <c r="SLC122" s="151"/>
      <c r="SLD122" s="151"/>
      <c r="SLE122" s="151"/>
      <c r="SLF122" s="151"/>
      <c r="SLG122" s="151"/>
      <c r="SLH122" s="151"/>
      <c r="SLI122" s="151"/>
      <c r="SLJ122" s="151"/>
      <c r="SLK122" s="151"/>
      <c r="SLL122" s="151"/>
      <c r="SLM122" s="151"/>
      <c r="SLN122" s="151"/>
      <c r="SLO122" s="151"/>
      <c r="SLP122" s="151"/>
      <c r="SLQ122" s="151"/>
      <c r="SLR122" s="151"/>
      <c r="SLS122" s="151"/>
      <c r="SLT122" s="151"/>
      <c r="SLU122" s="151"/>
      <c r="SLV122" s="151"/>
      <c r="SLW122" s="151"/>
      <c r="SLX122" s="151"/>
      <c r="SLY122" s="151"/>
      <c r="SLZ122" s="151"/>
      <c r="SMA122" s="151"/>
      <c r="SMB122" s="151"/>
      <c r="SMC122" s="151"/>
      <c r="SMD122" s="151"/>
      <c r="SME122" s="151"/>
      <c r="SMF122" s="151"/>
      <c r="SMG122" s="151"/>
      <c r="SMH122" s="151"/>
      <c r="SMI122" s="151"/>
      <c r="SMJ122" s="151"/>
      <c r="SMK122" s="151"/>
      <c r="SML122" s="151"/>
      <c r="SMM122" s="151"/>
      <c r="SMN122" s="151"/>
      <c r="SMO122" s="151"/>
      <c r="SMP122" s="151"/>
      <c r="SMQ122" s="151"/>
      <c r="SMR122" s="151"/>
      <c r="SMS122" s="151"/>
      <c r="SMT122" s="151"/>
      <c r="SMU122" s="151"/>
      <c r="SMV122" s="151"/>
      <c r="SMW122" s="151"/>
      <c r="SMX122" s="151"/>
      <c r="SMY122" s="151"/>
      <c r="SMZ122" s="151"/>
      <c r="SNA122" s="151"/>
      <c r="SNB122" s="151"/>
      <c r="SNC122" s="151"/>
      <c r="SND122" s="151"/>
      <c r="SNE122" s="151"/>
      <c r="SNF122" s="151"/>
      <c r="SNG122" s="151"/>
      <c r="SNH122" s="151"/>
      <c r="SNI122" s="151"/>
      <c r="SNJ122" s="151"/>
      <c r="SNK122" s="151"/>
      <c r="SNL122" s="151"/>
      <c r="SNM122" s="151"/>
      <c r="SNN122" s="151"/>
      <c r="SNO122" s="151"/>
      <c r="SNP122" s="151"/>
      <c r="SNQ122" s="151"/>
      <c r="SNR122" s="151"/>
      <c r="SNS122" s="151"/>
      <c r="SNT122" s="151"/>
      <c r="SNU122" s="151"/>
      <c r="SNV122" s="151"/>
      <c r="SNW122" s="151"/>
      <c r="SNX122" s="151"/>
      <c r="SNY122" s="151"/>
      <c r="SNZ122" s="151"/>
      <c r="SOA122" s="151"/>
      <c r="SOB122" s="151"/>
      <c r="SOC122" s="151"/>
      <c r="SOD122" s="151"/>
      <c r="SOE122" s="151"/>
      <c r="SOF122" s="151"/>
      <c r="SOG122" s="151"/>
      <c r="SOH122" s="151"/>
      <c r="SOI122" s="151"/>
      <c r="SOJ122" s="151"/>
      <c r="SOK122" s="151"/>
      <c r="SOL122" s="151"/>
      <c r="SOM122" s="151"/>
      <c r="SON122" s="151"/>
      <c r="SOO122" s="151"/>
      <c r="SOP122" s="151"/>
      <c r="SOQ122" s="151"/>
      <c r="SOR122" s="151"/>
      <c r="SOS122" s="151"/>
      <c r="SOT122" s="151"/>
      <c r="SOU122" s="151"/>
      <c r="SOV122" s="151"/>
      <c r="SOW122" s="151"/>
      <c r="SOX122" s="151"/>
      <c r="SOY122" s="151"/>
      <c r="SOZ122" s="151"/>
      <c r="SPA122" s="151"/>
      <c r="SPB122" s="151"/>
      <c r="SPC122" s="151"/>
      <c r="SPD122" s="151"/>
      <c r="SPE122" s="151"/>
      <c r="SPF122" s="151"/>
      <c r="SPG122" s="151"/>
      <c r="SPH122" s="151"/>
      <c r="SPI122" s="151"/>
      <c r="SPJ122" s="151"/>
      <c r="SPK122" s="151"/>
      <c r="SPL122" s="151"/>
      <c r="SPM122" s="151"/>
      <c r="SPN122" s="151"/>
      <c r="SPO122" s="151"/>
      <c r="SPP122" s="151"/>
      <c r="SPQ122" s="151"/>
      <c r="SPR122" s="151"/>
      <c r="SPS122" s="151"/>
      <c r="SPT122" s="151"/>
      <c r="SPU122" s="151"/>
      <c r="SPV122" s="151"/>
      <c r="SPW122" s="151"/>
      <c r="SPX122" s="151"/>
      <c r="SPY122" s="151"/>
      <c r="SPZ122" s="151"/>
      <c r="SQA122" s="151"/>
      <c r="SQB122" s="151"/>
      <c r="SQC122" s="151"/>
      <c r="SQD122" s="151"/>
      <c r="SQE122" s="151"/>
      <c r="SQF122" s="151"/>
      <c r="SQG122" s="151"/>
      <c r="SQH122" s="151"/>
      <c r="SQI122" s="151"/>
      <c r="SQJ122" s="151"/>
      <c r="SQK122" s="151"/>
      <c r="SQL122" s="151"/>
      <c r="SQM122" s="151"/>
      <c r="SQN122" s="151"/>
      <c r="SQO122" s="151"/>
      <c r="SQP122" s="151"/>
      <c r="SQQ122" s="151"/>
      <c r="SQR122" s="151"/>
      <c r="SQS122" s="151"/>
      <c r="SQT122" s="151"/>
      <c r="SQU122" s="151"/>
      <c r="SQV122" s="151"/>
      <c r="SQW122" s="151"/>
      <c r="SQX122" s="151"/>
      <c r="SQY122" s="151"/>
      <c r="SQZ122" s="151"/>
      <c r="SRA122" s="151"/>
      <c r="SRB122" s="151"/>
      <c r="SRC122" s="151"/>
      <c r="SRD122" s="151"/>
      <c r="SRE122" s="151"/>
      <c r="SRF122" s="151"/>
      <c r="SRG122" s="151"/>
      <c r="SRH122" s="151"/>
      <c r="SRI122" s="151"/>
      <c r="SRJ122" s="151"/>
      <c r="SRK122" s="151"/>
      <c r="SRL122" s="151"/>
      <c r="SRM122" s="151"/>
      <c r="SRN122" s="151"/>
      <c r="SRO122" s="151"/>
      <c r="SRP122" s="151"/>
      <c r="SRQ122" s="151"/>
      <c r="SRR122" s="151"/>
      <c r="SRS122" s="151"/>
      <c r="SRT122" s="151"/>
      <c r="SRU122" s="151"/>
      <c r="SRV122" s="151"/>
      <c r="SRW122" s="151"/>
      <c r="SRX122" s="151"/>
      <c r="SRY122" s="151"/>
      <c r="SRZ122" s="151"/>
      <c r="SSA122" s="151"/>
      <c r="SSB122" s="151"/>
      <c r="SSC122" s="151"/>
      <c r="SSD122" s="151"/>
      <c r="SSE122" s="151"/>
      <c r="SSF122" s="151"/>
      <c r="SSG122" s="151"/>
      <c r="SSH122" s="151"/>
      <c r="SSI122" s="151"/>
      <c r="SSJ122" s="151"/>
      <c r="SSK122" s="151"/>
      <c r="SSL122" s="151"/>
      <c r="SSM122" s="151"/>
      <c r="SSN122" s="151"/>
      <c r="SSO122" s="151"/>
      <c r="SSP122" s="151"/>
      <c r="SSQ122" s="151"/>
      <c r="SSR122" s="151"/>
      <c r="SSS122" s="151"/>
      <c r="SST122" s="151"/>
      <c r="SSU122" s="151"/>
      <c r="SSV122" s="151"/>
      <c r="SSW122" s="151"/>
      <c r="SSX122" s="151"/>
      <c r="SSY122" s="151"/>
      <c r="SSZ122" s="151"/>
      <c r="STA122" s="151"/>
      <c r="STB122" s="151"/>
      <c r="STC122" s="151"/>
      <c r="STD122" s="151"/>
      <c r="STE122" s="151"/>
      <c r="STF122" s="151"/>
      <c r="STG122" s="151"/>
      <c r="STH122" s="151"/>
      <c r="STI122" s="151"/>
      <c r="STJ122" s="151"/>
      <c r="STK122" s="151"/>
      <c r="STL122" s="151"/>
      <c r="STM122" s="151"/>
      <c r="STN122" s="151"/>
      <c r="STO122" s="151"/>
      <c r="STP122" s="151"/>
      <c r="STQ122" s="151"/>
      <c r="STR122" s="151"/>
      <c r="STS122" s="151"/>
      <c r="STT122" s="151"/>
      <c r="STU122" s="151"/>
      <c r="STV122" s="151"/>
      <c r="STW122" s="151"/>
      <c r="STX122" s="151"/>
      <c r="STY122" s="151"/>
      <c r="STZ122" s="151"/>
      <c r="SUA122" s="151"/>
      <c r="SUB122" s="151"/>
      <c r="SUC122" s="151"/>
      <c r="SUD122" s="151"/>
      <c r="SUE122" s="151"/>
      <c r="SUF122" s="151"/>
      <c r="SUG122" s="151"/>
      <c r="SUH122" s="151"/>
      <c r="SUI122" s="151"/>
      <c r="SUJ122" s="151"/>
      <c r="SUK122" s="151"/>
      <c r="SUL122" s="151"/>
      <c r="SUM122" s="151"/>
      <c r="SUN122" s="151"/>
      <c r="SUO122" s="151"/>
      <c r="SUP122" s="151"/>
      <c r="SUQ122" s="151"/>
      <c r="SUR122" s="151"/>
      <c r="SUS122" s="151"/>
      <c r="SUT122" s="151"/>
      <c r="SUU122" s="151"/>
      <c r="SUV122" s="151"/>
      <c r="SUW122" s="151"/>
      <c r="SUX122" s="151"/>
      <c r="SUY122" s="151"/>
      <c r="SUZ122" s="151"/>
      <c r="SVA122" s="151"/>
      <c r="SVB122" s="151"/>
      <c r="SVC122" s="151"/>
      <c r="SVD122" s="151"/>
      <c r="SVE122" s="151"/>
      <c r="SVF122" s="151"/>
      <c r="SVG122" s="151"/>
      <c r="SVH122" s="151"/>
      <c r="SVI122" s="151"/>
      <c r="SVJ122" s="151"/>
      <c r="SVK122" s="151"/>
      <c r="SVL122" s="151"/>
      <c r="SVM122" s="151"/>
      <c r="SVN122" s="151"/>
      <c r="SVO122" s="151"/>
      <c r="SVP122" s="151"/>
      <c r="SVQ122" s="151"/>
      <c r="SVR122" s="151"/>
      <c r="SVS122" s="151"/>
      <c r="SVT122" s="151"/>
      <c r="SVU122" s="151"/>
      <c r="SVV122" s="151"/>
      <c r="SVW122" s="151"/>
      <c r="SVX122" s="151"/>
      <c r="SVY122" s="151"/>
      <c r="SVZ122" s="151"/>
      <c r="SWA122" s="151"/>
      <c r="SWB122" s="151"/>
      <c r="SWC122" s="151"/>
      <c r="SWD122" s="151"/>
      <c r="SWE122" s="151"/>
      <c r="SWF122" s="151"/>
      <c r="SWG122" s="151"/>
      <c r="SWH122" s="151"/>
      <c r="SWI122" s="151"/>
      <c r="SWJ122" s="151"/>
      <c r="SWK122" s="151"/>
      <c r="SWL122" s="151"/>
      <c r="SWM122" s="151"/>
      <c r="SWN122" s="151"/>
      <c r="SWO122" s="151"/>
      <c r="SWP122" s="151"/>
      <c r="SWQ122" s="151"/>
      <c r="SWR122" s="151"/>
      <c r="SWS122" s="151"/>
      <c r="SWT122" s="151"/>
      <c r="SWU122" s="151"/>
      <c r="SWV122" s="151"/>
      <c r="SWW122" s="151"/>
      <c r="SWX122" s="151"/>
      <c r="SWY122" s="151"/>
      <c r="SWZ122" s="151"/>
      <c r="SXA122" s="151"/>
      <c r="SXB122" s="151"/>
      <c r="SXC122" s="151"/>
      <c r="SXD122" s="151"/>
      <c r="SXE122" s="151"/>
      <c r="SXF122" s="151"/>
      <c r="SXG122" s="151"/>
      <c r="SXH122" s="151"/>
      <c r="SXI122" s="151"/>
      <c r="SXJ122" s="151"/>
      <c r="SXK122" s="151"/>
      <c r="SXL122" s="151"/>
      <c r="SXM122" s="151"/>
      <c r="SXN122" s="151"/>
      <c r="SXO122" s="151"/>
      <c r="SXP122" s="151"/>
      <c r="SXQ122" s="151"/>
      <c r="SXR122" s="151"/>
      <c r="SXS122" s="151"/>
      <c r="SXT122" s="151"/>
      <c r="SXU122" s="151"/>
      <c r="SXV122" s="151"/>
      <c r="SXW122" s="151"/>
      <c r="SXX122" s="151"/>
      <c r="SXY122" s="151"/>
      <c r="SXZ122" s="151"/>
      <c r="SYA122" s="151"/>
      <c r="SYB122" s="151"/>
      <c r="SYC122" s="151"/>
      <c r="SYD122" s="151"/>
      <c r="SYE122" s="151"/>
      <c r="SYF122" s="151"/>
      <c r="SYG122" s="151"/>
      <c r="SYH122" s="151"/>
      <c r="SYI122" s="151"/>
      <c r="SYJ122" s="151"/>
      <c r="SYK122" s="151"/>
      <c r="SYL122" s="151"/>
      <c r="SYM122" s="151"/>
      <c r="SYN122" s="151"/>
      <c r="SYO122" s="151"/>
      <c r="SYP122" s="151"/>
      <c r="SYQ122" s="151"/>
      <c r="SYR122" s="151"/>
      <c r="SYS122" s="151"/>
      <c r="SYT122" s="151"/>
      <c r="SYU122" s="151"/>
      <c r="SYV122" s="151"/>
      <c r="SYW122" s="151"/>
      <c r="SYX122" s="151"/>
      <c r="SYY122" s="151"/>
      <c r="SYZ122" s="151"/>
      <c r="SZA122" s="151"/>
      <c r="SZB122" s="151"/>
      <c r="SZC122" s="151"/>
      <c r="SZD122" s="151"/>
      <c r="SZE122" s="151"/>
      <c r="SZF122" s="151"/>
      <c r="SZG122" s="151"/>
      <c r="SZH122" s="151"/>
      <c r="SZI122" s="151"/>
      <c r="SZJ122" s="151"/>
      <c r="SZK122" s="151"/>
      <c r="SZL122" s="151"/>
      <c r="SZM122" s="151"/>
      <c r="SZN122" s="151"/>
      <c r="SZO122" s="151"/>
      <c r="SZP122" s="151"/>
      <c r="SZQ122" s="151"/>
      <c r="SZR122" s="151"/>
      <c r="SZS122" s="151"/>
      <c r="SZT122" s="151"/>
      <c r="SZU122" s="151"/>
      <c r="SZV122" s="151"/>
      <c r="SZW122" s="151"/>
      <c r="SZX122" s="151"/>
      <c r="SZY122" s="151"/>
      <c r="SZZ122" s="151"/>
      <c r="TAA122" s="151"/>
      <c r="TAB122" s="151"/>
      <c r="TAC122" s="151"/>
      <c r="TAD122" s="151"/>
      <c r="TAE122" s="151"/>
      <c r="TAF122" s="151"/>
      <c r="TAG122" s="151"/>
      <c r="TAH122" s="151"/>
      <c r="TAI122" s="151"/>
      <c r="TAJ122" s="151"/>
      <c r="TAK122" s="151"/>
      <c r="TAL122" s="151"/>
      <c r="TAM122" s="151"/>
      <c r="TAN122" s="151"/>
      <c r="TAO122" s="151"/>
      <c r="TAP122" s="151"/>
      <c r="TAQ122" s="151"/>
      <c r="TAR122" s="151"/>
      <c r="TAS122" s="151"/>
      <c r="TAT122" s="151"/>
      <c r="TAU122" s="151"/>
      <c r="TAV122" s="151"/>
      <c r="TAW122" s="151"/>
      <c r="TAX122" s="151"/>
      <c r="TAY122" s="151"/>
      <c r="TAZ122" s="151"/>
      <c r="TBA122" s="151"/>
      <c r="TBB122" s="151"/>
      <c r="TBC122" s="151"/>
      <c r="TBD122" s="151"/>
      <c r="TBE122" s="151"/>
      <c r="TBF122" s="151"/>
      <c r="TBG122" s="151"/>
      <c r="TBH122" s="151"/>
      <c r="TBI122" s="151"/>
      <c r="TBJ122" s="151"/>
      <c r="TBK122" s="151"/>
      <c r="TBL122" s="151"/>
      <c r="TBM122" s="151"/>
      <c r="TBN122" s="151"/>
      <c r="TBO122" s="151"/>
      <c r="TBP122" s="151"/>
      <c r="TBQ122" s="151"/>
      <c r="TBR122" s="151"/>
      <c r="TBS122" s="151"/>
      <c r="TBT122" s="151"/>
      <c r="TBU122" s="151"/>
      <c r="TBV122" s="151"/>
      <c r="TBW122" s="151"/>
      <c r="TBX122" s="151"/>
      <c r="TBY122" s="151"/>
      <c r="TBZ122" s="151"/>
      <c r="TCA122" s="151"/>
      <c r="TCB122" s="151"/>
      <c r="TCC122" s="151"/>
      <c r="TCD122" s="151"/>
      <c r="TCE122" s="151"/>
      <c r="TCF122" s="151"/>
      <c r="TCG122" s="151"/>
      <c r="TCH122" s="151"/>
      <c r="TCI122" s="151"/>
      <c r="TCJ122" s="151"/>
      <c r="TCK122" s="151"/>
      <c r="TCL122" s="151"/>
      <c r="TCM122" s="151"/>
      <c r="TCN122" s="151"/>
      <c r="TCO122" s="151"/>
      <c r="TCP122" s="151"/>
      <c r="TCQ122" s="151"/>
      <c r="TCR122" s="151"/>
      <c r="TCS122" s="151"/>
      <c r="TCT122" s="151"/>
      <c r="TCU122" s="151"/>
      <c r="TCV122" s="151"/>
      <c r="TCW122" s="151"/>
      <c r="TCX122" s="151"/>
      <c r="TCY122" s="151"/>
      <c r="TCZ122" s="151"/>
      <c r="TDA122" s="151"/>
      <c r="TDB122" s="151"/>
      <c r="TDC122" s="151"/>
      <c r="TDD122" s="151"/>
      <c r="TDE122" s="151"/>
      <c r="TDF122" s="151"/>
      <c r="TDG122" s="151"/>
      <c r="TDH122" s="151"/>
      <c r="TDI122" s="151"/>
      <c r="TDJ122" s="151"/>
      <c r="TDK122" s="151"/>
      <c r="TDL122" s="151"/>
      <c r="TDM122" s="151"/>
      <c r="TDN122" s="151"/>
      <c r="TDO122" s="151"/>
      <c r="TDP122" s="151"/>
      <c r="TDQ122" s="151"/>
      <c r="TDR122" s="151"/>
      <c r="TDS122" s="151"/>
      <c r="TDT122" s="151"/>
      <c r="TDU122" s="151"/>
      <c r="TDV122" s="151"/>
      <c r="TDW122" s="151"/>
      <c r="TDX122" s="151"/>
      <c r="TDY122" s="151"/>
      <c r="TDZ122" s="151"/>
      <c r="TEA122" s="151"/>
      <c r="TEB122" s="151"/>
      <c r="TEC122" s="151"/>
      <c r="TED122" s="151"/>
      <c r="TEE122" s="151"/>
      <c r="TEF122" s="151"/>
      <c r="TEG122" s="151"/>
      <c r="TEH122" s="151"/>
      <c r="TEI122" s="151"/>
      <c r="TEJ122" s="151"/>
      <c r="TEK122" s="151"/>
      <c r="TEL122" s="151"/>
      <c r="TEM122" s="151"/>
      <c r="TEN122" s="151"/>
      <c r="TEO122" s="151"/>
      <c r="TEP122" s="151"/>
      <c r="TEQ122" s="151"/>
      <c r="TER122" s="151"/>
      <c r="TES122" s="151"/>
      <c r="TET122" s="151"/>
      <c r="TEU122" s="151"/>
      <c r="TEV122" s="151"/>
      <c r="TEW122" s="151"/>
      <c r="TEX122" s="151"/>
      <c r="TEY122" s="151"/>
      <c r="TEZ122" s="151"/>
      <c r="TFA122" s="151"/>
      <c r="TFB122" s="151"/>
      <c r="TFC122" s="151"/>
      <c r="TFD122" s="151"/>
      <c r="TFE122" s="151"/>
      <c r="TFF122" s="151"/>
      <c r="TFG122" s="151"/>
      <c r="TFH122" s="151"/>
      <c r="TFI122" s="151"/>
      <c r="TFJ122" s="151"/>
      <c r="TFK122" s="151"/>
      <c r="TFL122" s="151"/>
      <c r="TFM122" s="151"/>
      <c r="TFN122" s="151"/>
      <c r="TFO122" s="151"/>
      <c r="TFP122" s="151"/>
      <c r="TFQ122" s="151"/>
      <c r="TFR122" s="151"/>
      <c r="TFS122" s="151"/>
      <c r="TFT122" s="151"/>
      <c r="TFU122" s="151"/>
      <c r="TFV122" s="151"/>
      <c r="TFW122" s="151"/>
      <c r="TFX122" s="151"/>
      <c r="TFY122" s="151"/>
      <c r="TFZ122" s="151"/>
      <c r="TGA122" s="151"/>
      <c r="TGB122" s="151"/>
      <c r="TGC122" s="151"/>
      <c r="TGD122" s="151"/>
      <c r="TGE122" s="151"/>
      <c r="TGF122" s="151"/>
      <c r="TGG122" s="151"/>
      <c r="TGH122" s="151"/>
      <c r="TGI122" s="151"/>
      <c r="TGJ122" s="151"/>
      <c r="TGK122" s="151"/>
      <c r="TGL122" s="151"/>
      <c r="TGM122" s="151"/>
      <c r="TGN122" s="151"/>
      <c r="TGO122" s="151"/>
      <c r="TGP122" s="151"/>
      <c r="TGQ122" s="151"/>
      <c r="TGR122" s="151"/>
      <c r="TGS122" s="151"/>
      <c r="TGT122" s="151"/>
      <c r="TGU122" s="151"/>
      <c r="TGV122" s="151"/>
      <c r="TGW122" s="151"/>
      <c r="TGX122" s="151"/>
      <c r="TGY122" s="151"/>
      <c r="TGZ122" s="151"/>
      <c r="THA122" s="151"/>
      <c r="THB122" s="151"/>
      <c r="THC122" s="151"/>
      <c r="THD122" s="151"/>
      <c r="THE122" s="151"/>
      <c r="THF122" s="151"/>
      <c r="THG122" s="151"/>
      <c r="THH122" s="151"/>
      <c r="THI122" s="151"/>
      <c r="THJ122" s="151"/>
      <c r="THK122" s="151"/>
      <c r="THL122" s="151"/>
      <c r="THM122" s="151"/>
      <c r="THN122" s="151"/>
      <c r="THO122" s="151"/>
      <c r="THP122" s="151"/>
      <c r="THQ122" s="151"/>
      <c r="THR122" s="151"/>
      <c r="THS122" s="151"/>
      <c r="THT122" s="151"/>
      <c r="THU122" s="151"/>
      <c r="THV122" s="151"/>
      <c r="THW122" s="151"/>
      <c r="THX122" s="151"/>
      <c r="THY122" s="151"/>
      <c r="THZ122" s="151"/>
      <c r="TIA122" s="151"/>
      <c r="TIB122" s="151"/>
      <c r="TIC122" s="151"/>
      <c r="TID122" s="151"/>
      <c r="TIE122" s="151"/>
      <c r="TIF122" s="151"/>
      <c r="TIG122" s="151"/>
      <c r="TIH122" s="151"/>
      <c r="TII122" s="151"/>
      <c r="TIJ122" s="151"/>
      <c r="TIK122" s="151"/>
      <c r="TIL122" s="151"/>
      <c r="TIM122" s="151"/>
      <c r="TIN122" s="151"/>
      <c r="TIO122" s="151"/>
      <c r="TIP122" s="151"/>
      <c r="TIQ122" s="151"/>
      <c r="TIR122" s="151"/>
      <c r="TIS122" s="151"/>
      <c r="TIT122" s="151"/>
      <c r="TIU122" s="151"/>
      <c r="TIV122" s="151"/>
      <c r="TIW122" s="151"/>
      <c r="TIX122" s="151"/>
      <c r="TIY122" s="151"/>
      <c r="TIZ122" s="151"/>
      <c r="TJA122" s="151"/>
      <c r="TJB122" s="151"/>
      <c r="TJC122" s="151"/>
      <c r="TJD122" s="151"/>
      <c r="TJE122" s="151"/>
      <c r="TJF122" s="151"/>
      <c r="TJG122" s="151"/>
      <c r="TJH122" s="151"/>
      <c r="TJI122" s="151"/>
      <c r="TJJ122" s="151"/>
      <c r="TJK122" s="151"/>
      <c r="TJL122" s="151"/>
      <c r="TJM122" s="151"/>
      <c r="TJN122" s="151"/>
      <c r="TJO122" s="151"/>
      <c r="TJP122" s="151"/>
      <c r="TJQ122" s="151"/>
      <c r="TJR122" s="151"/>
      <c r="TJS122" s="151"/>
      <c r="TJT122" s="151"/>
      <c r="TJU122" s="151"/>
      <c r="TJV122" s="151"/>
      <c r="TJW122" s="151"/>
      <c r="TJX122" s="151"/>
      <c r="TJY122" s="151"/>
      <c r="TJZ122" s="151"/>
      <c r="TKA122" s="151"/>
      <c r="TKB122" s="151"/>
      <c r="TKC122" s="151"/>
      <c r="TKD122" s="151"/>
      <c r="TKE122" s="151"/>
      <c r="TKF122" s="151"/>
      <c r="TKG122" s="151"/>
      <c r="TKH122" s="151"/>
      <c r="TKI122" s="151"/>
      <c r="TKJ122" s="151"/>
      <c r="TKK122" s="151"/>
      <c r="TKL122" s="151"/>
      <c r="TKM122" s="151"/>
      <c r="TKN122" s="151"/>
      <c r="TKO122" s="151"/>
      <c r="TKP122" s="151"/>
      <c r="TKQ122" s="151"/>
      <c r="TKR122" s="151"/>
      <c r="TKS122" s="151"/>
      <c r="TKT122" s="151"/>
      <c r="TKU122" s="151"/>
      <c r="TKV122" s="151"/>
      <c r="TKW122" s="151"/>
      <c r="TKX122" s="151"/>
      <c r="TKY122" s="151"/>
      <c r="TKZ122" s="151"/>
      <c r="TLA122" s="151"/>
      <c r="TLB122" s="151"/>
      <c r="TLC122" s="151"/>
      <c r="TLD122" s="151"/>
      <c r="TLE122" s="151"/>
      <c r="TLF122" s="151"/>
      <c r="TLG122" s="151"/>
      <c r="TLH122" s="151"/>
      <c r="TLI122" s="151"/>
      <c r="TLJ122" s="151"/>
      <c r="TLK122" s="151"/>
      <c r="TLL122" s="151"/>
      <c r="TLM122" s="151"/>
      <c r="TLN122" s="151"/>
      <c r="TLO122" s="151"/>
      <c r="TLP122" s="151"/>
      <c r="TLQ122" s="151"/>
      <c r="TLR122" s="151"/>
      <c r="TLS122" s="151"/>
      <c r="TLT122" s="151"/>
      <c r="TLU122" s="151"/>
      <c r="TLV122" s="151"/>
      <c r="TLW122" s="151"/>
      <c r="TLX122" s="151"/>
      <c r="TLY122" s="151"/>
      <c r="TLZ122" s="151"/>
      <c r="TMA122" s="151"/>
      <c r="TMB122" s="151"/>
      <c r="TMC122" s="151"/>
      <c r="TMD122" s="151"/>
      <c r="TME122" s="151"/>
      <c r="TMF122" s="151"/>
      <c r="TMG122" s="151"/>
      <c r="TMH122" s="151"/>
      <c r="TMI122" s="151"/>
      <c r="TMJ122" s="151"/>
      <c r="TMK122" s="151"/>
      <c r="TML122" s="151"/>
      <c r="TMM122" s="151"/>
      <c r="TMN122" s="151"/>
      <c r="TMO122" s="151"/>
      <c r="TMP122" s="151"/>
      <c r="TMQ122" s="151"/>
      <c r="TMR122" s="151"/>
      <c r="TMS122" s="151"/>
      <c r="TMT122" s="151"/>
      <c r="TMU122" s="151"/>
      <c r="TMV122" s="151"/>
      <c r="TMW122" s="151"/>
      <c r="TMX122" s="151"/>
      <c r="TMY122" s="151"/>
      <c r="TMZ122" s="151"/>
      <c r="TNA122" s="151"/>
      <c r="TNB122" s="151"/>
      <c r="TNC122" s="151"/>
      <c r="TND122" s="151"/>
      <c r="TNE122" s="151"/>
      <c r="TNF122" s="151"/>
      <c r="TNG122" s="151"/>
      <c r="TNH122" s="151"/>
      <c r="TNI122" s="151"/>
      <c r="TNJ122" s="151"/>
      <c r="TNK122" s="151"/>
      <c r="TNL122" s="151"/>
      <c r="TNM122" s="151"/>
      <c r="TNN122" s="151"/>
      <c r="TNO122" s="151"/>
      <c r="TNP122" s="151"/>
      <c r="TNQ122" s="151"/>
      <c r="TNR122" s="151"/>
      <c r="TNS122" s="151"/>
      <c r="TNT122" s="151"/>
      <c r="TNU122" s="151"/>
      <c r="TNV122" s="151"/>
      <c r="TNW122" s="151"/>
      <c r="TNX122" s="151"/>
      <c r="TNY122" s="151"/>
      <c r="TNZ122" s="151"/>
      <c r="TOA122" s="151"/>
      <c r="TOB122" s="151"/>
      <c r="TOC122" s="151"/>
      <c r="TOD122" s="151"/>
      <c r="TOE122" s="151"/>
      <c r="TOF122" s="151"/>
      <c r="TOG122" s="151"/>
      <c r="TOH122" s="151"/>
      <c r="TOI122" s="151"/>
      <c r="TOJ122" s="151"/>
      <c r="TOK122" s="151"/>
      <c r="TOL122" s="151"/>
      <c r="TOM122" s="151"/>
      <c r="TON122" s="151"/>
      <c r="TOO122" s="151"/>
      <c r="TOP122" s="151"/>
      <c r="TOQ122" s="151"/>
      <c r="TOR122" s="151"/>
      <c r="TOS122" s="151"/>
      <c r="TOT122" s="151"/>
      <c r="TOU122" s="151"/>
      <c r="TOV122" s="151"/>
      <c r="TOW122" s="151"/>
      <c r="TOX122" s="151"/>
      <c r="TOY122" s="151"/>
      <c r="TOZ122" s="151"/>
      <c r="TPA122" s="151"/>
      <c r="TPB122" s="151"/>
      <c r="TPC122" s="151"/>
      <c r="TPD122" s="151"/>
      <c r="TPE122" s="151"/>
      <c r="TPF122" s="151"/>
      <c r="TPG122" s="151"/>
      <c r="TPH122" s="151"/>
      <c r="TPI122" s="151"/>
      <c r="TPJ122" s="151"/>
      <c r="TPK122" s="151"/>
      <c r="TPL122" s="151"/>
      <c r="TPM122" s="151"/>
      <c r="TPN122" s="151"/>
      <c r="TPO122" s="151"/>
      <c r="TPP122" s="151"/>
      <c r="TPQ122" s="151"/>
      <c r="TPR122" s="151"/>
      <c r="TPS122" s="151"/>
      <c r="TPT122" s="151"/>
      <c r="TPU122" s="151"/>
      <c r="TPV122" s="151"/>
      <c r="TPW122" s="151"/>
      <c r="TPX122" s="151"/>
      <c r="TPY122" s="151"/>
      <c r="TPZ122" s="151"/>
      <c r="TQA122" s="151"/>
      <c r="TQB122" s="151"/>
      <c r="TQC122" s="151"/>
      <c r="TQD122" s="151"/>
      <c r="TQE122" s="151"/>
      <c r="TQF122" s="151"/>
      <c r="TQG122" s="151"/>
      <c r="TQH122" s="151"/>
      <c r="TQI122" s="151"/>
      <c r="TQJ122" s="151"/>
      <c r="TQK122" s="151"/>
      <c r="TQL122" s="151"/>
      <c r="TQM122" s="151"/>
      <c r="TQN122" s="151"/>
      <c r="TQO122" s="151"/>
      <c r="TQP122" s="151"/>
      <c r="TQQ122" s="151"/>
      <c r="TQR122" s="151"/>
      <c r="TQS122" s="151"/>
      <c r="TQT122" s="151"/>
      <c r="TQU122" s="151"/>
      <c r="TQV122" s="151"/>
      <c r="TQW122" s="151"/>
      <c r="TQX122" s="151"/>
      <c r="TQY122" s="151"/>
      <c r="TQZ122" s="151"/>
      <c r="TRA122" s="151"/>
      <c r="TRB122" s="151"/>
      <c r="TRC122" s="151"/>
      <c r="TRD122" s="151"/>
      <c r="TRE122" s="151"/>
      <c r="TRF122" s="151"/>
      <c r="TRG122" s="151"/>
      <c r="TRH122" s="151"/>
      <c r="TRI122" s="151"/>
      <c r="TRJ122" s="151"/>
      <c r="TRK122" s="151"/>
      <c r="TRL122" s="151"/>
      <c r="TRM122" s="151"/>
      <c r="TRN122" s="151"/>
      <c r="TRO122" s="151"/>
      <c r="TRP122" s="151"/>
      <c r="TRQ122" s="151"/>
      <c r="TRR122" s="151"/>
      <c r="TRS122" s="151"/>
      <c r="TRT122" s="151"/>
      <c r="TRU122" s="151"/>
      <c r="TRV122" s="151"/>
      <c r="TRW122" s="151"/>
      <c r="TRX122" s="151"/>
      <c r="TRY122" s="151"/>
      <c r="TRZ122" s="151"/>
      <c r="TSA122" s="151"/>
      <c r="TSB122" s="151"/>
      <c r="TSC122" s="151"/>
      <c r="TSD122" s="151"/>
      <c r="TSE122" s="151"/>
      <c r="TSF122" s="151"/>
      <c r="TSG122" s="151"/>
      <c r="TSH122" s="151"/>
      <c r="TSI122" s="151"/>
      <c r="TSJ122" s="151"/>
      <c r="TSK122" s="151"/>
      <c r="TSL122" s="151"/>
      <c r="TSM122" s="151"/>
      <c r="TSN122" s="151"/>
      <c r="TSO122" s="151"/>
      <c r="TSP122" s="151"/>
      <c r="TSQ122" s="151"/>
      <c r="TSR122" s="151"/>
      <c r="TSS122" s="151"/>
      <c r="TST122" s="151"/>
      <c r="TSU122" s="151"/>
      <c r="TSV122" s="151"/>
      <c r="TSW122" s="151"/>
      <c r="TSX122" s="151"/>
      <c r="TSY122" s="151"/>
      <c r="TSZ122" s="151"/>
      <c r="TTA122" s="151"/>
      <c r="TTB122" s="151"/>
      <c r="TTC122" s="151"/>
      <c r="TTD122" s="151"/>
      <c r="TTE122" s="151"/>
      <c r="TTF122" s="151"/>
      <c r="TTG122" s="151"/>
      <c r="TTH122" s="151"/>
      <c r="TTI122" s="151"/>
      <c r="TTJ122" s="151"/>
      <c r="TTK122" s="151"/>
      <c r="TTL122" s="151"/>
      <c r="TTM122" s="151"/>
      <c r="TTN122" s="151"/>
      <c r="TTO122" s="151"/>
      <c r="TTP122" s="151"/>
      <c r="TTQ122" s="151"/>
      <c r="TTR122" s="151"/>
      <c r="TTS122" s="151"/>
      <c r="TTT122" s="151"/>
      <c r="TTU122" s="151"/>
      <c r="TTV122" s="151"/>
      <c r="TTW122" s="151"/>
      <c r="TTX122" s="151"/>
      <c r="TTY122" s="151"/>
      <c r="TTZ122" s="151"/>
      <c r="TUA122" s="151"/>
      <c r="TUB122" s="151"/>
      <c r="TUC122" s="151"/>
      <c r="TUD122" s="151"/>
      <c r="TUE122" s="151"/>
      <c r="TUF122" s="151"/>
      <c r="TUG122" s="151"/>
      <c r="TUH122" s="151"/>
      <c r="TUI122" s="151"/>
      <c r="TUJ122" s="151"/>
      <c r="TUK122" s="151"/>
      <c r="TUL122" s="151"/>
      <c r="TUM122" s="151"/>
      <c r="TUN122" s="151"/>
      <c r="TUO122" s="151"/>
      <c r="TUP122" s="151"/>
      <c r="TUQ122" s="151"/>
      <c r="TUR122" s="151"/>
      <c r="TUS122" s="151"/>
      <c r="TUT122" s="151"/>
      <c r="TUU122" s="151"/>
      <c r="TUV122" s="151"/>
      <c r="TUW122" s="151"/>
      <c r="TUX122" s="151"/>
      <c r="TUY122" s="151"/>
      <c r="TUZ122" s="151"/>
      <c r="TVA122" s="151"/>
      <c r="TVB122" s="151"/>
      <c r="TVC122" s="151"/>
      <c r="TVD122" s="151"/>
      <c r="TVE122" s="151"/>
      <c r="TVF122" s="151"/>
      <c r="TVG122" s="151"/>
      <c r="TVH122" s="151"/>
      <c r="TVI122" s="151"/>
      <c r="TVJ122" s="151"/>
      <c r="TVK122" s="151"/>
      <c r="TVL122" s="151"/>
      <c r="TVM122" s="151"/>
      <c r="TVN122" s="151"/>
      <c r="TVO122" s="151"/>
      <c r="TVP122" s="151"/>
      <c r="TVQ122" s="151"/>
      <c r="TVR122" s="151"/>
      <c r="TVS122" s="151"/>
      <c r="TVT122" s="151"/>
      <c r="TVU122" s="151"/>
      <c r="TVV122" s="151"/>
      <c r="TVW122" s="151"/>
      <c r="TVX122" s="151"/>
      <c r="TVY122" s="151"/>
      <c r="TVZ122" s="151"/>
      <c r="TWA122" s="151"/>
      <c r="TWB122" s="151"/>
      <c r="TWC122" s="151"/>
      <c r="TWD122" s="151"/>
      <c r="TWE122" s="151"/>
      <c r="TWF122" s="151"/>
      <c r="TWG122" s="151"/>
      <c r="TWH122" s="151"/>
      <c r="TWI122" s="151"/>
      <c r="TWJ122" s="151"/>
      <c r="TWK122" s="151"/>
      <c r="TWL122" s="151"/>
      <c r="TWM122" s="151"/>
      <c r="TWN122" s="151"/>
      <c r="TWO122" s="151"/>
      <c r="TWP122" s="151"/>
      <c r="TWQ122" s="151"/>
      <c r="TWR122" s="151"/>
      <c r="TWS122" s="151"/>
      <c r="TWT122" s="151"/>
      <c r="TWU122" s="151"/>
      <c r="TWV122" s="151"/>
      <c r="TWW122" s="151"/>
      <c r="TWX122" s="151"/>
      <c r="TWY122" s="151"/>
      <c r="TWZ122" s="151"/>
      <c r="TXA122" s="151"/>
      <c r="TXB122" s="151"/>
      <c r="TXC122" s="151"/>
      <c r="TXD122" s="151"/>
      <c r="TXE122" s="151"/>
      <c r="TXF122" s="151"/>
      <c r="TXG122" s="151"/>
      <c r="TXH122" s="151"/>
      <c r="TXI122" s="151"/>
      <c r="TXJ122" s="151"/>
      <c r="TXK122" s="151"/>
      <c r="TXL122" s="151"/>
      <c r="TXM122" s="151"/>
      <c r="TXN122" s="151"/>
      <c r="TXO122" s="151"/>
      <c r="TXP122" s="151"/>
      <c r="TXQ122" s="151"/>
      <c r="TXR122" s="151"/>
      <c r="TXS122" s="151"/>
      <c r="TXT122" s="151"/>
      <c r="TXU122" s="151"/>
      <c r="TXV122" s="151"/>
      <c r="TXW122" s="151"/>
      <c r="TXX122" s="151"/>
      <c r="TXY122" s="151"/>
      <c r="TXZ122" s="151"/>
      <c r="TYA122" s="151"/>
      <c r="TYB122" s="151"/>
      <c r="TYC122" s="151"/>
      <c r="TYD122" s="151"/>
      <c r="TYE122" s="151"/>
      <c r="TYF122" s="151"/>
      <c r="TYG122" s="151"/>
      <c r="TYH122" s="151"/>
      <c r="TYI122" s="151"/>
      <c r="TYJ122" s="151"/>
      <c r="TYK122" s="151"/>
      <c r="TYL122" s="151"/>
      <c r="TYM122" s="151"/>
      <c r="TYN122" s="151"/>
      <c r="TYO122" s="151"/>
      <c r="TYP122" s="151"/>
      <c r="TYQ122" s="151"/>
      <c r="TYR122" s="151"/>
      <c r="TYS122" s="151"/>
      <c r="TYT122" s="151"/>
      <c r="TYU122" s="151"/>
      <c r="TYV122" s="151"/>
      <c r="TYW122" s="151"/>
      <c r="TYX122" s="151"/>
      <c r="TYY122" s="151"/>
      <c r="TYZ122" s="151"/>
      <c r="TZA122" s="151"/>
      <c r="TZB122" s="151"/>
      <c r="TZC122" s="151"/>
      <c r="TZD122" s="151"/>
      <c r="TZE122" s="151"/>
      <c r="TZF122" s="151"/>
      <c r="TZG122" s="151"/>
      <c r="TZH122" s="151"/>
      <c r="TZI122" s="151"/>
      <c r="TZJ122" s="151"/>
      <c r="TZK122" s="151"/>
      <c r="TZL122" s="151"/>
      <c r="TZM122" s="151"/>
      <c r="TZN122" s="151"/>
      <c r="TZO122" s="151"/>
      <c r="TZP122" s="151"/>
      <c r="TZQ122" s="151"/>
      <c r="TZR122" s="151"/>
      <c r="TZS122" s="151"/>
      <c r="TZT122" s="151"/>
      <c r="TZU122" s="151"/>
      <c r="TZV122" s="151"/>
      <c r="TZW122" s="151"/>
      <c r="TZX122" s="151"/>
      <c r="TZY122" s="151"/>
      <c r="TZZ122" s="151"/>
      <c r="UAA122" s="151"/>
      <c r="UAB122" s="151"/>
      <c r="UAC122" s="151"/>
      <c r="UAD122" s="151"/>
      <c r="UAE122" s="151"/>
      <c r="UAF122" s="151"/>
      <c r="UAG122" s="151"/>
      <c r="UAH122" s="151"/>
      <c r="UAI122" s="151"/>
      <c r="UAJ122" s="151"/>
      <c r="UAK122" s="151"/>
      <c r="UAL122" s="151"/>
      <c r="UAM122" s="151"/>
      <c r="UAN122" s="151"/>
      <c r="UAO122" s="151"/>
      <c r="UAP122" s="151"/>
      <c r="UAQ122" s="151"/>
      <c r="UAR122" s="151"/>
      <c r="UAS122" s="151"/>
      <c r="UAT122" s="151"/>
      <c r="UAU122" s="151"/>
      <c r="UAV122" s="151"/>
      <c r="UAW122" s="151"/>
      <c r="UAX122" s="151"/>
      <c r="UAY122" s="151"/>
      <c r="UAZ122" s="151"/>
      <c r="UBA122" s="151"/>
      <c r="UBB122" s="151"/>
      <c r="UBC122" s="151"/>
      <c r="UBD122" s="151"/>
      <c r="UBE122" s="151"/>
      <c r="UBF122" s="151"/>
      <c r="UBG122" s="151"/>
      <c r="UBH122" s="151"/>
      <c r="UBI122" s="151"/>
      <c r="UBJ122" s="151"/>
      <c r="UBK122" s="151"/>
      <c r="UBL122" s="151"/>
      <c r="UBM122" s="151"/>
      <c r="UBN122" s="151"/>
      <c r="UBO122" s="151"/>
      <c r="UBP122" s="151"/>
      <c r="UBQ122" s="151"/>
      <c r="UBR122" s="151"/>
      <c r="UBS122" s="151"/>
      <c r="UBT122" s="151"/>
      <c r="UBU122" s="151"/>
      <c r="UBV122" s="151"/>
      <c r="UBW122" s="151"/>
      <c r="UBX122" s="151"/>
      <c r="UBY122" s="151"/>
      <c r="UBZ122" s="151"/>
      <c r="UCA122" s="151"/>
      <c r="UCB122" s="151"/>
      <c r="UCC122" s="151"/>
      <c r="UCD122" s="151"/>
      <c r="UCE122" s="151"/>
      <c r="UCF122" s="151"/>
      <c r="UCG122" s="151"/>
      <c r="UCH122" s="151"/>
      <c r="UCI122" s="151"/>
      <c r="UCJ122" s="151"/>
      <c r="UCK122" s="151"/>
      <c r="UCL122" s="151"/>
      <c r="UCM122" s="151"/>
      <c r="UCN122" s="151"/>
      <c r="UCO122" s="151"/>
      <c r="UCP122" s="151"/>
      <c r="UCQ122" s="151"/>
      <c r="UCR122" s="151"/>
      <c r="UCS122" s="151"/>
      <c r="UCT122" s="151"/>
      <c r="UCU122" s="151"/>
      <c r="UCV122" s="151"/>
      <c r="UCW122" s="151"/>
      <c r="UCX122" s="151"/>
      <c r="UCY122" s="151"/>
      <c r="UCZ122" s="151"/>
      <c r="UDA122" s="151"/>
      <c r="UDB122" s="151"/>
      <c r="UDC122" s="151"/>
      <c r="UDD122" s="151"/>
      <c r="UDE122" s="151"/>
      <c r="UDF122" s="151"/>
      <c r="UDG122" s="151"/>
      <c r="UDH122" s="151"/>
      <c r="UDI122" s="151"/>
      <c r="UDJ122" s="151"/>
      <c r="UDK122" s="151"/>
      <c r="UDL122" s="151"/>
      <c r="UDM122" s="151"/>
      <c r="UDN122" s="151"/>
      <c r="UDO122" s="151"/>
      <c r="UDP122" s="151"/>
      <c r="UDQ122" s="151"/>
      <c r="UDR122" s="151"/>
      <c r="UDS122" s="151"/>
      <c r="UDT122" s="151"/>
      <c r="UDU122" s="151"/>
      <c r="UDV122" s="151"/>
      <c r="UDW122" s="151"/>
      <c r="UDX122" s="151"/>
      <c r="UDY122" s="151"/>
      <c r="UDZ122" s="151"/>
      <c r="UEA122" s="151"/>
      <c r="UEB122" s="151"/>
      <c r="UEC122" s="151"/>
      <c r="UED122" s="151"/>
      <c r="UEE122" s="151"/>
      <c r="UEF122" s="151"/>
      <c r="UEG122" s="151"/>
      <c r="UEH122" s="151"/>
      <c r="UEI122" s="151"/>
      <c r="UEJ122" s="151"/>
      <c r="UEK122" s="151"/>
      <c r="UEL122" s="151"/>
      <c r="UEM122" s="151"/>
      <c r="UEN122" s="151"/>
      <c r="UEO122" s="151"/>
      <c r="UEP122" s="151"/>
      <c r="UEQ122" s="151"/>
      <c r="UER122" s="151"/>
      <c r="UES122" s="151"/>
      <c r="UET122" s="151"/>
      <c r="UEU122" s="151"/>
      <c r="UEV122" s="151"/>
      <c r="UEW122" s="151"/>
      <c r="UEX122" s="151"/>
      <c r="UEY122" s="151"/>
      <c r="UEZ122" s="151"/>
      <c r="UFA122" s="151"/>
      <c r="UFB122" s="151"/>
      <c r="UFC122" s="151"/>
      <c r="UFD122" s="151"/>
      <c r="UFE122" s="151"/>
      <c r="UFF122" s="151"/>
      <c r="UFG122" s="151"/>
      <c r="UFH122" s="151"/>
      <c r="UFI122" s="151"/>
      <c r="UFJ122" s="151"/>
      <c r="UFK122" s="151"/>
      <c r="UFL122" s="151"/>
      <c r="UFM122" s="151"/>
      <c r="UFN122" s="151"/>
      <c r="UFO122" s="151"/>
      <c r="UFP122" s="151"/>
      <c r="UFQ122" s="151"/>
      <c r="UFR122" s="151"/>
      <c r="UFS122" s="151"/>
      <c r="UFT122" s="151"/>
      <c r="UFU122" s="151"/>
      <c r="UFV122" s="151"/>
      <c r="UFW122" s="151"/>
      <c r="UFX122" s="151"/>
      <c r="UFY122" s="151"/>
      <c r="UFZ122" s="151"/>
      <c r="UGA122" s="151"/>
      <c r="UGB122" s="151"/>
      <c r="UGC122" s="151"/>
      <c r="UGD122" s="151"/>
      <c r="UGE122" s="151"/>
      <c r="UGF122" s="151"/>
      <c r="UGG122" s="151"/>
      <c r="UGH122" s="151"/>
      <c r="UGI122" s="151"/>
      <c r="UGJ122" s="151"/>
      <c r="UGK122" s="151"/>
      <c r="UGL122" s="151"/>
      <c r="UGM122" s="151"/>
      <c r="UGN122" s="151"/>
      <c r="UGO122" s="151"/>
      <c r="UGP122" s="151"/>
      <c r="UGQ122" s="151"/>
      <c r="UGR122" s="151"/>
      <c r="UGS122" s="151"/>
      <c r="UGT122" s="151"/>
      <c r="UGU122" s="151"/>
      <c r="UGV122" s="151"/>
      <c r="UGW122" s="151"/>
      <c r="UGX122" s="151"/>
      <c r="UGY122" s="151"/>
      <c r="UGZ122" s="151"/>
      <c r="UHA122" s="151"/>
      <c r="UHB122" s="151"/>
      <c r="UHC122" s="151"/>
      <c r="UHD122" s="151"/>
      <c r="UHE122" s="151"/>
      <c r="UHF122" s="151"/>
      <c r="UHG122" s="151"/>
      <c r="UHH122" s="151"/>
      <c r="UHI122" s="151"/>
      <c r="UHJ122" s="151"/>
      <c r="UHK122" s="151"/>
      <c r="UHL122" s="151"/>
      <c r="UHM122" s="151"/>
      <c r="UHN122" s="151"/>
      <c r="UHO122" s="151"/>
      <c r="UHP122" s="151"/>
      <c r="UHQ122" s="151"/>
      <c r="UHR122" s="151"/>
      <c r="UHS122" s="151"/>
      <c r="UHT122" s="151"/>
      <c r="UHU122" s="151"/>
      <c r="UHV122" s="151"/>
      <c r="UHW122" s="151"/>
      <c r="UHX122" s="151"/>
      <c r="UHY122" s="151"/>
      <c r="UHZ122" s="151"/>
      <c r="UIA122" s="151"/>
      <c r="UIB122" s="151"/>
      <c r="UIC122" s="151"/>
      <c r="UID122" s="151"/>
      <c r="UIE122" s="151"/>
      <c r="UIF122" s="151"/>
      <c r="UIG122" s="151"/>
      <c r="UIH122" s="151"/>
      <c r="UII122" s="151"/>
      <c r="UIJ122" s="151"/>
      <c r="UIK122" s="151"/>
      <c r="UIL122" s="151"/>
      <c r="UIM122" s="151"/>
      <c r="UIN122" s="151"/>
      <c r="UIO122" s="151"/>
      <c r="UIP122" s="151"/>
      <c r="UIQ122" s="151"/>
      <c r="UIR122" s="151"/>
      <c r="UIS122" s="151"/>
      <c r="UIT122" s="151"/>
      <c r="UIU122" s="151"/>
      <c r="UIV122" s="151"/>
      <c r="UIW122" s="151"/>
      <c r="UIX122" s="151"/>
      <c r="UIY122" s="151"/>
      <c r="UIZ122" s="151"/>
      <c r="UJA122" s="151"/>
      <c r="UJB122" s="151"/>
      <c r="UJC122" s="151"/>
      <c r="UJD122" s="151"/>
      <c r="UJE122" s="151"/>
      <c r="UJF122" s="151"/>
      <c r="UJG122" s="151"/>
      <c r="UJH122" s="151"/>
      <c r="UJI122" s="151"/>
      <c r="UJJ122" s="151"/>
      <c r="UJK122" s="151"/>
      <c r="UJL122" s="151"/>
      <c r="UJM122" s="151"/>
      <c r="UJN122" s="151"/>
      <c r="UJO122" s="151"/>
      <c r="UJP122" s="151"/>
      <c r="UJQ122" s="151"/>
      <c r="UJR122" s="151"/>
      <c r="UJS122" s="151"/>
      <c r="UJT122" s="151"/>
      <c r="UJU122" s="151"/>
      <c r="UJV122" s="151"/>
      <c r="UJW122" s="151"/>
      <c r="UJX122" s="151"/>
      <c r="UJY122" s="151"/>
      <c r="UJZ122" s="151"/>
      <c r="UKA122" s="151"/>
      <c r="UKB122" s="151"/>
      <c r="UKC122" s="151"/>
      <c r="UKD122" s="151"/>
      <c r="UKE122" s="151"/>
      <c r="UKF122" s="151"/>
      <c r="UKG122" s="151"/>
      <c r="UKH122" s="151"/>
      <c r="UKI122" s="151"/>
      <c r="UKJ122" s="151"/>
      <c r="UKK122" s="151"/>
      <c r="UKL122" s="151"/>
      <c r="UKM122" s="151"/>
      <c r="UKN122" s="151"/>
      <c r="UKO122" s="151"/>
      <c r="UKP122" s="151"/>
      <c r="UKQ122" s="151"/>
      <c r="UKR122" s="151"/>
      <c r="UKS122" s="151"/>
      <c r="UKT122" s="151"/>
      <c r="UKU122" s="151"/>
      <c r="UKV122" s="151"/>
      <c r="UKW122" s="151"/>
      <c r="UKX122" s="151"/>
      <c r="UKY122" s="151"/>
      <c r="UKZ122" s="151"/>
      <c r="ULA122" s="151"/>
      <c r="ULB122" s="151"/>
      <c r="ULC122" s="151"/>
      <c r="ULD122" s="151"/>
      <c r="ULE122" s="151"/>
      <c r="ULF122" s="151"/>
      <c r="ULG122" s="151"/>
      <c r="ULH122" s="151"/>
      <c r="ULI122" s="151"/>
      <c r="ULJ122" s="151"/>
      <c r="ULK122" s="151"/>
      <c r="ULL122" s="151"/>
      <c r="ULM122" s="151"/>
      <c r="ULN122" s="151"/>
      <c r="ULO122" s="151"/>
      <c r="ULP122" s="151"/>
      <c r="ULQ122" s="151"/>
      <c r="ULR122" s="151"/>
      <c r="ULS122" s="151"/>
      <c r="ULT122" s="151"/>
      <c r="ULU122" s="151"/>
      <c r="ULV122" s="151"/>
      <c r="ULW122" s="151"/>
      <c r="ULX122" s="151"/>
      <c r="ULY122" s="151"/>
      <c r="ULZ122" s="151"/>
      <c r="UMA122" s="151"/>
      <c r="UMB122" s="151"/>
      <c r="UMC122" s="151"/>
      <c r="UMD122" s="151"/>
      <c r="UME122" s="151"/>
      <c r="UMF122" s="151"/>
      <c r="UMG122" s="151"/>
      <c r="UMH122" s="151"/>
      <c r="UMI122" s="151"/>
      <c r="UMJ122" s="151"/>
      <c r="UMK122" s="151"/>
      <c r="UML122" s="151"/>
      <c r="UMM122" s="151"/>
      <c r="UMN122" s="151"/>
      <c r="UMO122" s="151"/>
      <c r="UMP122" s="151"/>
      <c r="UMQ122" s="151"/>
      <c r="UMR122" s="151"/>
      <c r="UMS122" s="151"/>
      <c r="UMT122" s="151"/>
      <c r="UMU122" s="151"/>
      <c r="UMV122" s="151"/>
      <c r="UMW122" s="151"/>
      <c r="UMX122" s="151"/>
      <c r="UMY122" s="151"/>
      <c r="UMZ122" s="151"/>
      <c r="UNA122" s="151"/>
      <c r="UNB122" s="151"/>
      <c r="UNC122" s="151"/>
      <c r="UND122" s="151"/>
      <c r="UNE122" s="151"/>
      <c r="UNF122" s="151"/>
      <c r="UNG122" s="151"/>
      <c r="UNH122" s="151"/>
      <c r="UNI122" s="151"/>
      <c r="UNJ122" s="151"/>
      <c r="UNK122" s="151"/>
      <c r="UNL122" s="151"/>
      <c r="UNM122" s="151"/>
      <c r="UNN122" s="151"/>
      <c r="UNO122" s="151"/>
      <c r="UNP122" s="151"/>
      <c r="UNQ122" s="151"/>
      <c r="UNR122" s="151"/>
      <c r="UNS122" s="151"/>
      <c r="UNT122" s="151"/>
      <c r="UNU122" s="151"/>
      <c r="UNV122" s="151"/>
      <c r="UNW122" s="151"/>
      <c r="UNX122" s="151"/>
      <c r="UNY122" s="151"/>
      <c r="UNZ122" s="151"/>
      <c r="UOA122" s="151"/>
      <c r="UOB122" s="151"/>
      <c r="UOC122" s="151"/>
      <c r="UOD122" s="151"/>
      <c r="UOE122" s="151"/>
      <c r="UOF122" s="151"/>
      <c r="UOG122" s="151"/>
      <c r="UOH122" s="151"/>
      <c r="UOI122" s="151"/>
      <c r="UOJ122" s="151"/>
      <c r="UOK122" s="151"/>
      <c r="UOL122" s="151"/>
      <c r="UOM122" s="151"/>
      <c r="UON122" s="151"/>
      <c r="UOO122" s="151"/>
      <c r="UOP122" s="151"/>
      <c r="UOQ122" s="151"/>
      <c r="UOR122" s="151"/>
      <c r="UOS122" s="151"/>
      <c r="UOT122" s="151"/>
      <c r="UOU122" s="151"/>
      <c r="UOV122" s="151"/>
      <c r="UOW122" s="151"/>
      <c r="UOX122" s="151"/>
      <c r="UOY122" s="151"/>
      <c r="UOZ122" s="151"/>
      <c r="UPA122" s="151"/>
      <c r="UPB122" s="151"/>
      <c r="UPC122" s="151"/>
      <c r="UPD122" s="151"/>
      <c r="UPE122" s="151"/>
      <c r="UPF122" s="151"/>
      <c r="UPG122" s="151"/>
      <c r="UPH122" s="151"/>
      <c r="UPI122" s="151"/>
      <c r="UPJ122" s="151"/>
      <c r="UPK122" s="151"/>
      <c r="UPL122" s="151"/>
      <c r="UPM122" s="151"/>
      <c r="UPN122" s="151"/>
      <c r="UPO122" s="151"/>
      <c r="UPP122" s="151"/>
      <c r="UPQ122" s="151"/>
      <c r="UPR122" s="151"/>
      <c r="UPS122" s="151"/>
      <c r="UPT122" s="151"/>
      <c r="UPU122" s="151"/>
      <c r="UPV122" s="151"/>
      <c r="UPW122" s="151"/>
      <c r="UPX122" s="151"/>
      <c r="UPY122" s="151"/>
      <c r="UPZ122" s="151"/>
      <c r="UQA122" s="151"/>
      <c r="UQB122" s="151"/>
      <c r="UQC122" s="151"/>
      <c r="UQD122" s="151"/>
      <c r="UQE122" s="151"/>
      <c r="UQF122" s="151"/>
      <c r="UQG122" s="151"/>
      <c r="UQH122" s="151"/>
      <c r="UQI122" s="151"/>
      <c r="UQJ122" s="151"/>
      <c r="UQK122" s="151"/>
      <c r="UQL122" s="151"/>
      <c r="UQM122" s="151"/>
      <c r="UQN122" s="151"/>
      <c r="UQO122" s="151"/>
      <c r="UQP122" s="151"/>
      <c r="UQQ122" s="151"/>
      <c r="UQR122" s="151"/>
      <c r="UQS122" s="151"/>
      <c r="UQT122" s="151"/>
      <c r="UQU122" s="151"/>
      <c r="UQV122" s="151"/>
      <c r="UQW122" s="151"/>
      <c r="UQX122" s="151"/>
      <c r="UQY122" s="151"/>
      <c r="UQZ122" s="151"/>
      <c r="URA122" s="151"/>
      <c r="URB122" s="151"/>
      <c r="URC122" s="151"/>
      <c r="URD122" s="151"/>
      <c r="URE122" s="151"/>
      <c r="URF122" s="151"/>
      <c r="URG122" s="151"/>
      <c r="URH122" s="151"/>
      <c r="URI122" s="151"/>
      <c r="URJ122" s="151"/>
      <c r="URK122" s="151"/>
      <c r="URL122" s="151"/>
      <c r="URM122" s="151"/>
      <c r="URN122" s="151"/>
      <c r="URO122" s="151"/>
      <c r="URP122" s="151"/>
      <c r="URQ122" s="151"/>
      <c r="URR122" s="151"/>
      <c r="URS122" s="151"/>
      <c r="URT122" s="151"/>
      <c r="URU122" s="151"/>
      <c r="URV122" s="151"/>
      <c r="URW122" s="151"/>
      <c r="URX122" s="151"/>
      <c r="URY122" s="151"/>
      <c r="URZ122" s="151"/>
      <c r="USA122" s="151"/>
      <c r="USB122" s="151"/>
      <c r="USC122" s="151"/>
      <c r="USD122" s="151"/>
      <c r="USE122" s="151"/>
      <c r="USF122" s="151"/>
      <c r="USG122" s="151"/>
      <c r="USH122" s="151"/>
      <c r="USI122" s="151"/>
      <c r="USJ122" s="151"/>
      <c r="USK122" s="151"/>
      <c r="USL122" s="151"/>
      <c r="USM122" s="151"/>
      <c r="USN122" s="151"/>
      <c r="USO122" s="151"/>
      <c r="USP122" s="151"/>
      <c r="USQ122" s="151"/>
      <c r="USR122" s="151"/>
      <c r="USS122" s="151"/>
      <c r="UST122" s="151"/>
      <c r="USU122" s="151"/>
      <c r="USV122" s="151"/>
      <c r="USW122" s="151"/>
      <c r="USX122" s="151"/>
      <c r="USY122" s="151"/>
      <c r="USZ122" s="151"/>
      <c r="UTA122" s="151"/>
      <c r="UTB122" s="151"/>
      <c r="UTC122" s="151"/>
      <c r="UTD122" s="151"/>
      <c r="UTE122" s="151"/>
      <c r="UTF122" s="151"/>
      <c r="UTG122" s="151"/>
      <c r="UTH122" s="151"/>
      <c r="UTI122" s="151"/>
      <c r="UTJ122" s="151"/>
      <c r="UTK122" s="151"/>
      <c r="UTL122" s="151"/>
      <c r="UTM122" s="151"/>
      <c r="UTN122" s="151"/>
      <c r="UTO122" s="151"/>
      <c r="UTP122" s="151"/>
      <c r="UTQ122" s="151"/>
      <c r="UTR122" s="151"/>
      <c r="UTS122" s="151"/>
      <c r="UTT122" s="151"/>
      <c r="UTU122" s="151"/>
      <c r="UTV122" s="151"/>
      <c r="UTW122" s="151"/>
      <c r="UTX122" s="151"/>
      <c r="UTY122" s="151"/>
      <c r="UTZ122" s="151"/>
      <c r="UUA122" s="151"/>
      <c r="UUB122" s="151"/>
      <c r="UUC122" s="151"/>
      <c r="UUD122" s="151"/>
      <c r="UUE122" s="151"/>
      <c r="UUF122" s="151"/>
      <c r="UUG122" s="151"/>
      <c r="UUH122" s="151"/>
      <c r="UUI122" s="151"/>
      <c r="UUJ122" s="151"/>
      <c r="UUK122" s="151"/>
      <c r="UUL122" s="151"/>
      <c r="UUM122" s="151"/>
      <c r="UUN122" s="151"/>
      <c r="UUO122" s="151"/>
      <c r="UUP122" s="151"/>
      <c r="UUQ122" s="151"/>
      <c r="UUR122" s="151"/>
      <c r="UUS122" s="151"/>
      <c r="UUT122" s="151"/>
      <c r="UUU122" s="151"/>
      <c r="UUV122" s="151"/>
      <c r="UUW122" s="151"/>
      <c r="UUX122" s="151"/>
      <c r="UUY122" s="151"/>
      <c r="UUZ122" s="151"/>
      <c r="UVA122" s="151"/>
      <c r="UVB122" s="151"/>
      <c r="UVC122" s="151"/>
      <c r="UVD122" s="151"/>
      <c r="UVE122" s="151"/>
      <c r="UVF122" s="151"/>
      <c r="UVG122" s="151"/>
      <c r="UVH122" s="151"/>
      <c r="UVI122" s="151"/>
      <c r="UVJ122" s="151"/>
      <c r="UVK122" s="151"/>
      <c r="UVL122" s="151"/>
      <c r="UVM122" s="151"/>
      <c r="UVN122" s="151"/>
      <c r="UVO122" s="151"/>
      <c r="UVP122" s="151"/>
      <c r="UVQ122" s="151"/>
      <c r="UVR122" s="151"/>
      <c r="UVS122" s="151"/>
      <c r="UVT122" s="151"/>
      <c r="UVU122" s="151"/>
      <c r="UVV122" s="151"/>
      <c r="UVW122" s="151"/>
      <c r="UVX122" s="151"/>
      <c r="UVY122" s="151"/>
      <c r="UVZ122" s="151"/>
      <c r="UWA122" s="151"/>
      <c r="UWB122" s="151"/>
      <c r="UWC122" s="151"/>
      <c r="UWD122" s="151"/>
      <c r="UWE122" s="151"/>
      <c r="UWF122" s="151"/>
      <c r="UWG122" s="151"/>
      <c r="UWH122" s="151"/>
      <c r="UWI122" s="151"/>
      <c r="UWJ122" s="151"/>
      <c r="UWK122" s="151"/>
      <c r="UWL122" s="151"/>
      <c r="UWM122" s="151"/>
      <c r="UWN122" s="151"/>
      <c r="UWO122" s="151"/>
      <c r="UWP122" s="151"/>
      <c r="UWQ122" s="151"/>
      <c r="UWR122" s="151"/>
      <c r="UWS122" s="151"/>
      <c r="UWT122" s="151"/>
      <c r="UWU122" s="151"/>
      <c r="UWV122" s="151"/>
      <c r="UWW122" s="151"/>
      <c r="UWX122" s="151"/>
      <c r="UWY122" s="151"/>
      <c r="UWZ122" s="151"/>
      <c r="UXA122" s="151"/>
      <c r="UXB122" s="151"/>
      <c r="UXC122" s="151"/>
      <c r="UXD122" s="151"/>
      <c r="UXE122" s="151"/>
      <c r="UXF122" s="151"/>
      <c r="UXG122" s="151"/>
      <c r="UXH122" s="151"/>
      <c r="UXI122" s="151"/>
      <c r="UXJ122" s="151"/>
      <c r="UXK122" s="151"/>
      <c r="UXL122" s="151"/>
      <c r="UXM122" s="151"/>
      <c r="UXN122" s="151"/>
      <c r="UXO122" s="151"/>
      <c r="UXP122" s="151"/>
      <c r="UXQ122" s="151"/>
      <c r="UXR122" s="151"/>
      <c r="UXS122" s="151"/>
      <c r="UXT122" s="151"/>
      <c r="UXU122" s="151"/>
      <c r="UXV122" s="151"/>
      <c r="UXW122" s="151"/>
      <c r="UXX122" s="151"/>
      <c r="UXY122" s="151"/>
      <c r="UXZ122" s="151"/>
      <c r="UYA122" s="151"/>
      <c r="UYB122" s="151"/>
      <c r="UYC122" s="151"/>
      <c r="UYD122" s="151"/>
      <c r="UYE122" s="151"/>
      <c r="UYF122" s="151"/>
      <c r="UYG122" s="151"/>
      <c r="UYH122" s="151"/>
      <c r="UYI122" s="151"/>
      <c r="UYJ122" s="151"/>
      <c r="UYK122" s="151"/>
      <c r="UYL122" s="151"/>
      <c r="UYM122" s="151"/>
      <c r="UYN122" s="151"/>
      <c r="UYO122" s="151"/>
      <c r="UYP122" s="151"/>
      <c r="UYQ122" s="151"/>
      <c r="UYR122" s="151"/>
      <c r="UYS122" s="151"/>
      <c r="UYT122" s="151"/>
      <c r="UYU122" s="151"/>
      <c r="UYV122" s="151"/>
      <c r="UYW122" s="151"/>
      <c r="UYX122" s="151"/>
      <c r="UYY122" s="151"/>
      <c r="UYZ122" s="151"/>
      <c r="UZA122" s="151"/>
      <c r="UZB122" s="151"/>
      <c r="UZC122" s="151"/>
      <c r="UZD122" s="151"/>
      <c r="UZE122" s="151"/>
      <c r="UZF122" s="151"/>
      <c r="UZG122" s="151"/>
      <c r="UZH122" s="151"/>
      <c r="UZI122" s="151"/>
      <c r="UZJ122" s="151"/>
      <c r="UZK122" s="151"/>
      <c r="UZL122" s="151"/>
      <c r="UZM122" s="151"/>
      <c r="UZN122" s="151"/>
      <c r="UZO122" s="151"/>
      <c r="UZP122" s="151"/>
      <c r="UZQ122" s="151"/>
      <c r="UZR122" s="151"/>
      <c r="UZS122" s="151"/>
      <c r="UZT122" s="151"/>
      <c r="UZU122" s="151"/>
      <c r="UZV122" s="151"/>
      <c r="UZW122" s="151"/>
      <c r="UZX122" s="151"/>
      <c r="UZY122" s="151"/>
      <c r="UZZ122" s="151"/>
      <c r="VAA122" s="151"/>
      <c r="VAB122" s="151"/>
      <c r="VAC122" s="151"/>
      <c r="VAD122" s="151"/>
      <c r="VAE122" s="151"/>
      <c r="VAF122" s="151"/>
      <c r="VAG122" s="151"/>
      <c r="VAH122" s="151"/>
      <c r="VAI122" s="151"/>
      <c r="VAJ122" s="151"/>
      <c r="VAK122" s="151"/>
      <c r="VAL122" s="151"/>
      <c r="VAM122" s="151"/>
      <c r="VAN122" s="151"/>
      <c r="VAO122" s="151"/>
      <c r="VAP122" s="151"/>
      <c r="VAQ122" s="151"/>
      <c r="VAR122" s="151"/>
      <c r="VAS122" s="151"/>
      <c r="VAT122" s="151"/>
      <c r="VAU122" s="151"/>
      <c r="VAV122" s="151"/>
      <c r="VAW122" s="151"/>
      <c r="VAX122" s="151"/>
      <c r="VAY122" s="151"/>
      <c r="VAZ122" s="151"/>
      <c r="VBA122" s="151"/>
      <c r="VBB122" s="151"/>
      <c r="VBC122" s="151"/>
      <c r="VBD122" s="151"/>
      <c r="VBE122" s="151"/>
      <c r="VBF122" s="151"/>
      <c r="VBG122" s="151"/>
      <c r="VBH122" s="151"/>
      <c r="VBI122" s="151"/>
      <c r="VBJ122" s="151"/>
      <c r="VBK122" s="151"/>
      <c r="VBL122" s="151"/>
      <c r="VBM122" s="151"/>
      <c r="VBN122" s="151"/>
      <c r="VBO122" s="151"/>
      <c r="VBP122" s="151"/>
      <c r="VBQ122" s="151"/>
      <c r="VBR122" s="151"/>
      <c r="VBS122" s="151"/>
      <c r="VBT122" s="151"/>
      <c r="VBU122" s="151"/>
      <c r="VBV122" s="151"/>
      <c r="VBW122" s="151"/>
      <c r="VBX122" s="151"/>
      <c r="VBY122" s="151"/>
      <c r="VBZ122" s="151"/>
      <c r="VCA122" s="151"/>
      <c r="VCB122" s="151"/>
      <c r="VCC122" s="151"/>
      <c r="VCD122" s="151"/>
      <c r="VCE122" s="151"/>
      <c r="VCF122" s="151"/>
      <c r="VCG122" s="151"/>
      <c r="VCH122" s="151"/>
      <c r="VCI122" s="151"/>
      <c r="VCJ122" s="151"/>
      <c r="VCK122" s="151"/>
      <c r="VCL122" s="151"/>
      <c r="VCM122" s="151"/>
      <c r="VCN122" s="151"/>
      <c r="VCO122" s="151"/>
      <c r="VCP122" s="151"/>
      <c r="VCQ122" s="151"/>
      <c r="VCR122" s="151"/>
      <c r="VCS122" s="151"/>
      <c r="VCT122" s="151"/>
      <c r="VCU122" s="151"/>
      <c r="VCV122" s="151"/>
      <c r="VCW122" s="151"/>
      <c r="VCX122" s="151"/>
      <c r="VCY122" s="151"/>
      <c r="VCZ122" s="151"/>
      <c r="VDA122" s="151"/>
      <c r="VDB122" s="151"/>
      <c r="VDC122" s="151"/>
      <c r="VDD122" s="151"/>
      <c r="VDE122" s="151"/>
      <c r="VDF122" s="151"/>
      <c r="VDG122" s="151"/>
      <c r="VDH122" s="151"/>
      <c r="VDI122" s="151"/>
      <c r="VDJ122" s="151"/>
      <c r="VDK122" s="151"/>
      <c r="VDL122" s="151"/>
      <c r="VDM122" s="151"/>
      <c r="VDN122" s="151"/>
      <c r="VDO122" s="151"/>
      <c r="VDP122" s="151"/>
      <c r="VDQ122" s="151"/>
      <c r="VDR122" s="151"/>
      <c r="VDS122" s="151"/>
      <c r="VDT122" s="151"/>
      <c r="VDU122" s="151"/>
      <c r="VDV122" s="151"/>
      <c r="VDW122" s="151"/>
      <c r="VDX122" s="151"/>
      <c r="VDY122" s="151"/>
      <c r="VDZ122" s="151"/>
      <c r="VEA122" s="151"/>
      <c r="VEB122" s="151"/>
      <c r="VEC122" s="151"/>
      <c r="VED122" s="151"/>
      <c r="VEE122" s="151"/>
      <c r="VEF122" s="151"/>
      <c r="VEG122" s="151"/>
      <c r="VEH122" s="151"/>
      <c r="VEI122" s="151"/>
      <c r="VEJ122" s="151"/>
      <c r="VEK122" s="151"/>
      <c r="VEL122" s="151"/>
      <c r="VEM122" s="151"/>
      <c r="VEN122" s="151"/>
      <c r="VEO122" s="151"/>
      <c r="VEP122" s="151"/>
      <c r="VEQ122" s="151"/>
      <c r="VER122" s="151"/>
      <c r="VES122" s="151"/>
      <c r="VET122" s="151"/>
      <c r="VEU122" s="151"/>
      <c r="VEV122" s="151"/>
      <c r="VEW122" s="151"/>
      <c r="VEX122" s="151"/>
      <c r="VEY122" s="151"/>
      <c r="VEZ122" s="151"/>
      <c r="VFA122" s="151"/>
      <c r="VFB122" s="151"/>
      <c r="VFC122" s="151"/>
      <c r="VFD122" s="151"/>
      <c r="VFE122" s="151"/>
      <c r="VFF122" s="151"/>
      <c r="VFG122" s="151"/>
      <c r="VFH122" s="151"/>
      <c r="VFI122" s="151"/>
      <c r="VFJ122" s="151"/>
      <c r="VFK122" s="151"/>
      <c r="VFL122" s="151"/>
      <c r="VFM122" s="151"/>
      <c r="VFN122" s="151"/>
      <c r="VFO122" s="151"/>
      <c r="VFP122" s="151"/>
      <c r="VFQ122" s="151"/>
      <c r="VFR122" s="151"/>
      <c r="VFS122" s="151"/>
      <c r="VFT122" s="151"/>
      <c r="VFU122" s="151"/>
      <c r="VFV122" s="151"/>
      <c r="VFW122" s="151"/>
      <c r="VFX122" s="151"/>
      <c r="VFY122" s="151"/>
      <c r="VFZ122" s="151"/>
      <c r="VGA122" s="151"/>
      <c r="VGB122" s="151"/>
      <c r="VGC122" s="151"/>
      <c r="VGD122" s="151"/>
      <c r="VGE122" s="151"/>
      <c r="VGF122" s="151"/>
      <c r="VGG122" s="151"/>
      <c r="VGH122" s="151"/>
      <c r="VGI122" s="151"/>
      <c r="VGJ122" s="151"/>
      <c r="VGK122" s="151"/>
      <c r="VGL122" s="151"/>
      <c r="VGM122" s="151"/>
      <c r="VGN122" s="151"/>
      <c r="VGO122" s="151"/>
      <c r="VGP122" s="151"/>
      <c r="VGQ122" s="151"/>
      <c r="VGR122" s="151"/>
      <c r="VGS122" s="151"/>
      <c r="VGT122" s="151"/>
      <c r="VGU122" s="151"/>
      <c r="VGV122" s="151"/>
      <c r="VGW122" s="151"/>
      <c r="VGX122" s="151"/>
      <c r="VGY122" s="151"/>
      <c r="VGZ122" s="151"/>
      <c r="VHA122" s="151"/>
      <c r="VHB122" s="151"/>
      <c r="VHC122" s="151"/>
      <c r="VHD122" s="151"/>
      <c r="VHE122" s="151"/>
      <c r="VHF122" s="151"/>
      <c r="VHG122" s="151"/>
      <c r="VHH122" s="151"/>
      <c r="VHI122" s="151"/>
      <c r="VHJ122" s="151"/>
      <c r="VHK122" s="151"/>
      <c r="VHL122" s="151"/>
      <c r="VHM122" s="151"/>
      <c r="VHN122" s="151"/>
      <c r="VHO122" s="151"/>
      <c r="VHP122" s="151"/>
      <c r="VHQ122" s="151"/>
      <c r="VHR122" s="151"/>
      <c r="VHS122" s="151"/>
      <c r="VHT122" s="151"/>
      <c r="VHU122" s="151"/>
      <c r="VHV122" s="151"/>
      <c r="VHW122" s="151"/>
      <c r="VHX122" s="151"/>
      <c r="VHY122" s="151"/>
      <c r="VHZ122" s="151"/>
      <c r="VIA122" s="151"/>
      <c r="VIB122" s="151"/>
      <c r="VIC122" s="151"/>
      <c r="VID122" s="151"/>
      <c r="VIE122" s="151"/>
      <c r="VIF122" s="151"/>
      <c r="VIG122" s="151"/>
      <c r="VIH122" s="151"/>
      <c r="VII122" s="151"/>
      <c r="VIJ122" s="151"/>
      <c r="VIK122" s="151"/>
      <c r="VIL122" s="151"/>
      <c r="VIM122" s="151"/>
      <c r="VIN122" s="151"/>
      <c r="VIO122" s="151"/>
      <c r="VIP122" s="151"/>
      <c r="VIQ122" s="151"/>
      <c r="VIR122" s="151"/>
      <c r="VIS122" s="151"/>
      <c r="VIT122" s="151"/>
      <c r="VIU122" s="151"/>
      <c r="VIV122" s="151"/>
      <c r="VIW122" s="151"/>
      <c r="VIX122" s="151"/>
      <c r="VIY122" s="151"/>
      <c r="VIZ122" s="151"/>
      <c r="VJA122" s="151"/>
      <c r="VJB122" s="151"/>
      <c r="VJC122" s="151"/>
      <c r="VJD122" s="151"/>
      <c r="VJE122" s="151"/>
      <c r="VJF122" s="151"/>
      <c r="VJG122" s="151"/>
      <c r="VJH122" s="151"/>
      <c r="VJI122" s="151"/>
      <c r="VJJ122" s="151"/>
      <c r="VJK122" s="151"/>
      <c r="VJL122" s="151"/>
      <c r="VJM122" s="151"/>
      <c r="VJN122" s="151"/>
      <c r="VJO122" s="151"/>
      <c r="VJP122" s="151"/>
      <c r="VJQ122" s="151"/>
      <c r="VJR122" s="151"/>
      <c r="VJS122" s="151"/>
      <c r="VJT122" s="151"/>
      <c r="VJU122" s="151"/>
      <c r="VJV122" s="151"/>
      <c r="VJW122" s="151"/>
      <c r="VJX122" s="151"/>
      <c r="VJY122" s="151"/>
      <c r="VJZ122" s="151"/>
      <c r="VKA122" s="151"/>
      <c r="VKB122" s="151"/>
      <c r="VKC122" s="151"/>
      <c r="VKD122" s="151"/>
      <c r="VKE122" s="151"/>
      <c r="VKF122" s="151"/>
      <c r="VKG122" s="151"/>
      <c r="VKH122" s="151"/>
      <c r="VKI122" s="151"/>
      <c r="VKJ122" s="151"/>
      <c r="VKK122" s="151"/>
      <c r="VKL122" s="151"/>
      <c r="VKM122" s="151"/>
      <c r="VKN122" s="151"/>
      <c r="VKO122" s="151"/>
      <c r="VKP122" s="151"/>
      <c r="VKQ122" s="151"/>
      <c r="VKR122" s="151"/>
      <c r="VKS122" s="151"/>
      <c r="VKT122" s="151"/>
      <c r="VKU122" s="151"/>
      <c r="VKV122" s="151"/>
      <c r="VKW122" s="151"/>
      <c r="VKX122" s="151"/>
      <c r="VKY122" s="151"/>
      <c r="VKZ122" s="151"/>
      <c r="VLA122" s="151"/>
      <c r="VLB122" s="151"/>
      <c r="VLC122" s="151"/>
      <c r="VLD122" s="151"/>
      <c r="VLE122" s="151"/>
      <c r="VLF122" s="151"/>
      <c r="VLG122" s="151"/>
      <c r="VLH122" s="151"/>
      <c r="VLI122" s="151"/>
      <c r="VLJ122" s="151"/>
      <c r="VLK122" s="151"/>
      <c r="VLL122" s="151"/>
      <c r="VLM122" s="151"/>
      <c r="VLN122" s="151"/>
      <c r="VLO122" s="151"/>
      <c r="VLP122" s="151"/>
      <c r="VLQ122" s="151"/>
      <c r="VLR122" s="151"/>
      <c r="VLS122" s="151"/>
      <c r="VLT122" s="151"/>
      <c r="VLU122" s="151"/>
      <c r="VLV122" s="151"/>
      <c r="VLW122" s="151"/>
      <c r="VLX122" s="151"/>
      <c r="VLY122" s="151"/>
      <c r="VLZ122" s="151"/>
      <c r="VMA122" s="151"/>
      <c r="VMB122" s="151"/>
      <c r="VMC122" s="151"/>
      <c r="VMD122" s="151"/>
      <c r="VME122" s="151"/>
      <c r="VMF122" s="151"/>
      <c r="VMG122" s="151"/>
      <c r="VMH122" s="151"/>
      <c r="VMI122" s="151"/>
      <c r="VMJ122" s="151"/>
      <c r="VMK122" s="151"/>
      <c r="VML122" s="151"/>
      <c r="VMM122" s="151"/>
      <c r="VMN122" s="151"/>
      <c r="VMO122" s="151"/>
      <c r="VMP122" s="151"/>
      <c r="VMQ122" s="151"/>
      <c r="VMR122" s="151"/>
      <c r="VMS122" s="151"/>
      <c r="VMT122" s="151"/>
      <c r="VMU122" s="151"/>
      <c r="VMV122" s="151"/>
      <c r="VMW122" s="151"/>
      <c r="VMX122" s="151"/>
      <c r="VMY122" s="151"/>
      <c r="VMZ122" s="151"/>
      <c r="VNA122" s="151"/>
      <c r="VNB122" s="151"/>
      <c r="VNC122" s="151"/>
      <c r="VND122" s="151"/>
      <c r="VNE122" s="151"/>
      <c r="VNF122" s="151"/>
      <c r="VNG122" s="151"/>
      <c r="VNH122" s="151"/>
      <c r="VNI122" s="151"/>
      <c r="VNJ122" s="151"/>
      <c r="VNK122" s="151"/>
      <c r="VNL122" s="151"/>
      <c r="VNM122" s="151"/>
      <c r="VNN122" s="151"/>
      <c r="VNO122" s="151"/>
      <c r="VNP122" s="151"/>
      <c r="VNQ122" s="151"/>
      <c r="VNR122" s="151"/>
      <c r="VNS122" s="151"/>
      <c r="VNT122" s="151"/>
      <c r="VNU122" s="151"/>
      <c r="VNV122" s="151"/>
      <c r="VNW122" s="151"/>
      <c r="VNX122" s="151"/>
      <c r="VNY122" s="151"/>
      <c r="VNZ122" s="151"/>
      <c r="VOA122" s="151"/>
      <c r="VOB122" s="151"/>
      <c r="VOC122" s="151"/>
      <c r="VOD122" s="151"/>
      <c r="VOE122" s="151"/>
      <c r="VOF122" s="151"/>
      <c r="VOG122" s="151"/>
      <c r="VOH122" s="151"/>
      <c r="VOI122" s="151"/>
      <c r="VOJ122" s="151"/>
      <c r="VOK122" s="151"/>
      <c r="VOL122" s="151"/>
      <c r="VOM122" s="151"/>
      <c r="VON122" s="151"/>
      <c r="VOO122" s="151"/>
      <c r="VOP122" s="151"/>
      <c r="VOQ122" s="151"/>
      <c r="VOR122" s="151"/>
      <c r="VOS122" s="151"/>
      <c r="VOT122" s="151"/>
      <c r="VOU122" s="151"/>
      <c r="VOV122" s="151"/>
      <c r="VOW122" s="151"/>
      <c r="VOX122" s="151"/>
      <c r="VOY122" s="151"/>
      <c r="VOZ122" s="151"/>
      <c r="VPA122" s="151"/>
      <c r="VPB122" s="151"/>
      <c r="VPC122" s="151"/>
      <c r="VPD122" s="151"/>
      <c r="VPE122" s="151"/>
      <c r="VPF122" s="151"/>
      <c r="VPG122" s="151"/>
      <c r="VPH122" s="151"/>
      <c r="VPI122" s="151"/>
      <c r="VPJ122" s="151"/>
      <c r="VPK122" s="151"/>
      <c r="VPL122" s="151"/>
      <c r="VPM122" s="151"/>
      <c r="VPN122" s="151"/>
      <c r="VPO122" s="151"/>
      <c r="VPP122" s="151"/>
      <c r="VPQ122" s="151"/>
      <c r="VPR122" s="151"/>
      <c r="VPS122" s="151"/>
      <c r="VPT122" s="151"/>
      <c r="VPU122" s="151"/>
      <c r="VPV122" s="151"/>
      <c r="VPW122" s="151"/>
      <c r="VPX122" s="151"/>
      <c r="VPY122" s="151"/>
      <c r="VPZ122" s="151"/>
      <c r="VQA122" s="151"/>
      <c r="VQB122" s="151"/>
      <c r="VQC122" s="151"/>
      <c r="VQD122" s="151"/>
      <c r="VQE122" s="151"/>
      <c r="VQF122" s="151"/>
      <c r="VQG122" s="151"/>
      <c r="VQH122" s="151"/>
      <c r="VQI122" s="151"/>
      <c r="VQJ122" s="151"/>
      <c r="VQK122" s="151"/>
      <c r="VQL122" s="151"/>
      <c r="VQM122" s="151"/>
      <c r="VQN122" s="151"/>
      <c r="VQO122" s="151"/>
      <c r="VQP122" s="151"/>
      <c r="VQQ122" s="151"/>
      <c r="VQR122" s="151"/>
      <c r="VQS122" s="151"/>
      <c r="VQT122" s="151"/>
      <c r="VQU122" s="151"/>
      <c r="VQV122" s="151"/>
      <c r="VQW122" s="151"/>
      <c r="VQX122" s="151"/>
      <c r="VQY122" s="151"/>
      <c r="VQZ122" s="151"/>
      <c r="VRA122" s="151"/>
      <c r="VRB122" s="151"/>
      <c r="VRC122" s="151"/>
      <c r="VRD122" s="151"/>
      <c r="VRE122" s="151"/>
      <c r="VRF122" s="151"/>
      <c r="VRG122" s="151"/>
      <c r="VRH122" s="151"/>
      <c r="VRI122" s="151"/>
      <c r="VRJ122" s="151"/>
      <c r="VRK122" s="151"/>
      <c r="VRL122" s="151"/>
      <c r="VRM122" s="151"/>
      <c r="VRN122" s="151"/>
      <c r="VRO122" s="151"/>
      <c r="VRP122" s="151"/>
      <c r="VRQ122" s="151"/>
      <c r="VRR122" s="151"/>
      <c r="VRS122" s="151"/>
      <c r="VRT122" s="151"/>
      <c r="VRU122" s="151"/>
      <c r="VRV122" s="151"/>
      <c r="VRW122" s="151"/>
      <c r="VRX122" s="151"/>
      <c r="VRY122" s="151"/>
      <c r="VRZ122" s="151"/>
      <c r="VSA122" s="151"/>
      <c r="VSB122" s="151"/>
      <c r="VSC122" s="151"/>
      <c r="VSD122" s="151"/>
      <c r="VSE122" s="151"/>
      <c r="VSF122" s="151"/>
      <c r="VSG122" s="151"/>
      <c r="VSH122" s="151"/>
      <c r="VSI122" s="151"/>
      <c r="VSJ122" s="151"/>
      <c r="VSK122" s="151"/>
      <c r="VSL122" s="151"/>
      <c r="VSM122" s="151"/>
      <c r="VSN122" s="151"/>
      <c r="VSO122" s="151"/>
      <c r="VSP122" s="151"/>
      <c r="VSQ122" s="151"/>
      <c r="VSR122" s="151"/>
      <c r="VSS122" s="151"/>
      <c r="VST122" s="151"/>
      <c r="VSU122" s="151"/>
      <c r="VSV122" s="151"/>
      <c r="VSW122" s="151"/>
      <c r="VSX122" s="151"/>
      <c r="VSY122" s="151"/>
      <c r="VSZ122" s="151"/>
      <c r="VTA122" s="151"/>
      <c r="VTB122" s="151"/>
      <c r="VTC122" s="151"/>
      <c r="VTD122" s="151"/>
      <c r="VTE122" s="151"/>
      <c r="VTF122" s="151"/>
      <c r="VTG122" s="151"/>
      <c r="VTH122" s="151"/>
      <c r="VTI122" s="151"/>
      <c r="VTJ122" s="151"/>
      <c r="VTK122" s="151"/>
      <c r="VTL122" s="151"/>
      <c r="VTM122" s="151"/>
      <c r="VTN122" s="151"/>
      <c r="VTO122" s="151"/>
      <c r="VTP122" s="151"/>
      <c r="VTQ122" s="151"/>
      <c r="VTR122" s="151"/>
      <c r="VTS122" s="151"/>
      <c r="VTT122" s="151"/>
      <c r="VTU122" s="151"/>
      <c r="VTV122" s="151"/>
      <c r="VTW122" s="151"/>
      <c r="VTX122" s="151"/>
      <c r="VTY122" s="151"/>
      <c r="VTZ122" s="151"/>
      <c r="VUA122" s="151"/>
      <c r="VUB122" s="151"/>
      <c r="VUC122" s="151"/>
      <c r="VUD122" s="151"/>
      <c r="VUE122" s="151"/>
      <c r="VUF122" s="151"/>
      <c r="VUG122" s="151"/>
      <c r="VUH122" s="151"/>
      <c r="VUI122" s="151"/>
      <c r="VUJ122" s="151"/>
      <c r="VUK122" s="151"/>
      <c r="VUL122" s="151"/>
      <c r="VUM122" s="151"/>
      <c r="VUN122" s="151"/>
      <c r="VUO122" s="151"/>
      <c r="VUP122" s="151"/>
      <c r="VUQ122" s="151"/>
      <c r="VUR122" s="151"/>
      <c r="VUS122" s="151"/>
      <c r="VUT122" s="151"/>
      <c r="VUU122" s="151"/>
      <c r="VUV122" s="151"/>
      <c r="VUW122" s="151"/>
      <c r="VUX122" s="151"/>
      <c r="VUY122" s="151"/>
      <c r="VUZ122" s="151"/>
      <c r="VVA122" s="151"/>
      <c r="VVB122" s="151"/>
      <c r="VVC122" s="151"/>
      <c r="VVD122" s="151"/>
      <c r="VVE122" s="151"/>
      <c r="VVF122" s="151"/>
      <c r="VVG122" s="151"/>
      <c r="VVH122" s="151"/>
      <c r="VVI122" s="151"/>
      <c r="VVJ122" s="151"/>
      <c r="VVK122" s="151"/>
      <c r="VVL122" s="151"/>
      <c r="VVM122" s="151"/>
      <c r="VVN122" s="151"/>
      <c r="VVO122" s="151"/>
      <c r="VVP122" s="151"/>
      <c r="VVQ122" s="151"/>
      <c r="VVR122" s="151"/>
      <c r="VVS122" s="151"/>
      <c r="VVT122" s="151"/>
      <c r="VVU122" s="151"/>
      <c r="VVV122" s="151"/>
      <c r="VVW122" s="151"/>
      <c r="VVX122" s="151"/>
      <c r="VVY122" s="151"/>
      <c r="VVZ122" s="151"/>
      <c r="VWA122" s="151"/>
      <c r="VWB122" s="151"/>
      <c r="VWC122" s="151"/>
      <c r="VWD122" s="151"/>
      <c r="VWE122" s="151"/>
      <c r="VWF122" s="151"/>
      <c r="VWG122" s="151"/>
      <c r="VWH122" s="151"/>
      <c r="VWI122" s="151"/>
      <c r="VWJ122" s="151"/>
      <c r="VWK122" s="151"/>
      <c r="VWL122" s="151"/>
      <c r="VWM122" s="151"/>
      <c r="VWN122" s="151"/>
      <c r="VWO122" s="151"/>
      <c r="VWP122" s="151"/>
      <c r="VWQ122" s="151"/>
      <c r="VWR122" s="151"/>
      <c r="VWS122" s="151"/>
      <c r="VWT122" s="151"/>
      <c r="VWU122" s="151"/>
      <c r="VWV122" s="151"/>
      <c r="VWW122" s="151"/>
      <c r="VWX122" s="151"/>
      <c r="VWY122" s="151"/>
      <c r="VWZ122" s="151"/>
      <c r="VXA122" s="151"/>
      <c r="VXB122" s="151"/>
      <c r="VXC122" s="151"/>
      <c r="VXD122" s="151"/>
      <c r="VXE122" s="151"/>
      <c r="VXF122" s="151"/>
      <c r="VXG122" s="151"/>
      <c r="VXH122" s="151"/>
      <c r="VXI122" s="151"/>
      <c r="VXJ122" s="151"/>
      <c r="VXK122" s="151"/>
      <c r="VXL122" s="151"/>
      <c r="VXM122" s="151"/>
      <c r="VXN122" s="151"/>
      <c r="VXO122" s="151"/>
      <c r="VXP122" s="151"/>
      <c r="VXQ122" s="151"/>
      <c r="VXR122" s="151"/>
      <c r="VXS122" s="151"/>
      <c r="VXT122" s="151"/>
      <c r="VXU122" s="151"/>
      <c r="VXV122" s="151"/>
      <c r="VXW122" s="151"/>
      <c r="VXX122" s="151"/>
      <c r="VXY122" s="151"/>
      <c r="VXZ122" s="151"/>
      <c r="VYA122" s="151"/>
      <c r="VYB122" s="151"/>
      <c r="VYC122" s="151"/>
      <c r="VYD122" s="151"/>
      <c r="VYE122" s="151"/>
      <c r="VYF122" s="151"/>
      <c r="VYG122" s="151"/>
      <c r="VYH122" s="151"/>
      <c r="VYI122" s="151"/>
      <c r="VYJ122" s="151"/>
      <c r="VYK122" s="151"/>
      <c r="VYL122" s="151"/>
      <c r="VYM122" s="151"/>
      <c r="VYN122" s="151"/>
      <c r="VYO122" s="151"/>
      <c r="VYP122" s="151"/>
      <c r="VYQ122" s="151"/>
      <c r="VYR122" s="151"/>
      <c r="VYS122" s="151"/>
      <c r="VYT122" s="151"/>
      <c r="VYU122" s="151"/>
      <c r="VYV122" s="151"/>
      <c r="VYW122" s="151"/>
      <c r="VYX122" s="151"/>
      <c r="VYY122" s="151"/>
      <c r="VYZ122" s="151"/>
      <c r="VZA122" s="151"/>
      <c r="VZB122" s="151"/>
      <c r="VZC122" s="151"/>
      <c r="VZD122" s="151"/>
      <c r="VZE122" s="151"/>
      <c r="VZF122" s="151"/>
      <c r="VZG122" s="151"/>
      <c r="VZH122" s="151"/>
      <c r="VZI122" s="151"/>
      <c r="VZJ122" s="151"/>
      <c r="VZK122" s="151"/>
      <c r="VZL122" s="151"/>
      <c r="VZM122" s="151"/>
      <c r="VZN122" s="151"/>
      <c r="VZO122" s="151"/>
      <c r="VZP122" s="151"/>
      <c r="VZQ122" s="151"/>
      <c r="VZR122" s="151"/>
      <c r="VZS122" s="151"/>
      <c r="VZT122" s="151"/>
      <c r="VZU122" s="151"/>
      <c r="VZV122" s="151"/>
      <c r="VZW122" s="151"/>
      <c r="VZX122" s="151"/>
      <c r="VZY122" s="151"/>
      <c r="VZZ122" s="151"/>
      <c r="WAA122" s="151"/>
      <c r="WAB122" s="151"/>
      <c r="WAC122" s="151"/>
      <c r="WAD122" s="151"/>
      <c r="WAE122" s="151"/>
      <c r="WAF122" s="151"/>
      <c r="WAG122" s="151"/>
      <c r="WAH122" s="151"/>
      <c r="WAI122" s="151"/>
      <c r="WAJ122" s="151"/>
      <c r="WAK122" s="151"/>
      <c r="WAL122" s="151"/>
      <c r="WAM122" s="151"/>
      <c r="WAN122" s="151"/>
      <c r="WAO122" s="151"/>
      <c r="WAP122" s="151"/>
      <c r="WAQ122" s="151"/>
      <c r="WAR122" s="151"/>
      <c r="WAS122" s="151"/>
      <c r="WAT122" s="151"/>
      <c r="WAU122" s="151"/>
      <c r="WAV122" s="151"/>
      <c r="WAW122" s="151"/>
      <c r="WAX122" s="151"/>
      <c r="WAY122" s="151"/>
      <c r="WAZ122" s="151"/>
      <c r="WBA122" s="151"/>
      <c r="WBB122" s="151"/>
      <c r="WBC122" s="151"/>
      <c r="WBD122" s="151"/>
      <c r="WBE122" s="151"/>
      <c r="WBF122" s="151"/>
      <c r="WBG122" s="151"/>
      <c r="WBH122" s="151"/>
      <c r="WBI122" s="151"/>
      <c r="WBJ122" s="151"/>
      <c r="WBK122" s="151"/>
      <c r="WBL122" s="151"/>
      <c r="WBM122" s="151"/>
      <c r="WBN122" s="151"/>
      <c r="WBO122" s="151"/>
      <c r="WBP122" s="151"/>
      <c r="WBQ122" s="151"/>
      <c r="WBR122" s="151"/>
      <c r="WBS122" s="151"/>
      <c r="WBT122" s="151"/>
      <c r="WBU122" s="151"/>
      <c r="WBV122" s="151"/>
      <c r="WBW122" s="151"/>
      <c r="WBX122" s="151"/>
      <c r="WBY122" s="151"/>
      <c r="WBZ122" s="151"/>
      <c r="WCA122" s="151"/>
      <c r="WCB122" s="151"/>
      <c r="WCC122" s="151"/>
      <c r="WCD122" s="151"/>
      <c r="WCE122" s="151"/>
      <c r="WCF122" s="151"/>
      <c r="WCG122" s="151"/>
      <c r="WCH122" s="151"/>
      <c r="WCI122" s="151"/>
      <c r="WCJ122" s="151"/>
      <c r="WCK122" s="151"/>
      <c r="WCL122" s="151"/>
      <c r="WCM122" s="151"/>
      <c r="WCN122" s="151"/>
      <c r="WCO122" s="151"/>
      <c r="WCP122" s="151"/>
      <c r="WCQ122" s="151"/>
      <c r="WCR122" s="151"/>
      <c r="WCS122" s="151"/>
      <c r="WCT122" s="151"/>
      <c r="WCU122" s="151"/>
      <c r="WCV122" s="151"/>
      <c r="WCW122" s="151"/>
      <c r="WCX122" s="151"/>
      <c r="WCY122" s="151"/>
      <c r="WCZ122" s="151"/>
      <c r="WDA122" s="151"/>
      <c r="WDB122" s="151"/>
      <c r="WDC122" s="151"/>
      <c r="WDD122" s="151"/>
      <c r="WDE122" s="151"/>
      <c r="WDF122" s="151"/>
      <c r="WDG122" s="151"/>
      <c r="WDH122" s="151"/>
      <c r="WDI122" s="151"/>
      <c r="WDJ122" s="151"/>
      <c r="WDK122" s="151"/>
      <c r="WDL122" s="151"/>
      <c r="WDM122" s="151"/>
      <c r="WDN122" s="151"/>
      <c r="WDO122" s="151"/>
      <c r="WDP122" s="151"/>
      <c r="WDQ122" s="151"/>
      <c r="WDR122" s="151"/>
      <c r="WDS122" s="151"/>
      <c r="WDT122" s="151"/>
      <c r="WDU122" s="151"/>
      <c r="WDV122" s="151"/>
      <c r="WDW122" s="151"/>
      <c r="WDX122" s="151"/>
      <c r="WDY122" s="151"/>
      <c r="WDZ122" s="151"/>
      <c r="WEA122" s="151"/>
      <c r="WEB122" s="151"/>
      <c r="WEC122" s="151"/>
      <c r="WED122" s="151"/>
      <c r="WEE122" s="151"/>
      <c r="WEF122" s="151"/>
      <c r="WEG122" s="151"/>
      <c r="WEH122" s="151"/>
      <c r="WEI122" s="151"/>
      <c r="WEJ122" s="151"/>
      <c r="WEK122" s="151"/>
      <c r="WEL122" s="151"/>
      <c r="WEM122" s="151"/>
      <c r="WEN122" s="151"/>
      <c r="WEO122" s="151"/>
      <c r="WEP122" s="151"/>
      <c r="WEQ122" s="151"/>
      <c r="WER122" s="151"/>
      <c r="WES122" s="151"/>
      <c r="WET122" s="151"/>
      <c r="WEU122" s="151"/>
      <c r="WEV122" s="151"/>
      <c r="WEW122" s="151"/>
      <c r="WEX122" s="151"/>
      <c r="WEY122" s="151"/>
      <c r="WEZ122" s="151"/>
      <c r="WFA122" s="151"/>
      <c r="WFB122" s="151"/>
      <c r="WFC122" s="151"/>
      <c r="WFD122" s="151"/>
      <c r="WFE122" s="151"/>
      <c r="WFF122" s="151"/>
      <c r="WFG122" s="151"/>
      <c r="WFH122" s="151"/>
      <c r="WFI122" s="151"/>
      <c r="WFJ122" s="151"/>
      <c r="WFK122" s="151"/>
      <c r="WFL122" s="151"/>
      <c r="WFM122" s="151"/>
      <c r="WFN122" s="151"/>
      <c r="WFO122" s="151"/>
      <c r="WFP122" s="151"/>
      <c r="WFQ122" s="151"/>
      <c r="WFR122" s="151"/>
      <c r="WFS122" s="151"/>
      <c r="WFT122" s="151"/>
      <c r="WFU122" s="151"/>
      <c r="WFV122" s="151"/>
      <c r="WFW122" s="151"/>
      <c r="WFX122" s="151"/>
      <c r="WFY122" s="151"/>
      <c r="WFZ122" s="151"/>
      <c r="WGA122" s="151"/>
      <c r="WGB122" s="151"/>
      <c r="WGC122" s="151"/>
      <c r="WGD122" s="151"/>
      <c r="WGE122" s="151"/>
      <c r="WGF122" s="151"/>
      <c r="WGG122" s="151"/>
      <c r="WGH122" s="151"/>
      <c r="WGI122" s="151"/>
      <c r="WGJ122" s="151"/>
      <c r="WGK122" s="151"/>
      <c r="WGL122" s="151"/>
      <c r="WGM122" s="151"/>
      <c r="WGN122" s="151"/>
      <c r="WGO122" s="151"/>
      <c r="WGP122" s="151"/>
      <c r="WGQ122" s="151"/>
      <c r="WGR122" s="151"/>
      <c r="WGS122" s="151"/>
      <c r="WGT122" s="151"/>
      <c r="WGU122" s="151"/>
      <c r="WGV122" s="151"/>
      <c r="WGW122" s="151"/>
      <c r="WGX122" s="151"/>
      <c r="WGY122" s="151"/>
      <c r="WGZ122" s="151"/>
      <c r="WHA122" s="151"/>
      <c r="WHB122" s="151"/>
      <c r="WHC122" s="151"/>
      <c r="WHD122" s="151"/>
      <c r="WHE122" s="151"/>
      <c r="WHF122" s="151"/>
      <c r="WHG122" s="151"/>
      <c r="WHH122" s="151"/>
      <c r="WHI122" s="151"/>
      <c r="WHJ122" s="151"/>
      <c r="WHK122" s="151"/>
      <c r="WHL122" s="151"/>
      <c r="WHM122" s="151"/>
      <c r="WHN122" s="151"/>
      <c r="WHO122" s="151"/>
      <c r="WHP122" s="151"/>
      <c r="WHQ122" s="151"/>
      <c r="WHR122" s="151"/>
      <c r="WHS122" s="151"/>
      <c r="WHT122" s="151"/>
      <c r="WHU122" s="151"/>
      <c r="WHV122" s="151"/>
      <c r="WHW122" s="151"/>
      <c r="WHX122" s="151"/>
      <c r="WHY122" s="151"/>
      <c r="WHZ122" s="151"/>
      <c r="WIA122" s="151"/>
      <c r="WIB122" s="151"/>
      <c r="WIC122" s="151"/>
      <c r="WID122" s="151"/>
      <c r="WIE122" s="151"/>
      <c r="WIF122" s="151"/>
      <c r="WIG122" s="151"/>
      <c r="WIH122" s="151"/>
      <c r="WII122" s="151"/>
      <c r="WIJ122" s="151"/>
      <c r="WIK122" s="151"/>
      <c r="WIL122" s="151"/>
      <c r="WIM122" s="151"/>
      <c r="WIN122" s="151"/>
      <c r="WIO122" s="151"/>
      <c r="WIP122" s="151"/>
      <c r="WIQ122" s="151"/>
      <c r="WIR122" s="151"/>
      <c r="WIS122" s="151"/>
      <c r="WIT122" s="151"/>
      <c r="WIU122" s="151"/>
      <c r="WIV122" s="151"/>
      <c r="WIW122" s="151"/>
      <c r="WIX122" s="151"/>
      <c r="WIY122" s="151"/>
      <c r="WIZ122" s="151"/>
      <c r="WJA122" s="151"/>
      <c r="WJB122" s="151"/>
      <c r="WJC122" s="151"/>
      <c r="WJD122" s="151"/>
      <c r="WJE122" s="151"/>
      <c r="WJF122" s="151"/>
      <c r="WJG122" s="151"/>
      <c r="WJH122" s="151"/>
      <c r="WJI122" s="151"/>
      <c r="WJJ122" s="151"/>
      <c r="WJK122" s="151"/>
      <c r="WJL122" s="151"/>
      <c r="WJM122" s="151"/>
      <c r="WJN122" s="151"/>
      <c r="WJO122" s="151"/>
      <c r="WJP122" s="151"/>
      <c r="WJQ122" s="151"/>
      <c r="WJR122" s="151"/>
      <c r="WJS122" s="151"/>
      <c r="WJT122" s="151"/>
      <c r="WJU122" s="151"/>
      <c r="WJV122" s="151"/>
      <c r="WJW122" s="151"/>
      <c r="WJX122" s="151"/>
      <c r="WJY122" s="151"/>
      <c r="WJZ122" s="151"/>
      <c r="WKA122" s="151"/>
      <c r="WKB122" s="151"/>
      <c r="WKC122" s="151"/>
      <c r="WKD122" s="151"/>
      <c r="WKE122" s="151"/>
      <c r="WKF122" s="151"/>
      <c r="WKG122" s="151"/>
      <c r="WKH122" s="151"/>
      <c r="WKI122" s="151"/>
      <c r="WKJ122" s="151"/>
      <c r="WKK122" s="151"/>
      <c r="WKL122" s="151"/>
      <c r="WKM122" s="151"/>
      <c r="WKN122" s="151"/>
      <c r="WKO122" s="151"/>
      <c r="WKP122" s="151"/>
      <c r="WKQ122" s="151"/>
      <c r="WKR122" s="151"/>
      <c r="WKS122" s="151"/>
      <c r="WKT122" s="151"/>
      <c r="WKU122" s="151"/>
      <c r="WKV122" s="151"/>
      <c r="WKW122" s="151"/>
      <c r="WKX122" s="151"/>
      <c r="WKY122" s="151"/>
      <c r="WKZ122" s="151"/>
      <c r="WLA122" s="151"/>
      <c r="WLB122" s="151"/>
      <c r="WLC122" s="151"/>
      <c r="WLD122" s="151"/>
      <c r="WLE122" s="151"/>
      <c r="WLF122" s="151"/>
      <c r="WLG122" s="151"/>
      <c r="WLH122" s="151"/>
      <c r="WLI122" s="151"/>
      <c r="WLJ122" s="151"/>
      <c r="WLK122" s="151"/>
      <c r="WLL122" s="151"/>
      <c r="WLM122" s="151"/>
      <c r="WLN122" s="151"/>
      <c r="WLO122" s="151"/>
      <c r="WLP122" s="151"/>
      <c r="WLQ122" s="151"/>
      <c r="WLR122" s="151"/>
      <c r="WLS122" s="151"/>
      <c r="WLT122" s="151"/>
      <c r="WLU122" s="151"/>
      <c r="WLV122" s="151"/>
      <c r="WLW122" s="151"/>
      <c r="WLX122" s="151"/>
      <c r="WLY122" s="151"/>
      <c r="WLZ122" s="151"/>
      <c r="WMA122" s="151"/>
      <c r="WMB122" s="151"/>
      <c r="WMC122" s="151"/>
      <c r="WMD122" s="151"/>
      <c r="WME122" s="151"/>
      <c r="WMF122" s="151"/>
      <c r="WMG122" s="151"/>
      <c r="WMH122" s="151"/>
      <c r="WMI122" s="151"/>
      <c r="WMJ122" s="151"/>
      <c r="WMK122" s="151"/>
      <c r="WML122" s="151"/>
      <c r="WMM122" s="151"/>
      <c r="WMN122" s="151"/>
      <c r="WMO122" s="151"/>
      <c r="WMP122" s="151"/>
      <c r="WMQ122" s="151"/>
      <c r="WMR122" s="151"/>
      <c r="WMS122" s="151"/>
      <c r="WMT122" s="151"/>
      <c r="WMU122" s="151"/>
      <c r="WMV122" s="151"/>
      <c r="WMW122" s="151"/>
      <c r="WMX122" s="151"/>
      <c r="WMY122" s="151"/>
      <c r="WMZ122" s="151"/>
      <c r="WNA122" s="151"/>
      <c r="WNB122" s="151"/>
      <c r="WNC122" s="151"/>
      <c r="WND122" s="151"/>
      <c r="WNE122" s="151"/>
      <c r="WNF122" s="151"/>
      <c r="WNG122" s="151"/>
      <c r="WNH122" s="151"/>
      <c r="WNI122" s="151"/>
      <c r="WNJ122" s="151"/>
      <c r="WNK122" s="151"/>
      <c r="WNL122" s="151"/>
      <c r="WNM122" s="151"/>
      <c r="WNN122" s="151"/>
      <c r="WNO122" s="151"/>
      <c r="WNP122" s="151"/>
      <c r="WNQ122" s="151"/>
      <c r="WNR122" s="151"/>
      <c r="WNS122" s="151"/>
      <c r="WNT122" s="151"/>
      <c r="WNU122" s="151"/>
      <c r="WNV122" s="151"/>
      <c r="WNW122" s="151"/>
      <c r="WNX122" s="151"/>
      <c r="WNY122" s="151"/>
      <c r="WNZ122" s="151"/>
      <c r="WOA122" s="151"/>
      <c r="WOB122" s="151"/>
      <c r="WOC122" s="151"/>
      <c r="WOD122" s="151"/>
      <c r="WOE122" s="151"/>
      <c r="WOF122" s="151"/>
      <c r="WOG122" s="151"/>
      <c r="WOH122" s="151"/>
      <c r="WOI122" s="151"/>
      <c r="WOJ122" s="151"/>
      <c r="WOK122" s="151"/>
      <c r="WOL122" s="151"/>
      <c r="WOM122" s="151"/>
      <c r="WON122" s="151"/>
      <c r="WOO122" s="151"/>
      <c r="WOP122" s="151"/>
      <c r="WOQ122" s="151"/>
      <c r="WOR122" s="151"/>
      <c r="WOS122" s="151"/>
      <c r="WOT122" s="151"/>
      <c r="WOU122" s="151"/>
      <c r="WOV122" s="151"/>
      <c r="WOW122" s="151"/>
      <c r="WOX122" s="151"/>
      <c r="WOY122" s="151"/>
      <c r="WOZ122" s="151"/>
      <c r="WPA122" s="151"/>
      <c r="WPB122" s="151"/>
      <c r="WPC122" s="151"/>
      <c r="WPD122" s="151"/>
      <c r="WPE122" s="151"/>
      <c r="WPF122" s="151"/>
      <c r="WPG122" s="151"/>
      <c r="WPH122" s="151"/>
      <c r="WPI122" s="151"/>
      <c r="WPJ122" s="151"/>
      <c r="WPK122" s="151"/>
      <c r="WPL122" s="151"/>
      <c r="WPM122" s="151"/>
      <c r="WPN122" s="151"/>
      <c r="WPO122" s="151"/>
      <c r="WPP122" s="151"/>
      <c r="WPQ122" s="151"/>
      <c r="WPR122" s="151"/>
      <c r="WPS122" s="151"/>
      <c r="WPT122" s="151"/>
      <c r="WPU122" s="151"/>
      <c r="WPV122" s="151"/>
      <c r="WPW122" s="151"/>
      <c r="WPX122" s="151"/>
      <c r="WPY122" s="151"/>
      <c r="WPZ122" s="151"/>
      <c r="WQA122" s="151"/>
      <c r="WQB122" s="151"/>
      <c r="WQC122" s="151"/>
      <c r="WQD122" s="151"/>
      <c r="WQE122" s="151"/>
      <c r="WQF122" s="151"/>
      <c r="WQG122" s="151"/>
      <c r="WQH122" s="151"/>
      <c r="WQI122" s="151"/>
      <c r="WQJ122" s="151"/>
      <c r="WQK122" s="151"/>
      <c r="WQL122" s="151"/>
      <c r="WQM122" s="151"/>
      <c r="WQN122" s="151"/>
      <c r="WQO122" s="151"/>
      <c r="WQP122" s="151"/>
      <c r="WQQ122" s="151"/>
      <c r="WQR122" s="151"/>
      <c r="WQS122" s="151"/>
      <c r="WQT122" s="151"/>
      <c r="WQU122" s="151"/>
      <c r="WQV122" s="151"/>
      <c r="WQW122" s="151"/>
      <c r="WQX122" s="151"/>
      <c r="WQY122" s="151"/>
      <c r="WQZ122" s="151"/>
      <c r="WRA122" s="151"/>
      <c r="WRB122" s="151"/>
      <c r="WRC122" s="151"/>
      <c r="WRD122" s="151"/>
      <c r="WRE122" s="151"/>
      <c r="WRF122" s="151"/>
      <c r="WRG122" s="151"/>
      <c r="WRH122" s="151"/>
      <c r="WRI122" s="151"/>
      <c r="WRJ122" s="151"/>
      <c r="WRK122" s="151"/>
      <c r="WRL122" s="151"/>
      <c r="WRM122" s="151"/>
      <c r="WRN122" s="151"/>
      <c r="WRO122" s="151"/>
      <c r="WRP122" s="151"/>
      <c r="WRQ122" s="151"/>
      <c r="WRR122" s="151"/>
      <c r="WRS122" s="151"/>
      <c r="WRT122" s="151"/>
      <c r="WRU122" s="151"/>
      <c r="WRV122" s="151"/>
      <c r="WRW122" s="151"/>
      <c r="WRX122" s="151"/>
      <c r="WRY122" s="151"/>
      <c r="WRZ122" s="151"/>
      <c r="WSA122" s="151"/>
      <c r="WSB122" s="151"/>
      <c r="WSC122" s="151"/>
      <c r="WSD122" s="151"/>
      <c r="WSE122" s="151"/>
      <c r="WSF122" s="151"/>
      <c r="WSG122" s="151"/>
      <c r="WSH122" s="151"/>
      <c r="WSI122" s="151"/>
      <c r="WSJ122" s="151"/>
      <c r="WSK122" s="151"/>
      <c r="WSL122" s="151"/>
      <c r="WSM122" s="151"/>
      <c r="WSN122" s="151"/>
      <c r="WSO122" s="151"/>
      <c r="WSP122" s="151"/>
      <c r="WSQ122" s="151"/>
      <c r="WSR122" s="151"/>
      <c r="WSS122" s="151"/>
      <c r="WST122" s="151"/>
      <c r="WSU122" s="151"/>
      <c r="WSV122" s="151"/>
      <c r="WSW122" s="151"/>
      <c r="WSX122" s="151"/>
      <c r="WSY122" s="151"/>
      <c r="WSZ122" s="151"/>
      <c r="WTA122" s="151"/>
      <c r="WTB122" s="151"/>
      <c r="WTC122" s="151"/>
      <c r="WTD122" s="151"/>
      <c r="WTE122" s="151"/>
      <c r="WTF122" s="151"/>
      <c r="WTG122" s="151"/>
      <c r="WTH122" s="151"/>
      <c r="WTI122" s="151"/>
      <c r="WTJ122" s="151"/>
      <c r="WTK122" s="151"/>
      <c r="WTL122" s="151"/>
      <c r="WTM122" s="151"/>
      <c r="WTN122" s="151"/>
      <c r="WTO122" s="151"/>
      <c r="WTP122" s="151"/>
      <c r="WTQ122" s="151"/>
      <c r="WTR122" s="151"/>
      <c r="WTS122" s="151"/>
      <c r="WTT122" s="151"/>
      <c r="WTU122" s="151"/>
      <c r="WTV122" s="151"/>
      <c r="WTW122" s="151"/>
      <c r="WTX122" s="151"/>
      <c r="WTY122" s="151"/>
      <c r="WTZ122" s="151"/>
      <c r="WUA122" s="151"/>
      <c r="WUB122" s="151"/>
      <c r="WUC122" s="151"/>
      <c r="WUD122" s="151"/>
      <c r="WUE122" s="151"/>
      <c r="WUF122" s="151"/>
      <c r="WUG122" s="151"/>
      <c r="WUH122" s="151"/>
      <c r="WUI122" s="151"/>
      <c r="WUJ122" s="151"/>
      <c r="WUK122" s="151"/>
      <c r="WUL122" s="151"/>
      <c r="WUM122" s="151"/>
      <c r="WUN122" s="151"/>
      <c r="WUO122" s="151"/>
      <c r="WUP122" s="151"/>
      <c r="WUQ122" s="151"/>
      <c r="WUR122" s="151"/>
      <c r="WUS122" s="151"/>
      <c r="WUT122" s="151"/>
      <c r="WUU122" s="151"/>
      <c r="WUV122" s="151"/>
      <c r="WUW122" s="151"/>
      <c r="WUX122" s="151"/>
      <c r="WUY122" s="151"/>
      <c r="WUZ122" s="151"/>
      <c r="WVA122" s="151"/>
      <c r="WVB122" s="151"/>
      <c r="WVC122" s="151"/>
      <c r="WVD122" s="151"/>
      <c r="WVE122" s="151"/>
      <c r="WVF122" s="151"/>
      <c r="WVG122" s="151"/>
      <c r="WVH122" s="151"/>
      <c r="WVI122" s="151"/>
      <c r="WVJ122" s="151"/>
      <c r="WVK122" s="151"/>
      <c r="WVL122" s="151"/>
      <c r="WVM122" s="151"/>
      <c r="WVN122" s="151"/>
      <c r="WVO122" s="151"/>
      <c r="WVP122" s="151"/>
      <c r="WVQ122" s="151"/>
      <c r="WVR122" s="151"/>
      <c r="WVS122" s="151"/>
      <c r="WVT122" s="151"/>
      <c r="WVU122" s="151"/>
      <c r="WVV122" s="151"/>
      <c r="WVW122" s="151"/>
      <c r="WVX122" s="151"/>
      <c r="WVY122" s="151"/>
      <c r="WVZ122" s="151"/>
      <c r="WWA122" s="151"/>
      <c r="WWB122" s="151"/>
      <c r="WWC122" s="151"/>
      <c r="WWD122" s="151"/>
      <c r="WWE122" s="151"/>
      <c r="WWF122" s="151"/>
      <c r="WWG122" s="151"/>
      <c r="WWH122" s="151"/>
      <c r="WWI122" s="151"/>
      <c r="WWJ122" s="151"/>
      <c r="WWK122" s="151"/>
      <c r="WWL122" s="151"/>
      <c r="WWM122" s="151"/>
      <c r="WWN122" s="151"/>
      <c r="WWO122" s="151"/>
      <c r="WWP122" s="151"/>
      <c r="WWQ122" s="151"/>
      <c r="WWR122" s="151"/>
      <c r="WWS122" s="151"/>
      <c r="WWT122" s="151"/>
      <c r="WWU122" s="151"/>
      <c r="WWV122" s="151"/>
      <c r="WWW122" s="151"/>
      <c r="WWX122" s="151"/>
      <c r="WWY122" s="151"/>
      <c r="WWZ122" s="151"/>
      <c r="WXA122" s="151"/>
      <c r="WXB122" s="151"/>
      <c r="WXC122" s="151"/>
      <c r="WXD122" s="151"/>
      <c r="WXE122" s="151"/>
      <c r="WXF122" s="151"/>
      <c r="WXG122" s="151"/>
      <c r="WXH122" s="151"/>
      <c r="WXI122" s="151"/>
      <c r="WXJ122" s="151"/>
      <c r="WXK122" s="151"/>
      <c r="WXL122" s="151"/>
      <c r="WXM122" s="151"/>
      <c r="WXN122" s="151"/>
      <c r="WXO122" s="151"/>
      <c r="WXP122" s="151"/>
      <c r="WXQ122" s="151"/>
      <c r="WXR122" s="151"/>
      <c r="WXS122" s="151"/>
      <c r="WXT122" s="151"/>
      <c r="WXU122" s="151"/>
      <c r="WXV122" s="151"/>
      <c r="WXW122" s="151"/>
      <c r="WXX122" s="151"/>
      <c r="WXY122" s="151"/>
      <c r="WXZ122" s="151"/>
      <c r="WYA122" s="151"/>
      <c r="WYB122" s="151"/>
      <c r="WYC122" s="151"/>
      <c r="WYD122" s="151"/>
      <c r="WYE122" s="151"/>
      <c r="WYF122" s="151"/>
      <c r="WYG122" s="151"/>
      <c r="WYH122" s="151"/>
      <c r="WYI122" s="151"/>
      <c r="WYJ122" s="151"/>
      <c r="WYK122" s="151"/>
      <c r="WYL122" s="151"/>
      <c r="WYM122" s="151"/>
      <c r="WYN122" s="151"/>
      <c r="WYO122" s="151"/>
      <c r="WYP122" s="151"/>
      <c r="WYQ122" s="151"/>
      <c r="WYR122" s="151"/>
      <c r="WYS122" s="151"/>
      <c r="WYT122" s="151"/>
      <c r="WYU122" s="151"/>
      <c r="WYV122" s="151"/>
      <c r="WYW122" s="151"/>
      <c r="WYX122" s="151"/>
      <c r="WYY122" s="151"/>
      <c r="WYZ122" s="151"/>
      <c r="WZA122" s="151"/>
      <c r="WZB122" s="151"/>
      <c r="WZC122" s="151"/>
      <c r="WZD122" s="151"/>
      <c r="WZE122" s="151"/>
      <c r="WZF122" s="151"/>
      <c r="WZG122" s="151"/>
      <c r="WZH122" s="151"/>
      <c r="WZI122" s="151"/>
      <c r="WZJ122" s="151"/>
      <c r="WZK122" s="151"/>
      <c r="WZL122" s="151"/>
      <c r="WZM122" s="151"/>
      <c r="WZN122" s="151"/>
      <c r="WZO122" s="151"/>
      <c r="WZP122" s="151"/>
      <c r="WZQ122" s="151"/>
      <c r="WZR122" s="151"/>
      <c r="WZS122" s="151"/>
      <c r="WZT122" s="151"/>
      <c r="WZU122" s="151"/>
      <c r="WZV122" s="151"/>
      <c r="WZW122" s="151"/>
      <c r="WZX122" s="151"/>
      <c r="WZY122" s="151"/>
      <c r="WZZ122" s="151"/>
      <c r="XAA122" s="151"/>
      <c r="XAB122" s="151"/>
      <c r="XAC122" s="151"/>
      <c r="XAD122" s="151"/>
      <c r="XAE122" s="151"/>
      <c r="XAF122" s="151"/>
      <c r="XAG122" s="151"/>
      <c r="XAH122" s="151"/>
      <c r="XAI122" s="151"/>
      <c r="XAJ122" s="151"/>
      <c r="XAK122" s="151"/>
      <c r="XAL122" s="151"/>
      <c r="XAM122" s="151"/>
      <c r="XAN122" s="151"/>
      <c r="XAO122" s="151"/>
      <c r="XAP122" s="151"/>
      <c r="XAQ122" s="151"/>
      <c r="XAR122" s="151"/>
      <c r="XAS122" s="151"/>
      <c r="XAT122" s="151"/>
      <c r="XAU122" s="151"/>
      <c r="XAV122" s="151"/>
      <c r="XAW122" s="151"/>
      <c r="XAX122" s="151"/>
      <c r="XAY122" s="151"/>
      <c r="XAZ122" s="151"/>
      <c r="XBA122" s="151"/>
      <c r="XBB122" s="151"/>
      <c r="XBC122" s="151"/>
      <c r="XBD122" s="151"/>
      <c r="XBE122" s="151"/>
      <c r="XBF122" s="151"/>
      <c r="XBG122" s="151"/>
      <c r="XBH122" s="151"/>
      <c r="XBI122" s="151"/>
      <c r="XBJ122" s="151"/>
      <c r="XBK122" s="151"/>
      <c r="XBL122" s="151"/>
      <c r="XBM122" s="151"/>
      <c r="XBN122" s="151"/>
      <c r="XBO122" s="151"/>
      <c r="XBP122" s="151"/>
      <c r="XBQ122" s="151"/>
      <c r="XBR122" s="151"/>
      <c r="XBS122" s="151"/>
      <c r="XBT122" s="151"/>
      <c r="XBU122" s="151"/>
      <c r="XBV122" s="151"/>
      <c r="XBW122" s="151"/>
      <c r="XBX122" s="151"/>
      <c r="XBY122" s="151"/>
      <c r="XBZ122" s="151"/>
      <c r="XCA122" s="151"/>
      <c r="XCB122" s="151"/>
      <c r="XCC122" s="151"/>
      <c r="XCD122" s="151"/>
      <c r="XCE122" s="151"/>
      <c r="XCF122" s="151"/>
      <c r="XCG122" s="151"/>
      <c r="XCH122" s="151"/>
      <c r="XCI122" s="151"/>
      <c r="XCJ122" s="151"/>
      <c r="XCK122" s="151"/>
      <c r="XCL122" s="151"/>
      <c r="XCM122" s="151"/>
      <c r="XCN122" s="151"/>
      <c r="XCO122" s="151"/>
      <c r="XCP122" s="151"/>
      <c r="XCQ122" s="151"/>
      <c r="XCR122" s="151"/>
      <c r="XCS122" s="151"/>
      <c r="XCT122" s="151"/>
      <c r="XCU122" s="151"/>
      <c r="XCV122" s="151"/>
      <c r="XCW122" s="151"/>
      <c r="XCX122" s="151"/>
      <c r="XCY122" s="151"/>
      <c r="XCZ122" s="151"/>
      <c r="XDA122" s="151"/>
      <c r="XDB122" s="151"/>
      <c r="XDC122" s="151"/>
      <c r="XDD122" s="151"/>
      <c r="XDE122" s="151"/>
      <c r="XDF122" s="151"/>
      <c r="XDG122" s="151"/>
      <c r="XDH122" s="151"/>
      <c r="XDI122" s="151"/>
      <c r="XDJ122" s="151"/>
      <c r="XDK122" s="151"/>
      <c r="XDL122" s="151"/>
      <c r="XDM122" s="151"/>
      <c r="XDN122" s="151"/>
      <c r="XDO122" s="151"/>
      <c r="XDP122" s="151"/>
      <c r="XDQ122" s="151"/>
      <c r="XDR122" s="151"/>
      <c r="XDS122" s="151"/>
      <c r="XDT122" s="151"/>
      <c r="XDU122" s="151"/>
      <c r="XDV122" s="151"/>
      <c r="XDW122" s="151"/>
      <c r="XDX122" s="151"/>
      <c r="XDY122" s="151"/>
      <c r="XDZ122" s="151"/>
      <c r="XEA122" s="151"/>
      <c r="XEB122" s="151"/>
      <c r="XEC122" s="151"/>
      <c r="XED122" s="151"/>
      <c r="XEE122" s="151"/>
      <c r="XEF122" s="151"/>
      <c r="XEG122" s="151"/>
      <c r="XEH122" s="151"/>
      <c r="XEI122" s="151"/>
      <c r="XEJ122" s="151"/>
      <c r="XEK122" s="151"/>
      <c r="XEL122" s="151"/>
      <c r="XEM122" s="151"/>
      <c r="XEN122" s="151"/>
      <c r="XEO122" s="151"/>
      <c r="XEP122" s="151"/>
      <c r="XEQ122" s="151"/>
      <c r="XER122" s="151"/>
      <c r="XES122" s="151"/>
      <c r="XET122" s="151"/>
      <c r="XEU122" s="151"/>
      <c r="XEV122" s="151"/>
      <c r="XEW122" s="151"/>
      <c r="XEX122" s="151"/>
      <c r="XEY122" s="151"/>
      <c r="XEZ122" s="151"/>
      <c r="XFA122" s="151"/>
      <c r="XFB122" s="151"/>
      <c r="XFC122" s="151"/>
      <c r="XFD122" s="151"/>
    </row>
    <row r="123" spans="1:16384" s="216" customFormat="1">
      <c r="A123" s="215"/>
      <c r="B123" s="176"/>
      <c r="C123" s="137"/>
      <c r="D123" s="163"/>
      <c r="E123" s="163"/>
      <c r="F123" s="163"/>
      <c r="G123" s="163"/>
      <c r="H123" s="163"/>
      <c r="I123" s="163"/>
      <c r="J123" s="163"/>
      <c r="K123" s="163"/>
      <c r="L123" s="139"/>
      <c r="M123" s="164"/>
      <c r="N123" s="139"/>
      <c r="O123" s="139"/>
      <c r="P123" s="164"/>
      <c r="Q123" s="164"/>
      <c r="R123" s="164"/>
      <c r="S123" s="164"/>
      <c r="T123" s="167"/>
      <c r="U123" s="168"/>
      <c r="V123" s="168"/>
      <c r="W123" s="168"/>
      <c r="X123" s="164"/>
      <c r="Y123" s="164"/>
      <c r="Z123" s="164"/>
      <c r="AA123" s="164"/>
      <c r="AB123" s="164"/>
      <c r="AC123" s="164"/>
      <c r="AD123" s="164"/>
      <c r="AE123" s="164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/>
      <c r="HU123" s="151"/>
      <c r="HV123" s="151"/>
      <c r="HW123" s="151"/>
      <c r="HX123" s="151"/>
      <c r="HY123" s="151"/>
      <c r="HZ123" s="151"/>
      <c r="IA123" s="151"/>
      <c r="IB123" s="151"/>
      <c r="IC123" s="151"/>
      <c r="ID123" s="151"/>
      <c r="IE123" s="151"/>
      <c r="IF123" s="151"/>
      <c r="IG123" s="151"/>
      <c r="IH123" s="151"/>
      <c r="II123" s="151"/>
      <c r="IJ123" s="151"/>
      <c r="IK123" s="151"/>
      <c r="IL123" s="151"/>
      <c r="IM123" s="151"/>
      <c r="IN123" s="151"/>
      <c r="IO123" s="151"/>
      <c r="IP123" s="151"/>
      <c r="IQ123" s="151"/>
      <c r="IR123" s="151"/>
      <c r="IS123" s="151"/>
      <c r="IT123" s="151"/>
      <c r="IU123" s="151"/>
      <c r="IV123" s="151"/>
      <c r="IW123" s="151"/>
      <c r="IX123" s="151"/>
      <c r="IY123" s="151"/>
      <c r="IZ123" s="151"/>
      <c r="JA123" s="151"/>
      <c r="JB123" s="151"/>
      <c r="JC123" s="151"/>
      <c r="JD123" s="151"/>
      <c r="JE123" s="151"/>
      <c r="JF123" s="151"/>
      <c r="JG123" s="151"/>
      <c r="JH123" s="151"/>
      <c r="JI123" s="151"/>
      <c r="JJ123" s="151"/>
      <c r="JK123" s="151"/>
      <c r="JL123" s="151"/>
      <c r="JM123" s="151"/>
      <c r="JN123" s="151"/>
      <c r="JO123" s="151"/>
      <c r="JP123" s="151"/>
      <c r="JQ123" s="151"/>
      <c r="JR123" s="151"/>
      <c r="JS123" s="151"/>
      <c r="JT123" s="151"/>
      <c r="JU123" s="151"/>
      <c r="JV123" s="151"/>
      <c r="JW123" s="151"/>
      <c r="JX123" s="151"/>
      <c r="JY123" s="151"/>
      <c r="JZ123" s="151"/>
      <c r="KA123" s="151"/>
      <c r="KB123" s="151"/>
      <c r="KC123" s="151"/>
      <c r="KD123" s="151"/>
      <c r="KE123" s="151"/>
      <c r="KF123" s="151"/>
      <c r="KG123" s="151"/>
      <c r="KH123" s="151"/>
      <c r="KI123" s="151"/>
      <c r="KJ123" s="151"/>
      <c r="KK123" s="151"/>
      <c r="KL123" s="151"/>
      <c r="KM123" s="151"/>
      <c r="KN123" s="151"/>
      <c r="KO123" s="151"/>
      <c r="KP123" s="151"/>
      <c r="KQ123" s="151"/>
      <c r="KR123" s="151"/>
      <c r="KS123" s="151"/>
      <c r="KT123" s="151"/>
      <c r="KU123" s="151"/>
      <c r="KV123" s="151"/>
      <c r="KW123" s="151"/>
      <c r="KX123" s="151"/>
      <c r="KY123" s="151"/>
      <c r="KZ123" s="151"/>
      <c r="LA123" s="151"/>
      <c r="LB123" s="151"/>
      <c r="LC123" s="151"/>
      <c r="LD123" s="151"/>
      <c r="LE123" s="151"/>
      <c r="LF123" s="151"/>
      <c r="LG123" s="151"/>
      <c r="LH123" s="151"/>
      <c r="LI123" s="151"/>
      <c r="LJ123" s="151"/>
      <c r="LK123" s="151"/>
      <c r="LL123" s="151"/>
      <c r="LM123" s="151"/>
      <c r="LN123" s="151"/>
      <c r="LO123" s="151"/>
      <c r="LP123" s="151"/>
      <c r="LQ123" s="151"/>
      <c r="LR123" s="151"/>
      <c r="LS123" s="151"/>
      <c r="LT123" s="151"/>
      <c r="LU123" s="151"/>
      <c r="LV123" s="151"/>
      <c r="LW123" s="151"/>
      <c r="LX123" s="151"/>
      <c r="LY123" s="151"/>
      <c r="LZ123" s="151"/>
      <c r="MA123" s="151"/>
      <c r="MB123" s="151"/>
      <c r="MC123" s="151"/>
      <c r="MD123" s="151"/>
      <c r="ME123" s="151"/>
      <c r="MF123" s="151"/>
      <c r="MG123" s="151"/>
      <c r="MH123" s="151"/>
      <c r="MI123" s="151"/>
      <c r="MJ123" s="151"/>
      <c r="MK123" s="151"/>
      <c r="ML123" s="151"/>
      <c r="MM123" s="151"/>
      <c r="MN123" s="151"/>
      <c r="MO123" s="151"/>
      <c r="MP123" s="151"/>
      <c r="MQ123" s="151"/>
      <c r="MR123" s="151"/>
      <c r="MS123" s="151"/>
      <c r="MT123" s="151"/>
      <c r="MU123" s="151"/>
      <c r="MV123" s="151"/>
      <c r="MW123" s="151"/>
      <c r="MX123" s="151"/>
      <c r="MY123" s="151"/>
      <c r="MZ123" s="151"/>
      <c r="NA123" s="151"/>
      <c r="NB123" s="151"/>
      <c r="NC123" s="151"/>
      <c r="ND123" s="151"/>
      <c r="NE123" s="151"/>
      <c r="NF123" s="151"/>
      <c r="NG123" s="151"/>
      <c r="NH123" s="151"/>
      <c r="NI123" s="151"/>
      <c r="NJ123" s="151"/>
      <c r="NK123" s="151"/>
      <c r="NL123" s="151"/>
      <c r="NM123" s="151"/>
      <c r="NN123" s="151"/>
      <c r="NO123" s="151"/>
      <c r="NP123" s="151"/>
      <c r="NQ123" s="151"/>
      <c r="NR123" s="151"/>
      <c r="NS123" s="151"/>
      <c r="NT123" s="151"/>
      <c r="NU123" s="151"/>
      <c r="NV123" s="151"/>
      <c r="NW123" s="151"/>
      <c r="NX123" s="151"/>
      <c r="NY123" s="151"/>
      <c r="NZ123" s="151"/>
      <c r="OA123" s="151"/>
      <c r="OB123" s="151"/>
      <c r="OC123" s="151"/>
      <c r="OD123" s="151"/>
      <c r="OE123" s="151"/>
      <c r="OF123" s="151"/>
      <c r="OG123" s="151"/>
      <c r="OH123" s="151"/>
      <c r="OI123" s="151"/>
      <c r="OJ123" s="151"/>
      <c r="OK123" s="151"/>
      <c r="OL123" s="151"/>
      <c r="OM123" s="151"/>
      <c r="ON123" s="151"/>
      <c r="OO123" s="151"/>
      <c r="OP123" s="151"/>
      <c r="OQ123" s="151"/>
      <c r="OR123" s="151"/>
      <c r="OS123" s="151"/>
      <c r="OT123" s="151"/>
      <c r="OU123" s="151"/>
      <c r="OV123" s="151"/>
      <c r="OW123" s="151"/>
      <c r="OX123" s="151"/>
      <c r="OY123" s="151"/>
      <c r="OZ123" s="151"/>
      <c r="PA123" s="151"/>
      <c r="PB123" s="151"/>
      <c r="PC123" s="151"/>
      <c r="PD123" s="151"/>
      <c r="PE123" s="151"/>
      <c r="PF123" s="151"/>
      <c r="PG123" s="151"/>
      <c r="PH123" s="151"/>
      <c r="PI123" s="151"/>
      <c r="PJ123" s="151"/>
      <c r="PK123" s="151"/>
      <c r="PL123" s="151"/>
      <c r="PM123" s="151"/>
      <c r="PN123" s="151"/>
      <c r="PO123" s="151"/>
      <c r="PP123" s="151"/>
      <c r="PQ123" s="151"/>
      <c r="PR123" s="151"/>
      <c r="PS123" s="151"/>
      <c r="PT123" s="151"/>
      <c r="PU123" s="151"/>
      <c r="PV123" s="151"/>
      <c r="PW123" s="151"/>
      <c r="PX123" s="151"/>
      <c r="PY123" s="151"/>
      <c r="PZ123" s="151"/>
      <c r="QA123" s="151"/>
      <c r="QB123" s="151"/>
      <c r="QC123" s="151"/>
      <c r="QD123" s="151"/>
      <c r="QE123" s="151"/>
      <c r="QF123" s="151"/>
      <c r="QG123" s="151"/>
      <c r="QH123" s="151"/>
      <c r="QI123" s="151"/>
      <c r="QJ123" s="151"/>
      <c r="QK123" s="151"/>
      <c r="QL123" s="151"/>
      <c r="QM123" s="151"/>
      <c r="QN123" s="151"/>
      <c r="QO123" s="151"/>
      <c r="QP123" s="151"/>
      <c r="QQ123" s="151"/>
      <c r="QR123" s="151"/>
      <c r="QS123" s="151"/>
      <c r="QT123" s="151"/>
      <c r="QU123" s="151"/>
      <c r="QV123" s="151"/>
      <c r="QW123" s="151"/>
      <c r="QX123" s="151"/>
      <c r="QY123" s="151"/>
      <c r="QZ123" s="151"/>
      <c r="RA123" s="151"/>
      <c r="RB123" s="151"/>
      <c r="RC123" s="151"/>
      <c r="RD123" s="151"/>
      <c r="RE123" s="151"/>
      <c r="RF123" s="151"/>
      <c r="RG123" s="151"/>
      <c r="RH123" s="151"/>
      <c r="RI123" s="151"/>
      <c r="RJ123" s="151"/>
      <c r="RK123" s="151"/>
      <c r="RL123" s="151"/>
      <c r="RM123" s="151"/>
      <c r="RN123" s="151"/>
      <c r="RO123" s="151"/>
      <c r="RP123" s="151"/>
      <c r="RQ123" s="151"/>
      <c r="RR123" s="151"/>
      <c r="RS123" s="151"/>
      <c r="RT123" s="151"/>
      <c r="RU123" s="151"/>
      <c r="RV123" s="151"/>
      <c r="RW123" s="151"/>
      <c r="RX123" s="151"/>
      <c r="RY123" s="151"/>
      <c r="RZ123" s="151"/>
      <c r="SA123" s="151"/>
      <c r="SB123" s="151"/>
      <c r="SC123" s="151"/>
      <c r="SD123" s="151"/>
      <c r="SE123" s="151"/>
      <c r="SF123" s="151"/>
      <c r="SG123" s="151"/>
      <c r="SH123" s="151"/>
      <c r="SI123" s="151"/>
      <c r="SJ123" s="151"/>
      <c r="SK123" s="151"/>
      <c r="SL123" s="151"/>
      <c r="SM123" s="151"/>
      <c r="SN123" s="151"/>
      <c r="SO123" s="151"/>
      <c r="SP123" s="151"/>
      <c r="SQ123" s="151"/>
      <c r="SR123" s="151"/>
      <c r="SS123" s="151"/>
      <c r="ST123" s="151"/>
      <c r="SU123" s="151"/>
      <c r="SV123" s="151"/>
      <c r="SW123" s="151"/>
      <c r="SX123" s="151"/>
      <c r="SY123" s="151"/>
      <c r="SZ123" s="151"/>
      <c r="TA123" s="151"/>
      <c r="TB123" s="151"/>
      <c r="TC123" s="151"/>
      <c r="TD123" s="151"/>
      <c r="TE123" s="151"/>
      <c r="TF123" s="151"/>
      <c r="TG123" s="151"/>
      <c r="TH123" s="151"/>
      <c r="TI123" s="151"/>
      <c r="TJ123" s="151"/>
      <c r="TK123" s="151"/>
      <c r="TL123" s="151"/>
      <c r="TM123" s="151"/>
      <c r="TN123" s="151"/>
      <c r="TO123" s="151"/>
      <c r="TP123" s="151"/>
      <c r="TQ123" s="151"/>
      <c r="TR123" s="151"/>
      <c r="TS123" s="151"/>
      <c r="TT123" s="151"/>
      <c r="TU123" s="151"/>
      <c r="TV123" s="151"/>
      <c r="TW123" s="151"/>
      <c r="TX123" s="151"/>
      <c r="TY123" s="151"/>
      <c r="TZ123" s="151"/>
      <c r="UA123" s="151"/>
      <c r="UB123" s="151"/>
      <c r="UC123" s="151"/>
      <c r="UD123" s="151"/>
      <c r="UE123" s="151"/>
      <c r="UF123" s="151"/>
      <c r="UG123" s="151"/>
      <c r="UH123" s="151"/>
      <c r="UI123" s="151"/>
      <c r="UJ123" s="151"/>
      <c r="UK123" s="151"/>
      <c r="UL123" s="151"/>
      <c r="UM123" s="151"/>
      <c r="UN123" s="151"/>
      <c r="UO123" s="151"/>
      <c r="UP123" s="151"/>
      <c r="UQ123" s="151"/>
      <c r="UR123" s="151"/>
      <c r="US123" s="151"/>
      <c r="UT123" s="151"/>
      <c r="UU123" s="151"/>
      <c r="UV123" s="151"/>
      <c r="UW123" s="151"/>
      <c r="UX123" s="151"/>
      <c r="UY123" s="151"/>
      <c r="UZ123" s="151"/>
      <c r="VA123" s="151"/>
      <c r="VB123" s="151"/>
      <c r="VC123" s="151"/>
      <c r="VD123" s="151"/>
      <c r="VE123" s="151"/>
      <c r="VF123" s="151"/>
      <c r="VG123" s="151"/>
      <c r="VH123" s="151"/>
      <c r="VI123" s="151"/>
      <c r="VJ123" s="151"/>
      <c r="VK123" s="151"/>
      <c r="VL123" s="151"/>
      <c r="VM123" s="151"/>
      <c r="VN123" s="151"/>
      <c r="VO123" s="151"/>
      <c r="VP123" s="151"/>
      <c r="VQ123" s="151"/>
      <c r="VR123" s="151"/>
      <c r="VS123" s="151"/>
      <c r="VT123" s="151"/>
      <c r="VU123" s="151"/>
      <c r="VV123" s="151"/>
      <c r="VW123" s="151"/>
      <c r="VX123" s="151"/>
      <c r="VY123" s="151"/>
      <c r="VZ123" s="151"/>
      <c r="WA123" s="151"/>
      <c r="WB123" s="151"/>
      <c r="WC123" s="151"/>
      <c r="WD123" s="151"/>
      <c r="WE123" s="151"/>
      <c r="WF123" s="151"/>
      <c r="WG123" s="151"/>
      <c r="WH123" s="151"/>
      <c r="WI123" s="151"/>
      <c r="WJ123" s="151"/>
      <c r="WK123" s="151"/>
      <c r="WL123" s="151"/>
      <c r="WM123" s="151"/>
      <c r="WN123" s="151"/>
      <c r="WO123" s="151"/>
      <c r="WP123" s="151"/>
      <c r="WQ123" s="151"/>
      <c r="WR123" s="151"/>
      <c r="WS123" s="151"/>
      <c r="WT123" s="151"/>
      <c r="WU123" s="151"/>
      <c r="WV123" s="151"/>
      <c r="WW123" s="151"/>
      <c r="WX123" s="151"/>
      <c r="WY123" s="151"/>
      <c r="WZ123" s="151"/>
      <c r="XA123" s="151"/>
      <c r="XB123" s="151"/>
      <c r="XC123" s="151"/>
      <c r="XD123" s="151"/>
      <c r="XE123" s="151"/>
      <c r="XF123" s="151"/>
      <c r="XG123" s="151"/>
      <c r="XH123" s="151"/>
      <c r="XI123" s="151"/>
      <c r="XJ123" s="151"/>
      <c r="XK123" s="151"/>
      <c r="XL123" s="151"/>
      <c r="XM123" s="151"/>
      <c r="XN123" s="151"/>
      <c r="XO123" s="151"/>
      <c r="XP123" s="151"/>
      <c r="XQ123" s="151"/>
      <c r="XR123" s="151"/>
      <c r="XS123" s="151"/>
      <c r="XT123" s="151"/>
      <c r="XU123" s="151"/>
      <c r="XV123" s="151"/>
      <c r="XW123" s="151"/>
      <c r="XX123" s="151"/>
      <c r="XY123" s="151"/>
      <c r="XZ123" s="151"/>
      <c r="YA123" s="151"/>
      <c r="YB123" s="151"/>
      <c r="YC123" s="151"/>
      <c r="YD123" s="151"/>
      <c r="YE123" s="151"/>
      <c r="YF123" s="151"/>
      <c r="YG123" s="151"/>
      <c r="YH123" s="151"/>
      <c r="YI123" s="151"/>
      <c r="YJ123" s="151"/>
      <c r="YK123" s="151"/>
      <c r="YL123" s="151"/>
      <c r="YM123" s="151"/>
      <c r="YN123" s="151"/>
      <c r="YO123" s="151"/>
      <c r="YP123" s="151"/>
      <c r="YQ123" s="151"/>
      <c r="YR123" s="151"/>
      <c r="YS123" s="151"/>
      <c r="YT123" s="151"/>
      <c r="YU123" s="151"/>
      <c r="YV123" s="151"/>
      <c r="YW123" s="151"/>
      <c r="YX123" s="151"/>
      <c r="YY123" s="151"/>
      <c r="YZ123" s="151"/>
      <c r="ZA123" s="151"/>
      <c r="ZB123" s="151"/>
      <c r="ZC123" s="151"/>
      <c r="ZD123" s="151"/>
      <c r="ZE123" s="151"/>
      <c r="ZF123" s="151"/>
      <c r="ZG123" s="151"/>
      <c r="ZH123" s="151"/>
      <c r="ZI123" s="151"/>
      <c r="ZJ123" s="151"/>
      <c r="ZK123" s="151"/>
      <c r="ZL123" s="151"/>
      <c r="ZM123" s="151"/>
      <c r="ZN123" s="151"/>
      <c r="ZO123" s="151"/>
      <c r="ZP123" s="151"/>
      <c r="ZQ123" s="151"/>
      <c r="ZR123" s="151"/>
      <c r="ZS123" s="151"/>
      <c r="ZT123" s="151"/>
      <c r="ZU123" s="151"/>
      <c r="ZV123" s="151"/>
      <c r="ZW123" s="151"/>
      <c r="ZX123" s="151"/>
      <c r="ZY123" s="151"/>
      <c r="ZZ123" s="151"/>
      <c r="AAA123" s="151"/>
      <c r="AAB123" s="151"/>
      <c r="AAC123" s="151"/>
      <c r="AAD123" s="151"/>
      <c r="AAE123" s="151"/>
      <c r="AAF123" s="151"/>
      <c r="AAG123" s="151"/>
      <c r="AAH123" s="151"/>
      <c r="AAI123" s="151"/>
      <c r="AAJ123" s="151"/>
      <c r="AAK123" s="151"/>
      <c r="AAL123" s="151"/>
      <c r="AAM123" s="151"/>
      <c r="AAN123" s="151"/>
      <c r="AAO123" s="151"/>
      <c r="AAP123" s="151"/>
      <c r="AAQ123" s="151"/>
      <c r="AAR123" s="151"/>
      <c r="AAS123" s="151"/>
      <c r="AAT123" s="151"/>
      <c r="AAU123" s="151"/>
      <c r="AAV123" s="151"/>
      <c r="AAW123" s="151"/>
      <c r="AAX123" s="151"/>
      <c r="AAY123" s="151"/>
      <c r="AAZ123" s="151"/>
      <c r="ABA123" s="151"/>
      <c r="ABB123" s="151"/>
      <c r="ABC123" s="151"/>
      <c r="ABD123" s="151"/>
      <c r="ABE123" s="151"/>
      <c r="ABF123" s="151"/>
      <c r="ABG123" s="151"/>
      <c r="ABH123" s="151"/>
      <c r="ABI123" s="151"/>
      <c r="ABJ123" s="151"/>
      <c r="ABK123" s="151"/>
      <c r="ABL123" s="151"/>
      <c r="ABM123" s="151"/>
      <c r="ABN123" s="151"/>
      <c r="ABO123" s="151"/>
      <c r="ABP123" s="151"/>
      <c r="ABQ123" s="151"/>
      <c r="ABR123" s="151"/>
      <c r="ABS123" s="151"/>
      <c r="ABT123" s="151"/>
      <c r="ABU123" s="151"/>
      <c r="ABV123" s="151"/>
      <c r="ABW123" s="151"/>
      <c r="ABX123" s="151"/>
      <c r="ABY123" s="151"/>
      <c r="ABZ123" s="151"/>
      <c r="ACA123" s="151"/>
      <c r="ACB123" s="151"/>
      <c r="ACC123" s="151"/>
      <c r="ACD123" s="151"/>
      <c r="ACE123" s="151"/>
      <c r="ACF123" s="151"/>
      <c r="ACG123" s="151"/>
      <c r="ACH123" s="151"/>
      <c r="ACI123" s="151"/>
      <c r="ACJ123" s="151"/>
      <c r="ACK123" s="151"/>
      <c r="ACL123" s="151"/>
      <c r="ACM123" s="151"/>
      <c r="ACN123" s="151"/>
      <c r="ACO123" s="151"/>
      <c r="ACP123" s="151"/>
      <c r="ACQ123" s="151"/>
      <c r="ACR123" s="151"/>
      <c r="ACS123" s="151"/>
      <c r="ACT123" s="151"/>
      <c r="ACU123" s="151"/>
      <c r="ACV123" s="151"/>
      <c r="ACW123" s="151"/>
      <c r="ACX123" s="151"/>
      <c r="ACY123" s="151"/>
      <c r="ACZ123" s="151"/>
      <c r="ADA123" s="151"/>
      <c r="ADB123" s="151"/>
      <c r="ADC123" s="151"/>
      <c r="ADD123" s="151"/>
      <c r="ADE123" s="151"/>
      <c r="ADF123" s="151"/>
      <c r="ADG123" s="151"/>
      <c r="ADH123" s="151"/>
      <c r="ADI123" s="151"/>
      <c r="ADJ123" s="151"/>
      <c r="ADK123" s="151"/>
      <c r="ADL123" s="151"/>
      <c r="ADM123" s="151"/>
      <c r="ADN123" s="151"/>
      <c r="ADO123" s="151"/>
      <c r="ADP123" s="151"/>
      <c r="ADQ123" s="151"/>
      <c r="ADR123" s="151"/>
      <c r="ADS123" s="151"/>
      <c r="ADT123" s="151"/>
      <c r="ADU123" s="151"/>
      <c r="ADV123" s="151"/>
      <c r="ADW123" s="151"/>
      <c r="ADX123" s="151"/>
      <c r="ADY123" s="151"/>
      <c r="ADZ123" s="151"/>
      <c r="AEA123" s="151"/>
      <c r="AEB123" s="151"/>
      <c r="AEC123" s="151"/>
      <c r="AED123" s="151"/>
      <c r="AEE123" s="151"/>
      <c r="AEF123" s="151"/>
      <c r="AEG123" s="151"/>
      <c r="AEH123" s="151"/>
      <c r="AEI123" s="151"/>
      <c r="AEJ123" s="151"/>
      <c r="AEK123" s="151"/>
      <c r="AEL123" s="151"/>
      <c r="AEM123" s="151"/>
      <c r="AEN123" s="151"/>
      <c r="AEO123" s="151"/>
      <c r="AEP123" s="151"/>
      <c r="AEQ123" s="151"/>
      <c r="AER123" s="151"/>
      <c r="AES123" s="151"/>
      <c r="AET123" s="151"/>
      <c r="AEU123" s="151"/>
      <c r="AEV123" s="151"/>
      <c r="AEW123" s="151"/>
      <c r="AEX123" s="151"/>
      <c r="AEY123" s="151"/>
      <c r="AEZ123" s="151"/>
      <c r="AFA123" s="151"/>
      <c r="AFB123" s="151"/>
      <c r="AFC123" s="151"/>
      <c r="AFD123" s="151"/>
      <c r="AFE123" s="151"/>
      <c r="AFF123" s="151"/>
      <c r="AFG123" s="151"/>
      <c r="AFH123" s="151"/>
      <c r="AFI123" s="151"/>
      <c r="AFJ123" s="151"/>
      <c r="AFK123" s="151"/>
      <c r="AFL123" s="151"/>
      <c r="AFM123" s="151"/>
      <c r="AFN123" s="151"/>
      <c r="AFO123" s="151"/>
      <c r="AFP123" s="151"/>
      <c r="AFQ123" s="151"/>
      <c r="AFR123" s="151"/>
      <c r="AFS123" s="151"/>
      <c r="AFT123" s="151"/>
      <c r="AFU123" s="151"/>
      <c r="AFV123" s="151"/>
      <c r="AFW123" s="151"/>
      <c r="AFX123" s="151"/>
      <c r="AFY123" s="151"/>
      <c r="AFZ123" s="151"/>
      <c r="AGA123" s="151"/>
      <c r="AGB123" s="151"/>
      <c r="AGC123" s="151"/>
      <c r="AGD123" s="151"/>
      <c r="AGE123" s="151"/>
      <c r="AGF123" s="151"/>
      <c r="AGG123" s="151"/>
      <c r="AGH123" s="151"/>
      <c r="AGI123" s="151"/>
      <c r="AGJ123" s="151"/>
      <c r="AGK123" s="151"/>
      <c r="AGL123" s="151"/>
      <c r="AGM123" s="151"/>
      <c r="AGN123" s="151"/>
      <c r="AGO123" s="151"/>
      <c r="AGP123" s="151"/>
      <c r="AGQ123" s="151"/>
      <c r="AGR123" s="151"/>
      <c r="AGS123" s="151"/>
      <c r="AGT123" s="151"/>
      <c r="AGU123" s="151"/>
      <c r="AGV123" s="151"/>
      <c r="AGW123" s="151"/>
      <c r="AGX123" s="151"/>
      <c r="AGY123" s="151"/>
      <c r="AGZ123" s="151"/>
      <c r="AHA123" s="151"/>
      <c r="AHB123" s="151"/>
      <c r="AHC123" s="151"/>
      <c r="AHD123" s="151"/>
      <c r="AHE123" s="151"/>
      <c r="AHF123" s="151"/>
      <c r="AHG123" s="151"/>
      <c r="AHH123" s="151"/>
      <c r="AHI123" s="151"/>
      <c r="AHJ123" s="151"/>
      <c r="AHK123" s="151"/>
      <c r="AHL123" s="151"/>
      <c r="AHM123" s="151"/>
      <c r="AHN123" s="151"/>
      <c r="AHO123" s="151"/>
      <c r="AHP123" s="151"/>
      <c r="AHQ123" s="151"/>
      <c r="AHR123" s="151"/>
      <c r="AHS123" s="151"/>
      <c r="AHT123" s="151"/>
      <c r="AHU123" s="151"/>
      <c r="AHV123" s="151"/>
      <c r="AHW123" s="151"/>
      <c r="AHX123" s="151"/>
      <c r="AHY123" s="151"/>
      <c r="AHZ123" s="151"/>
      <c r="AIA123" s="151"/>
      <c r="AIB123" s="151"/>
      <c r="AIC123" s="151"/>
      <c r="AID123" s="151"/>
      <c r="AIE123" s="151"/>
      <c r="AIF123" s="151"/>
      <c r="AIG123" s="151"/>
      <c r="AIH123" s="151"/>
      <c r="AII123" s="151"/>
      <c r="AIJ123" s="151"/>
      <c r="AIK123" s="151"/>
      <c r="AIL123" s="151"/>
      <c r="AIM123" s="151"/>
      <c r="AIN123" s="151"/>
      <c r="AIO123" s="151"/>
      <c r="AIP123" s="151"/>
      <c r="AIQ123" s="151"/>
      <c r="AIR123" s="151"/>
      <c r="AIS123" s="151"/>
      <c r="AIT123" s="151"/>
      <c r="AIU123" s="151"/>
      <c r="AIV123" s="151"/>
      <c r="AIW123" s="151"/>
      <c r="AIX123" s="151"/>
      <c r="AIY123" s="151"/>
      <c r="AIZ123" s="151"/>
      <c r="AJA123" s="151"/>
      <c r="AJB123" s="151"/>
      <c r="AJC123" s="151"/>
      <c r="AJD123" s="151"/>
      <c r="AJE123" s="151"/>
      <c r="AJF123" s="151"/>
      <c r="AJG123" s="151"/>
      <c r="AJH123" s="151"/>
      <c r="AJI123" s="151"/>
      <c r="AJJ123" s="151"/>
      <c r="AJK123" s="151"/>
      <c r="AJL123" s="151"/>
      <c r="AJM123" s="151"/>
      <c r="AJN123" s="151"/>
      <c r="AJO123" s="151"/>
      <c r="AJP123" s="151"/>
      <c r="AJQ123" s="151"/>
      <c r="AJR123" s="151"/>
      <c r="AJS123" s="151"/>
      <c r="AJT123" s="151"/>
      <c r="AJU123" s="151"/>
      <c r="AJV123" s="151"/>
      <c r="AJW123" s="151"/>
      <c r="AJX123" s="151"/>
      <c r="AJY123" s="151"/>
      <c r="AJZ123" s="151"/>
      <c r="AKA123" s="151"/>
      <c r="AKB123" s="151"/>
      <c r="AKC123" s="151"/>
      <c r="AKD123" s="151"/>
      <c r="AKE123" s="151"/>
      <c r="AKF123" s="151"/>
      <c r="AKG123" s="151"/>
      <c r="AKH123" s="151"/>
      <c r="AKI123" s="151"/>
      <c r="AKJ123" s="151"/>
      <c r="AKK123" s="151"/>
      <c r="AKL123" s="151"/>
      <c r="AKM123" s="151"/>
      <c r="AKN123" s="151"/>
      <c r="AKO123" s="151"/>
      <c r="AKP123" s="151"/>
      <c r="AKQ123" s="151"/>
      <c r="AKR123" s="151"/>
      <c r="AKS123" s="151"/>
      <c r="AKT123" s="151"/>
      <c r="AKU123" s="151"/>
      <c r="AKV123" s="151"/>
      <c r="AKW123" s="151"/>
      <c r="AKX123" s="151"/>
      <c r="AKY123" s="151"/>
      <c r="AKZ123" s="151"/>
      <c r="ALA123" s="151"/>
      <c r="ALB123" s="151"/>
      <c r="ALC123" s="151"/>
      <c r="ALD123" s="151"/>
      <c r="ALE123" s="151"/>
      <c r="ALF123" s="151"/>
      <c r="ALG123" s="151"/>
      <c r="ALH123" s="151"/>
      <c r="ALI123" s="151"/>
      <c r="ALJ123" s="151"/>
      <c r="ALK123" s="151"/>
      <c r="ALL123" s="151"/>
      <c r="ALM123" s="151"/>
      <c r="ALN123" s="151"/>
      <c r="ALO123" s="151"/>
      <c r="ALP123" s="151"/>
      <c r="ALQ123" s="151"/>
      <c r="ALR123" s="151"/>
      <c r="ALS123" s="151"/>
      <c r="ALT123" s="151"/>
      <c r="ALU123" s="151"/>
      <c r="ALV123" s="151"/>
      <c r="ALW123" s="151"/>
      <c r="ALX123" s="151"/>
      <c r="ALY123" s="151"/>
      <c r="ALZ123" s="151"/>
      <c r="AMA123" s="151"/>
      <c r="AMB123" s="151"/>
      <c r="AMC123" s="151"/>
      <c r="AMD123" s="151"/>
      <c r="AME123" s="151"/>
      <c r="AMF123" s="151"/>
      <c r="AMG123" s="151"/>
      <c r="AMH123" s="151"/>
      <c r="AMI123" s="151"/>
      <c r="AMJ123" s="151"/>
      <c r="AMK123" s="151"/>
      <c r="AML123" s="151"/>
      <c r="AMM123" s="151"/>
      <c r="AMN123" s="151"/>
      <c r="AMO123" s="151"/>
      <c r="AMP123" s="151"/>
      <c r="AMQ123" s="151"/>
      <c r="AMR123" s="151"/>
      <c r="AMS123" s="151"/>
      <c r="AMT123" s="151"/>
      <c r="AMU123" s="151"/>
      <c r="AMV123" s="151"/>
      <c r="AMW123" s="151"/>
      <c r="AMX123" s="151"/>
      <c r="AMY123" s="151"/>
      <c r="AMZ123" s="151"/>
      <c r="ANA123" s="151"/>
      <c r="ANB123" s="151"/>
      <c r="ANC123" s="151"/>
      <c r="AND123" s="151"/>
      <c r="ANE123" s="151"/>
      <c r="ANF123" s="151"/>
      <c r="ANG123" s="151"/>
      <c r="ANH123" s="151"/>
      <c r="ANI123" s="151"/>
      <c r="ANJ123" s="151"/>
      <c r="ANK123" s="151"/>
      <c r="ANL123" s="151"/>
      <c r="ANM123" s="151"/>
      <c r="ANN123" s="151"/>
      <c r="ANO123" s="151"/>
      <c r="ANP123" s="151"/>
      <c r="ANQ123" s="151"/>
      <c r="ANR123" s="151"/>
      <c r="ANS123" s="151"/>
      <c r="ANT123" s="151"/>
      <c r="ANU123" s="151"/>
      <c r="ANV123" s="151"/>
      <c r="ANW123" s="151"/>
      <c r="ANX123" s="151"/>
      <c r="ANY123" s="151"/>
      <c r="ANZ123" s="151"/>
      <c r="AOA123" s="151"/>
      <c r="AOB123" s="151"/>
      <c r="AOC123" s="151"/>
      <c r="AOD123" s="151"/>
      <c r="AOE123" s="151"/>
      <c r="AOF123" s="151"/>
      <c r="AOG123" s="151"/>
      <c r="AOH123" s="151"/>
      <c r="AOI123" s="151"/>
      <c r="AOJ123" s="151"/>
      <c r="AOK123" s="151"/>
      <c r="AOL123" s="151"/>
      <c r="AOM123" s="151"/>
      <c r="AON123" s="151"/>
      <c r="AOO123" s="151"/>
      <c r="AOP123" s="151"/>
      <c r="AOQ123" s="151"/>
      <c r="AOR123" s="151"/>
      <c r="AOS123" s="151"/>
      <c r="AOT123" s="151"/>
      <c r="AOU123" s="151"/>
      <c r="AOV123" s="151"/>
      <c r="AOW123" s="151"/>
      <c r="AOX123" s="151"/>
      <c r="AOY123" s="151"/>
      <c r="AOZ123" s="151"/>
      <c r="APA123" s="151"/>
      <c r="APB123" s="151"/>
      <c r="APC123" s="151"/>
      <c r="APD123" s="151"/>
      <c r="APE123" s="151"/>
      <c r="APF123" s="151"/>
      <c r="APG123" s="151"/>
      <c r="APH123" s="151"/>
      <c r="API123" s="151"/>
      <c r="APJ123" s="151"/>
      <c r="APK123" s="151"/>
      <c r="APL123" s="151"/>
      <c r="APM123" s="151"/>
      <c r="APN123" s="151"/>
      <c r="APO123" s="151"/>
      <c r="APP123" s="151"/>
      <c r="APQ123" s="151"/>
      <c r="APR123" s="151"/>
      <c r="APS123" s="151"/>
      <c r="APT123" s="151"/>
      <c r="APU123" s="151"/>
      <c r="APV123" s="151"/>
      <c r="APW123" s="151"/>
      <c r="APX123" s="151"/>
      <c r="APY123" s="151"/>
      <c r="APZ123" s="151"/>
      <c r="AQA123" s="151"/>
      <c r="AQB123" s="151"/>
      <c r="AQC123" s="151"/>
      <c r="AQD123" s="151"/>
      <c r="AQE123" s="151"/>
      <c r="AQF123" s="151"/>
      <c r="AQG123" s="151"/>
      <c r="AQH123" s="151"/>
      <c r="AQI123" s="151"/>
      <c r="AQJ123" s="151"/>
      <c r="AQK123" s="151"/>
      <c r="AQL123" s="151"/>
      <c r="AQM123" s="151"/>
      <c r="AQN123" s="151"/>
      <c r="AQO123" s="151"/>
      <c r="AQP123" s="151"/>
      <c r="AQQ123" s="151"/>
      <c r="AQR123" s="151"/>
      <c r="AQS123" s="151"/>
      <c r="AQT123" s="151"/>
      <c r="AQU123" s="151"/>
      <c r="AQV123" s="151"/>
      <c r="AQW123" s="151"/>
      <c r="AQX123" s="151"/>
      <c r="AQY123" s="151"/>
      <c r="AQZ123" s="151"/>
      <c r="ARA123" s="151"/>
      <c r="ARB123" s="151"/>
      <c r="ARC123" s="151"/>
      <c r="ARD123" s="151"/>
      <c r="ARE123" s="151"/>
      <c r="ARF123" s="151"/>
      <c r="ARG123" s="151"/>
      <c r="ARH123" s="151"/>
      <c r="ARI123" s="151"/>
      <c r="ARJ123" s="151"/>
      <c r="ARK123" s="151"/>
      <c r="ARL123" s="151"/>
      <c r="ARM123" s="151"/>
      <c r="ARN123" s="151"/>
      <c r="ARO123" s="151"/>
      <c r="ARP123" s="151"/>
      <c r="ARQ123" s="151"/>
      <c r="ARR123" s="151"/>
      <c r="ARS123" s="151"/>
      <c r="ART123" s="151"/>
      <c r="ARU123" s="151"/>
      <c r="ARV123" s="151"/>
      <c r="ARW123" s="151"/>
      <c r="ARX123" s="151"/>
      <c r="ARY123" s="151"/>
      <c r="ARZ123" s="151"/>
      <c r="ASA123" s="151"/>
      <c r="ASB123" s="151"/>
      <c r="ASC123" s="151"/>
      <c r="ASD123" s="151"/>
      <c r="ASE123" s="151"/>
      <c r="ASF123" s="151"/>
      <c r="ASG123" s="151"/>
      <c r="ASH123" s="151"/>
      <c r="ASI123" s="151"/>
      <c r="ASJ123" s="151"/>
      <c r="ASK123" s="151"/>
      <c r="ASL123" s="151"/>
      <c r="ASM123" s="151"/>
      <c r="ASN123" s="151"/>
      <c r="ASO123" s="151"/>
      <c r="ASP123" s="151"/>
      <c r="ASQ123" s="151"/>
      <c r="ASR123" s="151"/>
      <c r="ASS123" s="151"/>
      <c r="AST123" s="151"/>
      <c r="ASU123" s="151"/>
      <c r="ASV123" s="151"/>
      <c r="ASW123" s="151"/>
      <c r="ASX123" s="151"/>
      <c r="ASY123" s="151"/>
      <c r="ASZ123" s="151"/>
      <c r="ATA123" s="151"/>
      <c r="ATB123" s="151"/>
      <c r="ATC123" s="151"/>
      <c r="ATD123" s="151"/>
      <c r="ATE123" s="151"/>
      <c r="ATF123" s="151"/>
      <c r="ATG123" s="151"/>
      <c r="ATH123" s="151"/>
      <c r="ATI123" s="151"/>
      <c r="ATJ123" s="151"/>
      <c r="ATK123" s="151"/>
      <c r="ATL123" s="151"/>
      <c r="ATM123" s="151"/>
      <c r="ATN123" s="151"/>
      <c r="ATO123" s="151"/>
      <c r="ATP123" s="151"/>
      <c r="ATQ123" s="151"/>
      <c r="ATR123" s="151"/>
      <c r="ATS123" s="151"/>
      <c r="ATT123" s="151"/>
      <c r="ATU123" s="151"/>
      <c r="ATV123" s="151"/>
      <c r="ATW123" s="151"/>
      <c r="ATX123" s="151"/>
      <c r="ATY123" s="151"/>
      <c r="ATZ123" s="151"/>
      <c r="AUA123" s="151"/>
      <c r="AUB123" s="151"/>
      <c r="AUC123" s="151"/>
      <c r="AUD123" s="151"/>
      <c r="AUE123" s="151"/>
      <c r="AUF123" s="151"/>
      <c r="AUG123" s="151"/>
      <c r="AUH123" s="151"/>
      <c r="AUI123" s="151"/>
      <c r="AUJ123" s="151"/>
      <c r="AUK123" s="151"/>
      <c r="AUL123" s="151"/>
      <c r="AUM123" s="151"/>
      <c r="AUN123" s="151"/>
      <c r="AUO123" s="151"/>
      <c r="AUP123" s="151"/>
      <c r="AUQ123" s="151"/>
      <c r="AUR123" s="151"/>
      <c r="AUS123" s="151"/>
      <c r="AUT123" s="151"/>
      <c r="AUU123" s="151"/>
      <c r="AUV123" s="151"/>
      <c r="AUW123" s="151"/>
      <c r="AUX123" s="151"/>
      <c r="AUY123" s="151"/>
      <c r="AUZ123" s="151"/>
      <c r="AVA123" s="151"/>
      <c r="AVB123" s="151"/>
      <c r="AVC123" s="151"/>
      <c r="AVD123" s="151"/>
      <c r="AVE123" s="151"/>
      <c r="AVF123" s="151"/>
      <c r="AVG123" s="151"/>
      <c r="AVH123" s="151"/>
      <c r="AVI123" s="151"/>
      <c r="AVJ123" s="151"/>
      <c r="AVK123" s="151"/>
      <c r="AVL123" s="151"/>
      <c r="AVM123" s="151"/>
      <c r="AVN123" s="151"/>
      <c r="AVO123" s="151"/>
      <c r="AVP123" s="151"/>
      <c r="AVQ123" s="151"/>
      <c r="AVR123" s="151"/>
      <c r="AVS123" s="151"/>
      <c r="AVT123" s="151"/>
      <c r="AVU123" s="151"/>
      <c r="AVV123" s="151"/>
      <c r="AVW123" s="151"/>
      <c r="AVX123" s="151"/>
      <c r="AVY123" s="151"/>
      <c r="AVZ123" s="151"/>
      <c r="AWA123" s="151"/>
      <c r="AWB123" s="151"/>
      <c r="AWC123" s="151"/>
      <c r="AWD123" s="151"/>
      <c r="AWE123" s="151"/>
      <c r="AWF123" s="151"/>
      <c r="AWG123" s="151"/>
      <c r="AWH123" s="151"/>
      <c r="AWI123" s="151"/>
      <c r="AWJ123" s="151"/>
      <c r="AWK123" s="151"/>
      <c r="AWL123" s="151"/>
      <c r="AWM123" s="151"/>
      <c r="AWN123" s="151"/>
      <c r="AWO123" s="151"/>
      <c r="AWP123" s="151"/>
      <c r="AWQ123" s="151"/>
      <c r="AWR123" s="151"/>
      <c r="AWS123" s="151"/>
      <c r="AWT123" s="151"/>
      <c r="AWU123" s="151"/>
      <c r="AWV123" s="151"/>
      <c r="AWW123" s="151"/>
      <c r="AWX123" s="151"/>
      <c r="AWY123" s="151"/>
      <c r="AWZ123" s="151"/>
      <c r="AXA123" s="151"/>
      <c r="AXB123" s="151"/>
      <c r="AXC123" s="151"/>
      <c r="AXD123" s="151"/>
      <c r="AXE123" s="151"/>
      <c r="AXF123" s="151"/>
      <c r="AXG123" s="151"/>
      <c r="AXH123" s="151"/>
      <c r="AXI123" s="151"/>
      <c r="AXJ123" s="151"/>
      <c r="AXK123" s="151"/>
      <c r="AXL123" s="151"/>
      <c r="AXM123" s="151"/>
      <c r="AXN123" s="151"/>
      <c r="AXO123" s="151"/>
      <c r="AXP123" s="151"/>
      <c r="AXQ123" s="151"/>
      <c r="AXR123" s="151"/>
      <c r="AXS123" s="151"/>
      <c r="AXT123" s="151"/>
      <c r="AXU123" s="151"/>
      <c r="AXV123" s="151"/>
      <c r="AXW123" s="151"/>
      <c r="AXX123" s="151"/>
      <c r="AXY123" s="151"/>
      <c r="AXZ123" s="151"/>
      <c r="AYA123" s="151"/>
      <c r="AYB123" s="151"/>
      <c r="AYC123" s="151"/>
      <c r="AYD123" s="151"/>
      <c r="AYE123" s="151"/>
      <c r="AYF123" s="151"/>
      <c r="AYG123" s="151"/>
      <c r="AYH123" s="151"/>
      <c r="AYI123" s="151"/>
      <c r="AYJ123" s="151"/>
      <c r="AYK123" s="151"/>
      <c r="AYL123" s="151"/>
      <c r="AYM123" s="151"/>
      <c r="AYN123" s="151"/>
      <c r="AYO123" s="151"/>
      <c r="AYP123" s="151"/>
      <c r="AYQ123" s="151"/>
      <c r="AYR123" s="151"/>
      <c r="AYS123" s="151"/>
      <c r="AYT123" s="151"/>
      <c r="AYU123" s="151"/>
      <c r="AYV123" s="151"/>
      <c r="AYW123" s="151"/>
      <c r="AYX123" s="151"/>
      <c r="AYY123" s="151"/>
      <c r="AYZ123" s="151"/>
      <c r="AZA123" s="151"/>
      <c r="AZB123" s="151"/>
      <c r="AZC123" s="151"/>
      <c r="AZD123" s="151"/>
      <c r="AZE123" s="151"/>
      <c r="AZF123" s="151"/>
      <c r="AZG123" s="151"/>
      <c r="AZH123" s="151"/>
      <c r="AZI123" s="151"/>
      <c r="AZJ123" s="151"/>
      <c r="AZK123" s="151"/>
      <c r="AZL123" s="151"/>
      <c r="AZM123" s="151"/>
      <c r="AZN123" s="151"/>
      <c r="AZO123" s="151"/>
      <c r="AZP123" s="151"/>
      <c r="AZQ123" s="151"/>
      <c r="AZR123" s="151"/>
      <c r="AZS123" s="151"/>
      <c r="AZT123" s="151"/>
      <c r="AZU123" s="151"/>
      <c r="AZV123" s="151"/>
      <c r="AZW123" s="151"/>
      <c r="AZX123" s="151"/>
      <c r="AZY123" s="151"/>
      <c r="AZZ123" s="151"/>
      <c r="BAA123" s="151"/>
      <c r="BAB123" s="151"/>
      <c r="BAC123" s="151"/>
      <c r="BAD123" s="151"/>
      <c r="BAE123" s="151"/>
      <c r="BAF123" s="151"/>
      <c r="BAG123" s="151"/>
      <c r="BAH123" s="151"/>
      <c r="BAI123" s="151"/>
      <c r="BAJ123" s="151"/>
      <c r="BAK123" s="151"/>
      <c r="BAL123" s="151"/>
      <c r="BAM123" s="151"/>
      <c r="BAN123" s="151"/>
      <c r="BAO123" s="151"/>
      <c r="BAP123" s="151"/>
      <c r="BAQ123" s="151"/>
      <c r="BAR123" s="151"/>
      <c r="BAS123" s="151"/>
      <c r="BAT123" s="151"/>
      <c r="BAU123" s="151"/>
      <c r="BAV123" s="151"/>
      <c r="BAW123" s="151"/>
      <c r="BAX123" s="151"/>
      <c r="BAY123" s="151"/>
      <c r="BAZ123" s="151"/>
      <c r="BBA123" s="151"/>
      <c r="BBB123" s="151"/>
      <c r="BBC123" s="151"/>
      <c r="BBD123" s="151"/>
      <c r="BBE123" s="151"/>
      <c r="BBF123" s="151"/>
      <c r="BBG123" s="151"/>
      <c r="BBH123" s="151"/>
      <c r="BBI123" s="151"/>
      <c r="BBJ123" s="151"/>
      <c r="BBK123" s="151"/>
      <c r="BBL123" s="151"/>
      <c r="BBM123" s="151"/>
      <c r="BBN123" s="151"/>
      <c r="BBO123" s="151"/>
      <c r="BBP123" s="151"/>
      <c r="BBQ123" s="151"/>
      <c r="BBR123" s="151"/>
      <c r="BBS123" s="151"/>
      <c r="BBT123" s="151"/>
      <c r="BBU123" s="151"/>
      <c r="BBV123" s="151"/>
      <c r="BBW123" s="151"/>
      <c r="BBX123" s="151"/>
      <c r="BBY123" s="151"/>
      <c r="BBZ123" s="151"/>
      <c r="BCA123" s="151"/>
      <c r="BCB123" s="151"/>
      <c r="BCC123" s="151"/>
      <c r="BCD123" s="151"/>
      <c r="BCE123" s="151"/>
      <c r="BCF123" s="151"/>
      <c r="BCG123" s="151"/>
      <c r="BCH123" s="151"/>
      <c r="BCI123" s="151"/>
      <c r="BCJ123" s="151"/>
      <c r="BCK123" s="151"/>
      <c r="BCL123" s="151"/>
      <c r="BCM123" s="151"/>
      <c r="BCN123" s="151"/>
      <c r="BCO123" s="151"/>
      <c r="BCP123" s="151"/>
      <c r="BCQ123" s="151"/>
      <c r="BCR123" s="151"/>
      <c r="BCS123" s="151"/>
      <c r="BCT123" s="151"/>
      <c r="BCU123" s="151"/>
      <c r="BCV123" s="151"/>
      <c r="BCW123" s="151"/>
      <c r="BCX123" s="151"/>
      <c r="BCY123" s="151"/>
      <c r="BCZ123" s="151"/>
      <c r="BDA123" s="151"/>
      <c r="BDB123" s="151"/>
      <c r="BDC123" s="151"/>
      <c r="BDD123" s="151"/>
      <c r="BDE123" s="151"/>
      <c r="BDF123" s="151"/>
      <c r="BDG123" s="151"/>
      <c r="BDH123" s="151"/>
      <c r="BDI123" s="151"/>
      <c r="BDJ123" s="151"/>
      <c r="BDK123" s="151"/>
      <c r="BDL123" s="151"/>
      <c r="BDM123" s="151"/>
      <c r="BDN123" s="151"/>
      <c r="BDO123" s="151"/>
      <c r="BDP123" s="151"/>
      <c r="BDQ123" s="151"/>
      <c r="BDR123" s="151"/>
      <c r="BDS123" s="151"/>
      <c r="BDT123" s="151"/>
      <c r="BDU123" s="151"/>
      <c r="BDV123" s="151"/>
      <c r="BDW123" s="151"/>
      <c r="BDX123" s="151"/>
      <c r="BDY123" s="151"/>
      <c r="BDZ123" s="151"/>
      <c r="BEA123" s="151"/>
      <c r="BEB123" s="151"/>
      <c r="BEC123" s="151"/>
      <c r="BED123" s="151"/>
      <c r="BEE123" s="151"/>
      <c r="BEF123" s="151"/>
      <c r="BEG123" s="151"/>
      <c r="BEH123" s="151"/>
      <c r="BEI123" s="151"/>
      <c r="BEJ123" s="151"/>
      <c r="BEK123" s="151"/>
      <c r="BEL123" s="151"/>
      <c r="BEM123" s="151"/>
      <c r="BEN123" s="151"/>
      <c r="BEO123" s="151"/>
      <c r="BEP123" s="151"/>
      <c r="BEQ123" s="151"/>
      <c r="BER123" s="151"/>
      <c r="BES123" s="151"/>
      <c r="BET123" s="151"/>
      <c r="BEU123" s="151"/>
      <c r="BEV123" s="151"/>
      <c r="BEW123" s="151"/>
      <c r="BEX123" s="151"/>
      <c r="BEY123" s="151"/>
      <c r="BEZ123" s="151"/>
      <c r="BFA123" s="151"/>
      <c r="BFB123" s="151"/>
      <c r="BFC123" s="151"/>
      <c r="BFD123" s="151"/>
      <c r="BFE123" s="151"/>
      <c r="BFF123" s="151"/>
      <c r="BFG123" s="151"/>
      <c r="BFH123" s="151"/>
      <c r="BFI123" s="151"/>
      <c r="BFJ123" s="151"/>
      <c r="BFK123" s="151"/>
      <c r="BFL123" s="151"/>
      <c r="BFM123" s="151"/>
      <c r="BFN123" s="151"/>
      <c r="BFO123" s="151"/>
      <c r="BFP123" s="151"/>
      <c r="BFQ123" s="151"/>
      <c r="BFR123" s="151"/>
      <c r="BFS123" s="151"/>
      <c r="BFT123" s="151"/>
      <c r="BFU123" s="151"/>
      <c r="BFV123" s="151"/>
      <c r="BFW123" s="151"/>
      <c r="BFX123" s="151"/>
      <c r="BFY123" s="151"/>
      <c r="BFZ123" s="151"/>
      <c r="BGA123" s="151"/>
      <c r="BGB123" s="151"/>
      <c r="BGC123" s="151"/>
      <c r="BGD123" s="151"/>
      <c r="BGE123" s="151"/>
      <c r="BGF123" s="151"/>
      <c r="BGG123" s="151"/>
      <c r="BGH123" s="151"/>
      <c r="BGI123" s="151"/>
      <c r="BGJ123" s="151"/>
      <c r="BGK123" s="151"/>
      <c r="BGL123" s="151"/>
      <c r="BGM123" s="151"/>
      <c r="BGN123" s="151"/>
      <c r="BGO123" s="151"/>
      <c r="BGP123" s="151"/>
      <c r="BGQ123" s="151"/>
      <c r="BGR123" s="151"/>
      <c r="BGS123" s="151"/>
      <c r="BGT123" s="151"/>
      <c r="BGU123" s="151"/>
      <c r="BGV123" s="151"/>
      <c r="BGW123" s="151"/>
      <c r="BGX123" s="151"/>
      <c r="BGY123" s="151"/>
      <c r="BGZ123" s="151"/>
      <c r="BHA123" s="151"/>
      <c r="BHB123" s="151"/>
      <c r="BHC123" s="151"/>
      <c r="BHD123" s="151"/>
      <c r="BHE123" s="151"/>
      <c r="BHF123" s="151"/>
      <c r="BHG123" s="151"/>
      <c r="BHH123" s="151"/>
      <c r="BHI123" s="151"/>
      <c r="BHJ123" s="151"/>
      <c r="BHK123" s="151"/>
      <c r="BHL123" s="151"/>
      <c r="BHM123" s="151"/>
      <c r="BHN123" s="151"/>
      <c r="BHO123" s="151"/>
      <c r="BHP123" s="151"/>
      <c r="BHQ123" s="151"/>
      <c r="BHR123" s="151"/>
      <c r="BHS123" s="151"/>
      <c r="BHT123" s="151"/>
      <c r="BHU123" s="151"/>
      <c r="BHV123" s="151"/>
      <c r="BHW123" s="151"/>
      <c r="BHX123" s="151"/>
      <c r="BHY123" s="151"/>
      <c r="BHZ123" s="151"/>
      <c r="BIA123" s="151"/>
      <c r="BIB123" s="151"/>
      <c r="BIC123" s="151"/>
      <c r="BID123" s="151"/>
      <c r="BIE123" s="151"/>
      <c r="BIF123" s="151"/>
      <c r="BIG123" s="151"/>
      <c r="BIH123" s="151"/>
      <c r="BII123" s="151"/>
      <c r="BIJ123" s="151"/>
      <c r="BIK123" s="151"/>
      <c r="BIL123" s="151"/>
      <c r="BIM123" s="151"/>
      <c r="BIN123" s="151"/>
      <c r="BIO123" s="151"/>
      <c r="BIP123" s="151"/>
      <c r="BIQ123" s="151"/>
      <c r="BIR123" s="151"/>
      <c r="BIS123" s="151"/>
      <c r="BIT123" s="151"/>
      <c r="BIU123" s="151"/>
      <c r="BIV123" s="151"/>
      <c r="BIW123" s="151"/>
      <c r="BIX123" s="151"/>
      <c r="BIY123" s="151"/>
      <c r="BIZ123" s="151"/>
      <c r="BJA123" s="151"/>
      <c r="BJB123" s="151"/>
      <c r="BJC123" s="151"/>
      <c r="BJD123" s="151"/>
      <c r="BJE123" s="151"/>
      <c r="BJF123" s="151"/>
      <c r="BJG123" s="151"/>
      <c r="BJH123" s="151"/>
      <c r="BJI123" s="151"/>
      <c r="BJJ123" s="151"/>
      <c r="BJK123" s="151"/>
      <c r="BJL123" s="151"/>
      <c r="BJM123" s="151"/>
      <c r="BJN123" s="151"/>
      <c r="BJO123" s="151"/>
      <c r="BJP123" s="151"/>
      <c r="BJQ123" s="151"/>
      <c r="BJR123" s="151"/>
      <c r="BJS123" s="151"/>
      <c r="BJT123" s="151"/>
      <c r="BJU123" s="151"/>
      <c r="BJV123" s="151"/>
      <c r="BJW123" s="151"/>
      <c r="BJX123" s="151"/>
      <c r="BJY123" s="151"/>
      <c r="BJZ123" s="151"/>
      <c r="BKA123" s="151"/>
      <c r="BKB123" s="151"/>
      <c r="BKC123" s="151"/>
      <c r="BKD123" s="151"/>
      <c r="BKE123" s="151"/>
      <c r="BKF123" s="151"/>
      <c r="BKG123" s="151"/>
      <c r="BKH123" s="151"/>
      <c r="BKI123" s="151"/>
      <c r="BKJ123" s="151"/>
      <c r="BKK123" s="151"/>
      <c r="BKL123" s="151"/>
      <c r="BKM123" s="151"/>
      <c r="BKN123" s="151"/>
      <c r="BKO123" s="151"/>
      <c r="BKP123" s="151"/>
      <c r="BKQ123" s="151"/>
      <c r="BKR123" s="151"/>
      <c r="BKS123" s="151"/>
      <c r="BKT123" s="151"/>
      <c r="BKU123" s="151"/>
      <c r="BKV123" s="151"/>
      <c r="BKW123" s="151"/>
      <c r="BKX123" s="151"/>
      <c r="BKY123" s="151"/>
      <c r="BKZ123" s="151"/>
      <c r="BLA123" s="151"/>
      <c r="BLB123" s="151"/>
      <c r="BLC123" s="151"/>
      <c r="BLD123" s="151"/>
      <c r="BLE123" s="151"/>
      <c r="BLF123" s="151"/>
      <c r="BLG123" s="151"/>
      <c r="BLH123" s="151"/>
      <c r="BLI123" s="151"/>
      <c r="BLJ123" s="151"/>
      <c r="BLK123" s="151"/>
      <c r="BLL123" s="151"/>
      <c r="BLM123" s="151"/>
      <c r="BLN123" s="151"/>
      <c r="BLO123" s="151"/>
      <c r="BLP123" s="151"/>
      <c r="BLQ123" s="151"/>
      <c r="BLR123" s="151"/>
      <c r="BLS123" s="151"/>
      <c r="BLT123" s="151"/>
      <c r="BLU123" s="151"/>
      <c r="BLV123" s="151"/>
      <c r="BLW123" s="151"/>
      <c r="BLX123" s="151"/>
      <c r="BLY123" s="151"/>
      <c r="BLZ123" s="151"/>
      <c r="BMA123" s="151"/>
      <c r="BMB123" s="151"/>
      <c r="BMC123" s="151"/>
      <c r="BMD123" s="151"/>
      <c r="BME123" s="151"/>
      <c r="BMF123" s="151"/>
      <c r="BMG123" s="151"/>
      <c r="BMH123" s="151"/>
      <c r="BMI123" s="151"/>
      <c r="BMJ123" s="151"/>
      <c r="BMK123" s="151"/>
      <c r="BML123" s="151"/>
      <c r="BMM123" s="151"/>
      <c r="BMN123" s="151"/>
      <c r="BMO123" s="151"/>
      <c r="BMP123" s="151"/>
      <c r="BMQ123" s="151"/>
      <c r="BMR123" s="151"/>
      <c r="BMS123" s="151"/>
      <c r="BMT123" s="151"/>
      <c r="BMU123" s="151"/>
      <c r="BMV123" s="151"/>
      <c r="BMW123" s="151"/>
      <c r="BMX123" s="151"/>
      <c r="BMY123" s="151"/>
      <c r="BMZ123" s="151"/>
      <c r="BNA123" s="151"/>
      <c r="BNB123" s="151"/>
      <c r="BNC123" s="151"/>
      <c r="BND123" s="151"/>
      <c r="BNE123" s="151"/>
      <c r="BNF123" s="151"/>
      <c r="BNG123" s="151"/>
      <c r="BNH123" s="151"/>
      <c r="BNI123" s="151"/>
      <c r="BNJ123" s="151"/>
      <c r="BNK123" s="151"/>
      <c r="BNL123" s="151"/>
      <c r="BNM123" s="151"/>
      <c r="BNN123" s="151"/>
      <c r="BNO123" s="151"/>
      <c r="BNP123" s="151"/>
      <c r="BNQ123" s="151"/>
      <c r="BNR123" s="151"/>
      <c r="BNS123" s="151"/>
      <c r="BNT123" s="151"/>
      <c r="BNU123" s="151"/>
      <c r="BNV123" s="151"/>
      <c r="BNW123" s="151"/>
      <c r="BNX123" s="151"/>
      <c r="BNY123" s="151"/>
      <c r="BNZ123" s="151"/>
      <c r="BOA123" s="151"/>
      <c r="BOB123" s="151"/>
      <c r="BOC123" s="151"/>
      <c r="BOD123" s="151"/>
      <c r="BOE123" s="151"/>
      <c r="BOF123" s="151"/>
      <c r="BOG123" s="151"/>
      <c r="BOH123" s="151"/>
      <c r="BOI123" s="151"/>
      <c r="BOJ123" s="151"/>
      <c r="BOK123" s="151"/>
      <c r="BOL123" s="151"/>
      <c r="BOM123" s="151"/>
      <c r="BON123" s="151"/>
      <c r="BOO123" s="151"/>
      <c r="BOP123" s="151"/>
      <c r="BOQ123" s="151"/>
      <c r="BOR123" s="151"/>
      <c r="BOS123" s="151"/>
      <c r="BOT123" s="151"/>
      <c r="BOU123" s="151"/>
      <c r="BOV123" s="151"/>
      <c r="BOW123" s="151"/>
      <c r="BOX123" s="151"/>
      <c r="BOY123" s="151"/>
      <c r="BOZ123" s="151"/>
      <c r="BPA123" s="151"/>
      <c r="BPB123" s="151"/>
      <c r="BPC123" s="151"/>
      <c r="BPD123" s="151"/>
      <c r="BPE123" s="151"/>
      <c r="BPF123" s="151"/>
      <c r="BPG123" s="151"/>
      <c r="BPH123" s="151"/>
      <c r="BPI123" s="151"/>
      <c r="BPJ123" s="151"/>
      <c r="BPK123" s="151"/>
      <c r="BPL123" s="151"/>
      <c r="BPM123" s="151"/>
      <c r="BPN123" s="151"/>
      <c r="BPO123" s="151"/>
      <c r="BPP123" s="151"/>
      <c r="BPQ123" s="151"/>
      <c r="BPR123" s="151"/>
      <c r="BPS123" s="151"/>
      <c r="BPT123" s="151"/>
      <c r="BPU123" s="151"/>
      <c r="BPV123" s="151"/>
      <c r="BPW123" s="151"/>
      <c r="BPX123" s="151"/>
      <c r="BPY123" s="151"/>
      <c r="BPZ123" s="151"/>
      <c r="BQA123" s="151"/>
      <c r="BQB123" s="151"/>
      <c r="BQC123" s="151"/>
      <c r="BQD123" s="151"/>
      <c r="BQE123" s="151"/>
      <c r="BQF123" s="151"/>
      <c r="BQG123" s="151"/>
      <c r="BQH123" s="151"/>
      <c r="BQI123" s="151"/>
      <c r="BQJ123" s="151"/>
      <c r="BQK123" s="151"/>
      <c r="BQL123" s="151"/>
      <c r="BQM123" s="151"/>
      <c r="BQN123" s="151"/>
      <c r="BQO123" s="151"/>
      <c r="BQP123" s="151"/>
      <c r="BQQ123" s="151"/>
      <c r="BQR123" s="151"/>
      <c r="BQS123" s="151"/>
      <c r="BQT123" s="151"/>
      <c r="BQU123" s="151"/>
      <c r="BQV123" s="151"/>
      <c r="BQW123" s="151"/>
      <c r="BQX123" s="151"/>
      <c r="BQY123" s="151"/>
      <c r="BQZ123" s="151"/>
      <c r="BRA123" s="151"/>
      <c r="BRB123" s="151"/>
      <c r="BRC123" s="151"/>
      <c r="BRD123" s="151"/>
      <c r="BRE123" s="151"/>
      <c r="BRF123" s="151"/>
      <c r="BRG123" s="151"/>
      <c r="BRH123" s="151"/>
      <c r="BRI123" s="151"/>
      <c r="BRJ123" s="151"/>
      <c r="BRK123" s="151"/>
      <c r="BRL123" s="151"/>
      <c r="BRM123" s="151"/>
      <c r="BRN123" s="151"/>
      <c r="BRO123" s="151"/>
      <c r="BRP123" s="151"/>
      <c r="BRQ123" s="151"/>
      <c r="BRR123" s="151"/>
      <c r="BRS123" s="151"/>
      <c r="BRT123" s="151"/>
      <c r="BRU123" s="151"/>
      <c r="BRV123" s="151"/>
      <c r="BRW123" s="151"/>
      <c r="BRX123" s="151"/>
      <c r="BRY123" s="151"/>
      <c r="BRZ123" s="151"/>
      <c r="BSA123" s="151"/>
      <c r="BSB123" s="151"/>
      <c r="BSC123" s="151"/>
      <c r="BSD123" s="151"/>
      <c r="BSE123" s="151"/>
      <c r="BSF123" s="151"/>
      <c r="BSG123" s="151"/>
      <c r="BSH123" s="151"/>
      <c r="BSI123" s="151"/>
      <c r="BSJ123" s="151"/>
      <c r="BSK123" s="151"/>
      <c r="BSL123" s="151"/>
      <c r="BSM123" s="151"/>
      <c r="BSN123" s="151"/>
      <c r="BSO123" s="151"/>
      <c r="BSP123" s="151"/>
      <c r="BSQ123" s="151"/>
      <c r="BSR123" s="151"/>
      <c r="BSS123" s="151"/>
      <c r="BST123" s="151"/>
      <c r="BSU123" s="151"/>
      <c r="BSV123" s="151"/>
      <c r="BSW123" s="151"/>
      <c r="BSX123" s="151"/>
      <c r="BSY123" s="151"/>
      <c r="BSZ123" s="151"/>
      <c r="BTA123" s="151"/>
      <c r="BTB123" s="151"/>
      <c r="BTC123" s="151"/>
      <c r="BTD123" s="151"/>
      <c r="BTE123" s="151"/>
      <c r="BTF123" s="151"/>
      <c r="BTG123" s="151"/>
      <c r="BTH123" s="151"/>
      <c r="BTI123" s="151"/>
      <c r="BTJ123" s="151"/>
      <c r="BTK123" s="151"/>
      <c r="BTL123" s="151"/>
      <c r="BTM123" s="151"/>
      <c r="BTN123" s="151"/>
      <c r="BTO123" s="151"/>
      <c r="BTP123" s="151"/>
      <c r="BTQ123" s="151"/>
      <c r="BTR123" s="151"/>
      <c r="BTS123" s="151"/>
      <c r="BTT123" s="151"/>
      <c r="BTU123" s="151"/>
      <c r="BTV123" s="151"/>
      <c r="BTW123" s="151"/>
      <c r="BTX123" s="151"/>
      <c r="BTY123" s="151"/>
      <c r="BTZ123" s="151"/>
      <c r="BUA123" s="151"/>
      <c r="BUB123" s="151"/>
      <c r="BUC123" s="151"/>
      <c r="BUD123" s="151"/>
      <c r="BUE123" s="151"/>
      <c r="BUF123" s="151"/>
      <c r="BUG123" s="151"/>
      <c r="BUH123" s="151"/>
      <c r="BUI123" s="151"/>
      <c r="BUJ123" s="151"/>
      <c r="BUK123" s="151"/>
      <c r="BUL123" s="151"/>
      <c r="BUM123" s="151"/>
      <c r="BUN123" s="151"/>
      <c r="BUO123" s="151"/>
      <c r="BUP123" s="151"/>
      <c r="BUQ123" s="151"/>
      <c r="BUR123" s="151"/>
      <c r="BUS123" s="151"/>
      <c r="BUT123" s="151"/>
      <c r="BUU123" s="151"/>
      <c r="BUV123" s="151"/>
      <c r="BUW123" s="151"/>
      <c r="BUX123" s="151"/>
      <c r="BUY123" s="151"/>
      <c r="BUZ123" s="151"/>
      <c r="BVA123" s="151"/>
      <c r="BVB123" s="151"/>
      <c r="BVC123" s="151"/>
      <c r="BVD123" s="151"/>
      <c r="BVE123" s="151"/>
      <c r="BVF123" s="151"/>
      <c r="BVG123" s="151"/>
      <c r="BVH123" s="151"/>
      <c r="BVI123" s="151"/>
      <c r="BVJ123" s="151"/>
      <c r="BVK123" s="151"/>
      <c r="BVL123" s="151"/>
      <c r="BVM123" s="151"/>
      <c r="BVN123" s="151"/>
      <c r="BVO123" s="151"/>
      <c r="BVP123" s="151"/>
      <c r="BVQ123" s="151"/>
      <c r="BVR123" s="151"/>
      <c r="BVS123" s="151"/>
      <c r="BVT123" s="151"/>
      <c r="BVU123" s="151"/>
      <c r="BVV123" s="151"/>
      <c r="BVW123" s="151"/>
      <c r="BVX123" s="151"/>
      <c r="BVY123" s="151"/>
      <c r="BVZ123" s="151"/>
      <c r="BWA123" s="151"/>
      <c r="BWB123" s="151"/>
      <c r="BWC123" s="151"/>
      <c r="BWD123" s="151"/>
      <c r="BWE123" s="151"/>
      <c r="BWF123" s="151"/>
      <c r="BWG123" s="151"/>
      <c r="BWH123" s="151"/>
      <c r="BWI123" s="151"/>
      <c r="BWJ123" s="151"/>
      <c r="BWK123" s="151"/>
      <c r="BWL123" s="151"/>
      <c r="BWM123" s="151"/>
      <c r="BWN123" s="151"/>
      <c r="BWO123" s="151"/>
      <c r="BWP123" s="151"/>
      <c r="BWQ123" s="151"/>
      <c r="BWR123" s="151"/>
      <c r="BWS123" s="151"/>
      <c r="BWT123" s="151"/>
      <c r="BWU123" s="151"/>
      <c r="BWV123" s="151"/>
      <c r="BWW123" s="151"/>
      <c r="BWX123" s="151"/>
      <c r="BWY123" s="151"/>
      <c r="BWZ123" s="151"/>
      <c r="BXA123" s="151"/>
      <c r="BXB123" s="151"/>
      <c r="BXC123" s="151"/>
      <c r="BXD123" s="151"/>
      <c r="BXE123" s="151"/>
      <c r="BXF123" s="151"/>
      <c r="BXG123" s="151"/>
      <c r="BXH123" s="151"/>
      <c r="BXI123" s="151"/>
      <c r="BXJ123" s="151"/>
      <c r="BXK123" s="151"/>
      <c r="BXL123" s="151"/>
      <c r="BXM123" s="151"/>
      <c r="BXN123" s="151"/>
      <c r="BXO123" s="151"/>
      <c r="BXP123" s="151"/>
      <c r="BXQ123" s="151"/>
      <c r="BXR123" s="151"/>
      <c r="BXS123" s="151"/>
      <c r="BXT123" s="151"/>
      <c r="BXU123" s="151"/>
      <c r="BXV123" s="151"/>
      <c r="BXW123" s="151"/>
      <c r="BXX123" s="151"/>
      <c r="BXY123" s="151"/>
      <c r="BXZ123" s="151"/>
      <c r="BYA123" s="151"/>
      <c r="BYB123" s="151"/>
      <c r="BYC123" s="151"/>
      <c r="BYD123" s="151"/>
      <c r="BYE123" s="151"/>
      <c r="BYF123" s="151"/>
      <c r="BYG123" s="151"/>
      <c r="BYH123" s="151"/>
      <c r="BYI123" s="151"/>
      <c r="BYJ123" s="151"/>
      <c r="BYK123" s="151"/>
      <c r="BYL123" s="151"/>
      <c r="BYM123" s="151"/>
      <c r="BYN123" s="151"/>
      <c r="BYO123" s="151"/>
      <c r="BYP123" s="151"/>
      <c r="BYQ123" s="151"/>
      <c r="BYR123" s="151"/>
      <c r="BYS123" s="151"/>
      <c r="BYT123" s="151"/>
      <c r="BYU123" s="151"/>
      <c r="BYV123" s="151"/>
      <c r="BYW123" s="151"/>
      <c r="BYX123" s="151"/>
      <c r="BYY123" s="151"/>
      <c r="BYZ123" s="151"/>
      <c r="BZA123" s="151"/>
      <c r="BZB123" s="151"/>
      <c r="BZC123" s="151"/>
      <c r="BZD123" s="151"/>
      <c r="BZE123" s="151"/>
      <c r="BZF123" s="151"/>
      <c r="BZG123" s="151"/>
      <c r="BZH123" s="151"/>
      <c r="BZI123" s="151"/>
      <c r="BZJ123" s="151"/>
      <c r="BZK123" s="151"/>
      <c r="BZL123" s="151"/>
      <c r="BZM123" s="151"/>
      <c r="BZN123" s="151"/>
      <c r="BZO123" s="151"/>
      <c r="BZP123" s="151"/>
      <c r="BZQ123" s="151"/>
      <c r="BZR123" s="151"/>
      <c r="BZS123" s="151"/>
      <c r="BZT123" s="151"/>
      <c r="BZU123" s="151"/>
      <c r="BZV123" s="151"/>
      <c r="BZW123" s="151"/>
      <c r="BZX123" s="151"/>
      <c r="BZY123" s="151"/>
      <c r="BZZ123" s="151"/>
      <c r="CAA123" s="151"/>
      <c r="CAB123" s="151"/>
      <c r="CAC123" s="151"/>
      <c r="CAD123" s="151"/>
      <c r="CAE123" s="151"/>
      <c r="CAF123" s="151"/>
      <c r="CAG123" s="151"/>
      <c r="CAH123" s="151"/>
      <c r="CAI123" s="151"/>
      <c r="CAJ123" s="151"/>
      <c r="CAK123" s="151"/>
      <c r="CAL123" s="151"/>
      <c r="CAM123" s="151"/>
      <c r="CAN123" s="151"/>
      <c r="CAO123" s="151"/>
      <c r="CAP123" s="151"/>
      <c r="CAQ123" s="151"/>
      <c r="CAR123" s="151"/>
      <c r="CAS123" s="151"/>
      <c r="CAT123" s="151"/>
      <c r="CAU123" s="151"/>
      <c r="CAV123" s="151"/>
      <c r="CAW123" s="151"/>
      <c r="CAX123" s="151"/>
      <c r="CAY123" s="151"/>
      <c r="CAZ123" s="151"/>
      <c r="CBA123" s="151"/>
      <c r="CBB123" s="151"/>
      <c r="CBC123" s="151"/>
      <c r="CBD123" s="151"/>
      <c r="CBE123" s="151"/>
      <c r="CBF123" s="151"/>
      <c r="CBG123" s="151"/>
      <c r="CBH123" s="151"/>
      <c r="CBI123" s="151"/>
      <c r="CBJ123" s="151"/>
      <c r="CBK123" s="151"/>
      <c r="CBL123" s="151"/>
      <c r="CBM123" s="151"/>
      <c r="CBN123" s="151"/>
      <c r="CBO123" s="151"/>
      <c r="CBP123" s="151"/>
      <c r="CBQ123" s="151"/>
      <c r="CBR123" s="151"/>
      <c r="CBS123" s="151"/>
      <c r="CBT123" s="151"/>
      <c r="CBU123" s="151"/>
      <c r="CBV123" s="151"/>
      <c r="CBW123" s="151"/>
      <c r="CBX123" s="151"/>
      <c r="CBY123" s="151"/>
      <c r="CBZ123" s="151"/>
      <c r="CCA123" s="151"/>
      <c r="CCB123" s="151"/>
      <c r="CCC123" s="151"/>
      <c r="CCD123" s="151"/>
      <c r="CCE123" s="151"/>
      <c r="CCF123" s="151"/>
      <c r="CCG123" s="151"/>
      <c r="CCH123" s="151"/>
      <c r="CCI123" s="151"/>
      <c r="CCJ123" s="151"/>
      <c r="CCK123" s="151"/>
      <c r="CCL123" s="151"/>
      <c r="CCM123" s="151"/>
      <c r="CCN123" s="151"/>
      <c r="CCO123" s="151"/>
      <c r="CCP123" s="151"/>
      <c r="CCQ123" s="151"/>
      <c r="CCR123" s="151"/>
      <c r="CCS123" s="151"/>
      <c r="CCT123" s="151"/>
      <c r="CCU123" s="151"/>
      <c r="CCV123" s="151"/>
      <c r="CCW123" s="151"/>
      <c r="CCX123" s="151"/>
      <c r="CCY123" s="151"/>
      <c r="CCZ123" s="151"/>
      <c r="CDA123" s="151"/>
      <c r="CDB123" s="151"/>
      <c r="CDC123" s="151"/>
      <c r="CDD123" s="151"/>
      <c r="CDE123" s="151"/>
      <c r="CDF123" s="151"/>
      <c r="CDG123" s="151"/>
      <c r="CDH123" s="151"/>
      <c r="CDI123" s="151"/>
      <c r="CDJ123" s="151"/>
      <c r="CDK123" s="151"/>
      <c r="CDL123" s="151"/>
      <c r="CDM123" s="151"/>
      <c r="CDN123" s="151"/>
      <c r="CDO123" s="151"/>
      <c r="CDP123" s="151"/>
      <c r="CDQ123" s="151"/>
      <c r="CDR123" s="151"/>
      <c r="CDS123" s="151"/>
      <c r="CDT123" s="151"/>
      <c r="CDU123" s="151"/>
      <c r="CDV123" s="151"/>
      <c r="CDW123" s="151"/>
      <c r="CDX123" s="151"/>
      <c r="CDY123" s="151"/>
      <c r="CDZ123" s="151"/>
      <c r="CEA123" s="151"/>
      <c r="CEB123" s="151"/>
      <c r="CEC123" s="151"/>
      <c r="CED123" s="151"/>
      <c r="CEE123" s="151"/>
      <c r="CEF123" s="151"/>
      <c r="CEG123" s="151"/>
      <c r="CEH123" s="151"/>
      <c r="CEI123" s="151"/>
      <c r="CEJ123" s="151"/>
      <c r="CEK123" s="151"/>
      <c r="CEL123" s="151"/>
      <c r="CEM123" s="151"/>
      <c r="CEN123" s="151"/>
      <c r="CEO123" s="151"/>
      <c r="CEP123" s="151"/>
      <c r="CEQ123" s="151"/>
      <c r="CER123" s="151"/>
      <c r="CES123" s="151"/>
      <c r="CET123" s="151"/>
      <c r="CEU123" s="151"/>
      <c r="CEV123" s="151"/>
      <c r="CEW123" s="151"/>
      <c r="CEX123" s="151"/>
      <c r="CEY123" s="151"/>
      <c r="CEZ123" s="151"/>
      <c r="CFA123" s="151"/>
      <c r="CFB123" s="151"/>
      <c r="CFC123" s="151"/>
      <c r="CFD123" s="151"/>
      <c r="CFE123" s="151"/>
      <c r="CFF123" s="151"/>
      <c r="CFG123" s="151"/>
      <c r="CFH123" s="151"/>
      <c r="CFI123" s="151"/>
      <c r="CFJ123" s="151"/>
      <c r="CFK123" s="151"/>
      <c r="CFL123" s="151"/>
      <c r="CFM123" s="151"/>
      <c r="CFN123" s="151"/>
      <c r="CFO123" s="151"/>
      <c r="CFP123" s="151"/>
      <c r="CFQ123" s="151"/>
      <c r="CFR123" s="151"/>
      <c r="CFS123" s="151"/>
      <c r="CFT123" s="151"/>
      <c r="CFU123" s="151"/>
      <c r="CFV123" s="151"/>
      <c r="CFW123" s="151"/>
      <c r="CFX123" s="151"/>
      <c r="CFY123" s="151"/>
      <c r="CFZ123" s="151"/>
      <c r="CGA123" s="151"/>
      <c r="CGB123" s="151"/>
      <c r="CGC123" s="151"/>
      <c r="CGD123" s="151"/>
      <c r="CGE123" s="151"/>
      <c r="CGF123" s="151"/>
      <c r="CGG123" s="151"/>
      <c r="CGH123" s="151"/>
      <c r="CGI123" s="151"/>
      <c r="CGJ123" s="151"/>
      <c r="CGK123" s="151"/>
      <c r="CGL123" s="151"/>
      <c r="CGM123" s="151"/>
      <c r="CGN123" s="151"/>
      <c r="CGO123" s="151"/>
      <c r="CGP123" s="151"/>
      <c r="CGQ123" s="151"/>
      <c r="CGR123" s="151"/>
      <c r="CGS123" s="151"/>
      <c r="CGT123" s="151"/>
      <c r="CGU123" s="151"/>
      <c r="CGV123" s="151"/>
      <c r="CGW123" s="151"/>
      <c r="CGX123" s="151"/>
      <c r="CGY123" s="151"/>
      <c r="CGZ123" s="151"/>
      <c r="CHA123" s="151"/>
      <c r="CHB123" s="151"/>
      <c r="CHC123" s="151"/>
      <c r="CHD123" s="151"/>
      <c r="CHE123" s="151"/>
      <c r="CHF123" s="151"/>
      <c r="CHG123" s="151"/>
      <c r="CHH123" s="151"/>
      <c r="CHI123" s="151"/>
      <c r="CHJ123" s="151"/>
      <c r="CHK123" s="151"/>
      <c r="CHL123" s="151"/>
      <c r="CHM123" s="151"/>
      <c r="CHN123" s="151"/>
      <c r="CHO123" s="151"/>
      <c r="CHP123" s="151"/>
      <c r="CHQ123" s="151"/>
      <c r="CHR123" s="151"/>
      <c r="CHS123" s="151"/>
      <c r="CHT123" s="151"/>
      <c r="CHU123" s="151"/>
      <c r="CHV123" s="151"/>
      <c r="CHW123" s="151"/>
      <c r="CHX123" s="151"/>
      <c r="CHY123" s="151"/>
      <c r="CHZ123" s="151"/>
      <c r="CIA123" s="151"/>
      <c r="CIB123" s="151"/>
      <c r="CIC123" s="151"/>
      <c r="CID123" s="151"/>
      <c r="CIE123" s="151"/>
      <c r="CIF123" s="151"/>
      <c r="CIG123" s="151"/>
      <c r="CIH123" s="151"/>
      <c r="CII123" s="151"/>
      <c r="CIJ123" s="151"/>
      <c r="CIK123" s="151"/>
      <c r="CIL123" s="151"/>
      <c r="CIM123" s="151"/>
      <c r="CIN123" s="151"/>
      <c r="CIO123" s="151"/>
      <c r="CIP123" s="151"/>
      <c r="CIQ123" s="151"/>
      <c r="CIR123" s="151"/>
      <c r="CIS123" s="151"/>
      <c r="CIT123" s="151"/>
      <c r="CIU123" s="151"/>
      <c r="CIV123" s="151"/>
      <c r="CIW123" s="151"/>
      <c r="CIX123" s="151"/>
      <c r="CIY123" s="151"/>
      <c r="CIZ123" s="151"/>
      <c r="CJA123" s="151"/>
      <c r="CJB123" s="151"/>
      <c r="CJC123" s="151"/>
      <c r="CJD123" s="151"/>
      <c r="CJE123" s="151"/>
      <c r="CJF123" s="151"/>
      <c r="CJG123" s="151"/>
      <c r="CJH123" s="151"/>
      <c r="CJI123" s="151"/>
      <c r="CJJ123" s="151"/>
      <c r="CJK123" s="151"/>
      <c r="CJL123" s="151"/>
      <c r="CJM123" s="151"/>
      <c r="CJN123" s="151"/>
      <c r="CJO123" s="151"/>
      <c r="CJP123" s="151"/>
      <c r="CJQ123" s="151"/>
      <c r="CJR123" s="151"/>
      <c r="CJS123" s="151"/>
      <c r="CJT123" s="151"/>
      <c r="CJU123" s="151"/>
      <c r="CJV123" s="151"/>
      <c r="CJW123" s="151"/>
      <c r="CJX123" s="151"/>
      <c r="CJY123" s="151"/>
      <c r="CJZ123" s="151"/>
      <c r="CKA123" s="151"/>
      <c r="CKB123" s="151"/>
      <c r="CKC123" s="151"/>
      <c r="CKD123" s="151"/>
      <c r="CKE123" s="151"/>
      <c r="CKF123" s="151"/>
      <c r="CKG123" s="151"/>
      <c r="CKH123" s="151"/>
      <c r="CKI123" s="151"/>
      <c r="CKJ123" s="151"/>
      <c r="CKK123" s="151"/>
      <c r="CKL123" s="151"/>
      <c r="CKM123" s="151"/>
      <c r="CKN123" s="151"/>
      <c r="CKO123" s="151"/>
      <c r="CKP123" s="151"/>
      <c r="CKQ123" s="151"/>
      <c r="CKR123" s="151"/>
      <c r="CKS123" s="151"/>
      <c r="CKT123" s="151"/>
      <c r="CKU123" s="151"/>
      <c r="CKV123" s="151"/>
      <c r="CKW123" s="151"/>
      <c r="CKX123" s="151"/>
      <c r="CKY123" s="151"/>
      <c r="CKZ123" s="151"/>
      <c r="CLA123" s="151"/>
      <c r="CLB123" s="151"/>
      <c r="CLC123" s="151"/>
      <c r="CLD123" s="151"/>
      <c r="CLE123" s="151"/>
      <c r="CLF123" s="151"/>
      <c r="CLG123" s="151"/>
      <c r="CLH123" s="151"/>
      <c r="CLI123" s="151"/>
      <c r="CLJ123" s="151"/>
      <c r="CLK123" s="151"/>
      <c r="CLL123" s="151"/>
      <c r="CLM123" s="151"/>
      <c r="CLN123" s="151"/>
      <c r="CLO123" s="151"/>
      <c r="CLP123" s="151"/>
      <c r="CLQ123" s="151"/>
      <c r="CLR123" s="151"/>
      <c r="CLS123" s="151"/>
      <c r="CLT123" s="151"/>
      <c r="CLU123" s="151"/>
      <c r="CLV123" s="151"/>
      <c r="CLW123" s="151"/>
      <c r="CLX123" s="151"/>
      <c r="CLY123" s="151"/>
      <c r="CLZ123" s="151"/>
      <c r="CMA123" s="151"/>
      <c r="CMB123" s="151"/>
      <c r="CMC123" s="151"/>
      <c r="CMD123" s="151"/>
      <c r="CME123" s="151"/>
      <c r="CMF123" s="151"/>
      <c r="CMG123" s="151"/>
      <c r="CMH123" s="151"/>
      <c r="CMI123" s="151"/>
      <c r="CMJ123" s="151"/>
      <c r="CMK123" s="151"/>
      <c r="CML123" s="151"/>
      <c r="CMM123" s="151"/>
      <c r="CMN123" s="151"/>
      <c r="CMO123" s="151"/>
      <c r="CMP123" s="151"/>
      <c r="CMQ123" s="151"/>
      <c r="CMR123" s="151"/>
      <c r="CMS123" s="151"/>
      <c r="CMT123" s="151"/>
      <c r="CMU123" s="151"/>
      <c r="CMV123" s="151"/>
      <c r="CMW123" s="151"/>
      <c r="CMX123" s="151"/>
      <c r="CMY123" s="151"/>
      <c r="CMZ123" s="151"/>
      <c r="CNA123" s="151"/>
      <c r="CNB123" s="151"/>
      <c r="CNC123" s="151"/>
      <c r="CND123" s="151"/>
      <c r="CNE123" s="151"/>
      <c r="CNF123" s="151"/>
      <c r="CNG123" s="151"/>
      <c r="CNH123" s="151"/>
      <c r="CNI123" s="151"/>
      <c r="CNJ123" s="151"/>
      <c r="CNK123" s="151"/>
      <c r="CNL123" s="151"/>
      <c r="CNM123" s="151"/>
      <c r="CNN123" s="151"/>
      <c r="CNO123" s="151"/>
      <c r="CNP123" s="151"/>
      <c r="CNQ123" s="151"/>
      <c r="CNR123" s="151"/>
      <c r="CNS123" s="151"/>
      <c r="CNT123" s="151"/>
      <c r="CNU123" s="151"/>
      <c r="CNV123" s="151"/>
      <c r="CNW123" s="151"/>
      <c r="CNX123" s="151"/>
      <c r="CNY123" s="151"/>
      <c r="CNZ123" s="151"/>
      <c r="COA123" s="151"/>
      <c r="COB123" s="151"/>
      <c r="COC123" s="151"/>
      <c r="COD123" s="151"/>
      <c r="COE123" s="151"/>
      <c r="COF123" s="151"/>
      <c r="COG123" s="151"/>
      <c r="COH123" s="151"/>
      <c r="COI123" s="151"/>
      <c r="COJ123" s="151"/>
      <c r="COK123" s="151"/>
      <c r="COL123" s="151"/>
      <c r="COM123" s="151"/>
      <c r="CON123" s="151"/>
      <c r="COO123" s="151"/>
      <c r="COP123" s="151"/>
      <c r="COQ123" s="151"/>
      <c r="COR123" s="151"/>
      <c r="COS123" s="151"/>
      <c r="COT123" s="151"/>
      <c r="COU123" s="151"/>
      <c r="COV123" s="151"/>
      <c r="COW123" s="151"/>
      <c r="COX123" s="151"/>
      <c r="COY123" s="151"/>
      <c r="COZ123" s="151"/>
      <c r="CPA123" s="151"/>
      <c r="CPB123" s="151"/>
      <c r="CPC123" s="151"/>
      <c r="CPD123" s="151"/>
      <c r="CPE123" s="151"/>
      <c r="CPF123" s="151"/>
      <c r="CPG123" s="151"/>
      <c r="CPH123" s="151"/>
      <c r="CPI123" s="151"/>
      <c r="CPJ123" s="151"/>
      <c r="CPK123" s="151"/>
      <c r="CPL123" s="151"/>
      <c r="CPM123" s="151"/>
      <c r="CPN123" s="151"/>
      <c r="CPO123" s="151"/>
      <c r="CPP123" s="151"/>
      <c r="CPQ123" s="151"/>
      <c r="CPR123" s="151"/>
      <c r="CPS123" s="151"/>
      <c r="CPT123" s="151"/>
      <c r="CPU123" s="151"/>
      <c r="CPV123" s="151"/>
      <c r="CPW123" s="151"/>
      <c r="CPX123" s="151"/>
      <c r="CPY123" s="151"/>
      <c r="CPZ123" s="151"/>
      <c r="CQA123" s="151"/>
      <c r="CQB123" s="151"/>
      <c r="CQC123" s="151"/>
      <c r="CQD123" s="151"/>
      <c r="CQE123" s="151"/>
      <c r="CQF123" s="151"/>
      <c r="CQG123" s="151"/>
      <c r="CQH123" s="151"/>
      <c r="CQI123" s="151"/>
      <c r="CQJ123" s="151"/>
      <c r="CQK123" s="151"/>
      <c r="CQL123" s="151"/>
      <c r="CQM123" s="151"/>
      <c r="CQN123" s="151"/>
      <c r="CQO123" s="151"/>
      <c r="CQP123" s="151"/>
      <c r="CQQ123" s="151"/>
      <c r="CQR123" s="151"/>
      <c r="CQS123" s="151"/>
      <c r="CQT123" s="151"/>
      <c r="CQU123" s="151"/>
      <c r="CQV123" s="151"/>
      <c r="CQW123" s="151"/>
      <c r="CQX123" s="151"/>
      <c r="CQY123" s="151"/>
      <c r="CQZ123" s="151"/>
      <c r="CRA123" s="151"/>
      <c r="CRB123" s="151"/>
      <c r="CRC123" s="151"/>
      <c r="CRD123" s="151"/>
      <c r="CRE123" s="151"/>
      <c r="CRF123" s="151"/>
      <c r="CRG123" s="151"/>
      <c r="CRH123" s="151"/>
      <c r="CRI123" s="151"/>
      <c r="CRJ123" s="151"/>
      <c r="CRK123" s="151"/>
      <c r="CRL123" s="151"/>
      <c r="CRM123" s="151"/>
      <c r="CRN123" s="151"/>
      <c r="CRO123" s="151"/>
      <c r="CRP123" s="151"/>
      <c r="CRQ123" s="151"/>
      <c r="CRR123" s="151"/>
      <c r="CRS123" s="151"/>
      <c r="CRT123" s="151"/>
      <c r="CRU123" s="151"/>
      <c r="CRV123" s="151"/>
      <c r="CRW123" s="151"/>
      <c r="CRX123" s="151"/>
      <c r="CRY123" s="151"/>
      <c r="CRZ123" s="151"/>
      <c r="CSA123" s="151"/>
      <c r="CSB123" s="151"/>
      <c r="CSC123" s="151"/>
      <c r="CSD123" s="151"/>
      <c r="CSE123" s="151"/>
      <c r="CSF123" s="151"/>
      <c r="CSG123" s="151"/>
      <c r="CSH123" s="151"/>
      <c r="CSI123" s="151"/>
      <c r="CSJ123" s="151"/>
      <c r="CSK123" s="151"/>
      <c r="CSL123" s="151"/>
      <c r="CSM123" s="151"/>
      <c r="CSN123" s="151"/>
      <c r="CSO123" s="151"/>
      <c r="CSP123" s="151"/>
      <c r="CSQ123" s="151"/>
      <c r="CSR123" s="151"/>
      <c r="CSS123" s="151"/>
      <c r="CST123" s="151"/>
      <c r="CSU123" s="151"/>
      <c r="CSV123" s="151"/>
      <c r="CSW123" s="151"/>
      <c r="CSX123" s="151"/>
      <c r="CSY123" s="151"/>
      <c r="CSZ123" s="151"/>
      <c r="CTA123" s="151"/>
      <c r="CTB123" s="151"/>
      <c r="CTC123" s="151"/>
      <c r="CTD123" s="151"/>
      <c r="CTE123" s="151"/>
      <c r="CTF123" s="151"/>
      <c r="CTG123" s="151"/>
      <c r="CTH123" s="151"/>
      <c r="CTI123" s="151"/>
      <c r="CTJ123" s="151"/>
      <c r="CTK123" s="151"/>
      <c r="CTL123" s="151"/>
      <c r="CTM123" s="151"/>
      <c r="CTN123" s="151"/>
      <c r="CTO123" s="151"/>
      <c r="CTP123" s="151"/>
      <c r="CTQ123" s="151"/>
      <c r="CTR123" s="151"/>
      <c r="CTS123" s="151"/>
      <c r="CTT123" s="151"/>
      <c r="CTU123" s="151"/>
      <c r="CTV123" s="151"/>
      <c r="CTW123" s="151"/>
      <c r="CTX123" s="151"/>
      <c r="CTY123" s="151"/>
      <c r="CTZ123" s="151"/>
      <c r="CUA123" s="151"/>
      <c r="CUB123" s="151"/>
      <c r="CUC123" s="151"/>
      <c r="CUD123" s="151"/>
      <c r="CUE123" s="151"/>
      <c r="CUF123" s="151"/>
      <c r="CUG123" s="151"/>
      <c r="CUH123" s="151"/>
      <c r="CUI123" s="151"/>
      <c r="CUJ123" s="151"/>
      <c r="CUK123" s="151"/>
      <c r="CUL123" s="151"/>
      <c r="CUM123" s="151"/>
      <c r="CUN123" s="151"/>
      <c r="CUO123" s="151"/>
      <c r="CUP123" s="151"/>
      <c r="CUQ123" s="151"/>
      <c r="CUR123" s="151"/>
      <c r="CUS123" s="151"/>
      <c r="CUT123" s="151"/>
      <c r="CUU123" s="151"/>
      <c r="CUV123" s="151"/>
      <c r="CUW123" s="151"/>
      <c r="CUX123" s="151"/>
      <c r="CUY123" s="151"/>
      <c r="CUZ123" s="151"/>
      <c r="CVA123" s="151"/>
      <c r="CVB123" s="151"/>
      <c r="CVC123" s="151"/>
      <c r="CVD123" s="151"/>
      <c r="CVE123" s="151"/>
      <c r="CVF123" s="151"/>
      <c r="CVG123" s="151"/>
      <c r="CVH123" s="151"/>
      <c r="CVI123" s="151"/>
      <c r="CVJ123" s="151"/>
      <c r="CVK123" s="151"/>
      <c r="CVL123" s="151"/>
      <c r="CVM123" s="151"/>
      <c r="CVN123" s="151"/>
      <c r="CVO123" s="151"/>
      <c r="CVP123" s="151"/>
      <c r="CVQ123" s="151"/>
      <c r="CVR123" s="151"/>
      <c r="CVS123" s="151"/>
      <c r="CVT123" s="151"/>
      <c r="CVU123" s="151"/>
      <c r="CVV123" s="151"/>
      <c r="CVW123" s="151"/>
      <c r="CVX123" s="151"/>
      <c r="CVY123" s="151"/>
      <c r="CVZ123" s="151"/>
      <c r="CWA123" s="151"/>
      <c r="CWB123" s="151"/>
      <c r="CWC123" s="151"/>
      <c r="CWD123" s="151"/>
      <c r="CWE123" s="151"/>
      <c r="CWF123" s="151"/>
      <c r="CWG123" s="151"/>
      <c r="CWH123" s="151"/>
      <c r="CWI123" s="151"/>
      <c r="CWJ123" s="151"/>
      <c r="CWK123" s="151"/>
      <c r="CWL123" s="151"/>
      <c r="CWM123" s="151"/>
      <c r="CWN123" s="151"/>
      <c r="CWO123" s="151"/>
      <c r="CWP123" s="151"/>
      <c r="CWQ123" s="151"/>
      <c r="CWR123" s="151"/>
      <c r="CWS123" s="151"/>
      <c r="CWT123" s="151"/>
      <c r="CWU123" s="151"/>
      <c r="CWV123" s="151"/>
      <c r="CWW123" s="151"/>
      <c r="CWX123" s="151"/>
      <c r="CWY123" s="151"/>
      <c r="CWZ123" s="151"/>
      <c r="CXA123" s="151"/>
      <c r="CXB123" s="151"/>
      <c r="CXC123" s="151"/>
      <c r="CXD123" s="151"/>
      <c r="CXE123" s="151"/>
      <c r="CXF123" s="151"/>
      <c r="CXG123" s="151"/>
      <c r="CXH123" s="151"/>
      <c r="CXI123" s="151"/>
      <c r="CXJ123" s="151"/>
      <c r="CXK123" s="151"/>
      <c r="CXL123" s="151"/>
      <c r="CXM123" s="151"/>
      <c r="CXN123" s="151"/>
      <c r="CXO123" s="151"/>
      <c r="CXP123" s="151"/>
      <c r="CXQ123" s="151"/>
      <c r="CXR123" s="151"/>
      <c r="CXS123" s="151"/>
      <c r="CXT123" s="151"/>
      <c r="CXU123" s="151"/>
      <c r="CXV123" s="151"/>
      <c r="CXW123" s="151"/>
      <c r="CXX123" s="151"/>
      <c r="CXY123" s="151"/>
      <c r="CXZ123" s="151"/>
      <c r="CYA123" s="151"/>
      <c r="CYB123" s="151"/>
      <c r="CYC123" s="151"/>
      <c r="CYD123" s="151"/>
      <c r="CYE123" s="151"/>
      <c r="CYF123" s="151"/>
      <c r="CYG123" s="151"/>
      <c r="CYH123" s="151"/>
      <c r="CYI123" s="151"/>
      <c r="CYJ123" s="151"/>
      <c r="CYK123" s="151"/>
      <c r="CYL123" s="151"/>
      <c r="CYM123" s="151"/>
      <c r="CYN123" s="151"/>
      <c r="CYO123" s="151"/>
      <c r="CYP123" s="151"/>
      <c r="CYQ123" s="151"/>
      <c r="CYR123" s="151"/>
      <c r="CYS123" s="151"/>
      <c r="CYT123" s="151"/>
      <c r="CYU123" s="151"/>
      <c r="CYV123" s="151"/>
      <c r="CYW123" s="151"/>
      <c r="CYX123" s="151"/>
      <c r="CYY123" s="151"/>
      <c r="CYZ123" s="151"/>
      <c r="CZA123" s="151"/>
      <c r="CZB123" s="151"/>
      <c r="CZC123" s="151"/>
      <c r="CZD123" s="151"/>
      <c r="CZE123" s="151"/>
      <c r="CZF123" s="151"/>
      <c r="CZG123" s="151"/>
      <c r="CZH123" s="151"/>
      <c r="CZI123" s="151"/>
      <c r="CZJ123" s="151"/>
      <c r="CZK123" s="151"/>
      <c r="CZL123" s="151"/>
      <c r="CZM123" s="151"/>
      <c r="CZN123" s="151"/>
      <c r="CZO123" s="151"/>
      <c r="CZP123" s="151"/>
      <c r="CZQ123" s="151"/>
      <c r="CZR123" s="151"/>
      <c r="CZS123" s="151"/>
      <c r="CZT123" s="151"/>
      <c r="CZU123" s="151"/>
      <c r="CZV123" s="151"/>
      <c r="CZW123" s="151"/>
      <c r="CZX123" s="151"/>
      <c r="CZY123" s="151"/>
      <c r="CZZ123" s="151"/>
      <c r="DAA123" s="151"/>
      <c r="DAB123" s="151"/>
      <c r="DAC123" s="151"/>
      <c r="DAD123" s="151"/>
      <c r="DAE123" s="151"/>
      <c r="DAF123" s="151"/>
      <c r="DAG123" s="151"/>
      <c r="DAH123" s="151"/>
      <c r="DAI123" s="151"/>
      <c r="DAJ123" s="151"/>
      <c r="DAK123" s="151"/>
      <c r="DAL123" s="151"/>
      <c r="DAM123" s="151"/>
      <c r="DAN123" s="151"/>
      <c r="DAO123" s="151"/>
      <c r="DAP123" s="151"/>
      <c r="DAQ123" s="151"/>
      <c r="DAR123" s="151"/>
      <c r="DAS123" s="151"/>
      <c r="DAT123" s="151"/>
      <c r="DAU123" s="151"/>
      <c r="DAV123" s="151"/>
      <c r="DAW123" s="151"/>
      <c r="DAX123" s="151"/>
      <c r="DAY123" s="151"/>
      <c r="DAZ123" s="151"/>
      <c r="DBA123" s="151"/>
      <c r="DBB123" s="151"/>
      <c r="DBC123" s="151"/>
      <c r="DBD123" s="151"/>
      <c r="DBE123" s="151"/>
      <c r="DBF123" s="151"/>
      <c r="DBG123" s="151"/>
      <c r="DBH123" s="151"/>
      <c r="DBI123" s="151"/>
      <c r="DBJ123" s="151"/>
      <c r="DBK123" s="151"/>
      <c r="DBL123" s="151"/>
      <c r="DBM123" s="151"/>
      <c r="DBN123" s="151"/>
      <c r="DBO123" s="151"/>
      <c r="DBP123" s="151"/>
      <c r="DBQ123" s="151"/>
      <c r="DBR123" s="151"/>
      <c r="DBS123" s="151"/>
      <c r="DBT123" s="151"/>
      <c r="DBU123" s="151"/>
      <c r="DBV123" s="151"/>
      <c r="DBW123" s="151"/>
      <c r="DBX123" s="151"/>
      <c r="DBY123" s="151"/>
      <c r="DBZ123" s="151"/>
      <c r="DCA123" s="151"/>
      <c r="DCB123" s="151"/>
      <c r="DCC123" s="151"/>
      <c r="DCD123" s="151"/>
      <c r="DCE123" s="151"/>
      <c r="DCF123" s="151"/>
      <c r="DCG123" s="151"/>
      <c r="DCH123" s="151"/>
      <c r="DCI123" s="151"/>
      <c r="DCJ123" s="151"/>
      <c r="DCK123" s="151"/>
      <c r="DCL123" s="151"/>
      <c r="DCM123" s="151"/>
      <c r="DCN123" s="151"/>
      <c r="DCO123" s="151"/>
      <c r="DCP123" s="151"/>
      <c r="DCQ123" s="151"/>
      <c r="DCR123" s="151"/>
      <c r="DCS123" s="151"/>
      <c r="DCT123" s="151"/>
      <c r="DCU123" s="151"/>
      <c r="DCV123" s="151"/>
      <c r="DCW123" s="151"/>
      <c r="DCX123" s="151"/>
      <c r="DCY123" s="151"/>
      <c r="DCZ123" s="151"/>
      <c r="DDA123" s="151"/>
      <c r="DDB123" s="151"/>
      <c r="DDC123" s="151"/>
      <c r="DDD123" s="151"/>
      <c r="DDE123" s="151"/>
      <c r="DDF123" s="151"/>
      <c r="DDG123" s="151"/>
      <c r="DDH123" s="151"/>
      <c r="DDI123" s="151"/>
      <c r="DDJ123" s="151"/>
      <c r="DDK123" s="151"/>
      <c r="DDL123" s="151"/>
      <c r="DDM123" s="151"/>
      <c r="DDN123" s="151"/>
      <c r="DDO123" s="151"/>
      <c r="DDP123" s="151"/>
      <c r="DDQ123" s="151"/>
      <c r="DDR123" s="151"/>
      <c r="DDS123" s="151"/>
      <c r="DDT123" s="151"/>
      <c r="DDU123" s="151"/>
      <c r="DDV123" s="151"/>
      <c r="DDW123" s="151"/>
      <c r="DDX123" s="151"/>
      <c r="DDY123" s="151"/>
      <c r="DDZ123" s="151"/>
      <c r="DEA123" s="151"/>
      <c r="DEB123" s="151"/>
      <c r="DEC123" s="151"/>
      <c r="DED123" s="151"/>
      <c r="DEE123" s="151"/>
      <c r="DEF123" s="151"/>
      <c r="DEG123" s="151"/>
      <c r="DEH123" s="151"/>
      <c r="DEI123" s="151"/>
      <c r="DEJ123" s="151"/>
      <c r="DEK123" s="151"/>
      <c r="DEL123" s="151"/>
      <c r="DEM123" s="151"/>
      <c r="DEN123" s="151"/>
      <c r="DEO123" s="151"/>
      <c r="DEP123" s="151"/>
      <c r="DEQ123" s="151"/>
      <c r="DER123" s="151"/>
      <c r="DES123" s="151"/>
      <c r="DET123" s="151"/>
      <c r="DEU123" s="151"/>
      <c r="DEV123" s="151"/>
      <c r="DEW123" s="151"/>
      <c r="DEX123" s="151"/>
      <c r="DEY123" s="151"/>
      <c r="DEZ123" s="151"/>
      <c r="DFA123" s="151"/>
      <c r="DFB123" s="151"/>
      <c r="DFC123" s="151"/>
      <c r="DFD123" s="151"/>
      <c r="DFE123" s="151"/>
      <c r="DFF123" s="151"/>
      <c r="DFG123" s="151"/>
      <c r="DFH123" s="151"/>
      <c r="DFI123" s="151"/>
      <c r="DFJ123" s="151"/>
      <c r="DFK123" s="151"/>
      <c r="DFL123" s="151"/>
      <c r="DFM123" s="151"/>
      <c r="DFN123" s="151"/>
      <c r="DFO123" s="151"/>
      <c r="DFP123" s="151"/>
      <c r="DFQ123" s="151"/>
      <c r="DFR123" s="151"/>
      <c r="DFS123" s="151"/>
      <c r="DFT123" s="151"/>
      <c r="DFU123" s="151"/>
      <c r="DFV123" s="151"/>
      <c r="DFW123" s="151"/>
      <c r="DFX123" s="151"/>
      <c r="DFY123" s="151"/>
      <c r="DFZ123" s="151"/>
      <c r="DGA123" s="151"/>
      <c r="DGB123" s="151"/>
      <c r="DGC123" s="151"/>
      <c r="DGD123" s="151"/>
      <c r="DGE123" s="151"/>
      <c r="DGF123" s="151"/>
      <c r="DGG123" s="151"/>
      <c r="DGH123" s="151"/>
      <c r="DGI123" s="151"/>
      <c r="DGJ123" s="151"/>
      <c r="DGK123" s="151"/>
      <c r="DGL123" s="151"/>
      <c r="DGM123" s="151"/>
      <c r="DGN123" s="151"/>
      <c r="DGO123" s="151"/>
      <c r="DGP123" s="151"/>
      <c r="DGQ123" s="151"/>
      <c r="DGR123" s="151"/>
      <c r="DGS123" s="151"/>
      <c r="DGT123" s="151"/>
      <c r="DGU123" s="151"/>
      <c r="DGV123" s="151"/>
      <c r="DGW123" s="151"/>
      <c r="DGX123" s="151"/>
      <c r="DGY123" s="151"/>
      <c r="DGZ123" s="151"/>
      <c r="DHA123" s="151"/>
      <c r="DHB123" s="151"/>
      <c r="DHC123" s="151"/>
      <c r="DHD123" s="151"/>
      <c r="DHE123" s="151"/>
      <c r="DHF123" s="151"/>
      <c r="DHG123" s="151"/>
      <c r="DHH123" s="151"/>
      <c r="DHI123" s="151"/>
      <c r="DHJ123" s="151"/>
      <c r="DHK123" s="151"/>
      <c r="DHL123" s="151"/>
      <c r="DHM123" s="151"/>
      <c r="DHN123" s="151"/>
      <c r="DHO123" s="151"/>
      <c r="DHP123" s="151"/>
      <c r="DHQ123" s="151"/>
      <c r="DHR123" s="151"/>
      <c r="DHS123" s="151"/>
      <c r="DHT123" s="151"/>
      <c r="DHU123" s="151"/>
      <c r="DHV123" s="151"/>
      <c r="DHW123" s="151"/>
      <c r="DHX123" s="151"/>
      <c r="DHY123" s="151"/>
      <c r="DHZ123" s="151"/>
      <c r="DIA123" s="151"/>
      <c r="DIB123" s="151"/>
      <c r="DIC123" s="151"/>
      <c r="DID123" s="151"/>
      <c r="DIE123" s="151"/>
      <c r="DIF123" s="151"/>
      <c r="DIG123" s="151"/>
      <c r="DIH123" s="151"/>
      <c r="DII123" s="151"/>
      <c r="DIJ123" s="151"/>
      <c r="DIK123" s="151"/>
      <c r="DIL123" s="151"/>
      <c r="DIM123" s="151"/>
      <c r="DIN123" s="151"/>
      <c r="DIO123" s="151"/>
      <c r="DIP123" s="151"/>
      <c r="DIQ123" s="151"/>
      <c r="DIR123" s="151"/>
      <c r="DIS123" s="151"/>
      <c r="DIT123" s="151"/>
      <c r="DIU123" s="151"/>
      <c r="DIV123" s="151"/>
      <c r="DIW123" s="151"/>
      <c r="DIX123" s="151"/>
      <c r="DIY123" s="151"/>
      <c r="DIZ123" s="151"/>
      <c r="DJA123" s="151"/>
      <c r="DJB123" s="151"/>
      <c r="DJC123" s="151"/>
      <c r="DJD123" s="151"/>
      <c r="DJE123" s="151"/>
      <c r="DJF123" s="151"/>
      <c r="DJG123" s="151"/>
      <c r="DJH123" s="151"/>
      <c r="DJI123" s="151"/>
      <c r="DJJ123" s="151"/>
      <c r="DJK123" s="151"/>
      <c r="DJL123" s="151"/>
      <c r="DJM123" s="151"/>
      <c r="DJN123" s="151"/>
      <c r="DJO123" s="151"/>
      <c r="DJP123" s="151"/>
      <c r="DJQ123" s="151"/>
      <c r="DJR123" s="151"/>
      <c r="DJS123" s="151"/>
      <c r="DJT123" s="151"/>
      <c r="DJU123" s="151"/>
      <c r="DJV123" s="151"/>
      <c r="DJW123" s="151"/>
      <c r="DJX123" s="151"/>
      <c r="DJY123" s="151"/>
      <c r="DJZ123" s="151"/>
      <c r="DKA123" s="151"/>
      <c r="DKB123" s="151"/>
      <c r="DKC123" s="151"/>
      <c r="DKD123" s="151"/>
      <c r="DKE123" s="151"/>
      <c r="DKF123" s="151"/>
      <c r="DKG123" s="151"/>
      <c r="DKH123" s="151"/>
      <c r="DKI123" s="151"/>
      <c r="DKJ123" s="151"/>
      <c r="DKK123" s="151"/>
      <c r="DKL123" s="151"/>
      <c r="DKM123" s="151"/>
      <c r="DKN123" s="151"/>
      <c r="DKO123" s="151"/>
      <c r="DKP123" s="151"/>
      <c r="DKQ123" s="151"/>
      <c r="DKR123" s="151"/>
      <c r="DKS123" s="151"/>
      <c r="DKT123" s="151"/>
      <c r="DKU123" s="151"/>
      <c r="DKV123" s="151"/>
      <c r="DKW123" s="151"/>
      <c r="DKX123" s="151"/>
      <c r="DKY123" s="151"/>
      <c r="DKZ123" s="151"/>
      <c r="DLA123" s="151"/>
      <c r="DLB123" s="151"/>
      <c r="DLC123" s="151"/>
      <c r="DLD123" s="151"/>
      <c r="DLE123" s="151"/>
      <c r="DLF123" s="151"/>
      <c r="DLG123" s="151"/>
      <c r="DLH123" s="151"/>
      <c r="DLI123" s="151"/>
      <c r="DLJ123" s="151"/>
      <c r="DLK123" s="151"/>
      <c r="DLL123" s="151"/>
      <c r="DLM123" s="151"/>
      <c r="DLN123" s="151"/>
      <c r="DLO123" s="151"/>
      <c r="DLP123" s="151"/>
      <c r="DLQ123" s="151"/>
      <c r="DLR123" s="151"/>
      <c r="DLS123" s="151"/>
      <c r="DLT123" s="151"/>
      <c r="DLU123" s="151"/>
      <c r="DLV123" s="151"/>
      <c r="DLW123" s="151"/>
      <c r="DLX123" s="151"/>
      <c r="DLY123" s="151"/>
      <c r="DLZ123" s="151"/>
      <c r="DMA123" s="151"/>
      <c r="DMB123" s="151"/>
      <c r="DMC123" s="151"/>
      <c r="DMD123" s="151"/>
      <c r="DME123" s="151"/>
      <c r="DMF123" s="151"/>
      <c r="DMG123" s="151"/>
      <c r="DMH123" s="151"/>
      <c r="DMI123" s="151"/>
      <c r="DMJ123" s="151"/>
      <c r="DMK123" s="151"/>
      <c r="DML123" s="151"/>
      <c r="DMM123" s="151"/>
      <c r="DMN123" s="151"/>
      <c r="DMO123" s="151"/>
      <c r="DMP123" s="151"/>
      <c r="DMQ123" s="151"/>
      <c r="DMR123" s="151"/>
      <c r="DMS123" s="151"/>
      <c r="DMT123" s="151"/>
      <c r="DMU123" s="151"/>
      <c r="DMV123" s="151"/>
      <c r="DMW123" s="151"/>
      <c r="DMX123" s="151"/>
      <c r="DMY123" s="151"/>
      <c r="DMZ123" s="151"/>
      <c r="DNA123" s="151"/>
      <c r="DNB123" s="151"/>
      <c r="DNC123" s="151"/>
      <c r="DND123" s="151"/>
      <c r="DNE123" s="151"/>
      <c r="DNF123" s="151"/>
      <c r="DNG123" s="151"/>
      <c r="DNH123" s="151"/>
      <c r="DNI123" s="151"/>
      <c r="DNJ123" s="151"/>
      <c r="DNK123" s="151"/>
      <c r="DNL123" s="151"/>
      <c r="DNM123" s="151"/>
      <c r="DNN123" s="151"/>
      <c r="DNO123" s="151"/>
      <c r="DNP123" s="151"/>
      <c r="DNQ123" s="151"/>
      <c r="DNR123" s="151"/>
      <c r="DNS123" s="151"/>
      <c r="DNT123" s="151"/>
      <c r="DNU123" s="151"/>
      <c r="DNV123" s="151"/>
      <c r="DNW123" s="151"/>
      <c r="DNX123" s="151"/>
      <c r="DNY123" s="151"/>
      <c r="DNZ123" s="151"/>
      <c r="DOA123" s="151"/>
      <c r="DOB123" s="151"/>
      <c r="DOC123" s="151"/>
      <c r="DOD123" s="151"/>
      <c r="DOE123" s="151"/>
      <c r="DOF123" s="151"/>
      <c r="DOG123" s="151"/>
      <c r="DOH123" s="151"/>
      <c r="DOI123" s="151"/>
      <c r="DOJ123" s="151"/>
      <c r="DOK123" s="151"/>
      <c r="DOL123" s="151"/>
      <c r="DOM123" s="151"/>
      <c r="DON123" s="151"/>
      <c r="DOO123" s="151"/>
      <c r="DOP123" s="151"/>
      <c r="DOQ123" s="151"/>
      <c r="DOR123" s="151"/>
      <c r="DOS123" s="151"/>
      <c r="DOT123" s="151"/>
      <c r="DOU123" s="151"/>
      <c r="DOV123" s="151"/>
      <c r="DOW123" s="151"/>
      <c r="DOX123" s="151"/>
      <c r="DOY123" s="151"/>
      <c r="DOZ123" s="151"/>
      <c r="DPA123" s="151"/>
      <c r="DPB123" s="151"/>
      <c r="DPC123" s="151"/>
      <c r="DPD123" s="151"/>
      <c r="DPE123" s="151"/>
      <c r="DPF123" s="151"/>
      <c r="DPG123" s="151"/>
      <c r="DPH123" s="151"/>
      <c r="DPI123" s="151"/>
      <c r="DPJ123" s="151"/>
      <c r="DPK123" s="151"/>
      <c r="DPL123" s="151"/>
      <c r="DPM123" s="151"/>
      <c r="DPN123" s="151"/>
      <c r="DPO123" s="151"/>
      <c r="DPP123" s="151"/>
      <c r="DPQ123" s="151"/>
      <c r="DPR123" s="151"/>
      <c r="DPS123" s="151"/>
      <c r="DPT123" s="151"/>
      <c r="DPU123" s="151"/>
      <c r="DPV123" s="151"/>
      <c r="DPW123" s="151"/>
      <c r="DPX123" s="151"/>
      <c r="DPY123" s="151"/>
      <c r="DPZ123" s="151"/>
      <c r="DQA123" s="151"/>
      <c r="DQB123" s="151"/>
      <c r="DQC123" s="151"/>
      <c r="DQD123" s="151"/>
      <c r="DQE123" s="151"/>
      <c r="DQF123" s="151"/>
      <c r="DQG123" s="151"/>
      <c r="DQH123" s="151"/>
      <c r="DQI123" s="151"/>
      <c r="DQJ123" s="151"/>
      <c r="DQK123" s="151"/>
      <c r="DQL123" s="151"/>
      <c r="DQM123" s="151"/>
      <c r="DQN123" s="151"/>
      <c r="DQO123" s="151"/>
      <c r="DQP123" s="151"/>
      <c r="DQQ123" s="151"/>
      <c r="DQR123" s="151"/>
      <c r="DQS123" s="151"/>
      <c r="DQT123" s="151"/>
      <c r="DQU123" s="151"/>
      <c r="DQV123" s="151"/>
      <c r="DQW123" s="151"/>
      <c r="DQX123" s="151"/>
      <c r="DQY123" s="151"/>
      <c r="DQZ123" s="151"/>
      <c r="DRA123" s="151"/>
      <c r="DRB123" s="151"/>
      <c r="DRC123" s="151"/>
      <c r="DRD123" s="151"/>
      <c r="DRE123" s="151"/>
      <c r="DRF123" s="151"/>
      <c r="DRG123" s="151"/>
      <c r="DRH123" s="151"/>
      <c r="DRI123" s="151"/>
      <c r="DRJ123" s="151"/>
      <c r="DRK123" s="151"/>
      <c r="DRL123" s="151"/>
      <c r="DRM123" s="151"/>
      <c r="DRN123" s="151"/>
      <c r="DRO123" s="151"/>
      <c r="DRP123" s="151"/>
      <c r="DRQ123" s="151"/>
      <c r="DRR123" s="151"/>
      <c r="DRS123" s="151"/>
      <c r="DRT123" s="151"/>
      <c r="DRU123" s="151"/>
      <c r="DRV123" s="151"/>
      <c r="DRW123" s="151"/>
      <c r="DRX123" s="151"/>
      <c r="DRY123" s="151"/>
      <c r="DRZ123" s="151"/>
      <c r="DSA123" s="151"/>
      <c r="DSB123" s="151"/>
      <c r="DSC123" s="151"/>
      <c r="DSD123" s="151"/>
      <c r="DSE123" s="151"/>
      <c r="DSF123" s="151"/>
      <c r="DSG123" s="151"/>
      <c r="DSH123" s="151"/>
      <c r="DSI123" s="151"/>
      <c r="DSJ123" s="151"/>
      <c r="DSK123" s="151"/>
      <c r="DSL123" s="151"/>
      <c r="DSM123" s="151"/>
      <c r="DSN123" s="151"/>
      <c r="DSO123" s="151"/>
      <c r="DSP123" s="151"/>
      <c r="DSQ123" s="151"/>
      <c r="DSR123" s="151"/>
      <c r="DSS123" s="151"/>
      <c r="DST123" s="151"/>
      <c r="DSU123" s="151"/>
      <c r="DSV123" s="151"/>
      <c r="DSW123" s="151"/>
      <c r="DSX123" s="151"/>
      <c r="DSY123" s="151"/>
      <c r="DSZ123" s="151"/>
      <c r="DTA123" s="151"/>
      <c r="DTB123" s="151"/>
      <c r="DTC123" s="151"/>
      <c r="DTD123" s="151"/>
      <c r="DTE123" s="151"/>
      <c r="DTF123" s="151"/>
      <c r="DTG123" s="151"/>
      <c r="DTH123" s="151"/>
      <c r="DTI123" s="151"/>
      <c r="DTJ123" s="151"/>
      <c r="DTK123" s="151"/>
      <c r="DTL123" s="151"/>
      <c r="DTM123" s="151"/>
      <c r="DTN123" s="151"/>
      <c r="DTO123" s="151"/>
      <c r="DTP123" s="151"/>
      <c r="DTQ123" s="151"/>
      <c r="DTR123" s="151"/>
      <c r="DTS123" s="151"/>
      <c r="DTT123" s="151"/>
      <c r="DTU123" s="151"/>
      <c r="DTV123" s="151"/>
      <c r="DTW123" s="151"/>
      <c r="DTX123" s="151"/>
      <c r="DTY123" s="151"/>
      <c r="DTZ123" s="151"/>
      <c r="DUA123" s="151"/>
      <c r="DUB123" s="151"/>
      <c r="DUC123" s="151"/>
      <c r="DUD123" s="151"/>
      <c r="DUE123" s="151"/>
      <c r="DUF123" s="151"/>
      <c r="DUG123" s="151"/>
      <c r="DUH123" s="151"/>
      <c r="DUI123" s="151"/>
      <c r="DUJ123" s="151"/>
      <c r="DUK123" s="151"/>
      <c r="DUL123" s="151"/>
      <c r="DUM123" s="151"/>
      <c r="DUN123" s="151"/>
      <c r="DUO123" s="151"/>
      <c r="DUP123" s="151"/>
      <c r="DUQ123" s="151"/>
      <c r="DUR123" s="151"/>
      <c r="DUS123" s="151"/>
      <c r="DUT123" s="151"/>
      <c r="DUU123" s="151"/>
      <c r="DUV123" s="151"/>
      <c r="DUW123" s="151"/>
      <c r="DUX123" s="151"/>
      <c r="DUY123" s="151"/>
      <c r="DUZ123" s="151"/>
      <c r="DVA123" s="151"/>
      <c r="DVB123" s="151"/>
      <c r="DVC123" s="151"/>
      <c r="DVD123" s="151"/>
      <c r="DVE123" s="151"/>
      <c r="DVF123" s="151"/>
      <c r="DVG123" s="151"/>
      <c r="DVH123" s="151"/>
      <c r="DVI123" s="151"/>
      <c r="DVJ123" s="151"/>
      <c r="DVK123" s="151"/>
      <c r="DVL123" s="151"/>
      <c r="DVM123" s="151"/>
      <c r="DVN123" s="151"/>
      <c r="DVO123" s="151"/>
      <c r="DVP123" s="151"/>
      <c r="DVQ123" s="151"/>
      <c r="DVR123" s="151"/>
      <c r="DVS123" s="151"/>
      <c r="DVT123" s="151"/>
      <c r="DVU123" s="151"/>
      <c r="DVV123" s="151"/>
      <c r="DVW123" s="151"/>
      <c r="DVX123" s="151"/>
      <c r="DVY123" s="151"/>
      <c r="DVZ123" s="151"/>
      <c r="DWA123" s="151"/>
      <c r="DWB123" s="151"/>
      <c r="DWC123" s="151"/>
      <c r="DWD123" s="151"/>
      <c r="DWE123" s="151"/>
      <c r="DWF123" s="151"/>
      <c r="DWG123" s="151"/>
      <c r="DWH123" s="151"/>
      <c r="DWI123" s="151"/>
      <c r="DWJ123" s="151"/>
      <c r="DWK123" s="151"/>
      <c r="DWL123" s="151"/>
      <c r="DWM123" s="151"/>
      <c r="DWN123" s="151"/>
      <c r="DWO123" s="151"/>
      <c r="DWP123" s="151"/>
      <c r="DWQ123" s="151"/>
      <c r="DWR123" s="151"/>
      <c r="DWS123" s="151"/>
      <c r="DWT123" s="151"/>
      <c r="DWU123" s="151"/>
      <c r="DWV123" s="151"/>
      <c r="DWW123" s="151"/>
      <c r="DWX123" s="151"/>
      <c r="DWY123" s="151"/>
      <c r="DWZ123" s="151"/>
      <c r="DXA123" s="151"/>
      <c r="DXB123" s="151"/>
      <c r="DXC123" s="151"/>
      <c r="DXD123" s="151"/>
      <c r="DXE123" s="151"/>
      <c r="DXF123" s="151"/>
      <c r="DXG123" s="151"/>
      <c r="DXH123" s="151"/>
      <c r="DXI123" s="151"/>
      <c r="DXJ123" s="151"/>
      <c r="DXK123" s="151"/>
      <c r="DXL123" s="151"/>
      <c r="DXM123" s="151"/>
      <c r="DXN123" s="151"/>
      <c r="DXO123" s="151"/>
      <c r="DXP123" s="151"/>
      <c r="DXQ123" s="151"/>
      <c r="DXR123" s="151"/>
      <c r="DXS123" s="151"/>
      <c r="DXT123" s="151"/>
      <c r="DXU123" s="151"/>
      <c r="DXV123" s="151"/>
      <c r="DXW123" s="151"/>
      <c r="DXX123" s="151"/>
      <c r="DXY123" s="151"/>
      <c r="DXZ123" s="151"/>
      <c r="DYA123" s="151"/>
      <c r="DYB123" s="151"/>
      <c r="DYC123" s="151"/>
      <c r="DYD123" s="151"/>
      <c r="DYE123" s="151"/>
      <c r="DYF123" s="151"/>
      <c r="DYG123" s="151"/>
      <c r="DYH123" s="151"/>
      <c r="DYI123" s="151"/>
      <c r="DYJ123" s="151"/>
      <c r="DYK123" s="151"/>
      <c r="DYL123" s="151"/>
      <c r="DYM123" s="151"/>
      <c r="DYN123" s="151"/>
      <c r="DYO123" s="151"/>
      <c r="DYP123" s="151"/>
      <c r="DYQ123" s="151"/>
      <c r="DYR123" s="151"/>
      <c r="DYS123" s="151"/>
      <c r="DYT123" s="151"/>
      <c r="DYU123" s="151"/>
      <c r="DYV123" s="151"/>
      <c r="DYW123" s="151"/>
      <c r="DYX123" s="151"/>
      <c r="DYY123" s="151"/>
      <c r="DYZ123" s="151"/>
      <c r="DZA123" s="151"/>
      <c r="DZB123" s="151"/>
      <c r="DZC123" s="151"/>
      <c r="DZD123" s="151"/>
      <c r="DZE123" s="151"/>
      <c r="DZF123" s="151"/>
      <c r="DZG123" s="151"/>
      <c r="DZH123" s="151"/>
      <c r="DZI123" s="151"/>
      <c r="DZJ123" s="151"/>
      <c r="DZK123" s="151"/>
      <c r="DZL123" s="151"/>
      <c r="DZM123" s="151"/>
      <c r="DZN123" s="151"/>
      <c r="DZO123" s="151"/>
      <c r="DZP123" s="151"/>
      <c r="DZQ123" s="151"/>
      <c r="DZR123" s="151"/>
      <c r="DZS123" s="151"/>
      <c r="DZT123" s="151"/>
      <c r="DZU123" s="151"/>
      <c r="DZV123" s="151"/>
      <c r="DZW123" s="151"/>
      <c r="DZX123" s="151"/>
      <c r="DZY123" s="151"/>
      <c r="DZZ123" s="151"/>
      <c r="EAA123" s="151"/>
      <c r="EAB123" s="151"/>
      <c r="EAC123" s="151"/>
      <c r="EAD123" s="151"/>
      <c r="EAE123" s="151"/>
      <c r="EAF123" s="151"/>
      <c r="EAG123" s="151"/>
      <c r="EAH123" s="151"/>
      <c r="EAI123" s="151"/>
      <c r="EAJ123" s="151"/>
      <c r="EAK123" s="151"/>
      <c r="EAL123" s="151"/>
      <c r="EAM123" s="151"/>
      <c r="EAN123" s="151"/>
      <c r="EAO123" s="151"/>
      <c r="EAP123" s="151"/>
      <c r="EAQ123" s="151"/>
      <c r="EAR123" s="151"/>
      <c r="EAS123" s="151"/>
      <c r="EAT123" s="151"/>
      <c r="EAU123" s="151"/>
      <c r="EAV123" s="151"/>
      <c r="EAW123" s="151"/>
      <c r="EAX123" s="151"/>
      <c r="EAY123" s="151"/>
      <c r="EAZ123" s="151"/>
      <c r="EBA123" s="151"/>
      <c r="EBB123" s="151"/>
      <c r="EBC123" s="151"/>
      <c r="EBD123" s="151"/>
      <c r="EBE123" s="151"/>
      <c r="EBF123" s="151"/>
      <c r="EBG123" s="151"/>
      <c r="EBH123" s="151"/>
      <c r="EBI123" s="151"/>
      <c r="EBJ123" s="151"/>
      <c r="EBK123" s="151"/>
      <c r="EBL123" s="151"/>
      <c r="EBM123" s="151"/>
      <c r="EBN123" s="151"/>
      <c r="EBO123" s="151"/>
      <c r="EBP123" s="151"/>
      <c r="EBQ123" s="151"/>
      <c r="EBR123" s="151"/>
      <c r="EBS123" s="151"/>
      <c r="EBT123" s="151"/>
      <c r="EBU123" s="151"/>
      <c r="EBV123" s="151"/>
      <c r="EBW123" s="151"/>
      <c r="EBX123" s="151"/>
      <c r="EBY123" s="151"/>
      <c r="EBZ123" s="151"/>
      <c r="ECA123" s="151"/>
      <c r="ECB123" s="151"/>
      <c r="ECC123" s="151"/>
      <c r="ECD123" s="151"/>
      <c r="ECE123" s="151"/>
      <c r="ECF123" s="151"/>
      <c r="ECG123" s="151"/>
      <c r="ECH123" s="151"/>
      <c r="ECI123" s="151"/>
      <c r="ECJ123" s="151"/>
      <c r="ECK123" s="151"/>
      <c r="ECL123" s="151"/>
      <c r="ECM123" s="151"/>
      <c r="ECN123" s="151"/>
      <c r="ECO123" s="151"/>
      <c r="ECP123" s="151"/>
      <c r="ECQ123" s="151"/>
      <c r="ECR123" s="151"/>
      <c r="ECS123" s="151"/>
      <c r="ECT123" s="151"/>
      <c r="ECU123" s="151"/>
      <c r="ECV123" s="151"/>
      <c r="ECW123" s="151"/>
      <c r="ECX123" s="151"/>
      <c r="ECY123" s="151"/>
      <c r="ECZ123" s="151"/>
      <c r="EDA123" s="151"/>
      <c r="EDB123" s="151"/>
      <c r="EDC123" s="151"/>
      <c r="EDD123" s="151"/>
      <c r="EDE123" s="151"/>
      <c r="EDF123" s="151"/>
      <c r="EDG123" s="151"/>
      <c r="EDH123" s="151"/>
      <c r="EDI123" s="151"/>
      <c r="EDJ123" s="151"/>
      <c r="EDK123" s="151"/>
      <c r="EDL123" s="151"/>
      <c r="EDM123" s="151"/>
      <c r="EDN123" s="151"/>
      <c r="EDO123" s="151"/>
      <c r="EDP123" s="151"/>
      <c r="EDQ123" s="151"/>
      <c r="EDR123" s="151"/>
      <c r="EDS123" s="151"/>
      <c r="EDT123" s="151"/>
      <c r="EDU123" s="151"/>
      <c r="EDV123" s="151"/>
      <c r="EDW123" s="151"/>
      <c r="EDX123" s="151"/>
      <c r="EDY123" s="151"/>
      <c r="EDZ123" s="151"/>
      <c r="EEA123" s="151"/>
      <c r="EEB123" s="151"/>
      <c r="EEC123" s="151"/>
      <c r="EED123" s="151"/>
      <c r="EEE123" s="151"/>
      <c r="EEF123" s="151"/>
      <c r="EEG123" s="151"/>
      <c r="EEH123" s="151"/>
      <c r="EEI123" s="151"/>
      <c r="EEJ123" s="151"/>
      <c r="EEK123" s="151"/>
      <c r="EEL123" s="151"/>
      <c r="EEM123" s="151"/>
      <c r="EEN123" s="151"/>
      <c r="EEO123" s="151"/>
      <c r="EEP123" s="151"/>
      <c r="EEQ123" s="151"/>
      <c r="EER123" s="151"/>
      <c r="EES123" s="151"/>
      <c r="EET123" s="151"/>
      <c r="EEU123" s="151"/>
      <c r="EEV123" s="151"/>
      <c r="EEW123" s="151"/>
      <c r="EEX123" s="151"/>
      <c r="EEY123" s="151"/>
      <c r="EEZ123" s="151"/>
      <c r="EFA123" s="151"/>
      <c r="EFB123" s="151"/>
      <c r="EFC123" s="151"/>
      <c r="EFD123" s="151"/>
      <c r="EFE123" s="151"/>
      <c r="EFF123" s="151"/>
      <c r="EFG123" s="151"/>
      <c r="EFH123" s="151"/>
      <c r="EFI123" s="151"/>
      <c r="EFJ123" s="151"/>
      <c r="EFK123" s="151"/>
      <c r="EFL123" s="151"/>
      <c r="EFM123" s="151"/>
      <c r="EFN123" s="151"/>
      <c r="EFO123" s="151"/>
      <c r="EFP123" s="151"/>
      <c r="EFQ123" s="151"/>
      <c r="EFR123" s="151"/>
      <c r="EFS123" s="151"/>
      <c r="EFT123" s="151"/>
      <c r="EFU123" s="151"/>
      <c r="EFV123" s="151"/>
      <c r="EFW123" s="151"/>
      <c r="EFX123" s="151"/>
      <c r="EFY123" s="151"/>
      <c r="EFZ123" s="151"/>
      <c r="EGA123" s="151"/>
      <c r="EGB123" s="151"/>
      <c r="EGC123" s="151"/>
      <c r="EGD123" s="151"/>
      <c r="EGE123" s="151"/>
      <c r="EGF123" s="151"/>
      <c r="EGG123" s="151"/>
      <c r="EGH123" s="151"/>
      <c r="EGI123" s="151"/>
      <c r="EGJ123" s="151"/>
      <c r="EGK123" s="151"/>
      <c r="EGL123" s="151"/>
      <c r="EGM123" s="151"/>
      <c r="EGN123" s="151"/>
      <c r="EGO123" s="151"/>
      <c r="EGP123" s="151"/>
      <c r="EGQ123" s="151"/>
      <c r="EGR123" s="151"/>
      <c r="EGS123" s="151"/>
      <c r="EGT123" s="151"/>
      <c r="EGU123" s="151"/>
      <c r="EGV123" s="151"/>
      <c r="EGW123" s="151"/>
      <c r="EGX123" s="151"/>
      <c r="EGY123" s="151"/>
      <c r="EGZ123" s="151"/>
      <c r="EHA123" s="151"/>
      <c r="EHB123" s="151"/>
      <c r="EHC123" s="151"/>
      <c r="EHD123" s="151"/>
      <c r="EHE123" s="151"/>
      <c r="EHF123" s="151"/>
      <c r="EHG123" s="151"/>
      <c r="EHH123" s="151"/>
      <c r="EHI123" s="151"/>
      <c r="EHJ123" s="151"/>
      <c r="EHK123" s="151"/>
      <c r="EHL123" s="151"/>
      <c r="EHM123" s="151"/>
      <c r="EHN123" s="151"/>
      <c r="EHO123" s="151"/>
      <c r="EHP123" s="151"/>
      <c r="EHQ123" s="151"/>
      <c r="EHR123" s="151"/>
      <c r="EHS123" s="151"/>
      <c r="EHT123" s="151"/>
      <c r="EHU123" s="151"/>
      <c r="EHV123" s="151"/>
      <c r="EHW123" s="151"/>
      <c r="EHX123" s="151"/>
      <c r="EHY123" s="151"/>
      <c r="EHZ123" s="151"/>
      <c r="EIA123" s="151"/>
      <c r="EIB123" s="151"/>
      <c r="EIC123" s="151"/>
      <c r="EID123" s="151"/>
      <c r="EIE123" s="151"/>
      <c r="EIF123" s="151"/>
      <c r="EIG123" s="151"/>
      <c r="EIH123" s="151"/>
      <c r="EII123" s="151"/>
      <c r="EIJ123" s="151"/>
      <c r="EIK123" s="151"/>
      <c r="EIL123" s="151"/>
      <c r="EIM123" s="151"/>
      <c r="EIN123" s="151"/>
      <c r="EIO123" s="151"/>
      <c r="EIP123" s="151"/>
      <c r="EIQ123" s="151"/>
      <c r="EIR123" s="151"/>
      <c r="EIS123" s="151"/>
      <c r="EIT123" s="151"/>
      <c r="EIU123" s="151"/>
      <c r="EIV123" s="151"/>
      <c r="EIW123" s="151"/>
      <c r="EIX123" s="151"/>
      <c r="EIY123" s="151"/>
      <c r="EIZ123" s="151"/>
      <c r="EJA123" s="151"/>
      <c r="EJB123" s="151"/>
      <c r="EJC123" s="151"/>
      <c r="EJD123" s="151"/>
      <c r="EJE123" s="151"/>
      <c r="EJF123" s="151"/>
      <c r="EJG123" s="151"/>
      <c r="EJH123" s="151"/>
      <c r="EJI123" s="151"/>
      <c r="EJJ123" s="151"/>
      <c r="EJK123" s="151"/>
      <c r="EJL123" s="151"/>
      <c r="EJM123" s="151"/>
      <c r="EJN123" s="151"/>
      <c r="EJO123" s="151"/>
      <c r="EJP123" s="151"/>
      <c r="EJQ123" s="151"/>
      <c r="EJR123" s="151"/>
      <c r="EJS123" s="151"/>
      <c r="EJT123" s="151"/>
      <c r="EJU123" s="151"/>
      <c r="EJV123" s="151"/>
      <c r="EJW123" s="151"/>
      <c r="EJX123" s="151"/>
      <c r="EJY123" s="151"/>
      <c r="EJZ123" s="151"/>
      <c r="EKA123" s="151"/>
      <c r="EKB123" s="151"/>
      <c r="EKC123" s="151"/>
      <c r="EKD123" s="151"/>
      <c r="EKE123" s="151"/>
      <c r="EKF123" s="151"/>
      <c r="EKG123" s="151"/>
      <c r="EKH123" s="151"/>
      <c r="EKI123" s="151"/>
      <c r="EKJ123" s="151"/>
      <c r="EKK123" s="151"/>
      <c r="EKL123" s="151"/>
      <c r="EKM123" s="151"/>
      <c r="EKN123" s="151"/>
      <c r="EKO123" s="151"/>
      <c r="EKP123" s="151"/>
      <c r="EKQ123" s="151"/>
      <c r="EKR123" s="151"/>
      <c r="EKS123" s="151"/>
      <c r="EKT123" s="151"/>
      <c r="EKU123" s="151"/>
      <c r="EKV123" s="151"/>
      <c r="EKW123" s="151"/>
      <c r="EKX123" s="151"/>
      <c r="EKY123" s="151"/>
      <c r="EKZ123" s="151"/>
      <c r="ELA123" s="151"/>
      <c r="ELB123" s="151"/>
      <c r="ELC123" s="151"/>
      <c r="ELD123" s="151"/>
      <c r="ELE123" s="151"/>
      <c r="ELF123" s="151"/>
      <c r="ELG123" s="151"/>
      <c r="ELH123" s="151"/>
      <c r="ELI123" s="151"/>
      <c r="ELJ123" s="151"/>
      <c r="ELK123" s="151"/>
      <c r="ELL123" s="151"/>
      <c r="ELM123" s="151"/>
      <c r="ELN123" s="151"/>
      <c r="ELO123" s="151"/>
      <c r="ELP123" s="151"/>
      <c r="ELQ123" s="151"/>
      <c r="ELR123" s="151"/>
      <c r="ELS123" s="151"/>
      <c r="ELT123" s="151"/>
      <c r="ELU123" s="151"/>
      <c r="ELV123" s="151"/>
      <c r="ELW123" s="151"/>
      <c r="ELX123" s="151"/>
      <c r="ELY123" s="151"/>
      <c r="ELZ123" s="151"/>
      <c r="EMA123" s="151"/>
      <c r="EMB123" s="151"/>
      <c r="EMC123" s="151"/>
      <c r="EMD123" s="151"/>
      <c r="EME123" s="151"/>
      <c r="EMF123" s="151"/>
      <c r="EMG123" s="151"/>
      <c r="EMH123" s="151"/>
      <c r="EMI123" s="151"/>
      <c r="EMJ123" s="151"/>
      <c r="EMK123" s="151"/>
      <c r="EML123" s="151"/>
      <c r="EMM123" s="151"/>
      <c r="EMN123" s="151"/>
      <c r="EMO123" s="151"/>
      <c r="EMP123" s="151"/>
      <c r="EMQ123" s="151"/>
      <c r="EMR123" s="151"/>
      <c r="EMS123" s="151"/>
      <c r="EMT123" s="151"/>
      <c r="EMU123" s="151"/>
      <c r="EMV123" s="151"/>
      <c r="EMW123" s="151"/>
      <c r="EMX123" s="151"/>
      <c r="EMY123" s="151"/>
      <c r="EMZ123" s="151"/>
      <c r="ENA123" s="151"/>
      <c r="ENB123" s="151"/>
      <c r="ENC123" s="151"/>
      <c r="END123" s="151"/>
      <c r="ENE123" s="151"/>
      <c r="ENF123" s="151"/>
      <c r="ENG123" s="151"/>
      <c r="ENH123" s="151"/>
      <c r="ENI123" s="151"/>
      <c r="ENJ123" s="151"/>
      <c r="ENK123" s="151"/>
      <c r="ENL123" s="151"/>
      <c r="ENM123" s="151"/>
      <c r="ENN123" s="151"/>
      <c r="ENO123" s="151"/>
      <c r="ENP123" s="151"/>
      <c r="ENQ123" s="151"/>
      <c r="ENR123" s="151"/>
      <c r="ENS123" s="151"/>
      <c r="ENT123" s="151"/>
      <c r="ENU123" s="151"/>
      <c r="ENV123" s="151"/>
      <c r="ENW123" s="151"/>
      <c r="ENX123" s="151"/>
      <c r="ENY123" s="151"/>
      <c r="ENZ123" s="151"/>
      <c r="EOA123" s="151"/>
      <c r="EOB123" s="151"/>
      <c r="EOC123" s="151"/>
      <c r="EOD123" s="151"/>
      <c r="EOE123" s="151"/>
      <c r="EOF123" s="151"/>
      <c r="EOG123" s="151"/>
      <c r="EOH123" s="151"/>
      <c r="EOI123" s="151"/>
      <c r="EOJ123" s="151"/>
      <c r="EOK123" s="151"/>
      <c r="EOL123" s="151"/>
      <c r="EOM123" s="151"/>
      <c r="EON123" s="151"/>
      <c r="EOO123" s="151"/>
      <c r="EOP123" s="151"/>
      <c r="EOQ123" s="151"/>
      <c r="EOR123" s="151"/>
      <c r="EOS123" s="151"/>
      <c r="EOT123" s="151"/>
      <c r="EOU123" s="151"/>
      <c r="EOV123" s="151"/>
      <c r="EOW123" s="151"/>
      <c r="EOX123" s="151"/>
      <c r="EOY123" s="151"/>
      <c r="EOZ123" s="151"/>
      <c r="EPA123" s="151"/>
      <c r="EPB123" s="151"/>
      <c r="EPC123" s="151"/>
      <c r="EPD123" s="151"/>
      <c r="EPE123" s="151"/>
      <c r="EPF123" s="151"/>
      <c r="EPG123" s="151"/>
      <c r="EPH123" s="151"/>
      <c r="EPI123" s="151"/>
      <c r="EPJ123" s="151"/>
      <c r="EPK123" s="151"/>
      <c r="EPL123" s="151"/>
      <c r="EPM123" s="151"/>
      <c r="EPN123" s="151"/>
      <c r="EPO123" s="151"/>
      <c r="EPP123" s="151"/>
      <c r="EPQ123" s="151"/>
      <c r="EPR123" s="151"/>
      <c r="EPS123" s="151"/>
      <c r="EPT123" s="151"/>
      <c r="EPU123" s="151"/>
      <c r="EPV123" s="151"/>
      <c r="EPW123" s="151"/>
      <c r="EPX123" s="151"/>
      <c r="EPY123" s="151"/>
      <c r="EPZ123" s="151"/>
      <c r="EQA123" s="151"/>
      <c r="EQB123" s="151"/>
      <c r="EQC123" s="151"/>
      <c r="EQD123" s="151"/>
      <c r="EQE123" s="151"/>
      <c r="EQF123" s="151"/>
      <c r="EQG123" s="151"/>
      <c r="EQH123" s="151"/>
      <c r="EQI123" s="151"/>
      <c r="EQJ123" s="151"/>
      <c r="EQK123" s="151"/>
      <c r="EQL123" s="151"/>
      <c r="EQM123" s="151"/>
      <c r="EQN123" s="151"/>
      <c r="EQO123" s="151"/>
      <c r="EQP123" s="151"/>
      <c r="EQQ123" s="151"/>
      <c r="EQR123" s="151"/>
      <c r="EQS123" s="151"/>
      <c r="EQT123" s="151"/>
      <c r="EQU123" s="151"/>
      <c r="EQV123" s="151"/>
      <c r="EQW123" s="151"/>
      <c r="EQX123" s="151"/>
      <c r="EQY123" s="151"/>
      <c r="EQZ123" s="151"/>
      <c r="ERA123" s="151"/>
      <c r="ERB123" s="151"/>
      <c r="ERC123" s="151"/>
      <c r="ERD123" s="151"/>
      <c r="ERE123" s="151"/>
      <c r="ERF123" s="151"/>
      <c r="ERG123" s="151"/>
      <c r="ERH123" s="151"/>
      <c r="ERI123" s="151"/>
      <c r="ERJ123" s="151"/>
      <c r="ERK123" s="151"/>
      <c r="ERL123" s="151"/>
      <c r="ERM123" s="151"/>
      <c r="ERN123" s="151"/>
      <c r="ERO123" s="151"/>
      <c r="ERP123" s="151"/>
      <c r="ERQ123" s="151"/>
      <c r="ERR123" s="151"/>
      <c r="ERS123" s="151"/>
      <c r="ERT123" s="151"/>
      <c r="ERU123" s="151"/>
      <c r="ERV123" s="151"/>
      <c r="ERW123" s="151"/>
      <c r="ERX123" s="151"/>
      <c r="ERY123" s="151"/>
      <c r="ERZ123" s="151"/>
      <c r="ESA123" s="151"/>
      <c r="ESB123" s="151"/>
      <c r="ESC123" s="151"/>
      <c r="ESD123" s="151"/>
      <c r="ESE123" s="151"/>
      <c r="ESF123" s="151"/>
      <c r="ESG123" s="151"/>
      <c r="ESH123" s="151"/>
      <c r="ESI123" s="151"/>
      <c r="ESJ123" s="151"/>
      <c r="ESK123" s="151"/>
      <c r="ESL123" s="151"/>
      <c r="ESM123" s="151"/>
      <c r="ESN123" s="151"/>
      <c r="ESO123" s="151"/>
      <c r="ESP123" s="151"/>
      <c r="ESQ123" s="151"/>
      <c r="ESR123" s="151"/>
      <c r="ESS123" s="151"/>
      <c r="EST123" s="151"/>
      <c r="ESU123" s="151"/>
      <c r="ESV123" s="151"/>
      <c r="ESW123" s="151"/>
      <c r="ESX123" s="151"/>
      <c r="ESY123" s="151"/>
      <c r="ESZ123" s="151"/>
      <c r="ETA123" s="151"/>
      <c r="ETB123" s="151"/>
      <c r="ETC123" s="151"/>
      <c r="ETD123" s="151"/>
      <c r="ETE123" s="151"/>
      <c r="ETF123" s="151"/>
      <c r="ETG123" s="151"/>
      <c r="ETH123" s="151"/>
      <c r="ETI123" s="151"/>
      <c r="ETJ123" s="151"/>
      <c r="ETK123" s="151"/>
      <c r="ETL123" s="151"/>
      <c r="ETM123" s="151"/>
      <c r="ETN123" s="151"/>
      <c r="ETO123" s="151"/>
      <c r="ETP123" s="151"/>
      <c r="ETQ123" s="151"/>
      <c r="ETR123" s="151"/>
      <c r="ETS123" s="151"/>
      <c r="ETT123" s="151"/>
      <c r="ETU123" s="151"/>
      <c r="ETV123" s="151"/>
      <c r="ETW123" s="151"/>
      <c r="ETX123" s="151"/>
      <c r="ETY123" s="151"/>
      <c r="ETZ123" s="151"/>
      <c r="EUA123" s="151"/>
      <c r="EUB123" s="151"/>
      <c r="EUC123" s="151"/>
      <c r="EUD123" s="151"/>
      <c r="EUE123" s="151"/>
      <c r="EUF123" s="151"/>
      <c r="EUG123" s="151"/>
      <c r="EUH123" s="151"/>
      <c r="EUI123" s="151"/>
      <c r="EUJ123" s="151"/>
      <c r="EUK123" s="151"/>
      <c r="EUL123" s="151"/>
      <c r="EUM123" s="151"/>
      <c r="EUN123" s="151"/>
      <c r="EUO123" s="151"/>
      <c r="EUP123" s="151"/>
      <c r="EUQ123" s="151"/>
      <c r="EUR123" s="151"/>
      <c r="EUS123" s="151"/>
      <c r="EUT123" s="151"/>
      <c r="EUU123" s="151"/>
      <c r="EUV123" s="151"/>
      <c r="EUW123" s="151"/>
      <c r="EUX123" s="151"/>
      <c r="EUY123" s="151"/>
      <c r="EUZ123" s="151"/>
      <c r="EVA123" s="151"/>
      <c r="EVB123" s="151"/>
      <c r="EVC123" s="151"/>
      <c r="EVD123" s="151"/>
      <c r="EVE123" s="151"/>
      <c r="EVF123" s="151"/>
      <c r="EVG123" s="151"/>
      <c r="EVH123" s="151"/>
      <c r="EVI123" s="151"/>
      <c r="EVJ123" s="151"/>
      <c r="EVK123" s="151"/>
      <c r="EVL123" s="151"/>
      <c r="EVM123" s="151"/>
      <c r="EVN123" s="151"/>
      <c r="EVO123" s="151"/>
      <c r="EVP123" s="151"/>
      <c r="EVQ123" s="151"/>
      <c r="EVR123" s="151"/>
      <c r="EVS123" s="151"/>
      <c r="EVT123" s="151"/>
      <c r="EVU123" s="151"/>
      <c r="EVV123" s="151"/>
      <c r="EVW123" s="151"/>
      <c r="EVX123" s="151"/>
      <c r="EVY123" s="151"/>
      <c r="EVZ123" s="151"/>
      <c r="EWA123" s="151"/>
      <c r="EWB123" s="151"/>
      <c r="EWC123" s="151"/>
      <c r="EWD123" s="151"/>
      <c r="EWE123" s="151"/>
      <c r="EWF123" s="151"/>
      <c r="EWG123" s="151"/>
      <c r="EWH123" s="151"/>
      <c r="EWI123" s="151"/>
      <c r="EWJ123" s="151"/>
      <c r="EWK123" s="151"/>
      <c r="EWL123" s="151"/>
      <c r="EWM123" s="151"/>
      <c r="EWN123" s="151"/>
      <c r="EWO123" s="151"/>
      <c r="EWP123" s="151"/>
      <c r="EWQ123" s="151"/>
      <c r="EWR123" s="151"/>
      <c r="EWS123" s="151"/>
      <c r="EWT123" s="151"/>
      <c r="EWU123" s="151"/>
      <c r="EWV123" s="151"/>
      <c r="EWW123" s="151"/>
      <c r="EWX123" s="151"/>
      <c r="EWY123" s="151"/>
      <c r="EWZ123" s="151"/>
      <c r="EXA123" s="151"/>
      <c r="EXB123" s="151"/>
      <c r="EXC123" s="151"/>
      <c r="EXD123" s="151"/>
      <c r="EXE123" s="151"/>
      <c r="EXF123" s="151"/>
      <c r="EXG123" s="151"/>
      <c r="EXH123" s="151"/>
      <c r="EXI123" s="151"/>
      <c r="EXJ123" s="151"/>
      <c r="EXK123" s="151"/>
      <c r="EXL123" s="151"/>
      <c r="EXM123" s="151"/>
      <c r="EXN123" s="151"/>
      <c r="EXO123" s="151"/>
      <c r="EXP123" s="151"/>
      <c r="EXQ123" s="151"/>
      <c r="EXR123" s="151"/>
      <c r="EXS123" s="151"/>
      <c r="EXT123" s="151"/>
      <c r="EXU123" s="151"/>
      <c r="EXV123" s="151"/>
      <c r="EXW123" s="151"/>
      <c r="EXX123" s="151"/>
      <c r="EXY123" s="151"/>
      <c r="EXZ123" s="151"/>
      <c r="EYA123" s="151"/>
      <c r="EYB123" s="151"/>
      <c r="EYC123" s="151"/>
      <c r="EYD123" s="151"/>
      <c r="EYE123" s="151"/>
      <c r="EYF123" s="151"/>
      <c r="EYG123" s="151"/>
      <c r="EYH123" s="151"/>
      <c r="EYI123" s="151"/>
      <c r="EYJ123" s="151"/>
      <c r="EYK123" s="151"/>
      <c r="EYL123" s="151"/>
      <c r="EYM123" s="151"/>
      <c r="EYN123" s="151"/>
      <c r="EYO123" s="151"/>
      <c r="EYP123" s="151"/>
      <c r="EYQ123" s="151"/>
      <c r="EYR123" s="151"/>
      <c r="EYS123" s="151"/>
      <c r="EYT123" s="151"/>
      <c r="EYU123" s="151"/>
      <c r="EYV123" s="151"/>
      <c r="EYW123" s="151"/>
      <c r="EYX123" s="151"/>
      <c r="EYY123" s="151"/>
      <c r="EYZ123" s="151"/>
      <c r="EZA123" s="151"/>
      <c r="EZB123" s="151"/>
      <c r="EZC123" s="151"/>
      <c r="EZD123" s="151"/>
      <c r="EZE123" s="151"/>
      <c r="EZF123" s="151"/>
      <c r="EZG123" s="151"/>
      <c r="EZH123" s="151"/>
      <c r="EZI123" s="151"/>
      <c r="EZJ123" s="151"/>
      <c r="EZK123" s="151"/>
      <c r="EZL123" s="151"/>
      <c r="EZM123" s="151"/>
      <c r="EZN123" s="151"/>
      <c r="EZO123" s="151"/>
      <c r="EZP123" s="151"/>
      <c r="EZQ123" s="151"/>
      <c r="EZR123" s="151"/>
      <c r="EZS123" s="151"/>
      <c r="EZT123" s="151"/>
      <c r="EZU123" s="151"/>
      <c r="EZV123" s="151"/>
      <c r="EZW123" s="151"/>
      <c r="EZX123" s="151"/>
      <c r="EZY123" s="151"/>
      <c r="EZZ123" s="151"/>
      <c r="FAA123" s="151"/>
      <c r="FAB123" s="151"/>
      <c r="FAC123" s="151"/>
      <c r="FAD123" s="151"/>
      <c r="FAE123" s="151"/>
      <c r="FAF123" s="151"/>
      <c r="FAG123" s="151"/>
      <c r="FAH123" s="151"/>
      <c r="FAI123" s="151"/>
      <c r="FAJ123" s="151"/>
      <c r="FAK123" s="151"/>
      <c r="FAL123" s="151"/>
      <c r="FAM123" s="151"/>
      <c r="FAN123" s="151"/>
      <c r="FAO123" s="151"/>
      <c r="FAP123" s="151"/>
      <c r="FAQ123" s="151"/>
      <c r="FAR123" s="151"/>
      <c r="FAS123" s="151"/>
      <c r="FAT123" s="151"/>
      <c r="FAU123" s="151"/>
      <c r="FAV123" s="151"/>
      <c r="FAW123" s="151"/>
      <c r="FAX123" s="151"/>
      <c r="FAY123" s="151"/>
      <c r="FAZ123" s="151"/>
      <c r="FBA123" s="151"/>
      <c r="FBB123" s="151"/>
      <c r="FBC123" s="151"/>
      <c r="FBD123" s="151"/>
      <c r="FBE123" s="151"/>
      <c r="FBF123" s="151"/>
      <c r="FBG123" s="151"/>
      <c r="FBH123" s="151"/>
      <c r="FBI123" s="151"/>
      <c r="FBJ123" s="151"/>
      <c r="FBK123" s="151"/>
      <c r="FBL123" s="151"/>
      <c r="FBM123" s="151"/>
      <c r="FBN123" s="151"/>
      <c r="FBO123" s="151"/>
      <c r="FBP123" s="151"/>
      <c r="FBQ123" s="151"/>
      <c r="FBR123" s="151"/>
      <c r="FBS123" s="151"/>
      <c r="FBT123" s="151"/>
      <c r="FBU123" s="151"/>
      <c r="FBV123" s="151"/>
      <c r="FBW123" s="151"/>
      <c r="FBX123" s="151"/>
      <c r="FBY123" s="151"/>
      <c r="FBZ123" s="151"/>
      <c r="FCA123" s="151"/>
      <c r="FCB123" s="151"/>
      <c r="FCC123" s="151"/>
      <c r="FCD123" s="151"/>
      <c r="FCE123" s="151"/>
      <c r="FCF123" s="151"/>
      <c r="FCG123" s="151"/>
      <c r="FCH123" s="151"/>
      <c r="FCI123" s="151"/>
      <c r="FCJ123" s="151"/>
      <c r="FCK123" s="151"/>
      <c r="FCL123" s="151"/>
      <c r="FCM123" s="151"/>
      <c r="FCN123" s="151"/>
      <c r="FCO123" s="151"/>
      <c r="FCP123" s="151"/>
      <c r="FCQ123" s="151"/>
      <c r="FCR123" s="151"/>
      <c r="FCS123" s="151"/>
      <c r="FCT123" s="151"/>
      <c r="FCU123" s="151"/>
      <c r="FCV123" s="151"/>
      <c r="FCW123" s="151"/>
      <c r="FCX123" s="151"/>
      <c r="FCY123" s="151"/>
      <c r="FCZ123" s="151"/>
      <c r="FDA123" s="151"/>
      <c r="FDB123" s="151"/>
      <c r="FDC123" s="151"/>
      <c r="FDD123" s="151"/>
      <c r="FDE123" s="151"/>
      <c r="FDF123" s="151"/>
      <c r="FDG123" s="151"/>
      <c r="FDH123" s="151"/>
      <c r="FDI123" s="151"/>
      <c r="FDJ123" s="151"/>
      <c r="FDK123" s="151"/>
      <c r="FDL123" s="151"/>
      <c r="FDM123" s="151"/>
      <c r="FDN123" s="151"/>
      <c r="FDO123" s="151"/>
      <c r="FDP123" s="151"/>
      <c r="FDQ123" s="151"/>
      <c r="FDR123" s="151"/>
      <c r="FDS123" s="151"/>
      <c r="FDT123" s="151"/>
      <c r="FDU123" s="151"/>
      <c r="FDV123" s="151"/>
      <c r="FDW123" s="151"/>
      <c r="FDX123" s="151"/>
      <c r="FDY123" s="151"/>
      <c r="FDZ123" s="151"/>
      <c r="FEA123" s="151"/>
      <c r="FEB123" s="151"/>
      <c r="FEC123" s="151"/>
      <c r="FED123" s="151"/>
      <c r="FEE123" s="151"/>
      <c r="FEF123" s="151"/>
      <c r="FEG123" s="151"/>
      <c r="FEH123" s="151"/>
      <c r="FEI123" s="151"/>
      <c r="FEJ123" s="151"/>
      <c r="FEK123" s="151"/>
      <c r="FEL123" s="151"/>
      <c r="FEM123" s="151"/>
      <c r="FEN123" s="151"/>
      <c r="FEO123" s="151"/>
      <c r="FEP123" s="151"/>
      <c r="FEQ123" s="151"/>
      <c r="FER123" s="151"/>
      <c r="FES123" s="151"/>
      <c r="FET123" s="151"/>
      <c r="FEU123" s="151"/>
      <c r="FEV123" s="151"/>
      <c r="FEW123" s="151"/>
      <c r="FEX123" s="151"/>
      <c r="FEY123" s="151"/>
      <c r="FEZ123" s="151"/>
      <c r="FFA123" s="151"/>
      <c r="FFB123" s="151"/>
      <c r="FFC123" s="151"/>
      <c r="FFD123" s="151"/>
      <c r="FFE123" s="151"/>
      <c r="FFF123" s="151"/>
      <c r="FFG123" s="151"/>
      <c r="FFH123" s="151"/>
      <c r="FFI123" s="151"/>
      <c r="FFJ123" s="151"/>
      <c r="FFK123" s="151"/>
      <c r="FFL123" s="151"/>
      <c r="FFM123" s="151"/>
      <c r="FFN123" s="151"/>
      <c r="FFO123" s="151"/>
      <c r="FFP123" s="151"/>
      <c r="FFQ123" s="151"/>
      <c r="FFR123" s="151"/>
      <c r="FFS123" s="151"/>
      <c r="FFT123" s="151"/>
      <c r="FFU123" s="151"/>
      <c r="FFV123" s="151"/>
      <c r="FFW123" s="151"/>
      <c r="FFX123" s="151"/>
      <c r="FFY123" s="151"/>
      <c r="FFZ123" s="151"/>
      <c r="FGA123" s="151"/>
      <c r="FGB123" s="151"/>
      <c r="FGC123" s="151"/>
      <c r="FGD123" s="151"/>
      <c r="FGE123" s="151"/>
      <c r="FGF123" s="151"/>
      <c r="FGG123" s="151"/>
      <c r="FGH123" s="151"/>
      <c r="FGI123" s="151"/>
      <c r="FGJ123" s="151"/>
      <c r="FGK123" s="151"/>
      <c r="FGL123" s="151"/>
      <c r="FGM123" s="151"/>
      <c r="FGN123" s="151"/>
      <c r="FGO123" s="151"/>
      <c r="FGP123" s="151"/>
      <c r="FGQ123" s="151"/>
      <c r="FGR123" s="151"/>
      <c r="FGS123" s="151"/>
      <c r="FGT123" s="151"/>
      <c r="FGU123" s="151"/>
      <c r="FGV123" s="151"/>
      <c r="FGW123" s="151"/>
      <c r="FGX123" s="151"/>
      <c r="FGY123" s="151"/>
      <c r="FGZ123" s="151"/>
      <c r="FHA123" s="151"/>
      <c r="FHB123" s="151"/>
      <c r="FHC123" s="151"/>
      <c r="FHD123" s="151"/>
      <c r="FHE123" s="151"/>
      <c r="FHF123" s="151"/>
      <c r="FHG123" s="151"/>
      <c r="FHH123" s="151"/>
      <c r="FHI123" s="151"/>
      <c r="FHJ123" s="151"/>
      <c r="FHK123" s="151"/>
      <c r="FHL123" s="151"/>
      <c r="FHM123" s="151"/>
      <c r="FHN123" s="151"/>
      <c r="FHO123" s="151"/>
      <c r="FHP123" s="151"/>
      <c r="FHQ123" s="151"/>
      <c r="FHR123" s="151"/>
      <c r="FHS123" s="151"/>
      <c r="FHT123" s="151"/>
      <c r="FHU123" s="151"/>
      <c r="FHV123" s="151"/>
      <c r="FHW123" s="151"/>
      <c r="FHX123" s="151"/>
      <c r="FHY123" s="151"/>
      <c r="FHZ123" s="151"/>
      <c r="FIA123" s="151"/>
      <c r="FIB123" s="151"/>
      <c r="FIC123" s="151"/>
      <c r="FID123" s="151"/>
      <c r="FIE123" s="151"/>
      <c r="FIF123" s="151"/>
      <c r="FIG123" s="151"/>
      <c r="FIH123" s="151"/>
      <c r="FII123" s="151"/>
      <c r="FIJ123" s="151"/>
      <c r="FIK123" s="151"/>
      <c r="FIL123" s="151"/>
      <c r="FIM123" s="151"/>
      <c r="FIN123" s="151"/>
      <c r="FIO123" s="151"/>
      <c r="FIP123" s="151"/>
      <c r="FIQ123" s="151"/>
      <c r="FIR123" s="151"/>
      <c r="FIS123" s="151"/>
      <c r="FIT123" s="151"/>
      <c r="FIU123" s="151"/>
      <c r="FIV123" s="151"/>
      <c r="FIW123" s="151"/>
      <c r="FIX123" s="151"/>
      <c r="FIY123" s="151"/>
      <c r="FIZ123" s="151"/>
      <c r="FJA123" s="151"/>
      <c r="FJB123" s="151"/>
      <c r="FJC123" s="151"/>
      <c r="FJD123" s="151"/>
      <c r="FJE123" s="151"/>
      <c r="FJF123" s="151"/>
      <c r="FJG123" s="151"/>
      <c r="FJH123" s="151"/>
      <c r="FJI123" s="151"/>
      <c r="FJJ123" s="151"/>
      <c r="FJK123" s="151"/>
      <c r="FJL123" s="151"/>
      <c r="FJM123" s="151"/>
      <c r="FJN123" s="151"/>
      <c r="FJO123" s="151"/>
      <c r="FJP123" s="151"/>
      <c r="FJQ123" s="151"/>
      <c r="FJR123" s="151"/>
      <c r="FJS123" s="151"/>
      <c r="FJT123" s="151"/>
      <c r="FJU123" s="151"/>
      <c r="FJV123" s="151"/>
      <c r="FJW123" s="151"/>
      <c r="FJX123" s="151"/>
      <c r="FJY123" s="151"/>
      <c r="FJZ123" s="151"/>
      <c r="FKA123" s="151"/>
      <c r="FKB123" s="151"/>
      <c r="FKC123" s="151"/>
      <c r="FKD123" s="151"/>
      <c r="FKE123" s="151"/>
      <c r="FKF123" s="151"/>
      <c r="FKG123" s="151"/>
      <c r="FKH123" s="151"/>
      <c r="FKI123" s="151"/>
      <c r="FKJ123" s="151"/>
      <c r="FKK123" s="151"/>
      <c r="FKL123" s="151"/>
      <c r="FKM123" s="151"/>
      <c r="FKN123" s="151"/>
      <c r="FKO123" s="151"/>
      <c r="FKP123" s="151"/>
      <c r="FKQ123" s="151"/>
      <c r="FKR123" s="151"/>
      <c r="FKS123" s="151"/>
      <c r="FKT123" s="151"/>
      <c r="FKU123" s="151"/>
      <c r="FKV123" s="151"/>
      <c r="FKW123" s="151"/>
      <c r="FKX123" s="151"/>
      <c r="FKY123" s="151"/>
      <c r="FKZ123" s="151"/>
      <c r="FLA123" s="151"/>
      <c r="FLB123" s="151"/>
      <c r="FLC123" s="151"/>
      <c r="FLD123" s="151"/>
      <c r="FLE123" s="151"/>
      <c r="FLF123" s="151"/>
      <c r="FLG123" s="151"/>
      <c r="FLH123" s="151"/>
      <c r="FLI123" s="151"/>
      <c r="FLJ123" s="151"/>
      <c r="FLK123" s="151"/>
      <c r="FLL123" s="151"/>
      <c r="FLM123" s="151"/>
      <c r="FLN123" s="151"/>
      <c r="FLO123" s="151"/>
      <c r="FLP123" s="151"/>
      <c r="FLQ123" s="151"/>
      <c r="FLR123" s="151"/>
      <c r="FLS123" s="151"/>
      <c r="FLT123" s="151"/>
      <c r="FLU123" s="151"/>
      <c r="FLV123" s="151"/>
      <c r="FLW123" s="151"/>
      <c r="FLX123" s="151"/>
      <c r="FLY123" s="151"/>
      <c r="FLZ123" s="151"/>
      <c r="FMA123" s="151"/>
      <c r="FMB123" s="151"/>
      <c r="FMC123" s="151"/>
      <c r="FMD123" s="151"/>
      <c r="FME123" s="151"/>
      <c r="FMF123" s="151"/>
      <c r="FMG123" s="151"/>
      <c r="FMH123" s="151"/>
      <c r="FMI123" s="151"/>
      <c r="FMJ123" s="151"/>
      <c r="FMK123" s="151"/>
      <c r="FML123" s="151"/>
      <c r="FMM123" s="151"/>
      <c r="FMN123" s="151"/>
      <c r="FMO123" s="151"/>
      <c r="FMP123" s="151"/>
      <c r="FMQ123" s="151"/>
      <c r="FMR123" s="151"/>
      <c r="FMS123" s="151"/>
      <c r="FMT123" s="151"/>
      <c r="FMU123" s="151"/>
      <c r="FMV123" s="151"/>
      <c r="FMW123" s="151"/>
      <c r="FMX123" s="151"/>
      <c r="FMY123" s="151"/>
      <c r="FMZ123" s="151"/>
      <c r="FNA123" s="151"/>
      <c r="FNB123" s="151"/>
      <c r="FNC123" s="151"/>
      <c r="FND123" s="151"/>
      <c r="FNE123" s="151"/>
      <c r="FNF123" s="151"/>
      <c r="FNG123" s="151"/>
      <c r="FNH123" s="151"/>
      <c r="FNI123" s="151"/>
      <c r="FNJ123" s="151"/>
      <c r="FNK123" s="151"/>
      <c r="FNL123" s="151"/>
      <c r="FNM123" s="151"/>
      <c r="FNN123" s="151"/>
      <c r="FNO123" s="151"/>
      <c r="FNP123" s="151"/>
      <c r="FNQ123" s="151"/>
      <c r="FNR123" s="151"/>
      <c r="FNS123" s="151"/>
      <c r="FNT123" s="151"/>
      <c r="FNU123" s="151"/>
      <c r="FNV123" s="151"/>
      <c r="FNW123" s="151"/>
      <c r="FNX123" s="151"/>
      <c r="FNY123" s="151"/>
      <c r="FNZ123" s="151"/>
      <c r="FOA123" s="151"/>
      <c r="FOB123" s="151"/>
      <c r="FOC123" s="151"/>
      <c r="FOD123" s="151"/>
      <c r="FOE123" s="151"/>
      <c r="FOF123" s="151"/>
      <c r="FOG123" s="151"/>
      <c r="FOH123" s="151"/>
      <c r="FOI123" s="151"/>
      <c r="FOJ123" s="151"/>
      <c r="FOK123" s="151"/>
      <c r="FOL123" s="151"/>
      <c r="FOM123" s="151"/>
      <c r="FON123" s="151"/>
      <c r="FOO123" s="151"/>
      <c r="FOP123" s="151"/>
      <c r="FOQ123" s="151"/>
      <c r="FOR123" s="151"/>
      <c r="FOS123" s="151"/>
      <c r="FOT123" s="151"/>
      <c r="FOU123" s="151"/>
      <c r="FOV123" s="151"/>
      <c r="FOW123" s="151"/>
      <c r="FOX123" s="151"/>
      <c r="FOY123" s="151"/>
      <c r="FOZ123" s="151"/>
      <c r="FPA123" s="151"/>
      <c r="FPB123" s="151"/>
      <c r="FPC123" s="151"/>
      <c r="FPD123" s="151"/>
      <c r="FPE123" s="151"/>
      <c r="FPF123" s="151"/>
      <c r="FPG123" s="151"/>
      <c r="FPH123" s="151"/>
      <c r="FPI123" s="151"/>
      <c r="FPJ123" s="151"/>
      <c r="FPK123" s="151"/>
      <c r="FPL123" s="151"/>
      <c r="FPM123" s="151"/>
      <c r="FPN123" s="151"/>
      <c r="FPO123" s="151"/>
      <c r="FPP123" s="151"/>
      <c r="FPQ123" s="151"/>
      <c r="FPR123" s="151"/>
      <c r="FPS123" s="151"/>
      <c r="FPT123" s="151"/>
      <c r="FPU123" s="151"/>
      <c r="FPV123" s="151"/>
      <c r="FPW123" s="151"/>
      <c r="FPX123" s="151"/>
      <c r="FPY123" s="151"/>
      <c r="FPZ123" s="151"/>
      <c r="FQA123" s="151"/>
      <c r="FQB123" s="151"/>
      <c r="FQC123" s="151"/>
      <c r="FQD123" s="151"/>
      <c r="FQE123" s="151"/>
      <c r="FQF123" s="151"/>
      <c r="FQG123" s="151"/>
      <c r="FQH123" s="151"/>
      <c r="FQI123" s="151"/>
      <c r="FQJ123" s="151"/>
      <c r="FQK123" s="151"/>
      <c r="FQL123" s="151"/>
      <c r="FQM123" s="151"/>
      <c r="FQN123" s="151"/>
      <c r="FQO123" s="151"/>
      <c r="FQP123" s="151"/>
      <c r="FQQ123" s="151"/>
      <c r="FQR123" s="151"/>
      <c r="FQS123" s="151"/>
      <c r="FQT123" s="151"/>
      <c r="FQU123" s="151"/>
      <c r="FQV123" s="151"/>
      <c r="FQW123" s="151"/>
      <c r="FQX123" s="151"/>
      <c r="FQY123" s="151"/>
      <c r="FQZ123" s="151"/>
      <c r="FRA123" s="151"/>
      <c r="FRB123" s="151"/>
      <c r="FRC123" s="151"/>
      <c r="FRD123" s="151"/>
      <c r="FRE123" s="151"/>
      <c r="FRF123" s="151"/>
      <c r="FRG123" s="151"/>
      <c r="FRH123" s="151"/>
      <c r="FRI123" s="151"/>
      <c r="FRJ123" s="151"/>
      <c r="FRK123" s="151"/>
      <c r="FRL123" s="151"/>
      <c r="FRM123" s="151"/>
      <c r="FRN123" s="151"/>
      <c r="FRO123" s="151"/>
      <c r="FRP123" s="151"/>
      <c r="FRQ123" s="151"/>
      <c r="FRR123" s="151"/>
      <c r="FRS123" s="151"/>
      <c r="FRT123" s="151"/>
      <c r="FRU123" s="151"/>
      <c r="FRV123" s="151"/>
      <c r="FRW123" s="151"/>
      <c r="FRX123" s="151"/>
      <c r="FRY123" s="151"/>
      <c r="FRZ123" s="151"/>
      <c r="FSA123" s="151"/>
      <c r="FSB123" s="151"/>
      <c r="FSC123" s="151"/>
      <c r="FSD123" s="151"/>
      <c r="FSE123" s="151"/>
      <c r="FSF123" s="151"/>
      <c r="FSG123" s="151"/>
      <c r="FSH123" s="151"/>
      <c r="FSI123" s="151"/>
      <c r="FSJ123" s="151"/>
      <c r="FSK123" s="151"/>
      <c r="FSL123" s="151"/>
      <c r="FSM123" s="151"/>
      <c r="FSN123" s="151"/>
      <c r="FSO123" s="151"/>
      <c r="FSP123" s="151"/>
      <c r="FSQ123" s="151"/>
      <c r="FSR123" s="151"/>
      <c r="FSS123" s="151"/>
      <c r="FST123" s="151"/>
      <c r="FSU123" s="151"/>
      <c r="FSV123" s="151"/>
      <c r="FSW123" s="151"/>
      <c r="FSX123" s="151"/>
      <c r="FSY123" s="151"/>
      <c r="FSZ123" s="151"/>
      <c r="FTA123" s="151"/>
      <c r="FTB123" s="151"/>
      <c r="FTC123" s="151"/>
      <c r="FTD123" s="151"/>
      <c r="FTE123" s="151"/>
      <c r="FTF123" s="151"/>
      <c r="FTG123" s="151"/>
      <c r="FTH123" s="151"/>
      <c r="FTI123" s="151"/>
      <c r="FTJ123" s="151"/>
      <c r="FTK123" s="151"/>
      <c r="FTL123" s="151"/>
      <c r="FTM123" s="151"/>
      <c r="FTN123" s="151"/>
      <c r="FTO123" s="151"/>
      <c r="FTP123" s="151"/>
      <c r="FTQ123" s="151"/>
      <c r="FTR123" s="151"/>
      <c r="FTS123" s="151"/>
      <c r="FTT123" s="151"/>
      <c r="FTU123" s="151"/>
      <c r="FTV123" s="151"/>
      <c r="FTW123" s="151"/>
      <c r="FTX123" s="151"/>
      <c r="FTY123" s="151"/>
      <c r="FTZ123" s="151"/>
      <c r="FUA123" s="151"/>
      <c r="FUB123" s="151"/>
      <c r="FUC123" s="151"/>
      <c r="FUD123" s="151"/>
      <c r="FUE123" s="151"/>
      <c r="FUF123" s="151"/>
      <c r="FUG123" s="151"/>
      <c r="FUH123" s="151"/>
      <c r="FUI123" s="151"/>
      <c r="FUJ123" s="151"/>
      <c r="FUK123" s="151"/>
      <c r="FUL123" s="151"/>
      <c r="FUM123" s="151"/>
      <c r="FUN123" s="151"/>
      <c r="FUO123" s="151"/>
      <c r="FUP123" s="151"/>
      <c r="FUQ123" s="151"/>
      <c r="FUR123" s="151"/>
      <c r="FUS123" s="151"/>
      <c r="FUT123" s="151"/>
      <c r="FUU123" s="151"/>
      <c r="FUV123" s="151"/>
      <c r="FUW123" s="151"/>
      <c r="FUX123" s="151"/>
      <c r="FUY123" s="151"/>
      <c r="FUZ123" s="151"/>
      <c r="FVA123" s="151"/>
      <c r="FVB123" s="151"/>
      <c r="FVC123" s="151"/>
      <c r="FVD123" s="151"/>
      <c r="FVE123" s="151"/>
      <c r="FVF123" s="151"/>
      <c r="FVG123" s="151"/>
      <c r="FVH123" s="151"/>
      <c r="FVI123" s="151"/>
      <c r="FVJ123" s="151"/>
      <c r="FVK123" s="151"/>
      <c r="FVL123" s="151"/>
      <c r="FVM123" s="151"/>
      <c r="FVN123" s="151"/>
      <c r="FVO123" s="151"/>
      <c r="FVP123" s="151"/>
      <c r="FVQ123" s="151"/>
      <c r="FVR123" s="151"/>
      <c r="FVS123" s="151"/>
      <c r="FVT123" s="151"/>
      <c r="FVU123" s="151"/>
      <c r="FVV123" s="151"/>
      <c r="FVW123" s="151"/>
      <c r="FVX123" s="151"/>
      <c r="FVY123" s="151"/>
      <c r="FVZ123" s="151"/>
      <c r="FWA123" s="151"/>
      <c r="FWB123" s="151"/>
      <c r="FWC123" s="151"/>
      <c r="FWD123" s="151"/>
      <c r="FWE123" s="151"/>
      <c r="FWF123" s="151"/>
      <c r="FWG123" s="151"/>
      <c r="FWH123" s="151"/>
      <c r="FWI123" s="151"/>
      <c r="FWJ123" s="151"/>
      <c r="FWK123" s="151"/>
      <c r="FWL123" s="151"/>
      <c r="FWM123" s="151"/>
      <c r="FWN123" s="151"/>
      <c r="FWO123" s="151"/>
      <c r="FWP123" s="151"/>
      <c r="FWQ123" s="151"/>
      <c r="FWR123" s="151"/>
      <c r="FWS123" s="151"/>
      <c r="FWT123" s="151"/>
      <c r="FWU123" s="151"/>
      <c r="FWV123" s="151"/>
      <c r="FWW123" s="151"/>
      <c r="FWX123" s="151"/>
      <c r="FWY123" s="151"/>
      <c r="FWZ123" s="151"/>
      <c r="FXA123" s="151"/>
      <c r="FXB123" s="151"/>
      <c r="FXC123" s="151"/>
      <c r="FXD123" s="151"/>
      <c r="FXE123" s="151"/>
      <c r="FXF123" s="151"/>
      <c r="FXG123" s="151"/>
      <c r="FXH123" s="151"/>
      <c r="FXI123" s="151"/>
      <c r="FXJ123" s="151"/>
      <c r="FXK123" s="151"/>
      <c r="FXL123" s="151"/>
      <c r="FXM123" s="151"/>
      <c r="FXN123" s="151"/>
      <c r="FXO123" s="151"/>
      <c r="FXP123" s="151"/>
      <c r="FXQ123" s="151"/>
      <c r="FXR123" s="151"/>
      <c r="FXS123" s="151"/>
      <c r="FXT123" s="151"/>
      <c r="FXU123" s="151"/>
      <c r="FXV123" s="151"/>
      <c r="FXW123" s="151"/>
      <c r="FXX123" s="151"/>
      <c r="FXY123" s="151"/>
      <c r="FXZ123" s="151"/>
      <c r="FYA123" s="151"/>
      <c r="FYB123" s="151"/>
      <c r="FYC123" s="151"/>
      <c r="FYD123" s="151"/>
      <c r="FYE123" s="151"/>
      <c r="FYF123" s="151"/>
      <c r="FYG123" s="151"/>
      <c r="FYH123" s="151"/>
      <c r="FYI123" s="151"/>
      <c r="FYJ123" s="151"/>
      <c r="FYK123" s="151"/>
      <c r="FYL123" s="151"/>
      <c r="FYM123" s="151"/>
      <c r="FYN123" s="151"/>
      <c r="FYO123" s="151"/>
      <c r="FYP123" s="151"/>
      <c r="FYQ123" s="151"/>
      <c r="FYR123" s="151"/>
      <c r="FYS123" s="151"/>
      <c r="FYT123" s="151"/>
      <c r="FYU123" s="151"/>
      <c r="FYV123" s="151"/>
      <c r="FYW123" s="151"/>
      <c r="FYX123" s="151"/>
      <c r="FYY123" s="151"/>
      <c r="FYZ123" s="151"/>
      <c r="FZA123" s="151"/>
      <c r="FZB123" s="151"/>
      <c r="FZC123" s="151"/>
      <c r="FZD123" s="151"/>
      <c r="FZE123" s="151"/>
      <c r="FZF123" s="151"/>
      <c r="FZG123" s="151"/>
      <c r="FZH123" s="151"/>
      <c r="FZI123" s="151"/>
      <c r="FZJ123" s="151"/>
      <c r="FZK123" s="151"/>
      <c r="FZL123" s="151"/>
      <c r="FZM123" s="151"/>
      <c r="FZN123" s="151"/>
      <c r="FZO123" s="151"/>
      <c r="FZP123" s="151"/>
      <c r="FZQ123" s="151"/>
      <c r="FZR123" s="151"/>
      <c r="FZS123" s="151"/>
      <c r="FZT123" s="151"/>
      <c r="FZU123" s="151"/>
      <c r="FZV123" s="151"/>
      <c r="FZW123" s="151"/>
      <c r="FZX123" s="151"/>
      <c r="FZY123" s="151"/>
      <c r="FZZ123" s="151"/>
      <c r="GAA123" s="151"/>
      <c r="GAB123" s="151"/>
      <c r="GAC123" s="151"/>
      <c r="GAD123" s="151"/>
      <c r="GAE123" s="151"/>
      <c r="GAF123" s="151"/>
      <c r="GAG123" s="151"/>
      <c r="GAH123" s="151"/>
      <c r="GAI123" s="151"/>
      <c r="GAJ123" s="151"/>
      <c r="GAK123" s="151"/>
      <c r="GAL123" s="151"/>
      <c r="GAM123" s="151"/>
      <c r="GAN123" s="151"/>
      <c r="GAO123" s="151"/>
      <c r="GAP123" s="151"/>
      <c r="GAQ123" s="151"/>
      <c r="GAR123" s="151"/>
      <c r="GAS123" s="151"/>
      <c r="GAT123" s="151"/>
      <c r="GAU123" s="151"/>
      <c r="GAV123" s="151"/>
      <c r="GAW123" s="151"/>
      <c r="GAX123" s="151"/>
      <c r="GAY123" s="151"/>
      <c r="GAZ123" s="151"/>
      <c r="GBA123" s="151"/>
      <c r="GBB123" s="151"/>
      <c r="GBC123" s="151"/>
      <c r="GBD123" s="151"/>
      <c r="GBE123" s="151"/>
      <c r="GBF123" s="151"/>
      <c r="GBG123" s="151"/>
      <c r="GBH123" s="151"/>
      <c r="GBI123" s="151"/>
      <c r="GBJ123" s="151"/>
      <c r="GBK123" s="151"/>
      <c r="GBL123" s="151"/>
      <c r="GBM123" s="151"/>
      <c r="GBN123" s="151"/>
      <c r="GBO123" s="151"/>
      <c r="GBP123" s="151"/>
      <c r="GBQ123" s="151"/>
      <c r="GBR123" s="151"/>
      <c r="GBS123" s="151"/>
      <c r="GBT123" s="151"/>
      <c r="GBU123" s="151"/>
      <c r="GBV123" s="151"/>
      <c r="GBW123" s="151"/>
      <c r="GBX123" s="151"/>
      <c r="GBY123" s="151"/>
      <c r="GBZ123" s="151"/>
      <c r="GCA123" s="151"/>
      <c r="GCB123" s="151"/>
      <c r="GCC123" s="151"/>
      <c r="GCD123" s="151"/>
      <c r="GCE123" s="151"/>
      <c r="GCF123" s="151"/>
      <c r="GCG123" s="151"/>
      <c r="GCH123" s="151"/>
      <c r="GCI123" s="151"/>
      <c r="GCJ123" s="151"/>
      <c r="GCK123" s="151"/>
      <c r="GCL123" s="151"/>
      <c r="GCM123" s="151"/>
      <c r="GCN123" s="151"/>
      <c r="GCO123" s="151"/>
      <c r="GCP123" s="151"/>
      <c r="GCQ123" s="151"/>
      <c r="GCR123" s="151"/>
      <c r="GCS123" s="151"/>
      <c r="GCT123" s="151"/>
      <c r="GCU123" s="151"/>
      <c r="GCV123" s="151"/>
      <c r="GCW123" s="151"/>
      <c r="GCX123" s="151"/>
      <c r="GCY123" s="151"/>
      <c r="GCZ123" s="151"/>
      <c r="GDA123" s="151"/>
      <c r="GDB123" s="151"/>
      <c r="GDC123" s="151"/>
      <c r="GDD123" s="151"/>
      <c r="GDE123" s="151"/>
      <c r="GDF123" s="151"/>
      <c r="GDG123" s="151"/>
      <c r="GDH123" s="151"/>
      <c r="GDI123" s="151"/>
      <c r="GDJ123" s="151"/>
      <c r="GDK123" s="151"/>
      <c r="GDL123" s="151"/>
      <c r="GDM123" s="151"/>
      <c r="GDN123" s="151"/>
      <c r="GDO123" s="151"/>
      <c r="GDP123" s="151"/>
      <c r="GDQ123" s="151"/>
      <c r="GDR123" s="151"/>
      <c r="GDS123" s="151"/>
      <c r="GDT123" s="151"/>
      <c r="GDU123" s="151"/>
      <c r="GDV123" s="151"/>
      <c r="GDW123" s="151"/>
      <c r="GDX123" s="151"/>
      <c r="GDY123" s="151"/>
      <c r="GDZ123" s="151"/>
      <c r="GEA123" s="151"/>
      <c r="GEB123" s="151"/>
      <c r="GEC123" s="151"/>
      <c r="GED123" s="151"/>
      <c r="GEE123" s="151"/>
      <c r="GEF123" s="151"/>
      <c r="GEG123" s="151"/>
      <c r="GEH123" s="151"/>
      <c r="GEI123" s="151"/>
      <c r="GEJ123" s="151"/>
      <c r="GEK123" s="151"/>
      <c r="GEL123" s="151"/>
      <c r="GEM123" s="151"/>
      <c r="GEN123" s="151"/>
      <c r="GEO123" s="151"/>
      <c r="GEP123" s="151"/>
      <c r="GEQ123" s="151"/>
      <c r="GER123" s="151"/>
      <c r="GES123" s="151"/>
      <c r="GET123" s="151"/>
      <c r="GEU123" s="151"/>
      <c r="GEV123" s="151"/>
      <c r="GEW123" s="151"/>
      <c r="GEX123" s="151"/>
      <c r="GEY123" s="151"/>
      <c r="GEZ123" s="151"/>
      <c r="GFA123" s="151"/>
      <c r="GFB123" s="151"/>
      <c r="GFC123" s="151"/>
      <c r="GFD123" s="151"/>
      <c r="GFE123" s="151"/>
      <c r="GFF123" s="151"/>
      <c r="GFG123" s="151"/>
      <c r="GFH123" s="151"/>
      <c r="GFI123" s="151"/>
      <c r="GFJ123" s="151"/>
      <c r="GFK123" s="151"/>
      <c r="GFL123" s="151"/>
      <c r="GFM123" s="151"/>
      <c r="GFN123" s="151"/>
      <c r="GFO123" s="151"/>
      <c r="GFP123" s="151"/>
      <c r="GFQ123" s="151"/>
      <c r="GFR123" s="151"/>
      <c r="GFS123" s="151"/>
      <c r="GFT123" s="151"/>
      <c r="GFU123" s="151"/>
      <c r="GFV123" s="151"/>
      <c r="GFW123" s="151"/>
      <c r="GFX123" s="151"/>
      <c r="GFY123" s="151"/>
      <c r="GFZ123" s="151"/>
      <c r="GGA123" s="151"/>
      <c r="GGB123" s="151"/>
      <c r="GGC123" s="151"/>
      <c r="GGD123" s="151"/>
      <c r="GGE123" s="151"/>
      <c r="GGF123" s="151"/>
      <c r="GGG123" s="151"/>
      <c r="GGH123" s="151"/>
      <c r="GGI123" s="151"/>
      <c r="GGJ123" s="151"/>
      <c r="GGK123" s="151"/>
      <c r="GGL123" s="151"/>
      <c r="GGM123" s="151"/>
      <c r="GGN123" s="151"/>
      <c r="GGO123" s="151"/>
      <c r="GGP123" s="151"/>
      <c r="GGQ123" s="151"/>
      <c r="GGR123" s="151"/>
      <c r="GGS123" s="151"/>
      <c r="GGT123" s="151"/>
      <c r="GGU123" s="151"/>
      <c r="GGV123" s="151"/>
      <c r="GGW123" s="151"/>
      <c r="GGX123" s="151"/>
      <c r="GGY123" s="151"/>
      <c r="GGZ123" s="151"/>
      <c r="GHA123" s="151"/>
      <c r="GHB123" s="151"/>
      <c r="GHC123" s="151"/>
      <c r="GHD123" s="151"/>
      <c r="GHE123" s="151"/>
      <c r="GHF123" s="151"/>
      <c r="GHG123" s="151"/>
      <c r="GHH123" s="151"/>
      <c r="GHI123" s="151"/>
      <c r="GHJ123" s="151"/>
      <c r="GHK123" s="151"/>
      <c r="GHL123" s="151"/>
      <c r="GHM123" s="151"/>
      <c r="GHN123" s="151"/>
      <c r="GHO123" s="151"/>
      <c r="GHP123" s="151"/>
      <c r="GHQ123" s="151"/>
      <c r="GHR123" s="151"/>
      <c r="GHS123" s="151"/>
      <c r="GHT123" s="151"/>
      <c r="GHU123" s="151"/>
      <c r="GHV123" s="151"/>
      <c r="GHW123" s="151"/>
      <c r="GHX123" s="151"/>
      <c r="GHY123" s="151"/>
      <c r="GHZ123" s="151"/>
      <c r="GIA123" s="151"/>
      <c r="GIB123" s="151"/>
      <c r="GIC123" s="151"/>
      <c r="GID123" s="151"/>
      <c r="GIE123" s="151"/>
      <c r="GIF123" s="151"/>
      <c r="GIG123" s="151"/>
      <c r="GIH123" s="151"/>
      <c r="GII123" s="151"/>
      <c r="GIJ123" s="151"/>
      <c r="GIK123" s="151"/>
      <c r="GIL123" s="151"/>
      <c r="GIM123" s="151"/>
      <c r="GIN123" s="151"/>
      <c r="GIO123" s="151"/>
      <c r="GIP123" s="151"/>
      <c r="GIQ123" s="151"/>
      <c r="GIR123" s="151"/>
      <c r="GIS123" s="151"/>
      <c r="GIT123" s="151"/>
      <c r="GIU123" s="151"/>
      <c r="GIV123" s="151"/>
      <c r="GIW123" s="151"/>
      <c r="GIX123" s="151"/>
      <c r="GIY123" s="151"/>
      <c r="GIZ123" s="151"/>
      <c r="GJA123" s="151"/>
      <c r="GJB123" s="151"/>
      <c r="GJC123" s="151"/>
      <c r="GJD123" s="151"/>
      <c r="GJE123" s="151"/>
      <c r="GJF123" s="151"/>
      <c r="GJG123" s="151"/>
      <c r="GJH123" s="151"/>
      <c r="GJI123" s="151"/>
      <c r="GJJ123" s="151"/>
      <c r="GJK123" s="151"/>
      <c r="GJL123" s="151"/>
      <c r="GJM123" s="151"/>
      <c r="GJN123" s="151"/>
      <c r="GJO123" s="151"/>
      <c r="GJP123" s="151"/>
      <c r="GJQ123" s="151"/>
      <c r="GJR123" s="151"/>
      <c r="GJS123" s="151"/>
      <c r="GJT123" s="151"/>
      <c r="GJU123" s="151"/>
      <c r="GJV123" s="151"/>
      <c r="GJW123" s="151"/>
      <c r="GJX123" s="151"/>
      <c r="GJY123" s="151"/>
      <c r="GJZ123" s="151"/>
      <c r="GKA123" s="151"/>
      <c r="GKB123" s="151"/>
      <c r="GKC123" s="151"/>
      <c r="GKD123" s="151"/>
      <c r="GKE123" s="151"/>
      <c r="GKF123" s="151"/>
      <c r="GKG123" s="151"/>
      <c r="GKH123" s="151"/>
      <c r="GKI123" s="151"/>
      <c r="GKJ123" s="151"/>
      <c r="GKK123" s="151"/>
      <c r="GKL123" s="151"/>
      <c r="GKM123" s="151"/>
      <c r="GKN123" s="151"/>
      <c r="GKO123" s="151"/>
      <c r="GKP123" s="151"/>
      <c r="GKQ123" s="151"/>
      <c r="GKR123" s="151"/>
      <c r="GKS123" s="151"/>
      <c r="GKT123" s="151"/>
      <c r="GKU123" s="151"/>
      <c r="GKV123" s="151"/>
      <c r="GKW123" s="151"/>
      <c r="GKX123" s="151"/>
      <c r="GKY123" s="151"/>
      <c r="GKZ123" s="151"/>
      <c r="GLA123" s="151"/>
      <c r="GLB123" s="151"/>
      <c r="GLC123" s="151"/>
      <c r="GLD123" s="151"/>
      <c r="GLE123" s="151"/>
      <c r="GLF123" s="151"/>
      <c r="GLG123" s="151"/>
      <c r="GLH123" s="151"/>
      <c r="GLI123" s="151"/>
      <c r="GLJ123" s="151"/>
      <c r="GLK123" s="151"/>
      <c r="GLL123" s="151"/>
      <c r="GLM123" s="151"/>
      <c r="GLN123" s="151"/>
      <c r="GLO123" s="151"/>
      <c r="GLP123" s="151"/>
      <c r="GLQ123" s="151"/>
      <c r="GLR123" s="151"/>
      <c r="GLS123" s="151"/>
      <c r="GLT123" s="151"/>
      <c r="GLU123" s="151"/>
      <c r="GLV123" s="151"/>
      <c r="GLW123" s="151"/>
      <c r="GLX123" s="151"/>
      <c r="GLY123" s="151"/>
      <c r="GLZ123" s="151"/>
      <c r="GMA123" s="151"/>
      <c r="GMB123" s="151"/>
      <c r="GMC123" s="151"/>
      <c r="GMD123" s="151"/>
      <c r="GME123" s="151"/>
      <c r="GMF123" s="151"/>
      <c r="GMG123" s="151"/>
      <c r="GMH123" s="151"/>
      <c r="GMI123" s="151"/>
      <c r="GMJ123" s="151"/>
      <c r="GMK123" s="151"/>
      <c r="GML123" s="151"/>
      <c r="GMM123" s="151"/>
      <c r="GMN123" s="151"/>
      <c r="GMO123" s="151"/>
      <c r="GMP123" s="151"/>
      <c r="GMQ123" s="151"/>
      <c r="GMR123" s="151"/>
      <c r="GMS123" s="151"/>
      <c r="GMT123" s="151"/>
      <c r="GMU123" s="151"/>
      <c r="GMV123" s="151"/>
      <c r="GMW123" s="151"/>
      <c r="GMX123" s="151"/>
      <c r="GMY123" s="151"/>
      <c r="GMZ123" s="151"/>
      <c r="GNA123" s="151"/>
      <c r="GNB123" s="151"/>
      <c r="GNC123" s="151"/>
      <c r="GND123" s="151"/>
      <c r="GNE123" s="151"/>
      <c r="GNF123" s="151"/>
      <c r="GNG123" s="151"/>
      <c r="GNH123" s="151"/>
      <c r="GNI123" s="151"/>
      <c r="GNJ123" s="151"/>
      <c r="GNK123" s="151"/>
      <c r="GNL123" s="151"/>
      <c r="GNM123" s="151"/>
      <c r="GNN123" s="151"/>
      <c r="GNO123" s="151"/>
      <c r="GNP123" s="151"/>
      <c r="GNQ123" s="151"/>
      <c r="GNR123" s="151"/>
      <c r="GNS123" s="151"/>
      <c r="GNT123" s="151"/>
      <c r="GNU123" s="151"/>
      <c r="GNV123" s="151"/>
      <c r="GNW123" s="151"/>
      <c r="GNX123" s="151"/>
      <c r="GNY123" s="151"/>
      <c r="GNZ123" s="151"/>
      <c r="GOA123" s="151"/>
      <c r="GOB123" s="151"/>
      <c r="GOC123" s="151"/>
      <c r="GOD123" s="151"/>
      <c r="GOE123" s="151"/>
      <c r="GOF123" s="151"/>
      <c r="GOG123" s="151"/>
      <c r="GOH123" s="151"/>
      <c r="GOI123" s="151"/>
      <c r="GOJ123" s="151"/>
      <c r="GOK123" s="151"/>
      <c r="GOL123" s="151"/>
      <c r="GOM123" s="151"/>
      <c r="GON123" s="151"/>
      <c r="GOO123" s="151"/>
      <c r="GOP123" s="151"/>
      <c r="GOQ123" s="151"/>
      <c r="GOR123" s="151"/>
      <c r="GOS123" s="151"/>
      <c r="GOT123" s="151"/>
      <c r="GOU123" s="151"/>
      <c r="GOV123" s="151"/>
      <c r="GOW123" s="151"/>
      <c r="GOX123" s="151"/>
      <c r="GOY123" s="151"/>
      <c r="GOZ123" s="151"/>
      <c r="GPA123" s="151"/>
      <c r="GPB123" s="151"/>
      <c r="GPC123" s="151"/>
      <c r="GPD123" s="151"/>
      <c r="GPE123" s="151"/>
      <c r="GPF123" s="151"/>
      <c r="GPG123" s="151"/>
      <c r="GPH123" s="151"/>
      <c r="GPI123" s="151"/>
      <c r="GPJ123" s="151"/>
      <c r="GPK123" s="151"/>
      <c r="GPL123" s="151"/>
      <c r="GPM123" s="151"/>
      <c r="GPN123" s="151"/>
      <c r="GPO123" s="151"/>
      <c r="GPP123" s="151"/>
      <c r="GPQ123" s="151"/>
      <c r="GPR123" s="151"/>
      <c r="GPS123" s="151"/>
      <c r="GPT123" s="151"/>
      <c r="GPU123" s="151"/>
      <c r="GPV123" s="151"/>
      <c r="GPW123" s="151"/>
      <c r="GPX123" s="151"/>
      <c r="GPY123" s="151"/>
      <c r="GPZ123" s="151"/>
      <c r="GQA123" s="151"/>
      <c r="GQB123" s="151"/>
      <c r="GQC123" s="151"/>
      <c r="GQD123" s="151"/>
      <c r="GQE123" s="151"/>
      <c r="GQF123" s="151"/>
      <c r="GQG123" s="151"/>
      <c r="GQH123" s="151"/>
      <c r="GQI123" s="151"/>
      <c r="GQJ123" s="151"/>
      <c r="GQK123" s="151"/>
      <c r="GQL123" s="151"/>
      <c r="GQM123" s="151"/>
      <c r="GQN123" s="151"/>
      <c r="GQO123" s="151"/>
      <c r="GQP123" s="151"/>
      <c r="GQQ123" s="151"/>
      <c r="GQR123" s="151"/>
      <c r="GQS123" s="151"/>
      <c r="GQT123" s="151"/>
      <c r="GQU123" s="151"/>
      <c r="GQV123" s="151"/>
      <c r="GQW123" s="151"/>
      <c r="GQX123" s="151"/>
      <c r="GQY123" s="151"/>
      <c r="GQZ123" s="151"/>
      <c r="GRA123" s="151"/>
      <c r="GRB123" s="151"/>
      <c r="GRC123" s="151"/>
      <c r="GRD123" s="151"/>
      <c r="GRE123" s="151"/>
      <c r="GRF123" s="151"/>
      <c r="GRG123" s="151"/>
      <c r="GRH123" s="151"/>
      <c r="GRI123" s="151"/>
      <c r="GRJ123" s="151"/>
      <c r="GRK123" s="151"/>
      <c r="GRL123" s="151"/>
      <c r="GRM123" s="151"/>
      <c r="GRN123" s="151"/>
      <c r="GRO123" s="151"/>
      <c r="GRP123" s="151"/>
      <c r="GRQ123" s="151"/>
      <c r="GRR123" s="151"/>
      <c r="GRS123" s="151"/>
      <c r="GRT123" s="151"/>
      <c r="GRU123" s="151"/>
      <c r="GRV123" s="151"/>
      <c r="GRW123" s="151"/>
      <c r="GRX123" s="151"/>
      <c r="GRY123" s="151"/>
      <c r="GRZ123" s="151"/>
      <c r="GSA123" s="151"/>
      <c r="GSB123" s="151"/>
      <c r="GSC123" s="151"/>
      <c r="GSD123" s="151"/>
      <c r="GSE123" s="151"/>
      <c r="GSF123" s="151"/>
      <c r="GSG123" s="151"/>
      <c r="GSH123" s="151"/>
      <c r="GSI123" s="151"/>
      <c r="GSJ123" s="151"/>
      <c r="GSK123" s="151"/>
      <c r="GSL123" s="151"/>
      <c r="GSM123" s="151"/>
      <c r="GSN123" s="151"/>
      <c r="GSO123" s="151"/>
      <c r="GSP123" s="151"/>
      <c r="GSQ123" s="151"/>
      <c r="GSR123" s="151"/>
      <c r="GSS123" s="151"/>
      <c r="GST123" s="151"/>
      <c r="GSU123" s="151"/>
      <c r="GSV123" s="151"/>
      <c r="GSW123" s="151"/>
      <c r="GSX123" s="151"/>
      <c r="GSY123" s="151"/>
      <c r="GSZ123" s="151"/>
      <c r="GTA123" s="151"/>
      <c r="GTB123" s="151"/>
      <c r="GTC123" s="151"/>
      <c r="GTD123" s="151"/>
      <c r="GTE123" s="151"/>
      <c r="GTF123" s="151"/>
      <c r="GTG123" s="151"/>
      <c r="GTH123" s="151"/>
      <c r="GTI123" s="151"/>
      <c r="GTJ123" s="151"/>
      <c r="GTK123" s="151"/>
      <c r="GTL123" s="151"/>
      <c r="GTM123" s="151"/>
      <c r="GTN123" s="151"/>
      <c r="GTO123" s="151"/>
      <c r="GTP123" s="151"/>
      <c r="GTQ123" s="151"/>
      <c r="GTR123" s="151"/>
      <c r="GTS123" s="151"/>
      <c r="GTT123" s="151"/>
      <c r="GTU123" s="151"/>
      <c r="GTV123" s="151"/>
      <c r="GTW123" s="151"/>
      <c r="GTX123" s="151"/>
      <c r="GTY123" s="151"/>
      <c r="GTZ123" s="151"/>
      <c r="GUA123" s="151"/>
      <c r="GUB123" s="151"/>
      <c r="GUC123" s="151"/>
      <c r="GUD123" s="151"/>
      <c r="GUE123" s="151"/>
      <c r="GUF123" s="151"/>
      <c r="GUG123" s="151"/>
      <c r="GUH123" s="151"/>
      <c r="GUI123" s="151"/>
      <c r="GUJ123" s="151"/>
      <c r="GUK123" s="151"/>
      <c r="GUL123" s="151"/>
      <c r="GUM123" s="151"/>
      <c r="GUN123" s="151"/>
      <c r="GUO123" s="151"/>
      <c r="GUP123" s="151"/>
      <c r="GUQ123" s="151"/>
      <c r="GUR123" s="151"/>
      <c r="GUS123" s="151"/>
      <c r="GUT123" s="151"/>
      <c r="GUU123" s="151"/>
      <c r="GUV123" s="151"/>
      <c r="GUW123" s="151"/>
      <c r="GUX123" s="151"/>
      <c r="GUY123" s="151"/>
      <c r="GUZ123" s="151"/>
      <c r="GVA123" s="151"/>
      <c r="GVB123" s="151"/>
      <c r="GVC123" s="151"/>
      <c r="GVD123" s="151"/>
      <c r="GVE123" s="151"/>
      <c r="GVF123" s="151"/>
      <c r="GVG123" s="151"/>
      <c r="GVH123" s="151"/>
      <c r="GVI123" s="151"/>
      <c r="GVJ123" s="151"/>
      <c r="GVK123" s="151"/>
      <c r="GVL123" s="151"/>
      <c r="GVM123" s="151"/>
      <c r="GVN123" s="151"/>
      <c r="GVO123" s="151"/>
      <c r="GVP123" s="151"/>
      <c r="GVQ123" s="151"/>
      <c r="GVR123" s="151"/>
      <c r="GVS123" s="151"/>
      <c r="GVT123" s="151"/>
      <c r="GVU123" s="151"/>
      <c r="GVV123" s="151"/>
      <c r="GVW123" s="151"/>
      <c r="GVX123" s="151"/>
      <c r="GVY123" s="151"/>
      <c r="GVZ123" s="151"/>
      <c r="GWA123" s="151"/>
      <c r="GWB123" s="151"/>
      <c r="GWC123" s="151"/>
      <c r="GWD123" s="151"/>
      <c r="GWE123" s="151"/>
      <c r="GWF123" s="151"/>
      <c r="GWG123" s="151"/>
      <c r="GWH123" s="151"/>
      <c r="GWI123" s="151"/>
      <c r="GWJ123" s="151"/>
      <c r="GWK123" s="151"/>
      <c r="GWL123" s="151"/>
      <c r="GWM123" s="151"/>
      <c r="GWN123" s="151"/>
      <c r="GWO123" s="151"/>
      <c r="GWP123" s="151"/>
      <c r="GWQ123" s="151"/>
      <c r="GWR123" s="151"/>
      <c r="GWS123" s="151"/>
      <c r="GWT123" s="151"/>
      <c r="GWU123" s="151"/>
      <c r="GWV123" s="151"/>
      <c r="GWW123" s="151"/>
      <c r="GWX123" s="151"/>
      <c r="GWY123" s="151"/>
      <c r="GWZ123" s="151"/>
      <c r="GXA123" s="151"/>
      <c r="GXB123" s="151"/>
      <c r="GXC123" s="151"/>
      <c r="GXD123" s="151"/>
      <c r="GXE123" s="151"/>
      <c r="GXF123" s="151"/>
      <c r="GXG123" s="151"/>
      <c r="GXH123" s="151"/>
      <c r="GXI123" s="151"/>
      <c r="GXJ123" s="151"/>
      <c r="GXK123" s="151"/>
      <c r="GXL123" s="151"/>
      <c r="GXM123" s="151"/>
      <c r="GXN123" s="151"/>
      <c r="GXO123" s="151"/>
      <c r="GXP123" s="151"/>
      <c r="GXQ123" s="151"/>
      <c r="GXR123" s="151"/>
      <c r="GXS123" s="151"/>
      <c r="GXT123" s="151"/>
      <c r="GXU123" s="151"/>
      <c r="GXV123" s="151"/>
      <c r="GXW123" s="151"/>
      <c r="GXX123" s="151"/>
      <c r="GXY123" s="151"/>
      <c r="GXZ123" s="151"/>
      <c r="GYA123" s="151"/>
      <c r="GYB123" s="151"/>
      <c r="GYC123" s="151"/>
      <c r="GYD123" s="151"/>
      <c r="GYE123" s="151"/>
      <c r="GYF123" s="151"/>
      <c r="GYG123" s="151"/>
      <c r="GYH123" s="151"/>
      <c r="GYI123" s="151"/>
      <c r="GYJ123" s="151"/>
      <c r="GYK123" s="151"/>
      <c r="GYL123" s="151"/>
      <c r="GYM123" s="151"/>
      <c r="GYN123" s="151"/>
      <c r="GYO123" s="151"/>
      <c r="GYP123" s="151"/>
      <c r="GYQ123" s="151"/>
      <c r="GYR123" s="151"/>
      <c r="GYS123" s="151"/>
      <c r="GYT123" s="151"/>
      <c r="GYU123" s="151"/>
      <c r="GYV123" s="151"/>
      <c r="GYW123" s="151"/>
      <c r="GYX123" s="151"/>
      <c r="GYY123" s="151"/>
      <c r="GYZ123" s="151"/>
      <c r="GZA123" s="151"/>
      <c r="GZB123" s="151"/>
      <c r="GZC123" s="151"/>
      <c r="GZD123" s="151"/>
      <c r="GZE123" s="151"/>
      <c r="GZF123" s="151"/>
      <c r="GZG123" s="151"/>
      <c r="GZH123" s="151"/>
      <c r="GZI123" s="151"/>
      <c r="GZJ123" s="151"/>
      <c r="GZK123" s="151"/>
      <c r="GZL123" s="151"/>
      <c r="GZM123" s="151"/>
      <c r="GZN123" s="151"/>
      <c r="GZO123" s="151"/>
      <c r="GZP123" s="151"/>
      <c r="GZQ123" s="151"/>
      <c r="GZR123" s="151"/>
      <c r="GZS123" s="151"/>
      <c r="GZT123" s="151"/>
      <c r="GZU123" s="151"/>
      <c r="GZV123" s="151"/>
      <c r="GZW123" s="151"/>
      <c r="GZX123" s="151"/>
      <c r="GZY123" s="151"/>
      <c r="GZZ123" s="151"/>
      <c r="HAA123" s="151"/>
      <c r="HAB123" s="151"/>
      <c r="HAC123" s="151"/>
      <c r="HAD123" s="151"/>
      <c r="HAE123" s="151"/>
      <c r="HAF123" s="151"/>
      <c r="HAG123" s="151"/>
      <c r="HAH123" s="151"/>
      <c r="HAI123" s="151"/>
      <c r="HAJ123" s="151"/>
      <c r="HAK123" s="151"/>
      <c r="HAL123" s="151"/>
      <c r="HAM123" s="151"/>
      <c r="HAN123" s="151"/>
      <c r="HAO123" s="151"/>
      <c r="HAP123" s="151"/>
      <c r="HAQ123" s="151"/>
      <c r="HAR123" s="151"/>
      <c r="HAS123" s="151"/>
      <c r="HAT123" s="151"/>
      <c r="HAU123" s="151"/>
      <c r="HAV123" s="151"/>
      <c r="HAW123" s="151"/>
      <c r="HAX123" s="151"/>
      <c r="HAY123" s="151"/>
      <c r="HAZ123" s="151"/>
      <c r="HBA123" s="151"/>
      <c r="HBB123" s="151"/>
      <c r="HBC123" s="151"/>
      <c r="HBD123" s="151"/>
      <c r="HBE123" s="151"/>
      <c r="HBF123" s="151"/>
      <c r="HBG123" s="151"/>
      <c r="HBH123" s="151"/>
      <c r="HBI123" s="151"/>
      <c r="HBJ123" s="151"/>
      <c r="HBK123" s="151"/>
      <c r="HBL123" s="151"/>
      <c r="HBM123" s="151"/>
      <c r="HBN123" s="151"/>
      <c r="HBO123" s="151"/>
      <c r="HBP123" s="151"/>
      <c r="HBQ123" s="151"/>
      <c r="HBR123" s="151"/>
      <c r="HBS123" s="151"/>
      <c r="HBT123" s="151"/>
      <c r="HBU123" s="151"/>
      <c r="HBV123" s="151"/>
      <c r="HBW123" s="151"/>
      <c r="HBX123" s="151"/>
      <c r="HBY123" s="151"/>
      <c r="HBZ123" s="151"/>
      <c r="HCA123" s="151"/>
      <c r="HCB123" s="151"/>
      <c r="HCC123" s="151"/>
      <c r="HCD123" s="151"/>
      <c r="HCE123" s="151"/>
      <c r="HCF123" s="151"/>
      <c r="HCG123" s="151"/>
      <c r="HCH123" s="151"/>
      <c r="HCI123" s="151"/>
      <c r="HCJ123" s="151"/>
      <c r="HCK123" s="151"/>
      <c r="HCL123" s="151"/>
      <c r="HCM123" s="151"/>
      <c r="HCN123" s="151"/>
      <c r="HCO123" s="151"/>
      <c r="HCP123" s="151"/>
      <c r="HCQ123" s="151"/>
      <c r="HCR123" s="151"/>
      <c r="HCS123" s="151"/>
      <c r="HCT123" s="151"/>
      <c r="HCU123" s="151"/>
      <c r="HCV123" s="151"/>
      <c r="HCW123" s="151"/>
      <c r="HCX123" s="151"/>
      <c r="HCY123" s="151"/>
      <c r="HCZ123" s="151"/>
      <c r="HDA123" s="151"/>
      <c r="HDB123" s="151"/>
      <c r="HDC123" s="151"/>
      <c r="HDD123" s="151"/>
      <c r="HDE123" s="151"/>
      <c r="HDF123" s="151"/>
      <c r="HDG123" s="151"/>
      <c r="HDH123" s="151"/>
      <c r="HDI123" s="151"/>
      <c r="HDJ123" s="151"/>
      <c r="HDK123" s="151"/>
      <c r="HDL123" s="151"/>
      <c r="HDM123" s="151"/>
      <c r="HDN123" s="151"/>
      <c r="HDO123" s="151"/>
      <c r="HDP123" s="151"/>
      <c r="HDQ123" s="151"/>
      <c r="HDR123" s="151"/>
      <c r="HDS123" s="151"/>
      <c r="HDT123" s="151"/>
      <c r="HDU123" s="151"/>
      <c r="HDV123" s="151"/>
      <c r="HDW123" s="151"/>
      <c r="HDX123" s="151"/>
      <c r="HDY123" s="151"/>
      <c r="HDZ123" s="151"/>
      <c r="HEA123" s="151"/>
      <c r="HEB123" s="151"/>
      <c r="HEC123" s="151"/>
      <c r="HED123" s="151"/>
      <c r="HEE123" s="151"/>
      <c r="HEF123" s="151"/>
      <c r="HEG123" s="151"/>
      <c r="HEH123" s="151"/>
      <c r="HEI123" s="151"/>
      <c r="HEJ123" s="151"/>
      <c r="HEK123" s="151"/>
      <c r="HEL123" s="151"/>
      <c r="HEM123" s="151"/>
      <c r="HEN123" s="151"/>
      <c r="HEO123" s="151"/>
      <c r="HEP123" s="151"/>
      <c r="HEQ123" s="151"/>
      <c r="HER123" s="151"/>
      <c r="HES123" s="151"/>
      <c r="HET123" s="151"/>
      <c r="HEU123" s="151"/>
      <c r="HEV123" s="151"/>
      <c r="HEW123" s="151"/>
      <c r="HEX123" s="151"/>
      <c r="HEY123" s="151"/>
      <c r="HEZ123" s="151"/>
      <c r="HFA123" s="151"/>
      <c r="HFB123" s="151"/>
      <c r="HFC123" s="151"/>
      <c r="HFD123" s="151"/>
      <c r="HFE123" s="151"/>
      <c r="HFF123" s="151"/>
      <c r="HFG123" s="151"/>
      <c r="HFH123" s="151"/>
      <c r="HFI123" s="151"/>
      <c r="HFJ123" s="151"/>
      <c r="HFK123" s="151"/>
      <c r="HFL123" s="151"/>
      <c r="HFM123" s="151"/>
      <c r="HFN123" s="151"/>
      <c r="HFO123" s="151"/>
      <c r="HFP123" s="151"/>
      <c r="HFQ123" s="151"/>
      <c r="HFR123" s="151"/>
      <c r="HFS123" s="151"/>
      <c r="HFT123" s="151"/>
      <c r="HFU123" s="151"/>
      <c r="HFV123" s="151"/>
      <c r="HFW123" s="151"/>
      <c r="HFX123" s="151"/>
      <c r="HFY123" s="151"/>
      <c r="HFZ123" s="151"/>
      <c r="HGA123" s="151"/>
      <c r="HGB123" s="151"/>
      <c r="HGC123" s="151"/>
      <c r="HGD123" s="151"/>
      <c r="HGE123" s="151"/>
      <c r="HGF123" s="151"/>
      <c r="HGG123" s="151"/>
      <c r="HGH123" s="151"/>
      <c r="HGI123" s="151"/>
      <c r="HGJ123" s="151"/>
      <c r="HGK123" s="151"/>
      <c r="HGL123" s="151"/>
      <c r="HGM123" s="151"/>
      <c r="HGN123" s="151"/>
      <c r="HGO123" s="151"/>
      <c r="HGP123" s="151"/>
      <c r="HGQ123" s="151"/>
      <c r="HGR123" s="151"/>
      <c r="HGS123" s="151"/>
      <c r="HGT123" s="151"/>
      <c r="HGU123" s="151"/>
      <c r="HGV123" s="151"/>
      <c r="HGW123" s="151"/>
      <c r="HGX123" s="151"/>
      <c r="HGY123" s="151"/>
      <c r="HGZ123" s="151"/>
      <c r="HHA123" s="151"/>
      <c r="HHB123" s="151"/>
      <c r="HHC123" s="151"/>
      <c r="HHD123" s="151"/>
      <c r="HHE123" s="151"/>
      <c r="HHF123" s="151"/>
      <c r="HHG123" s="151"/>
      <c r="HHH123" s="151"/>
      <c r="HHI123" s="151"/>
      <c r="HHJ123" s="151"/>
      <c r="HHK123" s="151"/>
      <c r="HHL123" s="151"/>
      <c r="HHM123" s="151"/>
      <c r="HHN123" s="151"/>
      <c r="HHO123" s="151"/>
      <c r="HHP123" s="151"/>
      <c r="HHQ123" s="151"/>
      <c r="HHR123" s="151"/>
      <c r="HHS123" s="151"/>
      <c r="HHT123" s="151"/>
      <c r="HHU123" s="151"/>
      <c r="HHV123" s="151"/>
      <c r="HHW123" s="151"/>
      <c r="HHX123" s="151"/>
      <c r="HHY123" s="151"/>
      <c r="HHZ123" s="151"/>
      <c r="HIA123" s="151"/>
      <c r="HIB123" s="151"/>
      <c r="HIC123" s="151"/>
      <c r="HID123" s="151"/>
      <c r="HIE123" s="151"/>
      <c r="HIF123" s="151"/>
      <c r="HIG123" s="151"/>
      <c r="HIH123" s="151"/>
      <c r="HII123" s="151"/>
      <c r="HIJ123" s="151"/>
      <c r="HIK123" s="151"/>
      <c r="HIL123" s="151"/>
      <c r="HIM123" s="151"/>
      <c r="HIN123" s="151"/>
      <c r="HIO123" s="151"/>
      <c r="HIP123" s="151"/>
      <c r="HIQ123" s="151"/>
      <c r="HIR123" s="151"/>
      <c r="HIS123" s="151"/>
      <c r="HIT123" s="151"/>
      <c r="HIU123" s="151"/>
      <c r="HIV123" s="151"/>
      <c r="HIW123" s="151"/>
      <c r="HIX123" s="151"/>
      <c r="HIY123" s="151"/>
      <c r="HIZ123" s="151"/>
      <c r="HJA123" s="151"/>
      <c r="HJB123" s="151"/>
      <c r="HJC123" s="151"/>
      <c r="HJD123" s="151"/>
      <c r="HJE123" s="151"/>
      <c r="HJF123" s="151"/>
      <c r="HJG123" s="151"/>
      <c r="HJH123" s="151"/>
      <c r="HJI123" s="151"/>
      <c r="HJJ123" s="151"/>
      <c r="HJK123" s="151"/>
      <c r="HJL123" s="151"/>
      <c r="HJM123" s="151"/>
      <c r="HJN123" s="151"/>
      <c r="HJO123" s="151"/>
      <c r="HJP123" s="151"/>
      <c r="HJQ123" s="151"/>
      <c r="HJR123" s="151"/>
      <c r="HJS123" s="151"/>
      <c r="HJT123" s="151"/>
      <c r="HJU123" s="151"/>
      <c r="HJV123" s="151"/>
      <c r="HJW123" s="151"/>
      <c r="HJX123" s="151"/>
      <c r="HJY123" s="151"/>
      <c r="HJZ123" s="151"/>
      <c r="HKA123" s="151"/>
      <c r="HKB123" s="151"/>
      <c r="HKC123" s="151"/>
      <c r="HKD123" s="151"/>
      <c r="HKE123" s="151"/>
      <c r="HKF123" s="151"/>
      <c r="HKG123" s="151"/>
      <c r="HKH123" s="151"/>
      <c r="HKI123" s="151"/>
      <c r="HKJ123" s="151"/>
      <c r="HKK123" s="151"/>
      <c r="HKL123" s="151"/>
      <c r="HKM123" s="151"/>
      <c r="HKN123" s="151"/>
      <c r="HKO123" s="151"/>
      <c r="HKP123" s="151"/>
      <c r="HKQ123" s="151"/>
      <c r="HKR123" s="151"/>
      <c r="HKS123" s="151"/>
      <c r="HKT123" s="151"/>
      <c r="HKU123" s="151"/>
      <c r="HKV123" s="151"/>
      <c r="HKW123" s="151"/>
      <c r="HKX123" s="151"/>
      <c r="HKY123" s="151"/>
      <c r="HKZ123" s="151"/>
      <c r="HLA123" s="151"/>
      <c r="HLB123" s="151"/>
      <c r="HLC123" s="151"/>
      <c r="HLD123" s="151"/>
      <c r="HLE123" s="151"/>
      <c r="HLF123" s="151"/>
      <c r="HLG123" s="151"/>
      <c r="HLH123" s="151"/>
      <c r="HLI123" s="151"/>
      <c r="HLJ123" s="151"/>
      <c r="HLK123" s="151"/>
      <c r="HLL123" s="151"/>
      <c r="HLM123" s="151"/>
      <c r="HLN123" s="151"/>
      <c r="HLO123" s="151"/>
      <c r="HLP123" s="151"/>
      <c r="HLQ123" s="151"/>
      <c r="HLR123" s="151"/>
      <c r="HLS123" s="151"/>
      <c r="HLT123" s="151"/>
      <c r="HLU123" s="151"/>
      <c r="HLV123" s="151"/>
      <c r="HLW123" s="151"/>
      <c r="HLX123" s="151"/>
      <c r="HLY123" s="151"/>
      <c r="HLZ123" s="151"/>
      <c r="HMA123" s="151"/>
      <c r="HMB123" s="151"/>
      <c r="HMC123" s="151"/>
      <c r="HMD123" s="151"/>
      <c r="HME123" s="151"/>
      <c r="HMF123" s="151"/>
      <c r="HMG123" s="151"/>
      <c r="HMH123" s="151"/>
      <c r="HMI123" s="151"/>
      <c r="HMJ123" s="151"/>
      <c r="HMK123" s="151"/>
      <c r="HML123" s="151"/>
      <c r="HMM123" s="151"/>
      <c r="HMN123" s="151"/>
      <c r="HMO123" s="151"/>
      <c r="HMP123" s="151"/>
      <c r="HMQ123" s="151"/>
      <c r="HMR123" s="151"/>
      <c r="HMS123" s="151"/>
      <c r="HMT123" s="151"/>
      <c r="HMU123" s="151"/>
      <c r="HMV123" s="151"/>
      <c r="HMW123" s="151"/>
      <c r="HMX123" s="151"/>
      <c r="HMY123" s="151"/>
      <c r="HMZ123" s="151"/>
      <c r="HNA123" s="151"/>
      <c r="HNB123" s="151"/>
      <c r="HNC123" s="151"/>
      <c r="HND123" s="151"/>
      <c r="HNE123" s="151"/>
      <c r="HNF123" s="151"/>
      <c r="HNG123" s="151"/>
      <c r="HNH123" s="151"/>
      <c r="HNI123" s="151"/>
      <c r="HNJ123" s="151"/>
      <c r="HNK123" s="151"/>
      <c r="HNL123" s="151"/>
      <c r="HNM123" s="151"/>
      <c r="HNN123" s="151"/>
      <c r="HNO123" s="151"/>
      <c r="HNP123" s="151"/>
      <c r="HNQ123" s="151"/>
      <c r="HNR123" s="151"/>
      <c r="HNS123" s="151"/>
      <c r="HNT123" s="151"/>
      <c r="HNU123" s="151"/>
      <c r="HNV123" s="151"/>
      <c r="HNW123" s="151"/>
      <c r="HNX123" s="151"/>
      <c r="HNY123" s="151"/>
      <c r="HNZ123" s="151"/>
      <c r="HOA123" s="151"/>
      <c r="HOB123" s="151"/>
      <c r="HOC123" s="151"/>
      <c r="HOD123" s="151"/>
      <c r="HOE123" s="151"/>
      <c r="HOF123" s="151"/>
      <c r="HOG123" s="151"/>
      <c r="HOH123" s="151"/>
      <c r="HOI123" s="151"/>
      <c r="HOJ123" s="151"/>
      <c r="HOK123" s="151"/>
      <c r="HOL123" s="151"/>
      <c r="HOM123" s="151"/>
      <c r="HON123" s="151"/>
      <c r="HOO123" s="151"/>
      <c r="HOP123" s="151"/>
      <c r="HOQ123" s="151"/>
      <c r="HOR123" s="151"/>
      <c r="HOS123" s="151"/>
      <c r="HOT123" s="151"/>
      <c r="HOU123" s="151"/>
      <c r="HOV123" s="151"/>
      <c r="HOW123" s="151"/>
      <c r="HOX123" s="151"/>
      <c r="HOY123" s="151"/>
      <c r="HOZ123" s="151"/>
      <c r="HPA123" s="151"/>
      <c r="HPB123" s="151"/>
      <c r="HPC123" s="151"/>
      <c r="HPD123" s="151"/>
      <c r="HPE123" s="151"/>
      <c r="HPF123" s="151"/>
      <c r="HPG123" s="151"/>
      <c r="HPH123" s="151"/>
      <c r="HPI123" s="151"/>
      <c r="HPJ123" s="151"/>
      <c r="HPK123" s="151"/>
      <c r="HPL123" s="151"/>
      <c r="HPM123" s="151"/>
      <c r="HPN123" s="151"/>
      <c r="HPO123" s="151"/>
      <c r="HPP123" s="151"/>
      <c r="HPQ123" s="151"/>
      <c r="HPR123" s="151"/>
      <c r="HPS123" s="151"/>
      <c r="HPT123" s="151"/>
      <c r="HPU123" s="151"/>
      <c r="HPV123" s="151"/>
      <c r="HPW123" s="151"/>
      <c r="HPX123" s="151"/>
      <c r="HPY123" s="151"/>
      <c r="HPZ123" s="151"/>
      <c r="HQA123" s="151"/>
      <c r="HQB123" s="151"/>
      <c r="HQC123" s="151"/>
      <c r="HQD123" s="151"/>
      <c r="HQE123" s="151"/>
      <c r="HQF123" s="151"/>
      <c r="HQG123" s="151"/>
      <c r="HQH123" s="151"/>
      <c r="HQI123" s="151"/>
      <c r="HQJ123" s="151"/>
      <c r="HQK123" s="151"/>
      <c r="HQL123" s="151"/>
      <c r="HQM123" s="151"/>
      <c r="HQN123" s="151"/>
      <c r="HQO123" s="151"/>
      <c r="HQP123" s="151"/>
      <c r="HQQ123" s="151"/>
      <c r="HQR123" s="151"/>
      <c r="HQS123" s="151"/>
      <c r="HQT123" s="151"/>
      <c r="HQU123" s="151"/>
      <c r="HQV123" s="151"/>
      <c r="HQW123" s="151"/>
      <c r="HQX123" s="151"/>
      <c r="HQY123" s="151"/>
      <c r="HQZ123" s="151"/>
      <c r="HRA123" s="151"/>
      <c r="HRB123" s="151"/>
      <c r="HRC123" s="151"/>
      <c r="HRD123" s="151"/>
      <c r="HRE123" s="151"/>
      <c r="HRF123" s="151"/>
      <c r="HRG123" s="151"/>
      <c r="HRH123" s="151"/>
      <c r="HRI123" s="151"/>
      <c r="HRJ123" s="151"/>
      <c r="HRK123" s="151"/>
      <c r="HRL123" s="151"/>
      <c r="HRM123" s="151"/>
      <c r="HRN123" s="151"/>
      <c r="HRO123" s="151"/>
      <c r="HRP123" s="151"/>
      <c r="HRQ123" s="151"/>
      <c r="HRR123" s="151"/>
      <c r="HRS123" s="151"/>
      <c r="HRT123" s="151"/>
      <c r="HRU123" s="151"/>
      <c r="HRV123" s="151"/>
      <c r="HRW123" s="151"/>
      <c r="HRX123" s="151"/>
      <c r="HRY123" s="151"/>
      <c r="HRZ123" s="151"/>
      <c r="HSA123" s="151"/>
      <c r="HSB123" s="151"/>
      <c r="HSC123" s="151"/>
      <c r="HSD123" s="151"/>
      <c r="HSE123" s="151"/>
      <c r="HSF123" s="151"/>
      <c r="HSG123" s="151"/>
      <c r="HSH123" s="151"/>
      <c r="HSI123" s="151"/>
      <c r="HSJ123" s="151"/>
      <c r="HSK123" s="151"/>
      <c r="HSL123" s="151"/>
      <c r="HSM123" s="151"/>
      <c r="HSN123" s="151"/>
      <c r="HSO123" s="151"/>
      <c r="HSP123" s="151"/>
      <c r="HSQ123" s="151"/>
      <c r="HSR123" s="151"/>
      <c r="HSS123" s="151"/>
      <c r="HST123" s="151"/>
      <c r="HSU123" s="151"/>
      <c r="HSV123" s="151"/>
      <c r="HSW123" s="151"/>
      <c r="HSX123" s="151"/>
      <c r="HSY123" s="151"/>
      <c r="HSZ123" s="151"/>
      <c r="HTA123" s="151"/>
      <c r="HTB123" s="151"/>
      <c r="HTC123" s="151"/>
      <c r="HTD123" s="151"/>
      <c r="HTE123" s="151"/>
      <c r="HTF123" s="151"/>
      <c r="HTG123" s="151"/>
      <c r="HTH123" s="151"/>
      <c r="HTI123" s="151"/>
      <c r="HTJ123" s="151"/>
      <c r="HTK123" s="151"/>
      <c r="HTL123" s="151"/>
      <c r="HTM123" s="151"/>
      <c r="HTN123" s="151"/>
      <c r="HTO123" s="151"/>
      <c r="HTP123" s="151"/>
      <c r="HTQ123" s="151"/>
      <c r="HTR123" s="151"/>
      <c r="HTS123" s="151"/>
      <c r="HTT123" s="151"/>
      <c r="HTU123" s="151"/>
      <c r="HTV123" s="151"/>
      <c r="HTW123" s="151"/>
      <c r="HTX123" s="151"/>
      <c r="HTY123" s="151"/>
      <c r="HTZ123" s="151"/>
      <c r="HUA123" s="151"/>
      <c r="HUB123" s="151"/>
      <c r="HUC123" s="151"/>
      <c r="HUD123" s="151"/>
      <c r="HUE123" s="151"/>
      <c r="HUF123" s="151"/>
      <c r="HUG123" s="151"/>
      <c r="HUH123" s="151"/>
      <c r="HUI123" s="151"/>
      <c r="HUJ123" s="151"/>
      <c r="HUK123" s="151"/>
      <c r="HUL123" s="151"/>
      <c r="HUM123" s="151"/>
      <c r="HUN123" s="151"/>
      <c r="HUO123" s="151"/>
      <c r="HUP123" s="151"/>
      <c r="HUQ123" s="151"/>
      <c r="HUR123" s="151"/>
      <c r="HUS123" s="151"/>
      <c r="HUT123" s="151"/>
      <c r="HUU123" s="151"/>
      <c r="HUV123" s="151"/>
      <c r="HUW123" s="151"/>
      <c r="HUX123" s="151"/>
      <c r="HUY123" s="151"/>
      <c r="HUZ123" s="151"/>
      <c r="HVA123" s="151"/>
      <c r="HVB123" s="151"/>
      <c r="HVC123" s="151"/>
      <c r="HVD123" s="151"/>
      <c r="HVE123" s="151"/>
      <c r="HVF123" s="151"/>
      <c r="HVG123" s="151"/>
      <c r="HVH123" s="151"/>
      <c r="HVI123" s="151"/>
      <c r="HVJ123" s="151"/>
      <c r="HVK123" s="151"/>
      <c r="HVL123" s="151"/>
      <c r="HVM123" s="151"/>
      <c r="HVN123" s="151"/>
      <c r="HVO123" s="151"/>
      <c r="HVP123" s="151"/>
      <c r="HVQ123" s="151"/>
      <c r="HVR123" s="151"/>
      <c r="HVS123" s="151"/>
      <c r="HVT123" s="151"/>
      <c r="HVU123" s="151"/>
      <c r="HVV123" s="151"/>
      <c r="HVW123" s="151"/>
      <c r="HVX123" s="151"/>
      <c r="HVY123" s="151"/>
      <c r="HVZ123" s="151"/>
      <c r="HWA123" s="151"/>
      <c r="HWB123" s="151"/>
      <c r="HWC123" s="151"/>
      <c r="HWD123" s="151"/>
      <c r="HWE123" s="151"/>
      <c r="HWF123" s="151"/>
      <c r="HWG123" s="151"/>
      <c r="HWH123" s="151"/>
      <c r="HWI123" s="151"/>
      <c r="HWJ123" s="151"/>
      <c r="HWK123" s="151"/>
      <c r="HWL123" s="151"/>
      <c r="HWM123" s="151"/>
      <c r="HWN123" s="151"/>
      <c r="HWO123" s="151"/>
      <c r="HWP123" s="151"/>
      <c r="HWQ123" s="151"/>
      <c r="HWR123" s="151"/>
      <c r="HWS123" s="151"/>
      <c r="HWT123" s="151"/>
      <c r="HWU123" s="151"/>
      <c r="HWV123" s="151"/>
      <c r="HWW123" s="151"/>
      <c r="HWX123" s="151"/>
      <c r="HWY123" s="151"/>
      <c r="HWZ123" s="151"/>
      <c r="HXA123" s="151"/>
      <c r="HXB123" s="151"/>
      <c r="HXC123" s="151"/>
      <c r="HXD123" s="151"/>
      <c r="HXE123" s="151"/>
      <c r="HXF123" s="151"/>
      <c r="HXG123" s="151"/>
      <c r="HXH123" s="151"/>
      <c r="HXI123" s="151"/>
      <c r="HXJ123" s="151"/>
      <c r="HXK123" s="151"/>
      <c r="HXL123" s="151"/>
      <c r="HXM123" s="151"/>
      <c r="HXN123" s="151"/>
      <c r="HXO123" s="151"/>
      <c r="HXP123" s="151"/>
      <c r="HXQ123" s="151"/>
      <c r="HXR123" s="151"/>
      <c r="HXS123" s="151"/>
      <c r="HXT123" s="151"/>
      <c r="HXU123" s="151"/>
      <c r="HXV123" s="151"/>
      <c r="HXW123" s="151"/>
      <c r="HXX123" s="151"/>
      <c r="HXY123" s="151"/>
      <c r="HXZ123" s="151"/>
      <c r="HYA123" s="151"/>
      <c r="HYB123" s="151"/>
      <c r="HYC123" s="151"/>
      <c r="HYD123" s="151"/>
      <c r="HYE123" s="151"/>
      <c r="HYF123" s="151"/>
      <c r="HYG123" s="151"/>
      <c r="HYH123" s="151"/>
      <c r="HYI123" s="151"/>
      <c r="HYJ123" s="151"/>
      <c r="HYK123" s="151"/>
      <c r="HYL123" s="151"/>
      <c r="HYM123" s="151"/>
      <c r="HYN123" s="151"/>
      <c r="HYO123" s="151"/>
      <c r="HYP123" s="151"/>
      <c r="HYQ123" s="151"/>
      <c r="HYR123" s="151"/>
      <c r="HYS123" s="151"/>
      <c r="HYT123" s="151"/>
      <c r="HYU123" s="151"/>
      <c r="HYV123" s="151"/>
      <c r="HYW123" s="151"/>
      <c r="HYX123" s="151"/>
      <c r="HYY123" s="151"/>
      <c r="HYZ123" s="151"/>
      <c r="HZA123" s="151"/>
      <c r="HZB123" s="151"/>
      <c r="HZC123" s="151"/>
      <c r="HZD123" s="151"/>
      <c r="HZE123" s="151"/>
      <c r="HZF123" s="151"/>
      <c r="HZG123" s="151"/>
      <c r="HZH123" s="151"/>
      <c r="HZI123" s="151"/>
      <c r="HZJ123" s="151"/>
      <c r="HZK123" s="151"/>
      <c r="HZL123" s="151"/>
      <c r="HZM123" s="151"/>
      <c r="HZN123" s="151"/>
      <c r="HZO123" s="151"/>
      <c r="HZP123" s="151"/>
      <c r="HZQ123" s="151"/>
      <c r="HZR123" s="151"/>
      <c r="HZS123" s="151"/>
      <c r="HZT123" s="151"/>
      <c r="HZU123" s="151"/>
      <c r="HZV123" s="151"/>
      <c r="HZW123" s="151"/>
      <c r="HZX123" s="151"/>
      <c r="HZY123" s="151"/>
      <c r="HZZ123" s="151"/>
      <c r="IAA123" s="151"/>
      <c r="IAB123" s="151"/>
      <c r="IAC123" s="151"/>
      <c r="IAD123" s="151"/>
      <c r="IAE123" s="151"/>
      <c r="IAF123" s="151"/>
      <c r="IAG123" s="151"/>
      <c r="IAH123" s="151"/>
      <c r="IAI123" s="151"/>
      <c r="IAJ123" s="151"/>
      <c r="IAK123" s="151"/>
      <c r="IAL123" s="151"/>
      <c r="IAM123" s="151"/>
      <c r="IAN123" s="151"/>
      <c r="IAO123" s="151"/>
      <c r="IAP123" s="151"/>
      <c r="IAQ123" s="151"/>
      <c r="IAR123" s="151"/>
      <c r="IAS123" s="151"/>
      <c r="IAT123" s="151"/>
      <c r="IAU123" s="151"/>
      <c r="IAV123" s="151"/>
      <c r="IAW123" s="151"/>
      <c r="IAX123" s="151"/>
      <c r="IAY123" s="151"/>
      <c r="IAZ123" s="151"/>
      <c r="IBA123" s="151"/>
      <c r="IBB123" s="151"/>
      <c r="IBC123" s="151"/>
      <c r="IBD123" s="151"/>
      <c r="IBE123" s="151"/>
      <c r="IBF123" s="151"/>
      <c r="IBG123" s="151"/>
      <c r="IBH123" s="151"/>
      <c r="IBI123" s="151"/>
      <c r="IBJ123" s="151"/>
      <c r="IBK123" s="151"/>
      <c r="IBL123" s="151"/>
      <c r="IBM123" s="151"/>
      <c r="IBN123" s="151"/>
      <c r="IBO123" s="151"/>
      <c r="IBP123" s="151"/>
      <c r="IBQ123" s="151"/>
      <c r="IBR123" s="151"/>
      <c r="IBS123" s="151"/>
      <c r="IBT123" s="151"/>
      <c r="IBU123" s="151"/>
      <c r="IBV123" s="151"/>
      <c r="IBW123" s="151"/>
      <c r="IBX123" s="151"/>
      <c r="IBY123" s="151"/>
      <c r="IBZ123" s="151"/>
      <c r="ICA123" s="151"/>
      <c r="ICB123" s="151"/>
      <c r="ICC123" s="151"/>
      <c r="ICD123" s="151"/>
      <c r="ICE123" s="151"/>
      <c r="ICF123" s="151"/>
      <c r="ICG123" s="151"/>
      <c r="ICH123" s="151"/>
      <c r="ICI123" s="151"/>
      <c r="ICJ123" s="151"/>
      <c r="ICK123" s="151"/>
      <c r="ICL123" s="151"/>
      <c r="ICM123" s="151"/>
      <c r="ICN123" s="151"/>
      <c r="ICO123" s="151"/>
      <c r="ICP123" s="151"/>
      <c r="ICQ123" s="151"/>
      <c r="ICR123" s="151"/>
      <c r="ICS123" s="151"/>
      <c r="ICT123" s="151"/>
      <c r="ICU123" s="151"/>
      <c r="ICV123" s="151"/>
      <c r="ICW123" s="151"/>
      <c r="ICX123" s="151"/>
      <c r="ICY123" s="151"/>
      <c r="ICZ123" s="151"/>
      <c r="IDA123" s="151"/>
      <c r="IDB123" s="151"/>
      <c r="IDC123" s="151"/>
      <c r="IDD123" s="151"/>
      <c r="IDE123" s="151"/>
      <c r="IDF123" s="151"/>
      <c r="IDG123" s="151"/>
      <c r="IDH123" s="151"/>
      <c r="IDI123" s="151"/>
      <c r="IDJ123" s="151"/>
      <c r="IDK123" s="151"/>
      <c r="IDL123" s="151"/>
      <c r="IDM123" s="151"/>
      <c r="IDN123" s="151"/>
      <c r="IDO123" s="151"/>
      <c r="IDP123" s="151"/>
      <c r="IDQ123" s="151"/>
      <c r="IDR123" s="151"/>
      <c r="IDS123" s="151"/>
      <c r="IDT123" s="151"/>
      <c r="IDU123" s="151"/>
      <c r="IDV123" s="151"/>
      <c r="IDW123" s="151"/>
      <c r="IDX123" s="151"/>
      <c r="IDY123" s="151"/>
      <c r="IDZ123" s="151"/>
      <c r="IEA123" s="151"/>
      <c r="IEB123" s="151"/>
      <c r="IEC123" s="151"/>
      <c r="IED123" s="151"/>
      <c r="IEE123" s="151"/>
      <c r="IEF123" s="151"/>
      <c r="IEG123" s="151"/>
      <c r="IEH123" s="151"/>
      <c r="IEI123" s="151"/>
      <c r="IEJ123" s="151"/>
      <c r="IEK123" s="151"/>
      <c r="IEL123" s="151"/>
      <c r="IEM123" s="151"/>
      <c r="IEN123" s="151"/>
      <c r="IEO123" s="151"/>
      <c r="IEP123" s="151"/>
      <c r="IEQ123" s="151"/>
      <c r="IER123" s="151"/>
      <c r="IES123" s="151"/>
      <c r="IET123" s="151"/>
      <c r="IEU123" s="151"/>
      <c r="IEV123" s="151"/>
      <c r="IEW123" s="151"/>
      <c r="IEX123" s="151"/>
      <c r="IEY123" s="151"/>
      <c r="IEZ123" s="151"/>
      <c r="IFA123" s="151"/>
      <c r="IFB123" s="151"/>
      <c r="IFC123" s="151"/>
      <c r="IFD123" s="151"/>
      <c r="IFE123" s="151"/>
      <c r="IFF123" s="151"/>
      <c r="IFG123" s="151"/>
      <c r="IFH123" s="151"/>
      <c r="IFI123" s="151"/>
      <c r="IFJ123" s="151"/>
      <c r="IFK123" s="151"/>
      <c r="IFL123" s="151"/>
      <c r="IFM123" s="151"/>
      <c r="IFN123" s="151"/>
      <c r="IFO123" s="151"/>
      <c r="IFP123" s="151"/>
      <c r="IFQ123" s="151"/>
      <c r="IFR123" s="151"/>
      <c r="IFS123" s="151"/>
      <c r="IFT123" s="151"/>
      <c r="IFU123" s="151"/>
      <c r="IFV123" s="151"/>
      <c r="IFW123" s="151"/>
      <c r="IFX123" s="151"/>
      <c r="IFY123" s="151"/>
      <c r="IFZ123" s="151"/>
      <c r="IGA123" s="151"/>
      <c r="IGB123" s="151"/>
      <c r="IGC123" s="151"/>
      <c r="IGD123" s="151"/>
      <c r="IGE123" s="151"/>
      <c r="IGF123" s="151"/>
      <c r="IGG123" s="151"/>
      <c r="IGH123" s="151"/>
      <c r="IGI123" s="151"/>
      <c r="IGJ123" s="151"/>
      <c r="IGK123" s="151"/>
      <c r="IGL123" s="151"/>
      <c r="IGM123" s="151"/>
      <c r="IGN123" s="151"/>
      <c r="IGO123" s="151"/>
      <c r="IGP123" s="151"/>
      <c r="IGQ123" s="151"/>
      <c r="IGR123" s="151"/>
      <c r="IGS123" s="151"/>
      <c r="IGT123" s="151"/>
      <c r="IGU123" s="151"/>
      <c r="IGV123" s="151"/>
      <c r="IGW123" s="151"/>
      <c r="IGX123" s="151"/>
      <c r="IGY123" s="151"/>
      <c r="IGZ123" s="151"/>
      <c r="IHA123" s="151"/>
      <c r="IHB123" s="151"/>
      <c r="IHC123" s="151"/>
      <c r="IHD123" s="151"/>
      <c r="IHE123" s="151"/>
      <c r="IHF123" s="151"/>
      <c r="IHG123" s="151"/>
      <c r="IHH123" s="151"/>
      <c r="IHI123" s="151"/>
      <c r="IHJ123" s="151"/>
      <c r="IHK123" s="151"/>
      <c r="IHL123" s="151"/>
      <c r="IHM123" s="151"/>
      <c r="IHN123" s="151"/>
      <c r="IHO123" s="151"/>
      <c r="IHP123" s="151"/>
      <c r="IHQ123" s="151"/>
      <c r="IHR123" s="151"/>
      <c r="IHS123" s="151"/>
      <c r="IHT123" s="151"/>
      <c r="IHU123" s="151"/>
      <c r="IHV123" s="151"/>
      <c r="IHW123" s="151"/>
      <c r="IHX123" s="151"/>
      <c r="IHY123" s="151"/>
      <c r="IHZ123" s="151"/>
      <c r="IIA123" s="151"/>
      <c r="IIB123" s="151"/>
      <c r="IIC123" s="151"/>
      <c r="IID123" s="151"/>
      <c r="IIE123" s="151"/>
      <c r="IIF123" s="151"/>
      <c r="IIG123" s="151"/>
      <c r="IIH123" s="151"/>
      <c r="III123" s="151"/>
      <c r="IIJ123" s="151"/>
      <c r="IIK123" s="151"/>
      <c r="IIL123" s="151"/>
      <c r="IIM123" s="151"/>
      <c r="IIN123" s="151"/>
      <c r="IIO123" s="151"/>
      <c r="IIP123" s="151"/>
      <c r="IIQ123" s="151"/>
      <c r="IIR123" s="151"/>
      <c r="IIS123" s="151"/>
      <c r="IIT123" s="151"/>
      <c r="IIU123" s="151"/>
      <c r="IIV123" s="151"/>
      <c r="IIW123" s="151"/>
      <c r="IIX123" s="151"/>
      <c r="IIY123" s="151"/>
      <c r="IIZ123" s="151"/>
      <c r="IJA123" s="151"/>
      <c r="IJB123" s="151"/>
      <c r="IJC123" s="151"/>
      <c r="IJD123" s="151"/>
      <c r="IJE123" s="151"/>
      <c r="IJF123" s="151"/>
      <c r="IJG123" s="151"/>
      <c r="IJH123" s="151"/>
      <c r="IJI123" s="151"/>
      <c r="IJJ123" s="151"/>
      <c r="IJK123" s="151"/>
      <c r="IJL123" s="151"/>
      <c r="IJM123" s="151"/>
      <c r="IJN123" s="151"/>
      <c r="IJO123" s="151"/>
      <c r="IJP123" s="151"/>
      <c r="IJQ123" s="151"/>
      <c r="IJR123" s="151"/>
      <c r="IJS123" s="151"/>
      <c r="IJT123" s="151"/>
      <c r="IJU123" s="151"/>
      <c r="IJV123" s="151"/>
      <c r="IJW123" s="151"/>
      <c r="IJX123" s="151"/>
      <c r="IJY123" s="151"/>
      <c r="IJZ123" s="151"/>
      <c r="IKA123" s="151"/>
      <c r="IKB123" s="151"/>
      <c r="IKC123" s="151"/>
      <c r="IKD123" s="151"/>
      <c r="IKE123" s="151"/>
      <c r="IKF123" s="151"/>
      <c r="IKG123" s="151"/>
      <c r="IKH123" s="151"/>
      <c r="IKI123" s="151"/>
      <c r="IKJ123" s="151"/>
      <c r="IKK123" s="151"/>
      <c r="IKL123" s="151"/>
      <c r="IKM123" s="151"/>
      <c r="IKN123" s="151"/>
      <c r="IKO123" s="151"/>
      <c r="IKP123" s="151"/>
      <c r="IKQ123" s="151"/>
      <c r="IKR123" s="151"/>
      <c r="IKS123" s="151"/>
      <c r="IKT123" s="151"/>
      <c r="IKU123" s="151"/>
      <c r="IKV123" s="151"/>
      <c r="IKW123" s="151"/>
      <c r="IKX123" s="151"/>
      <c r="IKY123" s="151"/>
      <c r="IKZ123" s="151"/>
      <c r="ILA123" s="151"/>
      <c r="ILB123" s="151"/>
      <c r="ILC123" s="151"/>
      <c r="ILD123" s="151"/>
      <c r="ILE123" s="151"/>
      <c r="ILF123" s="151"/>
      <c r="ILG123" s="151"/>
      <c r="ILH123" s="151"/>
      <c r="ILI123" s="151"/>
      <c r="ILJ123" s="151"/>
      <c r="ILK123" s="151"/>
      <c r="ILL123" s="151"/>
      <c r="ILM123" s="151"/>
      <c r="ILN123" s="151"/>
      <c r="ILO123" s="151"/>
      <c r="ILP123" s="151"/>
      <c r="ILQ123" s="151"/>
      <c r="ILR123" s="151"/>
      <c r="ILS123" s="151"/>
      <c r="ILT123" s="151"/>
      <c r="ILU123" s="151"/>
      <c r="ILV123" s="151"/>
      <c r="ILW123" s="151"/>
      <c r="ILX123" s="151"/>
      <c r="ILY123" s="151"/>
      <c r="ILZ123" s="151"/>
      <c r="IMA123" s="151"/>
      <c r="IMB123" s="151"/>
      <c r="IMC123" s="151"/>
      <c r="IMD123" s="151"/>
      <c r="IME123" s="151"/>
      <c r="IMF123" s="151"/>
      <c r="IMG123" s="151"/>
      <c r="IMH123" s="151"/>
      <c r="IMI123" s="151"/>
      <c r="IMJ123" s="151"/>
      <c r="IMK123" s="151"/>
      <c r="IML123" s="151"/>
      <c r="IMM123" s="151"/>
      <c r="IMN123" s="151"/>
      <c r="IMO123" s="151"/>
      <c r="IMP123" s="151"/>
      <c r="IMQ123" s="151"/>
      <c r="IMR123" s="151"/>
      <c r="IMS123" s="151"/>
      <c r="IMT123" s="151"/>
      <c r="IMU123" s="151"/>
      <c r="IMV123" s="151"/>
      <c r="IMW123" s="151"/>
      <c r="IMX123" s="151"/>
      <c r="IMY123" s="151"/>
      <c r="IMZ123" s="151"/>
      <c r="INA123" s="151"/>
      <c r="INB123" s="151"/>
      <c r="INC123" s="151"/>
      <c r="IND123" s="151"/>
      <c r="INE123" s="151"/>
      <c r="INF123" s="151"/>
      <c r="ING123" s="151"/>
      <c r="INH123" s="151"/>
      <c r="INI123" s="151"/>
      <c r="INJ123" s="151"/>
      <c r="INK123" s="151"/>
      <c r="INL123" s="151"/>
      <c r="INM123" s="151"/>
      <c r="INN123" s="151"/>
      <c r="INO123" s="151"/>
      <c r="INP123" s="151"/>
      <c r="INQ123" s="151"/>
      <c r="INR123" s="151"/>
      <c r="INS123" s="151"/>
      <c r="INT123" s="151"/>
      <c r="INU123" s="151"/>
      <c r="INV123" s="151"/>
      <c r="INW123" s="151"/>
      <c r="INX123" s="151"/>
      <c r="INY123" s="151"/>
      <c r="INZ123" s="151"/>
      <c r="IOA123" s="151"/>
      <c r="IOB123" s="151"/>
      <c r="IOC123" s="151"/>
      <c r="IOD123" s="151"/>
      <c r="IOE123" s="151"/>
      <c r="IOF123" s="151"/>
      <c r="IOG123" s="151"/>
      <c r="IOH123" s="151"/>
      <c r="IOI123" s="151"/>
      <c r="IOJ123" s="151"/>
      <c r="IOK123" s="151"/>
      <c r="IOL123" s="151"/>
      <c r="IOM123" s="151"/>
      <c r="ION123" s="151"/>
      <c r="IOO123" s="151"/>
      <c r="IOP123" s="151"/>
      <c r="IOQ123" s="151"/>
      <c r="IOR123" s="151"/>
      <c r="IOS123" s="151"/>
      <c r="IOT123" s="151"/>
      <c r="IOU123" s="151"/>
      <c r="IOV123" s="151"/>
      <c r="IOW123" s="151"/>
      <c r="IOX123" s="151"/>
      <c r="IOY123" s="151"/>
      <c r="IOZ123" s="151"/>
      <c r="IPA123" s="151"/>
      <c r="IPB123" s="151"/>
      <c r="IPC123" s="151"/>
      <c r="IPD123" s="151"/>
      <c r="IPE123" s="151"/>
      <c r="IPF123" s="151"/>
      <c r="IPG123" s="151"/>
      <c r="IPH123" s="151"/>
      <c r="IPI123" s="151"/>
      <c r="IPJ123" s="151"/>
      <c r="IPK123" s="151"/>
      <c r="IPL123" s="151"/>
      <c r="IPM123" s="151"/>
      <c r="IPN123" s="151"/>
      <c r="IPO123" s="151"/>
      <c r="IPP123" s="151"/>
      <c r="IPQ123" s="151"/>
      <c r="IPR123" s="151"/>
      <c r="IPS123" s="151"/>
      <c r="IPT123" s="151"/>
      <c r="IPU123" s="151"/>
      <c r="IPV123" s="151"/>
      <c r="IPW123" s="151"/>
      <c r="IPX123" s="151"/>
      <c r="IPY123" s="151"/>
      <c r="IPZ123" s="151"/>
      <c r="IQA123" s="151"/>
      <c r="IQB123" s="151"/>
      <c r="IQC123" s="151"/>
      <c r="IQD123" s="151"/>
      <c r="IQE123" s="151"/>
      <c r="IQF123" s="151"/>
      <c r="IQG123" s="151"/>
      <c r="IQH123" s="151"/>
      <c r="IQI123" s="151"/>
      <c r="IQJ123" s="151"/>
      <c r="IQK123" s="151"/>
      <c r="IQL123" s="151"/>
      <c r="IQM123" s="151"/>
      <c r="IQN123" s="151"/>
      <c r="IQO123" s="151"/>
      <c r="IQP123" s="151"/>
      <c r="IQQ123" s="151"/>
      <c r="IQR123" s="151"/>
      <c r="IQS123" s="151"/>
      <c r="IQT123" s="151"/>
      <c r="IQU123" s="151"/>
      <c r="IQV123" s="151"/>
      <c r="IQW123" s="151"/>
      <c r="IQX123" s="151"/>
      <c r="IQY123" s="151"/>
      <c r="IQZ123" s="151"/>
      <c r="IRA123" s="151"/>
      <c r="IRB123" s="151"/>
      <c r="IRC123" s="151"/>
      <c r="IRD123" s="151"/>
      <c r="IRE123" s="151"/>
      <c r="IRF123" s="151"/>
      <c r="IRG123" s="151"/>
      <c r="IRH123" s="151"/>
      <c r="IRI123" s="151"/>
      <c r="IRJ123" s="151"/>
      <c r="IRK123" s="151"/>
      <c r="IRL123" s="151"/>
      <c r="IRM123" s="151"/>
      <c r="IRN123" s="151"/>
      <c r="IRO123" s="151"/>
      <c r="IRP123" s="151"/>
      <c r="IRQ123" s="151"/>
      <c r="IRR123" s="151"/>
      <c r="IRS123" s="151"/>
      <c r="IRT123" s="151"/>
      <c r="IRU123" s="151"/>
      <c r="IRV123" s="151"/>
      <c r="IRW123" s="151"/>
      <c r="IRX123" s="151"/>
      <c r="IRY123" s="151"/>
      <c r="IRZ123" s="151"/>
      <c r="ISA123" s="151"/>
      <c r="ISB123" s="151"/>
      <c r="ISC123" s="151"/>
      <c r="ISD123" s="151"/>
      <c r="ISE123" s="151"/>
      <c r="ISF123" s="151"/>
      <c r="ISG123" s="151"/>
      <c r="ISH123" s="151"/>
      <c r="ISI123" s="151"/>
      <c r="ISJ123" s="151"/>
      <c r="ISK123" s="151"/>
      <c r="ISL123" s="151"/>
      <c r="ISM123" s="151"/>
      <c r="ISN123" s="151"/>
      <c r="ISO123" s="151"/>
      <c r="ISP123" s="151"/>
      <c r="ISQ123" s="151"/>
      <c r="ISR123" s="151"/>
      <c r="ISS123" s="151"/>
      <c r="IST123" s="151"/>
      <c r="ISU123" s="151"/>
      <c r="ISV123" s="151"/>
      <c r="ISW123" s="151"/>
      <c r="ISX123" s="151"/>
      <c r="ISY123" s="151"/>
      <c r="ISZ123" s="151"/>
      <c r="ITA123" s="151"/>
      <c r="ITB123" s="151"/>
      <c r="ITC123" s="151"/>
      <c r="ITD123" s="151"/>
      <c r="ITE123" s="151"/>
      <c r="ITF123" s="151"/>
      <c r="ITG123" s="151"/>
      <c r="ITH123" s="151"/>
      <c r="ITI123" s="151"/>
      <c r="ITJ123" s="151"/>
      <c r="ITK123" s="151"/>
      <c r="ITL123" s="151"/>
      <c r="ITM123" s="151"/>
      <c r="ITN123" s="151"/>
      <c r="ITO123" s="151"/>
      <c r="ITP123" s="151"/>
      <c r="ITQ123" s="151"/>
      <c r="ITR123" s="151"/>
      <c r="ITS123" s="151"/>
      <c r="ITT123" s="151"/>
      <c r="ITU123" s="151"/>
      <c r="ITV123" s="151"/>
      <c r="ITW123" s="151"/>
      <c r="ITX123" s="151"/>
      <c r="ITY123" s="151"/>
      <c r="ITZ123" s="151"/>
      <c r="IUA123" s="151"/>
      <c r="IUB123" s="151"/>
      <c r="IUC123" s="151"/>
      <c r="IUD123" s="151"/>
      <c r="IUE123" s="151"/>
      <c r="IUF123" s="151"/>
      <c r="IUG123" s="151"/>
      <c r="IUH123" s="151"/>
      <c r="IUI123" s="151"/>
      <c r="IUJ123" s="151"/>
      <c r="IUK123" s="151"/>
      <c r="IUL123" s="151"/>
      <c r="IUM123" s="151"/>
      <c r="IUN123" s="151"/>
      <c r="IUO123" s="151"/>
      <c r="IUP123" s="151"/>
      <c r="IUQ123" s="151"/>
      <c r="IUR123" s="151"/>
      <c r="IUS123" s="151"/>
      <c r="IUT123" s="151"/>
      <c r="IUU123" s="151"/>
      <c r="IUV123" s="151"/>
      <c r="IUW123" s="151"/>
      <c r="IUX123" s="151"/>
      <c r="IUY123" s="151"/>
      <c r="IUZ123" s="151"/>
      <c r="IVA123" s="151"/>
      <c r="IVB123" s="151"/>
      <c r="IVC123" s="151"/>
      <c r="IVD123" s="151"/>
      <c r="IVE123" s="151"/>
      <c r="IVF123" s="151"/>
      <c r="IVG123" s="151"/>
      <c r="IVH123" s="151"/>
      <c r="IVI123" s="151"/>
      <c r="IVJ123" s="151"/>
      <c r="IVK123" s="151"/>
      <c r="IVL123" s="151"/>
      <c r="IVM123" s="151"/>
      <c r="IVN123" s="151"/>
      <c r="IVO123" s="151"/>
      <c r="IVP123" s="151"/>
      <c r="IVQ123" s="151"/>
      <c r="IVR123" s="151"/>
      <c r="IVS123" s="151"/>
      <c r="IVT123" s="151"/>
      <c r="IVU123" s="151"/>
      <c r="IVV123" s="151"/>
      <c r="IVW123" s="151"/>
      <c r="IVX123" s="151"/>
      <c r="IVY123" s="151"/>
      <c r="IVZ123" s="151"/>
      <c r="IWA123" s="151"/>
      <c r="IWB123" s="151"/>
      <c r="IWC123" s="151"/>
      <c r="IWD123" s="151"/>
      <c r="IWE123" s="151"/>
      <c r="IWF123" s="151"/>
      <c r="IWG123" s="151"/>
      <c r="IWH123" s="151"/>
      <c r="IWI123" s="151"/>
      <c r="IWJ123" s="151"/>
      <c r="IWK123" s="151"/>
      <c r="IWL123" s="151"/>
      <c r="IWM123" s="151"/>
      <c r="IWN123" s="151"/>
      <c r="IWO123" s="151"/>
      <c r="IWP123" s="151"/>
      <c r="IWQ123" s="151"/>
      <c r="IWR123" s="151"/>
      <c r="IWS123" s="151"/>
      <c r="IWT123" s="151"/>
      <c r="IWU123" s="151"/>
      <c r="IWV123" s="151"/>
      <c r="IWW123" s="151"/>
      <c r="IWX123" s="151"/>
      <c r="IWY123" s="151"/>
      <c r="IWZ123" s="151"/>
      <c r="IXA123" s="151"/>
      <c r="IXB123" s="151"/>
      <c r="IXC123" s="151"/>
      <c r="IXD123" s="151"/>
      <c r="IXE123" s="151"/>
      <c r="IXF123" s="151"/>
      <c r="IXG123" s="151"/>
      <c r="IXH123" s="151"/>
      <c r="IXI123" s="151"/>
      <c r="IXJ123" s="151"/>
      <c r="IXK123" s="151"/>
      <c r="IXL123" s="151"/>
      <c r="IXM123" s="151"/>
      <c r="IXN123" s="151"/>
      <c r="IXO123" s="151"/>
      <c r="IXP123" s="151"/>
      <c r="IXQ123" s="151"/>
      <c r="IXR123" s="151"/>
      <c r="IXS123" s="151"/>
      <c r="IXT123" s="151"/>
      <c r="IXU123" s="151"/>
      <c r="IXV123" s="151"/>
      <c r="IXW123" s="151"/>
      <c r="IXX123" s="151"/>
      <c r="IXY123" s="151"/>
      <c r="IXZ123" s="151"/>
      <c r="IYA123" s="151"/>
      <c r="IYB123" s="151"/>
      <c r="IYC123" s="151"/>
      <c r="IYD123" s="151"/>
      <c r="IYE123" s="151"/>
      <c r="IYF123" s="151"/>
      <c r="IYG123" s="151"/>
      <c r="IYH123" s="151"/>
      <c r="IYI123" s="151"/>
      <c r="IYJ123" s="151"/>
      <c r="IYK123" s="151"/>
      <c r="IYL123" s="151"/>
      <c r="IYM123" s="151"/>
      <c r="IYN123" s="151"/>
      <c r="IYO123" s="151"/>
      <c r="IYP123" s="151"/>
      <c r="IYQ123" s="151"/>
      <c r="IYR123" s="151"/>
      <c r="IYS123" s="151"/>
      <c r="IYT123" s="151"/>
      <c r="IYU123" s="151"/>
      <c r="IYV123" s="151"/>
      <c r="IYW123" s="151"/>
      <c r="IYX123" s="151"/>
      <c r="IYY123" s="151"/>
      <c r="IYZ123" s="151"/>
      <c r="IZA123" s="151"/>
      <c r="IZB123" s="151"/>
      <c r="IZC123" s="151"/>
      <c r="IZD123" s="151"/>
      <c r="IZE123" s="151"/>
      <c r="IZF123" s="151"/>
      <c r="IZG123" s="151"/>
      <c r="IZH123" s="151"/>
      <c r="IZI123" s="151"/>
      <c r="IZJ123" s="151"/>
      <c r="IZK123" s="151"/>
      <c r="IZL123" s="151"/>
      <c r="IZM123" s="151"/>
      <c r="IZN123" s="151"/>
      <c r="IZO123" s="151"/>
      <c r="IZP123" s="151"/>
      <c r="IZQ123" s="151"/>
      <c r="IZR123" s="151"/>
      <c r="IZS123" s="151"/>
      <c r="IZT123" s="151"/>
      <c r="IZU123" s="151"/>
      <c r="IZV123" s="151"/>
      <c r="IZW123" s="151"/>
      <c r="IZX123" s="151"/>
      <c r="IZY123" s="151"/>
      <c r="IZZ123" s="151"/>
      <c r="JAA123" s="151"/>
      <c r="JAB123" s="151"/>
      <c r="JAC123" s="151"/>
      <c r="JAD123" s="151"/>
      <c r="JAE123" s="151"/>
      <c r="JAF123" s="151"/>
      <c r="JAG123" s="151"/>
      <c r="JAH123" s="151"/>
      <c r="JAI123" s="151"/>
      <c r="JAJ123" s="151"/>
      <c r="JAK123" s="151"/>
      <c r="JAL123" s="151"/>
      <c r="JAM123" s="151"/>
      <c r="JAN123" s="151"/>
      <c r="JAO123" s="151"/>
      <c r="JAP123" s="151"/>
      <c r="JAQ123" s="151"/>
      <c r="JAR123" s="151"/>
      <c r="JAS123" s="151"/>
      <c r="JAT123" s="151"/>
      <c r="JAU123" s="151"/>
      <c r="JAV123" s="151"/>
      <c r="JAW123" s="151"/>
      <c r="JAX123" s="151"/>
      <c r="JAY123" s="151"/>
      <c r="JAZ123" s="151"/>
      <c r="JBA123" s="151"/>
      <c r="JBB123" s="151"/>
      <c r="JBC123" s="151"/>
      <c r="JBD123" s="151"/>
      <c r="JBE123" s="151"/>
      <c r="JBF123" s="151"/>
      <c r="JBG123" s="151"/>
      <c r="JBH123" s="151"/>
      <c r="JBI123" s="151"/>
      <c r="JBJ123" s="151"/>
      <c r="JBK123" s="151"/>
      <c r="JBL123" s="151"/>
      <c r="JBM123" s="151"/>
      <c r="JBN123" s="151"/>
      <c r="JBO123" s="151"/>
      <c r="JBP123" s="151"/>
      <c r="JBQ123" s="151"/>
      <c r="JBR123" s="151"/>
      <c r="JBS123" s="151"/>
      <c r="JBT123" s="151"/>
      <c r="JBU123" s="151"/>
      <c r="JBV123" s="151"/>
      <c r="JBW123" s="151"/>
      <c r="JBX123" s="151"/>
      <c r="JBY123" s="151"/>
      <c r="JBZ123" s="151"/>
      <c r="JCA123" s="151"/>
      <c r="JCB123" s="151"/>
      <c r="JCC123" s="151"/>
      <c r="JCD123" s="151"/>
      <c r="JCE123" s="151"/>
      <c r="JCF123" s="151"/>
      <c r="JCG123" s="151"/>
      <c r="JCH123" s="151"/>
      <c r="JCI123" s="151"/>
      <c r="JCJ123" s="151"/>
      <c r="JCK123" s="151"/>
      <c r="JCL123" s="151"/>
      <c r="JCM123" s="151"/>
      <c r="JCN123" s="151"/>
      <c r="JCO123" s="151"/>
      <c r="JCP123" s="151"/>
      <c r="JCQ123" s="151"/>
      <c r="JCR123" s="151"/>
      <c r="JCS123" s="151"/>
      <c r="JCT123" s="151"/>
      <c r="JCU123" s="151"/>
      <c r="JCV123" s="151"/>
      <c r="JCW123" s="151"/>
      <c r="JCX123" s="151"/>
      <c r="JCY123" s="151"/>
      <c r="JCZ123" s="151"/>
      <c r="JDA123" s="151"/>
      <c r="JDB123" s="151"/>
      <c r="JDC123" s="151"/>
      <c r="JDD123" s="151"/>
      <c r="JDE123" s="151"/>
      <c r="JDF123" s="151"/>
      <c r="JDG123" s="151"/>
      <c r="JDH123" s="151"/>
      <c r="JDI123" s="151"/>
      <c r="JDJ123" s="151"/>
      <c r="JDK123" s="151"/>
      <c r="JDL123" s="151"/>
      <c r="JDM123" s="151"/>
      <c r="JDN123" s="151"/>
      <c r="JDO123" s="151"/>
      <c r="JDP123" s="151"/>
      <c r="JDQ123" s="151"/>
      <c r="JDR123" s="151"/>
      <c r="JDS123" s="151"/>
      <c r="JDT123" s="151"/>
      <c r="JDU123" s="151"/>
      <c r="JDV123" s="151"/>
      <c r="JDW123" s="151"/>
      <c r="JDX123" s="151"/>
      <c r="JDY123" s="151"/>
      <c r="JDZ123" s="151"/>
      <c r="JEA123" s="151"/>
      <c r="JEB123" s="151"/>
      <c r="JEC123" s="151"/>
      <c r="JED123" s="151"/>
      <c r="JEE123" s="151"/>
      <c r="JEF123" s="151"/>
      <c r="JEG123" s="151"/>
      <c r="JEH123" s="151"/>
      <c r="JEI123" s="151"/>
      <c r="JEJ123" s="151"/>
      <c r="JEK123" s="151"/>
      <c r="JEL123" s="151"/>
      <c r="JEM123" s="151"/>
      <c r="JEN123" s="151"/>
      <c r="JEO123" s="151"/>
      <c r="JEP123" s="151"/>
      <c r="JEQ123" s="151"/>
      <c r="JER123" s="151"/>
      <c r="JES123" s="151"/>
      <c r="JET123" s="151"/>
      <c r="JEU123" s="151"/>
      <c r="JEV123" s="151"/>
      <c r="JEW123" s="151"/>
      <c r="JEX123" s="151"/>
      <c r="JEY123" s="151"/>
      <c r="JEZ123" s="151"/>
      <c r="JFA123" s="151"/>
      <c r="JFB123" s="151"/>
      <c r="JFC123" s="151"/>
      <c r="JFD123" s="151"/>
      <c r="JFE123" s="151"/>
      <c r="JFF123" s="151"/>
      <c r="JFG123" s="151"/>
      <c r="JFH123" s="151"/>
      <c r="JFI123" s="151"/>
      <c r="JFJ123" s="151"/>
      <c r="JFK123" s="151"/>
      <c r="JFL123" s="151"/>
      <c r="JFM123" s="151"/>
      <c r="JFN123" s="151"/>
      <c r="JFO123" s="151"/>
      <c r="JFP123" s="151"/>
      <c r="JFQ123" s="151"/>
      <c r="JFR123" s="151"/>
      <c r="JFS123" s="151"/>
      <c r="JFT123" s="151"/>
      <c r="JFU123" s="151"/>
      <c r="JFV123" s="151"/>
      <c r="JFW123" s="151"/>
      <c r="JFX123" s="151"/>
      <c r="JFY123" s="151"/>
      <c r="JFZ123" s="151"/>
      <c r="JGA123" s="151"/>
      <c r="JGB123" s="151"/>
      <c r="JGC123" s="151"/>
      <c r="JGD123" s="151"/>
      <c r="JGE123" s="151"/>
      <c r="JGF123" s="151"/>
      <c r="JGG123" s="151"/>
      <c r="JGH123" s="151"/>
      <c r="JGI123" s="151"/>
      <c r="JGJ123" s="151"/>
      <c r="JGK123" s="151"/>
      <c r="JGL123" s="151"/>
      <c r="JGM123" s="151"/>
      <c r="JGN123" s="151"/>
      <c r="JGO123" s="151"/>
      <c r="JGP123" s="151"/>
      <c r="JGQ123" s="151"/>
      <c r="JGR123" s="151"/>
      <c r="JGS123" s="151"/>
      <c r="JGT123" s="151"/>
      <c r="JGU123" s="151"/>
      <c r="JGV123" s="151"/>
      <c r="JGW123" s="151"/>
      <c r="JGX123" s="151"/>
      <c r="JGY123" s="151"/>
      <c r="JGZ123" s="151"/>
      <c r="JHA123" s="151"/>
      <c r="JHB123" s="151"/>
      <c r="JHC123" s="151"/>
      <c r="JHD123" s="151"/>
      <c r="JHE123" s="151"/>
      <c r="JHF123" s="151"/>
      <c r="JHG123" s="151"/>
      <c r="JHH123" s="151"/>
      <c r="JHI123" s="151"/>
      <c r="JHJ123" s="151"/>
      <c r="JHK123" s="151"/>
      <c r="JHL123" s="151"/>
      <c r="JHM123" s="151"/>
      <c r="JHN123" s="151"/>
      <c r="JHO123" s="151"/>
      <c r="JHP123" s="151"/>
      <c r="JHQ123" s="151"/>
      <c r="JHR123" s="151"/>
      <c r="JHS123" s="151"/>
      <c r="JHT123" s="151"/>
      <c r="JHU123" s="151"/>
      <c r="JHV123" s="151"/>
      <c r="JHW123" s="151"/>
      <c r="JHX123" s="151"/>
      <c r="JHY123" s="151"/>
      <c r="JHZ123" s="151"/>
      <c r="JIA123" s="151"/>
      <c r="JIB123" s="151"/>
      <c r="JIC123" s="151"/>
      <c r="JID123" s="151"/>
      <c r="JIE123" s="151"/>
      <c r="JIF123" s="151"/>
      <c r="JIG123" s="151"/>
      <c r="JIH123" s="151"/>
      <c r="JII123" s="151"/>
      <c r="JIJ123" s="151"/>
      <c r="JIK123" s="151"/>
      <c r="JIL123" s="151"/>
      <c r="JIM123" s="151"/>
      <c r="JIN123" s="151"/>
      <c r="JIO123" s="151"/>
      <c r="JIP123" s="151"/>
      <c r="JIQ123" s="151"/>
      <c r="JIR123" s="151"/>
      <c r="JIS123" s="151"/>
      <c r="JIT123" s="151"/>
      <c r="JIU123" s="151"/>
      <c r="JIV123" s="151"/>
      <c r="JIW123" s="151"/>
      <c r="JIX123" s="151"/>
      <c r="JIY123" s="151"/>
      <c r="JIZ123" s="151"/>
      <c r="JJA123" s="151"/>
      <c r="JJB123" s="151"/>
      <c r="JJC123" s="151"/>
      <c r="JJD123" s="151"/>
      <c r="JJE123" s="151"/>
      <c r="JJF123" s="151"/>
      <c r="JJG123" s="151"/>
      <c r="JJH123" s="151"/>
      <c r="JJI123" s="151"/>
      <c r="JJJ123" s="151"/>
      <c r="JJK123" s="151"/>
      <c r="JJL123" s="151"/>
      <c r="JJM123" s="151"/>
      <c r="JJN123" s="151"/>
      <c r="JJO123" s="151"/>
      <c r="JJP123" s="151"/>
      <c r="JJQ123" s="151"/>
      <c r="JJR123" s="151"/>
      <c r="JJS123" s="151"/>
      <c r="JJT123" s="151"/>
      <c r="JJU123" s="151"/>
      <c r="JJV123" s="151"/>
      <c r="JJW123" s="151"/>
      <c r="JJX123" s="151"/>
      <c r="JJY123" s="151"/>
      <c r="JJZ123" s="151"/>
      <c r="JKA123" s="151"/>
      <c r="JKB123" s="151"/>
      <c r="JKC123" s="151"/>
      <c r="JKD123" s="151"/>
      <c r="JKE123" s="151"/>
      <c r="JKF123" s="151"/>
      <c r="JKG123" s="151"/>
      <c r="JKH123" s="151"/>
      <c r="JKI123" s="151"/>
      <c r="JKJ123" s="151"/>
      <c r="JKK123" s="151"/>
      <c r="JKL123" s="151"/>
      <c r="JKM123" s="151"/>
      <c r="JKN123" s="151"/>
      <c r="JKO123" s="151"/>
      <c r="JKP123" s="151"/>
      <c r="JKQ123" s="151"/>
      <c r="JKR123" s="151"/>
      <c r="JKS123" s="151"/>
      <c r="JKT123" s="151"/>
      <c r="JKU123" s="151"/>
      <c r="JKV123" s="151"/>
      <c r="JKW123" s="151"/>
      <c r="JKX123" s="151"/>
      <c r="JKY123" s="151"/>
      <c r="JKZ123" s="151"/>
      <c r="JLA123" s="151"/>
      <c r="JLB123" s="151"/>
      <c r="JLC123" s="151"/>
      <c r="JLD123" s="151"/>
      <c r="JLE123" s="151"/>
      <c r="JLF123" s="151"/>
      <c r="JLG123" s="151"/>
      <c r="JLH123" s="151"/>
      <c r="JLI123" s="151"/>
      <c r="JLJ123" s="151"/>
      <c r="JLK123" s="151"/>
      <c r="JLL123" s="151"/>
      <c r="JLM123" s="151"/>
      <c r="JLN123" s="151"/>
      <c r="JLO123" s="151"/>
      <c r="JLP123" s="151"/>
      <c r="JLQ123" s="151"/>
      <c r="JLR123" s="151"/>
      <c r="JLS123" s="151"/>
      <c r="JLT123" s="151"/>
      <c r="JLU123" s="151"/>
      <c r="JLV123" s="151"/>
      <c r="JLW123" s="151"/>
      <c r="JLX123" s="151"/>
      <c r="JLY123" s="151"/>
      <c r="JLZ123" s="151"/>
      <c r="JMA123" s="151"/>
      <c r="JMB123" s="151"/>
      <c r="JMC123" s="151"/>
      <c r="JMD123" s="151"/>
      <c r="JME123" s="151"/>
      <c r="JMF123" s="151"/>
      <c r="JMG123" s="151"/>
      <c r="JMH123" s="151"/>
      <c r="JMI123" s="151"/>
      <c r="JMJ123" s="151"/>
      <c r="JMK123" s="151"/>
      <c r="JML123" s="151"/>
      <c r="JMM123" s="151"/>
      <c r="JMN123" s="151"/>
      <c r="JMO123" s="151"/>
      <c r="JMP123" s="151"/>
      <c r="JMQ123" s="151"/>
      <c r="JMR123" s="151"/>
      <c r="JMS123" s="151"/>
      <c r="JMT123" s="151"/>
      <c r="JMU123" s="151"/>
      <c r="JMV123" s="151"/>
      <c r="JMW123" s="151"/>
      <c r="JMX123" s="151"/>
      <c r="JMY123" s="151"/>
      <c r="JMZ123" s="151"/>
      <c r="JNA123" s="151"/>
      <c r="JNB123" s="151"/>
      <c r="JNC123" s="151"/>
      <c r="JND123" s="151"/>
      <c r="JNE123" s="151"/>
      <c r="JNF123" s="151"/>
      <c r="JNG123" s="151"/>
      <c r="JNH123" s="151"/>
      <c r="JNI123" s="151"/>
      <c r="JNJ123" s="151"/>
      <c r="JNK123" s="151"/>
      <c r="JNL123" s="151"/>
      <c r="JNM123" s="151"/>
      <c r="JNN123" s="151"/>
      <c r="JNO123" s="151"/>
      <c r="JNP123" s="151"/>
      <c r="JNQ123" s="151"/>
      <c r="JNR123" s="151"/>
      <c r="JNS123" s="151"/>
      <c r="JNT123" s="151"/>
      <c r="JNU123" s="151"/>
      <c r="JNV123" s="151"/>
      <c r="JNW123" s="151"/>
      <c r="JNX123" s="151"/>
      <c r="JNY123" s="151"/>
      <c r="JNZ123" s="151"/>
      <c r="JOA123" s="151"/>
      <c r="JOB123" s="151"/>
      <c r="JOC123" s="151"/>
      <c r="JOD123" s="151"/>
      <c r="JOE123" s="151"/>
      <c r="JOF123" s="151"/>
      <c r="JOG123" s="151"/>
      <c r="JOH123" s="151"/>
      <c r="JOI123" s="151"/>
      <c r="JOJ123" s="151"/>
      <c r="JOK123" s="151"/>
      <c r="JOL123" s="151"/>
      <c r="JOM123" s="151"/>
      <c r="JON123" s="151"/>
      <c r="JOO123" s="151"/>
      <c r="JOP123" s="151"/>
      <c r="JOQ123" s="151"/>
      <c r="JOR123" s="151"/>
      <c r="JOS123" s="151"/>
      <c r="JOT123" s="151"/>
      <c r="JOU123" s="151"/>
      <c r="JOV123" s="151"/>
      <c r="JOW123" s="151"/>
      <c r="JOX123" s="151"/>
      <c r="JOY123" s="151"/>
      <c r="JOZ123" s="151"/>
      <c r="JPA123" s="151"/>
      <c r="JPB123" s="151"/>
      <c r="JPC123" s="151"/>
      <c r="JPD123" s="151"/>
      <c r="JPE123" s="151"/>
      <c r="JPF123" s="151"/>
      <c r="JPG123" s="151"/>
      <c r="JPH123" s="151"/>
      <c r="JPI123" s="151"/>
      <c r="JPJ123" s="151"/>
      <c r="JPK123" s="151"/>
      <c r="JPL123" s="151"/>
      <c r="JPM123" s="151"/>
      <c r="JPN123" s="151"/>
      <c r="JPO123" s="151"/>
      <c r="JPP123" s="151"/>
      <c r="JPQ123" s="151"/>
      <c r="JPR123" s="151"/>
      <c r="JPS123" s="151"/>
      <c r="JPT123" s="151"/>
      <c r="JPU123" s="151"/>
      <c r="JPV123" s="151"/>
      <c r="JPW123" s="151"/>
      <c r="JPX123" s="151"/>
      <c r="JPY123" s="151"/>
      <c r="JPZ123" s="151"/>
      <c r="JQA123" s="151"/>
      <c r="JQB123" s="151"/>
      <c r="JQC123" s="151"/>
      <c r="JQD123" s="151"/>
      <c r="JQE123" s="151"/>
      <c r="JQF123" s="151"/>
      <c r="JQG123" s="151"/>
      <c r="JQH123" s="151"/>
      <c r="JQI123" s="151"/>
      <c r="JQJ123" s="151"/>
      <c r="JQK123" s="151"/>
      <c r="JQL123" s="151"/>
      <c r="JQM123" s="151"/>
      <c r="JQN123" s="151"/>
      <c r="JQO123" s="151"/>
      <c r="JQP123" s="151"/>
      <c r="JQQ123" s="151"/>
      <c r="JQR123" s="151"/>
      <c r="JQS123" s="151"/>
      <c r="JQT123" s="151"/>
      <c r="JQU123" s="151"/>
      <c r="JQV123" s="151"/>
      <c r="JQW123" s="151"/>
      <c r="JQX123" s="151"/>
      <c r="JQY123" s="151"/>
      <c r="JQZ123" s="151"/>
      <c r="JRA123" s="151"/>
      <c r="JRB123" s="151"/>
      <c r="JRC123" s="151"/>
      <c r="JRD123" s="151"/>
      <c r="JRE123" s="151"/>
      <c r="JRF123" s="151"/>
      <c r="JRG123" s="151"/>
      <c r="JRH123" s="151"/>
      <c r="JRI123" s="151"/>
      <c r="JRJ123" s="151"/>
      <c r="JRK123" s="151"/>
      <c r="JRL123" s="151"/>
      <c r="JRM123" s="151"/>
      <c r="JRN123" s="151"/>
      <c r="JRO123" s="151"/>
      <c r="JRP123" s="151"/>
      <c r="JRQ123" s="151"/>
      <c r="JRR123" s="151"/>
      <c r="JRS123" s="151"/>
      <c r="JRT123" s="151"/>
      <c r="JRU123" s="151"/>
      <c r="JRV123" s="151"/>
      <c r="JRW123" s="151"/>
      <c r="JRX123" s="151"/>
      <c r="JRY123" s="151"/>
      <c r="JRZ123" s="151"/>
      <c r="JSA123" s="151"/>
      <c r="JSB123" s="151"/>
      <c r="JSC123" s="151"/>
      <c r="JSD123" s="151"/>
      <c r="JSE123" s="151"/>
      <c r="JSF123" s="151"/>
      <c r="JSG123" s="151"/>
      <c r="JSH123" s="151"/>
      <c r="JSI123" s="151"/>
      <c r="JSJ123" s="151"/>
      <c r="JSK123" s="151"/>
      <c r="JSL123" s="151"/>
      <c r="JSM123" s="151"/>
      <c r="JSN123" s="151"/>
      <c r="JSO123" s="151"/>
      <c r="JSP123" s="151"/>
      <c r="JSQ123" s="151"/>
      <c r="JSR123" s="151"/>
      <c r="JSS123" s="151"/>
      <c r="JST123" s="151"/>
      <c r="JSU123" s="151"/>
      <c r="JSV123" s="151"/>
      <c r="JSW123" s="151"/>
      <c r="JSX123" s="151"/>
      <c r="JSY123" s="151"/>
      <c r="JSZ123" s="151"/>
      <c r="JTA123" s="151"/>
      <c r="JTB123" s="151"/>
      <c r="JTC123" s="151"/>
      <c r="JTD123" s="151"/>
      <c r="JTE123" s="151"/>
      <c r="JTF123" s="151"/>
      <c r="JTG123" s="151"/>
      <c r="JTH123" s="151"/>
      <c r="JTI123" s="151"/>
      <c r="JTJ123" s="151"/>
      <c r="JTK123" s="151"/>
      <c r="JTL123" s="151"/>
      <c r="JTM123" s="151"/>
      <c r="JTN123" s="151"/>
      <c r="JTO123" s="151"/>
      <c r="JTP123" s="151"/>
      <c r="JTQ123" s="151"/>
      <c r="JTR123" s="151"/>
      <c r="JTS123" s="151"/>
      <c r="JTT123" s="151"/>
      <c r="JTU123" s="151"/>
      <c r="JTV123" s="151"/>
      <c r="JTW123" s="151"/>
      <c r="JTX123" s="151"/>
      <c r="JTY123" s="151"/>
      <c r="JTZ123" s="151"/>
      <c r="JUA123" s="151"/>
      <c r="JUB123" s="151"/>
      <c r="JUC123" s="151"/>
      <c r="JUD123" s="151"/>
      <c r="JUE123" s="151"/>
      <c r="JUF123" s="151"/>
      <c r="JUG123" s="151"/>
      <c r="JUH123" s="151"/>
      <c r="JUI123" s="151"/>
      <c r="JUJ123" s="151"/>
      <c r="JUK123" s="151"/>
      <c r="JUL123" s="151"/>
      <c r="JUM123" s="151"/>
      <c r="JUN123" s="151"/>
      <c r="JUO123" s="151"/>
      <c r="JUP123" s="151"/>
      <c r="JUQ123" s="151"/>
      <c r="JUR123" s="151"/>
      <c r="JUS123" s="151"/>
      <c r="JUT123" s="151"/>
      <c r="JUU123" s="151"/>
      <c r="JUV123" s="151"/>
      <c r="JUW123" s="151"/>
      <c r="JUX123" s="151"/>
      <c r="JUY123" s="151"/>
      <c r="JUZ123" s="151"/>
      <c r="JVA123" s="151"/>
      <c r="JVB123" s="151"/>
      <c r="JVC123" s="151"/>
      <c r="JVD123" s="151"/>
      <c r="JVE123" s="151"/>
      <c r="JVF123" s="151"/>
      <c r="JVG123" s="151"/>
      <c r="JVH123" s="151"/>
      <c r="JVI123" s="151"/>
      <c r="JVJ123" s="151"/>
      <c r="JVK123" s="151"/>
      <c r="JVL123" s="151"/>
      <c r="JVM123" s="151"/>
      <c r="JVN123" s="151"/>
      <c r="JVO123" s="151"/>
      <c r="JVP123" s="151"/>
      <c r="JVQ123" s="151"/>
      <c r="JVR123" s="151"/>
      <c r="JVS123" s="151"/>
      <c r="JVT123" s="151"/>
      <c r="JVU123" s="151"/>
      <c r="JVV123" s="151"/>
      <c r="JVW123" s="151"/>
      <c r="JVX123" s="151"/>
      <c r="JVY123" s="151"/>
      <c r="JVZ123" s="151"/>
      <c r="JWA123" s="151"/>
      <c r="JWB123" s="151"/>
      <c r="JWC123" s="151"/>
      <c r="JWD123" s="151"/>
      <c r="JWE123" s="151"/>
      <c r="JWF123" s="151"/>
      <c r="JWG123" s="151"/>
      <c r="JWH123" s="151"/>
      <c r="JWI123" s="151"/>
      <c r="JWJ123" s="151"/>
      <c r="JWK123" s="151"/>
      <c r="JWL123" s="151"/>
      <c r="JWM123" s="151"/>
      <c r="JWN123" s="151"/>
      <c r="JWO123" s="151"/>
      <c r="JWP123" s="151"/>
      <c r="JWQ123" s="151"/>
      <c r="JWR123" s="151"/>
      <c r="JWS123" s="151"/>
      <c r="JWT123" s="151"/>
      <c r="JWU123" s="151"/>
      <c r="JWV123" s="151"/>
      <c r="JWW123" s="151"/>
      <c r="JWX123" s="151"/>
      <c r="JWY123" s="151"/>
      <c r="JWZ123" s="151"/>
      <c r="JXA123" s="151"/>
      <c r="JXB123" s="151"/>
      <c r="JXC123" s="151"/>
      <c r="JXD123" s="151"/>
      <c r="JXE123" s="151"/>
      <c r="JXF123" s="151"/>
      <c r="JXG123" s="151"/>
      <c r="JXH123" s="151"/>
      <c r="JXI123" s="151"/>
      <c r="JXJ123" s="151"/>
      <c r="JXK123" s="151"/>
      <c r="JXL123" s="151"/>
      <c r="JXM123" s="151"/>
      <c r="JXN123" s="151"/>
      <c r="JXO123" s="151"/>
      <c r="JXP123" s="151"/>
      <c r="JXQ123" s="151"/>
      <c r="JXR123" s="151"/>
      <c r="JXS123" s="151"/>
      <c r="JXT123" s="151"/>
      <c r="JXU123" s="151"/>
      <c r="JXV123" s="151"/>
      <c r="JXW123" s="151"/>
      <c r="JXX123" s="151"/>
      <c r="JXY123" s="151"/>
      <c r="JXZ123" s="151"/>
      <c r="JYA123" s="151"/>
      <c r="JYB123" s="151"/>
      <c r="JYC123" s="151"/>
      <c r="JYD123" s="151"/>
      <c r="JYE123" s="151"/>
      <c r="JYF123" s="151"/>
      <c r="JYG123" s="151"/>
      <c r="JYH123" s="151"/>
      <c r="JYI123" s="151"/>
      <c r="JYJ123" s="151"/>
      <c r="JYK123" s="151"/>
      <c r="JYL123" s="151"/>
      <c r="JYM123" s="151"/>
      <c r="JYN123" s="151"/>
      <c r="JYO123" s="151"/>
      <c r="JYP123" s="151"/>
      <c r="JYQ123" s="151"/>
      <c r="JYR123" s="151"/>
      <c r="JYS123" s="151"/>
      <c r="JYT123" s="151"/>
      <c r="JYU123" s="151"/>
      <c r="JYV123" s="151"/>
      <c r="JYW123" s="151"/>
      <c r="JYX123" s="151"/>
      <c r="JYY123" s="151"/>
      <c r="JYZ123" s="151"/>
      <c r="JZA123" s="151"/>
      <c r="JZB123" s="151"/>
      <c r="JZC123" s="151"/>
      <c r="JZD123" s="151"/>
      <c r="JZE123" s="151"/>
      <c r="JZF123" s="151"/>
      <c r="JZG123" s="151"/>
      <c r="JZH123" s="151"/>
      <c r="JZI123" s="151"/>
      <c r="JZJ123" s="151"/>
      <c r="JZK123" s="151"/>
      <c r="JZL123" s="151"/>
      <c r="JZM123" s="151"/>
      <c r="JZN123" s="151"/>
      <c r="JZO123" s="151"/>
      <c r="JZP123" s="151"/>
      <c r="JZQ123" s="151"/>
      <c r="JZR123" s="151"/>
      <c r="JZS123" s="151"/>
      <c r="JZT123" s="151"/>
      <c r="JZU123" s="151"/>
      <c r="JZV123" s="151"/>
      <c r="JZW123" s="151"/>
      <c r="JZX123" s="151"/>
      <c r="JZY123" s="151"/>
      <c r="JZZ123" s="151"/>
      <c r="KAA123" s="151"/>
      <c r="KAB123" s="151"/>
      <c r="KAC123" s="151"/>
      <c r="KAD123" s="151"/>
      <c r="KAE123" s="151"/>
      <c r="KAF123" s="151"/>
      <c r="KAG123" s="151"/>
      <c r="KAH123" s="151"/>
      <c r="KAI123" s="151"/>
      <c r="KAJ123" s="151"/>
      <c r="KAK123" s="151"/>
      <c r="KAL123" s="151"/>
      <c r="KAM123" s="151"/>
      <c r="KAN123" s="151"/>
      <c r="KAO123" s="151"/>
      <c r="KAP123" s="151"/>
      <c r="KAQ123" s="151"/>
      <c r="KAR123" s="151"/>
      <c r="KAS123" s="151"/>
      <c r="KAT123" s="151"/>
      <c r="KAU123" s="151"/>
      <c r="KAV123" s="151"/>
      <c r="KAW123" s="151"/>
      <c r="KAX123" s="151"/>
      <c r="KAY123" s="151"/>
      <c r="KAZ123" s="151"/>
      <c r="KBA123" s="151"/>
      <c r="KBB123" s="151"/>
      <c r="KBC123" s="151"/>
      <c r="KBD123" s="151"/>
      <c r="KBE123" s="151"/>
      <c r="KBF123" s="151"/>
      <c r="KBG123" s="151"/>
      <c r="KBH123" s="151"/>
      <c r="KBI123" s="151"/>
      <c r="KBJ123" s="151"/>
      <c r="KBK123" s="151"/>
      <c r="KBL123" s="151"/>
      <c r="KBM123" s="151"/>
      <c r="KBN123" s="151"/>
      <c r="KBO123" s="151"/>
      <c r="KBP123" s="151"/>
      <c r="KBQ123" s="151"/>
      <c r="KBR123" s="151"/>
      <c r="KBS123" s="151"/>
      <c r="KBT123" s="151"/>
      <c r="KBU123" s="151"/>
      <c r="KBV123" s="151"/>
      <c r="KBW123" s="151"/>
      <c r="KBX123" s="151"/>
      <c r="KBY123" s="151"/>
      <c r="KBZ123" s="151"/>
      <c r="KCA123" s="151"/>
      <c r="KCB123" s="151"/>
      <c r="KCC123" s="151"/>
      <c r="KCD123" s="151"/>
      <c r="KCE123" s="151"/>
      <c r="KCF123" s="151"/>
      <c r="KCG123" s="151"/>
      <c r="KCH123" s="151"/>
      <c r="KCI123" s="151"/>
      <c r="KCJ123" s="151"/>
      <c r="KCK123" s="151"/>
      <c r="KCL123" s="151"/>
      <c r="KCM123" s="151"/>
      <c r="KCN123" s="151"/>
      <c r="KCO123" s="151"/>
      <c r="KCP123" s="151"/>
      <c r="KCQ123" s="151"/>
      <c r="KCR123" s="151"/>
      <c r="KCS123" s="151"/>
      <c r="KCT123" s="151"/>
      <c r="KCU123" s="151"/>
      <c r="KCV123" s="151"/>
      <c r="KCW123" s="151"/>
      <c r="KCX123" s="151"/>
      <c r="KCY123" s="151"/>
      <c r="KCZ123" s="151"/>
      <c r="KDA123" s="151"/>
      <c r="KDB123" s="151"/>
      <c r="KDC123" s="151"/>
      <c r="KDD123" s="151"/>
      <c r="KDE123" s="151"/>
      <c r="KDF123" s="151"/>
      <c r="KDG123" s="151"/>
      <c r="KDH123" s="151"/>
      <c r="KDI123" s="151"/>
      <c r="KDJ123" s="151"/>
      <c r="KDK123" s="151"/>
      <c r="KDL123" s="151"/>
      <c r="KDM123" s="151"/>
      <c r="KDN123" s="151"/>
      <c r="KDO123" s="151"/>
      <c r="KDP123" s="151"/>
      <c r="KDQ123" s="151"/>
      <c r="KDR123" s="151"/>
      <c r="KDS123" s="151"/>
      <c r="KDT123" s="151"/>
      <c r="KDU123" s="151"/>
      <c r="KDV123" s="151"/>
      <c r="KDW123" s="151"/>
      <c r="KDX123" s="151"/>
      <c r="KDY123" s="151"/>
      <c r="KDZ123" s="151"/>
      <c r="KEA123" s="151"/>
      <c r="KEB123" s="151"/>
      <c r="KEC123" s="151"/>
      <c r="KED123" s="151"/>
      <c r="KEE123" s="151"/>
      <c r="KEF123" s="151"/>
      <c r="KEG123" s="151"/>
      <c r="KEH123" s="151"/>
      <c r="KEI123" s="151"/>
      <c r="KEJ123" s="151"/>
      <c r="KEK123" s="151"/>
      <c r="KEL123" s="151"/>
      <c r="KEM123" s="151"/>
      <c r="KEN123" s="151"/>
      <c r="KEO123" s="151"/>
      <c r="KEP123" s="151"/>
      <c r="KEQ123" s="151"/>
      <c r="KER123" s="151"/>
      <c r="KES123" s="151"/>
      <c r="KET123" s="151"/>
      <c r="KEU123" s="151"/>
      <c r="KEV123" s="151"/>
      <c r="KEW123" s="151"/>
      <c r="KEX123" s="151"/>
      <c r="KEY123" s="151"/>
      <c r="KEZ123" s="151"/>
      <c r="KFA123" s="151"/>
      <c r="KFB123" s="151"/>
      <c r="KFC123" s="151"/>
      <c r="KFD123" s="151"/>
      <c r="KFE123" s="151"/>
      <c r="KFF123" s="151"/>
      <c r="KFG123" s="151"/>
      <c r="KFH123" s="151"/>
      <c r="KFI123" s="151"/>
      <c r="KFJ123" s="151"/>
      <c r="KFK123" s="151"/>
      <c r="KFL123" s="151"/>
      <c r="KFM123" s="151"/>
      <c r="KFN123" s="151"/>
      <c r="KFO123" s="151"/>
      <c r="KFP123" s="151"/>
      <c r="KFQ123" s="151"/>
      <c r="KFR123" s="151"/>
      <c r="KFS123" s="151"/>
      <c r="KFT123" s="151"/>
      <c r="KFU123" s="151"/>
      <c r="KFV123" s="151"/>
      <c r="KFW123" s="151"/>
      <c r="KFX123" s="151"/>
      <c r="KFY123" s="151"/>
      <c r="KFZ123" s="151"/>
      <c r="KGA123" s="151"/>
      <c r="KGB123" s="151"/>
      <c r="KGC123" s="151"/>
      <c r="KGD123" s="151"/>
      <c r="KGE123" s="151"/>
      <c r="KGF123" s="151"/>
      <c r="KGG123" s="151"/>
      <c r="KGH123" s="151"/>
      <c r="KGI123" s="151"/>
      <c r="KGJ123" s="151"/>
      <c r="KGK123" s="151"/>
      <c r="KGL123" s="151"/>
      <c r="KGM123" s="151"/>
      <c r="KGN123" s="151"/>
      <c r="KGO123" s="151"/>
      <c r="KGP123" s="151"/>
      <c r="KGQ123" s="151"/>
      <c r="KGR123" s="151"/>
      <c r="KGS123" s="151"/>
      <c r="KGT123" s="151"/>
      <c r="KGU123" s="151"/>
      <c r="KGV123" s="151"/>
      <c r="KGW123" s="151"/>
      <c r="KGX123" s="151"/>
      <c r="KGY123" s="151"/>
      <c r="KGZ123" s="151"/>
      <c r="KHA123" s="151"/>
      <c r="KHB123" s="151"/>
      <c r="KHC123" s="151"/>
      <c r="KHD123" s="151"/>
      <c r="KHE123" s="151"/>
      <c r="KHF123" s="151"/>
      <c r="KHG123" s="151"/>
      <c r="KHH123" s="151"/>
      <c r="KHI123" s="151"/>
      <c r="KHJ123" s="151"/>
      <c r="KHK123" s="151"/>
      <c r="KHL123" s="151"/>
      <c r="KHM123" s="151"/>
      <c r="KHN123" s="151"/>
      <c r="KHO123" s="151"/>
      <c r="KHP123" s="151"/>
      <c r="KHQ123" s="151"/>
      <c r="KHR123" s="151"/>
      <c r="KHS123" s="151"/>
      <c r="KHT123" s="151"/>
      <c r="KHU123" s="151"/>
      <c r="KHV123" s="151"/>
      <c r="KHW123" s="151"/>
      <c r="KHX123" s="151"/>
      <c r="KHY123" s="151"/>
      <c r="KHZ123" s="151"/>
      <c r="KIA123" s="151"/>
      <c r="KIB123" s="151"/>
      <c r="KIC123" s="151"/>
      <c r="KID123" s="151"/>
      <c r="KIE123" s="151"/>
      <c r="KIF123" s="151"/>
      <c r="KIG123" s="151"/>
      <c r="KIH123" s="151"/>
      <c r="KII123" s="151"/>
      <c r="KIJ123" s="151"/>
      <c r="KIK123" s="151"/>
      <c r="KIL123" s="151"/>
      <c r="KIM123" s="151"/>
      <c r="KIN123" s="151"/>
      <c r="KIO123" s="151"/>
      <c r="KIP123" s="151"/>
      <c r="KIQ123" s="151"/>
      <c r="KIR123" s="151"/>
      <c r="KIS123" s="151"/>
      <c r="KIT123" s="151"/>
      <c r="KIU123" s="151"/>
      <c r="KIV123" s="151"/>
      <c r="KIW123" s="151"/>
      <c r="KIX123" s="151"/>
      <c r="KIY123" s="151"/>
      <c r="KIZ123" s="151"/>
      <c r="KJA123" s="151"/>
      <c r="KJB123" s="151"/>
      <c r="KJC123" s="151"/>
      <c r="KJD123" s="151"/>
      <c r="KJE123" s="151"/>
      <c r="KJF123" s="151"/>
      <c r="KJG123" s="151"/>
      <c r="KJH123" s="151"/>
      <c r="KJI123" s="151"/>
      <c r="KJJ123" s="151"/>
      <c r="KJK123" s="151"/>
      <c r="KJL123" s="151"/>
      <c r="KJM123" s="151"/>
      <c r="KJN123" s="151"/>
      <c r="KJO123" s="151"/>
      <c r="KJP123" s="151"/>
      <c r="KJQ123" s="151"/>
      <c r="KJR123" s="151"/>
      <c r="KJS123" s="151"/>
      <c r="KJT123" s="151"/>
      <c r="KJU123" s="151"/>
      <c r="KJV123" s="151"/>
      <c r="KJW123" s="151"/>
      <c r="KJX123" s="151"/>
      <c r="KJY123" s="151"/>
      <c r="KJZ123" s="151"/>
      <c r="KKA123" s="151"/>
      <c r="KKB123" s="151"/>
      <c r="KKC123" s="151"/>
      <c r="KKD123" s="151"/>
      <c r="KKE123" s="151"/>
      <c r="KKF123" s="151"/>
      <c r="KKG123" s="151"/>
      <c r="KKH123" s="151"/>
      <c r="KKI123" s="151"/>
      <c r="KKJ123" s="151"/>
      <c r="KKK123" s="151"/>
      <c r="KKL123" s="151"/>
      <c r="KKM123" s="151"/>
      <c r="KKN123" s="151"/>
      <c r="KKO123" s="151"/>
      <c r="KKP123" s="151"/>
      <c r="KKQ123" s="151"/>
      <c r="KKR123" s="151"/>
      <c r="KKS123" s="151"/>
      <c r="KKT123" s="151"/>
      <c r="KKU123" s="151"/>
      <c r="KKV123" s="151"/>
      <c r="KKW123" s="151"/>
      <c r="KKX123" s="151"/>
      <c r="KKY123" s="151"/>
      <c r="KKZ123" s="151"/>
      <c r="KLA123" s="151"/>
      <c r="KLB123" s="151"/>
      <c r="KLC123" s="151"/>
      <c r="KLD123" s="151"/>
      <c r="KLE123" s="151"/>
      <c r="KLF123" s="151"/>
      <c r="KLG123" s="151"/>
      <c r="KLH123" s="151"/>
      <c r="KLI123" s="151"/>
      <c r="KLJ123" s="151"/>
      <c r="KLK123" s="151"/>
      <c r="KLL123" s="151"/>
      <c r="KLM123" s="151"/>
      <c r="KLN123" s="151"/>
      <c r="KLO123" s="151"/>
      <c r="KLP123" s="151"/>
      <c r="KLQ123" s="151"/>
      <c r="KLR123" s="151"/>
      <c r="KLS123" s="151"/>
      <c r="KLT123" s="151"/>
      <c r="KLU123" s="151"/>
      <c r="KLV123" s="151"/>
      <c r="KLW123" s="151"/>
      <c r="KLX123" s="151"/>
      <c r="KLY123" s="151"/>
      <c r="KLZ123" s="151"/>
      <c r="KMA123" s="151"/>
      <c r="KMB123" s="151"/>
      <c r="KMC123" s="151"/>
      <c r="KMD123" s="151"/>
      <c r="KME123" s="151"/>
      <c r="KMF123" s="151"/>
      <c r="KMG123" s="151"/>
      <c r="KMH123" s="151"/>
      <c r="KMI123" s="151"/>
      <c r="KMJ123" s="151"/>
      <c r="KMK123" s="151"/>
      <c r="KML123" s="151"/>
      <c r="KMM123" s="151"/>
      <c r="KMN123" s="151"/>
      <c r="KMO123" s="151"/>
      <c r="KMP123" s="151"/>
      <c r="KMQ123" s="151"/>
      <c r="KMR123" s="151"/>
      <c r="KMS123" s="151"/>
      <c r="KMT123" s="151"/>
      <c r="KMU123" s="151"/>
      <c r="KMV123" s="151"/>
      <c r="KMW123" s="151"/>
      <c r="KMX123" s="151"/>
      <c r="KMY123" s="151"/>
      <c r="KMZ123" s="151"/>
      <c r="KNA123" s="151"/>
      <c r="KNB123" s="151"/>
      <c r="KNC123" s="151"/>
      <c r="KND123" s="151"/>
      <c r="KNE123" s="151"/>
      <c r="KNF123" s="151"/>
      <c r="KNG123" s="151"/>
      <c r="KNH123" s="151"/>
      <c r="KNI123" s="151"/>
      <c r="KNJ123" s="151"/>
      <c r="KNK123" s="151"/>
      <c r="KNL123" s="151"/>
      <c r="KNM123" s="151"/>
      <c r="KNN123" s="151"/>
      <c r="KNO123" s="151"/>
      <c r="KNP123" s="151"/>
      <c r="KNQ123" s="151"/>
      <c r="KNR123" s="151"/>
      <c r="KNS123" s="151"/>
      <c r="KNT123" s="151"/>
      <c r="KNU123" s="151"/>
      <c r="KNV123" s="151"/>
      <c r="KNW123" s="151"/>
      <c r="KNX123" s="151"/>
      <c r="KNY123" s="151"/>
      <c r="KNZ123" s="151"/>
      <c r="KOA123" s="151"/>
      <c r="KOB123" s="151"/>
      <c r="KOC123" s="151"/>
      <c r="KOD123" s="151"/>
      <c r="KOE123" s="151"/>
      <c r="KOF123" s="151"/>
      <c r="KOG123" s="151"/>
      <c r="KOH123" s="151"/>
      <c r="KOI123" s="151"/>
      <c r="KOJ123" s="151"/>
      <c r="KOK123" s="151"/>
      <c r="KOL123" s="151"/>
      <c r="KOM123" s="151"/>
      <c r="KON123" s="151"/>
      <c r="KOO123" s="151"/>
      <c r="KOP123" s="151"/>
      <c r="KOQ123" s="151"/>
      <c r="KOR123" s="151"/>
      <c r="KOS123" s="151"/>
      <c r="KOT123" s="151"/>
      <c r="KOU123" s="151"/>
      <c r="KOV123" s="151"/>
      <c r="KOW123" s="151"/>
      <c r="KOX123" s="151"/>
      <c r="KOY123" s="151"/>
      <c r="KOZ123" s="151"/>
      <c r="KPA123" s="151"/>
      <c r="KPB123" s="151"/>
      <c r="KPC123" s="151"/>
      <c r="KPD123" s="151"/>
      <c r="KPE123" s="151"/>
      <c r="KPF123" s="151"/>
      <c r="KPG123" s="151"/>
      <c r="KPH123" s="151"/>
      <c r="KPI123" s="151"/>
      <c r="KPJ123" s="151"/>
      <c r="KPK123" s="151"/>
      <c r="KPL123" s="151"/>
      <c r="KPM123" s="151"/>
      <c r="KPN123" s="151"/>
      <c r="KPO123" s="151"/>
      <c r="KPP123" s="151"/>
      <c r="KPQ123" s="151"/>
      <c r="KPR123" s="151"/>
      <c r="KPS123" s="151"/>
      <c r="KPT123" s="151"/>
      <c r="KPU123" s="151"/>
      <c r="KPV123" s="151"/>
      <c r="KPW123" s="151"/>
      <c r="KPX123" s="151"/>
      <c r="KPY123" s="151"/>
      <c r="KPZ123" s="151"/>
      <c r="KQA123" s="151"/>
      <c r="KQB123" s="151"/>
      <c r="KQC123" s="151"/>
      <c r="KQD123" s="151"/>
      <c r="KQE123" s="151"/>
      <c r="KQF123" s="151"/>
      <c r="KQG123" s="151"/>
      <c r="KQH123" s="151"/>
      <c r="KQI123" s="151"/>
      <c r="KQJ123" s="151"/>
      <c r="KQK123" s="151"/>
      <c r="KQL123" s="151"/>
      <c r="KQM123" s="151"/>
      <c r="KQN123" s="151"/>
      <c r="KQO123" s="151"/>
      <c r="KQP123" s="151"/>
      <c r="KQQ123" s="151"/>
      <c r="KQR123" s="151"/>
      <c r="KQS123" s="151"/>
      <c r="KQT123" s="151"/>
      <c r="KQU123" s="151"/>
      <c r="KQV123" s="151"/>
      <c r="KQW123" s="151"/>
      <c r="KQX123" s="151"/>
      <c r="KQY123" s="151"/>
      <c r="KQZ123" s="151"/>
      <c r="KRA123" s="151"/>
      <c r="KRB123" s="151"/>
      <c r="KRC123" s="151"/>
      <c r="KRD123" s="151"/>
      <c r="KRE123" s="151"/>
      <c r="KRF123" s="151"/>
      <c r="KRG123" s="151"/>
      <c r="KRH123" s="151"/>
      <c r="KRI123" s="151"/>
      <c r="KRJ123" s="151"/>
      <c r="KRK123" s="151"/>
      <c r="KRL123" s="151"/>
      <c r="KRM123" s="151"/>
      <c r="KRN123" s="151"/>
      <c r="KRO123" s="151"/>
      <c r="KRP123" s="151"/>
      <c r="KRQ123" s="151"/>
      <c r="KRR123" s="151"/>
      <c r="KRS123" s="151"/>
      <c r="KRT123" s="151"/>
      <c r="KRU123" s="151"/>
      <c r="KRV123" s="151"/>
      <c r="KRW123" s="151"/>
      <c r="KRX123" s="151"/>
      <c r="KRY123" s="151"/>
      <c r="KRZ123" s="151"/>
      <c r="KSA123" s="151"/>
      <c r="KSB123" s="151"/>
      <c r="KSC123" s="151"/>
      <c r="KSD123" s="151"/>
      <c r="KSE123" s="151"/>
      <c r="KSF123" s="151"/>
      <c r="KSG123" s="151"/>
      <c r="KSH123" s="151"/>
      <c r="KSI123" s="151"/>
      <c r="KSJ123" s="151"/>
      <c r="KSK123" s="151"/>
      <c r="KSL123" s="151"/>
      <c r="KSM123" s="151"/>
      <c r="KSN123" s="151"/>
      <c r="KSO123" s="151"/>
      <c r="KSP123" s="151"/>
      <c r="KSQ123" s="151"/>
      <c r="KSR123" s="151"/>
      <c r="KSS123" s="151"/>
      <c r="KST123" s="151"/>
      <c r="KSU123" s="151"/>
      <c r="KSV123" s="151"/>
      <c r="KSW123" s="151"/>
      <c r="KSX123" s="151"/>
      <c r="KSY123" s="151"/>
      <c r="KSZ123" s="151"/>
      <c r="KTA123" s="151"/>
      <c r="KTB123" s="151"/>
      <c r="KTC123" s="151"/>
      <c r="KTD123" s="151"/>
      <c r="KTE123" s="151"/>
      <c r="KTF123" s="151"/>
      <c r="KTG123" s="151"/>
      <c r="KTH123" s="151"/>
      <c r="KTI123" s="151"/>
      <c r="KTJ123" s="151"/>
      <c r="KTK123" s="151"/>
      <c r="KTL123" s="151"/>
      <c r="KTM123" s="151"/>
      <c r="KTN123" s="151"/>
      <c r="KTO123" s="151"/>
      <c r="KTP123" s="151"/>
      <c r="KTQ123" s="151"/>
      <c r="KTR123" s="151"/>
      <c r="KTS123" s="151"/>
      <c r="KTT123" s="151"/>
      <c r="KTU123" s="151"/>
      <c r="KTV123" s="151"/>
      <c r="KTW123" s="151"/>
      <c r="KTX123" s="151"/>
      <c r="KTY123" s="151"/>
      <c r="KTZ123" s="151"/>
      <c r="KUA123" s="151"/>
      <c r="KUB123" s="151"/>
      <c r="KUC123" s="151"/>
      <c r="KUD123" s="151"/>
      <c r="KUE123" s="151"/>
      <c r="KUF123" s="151"/>
      <c r="KUG123" s="151"/>
      <c r="KUH123" s="151"/>
      <c r="KUI123" s="151"/>
      <c r="KUJ123" s="151"/>
      <c r="KUK123" s="151"/>
      <c r="KUL123" s="151"/>
      <c r="KUM123" s="151"/>
      <c r="KUN123" s="151"/>
      <c r="KUO123" s="151"/>
      <c r="KUP123" s="151"/>
      <c r="KUQ123" s="151"/>
      <c r="KUR123" s="151"/>
      <c r="KUS123" s="151"/>
      <c r="KUT123" s="151"/>
      <c r="KUU123" s="151"/>
      <c r="KUV123" s="151"/>
      <c r="KUW123" s="151"/>
      <c r="KUX123" s="151"/>
      <c r="KUY123" s="151"/>
      <c r="KUZ123" s="151"/>
      <c r="KVA123" s="151"/>
      <c r="KVB123" s="151"/>
      <c r="KVC123" s="151"/>
      <c r="KVD123" s="151"/>
      <c r="KVE123" s="151"/>
      <c r="KVF123" s="151"/>
      <c r="KVG123" s="151"/>
      <c r="KVH123" s="151"/>
      <c r="KVI123" s="151"/>
      <c r="KVJ123" s="151"/>
      <c r="KVK123" s="151"/>
      <c r="KVL123" s="151"/>
      <c r="KVM123" s="151"/>
      <c r="KVN123" s="151"/>
      <c r="KVO123" s="151"/>
      <c r="KVP123" s="151"/>
      <c r="KVQ123" s="151"/>
      <c r="KVR123" s="151"/>
      <c r="KVS123" s="151"/>
      <c r="KVT123" s="151"/>
      <c r="KVU123" s="151"/>
      <c r="KVV123" s="151"/>
      <c r="KVW123" s="151"/>
      <c r="KVX123" s="151"/>
      <c r="KVY123" s="151"/>
      <c r="KVZ123" s="151"/>
      <c r="KWA123" s="151"/>
      <c r="KWB123" s="151"/>
      <c r="KWC123" s="151"/>
      <c r="KWD123" s="151"/>
      <c r="KWE123" s="151"/>
      <c r="KWF123" s="151"/>
      <c r="KWG123" s="151"/>
      <c r="KWH123" s="151"/>
      <c r="KWI123" s="151"/>
      <c r="KWJ123" s="151"/>
      <c r="KWK123" s="151"/>
      <c r="KWL123" s="151"/>
      <c r="KWM123" s="151"/>
      <c r="KWN123" s="151"/>
      <c r="KWO123" s="151"/>
      <c r="KWP123" s="151"/>
      <c r="KWQ123" s="151"/>
      <c r="KWR123" s="151"/>
      <c r="KWS123" s="151"/>
      <c r="KWT123" s="151"/>
      <c r="KWU123" s="151"/>
      <c r="KWV123" s="151"/>
      <c r="KWW123" s="151"/>
      <c r="KWX123" s="151"/>
      <c r="KWY123" s="151"/>
      <c r="KWZ123" s="151"/>
      <c r="KXA123" s="151"/>
      <c r="KXB123" s="151"/>
      <c r="KXC123" s="151"/>
      <c r="KXD123" s="151"/>
      <c r="KXE123" s="151"/>
      <c r="KXF123" s="151"/>
      <c r="KXG123" s="151"/>
      <c r="KXH123" s="151"/>
      <c r="KXI123" s="151"/>
      <c r="KXJ123" s="151"/>
      <c r="KXK123" s="151"/>
      <c r="KXL123" s="151"/>
      <c r="KXM123" s="151"/>
      <c r="KXN123" s="151"/>
      <c r="KXO123" s="151"/>
      <c r="KXP123" s="151"/>
      <c r="KXQ123" s="151"/>
      <c r="KXR123" s="151"/>
      <c r="KXS123" s="151"/>
      <c r="KXT123" s="151"/>
      <c r="KXU123" s="151"/>
      <c r="KXV123" s="151"/>
      <c r="KXW123" s="151"/>
      <c r="KXX123" s="151"/>
      <c r="KXY123" s="151"/>
      <c r="KXZ123" s="151"/>
      <c r="KYA123" s="151"/>
      <c r="KYB123" s="151"/>
      <c r="KYC123" s="151"/>
      <c r="KYD123" s="151"/>
      <c r="KYE123" s="151"/>
      <c r="KYF123" s="151"/>
      <c r="KYG123" s="151"/>
      <c r="KYH123" s="151"/>
      <c r="KYI123" s="151"/>
      <c r="KYJ123" s="151"/>
      <c r="KYK123" s="151"/>
      <c r="KYL123" s="151"/>
      <c r="KYM123" s="151"/>
      <c r="KYN123" s="151"/>
      <c r="KYO123" s="151"/>
      <c r="KYP123" s="151"/>
      <c r="KYQ123" s="151"/>
      <c r="KYR123" s="151"/>
      <c r="KYS123" s="151"/>
      <c r="KYT123" s="151"/>
      <c r="KYU123" s="151"/>
      <c r="KYV123" s="151"/>
      <c r="KYW123" s="151"/>
      <c r="KYX123" s="151"/>
      <c r="KYY123" s="151"/>
      <c r="KYZ123" s="151"/>
      <c r="KZA123" s="151"/>
      <c r="KZB123" s="151"/>
      <c r="KZC123" s="151"/>
      <c r="KZD123" s="151"/>
      <c r="KZE123" s="151"/>
      <c r="KZF123" s="151"/>
      <c r="KZG123" s="151"/>
      <c r="KZH123" s="151"/>
      <c r="KZI123" s="151"/>
      <c r="KZJ123" s="151"/>
      <c r="KZK123" s="151"/>
      <c r="KZL123" s="151"/>
      <c r="KZM123" s="151"/>
      <c r="KZN123" s="151"/>
      <c r="KZO123" s="151"/>
      <c r="KZP123" s="151"/>
      <c r="KZQ123" s="151"/>
      <c r="KZR123" s="151"/>
      <c r="KZS123" s="151"/>
      <c r="KZT123" s="151"/>
      <c r="KZU123" s="151"/>
      <c r="KZV123" s="151"/>
      <c r="KZW123" s="151"/>
      <c r="KZX123" s="151"/>
      <c r="KZY123" s="151"/>
      <c r="KZZ123" s="151"/>
      <c r="LAA123" s="151"/>
      <c r="LAB123" s="151"/>
      <c r="LAC123" s="151"/>
      <c r="LAD123" s="151"/>
      <c r="LAE123" s="151"/>
      <c r="LAF123" s="151"/>
      <c r="LAG123" s="151"/>
      <c r="LAH123" s="151"/>
      <c r="LAI123" s="151"/>
      <c r="LAJ123" s="151"/>
      <c r="LAK123" s="151"/>
      <c r="LAL123" s="151"/>
      <c r="LAM123" s="151"/>
      <c r="LAN123" s="151"/>
      <c r="LAO123" s="151"/>
      <c r="LAP123" s="151"/>
      <c r="LAQ123" s="151"/>
      <c r="LAR123" s="151"/>
      <c r="LAS123" s="151"/>
      <c r="LAT123" s="151"/>
      <c r="LAU123" s="151"/>
      <c r="LAV123" s="151"/>
      <c r="LAW123" s="151"/>
      <c r="LAX123" s="151"/>
      <c r="LAY123" s="151"/>
      <c r="LAZ123" s="151"/>
      <c r="LBA123" s="151"/>
      <c r="LBB123" s="151"/>
      <c r="LBC123" s="151"/>
      <c r="LBD123" s="151"/>
      <c r="LBE123" s="151"/>
      <c r="LBF123" s="151"/>
      <c r="LBG123" s="151"/>
      <c r="LBH123" s="151"/>
      <c r="LBI123" s="151"/>
      <c r="LBJ123" s="151"/>
      <c r="LBK123" s="151"/>
      <c r="LBL123" s="151"/>
      <c r="LBM123" s="151"/>
      <c r="LBN123" s="151"/>
      <c r="LBO123" s="151"/>
      <c r="LBP123" s="151"/>
      <c r="LBQ123" s="151"/>
      <c r="LBR123" s="151"/>
      <c r="LBS123" s="151"/>
      <c r="LBT123" s="151"/>
      <c r="LBU123" s="151"/>
      <c r="LBV123" s="151"/>
      <c r="LBW123" s="151"/>
      <c r="LBX123" s="151"/>
      <c r="LBY123" s="151"/>
      <c r="LBZ123" s="151"/>
      <c r="LCA123" s="151"/>
      <c r="LCB123" s="151"/>
      <c r="LCC123" s="151"/>
      <c r="LCD123" s="151"/>
      <c r="LCE123" s="151"/>
      <c r="LCF123" s="151"/>
      <c r="LCG123" s="151"/>
      <c r="LCH123" s="151"/>
      <c r="LCI123" s="151"/>
      <c r="LCJ123" s="151"/>
      <c r="LCK123" s="151"/>
      <c r="LCL123" s="151"/>
      <c r="LCM123" s="151"/>
      <c r="LCN123" s="151"/>
      <c r="LCO123" s="151"/>
      <c r="LCP123" s="151"/>
      <c r="LCQ123" s="151"/>
      <c r="LCR123" s="151"/>
      <c r="LCS123" s="151"/>
      <c r="LCT123" s="151"/>
      <c r="LCU123" s="151"/>
      <c r="LCV123" s="151"/>
      <c r="LCW123" s="151"/>
      <c r="LCX123" s="151"/>
      <c r="LCY123" s="151"/>
      <c r="LCZ123" s="151"/>
      <c r="LDA123" s="151"/>
      <c r="LDB123" s="151"/>
      <c r="LDC123" s="151"/>
      <c r="LDD123" s="151"/>
      <c r="LDE123" s="151"/>
      <c r="LDF123" s="151"/>
      <c r="LDG123" s="151"/>
      <c r="LDH123" s="151"/>
      <c r="LDI123" s="151"/>
      <c r="LDJ123" s="151"/>
      <c r="LDK123" s="151"/>
      <c r="LDL123" s="151"/>
      <c r="LDM123" s="151"/>
      <c r="LDN123" s="151"/>
      <c r="LDO123" s="151"/>
      <c r="LDP123" s="151"/>
      <c r="LDQ123" s="151"/>
      <c r="LDR123" s="151"/>
      <c r="LDS123" s="151"/>
      <c r="LDT123" s="151"/>
      <c r="LDU123" s="151"/>
      <c r="LDV123" s="151"/>
      <c r="LDW123" s="151"/>
      <c r="LDX123" s="151"/>
      <c r="LDY123" s="151"/>
      <c r="LDZ123" s="151"/>
      <c r="LEA123" s="151"/>
      <c r="LEB123" s="151"/>
      <c r="LEC123" s="151"/>
      <c r="LED123" s="151"/>
      <c r="LEE123" s="151"/>
      <c r="LEF123" s="151"/>
      <c r="LEG123" s="151"/>
      <c r="LEH123" s="151"/>
      <c r="LEI123" s="151"/>
      <c r="LEJ123" s="151"/>
      <c r="LEK123" s="151"/>
      <c r="LEL123" s="151"/>
      <c r="LEM123" s="151"/>
      <c r="LEN123" s="151"/>
      <c r="LEO123" s="151"/>
      <c r="LEP123" s="151"/>
      <c r="LEQ123" s="151"/>
      <c r="LER123" s="151"/>
      <c r="LES123" s="151"/>
      <c r="LET123" s="151"/>
      <c r="LEU123" s="151"/>
      <c r="LEV123" s="151"/>
      <c r="LEW123" s="151"/>
      <c r="LEX123" s="151"/>
      <c r="LEY123" s="151"/>
      <c r="LEZ123" s="151"/>
      <c r="LFA123" s="151"/>
      <c r="LFB123" s="151"/>
      <c r="LFC123" s="151"/>
      <c r="LFD123" s="151"/>
      <c r="LFE123" s="151"/>
      <c r="LFF123" s="151"/>
      <c r="LFG123" s="151"/>
      <c r="LFH123" s="151"/>
      <c r="LFI123" s="151"/>
      <c r="LFJ123" s="151"/>
      <c r="LFK123" s="151"/>
      <c r="LFL123" s="151"/>
      <c r="LFM123" s="151"/>
      <c r="LFN123" s="151"/>
      <c r="LFO123" s="151"/>
      <c r="LFP123" s="151"/>
      <c r="LFQ123" s="151"/>
      <c r="LFR123" s="151"/>
      <c r="LFS123" s="151"/>
      <c r="LFT123" s="151"/>
      <c r="LFU123" s="151"/>
      <c r="LFV123" s="151"/>
      <c r="LFW123" s="151"/>
      <c r="LFX123" s="151"/>
      <c r="LFY123" s="151"/>
      <c r="LFZ123" s="151"/>
      <c r="LGA123" s="151"/>
      <c r="LGB123" s="151"/>
      <c r="LGC123" s="151"/>
      <c r="LGD123" s="151"/>
      <c r="LGE123" s="151"/>
      <c r="LGF123" s="151"/>
      <c r="LGG123" s="151"/>
      <c r="LGH123" s="151"/>
      <c r="LGI123" s="151"/>
      <c r="LGJ123" s="151"/>
      <c r="LGK123" s="151"/>
      <c r="LGL123" s="151"/>
      <c r="LGM123" s="151"/>
      <c r="LGN123" s="151"/>
      <c r="LGO123" s="151"/>
      <c r="LGP123" s="151"/>
      <c r="LGQ123" s="151"/>
      <c r="LGR123" s="151"/>
      <c r="LGS123" s="151"/>
      <c r="LGT123" s="151"/>
      <c r="LGU123" s="151"/>
      <c r="LGV123" s="151"/>
      <c r="LGW123" s="151"/>
      <c r="LGX123" s="151"/>
      <c r="LGY123" s="151"/>
      <c r="LGZ123" s="151"/>
      <c r="LHA123" s="151"/>
      <c r="LHB123" s="151"/>
      <c r="LHC123" s="151"/>
      <c r="LHD123" s="151"/>
      <c r="LHE123" s="151"/>
      <c r="LHF123" s="151"/>
      <c r="LHG123" s="151"/>
      <c r="LHH123" s="151"/>
      <c r="LHI123" s="151"/>
      <c r="LHJ123" s="151"/>
      <c r="LHK123" s="151"/>
      <c r="LHL123" s="151"/>
      <c r="LHM123" s="151"/>
      <c r="LHN123" s="151"/>
      <c r="LHO123" s="151"/>
      <c r="LHP123" s="151"/>
      <c r="LHQ123" s="151"/>
      <c r="LHR123" s="151"/>
      <c r="LHS123" s="151"/>
      <c r="LHT123" s="151"/>
      <c r="LHU123" s="151"/>
      <c r="LHV123" s="151"/>
      <c r="LHW123" s="151"/>
      <c r="LHX123" s="151"/>
      <c r="LHY123" s="151"/>
      <c r="LHZ123" s="151"/>
      <c r="LIA123" s="151"/>
      <c r="LIB123" s="151"/>
      <c r="LIC123" s="151"/>
      <c r="LID123" s="151"/>
      <c r="LIE123" s="151"/>
      <c r="LIF123" s="151"/>
      <c r="LIG123" s="151"/>
      <c r="LIH123" s="151"/>
      <c r="LII123" s="151"/>
      <c r="LIJ123" s="151"/>
      <c r="LIK123" s="151"/>
      <c r="LIL123" s="151"/>
      <c r="LIM123" s="151"/>
      <c r="LIN123" s="151"/>
      <c r="LIO123" s="151"/>
      <c r="LIP123" s="151"/>
      <c r="LIQ123" s="151"/>
      <c r="LIR123" s="151"/>
      <c r="LIS123" s="151"/>
      <c r="LIT123" s="151"/>
      <c r="LIU123" s="151"/>
      <c r="LIV123" s="151"/>
      <c r="LIW123" s="151"/>
      <c r="LIX123" s="151"/>
      <c r="LIY123" s="151"/>
      <c r="LIZ123" s="151"/>
      <c r="LJA123" s="151"/>
      <c r="LJB123" s="151"/>
      <c r="LJC123" s="151"/>
      <c r="LJD123" s="151"/>
      <c r="LJE123" s="151"/>
      <c r="LJF123" s="151"/>
      <c r="LJG123" s="151"/>
      <c r="LJH123" s="151"/>
      <c r="LJI123" s="151"/>
      <c r="LJJ123" s="151"/>
      <c r="LJK123" s="151"/>
      <c r="LJL123" s="151"/>
      <c r="LJM123" s="151"/>
      <c r="LJN123" s="151"/>
      <c r="LJO123" s="151"/>
      <c r="LJP123" s="151"/>
      <c r="LJQ123" s="151"/>
      <c r="LJR123" s="151"/>
      <c r="LJS123" s="151"/>
      <c r="LJT123" s="151"/>
      <c r="LJU123" s="151"/>
      <c r="LJV123" s="151"/>
      <c r="LJW123" s="151"/>
      <c r="LJX123" s="151"/>
      <c r="LJY123" s="151"/>
      <c r="LJZ123" s="151"/>
      <c r="LKA123" s="151"/>
      <c r="LKB123" s="151"/>
      <c r="LKC123" s="151"/>
      <c r="LKD123" s="151"/>
      <c r="LKE123" s="151"/>
      <c r="LKF123" s="151"/>
      <c r="LKG123" s="151"/>
      <c r="LKH123" s="151"/>
      <c r="LKI123" s="151"/>
      <c r="LKJ123" s="151"/>
      <c r="LKK123" s="151"/>
      <c r="LKL123" s="151"/>
      <c r="LKM123" s="151"/>
      <c r="LKN123" s="151"/>
      <c r="LKO123" s="151"/>
      <c r="LKP123" s="151"/>
      <c r="LKQ123" s="151"/>
      <c r="LKR123" s="151"/>
      <c r="LKS123" s="151"/>
      <c r="LKT123" s="151"/>
      <c r="LKU123" s="151"/>
      <c r="LKV123" s="151"/>
      <c r="LKW123" s="151"/>
      <c r="LKX123" s="151"/>
      <c r="LKY123" s="151"/>
      <c r="LKZ123" s="151"/>
      <c r="LLA123" s="151"/>
      <c r="LLB123" s="151"/>
      <c r="LLC123" s="151"/>
      <c r="LLD123" s="151"/>
      <c r="LLE123" s="151"/>
      <c r="LLF123" s="151"/>
      <c r="LLG123" s="151"/>
      <c r="LLH123" s="151"/>
      <c r="LLI123" s="151"/>
      <c r="LLJ123" s="151"/>
      <c r="LLK123" s="151"/>
      <c r="LLL123" s="151"/>
      <c r="LLM123" s="151"/>
      <c r="LLN123" s="151"/>
      <c r="LLO123" s="151"/>
      <c r="LLP123" s="151"/>
      <c r="LLQ123" s="151"/>
      <c r="LLR123" s="151"/>
      <c r="LLS123" s="151"/>
      <c r="LLT123" s="151"/>
      <c r="LLU123" s="151"/>
      <c r="LLV123" s="151"/>
      <c r="LLW123" s="151"/>
      <c r="LLX123" s="151"/>
      <c r="LLY123" s="151"/>
      <c r="LLZ123" s="151"/>
      <c r="LMA123" s="151"/>
      <c r="LMB123" s="151"/>
      <c r="LMC123" s="151"/>
      <c r="LMD123" s="151"/>
      <c r="LME123" s="151"/>
      <c r="LMF123" s="151"/>
      <c r="LMG123" s="151"/>
      <c r="LMH123" s="151"/>
      <c r="LMI123" s="151"/>
      <c r="LMJ123" s="151"/>
      <c r="LMK123" s="151"/>
      <c r="LML123" s="151"/>
      <c r="LMM123" s="151"/>
      <c r="LMN123" s="151"/>
      <c r="LMO123" s="151"/>
      <c r="LMP123" s="151"/>
      <c r="LMQ123" s="151"/>
      <c r="LMR123" s="151"/>
      <c r="LMS123" s="151"/>
      <c r="LMT123" s="151"/>
      <c r="LMU123" s="151"/>
      <c r="LMV123" s="151"/>
      <c r="LMW123" s="151"/>
      <c r="LMX123" s="151"/>
      <c r="LMY123" s="151"/>
      <c r="LMZ123" s="151"/>
      <c r="LNA123" s="151"/>
      <c r="LNB123" s="151"/>
      <c r="LNC123" s="151"/>
      <c r="LND123" s="151"/>
      <c r="LNE123" s="151"/>
      <c r="LNF123" s="151"/>
      <c r="LNG123" s="151"/>
      <c r="LNH123" s="151"/>
      <c r="LNI123" s="151"/>
      <c r="LNJ123" s="151"/>
      <c r="LNK123" s="151"/>
      <c r="LNL123" s="151"/>
      <c r="LNM123" s="151"/>
      <c r="LNN123" s="151"/>
      <c r="LNO123" s="151"/>
      <c r="LNP123" s="151"/>
      <c r="LNQ123" s="151"/>
      <c r="LNR123" s="151"/>
      <c r="LNS123" s="151"/>
      <c r="LNT123" s="151"/>
      <c r="LNU123" s="151"/>
      <c r="LNV123" s="151"/>
      <c r="LNW123" s="151"/>
      <c r="LNX123" s="151"/>
      <c r="LNY123" s="151"/>
      <c r="LNZ123" s="151"/>
      <c r="LOA123" s="151"/>
      <c r="LOB123" s="151"/>
      <c r="LOC123" s="151"/>
      <c r="LOD123" s="151"/>
      <c r="LOE123" s="151"/>
      <c r="LOF123" s="151"/>
      <c r="LOG123" s="151"/>
      <c r="LOH123" s="151"/>
      <c r="LOI123" s="151"/>
      <c r="LOJ123" s="151"/>
      <c r="LOK123" s="151"/>
      <c r="LOL123" s="151"/>
      <c r="LOM123" s="151"/>
      <c r="LON123" s="151"/>
      <c r="LOO123" s="151"/>
      <c r="LOP123" s="151"/>
      <c r="LOQ123" s="151"/>
      <c r="LOR123" s="151"/>
      <c r="LOS123" s="151"/>
      <c r="LOT123" s="151"/>
      <c r="LOU123" s="151"/>
      <c r="LOV123" s="151"/>
      <c r="LOW123" s="151"/>
      <c r="LOX123" s="151"/>
      <c r="LOY123" s="151"/>
      <c r="LOZ123" s="151"/>
      <c r="LPA123" s="151"/>
      <c r="LPB123" s="151"/>
      <c r="LPC123" s="151"/>
      <c r="LPD123" s="151"/>
      <c r="LPE123" s="151"/>
      <c r="LPF123" s="151"/>
      <c r="LPG123" s="151"/>
      <c r="LPH123" s="151"/>
      <c r="LPI123" s="151"/>
      <c r="LPJ123" s="151"/>
      <c r="LPK123" s="151"/>
      <c r="LPL123" s="151"/>
      <c r="LPM123" s="151"/>
      <c r="LPN123" s="151"/>
      <c r="LPO123" s="151"/>
      <c r="LPP123" s="151"/>
      <c r="LPQ123" s="151"/>
      <c r="LPR123" s="151"/>
      <c r="LPS123" s="151"/>
      <c r="LPT123" s="151"/>
      <c r="LPU123" s="151"/>
      <c r="LPV123" s="151"/>
      <c r="LPW123" s="151"/>
      <c r="LPX123" s="151"/>
      <c r="LPY123" s="151"/>
      <c r="LPZ123" s="151"/>
      <c r="LQA123" s="151"/>
      <c r="LQB123" s="151"/>
      <c r="LQC123" s="151"/>
      <c r="LQD123" s="151"/>
      <c r="LQE123" s="151"/>
      <c r="LQF123" s="151"/>
      <c r="LQG123" s="151"/>
      <c r="LQH123" s="151"/>
      <c r="LQI123" s="151"/>
      <c r="LQJ123" s="151"/>
      <c r="LQK123" s="151"/>
      <c r="LQL123" s="151"/>
      <c r="LQM123" s="151"/>
      <c r="LQN123" s="151"/>
      <c r="LQO123" s="151"/>
      <c r="LQP123" s="151"/>
      <c r="LQQ123" s="151"/>
      <c r="LQR123" s="151"/>
      <c r="LQS123" s="151"/>
      <c r="LQT123" s="151"/>
      <c r="LQU123" s="151"/>
      <c r="LQV123" s="151"/>
      <c r="LQW123" s="151"/>
      <c r="LQX123" s="151"/>
      <c r="LQY123" s="151"/>
      <c r="LQZ123" s="151"/>
      <c r="LRA123" s="151"/>
      <c r="LRB123" s="151"/>
      <c r="LRC123" s="151"/>
      <c r="LRD123" s="151"/>
      <c r="LRE123" s="151"/>
      <c r="LRF123" s="151"/>
      <c r="LRG123" s="151"/>
      <c r="LRH123" s="151"/>
      <c r="LRI123" s="151"/>
      <c r="LRJ123" s="151"/>
      <c r="LRK123" s="151"/>
      <c r="LRL123" s="151"/>
      <c r="LRM123" s="151"/>
      <c r="LRN123" s="151"/>
      <c r="LRO123" s="151"/>
      <c r="LRP123" s="151"/>
      <c r="LRQ123" s="151"/>
      <c r="LRR123" s="151"/>
      <c r="LRS123" s="151"/>
      <c r="LRT123" s="151"/>
      <c r="LRU123" s="151"/>
      <c r="LRV123" s="151"/>
      <c r="LRW123" s="151"/>
      <c r="LRX123" s="151"/>
      <c r="LRY123" s="151"/>
      <c r="LRZ123" s="151"/>
      <c r="LSA123" s="151"/>
      <c r="LSB123" s="151"/>
      <c r="LSC123" s="151"/>
      <c r="LSD123" s="151"/>
      <c r="LSE123" s="151"/>
      <c r="LSF123" s="151"/>
      <c r="LSG123" s="151"/>
      <c r="LSH123" s="151"/>
      <c r="LSI123" s="151"/>
      <c r="LSJ123" s="151"/>
      <c r="LSK123" s="151"/>
      <c r="LSL123" s="151"/>
      <c r="LSM123" s="151"/>
      <c r="LSN123" s="151"/>
      <c r="LSO123" s="151"/>
      <c r="LSP123" s="151"/>
      <c r="LSQ123" s="151"/>
      <c r="LSR123" s="151"/>
      <c r="LSS123" s="151"/>
      <c r="LST123" s="151"/>
      <c r="LSU123" s="151"/>
      <c r="LSV123" s="151"/>
      <c r="LSW123" s="151"/>
      <c r="LSX123" s="151"/>
      <c r="LSY123" s="151"/>
      <c r="LSZ123" s="151"/>
      <c r="LTA123" s="151"/>
      <c r="LTB123" s="151"/>
      <c r="LTC123" s="151"/>
      <c r="LTD123" s="151"/>
      <c r="LTE123" s="151"/>
      <c r="LTF123" s="151"/>
      <c r="LTG123" s="151"/>
      <c r="LTH123" s="151"/>
      <c r="LTI123" s="151"/>
      <c r="LTJ123" s="151"/>
      <c r="LTK123" s="151"/>
      <c r="LTL123" s="151"/>
      <c r="LTM123" s="151"/>
      <c r="LTN123" s="151"/>
      <c r="LTO123" s="151"/>
      <c r="LTP123" s="151"/>
      <c r="LTQ123" s="151"/>
      <c r="LTR123" s="151"/>
      <c r="LTS123" s="151"/>
      <c r="LTT123" s="151"/>
      <c r="LTU123" s="151"/>
      <c r="LTV123" s="151"/>
      <c r="LTW123" s="151"/>
      <c r="LTX123" s="151"/>
      <c r="LTY123" s="151"/>
      <c r="LTZ123" s="151"/>
      <c r="LUA123" s="151"/>
      <c r="LUB123" s="151"/>
      <c r="LUC123" s="151"/>
      <c r="LUD123" s="151"/>
      <c r="LUE123" s="151"/>
      <c r="LUF123" s="151"/>
      <c r="LUG123" s="151"/>
      <c r="LUH123" s="151"/>
      <c r="LUI123" s="151"/>
      <c r="LUJ123" s="151"/>
      <c r="LUK123" s="151"/>
      <c r="LUL123" s="151"/>
      <c r="LUM123" s="151"/>
      <c r="LUN123" s="151"/>
      <c r="LUO123" s="151"/>
      <c r="LUP123" s="151"/>
      <c r="LUQ123" s="151"/>
      <c r="LUR123" s="151"/>
      <c r="LUS123" s="151"/>
      <c r="LUT123" s="151"/>
      <c r="LUU123" s="151"/>
      <c r="LUV123" s="151"/>
      <c r="LUW123" s="151"/>
      <c r="LUX123" s="151"/>
      <c r="LUY123" s="151"/>
      <c r="LUZ123" s="151"/>
      <c r="LVA123" s="151"/>
      <c r="LVB123" s="151"/>
      <c r="LVC123" s="151"/>
      <c r="LVD123" s="151"/>
      <c r="LVE123" s="151"/>
      <c r="LVF123" s="151"/>
      <c r="LVG123" s="151"/>
      <c r="LVH123" s="151"/>
      <c r="LVI123" s="151"/>
      <c r="LVJ123" s="151"/>
      <c r="LVK123" s="151"/>
      <c r="LVL123" s="151"/>
      <c r="LVM123" s="151"/>
      <c r="LVN123" s="151"/>
      <c r="LVO123" s="151"/>
      <c r="LVP123" s="151"/>
      <c r="LVQ123" s="151"/>
      <c r="LVR123" s="151"/>
      <c r="LVS123" s="151"/>
      <c r="LVT123" s="151"/>
      <c r="LVU123" s="151"/>
      <c r="LVV123" s="151"/>
      <c r="LVW123" s="151"/>
      <c r="LVX123" s="151"/>
      <c r="LVY123" s="151"/>
      <c r="LVZ123" s="151"/>
      <c r="LWA123" s="151"/>
      <c r="LWB123" s="151"/>
      <c r="LWC123" s="151"/>
      <c r="LWD123" s="151"/>
      <c r="LWE123" s="151"/>
      <c r="LWF123" s="151"/>
      <c r="LWG123" s="151"/>
      <c r="LWH123" s="151"/>
      <c r="LWI123" s="151"/>
      <c r="LWJ123" s="151"/>
      <c r="LWK123" s="151"/>
      <c r="LWL123" s="151"/>
      <c r="LWM123" s="151"/>
      <c r="LWN123" s="151"/>
      <c r="LWO123" s="151"/>
      <c r="LWP123" s="151"/>
      <c r="LWQ123" s="151"/>
      <c r="LWR123" s="151"/>
      <c r="LWS123" s="151"/>
      <c r="LWT123" s="151"/>
      <c r="LWU123" s="151"/>
      <c r="LWV123" s="151"/>
      <c r="LWW123" s="151"/>
      <c r="LWX123" s="151"/>
      <c r="LWY123" s="151"/>
      <c r="LWZ123" s="151"/>
      <c r="LXA123" s="151"/>
      <c r="LXB123" s="151"/>
      <c r="LXC123" s="151"/>
      <c r="LXD123" s="151"/>
      <c r="LXE123" s="151"/>
      <c r="LXF123" s="151"/>
      <c r="LXG123" s="151"/>
      <c r="LXH123" s="151"/>
      <c r="LXI123" s="151"/>
      <c r="LXJ123" s="151"/>
      <c r="LXK123" s="151"/>
      <c r="LXL123" s="151"/>
      <c r="LXM123" s="151"/>
      <c r="LXN123" s="151"/>
      <c r="LXO123" s="151"/>
      <c r="LXP123" s="151"/>
      <c r="LXQ123" s="151"/>
      <c r="LXR123" s="151"/>
      <c r="LXS123" s="151"/>
      <c r="LXT123" s="151"/>
      <c r="LXU123" s="151"/>
      <c r="LXV123" s="151"/>
      <c r="LXW123" s="151"/>
      <c r="LXX123" s="151"/>
      <c r="LXY123" s="151"/>
      <c r="LXZ123" s="151"/>
      <c r="LYA123" s="151"/>
      <c r="LYB123" s="151"/>
      <c r="LYC123" s="151"/>
      <c r="LYD123" s="151"/>
      <c r="LYE123" s="151"/>
      <c r="LYF123" s="151"/>
      <c r="LYG123" s="151"/>
      <c r="LYH123" s="151"/>
      <c r="LYI123" s="151"/>
      <c r="LYJ123" s="151"/>
      <c r="LYK123" s="151"/>
      <c r="LYL123" s="151"/>
      <c r="LYM123" s="151"/>
      <c r="LYN123" s="151"/>
      <c r="LYO123" s="151"/>
      <c r="LYP123" s="151"/>
      <c r="LYQ123" s="151"/>
      <c r="LYR123" s="151"/>
      <c r="LYS123" s="151"/>
      <c r="LYT123" s="151"/>
      <c r="LYU123" s="151"/>
      <c r="LYV123" s="151"/>
      <c r="LYW123" s="151"/>
      <c r="LYX123" s="151"/>
      <c r="LYY123" s="151"/>
      <c r="LYZ123" s="151"/>
      <c r="LZA123" s="151"/>
      <c r="LZB123" s="151"/>
      <c r="LZC123" s="151"/>
      <c r="LZD123" s="151"/>
      <c r="LZE123" s="151"/>
      <c r="LZF123" s="151"/>
      <c r="LZG123" s="151"/>
      <c r="LZH123" s="151"/>
      <c r="LZI123" s="151"/>
      <c r="LZJ123" s="151"/>
      <c r="LZK123" s="151"/>
      <c r="LZL123" s="151"/>
      <c r="LZM123" s="151"/>
      <c r="LZN123" s="151"/>
      <c r="LZO123" s="151"/>
      <c r="LZP123" s="151"/>
      <c r="LZQ123" s="151"/>
      <c r="LZR123" s="151"/>
      <c r="LZS123" s="151"/>
      <c r="LZT123" s="151"/>
      <c r="LZU123" s="151"/>
      <c r="LZV123" s="151"/>
      <c r="LZW123" s="151"/>
      <c r="LZX123" s="151"/>
      <c r="LZY123" s="151"/>
      <c r="LZZ123" s="151"/>
      <c r="MAA123" s="151"/>
      <c r="MAB123" s="151"/>
      <c r="MAC123" s="151"/>
      <c r="MAD123" s="151"/>
      <c r="MAE123" s="151"/>
      <c r="MAF123" s="151"/>
      <c r="MAG123" s="151"/>
      <c r="MAH123" s="151"/>
      <c r="MAI123" s="151"/>
      <c r="MAJ123" s="151"/>
      <c r="MAK123" s="151"/>
      <c r="MAL123" s="151"/>
      <c r="MAM123" s="151"/>
      <c r="MAN123" s="151"/>
      <c r="MAO123" s="151"/>
      <c r="MAP123" s="151"/>
      <c r="MAQ123" s="151"/>
      <c r="MAR123" s="151"/>
      <c r="MAS123" s="151"/>
      <c r="MAT123" s="151"/>
      <c r="MAU123" s="151"/>
      <c r="MAV123" s="151"/>
      <c r="MAW123" s="151"/>
      <c r="MAX123" s="151"/>
      <c r="MAY123" s="151"/>
      <c r="MAZ123" s="151"/>
      <c r="MBA123" s="151"/>
      <c r="MBB123" s="151"/>
      <c r="MBC123" s="151"/>
      <c r="MBD123" s="151"/>
      <c r="MBE123" s="151"/>
      <c r="MBF123" s="151"/>
      <c r="MBG123" s="151"/>
      <c r="MBH123" s="151"/>
      <c r="MBI123" s="151"/>
      <c r="MBJ123" s="151"/>
      <c r="MBK123" s="151"/>
      <c r="MBL123" s="151"/>
      <c r="MBM123" s="151"/>
      <c r="MBN123" s="151"/>
      <c r="MBO123" s="151"/>
      <c r="MBP123" s="151"/>
      <c r="MBQ123" s="151"/>
      <c r="MBR123" s="151"/>
      <c r="MBS123" s="151"/>
      <c r="MBT123" s="151"/>
      <c r="MBU123" s="151"/>
      <c r="MBV123" s="151"/>
      <c r="MBW123" s="151"/>
      <c r="MBX123" s="151"/>
      <c r="MBY123" s="151"/>
      <c r="MBZ123" s="151"/>
      <c r="MCA123" s="151"/>
      <c r="MCB123" s="151"/>
      <c r="MCC123" s="151"/>
      <c r="MCD123" s="151"/>
      <c r="MCE123" s="151"/>
      <c r="MCF123" s="151"/>
      <c r="MCG123" s="151"/>
      <c r="MCH123" s="151"/>
      <c r="MCI123" s="151"/>
      <c r="MCJ123" s="151"/>
      <c r="MCK123" s="151"/>
      <c r="MCL123" s="151"/>
      <c r="MCM123" s="151"/>
      <c r="MCN123" s="151"/>
      <c r="MCO123" s="151"/>
      <c r="MCP123" s="151"/>
      <c r="MCQ123" s="151"/>
      <c r="MCR123" s="151"/>
      <c r="MCS123" s="151"/>
      <c r="MCT123" s="151"/>
      <c r="MCU123" s="151"/>
      <c r="MCV123" s="151"/>
      <c r="MCW123" s="151"/>
      <c r="MCX123" s="151"/>
      <c r="MCY123" s="151"/>
      <c r="MCZ123" s="151"/>
      <c r="MDA123" s="151"/>
      <c r="MDB123" s="151"/>
      <c r="MDC123" s="151"/>
      <c r="MDD123" s="151"/>
      <c r="MDE123" s="151"/>
      <c r="MDF123" s="151"/>
      <c r="MDG123" s="151"/>
      <c r="MDH123" s="151"/>
      <c r="MDI123" s="151"/>
      <c r="MDJ123" s="151"/>
      <c r="MDK123" s="151"/>
      <c r="MDL123" s="151"/>
      <c r="MDM123" s="151"/>
      <c r="MDN123" s="151"/>
      <c r="MDO123" s="151"/>
      <c r="MDP123" s="151"/>
      <c r="MDQ123" s="151"/>
      <c r="MDR123" s="151"/>
      <c r="MDS123" s="151"/>
      <c r="MDT123" s="151"/>
      <c r="MDU123" s="151"/>
      <c r="MDV123" s="151"/>
      <c r="MDW123" s="151"/>
      <c r="MDX123" s="151"/>
      <c r="MDY123" s="151"/>
      <c r="MDZ123" s="151"/>
      <c r="MEA123" s="151"/>
      <c r="MEB123" s="151"/>
      <c r="MEC123" s="151"/>
      <c r="MED123" s="151"/>
      <c r="MEE123" s="151"/>
      <c r="MEF123" s="151"/>
      <c r="MEG123" s="151"/>
      <c r="MEH123" s="151"/>
      <c r="MEI123" s="151"/>
      <c r="MEJ123" s="151"/>
      <c r="MEK123" s="151"/>
      <c r="MEL123" s="151"/>
      <c r="MEM123" s="151"/>
      <c r="MEN123" s="151"/>
      <c r="MEO123" s="151"/>
      <c r="MEP123" s="151"/>
      <c r="MEQ123" s="151"/>
      <c r="MER123" s="151"/>
      <c r="MES123" s="151"/>
      <c r="MET123" s="151"/>
      <c r="MEU123" s="151"/>
      <c r="MEV123" s="151"/>
      <c r="MEW123" s="151"/>
      <c r="MEX123" s="151"/>
      <c r="MEY123" s="151"/>
      <c r="MEZ123" s="151"/>
      <c r="MFA123" s="151"/>
      <c r="MFB123" s="151"/>
      <c r="MFC123" s="151"/>
      <c r="MFD123" s="151"/>
      <c r="MFE123" s="151"/>
      <c r="MFF123" s="151"/>
      <c r="MFG123" s="151"/>
      <c r="MFH123" s="151"/>
      <c r="MFI123" s="151"/>
      <c r="MFJ123" s="151"/>
      <c r="MFK123" s="151"/>
      <c r="MFL123" s="151"/>
      <c r="MFM123" s="151"/>
      <c r="MFN123" s="151"/>
      <c r="MFO123" s="151"/>
      <c r="MFP123" s="151"/>
      <c r="MFQ123" s="151"/>
      <c r="MFR123" s="151"/>
      <c r="MFS123" s="151"/>
      <c r="MFT123" s="151"/>
      <c r="MFU123" s="151"/>
      <c r="MFV123" s="151"/>
      <c r="MFW123" s="151"/>
      <c r="MFX123" s="151"/>
      <c r="MFY123" s="151"/>
      <c r="MFZ123" s="151"/>
      <c r="MGA123" s="151"/>
      <c r="MGB123" s="151"/>
      <c r="MGC123" s="151"/>
      <c r="MGD123" s="151"/>
      <c r="MGE123" s="151"/>
      <c r="MGF123" s="151"/>
      <c r="MGG123" s="151"/>
      <c r="MGH123" s="151"/>
      <c r="MGI123" s="151"/>
      <c r="MGJ123" s="151"/>
      <c r="MGK123" s="151"/>
      <c r="MGL123" s="151"/>
      <c r="MGM123" s="151"/>
      <c r="MGN123" s="151"/>
      <c r="MGO123" s="151"/>
      <c r="MGP123" s="151"/>
      <c r="MGQ123" s="151"/>
      <c r="MGR123" s="151"/>
      <c r="MGS123" s="151"/>
      <c r="MGT123" s="151"/>
      <c r="MGU123" s="151"/>
      <c r="MGV123" s="151"/>
      <c r="MGW123" s="151"/>
      <c r="MGX123" s="151"/>
      <c r="MGY123" s="151"/>
      <c r="MGZ123" s="151"/>
      <c r="MHA123" s="151"/>
      <c r="MHB123" s="151"/>
      <c r="MHC123" s="151"/>
      <c r="MHD123" s="151"/>
      <c r="MHE123" s="151"/>
      <c r="MHF123" s="151"/>
      <c r="MHG123" s="151"/>
      <c r="MHH123" s="151"/>
      <c r="MHI123" s="151"/>
      <c r="MHJ123" s="151"/>
      <c r="MHK123" s="151"/>
      <c r="MHL123" s="151"/>
      <c r="MHM123" s="151"/>
      <c r="MHN123" s="151"/>
      <c r="MHO123" s="151"/>
      <c r="MHP123" s="151"/>
      <c r="MHQ123" s="151"/>
      <c r="MHR123" s="151"/>
      <c r="MHS123" s="151"/>
      <c r="MHT123" s="151"/>
      <c r="MHU123" s="151"/>
      <c r="MHV123" s="151"/>
      <c r="MHW123" s="151"/>
      <c r="MHX123" s="151"/>
      <c r="MHY123" s="151"/>
      <c r="MHZ123" s="151"/>
      <c r="MIA123" s="151"/>
      <c r="MIB123" s="151"/>
      <c r="MIC123" s="151"/>
      <c r="MID123" s="151"/>
      <c r="MIE123" s="151"/>
      <c r="MIF123" s="151"/>
      <c r="MIG123" s="151"/>
      <c r="MIH123" s="151"/>
      <c r="MII123" s="151"/>
      <c r="MIJ123" s="151"/>
      <c r="MIK123" s="151"/>
      <c r="MIL123" s="151"/>
      <c r="MIM123" s="151"/>
      <c r="MIN123" s="151"/>
      <c r="MIO123" s="151"/>
      <c r="MIP123" s="151"/>
      <c r="MIQ123" s="151"/>
      <c r="MIR123" s="151"/>
      <c r="MIS123" s="151"/>
      <c r="MIT123" s="151"/>
      <c r="MIU123" s="151"/>
      <c r="MIV123" s="151"/>
      <c r="MIW123" s="151"/>
      <c r="MIX123" s="151"/>
      <c r="MIY123" s="151"/>
      <c r="MIZ123" s="151"/>
      <c r="MJA123" s="151"/>
      <c r="MJB123" s="151"/>
      <c r="MJC123" s="151"/>
      <c r="MJD123" s="151"/>
      <c r="MJE123" s="151"/>
      <c r="MJF123" s="151"/>
      <c r="MJG123" s="151"/>
      <c r="MJH123" s="151"/>
      <c r="MJI123" s="151"/>
      <c r="MJJ123" s="151"/>
      <c r="MJK123" s="151"/>
      <c r="MJL123" s="151"/>
      <c r="MJM123" s="151"/>
      <c r="MJN123" s="151"/>
      <c r="MJO123" s="151"/>
      <c r="MJP123" s="151"/>
      <c r="MJQ123" s="151"/>
      <c r="MJR123" s="151"/>
      <c r="MJS123" s="151"/>
      <c r="MJT123" s="151"/>
      <c r="MJU123" s="151"/>
      <c r="MJV123" s="151"/>
      <c r="MJW123" s="151"/>
      <c r="MJX123" s="151"/>
      <c r="MJY123" s="151"/>
      <c r="MJZ123" s="151"/>
      <c r="MKA123" s="151"/>
      <c r="MKB123" s="151"/>
      <c r="MKC123" s="151"/>
      <c r="MKD123" s="151"/>
      <c r="MKE123" s="151"/>
      <c r="MKF123" s="151"/>
      <c r="MKG123" s="151"/>
      <c r="MKH123" s="151"/>
      <c r="MKI123" s="151"/>
      <c r="MKJ123" s="151"/>
      <c r="MKK123" s="151"/>
      <c r="MKL123" s="151"/>
      <c r="MKM123" s="151"/>
      <c r="MKN123" s="151"/>
      <c r="MKO123" s="151"/>
      <c r="MKP123" s="151"/>
      <c r="MKQ123" s="151"/>
      <c r="MKR123" s="151"/>
      <c r="MKS123" s="151"/>
      <c r="MKT123" s="151"/>
      <c r="MKU123" s="151"/>
      <c r="MKV123" s="151"/>
      <c r="MKW123" s="151"/>
      <c r="MKX123" s="151"/>
      <c r="MKY123" s="151"/>
      <c r="MKZ123" s="151"/>
      <c r="MLA123" s="151"/>
      <c r="MLB123" s="151"/>
      <c r="MLC123" s="151"/>
      <c r="MLD123" s="151"/>
      <c r="MLE123" s="151"/>
      <c r="MLF123" s="151"/>
      <c r="MLG123" s="151"/>
      <c r="MLH123" s="151"/>
      <c r="MLI123" s="151"/>
      <c r="MLJ123" s="151"/>
      <c r="MLK123" s="151"/>
      <c r="MLL123" s="151"/>
      <c r="MLM123" s="151"/>
      <c r="MLN123" s="151"/>
      <c r="MLO123" s="151"/>
      <c r="MLP123" s="151"/>
      <c r="MLQ123" s="151"/>
      <c r="MLR123" s="151"/>
      <c r="MLS123" s="151"/>
      <c r="MLT123" s="151"/>
      <c r="MLU123" s="151"/>
      <c r="MLV123" s="151"/>
      <c r="MLW123" s="151"/>
      <c r="MLX123" s="151"/>
      <c r="MLY123" s="151"/>
      <c r="MLZ123" s="151"/>
      <c r="MMA123" s="151"/>
      <c r="MMB123" s="151"/>
      <c r="MMC123" s="151"/>
      <c r="MMD123" s="151"/>
      <c r="MME123" s="151"/>
      <c r="MMF123" s="151"/>
      <c r="MMG123" s="151"/>
      <c r="MMH123" s="151"/>
      <c r="MMI123" s="151"/>
      <c r="MMJ123" s="151"/>
      <c r="MMK123" s="151"/>
      <c r="MML123" s="151"/>
      <c r="MMM123" s="151"/>
      <c r="MMN123" s="151"/>
      <c r="MMO123" s="151"/>
      <c r="MMP123" s="151"/>
      <c r="MMQ123" s="151"/>
      <c r="MMR123" s="151"/>
      <c r="MMS123" s="151"/>
      <c r="MMT123" s="151"/>
      <c r="MMU123" s="151"/>
      <c r="MMV123" s="151"/>
      <c r="MMW123" s="151"/>
      <c r="MMX123" s="151"/>
      <c r="MMY123" s="151"/>
      <c r="MMZ123" s="151"/>
      <c r="MNA123" s="151"/>
      <c r="MNB123" s="151"/>
      <c r="MNC123" s="151"/>
      <c r="MND123" s="151"/>
      <c r="MNE123" s="151"/>
      <c r="MNF123" s="151"/>
      <c r="MNG123" s="151"/>
      <c r="MNH123" s="151"/>
      <c r="MNI123" s="151"/>
      <c r="MNJ123" s="151"/>
      <c r="MNK123" s="151"/>
      <c r="MNL123" s="151"/>
      <c r="MNM123" s="151"/>
      <c r="MNN123" s="151"/>
      <c r="MNO123" s="151"/>
      <c r="MNP123" s="151"/>
      <c r="MNQ123" s="151"/>
      <c r="MNR123" s="151"/>
      <c r="MNS123" s="151"/>
      <c r="MNT123" s="151"/>
      <c r="MNU123" s="151"/>
      <c r="MNV123" s="151"/>
      <c r="MNW123" s="151"/>
      <c r="MNX123" s="151"/>
      <c r="MNY123" s="151"/>
      <c r="MNZ123" s="151"/>
      <c r="MOA123" s="151"/>
      <c r="MOB123" s="151"/>
      <c r="MOC123" s="151"/>
      <c r="MOD123" s="151"/>
      <c r="MOE123" s="151"/>
      <c r="MOF123" s="151"/>
      <c r="MOG123" s="151"/>
      <c r="MOH123" s="151"/>
      <c r="MOI123" s="151"/>
      <c r="MOJ123" s="151"/>
      <c r="MOK123" s="151"/>
      <c r="MOL123" s="151"/>
      <c r="MOM123" s="151"/>
      <c r="MON123" s="151"/>
      <c r="MOO123" s="151"/>
      <c r="MOP123" s="151"/>
      <c r="MOQ123" s="151"/>
      <c r="MOR123" s="151"/>
      <c r="MOS123" s="151"/>
      <c r="MOT123" s="151"/>
      <c r="MOU123" s="151"/>
      <c r="MOV123" s="151"/>
      <c r="MOW123" s="151"/>
      <c r="MOX123" s="151"/>
      <c r="MOY123" s="151"/>
      <c r="MOZ123" s="151"/>
      <c r="MPA123" s="151"/>
      <c r="MPB123" s="151"/>
      <c r="MPC123" s="151"/>
      <c r="MPD123" s="151"/>
      <c r="MPE123" s="151"/>
      <c r="MPF123" s="151"/>
      <c r="MPG123" s="151"/>
      <c r="MPH123" s="151"/>
      <c r="MPI123" s="151"/>
      <c r="MPJ123" s="151"/>
      <c r="MPK123" s="151"/>
      <c r="MPL123" s="151"/>
      <c r="MPM123" s="151"/>
      <c r="MPN123" s="151"/>
      <c r="MPO123" s="151"/>
      <c r="MPP123" s="151"/>
      <c r="MPQ123" s="151"/>
      <c r="MPR123" s="151"/>
      <c r="MPS123" s="151"/>
      <c r="MPT123" s="151"/>
      <c r="MPU123" s="151"/>
      <c r="MPV123" s="151"/>
      <c r="MPW123" s="151"/>
      <c r="MPX123" s="151"/>
      <c r="MPY123" s="151"/>
      <c r="MPZ123" s="151"/>
      <c r="MQA123" s="151"/>
      <c r="MQB123" s="151"/>
      <c r="MQC123" s="151"/>
      <c r="MQD123" s="151"/>
      <c r="MQE123" s="151"/>
      <c r="MQF123" s="151"/>
      <c r="MQG123" s="151"/>
      <c r="MQH123" s="151"/>
      <c r="MQI123" s="151"/>
      <c r="MQJ123" s="151"/>
      <c r="MQK123" s="151"/>
      <c r="MQL123" s="151"/>
      <c r="MQM123" s="151"/>
      <c r="MQN123" s="151"/>
      <c r="MQO123" s="151"/>
      <c r="MQP123" s="151"/>
      <c r="MQQ123" s="151"/>
      <c r="MQR123" s="151"/>
      <c r="MQS123" s="151"/>
      <c r="MQT123" s="151"/>
      <c r="MQU123" s="151"/>
      <c r="MQV123" s="151"/>
      <c r="MQW123" s="151"/>
      <c r="MQX123" s="151"/>
      <c r="MQY123" s="151"/>
      <c r="MQZ123" s="151"/>
      <c r="MRA123" s="151"/>
      <c r="MRB123" s="151"/>
      <c r="MRC123" s="151"/>
      <c r="MRD123" s="151"/>
      <c r="MRE123" s="151"/>
      <c r="MRF123" s="151"/>
      <c r="MRG123" s="151"/>
      <c r="MRH123" s="151"/>
      <c r="MRI123" s="151"/>
      <c r="MRJ123" s="151"/>
      <c r="MRK123" s="151"/>
      <c r="MRL123" s="151"/>
      <c r="MRM123" s="151"/>
      <c r="MRN123" s="151"/>
      <c r="MRO123" s="151"/>
      <c r="MRP123" s="151"/>
      <c r="MRQ123" s="151"/>
      <c r="MRR123" s="151"/>
      <c r="MRS123" s="151"/>
      <c r="MRT123" s="151"/>
      <c r="MRU123" s="151"/>
      <c r="MRV123" s="151"/>
      <c r="MRW123" s="151"/>
      <c r="MRX123" s="151"/>
      <c r="MRY123" s="151"/>
      <c r="MRZ123" s="151"/>
      <c r="MSA123" s="151"/>
      <c r="MSB123" s="151"/>
      <c r="MSC123" s="151"/>
      <c r="MSD123" s="151"/>
      <c r="MSE123" s="151"/>
      <c r="MSF123" s="151"/>
      <c r="MSG123" s="151"/>
      <c r="MSH123" s="151"/>
      <c r="MSI123" s="151"/>
      <c r="MSJ123" s="151"/>
      <c r="MSK123" s="151"/>
      <c r="MSL123" s="151"/>
      <c r="MSM123" s="151"/>
      <c r="MSN123" s="151"/>
      <c r="MSO123" s="151"/>
      <c r="MSP123" s="151"/>
      <c r="MSQ123" s="151"/>
      <c r="MSR123" s="151"/>
      <c r="MSS123" s="151"/>
      <c r="MST123" s="151"/>
      <c r="MSU123" s="151"/>
      <c r="MSV123" s="151"/>
      <c r="MSW123" s="151"/>
      <c r="MSX123" s="151"/>
      <c r="MSY123" s="151"/>
      <c r="MSZ123" s="151"/>
      <c r="MTA123" s="151"/>
      <c r="MTB123" s="151"/>
      <c r="MTC123" s="151"/>
      <c r="MTD123" s="151"/>
      <c r="MTE123" s="151"/>
      <c r="MTF123" s="151"/>
      <c r="MTG123" s="151"/>
      <c r="MTH123" s="151"/>
      <c r="MTI123" s="151"/>
      <c r="MTJ123" s="151"/>
      <c r="MTK123" s="151"/>
      <c r="MTL123" s="151"/>
      <c r="MTM123" s="151"/>
      <c r="MTN123" s="151"/>
      <c r="MTO123" s="151"/>
      <c r="MTP123" s="151"/>
      <c r="MTQ123" s="151"/>
      <c r="MTR123" s="151"/>
      <c r="MTS123" s="151"/>
      <c r="MTT123" s="151"/>
      <c r="MTU123" s="151"/>
      <c r="MTV123" s="151"/>
      <c r="MTW123" s="151"/>
      <c r="MTX123" s="151"/>
      <c r="MTY123" s="151"/>
      <c r="MTZ123" s="151"/>
      <c r="MUA123" s="151"/>
      <c r="MUB123" s="151"/>
      <c r="MUC123" s="151"/>
      <c r="MUD123" s="151"/>
      <c r="MUE123" s="151"/>
      <c r="MUF123" s="151"/>
      <c r="MUG123" s="151"/>
      <c r="MUH123" s="151"/>
      <c r="MUI123" s="151"/>
      <c r="MUJ123" s="151"/>
      <c r="MUK123" s="151"/>
      <c r="MUL123" s="151"/>
      <c r="MUM123" s="151"/>
      <c r="MUN123" s="151"/>
      <c r="MUO123" s="151"/>
      <c r="MUP123" s="151"/>
      <c r="MUQ123" s="151"/>
      <c r="MUR123" s="151"/>
      <c r="MUS123" s="151"/>
      <c r="MUT123" s="151"/>
      <c r="MUU123" s="151"/>
      <c r="MUV123" s="151"/>
      <c r="MUW123" s="151"/>
      <c r="MUX123" s="151"/>
      <c r="MUY123" s="151"/>
      <c r="MUZ123" s="151"/>
      <c r="MVA123" s="151"/>
      <c r="MVB123" s="151"/>
      <c r="MVC123" s="151"/>
      <c r="MVD123" s="151"/>
      <c r="MVE123" s="151"/>
      <c r="MVF123" s="151"/>
      <c r="MVG123" s="151"/>
      <c r="MVH123" s="151"/>
      <c r="MVI123" s="151"/>
      <c r="MVJ123" s="151"/>
      <c r="MVK123" s="151"/>
      <c r="MVL123" s="151"/>
      <c r="MVM123" s="151"/>
      <c r="MVN123" s="151"/>
      <c r="MVO123" s="151"/>
      <c r="MVP123" s="151"/>
      <c r="MVQ123" s="151"/>
      <c r="MVR123" s="151"/>
      <c r="MVS123" s="151"/>
      <c r="MVT123" s="151"/>
      <c r="MVU123" s="151"/>
      <c r="MVV123" s="151"/>
      <c r="MVW123" s="151"/>
      <c r="MVX123" s="151"/>
      <c r="MVY123" s="151"/>
      <c r="MVZ123" s="151"/>
      <c r="MWA123" s="151"/>
      <c r="MWB123" s="151"/>
      <c r="MWC123" s="151"/>
      <c r="MWD123" s="151"/>
      <c r="MWE123" s="151"/>
      <c r="MWF123" s="151"/>
      <c r="MWG123" s="151"/>
      <c r="MWH123" s="151"/>
      <c r="MWI123" s="151"/>
      <c r="MWJ123" s="151"/>
      <c r="MWK123" s="151"/>
      <c r="MWL123" s="151"/>
      <c r="MWM123" s="151"/>
      <c r="MWN123" s="151"/>
      <c r="MWO123" s="151"/>
      <c r="MWP123" s="151"/>
      <c r="MWQ123" s="151"/>
      <c r="MWR123" s="151"/>
      <c r="MWS123" s="151"/>
      <c r="MWT123" s="151"/>
      <c r="MWU123" s="151"/>
      <c r="MWV123" s="151"/>
      <c r="MWW123" s="151"/>
      <c r="MWX123" s="151"/>
      <c r="MWY123" s="151"/>
      <c r="MWZ123" s="151"/>
      <c r="MXA123" s="151"/>
      <c r="MXB123" s="151"/>
      <c r="MXC123" s="151"/>
      <c r="MXD123" s="151"/>
      <c r="MXE123" s="151"/>
      <c r="MXF123" s="151"/>
      <c r="MXG123" s="151"/>
      <c r="MXH123" s="151"/>
      <c r="MXI123" s="151"/>
      <c r="MXJ123" s="151"/>
      <c r="MXK123" s="151"/>
      <c r="MXL123" s="151"/>
      <c r="MXM123" s="151"/>
      <c r="MXN123" s="151"/>
      <c r="MXO123" s="151"/>
      <c r="MXP123" s="151"/>
      <c r="MXQ123" s="151"/>
      <c r="MXR123" s="151"/>
      <c r="MXS123" s="151"/>
      <c r="MXT123" s="151"/>
      <c r="MXU123" s="151"/>
      <c r="MXV123" s="151"/>
      <c r="MXW123" s="151"/>
      <c r="MXX123" s="151"/>
      <c r="MXY123" s="151"/>
      <c r="MXZ123" s="151"/>
      <c r="MYA123" s="151"/>
      <c r="MYB123" s="151"/>
      <c r="MYC123" s="151"/>
      <c r="MYD123" s="151"/>
      <c r="MYE123" s="151"/>
      <c r="MYF123" s="151"/>
      <c r="MYG123" s="151"/>
      <c r="MYH123" s="151"/>
      <c r="MYI123" s="151"/>
      <c r="MYJ123" s="151"/>
      <c r="MYK123" s="151"/>
      <c r="MYL123" s="151"/>
      <c r="MYM123" s="151"/>
      <c r="MYN123" s="151"/>
      <c r="MYO123" s="151"/>
      <c r="MYP123" s="151"/>
      <c r="MYQ123" s="151"/>
      <c r="MYR123" s="151"/>
      <c r="MYS123" s="151"/>
      <c r="MYT123" s="151"/>
      <c r="MYU123" s="151"/>
      <c r="MYV123" s="151"/>
      <c r="MYW123" s="151"/>
      <c r="MYX123" s="151"/>
      <c r="MYY123" s="151"/>
      <c r="MYZ123" s="151"/>
      <c r="MZA123" s="151"/>
      <c r="MZB123" s="151"/>
      <c r="MZC123" s="151"/>
      <c r="MZD123" s="151"/>
      <c r="MZE123" s="151"/>
      <c r="MZF123" s="151"/>
      <c r="MZG123" s="151"/>
      <c r="MZH123" s="151"/>
      <c r="MZI123" s="151"/>
      <c r="MZJ123" s="151"/>
      <c r="MZK123" s="151"/>
      <c r="MZL123" s="151"/>
      <c r="MZM123" s="151"/>
      <c r="MZN123" s="151"/>
      <c r="MZO123" s="151"/>
      <c r="MZP123" s="151"/>
      <c r="MZQ123" s="151"/>
      <c r="MZR123" s="151"/>
      <c r="MZS123" s="151"/>
      <c r="MZT123" s="151"/>
      <c r="MZU123" s="151"/>
      <c r="MZV123" s="151"/>
      <c r="MZW123" s="151"/>
      <c r="MZX123" s="151"/>
      <c r="MZY123" s="151"/>
      <c r="MZZ123" s="151"/>
      <c r="NAA123" s="151"/>
      <c r="NAB123" s="151"/>
      <c r="NAC123" s="151"/>
      <c r="NAD123" s="151"/>
      <c r="NAE123" s="151"/>
      <c r="NAF123" s="151"/>
      <c r="NAG123" s="151"/>
      <c r="NAH123" s="151"/>
      <c r="NAI123" s="151"/>
      <c r="NAJ123" s="151"/>
      <c r="NAK123" s="151"/>
      <c r="NAL123" s="151"/>
      <c r="NAM123" s="151"/>
      <c r="NAN123" s="151"/>
      <c r="NAO123" s="151"/>
      <c r="NAP123" s="151"/>
      <c r="NAQ123" s="151"/>
      <c r="NAR123" s="151"/>
      <c r="NAS123" s="151"/>
      <c r="NAT123" s="151"/>
      <c r="NAU123" s="151"/>
      <c r="NAV123" s="151"/>
      <c r="NAW123" s="151"/>
      <c r="NAX123" s="151"/>
      <c r="NAY123" s="151"/>
      <c r="NAZ123" s="151"/>
      <c r="NBA123" s="151"/>
      <c r="NBB123" s="151"/>
      <c r="NBC123" s="151"/>
      <c r="NBD123" s="151"/>
      <c r="NBE123" s="151"/>
      <c r="NBF123" s="151"/>
      <c r="NBG123" s="151"/>
      <c r="NBH123" s="151"/>
      <c r="NBI123" s="151"/>
      <c r="NBJ123" s="151"/>
      <c r="NBK123" s="151"/>
      <c r="NBL123" s="151"/>
      <c r="NBM123" s="151"/>
      <c r="NBN123" s="151"/>
      <c r="NBO123" s="151"/>
      <c r="NBP123" s="151"/>
      <c r="NBQ123" s="151"/>
      <c r="NBR123" s="151"/>
      <c r="NBS123" s="151"/>
      <c r="NBT123" s="151"/>
      <c r="NBU123" s="151"/>
      <c r="NBV123" s="151"/>
      <c r="NBW123" s="151"/>
      <c r="NBX123" s="151"/>
      <c r="NBY123" s="151"/>
      <c r="NBZ123" s="151"/>
      <c r="NCA123" s="151"/>
      <c r="NCB123" s="151"/>
      <c r="NCC123" s="151"/>
      <c r="NCD123" s="151"/>
      <c r="NCE123" s="151"/>
      <c r="NCF123" s="151"/>
      <c r="NCG123" s="151"/>
      <c r="NCH123" s="151"/>
      <c r="NCI123" s="151"/>
      <c r="NCJ123" s="151"/>
      <c r="NCK123" s="151"/>
      <c r="NCL123" s="151"/>
      <c r="NCM123" s="151"/>
      <c r="NCN123" s="151"/>
      <c r="NCO123" s="151"/>
      <c r="NCP123" s="151"/>
      <c r="NCQ123" s="151"/>
      <c r="NCR123" s="151"/>
      <c r="NCS123" s="151"/>
      <c r="NCT123" s="151"/>
      <c r="NCU123" s="151"/>
      <c r="NCV123" s="151"/>
      <c r="NCW123" s="151"/>
      <c r="NCX123" s="151"/>
      <c r="NCY123" s="151"/>
      <c r="NCZ123" s="151"/>
      <c r="NDA123" s="151"/>
      <c r="NDB123" s="151"/>
      <c r="NDC123" s="151"/>
      <c r="NDD123" s="151"/>
      <c r="NDE123" s="151"/>
      <c r="NDF123" s="151"/>
      <c r="NDG123" s="151"/>
      <c r="NDH123" s="151"/>
      <c r="NDI123" s="151"/>
      <c r="NDJ123" s="151"/>
      <c r="NDK123" s="151"/>
      <c r="NDL123" s="151"/>
      <c r="NDM123" s="151"/>
      <c r="NDN123" s="151"/>
      <c r="NDO123" s="151"/>
      <c r="NDP123" s="151"/>
      <c r="NDQ123" s="151"/>
      <c r="NDR123" s="151"/>
      <c r="NDS123" s="151"/>
      <c r="NDT123" s="151"/>
      <c r="NDU123" s="151"/>
      <c r="NDV123" s="151"/>
      <c r="NDW123" s="151"/>
      <c r="NDX123" s="151"/>
      <c r="NDY123" s="151"/>
      <c r="NDZ123" s="151"/>
      <c r="NEA123" s="151"/>
      <c r="NEB123" s="151"/>
      <c r="NEC123" s="151"/>
      <c r="NED123" s="151"/>
      <c r="NEE123" s="151"/>
      <c r="NEF123" s="151"/>
      <c r="NEG123" s="151"/>
      <c r="NEH123" s="151"/>
      <c r="NEI123" s="151"/>
      <c r="NEJ123" s="151"/>
      <c r="NEK123" s="151"/>
      <c r="NEL123" s="151"/>
      <c r="NEM123" s="151"/>
      <c r="NEN123" s="151"/>
      <c r="NEO123" s="151"/>
      <c r="NEP123" s="151"/>
      <c r="NEQ123" s="151"/>
      <c r="NER123" s="151"/>
      <c r="NES123" s="151"/>
      <c r="NET123" s="151"/>
      <c r="NEU123" s="151"/>
      <c r="NEV123" s="151"/>
      <c r="NEW123" s="151"/>
      <c r="NEX123" s="151"/>
      <c r="NEY123" s="151"/>
      <c r="NEZ123" s="151"/>
      <c r="NFA123" s="151"/>
      <c r="NFB123" s="151"/>
      <c r="NFC123" s="151"/>
      <c r="NFD123" s="151"/>
      <c r="NFE123" s="151"/>
      <c r="NFF123" s="151"/>
      <c r="NFG123" s="151"/>
      <c r="NFH123" s="151"/>
      <c r="NFI123" s="151"/>
      <c r="NFJ123" s="151"/>
      <c r="NFK123" s="151"/>
      <c r="NFL123" s="151"/>
      <c r="NFM123" s="151"/>
      <c r="NFN123" s="151"/>
      <c r="NFO123" s="151"/>
      <c r="NFP123" s="151"/>
      <c r="NFQ123" s="151"/>
      <c r="NFR123" s="151"/>
      <c r="NFS123" s="151"/>
      <c r="NFT123" s="151"/>
      <c r="NFU123" s="151"/>
      <c r="NFV123" s="151"/>
      <c r="NFW123" s="151"/>
      <c r="NFX123" s="151"/>
      <c r="NFY123" s="151"/>
      <c r="NFZ123" s="151"/>
      <c r="NGA123" s="151"/>
      <c r="NGB123" s="151"/>
      <c r="NGC123" s="151"/>
      <c r="NGD123" s="151"/>
      <c r="NGE123" s="151"/>
      <c r="NGF123" s="151"/>
      <c r="NGG123" s="151"/>
      <c r="NGH123" s="151"/>
      <c r="NGI123" s="151"/>
      <c r="NGJ123" s="151"/>
      <c r="NGK123" s="151"/>
      <c r="NGL123" s="151"/>
      <c r="NGM123" s="151"/>
      <c r="NGN123" s="151"/>
      <c r="NGO123" s="151"/>
      <c r="NGP123" s="151"/>
      <c r="NGQ123" s="151"/>
      <c r="NGR123" s="151"/>
      <c r="NGS123" s="151"/>
      <c r="NGT123" s="151"/>
      <c r="NGU123" s="151"/>
      <c r="NGV123" s="151"/>
      <c r="NGW123" s="151"/>
      <c r="NGX123" s="151"/>
      <c r="NGY123" s="151"/>
      <c r="NGZ123" s="151"/>
      <c r="NHA123" s="151"/>
      <c r="NHB123" s="151"/>
      <c r="NHC123" s="151"/>
      <c r="NHD123" s="151"/>
      <c r="NHE123" s="151"/>
      <c r="NHF123" s="151"/>
      <c r="NHG123" s="151"/>
      <c r="NHH123" s="151"/>
      <c r="NHI123" s="151"/>
      <c r="NHJ123" s="151"/>
      <c r="NHK123" s="151"/>
      <c r="NHL123" s="151"/>
      <c r="NHM123" s="151"/>
      <c r="NHN123" s="151"/>
      <c r="NHO123" s="151"/>
      <c r="NHP123" s="151"/>
      <c r="NHQ123" s="151"/>
      <c r="NHR123" s="151"/>
      <c r="NHS123" s="151"/>
      <c r="NHT123" s="151"/>
      <c r="NHU123" s="151"/>
      <c r="NHV123" s="151"/>
      <c r="NHW123" s="151"/>
      <c r="NHX123" s="151"/>
      <c r="NHY123" s="151"/>
      <c r="NHZ123" s="151"/>
      <c r="NIA123" s="151"/>
      <c r="NIB123" s="151"/>
      <c r="NIC123" s="151"/>
      <c r="NID123" s="151"/>
      <c r="NIE123" s="151"/>
      <c r="NIF123" s="151"/>
      <c r="NIG123" s="151"/>
      <c r="NIH123" s="151"/>
      <c r="NII123" s="151"/>
      <c r="NIJ123" s="151"/>
      <c r="NIK123" s="151"/>
      <c r="NIL123" s="151"/>
      <c r="NIM123" s="151"/>
      <c r="NIN123" s="151"/>
      <c r="NIO123" s="151"/>
      <c r="NIP123" s="151"/>
      <c r="NIQ123" s="151"/>
      <c r="NIR123" s="151"/>
      <c r="NIS123" s="151"/>
      <c r="NIT123" s="151"/>
      <c r="NIU123" s="151"/>
      <c r="NIV123" s="151"/>
      <c r="NIW123" s="151"/>
      <c r="NIX123" s="151"/>
      <c r="NIY123" s="151"/>
      <c r="NIZ123" s="151"/>
      <c r="NJA123" s="151"/>
      <c r="NJB123" s="151"/>
      <c r="NJC123" s="151"/>
      <c r="NJD123" s="151"/>
      <c r="NJE123" s="151"/>
      <c r="NJF123" s="151"/>
      <c r="NJG123" s="151"/>
      <c r="NJH123" s="151"/>
      <c r="NJI123" s="151"/>
      <c r="NJJ123" s="151"/>
      <c r="NJK123" s="151"/>
      <c r="NJL123" s="151"/>
      <c r="NJM123" s="151"/>
      <c r="NJN123" s="151"/>
      <c r="NJO123" s="151"/>
      <c r="NJP123" s="151"/>
      <c r="NJQ123" s="151"/>
      <c r="NJR123" s="151"/>
      <c r="NJS123" s="151"/>
      <c r="NJT123" s="151"/>
      <c r="NJU123" s="151"/>
      <c r="NJV123" s="151"/>
      <c r="NJW123" s="151"/>
      <c r="NJX123" s="151"/>
      <c r="NJY123" s="151"/>
      <c r="NJZ123" s="151"/>
      <c r="NKA123" s="151"/>
      <c r="NKB123" s="151"/>
      <c r="NKC123" s="151"/>
      <c r="NKD123" s="151"/>
      <c r="NKE123" s="151"/>
      <c r="NKF123" s="151"/>
      <c r="NKG123" s="151"/>
      <c r="NKH123" s="151"/>
      <c r="NKI123" s="151"/>
      <c r="NKJ123" s="151"/>
      <c r="NKK123" s="151"/>
      <c r="NKL123" s="151"/>
      <c r="NKM123" s="151"/>
      <c r="NKN123" s="151"/>
      <c r="NKO123" s="151"/>
      <c r="NKP123" s="151"/>
      <c r="NKQ123" s="151"/>
      <c r="NKR123" s="151"/>
      <c r="NKS123" s="151"/>
      <c r="NKT123" s="151"/>
      <c r="NKU123" s="151"/>
      <c r="NKV123" s="151"/>
      <c r="NKW123" s="151"/>
      <c r="NKX123" s="151"/>
      <c r="NKY123" s="151"/>
      <c r="NKZ123" s="151"/>
      <c r="NLA123" s="151"/>
      <c r="NLB123" s="151"/>
      <c r="NLC123" s="151"/>
      <c r="NLD123" s="151"/>
      <c r="NLE123" s="151"/>
      <c r="NLF123" s="151"/>
      <c r="NLG123" s="151"/>
      <c r="NLH123" s="151"/>
      <c r="NLI123" s="151"/>
      <c r="NLJ123" s="151"/>
      <c r="NLK123" s="151"/>
      <c r="NLL123" s="151"/>
      <c r="NLM123" s="151"/>
      <c r="NLN123" s="151"/>
      <c r="NLO123" s="151"/>
      <c r="NLP123" s="151"/>
      <c r="NLQ123" s="151"/>
      <c r="NLR123" s="151"/>
      <c r="NLS123" s="151"/>
      <c r="NLT123" s="151"/>
      <c r="NLU123" s="151"/>
      <c r="NLV123" s="151"/>
      <c r="NLW123" s="151"/>
      <c r="NLX123" s="151"/>
      <c r="NLY123" s="151"/>
      <c r="NLZ123" s="151"/>
      <c r="NMA123" s="151"/>
      <c r="NMB123" s="151"/>
      <c r="NMC123" s="151"/>
      <c r="NMD123" s="151"/>
      <c r="NME123" s="151"/>
      <c r="NMF123" s="151"/>
      <c r="NMG123" s="151"/>
      <c r="NMH123" s="151"/>
      <c r="NMI123" s="151"/>
      <c r="NMJ123" s="151"/>
      <c r="NMK123" s="151"/>
      <c r="NML123" s="151"/>
      <c r="NMM123" s="151"/>
      <c r="NMN123" s="151"/>
      <c r="NMO123" s="151"/>
      <c r="NMP123" s="151"/>
      <c r="NMQ123" s="151"/>
      <c r="NMR123" s="151"/>
      <c r="NMS123" s="151"/>
      <c r="NMT123" s="151"/>
      <c r="NMU123" s="151"/>
      <c r="NMV123" s="151"/>
      <c r="NMW123" s="151"/>
      <c r="NMX123" s="151"/>
      <c r="NMY123" s="151"/>
      <c r="NMZ123" s="151"/>
      <c r="NNA123" s="151"/>
      <c r="NNB123" s="151"/>
      <c r="NNC123" s="151"/>
      <c r="NND123" s="151"/>
      <c r="NNE123" s="151"/>
      <c r="NNF123" s="151"/>
      <c r="NNG123" s="151"/>
      <c r="NNH123" s="151"/>
      <c r="NNI123" s="151"/>
      <c r="NNJ123" s="151"/>
      <c r="NNK123" s="151"/>
      <c r="NNL123" s="151"/>
      <c r="NNM123" s="151"/>
      <c r="NNN123" s="151"/>
      <c r="NNO123" s="151"/>
      <c r="NNP123" s="151"/>
      <c r="NNQ123" s="151"/>
      <c r="NNR123" s="151"/>
      <c r="NNS123" s="151"/>
      <c r="NNT123" s="151"/>
      <c r="NNU123" s="151"/>
      <c r="NNV123" s="151"/>
      <c r="NNW123" s="151"/>
      <c r="NNX123" s="151"/>
      <c r="NNY123" s="151"/>
      <c r="NNZ123" s="151"/>
      <c r="NOA123" s="151"/>
      <c r="NOB123" s="151"/>
      <c r="NOC123" s="151"/>
      <c r="NOD123" s="151"/>
      <c r="NOE123" s="151"/>
      <c r="NOF123" s="151"/>
      <c r="NOG123" s="151"/>
      <c r="NOH123" s="151"/>
      <c r="NOI123" s="151"/>
      <c r="NOJ123" s="151"/>
      <c r="NOK123" s="151"/>
      <c r="NOL123" s="151"/>
      <c r="NOM123" s="151"/>
      <c r="NON123" s="151"/>
      <c r="NOO123" s="151"/>
      <c r="NOP123" s="151"/>
      <c r="NOQ123" s="151"/>
      <c r="NOR123" s="151"/>
      <c r="NOS123" s="151"/>
      <c r="NOT123" s="151"/>
      <c r="NOU123" s="151"/>
      <c r="NOV123" s="151"/>
      <c r="NOW123" s="151"/>
      <c r="NOX123" s="151"/>
      <c r="NOY123" s="151"/>
      <c r="NOZ123" s="151"/>
      <c r="NPA123" s="151"/>
      <c r="NPB123" s="151"/>
      <c r="NPC123" s="151"/>
      <c r="NPD123" s="151"/>
      <c r="NPE123" s="151"/>
      <c r="NPF123" s="151"/>
      <c r="NPG123" s="151"/>
      <c r="NPH123" s="151"/>
      <c r="NPI123" s="151"/>
      <c r="NPJ123" s="151"/>
      <c r="NPK123" s="151"/>
      <c r="NPL123" s="151"/>
      <c r="NPM123" s="151"/>
      <c r="NPN123" s="151"/>
      <c r="NPO123" s="151"/>
      <c r="NPP123" s="151"/>
      <c r="NPQ123" s="151"/>
      <c r="NPR123" s="151"/>
      <c r="NPS123" s="151"/>
      <c r="NPT123" s="151"/>
      <c r="NPU123" s="151"/>
      <c r="NPV123" s="151"/>
      <c r="NPW123" s="151"/>
      <c r="NPX123" s="151"/>
      <c r="NPY123" s="151"/>
      <c r="NPZ123" s="151"/>
      <c r="NQA123" s="151"/>
      <c r="NQB123" s="151"/>
      <c r="NQC123" s="151"/>
      <c r="NQD123" s="151"/>
      <c r="NQE123" s="151"/>
      <c r="NQF123" s="151"/>
      <c r="NQG123" s="151"/>
      <c r="NQH123" s="151"/>
      <c r="NQI123" s="151"/>
      <c r="NQJ123" s="151"/>
      <c r="NQK123" s="151"/>
      <c r="NQL123" s="151"/>
      <c r="NQM123" s="151"/>
      <c r="NQN123" s="151"/>
      <c r="NQO123" s="151"/>
      <c r="NQP123" s="151"/>
      <c r="NQQ123" s="151"/>
      <c r="NQR123" s="151"/>
      <c r="NQS123" s="151"/>
      <c r="NQT123" s="151"/>
      <c r="NQU123" s="151"/>
      <c r="NQV123" s="151"/>
      <c r="NQW123" s="151"/>
      <c r="NQX123" s="151"/>
      <c r="NQY123" s="151"/>
      <c r="NQZ123" s="151"/>
      <c r="NRA123" s="151"/>
      <c r="NRB123" s="151"/>
      <c r="NRC123" s="151"/>
      <c r="NRD123" s="151"/>
      <c r="NRE123" s="151"/>
      <c r="NRF123" s="151"/>
      <c r="NRG123" s="151"/>
      <c r="NRH123" s="151"/>
      <c r="NRI123" s="151"/>
      <c r="NRJ123" s="151"/>
      <c r="NRK123" s="151"/>
      <c r="NRL123" s="151"/>
      <c r="NRM123" s="151"/>
      <c r="NRN123" s="151"/>
      <c r="NRO123" s="151"/>
      <c r="NRP123" s="151"/>
      <c r="NRQ123" s="151"/>
      <c r="NRR123" s="151"/>
      <c r="NRS123" s="151"/>
      <c r="NRT123" s="151"/>
      <c r="NRU123" s="151"/>
      <c r="NRV123" s="151"/>
      <c r="NRW123" s="151"/>
      <c r="NRX123" s="151"/>
      <c r="NRY123" s="151"/>
      <c r="NRZ123" s="151"/>
      <c r="NSA123" s="151"/>
      <c r="NSB123" s="151"/>
      <c r="NSC123" s="151"/>
      <c r="NSD123" s="151"/>
      <c r="NSE123" s="151"/>
      <c r="NSF123" s="151"/>
      <c r="NSG123" s="151"/>
      <c r="NSH123" s="151"/>
      <c r="NSI123" s="151"/>
      <c r="NSJ123" s="151"/>
      <c r="NSK123" s="151"/>
      <c r="NSL123" s="151"/>
      <c r="NSM123" s="151"/>
      <c r="NSN123" s="151"/>
      <c r="NSO123" s="151"/>
      <c r="NSP123" s="151"/>
      <c r="NSQ123" s="151"/>
      <c r="NSR123" s="151"/>
      <c r="NSS123" s="151"/>
      <c r="NST123" s="151"/>
      <c r="NSU123" s="151"/>
      <c r="NSV123" s="151"/>
      <c r="NSW123" s="151"/>
      <c r="NSX123" s="151"/>
      <c r="NSY123" s="151"/>
      <c r="NSZ123" s="151"/>
      <c r="NTA123" s="151"/>
      <c r="NTB123" s="151"/>
      <c r="NTC123" s="151"/>
      <c r="NTD123" s="151"/>
      <c r="NTE123" s="151"/>
      <c r="NTF123" s="151"/>
      <c r="NTG123" s="151"/>
      <c r="NTH123" s="151"/>
      <c r="NTI123" s="151"/>
      <c r="NTJ123" s="151"/>
      <c r="NTK123" s="151"/>
      <c r="NTL123" s="151"/>
      <c r="NTM123" s="151"/>
      <c r="NTN123" s="151"/>
      <c r="NTO123" s="151"/>
      <c r="NTP123" s="151"/>
      <c r="NTQ123" s="151"/>
      <c r="NTR123" s="151"/>
      <c r="NTS123" s="151"/>
      <c r="NTT123" s="151"/>
      <c r="NTU123" s="151"/>
      <c r="NTV123" s="151"/>
      <c r="NTW123" s="151"/>
      <c r="NTX123" s="151"/>
      <c r="NTY123" s="151"/>
      <c r="NTZ123" s="151"/>
      <c r="NUA123" s="151"/>
      <c r="NUB123" s="151"/>
      <c r="NUC123" s="151"/>
      <c r="NUD123" s="151"/>
      <c r="NUE123" s="151"/>
      <c r="NUF123" s="151"/>
      <c r="NUG123" s="151"/>
      <c r="NUH123" s="151"/>
      <c r="NUI123" s="151"/>
      <c r="NUJ123" s="151"/>
      <c r="NUK123" s="151"/>
      <c r="NUL123" s="151"/>
      <c r="NUM123" s="151"/>
      <c r="NUN123" s="151"/>
      <c r="NUO123" s="151"/>
      <c r="NUP123" s="151"/>
      <c r="NUQ123" s="151"/>
      <c r="NUR123" s="151"/>
      <c r="NUS123" s="151"/>
      <c r="NUT123" s="151"/>
      <c r="NUU123" s="151"/>
      <c r="NUV123" s="151"/>
      <c r="NUW123" s="151"/>
      <c r="NUX123" s="151"/>
      <c r="NUY123" s="151"/>
      <c r="NUZ123" s="151"/>
      <c r="NVA123" s="151"/>
      <c r="NVB123" s="151"/>
      <c r="NVC123" s="151"/>
      <c r="NVD123" s="151"/>
      <c r="NVE123" s="151"/>
      <c r="NVF123" s="151"/>
      <c r="NVG123" s="151"/>
      <c r="NVH123" s="151"/>
      <c r="NVI123" s="151"/>
      <c r="NVJ123" s="151"/>
      <c r="NVK123" s="151"/>
      <c r="NVL123" s="151"/>
      <c r="NVM123" s="151"/>
      <c r="NVN123" s="151"/>
      <c r="NVO123" s="151"/>
      <c r="NVP123" s="151"/>
      <c r="NVQ123" s="151"/>
      <c r="NVR123" s="151"/>
      <c r="NVS123" s="151"/>
      <c r="NVT123" s="151"/>
      <c r="NVU123" s="151"/>
      <c r="NVV123" s="151"/>
      <c r="NVW123" s="151"/>
      <c r="NVX123" s="151"/>
      <c r="NVY123" s="151"/>
      <c r="NVZ123" s="151"/>
      <c r="NWA123" s="151"/>
      <c r="NWB123" s="151"/>
      <c r="NWC123" s="151"/>
      <c r="NWD123" s="151"/>
      <c r="NWE123" s="151"/>
      <c r="NWF123" s="151"/>
      <c r="NWG123" s="151"/>
      <c r="NWH123" s="151"/>
      <c r="NWI123" s="151"/>
      <c r="NWJ123" s="151"/>
      <c r="NWK123" s="151"/>
      <c r="NWL123" s="151"/>
      <c r="NWM123" s="151"/>
      <c r="NWN123" s="151"/>
      <c r="NWO123" s="151"/>
      <c r="NWP123" s="151"/>
      <c r="NWQ123" s="151"/>
      <c r="NWR123" s="151"/>
      <c r="NWS123" s="151"/>
      <c r="NWT123" s="151"/>
      <c r="NWU123" s="151"/>
      <c r="NWV123" s="151"/>
      <c r="NWW123" s="151"/>
      <c r="NWX123" s="151"/>
      <c r="NWY123" s="151"/>
      <c r="NWZ123" s="151"/>
      <c r="NXA123" s="151"/>
      <c r="NXB123" s="151"/>
      <c r="NXC123" s="151"/>
      <c r="NXD123" s="151"/>
      <c r="NXE123" s="151"/>
      <c r="NXF123" s="151"/>
      <c r="NXG123" s="151"/>
      <c r="NXH123" s="151"/>
      <c r="NXI123" s="151"/>
      <c r="NXJ123" s="151"/>
      <c r="NXK123" s="151"/>
      <c r="NXL123" s="151"/>
      <c r="NXM123" s="151"/>
      <c r="NXN123" s="151"/>
      <c r="NXO123" s="151"/>
      <c r="NXP123" s="151"/>
      <c r="NXQ123" s="151"/>
      <c r="NXR123" s="151"/>
      <c r="NXS123" s="151"/>
      <c r="NXT123" s="151"/>
      <c r="NXU123" s="151"/>
      <c r="NXV123" s="151"/>
      <c r="NXW123" s="151"/>
      <c r="NXX123" s="151"/>
      <c r="NXY123" s="151"/>
      <c r="NXZ123" s="151"/>
      <c r="NYA123" s="151"/>
      <c r="NYB123" s="151"/>
      <c r="NYC123" s="151"/>
      <c r="NYD123" s="151"/>
      <c r="NYE123" s="151"/>
      <c r="NYF123" s="151"/>
      <c r="NYG123" s="151"/>
      <c r="NYH123" s="151"/>
      <c r="NYI123" s="151"/>
      <c r="NYJ123" s="151"/>
      <c r="NYK123" s="151"/>
      <c r="NYL123" s="151"/>
      <c r="NYM123" s="151"/>
      <c r="NYN123" s="151"/>
      <c r="NYO123" s="151"/>
      <c r="NYP123" s="151"/>
      <c r="NYQ123" s="151"/>
      <c r="NYR123" s="151"/>
      <c r="NYS123" s="151"/>
      <c r="NYT123" s="151"/>
      <c r="NYU123" s="151"/>
      <c r="NYV123" s="151"/>
      <c r="NYW123" s="151"/>
      <c r="NYX123" s="151"/>
      <c r="NYY123" s="151"/>
      <c r="NYZ123" s="151"/>
      <c r="NZA123" s="151"/>
      <c r="NZB123" s="151"/>
      <c r="NZC123" s="151"/>
      <c r="NZD123" s="151"/>
      <c r="NZE123" s="151"/>
      <c r="NZF123" s="151"/>
      <c r="NZG123" s="151"/>
      <c r="NZH123" s="151"/>
      <c r="NZI123" s="151"/>
      <c r="NZJ123" s="151"/>
      <c r="NZK123" s="151"/>
      <c r="NZL123" s="151"/>
      <c r="NZM123" s="151"/>
      <c r="NZN123" s="151"/>
      <c r="NZO123" s="151"/>
      <c r="NZP123" s="151"/>
      <c r="NZQ123" s="151"/>
      <c r="NZR123" s="151"/>
      <c r="NZS123" s="151"/>
      <c r="NZT123" s="151"/>
      <c r="NZU123" s="151"/>
      <c r="NZV123" s="151"/>
      <c r="NZW123" s="151"/>
      <c r="NZX123" s="151"/>
      <c r="NZY123" s="151"/>
      <c r="NZZ123" s="151"/>
      <c r="OAA123" s="151"/>
      <c r="OAB123" s="151"/>
      <c r="OAC123" s="151"/>
      <c r="OAD123" s="151"/>
      <c r="OAE123" s="151"/>
      <c r="OAF123" s="151"/>
      <c r="OAG123" s="151"/>
      <c r="OAH123" s="151"/>
      <c r="OAI123" s="151"/>
      <c r="OAJ123" s="151"/>
      <c r="OAK123" s="151"/>
      <c r="OAL123" s="151"/>
      <c r="OAM123" s="151"/>
      <c r="OAN123" s="151"/>
      <c r="OAO123" s="151"/>
      <c r="OAP123" s="151"/>
      <c r="OAQ123" s="151"/>
      <c r="OAR123" s="151"/>
      <c r="OAS123" s="151"/>
      <c r="OAT123" s="151"/>
      <c r="OAU123" s="151"/>
      <c r="OAV123" s="151"/>
      <c r="OAW123" s="151"/>
      <c r="OAX123" s="151"/>
      <c r="OAY123" s="151"/>
      <c r="OAZ123" s="151"/>
      <c r="OBA123" s="151"/>
      <c r="OBB123" s="151"/>
      <c r="OBC123" s="151"/>
      <c r="OBD123" s="151"/>
      <c r="OBE123" s="151"/>
      <c r="OBF123" s="151"/>
      <c r="OBG123" s="151"/>
      <c r="OBH123" s="151"/>
      <c r="OBI123" s="151"/>
      <c r="OBJ123" s="151"/>
      <c r="OBK123" s="151"/>
      <c r="OBL123" s="151"/>
      <c r="OBM123" s="151"/>
      <c r="OBN123" s="151"/>
      <c r="OBO123" s="151"/>
      <c r="OBP123" s="151"/>
      <c r="OBQ123" s="151"/>
      <c r="OBR123" s="151"/>
      <c r="OBS123" s="151"/>
      <c r="OBT123" s="151"/>
      <c r="OBU123" s="151"/>
      <c r="OBV123" s="151"/>
      <c r="OBW123" s="151"/>
      <c r="OBX123" s="151"/>
      <c r="OBY123" s="151"/>
      <c r="OBZ123" s="151"/>
      <c r="OCA123" s="151"/>
      <c r="OCB123" s="151"/>
      <c r="OCC123" s="151"/>
      <c r="OCD123" s="151"/>
      <c r="OCE123" s="151"/>
      <c r="OCF123" s="151"/>
      <c r="OCG123" s="151"/>
      <c r="OCH123" s="151"/>
      <c r="OCI123" s="151"/>
      <c r="OCJ123" s="151"/>
      <c r="OCK123" s="151"/>
      <c r="OCL123" s="151"/>
      <c r="OCM123" s="151"/>
      <c r="OCN123" s="151"/>
      <c r="OCO123" s="151"/>
      <c r="OCP123" s="151"/>
      <c r="OCQ123" s="151"/>
      <c r="OCR123" s="151"/>
      <c r="OCS123" s="151"/>
      <c r="OCT123" s="151"/>
      <c r="OCU123" s="151"/>
      <c r="OCV123" s="151"/>
      <c r="OCW123" s="151"/>
      <c r="OCX123" s="151"/>
      <c r="OCY123" s="151"/>
      <c r="OCZ123" s="151"/>
      <c r="ODA123" s="151"/>
      <c r="ODB123" s="151"/>
      <c r="ODC123" s="151"/>
      <c r="ODD123" s="151"/>
      <c r="ODE123" s="151"/>
      <c r="ODF123" s="151"/>
      <c r="ODG123" s="151"/>
      <c r="ODH123" s="151"/>
      <c r="ODI123" s="151"/>
      <c r="ODJ123" s="151"/>
      <c r="ODK123" s="151"/>
      <c r="ODL123" s="151"/>
      <c r="ODM123" s="151"/>
      <c r="ODN123" s="151"/>
      <c r="ODO123" s="151"/>
      <c r="ODP123" s="151"/>
      <c r="ODQ123" s="151"/>
      <c r="ODR123" s="151"/>
      <c r="ODS123" s="151"/>
      <c r="ODT123" s="151"/>
      <c r="ODU123" s="151"/>
      <c r="ODV123" s="151"/>
      <c r="ODW123" s="151"/>
      <c r="ODX123" s="151"/>
      <c r="ODY123" s="151"/>
      <c r="ODZ123" s="151"/>
      <c r="OEA123" s="151"/>
      <c r="OEB123" s="151"/>
      <c r="OEC123" s="151"/>
      <c r="OED123" s="151"/>
      <c r="OEE123" s="151"/>
      <c r="OEF123" s="151"/>
      <c r="OEG123" s="151"/>
      <c r="OEH123" s="151"/>
      <c r="OEI123" s="151"/>
      <c r="OEJ123" s="151"/>
      <c r="OEK123" s="151"/>
      <c r="OEL123" s="151"/>
      <c r="OEM123" s="151"/>
      <c r="OEN123" s="151"/>
      <c r="OEO123" s="151"/>
      <c r="OEP123" s="151"/>
      <c r="OEQ123" s="151"/>
      <c r="OER123" s="151"/>
      <c r="OES123" s="151"/>
      <c r="OET123" s="151"/>
      <c r="OEU123" s="151"/>
      <c r="OEV123" s="151"/>
      <c r="OEW123" s="151"/>
      <c r="OEX123" s="151"/>
      <c r="OEY123" s="151"/>
      <c r="OEZ123" s="151"/>
      <c r="OFA123" s="151"/>
      <c r="OFB123" s="151"/>
      <c r="OFC123" s="151"/>
      <c r="OFD123" s="151"/>
      <c r="OFE123" s="151"/>
      <c r="OFF123" s="151"/>
      <c r="OFG123" s="151"/>
      <c r="OFH123" s="151"/>
      <c r="OFI123" s="151"/>
      <c r="OFJ123" s="151"/>
      <c r="OFK123" s="151"/>
      <c r="OFL123" s="151"/>
      <c r="OFM123" s="151"/>
      <c r="OFN123" s="151"/>
      <c r="OFO123" s="151"/>
      <c r="OFP123" s="151"/>
      <c r="OFQ123" s="151"/>
      <c r="OFR123" s="151"/>
      <c r="OFS123" s="151"/>
      <c r="OFT123" s="151"/>
      <c r="OFU123" s="151"/>
      <c r="OFV123" s="151"/>
      <c r="OFW123" s="151"/>
      <c r="OFX123" s="151"/>
      <c r="OFY123" s="151"/>
      <c r="OFZ123" s="151"/>
      <c r="OGA123" s="151"/>
      <c r="OGB123" s="151"/>
      <c r="OGC123" s="151"/>
      <c r="OGD123" s="151"/>
      <c r="OGE123" s="151"/>
      <c r="OGF123" s="151"/>
      <c r="OGG123" s="151"/>
      <c r="OGH123" s="151"/>
      <c r="OGI123" s="151"/>
      <c r="OGJ123" s="151"/>
      <c r="OGK123" s="151"/>
      <c r="OGL123" s="151"/>
      <c r="OGM123" s="151"/>
      <c r="OGN123" s="151"/>
      <c r="OGO123" s="151"/>
      <c r="OGP123" s="151"/>
      <c r="OGQ123" s="151"/>
      <c r="OGR123" s="151"/>
      <c r="OGS123" s="151"/>
      <c r="OGT123" s="151"/>
      <c r="OGU123" s="151"/>
      <c r="OGV123" s="151"/>
      <c r="OGW123" s="151"/>
      <c r="OGX123" s="151"/>
      <c r="OGY123" s="151"/>
      <c r="OGZ123" s="151"/>
      <c r="OHA123" s="151"/>
      <c r="OHB123" s="151"/>
      <c r="OHC123" s="151"/>
      <c r="OHD123" s="151"/>
      <c r="OHE123" s="151"/>
      <c r="OHF123" s="151"/>
      <c r="OHG123" s="151"/>
      <c r="OHH123" s="151"/>
      <c r="OHI123" s="151"/>
      <c r="OHJ123" s="151"/>
      <c r="OHK123" s="151"/>
      <c r="OHL123" s="151"/>
      <c r="OHM123" s="151"/>
      <c r="OHN123" s="151"/>
      <c r="OHO123" s="151"/>
      <c r="OHP123" s="151"/>
      <c r="OHQ123" s="151"/>
      <c r="OHR123" s="151"/>
      <c r="OHS123" s="151"/>
      <c r="OHT123" s="151"/>
      <c r="OHU123" s="151"/>
      <c r="OHV123" s="151"/>
      <c r="OHW123" s="151"/>
      <c r="OHX123" s="151"/>
      <c r="OHY123" s="151"/>
      <c r="OHZ123" s="151"/>
      <c r="OIA123" s="151"/>
      <c r="OIB123" s="151"/>
      <c r="OIC123" s="151"/>
      <c r="OID123" s="151"/>
      <c r="OIE123" s="151"/>
      <c r="OIF123" s="151"/>
      <c r="OIG123" s="151"/>
      <c r="OIH123" s="151"/>
      <c r="OII123" s="151"/>
      <c r="OIJ123" s="151"/>
      <c r="OIK123" s="151"/>
      <c r="OIL123" s="151"/>
      <c r="OIM123" s="151"/>
      <c r="OIN123" s="151"/>
      <c r="OIO123" s="151"/>
      <c r="OIP123" s="151"/>
      <c r="OIQ123" s="151"/>
      <c r="OIR123" s="151"/>
      <c r="OIS123" s="151"/>
      <c r="OIT123" s="151"/>
      <c r="OIU123" s="151"/>
      <c r="OIV123" s="151"/>
      <c r="OIW123" s="151"/>
      <c r="OIX123" s="151"/>
      <c r="OIY123" s="151"/>
      <c r="OIZ123" s="151"/>
      <c r="OJA123" s="151"/>
      <c r="OJB123" s="151"/>
      <c r="OJC123" s="151"/>
      <c r="OJD123" s="151"/>
      <c r="OJE123" s="151"/>
      <c r="OJF123" s="151"/>
      <c r="OJG123" s="151"/>
      <c r="OJH123" s="151"/>
      <c r="OJI123" s="151"/>
      <c r="OJJ123" s="151"/>
      <c r="OJK123" s="151"/>
      <c r="OJL123" s="151"/>
      <c r="OJM123" s="151"/>
      <c r="OJN123" s="151"/>
      <c r="OJO123" s="151"/>
      <c r="OJP123" s="151"/>
      <c r="OJQ123" s="151"/>
      <c r="OJR123" s="151"/>
      <c r="OJS123" s="151"/>
      <c r="OJT123" s="151"/>
      <c r="OJU123" s="151"/>
      <c r="OJV123" s="151"/>
      <c r="OJW123" s="151"/>
      <c r="OJX123" s="151"/>
      <c r="OJY123" s="151"/>
      <c r="OJZ123" s="151"/>
      <c r="OKA123" s="151"/>
      <c r="OKB123" s="151"/>
      <c r="OKC123" s="151"/>
      <c r="OKD123" s="151"/>
      <c r="OKE123" s="151"/>
      <c r="OKF123" s="151"/>
      <c r="OKG123" s="151"/>
      <c r="OKH123" s="151"/>
      <c r="OKI123" s="151"/>
      <c r="OKJ123" s="151"/>
      <c r="OKK123" s="151"/>
      <c r="OKL123" s="151"/>
      <c r="OKM123" s="151"/>
      <c r="OKN123" s="151"/>
      <c r="OKO123" s="151"/>
      <c r="OKP123" s="151"/>
      <c r="OKQ123" s="151"/>
      <c r="OKR123" s="151"/>
      <c r="OKS123" s="151"/>
      <c r="OKT123" s="151"/>
      <c r="OKU123" s="151"/>
      <c r="OKV123" s="151"/>
      <c r="OKW123" s="151"/>
      <c r="OKX123" s="151"/>
      <c r="OKY123" s="151"/>
      <c r="OKZ123" s="151"/>
      <c r="OLA123" s="151"/>
      <c r="OLB123" s="151"/>
      <c r="OLC123" s="151"/>
      <c r="OLD123" s="151"/>
      <c r="OLE123" s="151"/>
      <c r="OLF123" s="151"/>
      <c r="OLG123" s="151"/>
      <c r="OLH123" s="151"/>
      <c r="OLI123" s="151"/>
      <c r="OLJ123" s="151"/>
      <c r="OLK123" s="151"/>
      <c r="OLL123" s="151"/>
      <c r="OLM123" s="151"/>
      <c r="OLN123" s="151"/>
      <c r="OLO123" s="151"/>
      <c r="OLP123" s="151"/>
      <c r="OLQ123" s="151"/>
      <c r="OLR123" s="151"/>
      <c r="OLS123" s="151"/>
      <c r="OLT123" s="151"/>
      <c r="OLU123" s="151"/>
      <c r="OLV123" s="151"/>
      <c r="OLW123" s="151"/>
      <c r="OLX123" s="151"/>
      <c r="OLY123" s="151"/>
      <c r="OLZ123" s="151"/>
      <c r="OMA123" s="151"/>
      <c r="OMB123" s="151"/>
      <c r="OMC123" s="151"/>
      <c r="OMD123" s="151"/>
      <c r="OME123" s="151"/>
      <c r="OMF123" s="151"/>
      <c r="OMG123" s="151"/>
      <c r="OMH123" s="151"/>
      <c r="OMI123" s="151"/>
      <c r="OMJ123" s="151"/>
      <c r="OMK123" s="151"/>
      <c r="OML123" s="151"/>
      <c r="OMM123" s="151"/>
      <c r="OMN123" s="151"/>
      <c r="OMO123" s="151"/>
      <c r="OMP123" s="151"/>
      <c r="OMQ123" s="151"/>
      <c r="OMR123" s="151"/>
      <c r="OMS123" s="151"/>
      <c r="OMT123" s="151"/>
      <c r="OMU123" s="151"/>
      <c r="OMV123" s="151"/>
      <c r="OMW123" s="151"/>
      <c r="OMX123" s="151"/>
      <c r="OMY123" s="151"/>
      <c r="OMZ123" s="151"/>
      <c r="ONA123" s="151"/>
      <c r="ONB123" s="151"/>
      <c r="ONC123" s="151"/>
      <c r="OND123" s="151"/>
      <c r="ONE123" s="151"/>
      <c r="ONF123" s="151"/>
      <c r="ONG123" s="151"/>
      <c r="ONH123" s="151"/>
      <c r="ONI123" s="151"/>
      <c r="ONJ123" s="151"/>
      <c r="ONK123" s="151"/>
      <c r="ONL123" s="151"/>
      <c r="ONM123" s="151"/>
      <c r="ONN123" s="151"/>
      <c r="ONO123" s="151"/>
      <c r="ONP123" s="151"/>
      <c r="ONQ123" s="151"/>
      <c r="ONR123" s="151"/>
      <c r="ONS123" s="151"/>
      <c r="ONT123" s="151"/>
      <c r="ONU123" s="151"/>
      <c r="ONV123" s="151"/>
      <c r="ONW123" s="151"/>
      <c r="ONX123" s="151"/>
      <c r="ONY123" s="151"/>
      <c r="ONZ123" s="151"/>
      <c r="OOA123" s="151"/>
      <c r="OOB123" s="151"/>
      <c r="OOC123" s="151"/>
      <c r="OOD123" s="151"/>
      <c r="OOE123" s="151"/>
      <c r="OOF123" s="151"/>
      <c r="OOG123" s="151"/>
      <c r="OOH123" s="151"/>
      <c r="OOI123" s="151"/>
      <c r="OOJ123" s="151"/>
      <c r="OOK123" s="151"/>
      <c r="OOL123" s="151"/>
      <c r="OOM123" s="151"/>
      <c r="OON123" s="151"/>
      <c r="OOO123" s="151"/>
      <c r="OOP123" s="151"/>
      <c r="OOQ123" s="151"/>
      <c r="OOR123" s="151"/>
      <c r="OOS123" s="151"/>
      <c r="OOT123" s="151"/>
      <c r="OOU123" s="151"/>
      <c r="OOV123" s="151"/>
      <c r="OOW123" s="151"/>
      <c r="OOX123" s="151"/>
      <c r="OOY123" s="151"/>
      <c r="OOZ123" s="151"/>
      <c r="OPA123" s="151"/>
      <c r="OPB123" s="151"/>
      <c r="OPC123" s="151"/>
      <c r="OPD123" s="151"/>
      <c r="OPE123" s="151"/>
      <c r="OPF123" s="151"/>
      <c r="OPG123" s="151"/>
      <c r="OPH123" s="151"/>
      <c r="OPI123" s="151"/>
      <c r="OPJ123" s="151"/>
      <c r="OPK123" s="151"/>
      <c r="OPL123" s="151"/>
      <c r="OPM123" s="151"/>
      <c r="OPN123" s="151"/>
      <c r="OPO123" s="151"/>
      <c r="OPP123" s="151"/>
      <c r="OPQ123" s="151"/>
      <c r="OPR123" s="151"/>
      <c r="OPS123" s="151"/>
      <c r="OPT123" s="151"/>
      <c r="OPU123" s="151"/>
      <c r="OPV123" s="151"/>
      <c r="OPW123" s="151"/>
      <c r="OPX123" s="151"/>
      <c r="OPY123" s="151"/>
      <c r="OPZ123" s="151"/>
      <c r="OQA123" s="151"/>
      <c r="OQB123" s="151"/>
      <c r="OQC123" s="151"/>
      <c r="OQD123" s="151"/>
      <c r="OQE123" s="151"/>
      <c r="OQF123" s="151"/>
      <c r="OQG123" s="151"/>
      <c r="OQH123" s="151"/>
      <c r="OQI123" s="151"/>
      <c r="OQJ123" s="151"/>
      <c r="OQK123" s="151"/>
      <c r="OQL123" s="151"/>
      <c r="OQM123" s="151"/>
      <c r="OQN123" s="151"/>
      <c r="OQO123" s="151"/>
      <c r="OQP123" s="151"/>
      <c r="OQQ123" s="151"/>
      <c r="OQR123" s="151"/>
      <c r="OQS123" s="151"/>
      <c r="OQT123" s="151"/>
      <c r="OQU123" s="151"/>
      <c r="OQV123" s="151"/>
      <c r="OQW123" s="151"/>
      <c r="OQX123" s="151"/>
      <c r="OQY123" s="151"/>
      <c r="OQZ123" s="151"/>
      <c r="ORA123" s="151"/>
      <c r="ORB123" s="151"/>
      <c r="ORC123" s="151"/>
      <c r="ORD123" s="151"/>
      <c r="ORE123" s="151"/>
      <c r="ORF123" s="151"/>
      <c r="ORG123" s="151"/>
      <c r="ORH123" s="151"/>
      <c r="ORI123" s="151"/>
      <c r="ORJ123" s="151"/>
      <c r="ORK123" s="151"/>
      <c r="ORL123" s="151"/>
      <c r="ORM123" s="151"/>
      <c r="ORN123" s="151"/>
      <c r="ORO123" s="151"/>
      <c r="ORP123" s="151"/>
      <c r="ORQ123" s="151"/>
      <c r="ORR123" s="151"/>
      <c r="ORS123" s="151"/>
      <c r="ORT123" s="151"/>
      <c r="ORU123" s="151"/>
      <c r="ORV123" s="151"/>
      <c r="ORW123" s="151"/>
      <c r="ORX123" s="151"/>
      <c r="ORY123" s="151"/>
      <c r="ORZ123" s="151"/>
      <c r="OSA123" s="151"/>
      <c r="OSB123" s="151"/>
      <c r="OSC123" s="151"/>
      <c r="OSD123" s="151"/>
      <c r="OSE123" s="151"/>
      <c r="OSF123" s="151"/>
      <c r="OSG123" s="151"/>
      <c r="OSH123" s="151"/>
      <c r="OSI123" s="151"/>
      <c r="OSJ123" s="151"/>
      <c r="OSK123" s="151"/>
      <c r="OSL123" s="151"/>
      <c r="OSM123" s="151"/>
      <c r="OSN123" s="151"/>
      <c r="OSO123" s="151"/>
      <c r="OSP123" s="151"/>
      <c r="OSQ123" s="151"/>
      <c r="OSR123" s="151"/>
      <c r="OSS123" s="151"/>
      <c r="OST123" s="151"/>
      <c r="OSU123" s="151"/>
      <c r="OSV123" s="151"/>
      <c r="OSW123" s="151"/>
      <c r="OSX123" s="151"/>
      <c r="OSY123" s="151"/>
      <c r="OSZ123" s="151"/>
      <c r="OTA123" s="151"/>
      <c r="OTB123" s="151"/>
      <c r="OTC123" s="151"/>
      <c r="OTD123" s="151"/>
      <c r="OTE123" s="151"/>
      <c r="OTF123" s="151"/>
      <c r="OTG123" s="151"/>
      <c r="OTH123" s="151"/>
      <c r="OTI123" s="151"/>
      <c r="OTJ123" s="151"/>
      <c r="OTK123" s="151"/>
      <c r="OTL123" s="151"/>
      <c r="OTM123" s="151"/>
      <c r="OTN123" s="151"/>
      <c r="OTO123" s="151"/>
      <c r="OTP123" s="151"/>
      <c r="OTQ123" s="151"/>
      <c r="OTR123" s="151"/>
      <c r="OTS123" s="151"/>
      <c r="OTT123" s="151"/>
      <c r="OTU123" s="151"/>
      <c r="OTV123" s="151"/>
      <c r="OTW123" s="151"/>
      <c r="OTX123" s="151"/>
      <c r="OTY123" s="151"/>
      <c r="OTZ123" s="151"/>
      <c r="OUA123" s="151"/>
      <c r="OUB123" s="151"/>
      <c r="OUC123" s="151"/>
      <c r="OUD123" s="151"/>
      <c r="OUE123" s="151"/>
      <c r="OUF123" s="151"/>
      <c r="OUG123" s="151"/>
      <c r="OUH123" s="151"/>
      <c r="OUI123" s="151"/>
      <c r="OUJ123" s="151"/>
      <c r="OUK123" s="151"/>
      <c r="OUL123" s="151"/>
      <c r="OUM123" s="151"/>
      <c r="OUN123" s="151"/>
      <c r="OUO123" s="151"/>
      <c r="OUP123" s="151"/>
      <c r="OUQ123" s="151"/>
      <c r="OUR123" s="151"/>
      <c r="OUS123" s="151"/>
      <c r="OUT123" s="151"/>
      <c r="OUU123" s="151"/>
      <c r="OUV123" s="151"/>
      <c r="OUW123" s="151"/>
      <c r="OUX123" s="151"/>
      <c r="OUY123" s="151"/>
      <c r="OUZ123" s="151"/>
      <c r="OVA123" s="151"/>
      <c r="OVB123" s="151"/>
      <c r="OVC123" s="151"/>
      <c r="OVD123" s="151"/>
      <c r="OVE123" s="151"/>
      <c r="OVF123" s="151"/>
      <c r="OVG123" s="151"/>
      <c r="OVH123" s="151"/>
      <c r="OVI123" s="151"/>
      <c r="OVJ123" s="151"/>
      <c r="OVK123" s="151"/>
      <c r="OVL123" s="151"/>
      <c r="OVM123" s="151"/>
      <c r="OVN123" s="151"/>
      <c r="OVO123" s="151"/>
      <c r="OVP123" s="151"/>
      <c r="OVQ123" s="151"/>
      <c r="OVR123" s="151"/>
      <c r="OVS123" s="151"/>
      <c r="OVT123" s="151"/>
      <c r="OVU123" s="151"/>
      <c r="OVV123" s="151"/>
      <c r="OVW123" s="151"/>
      <c r="OVX123" s="151"/>
      <c r="OVY123" s="151"/>
      <c r="OVZ123" s="151"/>
      <c r="OWA123" s="151"/>
      <c r="OWB123" s="151"/>
      <c r="OWC123" s="151"/>
      <c r="OWD123" s="151"/>
      <c r="OWE123" s="151"/>
      <c r="OWF123" s="151"/>
      <c r="OWG123" s="151"/>
      <c r="OWH123" s="151"/>
      <c r="OWI123" s="151"/>
      <c r="OWJ123" s="151"/>
      <c r="OWK123" s="151"/>
      <c r="OWL123" s="151"/>
      <c r="OWM123" s="151"/>
      <c r="OWN123" s="151"/>
      <c r="OWO123" s="151"/>
      <c r="OWP123" s="151"/>
      <c r="OWQ123" s="151"/>
      <c r="OWR123" s="151"/>
      <c r="OWS123" s="151"/>
      <c r="OWT123" s="151"/>
      <c r="OWU123" s="151"/>
      <c r="OWV123" s="151"/>
      <c r="OWW123" s="151"/>
      <c r="OWX123" s="151"/>
      <c r="OWY123" s="151"/>
      <c r="OWZ123" s="151"/>
      <c r="OXA123" s="151"/>
      <c r="OXB123" s="151"/>
      <c r="OXC123" s="151"/>
      <c r="OXD123" s="151"/>
      <c r="OXE123" s="151"/>
      <c r="OXF123" s="151"/>
      <c r="OXG123" s="151"/>
      <c r="OXH123" s="151"/>
      <c r="OXI123" s="151"/>
      <c r="OXJ123" s="151"/>
      <c r="OXK123" s="151"/>
      <c r="OXL123" s="151"/>
      <c r="OXM123" s="151"/>
      <c r="OXN123" s="151"/>
      <c r="OXO123" s="151"/>
      <c r="OXP123" s="151"/>
      <c r="OXQ123" s="151"/>
      <c r="OXR123" s="151"/>
      <c r="OXS123" s="151"/>
      <c r="OXT123" s="151"/>
      <c r="OXU123" s="151"/>
      <c r="OXV123" s="151"/>
      <c r="OXW123" s="151"/>
      <c r="OXX123" s="151"/>
      <c r="OXY123" s="151"/>
      <c r="OXZ123" s="151"/>
      <c r="OYA123" s="151"/>
      <c r="OYB123" s="151"/>
      <c r="OYC123" s="151"/>
      <c r="OYD123" s="151"/>
      <c r="OYE123" s="151"/>
      <c r="OYF123" s="151"/>
      <c r="OYG123" s="151"/>
      <c r="OYH123" s="151"/>
      <c r="OYI123" s="151"/>
      <c r="OYJ123" s="151"/>
      <c r="OYK123" s="151"/>
      <c r="OYL123" s="151"/>
      <c r="OYM123" s="151"/>
      <c r="OYN123" s="151"/>
      <c r="OYO123" s="151"/>
      <c r="OYP123" s="151"/>
      <c r="OYQ123" s="151"/>
      <c r="OYR123" s="151"/>
      <c r="OYS123" s="151"/>
      <c r="OYT123" s="151"/>
      <c r="OYU123" s="151"/>
      <c r="OYV123" s="151"/>
      <c r="OYW123" s="151"/>
      <c r="OYX123" s="151"/>
      <c r="OYY123" s="151"/>
      <c r="OYZ123" s="151"/>
      <c r="OZA123" s="151"/>
      <c r="OZB123" s="151"/>
      <c r="OZC123" s="151"/>
      <c r="OZD123" s="151"/>
      <c r="OZE123" s="151"/>
      <c r="OZF123" s="151"/>
      <c r="OZG123" s="151"/>
      <c r="OZH123" s="151"/>
      <c r="OZI123" s="151"/>
      <c r="OZJ123" s="151"/>
      <c r="OZK123" s="151"/>
      <c r="OZL123" s="151"/>
      <c r="OZM123" s="151"/>
      <c r="OZN123" s="151"/>
      <c r="OZO123" s="151"/>
      <c r="OZP123" s="151"/>
      <c r="OZQ123" s="151"/>
      <c r="OZR123" s="151"/>
      <c r="OZS123" s="151"/>
      <c r="OZT123" s="151"/>
      <c r="OZU123" s="151"/>
      <c r="OZV123" s="151"/>
      <c r="OZW123" s="151"/>
      <c r="OZX123" s="151"/>
      <c r="OZY123" s="151"/>
      <c r="OZZ123" s="151"/>
      <c r="PAA123" s="151"/>
      <c r="PAB123" s="151"/>
      <c r="PAC123" s="151"/>
      <c r="PAD123" s="151"/>
      <c r="PAE123" s="151"/>
      <c r="PAF123" s="151"/>
      <c r="PAG123" s="151"/>
      <c r="PAH123" s="151"/>
      <c r="PAI123" s="151"/>
      <c r="PAJ123" s="151"/>
      <c r="PAK123" s="151"/>
      <c r="PAL123" s="151"/>
      <c r="PAM123" s="151"/>
      <c r="PAN123" s="151"/>
      <c r="PAO123" s="151"/>
      <c r="PAP123" s="151"/>
      <c r="PAQ123" s="151"/>
      <c r="PAR123" s="151"/>
      <c r="PAS123" s="151"/>
      <c r="PAT123" s="151"/>
      <c r="PAU123" s="151"/>
      <c r="PAV123" s="151"/>
      <c r="PAW123" s="151"/>
      <c r="PAX123" s="151"/>
      <c r="PAY123" s="151"/>
      <c r="PAZ123" s="151"/>
      <c r="PBA123" s="151"/>
      <c r="PBB123" s="151"/>
      <c r="PBC123" s="151"/>
      <c r="PBD123" s="151"/>
      <c r="PBE123" s="151"/>
      <c r="PBF123" s="151"/>
      <c r="PBG123" s="151"/>
      <c r="PBH123" s="151"/>
      <c r="PBI123" s="151"/>
      <c r="PBJ123" s="151"/>
      <c r="PBK123" s="151"/>
      <c r="PBL123" s="151"/>
      <c r="PBM123" s="151"/>
      <c r="PBN123" s="151"/>
      <c r="PBO123" s="151"/>
      <c r="PBP123" s="151"/>
      <c r="PBQ123" s="151"/>
      <c r="PBR123" s="151"/>
      <c r="PBS123" s="151"/>
      <c r="PBT123" s="151"/>
      <c r="PBU123" s="151"/>
      <c r="PBV123" s="151"/>
      <c r="PBW123" s="151"/>
      <c r="PBX123" s="151"/>
      <c r="PBY123" s="151"/>
      <c r="PBZ123" s="151"/>
      <c r="PCA123" s="151"/>
      <c r="PCB123" s="151"/>
      <c r="PCC123" s="151"/>
      <c r="PCD123" s="151"/>
      <c r="PCE123" s="151"/>
      <c r="PCF123" s="151"/>
      <c r="PCG123" s="151"/>
      <c r="PCH123" s="151"/>
      <c r="PCI123" s="151"/>
      <c r="PCJ123" s="151"/>
      <c r="PCK123" s="151"/>
      <c r="PCL123" s="151"/>
      <c r="PCM123" s="151"/>
      <c r="PCN123" s="151"/>
      <c r="PCO123" s="151"/>
      <c r="PCP123" s="151"/>
      <c r="PCQ123" s="151"/>
      <c r="PCR123" s="151"/>
      <c r="PCS123" s="151"/>
      <c r="PCT123" s="151"/>
      <c r="PCU123" s="151"/>
      <c r="PCV123" s="151"/>
      <c r="PCW123" s="151"/>
      <c r="PCX123" s="151"/>
      <c r="PCY123" s="151"/>
      <c r="PCZ123" s="151"/>
      <c r="PDA123" s="151"/>
      <c r="PDB123" s="151"/>
      <c r="PDC123" s="151"/>
      <c r="PDD123" s="151"/>
      <c r="PDE123" s="151"/>
      <c r="PDF123" s="151"/>
      <c r="PDG123" s="151"/>
      <c r="PDH123" s="151"/>
      <c r="PDI123" s="151"/>
      <c r="PDJ123" s="151"/>
      <c r="PDK123" s="151"/>
      <c r="PDL123" s="151"/>
      <c r="PDM123" s="151"/>
      <c r="PDN123" s="151"/>
      <c r="PDO123" s="151"/>
      <c r="PDP123" s="151"/>
      <c r="PDQ123" s="151"/>
      <c r="PDR123" s="151"/>
      <c r="PDS123" s="151"/>
      <c r="PDT123" s="151"/>
      <c r="PDU123" s="151"/>
      <c r="PDV123" s="151"/>
      <c r="PDW123" s="151"/>
      <c r="PDX123" s="151"/>
      <c r="PDY123" s="151"/>
      <c r="PDZ123" s="151"/>
      <c r="PEA123" s="151"/>
      <c r="PEB123" s="151"/>
      <c r="PEC123" s="151"/>
      <c r="PED123" s="151"/>
      <c r="PEE123" s="151"/>
      <c r="PEF123" s="151"/>
      <c r="PEG123" s="151"/>
      <c r="PEH123" s="151"/>
      <c r="PEI123" s="151"/>
      <c r="PEJ123" s="151"/>
      <c r="PEK123" s="151"/>
      <c r="PEL123" s="151"/>
      <c r="PEM123" s="151"/>
      <c r="PEN123" s="151"/>
      <c r="PEO123" s="151"/>
      <c r="PEP123" s="151"/>
      <c r="PEQ123" s="151"/>
      <c r="PER123" s="151"/>
      <c r="PES123" s="151"/>
      <c r="PET123" s="151"/>
      <c r="PEU123" s="151"/>
      <c r="PEV123" s="151"/>
      <c r="PEW123" s="151"/>
      <c r="PEX123" s="151"/>
      <c r="PEY123" s="151"/>
      <c r="PEZ123" s="151"/>
      <c r="PFA123" s="151"/>
      <c r="PFB123" s="151"/>
      <c r="PFC123" s="151"/>
      <c r="PFD123" s="151"/>
      <c r="PFE123" s="151"/>
      <c r="PFF123" s="151"/>
      <c r="PFG123" s="151"/>
      <c r="PFH123" s="151"/>
      <c r="PFI123" s="151"/>
      <c r="PFJ123" s="151"/>
      <c r="PFK123" s="151"/>
      <c r="PFL123" s="151"/>
      <c r="PFM123" s="151"/>
      <c r="PFN123" s="151"/>
      <c r="PFO123" s="151"/>
      <c r="PFP123" s="151"/>
      <c r="PFQ123" s="151"/>
      <c r="PFR123" s="151"/>
      <c r="PFS123" s="151"/>
      <c r="PFT123" s="151"/>
      <c r="PFU123" s="151"/>
      <c r="PFV123" s="151"/>
      <c r="PFW123" s="151"/>
      <c r="PFX123" s="151"/>
      <c r="PFY123" s="151"/>
      <c r="PFZ123" s="151"/>
      <c r="PGA123" s="151"/>
      <c r="PGB123" s="151"/>
      <c r="PGC123" s="151"/>
      <c r="PGD123" s="151"/>
      <c r="PGE123" s="151"/>
      <c r="PGF123" s="151"/>
      <c r="PGG123" s="151"/>
      <c r="PGH123" s="151"/>
      <c r="PGI123" s="151"/>
      <c r="PGJ123" s="151"/>
      <c r="PGK123" s="151"/>
      <c r="PGL123" s="151"/>
      <c r="PGM123" s="151"/>
      <c r="PGN123" s="151"/>
      <c r="PGO123" s="151"/>
      <c r="PGP123" s="151"/>
      <c r="PGQ123" s="151"/>
      <c r="PGR123" s="151"/>
      <c r="PGS123" s="151"/>
      <c r="PGT123" s="151"/>
      <c r="PGU123" s="151"/>
      <c r="PGV123" s="151"/>
      <c r="PGW123" s="151"/>
      <c r="PGX123" s="151"/>
      <c r="PGY123" s="151"/>
      <c r="PGZ123" s="151"/>
      <c r="PHA123" s="151"/>
      <c r="PHB123" s="151"/>
      <c r="PHC123" s="151"/>
      <c r="PHD123" s="151"/>
      <c r="PHE123" s="151"/>
      <c r="PHF123" s="151"/>
      <c r="PHG123" s="151"/>
      <c r="PHH123" s="151"/>
      <c r="PHI123" s="151"/>
      <c r="PHJ123" s="151"/>
      <c r="PHK123" s="151"/>
      <c r="PHL123" s="151"/>
      <c r="PHM123" s="151"/>
      <c r="PHN123" s="151"/>
      <c r="PHO123" s="151"/>
      <c r="PHP123" s="151"/>
      <c r="PHQ123" s="151"/>
      <c r="PHR123" s="151"/>
      <c r="PHS123" s="151"/>
      <c r="PHT123" s="151"/>
      <c r="PHU123" s="151"/>
      <c r="PHV123" s="151"/>
      <c r="PHW123" s="151"/>
      <c r="PHX123" s="151"/>
      <c r="PHY123" s="151"/>
      <c r="PHZ123" s="151"/>
      <c r="PIA123" s="151"/>
      <c r="PIB123" s="151"/>
      <c r="PIC123" s="151"/>
      <c r="PID123" s="151"/>
      <c r="PIE123" s="151"/>
      <c r="PIF123" s="151"/>
      <c r="PIG123" s="151"/>
      <c r="PIH123" s="151"/>
      <c r="PII123" s="151"/>
      <c r="PIJ123" s="151"/>
      <c r="PIK123" s="151"/>
      <c r="PIL123" s="151"/>
      <c r="PIM123" s="151"/>
      <c r="PIN123" s="151"/>
      <c r="PIO123" s="151"/>
      <c r="PIP123" s="151"/>
      <c r="PIQ123" s="151"/>
      <c r="PIR123" s="151"/>
      <c r="PIS123" s="151"/>
      <c r="PIT123" s="151"/>
      <c r="PIU123" s="151"/>
      <c r="PIV123" s="151"/>
      <c r="PIW123" s="151"/>
      <c r="PIX123" s="151"/>
      <c r="PIY123" s="151"/>
      <c r="PIZ123" s="151"/>
      <c r="PJA123" s="151"/>
      <c r="PJB123" s="151"/>
      <c r="PJC123" s="151"/>
      <c r="PJD123" s="151"/>
      <c r="PJE123" s="151"/>
      <c r="PJF123" s="151"/>
      <c r="PJG123" s="151"/>
      <c r="PJH123" s="151"/>
      <c r="PJI123" s="151"/>
      <c r="PJJ123" s="151"/>
      <c r="PJK123" s="151"/>
      <c r="PJL123" s="151"/>
      <c r="PJM123" s="151"/>
      <c r="PJN123" s="151"/>
      <c r="PJO123" s="151"/>
      <c r="PJP123" s="151"/>
      <c r="PJQ123" s="151"/>
      <c r="PJR123" s="151"/>
      <c r="PJS123" s="151"/>
      <c r="PJT123" s="151"/>
      <c r="PJU123" s="151"/>
      <c r="PJV123" s="151"/>
      <c r="PJW123" s="151"/>
      <c r="PJX123" s="151"/>
      <c r="PJY123" s="151"/>
      <c r="PJZ123" s="151"/>
      <c r="PKA123" s="151"/>
      <c r="PKB123" s="151"/>
      <c r="PKC123" s="151"/>
      <c r="PKD123" s="151"/>
      <c r="PKE123" s="151"/>
      <c r="PKF123" s="151"/>
      <c r="PKG123" s="151"/>
      <c r="PKH123" s="151"/>
      <c r="PKI123" s="151"/>
      <c r="PKJ123" s="151"/>
      <c r="PKK123" s="151"/>
      <c r="PKL123" s="151"/>
      <c r="PKM123" s="151"/>
      <c r="PKN123" s="151"/>
      <c r="PKO123" s="151"/>
      <c r="PKP123" s="151"/>
      <c r="PKQ123" s="151"/>
      <c r="PKR123" s="151"/>
      <c r="PKS123" s="151"/>
      <c r="PKT123" s="151"/>
      <c r="PKU123" s="151"/>
      <c r="PKV123" s="151"/>
      <c r="PKW123" s="151"/>
      <c r="PKX123" s="151"/>
      <c r="PKY123" s="151"/>
      <c r="PKZ123" s="151"/>
      <c r="PLA123" s="151"/>
      <c r="PLB123" s="151"/>
      <c r="PLC123" s="151"/>
      <c r="PLD123" s="151"/>
      <c r="PLE123" s="151"/>
      <c r="PLF123" s="151"/>
      <c r="PLG123" s="151"/>
      <c r="PLH123" s="151"/>
      <c r="PLI123" s="151"/>
      <c r="PLJ123" s="151"/>
      <c r="PLK123" s="151"/>
      <c r="PLL123" s="151"/>
      <c r="PLM123" s="151"/>
      <c r="PLN123" s="151"/>
      <c r="PLO123" s="151"/>
      <c r="PLP123" s="151"/>
      <c r="PLQ123" s="151"/>
      <c r="PLR123" s="151"/>
      <c r="PLS123" s="151"/>
      <c r="PLT123" s="151"/>
      <c r="PLU123" s="151"/>
      <c r="PLV123" s="151"/>
      <c r="PLW123" s="151"/>
      <c r="PLX123" s="151"/>
      <c r="PLY123" s="151"/>
      <c r="PLZ123" s="151"/>
      <c r="PMA123" s="151"/>
      <c r="PMB123" s="151"/>
      <c r="PMC123" s="151"/>
      <c r="PMD123" s="151"/>
      <c r="PME123" s="151"/>
      <c r="PMF123" s="151"/>
      <c r="PMG123" s="151"/>
      <c r="PMH123" s="151"/>
      <c r="PMI123" s="151"/>
      <c r="PMJ123" s="151"/>
      <c r="PMK123" s="151"/>
      <c r="PML123" s="151"/>
      <c r="PMM123" s="151"/>
      <c r="PMN123" s="151"/>
      <c r="PMO123" s="151"/>
      <c r="PMP123" s="151"/>
      <c r="PMQ123" s="151"/>
      <c r="PMR123" s="151"/>
      <c r="PMS123" s="151"/>
      <c r="PMT123" s="151"/>
      <c r="PMU123" s="151"/>
      <c r="PMV123" s="151"/>
      <c r="PMW123" s="151"/>
      <c r="PMX123" s="151"/>
      <c r="PMY123" s="151"/>
      <c r="PMZ123" s="151"/>
      <c r="PNA123" s="151"/>
      <c r="PNB123" s="151"/>
      <c r="PNC123" s="151"/>
      <c r="PND123" s="151"/>
      <c r="PNE123" s="151"/>
      <c r="PNF123" s="151"/>
      <c r="PNG123" s="151"/>
      <c r="PNH123" s="151"/>
      <c r="PNI123" s="151"/>
      <c r="PNJ123" s="151"/>
      <c r="PNK123" s="151"/>
      <c r="PNL123" s="151"/>
      <c r="PNM123" s="151"/>
      <c r="PNN123" s="151"/>
      <c r="PNO123" s="151"/>
      <c r="PNP123" s="151"/>
      <c r="PNQ123" s="151"/>
      <c r="PNR123" s="151"/>
      <c r="PNS123" s="151"/>
      <c r="PNT123" s="151"/>
      <c r="PNU123" s="151"/>
      <c r="PNV123" s="151"/>
      <c r="PNW123" s="151"/>
      <c r="PNX123" s="151"/>
      <c r="PNY123" s="151"/>
      <c r="PNZ123" s="151"/>
      <c r="POA123" s="151"/>
      <c r="POB123" s="151"/>
      <c r="POC123" s="151"/>
      <c r="POD123" s="151"/>
      <c r="POE123" s="151"/>
      <c r="POF123" s="151"/>
      <c r="POG123" s="151"/>
      <c r="POH123" s="151"/>
      <c r="POI123" s="151"/>
      <c r="POJ123" s="151"/>
      <c r="POK123" s="151"/>
      <c r="POL123" s="151"/>
      <c r="POM123" s="151"/>
      <c r="PON123" s="151"/>
      <c r="POO123" s="151"/>
      <c r="POP123" s="151"/>
      <c r="POQ123" s="151"/>
      <c r="POR123" s="151"/>
      <c r="POS123" s="151"/>
      <c r="POT123" s="151"/>
      <c r="POU123" s="151"/>
      <c r="POV123" s="151"/>
      <c r="POW123" s="151"/>
      <c r="POX123" s="151"/>
      <c r="POY123" s="151"/>
      <c r="POZ123" s="151"/>
      <c r="PPA123" s="151"/>
      <c r="PPB123" s="151"/>
      <c r="PPC123" s="151"/>
      <c r="PPD123" s="151"/>
      <c r="PPE123" s="151"/>
      <c r="PPF123" s="151"/>
      <c r="PPG123" s="151"/>
      <c r="PPH123" s="151"/>
      <c r="PPI123" s="151"/>
      <c r="PPJ123" s="151"/>
      <c r="PPK123" s="151"/>
      <c r="PPL123" s="151"/>
      <c r="PPM123" s="151"/>
      <c r="PPN123" s="151"/>
      <c r="PPO123" s="151"/>
      <c r="PPP123" s="151"/>
      <c r="PPQ123" s="151"/>
      <c r="PPR123" s="151"/>
      <c r="PPS123" s="151"/>
      <c r="PPT123" s="151"/>
      <c r="PPU123" s="151"/>
      <c r="PPV123" s="151"/>
      <c r="PPW123" s="151"/>
      <c r="PPX123" s="151"/>
      <c r="PPY123" s="151"/>
      <c r="PPZ123" s="151"/>
      <c r="PQA123" s="151"/>
      <c r="PQB123" s="151"/>
      <c r="PQC123" s="151"/>
      <c r="PQD123" s="151"/>
      <c r="PQE123" s="151"/>
      <c r="PQF123" s="151"/>
      <c r="PQG123" s="151"/>
      <c r="PQH123" s="151"/>
      <c r="PQI123" s="151"/>
      <c r="PQJ123" s="151"/>
      <c r="PQK123" s="151"/>
      <c r="PQL123" s="151"/>
      <c r="PQM123" s="151"/>
      <c r="PQN123" s="151"/>
      <c r="PQO123" s="151"/>
      <c r="PQP123" s="151"/>
      <c r="PQQ123" s="151"/>
      <c r="PQR123" s="151"/>
      <c r="PQS123" s="151"/>
      <c r="PQT123" s="151"/>
      <c r="PQU123" s="151"/>
      <c r="PQV123" s="151"/>
      <c r="PQW123" s="151"/>
      <c r="PQX123" s="151"/>
      <c r="PQY123" s="151"/>
      <c r="PQZ123" s="151"/>
      <c r="PRA123" s="151"/>
      <c r="PRB123" s="151"/>
      <c r="PRC123" s="151"/>
      <c r="PRD123" s="151"/>
      <c r="PRE123" s="151"/>
      <c r="PRF123" s="151"/>
      <c r="PRG123" s="151"/>
      <c r="PRH123" s="151"/>
      <c r="PRI123" s="151"/>
      <c r="PRJ123" s="151"/>
      <c r="PRK123" s="151"/>
      <c r="PRL123" s="151"/>
      <c r="PRM123" s="151"/>
      <c r="PRN123" s="151"/>
      <c r="PRO123" s="151"/>
      <c r="PRP123" s="151"/>
      <c r="PRQ123" s="151"/>
      <c r="PRR123" s="151"/>
      <c r="PRS123" s="151"/>
      <c r="PRT123" s="151"/>
      <c r="PRU123" s="151"/>
      <c r="PRV123" s="151"/>
      <c r="PRW123" s="151"/>
      <c r="PRX123" s="151"/>
      <c r="PRY123" s="151"/>
      <c r="PRZ123" s="151"/>
      <c r="PSA123" s="151"/>
      <c r="PSB123" s="151"/>
      <c r="PSC123" s="151"/>
      <c r="PSD123" s="151"/>
      <c r="PSE123" s="151"/>
      <c r="PSF123" s="151"/>
      <c r="PSG123" s="151"/>
      <c r="PSH123" s="151"/>
      <c r="PSI123" s="151"/>
      <c r="PSJ123" s="151"/>
      <c r="PSK123" s="151"/>
      <c r="PSL123" s="151"/>
      <c r="PSM123" s="151"/>
      <c r="PSN123" s="151"/>
      <c r="PSO123" s="151"/>
      <c r="PSP123" s="151"/>
      <c r="PSQ123" s="151"/>
      <c r="PSR123" s="151"/>
      <c r="PSS123" s="151"/>
      <c r="PST123" s="151"/>
      <c r="PSU123" s="151"/>
      <c r="PSV123" s="151"/>
      <c r="PSW123" s="151"/>
      <c r="PSX123" s="151"/>
      <c r="PSY123" s="151"/>
      <c r="PSZ123" s="151"/>
      <c r="PTA123" s="151"/>
      <c r="PTB123" s="151"/>
      <c r="PTC123" s="151"/>
      <c r="PTD123" s="151"/>
      <c r="PTE123" s="151"/>
      <c r="PTF123" s="151"/>
      <c r="PTG123" s="151"/>
      <c r="PTH123" s="151"/>
      <c r="PTI123" s="151"/>
      <c r="PTJ123" s="151"/>
      <c r="PTK123" s="151"/>
      <c r="PTL123" s="151"/>
      <c r="PTM123" s="151"/>
      <c r="PTN123" s="151"/>
      <c r="PTO123" s="151"/>
      <c r="PTP123" s="151"/>
      <c r="PTQ123" s="151"/>
      <c r="PTR123" s="151"/>
      <c r="PTS123" s="151"/>
      <c r="PTT123" s="151"/>
      <c r="PTU123" s="151"/>
      <c r="PTV123" s="151"/>
      <c r="PTW123" s="151"/>
      <c r="PTX123" s="151"/>
      <c r="PTY123" s="151"/>
      <c r="PTZ123" s="151"/>
      <c r="PUA123" s="151"/>
      <c r="PUB123" s="151"/>
      <c r="PUC123" s="151"/>
      <c r="PUD123" s="151"/>
      <c r="PUE123" s="151"/>
      <c r="PUF123" s="151"/>
      <c r="PUG123" s="151"/>
      <c r="PUH123" s="151"/>
      <c r="PUI123" s="151"/>
      <c r="PUJ123" s="151"/>
      <c r="PUK123" s="151"/>
      <c r="PUL123" s="151"/>
      <c r="PUM123" s="151"/>
      <c r="PUN123" s="151"/>
      <c r="PUO123" s="151"/>
      <c r="PUP123" s="151"/>
      <c r="PUQ123" s="151"/>
      <c r="PUR123" s="151"/>
      <c r="PUS123" s="151"/>
      <c r="PUT123" s="151"/>
      <c r="PUU123" s="151"/>
      <c r="PUV123" s="151"/>
      <c r="PUW123" s="151"/>
      <c r="PUX123" s="151"/>
      <c r="PUY123" s="151"/>
      <c r="PUZ123" s="151"/>
      <c r="PVA123" s="151"/>
      <c r="PVB123" s="151"/>
      <c r="PVC123" s="151"/>
      <c r="PVD123" s="151"/>
      <c r="PVE123" s="151"/>
      <c r="PVF123" s="151"/>
      <c r="PVG123" s="151"/>
      <c r="PVH123" s="151"/>
      <c r="PVI123" s="151"/>
      <c r="PVJ123" s="151"/>
      <c r="PVK123" s="151"/>
      <c r="PVL123" s="151"/>
      <c r="PVM123" s="151"/>
      <c r="PVN123" s="151"/>
      <c r="PVO123" s="151"/>
      <c r="PVP123" s="151"/>
      <c r="PVQ123" s="151"/>
      <c r="PVR123" s="151"/>
      <c r="PVS123" s="151"/>
      <c r="PVT123" s="151"/>
      <c r="PVU123" s="151"/>
      <c r="PVV123" s="151"/>
      <c r="PVW123" s="151"/>
      <c r="PVX123" s="151"/>
      <c r="PVY123" s="151"/>
      <c r="PVZ123" s="151"/>
      <c r="PWA123" s="151"/>
      <c r="PWB123" s="151"/>
      <c r="PWC123" s="151"/>
      <c r="PWD123" s="151"/>
      <c r="PWE123" s="151"/>
      <c r="PWF123" s="151"/>
      <c r="PWG123" s="151"/>
      <c r="PWH123" s="151"/>
      <c r="PWI123" s="151"/>
      <c r="PWJ123" s="151"/>
      <c r="PWK123" s="151"/>
      <c r="PWL123" s="151"/>
      <c r="PWM123" s="151"/>
      <c r="PWN123" s="151"/>
      <c r="PWO123" s="151"/>
      <c r="PWP123" s="151"/>
      <c r="PWQ123" s="151"/>
      <c r="PWR123" s="151"/>
      <c r="PWS123" s="151"/>
      <c r="PWT123" s="151"/>
      <c r="PWU123" s="151"/>
      <c r="PWV123" s="151"/>
      <c r="PWW123" s="151"/>
      <c r="PWX123" s="151"/>
      <c r="PWY123" s="151"/>
      <c r="PWZ123" s="151"/>
      <c r="PXA123" s="151"/>
      <c r="PXB123" s="151"/>
      <c r="PXC123" s="151"/>
      <c r="PXD123" s="151"/>
      <c r="PXE123" s="151"/>
      <c r="PXF123" s="151"/>
      <c r="PXG123" s="151"/>
      <c r="PXH123" s="151"/>
      <c r="PXI123" s="151"/>
      <c r="PXJ123" s="151"/>
      <c r="PXK123" s="151"/>
      <c r="PXL123" s="151"/>
      <c r="PXM123" s="151"/>
      <c r="PXN123" s="151"/>
      <c r="PXO123" s="151"/>
      <c r="PXP123" s="151"/>
      <c r="PXQ123" s="151"/>
      <c r="PXR123" s="151"/>
      <c r="PXS123" s="151"/>
      <c r="PXT123" s="151"/>
      <c r="PXU123" s="151"/>
      <c r="PXV123" s="151"/>
      <c r="PXW123" s="151"/>
      <c r="PXX123" s="151"/>
      <c r="PXY123" s="151"/>
      <c r="PXZ123" s="151"/>
      <c r="PYA123" s="151"/>
      <c r="PYB123" s="151"/>
      <c r="PYC123" s="151"/>
      <c r="PYD123" s="151"/>
      <c r="PYE123" s="151"/>
      <c r="PYF123" s="151"/>
      <c r="PYG123" s="151"/>
      <c r="PYH123" s="151"/>
      <c r="PYI123" s="151"/>
      <c r="PYJ123" s="151"/>
      <c r="PYK123" s="151"/>
      <c r="PYL123" s="151"/>
      <c r="PYM123" s="151"/>
      <c r="PYN123" s="151"/>
      <c r="PYO123" s="151"/>
      <c r="PYP123" s="151"/>
      <c r="PYQ123" s="151"/>
      <c r="PYR123" s="151"/>
      <c r="PYS123" s="151"/>
      <c r="PYT123" s="151"/>
      <c r="PYU123" s="151"/>
      <c r="PYV123" s="151"/>
      <c r="PYW123" s="151"/>
      <c r="PYX123" s="151"/>
      <c r="PYY123" s="151"/>
      <c r="PYZ123" s="151"/>
      <c r="PZA123" s="151"/>
      <c r="PZB123" s="151"/>
      <c r="PZC123" s="151"/>
      <c r="PZD123" s="151"/>
      <c r="PZE123" s="151"/>
      <c r="PZF123" s="151"/>
      <c r="PZG123" s="151"/>
      <c r="PZH123" s="151"/>
      <c r="PZI123" s="151"/>
      <c r="PZJ123" s="151"/>
      <c r="PZK123" s="151"/>
      <c r="PZL123" s="151"/>
      <c r="PZM123" s="151"/>
      <c r="PZN123" s="151"/>
      <c r="PZO123" s="151"/>
      <c r="PZP123" s="151"/>
      <c r="PZQ123" s="151"/>
      <c r="PZR123" s="151"/>
      <c r="PZS123" s="151"/>
      <c r="PZT123" s="151"/>
      <c r="PZU123" s="151"/>
      <c r="PZV123" s="151"/>
      <c r="PZW123" s="151"/>
      <c r="PZX123" s="151"/>
      <c r="PZY123" s="151"/>
      <c r="PZZ123" s="151"/>
      <c r="QAA123" s="151"/>
      <c r="QAB123" s="151"/>
      <c r="QAC123" s="151"/>
      <c r="QAD123" s="151"/>
      <c r="QAE123" s="151"/>
      <c r="QAF123" s="151"/>
      <c r="QAG123" s="151"/>
      <c r="QAH123" s="151"/>
      <c r="QAI123" s="151"/>
      <c r="QAJ123" s="151"/>
      <c r="QAK123" s="151"/>
      <c r="QAL123" s="151"/>
      <c r="QAM123" s="151"/>
      <c r="QAN123" s="151"/>
      <c r="QAO123" s="151"/>
      <c r="QAP123" s="151"/>
      <c r="QAQ123" s="151"/>
      <c r="QAR123" s="151"/>
      <c r="QAS123" s="151"/>
      <c r="QAT123" s="151"/>
      <c r="QAU123" s="151"/>
      <c r="QAV123" s="151"/>
      <c r="QAW123" s="151"/>
      <c r="QAX123" s="151"/>
      <c r="QAY123" s="151"/>
      <c r="QAZ123" s="151"/>
      <c r="QBA123" s="151"/>
      <c r="QBB123" s="151"/>
      <c r="QBC123" s="151"/>
      <c r="QBD123" s="151"/>
      <c r="QBE123" s="151"/>
      <c r="QBF123" s="151"/>
      <c r="QBG123" s="151"/>
      <c r="QBH123" s="151"/>
      <c r="QBI123" s="151"/>
      <c r="QBJ123" s="151"/>
      <c r="QBK123" s="151"/>
      <c r="QBL123" s="151"/>
      <c r="QBM123" s="151"/>
      <c r="QBN123" s="151"/>
      <c r="QBO123" s="151"/>
      <c r="QBP123" s="151"/>
      <c r="QBQ123" s="151"/>
      <c r="QBR123" s="151"/>
      <c r="QBS123" s="151"/>
      <c r="QBT123" s="151"/>
      <c r="QBU123" s="151"/>
      <c r="QBV123" s="151"/>
      <c r="QBW123" s="151"/>
      <c r="QBX123" s="151"/>
      <c r="QBY123" s="151"/>
      <c r="QBZ123" s="151"/>
      <c r="QCA123" s="151"/>
      <c r="QCB123" s="151"/>
      <c r="QCC123" s="151"/>
      <c r="QCD123" s="151"/>
      <c r="QCE123" s="151"/>
      <c r="QCF123" s="151"/>
      <c r="QCG123" s="151"/>
      <c r="QCH123" s="151"/>
      <c r="QCI123" s="151"/>
      <c r="QCJ123" s="151"/>
      <c r="QCK123" s="151"/>
      <c r="QCL123" s="151"/>
      <c r="QCM123" s="151"/>
      <c r="QCN123" s="151"/>
      <c r="QCO123" s="151"/>
      <c r="QCP123" s="151"/>
      <c r="QCQ123" s="151"/>
      <c r="QCR123" s="151"/>
      <c r="QCS123" s="151"/>
      <c r="QCT123" s="151"/>
      <c r="QCU123" s="151"/>
      <c r="QCV123" s="151"/>
      <c r="QCW123" s="151"/>
      <c r="QCX123" s="151"/>
      <c r="QCY123" s="151"/>
      <c r="QCZ123" s="151"/>
      <c r="QDA123" s="151"/>
      <c r="QDB123" s="151"/>
      <c r="QDC123" s="151"/>
      <c r="QDD123" s="151"/>
      <c r="QDE123" s="151"/>
      <c r="QDF123" s="151"/>
      <c r="QDG123" s="151"/>
      <c r="QDH123" s="151"/>
      <c r="QDI123" s="151"/>
      <c r="QDJ123" s="151"/>
      <c r="QDK123" s="151"/>
      <c r="QDL123" s="151"/>
      <c r="QDM123" s="151"/>
      <c r="QDN123" s="151"/>
      <c r="QDO123" s="151"/>
      <c r="QDP123" s="151"/>
      <c r="QDQ123" s="151"/>
      <c r="QDR123" s="151"/>
      <c r="QDS123" s="151"/>
      <c r="QDT123" s="151"/>
      <c r="QDU123" s="151"/>
      <c r="QDV123" s="151"/>
      <c r="QDW123" s="151"/>
      <c r="QDX123" s="151"/>
      <c r="QDY123" s="151"/>
      <c r="QDZ123" s="151"/>
      <c r="QEA123" s="151"/>
      <c r="QEB123" s="151"/>
      <c r="QEC123" s="151"/>
      <c r="QED123" s="151"/>
      <c r="QEE123" s="151"/>
      <c r="QEF123" s="151"/>
      <c r="QEG123" s="151"/>
      <c r="QEH123" s="151"/>
      <c r="QEI123" s="151"/>
      <c r="QEJ123" s="151"/>
      <c r="QEK123" s="151"/>
      <c r="QEL123" s="151"/>
      <c r="QEM123" s="151"/>
      <c r="QEN123" s="151"/>
      <c r="QEO123" s="151"/>
      <c r="QEP123" s="151"/>
      <c r="QEQ123" s="151"/>
      <c r="QER123" s="151"/>
      <c r="QES123" s="151"/>
      <c r="QET123" s="151"/>
      <c r="QEU123" s="151"/>
      <c r="QEV123" s="151"/>
      <c r="QEW123" s="151"/>
      <c r="QEX123" s="151"/>
      <c r="QEY123" s="151"/>
      <c r="QEZ123" s="151"/>
      <c r="QFA123" s="151"/>
      <c r="QFB123" s="151"/>
      <c r="QFC123" s="151"/>
      <c r="QFD123" s="151"/>
      <c r="QFE123" s="151"/>
      <c r="QFF123" s="151"/>
      <c r="QFG123" s="151"/>
      <c r="QFH123" s="151"/>
      <c r="QFI123" s="151"/>
      <c r="QFJ123" s="151"/>
      <c r="QFK123" s="151"/>
      <c r="QFL123" s="151"/>
      <c r="QFM123" s="151"/>
      <c r="QFN123" s="151"/>
      <c r="QFO123" s="151"/>
      <c r="QFP123" s="151"/>
      <c r="QFQ123" s="151"/>
      <c r="QFR123" s="151"/>
      <c r="QFS123" s="151"/>
      <c r="QFT123" s="151"/>
      <c r="QFU123" s="151"/>
      <c r="QFV123" s="151"/>
      <c r="QFW123" s="151"/>
      <c r="QFX123" s="151"/>
      <c r="QFY123" s="151"/>
      <c r="QFZ123" s="151"/>
      <c r="QGA123" s="151"/>
      <c r="QGB123" s="151"/>
      <c r="QGC123" s="151"/>
      <c r="QGD123" s="151"/>
      <c r="QGE123" s="151"/>
      <c r="QGF123" s="151"/>
      <c r="QGG123" s="151"/>
      <c r="QGH123" s="151"/>
      <c r="QGI123" s="151"/>
      <c r="QGJ123" s="151"/>
      <c r="QGK123" s="151"/>
      <c r="QGL123" s="151"/>
      <c r="QGM123" s="151"/>
      <c r="QGN123" s="151"/>
      <c r="QGO123" s="151"/>
      <c r="QGP123" s="151"/>
      <c r="QGQ123" s="151"/>
      <c r="QGR123" s="151"/>
      <c r="QGS123" s="151"/>
      <c r="QGT123" s="151"/>
      <c r="QGU123" s="151"/>
      <c r="QGV123" s="151"/>
      <c r="QGW123" s="151"/>
      <c r="QGX123" s="151"/>
      <c r="QGY123" s="151"/>
      <c r="QGZ123" s="151"/>
      <c r="QHA123" s="151"/>
      <c r="QHB123" s="151"/>
      <c r="QHC123" s="151"/>
      <c r="QHD123" s="151"/>
      <c r="QHE123" s="151"/>
      <c r="QHF123" s="151"/>
      <c r="QHG123" s="151"/>
      <c r="QHH123" s="151"/>
      <c r="QHI123" s="151"/>
      <c r="QHJ123" s="151"/>
      <c r="QHK123" s="151"/>
      <c r="QHL123" s="151"/>
      <c r="QHM123" s="151"/>
      <c r="QHN123" s="151"/>
      <c r="QHO123" s="151"/>
      <c r="QHP123" s="151"/>
      <c r="QHQ123" s="151"/>
      <c r="QHR123" s="151"/>
      <c r="QHS123" s="151"/>
      <c r="QHT123" s="151"/>
      <c r="QHU123" s="151"/>
      <c r="QHV123" s="151"/>
      <c r="QHW123" s="151"/>
      <c r="QHX123" s="151"/>
      <c r="QHY123" s="151"/>
      <c r="QHZ123" s="151"/>
      <c r="QIA123" s="151"/>
      <c r="QIB123" s="151"/>
      <c r="QIC123" s="151"/>
      <c r="QID123" s="151"/>
      <c r="QIE123" s="151"/>
      <c r="QIF123" s="151"/>
      <c r="QIG123" s="151"/>
      <c r="QIH123" s="151"/>
      <c r="QII123" s="151"/>
      <c r="QIJ123" s="151"/>
      <c r="QIK123" s="151"/>
      <c r="QIL123" s="151"/>
      <c r="QIM123" s="151"/>
      <c r="QIN123" s="151"/>
      <c r="QIO123" s="151"/>
      <c r="QIP123" s="151"/>
      <c r="QIQ123" s="151"/>
      <c r="QIR123" s="151"/>
      <c r="QIS123" s="151"/>
      <c r="QIT123" s="151"/>
      <c r="QIU123" s="151"/>
      <c r="QIV123" s="151"/>
      <c r="QIW123" s="151"/>
      <c r="QIX123" s="151"/>
      <c r="QIY123" s="151"/>
      <c r="QIZ123" s="151"/>
      <c r="QJA123" s="151"/>
      <c r="QJB123" s="151"/>
      <c r="QJC123" s="151"/>
      <c r="QJD123" s="151"/>
      <c r="QJE123" s="151"/>
      <c r="QJF123" s="151"/>
      <c r="QJG123" s="151"/>
      <c r="QJH123" s="151"/>
      <c r="QJI123" s="151"/>
      <c r="QJJ123" s="151"/>
      <c r="QJK123" s="151"/>
      <c r="QJL123" s="151"/>
      <c r="QJM123" s="151"/>
      <c r="QJN123" s="151"/>
      <c r="QJO123" s="151"/>
      <c r="QJP123" s="151"/>
      <c r="QJQ123" s="151"/>
      <c r="QJR123" s="151"/>
      <c r="QJS123" s="151"/>
      <c r="QJT123" s="151"/>
      <c r="QJU123" s="151"/>
      <c r="QJV123" s="151"/>
      <c r="QJW123" s="151"/>
      <c r="QJX123" s="151"/>
      <c r="QJY123" s="151"/>
      <c r="QJZ123" s="151"/>
      <c r="QKA123" s="151"/>
      <c r="QKB123" s="151"/>
      <c r="QKC123" s="151"/>
      <c r="QKD123" s="151"/>
      <c r="QKE123" s="151"/>
      <c r="QKF123" s="151"/>
      <c r="QKG123" s="151"/>
      <c r="QKH123" s="151"/>
      <c r="QKI123" s="151"/>
      <c r="QKJ123" s="151"/>
      <c r="QKK123" s="151"/>
      <c r="QKL123" s="151"/>
      <c r="QKM123" s="151"/>
      <c r="QKN123" s="151"/>
      <c r="QKO123" s="151"/>
      <c r="QKP123" s="151"/>
      <c r="QKQ123" s="151"/>
      <c r="QKR123" s="151"/>
      <c r="QKS123" s="151"/>
      <c r="QKT123" s="151"/>
      <c r="QKU123" s="151"/>
      <c r="QKV123" s="151"/>
      <c r="QKW123" s="151"/>
      <c r="QKX123" s="151"/>
      <c r="QKY123" s="151"/>
      <c r="QKZ123" s="151"/>
      <c r="QLA123" s="151"/>
      <c r="QLB123" s="151"/>
      <c r="QLC123" s="151"/>
      <c r="QLD123" s="151"/>
      <c r="QLE123" s="151"/>
      <c r="QLF123" s="151"/>
      <c r="QLG123" s="151"/>
      <c r="QLH123" s="151"/>
      <c r="QLI123" s="151"/>
      <c r="QLJ123" s="151"/>
      <c r="QLK123" s="151"/>
      <c r="QLL123" s="151"/>
      <c r="QLM123" s="151"/>
      <c r="QLN123" s="151"/>
      <c r="QLO123" s="151"/>
      <c r="QLP123" s="151"/>
      <c r="QLQ123" s="151"/>
      <c r="QLR123" s="151"/>
      <c r="QLS123" s="151"/>
      <c r="QLT123" s="151"/>
      <c r="QLU123" s="151"/>
      <c r="QLV123" s="151"/>
      <c r="QLW123" s="151"/>
      <c r="QLX123" s="151"/>
      <c r="QLY123" s="151"/>
      <c r="QLZ123" s="151"/>
      <c r="QMA123" s="151"/>
      <c r="QMB123" s="151"/>
      <c r="QMC123" s="151"/>
      <c r="QMD123" s="151"/>
      <c r="QME123" s="151"/>
      <c r="QMF123" s="151"/>
      <c r="QMG123" s="151"/>
      <c r="QMH123" s="151"/>
      <c r="QMI123" s="151"/>
      <c r="QMJ123" s="151"/>
      <c r="QMK123" s="151"/>
      <c r="QML123" s="151"/>
      <c r="QMM123" s="151"/>
      <c r="QMN123" s="151"/>
      <c r="QMO123" s="151"/>
      <c r="QMP123" s="151"/>
      <c r="QMQ123" s="151"/>
      <c r="QMR123" s="151"/>
      <c r="QMS123" s="151"/>
      <c r="QMT123" s="151"/>
      <c r="QMU123" s="151"/>
      <c r="QMV123" s="151"/>
      <c r="QMW123" s="151"/>
      <c r="QMX123" s="151"/>
      <c r="QMY123" s="151"/>
      <c r="QMZ123" s="151"/>
      <c r="QNA123" s="151"/>
      <c r="QNB123" s="151"/>
      <c r="QNC123" s="151"/>
      <c r="QND123" s="151"/>
      <c r="QNE123" s="151"/>
      <c r="QNF123" s="151"/>
      <c r="QNG123" s="151"/>
      <c r="QNH123" s="151"/>
      <c r="QNI123" s="151"/>
      <c r="QNJ123" s="151"/>
      <c r="QNK123" s="151"/>
      <c r="QNL123" s="151"/>
      <c r="QNM123" s="151"/>
      <c r="QNN123" s="151"/>
      <c r="QNO123" s="151"/>
      <c r="QNP123" s="151"/>
      <c r="QNQ123" s="151"/>
      <c r="QNR123" s="151"/>
      <c r="QNS123" s="151"/>
      <c r="QNT123" s="151"/>
      <c r="QNU123" s="151"/>
      <c r="QNV123" s="151"/>
      <c r="QNW123" s="151"/>
      <c r="QNX123" s="151"/>
      <c r="QNY123" s="151"/>
      <c r="QNZ123" s="151"/>
      <c r="QOA123" s="151"/>
      <c r="QOB123" s="151"/>
      <c r="QOC123" s="151"/>
      <c r="QOD123" s="151"/>
      <c r="QOE123" s="151"/>
      <c r="QOF123" s="151"/>
      <c r="QOG123" s="151"/>
      <c r="QOH123" s="151"/>
      <c r="QOI123" s="151"/>
      <c r="QOJ123" s="151"/>
      <c r="QOK123" s="151"/>
      <c r="QOL123" s="151"/>
      <c r="QOM123" s="151"/>
      <c r="QON123" s="151"/>
      <c r="QOO123" s="151"/>
      <c r="QOP123" s="151"/>
      <c r="QOQ123" s="151"/>
      <c r="QOR123" s="151"/>
      <c r="QOS123" s="151"/>
      <c r="QOT123" s="151"/>
      <c r="QOU123" s="151"/>
      <c r="QOV123" s="151"/>
      <c r="QOW123" s="151"/>
      <c r="QOX123" s="151"/>
      <c r="QOY123" s="151"/>
      <c r="QOZ123" s="151"/>
      <c r="QPA123" s="151"/>
      <c r="QPB123" s="151"/>
      <c r="QPC123" s="151"/>
      <c r="QPD123" s="151"/>
      <c r="QPE123" s="151"/>
      <c r="QPF123" s="151"/>
      <c r="QPG123" s="151"/>
      <c r="QPH123" s="151"/>
      <c r="QPI123" s="151"/>
      <c r="QPJ123" s="151"/>
      <c r="QPK123" s="151"/>
      <c r="QPL123" s="151"/>
      <c r="QPM123" s="151"/>
      <c r="QPN123" s="151"/>
      <c r="QPO123" s="151"/>
      <c r="QPP123" s="151"/>
      <c r="QPQ123" s="151"/>
      <c r="QPR123" s="151"/>
      <c r="QPS123" s="151"/>
      <c r="QPT123" s="151"/>
      <c r="QPU123" s="151"/>
      <c r="QPV123" s="151"/>
      <c r="QPW123" s="151"/>
      <c r="QPX123" s="151"/>
      <c r="QPY123" s="151"/>
      <c r="QPZ123" s="151"/>
      <c r="QQA123" s="151"/>
      <c r="QQB123" s="151"/>
      <c r="QQC123" s="151"/>
      <c r="QQD123" s="151"/>
      <c r="QQE123" s="151"/>
      <c r="QQF123" s="151"/>
      <c r="QQG123" s="151"/>
      <c r="QQH123" s="151"/>
      <c r="QQI123" s="151"/>
      <c r="QQJ123" s="151"/>
      <c r="QQK123" s="151"/>
      <c r="QQL123" s="151"/>
      <c r="QQM123" s="151"/>
      <c r="QQN123" s="151"/>
      <c r="QQO123" s="151"/>
      <c r="QQP123" s="151"/>
      <c r="QQQ123" s="151"/>
      <c r="QQR123" s="151"/>
      <c r="QQS123" s="151"/>
      <c r="QQT123" s="151"/>
      <c r="QQU123" s="151"/>
      <c r="QQV123" s="151"/>
      <c r="QQW123" s="151"/>
      <c r="QQX123" s="151"/>
      <c r="QQY123" s="151"/>
      <c r="QQZ123" s="151"/>
      <c r="QRA123" s="151"/>
      <c r="QRB123" s="151"/>
      <c r="QRC123" s="151"/>
      <c r="QRD123" s="151"/>
      <c r="QRE123" s="151"/>
      <c r="QRF123" s="151"/>
      <c r="QRG123" s="151"/>
      <c r="QRH123" s="151"/>
      <c r="QRI123" s="151"/>
      <c r="QRJ123" s="151"/>
      <c r="QRK123" s="151"/>
      <c r="QRL123" s="151"/>
      <c r="QRM123" s="151"/>
      <c r="QRN123" s="151"/>
      <c r="QRO123" s="151"/>
      <c r="QRP123" s="151"/>
      <c r="QRQ123" s="151"/>
      <c r="QRR123" s="151"/>
      <c r="QRS123" s="151"/>
      <c r="QRT123" s="151"/>
      <c r="QRU123" s="151"/>
      <c r="QRV123" s="151"/>
      <c r="QRW123" s="151"/>
      <c r="QRX123" s="151"/>
      <c r="QRY123" s="151"/>
      <c r="QRZ123" s="151"/>
      <c r="QSA123" s="151"/>
      <c r="QSB123" s="151"/>
      <c r="QSC123" s="151"/>
      <c r="QSD123" s="151"/>
      <c r="QSE123" s="151"/>
      <c r="QSF123" s="151"/>
      <c r="QSG123" s="151"/>
      <c r="QSH123" s="151"/>
      <c r="QSI123" s="151"/>
      <c r="QSJ123" s="151"/>
      <c r="QSK123" s="151"/>
      <c r="QSL123" s="151"/>
      <c r="QSM123" s="151"/>
      <c r="QSN123" s="151"/>
      <c r="QSO123" s="151"/>
      <c r="QSP123" s="151"/>
      <c r="QSQ123" s="151"/>
      <c r="QSR123" s="151"/>
      <c r="QSS123" s="151"/>
      <c r="QST123" s="151"/>
      <c r="QSU123" s="151"/>
      <c r="QSV123" s="151"/>
      <c r="QSW123" s="151"/>
      <c r="QSX123" s="151"/>
      <c r="QSY123" s="151"/>
      <c r="QSZ123" s="151"/>
      <c r="QTA123" s="151"/>
      <c r="QTB123" s="151"/>
      <c r="QTC123" s="151"/>
      <c r="QTD123" s="151"/>
      <c r="QTE123" s="151"/>
      <c r="QTF123" s="151"/>
      <c r="QTG123" s="151"/>
      <c r="QTH123" s="151"/>
      <c r="QTI123" s="151"/>
      <c r="QTJ123" s="151"/>
      <c r="QTK123" s="151"/>
      <c r="QTL123" s="151"/>
      <c r="QTM123" s="151"/>
      <c r="QTN123" s="151"/>
      <c r="QTO123" s="151"/>
      <c r="QTP123" s="151"/>
      <c r="QTQ123" s="151"/>
      <c r="QTR123" s="151"/>
      <c r="QTS123" s="151"/>
      <c r="QTT123" s="151"/>
      <c r="QTU123" s="151"/>
      <c r="QTV123" s="151"/>
      <c r="QTW123" s="151"/>
      <c r="QTX123" s="151"/>
      <c r="QTY123" s="151"/>
      <c r="QTZ123" s="151"/>
      <c r="QUA123" s="151"/>
      <c r="QUB123" s="151"/>
      <c r="QUC123" s="151"/>
      <c r="QUD123" s="151"/>
      <c r="QUE123" s="151"/>
      <c r="QUF123" s="151"/>
      <c r="QUG123" s="151"/>
      <c r="QUH123" s="151"/>
      <c r="QUI123" s="151"/>
      <c r="QUJ123" s="151"/>
      <c r="QUK123" s="151"/>
      <c r="QUL123" s="151"/>
      <c r="QUM123" s="151"/>
      <c r="QUN123" s="151"/>
      <c r="QUO123" s="151"/>
      <c r="QUP123" s="151"/>
      <c r="QUQ123" s="151"/>
      <c r="QUR123" s="151"/>
      <c r="QUS123" s="151"/>
      <c r="QUT123" s="151"/>
      <c r="QUU123" s="151"/>
      <c r="QUV123" s="151"/>
      <c r="QUW123" s="151"/>
      <c r="QUX123" s="151"/>
      <c r="QUY123" s="151"/>
      <c r="QUZ123" s="151"/>
      <c r="QVA123" s="151"/>
      <c r="QVB123" s="151"/>
      <c r="QVC123" s="151"/>
      <c r="QVD123" s="151"/>
      <c r="QVE123" s="151"/>
      <c r="QVF123" s="151"/>
      <c r="QVG123" s="151"/>
      <c r="QVH123" s="151"/>
      <c r="QVI123" s="151"/>
      <c r="QVJ123" s="151"/>
      <c r="QVK123" s="151"/>
      <c r="QVL123" s="151"/>
      <c r="QVM123" s="151"/>
      <c r="QVN123" s="151"/>
      <c r="QVO123" s="151"/>
      <c r="QVP123" s="151"/>
      <c r="QVQ123" s="151"/>
      <c r="QVR123" s="151"/>
      <c r="QVS123" s="151"/>
      <c r="QVT123" s="151"/>
      <c r="QVU123" s="151"/>
      <c r="QVV123" s="151"/>
      <c r="QVW123" s="151"/>
      <c r="QVX123" s="151"/>
      <c r="QVY123" s="151"/>
      <c r="QVZ123" s="151"/>
      <c r="QWA123" s="151"/>
      <c r="QWB123" s="151"/>
      <c r="QWC123" s="151"/>
      <c r="QWD123" s="151"/>
      <c r="QWE123" s="151"/>
      <c r="QWF123" s="151"/>
      <c r="QWG123" s="151"/>
      <c r="QWH123" s="151"/>
      <c r="QWI123" s="151"/>
      <c r="QWJ123" s="151"/>
      <c r="QWK123" s="151"/>
      <c r="QWL123" s="151"/>
      <c r="QWM123" s="151"/>
      <c r="QWN123" s="151"/>
      <c r="QWO123" s="151"/>
      <c r="QWP123" s="151"/>
      <c r="QWQ123" s="151"/>
      <c r="QWR123" s="151"/>
      <c r="QWS123" s="151"/>
      <c r="QWT123" s="151"/>
      <c r="QWU123" s="151"/>
      <c r="QWV123" s="151"/>
      <c r="QWW123" s="151"/>
      <c r="QWX123" s="151"/>
      <c r="QWY123" s="151"/>
      <c r="QWZ123" s="151"/>
      <c r="QXA123" s="151"/>
      <c r="QXB123" s="151"/>
      <c r="QXC123" s="151"/>
      <c r="QXD123" s="151"/>
      <c r="QXE123" s="151"/>
      <c r="QXF123" s="151"/>
      <c r="QXG123" s="151"/>
      <c r="QXH123" s="151"/>
      <c r="QXI123" s="151"/>
      <c r="QXJ123" s="151"/>
      <c r="QXK123" s="151"/>
      <c r="QXL123" s="151"/>
      <c r="QXM123" s="151"/>
      <c r="QXN123" s="151"/>
      <c r="QXO123" s="151"/>
      <c r="QXP123" s="151"/>
      <c r="QXQ123" s="151"/>
      <c r="QXR123" s="151"/>
      <c r="QXS123" s="151"/>
      <c r="QXT123" s="151"/>
      <c r="QXU123" s="151"/>
      <c r="QXV123" s="151"/>
      <c r="QXW123" s="151"/>
      <c r="QXX123" s="151"/>
      <c r="QXY123" s="151"/>
      <c r="QXZ123" s="151"/>
      <c r="QYA123" s="151"/>
      <c r="QYB123" s="151"/>
      <c r="QYC123" s="151"/>
      <c r="QYD123" s="151"/>
      <c r="QYE123" s="151"/>
      <c r="QYF123" s="151"/>
      <c r="QYG123" s="151"/>
      <c r="QYH123" s="151"/>
      <c r="QYI123" s="151"/>
      <c r="QYJ123" s="151"/>
      <c r="QYK123" s="151"/>
      <c r="QYL123" s="151"/>
      <c r="QYM123" s="151"/>
      <c r="QYN123" s="151"/>
      <c r="QYO123" s="151"/>
      <c r="QYP123" s="151"/>
      <c r="QYQ123" s="151"/>
      <c r="QYR123" s="151"/>
      <c r="QYS123" s="151"/>
      <c r="QYT123" s="151"/>
      <c r="QYU123" s="151"/>
      <c r="QYV123" s="151"/>
      <c r="QYW123" s="151"/>
      <c r="QYX123" s="151"/>
      <c r="QYY123" s="151"/>
      <c r="QYZ123" s="151"/>
      <c r="QZA123" s="151"/>
      <c r="QZB123" s="151"/>
      <c r="QZC123" s="151"/>
      <c r="QZD123" s="151"/>
      <c r="QZE123" s="151"/>
      <c r="QZF123" s="151"/>
      <c r="QZG123" s="151"/>
      <c r="QZH123" s="151"/>
      <c r="QZI123" s="151"/>
      <c r="QZJ123" s="151"/>
      <c r="QZK123" s="151"/>
      <c r="QZL123" s="151"/>
      <c r="QZM123" s="151"/>
      <c r="QZN123" s="151"/>
      <c r="QZO123" s="151"/>
      <c r="QZP123" s="151"/>
      <c r="QZQ123" s="151"/>
      <c r="QZR123" s="151"/>
      <c r="QZS123" s="151"/>
      <c r="QZT123" s="151"/>
      <c r="QZU123" s="151"/>
      <c r="QZV123" s="151"/>
      <c r="QZW123" s="151"/>
      <c r="QZX123" s="151"/>
      <c r="QZY123" s="151"/>
      <c r="QZZ123" s="151"/>
      <c r="RAA123" s="151"/>
      <c r="RAB123" s="151"/>
      <c r="RAC123" s="151"/>
      <c r="RAD123" s="151"/>
      <c r="RAE123" s="151"/>
      <c r="RAF123" s="151"/>
      <c r="RAG123" s="151"/>
      <c r="RAH123" s="151"/>
      <c r="RAI123" s="151"/>
      <c r="RAJ123" s="151"/>
      <c r="RAK123" s="151"/>
      <c r="RAL123" s="151"/>
      <c r="RAM123" s="151"/>
      <c r="RAN123" s="151"/>
      <c r="RAO123" s="151"/>
      <c r="RAP123" s="151"/>
      <c r="RAQ123" s="151"/>
      <c r="RAR123" s="151"/>
      <c r="RAS123" s="151"/>
      <c r="RAT123" s="151"/>
      <c r="RAU123" s="151"/>
      <c r="RAV123" s="151"/>
      <c r="RAW123" s="151"/>
      <c r="RAX123" s="151"/>
      <c r="RAY123" s="151"/>
      <c r="RAZ123" s="151"/>
      <c r="RBA123" s="151"/>
      <c r="RBB123" s="151"/>
      <c r="RBC123" s="151"/>
      <c r="RBD123" s="151"/>
      <c r="RBE123" s="151"/>
      <c r="RBF123" s="151"/>
      <c r="RBG123" s="151"/>
      <c r="RBH123" s="151"/>
      <c r="RBI123" s="151"/>
      <c r="RBJ123" s="151"/>
      <c r="RBK123" s="151"/>
      <c r="RBL123" s="151"/>
      <c r="RBM123" s="151"/>
      <c r="RBN123" s="151"/>
      <c r="RBO123" s="151"/>
      <c r="RBP123" s="151"/>
      <c r="RBQ123" s="151"/>
      <c r="RBR123" s="151"/>
      <c r="RBS123" s="151"/>
      <c r="RBT123" s="151"/>
      <c r="RBU123" s="151"/>
      <c r="RBV123" s="151"/>
      <c r="RBW123" s="151"/>
      <c r="RBX123" s="151"/>
      <c r="RBY123" s="151"/>
      <c r="RBZ123" s="151"/>
      <c r="RCA123" s="151"/>
      <c r="RCB123" s="151"/>
      <c r="RCC123" s="151"/>
      <c r="RCD123" s="151"/>
      <c r="RCE123" s="151"/>
      <c r="RCF123" s="151"/>
      <c r="RCG123" s="151"/>
      <c r="RCH123" s="151"/>
      <c r="RCI123" s="151"/>
      <c r="RCJ123" s="151"/>
      <c r="RCK123" s="151"/>
      <c r="RCL123" s="151"/>
      <c r="RCM123" s="151"/>
      <c r="RCN123" s="151"/>
      <c r="RCO123" s="151"/>
      <c r="RCP123" s="151"/>
      <c r="RCQ123" s="151"/>
      <c r="RCR123" s="151"/>
      <c r="RCS123" s="151"/>
      <c r="RCT123" s="151"/>
      <c r="RCU123" s="151"/>
      <c r="RCV123" s="151"/>
      <c r="RCW123" s="151"/>
      <c r="RCX123" s="151"/>
      <c r="RCY123" s="151"/>
      <c r="RCZ123" s="151"/>
      <c r="RDA123" s="151"/>
      <c r="RDB123" s="151"/>
      <c r="RDC123" s="151"/>
      <c r="RDD123" s="151"/>
      <c r="RDE123" s="151"/>
      <c r="RDF123" s="151"/>
      <c r="RDG123" s="151"/>
      <c r="RDH123" s="151"/>
      <c r="RDI123" s="151"/>
      <c r="RDJ123" s="151"/>
      <c r="RDK123" s="151"/>
      <c r="RDL123" s="151"/>
      <c r="RDM123" s="151"/>
      <c r="RDN123" s="151"/>
      <c r="RDO123" s="151"/>
      <c r="RDP123" s="151"/>
      <c r="RDQ123" s="151"/>
      <c r="RDR123" s="151"/>
      <c r="RDS123" s="151"/>
      <c r="RDT123" s="151"/>
      <c r="RDU123" s="151"/>
      <c r="RDV123" s="151"/>
      <c r="RDW123" s="151"/>
      <c r="RDX123" s="151"/>
      <c r="RDY123" s="151"/>
      <c r="RDZ123" s="151"/>
      <c r="REA123" s="151"/>
      <c r="REB123" s="151"/>
      <c r="REC123" s="151"/>
      <c r="RED123" s="151"/>
      <c r="REE123" s="151"/>
      <c r="REF123" s="151"/>
      <c r="REG123" s="151"/>
      <c r="REH123" s="151"/>
      <c r="REI123" s="151"/>
      <c r="REJ123" s="151"/>
      <c r="REK123" s="151"/>
      <c r="REL123" s="151"/>
      <c r="REM123" s="151"/>
      <c r="REN123" s="151"/>
      <c r="REO123" s="151"/>
      <c r="REP123" s="151"/>
      <c r="REQ123" s="151"/>
      <c r="RER123" s="151"/>
      <c r="RES123" s="151"/>
      <c r="RET123" s="151"/>
      <c r="REU123" s="151"/>
      <c r="REV123" s="151"/>
      <c r="REW123" s="151"/>
      <c r="REX123" s="151"/>
      <c r="REY123" s="151"/>
      <c r="REZ123" s="151"/>
      <c r="RFA123" s="151"/>
      <c r="RFB123" s="151"/>
      <c r="RFC123" s="151"/>
      <c r="RFD123" s="151"/>
      <c r="RFE123" s="151"/>
      <c r="RFF123" s="151"/>
      <c r="RFG123" s="151"/>
      <c r="RFH123" s="151"/>
      <c r="RFI123" s="151"/>
      <c r="RFJ123" s="151"/>
      <c r="RFK123" s="151"/>
      <c r="RFL123" s="151"/>
      <c r="RFM123" s="151"/>
      <c r="RFN123" s="151"/>
      <c r="RFO123" s="151"/>
      <c r="RFP123" s="151"/>
      <c r="RFQ123" s="151"/>
      <c r="RFR123" s="151"/>
      <c r="RFS123" s="151"/>
      <c r="RFT123" s="151"/>
      <c r="RFU123" s="151"/>
      <c r="RFV123" s="151"/>
      <c r="RFW123" s="151"/>
      <c r="RFX123" s="151"/>
      <c r="RFY123" s="151"/>
      <c r="RFZ123" s="151"/>
      <c r="RGA123" s="151"/>
      <c r="RGB123" s="151"/>
      <c r="RGC123" s="151"/>
      <c r="RGD123" s="151"/>
      <c r="RGE123" s="151"/>
      <c r="RGF123" s="151"/>
      <c r="RGG123" s="151"/>
      <c r="RGH123" s="151"/>
      <c r="RGI123" s="151"/>
      <c r="RGJ123" s="151"/>
      <c r="RGK123" s="151"/>
      <c r="RGL123" s="151"/>
      <c r="RGM123" s="151"/>
      <c r="RGN123" s="151"/>
      <c r="RGO123" s="151"/>
      <c r="RGP123" s="151"/>
      <c r="RGQ123" s="151"/>
      <c r="RGR123" s="151"/>
      <c r="RGS123" s="151"/>
      <c r="RGT123" s="151"/>
      <c r="RGU123" s="151"/>
      <c r="RGV123" s="151"/>
      <c r="RGW123" s="151"/>
      <c r="RGX123" s="151"/>
      <c r="RGY123" s="151"/>
      <c r="RGZ123" s="151"/>
      <c r="RHA123" s="151"/>
      <c r="RHB123" s="151"/>
      <c r="RHC123" s="151"/>
      <c r="RHD123" s="151"/>
      <c r="RHE123" s="151"/>
      <c r="RHF123" s="151"/>
      <c r="RHG123" s="151"/>
      <c r="RHH123" s="151"/>
      <c r="RHI123" s="151"/>
      <c r="RHJ123" s="151"/>
      <c r="RHK123" s="151"/>
      <c r="RHL123" s="151"/>
      <c r="RHM123" s="151"/>
      <c r="RHN123" s="151"/>
      <c r="RHO123" s="151"/>
      <c r="RHP123" s="151"/>
      <c r="RHQ123" s="151"/>
      <c r="RHR123" s="151"/>
      <c r="RHS123" s="151"/>
      <c r="RHT123" s="151"/>
      <c r="RHU123" s="151"/>
      <c r="RHV123" s="151"/>
      <c r="RHW123" s="151"/>
      <c r="RHX123" s="151"/>
      <c r="RHY123" s="151"/>
      <c r="RHZ123" s="151"/>
      <c r="RIA123" s="151"/>
      <c r="RIB123" s="151"/>
      <c r="RIC123" s="151"/>
      <c r="RID123" s="151"/>
      <c r="RIE123" s="151"/>
      <c r="RIF123" s="151"/>
      <c r="RIG123" s="151"/>
      <c r="RIH123" s="151"/>
      <c r="RII123" s="151"/>
      <c r="RIJ123" s="151"/>
      <c r="RIK123" s="151"/>
      <c r="RIL123" s="151"/>
      <c r="RIM123" s="151"/>
      <c r="RIN123" s="151"/>
      <c r="RIO123" s="151"/>
      <c r="RIP123" s="151"/>
      <c r="RIQ123" s="151"/>
      <c r="RIR123" s="151"/>
      <c r="RIS123" s="151"/>
      <c r="RIT123" s="151"/>
      <c r="RIU123" s="151"/>
      <c r="RIV123" s="151"/>
      <c r="RIW123" s="151"/>
      <c r="RIX123" s="151"/>
      <c r="RIY123" s="151"/>
      <c r="RIZ123" s="151"/>
      <c r="RJA123" s="151"/>
      <c r="RJB123" s="151"/>
      <c r="RJC123" s="151"/>
      <c r="RJD123" s="151"/>
      <c r="RJE123" s="151"/>
      <c r="RJF123" s="151"/>
      <c r="RJG123" s="151"/>
      <c r="RJH123" s="151"/>
      <c r="RJI123" s="151"/>
      <c r="RJJ123" s="151"/>
      <c r="RJK123" s="151"/>
      <c r="RJL123" s="151"/>
      <c r="RJM123" s="151"/>
      <c r="RJN123" s="151"/>
      <c r="RJO123" s="151"/>
      <c r="RJP123" s="151"/>
      <c r="RJQ123" s="151"/>
      <c r="RJR123" s="151"/>
      <c r="RJS123" s="151"/>
      <c r="RJT123" s="151"/>
      <c r="RJU123" s="151"/>
      <c r="RJV123" s="151"/>
      <c r="RJW123" s="151"/>
      <c r="RJX123" s="151"/>
      <c r="RJY123" s="151"/>
      <c r="RJZ123" s="151"/>
      <c r="RKA123" s="151"/>
      <c r="RKB123" s="151"/>
      <c r="RKC123" s="151"/>
      <c r="RKD123" s="151"/>
      <c r="RKE123" s="151"/>
      <c r="RKF123" s="151"/>
      <c r="RKG123" s="151"/>
      <c r="RKH123" s="151"/>
      <c r="RKI123" s="151"/>
      <c r="RKJ123" s="151"/>
      <c r="RKK123" s="151"/>
      <c r="RKL123" s="151"/>
      <c r="RKM123" s="151"/>
      <c r="RKN123" s="151"/>
      <c r="RKO123" s="151"/>
      <c r="RKP123" s="151"/>
      <c r="RKQ123" s="151"/>
      <c r="RKR123" s="151"/>
      <c r="RKS123" s="151"/>
      <c r="RKT123" s="151"/>
      <c r="RKU123" s="151"/>
      <c r="RKV123" s="151"/>
      <c r="RKW123" s="151"/>
      <c r="RKX123" s="151"/>
      <c r="RKY123" s="151"/>
      <c r="RKZ123" s="151"/>
      <c r="RLA123" s="151"/>
      <c r="RLB123" s="151"/>
      <c r="RLC123" s="151"/>
      <c r="RLD123" s="151"/>
      <c r="RLE123" s="151"/>
      <c r="RLF123" s="151"/>
      <c r="RLG123" s="151"/>
      <c r="RLH123" s="151"/>
      <c r="RLI123" s="151"/>
      <c r="RLJ123" s="151"/>
      <c r="RLK123" s="151"/>
      <c r="RLL123" s="151"/>
      <c r="RLM123" s="151"/>
      <c r="RLN123" s="151"/>
      <c r="RLO123" s="151"/>
      <c r="RLP123" s="151"/>
      <c r="RLQ123" s="151"/>
      <c r="RLR123" s="151"/>
      <c r="RLS123" s="151"/>
      <c r="RLT123" s="151"/>
      <c r="RLU123" s="151"/>
      <c r="RLV123" s="151"/>
      <c r="RLW123" s="151"/>
      <c r="RLX123" s="151"/>
      <c r="RLY123" s="151"/>
      <c r="RLZ123" s="151"/>
      <c r="RMA123" s="151"/>
      <c r="RMB123" s="151"/>
      <c r="RMC123" s="151"/>
      <c r="RMD123" s="151"/>
      <c r="RME123" s="151"/>
      <c r="RMF123" s="151"/>
      <c r="RMG123" s="151"/>
      <c r="RMH123" s="151"/>
      <c r="RMI123" s="151"/>
      <c r="RMJ123" s="151"/>
      <c r="RMK123" s="151"/>
      <c r="RML123" s="151"/>
      <c r="RMM123" s="151"/>
      <c r="RMN123" s="151"/>
      <c r="RMO123" s="151"/>
      <c r="RMP123" s="151"/>
      <c r="RMQ123" s="151"/>
      <c r="RMR123" s="151"/>
      <c r="RMS123" s="151"/>
      <c r="RMT123" s="151"/>
      <c r="RMU123" s="151"/>
      <c r="RMV123" s="151"/>
      <c r="RMW123" s="151"/>
      <c r="RMX123" s="151"/>
      <c r="RMY123" s="151"/>
      <c r="RMZ123" s="151"/>
      <c r="RNA123" s="151"/>
      <c r="RNB123" s="151"/>
      <c r="RNC123" s="151"/>
      <c r="RND123" s="151"/>
      <c r="RNE123" s="151"/>
      <c r="RNF123" s="151"/>
      <c r="RNG123" s="151"/>
      <c r="RNH123" s="151"/>
      <c r="RNI123" s="151"/>
      <c r="RNJ123" s="151"/>
      <c r="RNK123" s="151"/>
      <c r="RNL123" s="151"/>
      <c r="RNM123" s="151"/>
      <c r="RNN123" s="151"/>
      <c r="RNO123" s="151"/>
      <c r="RNP123" s="151"/>
      <c r="RNQ123" s="151"/>
      <c r="RNR123" s="151"/>
      <c r="RNS123" s="151"/>
      <c r="RNT123" s="151"/>
      <c r="RNU123" s="151"/>
      <c r="RNV123" s="151"/>
      <c r="RNW123" s="151"/>
      <c r="RNX123" s="151"/>
      <c r="RNY123" s="151"/>
      <c r="RNZ123" s="151"/>
      <c r="ROA123" s="151"/>
      <c r="ROB123" s="151"/>
      <c r="ROC123" s="151"/>
      <c r="ROD123" s="151"/>
      <c r="ROE123" s="151"/>
      <c r="ROF123" s="151"/>
      <c r="ROG123" s="151"/>
      <c r="ROH123" s="151"/>
      <c r="ROI123" s="151"/>
      <c r="ROJ123" s="151"/>
      <c r="ROK123" s="151"/>
      <c r="ROL123" s="151"/>
      <c r="ROM123" s="151"/>
      <c r="RON123" s="151"/>
      <c r="ROO123" s="151"/>
      <c r="ROP123" s="151"/>
      <c r="ROQ123" s="151"/>
      <c r="ROR123" s="151"/>
      <c r="ROS123" s="151"/>
      <c r="ROT123" s="151"/>
      <c r="ROU123" s="151"/>
      <c r="ROV123" s="151"/>
      <c r="ROW123" s="151"/>
      <c r="ROX123" s="151"/>
      <c r="ROY123" s="151"/>
      <c r="ROZ123" s="151"/>
      <c r="RPA123" s="151"/>
      <c r="RPB123" s="151"/>
      <c r="RPC123" s="151"/>
      <c r="RPD123" s="151"/>
      <c r="RPE123" s="151"/>
      <c r="RPF123" s="151"/>
      <c r="RPG123" s="151"/>
      <c r="RPH123" s="151"/>
      <c r="RPI123" s="151"/>
      <c r="RPJ123" s="151"/>
      <c r="RPK123" s="151"/>
      <c r="RPL123" s="151"/>
      <c r="RPM123" s="151"/>
      <c r="RPN123" s="151"/>
      <c r="RPO123" s="151"/>
      <c r="RPP123" s="151"/>
      <c r="RPQ123" s="151"/>
      <c r="RPR123" s="151"/>
      <c r="RPS123" s="151"/>
      <c r="RPT123" s="151"/>
      <c r="RPU123" s="151"/>
      <c r="RPV123" s="151"/>
      <c r="RPW123" s="151"/>
      <c r="RPX123" s="151"/>
      <c r="RPY123" s="151"/>
      <c r="RPZ123" s="151"/>
      <c r="RQA123" s="151"/>
      <c r="RQB123" s="151"/>
      <c r="RQC123" s="151"/>
      <c r="RQD123" s="151"/>
      <c r="RQE123" s="151"/>
      <c r="RQF123" s="151"/>
      <c r="RQG123" s="151"/>
      <c r="RQH123" s="151"/>
      <c r="RQI123" s="151"/>
      <c r="RQJ123" s="151"/>
      <c r="RQK123" s="151"/>
      <c r="RQL123" s="151"/>
      <c r="RQM123" s="151"/>
      <c r="RQN123" s="151"/>
      <c r="RQO123" s="151"/>
      <c r="RQP123" s="151"/>
      <c r="RQQ123" s="151"/>
      <c r="RQR123" s="151"/>
      <c r="RQS123" s="151"/>
      <c r="RQT123" s="151"/>
      <c r="RQU123" s="151"/>
      <c r="RQV123" s="151"/>
      <c r="RQW123" s="151"/>
      <c r="RQX123" s="151"/>
      <c r="RQY123" s="151"/>
      <c r="RQZ123" s="151"/>
      <c r="RRA123" s="151"/>
      <c r="RRB123" s="151"/>
      <c r="RRC123" s="151"/>
      <c r="RRD123" s="151"/>
      <c r="RRE123" s="151"/>
      <c r="RRF123" s="151"/>
      <c r="RRG123" s="151"/>
      <c r="RRH123" s="151"/>
      <c r="RRI123" s="151"/>
      <c r="RRJ123" s="151"/>
      <c r="RRK123" s="151"/>
      <c r="RRL123" s="151"/>
      <c r="RRM123" s="151"/>
      <c r="RRN123" s="151"/>
      <c r="RRO123" s="151"/>
      <c r="RRP123" s="151"/>
      <c r="RRQ123" s="151"/>
      <c r="RRR123" s="151"/>
      <c r="RRS123" s="151"/>
      <c r="RRT123" s="151"/>
      <c r="RRU123" s="151"/>
      <c r="RRV123" s="151"/>
      <c r="RRW123" s="151"/>
      <c r="RRX123" s="151"/>
      <c r="RRY123" s="151"/>
      <c r="RRZ123" s="151"/>
      <c r="RSA123" s="151"/>
      <c r="RSB123" s="151"/>
      <c r="RSC123" s="151"/>
      <c r="RSD123" s="151"/>
      <c r="RSE123" s="151"/>
      <c r="RSF123" s="151"/>
      <c r="RSG123" s="151"/>
      <c r="RSH123" s="151"/>
      <c r="RSI123" s="151"/>
      <c r="RSJ123" s="151"/>
      <c r="RSK123" s="151"/>
      <c r="RSL123" s="151"/>
      <c r="RSM123" s="151"/>
      <c r="RSN123" s="151"/>
      <c r="RSO123" s="151"/>
      <c r="RSP123" s="151"/>
      <c r="RSQ123" s="151"/>
      <c r="RSR123" s="151"/>
      <c r="RSS123" s="151"/>
      <c r="RST123" s="151"/>
      <c r="RSU123" s="151"/>
      <c r="RSV123" s="151"/>
      <c r="RSW123" s="151"/>
      <c r="RSX123" s="151"/>
      <c r="RSY123" s="151"/>
      <c r="RSZ123" s="151"/>
      <c r="RTA123" s="151"/>
      <c r="RTB123" s="151"/>
      <c r="RTC123" s="151"/>
      <c r="RTD123" s="151"/>
      <c r="RTE123" s="151"/>
      <c r="RTF123" s="151"/>
      <c r="RTG123" s="151"/>
      <c r="RTH123" s="151"/>
      <c r="RTI123" s="151"/>
      <c r="RTJ123" s="151"/>
      <c r="RTK123" s="151"/>
      <c r="RTL123" s="151"/>
      <c r="RTM123" s="151"/>
      <c r="RTN123" s="151"/>
      <c r="RTO123" s="151"/>
      <c r="RTP123" s="151"/>
      <c r="RTQ123" s="151"/>
      <c r="RTR123" s="151"/>
      <c r="RTS123" s="151"/>
      <c r="RTT123" s="151"/>
      <c r="RTU123" s="151"/>
      <c r="RTV123" s="151"/>
      <c r="RTW123" s="151"/>
      <c r="RTX123" s="151"/>
      <c r="RTY123" s="151"/>
      <c r="RTZ123" s="151"/>
      <c r="RUA123" s="151"/>
      <c r="RUB123" s="151"/>
      <c r="RUC123" s="151"/>
      <c r="RUD123" s="151"/>
      <c r="RUE123" s="151"/>
      <c r="RUF123" s="151"/>
      <c r="RUG123" s="151"/>
      <c r="RUH123" s="151"/>
      <c r="RUI123" s="151"/>
      <c r="RUJ123" s="151"/>
      <c r="RUK123" s="151"/>
      <c r="RUL123" s="151"/>
      <c r="RUM123" s="151"/>
      <c r="RUN123" s="151"/>
      <c r="RUO123" s="151"/>
      <c r="RUP123" s="151"/>
      <c r="RUQ123" s="151"/>
      <c r="RUR123" s="151"/>
      <c r="RUS123" s="151"/>
      <c r="RUT123" s="151"/>
      <c r="RUU123" s="151"/>
      <c r="RUV123" s="151"/>
      <c r="RUW123" s="151"/>
      <c r="RUX123" s="151"/>
      <c r="RUY123" s="151"/>
      <c r="RUZ123" s="151"/>
      <c r="RVA123" s="151"/>
      <c r="RVB123" s="151"/>
      <c r="RVC123" s="151"/>
      <c r="RVD123" s="151"/>
      <c r="RVE123" s="151"/>
      <c r="RVF123" s="151"/>
      <c r="RVG123" s="151"/>
      <c r="RVH123" s="151"/>
      <c r="RVI123" s="151"/>
      <c r="RVJ123" s="151"/>
      <c r="RVK123" s="151"/>
      <c r="RVL123" s="151"/>
      <c r="RVM123" s="151"/>
      <c r="RVN123" s="151"/>
      <c r="RVO123" s="151"/>
      <c r="RVP123" s="151"/>
      <c r="RVQ123" s="151"/>
      <c r="RVR123" s="151"/>
      <c r="RVS123" s="151"/>
      <c r="RVT123" s="151"/>
      <c r="RVU123" s="151"/>
      <c r="RVV123" s="151"/>
      <c r="RVW123" s="151"/>
      <c r="RVX123" s="151"/>
      <c r="RVY123" s="151"/>
      <c r="RVZ123" s="151"/>
      <c r="RWA123" s="151"/>
      <c r="RWB123" s="151"/>
      <c r="RWC123" s="151"/>
      <c r="RWD123" s="151"/>
      <c r="RWE123" s="151"/>
      <c r="RWF123" s="151"/>
      <c r="RWG123" s="151"/>
      <c r="RWH123" s="151"/>
      <c r="RWI123" s="151"/>
      <c r="RWJ123" s="151"/>
      <c r="RWK123" s="151"/>
      <c r="RWL123" s="151"/>
      <c r="RWM123" s="151"/>
      <c r="RWN123" s="151"/>
      <c r="RWO123" s="151"/>
      <c r="RWP123" s="151"/>
      <c r="RWQ123" s="151"/>
      <c r="RWR123" s="151"/>
      <c r="RWS123" s="151"/>
      <c r="RWT123" s="151"/>
      <c r="RWU123" s="151"/>
      <c r="RWV123" s="151"/>
      <c r="RWW123" s="151"/>
      <c r="RWX123" s="151"/>
      <c r="RWY123" s="151"/>
      <c r="RWZ123" s="151"/>
      <c r="RXA123" s="151"/>
      <c r="RXB123" s="151"/>
      <c r="RXC123" s="151"/>
      <c r="RXD123" s="151"/>
      <c r="RXE123" s="151"/>
      <c r="RXF123" s="151"/>
      <c r="RXG123" s="151"/>
      <c r="RXH123" s="151"/>
      <c r="RXI123" s="151"/>
      <c r="RXJ123" s="151"/>
      <c r="RXK123" s="151"/>
      <c r="RXL123" s="151"/>
      <c r="RXM123" s="151"/>
      <c r="RXN123" s="151"/>
      <c r="RXO123" s="151"/>
      <c r="RXP123" s="151"/>
      <c r="RXQ123" s="151"/>
      <c r="RXR123" s="151"/>
      <c r="RXS123" s="151"/>
      <c r="RXT123" s="151"/>
      <c r="RXU123" s="151"/>
      <c r="RXV123" s="151"/>
      <c r="RXW123" s="151"/>
      <c r="RXX123" s="151"/>
      <c r="RXY123" s="151"/>
      <c r="RXZ123" s="151"/>
      <c r="RYA123" s="151"/>
      <c r="RYB123" s="151"/>
      <c r="RYC123" s="151"/>
      <c r="RYD123" s="151"/>
      <c r="RYE123" s="151"/>
      <c r="RYF123" s="151"/>
      <c r="RYG123" s="151"/>
      <c r="RYH123" s="151"/>
      <c r="RYI123" s="151"/>
      <c r="RYJ123" s="151"/>
      <c r="RYK123" s="151"/>
      <c r="RYL123" s="151"/>
      <c r="RYM123" s="151"/>
      <c r="RYN123" s="151"/>
      <c r="RYO123" s="151"/>
      <c r="RYP123" s="151"/>
      <c r="RYQ123" s="151"/>
      <c r="RYR123" s="151"/>
      <c r="RYS123" s="151"/>
      <c r="RYT123" s="151"/>
      <c r="RYU123" s="151"/>
      <c r="RYV123" s="151"/>
      <c r="RYW123" s="151"/>
      <c r="RYX123" s="151"/>
      <c r="RYY123" s="151"/>
      <c r="RYZ123" s="151"/>
      <c r="RZA123" s="151"/>
      <c r="RZB123" s="151"/>
      <c r="RZC123" s="151"/>
      <c r="RZD123" s="151"/>
      <c r="RZE123" s="151"/>
      <c r="RZF123" s="151"/>
      <c r="RZG123" s="151"/>
      <c r="RZH123" s="151"/>
      <c r="RZI123" s="151"/>
      <c r="RZJ123" s="151"/>
      <c r="RZK123" s="151"/>
      <c r="RZL123" s="151"/>
      <c r="RZM123" s="151"/>
      <c r="RZN123" s="151"/>
      <c r="RZO123" s="151"/>
      <c r="RZP123" s="151"/>
      <c r="RZQ123" s="151"/>
      <c r="RZR123" s="151"/>
      <c r="RZS123" s="151"/>
      <c r="RZT123" s="151"/>
      <c r="RZU123" s="151"/>
      <c r="RZV123" s="151"/>
      <c r="RZW123" s="151"/>
      <c r="RZX123" s="151"/>
      <c r="RZY123" s="151"/>
      <c r="RZZ123" s="151"/>
      <c r="SAA123" s="151"/>
      <c r="SAB123" s="151"/>
      <c r="SAC123" s="151"/>
      <c r="SAD123" s="151"/>
      <c r="SAE123" s="151"/>
      <c r="SAF123" s="151"/>
      <c r="SAG123" s="151"/>
      <c r="SAH123" s="151"/>
      <c r="SAI123" s="151"/>
      <c r="SAJ123" s="151"/>
      <c r="SAK123" s="151"/>
      <c r="SAL123" s="151"/>
      <c r="SAM123" s="151"/>
      <c r="SAN123" s="151"/>
      <c r="SAO123" s="151"/>
      <c r="SAP123" s="151"/>
      <c r="SAQ123" s="151"/>
      <c r="SAR123" s="151"/>
      <c r="SAS123" s="151"/>
      <c r="SAT123" s="151"/>
      <c r="SAU123" s="151"/>
      <c r="SAV123" s="151"/>
      <c r="SAW123" s="151"/>
      <c r="SAX123" s="151"/>
      <c r="SAY123" s="151"/>
      <c r="SAZ123" s="151"/>
      <c r="SBA123" s="151"/>
      <c r="SBB123" s="151"/>
      <c r="SBC123" s="151"/>
      <c r="SBD123" s="151"/>
      <c r="SBE123" s="151"/>
      <c r="SBF123" s="151"/>
      <c r="SBG123" s="151"/>
      <c r="SBH123" s="151"/>
      <c r="SBI123" s="151"/>
      <c r="SBJ123" s="151"/>
      <c r="SBK123" s="151"/>
      <c r="SBL123" s="151"/>
      <c r="SBM123" s="151"/>
      <c r="SBN123" s="151"/>
      <c r="SBO123" s="151"/>
      <c r="SBP123" s="151"/>
      <c r="SBQ123" s="151"/>
      <c r="SBR123" s="151"/>
      <c r="SBS123" s="151"/>
      <c r="SBT123" s="151"/>
      <c r="SBU123" s="151"/>
      <c r="SBV123" s="151"/>
      <c r="SBW123" s="151"/>
      <c r="SBX123" s="151"/>
      <c r="SBY123" s="151"/>
      <c r="SBZ123" s="151"/>
      <c r="SCA123" s="151"/>
      <c r="SCB123" s="151"/>
      <c r="SCC123" s="151"/>
      <c r="SCD123" s="151"/>
      <c r="SCE123" s="151"/>
      <c r="SCF123" s="151"/>
      <c r="SCG123" s="151"/>
      <c r="SCH123" s="151"/>
      <c r="SCI123" s="151"/>
      <c r="SCJ123" s="151"/>
      <c r="SCK123" s="151"/>
      <c r="SCL123" s="151"/>
      <c r="SCM123" s="151"/>
      <c r="SCN123" s="151"/>
      <c r="SCO123" s="151"/>
      <c r="SCP123" s="151"/>
      <c r="SCQ123" s="151"/>
      <c r="SCR123" s="151"/>
      <c r="SCS123" s="151"/>
      <c r="SCT123" s="151"/>
      <c r="SCU123" s="151"/>
      <c r="SCV123" s="151"/>
      <c r="SCW123" s="151"/>
      <c r="SCX123" s="151"/>
      <c r="SCY123" s="151"/>
      <c r="SCZ123" s="151"/>
      <c r="SDA123" s="151"/>
      <c r="SDB123" s="151"/>
      <c r="SDC123" s="151"/>
      <c r="SDD123" s="151"/>
      <c r="SDE123" s="151"/>
      <c r="SDF123" s="151"/>
      <c r="SDG123" s="151"/>
      <c r="SDH123" s="151"/>
      <c r="SDI123" s="151"/>
      <c r="SDJ123" s="151"/>
      <c r="SDK123" s="151"/>
      <c r="SDL123" s="151"/>
      <c r="SDM123" s="151"/>
      <c r="SDN123" s="151"/>
      <c r="SDO123" s="151"/>
      <c r="SDP123" s="151"/>
      <c r="SDQ123" s="151"/>
      <c r="SDR123" s="151"/>
      <c r="SDS123" s="151"/>
      <c r="SDT123" s="151"/>
      <c r="SDU123" s="151"/>
      <c r="SDV123" s="151"/>
      <c r="SDW123" s="151"/>
      <c r="SDX123" s="151"/>
      <c r="SDY123" s="151"/>
      <c r="SDZ123" s="151"/>
      <c r="SEA123" s="151"/>
      <c r="SEB123" s="151"/>
      <c r="SEC123" s="151"/>
      <c r="SED123" s="151"/>
      <c r="SEE123" s="151"/>
      <c r="SEF123" s="151"/>
      <c r="SEG123" s="151"/>
      <c r="SEH123" s="151"/>
      <c r="SEI123" s="151"/>
      <c r="SEJ123" s="151"/>
      <c r="SEK123" s="151"/>
      <c r="SEL123" s="151"/>
      <c r="SEM123" s="151"/>
      <c r="SEN123" s="151"/>
      <c r="SEO123" s="151"/>
      <c r="SEP123" s="151"/>
      <c r="SEQ123" s="151"/>
      <c r="SER123" s="151"/>
      <c r="SES123" s="151"/>
      <c r="SET123" s="151"/>
      <c r="SEU123" s="151"/>
      <c r="SEV123" s="151"/>
      <c r="SEW123" s="151"/>
      <c r="SEX123" s="151"/>
      <c r="SEY123" s="151"/>
      <c r="SEZ123" s="151"/>
      <c r="SFA123" s="151"/>
      <c r="SFB123" s="151"/>
      <c r="SFC123" s="151"/>
      <c r="SFD123" s="151"/>
      <c r="SFE123" s="151"/>
      <c r="SFF123" s="151"/>
      <c r="SFG123" s="151"/>
      <c r="SFH123" s="151"/>
      <c r="SFI123" s="151"/>
      <c r="SFJ123" s="151"/>
      <c r="SFK123" s="151"/>
      <c r="SFL123" s="151"/>
      <c r="SFM123" s="151"/>
      <c r="SFN123" s="151"/>
      <c r="SFO123" s="151"/>
      <c r="SFP123" s="151"/>
      <c r="SFQ123" s="151"/>
      <c r="SFR123" s="151"/>
      <c r="SFS123" s="151"/>
      <c r="SFT123" s="151"/>
      <c r="SFU123" s="151"/>
      <c r="SFV123" s="151"/>
      <c r="SFW123" s="151"/>
      <c r="SFX123" s="151"/>
      <c r="SFY123" s="151"/>
      <c r="SFZ123" s="151"/>
      <c r="SGA123" s="151"/>
      <c r="SGB123" s="151"/>
      <c r="SGC123" s="151"/>
      <c r="SGD123" s="151"/>
      <c r="SGE123" s="151"/>
      <c r="SGF123" s="151"/>
      <c r="SGG123" s="151"/>
      <c r="SGH123" s="151"/>
      <c r="SGI123" s="151"/>
      <c r="SGJ123" s="151"/>
      <c r="SGK123" s="151"/>
      <c r="SGL123" s="151"/>
      <c r="SGM123" s="151"/>
      <c r="SGN123" s="151"/>
      <c r="SGO123" s="151"/>
      <c r="SGP123" s="151"/>
      <c r="SGQ123" s="151"/>
      <c r="SGR123" s="151"/>
      <c r="SGS123" s="151"/>
      <c r="SGT123" s="151"/>
      <c r="SGU123" s="151"/>
      <c r="SGV123" s="151"/>
      <c r="SGW123" s="151"/>
      <c r="SGX123" s="151"/>
      <c r="SGY123" s="151"/>
      <c r="SGZ123" s="151"/>
      <c r="SHA123" s="151"/>
      <c r="SHB123" s="151"/>
      <c r="SHC123" s="151"/>
      <c r="SHD123" s="151"/>
      <c r="SHE123" s="151"/>
      <c r="SHF123" s="151"/>
      <c r="SHG123" s="151"/>
      <c r="SHH123" s="151"/>
      <c r="SHI123" s="151"/>
      <c r="SHJ123" s="151"/>
      <c r="SHK123" s="151"/>
      <c r="SHL123" s="151"/>
      <c r="SHM123" s="151"/>
      <c r="SHN123" s="151"/>
      <c r="SHO123" s="151"/>
      <c r="SHP123" s="151"/>
      <c r="SHQ123" s="151"/>
      <c r="SHR123" s="151"/>
      <c r="SHS123" s="151"/>
      <c r="SHT123" s="151"/>
      <c r="SHU123" s="151"/>
      <c r="SHV123" s="151"/>
      <c r="SHW123" s="151"/>
      <c r="SHX123" s="151"/>
      <c r="SHY123" s="151"/>
      <c r="SHZ123" s="151"/>
      <c r="SIA123" s="151"/>
      <c r="SIB123" s="151"/>
      <c r="SIC123" s="151"/>
      <c r="SID123" s="151"/>
      <c r="SIE123" s="151"/>
      <c r="SIF123" s="151"/>
      <c r="SIG123" s="151"/>
      <c r="SIH123" s="151"/>
      <c r="SII123" s="151"/>
      <c r="SIJ123" s="151"/>
      <c r="SIK123" s="151"/>
      <c r="SIL123" s="151"/>
      <c r="SIM123" s="151"/>
      <c r="SIN123" s="151"/>
      <c r="SIO123" s="151"/>
      <c r="SIP123" s="151"/>
      <c r="SIQ123" s="151"/>
      <c r="SIR123" s="151"/>
      <c r="SIS123" s="151"/>
      <c r="SIT123" s="151"/>
      <c r="SIU123" s="151"/>
      <c r="SIV123" s="151"/>
      <c r="SIW123" s="151"/>
      <c r="SIX123" s="151"/>
      <c r="SIY123" s="151"/>
      <c r="SIZ123" s="151"/>
      <c r="SJA123" s="151"/>
      <c r="SJB123" s="151"/>
      <c r="SJC123" s="151"/>
      <c r="SJD123" s="151"/>
      <c r="SJE123" s="151"/>
      <c r="SJF123" s="151"/>
      <c r="SJG123" s="151"/>
      <c r="SJH123" s="151"/>
      <c r="SJI123" s="151"/>
      <c r="SJJ123" s="151"/>
      <c r="SJK123" s="151"/>
      <c r="SJL123" s="151"/>
      <c r="SJM123" s="151"/>
      <c r="SJN123" s="151"/>
      <c r="SJO123" s="151"/>
      <c r="SJP123" s="151"/>
      <c r="SJQ123" s="151"/>
      <c r="SJR123" s="151"/>
      <c r="SJS123" s="151"/>
      <c r="SJT123" s="151"/>
      <c r="SJU123" s="151"/>
      <c r="SJV123" s="151"/>
      <c r="SJW123" s="151"/>
      <c r="SJX123" s="151"/>
      <c r="SJY123" s="151"/>
      <c r="SJZ123" s="151"/>
      <c r="SKA123" s="151"/>
      <c r="SKB123" s="151"/>
      <c r="SKC123" s="151"/>
      <c r="SKD123" s="151"/>
      <c r="SKE123" s="151"/>
      <c r="SKF123" s="151"/>
      <c r="SKG123" s="151"/>
      <c r="SKH123" s="151"/>
      <c r="SKI123" s="151"/>
      <c r="SKJ123" s="151"/>
      <c r="SKK123" s="151"/>
      <c r="SKL123" s="151"/>
      <c r="SKM123" s="151"/>
      <c r="SKN123" s="151"/>
      <c r="SKO123" s="151"/>
      <c r="SKP123" s="151"/>
      <c r="SKQ123" s="151"/>
      <c r="SKR123" s="151"/>
      <c r="SKS123" s="151"/>
      <c r="SKT123" s="151"/>
      <c r="SKU123" s="151"/>
      <c r="SKV123" s="151"/>
      <c r="SKW123" s="151"/>
      <c r="SKX123" s="151"/>
      <c r="SKY123" s="151"/>
      <c r="SKZ123" s="151"/>
      <c r="SLA123" s="151"/>
      <c r="SLB123" s="151"/>
      <c r="SLC123" s="151"/>
      <c r="SLD123" s="151"/>
      <c r="SLE123" s="151"/>
      <c r="SLF123" s="151"/>
      <c r="SLG123" s="151"/>
      <c r="SLH123" s="151"/>
      <c r="SLI123" s="151"/>
      <c r="SLJ123" s="151"/>
      <c r="SLK123" s="151"/>
      <c r="SLL123" s="151"/>
      <c r="SLM123" s="151"/>
      <c r="SLN123" s="151"/>
      <c r="SLO123" s="151"/>
      <c r="SLP123" s="151"/>
      <c r="SLQ123" s="151"/>
      <c r="SLR123" s="151"/>
      <c r="SLS123" s="151"/>
      <c r="SLT123" s="151"/>
      <c r="SLU123" s="151"/>
      <c r="SLV123" s="151"/>
      <c r="SLW123" s="151"/>
      <c r="SLX123" s="151"/>
      <c r="SLY123" s="151"/>
      <c r="SLZ123" s="151"/>
      <c r="SMA123" s="151"/>
      <c r="SMB123" s="151"/>
      <c r="SMC123" s="151"/>
      <c r="SMD123" s="151"/>
      <c r="SME123" s="151"/>
      <c r="SMF123" s="151"/>
      <c r="SMG123" s="151"/>
      <c r="SMH123" s="151"/>
      <c r="SMI123" s="151"/>
      <c r="SMJ123" s="151"/>
      <c r="SMK123" s="151"/>
      <c r="SML123" s="151"/>
      <c r="SMM123" s="151"/>
      <c r="SMN123" s="151"/>
      <c r="SMO123" s="151"/>
      <c r="SMP123" s="151"/>
      <c r="SMQ123" s="151"/>
      <c r="SMR123" s="151"/>
      <c r="SMS123" s="151"/>
      <c r="SMT123" s="151"/>
      <c r="SMU123" s="151"/>
      <c r="SMV123" s="151"/>
      <c r="SMW123" s="151"/>
      <c r="SMX123" s="151"/>
      <c r="SMY123" s="151"/>
      <c r="SMZ123" s="151"/>
      <c r="SNA123" s="151"/>
      <c r="SNB123" s="151"/>
      <c r="SNC123" s="151"/>
      <c r="SND123" s="151"/>
      <c r="SNE123" s="151"/>
      <c r="SNF123" s="151"/>
      <c r="SNG123" s="151"/>
      <c r="SNH123" s="151"/>
      <c r="SNI123" s="151"/>
      <c r="SNJ123" s="151"/>
      <c r="SNK123" s="151"/>
      <c r="SNL123" s="151"/>
      <c r="SNM123" s="151"/>
      <c r="SNN123" s="151"/>
      <c r="SNO123" s="151"/>
      <c r="SNP123" s="151"/>
      <c r="SNQ123" s="151"/>
      <c r="SNR123" s="151"/>
      <c r="SNS123" s="151"/>
      <c r="SNT123" s="151"/>
      <c r="SNU123" s="151"/>
      <c r="SNV123" s="151"/>
      <c r="SNW123" s="151"/>
      <c r="SNX123" s="151"/>
      <c r="SNY123" s="151"/>
      <c r="SNZ123" s="151"/>
      <c r="SOA123" s="151"/>
      <c r="SOB123" s="151"/>
      <c r="SOC123" s="151"/>
      <c r="SOD123" s="151"/>
      <c r="SOE123" s="151"/>
      <c r="SOF123" s="151"/>
      <c r="SOG123" s="151"/>
      <c r="SOH123" s="151"/>
      <c r="SOI123" s="151"/>
      <c r="SOJ123" s="151"/>
      <c r="SOK123" s="151"/>
      <c r="SOL123" s="151"/>
      <c r="SOM123" s="151"/>
      <c r="SON123" s="151"/>
      <c r="SOO123" s="151"/>
      <c r="SOP123" s="151"/>
      <c r="SOQ123" s="151"/>
      <c r="SOR123" s="151"/>
      <c r="SOS123" s="151"/>
      <c r="SOT123" s="151"/>
      <c r="SOU123" s="151"/>
      <c r="SOV123" s="151"/>
      <c r="SOW123" s="151"/>
      <c r="SOX123" s="151"/>
      <c r="SOY123" s="151"/>
      <c r="SOZ123" s="151"/>
      <c r="SPA123" s="151"/>
      <c r="SPB123" s="151"/>
      <c r="SPC123" s="151"/>
      <c r="SPD123" s="151"/>
      <c r="SPE123" s="151"/>
      <c r="SPF123" s="151"/>
      <c r="SPG123" s="151"/>
      <c r="SPH123" s="151"/>
      <c r="SPI123" s="151"/>
      <c r="SPJ123" s="151"/>
      <c r="SPK123" s="151"/>
      <c r="SPL123" s="151"/>
      <c r="SPM123" s="151"/>
      <c r="SPN123" s="151"/>
      <c r="SPO123" s="151"/>
      <c r="SPP123" s="151"/>
      <c r="SPQ123" s="151"/>
      <c r="SPR123" s="151"/>
      <c r="SPS123" s="151"/>
      <c r="SPT123" s="151"/>
      <c r="SPU123" s="151"/>
      <c r="SPV123" s="151"/>
      <c r="SPW123" s="151"/>
      <c r="SPX123" s="151"/>
      <c r="SPY123" s="151"/>
      <c r="SPZ123" s="151"/>
      <c r="SQA123" s="151"/>
      <c r="SQB123" s="151"/>
      <c r="SQC123" s="151"/>
      <c r="SQD123" s="151"/>
      <c r="SQE123" s="151"/>
      <c r="SQF123" s="151"/>
      <c r="SQG123" s="151"/>
      <c r="SQH123" s="151"/>
      <c r="SQI123" s="151"/>
      <c r="SQJ123" s="151"/>
      <c r="SQK123" s="151"/>
      <c r="SQL123" s="151"/>
      <c r="SQM123" s="151"/>
      <c r="SQN123" s="151"/>
      <c r="SQO123" s="151"/>
      <c r="SQP123" s="151"/>
      <c r="SQQ123" s="151"/>
      <c r="SQR123" s="151"/>
      <c r="SQS123" s="151"/>
      <c r="SQT123" s="151"/>
      <c r="SQU123" s="151"/>
      <c r="SQV123" s="151"/>
      <c r="SQW123" s="151"/>
      <c r="SQX123" s="151"/>
      <c r="SQY123" s="151"/>
      <c r="SQZ123" s="151"/>
      <c r="SRA123" s="151"/>
      <c r="SRB123" s="151"/>
      <c r="SRC123" s="151"/>
      <c r="SRD123" s="151"/>
      <c r="SRE123" s="151"/>
      <c r="SRF123" s="151"/>
      <c r="SRG123" s="151"/>
      <c r="SRH123" s="151"/>
      <c r="SRI123" s="151"/>
      <c r="SRJ123" s="151"/>
      <c r="SRK123" s="151"/>
      <c r="SRL123" s="151"/>
      <c r="SRM123" s="151"/>
      <c r="SRN123" s="151"/>
      <c r="SRO123" s="151"/>
      <c r="SRP123" s="151"/>
      <c r="SRQ123" s="151"/>
      <c r="SRR123" s="151"/>
      <c r="SRS123" s="151"/>
      <c r="SRT123" s="151"/>
      <c r="SRU123" s="151"/>
      <c r="SRV123" s="151"/>
      <c r="SRW123" s="151"/>
      <c r="SRX123" s="151"/>
      <c r="SRY123" s="151"/>
      <c r="SRZ123" s="151"/>
      <c r="SSA123" s="151"/>
      <c r="SSB123" s="151"/>
      <c r="SSC123" s="151"/>
      <c r="SSD123" s="151"/>
      <c r="SSE123" s="151"/>
      <c r="SSF123" s="151"/>
      <c r="SSG123" s="151"/>
      <c r="SSH123" s="151"/>
      <c r="SSI123" s="151"/>
      <c r="SSJ123" s="151"/>
      <c r="SSK123" s="151"/>
      <c r="SSL123" s="151"/>
      <c r="SSM123" s="151"/>
      <c r="SSN123" s="151"/>
      <c r="SSO123" s="151"/>
      <c r="SSP123" s="151"/>
      <c r="SSQ123" s="151"/>
      <c r="SSR123" s="151"/>
      <c r="SSS123" s="151"/>
      <c r="SST123" s="151"/>
      <c r="SSU123" s="151"/>
      <c r="SSV123" s="151"/>
      <c r="SSW123" s="151"/>
      <c r="SSX123" s="151"/>
      <c r="SSY123" s="151"/>
      <c r="SSZ123" s="151"/>
      <c r="STA123" s="151"/>
      <c r="STB123" s="151"/>
      <c r="STC123" s="151"/>
      <c r="STD123" s="151"/>
      <c r="STE123" s="151"/>
      <c r="STF123" s="151"/>
      <c r="STG123" s="151"/>
      <c r="STH123" s="151"/>
      <c r="STI123" s="151"/>
      <c r="STJ123" s="151"/>
      <c r="STK123" s="151"/>
      <c r="STL123" s="151"/>
      <c r="STM123" s="151"/>
      <c r="STN123" s="151"/>
      <c r="STO123" s="151"/>
      <c r="STP123" s="151"/>
      <c r="STQ123" s="151"/>
      <c r="STR123" s="151"/>
      <c r="STS123" s="151"/>
      <c r="STT123" s="151"/>
      <c r="STU123" s="151"/>
      <c r="STV123" s="151"/>
      <c r="STW123" s="151"/>
      <c r="STX123" s="151"/>
      <c r="STY123" s="151"/>
      <c r="STZ123" s="151"/>
      <c r="SUA123" s="151"/>
      <c r="SUB123" s="151"/>
      <c r="SUC123" s="151"/>
      <c r="SUD123" s="151"/>
      <c r="SUE123" s="151"/>
      <c r="SUF123" s="151"/>
      <c r="SUG123" s="151"/>
      <c r="SUH123" s="151"/>
      <c r="SUI123" s="151"/>
      <c r="SUJ123" s="151"/>
      <c r="SUK123" s="151"/>
      <c r="SUL123" s="151"/>
      <c r="SUM123" s="151"/>
      <c r="SUN123" s="151"/>
      <c r="SUO123" s="151"/>
      <c r="SUP123" s="151"/>
      <c r="SUQ123" s="151"/>
      <c r="SUR123" s="151"/>
      <c r="SUS123" s="151"/>
      <c r="SUT123" s="151"/>
      <c r="SUU123" s="151"/>
      <c r="SUV123" s="151"/>
      <c r="SUW123" s="151"/>
      <c r="SUX123" s="151"/>
      <c r="SUY123" s="151"/>
      <c r="SUZ123" s="151"/>
      <c r="SVA123" s="151"/>
      <c r="SVB123" s="151"/>
      <c r="SVC123" s="151"/>
      <c r="SVD123" s="151"/>
      <c r="SVE123" s="151"/>
      <c r="SVF123" s="151"/>
      <c r="SVG123" s="151"/>
      <c r="SVH123" s="151"/>
      <c r="SVI123" s="151"/>
      <c r="SVJ123" s="151"/>
      <c r="SVK123" s="151"/>
      <c r="SVL123" s="151"/>
      <c r="SVM123" s="151"/>
      <c r="SVN123" s="151"/>
      <c r="SVO123" s="151"/>
      <c r="SVP123" s="151"/>
      <c r="SVQ123" s="151"/>
      <c r="SVR123" s="151"/>
      <c r="SVS123" s="151"/>
      <c r="SVT123" s="151"/>
      <c r="SVU123" s="151"/>
      <c r="SVV123" s="151"/>
      <c r="SVW123" s="151"/>
      <c r="SVX123" s="151"/>
      <c r="SVY123" s="151"/>
      <c r="SVZ123" s="151"/>
      <c r="SWA123" s="151"/>
      <c r="SWB123" s="151"/>
      <c r="SWC123" s="151"/>
      <c r="SWD123" s="151"/>
      <c r="SWE123" s="151"/>
      <c r="SWF123" s="151"/>
      <c r="SWG123" s="151"/>
      <c r="SWH123" s="151"/>
      <c r="SWI123" s="151"/>
      <c r="SWJ123" s="151"/>
      <c r="SWK123" s="151"/>
      <c r="SWL123" s="151"/>
      <c r="SWM123" s="151"/>
      <c r="SWN123" s="151"/>
      <c r="SWO123" s="151"/>
      <c r="SWP123" s="151"/>
      <c r="SWQ123" s="151"/>
      <c r="SWR123" s="151"/>
      <c r="SWS123" s="151"/>
      <c r="SWT123" s="151"/>
      <c r="SWU123" s="151"/>
      <c r="SWV123" s="151"/>
      <c r="SWW123" s="151"/>
      <c r="SWX123" s="151"/>
      <c r="SWY123" s="151"/>
      <c r="SWZ123" s="151"/>
      <c r="SXA123" s="151"/>
      <c r="SXB123" s="151"/>
      <c r="SXC123" s="151"/>
      <c r="SXD123" s="151"/>
      <c r="SXE123" s="151"/>
      <c r="SXF123" s="151"/>
      <c r="SXG123" s="151"/>
      <c r="SXH123" s="151"/>
      <c r="SXI123" s="151"/>
      <c r="SXJ123" s="151"/>
      <c r="SXK123" s="151"/>
      <c r="SXL123" s="151"/>
      <c r="SXM123" s="151"/>
      <c r="SXN123" s="151"/>
      <c r="SXO123" s="151"/>
      <c r="SXP123" s="151"/>
      <c r="SXQ123" s="151"/>
      <c r="SXR123" s="151"/>
      <c r="SXS123" s="151"/>
      <c r="SXT123" s="151"/>
      <c r="SXU123" s="151"/>
      <c r="SXV123" s="151"/>
      <c r="SXW123" s="151"/>
      <c r="SXX123" s="151"/>
      <c r="SXY123" s="151"/>
      <c r="SXZ123" s="151"/>
      <c r="SYA123" s="151"/>
      <c r="SYB123" s="151"/>
      <c r="SYC123" s="151"/>
      <c r="SYD123" s="151"/>
      <c r="SYE123" s="151"/>
      <c r="SYF123" s="151"/>
      <c r="SYG123" s="151"/>
      <c r="SYH123" s="151"/>
      <c r="SYI123" s="151"/>
      <c r="SYJ123" s="151"/>
      <c r="SYK123" s="151"/>
      <c r="SYL123" s="151"/>
      <c r="SYM123" s="151"/>
      <c r="SYN123" s="151"/>
      <c r="SYO123" s="151"/>
      <c r="SYP123" s="151"/>
      <c r="SYQ123" s="151"/>
      <c r="SYR123" s="151"/>
      <c r="SYS123" s="151"/>
      <c r="SYT123" s="151"/>
      <c r="SYU123" s="151"/>
      <c r="SYV123" s="151"/>
      <c r="SYW123" s="151"/>
      <c r="SYX123" s="151"/>
      <c r="SYY123" s="151"/>
      <c r="SYZ123" s="151"/>
      <c r="SZA123" s="151"/>
      <c r="SZB123" s="151"/>
      <c r="SZC123" s="151"/>
      <c r="SZD123" s="151"/>
      <c r="SZE123" s="151"/>
      <c r="SZF123" s="151"/>
      <c r="SZG123" s="151"/>
      <c r="SZH123" s="151"/>
      <c r="SZI123" s="151"/>
      <c r="SZJ123" s="151"/>
      <c r="SZK123" s="151"/>
      <c r="SZL123" s="151"/>
      <c r="SZM123" s="151"/>
      <c r="SZN123" s="151"/>
      <c r="SZO123" s="151"/>
      <c r="SZP123" s="151"/>
      <c r="SZQ123" s="151"/>
      <c r="SZR123" s="151"/>
      <c r="SZS123" s="151"/>
      <c r="SZT123" s="151"/>
      <c r="SZU123" s="151"/>
      <c r="SZV123" s="151"/>
      <c r="SZW123" s="151"/>
      <c r="SZX123" s="151"/>
      <c r="SZY123" s="151"/>
      <c r="SZZ123" s="151"/>
      <c r="TAA123" s="151"/>
      <c r="TAB123" s="151"/>
      <c r="TAC123" s="151"/>
      <c r="TAD123" s="151"/>
      <c r="TAE123" s="151"/>
      <c r="TAF123" s="151"/>
      <c r="TAG123" s="151"/>
      <c r="TAH123" s="151"/>
      <c r="TAI123" s="151"/>
      <c r="TAJ123" s="151"/>
      <c r="TAK123" s="151"/>
      <c r="TAL123" s="151"/>
      <c r="TAM123" s="151"/>
      <c r="TAN123" s="151"/>
      <c r="TAO123" s="151"/>
      <c r="TAP123" s="151"/>
      <c r="TAQ123" s="151"/>
      <c r="TAR123" s="151"/>
      <c r="TAS123" s="151"/>
      <c r="TAT123" s="151"/>
      <c r="TAU123" s="151"/>
      <c r="TAV123" s="151"/>
      <c r="TAW123" s="151"/>
      <c r="TAX123" s="151"/>
      <c r="TAY123" s="151"/>
      <c r="TAZ123" s="151"/>
      <c r="TBA123" s="151"/>
      <c r="TBB123" s="151"/>
      <c r="TBC123" s="151"/>
      <c r="TBD123" s="151"/>
      <c r="TBE123" s="151"/>
      <c r="TBF123" s="151"/>
      <c r="TBG123" s="151"/>
      <c r="TBH123" s="151"/>
      <c r="TBI123" s="151"/>
      <c r="TBJ123" s="151"/>
      <c r="TBK123" s="151"/>
      <c r="TBL123" s="151"/>
      <c r="TBM123" s="151"/>
      <c r="TBN123" s="151"/>
      <c r="TBO123" s="151"/>
      <c r="TBP123" s="151"/>
      <c r="TBQ123" s="151"/>
      <c r="TBR123" s="151"/>
      <c r="TBS123" s="151"/>
      <c r="TBT123" s="151"/>
      <c r="TBU123" s="151"/>
      <c r="TBV123" s="151"/>
      <c r="TBW123" s="151"/>
      <c r="TBX123" s="151"/>
      <c r="TBY123" s="151"/>
      <c r="TBZ123" s="151"/>
      <c r="TCA123" s="151"/>
      <c r="TCB123" s="151"/>
      <c r="TCC123" s="151"/>
      <c r="TCD123" s="151"/>
      <c r="TCE123" s="151"/>
      <c r="TCF123" s="151"/>
      <c r="TCG123" s="151"/>
      <c r="TCH123" s="151"/>
      <c r="TCI123" s="151"/>
      <c r="TCJ123" s="151"/>
      <c r="TCK123" s="151"/>
      <c r="TCL123" s="151"/>
      <c r="TCM123" s="151"/>
      <c r="TCN123" s="151"/>
      <c r="TCO123" s="151"/>
      <c r="TCP123" s="151"/>
      <c r="TCQ123" s="151"/>
      <c r="TCR123" s="151"/>
      <c r="TCS123" s="151"/>
      <c r="TCT123" s="151"/>
      <c r="TCU123" s="151"/>
      <c r="TCV123" s="151"/>
      <c r="TCW123" s="151"/>
      <c r="TCX123" s="151"/>
      <c r="TCY123" s="151"/>
      <c r="TCZ123" s="151"/>
      <c r="TDA123" s="151"/>
      <c r="TDB123" s="151"/>
      <c r="TDC123" s="151"/>
      <c r="TDD123" s="151"/>
      <c r="TDE123" s="151"/>
      <c r="TDF123" s="151"/>
      <c r="TDG123" s="151"/>
      <c r="TDH123" s="151"/>
      <c r="TDI123" s="151"/>
      <c r="TDJ123" s="151"/>
      <c r="TDK123" s="151"/>
      <c r="TDL123" s="151"/>
      <c r="TDM123" s="151"/>
      <c r="TDN123" s="151"/>
      <c r="TDO123" s="151"/>
      <c r="TDP123" s="151"/>
      <c r="TDQ123" s="151"/>
      <c r="TDR123" s="151"/>
      <c r="TDS123" s="151"/>
      <c r="TDT123" s="151"/>
      <c r="TDU123" s="151"/>
      <c r="TDV123" s="151"/>
      <c r="TDW123" s="151"/>
      <c r="TDX123" s="151"/>
      <c r="TDY123" s="151"/>
      <c r="TDZ123" s="151"/>
      <c r="TEA123" s="151"/>
      <c r="TEB123" s="151"/>
      <c r="TEC123" s="151"/>
      <c r="TED123" s="151"/>
      <c r="TEE123" s="151"/>
      <c r="TEF123" s="151"/>
      <c r="TEG123" s="151"/>
      <c r="TEH123" s="151"/>
      <c r="TEI123" s="151"/>
      <c r="TEJ123" s="151"/>
      <c r="TEK123" s="151"/>
      <c r="TEL123" s="151"/>
      <c r="TEM123" s="151"/>
      <c r="TEN123" s="151"/>
      <c r="TEO123" s="151"/>
      <c r="TEP123" s="151"/>
      <c r="TEQ123" s="151"/>
      <c r="TER123" s="151"/>
      <c r="TES123" s="151"/>
      <c r="TET123" s="151"/>
      <c r="TEU123" s="151"/>
      <c r="TEV123" s="151"/>
      <c r="TEW123" s="151"/>
      <c r="TEX123" s="151"/>
      <c r="TEY123" s="151"/>
      <c r="TEZ123" s="151"/>
      <c r="TFA123" s="151"/>
      <c r="TFB123" s="151"/>
      <c r="TFC123" s="151"/>
      <c r="TFD123" s="151"/>
      <c r="TFE123" s="151"/>
      <c r="TFF123" s="151"/>
      <c r="TFG123" s="151"/>
      <c r="TFH123" s="151"/>
      <c r="TFI123" s="151"/>
      <c r="TFJ123" s="151"/>
      <c r="TFK123" s="151"/>
      <c r="TFL123" s="151"/>
      <c r="TFM123" s="151"/>
      <c r="TFN123" s="151"/>
      <c r="TFO123" s="151"/>
      <c r="TFP123" s="151"/>
      <c r="TFQ123" s="151"/>
      <c r="TFR123" s="151"/>
      <c r="TFS123" s="151"/>
      <c r="TFT123" s="151"/>
      <c r="TFU123" s="151"/>
      <c r="TFV123" s="151"/>
      <c r="TFW123" s="151"/>
      <c r="TFX123" s="151"/>
      <c r="TFY123" s="151"/>
      <c r="TFZ123" s="151"/>
      <c r="TGA123" s="151"/>
      <c r="TGB123" s="151"/>
      <c r="TGC123" s="151"/>
      <c r="TGD123" s="151"/>
      <c r="TGE123" s="151"/>
      <c r="TGF123" s="151"/>
      <c r="TGG123" s="151"/>
      <c r="TGH123" s="151"/>
      <c r="TGI123" s="151"/>
      <c r="TGJ123" s="151"/>
      <c r="TGK123" s="151"/>
      <c r="TGL123" s="151"/>
      <c r="TGM123" s="151"/>
      <c r="TGN123" s="151"/>
      <c r="TGO123" s="151"/>
      <c r="TGP123" s="151"/>
      <c r="TGQ123" s="151"/>
      <c r="TGR123" s="151"/>
      <c r="TGS123" s="151"/>
      <c r="TGT123" s="151"/>
      <c r="TGU123" s="151"/>
      <c r="TGV123" s="151"/>
      <c r="TGW123" s="151"/>
      <c r="TGX123" s="151"/>
      <c r="TGY123" s="151"/>
      <c r="TGZ123" s="151"/>
      <c r="THA123" s="151"/>
      <c r="THB123" s="151"/>
      <c r="THC123" s="151"/>
      <c r="THD123" s="151"/>
      <c r="THE123" s="151"/>
      <c r="THF123" s="151"/>
      <c r="THG123" s="151"/>
      <c r="THH123" s="151"/>
      <c r="THI123" s="151"/>
      <c r="THJ123" s="151"/>
      <c r="THK123" s="151"/>
      <c r="THL123" s="151"/>
      <c r="THM123" s="151"/>
      <c r="THN123" s="151"/>
      <c r="THO123" s="151"/>
      <c r="THP123" s="151"/>
      <c r="THQ123" s="151"/>
      <c r="THR123" s="151"/>
      <c r="THS123" s="151"/>
      <c r="THT123" s="151"/>
      <c r="THU123" s="151"/>
      <c r="THV123" s="151"/>
      <c r="THW123" s="151"/>
      <c r="THX123" s="151"/>
      <c r="THY123" s="151"/>
      <c r="THZ123" s="151"/>
      <c r="TIA123" s="151"/>
      <c r="TIB123" s="151"/>
      <c r="TIC123" s="151"/>
      <c r="TID123" s="151"/>
      <c r="TIE123" s="151"/>
      <c r="TIF123" s="151"/>
      <c r="TIG123" s="151"/>
      <c r="TIH123" s="151"/>
      <c r="TII123" s="151"/>
      <c r="TIJ123" s="151"/>
      <c r="TIK123" s="151"/>
      <c r="TIL123" s="151"/>
      <c r="TIM123" s="151"/>
      <c r="TIN123" s="151"/>
      <c r="TIO123" s="151"/>
      <c r="TIP123" s="151"/>
      <c r="TIQ123" s="151"/>
      <c r="TIR123" s="151"/>
      <c r="TIS123" s="151"/>
      <c r="TIT123" s="151"/>
      <c r="TIU123" s="151"/>
      <c r="TIV123" s="151"/>
      <c r="TIW123" s="151"/>
      <c r="TIX123" s="151"/>
      <c r="TIY123" s="151"/>
      <c r="TIZ123" s="151"/>
      <c r="TJA123" s="151"/>
      <c r="TJB123" s="151"/>
      <c r="TJC123" s="151"/>
      <c r="TJD123" s="151"/>
      <c r="TJE123" s="151"/>
      <c r="TJF123" s="151"/>
      <c r="TJG123" s="151"/>
      <c r="TJH123" s="151"/>
      <c r="TJI123" s="151"/>
      <c r="TJJ123" s="151"/>
      <c r="TJK123" s="151"/>
      <c r="TJL123" s="151"/>
      <c r="TJM123" s="151"/>
      <c r="TJN123" s="151"/>
      <c r="TJO123" s="151"/>
      <c r="TJP123" s="151"/>
      <c r="TJQ123" s="151"/>
      <c r="TJR123" s="151"/>
      <c r="TJS123" s="151"/>
      <c r="TJT123" s="151"/>
      <c r="TJU123" s="151"/>
      <c r="TJV123" s="151"/>
      <c r="TJW123" s="151"/>
      <c r="TJX123" s="151"/>
      <c r="TJY123" s="151"/>
      <c r="TJZ123" s="151"/>
      <c r="TKA123" s="151"/>
      <c r="TKB123" s="151"/>
      <c r="TKC123" s="151"/>
      <c r="TKD123" s="151"/>
      <c r="TKE123" s="151"/>
      <c r="TKF123" s="151"/>
      <c r="TKG123" s="151"/>
      <c r="TKH123" s="151"/>
      <c r="TKI123" s="151"/>
      <c r="TKJ123" s="151"/>
      <c r="TKK123" s="151"/>
      <c r="TKL123" s="151"/>
      <c r="TKM123" s="151"/>
      <c r="TKN123" s="151"/>
      <c r="TKO123" s="151"/>
      <c r="TKP123" s="151"/>
      <c r="TKQ123" s="151"/>
      <c r="TKR123" s="151"/>
      <c r="TKS123" s="151"/>
      <c r="TKT123" s="151"/>
      <c r="TKU123" s="151"/>
      <c r="TKV123" s="151"/>
      <c r="TKW123" s="151"/>
      <c r="TKX123" s="151"/>
      <c r="TKY123" s="151"/>
      <c r="TKZ123" s="151"/>
      <c r="TLA123" s="151"/>
      <c r="TLB123" s="151"/>
      <c r="TLC123" s="151"/>
      <c r="TLD123" s="151"/>
      <c r="TLE123" s="151"/>
      <c r="TLF123" s="151"/>
      <c r="TLG123" s="151"/>
      <c r="TLH123" s="151"/>
      <c r="TLI123" s="151"/>
      <c r="TLJ123" s="151"/>
      <c r="TLK123" s="151"/>
      <c r="TLL123" s="151"/>
      <c r="TLM123" s="151"/>
      <c r="TLN123" s="151"/>
      <c r="TLO123" s="151"/>
      <c r="TLP123" s="151"/>
      <c r="TLQ123" s="151"/>
      <c r="TLR123" s="151"/>
      <c r="TLS123" s="151"/>
      <c r="TLT123" s="151"/>
      <c r="TLU123" s="151"/>
      <c r="TLV123" s="151"/>
      <c r="TLW123" s="151"/>
      <c r="TLX123" s="151"/>
      <c r="TLY123" s="151"/>
      <c r="TLZ123" s="151"/>
      <c r="TMA123" s="151"/>
      <c r="TMB123" s="151"/>
      <c r="TMC123" s="151"/>
      <c r="TMD123" s="151"/>
      <c r="TME123" s="151"/>
      <c r="TMF123" s="151"/>
      <c r="TMG123" s="151"/>
      <c r="TMH123" s="151"/>
      <c r="TMI123" s="151"/>
      <c r="TMJ123" s="151"/>
      <c r="TMK123" s="151"/>
      <c r="TML123" s="151"/>
      <c r="TMM123" s="151"/>
      <c r="TMN123" s="151"/>
      <c r="TMO123" s="151"/>
      <c r="TMP123" s="151"/>
      <c r="TMQ123" s="151"/>
      <c r="TMR123" s="151"/>
      <c r="TMS123" s="151"/>
      <c r="TMT123" s="151"/>
      <c r="TMU123" s="151"/>
      <c r="TMV123" s="151"/>
      <c r="TMW123" s="151"/>
      <c r="TMX123" s="151"/>
      <c r="TMY123" s="151"/>
      <c r="TMZ123" s="151"/>
      <c r="TNA123" s="151"/>
      <c r="TNB123" s="151"/>
      <c r="TNC123" s="151"/>
      <c r="TND123" s="151"/>
      <c r="TNE123" s="151"/>
      <c r="TNF123" s="151"/>
      <c r="TNG123" s="151"/>
      <c r="TNH123" s="151"/>
      <c r="TNI123" s="151"/>
      <c r="TNJ123" s="151"/>
      <c r="TNK123" s="151"/>
      <c r="TNL123" s="151"/>
      <c r="TNM123" s="151"/>
      <c r="TNN123" s="151"/>
      <c r="TNO123" s="151"/>
      <c r="TNP123" s="151"/>
      <c r="TNQ123" s="151"/>
      <c r="TNR123" s="151"/>
      <c r="TNS123" s="151"/>
      <c r="TNT123" s="151"/>
      <c r="TNU123" s="151"/>
      <c r="TNV123" s="151"/>
      <c r="TNW123" s="151"/>
      <c r="TNX123" s="151"/>
      <c r="TNY123" s="151"/>
      <c r="TNZ123" s="151"/>
      <c r="TOA123" s="151"/>
      <c r="TOB123" s="151"/>
      <c r="TOC123" s="151"/>
      <c r="TOD123" s="151"/>
      <c r="TOE123" s="151"/>
      <c r="TOF123" s="151"/>
      <c r="TOG123" s="151"/>
      <c r="TOH123" s="151"/>
      <c r="TOI123" s="151"/>
      <c r="TOJ123" s="151"/>
      <c r="TOK123" s="151"/>
      <c r="TOL123" s="151"/>
      <c r="TOM123" s="151"/>
      <c r="TON123" s="151"/>
      <c r="TOO123" s="151"/>
      <c r="TOP123" s="151"/>
      <c r="TOQ123" s="151"/>
      <c r="TOR123" s="151"/>
      <c r="TOS123" s="151"/>
      <c r="TOT123" s="151"/>
      <c r="TOU123" s="151"/>
      <c r="TOV123" s="151"/>
      <c r="TOW123" s="151"/>
      <c r="TOX123" s="151"/>
      <c r="TOY123" s="151"/>
      <c r="TOZ123" s="151"/>
      <c r="TPA123" s="151"/>
      <c r="TPB123" s="151"/>
      <c r="TPC123" s="151"/>
      <c r="TPD123" s="151"/>
      <c r="TPE123" s="151"/>
      <c r="TPF123" s="151"/>
      <c r="TPG123" s="151"/>
      <c r="TPH123" s="151"/>
      <c r="TPI123" s="151"/>
      <c r="TPJ123" s="151"/>
      <c r="TPK123" s="151"/>
      <c r="TPL123" s="151"/>
      <c r="TPM123" s="151"/>
      <c r="TPN123" s="151"/>
      <c r="TPO123" s="151"/>
      <c r="TPP123" s="151"/>
      <c r="TPQ123" s="151"/>
      <c r="TPR123" s="151"/>
      <c r="TPS123" s="151"/>
      <c r="TPT123" s="151"/>
      <c r="TPU123" s="151"/>
      <c r="TPV123" s="151"/>
      <c r="TPW123" s="151"/>
      <c r="TPX123" s="151"/>
      <c r="TPY123" s="151"/>
      <c r="TPZ123" s="151"/>
      <c r="TQA123" s="151"/>
      <c r="TQB123" s="151"/>
      <c r="TQC123" s="151"/>
      <c r="TQD123" s="151"/>
      <c r="TQE123" s="151"/>
      <c r="TQF123" s="151"/>
      <c r="TQG123" s="151"/>
      <c r="TQH123" s="151"/>
      <c r="TQI123" s="151"/>
      <c r="TQJ123" s="151"/>
      <c r="TQK123" s="151"/>
      <c r="TQL123" s="151"/>
      <c r="TQM123" s="151"/>
      <c r="TQN123" s="151"/>
      <c r="TQO123" s="151"/>
      <c r="TQP123" s="151"/>
      <c r="TQQ123" s="151"/>
      <c r="TQR123" s="151"/>
      <c r="TQS123" s="151"/>
      <c r="TQT123" s="151"/>
      <c r="TQU123" s="151"/>
      <c r="TQV123" s="151"/>
      <c r="TQW123" s="151"/>
      <c r="TQX123" s="151"/>
      <c r="TQY123" s="151"/>
      <c r="TQZ123" s="151"/>
      <c r="TRA123" s="151"/>
      <c r="TRB123" s="151"/>
      <c r="TRC123" s="151"/>
      <c r="TRD123" s="151"/>
      <c r="TRE123" s="151"/>
      <c r="TRF123" s="151"/>
      <c r="TRG123" s="151"/>
      <c r="TRH123" s="151"/>
      <c r="TRI123" s="151"/>
      <c r="TRJ123" s="151"/>
      <c r="TRK123" s="151"/>
      <c r="TRL123" s="151"/>
      <c r="TRM123" s="151"/>
      <c r="TRN123" s="151"/>
      <c r="TRO123" s="151"/>
      <c r="TRP123" s="151"/>
      <c r="TRQ123" s="151"/>
      <c r="TRR123" s="151"/>
      <c r="TRS123" s="151"/>
      <c r="TRT123" s="151"/>
      <c r="TRU123" s="151"/>
      <c r="TRV123" s="151"/>
      <c r="TRW123" s="151"/>
      <c r="TRX123" s="151"/>
      <c r="TRY123" s="151"/>
      <c r="TRZ123" s="151"/>
      <c r="TSA123" s="151"/>
      <c r="TSB123" s="151"/>
      <c r="TSC123" s="151"/>
      <c r="TSD123" s="151"/>
      <c r="TSE123" s="151"/>
      <c r="TSF123" s="151"/>
      <c r="TSG123" s="151"/>
      <c r="TSH123" s="151"/>
      <c r="TSI123" s="151"/>
      <c r="TSJ123" s="151"/>
      <c r="TSK123" s="151"/>
      <c r="TSL123" s="151"/>
      <c r="TSM123" s="151"/>
      <c r="TSN123" s="151"/>
      <c r="TSO123" s="151"/>
      <c r="TSP123" s="151"/>
      <c r="TSQ123" s="151"/>
      <c r="TSR123" s="151"/>
      <c r="TSS123" s="151"/>
      <c r="TST123" s="151"/>
      <c r="TSU123" s="151"/>
      <c r="TSV123" s="151"/>
      <c r="TSW123" s="151"/>
      <c r="TSX123" s="151"/>
      <c r="TSY123" s="151"/>
      <c r="TSZ123" s="151"/>
      <c r="TTA123" s="151"/>
      <c r="TTB123" s="151"/>
      <c r="TTC123" s="151"/>
      <c r="TTD123" s="151"/>
      <c r="TTE123" s="151"/>
      <c r="TTF123" s="151"/>
      <c r="TTG123" s="151"/>
      <c r="TTH123" s="151"/>
      <c r="TTI123" s="151"/>
      <c r="TTJ123" s="151"/>
      <c r="TTK123" s="151"/>
      <c r="TTL123" s="151"/>
      <c r="TTM123" s="151"/>
      <c r="TTN123" s="151"/>
      <c r="TTO123" s="151"/>
      <c r="TTP123" s="151"/>
      <c r="TTQ123" s="151"/>
      <c r="TTR123" s="151"/>
      <c r="TTS123" s="151"/>
      <c r="TTT123" s="151"/>
      <c r="TTU123" s="151"/>
      <c r="TTV123" s="151"/>
      <c r="TTW123" s="151"/>
      <c r="TTX123" s="151"/>
      <c r="TTY123" s="151"/>
      <c r="TTZ123" s="151"/>
      <c r="TUA123" s="151"/>
      <c r="TUB123" s="151"/>
      <c r="TUC123" s="151"/>
      <c r="TUD123" s="151"/>
      <c r="TUE123" s="151"/>
      <c r="TUF123" s="151"/>
      <c r="TUG123" s="151"/>
      <c r="TUH123" s="151"/>
      <c r="TUI123" s="151"/>
      <c r="TUJ123" s="151"/>
      <c r="TUK123" s="151"/>
      <c r="TUL123" s="151"/>
      <c r="TUM123" s="151"/>
      <c r="TUN123" s="151"/>
      <c r="TUO123" s="151"/>
      <c r="TUP123" s="151"/>
      <c r="TUQ123" s="151"/>
      <c r="TUR123" s="151"/>
      <c r="TUS123" s="151"/>
      <c r="TUT123" s="151"/>
      <c r="TUU123" s="151"/>
      <c r="TUV123" s="151"/>
      <c r="TUW123" s="151"/>
      <c r="TUX123" s="151"/>
      <c r="TUY123" s="151"/>
      <c r="TUZ123" s="151"/>
      <c r="TVA123" s="151"/>
      <c r="TVB123" s="151"/>
      <c r="TVC123" s="151"/>
      <c r="TVD123" s="151"/>
      <c r="TVE123" s="151"/>
      <c r="TVF123" s="151"/>
      <c r="TVG123" s="151"/>
      <c r="TVH123" s="151"/>
      <c r="TVI123" s="151"/>
      <c r="TVJ123" s="151"/>
      <c r="TVK123" s="151"/>
      <c r="TVL123" s="151"/>
      <c r="TVM123" s="151"/>
      <c r="TVN123" s="151"/>
      <c r="TVO123" s="151"/>
      <c r="TVP123" s="151"/>
      <c r="TVQ123" s="151"/>
      <c r="TVR123" s="151"/>
      <c r="TVS123" s="151"/>
      <c r="TVT123" s="151"/>
      <c r="TVU123" s="151"/>
      <c r="TVV123" s="151"/>
      <c r="TVW123" s="151"/>
      <c r="TVX123" s="151"/>
      <c r="TVY123" s="151"/>
      <c r="TVZ123" s="151"/>
      <c r="TWA123" s="151"/>
      <c r="TWB123" s="151"/>
      <c r="TWC123" s="151"/>
      <c r="TWD123" s="151"/>
      <c r="TWE123" s="151"/>
      <c r="TWF123" s="151"/>
      <c r="TWG123" s="151"/>
      <c r="TWH123" s="151"/>
      <c r="TWI123" s="151"/>
      <c r="TWJ123" s="151"/>
      <c r="TWK123" s="151"/>
      <c r="TWL123" s="151"/>
      <c r="TWM123" s="151"/>
      <c r="TWN123" s="151"/>
      <c r="TWO123" s="151"/>
      <c r="TWP123" s="151"/>
      <c r="TWQ123" s="151"/>
      <c r="TWR123" s="151"/>
      <c r="TWS123" s="151"/>
      <c r="TWT123" s="151"/>
      <c r="TWU123" s="151"/>
      <c r="TWV123" s="151"/>
      <c r="TWW123" s="151"/>
      <c r="TWX123" s="151"/>
      <c r="TWY123" s="151"/>
      <c r="TWZ123" s="151"/>
      <c r="TXA123" s="151"/>
      <c r="TXB123" s="151"/>
      <c r="TXC123" s="151"/>
      <c r="TXD123" s="151"/>
      <c r="TXE123" s="151"/>
      <c r="TXF123" s="151"/>
      <c r="TXG123" s="151"/>
      <c r="TXH123" s="151"/>
      <c r="TXI123" s="151"/>
      <c r="TXJ123" s="151"/>
      <c r="TXK123" s="151"/>
      <c r="TXL123" s="151"/>
      <c r="TXM123" s="151"/>
      <c r="TXN123" s="151"/>
      <c r="TXO123" s="151"/>
      <c r="TXP123" s="151"/>
      <c r="TXQ123" s="151"/>
      <c r="TXR123" s="151"/>
      <c r="TXS123" s="151"/>
      <c r="TXT123" s="151"/>
      <c r="TXU123" s="151"/>
      <c r="TXV123" s="151"/>
      <c r="TXW123" s="151"/>
      <c r="TXX123" s="151"/>
      <c r="TXY123" s="151"/>
      <c r="TXZ123" s="151"/>
      <c r="TYA123" s="151"/>
      <c r="TYB123" s="151"/>
      <c r="TYC123" s="151"/>
      <c r="TYD123" s="151"/>
      <c r="TYE123" s="151"/>
      <c r="TYF123" s="151"/>
      <c r="TYG123" s="151"/>
      <c r="TYH123" s="151"/>
      <c r="TYI123" s="151"/>
      <c r="TYJ123" s="151"/>
      <c r="TYK123" s="151"/>
      <c r="TYL123" s="151"/>
      <c r="TYM123" s="151"/>
      <c r="TYN123" s="151"/>
      <c r="TYO123" s="151"/>
      <c r="TYP123" s="151"/>
      <c r="TYQ123" s="151"/>
      <c r="TYR123" s="151"/>
      <c r="TYS123" s="151"/>
      <c r="TYT123" s="151"/>
      <c r="TYU123" s="151"/>
      <c r="TYV123" s="151"/>
      <c r="TYW123" s="151"/>
      <c r="TYX123" s="151"/>
      <c r="TYY123" s="151"/>
      <c r="TYZ123" s="151"/>
      <c r="TZA123" s="151"/>
      <c r="TZB123" s="151"/>
      <c r="TZC123" s="151"/>
      <c r="TZD123" s="151"/>
      <c r="TZE123" s="151"/>
      <c r="TZF123" s="151"/>
      <c r="TZG123" s="151"/>
      <c r="TZH123" s="151"/>
      <c r="TZI123" s="151"/>
      <c r="TZJ123" s="151"/>
      <c r="TZK123" s="151"/>
      <c r="TZL123" s="151"/>
      <c r="TZM123" s="151"/>
      <c r="TZN123" s="151"/>
      <c r="TZO123" s="151"/>
      <c r="TZP123" s="151"/>
      <c r="TZQ123" s="151"/>
      <c r="TZR123" s="151"/>
      <c r="TZS123" s="151"/>
      <c r="TZT123" s="151"/>
      <c r="TZU123" s="151"/>
      <c r="TZV123" s="151"/>
      <c r="TZW123" s="151"/>
      <c r="TZX123" s="151"/>
      <c r="TZY123" s="151"/>
      <c r="TZZ123" s="151"/>
      <c r="UAA123" s="151"/>
      <c r="UAB123" s="151"/>
      <c r="UAC123" s="151"/>
      <c r="UAD123" s="151"/>
      <c r="UAE123" s="151"/>
      <c r="UAF123" s="151"/>
      <c r="UAG123" s="151"/>
      <c r="UAH123" s="151"/>
      <c r="UAI123" s="151"/>
      <c r="UAJ123" s="151"/>
      <c r="UAK123" s="151"/>
      <c r="UAL123" s="151"/>
      <c r="UAM123" s="151"/>
      <c r="UAN123" s="151"/>
      <c r="UAO123" s="151"/>
      <c r="UAP123" s="151"/>
      <c r="UAQ123" s="151"/>
      <c r="UAR123" s="151"/>
      <c r="UAS123" s="151"/>
      <c r="UAT123" s="151"/>
      <c r="UAU123" s="151"/>
      <c r="UAV123" s="151"/>
      <c r="UAW123" s="151"/>
      <c r="UAX123" s="151"/>
      <c r="UAY123" s="151"/>
      <c r="UAZ123" s="151"/>
      <c r="UBA123" s="151"/>
      <c r="UBB123" s="151"/>
      <c r="UBC123" s="151"/>
      <c r="UBD123" s="151"/>
      <c r="UBE123" s="151"/>
      <c r="UBF123" s="151"/>
      <c r="UBG123" s="151"/>
      <c r="UBH123" s="151"/>
      <c r="UBI123" s="151"/>
      <c r="UBJ123" s="151"/>
      <c r="UBK123" s="151"/>
      <c r="UBL123" s="151"/>
      <c r="UBM123" s="151"/>
      <c r="UBN123" s="151"/>
      <c r="UBO123" s="151"/>
      <c r="UBP123" s="151"/>
      <c r="UBQ123" s="151"/>
      <c r="UBR123" s="151"/>
      <c r="UBS123" s="151"/>
      <c r="UBT123" s="151"/>
      <c r="UBU123" s="151"/>
      <c r="UBV123" s="151"/>
      <c r="UBW123" s="151"/>
      <c r="UBX123" s="151"/>
      <c r="UBY123" s="151"/>
      <c r="UBZ123" s="151"/>
      <c r="UCA123" s="151"/>
      <c r="UCB123" s="151"/>
      <c r="UCC123" s="151"/>
      <c r="UCD123" s="151"/>
      <c r="UCE123" s="151"/>
      <c r="UCF123" s="151"/>
      <c r="UCG123" s="151"/>
      <c r="UCH123" s="151"/>
      <c r="UCI123" s="151"/>
      <c r="UCJ123" s="151"/>
      <c r="UCK123" s="151"/>
      <c r="UCL123" s="151"/>
      <c r="UCM123" s="151"/>
      <c r="UCN123" s="151"/>
      <c r="UCO123" s="151"/>
      <c r="UCP123" s="151"/>
      <c r="UCQ123" s="151"/>
      <c r="UCR123" s="151"/>
      <c r="UCS123" s="151"/>
      <c r="UCT123" s="151"/>
      <c r="UCU123" s="151"/>
      <c r="UCV123" s="151"/>
      <c r="UCW123" s="151"/>
      <c r="UCX123" s="151"/>
      <c r="UCY123" s="151"/>
      <c r="UCZ123" s="151"/>
      <c r="UDA123" s="151"/>
      <c r="UDB123" s="151"/>
      <c r="UDC123" s="151"/>
      <c r="UDD123" s="151"/>
      <c r="UDE123" s="151"/>
      <c r="UDF123" s="151"/>
      <c r="UDG123" s="151"/>
      <c r="UDH123" s="151"/>
      <c r="UDI123" s="151"/>
      <c r="UDJ123" s="151"/>
      <c r="UDK123" s="151"/>
      <c r="UDL123" s="151"/>
      <c r="UDM123" s="151"/>
      <c r="UDN123" s="151"/>
      <c r="UDO123" s="151"/>
      <c r="UDP123" s="151"/>
      <c r="UDQ123" s="151"/>
      <c r="UDR123" s="151"/>
      <c r="UDS123" s="151"/>
      <c r="UDT123" s="151"/>
      <c r="UDU123" s="151"/>
      <c r="UDV123" s="151"/>
      <c r="UDW123" s="151"/>
      <c r="UDX123" s="151"/>
      <c r="UDY123" s="151"/>
      <c r="UDZ123" s="151"/>
      <c r="UEA123" s="151"/>
      <c r="UEB123" s="151"/>
      <c r="UEC123" s="151"/>
      <c r="UED123" s="151"/>
      <c r="UEE123" s="151"/>
      <c r="UEF123" s="151"/>
      <c r="UEG123" s="151"/>
      <c r="UEH123" s="151"/>
      <c r="UEI123" s="151"/>
      <c r="UEJ123" s="151"/>
      <c r="UEK123" s="151"/>
      <c r="UEL123" s="151"/>
      <c r="UEM123" s="151"/>
      <c r="UEN123" s="151"/>
      <c r="UEO123" s="151"/>
      <c r="UEP123" s="151"/>
      <c r="UEQ123" s="151"/>
      <c r="UER123" s="151"/>
      <c r="UES123" s="151"/>
      <c r="UET123" s="151"/>
      <c r="UEU123" s="151"/>
      <c r="UEV123" s="151"/>
      <c r="UEW123" s="151"/>
      <c r="UEX123" s="151"/>
      <c r="UEY123" s="151"/>
      <c r="UEZ123" s="151"/>
      <c r="UFA123" s="151"/>
      <c r="UFB123" s="151"/>
      <c r="UFC123" s="151"/>
      <c r="UFD123" s="151"/>
      <c r="UFE123" s="151"/>
      <c r="UFF123" s="151"/>
      <c r="UFG123" s="151"/>
      <c r="UFH123" s="151"/>
      <c r="UFI123" s="151"/>
      <c r="UFJ123" s="151"/>
      <c r="UFK123" s="151"/>
      <c r="UFL123" s="151"/>
      <c r="UFM123" s="151"/>
      <c r="UFN123" s="151"/>
      <c r="UFO123" s="151"/>
      <c r="UFP123" s="151"/>
      <c r="UFQ123" s="151"/>
      <c r="UFR123" s="151"/>
      <c r="UFS123" s="151"/>
      <c r="UFT123" s="151"/>
      <c r="UFU123" s="151"/>
      <c r="UFV123" s="151"/>
      <c r="UFW123" s="151"/>
      <c r="UFX123" s="151"/>
      <c r="UFY123" s="151"/>
      <c r="UFZ123" s="151"/>
      <c r="UGA123" s="151"/>
      <c r="UGB123" s="151"/>
      <c r="UGC123" s="151"/>
      <c r="UGD123" s="151"/>
      <c r="UGE123" s="151"/>
      <c r="UGF123" s="151"/>
      <c r="UGG123" s="151"/>
      <c r="UGH123" s="151"/>
      <c r="UGI123" s="151"/>
      <c r="UGJ123" s="151"/>
      <c r="UGK123" s="151"/>
      <c r="UGL123" s="151"/>
      <c r="UGM123" s="151"/>
      <c r="UGN123" s="151"/>
      <c r="UGO123" s="151"/>
      <c r="UGP123" s="151"/>
      <c r="UGQ123" s="151"/>
      <c r="UGR123" s="151"/>
      <c r="UGS123" s="151"/>
      <c r="UGT123" s="151"/>
      <c r="UGU123" s="151"/>
      <c r="UGV123" s="151"/>
      <c r="UGW123" s="151"/>
      <c r="UGX123" s="151"/>
      <c r="UGY123" s="151"/>
      <c r="UGZ123" s="151"/>
      <c r="UHA123" s="151"/>
      <c r="UHB123" s="151"/>
      <c r="UHC123" s="151"/>
      <c r="UHD123" s="151"/>
      <c r="UHE123" s="151"/>
      <c r="UHF123" s="151"/>
      <c r="UHG123" s="151"/>
      <c r="UHH123" s="151"/>
      <c r="UHI123" s="151"/>
      <c r="UHJ123" s="151"/>
      <c r="UHK123" s="151"/>
      <c r="UHL123" s="151"/>
      <c r="UHM123" s="151"/>
      <c r="UHN123" s="151"/>
      <c r="UHO123" s="151"/>
      <c r="UHP123" s="151"/>
      <c r="UHQ123" s="151"/>
      <c r="UHR123" s="151"/>
      <c r="UHS123" s="151"/>
      <c r="UHT123" s="151"/>
      <c r="UHU123" s="151"/>
      <c r="UHV123" s="151"/>
      <c r="UHW123" s="151"/>
      <c r="UHX123" s="151"/>
      <c r="UHY123" s="151"/>
      <c r="UHZ123" s="151"/>
      <c r="UIA123" s="151"/>
      <c r="UIB123" s="151"/>
      <c r="UIC123" s="151"/>
      <c r="UID123" s="151"/>
      <c r="UIE123" s="151"/>
      <c r="UIF123" s="151"/>
      <c r="UIG123" s="151"/>
      <c r="UIH123" s="151"/>
      <c r="UII123" s="151"/>
      <c r="UIJ123" s="151"/>
      <c r="UIK123" s="151"/>
      <c r="UIL123" s="151"/>
      <c r="UIM123" s="151"/>
      <c r="UIN123" s="151"/>
      <c r="UIO123" s="151"/>
      <c r="UIP123" s="151"/>
      <c r="UIQ123" s="151"/>
      <c r="UIR123" s="151"/>
      <c r="UIS123" s="151"/>
      <c r="UIT123" s="151"/>
      <c r="UIU123" s="151"/>
      <c r="UIV123" s="151"/>
      <c r="UIW123" s="151"/>
      <c r="UIX123" s="151"/>
      <c r="UIY123" s="151"/>
      <c r="UIZ123" s="151"/>
      <c r="UJA123" s="151"/>
      <c r="UJB123" s="151"/>
      <c r="UJC123" s="151"/>
      <c r="UJD123" s="151"/>
      <c r="UJE123" s="151"/>
      <c r="UJF123" s="151"/>
      <c r="UJG123" s="151"/>
      <c r="UJH123" s="151"/>
      <c r="UJI123" s="151"/>
      <c r="UJJ123" s="151"/>
      <c r="UJK123" s="151"/>
      <c r="UJL123" s="151"/>
      <c r="UJM123" s="151"/>
      <c r="UJN123" s="151"/>
      <c r="UJO123" s="151"/>
      <c r="UJP123" s="151"/>
      <c r="UJQ123" s="151"/>
      <c r="UJR123" s="151"/>
      <c r="UJS123" s="151"/>
      <c r="UJT123" s="151"/>
      <c r="UJU123" s="151"/>
      <c r="UJV123" s="151"/>
      <c r="UJW123" s="151"/>
      <c r="UJX123" s="151"/>
      <c r="UJY123" s="151"/>
      <c r="UJZ123" s="151"/>
      <c r="UKA123" s="151"/>
      <c r="UKB123" s="151"/>
      <c r="UKC123" s="151"/>
      <c r="UKD123" s="151"/>
      <c r="UKE123" s="151"/>
      <c r="UKF123" s="151"/>
      <c r="UKG123" s="151"/>
      <c r="UKH123" s="151"/>
      <c r="UKI123" s="151"/>
      <c r="UKJ123" s="151"/>
      <c r="UKK123" s="151"/>
      <c r="UKL123" s="151"/>
      <c r="UKM123" s="151"/>
      <c r="UKN123" s="151"/>
      <c r="UKO123" s="151"/>
      <c r="UKP123" s="151"/>
      <c r="UKQ123" s="151"/>
      <c r="UKR123" s="151"/>
      <c r="UKS123" s="151"/>
      <c r="UKT123" s="151"/>
      <c r="UKU123" s="151"/>
      <c r="UKV123" s="151"/>
      <c r="UKW123" s="151"/>
      <c r="UKX123" s="151"/>
      <c r="UKY123" s="151"/>
      <c r="UKZ123" s="151"/>
      <c r="ULA123" s="151"/>
      <c r="ULB123" s="151"/>
      <c r="ULC123" s="151"/>
      <c r="ULD123" s="151"/>
      <c r="ULE123" s="151"/>
      <c r="ULF123" s="151"/>
      <c r="ULG123" s="151"/>
      <c r="ULH123" s="151"/>
      <c r="ULI123" s="151"/>
      <c r="ULJ123" s="151"/>
      <c r="ULK123" s="151"/>
      <c r="ULL123" s="151"/>
      <c r="ULM123" s="151"/>
      <c r="ULN123" s="151"/>
      <c r="ULO123" s="151"/>
      <c r="ULP123" s="151"/>
      <c r="ULQ123" s="151"/>
      <c r="ULR123" s="151"/>
      <c r="ULS123" s="151"/>
      <c r="ULT123" s="151"/>
      <c r="ULU123" s="151"/>
      <c r="ULV123" s="151"/>
      <c r="ULW123" s="151"/>
      <c r="ULX123" s="151"/>
      <c r="ULY123" s="151"/>
      <c r="ULZ123" s="151"/>
      <c r="UMA123" s="151"/>
      <c r="UMB123" s="151"/>
      <c r="UMC123" s="151"/>
      <c r="UMD123" s="151"/>
      <c r="UME123" s="151"/>
      <c r="UMF123" s="151"/>
      <c r="UMG123" s="151"/>
      <c r="UMH123" s="151"/>
      <c r="UMI123" s="151"/>
      <c r="UMJ123" s="151"/>
      <c r="UMK123" s="151"/>
      <c r="UML123" s="151"/>
      <c r="UMM123" s="151"/>
      <c r="UMN123" s="151"/>
      <c r="UMO123" s="151"/>
      <c r="UMP123" s="151"/>
      <c r="UMQ123" s="151"/>
      <c r="UMR123" s="151"/>
      <c r="UMS123" s="151"/>
      <c r="UMT123" s="151"/>
      <c r="UMU123" s="151"/>
      <c r="UMV123" s="151"/>
      <c r="UMW123" s="151"/>
      <c r="UMX123" s="151"/>
      <c r="UMY123" s="151"/>
      <c r="UMZ123" s="151"/>
      <c r="UNA123" s="151"/>
      <c r="UNB123" s="151"/>
      <c r="UNC123" s="151"/>
      <c r="UND123" s="151"/>
      <c r="UNE123" s="151"/>
      <c r="UNF123" s="151"/>
      <c r="UNG123" s="151"/>
      <c r="UNH123" s="151"/>
      <c r="UNI123" s="151"/>
      <c r="UNJ123" s="151"/>
      <c r="UNK123" s="151"/>
      <c r="UNL123" s="151"/>
      <c r="UNM123" s="151"/>
      <c r="UNN123" s="151"/>
      <c r="UNO123" s="151"/>
      <c r="UNP123" s="151"/>
      <c r="UNQ123" s="151"/>
      <c r="UNR123" s="151"/>
      <c r="UNS123" s="151"/>
      <c r="UNT123" s="151"/>
      <c r="UNU123" s="151"/>
      <c r="UNV123" s="151"/>
      <c r="UNW123" s="151"/>
      <c r="UNX123" s="151"/>
      <c r="UNY123" s="151"/>
      <c r="UNZ123" s="151"/>
      <c r="UOA123" s="151"/>
      <c r="UOB123" s="151"/>
      <c r="UOC123" s="151"/>
      <c r="UOD123" s="151"/>
      <c r="UOE123" s="151"/>
      <c r="UOF123" s="151"/>
      <c r="UOG123" s="151"/>
      <c r="UOH123" s="151"/>
      <c r="UOI123" s="151"/>
      <c r="UOJ123" s="151"/>
      <c r="UOK123" s="151"/>
      <c r="UOL123" s="151"/>
      <c r="UOM123" s="151"/>
      <c r="UON123" s="151"/>
      <c r="UOO123" s="151"/>
      <c r="UOP123" s="151"/>
      <c r="UOQ123" s="151"/>
      <c r="UOR123" s="151"/>
      <c r="UOS123" s="151"/>
      <c r="UOT123" s="151"/>
      <c r="UOU123" s="151"/>
      <c r="UOV123" s="151"/>
      <c r="UOW123" s="151"/>
      <c r="UOX123" s="151"/>
      <c r="UOY123" s="151"/>
      <c r="UOZ123" s="151"/>
      <c r="UPA123" s="151"/>
      <c r="UPB123" s="151"/>
      <c r="UPC123" s="151"/>
      <c r="UPD123" s="151"/>
      <c r="UPE123" s="151"/>
      <c r="UPF123" s="151"/>
      <c r="UPG123" s="151"/>
      <c r="UPH123" s="151"/>
      <c r="UPI123" s="151"/>
      <c r="UPJ123" s="151"/>
      <c r="UPK123" s="151"/>
      <c r="UPL123" s="151"/>
      <c r="UPM123" s="151"/>
      <c r="UPN123" s="151"/>
      <c r="UPO123" s="151"/>
      <c r="UPP123" s="151"/>
      <c r="UPQ123" s="151"/>
      <c r="UPR123" s="151"/>
      <c r="UPS123" s="151"/>
      <c r="UPT123" s="151"/>
      <c r="UPU123" s="151"/>
      <c r="UPV123" s="151"/>
      <c r="UPW123" s="151"/>
      <c r="UPX123" s="151"/>
      <c r="UPY123" s="151"/>
      <c r="UPZ123" s="151"/>
      <c r="UQA123" s="151"/>
      <c r="UQB123" s="151"/>
      <c r="UQC123" s="151"/>
      <c r="UQD123" s="151"/>
      <c r="UQE123" s="151"/>
      <c r="UQF123" s="151"/>
      <c r="UQG123" s="151"/>
      <c r="UQH123" s="151"/>
      <c r="UQI123" s="151"/>
      <c r="UQJ123" s="151"/>
      <c r="UQK123" s="151"/>
      <c r="UQL123" s="151"/>
      <c r="UQM123" s="151"/>
      <c r="UQN123" s="151"/>
      <c r="UQO123" s="151"/>
      <c r="UQP123" s="151"/>
      <c r="UQQ123" s="151"/>
      <c r="UQR123" s="151"/>
      <c r="UQS123" s="151"/>
      <c r="UQT123" s="151"/>
      <c r="UQU123" s="151"/>
      <c r="UQV123" s="151"/>
      <c r="UQW123" s="151"/>
      <c r="UQX123" s="151"/>
      <c r="UQY123" s="151"/>
      <c r="UQZ123" s="151"/>
      <c r="URA123" s="151"/>
      <c r="URB123" s="151"/>
      <c r="URC123" s="151"/>
      <c r="URD123" s="151"/>
      <c r="URE123" s="151"/>
      <c r="URF123" s="151"/>
      <c r="URG123" s="151"/>
      <c r="URH123" s="151"/>
      <c r="URI123" s="151"/>
      <c r="URJ123" s="151"/>
      <c r="URK123" s="151"/>
      <c r="URL123" s="151"/>
      <c r="URM123" s="151"/>
      <c r="URN123" s="151"/>
      <c r="URO123" s="151"/>
      <c r="URP123" s="151"/>
      <c r="URQ123" s="151"/>
      <c r="URR123" s="151"/>
      <c r="URS123" s="151"/>
      <c r="URT123" s="151"/>
      <c r="URU123" s="151"/>
      <c r="URV123" s="151"/>
      <c r="URW123" s="151"/>
      <c r="URX123" s="151"/>
      <c r="URY123" s="151"/>
      <c r="URZ123" s="151"/>
      <c r="USA123" s="151"/>
      <c r="USB123" s="151"/>
      <c r="USC123" s="151"/>
      <c r="USD123" s="151"/>
      <c r="USE123" s="151"/>
      <c r="USF123" s="151"/>
      <c r="USG123" s="151"/>
      <c r="USH123" s="151"/>
      <c r="USI123" s="151"/>
      <c r="USJ123" s="151"/>
      <c r="USK123" s="151"/>
      <c r="USL123" s="151"/>
      <c r="USM123" s="151"/>
      <c r="USN123" s="151"/>
      <c r="USO123" s="151"/>
      <c r="USP123" s="151"/>
      <c r="USQ123" s="151"/>
      <c r="USR123" s="151"/>
      <c r="USS123" s="151"/>
      <c r="UST123" s="151"/>
      <c r="USU123" s="151"/>
      <c r="USV123" s="151"/>
      <c r="USW123" s="151"/>
      <c r="USX123" s="151"/>
      <c r="USY123" s="151"/>
      <c r="USZ123" s="151"/>
      <c r="UTA123" s="151"/>
      <c r="UTB123" s="151"/>
      <c r="UTC123" s="151"/>
      <c r="UTD123" s="151"/>
      <c r="UTE123" s="151"/>
      <c r="UTF123" s="151"/>
      <c r="UTG123" s="151"/>
      <c r="UTH123" s="151"/>
      <c r="UTI123" s="151"/>
      <c r="UTJ123" s="151"/>
      <c r="UTK123" s="151"/>
      <c r="UTL123" s="151"/>
      <c r="UTM123" s="151"/>
      <c r="UTN123" s="151"/>
      <c r="UTO123" s="151"/>
      <c r="UTP123" s="151"/>
      <c r="UTQ123" s="151"/>
      <c r="UTR123" s="151"/>
      <c r="UTS123" s="151"/>
      <c r="UTT123" s="151"/>
      <c r="UTU123" s="151"/>
      <c r="UTV123" s="151"/>
      <c r="UTW123" s="151"/>
      <c r="UTX123" s="151"/>
      <c r="UTY123" s="151"/>
      <c r="UTZ123" s="151"/>
      <c r="UUA123" s="151"/>
      <c r="UUB123" s="151"/>
      <c r="UUC123" s="151"/>
      <c r="UUD123" s="151"/>
      <c r="UUE123" s="151"/>
      <c r="UUF123" s="151"/>
      <c r="UUG123" s="151"/>
      <c r="UUH123" s="151"/>
      <c r="UUI123" s="151"/>
      <c r="UUJ123" s="151"/>
      <c r="UUK123" s="151"/>
      <c r="UUL123" s="151"/>
      <c r="UUM123" s="151"/>
      <c r="UUN123" s="151"/>
      <c r="UUO123" s="151"/>
      <c r="UUP123" s="151"/>
      <c r="UUQ123" s="151"/>
      <c r="UUR123" s="151"/>
      <c r="UUS123" s="151"/>
      <c r="UUT123" s="151"/>
      <c r="UUU123" s="151"/>
      <c r="UUV123" s="151"/>
      <c r="UUW123" s="151"/>
      <c r="UUX123" s="151"/>
      <c r="UUY123" s="151"/>
      <c r="UUZ123" s="151"/>
      <c r="UVA123" s="151"/>
      <c r="UVB123" s="151"/>
      <c r="UVC123" s="151"/>
      <c r="UVD123" s="151"/>
      <c r="UVE123" s="151"/>
      <c r="UVF123" s="151"/>
      <c r="UVG123" s="151"/>
      <c r="UVH123" s="151"/>
      <c r="UVI123" s="151"/>
      <c r="UVJ123" s="151"/>
      <c r="UVK123" s="151"/>
      <c r="UVL123" s="151"/>
      <c r="UVM123" s="151"/>
      <c r="UVN123" s="151"/>
      <c r="UVO123" s="151"/>
      <c r="UVP123" s="151"/>
      <c r="UVQ123" s="151"/>
      <c r="UVR123" s="151"/>
      <c r="UVS123" s="151"/>
      <c r="UVT123" s="151"/>
      <c r="UVU123" s="151"/>
      <c r="UVV123" s="151"/>
      <c r="UVW123" s="151"/>
      <c r="UVX123" s="151"/>
      <c r="UVY123" s="151"/>
      <c r="UVZ123" s="151"/>
      <c r="UWA123" s="151"/>
      <c r="UWB123" s="151"/>
      <c r="UWC123" s="151"/>
      <c r="UWD123" s="151"/>
      <c r="UWE123" s="151"/>
      <c r="UWF123" s="151"/>
      <c r="UWG123" s="151"/>
      <c r="UWH123" s="151"/>
      <c r="UWI123" s="151"/>
      <c r="UWJ123" s="151"/>
      <c r="UWK123" s="151"/>
      <c r="UWL123" s="151"/>
      <c r="UWM123" s="151"/>
      <c r="UWN123" s="151"/>
      <c r="UWO123" s="151"/>
      <c r="UWP123" s="151"/>
      <c r="UWQ123" s="151"/>
      <c r="UWR123" s="151"/>
      <c r="UWS123" s="151"/>
      <c r="UWT123" s="151"/>
      <c r="UWU123" s="151"/>
      <c r="UWV123" s="151"/>
      <c r="UWW123" s="151"/>
      <c r="UWX123" s="151"/>
      <c r="UWY123" s="151"/>
      <c r="UWZ123" s="151"/>
      <c r="UXA123" s="151"/>
      <c r="UXB123" s="151"/>
      <c r="UXC123" s="151"/>
      <c r="UXD123" s="151"/>
      <c r="UXE123" s="151"/>
      <c r="UXF123" s="151"/>
      <c r="UXG123" s="151"/>
      <c r="UXH123" s="151"/>
      <c r="UXI123" s="151"/>
      <c r="UXJ123" s="151"/>
      <c r="UXK123" s="151"/>
      <c r="UXL123" s="151"/>
      <c r="UXM123" s="151"/>
      <c r="UXN123" s="151"/>
      <c r="UXO123" s="151"/>
      <c r="UXP123" s="151"/>
      <c r="UXQ123" s="151"/>
      <c r="UXR123" s="151"/>
      <c r="UXS123" s="151"/>
      <c r="UXT123" s="151"/>
      <c r="UXU123" s="151"/>
      <c r="UXV123" s="151"/>
      <c r="UXW123" s="151"/>
      <c r="UXX123" s="151"/>
      <c r="UXY123" s="151"/>
      <c r="UXZ123" s="151"/>
      <c r="UYA123" s="151"/>
      <c r="UYB123" s="151"/>
      <c r="UYC123" s="151"/>
      <c r="UYD123" s="151"/>
      <c r="UYE123" s="151"/>
      <c r="UYF123" s="151"/>
      <c r="UYG123" s="151"/>
      <c r="UYH123" s="151"/>
      <c r="UYI123" s="151"/>
      <c r="UYJ123" s="151"/>
      <c r="UYK123" s="151"/>
      <c r="UYL123" s="151"/>
      <c r="UYM123" s="151"/>
      <c r="UYN123" s="151"/>
      <c r="UYO123" s="151"/>
      <c r="UYP123" s="151"/>
      <c r="UYQ123" s="151"/>
      <c r="UYR123" s="151"/>
      <c r="UYS123" s="151"/>
      <c r="UYT123" s="151"/>
      <c r="UYU123" s="151"/>
      <c r="UYV123" s="151"/>
      <c r="UYW123" s="151"/>
      <c r="UYX123" s="151"/>
      <c r="UYY123" s="151"/>
      <c r="UYZ123" s="151"/>
      <c r="UZA123" s="151"/>
      <c r="UZB123" s="151"/>
      <c r="UZC123" s="151"/>
      <c r="UZD123" s="151"/>
      <c r="UZE123" s="151"/>
      <c r="UZF123" s="151"/>
      <c r="UZG123" s="151"/>
      <c r="UZH123" s="151"/>
      <c r="UZI123" s="151"/>
      <c r="UZJ123" s="151"/>
      <c r="UZK123" s="151"/>
      <c r="UZL123" s="151"/>
      <c r="UZM123" s="151"/>
      <c r="UZN123" s="151"/>
      <c r="UZO123" s="151"/>
      <c r="UZP123" s="151"/>
      <c r="UZQ123" s="151"/>
      <c r="UZR123" s="151"/>
      <c r="UZS123" s="151"/>
      <c r="UZT123" s="151"/>
      <c r="UZU123" s="151"/>
      <c r="UZV123" s="151"/>
      <c r="UZW123" s="151"/>
      <c r="UZX123" s="151"/>
      <c r="UZY123" s="151"/>
      <c r="UZZ123" s="151"/>
      <c r="VAA123" s="151"/>
      <c r="VAB123" s="151"/>
      <c r="VAC123" s="151"/>
      <c r="VAD123" s="151"/>
      <c r="VAE123" s="151"/>
      <c r="VAF123" s="151"/>
      <c r="VAG123" s="151"/>
      <c r="VAH123" s="151"/>
      <c r="VAI123" s="151"/>
      <c r="VAJ123" s="151"/>
      <c r="VAK123" s="151"/>
      <c r="VAL123" s="151"/>
      <c r="VAM123" s="151"/>
      <c r="VAN123" s="151"/>
      <c r="VAO123" s="151"/>
      <c r="VAP123" s="151"/>
      <c r="VAQ123" s="151"/>
      <c r="VAR123" s="151"/>
      <c r="VAS123" s="151"/>
      <c r="VAT123" s="151"/>
      <c r="VAU123" s="151"/>
      <c r="VAV123" s="151"/>
      <c r="VAW123" s="151"/>
      <c r="VAX123" s="151"/>
      <c r="VAY123" s="151"/>
      <c r="VAZ123" s="151"/>
      <c r="VBA123" s="151"/>
      <c r="VBB123" s="151"/>
      <c r="VBC123" s="151"/>
      <c r="VBD123" s="151"/>
      <c r="VBE123" s="151"/>
      <c r="VBF123" s="151"/>
      <c r="VBG123" s="151"/>
      <c r="VBH123" s="151"/>
      <c r="VBI123" s="151"/>
      <c r="VBJ123" s="151"/>
      <c r="VBK123" s="151"/>
      <c r="VBL123" s="151"/>
      <c r="VBM123" s="151"/>
      <c r="VBN123" s="151"/>
      <c r="VBO123" s="151"/>
      <c r="VBP123" s="151"/>
      <c r="VBQ123" s="151"/>
      <c r="VBR123" s="151"/>
      <c r="VBS123" s="151"/>
      <c r="VBT123" s="151"/>
      <c r="VBU123" s="151"/>
      <c r="VBV123" s="151"/>
      <c r="VBW123" s="151"/>
      <c r="VBX123" s="151"/>
      <c r="VBY123" s="151"/>
      <c r="VBZ123" s="151"/>
      <c r="VCA123" s="151"/>
      <c r="VCB123" s="151"/>
      <c r="VCC123" s="151"/>
      <c r="VCD123" s="151"/>
      <c r="VCE123" s="151"/>
      <c r="VCF123" s="151"/>
      <c r="VCG123" s="151"/>
      <c r="VCH123" s="151"/>
      <c r="VCI123" s="151"/>
      <c r="VCJ123" s="151"/>
      <c r="VCK123" s="151"/>
      <c r="VCL123" s="151"/>
      <c r="VCM123" s="151"/>
      <c r="VCN123" s="151"/>
      <c r="VCO123" s="151"/>
      <c r="VCP123" s="151"/>
      <c r="VCQ123" s="151"/>
      <c r="VCR123" s="151"/>
      <c r="VCS123" s="151"/>
      <c r="VCT123" s="151"/>
      <c r="VCU123" s="151"/>
      <c r="VCV123" s="151"/>
      <c r="VCW123" s="151"/>
      <c r="VCX123" s="151"/>
      <c r="VCY123" s="151"/>
      <c r="VCZ123" s="151"/>
      <c r="VDA123" s="151"/>
      <c r="VDB123" s="151"/>
      <c r="VDC123" s="151"/>
      <c r="VDD123" s="151"/>
      <c r="VDE123" s="151"/>
      <c r="VDF123" s="151"/>
      <c r="VDG123" s="151"/>
      <c r="VDH123" s="151"/>
      <c r="VDI123" s="151"/>
      <c r="VDJ123" s="151"/>
      <c r="VDK123" s="151"/>
      <c r="VDL123" s="151"/>
      <c r="VDM123" s="151"/>
      <c r="VDN123" s="151"/>
      <c r="VDO123" s="151"/>
      <c r="VDP123" s="151"/>
      <c r="VDQ123" s="151"/>
      <c r="VDR123" s="151"/>
      <c r="VDS123" s="151"/>
      <c r="VDT123" s="151"/>
      <c r="VDU123" s="151"/>
      <c r="VDV123" s="151"/>
      <c r="VDW123" s="151"/>
      <c r="VDX123" s="151"/>
      <c r="VDY123" s="151"/>
      <c r="VDZ123" s="151"/>
      <c r="VEA123" s="151"/>
      <c r="VEB123" s="151"/>
      <c r="VEC123" s="151"/>
      <c r="VED123" s="151"/>
      <c r="VEE123" s="151"/>
      <c r="VEF123" s="151"/>
      <c r="VEG123" s="151"/>
      <c r="VEH123" s="151"/>
      <c r="VEI123" s="151"/>
      <c r="VEJ123" s="151"/>
      <c r="VEK123" s="151"/>
      <c r="VEL123" s="151"/>
      <c r="VEM123" s="151"/>
      <c r="VEN123" s="151"/>
      <c r="VEO123" s="151"/>
      <c r="VEP123" s="151"/>
      <c r="VEQ123" s="151"/>
      <c r="VER123" s="151"/>
      <c r="VES123" s="151"/>
      <c r="VET123" s="151"/>
      <c r="VEU123" s="151"/>
      <c r="VEV123" s="151"/>
      <c r="VEW123" s="151"/>
      <c r="VEX123" s="151"/>
      <c r="VEY123" s="151"/>
      <c r="VEZ123" s="151"/>
      <c r="VFA123" s="151"/>
      <c r="VFB123" s="151"/>
      <c r="VFC123" s="151"/>
      <c r="VFD123" s="151"/>
      <c r="VFE123" s="151"/>
      <c r="VFF123" s="151"/>
      <c r="VFG123" s="151"/>
      <c r="VFH123" s="151"/>
      <c r="VFI123" s="151"/>
      <c r="VFJ123" s="151"/>
      <c r="VFK123" s="151"/>
      <c r="VFL123" s="151"/>
      <c r="VFM123" s="151"/>
      <c r="VFN123" s="151"/>
      <c r="VFO123" s="151"/>
      <c r="VFP123" s="151"/>
      <c r="VFQ123" s="151"/>
      <c r="VFR123" s="151"/>
      <c r="VFS123" s="151"/>
      <c r="VFT123" s="151"/>
      <c r="VFU123" s="151"/>
      <c r="VFV123" s="151"/>
      <c r="VFW123" s="151"/>
      <c r="VFX123" s="151"/>
      <c r="VFY123" s="151"/>
      <c r="VFZ123" s="151"/>
      <c r="VGA123" s="151"/>
      <c r="VGB123" s="151"/>
      <c r="VGC123" s="151"/>
      <c r="VGD123" s="151"/>
      <c r="VGE123" s="151"/>
      <c r="VGF123" s="151"/>
      <c r="VGG123" s="151"/>
      <c r="VGH123" s="151"/>
      <c r="VGI123" s="151"/>
      <c r="VGJ123" s="151"/>
      <c r="VGK123" s="151"/>
      <c r="VGL123" s="151"/>
      <c r="VGM123" s="151"/>
      <c r="VGN123" s="151"/>
      <c r="VGO123" s="151"/>
      <c r="VGP123" s="151"/>
      <c r="VGQ123" s="151"/>
      <c r="VGR123" s="151"/>
      <c r="VGS123" s="151"/>
      <c r="VGT123" s="151"/>
      <c r="VGU123" s="151"/>
      <c r="VGV123" s="151"/>
      <c r="VGW123" s="151"/>
      <c r="VGX123" s="151"/>
      <c r="VGY123" s="151"/>
      <c r="VGZ123" s="151"/>
      <c r="VHA123" s="151"/>
      <c r="VHB123" s="151"/>
      <c r="VHC123" s="151"/>
      <c r="VHD123" s="151"/>
      <c r="VHE123" s="151"/>
      <c r="VHF123" s="151"/>
      <c r="VHG123" s="151"/>
      <c r="VHH123" s="151"/>
      <c r="VHI123" s="151"/>
      <c r="VHJ123" s="151"/>
      <c r="VHK123" s="151"/>
      <c r="VHL123" s="151"/>
      <c r="VHM123" s="151"/>
      <c r="VHN123" s="151"/>
      <c r="VHO123" s="151"/>
      <c r="VHP123" s="151"/>
      <c r="VHQ123" s="151"/>
      <c r="VHR123" s="151"/>
      <c r="VHS123" s="151"/>
      <c r="VHT123" s="151"/>
      <c r="VHU123" s="151"/>
      <c r="VHV123" s="151"/>
      <c r="VHW123" s="151"/>
      <c r="VHX123" s="151"/>
      <c r="VHY123" s="151"/>
      <c r="VHZ123" s="151"/>
      <c r="VIA123" s="151"/>
      <c r="VIB123" s="151"/>
      <c r="VIC123" s="151"/>
      <c r="VID123" s="151"/>
      <c r="VIE123" s="151"/>
      <c r="VIF123" s="151"/>
      <c r="VIG123" s="151"/>
      <c r="VIH123" s="151"/>
      <c r="VII123" s="151"/>
      <c r="VIJ123" s="151"/>
      <c r="VIK123" s="151"/>
      <c r="VIL123" s="151"/>
      <c r="VIM123" s="151"/>
      <c r="VIN123" s="151"/>
      <c r="VIO123" s="151"/>
      <c r="VIP123" s="151"/>
      <c r="VIQ123" s="151"/>
      <c r="VIR123" s="151"/>
      <c r="VIS123" s="151"/>
      <c r="VIT123" s="151"/>
      <c r="VIU123" s="151"/>
      <c r="VIV123" s="151"/>
      <c r="VIW123" s="151"/>
      <c r="VIX123" s="151"/>
      <c r="VIY123" s="151"/>
      <c r="VIZ123" s="151"/>
      <c r="VJA123" s="151"/>
      <c r="VJB123" s="151"/>
      <c r="VJC123" s="151"/>
      <c r="VJD123" s="151"/>
      <c r="VJE123" s="151"/>
      <c r="VJF123" s="151"/>
      <c r="VJG123" s="151"/>
      <c r="VJH123" s="151"/>
      <c r="VJI123" s="151"/>
      <c r="VJJ123" s="151"/>
      <c r="VJK123" s="151"/>
      <c r="VJL123" s="151"/>
      <c r="VJM123" s="151"/>
      <c r="VJN123" s="151"/>
      <c r="VJO123" s="151"/>
      <c r="VJP123" s="151"/>
      <c r="VJQ123" s="151"/>
      <c r="VJR123" s="151"/>
      <c r="VJS123" s="151"/>
      <c r="VJT123" s="151"/>
      <c r="VJU123" s="151"/>
      <c r="VJV123" s="151"/>
      <c r="VJW123" s="151"/>
      <c r="VJX123" s="151"/>
      <c r="VJY123" s="151"/>
      <c r="VJZ123" s="151"/>
      <c r="VKA123" s="151"/>
      <c r="VKB123" s="151"/>
      <c r="VKC123" s="151"/>
      <c r="VKD123" s="151"/>
      <c r="VKE123" s="151"/>
      <c r="VKF123" s="151"/>
      <c r="VKG123" s="151"/>
      <c r="VKH123" s="151"/>
      <c r="VKI123" s="151"/>
      <c r="VKJ123" s="151"/>
      <c r="VKK123" s="151"/>
      <c r="VKL123" s="151"/>
      <c r="VKM123" s="151"/>
      <c r="VKN123" s="151"/>
      <c r="VKO123" s="151"/>
      <c r="VKP123" s="151"/>
      <c r="VKQ123" s="151"/>
      <c r="VKR123" s="151"/>
      <c r="VKS123" s="151"/>
      <c r="VKT123" s="151"/>
      <c r="VKU123" s="151"/>
      <c r="VKV123" s="151"/>
      <c r="VKW123" s="151"/>
      <c r="VKX123" s="151"/>
      <c r="VKY123" s="151"/>
      <c r="VKZ123" s="151"/>
      <c r="VLA123" s="151"/>
      <c r="VLB123" s="151"/>
      <c r="VLC123" s="151"/>
      <c r="VLD123" s="151"/>
      <c r="VLE123" s="151"/>
      <c r="VLF123" s="151"/>
      <c r="VLG123" s="151"/>
      <c r="VLH123" s="151"/>
      <c r="VLI123" s="151"/>
      <c r="VLJ123" s="151"/>
      <c r="VLK123" s="151"/>
      <c r="VLL123" s="151"/>
      <c r="VLM123" s="151"/>
      <c r="VLN123" s="151"/>
      <c r="VLO123" s="151"/>
      <c r="VLP123" s="151"/>
      <c r="VLQ123" s="151"/>
      <c r="VLR123" s="151"/>
      <c r="VLS123" s="151"/>
      <c r="VLT123" s="151"/>
      <c r="VLU123" s="151"/>
      <c r="VLV123" s="151"/>
      <c r="VLW123" s="151"/>
      <c r="VLX123" s="151"/>
      <c r="VLY123" s="151"/>
      <c r="VLZ123" s="151"/>
      <c r="VMA123" s="151"/>
      <c r="VMB123" s="151"/>
      <c r="VMC123" s="151"/>
      <c r="VMD123" s="151"/>
      <c r="VME123" s="151"/>
      <c r="VMF123" s="151"/>
      <c r="VMG123" s="151"/>
      <c r="VMH123" s="151"/>
      <c r="VMI123" s="151"/>
      <c r="VMJ123" s="151"/>
      <c r="VMK123" s="151"/>
      <c r="VML123" s="151"/>
      <c r="VMM123" s="151"/>
      <c r="VMN123" s="151"/>
      <c r="VMO123" s="151"/>
      <c r="VMP123" s="151"/>
      <c r="VMQ123" s="151"/>
      <c r="VMR123" s="151"/>
      <c r="VMS123" s="151"/>
      <c r="VMT123" s="151"/>
      <c r="VMU123" s="151"/>
      <c r="VMV123" s="151"/>
      <c r="VMW123" s="151"/>
      <c r="VMX123" s="151"/>
      <c r="VMY123" s="151"/>
      <c r="VMZ123" s="151"/>
      <c r="VNA123" s="151"/>
      <c r="VNB123" s="151"/>
      <c r="VNC123" s="151"/>
      <c r="VND123" s="151"/>
      <c r="VNE123" s="151"/>
      <c r="VNF123" s="151"/>
      <c r="VNG123" s="151"/>
      <c r="VNH123" s="151"/>
      <c r="VNI123" s="151"/>
      <c r="VNJ123" s="151"/>
      <c r="VNK123" s="151"/>
      <c r="VNL123" s="151"/>
      <c r="VNM123" s="151"/>
      <c r="VNN123" s="151"/>
      <c r="VNO123" s="151"/>
      <c r="VNP123" s="151"/>
      <c r="VNQ123" s="151"/>
      <c r="VNR123" s="151"/>
      <c r="VNS123" s="151"/>
      <c r="VNT123" s="151"/>
      <c r="VNU123" s="151"/>
      <c r="VNV123" s="151"/>
      <c r="VNW123" s="151"/>
      <c r="VNX123" s="151"/>
      <c r="VNY123" s="151"/>
      <c r="VNZ123" s="151"/>
      <c r="VOA123" s="151"/>
      <c r="VOB123" s="151"/>
      <c r="VOC123" s="151"/>
      <c r="VOD123" s="151"/>
      <c r="VOE123" s="151"/>
      <c r="VOF123" s="151"/>
      <c r="VOG123" s="151"/>
      <c r="VOH123" s="151"/>
      <c r="VOI123" s="151"/>
      <c r="VOJ123" s="151"/>
      <c r="VOK123" s="151"/>
      <c r="VOL123" s="151"/>
      <c r="VOM123" s="151"/>
      <c r="VON123" s="151"/>
      <c r="VOO123" s="151"/>
      <c r="VOP123" s="151"/>
      <c r="VOQ123" s="151"/>
      <c r="VOR123" s="151"/>
      <c r="VOS123" s="151"/>
      <c r="VOT123" s="151"/>
      <c r="VOU123" s="151"/>
      <c r="VOV123" s="151"/>
      <c r="VOW123" s="151"/>
      <c r="VOX123" s="151"/>
      <c r="VOY123" s="151"/>
      <c r="VOZ123" s="151"/>
      <c r="VPA123" s="151"/>
      <c r="VPB123" s="151"/>
      <c r="VPC123" s="151"/>
      <c r="VPD123" s="151"/>
      <c r="VPE123" s="151"/>
      <c r="VPF123" s="151"/>
      <c r="VPG123" s="151"/>
      <c r="VPH123" s="151"/>
      <c r="VPI123" s="151"/>
      <c r="VPJ123" s="151"/>
      <c r="VPK123" s="151"/>
      <c r="VPL123" s="151"/>
      <c r="VPM123" s="151"/>
      <c r="VPN123" s="151"/>
      <c r="VPO123" s="151"/>
      <c r="VPP123" s="151"/>
      <c r="VPQ123" s="151"/>
      <c r="VPR123" s="151"/>
      <c r="VPS123" s="151"/>
      <c r="VPT123" s="151"/>
      <c r="VPU123" s="151"/>
      <c r="VPV123" s="151"/>
      <c r="VPW123" s="151"/>
      <c r="VPX123" s="151"/>
      <c r="VPY123" s="151"/>
      <c r="VPZ123" s="151"/>
      <c r="VQA123" s="151"/>
      <c r="VQB123" s="151"/>
      <c r="VQC123" s="151"/>
      <c r="VQD123" s="151"/>
      <c r="VQE123" s="151"/>
      <c r="VQF123" s="151"/>
      <c r="VQG123" s="151"/>
      <c r="VQH123" s="151"/>
      <c r="VQI123" s="151"/>
      <c r="VQJ123" s="151"/>
      <c r="VQK123" s="151"/>
      <c r="VQL123" s="151"/>
      <c r="VQM123" s="151"/>
      <c r="VQN123" s="151"/>
      <c r="VQO123" s="151"/>
      <c r="VQP123" s="151"/>
      <c r="VQQ123" s="151"/>
      <c r="VQR123" s="151"/>
      <c r="VQS123" s="151"/>
      <c r="VQT123" s="151"/>
      <c r="VQU123" s="151"/>
      <c r="VQV123" s="151"/>
      <c r="VQW123" s="151"/>
      <c r="VQX123" s="151"/>
      <c r="VQY123" s="151"/>
      <c r="VQZ123" s="151"/>
      <c r="VRA123" s="151"/>
      <c r="VRB123" s="151"/>
      <c r="VRC123" s="151"/>
      <c r="VRD123" s="151"/>
      <c r="VRE123" s="151"/>
      <c r="VRF123" s="151"/>
      <c r="VRG123" s="151"/>
      <c r="VRH123" s="151"/>
      <c r="VRI123" s="151"/>
      <c r="VRJ123" s="151"/>
      <c r="VRK123" s="151"/>
      <c r="VRL123" s="151"/>
      <c r="VRM123" s="151"/>
      <c r="VRN123" s="151"/>
      <c r="VRO123" s="151"/>
      <c r="VRP123" s="151"/>
      <c r="VRQ123" s="151"/>
      <c r="VRR123" s="151"/>
      <c r="VRS123" s="151"/>
      <c r="VRT123" s="151"/>
      <c r="VRU123" s="151"/>
      <c r="VRV123" s="151"/>
      <c r="VRW123" s="151"/>
      <c r="VRX123" s="151"/>
      <c r="VRY123" s="151"/>
      <c r="VRZ123" s="151"/>
      <c r="VSA123" s="151"/>
      <c r="VSB123" s="151"/>
      <c r="VSC123" s="151"/>
      <c r="VSD123" s="151"/>
      <c r="VSE123" s="151"/>
      <c r="VSF123" s="151"/>
      <c r="VSG123" s="151"/>
      <c r="VSH123" s="151"/>
      <c r="VSI123" s="151"/>
      <c r="VSJ123" s="151"/>
      <c r="VSK123" s="151"/>
      <c r="VSL123" s="151"/>
      <c r="VSM123" s="151"/>
      <c r="VSN123" s="151"/>
      <c r="VSO123" s="151"/>
      <c r="VSP123" s="151"/>
      <c r="VSQ123" s="151"/>
      <c r="VSR123" s="151"/>
      <c r="VSS123" s="151"/>
      <c r="VST123" s="151"/>
      <c r="VSU123" s="151"/>
      <c r="VSV123" s="151"/>
      <c r="VSW123" s="151"/>
      <c r="VSX123" s="151"/>
      <c r="VSY123" s="151"/>
      <c r="VSZ123" s="151"/>
      <c r="VTA123" s="151"/>
      <c r="VTB123" s="151"/>
      <c r="VTC123" s="151"/>
      <c r="VTD123" s="151"/>
      <c r="VTE123" s="151"/>
      <c r="VTF123" s="151"/>
      <c r="VTG123" s="151"/>
      <c r="VTH123" s="151"/>
      <c r="VTI123" s="151"/>
      <c r="VTJ123" s="151"/>
      <c r="VTK123" s="151"/>
      <c r="VTL123" s="151"/>
      <c r="VTM123" s="151"/>
      <c r="VTN123" s="151"/>
      <c r="VTO123" s="151"/>
      <c r="VTP123" s="151"/>
      <c r="VTQ123" s="151"/>
      <c r="VTR123" s="151"/>
      <c r="VTS123" s="151"/>
      <c r="VTT123" s="151"/>
      <c r="VTU123" s="151"/>
      <c r="VTV123" s="151"/>
      <c r="VTW123" s="151"/>
      <c r="VTX123" s="151"/>
      <c r="VTY123" s="151"/>
      <c r="VTZ123" s="151"/>
      <c r="VUA123" s="151"/>
      <c r="VUB123" s="151"/>
      <c r="VUC123" s="151"/>
      <c r="VUD123" s="151"/>
      <c r="VUE123" s="151"/>
      <c r="VUF123" s="151"/>
      <c r="VUG123" s="151"/>
      <c r="VUH123" s="151"/>
      <c r="VUI123" s="151"/>
      <c r="VUJ123" s="151"/>
      <c r="VUK123" s="151"/>
      <c r="VUL123" s="151"/>
      <c r="VUM123" s="151"/>
      <c r="VUN123" s="151"/>
      <c r="VUO123" s="151"/>
      <c r="VUP123" s="151"/>
      <c r="VUQ123" s="151"/>
      <c r="VUR123" s="151"/>
      <c r="VUS123" s="151"/>
      <c r="VUT123" s="151"/>
      <c r="VUU123" s="151"/>
      <c r="VUV123" s="151"/>
      <c r="VUW123" s="151"/>
      <c r="VUX123" s="151"/>
      <c r="VUY123" s="151"/>
      <c r="VUZ123" s="151"/>
      <c r="VVA123" s="151"/>
      <c r="VVB123" s="151"/>
      <c r="VVC123" s="151"/>
      <c r="VVD123" s="151"/>
      <c r="VVE123" s="151"/>
      <c r="VVF123" s="151"/>
      <c r="VVG123" s="151"/>
      <c r="VVH123" s="151"/>
      <c r="VVI123" s="151"/>
      <c r="VVJ123" s="151"/>
      <c r="VVK123" s="151"/>
      <c r="VVL123" s="151"/>
      <c r="VVM123" s="151"/>
      <c r="VVN123" s="151"/>
      <c r="VVO123" s="151"/>
      <c r="VVP123" s="151"/>
      <c r="VVQ123" s="151"/>
      <c r="VVR123" s="151"/>
      <c r="VVS123" s="151"/>
      <c r="VVT123" s="151"/>
      <c r="VVU123" s="151"/>
      <c r="VVV123" s="151"/>
      <c r="VVW123" s="151"/>
      <c r="VVX123" s="151"/>
      <c r="VVY123" s="151"/>
      <c r="VVZ123" s="151"/>
      <c r="VWA123" s="151"/>
      <c r="VWB123" s="151"/>
      <c r="VWC123" s="151"/>
      <c r="VWD123" s="151"/>
      <c r="VWE123" s="151"/>
      <c r="VWF123" s="151"/>
      <c r="VWG123" s="151"/>
      <c r="VWH123" s="151"/>
      <c r="VWI123" s="151"/>
      <c r="VWJ123" s="151"/>
      <c r="VWK123" s="151"/>
      <c r="VWL123" s="151"/>
      <c r="VWM123" s="151"/>
      <c r="VWN123" s="151"/>
      <c r="VWO123" s="151"/>
      <c r="VWP123" s="151"/>
      <c r="VWQ123" s="151"/>
      <c r="VWR123" s="151"/>
      <c r="VWS123" s="151"/>
      <c r="VWT123" s="151"/>
      <c r="VWU123" s="151"/>
      <c r="VWV123" s="151"/>
      <c r="VWW123" s="151"/>
      <c r="VWX123" s="151"/>
      <c r="VWY123" s="151"/>
      <c r="VWZ123" s="151"/>
      <c r="VXA123" s="151"/>
      <c r="VXB123" s="151"/>
      <c r="VXC123" s="151"/>
      <c r="VXD123" s="151"/>
      <c r="VXE123" s="151"/>
      <c r="VXF123" s="151"/>
      <c r="VXG123" s="151"/>
      <c r="VXH123" s="151"/>
      <c r="VXI123" s="151"/>
      <c r="VXJ123" s="151"/>
      <c r="VXK123" s="151"/>
      <c r="VXL123" s="151"/>
      <c r="VXM123" s="151"/>
      <c r="VXN123" s="151"/>
      <c r="VXO123" s="151"/>
      <c r="VXP123" s="151"/>
      <c r="VXQ123" s="151"/>
      <c r="VXR123" s="151"/>
      <c r="VXS123" s="151"/>
      <c r="VXT123" s="151"/>
      <c r="VXU123" s="151"/>
      <c r="VXV123" s="151"/>
      <c r="VXW123" s="151"/>
      <c r="VXX123" s="151"/>
      <c r="VXY123" s="151"/>
      <c r="VXZ123" s="151"/>
      <c r="VYA123" s="151"/>
      <c r="VYB123" s="151"/>
      <c r="VYC123" s="151"/>
      <c r="VYD123" s="151"/>
      <c r="VYE123" s="151"/>
      <c r="VYF123" s="151"/>
      <c r="VYG123" s="151"/>
      <c r="VYH123" s="151"/>
      <c r="VYI123" s="151"/>
      <c r="VYJ123" s="151"/>
      <c r="VYK123" s="151"/>
      <c r="VYL123" s="151"/>
      <c r="VYM123" s="151"/>
      <c r="VYN123" s="151"/>
      <c r="VYO123" s="151"/>
      <c r="VYP123" s="151"/>
      <c r="VYQ123" s="151"/>
      <c r="VYR123" s="151"/>
      <c r="VYS123" s="151"/>
      <c r="VYT123" s="151"/>
      <c r="VYU123" s="151"/>
      <c r="VYV123" s="151"/>
      <c r="VYW123" s="151"/>
      <c r="VYX123" s="151"/>
      <c r="VYY123" s="151"/>
      <c r="VYZ123" s="151"/>
      <c r="VZA123" s="151"/>
      <c r="VZB123" s="151"/>
      <c r="VZC123" s="151"/>
      <c r="VZD123" s="151"/>
      <c r="VZE123" s="151"/>
      <c r="VZF123" s="151"/>
      <c r="VZG123" s="151"/>
      <c r="VZH123" s="151"/>
      <c r="VZI123" s="151"/>
      <c r="VZJ123" s="151"/>
      <c r="VZK123" s="151"/>
      <c r="VZL123" s="151"/>
      <c r="VZM123" s="151"/>
      <c r="VZN123" s="151"/>
      <c r="VZO123" s="151"/>
      <c r="VZP123" s="151"/>
      <c r="VZQ123" s="151"/>
      <c r="VZR123" s="151"/>
      <c r="VZS123" s="151"/>
      <c r="VZT123" s="151"/>
      <c r="VZU123" s="151"/>
      <c r="VZV123" s="151"/>
      <c r="VZW123" s="151"/>
      <c r="VZX123" s="151"/>
      <c r="VZY123" s="151"/>
      <c r="VZZ123" s="151"/>
      <c r="WAA123" s="151"/>
      <c r="WAB123" s="151"/>
      <c r="WAC123" s="151"/>
      <c r="WAD123" s="151"/>
      <c r="WAE123" s="151"/>
      <c r="WAF123" s="151"/>
      <c r="WAG123" s="151"/>
      <c r="WAH123" s="151"/>
      <c r="WAI123" s="151"/>
      <c r="WAJ123" s="151"/>
      <c r="WAK123" s="151"/>
      <c r="WAL123" s="151"/>
      <c r="WAM123" s="151"/>
      <c r="WAN123" s="151"/>
      <c r="WAO123" s="151"/>
      <c r="WAP123" s="151"/>
      <c r="WAQ123" s="151"/>
      <c r="WAR123" s="151"/>
      <c r="WAS123" s="151"/>
      <c r="WAT123" s="151"/>
      <c r="WAU123" s="151"/>
      <c r="WAV123" s="151"/>
      <c r="WAW123" s="151"/>
      <c r="WAX123" s="151"/>
      <c r="WAY123" s="151"/>
      <c r="WAZ123" s="151"/>
      <c r="WBA123" s="151"/>
      <c r="WBB123" s="151"/>
      <c r="WBC123" s="151"/>
      <c r="WBD123" s="151"/>
      <c r="WBE123" s="151"/>
      <c r="WBF123" s="151"/>
      <c r="WBG123" s="151"/>
      <c r="WBH123" s="151"/>
      <c r="WBI123" s="151"/>
      <c r="WBJ123" s="151"/>
      <c r="WBK123" s="151"/>
      <c r="WBL123" s="151"/>
      <c r="WBM123" s="151"/>
      <c r="WBN123" s="151"/>
      <c r="WBO123" s="151"/>
      <c r="WBP123" s="151"/>
      <c r="WBQ123" s="151"/>
      <c r="WBR123" s="151"/>
      <c r="WBS123" s="151"/>
      <c r="WBT123" s="151"/>
      <c r="WBU123" s="151"/>
      <c r="WBV123" s="151"/>
      <c r="WBW123" s="151"/>
      <c r="WBX123" s="151"/>
      <c r="WBY123" s="151"/>
      <c r="WBZ123" s="151"/>
      <c r="WCA123" s="151"/>
      <c r="WCB123" s="151"/>
      <c r="WCC123" s="151"/>
      <c r="WCD123" s="151"/>
      <c r="WCE123" s="151"/>
      <c r="WCF123" s="151"/>
      <c r="WCG123" s="151"/>
      <c r="WCH123" s="151"/>
      <c r="WCI123" s="151"/>
      <c r="WCJ123" s="151"/>
      <c r="WCK123" s="151"/>
      <c r="WCL123" s="151"/>
      <c r="WCM123" s="151"/>
      <c r="WCN123" s="151"/>
      <c r="WCO123" s="151"/>
      <c r="WCP123" s="151"/>
      <c r="WCQ123" s="151"/>
      <c r="WCR123" s="151"/>
      <c r="WCS123" s="151"/>
      <c r="WCT123" s="151"/>
      <c r="WCU123" s="151"/>
      <c r="WCV123" s="151"/>
      <c r="WCW123" s="151"/>
      <c r="WCX123" s="151"/>
      <c r="WCY123" s="151"/>
      <c r="WCZ123" s="151"/>
      <c r="WDA123" s="151"/>
      <c r="WDB123" s="151"/>
      <c r="WDC123" s="151"/>
      <c r="WDD123" s="151"/>
      <c r="WDE123" s="151"/>
      <c r="WDF123" s="151"/>
      <c r="WDG123" s="151"/>
      <c r="WDH123" s="151"/>
      <c r="WDI123" s="151"/>
      <c r="WDJ123" s="151"/>
      <c r="WDK123" s="151"/>
      <c r="WDL123" s="151"/>
      <c r="WDM123" s="151"/>
      <c r="WDN123" s="151"/>
      <c r="WDO123" s="151"/>
      <c r="WDP123" s="151"/>
      <c r="WDQ123" s="151"/>
      <c r="WDR123" s="151"/>
      <c r="WDS123" s="151"/>
      <c r="WDT123" s="151"/>
      <c r="WDU123" s="151"/>
      <c r="WDV123" s="151"/>
      <c r="WDW123" s="151"/>
      <c r="WDX123" s="151"/>
      <c r="WDY123" s="151"/>
      <c r="WDZ123" s="151"/>
      <c r="WEA123" s="151"/>
      <c r="WEB123" s="151"/>
      <c r="WEC123" s="151"/>
      <c r="WED123" s="151"/>
      <c r="WEE123" s="151"/>
      <c r="WEF123" s="151"/>
      <c r="WEG123" s="151"/>
      <c r="WEH123" s="151"/>
      <c r="WEI123" s="151"/>
      <c r="WEJ123" s="151"/>
      <c r="WEK123" s="151"/>
      <c r="WEL123" s="151"/>
      <c r="WEM123" s="151"/>
      <c r="WEN123" s="151"/>
      <c r="WEO123" s="151"/>
      <c r="WEP123" s="151"/>
      <c r="WEQ123" s="151"/>
      <c r="WER123" s="151"/>
      <c r="WES123" s="151"/>
      <c r="WET123" s="151"/>
      <c r="WEU123" s="151"/>
      <c r="WEV123" s="151"/>
      <c r="WEW123" s="151"/>
      <c r="WEX123" s="151"/>
      <c r="WEY123" s="151"/>
      <c r="WEZ123" s="151"/>
      <c r="WFA123" s="151"/>
      <c r="WFB123" s="151"/>
      <c r="WFC123" s="151"/>
      <c r="WFD123" s="151"/>
      <c r="WFE123" s="151"/>
      <c r="WFF123" s="151"/>
      <c r="WFG123" s="151"/>
      <c r="WFH123" s="151"/>
      <c r="WFI123" s="151"/>
      <c r="WFJ123" s="151"/>
      <c r="WFK123" s="151"/>
      <c r="WFL123" s="151"/>
      <c r="WFM123" s="151"/>
      <c r="WFN123" s="151"/>
      <c r="WFO123" s="151"/>
      <c r="WFP123" s="151"/>
      <c r="WFQ123" s="151"/>
      <c r="WFR123" s="151"/>
      <c r="WFS123" s="151"/>
      <c r="WFT123" s="151"/>
      <c r="WFU123" s="151"/>
      <c r="WFV123" s="151"/>
      <c r="WFW123" s="151"/>
      <c r="WFX123" s="151"/>
      <c r="WFY123" s="151"/>
      <c r="WFZ123" s="151"/>
      <c r="WGA123" s="151"/>
      <c r="WGB123" s="151"/>
      <c r="WGC123" s="151"/>
      <c r="WGD123" s="151"/>
      <c r="WGE123" s="151"/>
      <c r="WGF123" s="151"/>
      <c r="WGG123" s="151"/>
      <c r="WGH123" s="151"/>
      <c r="WGI123" s="151"/>
      <c r="WGJ123" s="151"/>
      <c r="WGK123" s="151"/>
      <c r="WGL123" s="151"/>
      <c r="WGM123" s="151"/>
      <c r="WGN123" s="151"/>
      <c r="WGO123" s="151"/>
      <c r="WGP123" s="151"/>
      <c r="WGQ123" s="151"/>
      <c r="WGR123" s="151"/>
      <c r="WGS123" s="151"/>
      <c r="WGT123" s="151"/>
      <c r="WGU123" s="151"/>
      <c r="WGV123" s="151"/>
      <c r="WGW123" s="151"/>
      <c r="WGX123" s="151"/>
      <c r="WGY123" s="151"/>
      <c r="WGZ123" s="151"/>
      <c r="WHA123" s="151"/>
      <c r="WHB123" s="151"/>
      <c r="WHC123" s="151"/>
      <c r="WHD123" s="151"/>
      <c r="WHE123" s="151"/>
      <c r="WHF123" s="151"/>
      <c r="WHG123" s="151"/>
      <c r="WHH123" s="151"/>
      <c r="WHI123" s="151"/>
      <c r="WHJ123" s="151"/>
      <c r="WHK123" s="151"/>
      <c r="WHL123" s="151"/>
      <c r="WHM123" s="151"/>
      <c r="WHN123" s="151"/>
      <c r="WHO123" s="151"/>
      <c r="WHP123" s="151"/>
      <c r="WHQ123" s="151"/>
      <c r="WHR123" s="151"/>
      <c r="WHS123" s="151"/>
      <c r="WHT123" s="151"/>
      <c r="WHU123" s="151"/>
      <c r="WHV123" s="151"/>
      <c r="WHW123" s="151"/>
      <c r="WHX123" s="151"/>
      <c r="WHY123" s="151"/>
      <c r="WHZ123" s="151"/>
      <c r="WIA123" s="151"/>
      <c r="WIB123" s="151"/>
      <c r="WIC123" s="151"/>
      <c r="WID123" s="151"/>
      <c r="WIE123" s="151"/>
      <c r="WIF123" s="151"/>
      <c r="WIG123" s="151"/>
      <c r="WIH123" s="151"/>
      <c r="WII123" s="151"/>
      <c r="WIJ123" s="151"/>
      <c r="WIK123" s="151"/>
      <c r="WIL123" s="151"/>
      <c r="WIM123" s="151"/>
      <c r="WIN123" s="151"/>
      <c r="WIO123" s="151"/>
      <c r="WIP123" s="151"/>
      <c r="WIQ123" s="151"/>
      <c r="WIR123" s="151"/>
      <c r="WIS123" s="151"/>
      <c r="WIT123" s="151"/>
      <c r="WIU123" s="151"/>
      <c r="WIV123" s="151"/>
      <c r="WIW123" s="151"/>
      <c r="WIX123" s="151"/>
      <c r="WIY123" s="151"/>
      <c r="WIZ123" s="151"/>
      <c r="WJA123" s="151"/>
      <c r="WJB123" s="151"/>
      <c r="WJC123" s="151"/>
      <c r="WJD123" s="151"/>
      <c r="WJE123" s="151"/>
      <c r="WJF123" s="151"/>
      <c r="WJG123" s="151"/>
      <c r="WJH123" s="151"/>
      <c r="WJI123" s="151"/>
      <c r="WJJ123" s="151"/>
      <c r="WJK123" s="151"/>
      <c r="WJL123" s="151"/>
      <c r="WJM123" s="151"/>
      <c r="WJN123" s="151"/>
      <c r="WJO123" s="151"/>
      <c r="WJP123" s="151"/>
      <c r="WJQ123" s="151"/>
      <c r="WJR123" s="151"/>
      <c r="WJS123" s="151"/>
      <c r="WJT123" s="151"/>
      <c r="WJU123" s="151"/>
      <c r="WJV123" s="151"/>
      <c r="WJW123" s="151"/>
      <c r="WJX123" s="151"/>
      <c r="WJY123" s="151"/>
      <c r="WJZ123" s="151"/>
      <c r="WKA123" s="151"/>
      <c r="WKB123" s="151"/>
      <c r="WKC123" s="151"/>
      <c r="WKD123" s="151"/>
      <c r="WKE123" s="151"/>
      <c r="WKF123" s="151"/>
      <c r="WKG123" s="151"/>
      <c r="WKH123" s="151"/>
      <c r="WKI123" s="151"/>
      <c r="WKJ123" s="151"/>
      <c r="WKK123" s="151"/>
      <c r="WKL123" s="151"/>
      <c r="WKM123" s="151"/>
      <c r="WKN123" s="151"/>
      <c r="WKO123" s="151"/>
      <c r="WKP123" s="151"/>
      <c r="WKQ123" s="151"/>
      <c r="WKR123" s="151"/>
      <c r="WKS123" s="151"/>
      <c r="WKT123" s="151"/>
      <c r="WKU123" s="151"/>
      <c r="WKV123" s="151"/>
      <c r="WKW123" s="151"/>
      <c r="WKX123" s="151"/>
      <c r="WKY123" s="151"/>
      <c r="WKZ123" s="151"/>
      <c r="WLA123" s="151"/>
      <c r="WLB123" s="151"/>
      <c r="WLC123" s="151"/>
      <c r="WLD123" s="151"/>
      <c r="WLE123" s="151"/>
      <c r="WLF123" s="151"/>
      <c r="WLG123" s="151"/>
      <c r="WLH123" s="151"/>
      <c r="WLI123" s="151"/>
      <c r="WLJ123" s="151"/>
      <c r="WLK123" s="151"/>
      <c r="WLL123" s="151"/>
      <c r="WLM123" s="151"/>
      <c r="WLN123" s="151"/>
      <c r="WLO123" s="151"/>
      <c r="WLP123" s="151"/>
      <c r="WLQ123" s="151"/>
      <c r="WLR123" s="151"/>
      <c r="WLS123" s="151"/>
      <c r="WLT123" s="151"/>
      <c r="WLU123" s="151"/>
      <c r="WLV123" s="151"/>
      <c r="WLW123" s="151"/>
      <c r="WLX123" s="151"/>
      <c r="WLY123" s="151"/>
      <c r="WLZ123" s="151"/>
      <c r="WMA123" s="151"/>
      <c r="WMB123" s="151"/>
      <c r="WMC123" s="151"/>
      <c r="WMD123" s="151"/>
      <c r="WME123" s="151"/>
      <c r="WMF123" s="151"/>
      <c r="WMG123" s="151"/>
      <c r="WMH123" s="151"/>
      <c r="WMI123" s="151"/>
      <c r="WMJ123" s="151"/>
      <c r="WMK123" s="151"/>
      <c r="WML123" s="151"/>
      <c r="WMM123" s="151"/>
      <c r="WMN123" s="151"/>
      <c r="WMO123" s="151"/>
      <c r="WMP123" s="151"/>
      <c r="WMQ123" s="151"/>
      <c r="WMR123" s="151"/>
      <c r="WMS123" s="151"/>
      <c r="WMT123" s="151"/>
      <c r="WMU123" s="151"/>
      <c r="WMV123" s="151"/>
      <c r="WMW123" s="151"/>
      <c r="WMX123" s="151"/>
      <c r="WMY123" s="151"/>
      <c r="WMZ123" s="151"/>
      <c r="WNA123" s="151"/>
      <c r="WNB123" s="151"/>
      <c r="WNC123" s="151"/>
      <c r="WND123" s="151"/>
      <c r="WNE123" s="151"/>
      <c r="WNF123" s="151"/>
      <c r="WNG123" s="151"/>
      <c r="WNH123" s="151"/>
      <c r="WNI123" s="151"/>
      <c r="WNJ123" s="151"/>
      <c r="WNK123" s="151"/>
      <c r="WNL123" s="151"/>
      <c r="WNM123" s="151"/>
      <c r="WNN123" s="151"/>
      <c r="WNO123" s="151"/>
      <c r="WNP123" s="151"/>
      <c r="WNQ123" s="151"/>
      <c r="WNR123" s="151"/>
      <c r="WNS123" s="151"/>
      <c r="WNT123" s="151"/>
      <c r="WNU123" s="151"/>
      <c r="WNV123" s="151"/>
      <c r="WNW123" s="151"/>
      <c r="WNX123" s="151"/>
      <c r="WNY123" s="151"/>
      <c r="WNZ123" s="151"/>
      <c r="WOA123" s="151"/>
      <c r="WOB123" s="151"/>
      <c r="WOC123" s="151"/>
      <c r="WOD123" s="151"/>
      <c r="WOE123" s="151"/>
      <c r="WOF123" s="151"/>
      <c r="WOG123" s="151"/>
      <c r="WOH123" s="151"/>
      <c r="WOI123" s="151"/>
      <c r="WOJ123" s="151"/>
      <c r="WOK123" s="151"/>
      <c r="WOL123" s="151"/>
      <c r="WOM123" s="151"/>
      <c r="WON123" s="151"/>
      <c r="WOO123" s="151"/>
      <c r="WOP123" s="151"/>
      <c r="WOQ123" s="151"/>
      <c r="WOR123" s="151"/>
      <c r="WOS123" s="151"/>
      <c r="WOT123" s="151"/>
      <c r="WOU123" s="151"/>
      <c r="WOV123" s="151"/>
      <c r="WOW123" s="151"/>
      <c r="WOX123" s="151"/>
      <c r="WOY123" s="151"/>
      <c r="WOZ123" s="151"/>
      <c r="WPA123" s="151"/>
      <c r="WPB123" s="151"/>
      <c r="WPC123" s="151"/>
      <c r="WPD123" s="151"/>
      <c r="WPE123" s="151"/>
      <c r="WPF123" s="151"/>
      <c r="WPG123" s="151"/>
      <c r="WPH123" s="151"/>
      <c r="WPI123" s="151"/>
      <c r="WPJ123" s="151"/>
      <c r="WPK123" s="151"/>
      <c r="WPL123" s="151"/>
      <c r="WPM123" s="151"/>
      <c r="WPN123" s="151"/>
      <c r="WPO123" s="151"/>
      <c r="WPP123" s="151"/>
      <c r="WPQ123" s="151"/>
      <c r="WPR123" s="151"/>
      <c r="WPS123" s="151"/>
      <c r="WPT123" s="151"/>
      <c r="WPU123" s="151"/>
      <c r="WPV123" s="151"/>
      <c r="WPW123" s="151"/>
      <c r="WPX123" s="151"/>
      <c r="WPY123" s="151"/>
      <c r="WPZ123" s="151"/>
      <c r="WQA123" s="151"/>
      <c r="WQB123" s="151"/>
      <c r="WQC123" s="151"/>
      <c r="WQD123" s="151"/>
      <c r="WQE123" s="151"/>
      <c r="WQF123" s="151"/>
      <c r="WQG123" s="151"/>
      <c r="WQH123" s="151"/>
      <c r="WQI123" s="151"/>
      <c r="WQJ123" s="151"/>
      <c r="WQK123" s="151"/>
      <c r="WQL123" s="151"/>
      <c r="WQM123" s="151"/>
      <c r="WQN123" s="151"/>
      <c r="WQO123" s="151"/>
      <c r="WQP123" s="151"/>
      <c r="WQQ123" s="151"/>
      <c r="WQR123" s="151"/>
      <c r="WQS123" s="151"/>
      <c r="WQT123" s="151"/>
      <c r="WQU123" s="151"/>
      <c r="WQV123" s="151"/>
      <c r="WQW123" s="151"/>
      <c r="WQX123" s="151"/>
      <c r="WQY123" s="151"/>
      <c r="WQZ123" s="151"/>
      <c r="WRA123" s="151"/>
      <c r="WRB123" s="151"/>
      <c r="WRC123" s="151"/>
      <c r="WRD123" s="151"/>
      <c r="WRE123" s="151"/>
      <c r="WRF123" s="151"/>
      <c r="WRG123" s="151"/>
      <c r="WRH123" s="151"/>
      <c r="WRI123" s="151"/>
      <c r="WRJ123" s="151"/>
      <c r="WRK123" s="151"/>
      <c r="WRL123" s="151"/>
      <c r="WRM123" s="151"/>
      <c r="WRN123" s="151"/>
      <c r="WRO123" s="151"/>
      <c r="WRP123" s="151"/>
      <c r="WRQ123" s="151"/>
      <c r="WRR123" s="151"/>
      <c r="WRS123" s="151"/>
      <c r="WRT123" s="151"/>
      <c r="WRU123" s="151"/>
      <c r="WRV123" s="151"/>
      <c r="WRW123" s="151"/>
      <c r="WRX123" s="151"/>
      <c r="WRY123" s="151"/>
      <c r="WRZ123" s="151"/>
      <c r="WSA123" s="151"/>
      <c r="WSB123" s="151"/>
      <c r="WSC123" s="151"/>
      <c r="WSD123" s="151"/>
      <c r="WSE123" s="151"/>
      <c r="WSF123" s="151"/>
      <c r="WSG123" s="151"/>
      <c r="WSH123" s="151"/>
      <c r="WSI123" s="151"/>
      <c r="WSJ123" s="151"/>
      <c r="WSK123" s="151"/>
      <c r="WSL123" s="151"/>
      <c r="WSM123" s="151"/>
      <c r="WSN123" s="151"/>
      <c r="WSO123" s="151"/>
      <c r="WSP123" s="151"/>
      <c r="WSQ123" s="151"/>
      <c r="WSR123" s="151"/>
      <c r="WSS123" s="151"/>
      <c r="WST123" s="151"/>
      <c r="WSU123" s="151"/>
      <c r="WSV123" s="151"/>
      <c r="WSW123" s="151"/>
      <c r="WSX123" s="151"/>
      <c r="WSY123" s="151"/>
      <c r="WSZ123" s="151"/>
      <c r="WTA123" s="151"/>
      <c r="WTB123" s="151"/>
      <c r="WTC123" s="151"/>
      <c r="WTD123" s="151"/>
      <c r="WTE123" s="151"/>
      <c r="WTF123" s="151"/>
      <c r="WTG123" s="151"/>
      <c r="WTH123" s="151"/>
      <c r="WTI123" s="151"/>
      <c r="WTJ123" s="151"/>
      <c r="WTK123" s="151"/>
      <c r="WTL123" s="151"/>
      <c r="WTM123" s="151"/>
      <c r="WTN123" s="151"/>
      <c r="WTO123" s="151"/>
      <c r="WTP123" s="151"/>
      <c r="WTQ123" s="151"/>
      <c r="WTR123" s="151"/>
      <c r="WTS123" s="151"/>
      <c r="WTT123" s="151"/>
      <c r="WTU123" s="151"/>
      <c r="WTV123" s="151"/>
      <c r="WTW123" s="151"/>
      <c r="WTX123" s="151"/>
      <c r="WTY123" s="151"/>
      <c r="WTZ123" s="151"/>
      <c r="WUA123" s="151"/>
      <c r="WUB123" s="151"/>
      <c r="WUC123" s="151"/>
      <c r="WUD123" s="151"/>
      <c r="WUE123" s="151"/>
      <c r="WUF123" s="151"/>
      <c r="WUG123" s="151"/>
      <c r="WUH123" s="151"/>
      <c r="WUI123" s="151"/>
      <c r="WUJ123" s="151"/>
      <c r="WUK123" s="151"/>
      <c r="WUL123" s="151"/>
      <c r="WUM123" s="151"/>
      <c r="WUN123" s="151"/>
      <c r="WUO123" s="151"/>
      <c r="WUP123" s="151"/>
      <c r="WUQ123" s="151"/>
      <c r="WUR123" s="151"/>
      <c r="WUS123" s="151"/>
      <c r="WUT123" s="151"/>
      <c r="WUU123" s="151"/>
      <c r="WUV123" s="151"/>
      <c r="WUW123" s="151"/>
      <c r="WUX123" s="151"/>
      <c r="WUY123" s="151"/>
      <c r="WUZ123" s="151"/>
      <c r="WVA123" s="151"/>
      <c r="WVB123" s="151"/>
      <c r="WVC123" s="151"/>
      <c r="WVD123" s="151"/>
      <c r="WVE123" s="151"/>
      <c r="WVF123" s="151"/>
      <c r="WVG123" s="151"/>
      <c r="WVH123" s="151"/>
      <c r="WVI123" s="151"/>
      <c r="WVJ123" s="151"/>
      <c r="WVK123" s="151"/>
      <c r="WVL123" s="151"/>
      <c r="WVM123" s="151"/>
      <c r="WVN123" s="151"/>
      <c r="WVO123" s="151"/>
      <c r="WVP123" s="151"/>
      <c r="WVQ123" s="151"/>
      <c r="WVR123" s="151"/>
      <c r="WVS123" s="151"/>
      <c r="WVT123" s="151"/>
      <c r="WVU123" s="151"/>
      <c r="WVV123" s="151"/>
      <c r="WVW123" s="151"/>
      <c r="WVX123" s="151"/>
      <c r="WVY123" s="151"/>
      <c r="WVZ123" s="151"/>
      <c r="WWA123" s="151"/>
      <c r="WWB123" s="151"/>
      <c r="WWC123" s="151"/>
      <c r="WWD123" s="151"/>
      <c r="WWE123" s="151"/>
      <c r="WWF123" s="151"/>
      <c r="WWG123" s="151"/>
      <c r="WWH123" s="151"/>
      <c r="WWI123" s="151"/>
      <c r="WWJ123" s="151"/>
      <c r="WWK123" s="151"/>
      <c r="WWL123" s="151"/>
      <c r="WWM123" s="151"/>
      <c r="WWN123" s="151"/>
      <c r="WWO123" s="151"/>
      <c r="WWP123" s="151"/>
      <c r="WWQ123" s="151"/>
      <c r="WWR123" s="151"/>
      <c r="WWS123" s="151"/>
      <c r="WWT123" s="151"/>
      <c r="WWU123" s="151"/>
      <c r="WWV123" s="151"/>
      <c r="WWW123" s="151"/>
      <c r="WWX123" s="151"/>
      <c r="WWY123" s="151"/>
      <c r="WWZ123" s="151"/>
      <c r="WXA123" s="151"/>
      <c r="WXB123" s="151"/>
      <c r="WXC123" s="151"/>
      <c r="WXD123" s="151"/>
      <c r="WXE123" s="151"/>
      <c r="WXF123" s="151"/>
      <c r="WXG123" s="151"/>
      <c r="WXH123" s="151"/>
      <c r="WXI123" s="151"/>
      <c r="WXJ123" s="151"/>
      <c r="WXK123" s="151"/>
      <c r="WXL123" s="151"/>
      <c r="WXM123" s="151"/>
      <c r="WXN123" s="151"/>
      <c r="WXO123" s="151"/>
      <c r="WXP123" s="151"/>
      <c r="WXQ123" s="151"/>
      <c r="WXR123" s="151"/>
      <c r="WXS123" s="151"/>
      <c r="WXT123" s="151"/>
      <c r="WXU123" s="151"/>
      <c r="WXV123" s="151"/>
      <c r="WXW123" s="151"/>
      <c r="WXX123" s="151"/>
      <c r="WXY123" s="151"/>
      <c r="WXZ123" s="151"/>
      <c r="WYA123" s="151"/>
      <c r="WYB123" s="151"/>
      <c r="WYC123" s="151"/>
      <c r="WYD123" s="151"/>
      <c r="WYE123" s="151"/>
      <c r="WYF123" s="151"/>
      <c r="WYG123" s="151"/>
      <c r="WYH123" s="151"/>
      <c r="WYI123" s="151"/>
      <c r="WYJ123" s="151"/>
      <c r="WYK123" s="151"/>
      <c r="WYL123" s="151"/>
      <c r="WYM123" s="151"/>
      <c r="WYN123" s="151"/>
      <c r="WYO123" s="151"/>
      <c r="WYP123" s="151"/>
      <c r="WYQ123" s="151"/>
      <c r="WYR123" s="151"/>
      <c r="WYS123" s="151"/>
      <c r="WYT123" s="151"/>
      <c r="WYU123" s="151"/>
      <c r="WYV123" s="151"/>
      <c r="WYW123" s="151"/>
      <c r="WYX123" s="151"/>
      <c r="WYY123" s="151"/>
      <c r="WYZ123" s="151"/>
      <c r="WZA123" s="151"/>
      <c r="WZB123" s="151"/>
      <c r="WZC123" s="151"/>
      <c r="WZD123" s="151"/>
      <c r="WZE123" s="151"/>
      <c r="WZF123" s="151"/>
      <c r="WZG123" s="151"/>
      <c r="WZH123" s="151"/>
      <c r="WZI123" s="151"/>
      <c r="WZJ123" s="151"/>
      <c r="WZK123" s="151"/>
      <c r="WZL123" s="151"/>
      <c r="WZM123" s="151"/>
      <c r="WZN123" s="151"/>
      <c r="WZO123" s="151"/>
      <c r="WZP123" s="151"/>
      <c r="WZQ123" s="151"/>
      <c r="WZR123" s="151"/>
      <c r="WZS123" s="151"/>
      <c r="WZT123" s="151"/>
      <c r="WZU123" s="151"/>
      <c r="WZV123" s="151"/>
      <c r="WZW123" s="151"/>
      <c r="WZX123" s="151"/>
      <c r="WZY123" s="151"/>
      <c r="WZZ123" s="151"/>
      <c r="XAA123" s="151"/>
      <c r="XAB123" s="151"/>
      <c r="XAC123" s="151"/>
      <c r="XAD123" s="151"/>
      <c r="XAE123" s="151"/>
      <c r="XAF123" s="151"/>
      <c r="XAG123" s="151"/>
      <c r="XAH123" s="151"/>
      <c r="XAI123" s="151"/>
      <c r="XAJ123" s="151"/>
      <c r="XAK123" s="151"/>
      <c r="XAL123" s="151"/>
      <c r="XAM123" s="151"/>
      <c r="XAN123" s="151"/>
      <c r="XAO123" s="151"/>
      <c r="XAP123" s="151"/>
      <c r="XAQ123" s="151"/>
      <c r="XAR123" s="151"/>
      <c r="XAS123" s="151"/>
      <c r="XAT123" s="151"/>
      <c r="XAU123" s="151"/>
      <c r="XAV123" s="151"/>
      <c r="XAW123" s="151"/>
      <c r="XAX123" s="151"/>
      <c r="XAY123" s="151"/>
      <c r="XAZ123" s="151"/>
      <c r="XBA123" s="151"/>
      <c r="XBB123" s="151"/>
      <c r="XBC123" s="151"/>
      <c r="XBD123" s="151"/>
      <c r="XBE123" s="151"/>
      <c r="XBF123" s="151"/>
      <c r="XBG123" s="151"/>
      <c r="XBH123" s="151"/>
      <c r="XBI123" s="151"/>
      <c r="XBJ123" s="151"/>
      <c r="XBK123" s="151"/>
      <c r="XBL123" s="151"/>
      <c r="XBM123" s="151"/>
      <c r="XBN123" s="151"/>
      <c r="XBO123" s="151"/>
      <c r="XBP123" s="151"/>
      <c r="XBQ123" s="151"/>
      <c r="XBR123" s="151"/>
      <c r="XBS123" s="151"/>
      <c r="XBT123" s="151"/>
      <c r="XBU123" s="151"/>
      <c r="XBV123" s="151"/>
      <c r="XBW123" s="151"/>
      <c r="XBX123" s="151"/>
      <c r="XBY123" s="151"/>
      <c r="XBZ123" s="151"/>
      <c r="XCA123" s="151"/>
      <c r="XCB123" s="151"/>
      <c r="XCC123" s="151"/>
      <c r="XCD123" s="151"/>
      <c r="XCE123" s="151"/>
      <c r="XCF123" s="151"/>
      <c r="XCG123" s="151"/>
      <c r="XCH123" s="151"/>
      <c r="XCI123" s="151"/>
      <c r="XCJ123" s="151"/>
      <c r="XCK123" s="151"/>
      <c r="XCL123" s="151"/>
      <c r="XCM123" s="151"/>
      <c r="XCN123" s="151"/>
      <c r="XCO123" s="151"/>
      <c r="XCP123" s="151"/>
      <c r="XCQ123" s="151"/>
      <c r="XCR123" s="151"/>
      <c r="XCS123" s="151"/>
      <c r="XCT123" s="151"/>
      <c r="XCU123" s="151"/>
      <c r="XCV123" s="151"/>
      <c r="XCW123" s="151"/>
      <c r="XCX123" s="151"/>
      <c r="XCY123" s="151"/>
      <c r="XCZ123" s="151"/>
      <c r="XDA123" s="151"/>
      <c r="XDB123" s="151"/>
      <c r="XDC123" s="151"/>
      <c r="XDD123" s="151"/>
      <c r="XDE123" s="151"/>
      <c r="XDF123" s="151"/>
      <c r="XDG123" s="151"/>
      <c r="XDH123" s="151"/>
      <c r="XDI123" s="151"/>
      <c r="XDJ123" s="151"/>
      <c r="XDK123" s="151"/>
      <c r="XDL123" s="151"/>
      <c r="XDM123" s="151"/>
      <c r="XDN123" s="151"/>
      <c r="XDO123" s="151"/>
      <c r="XDP123" s="151"/>
      <c r="XDQ123" s="151"/>
      <c r="XDR123" s="151"/>
      <c r="XDS123" s="151"/>
      <c r="XDT123" s="151"/>
      <c r="XDU123" s="151"/>
      <c r="XDV123" s="151"/>
      <c r="XDW123" s="151"/>
      <c r="XDX123" s="151"/>
      <c r="XDY123" s="151"/>
      <c r="XDZ123" s="151"/>
      <c r="XEA123" s="151"/>
      <c r="XEB123" s="151"/>
      <c r="XEC123" s="151"/>
      <c r="XED123" s="151"/>
      <c r="XEE123" s="151"/>
      <c r="XEF123" s="151"/>
      <c r="XEG123" s="151"/>
      <c r="XEH123" s="151"/>
      <c r="XEI123" s="151"/>
      <c r="XEJ123" s="151"/>
      <c r="XEK123" s="151"/>
      <c r="XEL123" s="151"/>
      <c r="XEM123" s="151"/>
      <c r="XEN123" s="151"/>
      <c r="XEO123" s="151"/>
      <c r="XEP123" s="151"/>
      <c r="XEQ123" s="151"/>
      <c r="XER123" s="151"/>
      <c r="XES123" s="151"/>
      <c r="XET123" s="151"/>
      <c r="XEU123" s="151"/>
      <c r="XEV123" s="151"/>
      <c r="XEW123" s="151"/>
      <c r="XEX123" s="151"/>
      <c r="XEY123" s="151"/>
      <c r="XEZ123" s="151"/>
      <c r="XFA123" s="151"/>
      <c r="XFB123" s="151"/>
      <c r="XFC123" s="151"/>
      <c r="XFD123" s="151"/>
    </row>
    <row r="124" spans="1:16384" s="216" customFormat="1">
      <c r="A124" s="215"/>
      <c r="B124" s="171"/>
      <c r="C124" s="149"/>
      <c r="D124" s="172"/>
      <c r="E124" s="172"/>
      <c r="F124" s="172"/>
      <c r="G124" s="172"/>
      <c r="H124" s="172"/>
      <c r="I124" s="172"/>
      <c r="J124" s="172"/>
      <c r="K124" s="172"/>
      <c r="L124" s="218"/>
      <c r="M124" s="219"/>
      <c r="N124" s="219"/>
      <c r="O124" s="219"/>
      <c r="P124" s="219"/>
      <c r="Q124" s="219"/>
      <c r="R124" s="219"/>
      <c r="S124" s="219"/>
      <c r="T124" s="214"/>
      <c r="U124" s="220"/>
      <c r="V124" s="220"/>
      <c r="W124" s="220"/>
      <c r="X124" s="219"/>
      <c r="Y124" s="219"/>
      <c r="Z124" s="219"/>
      <c r="AA124" s="219"/>
      <c r="AB124" s="219"/>
      <c r="AC124" s="219"/>
      <c r="AD124" s="219"/>
      <c r="AE124" s="219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214"/>
      <c r="EI124" s="214"/>
      <c r="EJ124" s="214"/>
      <c r="EK124" s="214"/>
      <c r="EL124" s="214"/>
      <c r="EM124" s="214"/>
      <c r="EN124" s="214"/>
      <c r="EO124" s="214"/>
      <c r="EP124" s="214"/>
      <c r="EQ124" s="214"/>
      <c r="ER124" s="214"/>
      <c r="ES124" s="214"/>
      <c r="ET124" s="214"/>
      <c r="EU124" s="214"/>
      <c r="EV124" s="214"/>
      <c r="EW124" s="214"/>
      <c r="EX124" s="214"/>
      <c r="EY124" s="214"/>
      <c r="EZ124" s="214"/>
      <c r="FA124" s="214"/>
      <c r="FB124" s="214"/>
      <c r="FC124" s="214"/>
      <c r="FD124" s="214"/>
      <c r="FE124" s="214"/>
      <c r="FF124" s="214"/>
      <c r="FG124" s="214"/>
      <c r="FH124" s="214"/>
      <c r="FI124" s="214"/>
      <c r="FJ124" s="214"/>
      <c r="FK124" s="214"/>
      <c r="FL124" s="214"/>
      <c r="FM124" s="214"/>
      <c r="FN124" s="214"/>
      <c r="FO124" s="214"/>
      <c r="FP124" s="214"/>
      <c r="FQ124" s="214"/>
      <c r="FR124" s="214"/>
      <c r="FS124" s="214"/>
      <c r="FT124" s="214"/>
      <c r="FU124" s="214"/>
      <c r="FV124" s="214"/>
      <c r="FW124" s="214"/>
      <c r="FX124" s="214"/>
      <c r="FY124" s="214"/>
      <c r="FZ124" s="214"/>
      <c r="GA124" s="214"/>
      <c r="GB124" s="214"/>
      <c r="GC124" s="214"/>
      <c r="GD124" s="214"/>
      <c r="GE124" s="214"/>
      <c r="GF124" s="214"/>
      <c r="GG124" s="214"/>
      <c r="GH124" s="214"/>
      <c r="GI124" s="214"/>
      <c r="GJ124" s="214"/>
      <c r="GK124" s="214"/>
      <c r="GL124" s="214"/>
      <c r="GM124" s="214"/>
      <c r="GN124" s="214"/>
      <c r="GO124" s="214"/>
      <c r="GP124" s="214"/>
      <c r="GQ124" s="214"/>
      <c r="GR124" s="214"/>
      <c r="GS124" s="214"/>
      <c r="GT124" s="214"/>
      <c r="GU124" s="214"/>
      <c r="GV124" s="214"/>
      <c r="GW124" s="214"/>
      <c r="GX124" s="214"/>
      <c r="GY124" s="214"/>
      <c r="GZ124" s="214"/>
      <c r="HA124" s="214"/>
      <c r="HB124" s="214"/>
      <c r="HC124" s="214"/>
      <c r="HD124" s="214"/>
      <c r="HE124" s="214"/>
      <c r="HF124" s="214"/>
      <c r="HG124" s="214"/>
      <c r="HH124" s="214"/>
      <c r="HI124" s="214"/>
      <c r="HJ124" s="214"/>
      <c r="HK124" s="214"/>
      <c r="HL124" s="214"/>
      <c r="HM124" s="214"/>
      <c r="HN124" s="214"/>
      <c r="HO124" s="214"/>
      <c r="HP124" s="214"/>
      <c r="HQ124" s="214"/>
      <c r="HR124" s="214"/>
      <c r="HS124" s="214"/>
      <c r="HT124" s="214"/>
      <c r="HU124" s="214"/>
      <c r="HV124" s="214"/>
      <c r="HW124" s="214"/>
      <c r="HX124" s="214"/>
      <c r="HY124" s="214"/>
      <c r="HZ124" s="214"/>
      <c r="IA124" s="214"/>
      <c r="IB124" s="214"/>
      <c r="IC124" s="214"/>
      <c r="ID124" s="214"/>
      <c r="IE124" s="214"/>
      <c r="IF124" s="214"/>
      <c r="IG124" s="214"/>
      <c r="IH124" s="214"/>
      <c r="II124" s="214"/>
      <c r="IJ124" s="214"/>
      <c r="IK124" s="214"/>
      <c r="IL124" s="214"/>
      <c r="IM124" s="214"/>
      <c r="IN124" s="214"/>
      <c r="IO124" s="214"/>
      <c r="IP124" s="214"/>
      <c r="IQ124" s="214"/>
      <c r="IR124" s="214"/>
      <c r="IS124" s="214"/>
      <c r="IT124" s="214"/>
      <c r="IU124" s="214"/>
      <c r="IV124" s="214"/>
      <c r="IW124" s="214"/>
      <c r="IX124" s="214"/>
      <c r="IY124" s="214"/>
      <c r="IZ124" s="214"/>
      <c r="JA124" s="214"/>
      <c r="JB124" s="214"/>
      <c r="JC124" s="214"/>
      <c r="JD124" s="214"/>
      <c r="JE124" s="214"/>
      <c r="JF124" s="214"/>
      <c r="JG124" s="214"/>
      <c r="JH124" s="214"/>
      <c r="JI124" s="214"/>
      <c r="JJ124" s="214"/>
      <c r="JK124" s="214"/>
      <c r="JL124" s="214"/>
      <c r="JM124" s="214"/>
      <c r="JN124" s="214"/>
      <c r="JO124" s="214"/>
      <c r="JP124" s="214"/>
      <c r="JQ124" s="214"/>
      <c r="JR124" s="214"/>
      <c r="JS124" s="214"/>
      <c r="JT124" s="214"/>
      <c r="JU124" s="214"/>
      <c r="JV124" s="214"/>
      <c r="JW124" s="214"/>
      <c r="JX124" s="214"/>
      <c r="JY124" s="214"/>
      <c r="JZ124" s="214"/>
      <c r="KA124" s="214"/>
      <c r="KB124" s="214"/>
      <c r="KC124" s="214"/>
      <c r="KD124" s="214"/>
      <c r="KE124" s="214"/>
      <c r="KF124" s="214"/>
      <c r="KG124" s="214"/>
      <c r="KH124" s="214"/>
      <c r="KI124" s="214"/>
      <c r="KJ124" s="214"/>
      <c r="KK124" s="214"/>
      <c r="KL124" s="214"/>
      <c r="KM124" s="214"/>
      <c r="KN124" s="214"/>
      <c r="KO124" s="214"/>
      <c r="KP124" s="214"/>
      <c r="KQ124" s="214"/>
      <c r="KR124" s="214"/>
      <c r="KS124" s="214"/>
      <c r="KT124" s="214"/>
      <c r="KU124" s="214"/>
      <c r="KV124" s="214"/>
      <c r="KW124" s="214"/>
      <c r="KX124" s="214"/>
      <c r="KY124" s="214"/>
      <c r="KZ124" s="214"/>
      <c r="LA124" s="214"/>
      <c r="LB124" s="214"/>
      <c r="LC124" s="214"/>
      <c r="LD124" s="214"/>
      <c r="LE124" s="214"/>
      <c r="LF124" s="214"/>
      <c r="LG124" s="214"/>
      <c r="LH124" s="214"/>
      <c r="LI124" s="214"/>
      <c r="LJ124" s="214"/>
      <c r="LK124" s="214"/>
      <c r="LL124" s="214"/>
      <c r="LM124" s="214"/>
      <c r="LN124" s="214"/>
      <c r="LO124" s="214"/>
      <c r="LP124" s="214"/>
      <c r="LQ124" s="214"/>
      <c r="LR124" s="214"/>
      <c r="LS124" s="214"/>
      <c r="LT124" s="214"/>
      <c r="LU124" s="214"/>
      <c r="LV124" s="214"/>
      <c r="LW124" s="214"/>
      <c r="LX124" s="214"/>
      <c r="LY124" s="214"/>
      <c r="LZ124" s="214"/>
      <c r="MA124" s="214"/>
      <c r="MB124" s="214"/>
      <c r="MC124" s="214"/>
      <c r="MD124" s="214"/>
      <c r="ME124" s="214"/>
      <c r="MF124" s="214"/>
      <c r="MG124" s="214"/>
      <c r="MH124" s="214"/>
      <c r="MI124" s="214"/>
      <c r="MJ124" s="214"/>
      <c r="MK124" s="214"/>
      <c r="ML124" s="214"/>
      <c r="MM124" s="214"/>
      <c r="MN124" s="214"/>
      <c r="MO124" s="214"/>
      <c r="MP124" s="214"/>
      <c r="MQ124" s="214"/>
      <c r="MR124" s="214"/>
      <c r="MS124" s="214"/>
      <c r="MT124" s="214"/>
      <c r="MU124" s="214"/>
      <c r="MV124" s="214"/>
      <c r="MW124" s="214"/>
      <c r="MX124" s="214"/>
      <c r="MY124" s="214"/>
      <c r="MZ124" s="214"/>
      <c r="NA124" s="214"/>
      <c r="NB124" s="214"/>
      <c r="NC124" s="214"/>
      <c r="ND124" s="214"/>
      <c r="NE124" s="214"/>
      <c r="NF124" s="214"/>
      <c r="NG124" s="214"/>
      <c r="NH124" s="214"/>
      <c r="NI124" s="214"/>
      <c r="NJ124" s="214"/>
      <c r="NK124" s="214"/>
      <c r="NL124" s="214"/>
      <c r="NM124" s="214"/>
      <c r="NN124" s="214"/>
      <c r="NO124" s="214"/>
      <c r="NP124" s="214"/>
      <c r="NQ124" s="214"/>
      <c r="NR124" s="214"/>
      <c r="NS124" s="214"/>
      <c r="NT124" s="214"/>
      <c r="NU124" s="214"/>
      <c r="NV124" s="214"/>
      <c r="NW124" s="214"/>
      <c r="NX124" s="214"/>
      <c r="NY124" s="214"/>
      <c r="NZ124" s="214"/>
      <c r="OA124" s="214"/>
      <c r="OB124" s="214"/>
      <c r="OC124" s="214"/>
      <c r="OD124" s="214"/>
      <c r="OE124" s="214"/>
      <c r="OF124" s="214"/>
      <c r="OG124" s="214"/>
      <c r="OH124" s="214"/>
      <c r="OI124" s="214"/>
      <c r="OJ124" s="214"/>
      <c r="OK124" s="214"/>
      <c r="OL124" s="214"/>
      <c r="OM124" s="214"/>
      <c r="ON124" s="214"/>
      <c r="OO124" s="214"/>
      <c r="OP124" s="214"/>
      <c r="OQ124" s="214"/>
      <c r="OR124" s="214"/>
      <c r="OS124" s="214"/>
      <c r="OT124" s="214"/>
      <c r="OU124" s="214"/>
      <c r="OV124" s="214"/>
      <c r="OW124" s="214"/>
      <c r="OX124" s="214"/>
      <c r="OY124" s="214"/>
      <c r="OZ124" s="214"/>
      <c r="PA124" s="214"/>
      <c r="PB124" s="214"/>
      <c r="PC124" s="214"/>
      <c r="PD124" s="214"/>
      <c r="PE124" s="214"/>
      <c r="PF124" s="214"/>
      <c r="PG124" s="214"/>
      <c r="PH124" s="214"/>
      <c r="PI124" s="214"/>
      <c r="PJ124" s="214"/>
      <c r="PK124" s="214"/>
      <c r="PL124" s="214"/>
      <c r="PM124" s="214"/>
      <c r="PN124" s="214"/>
      <c r="PO124" s="214"/>
      <c r="PP124" s="214"/>
      <c r="PQ124" s="214"/>
      <c r="PR124" s="214"/>
      <c r="PS124" s="214"/>
      <c r="PT124" s="214"/>
      <c r="PU124" s="214"/>
      <c r="PV124" s="214"/>
      <c r="PW124" s="214"/>
      <c r="PX124" s="214"/>
      <c r="PY124" s="214"/>
      <c r="PZ124" s="214"/>
      <c r="QA124" s="214"/>
      <c r="QB124" s="214"/>
      <c r="QC124" s="214"/>
      <c r="QD124" s="214"/>
      <c r="QE124" s="214"/>
      <c r="QF124" s="214"/>
      <c r="QG124" s="214"/>
      <c r="QH124" s="214"/>
      <c r="QI124" s="214"/>
      <c r="QJ124" s="214"/>
      <c r="QK124" s="214"/>
      <c r="QL124" s="214"/>
      <c r="QM124" s="214"/>
      <c r="QN124" s="214"/>
      <c r="QO124" s="214"/>
      <c r="QP124" s="214"/>
      <c r="QQ124" s="214"/>
      <c r="QR124" s="214"/>
      <c r="QS124" s="214"/>
      <c r="QT124" s="214"/>
      <c r="QU124" s="214"/>
      <c r="QV124" s="214"/>
      <c r="QW124" s="214"/>
      <c r="QX124" s="214"/>
      <c r="QY124" s="214"/>
      <c r="QZ124" s="214"/>
      <c r="RA124" s="214"/>
      <c r="RB124" s="214"/>
      <c r="RC124" s="214"/>
      <c r="RD124" s="214"/>
      <c r="RE124" s="214"/>
      <c r="RF124" s="214"/>
      <c r="RG124" s="214"/>
      <c r="RH124" s="214"/>
      <c r="RI124" s="214"/>
      <c r="RJ124" s="214"/>
      <c r="RK124" s="214"/>
      <c r="RL124" s="214"/>
      <c r="RM124" s="214"/>
      <c r="RN124" s="214"/>
      <c r="RO124" s="214"/>
      <c r="RP124" s="214"/>
      <c r="RQ124" s="214"/>
      <c r="RR124" s="214"/>
      <c r="RS124" s="214"/>
      <c r="RT124" s="214"/>
      <c r="RU124" s="214"/>
      <c r="RV124" s="214"/>
      <c r="RW124" s="214"/>
      <c r="RX124" s="214"/>
      <c r="RY124" s="214"/>
      <c r="RZ124" s="214"/>
      <c r="SA124" s="214"/>
      <c r="SB124" s="214"/>
      <c r="SC124" s="214"/>
      <c r="SD124" s="214"/>
      <c r="SE124" s="214"/>
      <c r="SF124" s="214"/>
      <c r="SG124" s="214"/>
      <c r="SH124" s="214"/>
      <c r="SI124" s="214"/>
      <c r="SJ124" s="214"/>
      <c r="SK124" s="214"/>
      <c r="SL124" s="214"/>
      <c r="SM124" s="214"/>
      <c r="SN124" s="214"/>
      <c r="SO124" s="214"/>
      <c r="SP124" s="214"/>
      <c r="SQ124" s="214"/>
      <c r="SR124" s="214"/>
      <c r="SS124" s="214"/>
      <c r="ST124" s="214"/>
      <c r="SU124" s="214"/>
      <c r="SV124" s="214"/>
      <c r="SW124" s="214"/>
      <c r="SX124" s="214"/>
      <c r="SY124" s="214"/>
      <c r="SZ124" s="214"/>
      <c r="TA124" s="214"/>
      <c r="TB124" s="214"/>
      <c r="TC124" s="214"/>
      <c r="TD124" s="214"/>
      <c r="TE124" s="214"/>
      <c r="TF124" s="214"/>
      <c r="TG124" s="214"/>
      <c r="TH124" s="214"/>
      <c r="TI124" s="214"/>
      <c r="TJ124" s="214"/>
      <c r="TK124" s="214"/>
      <c r="TL124" s="214"/>
      <c r="TM124" s="214"/>
      <c r="TN124" s="214"/>
      <c r="TO124" s="214"/>
      <c r="TP124" s="214"/>
      <c r="TQ124" s="214"/>
      <c r="TR124" s="214"/>
      <c r="TS124" s="214"/>
      <c r="TT124" s="214"/>
      <c r="TU124" s="214"/>
      <c r="TV124" s="214"/>
      <c r="TW124" s="214"/>
      <c r="TX124" s="214"/>
      <c r="TY124" s="214"/>
      <c r="TZ124" s="214"/>
      <c r="UA124" s="214"/>
      <c r="UB124" s="214"/>
      <c r="UC124" s="214"/>
      <c r="UD124" s="214"/>
      <c r="UE124" s="214"/>
      <c r="UF124" s="214"/>
      <c r="UG124" s="214"/>
      <c r="UH124" s="214"/>
      <c r="UI124" s="214"/>
      <c r="UJ124" s="214"/>
      <c r="UK124" s="214"/>
      <c r="UL124" s="214"/>
      <c r="UM124" s="214"/>
      <c r="UN124" s="214"/>
      <c r="UO124" s="214"/>
      <c r="UP124" s="214"/>
      <c r="UQ124" s="214"/>
      <c r="UR124" s="214"/>
      <c r="US124" s="214"/>
      <c r="UT124" s="214"/>
      <c r="UU124" s="214"/>
      <c r="UV124" s="214"/>
      <c r="UW124" s="214"/>
      <c r="UX124" s="214"/>
      <c r="UY124" s="214"/>
      <c r="UZ124" s="214"/>
      <c r="VA124" s="214"/>
      <c r="VB124" s="214"/>
      <c r="VC124" s="214"/>
      <c r="VD124" s="214"/>
      <c r="VE124" s="214"/>
      <c r="VF124" s="214"/>
      <c r="VG124" s="214"/>
      <c r="VH124" s="214"/>
      <c r="VI124" s="214"/>
      <c r="VJ124" s="214"/>
      <c r="VK124" s="214"/>
      <c r="VL124" s="214"/>
      <c r="VM124" s="214"/>
      <c r="VN124" s="214"/>
      <c r="VO124" s="214"/>
      <c r="VP124" s="214"/>
      <c r="VQ124" s="214"/>
      <c r="VR124" s="214"/>
      <c r="VS124" s="214"/>
      <c r="VT124" s="214"/>
      <c r="VU124" s="214"/>
      <c r="VV124" s="214"/>
      <c r="VW124" s="214"/>
      <c r="VX124" s="214"/>
      <c r="VY124" s="214"/>
      <c r="VZ124" s="214"/>
      <c r="WA124" s="214"/>
      <c r="WB124" s="214"/>
      <c r="WC124" s="214"/>
      <c r="WD124" s="214"/>
      <c r="WE124" s="214"/>
      <c r="WF124" s="214"/>
      <c r="WG124" s="214"/>
      <c r="WH124" s="214"/>
      <c r="WI124" s="214"/>
      <c r="WJ124" s="214"/>
      <c r="WK124" s="214"/>
      <c r="WL124" s="214"/>
      <c r="WM124" s="214"/>
      <c r="WN124" s="214"/>
      <c r="WO124" s="214"/>
      <c r="WP124" s="214"/>
      <c r="WQ124" s="214"/>
      <c r="WR124" s="214"/>
      <c r="WS124" s="214"/>
      <c r="WT124" s="214"/>
      <c r="WU124" s="214"/>
      <c r="WV124" s="214"/>
      <c r="WW124" s="214"/>
      <c r="WX124" s="214"/>
      <c r="WY124" s="214"/>
      <c r="WZ124" s="214"/>
      <c r="XA124" s="214"/>
      <c r="XB124" s="214"/>
      <c r="XC124" s="214"/>
      <c r="XD124" s="214"/>
      <c r="XE124" s="214"/>
      <c r="XF124" s="214"/>
      <c r="XG124" s="214"/>
      <c r="XH124" s="214"/>
      <c r="XI124" s="214"/>
      <c r="XJ124" s="214"/>
      <c r="XK124" s="214"/>
      <c r="XL124" s="214"/>
      <c r="XM124" s="214"/>
      <c r="XN124" s="214"/>
      <c r="XO124" s="214"/>
      <c r="XP124" s="214"/>
      <c r="XQ124" s="214"/>
      <c r="XR124" s="214"/>
      <c r="XS124" s="214"/>
      <c r="XT124" s="214"/>
      <c r="XU124" s="214"/>
      <c r="XV124" s="214"/>
      <c r="XW124" s="214"/>
      <c r="XX124" s="214"/>
      <c r="XY124" s="214"/>
      <c r="XZ124" s="214"/>
      <c r="YA124" s="214"/>
      <c r="YB124" s="214"/>
      <c r="YC124" s="214"/>
      <c r="YD124" s="214"/>
      <c r="YE124" s="214"/>
      <c r="YF124" s="214"/>
      <c r="YG124" s="214"/>
      <c r="YH124" s="214"/>
      <c r="YI124" s="214"/>
      <c r="YJ124" s="214"/>
      <c r="YK124" s="214"/>
      <c r="YL124" s="214"/>
      <c r="YM124" s="214"/>
      <c r="YN124" s="214"/>
      <c r="YO124" s="214"/>
      <c r="YP124" s="214"/>
      <c r="YQ124" s="214"/>
      <c r="YR124" s="214"/>
      <c r="YS124" s="214"/>
      <c r="YT124" s="214"/>
      <c r="YU124" s="214"/>
      <c r="YV124" s="214"/>
      <c r="YW124" s="214"/>
      <c r="YX124" s="214"/>
      <c r="YY124" s="214"/>
      <c r="YZ124" s="214"/>
      <c r="ZA124" s="214"/>
      <c r="ZB124" s="214"/>
      <c r="ZC124" s="214"/>
      <c r="ZD124" s="214"/>
      <c r="ZE124" s="214"/>
      <c r="ZF124" s="214"/>
      <c r="ZG124" s="214"/>
      <c r="ZH124" s="214"/>
      <c r="ZI124" s="214"/>
      <c r="ZJ124" s="214"/>
      <c r="ZK124" s="214"/>
      <c r="ZL124" s="214"/>
      <c r="ZM124" s="214"/>
      <c r="ZN124" s="214"/>
      <c r="ZO124" s="214"/>
      <c r="ZP124" s="214"/>
      <c r="ZQ124" s="214"/>
      <c r="ZR124" s="214"/>
      <c r="ZS124" s="214"/>
      <c r="ZT124" s="214"/>
      <c r="ZU124" s="214"/>
      <c r="ZV124" s="214"/>
      <c r="ZW124" s="214"/>
      <c r="ZX124" s="214"/>
      <c r="ZY124" s="214"/>
      <c r="ZZ124" s="214"/>
      <c r="AAA124" s="214"/>
      <c r="AAB124" s="214"/>
      <c r="AAC124" s="214"/>
      <c r="AAD124" s="214"/>
      <c r="AAE124" s="214"/>
      <c r="AAF124" s="214"/>
      <c r="AAG124" s="214"/>
      <c r="AAH124" s="214"/>
      <c r="AAI124" s="214"/>
      <c r="AAJ124" s="214"/>
      <c r="AAK124" s="214"/>
      <c r="AAL124" s="214"/>
      <c r="AAM124" s="214"/>
      <c r="AAN124" s="214"/>
      <c r="AAO124" s="214"/>
      <c r="AAP124" s="214"/>
      <c r="AAQ124" s="214"/>
      <c r="AAR124" s="214"/>
      <c r="AAS124" s="214"/>
      <c r="AAT124" s="214"/>
      <c r="AAU124" s="214"/>
      <c r="AAV124" s="214"/>
      <c r="AAW124" s="214"/>
      <c r="AAX124" s="214"/>
      <c r="AAY124" s="214"/>
      <c r="AAZ124" s="214"/>
      <c r="ABA124" s="214"/>
      <c r="ABB124" s="214"/>
      <c r="ABC124" s="214"/>
      <c r="ABD124" s="214"/>
      <c r="ABE124" s="214"/>
      <c r="ABF124" s="214"/>
      <c r="ABG124" s="214"/>
      <c r="ABH124" s="214"/>
      <c r="ABI124" s="214"/>
      <c r="ABJ124" s="214"/>
      <c r="ABK124" s="214"/>
      <c r="ABL124" s="214"/>
      <c r="ABM124" s="214"/>
      <c r="ABN124" s="214"/>
      <c r="ABO124" s="214"/>
      <c r="ABP124" s="214"/>
      <c r="ABQ124" s="214"/>
      <c r="ABR124" s="214"/>
      <c r="ABS124" s="214"/>
      <c r="ABT124" s="214"/>
      <c r="ABU124" s="214"/>
      <c r="ABV124" s="214"/>
      <c r="ABW124" s="214"/>
      <c r="ABX124" s="214"/>
      <c r="ABY124" s="214"/>
      <c r="ABZ124" s="214"/>
      <c r="ACA124" s="214"/>
      <c r="ACB124" s="214"/>
      <c r="ACC124" s="214"/>
      <c r="ACD124" s="214"/>
      <c r="ACE124" s="214"/>
      <c r="ACF124" s="214"/>
      <c r="ACG124" s="214"/>
      <c r="ACH124" s="214"/>
      <c r="ACI124" s="214"/>
      <c r="ACJ124" s="214"/>
      <c r="ACK124" s="214"/>
      <c r="ACL124" s="214"/>
      <c r="ACM124" s="214"/>
      <c r="ACN124" s="214"/>
      <c r="ACO124" s="214"/>
      <c r="ACP124" s="214"/>
      <c r="ACQ124" s="214"/>
      <c r="ACR124" s="214"/>
      <c r="ACS124" s="214"/>
      <c r="ACT124" s="214"/>
      <c r="ACU124" s="214"/>
      <c r="ACV124" s="214"/>
      <c r="ACW124" s="214"/>
      <c r="ACX124" s="214"/>
      <c r="ACY124" s="214"/>
      <c r="ACZ124" s="214"/>
      <c r="ADA124" s="214"/>
      <c r="ADB124" s="214"/>
      <c r="ADC124" s="214"/>
      <c r="ADD124" s="214"/>
      <c r="ADE124" s="214"/>
      <c r="ADF124" s="214"/>
      <c r="ADG124" s="214"/>
      <c r="ADH124" s="214"/>
      <c r="ADI124" s="214"/>
      <c r="ADJ124" s="214"/>
      <c r="ADK124" s="214"/>
      <c r="ADL124" s="214"/>
      <c r="ADM124" s="214"/>
      <c r="ADN124" s="214"/>
      <c r="ADO124" s="214"/>
      <c r="ADP124" s="214"/>
      <c r="ADQ124" s="214"/>
      <c r="ADR124" s="214"/>
      <c r="ADS124" s="214"/>
      <c r="ADT124" s="214"/>
      <c r="ADU124" s="214"/>
      <c r="ADV124" s="214"/>
      <c r="ADW124" s="214"/>
      <c r="ADX124" s="214"/>
      <c r="ADY124" s="214"/>
      <c r="ADZ124" s="214"/>
      <c r="AEA124" s="214"/>
      <c r="AEB124" s="214"/>
      <c r="AEC124" s="214"/>
      <c r="AED124" s="214"/>
      <c r="AEE124" s="214"/>
      <c r="AEF124" s="214"/>
      <c r="AEG124" s="214"/>
      <c r="AEH124" s="214"/>
      <c r="AEI124" s="214"/>
      <c r="AEJ124" s="214"/>
      <c r="AEK124" s="214"/>
      <c r="AEL124" s="214"/>
      <c r="AEM124" s="214"/>
      <c r="AEN124" s="214"/>
      <c r="AEO124" s="214"/>
      <c r="AEP124" s="214"/>
      <c r="AEQ124" s="214"/>
      <c r="AER124" s="214"/>
      <c r="AES124" s="214"/>
      <c r="AET124" s="214"/>
      <c r="AEU124" s="214"/>
      <c r="AEV124" s="214"/>
      <c r="AEW124" s="214"/>
      <c r="AEX124" s="214"/>
      <c r="AEY124" s="214"/>
      <c r="AEZ124" s="214"/>
      <c r="AFA124" s="214"/>
      <c r="AFB124" s="214"/>
      <c r="AFC124" s="214"/>
      <c r="AFD124" s="214"/>
      <c r="AFE124" s="214"/>
      <c r="AFF124" s="214"/>
      <c r="AFG124" s="214"/>
      <c r="AFH124" s="214"/>
      <c r="AFI124" s="214"/>
      <c r="AFJ124" s="214"/>
      <c r="AFK124" s="214"/>
      <c r="AFL124" s="214"/>
      <c r="AFM124" s="214"/>
      <c r="AFN124" s="214"/>
      <c r="AFO124" s="214"/>
      <c r="AFP124" s="214"/>
      <c r="AFQ124" s="214"/>
      <c r="AFR124" s="214"/>
      <c r="AFS124" s="214"/>
      <c r="AFT124" s="214"/>
      <c r="AFU124" s="214"/>
      <c r="AFV124" s="214"/>
      <c r="AFW124" s="214"/>
      <c r="AFX124" s="214"/>
      <c r="AFY124" s="214"/>
      <c r="AFZ124" s="214"/>
      <c r="AGA124" s="214"/>
      <c r="AGB124" s="214"/>
      <c r="AGC124" s="214"/>
      <c r="AGD124" s="214"/>
      <c r="AGE124" s="214"/>
      <c r="AGF124" s="214"/>
      <c r="AGG124" s="214"/>
      <c r="AGH124" s="214"/>
      <c r="AGI124" s="214"/>
      <c r="AGJ124" s="214"/>
      <c r="AGK124" s="214"/>
      <c r="AGL124" s="214"/>
      <c r="AGM124" s="214"/>
      <c r="AGN124" s="214"/>
      <c r="AGO124" s="214"/>
      <c r="AGP124" s="214"/>
      <c r="AGQ124" s="214"/>
      <c r="AGR124" s="214"/>
      <c r="AGS124" s="214"/>
      <c r="AGT124" s="214"/>
      <c r="AGU124" s="214"/>
      <c r="AGV124" s="214"/>
      <c r="AGW124" s="214"/>
      <c r="AGX124" s="214"/>
      <c r="AGY124" s="214"/>
      <c r="AGZ124" s="214"/>
      <c r="AHA124" s="214"/>
      <c r="AHB124" s="214"/>
      <c r="AHC124" s="214"/>
      <c r="AHD124" s="214"/>
      <c r="AHE124" s="214"/>
      <c r="AHF124" s="214"/>
      <c r="AHG124" s="214"/>
      <c r="AHH124" s="214"/>
      <c r="AHI124" s="214"/>
      <c r="AHJ124" s="214"/>
      <c r="AHK124" s="214"/>
      <c r="AHL124" s="214"/>
      <c r="AHM124" s="214"/>
      <c r="AHN124" s="214"/>
      <c r="AHO124" s="214"/>
      <c r="AHP124" s="214"/>
      <c r="AHQ124" s="214"/>
      <c r="AHR124" s="214"/>
      <c r="AHS124" s="214"/>
      <c r="AHT124" s="214"/>
      <c r="AHU124" s="214"/>
      <c r="AHV124" s="214"/>
      <c r="AHW124" s="214"/>
      <c r="AHX124" s="214"/>
      <c r="AHY124" s="214"/>
      <c r="AHZ124" s="214"/>
      <c r="AIA124" s="214"/>
      <c r="AIB124" s="214"/>
      <c r="AIC124" s="214"/>
      <c r="AID124" s="214"/>
      <c r="AIE124" s="214"/>
      <c r="AIF124" s="214"/>
      <c r="AIG124" s="214"/>
      <c r="AIH124" s="214"/>
      <c r="AII124" s="214"/>
      <c r="AIJ124" s="214"/>
      <c r="AIK124" s="214"/>
      <c r="AIL124" s="214"/>
      <c r="AIM124" s="214"/>
      <c r="AIN124" s="214"/>
      <c r="AIO124" s="214"/>
      <c r="AIP124" s="214"/>
      <c r="AIQ124" s="214"/>
      <c r="AIR124" s="214"/>
      <c r="AIS124" s="214"/>
      <c r="AIT124" s="214"/>
      <c r="AIU124" s="214"/>
      <c r="AIV124" s="214"/>
      <c r="AIW124" s="214"/>
      <c r="AIX124" s="214"/>
      <c r="AIY124" s="214"/>
      <c r="AIZ124" s="214"/>
      <c r="AJA124" s="214"/>
      <c r="AJB124" s="214"/>
      <c r="AJC124" s="214"/>
      <c r="AJD124" s="214"/>
      <c r="AJE124" s="214"/>
      <c r="AJF124" s="214"/>
      <c r="AJG124" s="214"/>
      <c r="AJH124" s="214"/>
      <c r="AJI124" s="214"/>
      <c r="AJJ124" s="214"/>
      <c r="AJK124" s="214"/>
      <c r="AJL124" s="214"/>
      <c r="AJM124" s="214"/>
      <c r="AJN124" s="214"/>
      <c r="AJO124" s="214"/>
      <c r="AJP124" s="214"/>
      <c r="AJQ124" s="214"/>
      <c r="AJR124" s="214"/>
      <c r="AJS124" s="214"/>
      <c r="AJT124" s="214"/>
      <c r="AJU124" s="214"/>
      <c r="AJV124" s="214"/>
      <c r="AJW124" s="214"/>
      <c r="AJX124" s="214"/>
      <c r="AJY124" s="214"/>
      <c r="AJZ124" s="214"/>
      <c r="AKA124" s="214"/>
      <c r="AKB124" s="214"/>
      <c r="AKC124" s="214"/>
      <c r="AKD124" s="214"/>
      <c r="AKE124" s="214"/>
      <c r="AKF124" s="214"/>
      <c r="AKG124" s="214"/>
      <c r="AKH124" s="214"/>
      <c r="AKI124" s="214"/>
      <c r="AKJ124" s="214"/>
      <c r="AKK124" s="214"/>
      <c r="AKL124" s="214"/>
      <c r="AKM124" s="214"/>
      <c r="AKN124" s="214"/>
      <c r="AKO124" s="214"/>
      <c r="AKP124" s="214"/>
      <c r="AKQ124" s="214"/>
      <c r="AKR124" s="214"/>
      <c r="AKS124" s="214"/>
      <c r="AKT124" s="214"/>
      <c r="AKU124" s="214"/>
      <c r="AKV124" s="214"/>
      <c r="AKW124" s="214"/>
      <c r="AKX124" s="214"/>
      <c r="AKY124" s="214"/>
      <c r="AKZ124" s="214"/>
      <c r="ALA124" s="214"/>
      <c r="ALB124" s="214"/>
      <c r="ALC124" s="214"/>
      <c r="ALD124" s="214"/>
      <c r="ALE124" s="214"/>
      <c r="ALF124" s="214"/>
      <c r="ALG124" s="214"/>
      <c r="ALH124" s="214"/>
      <c r="ALI124" s="214"/>
      <c r="ALJ124" s="214"/>
      <c r="ALK124" s="214"/>
      <c r="ALL124" s="214"/>
      <c r="ALM124" s="214"/>
      <c r="ALN124" s="214"/>
      <c r="ALO124" s="214"/>
      <c r="ALP124" s="214"/>
      <c r="ALQ124" s="214"/>
      <c r="ALR124" s="214"/>
      <c r="ALS124" s="214"/>
      <c r="ALT124" s="214"/>
      <c r="ALU124" s="214"/>
      <c r="ALV124" s="214"/>
      <c r="ALW124" s="214"/>
      <c r="ALX124" s="214"/>
      <c r="ALY124" s="214"/>
      <c r="ALZ124" s="214"/>
      <c r="AMA124" s="214"/>
      <c r="AMB124" s="214"/>
      <c r="AMC124" s="214"/>
      <c r="AMD124" s="214"/>
      <c r="AME124" s="214"/>
      <c r="AMF124" s="214"/>
      <c r="AMG124" s="214"/>
      <c r="AMH124" s="214"/>
      <c r="AMI124" s="214"/>
      <c r="AMJ124" s="214"/>
      <c r="AMK124" s="214"/>
      <c r="AML124" s="214"/>
      <c r="AMM124" s="214"/>
      <c r="AMN124" s="214"/>
      <c r="AMO124" s="214"/>
      <c r="AMP124" s="214"/>
      <c r="AMQ124" s="214"/>
      <c r="AMR124" s="214"/>
      <c r="AMS124" s="214"/>
      <c r="AMT124" s="214"/>
      <c r="AMU124" s="214"/>
      <c r="AMV124" s="214"/>
      <c r="AMW124" s="214"/>
      <c r="AMX124" s="214"/>
      <c r="AMY124" s="214"/>
      <c r="AMZ124" s="214"/>
      <c r="ANA124" s="214"/>
      <c r="ANB124" s="214"/>
      <c r="ANC124" s="214"/>
      <c r="AND124" s="214"/>
      <c r="ANE124" s="214"/>
      <c r="ANF124" s="214"/>
      <c r="ANG124" s="214"/>
      <c r="ANH124" s="214"/>
      <c r="ANI124" s="214"/>
      <c r="ANJ124" s="214"/>
      <c r="ANK124" s="214"/>
      <c r="ANL124" s="214"/>
      <c r="ANM124" s="214"/>
      <c r="ANN124" s="214"/>
      <c r="ANO124" s="214"/>
      <c r="ANP124" s="214"/>
      <c r="ANQ124" s="214"/>
      <c r="ANR124" s="214"/>
      <c r="ANS124" s="214"/>
      <c r="ANT124" s="214"/>
      <c r="ANU124" s="214"/>
      <c r="ANV124" s="214"/>
      <c r="ANW124" s="214"/>
      <c r="ANX124" s="214"/>
      <c r="ANY124" s="214"/>
      <c r="ANZ124" s="214"/>
      <c r="AOA124" s="214"/>
      <c r="AOB124" s="214"/>
      <c r="AOC124" s="214"/>
      <c r="AOD124" s="214"/>
      <c r="AOE124" s="214"/>
      <c r="AOF124" s="214"/>
      <c r="AOG124" s="214"/>
      <c r="AOH124" s="214"/>
      <c r="AOI124" s="214"/>
      <c r="AOJ124" s="214"/>
      <c r="AOK124" s="214"/>
      <c r="AOL124" s="214"/>
      <c r="AOM124" s="214"/>
      <c r="AON124" s="214"/>
      <c r="AOO124" s="214"/>
      <c r="AOP124" s="214"/>
      <c r="AOQ124" s="214"/>
      <c r="AOR124" s="214"/>
      <c r="AOS124" s="214"/>
      <c r="AOT124" s="214"/>
      <c r="AOU124" s="214"/>
      <c r="AOV124" s="214"/>
      <c r="AOW124" s="214"/>
      <c r="AOX124" s="214"/>
      <c r="AOY124" s="214"/>
      <c r="AOZ124" s="214"/>
      <c r="APA124" s="214"/>
      <c r="APB124" s="214"/>
      <c r="APC124" s="214"/>
      <c r="APD124" s="214"/>
      <c r="APE124" s="214"/>
      <c r="APF124" s="214"/>
      <c r="APG124" s="214"/>
      <c r="APH124" s="214"/>
      <c r="API124" s="214"/>
      <c r="APJ124" s="214"/>
      <c r="APK124" s="214"/>
      <c r="APL124" s="214"/>
      <c r="APM124" s="214"/>
      <c r="APN124" s="214"/>
      <c r="APO124" s="214"/>
      <c r="APP124" s="214"/>
      <c r="APQ124" s="214"/>
      <c r="APR124" s="214"/>
      <c r="APS124" s="214"/>
      <c r="APT124" s="214"/>
      <c r="APU124" s="214"/>
      <c r="APV124" s="214"/>
      <c r="APW124" s="214"/>
      <c r="APX124" s="214"/>
      <c r="APY124" s="214"/>
      <c r="APZ124" s="214"/>
      <c r="AQA124" s="214"/>
      <c r="AQB124" s="214"/>
      <c r="AQC124" s="214"/>
      <c r="AQD124" s="214"/>
      <c r="AQE124" s="214"/>
      <c r="AQF124" s="214"/>
      <c r="AQG124" s="214"/>
      <c r="AQH124" s="214"/>
      <c r="AQI124" s="214"/>
      <c r="AQJ124" s="214"/>
      <c r="AQK124" s="214"/>
      <c r="AQL124" s="214"/>
      <c r="AQM124" s="214"/>
      <c r="AQN124" s="214"/>
      <c r="AQO124" s="214"/>
      <c r="AQP124" s="214"/>
      <c r="AQQ124" s="214"/>
      <c r="AQR124" s="214"/>
      <c r="AQS124" s="214"/>
      <c r="AQT124" s="214"/>
      <c r="AQU124" s="214"/>
      <c r="AQV124" s="214"/>
      <c r="AQW124" s="214"/>
      <c r="AQX124" s="214"/>
      <c r="AQY124" s="214"/>
      <c r="AQZ124" s="214"/>
      <c r="ARA124" s="214"/>
      <c r="ARB124" s="214"/>
      <c r="ARC124" s="214"/>
      <c r="ARD124" s="214"/>
      <c r="ARE124" s="214"/>
      <c r="ARF124" s="214"/>
      <c r="ARG124" s="214"/>
      <c r="ARH124" s="214"/>
      <c r="ARI124" s="214"/>
      <c r="ARJ124" s="214"/>
      <c r="ARK124" s="214"/>
      <c r="ARL124" s="214"/>
      <c r="ARM124" s="214"/>
      <c r="ARN124" s="214"/>
      <c r="ARO124" s="214"/>
      <c r="ARP124" s="214"/>
      <c r="ARQ124" s="214"/>
      <c r="ARR124" s="214"/>
      <c r="ARS124" s="214"/>
      <c r="ART124" s="214"/>
      <c r="ARU124" s="214"/>
      <c r="ARV124" s="214"/>
      <c r="ARW124" s="214"/>
      <c r="ARX124" s="214"/>
      <c r="ARY124" s="214"/>
      <c r="ARZ124" s="214"/>
      <c r="ASA124" s="214"/>
      <c r="ASB124" s="214"/>
      <c r="ASC124" s="214"/>
      <c r="ASD124" s="214"/>
      <c r="ASE124" s="214"/>
      <c r="ASF124" s="214"/>
      <c r="ASG124" s="214"/>
      <c r="ASH124" s="214"/>
      <c r="ASI124" s="214"/>
      <c r="ASJ124" s="214"/>
      <c r="ASK124" s="214"/>
      <c r="ASL124" s="214"/>
      <c r="ASM124" s="214"/>
      <c r="ASN124" s="214"/>
      <c r="ASO124" s="214"/>
      <c r="ASP124" s="214"/>
      <c r="ASQ124" s="214"/>
      <c r="ASR124" s="214"/>
      <c r="ASS124" s="214"/>
      <c r="AST124" s="214"/>
      <c r="ASU124" s="214"/>
      <c r="ASV124" s="214"/>
      <c r="ASW124" s="214"/>
      <c r="ASX124" s="214"/>
      <c r="ASY124" s="214"/>
      <c r="ASZ124" s="214"/>
      <c r="ATA124" s="214"/>
      <c r="ATB124" s="214"/>
      <c r="ATC124" s="214"/>
      <c r="ATD124" s="214"/>
      <c r="ATE124" s="214"/>
      <c r="ATF124" s="214"/>
      <c r="ATG124" s="214"/>
      <c r="ATH124" s="214"/>
      <c r="ATI124" s="214"/>
      <c r="ATJ124" s="214"/>
      <c r="ATK124" s="214"/>
      <c r="ATL124" s="214"/>
      <c r="ATM124" s="214"/>
      <c r="ATN124" s="214"/>
      <c r="ATO124" s="214"/>
      <c r="ATP124" s="214"/>
      <c r="ATQ124" s="214"/>
      <c r="ATR124" s="214"/>
      <c r="ATS124" s="214"/>
      <c r="ATT124" s="214"/>
      <c r="ATU124" s="214"/>
      <c r="ATV124" s="214"/>
      <c r="ATW124" s="214"/>
      <c r="ATX124" s="214"/>
      <c r="ATY124" s="214"/>
      <c r="ATZ124" s="214"/>
      <c r="AUA124" s="214"/>
      <c r="AUB124" s="214"/>
      <c r="AUC124" s="214"/>
      <c r="AUD124" s="214"/>
      <c r="AUE124" s="214"/>
      <c r="AUF124" s="214"/>
      <c r="AUG124" s="214"/>
      <c r="AUH124" s="214"/>
      <c r="AUI124" s="214"/>
      <c r="AUJ124" s="214"/>
      <c r="AUK124" s="214"/>
      <c r="AUL124" s="214"/>
      <c r="AUM124" s="214"/>
      <c r="AUN124" s="214"/>
      <c r="AUO124" s="214"/>
      <c r="AUP124" s="214"/>
      <c r="AUQ124" s="214"/>
      <c r="AUR124" s="214"/>
      <c r="AUS124" s="214"/>
      <c r="AUT124" s="214"/>
      <c r="AUU124" s="214"/>
      <c r="AUV124" s="214"/>
      <c r="AUW124" s="214"/>
      <c r="AUX124" s="214"/>
      <c r="AUY124" s="214"/>
      <c r="AUZ124" s="214"/>
      <c r="AVA124" s="214"/>
      <c r="AVB124" s="214"/>
      <c r="AVC124" s="214"/>
      <c r="AVD124" s="214"/>
      <c r="AVE124" s="214"/>
      <c r="AVF124" s="214"/>
      <c r="AVG124" s="214"/>
      <c r="AVH124" s="214"/>
      <c r="AVI124" s="214"/>
      <c r="AVJ124" s="214"/>
      <c r="AVK124" s="214"/>
      <c r="AVL124" s="214"/>
      <c r="AVM124" s="214"/>
      <c r="AVN124" s="214"/>
      <c r="AVO124" s="214"/>
      <c r="AVP124" s="214"/>
      <c r="AVQ124" s="214"/>
      <c r="AVR124" s="214"/>
      <c r="AVS124" s="214"/>
      <c r="AVT124" s="214"/>
      <c r="AVU124" s="214"/>
      <c r="AVV124" s="214"/>
      <c r="AVW124" s="214"/>
      <c r="AVX124" s="214"/>
      <c r="AVY124" s="214"/>
      <c r="AVZ124" s="214"/>
      <c r="AWA124" s="214"/>
      <c r="AWB124" s="214"/>
      <c r="AWC124" s="214"/>
      <c r="AWD124" s="214"/>
      <c r="AWE124" s="214"/>
      <c r="AWF124" s="214"/>
      <c r="AWG124" s="214"/>
      <c r="AWH124" s="214"/>
      <c r="AWI124" s="214"/>
      <c r="AWJ124" s="214"/>
      <c r="AWK124" s="214"/>
      <c r="AWL124" s="214"/>
      <c r="AWM124" s="214"/>
      <c r="AWN124" s="214"/>
      <c r="AWO124" s="214"/>
      <c r="AWP124" s="214"/>
      <c r="AWQ124" s="214"/>
      <c r="AWR124" s="214"/>
      <c r="AWS124" s="214"/>
      <c r="AWT124" s="214"/>
      <c r="AWU124" s="214"/>
      <c r="AWV124" s="214"/>
      <c r="AWW124" s="214"/>
      <c r="AWX124" s="214"/>
      <c r="AWY124" s="214"/>
      <c r="AWZ124" s="214"/>
      <c r="AXA124" s="214"/>
      <c r="AXB124" s="214"/>
      <c r="AXC124" s="214"/>
      <c r="AXD124" s="214"/>
      <c r="AXE124" s="214"/>
      <c r="AXF124" s="214"/>
      <c r="AXG124" s="214"/>
      <c r="AXH124" s="214"/>
      <c r="AXI124" s="214"/>
      <c r="AXJ124" s="214"/>
      <c r="AXK124" s="214"/>
      <c r="AXL124" s="214"/>
      <c r="AXM124" s="214"/>
      <c r="AXN124" s="214"/>
      <c r="AXO124" s="214"/>
      <c r="AXP124" s="214"/>
      <c r="AXQ124" s="214"/>
      <c r="AXR124" s="214"/>
      <c r="AXS124" s="214"/>
      <c r="AXT124" s="214"/>
      <c r="AXU124" s="214"/>
      <c r="AXV124" s="214"/>
      <c r="AXW124" s="214"/>
      <c r="AXX124" s="214"/>
      <c r="AXY124" s="214"/>
      <c r="AXZ124" s="214"/>
      <c r="AYA124" s="214"/>
      <c r="AYB124" s="214"/>
      <c r="AYC124" s="214"/>
      <c r="AYD124" s="214"/>
      <c r="AYE124" s="214"/>
      <c r="AYF124" s="214"/>
      <c r="AYG124" s="214"/>
      <c r="AYH124" s="214"/>
      <c r="AYI124" s="214"/>
      <c r="AYJ124" s="214"/>
      <c r="AYK124" s="214"/>
      <c r="AYL124" s="214"/>
      <c r="AYM124" s="214"/>
      <c r="AYN124" s="214"/>
      <c r="AYO124" s="214"/>
      <c r="AYP124" s="214"/>
      <c r="AYQ124" s="214"/>
      <c r="AYR124" s="214"/>
      <c r="AYS124" s="214"/>
      <c r="AYT124" s="214"/>
      <c r="AYU124" s="214"/>
      <c r="AYV124" s="214"/>
      <c r="AYW124" s="214"/>
      <c r="AYX124" s="214"/>
      <c r="AYY124" s="214"/>
      <c r="AYZ124" s="214"/>
      <c r="AZA124" s="214"/>
      <c r="AZB124" s="214"/>
      <c r="AZC124" s="214"/>
      <c r="AZD124" s="214"/>
      <c r="AZE124" s="214"/>
      <c r="AZF124" s="214"/>
      <c r="AZG124" s="214"/>
      <c r="AZH124" s="214"/>
      <c r="AZI124" s="214"/>
      <c r="AZJ124" s="214"/>
      <c r="AZK124" s="214"/>
      <c r="AZL124" s="214"/>
      <c r="AZM124" s="214"/>
      <c r="AZN124" s="214"/>
      <c r="AZO124" s="214"/>
      <c r="AZP124" s="214"/>
      <c r="AZQ124" s="214"/>
      <c r="AZR124" s="214"/>
      <c r="AZS124" s="214"/>
      <c r="AZT124" s="214"/>
      <c r="AZU124" s="214"/>
      <c r="AZV124" s="214"/>
      <c r="AZW124" s="214"/>
      <c r="AZX124" s="214"/>
      <c r="AZY124" s="214"/>
      <c r="AZZ124" s="214"/>
      <c r="BAA124" s="214"/>
      <c r="BAB124" s="214"/>
      <c r="BAC124" s="214"/>
      <c r="BAD124" s="214"/>
      <c r="BAE124" s="214"/>
      <c r="BAF124" s="214"/>
      <c r="BAG124" s="214"/>
      <c r="BAH124" s="214"/>
      <c r="BAI124" s="214"/>
      <c r="BAJ124" s="214"/>
      <c r="BAK124" s="214"/>
      <c r="BAL124" s="214"/>
      <c r="BAM124" s="214"/>
      <c r="BAN124" s="214"/>
      <c r="BAO124" s="214"/>
      <c r="BAP124" s="214"/>
      <c r="BAQ124" s="214"/>
      <c r="BAR124" s="214"/>
      <c r="BAS124" s="214"/>
      <c r="BAT124" s="214"/>
      <c r="BAU124" s="214"/>
      <c r="BAV124" s="214"/>
      <c r="BAW124" s="214"/>
      <c r="BAX124" s="214"/>
      <c r="BAY124" s="214"/>
      <c r="BAZ124" s="214"/>
      <c r="BBA124" s="214"/>
      <c r="BBB124" s="214"/>
      <c r="BBC124" s="214"/>
      <c r="BBD124" s="214"/>
      <c r="BBE124" s="214"/>
      <c r="BBF124" s="214"/>
      <c r="BBG124" s="214"/>
      <c r="BBH124" s="214"/>
      <c r="BBI124" s="214"/>
      <c r="BBJ124" s="214"/>
      <c r="BBK124" s="214"/>
      <c r="BBL124" s="214"/>
      <c r="BBM124" s="214"/>
      <c r="BBN124" s="214"/>
      <c r="BBO124" s="214"/>
      <c r="BBP124" s="214"/>
      <c r="BBQ124" s="214"/>
      <c r="BBR124" s="214"/>
      <c r="BBS124" s="214"/>
      <c r="BBT124" s="214"/>
      <c r="BBU124" s="214"/>
      <c r="BBV124" s="214"/>
      <c r="BBW124" s="214"/>
      <c r="BBX124" s="214"/>
      <c r="BBY124" s="214"/>
      <c r="BBZ124" s="214"/>
      <c r="BCA124" s="214"/>
      <c r="BCB124" s="214"/>
      <c r="BCC124" s="214"/>
      <c r="BCD124" s="214"/>
      <c r="BCE124" s="214"/>
      <c r="BCF124" s="214"/>
      <c r="BCG124" s="214"/>
      <c r="BCH124" s="214"/>
      <c r="BCI124" s="214"/>
      <c r="BCJ124" s="214"/>
      <c r="BCK124" s="214"/>
      <c r="BCL124" s="214"/>
      <c r="BCM124" s="214"/>
      <c r="BCN124" s="214"/>
      <c r="BCO124" s="214"/>
      <c r="BCP124" s="214"/>
      <c r="BCQ124" s="214"/>
      <c r="BCR124" s="214"/>
      <c r="BCS124" s="214"/>
      <c r="BCT124" s="214"/>
      <c r="BCU124" s="214"/>
      <c r="BCV124" s="214"/>
      <c r="BCW124" s="214"/>
      <c r="BCX124" s="214"/>
      <c r="BCY124" s="214"/>
      <c r="BCZ124" s="214"/>
      <c r="BDA124" s="214"/>
      <c r="BDB124" s="214"/>
      <c r="BDC124" s="214"/>
      <c r="BDD124" s="214"/>
      <c r="BDE124" s="214"/>
      <c r="BDF124" s="214"/>
      <c r="BDG124" s="214"/>
      <c r="BDH124" s="214"/>
      <c r="BDI124" s="214"/>
      <c r="BDJ124" s="214"/>
      <c r="BDK124" s="214"/>
      <c r="BDL124" s="214"/>
      <c r="BDM124" s="214"/>
      <c r="BDN124" s="214"/>
      <c r="BDO124" s="214"/>
      <c r="BDP124" s="214"/>
      <c r="BDQ124" s="214"/>
      <c r="BDR124" s="214"/>
      <c r="BDS124" s="214"/>
      <c r="BDT124" s="214"/>
      <c r="BDU124" s="214"/>
      <c r="BDV124" s="214"/>
      <c r="BDW124" s="214"/>
      <c r="BDX124" s="214"/>
      <c r="BDY124" s="214"/>
      <c r="BDZ124" s="214"/>
      <c r="BEA124" s="214"/>
      <c r="BEB124" s="214"/>
      <c r="BEC124" s="214"/>
      <c r="BED124" s="214"/>
      <c r="BEE124" s="214"/>
      <c r="BEF124" s="214"/>
      <c r="BEG124" s="214"/>
      <c r="BEH124" s="214"/>
      <c r="BEI124" s="214"/>
      <c r="BEJ124" s="214"/>
      <c r="BEK124" s="214"/>
      <c r="BEL124" s="214"/>
      <c r="BEM124" s="214"/>
      <c r="BEN124" s="214"/>
      <c r="BEO124" s="214"/>
      <c r="BEP124" s="214"/>
      <c r="BEQ124" s="214"/>
      <c r="BER124" s="214"/>
      <c r="BES124" s="214"/>
      <c r="BET124" s="214"/>
      <c r="BEU124" s="214"/>
      <c r="BEV124" s="214"/>
      <c r="BEW124" s="214"/>
      <c r="BEX124" s="214"/>
      <c r="BEY124" s="214"/>
      <c r="BEZ124" s="214"/>
      <c r="BFA124" s="214"/>
      <c r="BFB124" s="214"/>
      <c r="BFC124" s="214"/>
      <c r="BFD124" s="214"/>
      <c r="BFE124" s="214"/>
      <c r="BFF124" s="214"/>
      <c r="BFG124" s="214"/>
      <c r="BFH124" s="214"/>
      <c r="BFI124" s="214"/>
      <c r="BFJ124" s="214"/>
      <c r="BFK124" s="214"/>
      <c r="BFL124" s="214"/>
      <c r="BFM124" s="214"/>
      <c r="BFN124" s="214"/>
      <c r="BFO124" s="214"/>
      <c r="BFP124" s="214"/>
      <c r="BFQ124" s="214"/>
      <c r="BFR124" s="214"/>
      <c r="BFS124" s="214"/>
      <c r="BFT124" s="214"/>
      <c r="BFU124" s="214"/>
      <c r="BFV124" s="214"/>
      <c r="BFW124" s="214"/>
      <c r="BFX124" s="214"/>
      <c r="BFY124" s="214"/>
      <c r="BFZ124" s="214"/>
      <c r="BGA124" s="214"/>
      <c r="BGB124" s="214"/>
      <c r="BGC124" s="214"/>
      <c r="BGD124" s="214"/>
      <c r="BGE124" s="214"/>
      <c r="BGF124" s="214"/>
      <c r="BGG124" s="214"/>
      <c r="BGH124" s="214"/>
      <c r="BGI124" s="214"/>
      <c r="BGJ124" s="214"/>
      <c r="BGK124" s="214"/>
      <c r="BGL124" s="214"/>
      <c r="BGM124" s="214"/>
      <c r="BGN124" s="214"/>
      <c r="BGO124" s="214"/>
      <c r="BGP124" s="214"/>
      <c r="BGQ124" s="214"/>
      <c r="BGR124" s="214"/>
      <c r="BGS124" s="214"/>
      <c r="BGT124" s="214"/>
      <c r="BGU124" s="214"/>
      <c r="BGV124" s="214"/>
      <c r="BGW124" s="214"/>
      <c r="BGX124" s="214"/>
      <c r="BGY124" s="214"/>
      <c r="BGZ124" s="214"/>
      <c r="BHA124" s="214"/>
      <c r="BHB124" s="214"/>
      <c r="BHC124" s="214"/>
      <c r="BHD124" s="214"/>
      <c r="BHE124" s="214"/>
      <c r="BHF124" s="214"/>
      <c r="BHG124" s="214"/>
      <c r="BHH124" s="214"/>
      <c r="BHI124" s="214"/>
      <c r="BHJ124" s="214"/>
      <c r="BHK124" s="214"/>
      <c r="BHL124" s="214"/>
      <c r="BHM124" s="214"/>
      <c r="BHN124" s="214"/>
      <c r="BHO124" s="214"/>
      <c r="BHP124" s="214"/>
      <c r="BHQ124" s="214"/>
      <c r="BHR124" s="214"/>
      <c r="BHS124" s="214"/>
      <c r="BHT124" s="214"/>
      <c r="BHU124" s="214"/>
      <c r="BHV124" s="214"/>
      <c r="BHW124" s="214"/>
      <c r="BHX124" s="214"/>
      <c r="BHY124" s="214"/>
      <c r="BHZ124" s="214"/>
      <c r="BIA124" s="214"/>
      <c r="BIB124" s="214"/>
      <c r="BIC124" s="214"/>
      <c r="BID124" s="214"/>
      <c r="BIE124" s="214"/>
      <c r="BIF124" s="214"/>
      <c r="BIG124" s="214"/>
      <c r="BIH124" s="214"/>
      <c r="BII124" s="214"/>
      <c r="BIJ124" s="214"/>
      <c r="BIK124" s="214"/>
      <c r="BIL124" s="214"/>
      <c r="BIM124" s="214"/>
      <c r="BIN124" s="214"/>
      <c r="BIO124" s="214"/>
      <c r="BIP124" s="214"/>
      <c r="BIQ124" s="214"/>
      <c r="BIR124" s="214"/>
      <c r="BIS124" s="214"/>
      <c r="BIT124" s="214"/>
      <c r="BIU124" s="214"/>
      <c r="BIV124" s="214"/>
      <c r="BIW124" s="214"/>
      <c r="BIX124" s="214"/>
      <c r="BIY124" s="214"/>
      <c r="BIZ124" s="214"/>
      <c r="BJA124" s="214"/>
      <c r="BJB124" s="214"/>
      <c r="BJC124" s="214"/>
      <c r="BJD124" s="214"/>
      <c r="BJE124" s="214"/>
      <c r="BJF124" s="214"/>
      <c r="BJG124" s="214"/>
      <c r="BJH124" s="214"/>
      <c r="BJI124" s="214"/>
      <c r="BJJ124" s="214"/>
      <c r="BJK124" s="214"/>
      <c r="BJL124" s="214"/>
      <c r="BJM124" s="214"/>
      <c r="BJN124" s="214"/>
      <c r="BJO124" s="214"/>
      <c r="BJP124" s="214"/>
      <c r="BJQ124" s="214"/>
      <c r="BJR124" s="214"/>
      <c r="BJS124" s="214"/>
      <c r="BJT124" s="214"/>
      <c r="BJU124" s="214"/>
      <c r="BJV124" s="214"/>
      <c r="BJW124" s="214"/>
      <c r="BJX124" s="214"/>
      <c r="BJY124" s="214"/>
      <c r="BJZ124" s="214"/>
      <c r="BKA124" s="214"/>
      <c r="BKB124" s="214"/>
      <c r="BKC124" s="214"/>
      <c r="BKD124" s="214"/>
      <c r="BKE124" s="214"/>
      <c r="BKF124" s="214"/>
      <c r="BKG124" s="214"/>
      <c r="BKH124" s="214"/>
      <c r="BKI124" s="214"/>
      <c r="BKJ124" s="214"/>
      <c r="BKK124" s="214"/>
      <c r="BKL124" s="214"/>
      <c r="BKM124" s="214"/>
      <c r="BKN124" s="214"/>
      <c r="BKO124" s="214"/>
      <c r="BKP124" s="214"/>
      <c r="BKQ124" s="214"/>
      <c r="BKR124" s="214"/>
      <c r="BKS124" s="214"/>
      <c r="BKT124" s="214"/>
      <c r="BKU124" s="214"/>
      <c r="BKV124" s="214"/>
      <c r="BKW124" s="214"/>
      <c r="BKX124" s="214"/>
      <c r="BKY124" s="214"/>
      <c r="BKZ124" s="214"/>
      <c r="BLA124" s="214"/>
      <c r="BLB124" s="214"/>
      <c r="BLC124" s="214"/>
      <c r="BLD124" s="214"/>
      <c r="BLE124" s="214"/>
      <c r="BLF124" s="214"/>
      <c r="BLG124" s="214"/>
      <c r="BLH124" s="214"/>
      <c r="BLI124" s="214"/>
      <c r="BLJ124" s="214"/>
      <c r="BLK124" s="214"/>
      <c r="BLL124" s="214"/>
      <c r="BLM124" s="214"/>
      <c r="BLN124" s="214"/>
      <c r="BLO124" s="214"/>
      <c r="BLP124" s="214"/>
      <c r="BLQ124" s="214"/>
      <c r="BLR124" s="214"/>
      <c r="BLS124" s="214"/>
      <c r="BLT124" s="214"/>
      <c r="BLU124" s="214"/>
      <c r="BLV124" s="214"/>
      <c r="BLW124" s="214"/>
      <c r="BLX124" s="214"/>
      <c r="BLY124" s="214"/>
      <c r="BLZ124" s="214"/>
      <c r="BMA124" s="214"/>
      <c r="BMB124" s="214"/>
      <c r="BMC124" s="214"/>
      <c r="BMD124" s="214"/>
      <c r="BME124" s="214"/>
      <c r="BMF124" s="214"/>
      <c r="BMG124" s="214"/>
      <c r="BMH124" s="214"/>
      <c r="BMI124" s="214"/>
      <c r="BMJ124" s="214"/>
      <c r="BMK124" s="214"/>
      <c r="BML124" s="214"/>
      <c r="BMM124" s="214"/>
      <c r="BMN124" s="214"/>
      <c r="BMO124" s="214"/>
      <c r="BMP124" s="214"/>
      <c r="BMQ124" s="214"/>
      <c r="BMR124" s="214"/>
      <c r="BMS124" s="214"/>
      <c r="BMT124" s="214"/>
      <c r="BMU124" s="214"/>
      <c r="BMV124" s="214"/>
      <c r="BMW124" s="214"/>
      <c r="BMX124" s="214"/>
      <c r="BMY124" s="214"/>
      <c r="BMZ124" s="214"/>
      <c r="BNA124" s="214"/>
      <c r="BNB124" s="214"/>
      <c r="BNC124" s="214"/>
      <c r="BND124" s="214"/>
      <c r="BNE124" s="214"/>
      <c r="BNF124" s="214"/>
      <c r="BNG124" s="214"/>
      <c r="BNH124" s="214"/>
      <c r="BNI124" s="214"/>
      <c r="BNJ124" s="214"/>
      <c r="BNK124" s="214"/>
      <c r="BNL124" s="214"/>
      <c r="BNM124" s="214"/>
      <c r="BNN124" s="214"/>
      <c r="BNO124" s="214"/>
      <c r="BNP124" s="214"/>
      <c r="BNQ124" s="214"/>
      <c r="BNR124" s="214"/>
      <c r="BNS124" s="214"/>
      <c r="BNT124" s="214"/>
      <c r="BNU124" s="214"/>
      <c r="BNV124" s="214"/>
      <c r="BNW124" s="214"/>
      <c r="BNX124" s="214"/>
      <c r="BNY124" s="214"/>
      <c r="BNZ124" s="214"/>
      <c r="BOA124" s="214"/>
      <c r="BOB124" s="214"/>
      <c r="BOC124" s="214"/>
      <c r="BOD124" s="214"/>
      <c r="BOE124" s="214"/>
      <c r="BOF124" s="214"/>
      <c r="BOG124" s="214"/>
      <c r="BOH124" s="214"/>
      <c r="BOI124" s="214"/>
      <c r="BOJ124" s="214"/>
      <c r="BOK124" s="214"/>
      <c r="BOL124" s="214"/>
      <c r="BOM124" s="214"/>
      <c r="BON124" s="214"/>
      <c r="BOO124" s="214"/>
      <c r="BOP124" s="214"/>
      <c r="BOQ124" s="214"/>
      <c r="BOR124" s="214"/>
      <c r="BOS124" s="214"/>
      <c r="BOT124" s="214"/>
      <c r="BOU124" s="214"/>
      <c r="BOV124" s="214"/>
      <c r="BOW124" s="214"/>
      <c r="BOX124" s="214"/>
      <c r="BOY124" s="214"/>
      <c r="BOZ124" s="214"/>
      <c r="BPA124" s="214"/>
      <c r="BPB124" s="214"/>
      <c r="BPC124" s="214"/>
      <c r="BPD124" s="214"/>
      <c r="BPE124" s="214"/>
      <c r="BPF124" s="214"/>
      <c r="BPG124" s="214"/>
      <c r="BPH124" s="214"/>
      <c r="BPI124" s="214"/>
      <c r="BPJ124" s="214"/>
      <c r="BPK124" s="214"/>
      <c r="BPL124" s="214"/>
      <c r="BPM124" s="214"/>
      <c r="BPN124" s="214"/>
      <c r="BPO124" s="214"/>
      <c r="BPP124" s="214"/>
      <c r="BPQ124" s="214"/>
      <c r="BPR124" s="214"/>
      <c r="BPS124" s="214"/>
      <c r="BPT124" s="214"/>
      <c r="BPU124" s="214"/>
      <c r="BPV124" s="214"/>
      <c r="BPW124" s="214"/>
      <c r="BPX124" s="214"/>
      <c r="BPY124" s="214"/>
      <c r="BPZ124" s="214"/>
      <c r="BQA124" s="214"/>
      <c r="BQB124" s="214"/>
      <c r="BQC124" s="214"/>
      <c r="BQD124" s="214"/>
      <c r="BQE124" s="214"/>
      <c r="BQF124" s="214"/>
      <c r="BQG124" s="214"/>
      <c r="BQH124" s="214"/>
      <c r="BQI124" s="214"/>
      <c r="BQJ124" s="214"/>
      <c r="BQK124" s="214"/>
      <c r="BQL124" s="214"/>
      <c r="BQM124" s="214"/>
      <c r="BQN124" s="214"/>
      <c r="BQO124" s="214"/>
      <c r="BQP124" s="214"/>
      <c r="BQQ124" s="214"/>
      <c r="BQR124" s="214"/>
      <c r="BQS124" s="214"/>
      <c r="BQT124" s="214"/>
      <c r="BQU124" s="214"/>
      <c r="BQV124" s="214"/>
      <c r="BQW124" s="214"/>
      <c r="BQX124" s="214"/>
      <c r="BQY124" s="214"/>
      <c r="BQZ124" s="214"/>
      <c r="BRA124" s="214"/>
      <c r="BRB124" s="214"/>
      <c r="BRC124" s="214"/>
      <c r="BRD124" s="214"/>
      <c r="BRE124" s="214"/>
      <c r="BRF124" s="214"/>
      <c r="BRG124" s="214"/>
      <c r="BRH124" s="214"/>
      <c r="BRI124" s="214"/>
      <c r="BRJ124" s="214"/>
      <c r="BRK124" s="214"/>
      <c r="BRL124" s="214"/>
      <c r="BRM124" s="214"/>
      <c r="BRN124" s="214"/>
      <c r="BRO124" s="214"/>
      <c r="BRP124" s="214"/>
      <c r="BRQ124" s="214"/>
      <c r="BRR124" s="214"/>
      <c r="BRS124" s="214"/>
      <c r="BRT124" s="214"/>
      <c r="BRU124" s="214"/>
      <c r="BRV124" s="214"/>
      <c r="BRW124" s="214"/>
      <c r="BRX124" s="214"/>
      <c r="BRY124" s="214"/>
      <c r="BRZ124" s="214"/>
      <c r="BSA124" s="214"/>
      <c r="BSB124" s="214"/>
      <c r="BSC124" s="214"/>
      <c r="BSD124" s="214"/>
      <c r="BSE124" s="214"/>
      <c r="BSF124" s="214"/>
      <c r="BSG124" s="214"/>
      <c r="BSH124" s="214"/>
      <c r="BSI124" s="214"/>
      <c r="BSJ124" s="214"/>
      <c r="BSK124" s="214"/>
      <c r="BSL124" s="214"/>
      <c r="BSM124" s="214"/>
      <c r="BSN124" s="214"/>
      <c r="BSO124" s="214"/>
      <c r="BSP124" s="214"/>
      <c r="BSQ124" s="214"/>
      <c r="BSR124" s="214"/>
      <c r="BSS124" s="214"/>
      <c r="BST124" s="214"/>
      <c r="BSU124" s="214"/>
      <c r="BSV124" s="214"/>
      <c r="BSW124" s="214"/>
      <c r="BSX124" s="214"/>
      <c r="BSY124" s="214"/>
      <c r="BSZ124" s="214"/>
      <c r="BTA124" s="214"/>
      <c r="BTB124" s="214"/>
      <c r="BTC124" s="214"/>
      <c r="BTD124" s="214"/>
      <c r="BTE124" s="214"/>
      <c r="BTF124" s="214"/>
      <c r="BTG124" s="214"/>
      <c r="BTH124" s="214"/>
      <c r="BTI124" s="214"/>
      <c r="BTJ124" s="214"/>
      <c r="BTK124" s="214"/>
      <c r="BTL124" s="214"/>
      <c r="BTM124" s="214"/>
      <c r="BTN124" s="214"/>
      <c r="BTO124" s="214"/>
      <c r="BTP124" s="214"/>
      <c r="BTQ124" s="214"/>
      <c r="BTR124" s="214"/>
      <c r="BTS124" s="214"/>
      <c r="BTT124" s="214"/>
      <c r="BTU124" s="214"/>
      <c r="BTV124" s="214"/>
      <c r="BTW124" s="214"/>
      <c r="BTX124" s="214"/>
      <c r="BTY124" s="214"/>
      <c r="BTZ124" s="214"/>
      <c r="BUA124" s="214"/>
      <c r="BUB124" s="214"/>
      <c r="BUC124" s="214"/>
      <c r="BUD124" s="214"/>
      <c r="BUE124" s="214"/>
      <c r="BUF124" s="214"/>
      <c r="BUG124" s="214"/>
      <c r="BUH124" s="214"/>
      <c r="BUI124" s="214"/>
      <c r="BUJ124" s="214"/>
      <c r="BUK124" s="214"/>
      <c r="BUL124" s="214"/>
      <c r="BUM124" s="214"/>
      <c r="BUN124" s="214"/>
      <c r="BUO124" s="214"/>
      <c r="BUP124" s="214"/>
      <c r="BUQ124" s="214"/>
      <c r="BUR124" s="214"/>
      <c r="BUS124" s="214"/>
      <c r="BUT124" s="214"/>
      <c r="BUU124" s="214"/>
      <c r="BUV124" s="214"/>
      <c r="BUW124" s="214"/>
      <c r="BUX124" s="214"/>
      <c r="BUY124" s="214"/>
      <c r="BUZ124" s="214"/>
      <c r="BVA124" s="214"/>
      <c r="BVB124" s="214"/>
      <c r="BVC124" s="214"/>
      <c r="BVD124" s="214"/>
      <c r="BVE124" s="214"/>
      <c r="BVF124" s="214"/>
      <c r="BVG124" s="214"/>
      <c r="BVH124" s="214"/>
      <c r="BVI124" s="214"/>
      <c r="BVJ124" s="214"/>
      <c r="BVK124" s="214"/>
      <c r="BVL124" s="214"/>
      <c r="BVM124" s="214"/>
      <c r="BVN124" s="214"/>
      <c r="BVO124" s="214"/>
      <c r="BVP124" s="214"/>
      <c r="BVQ124" s="214"/>
      <c r="BVR124" s="214"/>
      <c r="BVS124" s="214"/>
      <c r="BVT124" s="214"/>
      <c r="BVU124" s="214"/>
      <c r="BVV124" s="214"/>
      <c r="BVW124" s="214"/>
      <c r="BVX124" s="214"/>
      <c r="BVY124" s="214"/>
      <c r="BVZ124" s="214"/>
      <c r="BWA124" s="214"/>
      <c r="BWB124" s="214"/>
      <c r="BWC124" s="214"/>
      <c r="BWD124" s="214"/>
      <c r="BWE124" s="214"/>
      <c r="BWF124" s="214"/>
      <c r="BWG124" s="214"/>
      <c r="BWH124" s="214"/>
      <c r="BWI124" s="214"/>
      <c r="BWJ124" s="214"/>
      <c r="BWK124" s="214"/>
      <c r="BWL124" s="214"/>
      <c r="BWM124" s="214"/>
      <c r="BWN124" s="214"/>
      <c r="BWO124" s="214"/>
      <c r="BWP124" s="214"/>
      <c r="BWQ124" s="214"/>
      <c r="BWR124" s="214"/>
      <c r="BWS124" s="214"/>
      <c r="BWT124" s="214"/>
      <c r="BWU124" s="214"/>
      <c r="BWV124" s="214"/>
      <c r="BWW124" s="214"/>
      <c r="BWX124" s="214"/>
      <c r="BWY124" s="214"/>
      <c r="BWZ124" s="214"/>
      <c r="BXA124" s="214"/>
      <c r="BXB124" s="214"/>
      <c r="BXC124" s="214"/>
      <c r="BXD124" s="214"/>
      <c r="BXE124" s="214"/>
      <c r="BXF124" s="214"/>
      <c r="BXG124" s="214"/>
      <c r="BXH124" s="214"/>
      <c r="BXI124" s="214"/>
      <c r="BXJ124" s="214"/>
      <c r="BXK124" s="214"/>
      <c r="BXL124" s="214"/>
      <c r="BXM124" s="214"/>
      <c r="BXN124" s="214"/>
      <c r="BXO124" s="214"/>
      <c r="BXP124" s="214"/>
      <c r="BXQ124" s="214"/>
      <c r="BXR124" s="214"/>
      <c r="BXS124" s="214"/>
      <c r="BXT124" s="214"/>
      <c r="BXU124" s="214"/>
      <c r="BXV124" s="214"/>
      <c r="BXW124" s="214"/>
      <c r="BXX124" s="214"/>
      <c r="BXY124" s="214"/>
      <c r="BXZ124" s="214"/>
      <c r="BYA124" s="214"/>
      <c r="BYB124" s="214"/>
      <c r="BYC124" s="214"/>
      <c r="BYD124" s="214"/>
      <c r="BYE124" s="214"/>
      <c r="BYF124" s="214"/>
      <c r="BYG124" s="214"/>
      <c r="BYH124" s="214"/>
      <c r="BYI124" s="214"/>
      <c r="BYJ124" s="214"/>
      <c r="BYK124" s="214"/>
      <c r="BYL124" s="214"/>
      <c r="BYM124" s="214"/>
      <c r="BYN124" s="214"/>
      <c r="BYO124" s="214"/>
      <c r="BYP124" s="214"/>
      <c r="BYQ124" s="214"/>
      <c r="BYR124" s="214"/>
      <c r="BYS124" s="214"/>
      <c r="BYT124" s="214"/>
      <c r="BYU124" s="214"/>
      <c r="BYV124" s="214"/>
      <c r="BYW124" s="214"/>
      <c r="BYX124" s="214"/>
      <c r="BYY124" s="214"/>
      <c r="BYZ124" s="214"/>
      <c r="BZA124" s="214"/>
      <c r="BZB124" s="214"/>
      <c r="BZC124" s="214"/>
      <c r="BZD124" s="214"/>
      <c r="BZE124" s="214"/>
      <c r="BZF124" s="214"/>
      <c r="BZG124" s="214"/>
      <c r="BZH124" s="214"/>
      <c r="BZI124" s="214"/>
      <c r="BZJ124" s="214"/>
      <c r="BZK124" s="214"/>
      <c r="BZL124" s="214"/>
      <c r="BZM124" s="214"/>
      <c r="BZN124" s="214"/>
      <c r="BZO124" s="214"/>
      <c r="BZP124" s="214"/>
      <c r="BZQ124" s="214"/>
      <c r="BZR124" s="214"/>
      <c r="BZS124" s="214"/>
      <c r="BZT124" s="214"/>
      <c r="BZU124" s="214"/>
      <c r="BZV124" s="214"/>
      <c r="BZW124" s="214"/>
      <c r="BZX124" s="214"/>
      <c r="BZY124" s="214"/>
      <c r="BZZ124" s="214"/>
      <c r="CAA124" s="214"/>
      <c r="CAB124" s="214"/>
      <c r="CAC124" s="214"/>
      <c r="CAD124" s="214"/>
      <c r="CAE124" s="214"/>
      <c r="CAF124" s="214"/>
      <c r="CAG124" s="214"/>
      <c r="CAH124" s="214"/>
      <c r="CAI124" s="214"/>
      <c r="CAJ124" s="214"/>
      <c r="CAK124" s="214"/>
      <c r="CAL124" s="214"/>
      <c r="CAM124" s="214"/>
      <c r="CAN124" s="214"/>
      <c r="CAO124" s="214"/>
      <c r="CAP124" s="214"/>
      <c r="CAQ124" s="214"/>
      <c r="CAR124" s="214"/>
      <c r="CAS124" s="214"/>
      <c r="CAT124" s="214"/>
      <c r="CAU124" s="214"/>
      <c r="CAV124" s="214"/>
      <c r="CAW124" s="214"/>
      <c r="CAX124" s="214"/>
      <c r="CAY124" s="214"/>
      <c r="CAZ124" s="214"/>
      <c r="CBA124" s="214"/>
      <c r="CBB124" s="214"/>
      <c r="CBC124" s="214"/>
      <c r="CBD124" s="214"/>
      <c r="CBE124" s="214"/>
      <c r="CBF124" s="214"/>
      <c r="CBG124" s="214"/>
      <c r="CBH124" s="214"/>
      <c r="CBI124" s="214"/>
      <c r="CBJ124" s="214"/>
      <c r="CBK124" s="214"/>
      <c r="CBL124" s="214"/>
      <c r="CBM124" s="214"/>
      <c r="CBN124" s="214"/>
      <c r="CBO124" s="214"/>
      <c r="CBP124" s="214"/>
      <c r="CBQ124" s="214"/>
      <c r="CBR124" s="214"/>
      <c r="CBS124" s="214"/>
      <c r="CBT124" s="214"/>
      <c r="CBU124" s="214"/>
      <c r="CBV124" s="214"/>
      <c r="CBW124" s="214"/>
      <c r="CBX124" s="214"/>
      <c r="CBY124" s="214"/>
      <c r="CBZ124" s="214"/>
      <c r="CCA124" s="214"/>
      <c r="CCB124" s="214"/>
      <c r="CCC124" s="214"/>
      <c r="CCD124" s="214"/>
      <c r="CCE124" s="214"/>
      <c r="CCF124" s="214"/>
      <c r="CCG124" s="214"/>
      <c r="CCH124" s="214"/>
      <c r="CCI124" s="214"/>
      <c r="CCJ124" s="214"/>
      <c r="CCK124" s="214"/>
      <c r="CCL124" s="214"/>
      <c r="CCM124" s="214"/>
      <c r="CCN124" s="214"/>
      <c r="CCO124" s="214"/>
      <c r="CCP124" s="214"/>
      <c r="CCQ124" s="214"/>
      <c r="CCR124" s="214"/>
      <c r="CCS124" s="214"/>
      <c r="CCT124" s="214"/>
      <c r="CCU124" s="214"/>
      <c r="CCV124" s="214"/>
      <c r="CCW124" s="214"/>
      <c r="CCX124" s="214"/>
      <c r="CCY124" s="214"/>
      <c r="CCZ124" s="214"/>
      <c r="CDA124" s="214"/>
      <c r="CDB124" s="214"/>
      <c r="CDC124" s="214"/>
      <c r="CDD124" s="214"/>
      <c r="CDE124" s="214"/>
      <c r="CDF124" s="214"/>
      <c r="CDG124" s="214"/>
      <c r="CDH124" s="214"/>
      <c r="CDI124" s="214"/>
      <c r="CDJ124" s="214"/>
      <c r="CDK124" s="214"/>
      <c r="CDL124" s="214"/>
      <c r="CDM124" s="214"/>
      <c r="CDN124" s="214"/>
      <c r="CDO124" s="214"/>
      <c r="CDP124" s="214"/>
      <c r="CDQ124" s="214"/>
      <c r="CDR124" s="214"/>
      <c r="CDS124" s="214"/>
      <c r="CDT124" s="214"/>
      <c r="CDU124" s="214"/>
      <c r="CDV124" s="214"/>
      <c r="CDW124" s="214"/>
      <c r="CDX124" s="214"/>
      <c r="CDY124" s="214"/>
      <c r="CDZ124" s="214"/>
      <c r="CEA124" s="214"/>
      <c r="CEB124" s="214"/>
      <c r="CEC124" s="214"/>
      <c r="CED124" s="214"/>
      <c r="CEE124" s="214"/>
      <c r="CEF124" s="214"/>
      <c r="CEG124" s="214"/>
      <c r="CEH124" s="214"/>
      <c r="CEI124" s="214"/>
      <c r="CEJ124" s="214"/>
      <c r="CEK124" s="214"/>
      <c r="CEL124" s="214"/>
      <c r="CEM124" s="214"/>
      <c r="CEN124" s="214"/>
      <c r="CEO124" s="214"/>
      <c r="CEP124" s="214"/>
      <c r="CEQ124" s="214"/>
      <c r="CER124" s="214"/>
      <c r="CES124" s="214"/>
      <c r="CET124" s="214"/>
      <c r="CEU124" s="214"/>
      <c r="CEV124" s="214"/>
      <c r="CEW124" s="214"/>
      <c r="CEX124" s="214"/>
      <c r="CEY124" s="214"/>
      <c r="CEZ124" s="214"/>
      <c r="CFA124" s="214"/>
      <c r="CFB124" s="214"/>
      <c r="CFC124" s="214"/>
      <c r="CFD124" s="214"/>
      <c r="CFE124" s="214"/>
      <c r="CFF124" s="214"/>
      <c r="CFG124" s="214"/>
      <c r="CFH124" s="214"/>
      <c r="CFI124" s="214"/>
      <c r="CFJ124" s="214"/>
      <c r="CFK124" s="214"/>
      <c r="CFL124" s="214"/>
      <c r="CFM124" s="214"/>
      <c r="CFN124" s="214"/>
      <c r="CFO124" s="214"/>
      <c r="CFP124" s="214"/>
      <c r="CFQ124" s="214"/>
      <c r="CFR124" s="214"/>
      <c r="CFS124" s="214"/>
      <c r="CFT124" s="214"/>
      <c r="CFU124" s="214"/>
      <c r="CFV124" s="214"/>
      <c r="CFW124" s="214"/>
      <c r="CFX124" s="214"/>
      <c r="CFY124" s="214"/>
      <c r="CFZ124" s="214"/>
      <c r="CGA124" s="214"/>
      <c r="CGB124" s="214"/>
      <c r="CGC124" s="214"/>
      <c r="CGD124" s="214"/>
      <c r="CGE124" s="214"/>
      <c r="CGF124" s="214"/>
      <c r="CGG124" s="214"/>
      <c r="CGH124" s="214"/>
      <c r="CGI124" s="214"/>
      <c r="CGJ124" s="214"/>
      <c r="CGK124" s="214"/>
      <c r="CGL124" s="214"/>
      <c r="CGM124" s="214"/>
      <c r="CGN124" s="214"/>
      <c r="CGO124" s="214"/>
      <c r="CGP124" s="214"/>
      <c r="CGQ124" s="214"/>
      <c r="CGR124" s="214"/>
      <c r="CGS124" s="214"/>
      <c r="CGT124" s="214"/>
      <c r="CGU124" s="214"/>
      <c r="CGV124" s="214"/>
      <c r="CGW124" s="214"/>
      <c r="CGX124" s="214"/>
      <c r="CGY124" s="214"/>
      <c r="CGZ124" s="214"/>
      <c r="CHA124" s="214"/>
      <c r="CHB124" s="214"/>
      <c r="CHC124" s="214"/>
      <c r="CHD124" s="214"/>
      <c r="CHE124" s="214"/>
      <c r="CHF124" s="214"/>
      <c r="CHG124" s="214"/>
      <c r="CHH124" s="214"/>
      <c r="CHI124" s="214"/>
      <c r="CHJ124" s="214"/>
      <c r="CHK124" s="214"/>
      <c r="CHL124" s="214"/>
      <c r="CHM124" s="214"/>
      <c r="CHN124" s="214"/>
      <c r="CHO124" s="214"/>
      <c r="CHP124" s="214"/>
      <c r="CHQ124" s="214"/>
      <c r="CHR124" s="214"/>
      <c r="CHS124" s="214"/>
      <c r="CHT124" s="214"/>
      <c r="CHU124" s="214"/>
      <c r="CHV124" s="214"/>
      <c r="CHW124" s="214"/>
      <c r="CHX124" s="214"/>
      <c r="CHY124" s="214"/>
      <c r="CHZ124" s="214"/>
      <c r="CIA124" s="214"/>
      <c r="CIB124" s="214"/>
      <c r="CIC124" s="214"/>
      <c r="CID124" s="214"/>
      <c r="CIE124" s="214"/>
      <c r="CIF124" s="214"/>
      <c r="CIG124" s="214"/>
      <c r="CIH124" s="214"/>
      <c r="CII124" s="214"/>
      <c r="CIJ124" s="214"/>
      <c r="CIK124" s="214"/>
      <c r="CIL124" s="214"/>
      <c r="CIM124" s="214"/>
      <c r="CIN124" s="214"/>
      <c r="CIO124" s="214"/>
      <c r="CIP124" s="214"/>
      <c r="CIQ124" s="214"/>
      <c r="CIR124" s="214"/>
      <c r="CIS124" s="214"/>
      <c r="CIT124" s="214"/>
      <c r="CIU124" s="214"/>
      <c r="CIV124" s="214"/>
      <c r="CIW124" s="214"/>
      <c r="CIX124" s="214"/>
      <c r="CIY124" s="214"/>
      <c r="CIZ124" s="214"/>
      <c r="CJA124" s="214"/>
      <c r="CJB124" s="214"/>
      <c r="CJC124" s="214"/>
      <c r="CJD124" s="214"/>
      <c r="CJE124" s="214"/>
      <c r="CJF124" s="214"/>
      <c r="CJG124" s="214"/>
      <c r="CJH124" s="214"/>
      <c r="CJI124" s="214"/>
      <c r="CJJ124" s="214"/>
      <c r="CJK124" s="214"/>
      <c r="CJL124" s="214"/>
      <c r="CJM124" s="214"/>
      <c r="CJN124" s="214"/>
      <c r="CJO124" s="214"/>
      <c r="CJP124" s="214"/>
      <c r="CJQ124" s="214"/>
      <c r="CJR124" s="214"/>
      <c r="CJS124" s="214"/>
      <c r="CJT124" s="214"/>
      <c r="CJU124" s="214"/>
      <c r="CJV124" s="214"/>
      <c r="CJW124" s="214"/>
      <c r="CJX124" s="214"/>
      <c r="CJY124" s="214"/>
      <c r="CJZ124" s="214"/>
      <c r="CKA124" s="214"/>
      <c r="CKB124" s="214"/>
      <c r="CKC124" s="214"/>
      <c r="CKD124" s="214"/>
      <c r="CKE124" s="214"/>
      <c r="CKF124" s="214"/>
      <c r="CKG124" s="214"/>
      <c r="CKH124" s="214"/>
      <c r="CKI124" s="214"/>
      <c r="CKJ124" s="214"/>
      <c r="CKK124" s="214"/>
      <c r="CKL124" s="214"/>
      <c r="CKM124" s="214"/>
      <c r="CKN124" s="214"/>
      <c r="CKO124" s="214"/>
      <c r="CKP124" s="214"/>
      <c r="CKQ124" s="214"/>
      <c r="CKR124" s="214"/>
      <c r="CKS124" s="214"/>
      <c r="CKT124" s="214"/>
      <c r="CKU124" s="214"/>
      <c r="CKV124" s="214"/>
      <c r="CKW124" s="214"/>
      <c r="CKX124" s="214"/>
      <c r="CKY124" s="214"/>
      <c r="CKZ124" s="214"/>
      <c r="CLA124" s="214"/>
      <c r="CLB124" s="214"/>
      <c r="CLC124" s="214"/>
      <c r="CLD124" s="214"/>
      <c r="CLE124" s="214"/>
      <c r="CLF124" s="214"/>
      <c r="CLG124" s="214"/>
      <c r="CLH124" s="214"/>
      <c r="CLI124" s="214"/>
      <c r="CLJ124" s="214"/>
      <c r="CLK124" s="214"/>
      <c r="CLL124" s="214"/>
      <c r="CLM124" s="214"/>
      <c r="CLN124" s="214"/>
      <c r="CLO124" s="214"/>
      <c r="CLP124" s="214"/>
      <c r="CLQ124" s="214"/>
      <c r="CLR124" s="214"/>
      <c r="CLS124" s="214"/>
      <c r="CLT124" s="214"/>
      <c r="CLU124" s="214"/>
      <c r="CLV124" s="214"/>
      <c r="CLW124" s="214"/>
      <c r="CLX124" s="214"/>
      <c r="CLY124" s="214"/>
      <c r="CLZ124" s="214"/>
      <c r="CMA124" s="214"/>
      <c r="CMB124" s="214"/>
      <c r="CMC124" s="214"/>
      <c r="CMD124" s="214"/>
      <c r="CME124" s="214"/>
      <c r="CMF124" s="214"/>
      <c r="CMG124" s="214"/>
      <c r="CMH124" s="214"/>
      <c r="CMI124" s="214"/>
      <c r="CMJ124" s="214"/>
      <c r="CMK124" s="214"/>
      <c r="CML124" s="214"/>
      <c r="CMM124" s="214"/>
      <c r="CMN124" s="214"/>
      <c r="CMO124" s="214"/>
      <c r="CMP124" s="214"/>
      <c r="CMQ124" s="214"/>
      <c r="CMR124" s="214"/>
      <c r="CMS124" s="214"/>
      <c r="CMT124" s="214"/>
      <c r="CMU124" s="214"/>
      <c r="CMV124" s="214"/>
      <c r="CMW124" s="214"/>
      <c r="CMX124" s="214"/>
      <c r="CMY124" s="214"/>
      <c r="CMZ124" s="214"/>
      <c r="CNA124" s="214"/>
      <c r="CNB124" s="214"/>
      <c r="CNC124" s="214"/>
      <c r="CND124" s="214"/>
      <c r="CNE124" s="214"/>
      <c r="CNF124" s="214"/>
      <c r="CNG124" s="214"/>
      <c r="CNH124" s="214"/>
      <c r="CNI124" s="214"/>
      <c r="CNJ124" s="214"/>
      <c r="CNK124" s="214"/>
      <c r="CNL124" s="214"/>
      <c r="CNM124" s="214"/>
      <c r="CNN124" s="214"/>
      <c r="CNO124" s="214"/>
      <c r="CNP124" s="214"/>
      <c r="CNQ124" s="214"/>
      <c r="CNR124" s="214"/>
      <c r="CNS124" s="214"/>
      <c r="CNT124" s="214"/>
      <c r="CNU124" s="214"/>
      <c r="CNV124" s="214"/>
      <c r="CNW124" s="214"/>
      <c r="CNX124" s="214"/>
      <c r="CNY124" s="214"/>
      <c r="CNZ124" s="214"/>
      <c r="COA124" s="214"/>
      <c r="COB124" s="214"/>
      <c r="COC124" s="214"/>
      <c r="COD124" s="214"/>
      <c r="COE124" s="214"/>
      <c r="COF124" s="214"/>
      <c r="COG124" s="214"/>
      <c r="COH124" s="214"/>
      <c r="COI124" s="214"/>
      <c r="COJ124" s="214"/>
      <c r="COK124" s="214"/>
      <c r="COL124" s="214"/>
      <c r="COM124" s="214"/>
      <c r="CON124" s="214"/>
      <c r="COO124" s="214"/>
      <c r="COP124" s="214"/>
      <c r="COQ124" s="214"/>
      <c r="COR124" s="214"/>
      <c r="COS124" s="214"/>
      <c r="COT124" s="214"/>
      <c r="COU124" s="214"/>
      <c r="COV124" s="214"/>
      <c r="COW124" s="214"/>
      <c r="COX124" s="214"/>
      <c r="COY124" s="214"/>
      <c r="COZ124" s="214"/>
      <c r="CPA124" s="214"/>
      <c r="CPB124" s="214"/>
      <c r="CPC124" s="214"/>
      <c r="CPD124" s="214"/>
      <c r="CPE124" s="214"/>
      <c r="CPF124" s="214"/>
      <c r="CPG124" s="214"/>
      <c r="CPH124" s="214"/>
      <c r="CPI124" s="214"/>
      <c r="CPJ124" s="214"/>
      <c r="CPK124" s="214"/>
      <c r="CPL124" s="214"/>
      <c r="CPM124" s="214"/>
      <c r="CPN124" s="214"/>
      <c r="CPO124" s="214"/>
      <c r="CPP124" s="214"/>
      <c r="CPQ124" s="214"/>
      <c r="CPR124" s="214"/>
      <c r="CPS124" s="214"/>
      <c r="CPT124" s="214"/>
      <c r="CPU124" s="214"/>
      <c r="CPV124" s="214"/>
      <c r="CPW124" s="214"/>
      <c r="CPX124" s="214"/>
      <c r="CPY124" s="214"/>
      <c r="CPZ124" s="214"/>
      <c r="CQA124" s="214"/>
      <c r="CQB124" s="214"/>
      <c r="CQC124" s="214"/>
      <c r="CQD124" s="214"/>
      <c r="CQE124" s="214"/>
      <c r="CQF124" s="214"/>
      <c r="CQG124" s="214"/>
      <c r="CQH124" s="214"/>
      <c r="CQI124" s="214"/>
      <c r="CQJ124" s="214"/>
      <c r="CQK124" s="214"/>
      <c r="CQL124" s="214"/>
      <c r="CQM124" s="214"/>
      <c r="CQN124" s="214"/>
      <c r="CQO124" s="214"/>
      <c r="CQP124" s="214"/>
      <c r="CQQ124" s="214"/>
      <c r="CQR124" s="214"/>
      <c r="CQS124" s="214"/>
      <c r="CQT124" s="214"/>
      <c r="CQU124" s="214"/>
      <c r="CQV124" s="214"/>
      <c r="CQW124" s="214"/>
      <c r="CQX124" s="214"/>
      <c r="CQY124" s="214"/>
      <c r="CQZ124" s="214"/>
      <c r="CRA124" s="214"/>
      <c r="CRB124" s="214"/>
      <c r="CRC124" s="214"/>
      <c r="CRD124" s="214"/>
      <c r="CRE124" s="214"/>
      <c r="CRF124" s="214"/>
      <c r="CRG124" s="214"/>
      <c r="CRH124" s="214"/>
      <c r="CRI124" s="214"/>
      <c r="CRJ124" s="214"/>
      <c r="CRK124" s="214"/>
      <c r="CRL124" s="214"/>
      <c r="CRM124" s="214"/>
      <c r="CRN124" s="214"/>
      <c r="CRO124" s="214"/>
      <c r="CRP124" s="214"/>
      <c r="CRQ124" s="214"/>
      <c r="CRR124" s="214"/>
      <c r="CRS124" s="214"/>
      <c r="CRT124" s="214"/>
      <c r="CRU124" s="214"/>
      <c r="CRV124" s="214"/>
      <c r="CRW124" s="214"/>
      <c r="CRX124" s="214"/>
      <c r="CRY124" s="214"/>
      <c r="CRZ124" s="214"/>
      <c r="CSA124" s="214"/>
      <c r="CSB124" s="214"/>
      <c r="CSC124" s="214"/>
      <c r="CSD124" s="214"/>
      <c r="CSE124" s="214"/>
      <c r="CSF124" s="214"/>
      <c r="CSG124" s="214"/>
      <c r="CSH124" s="214"/>
      <c r="CSI124" s="214"/>
      <c r="CSJ124" s="214"/>
      <c r="CSK124" s="214"/>
      <c r="CSL124" s="214"/>
      <c r="CSM124" s="214"/>
      <c r="CSN124" s="214"/>
      <c r="CSO124" s="214"/>
      <c r="CSP124" s="214"/>
      <c r="CSQ124" s="214"/>
      <c r="CSR124" s="214"/>
      <c r="CSS124" s="214"/>
      <c r="CST124" s="214"/>
      <c r="CSU124" s="214"/>
      <c r="CSV124" s="214"/>
      <c r="CSW124" s="214"/>
      <c r="CSX124" s="214"/>
      <c r="CSY124" s="214"/>
      <c r="CSZ124" s="214"/>
      <c r="CTA124" s="214"/>
      <c r="CTB124" s="214"/>
      <c r="CTC124" s="214"/>
      <c r="CTD124" s="214"/>
      <c r="CTE124" s="214"/>
      <c r="CTF124" s="214"/>
      <c r="CTG124" s="214"/>
      <c r="CTH124" s="214"/>
      <c r="CTI124" s="214"/>
      <c r="CTJ124" s="214"/>
      <c r="CTK124" s="214"/>
      <c r="CTL124" s="214"/>
      <c r="CTM124" s="214"/>
      <c r="CTN124" s="214"/>
      <c r="CTO124" s="214"/>
      <c r="CTP124" s="214"/>
      <c r="CTQ124" s="214"/>
      <c r="CTR124" s="214"/>
      <c r="CTS124" s="214"/>
      <c r="CTT124" s="214"/>
      <c r="CTU124" s="214"/>
      <c r="CTV124" s="214"/>
      <c r="CTW124" s="214"/>
      <c r="CTX124" s="214"/>
      <c r="CTY124" s="214"/>
      <c r="CTZ124" s="214"/>
      <c r="CUA124" s="214"/>
      <c r="CUB124" s="214"/>
      <c r="CUC124" s="214"/>
      <c r="CUD124" s="214"/>
      <c r="CUE124" s="214"/>
      <c r="CUF124" s="214"/>
      <c r="CUG124" s="214"/>
      <c r="CUH124" s="214"/>
      <c r="CUI124" s="214"/>
      <c r="CUJ124" s="214"/>
      <c r="CUK124" s="214"/>
      <c r="CUL124" s="214"/>
      <c r="CUM124" s="214"/>
      <c r="CUN124" s="214"/>
      <c r="CUO124" s="214"/>
      <c r="CUP124" s="214"/>
      <c r="CUQ124" s="214"/>
      <c r="CUR124" s="214"/>
      <c r="CUS124" s="214"/>
      <c r="CUT124" s="214"/>
      <c r="CUU124" s="214"/>
      <c r="CUV124" s="214"/>
      <c r="CUW124" s="214"/>
      <c r="CUX124" s="214"/>
      <c r="CUY124" s="214"/>
      <c r="CUZ124" s="214"/>
      <c r="CVA124" s="214"/>
      <c r="CVB124" s="214"/>
      <c r="CVC124" s="214"/>
      <c r="CVD124" s="214"/>
      <c r="CVE124" s="214"/>
      <c r="CVF124" s="214"/>
      <c r="CVG124" s="214"/>
      <c r="CVH124" s="214"/>
      <c r="CVI124" s="214"/>
      <c r="CVJ124" s="214"/>
      <c r="CVK124" s="214"/>
      <c r="CVL124" s="214"/>
      <c r="CVM124" s="214"/>
      <c r="CVN124" s="214"/>
      <c r="CVO124" s="214"/>
      <c r="CVP124" s="214"/>
      <c r="CVQ124" s="214"/>
      <c r="CVR124" s="214"/>
      <c r="CVS124" s="214"/>
      <c r="CVT124" s="214"/>
      <c r="CVU124" s="214"/>
      <c r="CVV124" s="214"/>
      <c r="CVW124" s="214"/>
      <c r="CVX124" s="214"/>
      <c r="CVY124" s="214"/>
      <c r="CVZ124" s="214"/>
      <c r="CWA124" s="214"/>
      <c r="CWB124" s="214"/>
      <c r="CWC124" s="214"/>
      <c r="CWD124" s="214"/>
      <c r="CWE124" s="214"/>
      <c r="CWF124" s="214"/>
      <c r="CWG124" s="214"/>
      <c r="CWH124" s="214"/>
      <c r="CWI124" s="214"/>
      <c r="CWJ124" s="214"/>
      <c r="CWK124" s="214"/>
      <c r="CWL124" s="214"/>
      <c r="CWM124" s="214"/>
      <c r="CWN124" s="214"/>
      <c r="CWO124" s="214"/>
      <c r="CWP124" s="214"/>
      <c r="CWQ124" s="214"/>
      <c r="CWR124" s="214"/>
      <c r="CWS124" s="214"/>
      <c r="CWT124" s="214"/>
      <c r="CWU124" s="214"/>
      <c r="CWV124" s="214"/>
      <c r="CWW124" s="214"/>
      <c r="CWX124" s="214"/>
      <c r="CWY124" s="214"/>
      <c r="CWZ124" s="214"/>
      <c r="CXA124" s="214"/>
      <c r="CXB124" s="214"/>
      <c r="CXC124" s="214"/>
      <c r="CXD124" s="214"/>
      <c r="CXE124" s="214"/>
      <c r="CXF124" s="214"/>
      <c r="CXG124" s="214"/>
      <c r="CXH124" s="214"/>
      <c r="CXI124" s="214"/>
      <c r="CXJ124" s="214"/>
      <c r="CXK124" s="214"/>
      <c r="CXL124" s="214"/>
      <c r="CXM124" s="214"/>
      <c r="CXN124" s="214"/>
      <c r="CXO124" s="214"/>
      <c r="CXP124" s="214"/>
      <c r="CXQ124" s="214"/>
      <c r="CXR124" s="214"/>
      <c r="CXS124" s="214"/>
      <c r="CXT124" s="214"/>
      <c r="CXU124" s="214"/>
      <c r="CXV124" s="214"/>
      <c r="CXW124" s="214"/>
      <c r="CXX124" s="214"/>
      <c r="CXY124" s="214"/>
      <c r="CXZ124" s="214"/>
      <c r="CYA124" s="214"/>
      <c r="CYB124" s="214"/>
      <c r="CYC124" s="214"/>
      <c r="CYD124" s="214"/>
      <c r="CYE124" s="214"/>
      <c r="CYF124" s="214"/>
      <c r="CYG124" s="214"/>
      <c r="CYH124" s="214"/>
      <c r="CYI124" s="214"/>
      <c r="CYJ124" s="214"/>
      <c r="CYK124" s="214"/>
      <c r="CYL124" s="214"/>
      <c r="CYM124" s="214"/>
      <c r="CYN124" s="214"/>
      <c r="CYO124" s="214"/>
      <c r="CYP124" s="214"/>
      <c r="CYQ124" s="214"/>
      <c r="CYR124" s="214"/>
      <c r="CYS124" s="214"/>
      <c r="CYT124" s="214"/>
      <c r="CYU124" s="214"/>
      <c r="CYV124" s="214"/>
      <c r="CYW124" s="214"/>
      <c r="CYX124" s="214"/>
      <c r="CYY124" s="214"/>
      <c r="CYZ124" s="214"/>
      <c r="CZA124" s="214"/>
      <c r="CZB124" s="214"/>
      <c r="CZC124" s="214"/>
      <c r="CZD124" s="214"/>
      <c r="CZE124" s="214"/>
      <c r="CZF124" s="214"/>
      <c r="CZG124" s="214"/>
      <c r="CZH124" s="214"/>
      <c r="CZI124" s="214"/>
      <c r="CZJ124" s="214"/>
      <c r="CZK124" s="214"/>
      <c r="CZL124" s="214"/>
      <c r="CZM124" s="214"/>
      <c r="CZN124" s="214"/>
      <c r="CZO124" s="214"/>
      <c r="CZP124" s="214"/>
      <c r="CZQ124" s="214"/>
      <c r="CZR124" s="214"/>
      <c r="CZS124" s="214"/>
      <c r="CZT124" s="214"/>
      <c r="CZU124" s="214"/>
      <c r="CZV124" s="214"/>
      <c r="CZW124" s="214"/>
      <c r="CZX124" s="214"/>
      <c r="CZY124" s="214"/>
      <c r="CZZ124" s="214"/>
      <c r="DAA124" s="214"/>
      <c r="DAB124" s="214"/>
      <c r="DAC124" s="214"/>
      <c r="DAD124" s="214"/>
      <c r="DAE124" s="214"/>
      <c r="DAF124" s="214"/>
      <c r="DAG124" s="214"/>
      <c r="DAH124" s="214"/>
      <c r="DAI124" s="214"/>
      <c r="DAJ124" s="214"/>
      <c r="DAK124" s="214"/>
      <c r="DAL124" s="214"/>
      <c r="DAM124" s="214"/>
      <c r="DAN124" s="214"/>
      <c r="DAO124" s="214"/>
      <c r="DAP124" s="214"/>
      <c r="DAQ124" s="214"/>
      <c r="DAR124" s="214"/>
      <c r="DAS124" s="214"/>
      <c r="DAT124" s="214"/>
      <c r="DAU124" s="214"/>
      <c r="DAV124" s="214"/>
      <c r="DAW124" s="214"/>
      <c r="DAX124" s="214"/>
      <c r="DAY124" s="214"/>
      <c r="DAZ124" s="214"/>
      <c r="DBA124" s="214"/>
      <c r="DBB124" s="214"/>
      <c r="DBC124" s="214"/>
      <c r="DBD124" s="214"/>
      <c r="DBE124" s="214"/>
      <c r="DBF124" s="214"/>
      <c r="DBG124" s="214"/>
      <c r="DBH124" s="214"/>
      <c r="DBI124" s="214"/>
      <c r="DBJ124" s="214"/>
      <c r="DBK124" s="214"/>
      <c r="DBL124" s="214"/>
      <c r="DBM124" s="214"/>
      <c r="DBN124" s="214"/>
      <c r="DBO124" s="214"/>
      <c r="DBP124" s="214"/>
      <c r="DBQ124" s="214"/>
      <c r="DBR124" s="214"/>
      <c r="DBS124" s="214"/>
      <c r="DBT124" s="214"/>
      <c r="DBU124" s="214"/>
      <c r="DBV124" s="214"/>
      <c r="DBW124" s="214"/>
      <c r="DBX124" s="214"/>
      <c r="DBY124" s="214"/>
      <c r="DBZ124" s="214"/>
      <c r="DCA124" s="214"/>
      <c r="DCB124" s="214"/>
      <c r="DCC124" s="214"/>
      <c r="DCD124" s="214"/>
      <c r="DCE124" s="214"/>
      <c r="DCF124" s="214"/>
      <c r="DCG124" s="214"/>
      <c r="DCH124" s="214"/>
      <c r="DCI124" s="214"/>
      <c r="DCJ124" s="214"/>
      <c r="DCK124" s="214"/>
      <c r="DCL124" s="214"/>
      <c r="DCM124" s="214"/>
      <c r="DCN124" s="214"/>
      <c r="DCO124" s="214"/>
      <c r="DCP124" s="214"/>
      <c r="DCQ124" s="214"/>
      <c r="DCR124" s="214"/>
      <c r="DCS124" s="214"/>
      <c r="DCT124" s="214"/>
      <c r="DCU124" s="214"/>
      <c r="DCV124" s="214"/>
      <c r="DCW124" s="214"/>
      <c r="DCX124" s="214"/>
      <c r="DCY124" s="214"/>
      <c r="DCZ124" s="214"/>
      <c r="DDA124" s="214"/>
      <c r="DDB124" s="214"/>
      <c r="DDC124" s="214"/>
      <c r="DDD124" s="214"/>
      <c r="DDE124" s="214"/>
      <c r="DDF124" s="214"/>
      <c r="DDG124" s="214"/>
      <c r="DDH124" s="214"/>
      <c r="DDI124" s="214"/>
      <c r="DDJ124" s="214"/>
      <c r="DDK124" s="214"/>
      <c r="DDL124" s="214"/>
      <c r="DDM124" s="214"/>
      <c r="DDN124" s="214"/>
      <c r="DDO124" s="214"/>
      <c r="DDP124" s="214"/>
      <c r="DDQ124" s="214"/>
      <c r="DDR124" s="214"/>
      <c r="DDS124" s="214"/>
      <c r="DDT124" s="214"/>
      <c r="DDU124" s="214"/>
      <c r="DDV124" s="214"/>
      <c r="DDW124" s="214"/>
      <c r="DDX124" s="214"/>
      <c r="DDY124" s="214"/>
      <c r="DDZ124" s="214"/>
      <c r="DEA124" s="214"/>
      <c r="DEB124" s="214"/>
      <c r="DEC124" s="214"/>
      <c r="DED124" s="214"/>
      <c r="DEE124" s="214"/>
      <c r="DEF124" s="214"/>
      <c r="DEG124" s="214"/>
      <c r="DEH124" s="214"/>
      <c r="DEI124" s="214"/>
      <c r="DEJ124" s="214"/>
      <c r="DEK124" s="214"/>
      <c r="DEL124" s="214"/>
      <c r="DEM124" s="214"/>
      <c r="DEN124" s="214"/>
      <c r="DEO124" s="214"/>
      <c r="DEP124" s="214"/>
      <c r="DEQ124" s="214"/>
      <c r="DER124" s="214"/>
      <c r="DES124" s="214"/>
      <c r="DET124" s="214"/>
      <c r="DEU124" s="214"/>
      <c r="DEV124" s="214"/>
      <c r="DEW124" s="214"/>
      <c r="DEX124" s="214"/>
      <c r="DEY124" s="214"/>
      <c r="DEZ124" s="214"/>
      <c r="DFA124" s="214"/>
      <c r="DFB124" s="214"/>
      <c r="DFC124" s="214"/>
      <c r="DFD124" s="214"/>
      <c r="DFE124" s="214"/>
      <c r="DFF124" s="214"/>
      <c r="DFG124" s="214"/>
      <c r="DFH124" s="214"/>
      <c r="DFI124" s="214"/>
      <c r="DFJ124" s="214"/>
      <c r="DFK124" s="214"/>
      <c r="DFL124" s="214"/>
      <c r="DFM124" s="214"/>
      <c r="DFN124" s="214"/>
      <c r="DFO124" s="214"/>
      <c r="DFP124" s="214"/>
      <c r="DFQ124" s="214"/>
      <c r="DFR124" s="214"/>
      <c r="DFS124" s="214"/>
      <c r="DFT124" s="214"/>
      <c r="DFU124" s="214"/>
      <c r="DFV124" s="214"/>
      <c r="DFW124" s="214"/>
      <c r="DFX124" s="214"/>
      <c r="DFY124" s="214"/>
      <c r="DFZ124" s="214"/>
      <c r="DGA124" s="214"/>
      <c r="DGB124" s="214"/>
      <c r="DGC124" s="214"/>
      <c r="DGD124" s="214"/>
      <c r="DGE124" s="214"/>
      <c r="DGF124" s="214"/>
      <c r="DGG124" s="214"/>
      <c r="DGH124" s="214"/>
      <c r="DGI124" s="214"/>
      <c r="DGJ124" s="214"/>
      <c r="DGK124" s="214"/>
      <c r="DGL124" s="214"/>
      <c r="DGM124" s="214"/>
      <c r="DGN124" s="214"/>
      <c r="DGO124" s="214"/>
      <c r="DGP124" s="214"/>
      <c r="DGQ124" s="214"/>
      <c r="DGR124" s="214"/>
      <c r="DGS124" s="214"/>
      <c r="DGT124" s="214"/>
      <c r="DGU124" s="214"/>
      <c r="DGV124" s="214"/>
      <c r="DGW124" s="214"/>
      <c r="DGX124" s="214"/>
      <c r="DGY124" s="214"/>
      <c r="DGZ124" s="214"/>
      <c r="DHA124" s="214"/>
      <c r="DHB124" s="214"/>
      <c r="DHC124" s="214"/>
      <c r="DHD124" s="214"/>
      <c r="DHE124" s="214"/>
      <c r="DHF124" s="214"/>
      <c r="DHG124" s="214"/>
      <c r="DHH124" s="214"/>
      <c r="DHI124" s="214"/>
      <c r="DHJ124" s="214"/>
      <c r="DHK124" s="214"/>
      <c r="DHL124" s="214"/>
      <c r="DHM124" s="214"/>
      <c r="DHN124" s="214"/>
      <c r="DHO124" s="214"/>
      <c r="DHP124" s="214"/>
      <c r="DHQ124" s="214"/>
      <c r="DHR124" s="214"/>
      <c r="DHS124" s="214"/>
      <c r="DHT124" s="214"/>
      <c r="DHU124" s="214"/>
      <c r="DHV124" s="214"/>
      <c r="DHW124" s="214"/>
      <c r="DHX124" s="214"/>
      <c r="DHY124" s="214"/>
      <c r="DHZ124" s="214"/>
      <c r="DIA124" s="214"/>
      <c r="DIB124" s="214"/>
      <c r="DIC124" s="214"/>
      <c r="DID124" s="214"/>
      <c r="DIE124" s="214"/>
      <c r="DIF124" s="214"/>
      <c r="DIG124" s="214"/>
      <c r="DIH124" s="214"/>
      <c r="DII124" s="214"/>
      <c r="DIJ124" s="214"/>
      <c r="DIK124" s="214"/>
      <c r="DIL124" s="214"/>
      <c r="DIM124" s="214"/>
      <c r="DIN124" s="214"/>
      <c r="DIO124" s="214"/>
      <c r="DIP124" s="214"/>
      <c r="DIQ124" s="214"/>
      <c r="DIR124" s="214"/>
      <c r="DIS124" s="214"/>
      <c r="DIT124" s="214"/>
      <c r="DIU124" s="214"/>
      <c r="DIV124" s="214"/>
      <c r="DIW124" s="214"/>
      <c r="DIX124" s="214"/>
      <c r="DIY124" s="214"/>
      <c r="DIZ124" s="214"/>
      <c r="DJA124" s="214"/>
      <c r="DJB124" s="214"/>
      <c r="DJC124" s="214"/>
      <c r="DJD124" s="214"/>
      <c r="DJE124" s="214"/>
      <c r="DJF124" s="214"/>
      <c r="DJG124" s="214"/>
      <c r="DJH124" s="214"/>
      <c r="DJI124" s="214"/>
      <c r="DJJ124" s="214"/>
      <c r="DJK124" s="214"/>
      <c r="DJL124" s="214"/>
      <c r="DJM124" s="214"/>
      <c r="DJN124" s="214"/>
      <c r="DJO124" s="214"/>
      <c r="DJP124" s="214"/>
      <c r="DJQ124" s="214"/>
      <c r="DJR124" s="214"/>
      <c r="DJS124" s="214"/>
      <c r="DJT124" s="214"/>
      <c r="DJU124" s="214"/>
      <c r="DJV124" s="214"/>
      <c r="DJW124" s="214"/>
      <c r="DJX124" s="214"/>
      <c r="DJY124" s="214"/>
      <c r="DJZ124" s="214"/>
      <c r="DKA124" s="214"/>
      <c r="DKB124" s="214"/>
      <c r="DKC124" s="214"/>
      <c r="DKD124" s="214"/>
      <c r="DKE124" s="214"/>
      <c r="DKF124" s="214"/>
      <c r="DKG124" s="214"/>
      <c r="DKH124" s="214"/>
      <c r="DKI124" s="214"/>
      <c r="DKJ124" s="214"/>
      <c r="DKK124" s="214"/>
      <c r="DKL124" s="214"/>
      <c r="DKM124" s="214"/>
      <c r="DKN124" s="214"/>
      <c r="DKO124" s="214"/>
      <c r="DKP124" s="214"/>
      <c r="DKQ124" s="214"/>
      <c r="DKR124" s="214"/>
      <c r="DKS124" s="214"/>
      <c r="DKT124" s="214"/>
      <c r="DKU124" s="214"/>
      <c r="DKV124" s="214"/>
      <c r="DKW124" s="214"/>
      <c r="DKX124" s="214"/>
      <c r="DKY124" s="214"/>
      <c r="DKZ124" s="214"/>
      <c r="DLA124" s="214"/>
      <c r="DLB124" s="214"/>
      <c r="DLC124" s="214"/>
      <c r="DLD124" s="214"/>
      <c r="DLE124" s="214"/>
      <c r="DLF124" s="214"/>
      <c r="DLG124" s="214"/>
      <c r="DLH124" s="214"/>
      <c r="DLI124" s="214"/>
      <c r="DLJ124" s="214"/>
      <c r="DLK124" s="214"/>
      <c r="DLL124" s="214"/>
      <c r="DLM124" s="214"/>
      <c r="DLN124" s="214"/>
      <c r="DLO124" s="214"/>
      <c r="DLP124" s="214"/>
      <c r="DLQ124" s="214"/>
      <c r="DLR124" s="214"/>
      <c r="DLS124" s="214"/>
      <c r="DLT124" s="214"/>
      <c r="DLU124" s="214"/>
      <c r="DLV124" s="214"/>
      <c r="DLW124" s="214"/>
      <c r="DLX124" s="214"/>
      <c r="DLY124" s="214"/>
      <c r="DLZ124" s="214"/>
      <c r="DMA124" s="214"/>
      <c r="DMB124" s="214"/>
      <c r="DMC124" s="214"/>
      <c r="DMD124" s="214"/>
      <c r="DME124" s="214"/>
      <c r="DMF124" s="214"/>
      <c r="DMG124" s="214"/>
      <c r="DMH124" s="214"/>
      <c r="DMI124" s="214"/>
      <c r="DMJ124" s="214"/>
      <c r="DMK124" s="214"/>
      <c r="DML124" s="214"/>
      <c r="DMM124" s="214"/>
      <c r="DMN124" s="214"/>
      <c r="DMO124" s="214"/>
      <c r="DMP124" s="214"/>
      <c r="DMQ124" s="214"/>
      <c r="DMR124" s="214"/>
      <c r="DMS124" s="214"/>
      <c r="DMT124" s="214"/>
      <c r="DMU124" s="214"/>
      <c r="DMV124" s="214"/>
      <c r="DMW124" s="214"/>
      <c r="DMX124" s="214"/>
      <c r="DMY124" s="214"/>
      <c r="DMZ124" s="214"/>
      <c r="DNA124" s="214"/>
      <c r="DNB124" s="214"/>
      <c r="DNC124" s="214"/>
      <c r="DND124" s="214"/>
      <c r="DNE124" s="214"/>
      <c r="DNF124" s="214"/>
      <c r="DNG124" s="214"/>
      <c r="DNH124" s="214"/>
      <c r="DNI124" s="214"/>
      <c r="DNJ124" s="214"/>
      <c r="DNK124" s="214"/>
      <c r="DNL124" s="214"/>
      <c r="DNM124" s="214"/>
      <c r="DNN124" s="214"/>
      <c r="DNO124" s="214"/>
      <c r="DNP124" s="214"/>
      <c r="DNQ124" s="214"/>
      <c r="DNR124" s="214"/>
      <c r="DNS124" s="214"/>
      <c r="DNT124" s="214"/>
      <c r="DNU124" s="214"/>
      <c r="DNV124" s="214"/>
      <c r="DNW124" s="214"/>
      <c r="DNX124" s="214"/>
      <c r="DNY124" s="214"/>
      <c r="DNZ124" s="214"/>
      <c r="DOA124" s="214"/>
      <c r="DOB124" s="214"/>
      <c r="DOC124" s="214"/>
      <c r="DOD124" s="214"/>
      <c r="DOE124" s="214"/>
      <c r="DOF124" s="214"/>
      <c r="DOG124" s="214"/>
      <c r="DOH124" s="214"/>
      <c r="DOI124" s="214"/>
      <c r="DOJ124" s="214"/>
      <c r="DOK124" s="214"/>
      <c r="DOL124" s="214"/>
      <c r="DOM124" s="214"/>
      <c r="DON124" s="214"/>
      <c r="DOO124" s="214"/>
      <c r="DOP124" s="214"/>
      <c r="DOQ124" s="214"/>
      <c r="DOR124" s="214"/>
      <c r="DOS124" s="214"/>
      <c r="DOT124" s="214"/>
      <c r="DOU124" s="214"/>
      <c r="DOV124" s="214"/>
      <c r="DOW124" s="214"/>
      <c r="DOX124" s="214"/>
      <c r="DOY124" s="214"/>
      <c r="DOZ124" s="214"/>
      <c r="DPA124" s="214"/>
      <c r="DPB124" s="214"/>
      <c r="DPC124" s="214"/>
      <c r="DPD124" s="214"/>
      <c r="DPE124" s="214"/>
      <c r="DPF124" s="214"/>
      <c r="DPG124" s="214"/>
      <c r="DPH124" s="214"/>
      <c r="DPI124" s="214"/>
      <c r="DPJ124" s="214"/>
      <c r="DPK124" s="214"/>
      <c r="DPL124" s="214"/>
      <c r="DPM124" s="214"/>
      <c r="DPN124" s="214"/>
      <c r="DPO124" s="214"/>
      <c r="DPP124" s="214"/>
      <c r="DPQ124" s="214"/>
      <c r="DPR124" s="214"/>
      <c r="DPS124" s="214"/>
      <c r="DPT124" s="214"/>
      <c r="DPU124" s="214"/>
      <c r="DPV124" s="214"/>
      <c r="DPW124" s="214"/>
      <c r="DPX124" s="214"/>
      <c r="DPY124" s="214"/>
      <c r="DPZ124" s="214"/>
      <c r="DQA124" s="214"/>
      <c r="DQB124" s="214"/>
      <c r="DQC124" s="214"/>
      <c r="DQD124" s="214"/>
      <c r="DQE124" s="214"/>
      <c r="DQF124" s="214"/>
      <c r="DQG124" s="214"/>
      <c r="DQH124" s="214"/>
      <c r="DQI124" s="214"/>
      <c r="DQJ124" s="214"/>
      <c r="DQK124" s="214"/>
      <c r="DQL124" s="214"/>
      <c r="DQM124" s="214"/>
      <c r="DQN124" s="214"/>
      <c r="DQO124" s="214"/>
      <c r="DQP124" s="214"/>
      <c r="DQQ124" s="214"/>
      <c r="DQR124" s="214"/>
      <c r="DQS124" s="214"/>
      <c r="DQT124" s="214"/>
      <c r="DQU124" s="214"/>
      <c r="DQV124" s="214"/>
      <c r="DQW124" s="214"/>
      <c r="DQX124" s="214"/>
      <c r="DQY124" s="214"/>
      <c r="DQZ124" s="214"/>
      <c r="DRA124" s="214"/>
      <c r="DRB124" s="214"/>
      <c r="DRC124" s="214"/>
      <c r="DRD124" s="214"/>
      <c r="DRE124" s="214"/>
      <c r="DRF124" s="214"/>
      <c r="DRG124" s="214"/>
      <c r="DRH124" s="214"/>
      <c r="DRI124" s="214"/>
      <c r="DRJ124" s="214"/>
      <c r="DRK124" s="214"/>
      <c r="DRL124" s="214"/>
      <c r="DRM124" s="214"/>
      <c r="DRN124" s="214"/>
      <c r="DRO124" s="214"/>
      <c r="DRP124" s="214"/>
      <c r="DRQ124" s="214"/>
      <c r="DRR124" s="214"/>
      <c r="DRS124" s="214"/>
      <c r="DRT124" s="214"/>
      <c r="DRU124" s="214"/>
      <c r="DRV124" s="214"/>
      <c r="DRW124" s="214"/>
      <c r="DRX124" s="214"/>
      <c r="DRY124" s="214"/>
      <c r="DRZ124" s="214"/>
      <c r="DSA124" s="214"/>
      <c r="DSB124" s="214"/>
      <c r="DSC124" s="214"/>
      <c r="DSD124" s="214"/>
      <c r="DSE124" s="214"/>
      <c r="DSF124" s="214"/>
      <c r="DSG124" s="214"/>
      <c r="DSH124" s="214"/>
      <c r="DSI124" s="214"/>
      <c r="DSJ124" s="214"/>
      <c r="DSK124" s="214"/>
      <c r="DSL124" s="214"/>
      <c r="DSM124" s="214"/>
      <c r="DSN124" s="214"/>
      <c r="DSO124" s="214"/>
      <c r="DSP124" s="214"/>
      <c r="DSQ124" s="214"/>
      <c r="DSR124" s="214"/>
      <c r="DSS124" s="214"/>
      <c r="DST124" s="214"/>
      <c r="DSU124" s="214"/>
      <c r="DSV124" s="214"/>
      <c r="DSW124" s="214"/>
      <c r="DSX124" s="214"/>
      <c r="DSY124" s="214"/>
      <c r="DSZ124" s="214"/>
      <c r="DTA124" s="214"/>
      <c r="DTB124" s="214"/>
      <c r="DTC124" s="214"/>
      <c r="DTD124" s="214"/>
      <c r="DTE124" s="214"/>
      <c r="DTF124" s="214"/>
      <c r="DTG124" s="214"/>
      <c r="DTH124" s="214"/>
      <c r="DTI124" s="214"/>
      <c r="DTJ124" s="214"/>
      <c r="DTK124" s="214"/>
      <c r="DTL124" s="214"/>
      <c r="DTM124" s="214"/>
      <c r="DTN124" s="214"/>
      <c r="DTO124" s="214"/>
      <c r="DTP124" s="214"/>
      <c r="DTQ124" s="214"/>
      <c r="DTR124" s="214"/>
      <c r="DTS124" s="214"/>
      <c r="DTT124" s="214"/>
      <c r="DTU124" s="214"/>
      <c r="DTV124" s="214"/>
      <c r="DTW124" s="214"/>
      <c r="DTX124" s="214"/>
      <c r="DTY124" s="214"/>
      <c r="DTZ124" s="214"/>
      <c r="DUA124" s="214"/>
      <c r="DUB124" s="214"/>
      <c r="DUC124" s="214"/>
      <c r="DUD124" s="214"/>
      <c r="DUE124" s="214"/>
      <c r="DUF124" s="214"/>
      <c r="DUG124" s="214"/>
      <c r="DUH124" s="214"/>
      <c r="DUI124" s="214"/>
      <c r="DUJ124" s="214"/>
      <c r="DUK124" s="214"/>
      <c r="DUL124" s="214"/>
      <c r="DUM124" s="214"/>
      <c r="DUN124" s="214"/>
      <c r="DUO124" s="214"/>
      <c r="DUP124" s="214"/>
      <c r="DUQ124" s="214"/>
      <c r="DUR124" s="214"/>
      <c r="DUS124" s="214"/>
      <c r="DUT124" s="214"/>
      <c r="DUU124" s="214"/>
      <c r="DUV124" s="214"/>
      <c r="DUW124" s="214"/>
      <c r="DUX124" s="214"/>
      <c r="DUY124" s="214"/>
      <c r="DUZ124" s="214"/>
      <c r="DVA124" s="214"/>
      <c r="DVB124" s="214"/>
      <c r="DVC124" s="214"/>
      <c r="DVD124" s="214"/>
      <c r="DVE124" s="214"/>
      <c r="DVF124" s="214"/>
      <c r="DVG124" s="214"/>
      <c r="DVH124" s="214"/>
      <c r="DVI124" s="214"/>
      <c r="DVJ124" s="214"/>
      <c r="DVK124" s="214"/>
      <c r="DVL124" s="214"/>
      <c r="DVM124" s="214"/>
      <c r="DVN124" s="214"/>
      <c r="DVO124" s="214"/>
      <c r="DVP124" s="214"/>
      <c r="DVQ124" s="214"/>
      <c r="DVR124" s="214"/>
      <c r="DVS124" s="214"/>
      <c r="DVT124" s="214"/>
      <c r="DVU124" s="214"/>
      <c r="DVV124" s="214"/>
      <c r="DVW124" s="214"/>
      <c r="DVX124" s="214"/>
      <c r="DVY124" s="214"/>
      <c r="DVZ124" s="214"/>
      <c r="DWA124" s="214"/>
      <c r="DWB124" s="214"/>
      <c r="DWC124" s="214"/>
      <c r="DWD124" s="214"/>
      <c r="DWE124" s="214"/>
      <c r="DWF124" s="214"/>
      <c r="DWG124" s="214"/>
      <c r="DWH124" s="214"/>
      <c r="DWI124" s="214"/>
      <c r="DWJ124" s="214"/>
      <c r="DWK124" s="214"/>
      <c r="DWL124" s="214"/>
      <c r="DWM124" s="214"/>
      <c r="DWN124" s="214"/>
      <c r="DWO124" s="214"/>
      <c r="DWP124" s="214"/>
      <c r="DWQ124" s="214"/>
      <c r="DWR124" s="214"/>
      <c r="DWS124" s="214"/>
      <c r="DWT124" s="214"/>
      <c r="DWU124" s="214"/>
      <c r="DWV124" s="214"/>
      <c r="DWW124" s="214"/>
      <c r="DWX124" s="214"/>
      <c r="DWY124" s="214"/>
      <c r="DWZ124" s="214"/>
      <c r="DXA124" s="214"/>
      <c r="DXB124" s="214"/>
      <c r="DXC124" s="214"/>
      <c r="DXD124" s="214"/>
      <c r="DXE124" s="214"/>
      <c r="DXF124" s="214"/>
      <c r="DXG124" s="214"/>
      <c r="DXH124" s="214"/>
      <c r="DXI124" s="214"/>
      <c r="DXJ124" s="214"/>
      <c r="DXK124" s="214"/>
      <c r="DXL124" s="214"/>
      <c r="DXM124" s="214"/>
      <c r="DXN124" s="214"/>
      <c r="DXO124" s="214"/>
      <c r="DXP124" s="214"/>
      <c r="DXQ124" s="214"/>
      <c r="DXR124" s="214"/>
      <c r="DXS124" s="214"/>
      <c r="DXT124" s="214"/>
      <c r="DXU124" s="214"/>
      <c r="DXV124" s="214"/>
      <c r="DXW124" s="214"/>
      <c r="DXX124" s="214"/>
      <c r="DXY124" s="214"/>
      <c r="DXZ124" s="214"/>
      <c r="DYA124" s="214"/>
      <c r="DYB124" s="214"/>
      <c r="DYC124" s="214"/>
      <c r="DYD124" s="214"/>
      <c r="DYE124" s="214"/>
      <c r="DYF124" s="214"/>
      <c r="DYG124" s="214"/>
      <c r="DYH124" s="214"/>
      <c r="DYI124" s="214"/>
      <c r="DYJ124" s="214"/>
      <c r="DYK124" s="214"/>
      <c r="DYL124" s="214"/>
      <c r="DYM124" s="214"/>
      <c r="DYN124" s="214"/>
      <c r="DYO124" s="214"/>
      <c r="DYP124" s="214"/>
      <c r="DYQ124" s="214"/>
      <c r="DYR124" s="214"/>
      <c r="DYS124" s="214"/>
      <c r="DYT124" s="214"/>
      <c r="DYU124" s="214"/>
      <c r="DYV124" s="214"/>
      <c r="DYW124" s="214"/>
      <c r="DYX124" s="214"/>
      <c r="DYY124" s="214"/>
      <c r="DYZ124" s="214"/>
      <c r="DZA124" s="214"/>
      <c r="DZB124" s="214"/>
      <c r="DZC124" s="214"/>
      <c r="DZD124" s="214"/>
      <c r="DZE124" s="214"/>
      <c r="DZF124" s="214"/>
      <c r="DZG124" s="214"/>
      <c r="DZH124" s="214"/>
      <c r="DZI124" s="214"/>
      <c r="DZJ124" s="214"/>
      <c r="DZK124" s="214"/>
      <c r="DZL124" s="214"/>
      <c r="DZM124" s="214"/>
      <c r="DZN124" s="214"/>
      <c r="DZO124" s="214"/>
      <c r="DZP124" s="214"/>
      <c r="DZQ124" s="214"/>
      <c r="DZR124" s="214"/>
      <c r="DZS124" s="214"/>
      <c r="DZT124" s="214"/>
      <c r="DZU124" s="214"/>
      <c r="DZV124" s="214"/>
      <c r="DZW124" s="214"/>
      <c r="DZX124" s="214"/>
      <c r="DZY124" s="214"/>
      <c r="DZZ124" s="214"/>
      <c r="EAA124" s="214"/>
      <c r="EAB124" s="214"/>
      <c r="EAC124" s="214"/>
      <c r="EAD124" s="214"/>
      <c r="EAE124" s="214"/>
      <c r="EAF124" s="214"/>
      <c r="EAG124" s="214"/>
      <c r="EAH124" s="214"/>
      <c r="EAI124" s="214"/>
      <c r="EAJ124" s="214"/>
      <c r="EAK124" s="214"/>
      <c r="EAL124" s="214"/>
      <c r="EAM124" s="214"/>
      <c r="EAN124" s="214"/>
      <c r="EAO124" s="214"/>
      <c r="EAP124" s="214"/>
      <c r="EAQ124" s="214"/>
      <c r="EAR124" s="214"/>
      <c r="EAS124" s="214"/>
      <c r="EAT124" s="214"/>
      <c r="EAU124" s="214"/>
      <c r="EAV124" s="214"/>
      <c r="EAW124" s="214"/>
      <c r="EAX124" s="214"/>
      <c r="EAY124" s="214"/>
      <c r="EAZ124" s="214"/>
      <c r="EBA124" s="214"/>
      <c r="EBB124" s="214"/>
      <c r="EBC124" s="214"/>
      <c r="EBD124" s="214"/>
      <c r="EBE124" s="214"/>
      <c r="EBF124" s="214"/>
      <c r="EBG124" s="214"/>
      <c r="EBH124" s="214"/>
      <c r="EBI124" s="214"/>
      <c r="EBJ124" s="214"/>
      <c r="EBK124" s="214"/>
      <c r="EBL124" s="214"/>
      <c r="EBM124" s="214"/>
      <c r="EBN124" s="214"/>
      <c r="EBO124" s="214"/>
      <c r="EBP124" s="214"/>
      <c r="EBQ124" s="214"/>
      <c r="EBR124" s="214"/>
      <c r="EBS124" s="214"/>
      <c r="EBT124" s="214"/>
      <c r="EBU124" s="214"/>
      <c r="EBV124" s="214"/>
      <c r="EBW124" s="214"/>
      <c r="EBX124" s="214"/>
      <c r="EBY124" s="214"/>
      <c r="EBZ124" s="214"/>
      <c r="ECA124" s="214"/>
      <c r="ECB124" s="214"/>
      <c r="ECC124" s="214"/>
      <c r="ECD124" s="214"/>
      <c r="ECE124" s="214"/>
      <c r="ECF124" s="214"/>
      <c r="ECG124" s="214"/>
      <c r="ECH124" s="214"/>
      <c r="ECI124" s="214"/>
      <c r="ECJ124" s="214"/>
      <c r="ECK124" s="214"/>
      <c r="ECL124" s="214"/>
      <c r="ECM124" s="214"/>
      <c r="ECN124" s="214"/>
      <c r="ECO124" s="214"/>
      <c r="ECP124" s="214"/>
      <c r="ECQ124" s="214"/>
      <c r="ECR124" s="214"/>
      <c r="ECS124" s="214"/>
      <c r="ECT124" s="214"/>
      <c r="ECU124" s="214"/>
      <c r="ECV124" s="214"/>
      <c r="ECW124" s="214"/>
      <c r="ECX124" s="214"/>
      <c r="ECY124" s="214"/>
      <c r="ECZ124" s="214"/>
      <c r="EDA124" s="214"/>
      <c r="EDB124" s="214"/>
      <c r="EDC124" s="214"/>
      <c r="EDD124" s="214"/>
      <c r="EDE124" s="214"/>
      <c r="EDF124" s="214"/>
      <c r="EDG124" s="214"/>
      <c r="EDH124" s="214"/>
      <c r="EDI124" s="214"/>
      <c r="EDJ124" s="214"/>
      <c r="EDK124" s="214"/>
      <c r="EDL124" s="214"/>
      <c r="EDM124" s="214"/>
      <c r="EDN124" s="214"/>
      <c r="EDO124" s="214"/>
      <c r="EDP124" s="214"/>
      <c r="EDQ124" s="214"/>
      <c r="EDR124" s="214"/>
      <c r="EDS124" s="214"/>
      <c r="EDT124" s="214"/>
      <c r="EDU124" s="214"/>
      <c r="EDV124" s="214"/>
      <c r="EDW124" s="214"/>
      <c r="EDX124" s="214"/>
      <c r="EDY124" s="214"/>
      <c r="EDZ124" s="214"/>
      <c r="EEA124" s="214"/>
      <c r="EEB124" s="214"/>
      <c r="EEC124" s="214"/>
      <c r="EED124" s="214"/>
      <c r="EEE124" s="214"/>
      <c r="EEF124" s="214"/>
      <c r="EEG124" s="214"/>
      <c r="EEH124" s="214"/>
      <c r="EEI124" s="214"/>
      <c r="EEJ124" s="214"/>
      <c r="EEK124" s="214"/>
      <c r="EEL124" s="214"/>
      <c r="EEM124" s="214"/>
      <c r="EEN124" s="214"/>
      <c r="EEO124" s="214"/>
      <c r="EEP124" s="214"/>
      <c r="EEQ124" s="214"/>
      <c r="EER124" s="214"/>
      <c r="EES124" s="214"/>
      <c r="EET124" s="214"/>
      <c r="EEU124" s="214"/>
      <c r="EEV124" s="214"/>
      <c r="EEW124" s="214"/>
      <c r="EEX124" s="214"/>
      <c r="EEY124" s="214"/>
      <c r="EEZ124" s="214"/>
      <c r="EFA124" s="214"/>
      <c r="EFB124" s="214"/>
      <c r="EFC124" s="214"/>
      <c r="EFD124" s="214"/>
      <c r="EFE124" s="214"/>
      <c r="EFF124" s="214"/>
      <c r="EFG124" s="214"/>
      <c r="EFH124" s="214"/>
      <c r="EFI124" s="214"/>
      <c r="EFJ124" s="214"/>
      <c r="EFK124" s="214"/>
      <c r="EFL124" s="214"/>
      <c r="EFM124" s="214"/>
      <c r="EFN124" s="214"/>
      <c r="EFO124" s="214"/>
      <c r="EFP124" s="214"/>
      <c r="EFQ124" s="214"/>
      <c r="EFR124" s="214"/>
      <c r="EFS124" s="214"/>
      <c r="EFT124" s="214"/>
      <c r="EFU124" s="214"/>
      <c r="EFV124" s="214"/>
      <c r="EFW124" s="214"/>
      <c r="EFX124" s="214"/>
      <c r="EFY124" s="214"/>
      <c r="EFZ124" s="214"/>
      <c r="EGA124" s="214"/>
      <c r="EGB124" s="214"/>
      <c r="EGC124" s="214"/>
      <c r="EGD124" s="214"/>
      <c r="EGE124" s="214"/>
      <c r="EGF124" s="214"/>
      <c r="EGG124" s="214"/>
      <c r="EGH124" s="214"/>
      <c r="EGI124" s="214"/>
      <c r="EGJ124" s="214"/>
      <c r="EGK124" s="214"/>
      <c r="EGL124" s="214"/>
      <c r="EGM124" s="214"/>
      <c r="EGN124" s="214"/>
      <c r="EGO124" s="214"/>
      <c r="EGP124" s="214"/>
      <c r="EGQ124" s="214"/>
      <c r="EGR124" s="214"/>
      <c r="EGS124" s="214"/>
      <c r="EGT124" s="214"/>
      <c r="EGU124" s="214"/>
      <c r="EGV124" s="214"/>
      <c r="EGW124" s="214"/>
      <c r="EGX124" s="214"/>
      <c r="EGY124" s="214"/>
      <c r="EGZ124" s="214"/>
      <c r="EHA124" s="214"/>
      <c r="EHB124" s="214"/>
      <c r="EHC124" s="214"/>
      <c r="EHD124" s="214"/>
      <c r="EHE124" s="214"/>
      <c r="EHF124" s="214"/>
      <c r="EHG124" s="214"/>
      <c r="EHH124" s="214"/>
      <c r="EHI124" s="214"/>
      <c r="EHJ124" s="214"/>
      <c r="EHK124" s="214"/>
      <c r="EHL124" s="214"/>
      <c r="EHM124" s="214"/>
      <c r="EHN124" s="214"/>
      <c r="EHO124" s="214"/>
      <c r="EHP124" s="214"/>
      <c r="EHQ124" s="214"/>
      <c r="EHR124" s="214"/>
      <c r="EHS124" s="214"/>
      <c r="EHT124" s="214"/>
      <c r="EHU124" s="214"/>
      <c r="EHV124" s="214"/>
      <c r="EHW124" s="214"/>
      <c r="EHX124" s="214"/>
      <c r="EHY124" s="214"/>
      <c r="EHZ124" s="214"/>
      <c r="EIA124" s="214"/>
      <c r="EIB124" s="214"/>
      <c r="EIC124" s="214"/>
      <c r="EID124" s="214"/>
      <c r="EIE124" s="214"/>
      <c r="EIF124" s="214"/>
      <c r="EIG124" s="214"/>
      <c r="EIH124" s="214"/>
      <c r="EII124" s="214"/>
      <c r="EIJ124" s="214"/>
      <c r="EIK124" s="214"/>
      <c r="EIL124" s="214"/>
      <c r="EIM124" s="214"/>
      <c r="EIN124" s="214"/>
      <c r="EIO124" s="214"/>
      <c r="EIP124" s="214"/>
      <c r="EIQ124" s="214"/>
      <c r="EIR124" s="214"/>
      <c r="EIS124" s="214"/>
      <c r="EIT124" s="214"/>
      <c r="EIU124" s="214"/>
      <c r="EIV124" s="214"/>
      <c r="EIW124" s="214"/>
      <c r="EIX124" s="214"/>
      <c r="EIY124" s="214"/>
      <c r="EIZ124" s="214"/>
      <c r="EJA124" s="214"/>
      <c r="EJB124" s="214"/>
      <c r="EJC124" s="214"/>
      <c r="EJD124" s="214"/>
      <c r="EJE124" s="214"/>
      <c r="EJF124" s="214"/>
      <c r="EJG124" s="214"/>
      <c r="EJH124" s="214"/>
      <c r="EJI124" s="214"/>
      <c r="EJJ124" s="214"/>
      <c r="EJK124" s="214"/>
      <c r="EJL124" s="214"/>
      <c r="EJM124" s="214"/>
      <c r="EJN124" s="214"/>
      <c r="EJO124" s="214"/>
      <c r="EJP124" s="214"/>
      <c r="EJQ124" s="214"/>
      <c r="EJR124" s="214"/>
      <c r="EJS124" s="214"/>
      <c r="EJT124" s="214"/>
      <c r="EJU124" s="214"/>
      <c r="EJV124" s="214"/>
      <c r="EJW124" s="214"/>
      <c r="EJX124" s="214"/>
      <c r="EJY124" s="214"/>
      <c r="EJZ124" s="214"/>
      <c r="EKA124" s="214"/>
      <c r="EKB124" s="214"/>
      <c r="EKC124" s="214"/>
      <c r="EKD124" s="214"/>
      <c r="EKE124" s="214"/>
      <c r="EKF124" s="214"/>
      <c r="EKG124" s="214"/>
      <c r="EKH124" s="214"/>
      <c r="EKI124" s="214"/>
      <c r="EKJ124" s="214"/>
      <c r="EKK124" s="214"/>
      <c r="EKL124" s="214"/>
      <c r="EKM124" s="214"/>
      <c r="EKN124" s="214"/>
      <c r="EKO124" s="214"/>
      <c r="EKP124" s="214"/>
      <c r="EKQ124" s="214"/>
      <c r="EKR124" s="214"/>
      <c r="EKS124" s="214"/>
      <c r="EKT124" s="214"/>
      <c r="EKU124" s="214"/>
      <c r="EKV124" s="214"/>
      <c r="EKW124" s="214"/>
      <c r="EKX124" s="214"/>
      <c r="EKY124" s="214"/>
      <c r="EKZ124" s="214"/>
      <c r="ELA124" s="214"/>
      <c r="ELB124" s="214"/>
      <c r="ELC124" s="214"/>
      <c r="ELD124" s="214"/>
      <c r="ELE124" s="214"/>
      <c r="ELF124" s="214"/>
      <c r="ELG124" s="214"/>
      <c r="ELH124" s="214"/>
      <c r="ELI124" s="214"/>
      <c r="ELJ124" s="214"/>
      <c r="ELK124" s="214"/>
      <c r="ELL124" s="214"/>
      <c r="ELM124" s="214"/>
      <c r="ELN124" s="214"/>
      <c r="ELO124" s="214"/>
      <c r="ELP124" s="214"/>
      <c r="ELQ124" s="214"/>
      <c r="ELR124" s="214"/>
      <c r="ELS124" s="214"/>
      <c r="ELT124" s="214"/>
      <c r="ELU124" s="214"/>
      <c r="ELV124" s="214"/>
      <c r="ELW124" s="214"/>
      <c r="ELX124" s="214"/>
      <c r="ELY124" s="214"/>
      <c r="ELZ124" s="214"/>
      <c r="EMA124" s="214"/>
      <c r="EMB124" s="214"/>
      <c r="EMC124" s="214"/>
      <c r="EMD124" s="214"/>
      <c r="EME124" s="214"/>
      <c r="EMF124" s="214"/>
      <c r="EMG124" s="214"/>
      <c r="EMH124" s="214"/>
      <c r="EMI124" s="214"/>
      <c r="EMJ124" s="214"/>
      <c r="EMK124" s="214"/>
      <c r="EML124" s="214"/>
      <c r="EMM124" s="214"/>
      <c r="EMN124" s="214"/>
      <c r="EMO124" s="214"/>
      <c r="EMP124" s="214"/>
      <c r="EMQ124" s="214"/>
      <c r="EMR124" s="214"/>
      <c r="EMS124" s="214"/>
      <c r="EMT124" s="214"/>
      <c r="EMU124" s="214"/>
      <c r="EMV124" s="214"/>
      <c r="EMW124" s="214"/>
      <c r="EMX124" s="214"/>
      <c r="EMY124" s="214"/>
      <c r="EMZ124" s="214"/>
      <c r="ENA124" s="214"/>
      <c r="ENB124" s="214"/>
      <c r="ENC124" s="214"/>
      <c r="END124" s="214"/>
      <c r="ENE124" s="214"/>
      <c r="ENF124" s="214"/>
      <c r="ENG124" s="214"/>
      <c r="ENH124" s="214"/>
      <c r="ENI124" s="214"/>
      <c r="ENJ124" s="214"/>
      <c r="ENK124" s="214"/>
      <c r="ENL124" s="214"/>
      <c r="ENM124" s="214"/>
      <c r="ENN124" s="214"/>
      <c r="ENO124" s="214"/>
      <c r="ENP124" s="214"/>
      <c r="ENQ124" s="214"/>
      <c r="ENR124" s="214"/>
      <c r="ENS124" s="214"/>
      <c r="ENT124" s="214"/>
      <c r="ENU124" s="214"/>
      <c r="ENV124" s="214"/>
      <c r="ENW124" s="214"/>
      <c r="ENX124" s="214"/>
      <c r="ENY124" s="214"/>
      <c r="ENZ124" s="214"/>
      <c r="EOA124" s="214"/>
      <c r="EOB124" s="214"/>
      <c r="EOC124" s="214"/>
      <c r="EOD124" s="214"/>
      <c r="EOE124" s="214"/>
      <c r="EOF124" s="214"/>
      <c r="EOG124" s="214"/>
      <c r="EOH124" s="214"/>
      <c r="EOI124" s="214"/>
      <c r="EOJ124" s="214"/>
      <c r="EOK124" s="214"/>
      <c r="EOL124" s="214"/>
      <c r="EOM124" s="214"/>
      <c r="EON124" s="214"/>
      <c r="EOO124" s="214"/>
      <c r="EOP124" s="214"/>
      <c r="EOQ124" s="214"/>
      <c r="EOR124" s="214"/>
      <c r="EOS124" s="214"/>
      <c r="EOT124" s="214"/>
      <c r="EOU124" s="214"/>
      <c r="EOV124" s="214"/>
      <c r="EOW124" s="214"/>
      <c r="EOX124" s="214"/>
      <c r="EOY124" s="214"/>
      <c r="EOZ124" s="214"/>
      <c r="EPA124" s="214"/>
      <c r="EPB124" s="214"/>
      <c r="EPC124" s="214"/>
      <c r="EPD124" s="214"/>
      <c r="EPE124" s="214"/>
      <c r="EPF124" s="214"/>
      <c r="EPG124" s="214"/>
      <c r="EPH124" s="214"/>
      <c r="EPI124" s="214"/>
      <c r="EPJ124" s="214"/>
      <c r="EPK124" s="214"/>
      <c r="EPL124" s="214"/>
      <c r="EPM124" s="214"/>
      <c r="EPN124" s="214"/>
      <c r="EPO124" s="214"/>
      <c r="EPP124" s="214"/>
      <c r="EPQ124" s="214"/>
      <c r="EPR124" s="214"/>
      <c r="EPS124" s="214"/>
      <c r="EPT124" s="214"/>
      <c r="EPU124" s="214"/>
      <c r="EPV124" s="214"/>
      <c r="EPW124" s="214"/>
      <c r="EPX124" s="214"/>
      <c r="EPY124" s="214"/>
      <c r="EPZ124" s="214"/>
      <c r="EQA124" s="214"/>
      <c r="EQB124" s="214"/>
      <c r="EQC124" s="214"/>
      <c r="EQD124" s="214"/>
      <c r="EQE124" s="214"/>
      <c r="EQF124" s="214"/>
      <c r="EQG124" s="214"/>
      <c r="EQH124" s="214"/>
      <c r="EQI124" s="214"/>
      <c r="EQJ124" s="214"/>
      <c r="EQK124" s="214"/>
      <c r="EQL124" s="214"/>
      <c r="EQM124" s="214"/>
      <c r="EQN124" s="214"/>
      <c r="EQO124" s="214"/>
      <c r="EQP124" s="214"/>
      <c r="EQQ124" s="214"/>
      <c r="EQR124" s="214"/>
      <c r="EQS124" s="214"/>
      <c r="EQT124" s="214"/>
      <c r="EQU124" s="214"/>
      <c r="EQV124" s="214"/>
      <c r="EQW124" s="214"/>
      <c r="EQX124" s="214"/>
      <c r="EQY124" s="214"/>
      <c r="EQZ124" s="214"/>
      <c r="ERA124" s="214"/>
      <c r="ERB124" s="214"/>
      <c r="ERC124" s="214"/>
      <c r="ERD124" s="214"/>
      <c r="ERE124" s="214"/>
      <c r="ERF124" s="214"/>
      <c r="ERG124" s="214"/>
      <c r="ERH124" s="214"/>
      <c r="ERI124" s="214"/>
      <c r="ERJ124" s="214"/>
      <c r="ERK124" s="214"/>
      <c r="ERL124" s="214"/>
      <c r="ERM124" s="214"/>
      <c r="ERN124" s="214"/>
      <c r="ERO124" s="214"/>
      <c r="ERP124" s="214"/>
      <c r="ERQ124" s="214"/>
      <c r="ERR124" s="214"/>
      <c r="ERS124" s="214"/>
      <c r="ERT124" s="214"/>
      <c r="ERU124" s="214"/>
      <c r="ERV124" s="214"/>
      <c r="ERW124" s="214"/>
      <c r="ERX124" s="214"/>
      <c r="ERY124" s="214"/>
      <c r="ERZ124" s="214"/>
      <c r="ESA124" s="214"/>
      <c r="ESB124" s="214"/>
      <c r="ESC124" s="214"/>
      <c r="ESD124" s="214"/>
      <c r="ESE124" s="214"/>
      <c r="ESF124" s="214"/>
      <c r="ESG124" s="214"/>
      <c r="ESH124" s="214"/>
      <c r="ESI124" s="214"/>
      <c r="ESJ124" s="214"/>
      <c r="ESK124" s="214"/>
      <c r="ESL124" s="214"/>
      <c r="ESM124" s="214"/>
      <c r="ESN124" s="214"/>
      <c r="ESO124" s="214"/>
      <c r="ESP124" s="214"/>
      <c r="ESQ124" s="214"/>
      <c r="ESR124" s="214"/>
      <c r="ESS124" s="214"/>
      <c r="EST124" s="214"/>
      <c r="ESU124" s="214"/>
      <c r="ESV124" s="214"/>
      <c r="ESW124" s="214"/>
      <c r="ESX124" s="214"/>
      <c r="ESY124" s="214"/>
      <c r="ESZ124" s="214"/>
      <c r="ETA124" s="214"/>
      <c r="ETB124" s="214"/>
      <c r="ETC124" s="214"/>
      <c r="ETD124" s="214"/>
      <c r="ETE124" s="214"/>
      <c r="ETF124" s="214"/>
      <c r="ETG124" s="214"/>
      <c r="ETH124" s="214"/>
      <c r="ETI124" s="214"/>
      <c r="ETJ124" s="214"/>
      <c r="ETK124" s="214"/>
      <c r="ETL124" s="214"/>
      <c r="ETM124" s="214"/>
      <c r="ETN124" s="214"/>
      <c r="ETO124" s="214"/>
      <c r="ETP124" s="214"/>
      <c r="ETQ124" s="214"/>
      <c r="ETR124" s="214"/>
      <c r="ETS124" s="214"/>
      <c r="ETT124" s="214"/>
      <c r="ETU124" s="214"/>
      <c r="ETV124" s="214"/>
      <c r="ETW124" s="214"/>
      <c r="ETX124" s="214"/>
      <c r="ETY124" s="214"/>
      <c r="ETZ124" s="214"/>
      <c r="EUA124" s="214"/>
      <c r="EUB124" s="214"/>
      <c r="EUC124" s="214"/>
      <c r="EUD124" s="214"/>
      <c r="EUE124" s="214"/>
      <c r="EUF124" s="214"/>
      <c r="EUG124" s="214"/>
      <c r="EUH124" s="214"/>
      <c r="EUI124" s="214"/>
      <c r="EUJ124" s="214"/>
      <c r="EUK124" s="214"/>
      <c r="EUL124" s="214"/>
      <c r="EUM124" s="214"/>
      <c r="EUN124" s="214"/>
      <c r="EUO124" s="214"/>
      <c r="EUP124" s="214"/>
      <c r="EUQ124" s="214"/>
      <c r="EUR124" s="214"/>
      <c r="EUS124" s="214"/>
      <c r="EUT124" s="214"/>
      <c r="EUU124" s="214"/>
      <c r="EUV124" s="214"/>
      <c r="EUW124" s="214"/>
      <c r="EUX124" s="214"/>
      <c r="EUY124" s="214"/>
      <c r="EUZ124" s="214"/>
      <c r="EVA124" s="214"/>
      <c r="EVB124" s="214"/>
      <c r="EVC124" s="214"/>
      <c r="EVD124" s="214"/>
      <c r="EVE124" s="214"/>
      <c r="EVF124" s="214"/>
      <c r="EVG124" s="214"/>
      <c r="EVH124" s="214"/>
      <c r="EVI124" s="214"/>
      <c r="EVJ124" s="214"/>
      <c r="EVK124" s="214"/>
      <c r="EVL124" s="214"/>
      <c r="EVM124" s="214"/>
      <c r="EVN124" s="214"/>
      <c r="EVO124" s="214"/>
      <c r="EVP124" s="214"/>
      <c r="EVQ124" s="214"/>
      <c r="EVR124" s="214"/>
      <c r="EVS124" s="214"/>
      <c r="EVT124" s="214"/>
      <c r="EVU124" s="214"/>
      <c r="EVV124" s="214"/>
      <c r="EVW124" s="214"/>
      <c r="EVX124" s="214"/>
      <c r="EVY124" s="214"/>
      <c r="EVZ124" s="214"/>
      <c r="EWA124" s="214"/>
      <c r="EWB124" s="214"/>
      <c r="EWC124" s="214"/>
      <c r="EWD124" s="214"/>
      <c r="EWE124" s="214"/>
      <c r="EWF124" s="214"/>
      <c r="EWG124" s="214"/>
      <c r="EWH124" s="214"/>
      <c r="EWI124" s="214"/>
      <c r="EWJ124" s="214"/>
      <c r="EWK124" s="214"/>
      <c r="EWL124" s="214"/>
      <c r="EWM124" s="214"/>
      <c r="EWN124" s="214"/>
      <c r="EWO124" s="214"/>
      <c r="EWP124" s="214"/>
      <c r="EWQ124" s="214"/>
      <c r="EWR124" s="214"/>
      <c r="EWS124" s="214"/>
      <c r="EWT124" s="214"/>
      <c r="EWU124" s="214"/>
      <c r="EWV124" s="214"/>
      <c r="EWW124" s="214"/>
      <c r="EWX124" s="214"/>
      <c r="EWY124" s="214"/>
      <c r="EWZ124" s="214"/>
      <c r="EXA124" s="214"/>
      <c r="EXB124" s="214"/>
      <c r="EXC124" s="214"/>
      <c r="EXD124" s="214"/>
      <c r="EXE124" s="214"/>
      <c r="EXF124" s="214"/>
      <c r="EXG124" s="214"/>
      <c r="EXH124" s="214"/>
      <c r="EXI124" s="214"/>
      <c r="EXJ124" s="214"/>
      <c r="EXK124" s="214"/>
      <c r="EXL124" s="214"/>
      <c r="EXM124" s="214"/>
      <c r="EXN124" s="214"/>
      <c r="EXO124" s="214"/>
      <c r="EXP124" s="214"/>
      <c r="EXQ124" s="214"/>
      <c r="EXR124" s="214"/>
      <c r="EXS124" s="214"/>
      <c r="EXT124" s="214"/>
      <c r="EXU124" s="214"/>
      <c r="EXV124" s="214"/>
      <c r="EXW124" s="214"/>
      <c r="EXX124" s="214"/>
      <c r="EXY124" s="214"/>
      <c r="EXZ124" s="214"/>
      <c r="EYA124" s="214"/>
      <c r="EYB124" s="214"/>
      <c r="EYC124" s="214"/>
      <c r="EYD124" s="214"/>
      <c r="EYE124" s="214"/>
      <c r="EYF124" s="214"/>
      <c r="EYG124" s="214"/>
      <c r="EYH124" s="214"/>
      <c r="EYI124" s="214"/>
      <c r="EYJ124" s="214"/>
      <c r="EYK124" s="214"/>
      <c r="EYL124" s="214"/>
      <c r="EYM124" s="214"/>
      <c r="EYN124" s="214"/>
      <c r="EYO124" s="214"/>
      <c r="EYP124" s="214"/>
      <c r="EYQ124" s="214"/>
      <c r="EYR124" s="214"/>
      <c r="EYS124" s="214"/>
      <c r="EYT124" s="214"/>
      <c r="EYU124" s="214"/>
      <c r="EYV124" s="214"/>
      <c r="EYW124" s="214"/>
      <c r="EYX124" s="214"/>
      <c r="EYY124" s="214"/>
      <c r="EYZ124" s="214"/>
      <c r="EZA124" s="214"/>
      <c r="EZB124" s="214"/>
      <c r="EZC124" s="214"/>
      <c r="EZD124" s="214"/>
      <c r="EZE124" s="214"/>
      <c r="EZF124" s="214"/>
      <c r="EZG124" s="214"/>
      <c r="EZH124" s="214"/>
      <c r="EZI124" s="214"/>
      <c r="EZJ124" s="214"/>
      <c r="EZK124" s="214"/>
      <c r="EZL124" s="214"/>
      <c r="EZM124" s="214"/>
      <c r="EZN124" s="214"/>
      <c r="EZO124" s="214"/>
      <c r="EZP124" s="214"/>
      <c r="EZQ124" s="214"/>
      <c r="EZR124" s="214"/>
      <c r="EZS124" s="214"/>
      <c r="EZT124" s="214"/>
      <c r="EZU124" s="214"/>
      <c r="EZV124" s="214"/>
      <c r="EZW124" s="214"/>
      <c r="EZX124" s="214"/>
      <c r="EZY124" s="214"/>
      <c r="EZZ124" s="214"/>
      <c r="FAA124" s="214"/>
      <c r="FAB124" s="214"/>
      <c r="FAC124" s="214"/>
      <c r="FAD124" s="214"/>
      <c r="FAE124" s="214"/>
      <c r="FAF124" s="214"/>
      <c r="FAG124" s="214"/>
      <c r="FAH124" s="214"/>
      <c r="FAI124" s="214"/>
      <c r="FAJ124" s="214"/>
      <c r="FAK124" s="214"/>
      <c r="FAL124" s="214"/>
      <c r="FAM124" s="214"/>
      <c r="FAN124" s="214"/>
      <c r="FAO124" s="214"/>
      <c r="FAP124" s="214"/>
      <c r="FAQ124" s="214"/>
      <c r="FAR124" s="214"/>
      <c r="FAS124" s="214"/>
      <c r="FAT124" s="214"/>
      <c r="FAU124" s="214"/>
      <c r="FAV124" s="214"/>
      <c r="FAW124" s="214"/>
      <c r="FAX124" s="214"/>
      <c r="FAY124" s="214"/>
      <c r="FAZ124" s="214"/>
      <c r="FBA124" s="214"/>
      <c r="FBB124" s="214"/>
      <c r="FBC124" s="214"/>
      <c r="FBD124" s="214"/>
      <c r="FBE124" s="214"/>
      <c r="FBF124" s="214"/>
      <c r="FBG124" s="214"/>
      <c r="FBH124" s="214"/>
      <c r="FBI124" s="214"/>
      <c r="FBJ124" s="214"/>
      <c r="FBK124" s="214"/>
      <c r="FBL124" s="214"/>
      <c r="FBM124" s="214"/>
      <c r="FBN124" s="214"/>
      <c r="FBO124" s="214"/>
      <c r="FBP124" s="214"/>
      <c r="FBQ124" s="214"/>
      <c r="FBR124" s="214"/>
      <c r="FBS124" s="214"/>
      <c r="FBT124" s="214"/>
      <c r="FBU124" s="214"/>
      <c r="FBV124" s="214"/>
      <c r="FBW124" s="214"/>
      <c r="FBX124" s="214"/>
      <c r="FBY124" s="214"/>
      <c r="FBZ124" s="214"/>
      <c r="FCA124" s="214"/>
      <c r="FCB124" s="214"/>
      <c r="FCC124" s="214"/>
      <c r="FCD124" s="214"/>
      <c r="FCE124" s="214"/>
      <c r="FCF124" s="214"/>
      <c r="FCG124" s="214"/>
      <c r="FCH124" s="214"/>
      <c r="FCI124" s="214"/>
      <c r="FCJ124" s="214"/>
      <c r="FCK124" s="214"/>
      <c r="FCL124" s="214"/>
      <c r="FCM124" s="214"/>
      <c r="FCN124" s="214"/>
      <c r="FCO124" s="214"/>
      <c r="FCP124" s="214"/>
      <c r="FCQ124" s="214"/>
      <c r="FCR124" s="214"/>
      <c r="FCS124" s="214"/>
      <c r="FCT124" s="214"/>
      <c r="FCU124" s="214"/>
      <c r="FCV124" s="214"/>
      <c r="FCW124" s="214"/>
      <c r="FCX124" s="214"/>
      <c r="FCY124" s="214"/>
      <c r="FCZ124" s="214"/>
      <c r="FDA124" s="214"/>
      <c r="FDB124" s="214"/>
      <c r="FDC124" s="214"/>
      <c r="FDD124" s="214"/>
      <c r="FDE124" s="214"/>
      <c r="FDF124" s="214"/>
      <c r="FDG124" s="214"/>
      <c r="FDH124" s="214"/>
      <c r="FDI124" s="214"/>
      <c r="FDJ124" s="214"/>
      <c r="FDK124" s="214"/>
      <c r="FDL124" s="214"/>
      <c r="FDM124" s="214"/>
      <c r="FDN124" s="214"/>
      <c r="FDO124" s="214"/>
      <c r="FDP124" s="214"/>
      <c r="FDQ124" s="214"/>
      <c r="FDR124" s="214"/>
      <c r="FDS124" s="214"/>
      <c r="FDT124" s="214"/>
      <c r="FDU124" s="214"/>
      <c r="FDV124" s="214"/>
      <c r="FDW124" s="214"/>
      <c r="FDX124" s="214"/>
      <c r="FDY124" s="214"/>
      <c r="FDZ124" s="214"/>
      <c r="FEA124" s="214"/>
      <c r="FEB124" s="214"/>
      <c r="FEC124" s="214"/>
      <c r="FED124" s="214"/>
      <c r="FEE124" s="214"/>
      <c r="FEF124" s="214"/>
      <c r="FEG124" s="214"/>
      <c r="FEH124" s="214"/>
      <c r="FEI124" s="214"/>
      <c r="FEJ124" s="214"/>
      <c r="FEK124" s="214"/>
      <c r="FEL124" s="214"/>
      <c r="FEM124" s="214"/>
      <c r="FEN124" s="214"/>
      <c r="FEO124" s="214"/>
      <c r="FEP124" s="214"/>
      <c r="FEQ124" s="214"/>
      <c r="FER124" s="214"/>
      <c r="FES124" s="214"/>
      <c r="FET124" s="214"/>
      <c r="FEU124" s="214"/>
      <c r="FEV124" s="214"/>
      <c r="FEW124" s="214"/>
      <c r="FEX124" s="214"/>
      <c r="FEY124" s="214"/>
      <c r="FEZ124" s="214"/>
      <c r="FFA124" s="214"/>
      <c r="FFB124" s="214"/>
      <c r="FFC124" s="214"/>
      <c r="FFD124" s="214"/>
      <c r="FFE124" s="214"/>
      <c r="FFF124" s="214"/>
      <c r="FFG124" s="214"/>
      <c r="FFH124" s="214"/>
      <c r="FFI124" s="214"/>
      <c r="FFJ124" s="214"/>
      <c r="FFK124" s="214"/>
      <c r="FFL124" s="214"/>
      <c r="FFM124" s="214"/>
      <c r="FFN124" s="214"/>
      <c r="FFO124" s="214"/>
      <c r="FFP124" s="214"/>
      <c r="FFQ124" s="214"/>
      <c r="FFR124" s="214"/>
      <c r="FFS124" s="214"/>
      <c r="FFT124" s="214"/>
      <c r="FFU124" s="214"/>
      <c r="FFV124" s="214"/>
      <c r="FFW124" s="214"/>
      <c r="FFX124" s="214"/>
      <c r="FFY124" s="214"/>
      <c r="FFZ124" s="214"/>
      <c r="FGA124" s="214"/>
      <c r="FGB124" s="214"/>
      <c r="FGC124" s="214"/>
      <c r="FGD124" s="214"/>
      <c r="FGE124" s="214"/>
      <c r="FGF124" s="214"/>
      <c r="FGG124" s="214"/>
      <c r="FGH124" s="214"/>
      <c r="FGI124" s="214"/>
      <c r="FGJ124" s="214"/>
      <c r="FGK124" s="214"/>
      <c r="FGL124" s="214"/>
      <c r="FGM124" s="214"/>
      <c r="FGN124" s="214"/>
      <c r="FGO124" s="214"/>
      <c r="FGP124" s="214"/>
      <c r="FGQ124" s="214"/>
      <c r="FGR124" s="214"/>
      <c r="FGS124" s="214"/>
      <c r="FGT124" s="214"/>
      <c r="FGU124" s="214"/>
      <c r="FGV124" s="214"/>
      <c r="FGW124" s="214"/>
      <c r="FGX124" s="214"/>
      <c r="FGY124" s="214"/>
      <c r="FGZ124" s="214"/>
      <c r="FHA124" s="214"/>
      <c r="FHB124" s="214"/>
      <c r="FHC124" s="214"/>
      <c r="FHD124" s="214"/>
      <c r="FHE124" s="214"/>
      <c r="FHF124" s="214"/>
      <c r="FHG124" s="214"/>
      <c r="FHH124" s="214"/>
      <c r="FHI124" s="214"/>
      <c r="FHJ124" s="214"/>
      <c r="FHK124" s="214"/>
      <c r="FHL124" s="214"/>
      <c r="FHM124" s="214"/>
      <c r="FHN124" s="214"/>
      <c r="FHO124" s="214"/>
      <c r="FHP124" s="214"/>
      <c r="FHQ124" s="214"/>
      <c r="FHR124" s="214"/>
      <c r="FHS124" s="214"/>
      <c r="FHT124" s="214"/>
      <c r="FHU124" s="214"/>
      <c r="FHV124" s="214"/>
      <c r="FHW124" s="214"/>
      <c r="FHX124" s="214"/>
      <c r="FHY124" s="214"/>
      <c r="FHZ124" s="214"/>
      <c r="FIA124" s="214"/>
      <c r="FIB124" s="214"/>
      <c r="FIC124" s="214"/>
      <c r="FID124" s="214"/>
      <c r="FIE124" s="214"/>
      <c r="FIF124" s="214"/>
      <c r="FIG124" s="214"/>
      <c r="FIH124" s="214"/>
      <c r="FII124" s="214"/>
      <c r="FIJ124" s="214"/>
      <c r="FIK124" s="214"/>
      <c r="FIL124" s="214"/>
      <c r="FIM124" s="214"/>
      <c r="FIN124" s="214"/>
      <c r="FIO124" s="214"/>
      <c r="FIP124" s="214"/>
      <c r="FIQ124" s="214"/>
      <c r="FIR124" s="214"/>
      <c r="FIS124" s="214"/>
      <c r="FIT124" s="214"/>
      <c r="FIU124" s="214"/>
      <c r="FIV124" s="214"/>
      <c r="FIW124" s="214"/>
      <c r="FIX124" s="214"/>
      <c r="FIY124" s="214"/>
      <c r="FIZ124" s="214"/>
      <c r="FJA124" s="214"/>
      <c r="FJB124" s="214"/>
      <c r="FJC124" s="214"/>
      <c r="FJD124" s="214"/>
      <c r="FJE124" s="214"/>
      <c r="FJF124" s="214"/>
      <c r="FJG124" s="214"/>
      <c r="FJH124" s="214"/>
      <c r="FJI124" s="214"/>
      <c r="FJJ124" s="214"/>
      <c r="FJK124" s="214"/>
      <c r="FJL124" s="214"/>
      <c r="FJM124" s="214"/>
      <c r="FJN124" s="214"/>
      <c r="FJO124" s="214"/>
      <c r="FJP124" s="214"/>
      <c r="FJQ124" s="214"/>
      <c r="FJR124" s="214"/>
      <c r="FJS124" s="214"/>
      <c r="FJT124" s="214"/>
      <c r="FJU124" s="214"/>
      <c r="FJV124" s="214"/>
      <c r="FJW124" s="214"/>
      <c r="FJX124" s="214"/>
      <c r="FJY124" s="214"/>
      <c r="FJZ124" s="214"/>
      <c r="FKA124" s="214"/>
      <c r="FKB124" s="214"/>
      <c r="FKC124" s="214"/>
      <c r="FKD124" s="214"/>
      <c r="FKE124" s="214"/>
      <c r="FKF124" s="214"/>
      <c r="FKG124" s="214"/>
      <c r="FKH124" s="214"/>
      <c r="FKI124" s="214"/>
      <c r="FKJ124" s="214"/>
      <c r="FKK124" s="214"/>
      <c r="FKL124" s="214"/>
      <c r="FKM124" s="214"/>
      <c r="FKN124" s="214"/>
      <c r="FKO124" s="214"/>
      <c r="FKP124" s="214"/>
      <c r="FKQ124" s="214"/>
      <c r="FKR124" s="214"/>
      <c r="FKS124" s="214"/>
      <c r="FKT124" s="214"/>
      <c r="FKU124" s="214"/>
      <c r="FKV124" s="214"/>
      <c r="FKW124" s="214"/>
      <c r="FKX124" s="214"/>
      <c r="FKY124" s="214"/>
      <c r="FKZ124" s="214"/>
      <c r="FLA124" s="214"/>
      <c r="FLB124" s="214"/>
      <c r="FLC124" s="214"/>
      <c r="FLD124" s="214"/>
      <c r="FLE124" s="214"/>
      <c r="FLF124" s="214"/>
      <c r="FLG124" s="214"/>
      <c r="FLH124" s="214"/>
      <c r="FLI124" s="214"/>
      <c r="FLJ124" s="214"/>
      <c r="FLK124" s="214"/>
      <c r="FLL124" s="214"/>
      <c r="FLM124" s="214"/>
      <c r="FLN124" s="214"/>
      <c r="FLO124" s="214"/>
      <c r="FLP124" s="214"/>
      <c r="FLQ124" s="214"/>
      <c r="FLR124" s="214"/>
      <c r="FLS124" s="214"/>
      <c r="FLT124" s="214"/>
      <c r="FLU124" s="214"/>
      <c r="FLV124" s="214"/>
      <c r="FLW124" s="214"/>
      <c r="FLX124" s="214"/>
      <c r="FLY124" s="214"/>
      <c r="FLZ124" s="214"/>
      <c r="FMA124" s="214"/>
      <c r="FMB124" s="214"/>
      <c r="FMC124" s="214"/>
      <c r="FMD124" s="214"/>
      <c r="FME124" s="214"/>
      <c r="FMF124" s="214"/>
      <c r="FMG124" s="214"/>
      <c r="FMH124" s="214"/>
      <c r="FMI124" s="214"/>
      <c r="FMJ124" s="214"/>
      <c r="FMK124" s="214"/>
      <c r="FML124" s="214"/>
      <c r="FMM124" s="214"/>
      <c r="FMN124" s="214"/>
      <c r="FMO124" s="214"/>
      <c r="FMP124" s="214"/>
      <c r="FMQ124" s="214"/>
      <c r="FMR124" s="214"/>
      <c r="FMS124" s="214"/>
      <c r="FMT124" s="214"/>
      <c r="FMU124" s="214"/>
      <c r="FMV124" s="214"/>
      <c r="FMW124" s="214"/>
      <c r="FMX124" s="214"/>
      <c r="FMY124" s="214"/>
      <c r="FMZ124" s="214"/>
      <c r="FNA124" s="214"/>
      <c r="FNB124" s="214"/>
      <c r="FNC124" s="214"/>
      <c r="FND124" s="214"/>
      <c r="FNE124" s="214"/>
      <c r="FNF124" s="214"/>
      <c r="FNG124" s="214"/>
      <c r="FNH124" s="214"/>
      <c r="FNI124" s="214"/>
      <c r="FNJ124" s="214"/>
      <c r="FNK124" s="214"/>
      <c r="FNL124" s="214"/>
      <c r="FNM124" s="214"/>
      <c r="FNN124" s="214"/>
      <c r="FNO124" s="214"/>
      <c r="FNP124" s="214"/>
      <c r="FNQ124" s="214"/>
      <c r="FNR124" s="214"/>
      <c r="FNS124" s="214"/>
      <c r="FNT124" s="214"/>
      <c r="FNU124" s="214"/>
      <c r="FNV124" s="214"/>
      <c r="FNW124" s="214"/>
      <c r="FNX124" s="214"/>
      <c r="FNY124" s="214"/>
      <c r="FNZ124" s="214"/>
      <c r="FOA124" s="214"/>
      <c r="FOB124" s="214"/>
      <c r="FOC124" s="214"/>
      <c r="FOD124" s="214"/>
      <c r="FOE124" s="214"/>
      <c r="FOF124" s="214"/>
      <c r="FOG124" s="214"/>
      <c r="FOH124" s="214"/>
      <c r="FOI124" s="214"/>
      <c r="FOJ124" s="214"/>
      <c r="FOK124" s="214"/>
      <c r="FOL124" s="214"/>
      <c r="FOM124" s="214"/>
      <c r="FON124" s="214"/>
      <c r="FOO124" s="214"/>
      <c r="FOP124" s="214"/>
      <c r="FOQ124" s="214"/>
      <c r="FOR124" s="214"/>
      <c r="FOS124" s="214"/>
      <c r="FOT124" s="214"/>
      <c r="FOU124" s="214"/>
      <c r="FOV124" s="214"/>
      <c r="FOW124" s="214"/>
      <c r="FOX124" s="214"/>
      <c r="FOY124" s="214"/>
      <c r="FOZ124" s="214"/>
      <c r="FPA124" s="214"/>
      <c r="FPB124" s="214"/>
      <c r="FPC124" s="214"/>
      <c r="FPD124" s="214"/>
      <c r="FPE124" s="214"/>
      <c r="FPF124" s="214"/>
      <c r="FPG124" s="214"/>
      <c r="FPH124" s="214"/>
      <c r="FPI124" s="214"/>
      <c r="FPJ124" s="214"/>
      <c r="FPK124" s="214"/>
      <c r="FPL124" s="214"/>
      <c r="FPM124" s="214"/>
      <c r="FPN124" s="214"/>
      <c r="FPO124" s="214"/>
      <c r="FPP124" s="214"/>
      <c r="FPQ124" s="214"/>
      <c r="FPR124" s="214"/>
      <c r="FPS124" s="214"/>
      <c r="FPT124" s="214"/>
      <c r="FPU124" s="214"/>
      <c r="FPV124" s="214"/>
      <c r="FPW124" s="214"/>
      <c r="FPX124" s="214"/>
      <c r="FPY124" s="214"/>
      <c r="FPZ124" s="214"/>
      <c r="FQA124" s="214"/>
      <c r="FQB124" s="214"/>
      <c r="FQC124" s="214"/>
      <c r="FQD124" s="214"/>
      <c r="FQE124" s="214"/>
      <c r="FQF124" s="214"/>
      <c r="FQG124" s="214"/>
      <c r="FQH124" s="214"/>
      <c r="FQI124" s="214"/>
      <c r="FQJ124" s="214"/>
      <c r="FQK124" s="214"/>
      <c r="FQL124" s="214"/>
      <c r="FQM124" s="214"/>
      <c r="FQN124" s="214"/>
      <c r="FQO124" s="214"/>
      <c r="FQP124" s="214"/>
      <c r="FQQ124" s="214"/>
      <c r="FQR124" s="214"/>
      <c r="FQS124" s="214"/>
      <c r="FQT124" s="214"/>
      <c r="FQU124" s="214"/>
      <c r="FQV124" s="214"/>
      <c r="FQW124" s="214"/>
      <c r="FQX124" s="214"/>
      <c r="FQY124" s="214"/>
      <c r="FQZ124" s="214"/>
      <c r="FRA124" s="214"/>
      <c r="FRB124" s="214"/>
      <c r="FRC124" s="214"/>
      <c r="FRD124" s="214"/>
      <c r="FRE124" s="214"/>
      <c r="FRF124" s="214"/>
      <c r="FRG124" s="214"/>
      <c r="FRH124" s="214"/>
      <c r="FRI124" s="214"/>
      <c r="FRJ124" s="214"/>
      <c r="FRK124" s="214"/>
      <c r="FRL124" s="214"/>
      <c r="FRM124" s="214"/>
      <c r="FRN124" s="214"/>
      <c r="FRO124" s="214"/>
      <c r="FRP124" s="214"/>
      <c r="FRQ124" s="214"/>
      <c r="FRR124" s="214"/>
      <c r="FRS124" s="214"/>
      <c r="FRT124" s="214"/>
      <c r="FRU124" s="214"/>
      <c r="FRV124" s="214"/>
      <c r="FRW124" s="214"/>
      <c r="FRX124" s="214"/>
      <c r="FRY124" s="214"/>
      <c r="FRZ124" s="214"/>
      <c r="FSA124" s="214"/>
      <c r="FSB124" s="214"/>
      <c r="FSC124" s="214"/>
      <c r="FSD124" s="214"/>
      <c r="FSE124" s="214"/>
      <c r="FSF124" s="214"/>
      <c r="FSG124" s="214"/>
      <c r="FSH124" s="214"/>
      <c r="FSI124" s="214"/>
      <c r="FSJ124" s="214"/>
      <c r="FSK124" s="214"/>
      <c r="FSL124" s="214"/>
      <c r="FSM124" s="214"/>
      <c r="FSN124" s="214"/>
      <c r="FSO124" s="214"/>
      <c r="FSP124" s="214"/>
      <c r="FSQ124" s="214"/>
      <c r="FSR124" s="214"/>
      <c r="FSS124" s="214"/>
      <c r="FST124" s="214"/>
      <c r="FSU124" s="214"/>
      <c r="FSV124" s="214"/>
      <c r="FSW124" s="214"/>
      <c r="FSX124" s="214"/>
      <c r="FSY124" s="214"/>
      <c r="FSZ124" s="214"/>
      <c r="FTA124" s="214"/>
      <c r="FTB124" s="214"/>
      <c r="FTC124" s="214"/>
      <c r="FTD124" s="214"/>
      <c r="FTE124" s="214"/>
      <c r="FTF124" s="214"/>
      <c r="FTG124" s="214"/>
      <c r="FTH124" s="214"/>
      <c r="FTI124" s="214"/>
      <c r="FTJ124" s="214"/>
      <c r="FTK124" s="214"/>
      <c r="FTL124" s="214"/>
      <c r="FTM124" s="214"/>
      <c r="FTN124" s="214"/>
      <c r="FTO124" s="214"/>
      <c r="FTP124" s="214"/>
      <c r="FTQ124" s="214"/>
      <c r="FTR124" s="214"/>
      <c r="FTS124" s="214"/>
      <c r="FTT124" s="214"/>
      <c r="FTU124" s="214"/>
      <c r="FTV124" s="214"/>
      <c r="FTW124" s="214"/>
      <c r="FTX124" s="214"/>
      <c r="FTY124" s="214"/>
      <c r="FTZ124" s="214"/>
      <c r="FUA124" s="214"/>
      <c r="FUB124" s="214"/>
      <c r="FUC124" s="214"/>
      <c r="FUD124" s="214"/>
      <c r="FUE124" s="214"/>
      <c r="FUF124" s="214"/>
      <c r="FUG124" s="214"/>
      <c r="FUH124" s="214"/>
      <c r="FUI124" s="214"/>
      <c r="FUJ124" s="214"/>
      <c r="FUK124" s="214"/>
      <c r="FUL124" s="214"/>
      <c r="FUM124" s="214"/>
      <c r="FUN124" s="214"/>
      <c r="FUO124" s="214"/>
      <c r="FUP124" s="214"/>
      <c r="FUQ124" s="214"/>
      <c r="FUR124" s="214"/>
      <c r="FUS124" s="214"/>
      <c r="FUT124" s="214"/>
      <c r="FUU124" s="214"/>
      <c r="FUV124" s="214"/>
      <c r="FUW124" s="214"/>
      <c r="FUX124" s="214"/>
      <c r="FUY124" s="214"/>
      <c r="FUZ124" s="214"/>
      <c r="FVA124" s="214"/>
      <c r="FVB124" s="214"/>
      <c r="FVC124" s="214"/>
      <c r="FVD124" s="214"/>
      <c r="FVE124" s="214"/>
      <c r="FVF124" s="214"/>
      <c r="FVG124" s="214"/>
      <c r="FVH124" s="214"/>
      <c r="FVI124" s="214"/>
      <c r="FVJ124" s="214"/>
      <c r="FVK124" s="214"/>
      <c r="FVL124" s="214"/>
      <c r="FVM124" s="214"/>
      <c r="FVN124" s="214"/>
      <c r="FVO124" s="214"/>
      <c r="FVP124" s="214"/>
      <c r="FVQ124" s="214"/>
      <c r="FVR124" s="214"/>
      <c r="FVS124" s="214"/>
      <c r="FVT124" s="214"/>
      <c r="FVU124" s="214"/>
      <c r="FVV124" s="214"/>
      <c r="FVW124" s="214"/>
      <c r="FVX124" s="214"/>
      <c r="FVY124" s="214"/>
      <c r="FVZ124" s="214"/>
      <c r="FWA124" s="214"/>
      <c r="FWB124" s="214"/>
      <c r="FWC124" s="214"/>
      <c r="FWD124" s="214"/>
      <c r="FWE124" s="214"/>
      <c r="FWF124" s="214"/>
      <c r="FWG124" s="214"/>
      <c r="FWH124" s="214"/>
      <c r="FWI124" s="214"/>
      <c r="FWJ124" s="214"/>
      <c r="FWK124" s="214"/>
      <c r="FWL124" s="214"/>
      <c r="FWM124" s="214"/>
      <c r="FWN124" s="214"/>
      <c r="FWO124" s="214"/>
      <c r="FWP124" s="214"/>
      <c r="FWQ124" s="214"/>
      <c r="FWR124" s="214"/>
      <c r="FWS124" s="214"/>
      <c r="FWT124" s="214"/>
      <c r="FWU124" s="214"/>
      <c r="FWV124" s="214"/>
      <c r="FWW124" s="214"/>
      <c r="FWX124" s="214"/>
      <c r="FWY124" s="214"/>
      <c r="FWZ124" s="214"/>
      <c r="FXA124" s="214"/>
      <c r="FXB124" s="214"/>
      <c r="FXC124" s="214"/>
      <c r="FXD124" s="214"/>
      <c r="FXE124" s="214"/>
      <c r="FXF124" s="214"/>
      <c r="FXG124" s="214"/>
      <c r="FXH124" s="214"/>
      <c r="FXI124" s="214"/>
      <c r="FXJ124" s="214"/>
      <c r="FXK124" s="214"/>
      <c r="FXL124" s="214"/>
      <c r="FXM124" s="214"/>
      <c r="FXN124" s="214"/>
      <c r="FXO124" s="214"/>
      <c r="FXP124" s="214"/>
      <c r="FXQ124" s="214"/>
      <c r="FXR124" s="214"/>
      <c r="FXS124" s="214"/>
      <c r="FXT124" s="214"/>
      <c r="FXU124" s="214"/>
      <c r="FXV124" s="214"/>
      <c r="FXW124" s="214"/>
      <c r="FXX124" s="214"/>
      <c r="FXY124" s="214"/>
      <c r="FXZ124" s="214"/>
      <c r="FYA124" s="214"/>
      <c r="FYB124" s="214"/>
      <c r="FYC124" s="214"/>
      <c r="FYD124" s="214"/>
      <c r="FYE124" s="214"/>
      <c r="FYF124" s="214"/>
      <c r="FYG124" s="214"/>
      <c r="FYH124" s="214"/>
      <c r="FYI124" s="214"/>
      <c r="FYJ124" s="214"/>
      <c r="FYK124" s="214"/>
      <c r="FYL124" s="214"/>
      <c r="FYM124" s="214"/>
      <c r="FYN124" s="214"/>
      <c r="FYO124" s="214"/>
      <c r="FYP124" s="214"/>
      <c r="FYQ124" s="214"/>
      <c r="FYR124" s="214"/>
      <c r="FYS124" s="214"/>
      <c r="FYT124" s="214"/>
      <c r="FYU124" s="214"/>
      <c r="FYV124" s="214"/>
      <c r="FYW124" s="214"/>
      <c r="FYX124" s="214"/>
      <c r="FYY124" s="214"/>
      <c r="FYZ124" s="214"/>
      <c r="FZA124" s="214"/>
      <c r="FZB124" s="214"/>
      <c r="FZC124" s="214"/>
      <c r="FZD124" s="214"/>
      <c r="FZE124" s="214"/>
      <c r="FZF124" s="214"/>
      <c r="FZG124" s="214"/>
      <c r="FZH124" s="214"/>
      <c r="FZI124" s="214"/>
      <c r="FZJ124" s="214"/>
      <c r="FZK124" s="214"/>
      <c r="FZL124" s="214"/>
      <c r="FZM124" s="214"/>
      <c r="FZN124" s="214"/>
      <c r="FZO124" s="214"/>
      <c r="FZP124" s="214"/>
      <c r="FZQ124" s="214"/>
      <c r="FZR124" s="214"/>
      <c r="FZS124" s="214"/>
      <c r="FZT124" s="214"/>
      <c r="FZU124" s="214"/>
      <c r="FZV124" s="214"/>
      <c r="FZW124" s="214"/>
      <c r="FZX124" s="214"/>
      <c r="FZY124" s="214"/>
      <c r="FZZ124" s="214"/>
      <c r="GAA124" s="214"/>
      <c r="GAB124" s="214"/>
      <c r="GAC124" s="214"/>
      <c r="GAD124" s="214"/>
      <c r="GAE124" s="214"/>
      <c r="GAF124" s="214"/>
      <c r="GAG124" s="214"/>
      <c r="GAH124" s="214"/>
      <c r="GAI124" s="214"/>
      <c r="GAJ124" s="214"/>
      <c r="GAK124" s="214"/>
      <c r="GAL124" s="214"/>
      <c r="GAM124" s="214"/>
      <c r="GAN124" s="214"/>
      <c r="GAO124" s="214"/>
      <c r="GAP124" s="214"/>
      <c r="GAQ124" s="214"/>
      <c r="GAR124" s="214"/>
      <c r="GAS124" s="214"/>
      <c r="GAT124" s="214"/>
      <c r="GAU124" s="214"/>
      <c r="GAV124" s="214"/>
      <c r="GAW124" s="214"/>
      <c r="GAX124" s="214"/>
      <c r="GAY124" s="214"/>
      <c r="GAZ124" s="214"/>
      <c r="GBA124" s="214"/>
      <c r="GBB124" s="214"/>
      <c r="GBC124" s="214"/>
      <c r="GBD124" s="214"/>
      <c r="GBE124" s="214"/>
      <c r="GBF124" s="214"/>
      <c r="GBG124" s="214"/>
      <c r="GBH124" s="214"/>
      <c r="GBI124" s="214"/>
      <c r="GBJ124" s="214"/>
      <c r="GBK124" s="214"/>
      <c r="GBL124" s="214"/>
      <c r="GBM124" s="214"/>
      <c r="GBN124" s="214"/>
      <c r="GBO124" s="214"/>
      <c r="GBP124" s="214"/>
      <c r="GBQ124" s="214"/>
      <c r="GBR124" s="214"/>
      <c r="GBS124" s="214"/>
      <c r="GBT124" s="214"/>
      <c r="GBU124" s="214"/>
      <c r="GBV124" s="214"/>
      <c r="GBW124" s="214"/>
      <c r="GBX124" s="214"/>
      <c r="GBY124" s="214"/>
      <c r="GBZ124" s="214"/>
      <c r="GCA124" s="214"/>
      <c r="GCB124" s="214"/>
      <c r="GCC124" s="214"/>
      <c r="GCD124" s="214"/>
      <c r="GCE124" s="214"/>
      <c r="GCF124" s="214"/>
      <c r="GCG124" s="214"/>
      <c r="GCH124" s="214"/>
      <c r="GCI124" s="214"/>
      <c r="GCJ124" s="214"/>
      <c r="GCK124" s="214"/>
      <c r="GCL124" s="214"/>
      <c r="GCM124" s="214"/>
      <c r="GCN124" s="214"/>
      <c r="GCO124" s="214"/>
      <c r="GCP124" s="214"/>
      <c r="GCQ124" s="214"/>
      <c r="GCR124" s="214"/>
      <c r="GCS124" s="214"/>
      <c r="GCT124" s="214"/>
      <c r="GCU124" s="214"/>
      <c r="GCV124" s="214"/>
      <c r="GCW124" s="214"/>
      <c r="GCX124" s="214"/>
      <c r="GCY124" s="214"/>
      <c r="GCZ124" s="214"/>
      <c r="GDA124" s="214"/>
      <c r="GDB124" s="214"/>
      <c r="GDC124" s="214"/>
      <c r="GDD124" s="214"/>
      <c r="GDE124" s="214"/>
      <c r="GDF124" s="214"/>
      <c r="GDG124" s="214"/>
      <c r="GDH124" s="214"/>
      <c r="GDI124" s="214"/>
      <c r="GDJ124" s="214"/>
      <c r="GDK124" s="214"/>
      <c r="GDL124" s="214"/>
      <c r="GDM124" s="214"/>
      <c r="GDN124" s="214"/>
      <c r="GDO124" s="214"/>
      <c r="GDP124" s="214"/>
      <c r="GDQ124" s="214"/>
      <c r="GDR124" s="214"/>
      <c r="GDS124" s="214"/>
      <c r="GDT124" s="214"/>
      <c r="GDU124" s="214"/>
      <c r="GDV124" s="214"/>
      <c r="GDW124" s="214"/>
      <c r="GDX124" s="214"/>
      <c r="GDY124" s="214"/>
      <c r="GDZ124" s="214"/>
      <c r="GEA124" s="214"/>
      <c r="GEB124" s="214"/>
      <c r="GEC124" s="214"/>
      <c r="GED124" s="214"/>
      <c r="GEE124" s="214"/>
      <c r="GEF124" s="214"/>
      <c r="GEG124" s="214"/>
      <c r="GEH124" s="214"/>
      <c r="GEI124" s="214"/>
      <c r="GEJ124" s="214"/>
      <c r="GEK124" s="214"/>
      <c r="GEL124" s="214"/>
      <c r="GEM124" s="214"/>
      <c r="GEN124" s="214"/>
      <c r="GEO124" s="214"/>
      <c r="GEP124" s="214"/>
      <c r="GEQ124" s="214"/>
      <c r="GER124" s="214"/>
      <c r="GES124" s="214"/>
      <c r="GET124" s="214"/>
      <c r="GEU124" s="214"/>
      <c r="GEV124" s="214"/>
      <c r="GEW124" s="214"/>
      <c r="GEX124" s="214"/>
      <c r="GEY124" s="214"/>
      <c r="GEZ124" s="214"/>
      <c r="GFA124" s="214"/>
      <c r="GFB124" s="214"/>
      <c r="GFC124" s="214"/>
      <c r="GFD124" s="214"/>
      <c r="GFE124" s="214"/>
      <c r="GFF124" s="214"/>
      <c r="GFG124" s="214"/>
      <c r="GFH124" s="214"/>
      <c r="GFI124" s="214"/>
      <c r="GFJ124" s="214"/>
      <c r="GFK124" s="214"/>
      <c r="GFL124" s="214"/>
      <c r="GFM124" s="214"/>
      <c r="GFN124" s="214"/>
      <c r="GFO124" s="214"/>
      <c r="GFP124" s="214"/>
      <c r="GFQ124" s="214"/>
      <c r="GFR124" s="214"/>
      <c r="GFS124" s="214"/>
      <c r="GFT124" s="214"/>
      <c r="GFU124" s="214"/>
      <c r="GFV124" s="214"/>
      <c r="GFW124" s="214"/>
      <c r="GFX124" s="214"/>
      <c r="GFY124" s="214"/>
      <c r="GFZ124" s="214"/>
      <c r="GGA124" s="214"/>
      <c r="GGB124" s="214"/>
      <c r="GGC124" s="214"/>
      <c r="GGD124" s="214"/>
      <c r="GGE124" s="214"/>
      <c r="GGF124" s="214"/>
      <c r="GGG124" s="214"/>
      <c r="GGH124" s="214"/>
      <c r="GGI124" s="214"/>
      <c r="GGJ124" s="214"/>
      <c r="GGK124" s="214"/>
      <c r="GGL124" s="214"/>
      <c r="GGM124" s="214"/>
      <c r="GGN124" s="214"/>
      <c r="GGO124" s="214"/>
      <c r="GGP124" s="214"/>
      <c r="GGQ124" s="214"/>
      <c r="GGR124" s="214"/>
      <c r="GGS124" s="214"/>
      <c r="GGT124" s="214"/>
      <c r="GGU124" s="214"/>
      <c r="GGV124" s="214"/>
      <c r="GGW124" s="214"/>
      <c r="GGX124" s="214"/>
      <c r="GGY124" s="214"/>
      <c r="GGZ124" s="214"/>
      <c r="GHA124" s="214"/>
      <c r="GHB124" s="214"/>
      <c r="GHC124" s="214"/>
      <c r="GHD124" s="214"/>
      <c r="GHE124" s="214"/>
      <c r="GHF124" s="214"/>
      <c r="GHG124" s="214"/>
      <c r="GHH124" s="214"/>
      <c r="GHI124" s="214"/>
      <c r="GHJ124" s="214"/>
      <c r="GHK124" s="214"/>
      <c r="GHL124" s="214"/>
      <c r="GHM124" s="214"/>
      <c r="GHN124" s="214"/>
      <c r="GHO124" s="214"/>
      <c r="GHP124" s="214"/>
      <c r="GHQ124" s="214"/>
      <c r="GHR124" s="214"/>
      <c r="GHS124" s="214"/>
      <c r="GHT124" s="214"/>
      <c r="GHU124" s="214"/>
      <c r="GHV124" s="214"/>
      <c r="GHW124" s="214"/>
      <c r="GHX124" s="214"/>
      <c r="GHY124" s="214"/>
      <c r="GHZ124" s="214"/>
      <c r="GIA124" s="214"/>
      <c r="GIB124" s="214"/>
      <c r="GIC124" s="214"/>
      <c r="GID124" s="214"/>
      <c r="GIE124" s="214"/>
      <c r="GIF124" s="214"/>
      <c r="GIG124" s="214"/>
      <c r="GIH124" s="214"/>
      <c r="GII124" s="214"/>
      <c r="GIJ124" s="214"/>
      <c r="GIK124" s="214"/>
      <c r="GIL124" s="214"/>
      <c r="GIM124" s="214"/>
      <c r="GIN124" s="214"/>
      <c r="GIO124" s="214"/>
      <c r="GIP124" s="214"/>
      <c r="GIQ124" s="214"/>
      <c r="GIR124" s="214"/>
      <c r="GIS124" s="214"/>
      <c r="GIT124" s="214"/>
      <c r="GIU124" s="214"/>
      <c r="GIV124" s="214"/>
      <c r="GIW124" s="214"/>
      <c r="GIX124" s="214"/>
      <c r="GIY124" s="214"/>
      <c r="GIZ124" s="214"/>
      <c r="GJA124" s="214"/>
      <c r="GJB124" s="214"/>
      <c r="GJC124" s="214"/>
      <c r="GJD124" s="214"/>
      <c r="GJE124" s="214"/>
      <c r="GJF124" s="214"/>
      <c r="GJG124" s="214"/>
      <c r="GJH124" s="214"/>
      <c r="GJI124" s="214"/>
      <c r="GJJ124" s="214"/>
      <c r="GJK124" s="214"/>
      <c r="GJL124" s="214"/>
      <c r="GJM124" s="214"/>
      <c r="GJN124" s="214"/>
      <c r="GJO124" s="214"/>
      <c r="GJP124" s="214"/>
      <c r="GJQ124" s="214"/>
      <c r="GJR124" s="214"/>
      <c r="GJS124" s="214"/>
      <c r="GJT124" s="214"/>
      <c r="GJU124" s="214"/>
      <c r="GJV124" s="214"/>
      <c r="GJW124" s="214"/>
      <c r="GJX124" s="214"/>
      <c r="GJY124" s="214"/>
      <c r="GJZ124" s="214"/>
      <c r="GKA124" s="214"/>
      <c r="GKB124" s="214"/>
      <c r="GKC124" s="214"/>
      <c r="GKD124" s="214"/>
      <c r="GKE124" s="214"/>
      <c r="GKF124" s="214"/>
      <c r="GKG124" s="214"/>
      <c r="GKH124" s="214"/>
      <c r="GKI124" s="214"/>
      <c r="GKJ124" s="214"/>
      <c r="GKK124" s="214"/>
      <c r="GKL124" s="214"/>
      <c r="GKM124" s="214"/>
      <c r="GKN124" s="214"/>
      <c r="GKO124" s="214"/>
      <c r="GKP124" s="214"/>
      <c r="GKQ124" s="214"/>
      <c r="GKR124" s="214"/>
      <c r="GKS124" s="214"/>
      <c r="GKT124" s="214"/>
      <c r="GKU124" s="214"/>
      <c r="GKV124" s="214"/>
      <c r="GKW124" s="214"/>
      <c r="GKX124" s="214"/>
      <c r="GKY124" s="214"/>
      <c r="GKZ124" s="214"/>
      <c r="GLA124" s="214"/>
      <c r="GLB124" s="214"/>
      <c r="GLC124" s="214"/>
      <c r="GLD124" s="214"/>
      <c r="GLE124" s="214"/>
      <c r="GLF124" s="214"/>
      <c r="GLG124" s="214"/>
      <c r="GLH124" s="214"/>
      <c r="GLI124" s="214"/>
      <c r="GLJ124" s="214"/>
      <c r="GLK124" s="214"/>
      <c r="GLL124" s="214"/>
      <c r="GLM124" s="214"/>
      <c r="GLN124" s="214"/>
      <c r="GLO124" s="214"/>
      <c r="GLP124" s="214"/>
      <c r="GLQ124" s="214"/>
      <c r="GLR124" s="214"/>
      <c r="GLS124" s="214"/>
      <c r="GLT124" s="214"/>
      <c r="GLU124" s="214"/>
      <c r="GLV124" s="214"/>
      <c r="GLW124" s="214"/>
      <c r="GLX124" s="214"/>
      <c r="GLY124" s="214"/>
      <c r="GLZ124" s="214"/>
      <c r="GMA124" s="214"/>
      <c r="GMB124" s="214"/>
      <c r="GMC124" s="214"/>
      <c r="GMD124" s="214"/>
      <c r="GME124" s="214"/>
      <c r="GMF124" s="214"/>
      <c r="GMG124" s="214"/>
      <c r="GMH124" s="214"/>
      <c r="GMI124" s="214"/>
      <c r="GMJ124" s="214"/>
      <c r="GMK124" s="214"/>
      <c r="GML124" s="214"/>
      <c r="GMM124" s="214"/>
      <c r="GMN124" s="214"/>
      <c r="GMO124" s="214"/>
      <c r="GMP124" s="214"/>
      <c r="GMQ124" s="214"/>
      <c r="GMR124" s="214"/>
      <c r="GMS124" s="214"/>
      <c r="GMT124" s="214"/>
      <c r="GMU124" s="214"/>
      <c r="GMV124" s="214"/>
      <c r="GMW124" s="214"/>
      <c r="GMX124" s="214"/>
      <c r="GMY124" s="214"/>
      <c r="GMZ124" s="214"/>
      <c r="GNA124" s="214"/>
      <c r="GNB124" s="214"/>
      <c r="GNC124" s="214"/>
      <c r="GND124" s="214"/>
      <c r="GNE124" s="214"/>
      <c r="GNF124" s="214"/>
      <c r="GNG124" s="214"/>
      <c r="GNH124" s="214"/>
      <c r="GNI124" s="214"/>
      <c r="GNJ124" s="214"/>
      <c r="GNK124" s="214"/>
      <c r="GNL124" s="214"/>
      <c r="GNM124" s="214"/>
      <c r="GNN124" s="214"/>
      <c r="GNO124" s="214"/>
      <c r="GNP124" s="214"/>
      <c r="GNQ124" s="214"/>
      <c r="GNR124" s="214"/>
      <c r="GNS124" s="214"/>
      <c r="GNT124" s="214"/>
      <c r="GNU124" s="214"/>
      <c r="GNV124" s="214"/>
      <c r="GNW124" s="214"/>
      <c r="GNX124" s="214"/>
      <c r="GNY124" s="214"/>
      <c r="GNZ124" s="214"/>
      <c r="GOA124" s="214"/>
      <c r="GOB124" s="214"/>
      <c r="GOC124" s="214"/>
      <c r="GOD124" s="214"/>
      <c r="GOE124" s="214"/>
      <c r="GOF124" s="214"/>
      <c r="GOG124" s="214"/>
      <c r="GOH124" s="214"/>
      <c r="GOI124" s="214"/>
      <c r="GOJ124" s="214"/>
      <c r="GOK124" s="214"/>
      <c r="GOL124" s="214"/>
      <c r="GOM124" s="214"/>
      <c r="GON124" s="214"/>
      <c r="GOO124" s="214"/>
      <c r="GOP124" s="214"/>
      <c r="GOQ124" s="214"/>
      <c r="GOR124" s="214"/>
      <c r="GOS124" s="214"/>
      <c r="GOT124" s="214"/>
      <c r="GOU124" s="214"/>
      <c r="GOV124" s="214"/>
      <c r="GOW124" s="214"/>
      <c r="GOX124" s="214"/>
      <c r="GOY124" s="214"/>
      <c r="GOZ124" s="214"/>
      <c r="GPA124" s="214"/>
      <c r="GPB124" s="214"/>
      <c r="GPC124" s="214"/>
      <c r="GPD124" s="214"/>
      <c r="GPE124" s="214"/>
      <c r="GPF124" s="214"/>
      <c r="GPG124" s="214"/>
      <c r="GPH124" s="214"/>
      <c r="GPI124" s="214"/>
      <c r="GPJ124" s="214"/>
      <c r="GPK124" s="214"/>
      <c r="GPL124" s="214"/>
      <c r="GPM124" s="214"/>
      <c r="GPN124" s="214"/>
      <c r="GPO124" s="214"/>
      <c r="GPP124" s="214"/>
      <c r="GPQ124" s="214"/>
      <c r="GPR124" s="214"/>
      <c r="GPS124" s="214"/>
      <c r="GPT124" s="214"/>
      <c r="GPU124" s="214"/>
      <c r="GPV124" s="214"/>
      <c r="GPW124" s="214"/>
      <c r="GPX124" s="214"/>
      <c r="GPY124" s="214"/>
      <c r="GPZ124" s="214"/>
      <c r="GQA124" s="214"/>
      <c r="GQB124" s="214"/>
      <c r="GQC124" s="214"/>
      <c r="GQD124" s="214"/>
      <c r="GQE124" s="214"/>
      <c r="GQF124" s="214"/>
      <c r="GQG124" s="214"/>
      <c r="GQH124" s="214"/>
      <c r="GQI124" s="214"/>
      <c r="GQJ124" s="214"/>
      <c r="GQK124" s="214"/>
      <c r="GQL124" s="214"/>
      <c r="GQM124" s="214"/>
      <c r="GQN124" s="214"/>
      <c r="GQO124" s="214"/>
      <c r="GQP124" s="214"/>
      <c r="GQQ124" s="214"/>
      <c r="GQR124" s="214"/>
      <c r="GQS124" s="214"/>
      <c r="GQT124" s="214"/>
      <c r="GQU124" s="214"/>
      <c r="GQV124" s="214"/>
      <c r="GQW124" s="214"/>
      <c r="GQX124" s="214"/>
      <c r="GQY124" s="214"/>
      <c r="GQZ124" s="214"/>
      <c r="GRA124" s="214"/>
      <c r="GRB124" s="214"/>
      <c r="GRC124" s="214"/>
      <c r="GRD124" s="214"/>
      <c r="GRE124" s="214"/>
      <c r="GRF124" s="214"/>
      <c r="GRG124" s="214"/>
      <c r="GRH124" s="214"/>
      <c r="GRI124" s="214"/>
      <c r="GRJ124" s="214"/>
      <c r="GRK124" s="214"/>
      <c r="GRL124" s="214"/>
      <c r="GRM124" s="214"/>
      <c r="GRN124" s="214"/>
      <c r="GRO124" s="214"/>
      <c r="GRP124" s="214"/>
      <c r="GRQ124" s="214"/>
      <c r="GRR124" s="214"/>
      <c r="GRS124" s="214"/>
      <c r="GRT124" s="214"/>
      <c r="GRU124" s="214"/>
      <c r="GRV124" s="214"/>
      <c r="GRW124" s="214"/>
      <c r="GRX124" s="214"/>
      <c r="GRY124" s="214"/>
      <c r="GRZ124" s="214"/>
      <c r="GSA124" s="214"/>
      <c r="GSB124" s="214"/>
      <c r="GSC124" s="214"/>
      <c r="GSD124" s="214"/>
      <c r="GSE124" s="214"/>
      <c r="GSF124" s="214"/>
      <c r="GSG124" s="214"/>
      <c r="GSH124" s="214"/>
      <c r="GSI124" s="214"/>
      <c r="GSJ124" s="214"/>
      <c r="GSK124" s="214"/>
      <c r="GSL124" s="214"/>
      <c r="GSM124" s="214"/>
      <c r="GSN124" s="214"/>
      <c r="GSO124" s="214"/>
      <c r="GSP124" s="214"/>
      <c r="GSQ124" s="214"/>
      <c r="GSR124" s="214"/>
      <c r="GSS124" s="214"/>
      <c r="GST124" s="214"/>
      <c r="GSU124" s="214"/>
      <c r="GSV124" s="214"/>
      <c r="GSW124" s="214"/>
      <c r="GSX124" s="214"/>
      <c r="GSY124" s="214"/>
      <c r="GSZ124" s="214"/>
      <c r="GTA124" s="214"/>
      <c r="GTB124" s="214"/>
      <c r="GTC124" s="214"/>
      <c r="GTD124" s="214"/>
      <c r="GTE124" s="214"/>
      <c r="GTF124" s="214"/>
      <c r="GTG124" s="214"/>
      <c r="GTH124" s="214"/>
      <c r="GTI124" s="214"/>
      <c r="GTJ124" s="214"/>
      <c r="GTK124" s="214"/>
      <c r="GTL124" s="214"/>
      <c r="GTM124" s="214"/>
      <c r="GTN124" s="214"/>
      <c r="GTO124" s="214"/>
      <c r="GTP124" s="214"/>
      <c r="GTQ124" s="214"/>
      <c r="GTR124" s="214"/>
      <c r="GTS124" s="214"/>
      <c r="GTT124" s="214"/>
      <c r="GTU124" s="214"/>
      <c r="GTV124" s="214"/>
      <c r="GTW124" s="214"/>
      <c r="GTX124" s="214"/>
      <c r="GTY124" s="214"/>
      <c r="GTZ124" s="214"/>
      <c r="GUA124" s="214"/>
      <c r="GUB124" s="214"/>
      <c r="GUC124" s="214"/>
      <c r="GUD124" s="214"/>
      <c r="GUE124" s="214"/>
      <c r="GUF124" s="214"/>
      <c r="GUG124" s="214"/>
      <c r="GUH124" s="214"/>
      <c r="GUI124" s="214"/>
      <c r="GUJ124" s="214"/>
      <c r="GUK124" s="214"/>
      <c r="GUL124" s="214"/>
      <c r="GUM124" s="214"/>
      <c r="GUN124" s="214"/>
      <c r="GUO124" s="214"/>
      <c r="GUP124" s="214"/>
      <c r="GUQ124" s="214"/>
      <c r="GUR124" s="214"/>
      <c r="GUS124" s="214"/>
      <c r="GUT124" s="214"/>
      <c r="GUU124" s="214"/>
      <c r="GUV124" s="214"/>
      <c r="GUW124" s="214"/>
      <c r="GUX124" s="214"/>
      <c r="GUY124" s="214"/>
      <c r="GUZ124" s="214"/>
      <c r="GVA124" s="214"/>
      <c r="GVB124" s="214"/>
      <c r="GVC124" s="214"/>
      <c r="GVD124" s="214"/>
      <c r="GVE124" s="214"/>
      <c r="GVF124" s="214"/>
      <c r="GVG124" s="214"/>
      <c r="GVH124" s="214"/>
      <c r="GVI124" s="214"/>
      <c r="GVJ124" s="214"/>
      <c r="GVK124" s="214"/>
      <c r="GVL124" s="214"/>
      <c r="GVM124" s="214"/>
      <c r="GVN124" s="214"/>
      <c r="GVO124" s="214"/>
      <c r="GVP124" s="214"/>
      <c r="GVQ124" s="214"/>
      <c r="GVR124" s="214"/>
      <c r="GVS124" s="214"/>
      <c r="GVT124" s="214"/>
      <c r="GVU124" s="214"/>
      <c r="GVV124" s="214"/>
      <c r="GVW124" s="214"/>
      <c r="GVX124" s="214"/>
      <c r="GVY124" s="214"/>
      <c r="GVZ124" s="214"/>
      <c r="GWA124" s="214"/>
      <c r="GWB124" s="214"/>
      <c r="GWC124" s="214"/>
      <c r="GWD124" s="214"/>
      <c r="GWE124" s="214"/>
      <c r="GWF124" s="214"/>
      <c r="GWG124" s="214"/>
      <c r="GWH124" s="214"/>
      <c r="GWI124" s="214"/>
      <c r="GWJ124" s="214"/>
      <c r="GWK124" s="214"/>
      <c r="GWL124" s="214"/>
      <c r="GWM124" s="214"/>
      <c r="GWN124" s="214"/>
      <c r="GWO124" s="214"/>
      <c r="GWP124" s="214"/>
      <c r="GWQ124" s="214"/>
      <c r="GWR124" s="214"/>
      <c r="GWS124" s="214"/>
      <c r="GWT124" s="214"/>
      <c r="GWU124" s="214"/>
      <c r="GWV124" s="214"/>
      <c r="GWW124" s="214"/>
      <c r="GWX124" s="214"/>
      <c r="GWY124" s="214"/>
      <c r="GWZ124" s="214"/>
      <c r="GXA124" s="214"/>
      <c r="GXB124" s="214"/>
      <c r="GXC124" s="214"/>
      <c r="GXD124" s="214"/>
      <c r="GXE124" s="214"/>
      <c r="GXF124" s="214"/>
      <c r="GXG124" s="214"/>
      <c r="GXH124" s="214"/>
      <c r="GXI124" s="214"/>
      <c r="GXJ124" s="214"/>
      <c r="GXK124" s="214"/>
      <c r="GXL124" s="214"/>
      <c r="GXM124" s="214"/>
      <c r="GXN124" s="214"/>
      <c r="GXO124" s="214"/>
      <c r="GXP124" s="214"/>
      <c r="GXQ124" s="214"/>
      <c r="GXR124" s="214"/>
      <c r="GXS124" s="214"/>
      <c r="GXT124" s="214"/>
      <c r="GXU124" s="214"/>
      <c r="GXV124" s="214"/>
      <c r="GXW124" s="214"/>
      <c r="GXX124" s="214"/>
      <c r="GXY124" s="214"/>
      <c r="GXZ124" s="214"/>
      <c r="GYA124" s="214"/>
      <c r="GYB124" s="214"/>
      <c r="GYC124" s="214"/>
      <c r="GYD124" s="214"/>
      <c r="GYE124" s="214"/>
      <c r="GYF124" s="214"/>
      <c r="GYG124" s="214"/>
      <c r="GYH124" s="214"/>
      <c r="GYI124" s="214"/>
      <c r="GYJ124" s="214"/>
      <c r="GYK124" s="214"/>
      <c r="GYL124" s="214"/>
      <c r="GYM124" s="214"/>
      <c r="GYN124" s="214"/>
      <c r="GYO124" s="214"/>
      <c r="GYP124" s="214"/>
      <c r="GYQ124" s="214"/>
      <c r="GYR124" s="214"/>
      <c r="GYS124" s="214"/>
      <c r="GYT124" s="214"/>
      <c r="GYU124" s="214"/>
      <c r="GYV124" s="214"/>
      <c r="GYW124" s="214"/>
      <c r="GYX124" s="214"/>
      <c r="GYY124" s="214"/>
      <c r="GYZ124" s="214"/>
      <c r="GZA124" s="214"/>
      <c r="GZB124" s="214"/>
      <c r="GZC124" s="214"/>
      <c r="GZD124" s="214"/>
      <c r="GZE124" s="214"/>
      <c r="GZF124" s="214"/>
      <c r="GZG124" s="214"/>
      <c r="GZH124" s="214"/>
      <c r="GZI124" s="214"/>
      <c r="GZJ124" s="214"/>
      <c r="GZK124" s="214"/>
      <c r="GZL124" s="214"/>
      <c r="GZM124" s="214"/>
      <c r="GZN124" s="214"/>
      <c r="GZO124" s="214"/>
      <c r="GZP124" s="214"/>
      <c r="GZQ124" s="214"/>
      <c r="GZR124" s="214"/>
      <c r="GZS124" s="214"/>
      <c r="GZT124" s="214"/>
      <c r="GZU124" s="214"/>
      <c r="GZV124" s="214"/>
      <c r="GZW124" s="214"/>
      <c r="GZX124" s="214"/>
      <c r="GZY124" s="214"/>
      <c r="GZZ124" s="214"/>
      <c r="HAA124" s="214"/>
      <c r="HAB124" s="214"/>
      <c r="HAC124" s="214"/>
      <c r="HAD124" s="214"/>
      <c r="HAE124" s="214"/>
      <c r="HAF124" s="214"/>
      <c r="HAG124" s="214"/>
      <c r="HAH124" s="214"/>
      <c r="HAI124" s="214"/>
      <c r="HAJ124" s="214"/>
      <c r="HAK124" s="214"/>
      <c r="HAL124" s="214"/>
      <c r="HAM124" s="214"/>
      <c r="HAN124" s="214"/>
      <c r="HAO124" s="214"/>
      <c r="HAP124" s="214"/>
      <c r="HAQ124" s="214"/>
      <c r="HAR124" s="214"/>
      <c r="HAS124" s="214"/>
      <c r="HAT124" s="214"/>
      <c r="HAU124" s="214"/>
      <c r="HAV124" s="214"/>
      <c r="HAW124" s="214"/>
      <c r="HAX124" s="214"/>
      <c r="HAY124" s="214"/>
      <c r="HAZ124" s="214"/>
      <c r="HBA124" s="214"/>
      <c r="HBB124" s="214"/>
      <c r="HBC124" s="214"/>
      <c r="HBD124" s="214"/>
      <c r="HBE124" s="214"/>
      <c r="HBF124" s="214"/>
      <c r="HBG124" s="214"/>
      <c r="HBH124" s="214"/>
      <c r="HBI124" s="214"/>
      <c r="HBJ124" s="214"/>
      <c r="HBK124" s="214"/>
      <c r="HBL124" s="214"/>
      <c r="HBM124" s="214"/>
      <c r="HBN124" s="214"/>
      <c r="HBO124" s="214"/>
      <c r="HBP124" s="214"/>
      <c r="HBQ124" s="214"/>
      <c r="HBR124" s="214"/>
      <c r="HBS124" s="214"/>
      <c r="HBT124" s="214"/>
      <c r="HBU124" s="214"/>
      <c r="HBV124" s="214"/>
      <c r="HBW124" s="214"/>
      <c r="HBX124" s="214"/>
      <c r="HBY124" s="214"/>
      <c r="HBZ124" s="214"/>
      <c r="HCA124" s="214"/>
      <c r="HCB124" s="214"/>
      <c r="HCC124" s="214"/>
      <c r="HCD124" s="214"/>
      <c r="HCE124" s="214"/>
      <c r="HCF124" s="214"/>
      <c r="HCG124" s="214"/>
      <c r="HCH124" s="214"/>
      <c r="HCI124" s="214"/>
      <c r="HCJ124" s="214"/>
      <c r="HCK124" s="214"/>
      <c r="HCL124" s="214"/>
      <c r="HCM124" s="214"/>
      <c r="HCN124" s="214"/>
      <c r="HCO124" s="214"/>
      <c r="HCP124" s="214"/>
      <c r="HCQ124" s="214"/>
      <c r="HCR124" s="214"/>
      <c r="HCS124" s="214"/>
      <c r="HCT124" s="214"/>
      <c r="HCU124" s="214"/>
      <c r="HCV124" s="214"/>
      <c r="HCW124" s="214"/>
      <c r="HCX124" s="214"/>
      <c r="HCY124" s="214"/>
      <c r="HCZ124" s="214"/>
      <c r="HDA124" s="214"/>
      <c r="HDB124" s="214"/>
      <c r="HDC124" s="214"/>
      <c r="HDD124" s="214"/>
      <c r="HDE124" s="214"/>
      <c r="HDF124" s="214"/>
      <c r="HDG124" s="214"/>
      <c r="HDH124" s="214"/>
      <c r="HDI124" s="214"/>
      <c r="HDJ124" s="214"/>
      <c r="HDK124" s="214"/>
      <c r="HDL124" s="214"/>
      <c r="HDM124" s="214"/>
      <c r="HDN124" s="214"/>
      <c r="HDO124" s="214"/>
      <c r="HDP124" s="214"/>
      <c r="HDQ124" s="214"/>
      <c r="HDR124" s="214"/>
      <c r="HDS124" s="214"/>
      <c r="HDT124" s="214"/>
      <c r="HDU124" s="214"/>
      <c r="HDV124" s="214"/>
      <c r="HDW124" s="214"/>
      <c r="HDX124" s="214"/>
      <c r="HDY124" s="214"/>
      <c r="HDZ124" s="214"/>
      <c r="HEA124" s="214"/>
      <c r="HEB124" s="214"/>
      <c r="HEC124" s="214"/>
      <c r="HED124" s="214"/>
      <c r="HEE124" s="214"/>
      <c r="HEF124" s="214"/>
      <c r="HEG124" s="214"/>
      <c r="HEH124" s="214"/>
      <c r="HEI124" s="214"/>
      <c r="HEJ124" s="214"/>
      <c r="HEK124" s="214"/>
      <c r="HEL124" s="214"/>
      <c r="HEM124" s="214"/>
      <c r="HEN124" s="214"/>
      <c r="HEO124" s="214"/>
      <c r="HEP124" s="214"/>
      <c r="HEQ124" s="214"/>
      <c r="HER124" s="214"/>
      <c r="HES124" s="214"/>
      <c r="HET124" s="214"/>
      <c r="HEU124" s="214"/>
      <c r="HEV124" s="214"/>
      <c r="HEW124" s="214"/>
      <c r="HEX124" s="214"/>
      <c r="HEY124" s="214"/>
      <c r="HEZ124" s="214"/>
      <c r="HFA124" s="214"/>
      <c r="HFB124" s="214"/>
      <c r="HFC124" s="214"/>
      <c r="HFD124" s="214"/>
      <c r="HFE124" s="214"/>
      <c r="HFF124" s="214"/>
      <c r="HFG124" s="214"/>
      <c r="HFH124" s="214"/>
      <c r="HFI124" s="214"/>
      <c r="HFJ124" s="214"/>
      <c r="HFK124" s="214"/>
      <c r="HFL124" s="214"/>
      <c r="HFM124" s="214"/>
      <c r="HFN124" s="214"/>
      <c r="HFO124" s="214"/>
      <c r="HFP124" s="214"/>
      <c r="HFQ124" s="214"/>
      <c r="HFR124" s="214"/>
      <c r="HFS124" s="214"/>
      <c r="HFT124" s="214"/>
      <c r="HFU124" s="214"/>
      <c r="HFV124" s="214"/>
      <c r="HFW124" s="214"/>
      <c r="HFX124" s="214"/>
      <c r="HFY124" s="214"/>
      <c r="HFZ124" s="214"/>
      <c r="HGA124" s="214"/>
      <c r="HGB124" s="214"/>
      <c r="HGC124" s="214"/>
      <c r="HGD124" s="214"/>
      <c r="HGE124" s="214"/>
      <c r="HGF124" s="214"/>
      <c r="HGG124" s="214"/>
      <c r="HGH124" s="214"/>
      <c r="HGI124" s="214"/>
      <c r="HGJ124" s="214"/>
      <c r="HGK124" s="214"/>
      <c r="HGL124" s="214"/>
      <c r="HGM124" s="214"/>
      <c r="HGN124" s="214"/>
      <c r="HGO124" s="214"/>
      <c r="HGP124" s="214"/>
      <c r="HGQ124" s="214"/>
      <c r="HGR124" s="214"/>
      <c r="HGS124" s="214"/>
      <c r="HGT124" s="214"/>
      <c r="HGU124" s="214"/>
      <c r="HGV124" s="214"/>
      <c r="HGW124" s="214"/>
      <c r="HGX124" s="214"/>
      <c r="HGY124" s="214"/>
      <c r="HGZ124" s="214"/>
      <c r="HHA124" s="214"/>
      <c r="HHB124" s="214"/>
      <c r="HHC124" s="214"/>
      <c r="HHD124" s="214"/>
      <c r="HHE124" s="214"/>
      <c r="HHF124" s="214"/>
      <c r="HHG124" s="214"/>
      <c r="HHH124" s="214"/>
      <c r="HHI124" s="214"/>
      <c r="HHJ124" s="214"/>
      <c r="HHK124" s="214"/>
      <c r="HHL124" s="214"/>
      <c r="HHM124" s="214"/>
      <c r="HHN124" s="214"/>
      <c r="HHO124" s="214"/>
      <c r="HHP124" s="214"/>
      <c r="HHQ124" s="214"/>
      <c r="HHR124" s="214"/>
      <c r="HHS124" s="214"/>
      <c r="HHT124" s="214"/>
      <c r="HHU124" s="214"/>
      <c r="HHV124" s="214"/>
      <c r="HHW124" s="214"/>
      <c r="HHX124" s="214"/>
      <c r="HHY124" s="214"/>
      <c r="HHZ124" s="214"/>
      <c r="HIA124" s="214"/>
      <c r="HIB124" s="214"/>
      <c r="HIC124" s="214"/>
      <c r="HID124" s="214"/>
      <c r="HIE124" s="214"/>
      <c r="HIF124" s="214"/>
      <c r="HIG124" s="214"/>
      <c r="HIH124" s="214"/>
      <c r="HII124" s="214"/>
      <c r="HIJ124" s="214"/>
      <c r="HIK124" s="214"/>
      <c r="HIL124" s="214"/>
      <c r="HIM124" s="214"/>
      <c r="HIN124" s="214"/>
      <c r="HIO124" s="214"/>
      <c r="HIP124" s="214"/>
      <c r="HIQ124" s="214"/>
      <c r="HIR124" s="214"/>
      <c r="HIS124" s="214"/>
      <c r="HIT124" s="214"/>
      <c r="HIU124" s="214"/>
      <c r="HIV124" s="214"/>
      <c r="HIW124" s="214"/>
      <c r="HIX124" s="214"/>
      <c r="HIY124" s="214"/>
      <c r="HIZ124" s="214"/>
      <c r="HJA124" s="214"/>
      <c r="HJB124" s="214"/>
      <c r="HJC124" s="214"/>
      <c r="HJD124" s="214"/>
      <c r="HJE124" s="214"/>
      <c r="HJF124" s="214"/>
      <c r="HJG124" s="214"/>
      <c r="HJH124" s="214"/>
      <c r="HJI124" s="214"/>
      <c r="HJJ124" s="214"/>
      <c r="HJK124" s="214"/>
      <c r="HJL124" s="214"/>
      <c r="HJM124" s="214"/>
      <c r="HJN124" s="214"/>
      <c r="HJO124" s="214"/>
      <c r="HJP124" s="214"/>
      <c r="HJQ124" s="214"/>
      <c r="HJR124" s="214"/>
      <c r="HJS124" s="214"/>
      <c r="HJT124" s="214"/>
      <c r="HJU124" s="214"/>
      <c r="HJV124" s="214"/>
      <c r="HJW124" s="214"/>
      <c r="HJX124" s="214"/>
      <c r="HJY124" s="214"/>
      <c r="HJZ124" s="214"/>
      <c r="HKA124" s="214"/>
      <c r="HKB124" s="214"/>
      <c r="HKC124" s="214"/>
      <c r="HKD124" s="214"/>
      <c r="HKE124" s="214"/>
      <c r="HKF124" s="214"/>
      <c r="HKG124" s="214"/>
      <c r="HKH124" s="214"/>
      <c r="HKI124" s="214"/>
      <c r="HKJ124" s="214"/>
      <c r="HKK124" s="214"/>
      <c r="HKL124" s="214"/>
      <c r="HKM124" s="214"/>
      <c r="HKN124" s="214"/>
      <c r="HKO124" s="214"/>
      <c r="HKP124" s="214"/>
      <c r="HKQ124" s="214"/>
      <c r="HKR124" s="214"/>
      <c r="HKS124" s="214"/>
      <c r="HKT124" s="214"/>
      <c r="HKU124" s="214"/>
      <c r="HKV124" s="214"/>
      <c r="HKW124" s="214"/>
      <c r="HKX124" s="214"/>
      <c r="HKY124" s="214"/>
      <c r="HKZ124" s="214"/>
      <c r="HLA124" s="214"/>
      <c r="HLB124" s="214"/>
      <c r="HLC124" s="214"/>
      <c r="HLD124" s="214"/>
      <c r="HLE124" s="214"/>
      <c r="HLF124" s="214"/>
      <c r="HLG124" s="214"/>
      <c r="HLH124" s="214"/>
      <c r="HLI124" s="214"/>
      <c r="HLJ124" s="214"/>
      <c r="HLK124" s="214"/>
      <c r="HLL124" s="214"/>
      <c r="HLM124" s="214"/>
      <c r="HLN124" s="214"/>
      <c r="HLO124" s="214"/>
      <c r="HLP124" s="214"/>
      <c r="HLQ124" s="214"/>
      <c r="HLR124" s="214"/>
      <c r="HLS124" s="214"/>
      <c r="HLT124" s="214"/>
      <c r="HLU124" s="214"/>
      <c r="HLV124" s="214"/>
      <c r="HLW124" s="214"/>
      <c r="HLX124" s="214"/>
      <c r="HLY124" s="214"/>
      <c r="HLZ124" s="214"/>
      <c r="HMA124" s="214"/>
      <c r="HMB124" s="214"/>
      <c r="HMC124" s="214"/>
      <c r="HMD124" s="214"/>
      <c r="HME124" s="214"/>
      <c r="HMF124" s="214"/>
      <c r="HMG124" s="214"/>
      <c r="HMH124" s="214"/>
      <c r="HMI124" s="214"/>
      <c r="HMJ124" s="214"/>
      <c r="HMK124" s="214"/>
      <c r="HML124" s="214"/>
      <c r="HMM124" s="214"/>
      <c r="HMN124" s="214"/>
      <c r="HMO124" s="214"/>
      <c r="HMP124" s="214"/>
      <c r="HMQ124" s="214"/>
      <c r="HMR124" s="214"/>
      <c r="HMS124" s="214"/>
      <c r="HMT124" s="214"/>
      <c r="HMU124" s="214"/>
      <c r="HMV124" s="214"/>
      <c r="HMW124" s="214"/>
      <c r="HMX124" s="214"/>
      <c r="HMY124" s="214"/>
      <c r="HMZ124" s="214"/>
      <c r="HNA124" s="214"/>
      <c r="HNB124" s="214"/>
      <c r="HNC124" s="214"/>
      <c r="HND124" s="214"/>
      <c r="HNE124" s="214"/>
      <c r="HNF124" s="214"/>
      <c r="HNG124" s="214"/>
      <c r="HNH124" s="214"/>
      <c r="HNI124" s="214"/>
      <c r="HNJ124" s="214"/>
      <c r="HNK124" s="214"/>
      <c r="HNL124" s="214"/>
      <c r="HNM124" s="214"/>
      <c r="HNN124" s="214"/>
      <c r="HNO124" s="214"/>
      <c r="HNP124" s="214"/>
      <c r="HNQ124" s="214"/>
      <c r="HNR124" s="214"/>
      <c r="HNS124" s="214"/>
      <c r="HNT124" s="214"/>
      <c r="HNU124" s="214"/>
      <c r="HNV124" s="214"/>
      <c r="HNW124" s="214"/>
      <c r="HNX124" s="214"/>
      <c r="HNY124" s="214"/>
      <c r="HNZ124" s="214"/>
      <c r="HOA124" s="214"/>
      <c r="HOB124" s="214"/>
      <c r="HOC124" s="214"/>
      <c r="HOD124" s="214"/>
      <c r="HOE124" s="214"/>
      <c r="HOF124" s="214"/>
      <c r="HOG124" s="214"/>
      <c r="HOH124" s="214"/>
      <c r="HOI124" s="214"/>
      <c r="HOJ124" s="214"/>
      <c r="HOK124" s="214"/>
      <c r="HOL124" s="214"/>
      <c r="HOM124" s="214"/>
      <c r="HON124" s="214"/>
      <c r="HOO124" s="214"/>
      <c r="HOP124" s="214"/>
      <c r="HOQ124" s="214"/>
      <c r="HOR124" s="214"/>
      <c r="HOS124" s="214"/>
      <c r="HOT124" s="214"/>
      <c r="HOU124" s="214"/>
      <c r="HOV124" s="214"/>
      <c r="HOW124" s="214"/>
      <c r="HOX124" s="214"/>
      <c r="HOY124" s="214"/>
      <c r="HOZ124" s="214"/>
      <c r="HPA124" s="214"/>
      <c r="HPB124" s="214"/>
      <c r="HPC124" s="214"/>
      <c r="HPD124" s="214"/>
      <c r="HPE124" s="214"/>
      <c r="HPF124" s="214"/>
      <c r="HPG124" s="214"/>
      <c r="HPH124" s="214"/>
      <c r="HPI124" s="214"/>
      <c r="HPJ124" s="214"/>
      <c r="HPK124" s="214"/>
      <c r="HPL124" s="214"/>
      <c r="HPM124" s="214"/>
      <c r="HPN124" s="214"/>
      <c r="HPO124" s="214"/>
      <c r="HPP124" s="214"/>
      <c r="HPQ124" s="214"/>
      <c r="HPR124" s="214"/>
      <c r="HPS124" s="214"/>
      <c r="HPT124" s="214"/>
      <c r="HPU124" s="214"/>
      <c r="HPV124" s="214"/>
      <c r="HPW124" s="214"/>
      <c r="HPX124" s="214"/>
      <c r="HPY124" s="214"/>
      <c r="HPZ124" s="214"/>
      <c r="HQA124" s="214"/>
      <c r="HQB124" s="214"/>
      <c r="HQC124" s="214"/>
      <c r="HQD124" s="214"/>
      <c r="HQE124" s="214"/>
      <c r="HQF124" s="214"/>
      <c r="HQG124" s="214"/>
      <c r="HQH124" s="214"/>
      <c r="HQI124" s="214"/>
      <c r="HQJ124" s="214"/>
      <c r="HQK124" s="214"/>
      <c r="HQL124" s="214"/>
      <c r="HQM124" s="214"/>
      <c r="HQN124" s="214"/>
      <c r="HQO124" s="214"/>
      <c r="HQP124" s="214"/>
      <c r="HQQ124" s="214"/>
      <c r="HQR124" s="214"/>
      <c r="HQS124" s="214"/>
      <c r="HQT124" s="214"/>
      <c r="HQU124" s="214"/>
      <c r="HQV124" s="214"/>
      <c r="HQW124" s="214"/>
      <c r="HQX124" s="214"/>
      <c r="HQY124" s="214"/>
      <c r="HQZ124" s="214"/>
      <c r="HRA124" s="214"/>
      <c r="HRB124" s="214"/>
      <c r="HRC124" s="214"/>
      <c r="HRD124" s="214"/>
      <c r="HRE124" s="214"/>
      <c r="HRF124" s="214"/>
      <c r="HRG124" s="214"/>
      <c r="HRH124" s="214"/>
      <c r="HRI124" s="214"/>
      <c r="HRJ124" s="214"/>
      <c r="HRK124" s="214"/>
      <c r="HRL124" s="214"/>
      <c r="HRM124" s="214"/>
      <c r="HRN124" s="214"/>
      <c r="HRO124" s="214"/>
      <c r="HRP124" s="214"/>
      <c r="HRQ124" s="214"/>
      <c r="HRR124" s="214"/>
      <c r="HRS124" s="214"/>
      <c r="HRT124" s="214"/>
      <c r="HRU124" s="214"/>
      <c r="HRV124" s="214"/>
      <c r="HRW124" s="214"/>
      <c r="HRX124" s="214"/>
      <c r="HRY124" s="214"/>
      <c r="HRZ124" s="214"/>
      <c r="HSA124" s="214"/>
      <c r="HSB124" s="214"/>
      <c r="HSC124" s="214"/>
      <c r="HSD124" s="214"/>
      <c r="HSE124" s="214"/>
      <c r="HSF124" s="214"/>
      <c r="HSG124" s="214"/>
      <c r="HSH124" s="214"/>
      <c r="HSI124" s="214"/>
      <c r="HSJ124" s="214"/>
      <c r="HSK124" s="214"/>
      <c r="HSL124" s="214"/>
      <c r="HSM124" s="214"/>
      <c r="HSN124" s="214"/>
      <c r="HSO124" s="214"/>
      <c r="HSP124" s="214"/>
      <c r="HSQ124" s="214"/>
      <c r="HSR124" s="214"/>
      <c r="HSS124" s="214"/>
      <c r="HST124" s="214"/>
      <c r="HSU124" s="214"/>
      <c r="HSV124" s="214"/>
      <c r="HSW124" s="214"/>
      <c r="HSX124" s="214"/>
      <c r="HSY124" s="214"/>
      <c r="HSZ124" s="214"/>
      <c r="HTA124" s="214"/>
      <c r="HTB124" s="214"/>
      <c r="HTC124" s="214"/>
      <c r="HTD124" s="214"/>
      <c r="HTE124" s="214"/>
      <c r="HTF124" s="214"/>
      <c r="HTG124" s="214"/>
      <c r="HTH124" s="214"/>
      <c r="HTI124" s="214"/>
      <c r="HTJ124" s="214"/>
      <c r="HTK124" s="214"/>
      <c r="HTL124" s="214"/>
      <c r="HTM124" s="214"/>
      <c r="HTN124" s="214"/>
      <c r="HTO124" s="214"/>
      <c r="HTP124" s="214"/>
      <c r="HTQ124" s="214"/>
      <c r="HTR124" s="214"/>
      <c r="HTS124" s="214"/>
      <c r="HTT124" s="214"/>
      <c r="HTU124" s="214"/>
      <c r="HTV124" s="214"/>
      <c r="HTW124" s="214"/>
      <c r="HTX124" s="214"/>
      <c r="HTY124" s="214"/>
      <c r="HTZ124" s="214"/>
      <c r="HUA124" s="214"/>
      <c r="HUB124" s="214"/>
      <c r="HUC124" s="214"/>
      <c r="HUD124" s="214"/>
      <c r="HUE124" s="214"/>
      <c r="HUF124" s="214"/>
      <c r="HUG124" s="214"/>
      <c r="HUH124" s="214"/>
      <c r="HUI124" s="214"/>
      <c r="HUJ124" s="214"/>
      <c r="HUK124" s="214"/>
      <c r="HUL124" s="214"/>
      <c r="HUM124" s="214"/>
      <c r="HUN124" s="214"/>
      <c r="HUO124" s="214"/>
      <c r="HUP124" s="214"/>
      <c r="HUQ124" s="214"/>
      <c r="HUR124" s="214"/>
      <c r="HUS124" s="214"/>
      <c r="HUT124" s="214"/>
      <c r="HUU124" s="214"/>
      <c r="HUV124" s="214"/>
      <c r="HUW124" s="214"/>
      <c r="HUX124" s="214"/>
      <c r="HUY124" s="214"/>
      <c r="HUZ124" s="214"/>
      <c r="HVA124" s="214"/>
      <c r="HVB124" s="214"/>
      <c r="HVC124" s="214"/>
      <c r="HVD124" s="214"/>
      <c r="HVE124" s="214"/>
      <c r="HVF124" s="214"/>
      <c r="HVG124" s="214"/>
      <c r="HVH124" s="214"/>
      <c r="HVI124" s="214"/>
      <c r="HVJ124" s="214"/>
      <c r="HVK124" s="214"/>
      <c r="HVL124" s="214"/>
      <c r="HVM124" s="214"/>
      <c r="HVN124" s="214"/>
      <c r="HVO124" s="214"/>
      <c r="HVP124" s="214"/>
      <c r="HVQ124" s="214"/>
      <c r="HVR124" s="214"/>
      <c r="HVS124" s="214"/>
      <c r="HVT124" s="214"/>
      <c r="HVU124" s="214"/>
      <c r="HVV124" s="214"/>
      <c r="HVW124" s="214"/>
      <c r="HVX124" s="214"/>
      <c r="HVY124" s="214"/>
      <c r="HVZ124" s="214"/>
      <c r="HWA124" s="214"/>
      <c r="HWB124" s="214"/>
      <c r="HWC124" s="214"/>
      <c r="HWD124" s="214"/>
      <c r="HWE124" s="214"/>
      <c r="HWF124" s="214"/>
      <c r="HWG124" s="214"/>
      <c r="HWH124" s="214"/>
      <c r="HWI124" s="214"/>
      <c r="HWJ124" s="214"/>
      <c r="HWK124" s="214"/>
      <c r="HWL124" s="214"/>
      <c r="HWM124" s="214"/>
      <c r="HWN124" s="214"/>
      <c r="HWO124" s="214"/>
      <c r="HWP124" s="214"/>
      <c r="HWQ124" s="214"/>
      <c r="HWR124" s="214"/>
      <c r="HWS124" s="214"/>
      <c r="HWT124" s="214"/>
      <c r="HWU124" s="214"/>
      <c r="HWV124" s="214"/>
      <c r="HWW124" s="214"/>
      <c r="HWX124" s="214"/>
      <c r="HWY124" s="214"/>
      <c r="HWZ124" s="214"/>
      <c r="HXA124" s="214"/>
      <c r="HXB124" s="214"/>
      <c r="HXC124" s="214"/>
      <c r="HXD124" s="214"/>
      <c r="HXE124" s="214"/>
      <c r="HXF124" s="214"/>
      <c r="HXG124" s="214"/>
      <c r="HXH124" s="214"/>
      <c r="HXI124" s="214"/>
      <c r="HXJ124" s="214"/>
      <c r="HXK124" s="214"/>
      <c r="HXL124" s="214"/>
      <c r="HXM124" s="214"/>
      <c r="HXN124" s="214"/>
      <c r="HXO124" s="214"/>
      <c r="HXP124" s="214"/>
      <c r="HXQ124" s="214"/>
      <c r="HXR124" s="214"/>
      <c r="HXS124" s="214"/>
      <c r="HXT124" s="214"/>
      <c r="HXU124" s="214"/>
      <c r="HXV124" s="214"/>
      <c r="HXW124" s="214"/>
      <c r="HXX124" s="214"/>
      <c r="HXY124" s="214"/>
      <c r="HXZ124" s="214"/>
      <c r="HYA124" s="214"/>
      <c r="HYB124" s="214"/>
      <c r="HYC124" s="214"/>
      <c r="HYD124" s="214"/>
      <c r="HYE124" s="214"/>
      <c r="HYF124" s="214"/>
      <c r="HYG124" s="214"/>
      <c r="HYH124" s="214"/>
      <c r="HYI124" s="214"/>
      <c r="HYJ124" s="214"/>
      <c r="HYK124" s="214"/>
      <c r="HYL124" s="214"/>
      <c r="HYM124" s="214"/>
      <c r="HYN124" s="214"/>
      <c r="HYO124" s="214"/>
      <c r="HYP124" s="214"/>
      <c r="HYQ124" s="214"/>
      <c r="HYR124" s="214"/>
      <c r="HYS124" s="214"/>
      <c r="HYT124" s="214"/>
      <c r="HYU124" s="214"/>
      <c r="HYV124" s="214"/>
      <c r="HYW124" s="214"/>
      <c r="HYX124" s="214"/>
      <c r="HYY124" s="214"/>
      <c r="HYZ124" s="214"/>
      <c r="HZA124" s="214"/>
      <c r="HZB124" s="214"/>
      <c r="HZC124" s="214"/>
      <c r="HZD124" s="214"/>
      <c r="HZE124" s="214"/>
      <c r="HZF124" s="214"/>
      <c r="HZG124" s="214"/>
      <c r="HZH124" s="214"/>
      <c r="HZI124" s="214"/>
      <c r="HZJ124" s="214"/>
      <c r="HZK124" s="214"/>
      <c r="HZL124" s="214"/>
      <c r="HZM124" s="214"/>
      <c r="HZN124" s="214"/>
      <c r="HZO124" s="214"/>
      <c r="HZP124" s="214"/>
      <c r="HZQ124" s="214"/>
      <c r="HZR124" s="214"/>
      <c r="HZS124" s="214"/>
      <c r="HZT124" s="214"/>
      <c r="HZU124" s="214"/>
      <c r="HZV124" s="214"/>
      <c r="HZW124" s="214"/>
      <c r="HZX124" s="214"/>
      <c r="HZY124" s="214"/>
      <c r="HZZ124" s="214"/>
      <c r="IAA124" s="214"/>
      <c r="IAB124" s="214"/>
      <c r="IAC124" s="214"/>
      <c r="IAD124" s="214"/>
      <c r="IAE124" s="214"/>
      <c r="IAF124" s="214"/>
      <c r="IAG124" s="214"/>
      <c r="IAH124" s="214"/>
      <c r="IAI124" s="214"/>
      <c r="IAJ124" s="214"/>
      <c r="IAK124" s="214"/>
      <c r="IAL124" s="214"/>
      <c r="IAM124" s="214"/>
      <c r="IAN124" s="214"/>
      <c r="IAO124" s="214"/>
      <c r="IAP124" s="214"/>
      <c r="IAQ124" s="214"/>
      <c r="IAR124" s="214"/>
      <c r="IAS124" s="214"/>
      <c r="IAT124" s="214"/>
      <c r="IAU124" s="214"/>
      <c r="IAV124" s="214"/>
      <c r="IAW124" s="214"/>
      <c r="IAX124" s="214"/>
      <c r="IAY124" s="214"/>
      <c r="IAZ124" s="214"/>
      <c r="IBA124" s="214"/>
      <c r="IBB124" s="214"/>
      <c r="IBC124" s="214"/>
      <c r="IBD124" s="214"/>
      <c r="IBE124" s="214"/>
      <c r="IBF124" s="214"/>
      <c r="IBG124" s="214"/>
      <c r="IBH124" s="214"/>
      <c r="IBI124" s="214"/>
      <c r="IBJ124" s="214"/>
      <c r="IBK124" s="214"/>
      <c r="IBL124" s="214"/>
      <c r="IBM124" s="214"/>
      <c r="IBN124" s="214"/>
      <c r="IBO124" s="214"/>
      <c r="IBP124" s="214"/>
      <c r="IBQ124" s="214"/>
      <c r="IBR124" s="214"/>
      <c r="IBS124" s="214"/>
      <c r="IBT124" s="214"/>
      <c r="IBU124" s="214"/>
      <c r="IBV124" s="214"/>
      <c r="IBW124" s="214"/>
      <c r="IBX124" s="214"/>
      <c r="IBY124" s="214"/>
      <c r="IBZ124" s="214"/>
      <c r="ICA124" s="214"/>
      <c r="ICB124" s="214"/>
      <c r="ICC124" s="214"/>
      <c r="ICD124" s="214"/>
      <c r="ICE124" s="214"/>
      <c r="ICF124" s="214"/>
      <c r="ICG124" s="214"/>
      <c r="ICH124" s="214"/>
      <c r="ICI124" s="214"/>
      <c r="ICJ124" s="214"/>
      <c r="ICK124" s="214"/>
      <c r="ICL124" s="214"/>
      <c r="ICM124" s="214"/>
      <c r="ICN124" s="214"/>
      <c r="ICO124" s="214"/>
      <c r="ICP124" s="214"/>
      <c r="ICQ124" s="214"/>
      <c r="ICR124" s="214"/>
      <c r="ICS124" s="214"/>
      <c r="ICT124" s="214"/>
      <c r="ICU124" s="214"/>
      <c r="ICV124" s="214"/>
      <c r="ICW124" s="214"/>
      <c r="ICX124" s="214"/>
      <c r="ICY124" s="214"/>
      <c r="ICZ124" s="214"/>
      <c r="IDA124" s="214"/>
      <c r="IDB124" s="214"/>
      <c r="IDC124" s="214"/>
      <c r="IDD124" s="214"/>
      <c r="IDE124" s="214"/>
      <c r="IDF124" s="214"/>
      <c r="IDG124" s="214"/>
      <c r="IDH124" s="214"/>
      <c r="IDI124" s="214"/>
      <c r="IDJ124" s="214"/>
      <c r="IDK124" s="214"/>
      <c r="IDL124" s="214"/>
      <c r="IDM124" s="214"/>
      <c r="IDN124" s="214"/>
      <c r="IDO124" s="214"/>
      <c r="IDP124" s="214"/>
      <c r="IDQ124" s="214"/>
      <c r="IDR124" s="214"/>
      <c r="IDS124" s="214"/>
      <c r="IDT124" s="214"/>
      <c r="IDU124" s="214"/>
      <c r="IDV124" s="214"/>
      <c r="IDW124" s="214"/>
      <c r="IDX124" s="214"/>
      <c r="IDY124" s="214"/>
      <c r="IDZ124" s="214"/>
      <c r="IEA124" s="214"/>
      <c r="IEB124" s="214"/>
      <c r="IEC124" s="214"/>
      <c r="IED124" s="214"/>
      <c r="IEE124" s="214"/>
      <c r="IEF124" s="214"/>
      <c r="IEG124" s="214"/>
      <c r="IEH124" s="214"/>
      <c r="IEI124" s="214"/>
      <c r="IEJ124" s="214"/>
      <c r="IEK124" s="214"/>
      <c r="IEL124" s="214"/>
      <c r="IEM124" s="214"/>
      <c r="IEN124" s="214"/>
      <c r="IEO124" s="214"/>
      <c r="IEP124" s="214"/>
      <c r="IEQ124" s="214"/>
      <c r="IER124" s="214"/>
      <c r="IES124" s="214"/>
      <c r="IET124" s="214"/>
      <c r="IEU124" s="214"/>
      <c r="IEV124" s="214"/>
      <c r="IEW124" s="214"/>
      <c r="IEX124" s="214"/>
      <c r="IEY124" s="214"/>
      <c r="IEZ124" s="214"/>
      <c r="IFA124" s="214"/>
      <c r="IFB124" s="214"/>
      <c r="IFC124" s="214"/>
      <c r="IFD124" s="214"/>
      <c r="IFE124" s="214"/>
      <c r="IFF124" s="214"/>
      <c r="IFG124" s="214"/>
      <c r="IFH124" s="214"/>
      <c r="IFI124" s="214"/>
      <c r="IFJ124" s="214"/>
      <c r="IFK124" s="214"/>
      <c r="IFL124" s="214"/>
      <c r="IFM124" s="214"/>
      <c r="IFN124" s="214"/>
      <c r="IFO124" s="214"/>
      <c r="IFP124" s="214"/>
      <c r="IFQ124" s="214"/>
      <c r="IFR124" s="214"/>
      <c r="IFS124" s="214"/>
      <c r="IFT124" s="214"/>
      <c r="IFU124" s="214"/>
      <c r="IFV124" s="214"/>
      <c r="IFW124" s="214"/>
      <c r="IFX124" s="214"/>
      <c r="IFY124" s="214"/>
      <c r="IFZ124" s="214"/>
      <c r="IGA124" s="214"/>
      <c r="IGB124" s="214"/>
      <c r="IGC124" s="214"/>
      <c r="IGD124" s="214"/>
      <c r="IGE124" s="214"/>
      <c r="IGF124" s="214"/>
      <c r="IGG124" s="214"/>
      <c r="IGH124" s="214"/>
      <c r="IGI124" s="214"/>
      <c r="IGJ124" s="214"/>
      <c r="IGK124" s="214"/>
      <c r="IGL124" s="214"/>
      <c r="IGM124" s="214"/>
      <c r="IGN124" s="214"/>
      <c r="IGO124" s="214"/>
      <c r="IGP124" s="214"/>
      <c r="IGQ124" s="214"/>
      <c r="IGR124" s="214"/>
      <c r="IGS124" s="214"/>
      <c r="IGT124" s="214"/>
      <c r="IGU124" s="214"/>
      <c r="IGV124" s="214"/>
      <c r="IGW124" s="214"/>
      <c r="IGX124" s="214"/>
      <c r="IGY124" s="214"/>
      <c r="IGZ124" s="214"/>
      <c r="IHA124" s="214"/>
      <c r="IHB124" s="214"/>
      <c r="IHC124" s="214"/>
      <c r="IHD124" s="214"/>
      <c r="IHE124" s="214"/>
      <c r="IHF124" s="214"/>
      <c r="IHG124" s="214"/>
      <c r="IHH124" s="214"/>
      <c r="IHI124" s="214"/>
      <c r="IHJ124" s="214"/>
      <c r="IHK124" s="214"/>
      <c r="IHL124" s="214"/>
      <c r="IHM124" s="214"/>
      <c r="IHN124" s="214"/>
      <c r="IHO124" s="214"/>
      <c r="IHP124" s="214"/>
      <c r="IHQ124" s="214"/>
      <c r="IHR124" s="214"/>
      <c r="IHS124" s="214"/>
      <c r="IHT124" s="214"/>
      <c r="IHU124" s="214"/>
      <c r="IHV124" s="214"/>
      <c r="IHW124" s="214"/>
      <c r="IHX124" s="214"/>
      <c r="IHY124" s="214"/>
      <c r="IHZ124" s="214"/>
      <c r="IIA124" s="214"/>
      <c r="IIB124" s="214"/>
      <c r="IIC124" s="214"/>
      <c r="IID124" s="214"/>
      <c r="IIE124" s="214"/>
      <c r="IIF124" s="214"/>
      <c r="IIG124" s="214"/>
      <c r="IIH124" s="214"/>
      <c r="III124" s="214"/>
      <c r="IIJ124" s="214"/>
      <c r="IIK124" s="214"/>
      <c r="IIL124" s="214"/>
      <c r="IIM124" s="214"/>
      <c r="IIN124" s="214"/>
      <c r="IIO124" s="214"/>
      <c r="IIP124" s="214"/>
      <c r="IIQ124" s="214"/>
      <c r="IIR124" s="214"/>
      <c r="IIS124" s="214"/>
      <c r="IIT124" s="214"/>
      <c r="IIU124" s="214"/>
      <c r="IIV124" s="214"/>
      <c r="IIW124" s="214"/>
      <c r="IIX124" s="214"/>
      <c r="IIY124" s="214"/>
      <c r="IIZ124" s="214"/>
      <c r="IJA124" s="214"/>
      <c r="IJB124" s="214"/>
      <c r="IJC124" s="214"/>
      <c r="IJD124" s="214"/>
      <c r="IJE124" s="214"/>
      <c r="IJF124" s="214"/>
      <c r="IJG124" s="214"/>
      <c r="IJH124" s="214"/>
      <c r="IJI124" s="214"/>
      <c r="IJJ124" s="214"/>
      <c r="IJK124" s="214"/>
      <c r="IJL124" s="214"/>
      <c r="IJM124" s="214"/>
      <c r="IJN124" s="214"/>
      <c r="IJO124" s="214"/>
      <c r="IJP124" s="214"/>
      <c r="IJQ124" s="214"/>
      <c r="IJR124" s="214"/>
      <c r="IJS124" s="214"/>
      <c r="IJT124" s="214"/>
      <c r="IJU124" s="214"/>
      <c r="IJV124" s="214"/>
      <c r="IJW124" s="214"/>
      <c r="IJX124" s="214"/>
      <c r="IJY124" s="214"/>
      <c r="IJZ124" s="214"/>
      <c r="IKA124" s="214"/>
      <c r="IKB124" s="214"/>
      <c r="IKC124" s="214"/>
      <c r="IKD124" s="214"/>
      <c r="IKE124" s="214"/>
      <c r="IKF124" s="214"/>
      <c r="IKG124" s="214"/>
      <c r="IKH124" s="214"/>
      <c r="IKI124" s="214"/>
      <c r="IKJ124" s="214"/>
      <c r="IKK124" s="214"/>
      <c r="IKL124" s="214"/>
      <c r="IKM124" s="214"/>
      <c r="IKN124" s="214"/>
      <c r="IKO124" s="214"/>
      <c r="IKP124" s="214"/>
      <c r="IKQ124" s="214"/>
      <c r="IKR124" s="214"/>
      <c r="IKS124" s="214"/>
      <c r="IKT124" s="214"/>
      <c r="IKU124" s="214"/>
      <c r="IKV124" s="214"/>
      <c r="IKW124" s="214"/>
      <c r="IKX124" s="214"/>
      <c r="IKY124" s="214"/>
      <c r="IKZ124" s="214"/>
      <c r="ILA124" s="214"/>
      <c r="ILB124" s="214"/>
      <c r="ILC124" s="214"/>
      <c r="ILD124" s="214"/>
      <c r="ILE124" s="214"/>
      <c r="ILF124" s="214"/>
      <c r="ILG124" s="214"/>
      <c r="ILH124" s="214"/>
      <c r="ILI124" s="214"/>
      <c r="ILJ124" s="214"/>
      <c r="ILK124" s="214"/>
      <c r="ILL124" s="214"/>
      <c r="ILM124" s="214"/>
      <c r="ILN124" s="214"/>
      <c r="ILO124" s="214"/>
      <c r="ILP124" s="214"/>
      <c r="ILQ124" s="214"/>
      <c r="ILR124" s="214"/>
      <c r="ILS124" s="214"/>
      <c r="ILT124" s="214"/>
      <c r="ILU124" s="214"/>
      <c r="ILV124" s="214"/>
      <c r="ILW124" s="214"/>
      <c r="ILX124" s="214"/>
      <c r="ILY124" s="214"/>
      <c r="ILZ124" s="214"/>
      <c r="IMA124" s="214"/>
      <c r="IMB124" s="214"/>
      <c r="IMC124" s="214"/>
      <c r="IMD124" s="214"/>
      <c r="IME124" s="214"/>
      <c r="IMF124" s="214"/>
      <c r="IMG124" s="214"/>
      <c r="IMH124" s="214"/>
      <c r="IMI124" s="214"/>
      <c r="IMJ124" s="214"/>
      <c r="IMK124" s="214"/>
      <c r="IML124" s="214"/>
      <c r="IMM124" s="214"/>
      <c r="IMN124" s="214"/>
      <c r="IMO124" s="214"/>
      <c r="IMP124" s="214"/>
      <c r="IMQ124" s="214"/>
      <c r="IMR124" s="214"/>
      <c r="IMS124" s="214"/>
      <c r="IMT124" s="214"/>
      <c r="IMU124" s="214"/>
      <c r="IMV124" s="214"/>
      <c r="IMW124" s="214"/>
      <c r="IMX124" s="214"/>
      <c r="IMY124" s="214"/>
      <c r="IMZ124" s="214"/>
      <c r="INA124" s="214"/>
      <c r="INB124" s="214"/>
      <c r="INC124" s="214"/>
      <c r="IND124" s="214"/>
      <c r="INE124" s="214"/>
      <c r="INF124" s="214"/>
      <c r="ING124" s="214"/>
      <c r="INH124" s="214"/>
      <c r="INI124" s="214"/>
      <c r="INJ124" s="214"/>
      <c r="INK124" s="214"/>
      <c r="INL124" s="214"/>
      <c r="INM124" s="214"/>
      <c r="INN124" s="214"/>
      <c r="INO124" s="214"/>
      <c r="INP124" s="214"/>
      <c r="INQ124" s="214"/>
      <c r="INR124" s="214"/>
      <c r="INS124" s="214"/>
      <c r="INT124" s="214"/>
      <c r="INU124" s="214"/>
      <c r="INV124" s="214"/>
      <c r="INW124" s="214"/>
      <c r="INX124" s="214"/>
      <c r="INY124" s="214"/>
      <c r="INZ124" s="214"/>
      <c r="IOA124" s="214"/>
      <c r="IOB124" s="214"/>
      <c r="IOC124" s="214"/>
      <c r="IOD124" s="214"/>
      <c r="IOE124" s="214"/>
      <c r="IOF124" s="214"/>
      <c r="IOG124" s="214"/>
      <c r="IOH124" s="214"/>
      <c r="IOI124" s="214"/>
      <c r="IOJ124" s="214"/>
      <c r="IOK124" s="214"/>
      <c r="IOL124" s="214"/>
      <c r="IOM124" s="214"/>
      <c r="ION124" s="214"/>
      <c r="IOO124" s="214"/>
      <c r="IOP124" s="214"/>
      <c r="IOQ124" s="214"/>
      <c r="IOR124" s="214"/>
      <c r="IOS124" s="214"/>
      <c r="IOT124" s="214"/>
      <c r="IOU124" s="214"/>
      <c r="IOV124" s="214"/>
      <c r="IOW124" s="214"/>
      <c r="IOX124" s="214"/>
      <c r="IOY124" s="214"/>
      <c r="IOZ124" s="214"/>
      <c r="IPA124" s="214"/>
      <c r="IPB124" s="214"/>
      <c r="IPC124" s="214"/>
      <c r="IPD124" s="214"/>
      <c r="IPE124" s="214"/>
      <c r="IPF124" s="214"/>
      <c r="IPG124" s="214"/>
      <c r="IPH124" s="214"/>
      <c r="IPI124" s="214"/>
      <c r="IPJ124" s="214"/>
      <c r="IPK124" s="214"/>
      <c r="IPL124" s="214"/>
      <c r="IPM124" s="214"/>
      <c r="IPN124" s="214"/>
      <c r="IPO124" s="214"/>
      <c r="IPP124" s="214"/>
      <c r="IPQ124" s="214"/>
      <c r="IPR124" s="214"/>
      <c r="IPS124" s="214"/>
      <c r="IPT124" s="214"/>
      <c r="IPU124" s="214"/>
      <c r="IPV124" s="214"/>
      <c r="IPW124" s="214"/>
      <c r="IPX124" s="214"/>
      <c r="IPY124" s="214"/>
      <c r="IPZ124" s="214"/>
      <c r="IQA124" s="214"/>
      <c r="IQB124" s="214"/>
      <c r="IQC124" s="214"/>
      <c r="IQD124" s="214"/>
      <c r="IQE124" s="214"/>
      <c r="IQF124" s="214"/>
      <c r="IQG124" s="214"/>
      <c r="IQH124" s="214"/>
      <c r="IQI124" s="214"/>
      <c r="IQJ124" s="214"/>
      <c r="IQK124" s="214"/>
      <c r="IQL124" s="214"/>
      <c r="IQM124" s="214"/>
      <c r="IQN124" s="214"/>
      <c r="IQO124" s="214"/>
      <c r="IQP124" s="214"/>
      <c r="IQQ124" s="214"/>
      <c r="IQR124" s="214"/>
      <c r="IQS124" s="214"/>
      <c r="IQT124" s="214"/>
      <c r="IQU124" s="214"/>
      <c r="IQV124" s="214"/>
      <c r="IQW124" s="214"/>
      <c r="IQX124" s="214"/>
      <c r="IQY124" s="214"/>
      <c r="IQZ124" s="214"/>
      <c r="IRA124" s="214"/>
      <c r="IRB124" s="214"/>
      <c r="IRC124" s="214"/>
      <c r="IRD124" s="214"/>
      <c r="IRE124" s="214"/>
      <c r="IRF124" s="214"/>
      <c r="IRG124" s="214"/>
      <c r="IRH124" s="214"/>
      <c r="IRI124" s="214"/>
      <c r="IRJ124" s="214"/>
      <c r="IRK124" s="214"/>
      <c r="IRL124" s="214"/>
      <c r="IRM124" s="214"/>
      <c r="IRN124" s="214"/>
      <c r="IRO124" s="214"/>
      <c r="IRP124" s="214"/>
      <c r="IRQ124" s="214"/>
      <c r="IRR124" s="214"/>
      <c r="IRS124" s="214"/>
      <c r="IRT124" s="214"/>
      <c r="IRU124" s="214"/>
      <c r="IRV124" s="214"/>
      <c r="IRW124" s="214"/>
      <c r="IRX124" s="214"/>
      <c r="IRY124" s="214"/>
      <c r="IRZ124" s="214"/>
      <c r="ISA124" s="214"/>
      <c r="ISB124" s="214"/>
      <c r="ISC124" s="214"/>
      <c r="ISD124" s="214"/>
      <c r="ISE124" s="214"/>
      <c r="ISF124" s="214"/>
      <c r="ISG124" s="214"/>
      <c r="ISH124" s="214"/>
      <c r="ISI124" s="214"/>
      <c r="ISJ124" s="214"/>
      <c r="ISK124" s="214"/>
      <c r="ISL124" s="214"/>
      <c r="ISM124" s="214"/>
      <c r="ISN124" s="214"/>
      <c r="ISO124" s="214"/>
      <c r="ISP124" s="214"/>
      <c r="ISQ124" s="214"/>
      <c r="ISR124" s="214"/>
      <c r="ISS124" s="214"/>
      <c r="IST124" s="214"/>
      <c r="ISU124" s="214"/>
      <c r="ISV124" s="214"/>
      <c r="ISW124" s="214"/>
      <c r="ISX124" s="214"/>
      <c r="ISY124" s="214"/>
      <c r="ISZ124" s="214"/>
      <c r="ITA124" s="214"/>
      <c r="ITB124" s="214"/>
      <c r="ITC124" s="214"/>
      <c r="ITD124" s="214"/>
      <c r="ITE124" s="214"/>
      <c r="ITF124" s="214"/>
      <c r="ITG124" s="214"/>
      <c r="ITH124" s="214"/>
      <c r="ITI124" s="214"/>
      <c r="ITJ124" s="214"/>
      <c r="ITK124" s="214"/>
      <c r="ITL124" s="214"/>
      <c r="ITM124" s="214"/>
      <c r="ITN124" s="214"/>
      <c r="ITO124" s="214"/>
      <c r="ITP124" s="214"/>
      <c r="ITQ124" s="214"/>
      <c r="ITR124" s="214"/>
      <c r="ITS124" s="214"/>
      <c r="ITT124" s="214"/>
      <c r="ITU124" s="214"/>
      <c r="ITV124" s="214"/>
      <c r="ITW124" s="214"/>
      <c r="ITX124" s="214"/>
      <c r="ITY124" s="214"/>
      <c r="ITZ124" s="214"/>
      <c r="IUA124" s="214"/>
      <c r="IUB124" s="214"/>
      <c r="IUC124" s="214"/>
      <c r="IUD124" s="214"/>
      <c r="IUE124" s="214"/>
      <c r="IUF124" s="214"/>
      <c r="IUG124" s="214"/>
      <c r="IUH124" s="214"/>
      <c r="IUI124" s="214"/>
      <c r="IUJ124" s="214"/>
      <c r="IUK124" s="214"/>
      <c r="IUL124" s="214"/>
      <c r="IUM124" s="214"/>
      <c r="IUN124" s="214"/>
      <c r="IUO124" s="214"/>
      <c r="IUP124" s="214"/>
      <c r="IUQ124" s="214"/>
      <c r="IUR124" s="214"/>
      <c r="IUS124" s="214"/>
      <c r="IUT124" s="214"/>
      <c r="IUU124" s="214"/>
      <c r="IUV124" s="214"/>
      <c r="IUW124" s="214"/>
      <c r="IUX124" s="214"/>
      <c r="IUY124" s="214"/>
      <c r="IUZ124" s="214"/>
      <c r="IVA124" s="214"/>
      <c r="IVB124" s="214"/>
      <c r="IVC124" s="214"/>
      <c r="IVD124" s="214"/>
      <c r="IVE124" s="214"/>
      <c r="IVF124" s="214"/>
      <c r="IVG124" s="214"/>
      <c r="IVH124" s="214"/>
      <c r="IVI124" s="214"/>
      <c r="IVJ124" s="214"/>
      <c r="IVK124" s="214"/>
      <c r="IVL124" s="214"/>
      <c r="IVM124" s="214"/>
      <c r="IVN124" s="214"/>
      <c r="IVO124" s="214"/>
      <c r="IVP124" s="214"/>
      <c r="IVQ124" s="214"/>
      <c r="IVR124" s="214"/>
      <c r="IVS124" s="214"/>
      <c r="IVT124" s="214"/>
      <c r="IVU124" s="214"/>
      <c r="IVV124" s="214"/>
      <c r="IVW124" s="214"/>
      <c r="IVX124" s="214"/>
      <c r="IVY124" s="214"/>
      <c r="IVZ124" s="214"/>
      <c r="IWA124" s="214"/>
      <c r="IWB124" s="214"/>
      <c r="IWC124" s="214"/>
      <c r="IWD124" s="214"/>
      <c r="IWE124" s="214"/>
      <c r="IWF124" s="214"/>
      <c r="IWG124" s="214"/>
      <c r="IWH124" s="214"/>
      <c r="IWI124" s="214"/>
      <c r="IWJ124" s="214"/>
      <c r="IWK124" s="214"/>
      <c r="IWL124" s="214"/>
      <c r="IWM124" s="214"/>
      <c r="IWN124" s="214"/>
      <c r="IWO124" s="214"/>
      <c r="IWP124" s="214"/>
      <c r="IWQ124" s="214"/>
      <c r="IWR124" s="214"/>
      <c r="IWS124" s="214"/>
      <c r="IWT124" s="214"/>
      <c r="IWU124" s="214"/>
      <c r="IWV124" s="214"/>
      <c r="IWW124" s="214"/>
      <c r="IWX124" s="214"/>
      <c r="IWY124" s="214"/>
      <c r="IWZ124" s="214"/>
      <c r="IXA124" s="214"/>
      <c r="IXB124" s="214"/>
      <c r="IXC124" s="214"/>
      <c r="IXD124" s="214"/>
      <c r="IXE124" s="214"/>
      <c r="IXF124" s="214"/>
      <c r="IXG124" s="214"/>
      <c r="IXH124" s="214"/>
      <c r="IXI124" s="214"/>
      <c r="IXJ124" s="214"/>
      <c r="IXK124" s="214"/>
      <c r="IXL124" s="214"/>
      <c r="IXM124" s="214"/>
      <c r="IXN124" s="214"/>
      <c r="IXO124" s="214"/>
      <c r="IXP124" s="214"/>
      <c r="IXQ124" s="214"/>
      <c r="IXR124" s="214"/>
      <c r="IXS124" s="214"/>
      <c r="IXT124" s="214"/>
      <c r="IXU124" s="214"/>
      <c r="IXV124" s="214"/>
      <c r="IXW124" s="214"/>
      <c r="IXX124" s="214"/>
      <c r="IXY124" s="214"/>
      <c r="IXZ124" s="214"/>
      <c r="IYA124" s="214"/>
      <c r="IYB124" s="214"/>
      <c r="IYC124" s="214"/>
      <c r="IYD124" s="214"/>
      <c r="IYE124" s="214"/>
      <c r="IYF124" s="214"/>
      <c r="IYG124" s="214"/>
      <c r="IYH124" s="214"/>
      <c r="IYI124" s="214"/>
      <c r="IYJ124" s="214"/>
      <c r="IYK124" s="214"/>
      <c r="IYL124" s="214"/>
      <c r="IYM124" s="214"/>
      <c r="IYN124" s="214"/>
      <c r="IYO124" s="214"/>
      <c r="IYP124" s="214"/>
      <c r="IYQ124" s="214"/>
      <c r="IYR124" s="214"/>
      <c r="IYS124" s="214"/>
      <c r="IYT124" s="214"/>
      <c r="IYU124" s="214"/>
      <c r="IYV124" s="214"/>
      <c r="IYW124" s="214"/>
      <c r="IYX124" s="214"/>
      <c r="IYY124" s="214"/>
      <c r="IYZ124" s="214"/>
      <c r="IZA124" s="214"/>
      <c r="IZB124" s="214"/>
      <c r="IZC124" s="214"/>
      <c r="IZD124" s="214"/>
      <c r="IZE124" s="214"/>
      <c r="IZF124" s="214"/>
      <c r="IZG124" s="214"/>
      <c r="IZH124" s="214"/>
      <c r="IZI124" s="214"/>
      <c r="IZJ124" s="214"/>
      <c r="IZK124" s="214"/>
      <c r="IZL124" s="214"/>
      <c r="IZM124" s="214"/>
      <c r="IZN124" s="214"/>
      <c r="IZO124" s="214"/>
      <c r="IZP124" s="214"/>
      <c r="IZQ124" s="214"/>
      <c r="IZR124" s="214"/>
      <c r="IZS124" s="214"/>
      <c r="IZT124" s="214"/>
      <c r="IZU124" s="214"/>
      <c r="IZV124" s="214"/>
      <c r="IZW124" s="214"/>
      <c r="IZX124" s="214"/>
      <c r="IZY124" s="214"/>
      <c r="IZZ124" s="214"/>
      <c r="JAA124" s="214"/>
      <c r="JAB124" s="214"/>
      <c r="JAC124" s="214"/>
      <c r="JAD124" s="214"/>
      <c r="JAE124" s="214"/>
      <c r="JAF124" s="214"/>
      <c r="JAG124" s="214"/>
      <c r="JAH124" s="214"/>
      <c r="JAI124" s="214"/>
      <c r="JAJ124" s="214"/>
      <c r="JAK124" s="214"/>
      <c r="JAL124" s="214"/>
      <c r="JAM124" s="214"/>
      <c r="JAN124" s="214"/>
      <c r="JAO124" s="214"/>
      <c r="JAP124" s="214"/>
      <c r="JAQ124" s="214"/>
      <c r="JAR124" s="214"/>
      <c r="JAS124" s="214"/>
      <c r="JAT124" s="214"/>
      <c r="JAU124" s="214"/>
      <c r="JAV124" s="214"/>
      <c r="JAW124" s="214"/>
      <c r="JAX124" s="214"/>
      <c r="JAY124" s="214"/>
      <c r="JAZ124" s="214"/>
      <c r="JBA124" s="214"/>
      <c r="JBB124" s="214"/>
      <c r="JBC124" s="214"/>
      <c r="JBD124" s="214"/>
      <c r="JBE124" s="214"/>
      <c r="JBF124" s="214"/>
      <c r="JBG124" s="214"/>
      <c r="JBH124" s="214"/>
      <c r="JBI124" s="214"/>
      <c r="JBJ124" s="214"/>
      <c r="JBK124" s="214"/>
      <c r="JBL124" s="214"/>
      <c r="JBM124" s="214"/>
      <c r="JBN124" s="214"/>
      <c r="JBO124" s="214"/>
      <c r="JBP124" s="214"/>
      <c r="JBQ124" s="214"/>
      <c r="JBR124" s="214"/>
      <c r="JBS124" s="214"/>
      <c r="JBT124" s="214"/>
      <c r="JBU124" s="214"/>
      <c r="JBV124" s="214"/>
      <c r="JBW124" s="214"/>
      <c r="JBX124" s="214"/>
      <c r="JBY124" s="214"/>
      <c r="JBZ124" s="214"/>
      <c r="JCA124" s="214"/>
      <c r="JCB124" s="214"/>
      <c r="JCC124" s="214"/>
      <c r="JCD124" s="214"/>
      <c r="JCE124" s="214"/>
      <c r="JCF124" s="214"/>
      <c r="JCG124" s="214"/>
      <c r="JCH124" s="214"/>
      <c r="JCI124" s="214"/>
      <c r="JCJ124" s="214"/>
      <c r="JCK124" s="214"/>
      <c r="JCL124" s="214"/>
      <c r="JCM124" s="214"/>
      <c r="JCN124" s="214"/>
      <c r="JCO124" s="214"/>
      <c r="JCP124" s="214"/>
      <c r="JCQ124" s="214"/>
      <c r="JCR124" s="214"/>
      <c r="JCS124" s="214"/>
      <c r="JCT124" s="214"/>
      <c r="JCU124" s="214"/>
      <c r="JCV124" s="214"/>
      <c r="JCW124" s="214"/>
      <c r="JCX124" s="214"/>
      <c r="JCY124" s="214"/>
      <c r="JCZ124" s="214"/>
      <c r="JDA124" s="214"/>
      <c r="JDB124" s="214"/>
      <c r="JDC124" s="214"/>
      <c r="JDD124" s="214"/>
      <c r="JDE124" s="214"/>
      <c r="JDF124" s="214"/>
      <c r="JDG124" s="214"/>
      <c r="JDH124" s="214"/>
      <c r="JDI124" s="214"/>
      <c r="JDJ124" s="214"/>
      <c r="JDK124" s="214"/>
      <c r="JDL124" s="214"/>
      <c r="JDM124" s="214"/>
      <c r="JDN124" s="214"/>
      <c r="JDO124" s="214"/>
      <c r="JDP124" s="214"/>
      <c r="JDQ124" s="214"/>
      <c r="JDR124" s="214"/>
      <c r="JDS124" s="214"/>
      <c r="JDT124" s="214"/>
      <c r="JDU124" s="214"/>
      <c r="JDV124" s="214"/>
      <c r="JDW124" s="214"/>
      <c r="JDX124" s="214"/>
      <c r="JDY124" s="214"/>
      <c r="JDZ124" s="214"/>
      <c r="JEA124" s="214"/>
      <c r="JEB124" s="214"/>
      <c r="JEC124" s="214"/>
      <c r="JED124" s="214"/>
      <c r="JEE124" s="214"/>
      <c r="JEF124" s="214"/>
      <c r="JEG124" s="214"/>
      <c r="JEH124" s="214"/>
      <c r="JEI124" s="214"/>
      <c r="JEJ124" s="214"/>
      <c r="JEK124" s="214"/>
      <c r="JEL124" s="214"/>
      <c r="JEM124" s="214"/>
      <c r="JEN124" s="214"/>
      <c r="JEO124" s="214"/>
      <c r="JEP124" s="214"/>
      <c r="JEQ124" s="214"/>
      <c r="JER124" s="214"/>
      <c r="JES124" s="214"/>
      <c r="JET124" s="214"/>
      <c r="JEU124" s="214"/>
      <c r="JEV124" s="214"/>
      <c r="JEW124" s="214"/>
      <c r="JEX124" s="214"/>
      <c r="JEY124" s="214"/>
      <c r="JEZ124" s="214"/>
      <c r="JFA124" s="214"/>
      <c r="JFB124" s="214"/>
      <c r="JFC124" s="214"/>
      <c r="JFD124" s="214"/>
      <c r="JFE124" s="214"/>
      <c r="JFF124" s="214"/>
      <c r="JFG124" s="214"/>
      <c r="JFH124" s="214"/>
      <c r="JFI124" s="214"/>
      <c r="JFJ124" s="214"/>
      <c r="JFK124" s="214"/>
      <c r="JFL124" s="214"/>
      <c r="JFM124" s="214"/>
      <c r="JFN124" s="214"/>
      <c r="JFO124" s="214"/>
      <c r="JFP124" s="214"/>
      <c r="JFQ124" s="214"/>
      <c r="JFR124" s="214"/>
      <c r="JFS124" s="214"/>
      <c r="JFT124" s="214"/>
      <c r="JFU124" s="214"/>
      <c r="JFV124" s="214"/>
      <c r="JFW124" s="214"/>
      <c r="JFX124" s="214"/>
      <c r="JFY124" s="214"/>
      <c r="JFZ124" s="214"/>
      <c r="JGA124" s="214"/>
      <c r="JGB124" s="214"/>
      <c r="JGC124" s="214"/>
      <c r="JGD124" s="214"/>
      <c r="JGE124" s="214"/>
      <c r="JGF124" s="214"/>
      <c r="JGG124" s="214"/>
      <c r="JGH124" s="214"/>
      <c r="JGI124" s="214"/>
      <c r="JGJ124" s="214"/>
      <c r="JGK124" s="214"/>
      <c r="JGL124" s="214"/>
      <c r="JGM124" s="214"/>
      <c r="JGN124" s="214"/>
      <c r="JGO124" s="214"/>
      <c r="JGP124" s="214"/>
      <c r="JGQ124" s="214"/>
      <c r="JGR124" s="214"/>
      <c r="JGS124" s="214"/>
      <c r="JGT124" s="214"/>
      <c r="JGU124" s="214"/>
      <c r="JGV124" s="214"/>
      <c r="JGW124" s="214"/>
      <c r="JGX124" s="214"/>
      <c r="JGY124" s="214"/>
      <c r="JGZ124" s="214"/>
      <c r="JHA124" s="214"/>
      <c r="JHB124" s="214"/>
      <c r="JHC124" s="214"/>
      <c r="JHD124" s="214"/>
      <c r="JHE124" s="214"/>
      <c r="JHF124" s="214"/>
      <c r="JHG124" s="214"/>
      <c r="JHH124" s="214"/>
      <c r="JHI124" s="214"/>
      <c r="JHJ124" s="214"/>
      <c r="JHK124" s="214"/>
      <c r="JHL124" s="214"/>
      <c r="JHM124" s="214"/>
      <c r="JHN124" s="214"/>
      <c r="JHO124" s="214"/>
      <c r="JHP124" s="214"/>
      <c r="JHQ124" s="214"/>
      <c r="JHR124" s="214"/>
      <c r="JHS124" s="214"/>
      <c r="JHT124" s="214"/>
      <c r="JHU124" s="214"/>
      <c r="JHV124" s="214"/>
      <c r="JHW124" s="214"/>
      <c r="JHX124" s="214"/>
      <c r="JHY124" s="214"/>
      <c r="JHZ124" s="214"/>
      <c r="JIA124" s="214"/>
      <c r="JIB124" s="214"/>
      <c r="JIC124" s="214"/>
      <c r="JID124" s="214"/>
      <c r="JIE124" s="214"/>
      <c r="JIF124" s="214"/>
      <c r="JIG124" s="214"/>
      <c r="JIH124" s="214"/>
      <c r="JII124" s="214"/>
      <c r="JIJ124" s="214"/>
      <c r="JIK124" s="214"/>
      <c r="JIL124" s="214"/>
      <c r="JIM124" s="214"/>
      <c r="JIN124" s="214"/>
      <c r="JIO124" s="214"/>
      <c r="JIP124" s="214"/>
      <c r="JIQ124" s="214"/>
      <c r="JIR124" s="214"/>
      <c r="JIS124" s="214"/>
      <c r="JIT124" s="214"/>
      <c r="JIU124" s="214"/>
      <c r="JIV124" s="214"/>
      <c r="JIW124" s="214"/>
      <c r="JIX124" s="214"/>
      <c r="JIY124" s="214"/>
      <c r="JIZ124" s="214"/>
      <c r="JJA124" s="214"/>
      <c r="JJB124" s="214"/>
      <c r="JJC124" s="214"/>
      <c r="JJD124" s="214"/>
      <c r="JJE124" s="214"/>
      <c r="JJF124" s="214"/>
      <c r="JJG124" s="214"/>
      <c r="JJH124" s="214"/>
      <c r="JJI124" s="214"/>
      <c r="JJJ124" s="214"/>
      <c r="JJK124" s="214"/>
      <c r="JJL124" s="214"/>
      <c r="JJM124" s="214"/>
      <c r="JJN124" s="214"/>
      <c r="JJO124" s="214"/>
      <c r="JJP124" s="214"/>
      <c r="JJQ124" s="214"/>
      <c r="JJR124" s="214"/>
      <c r="JJS124" s="214"/>
      <c r="JJT124" s="214"/>
      <c r="JJU124" s="214"/>
      <c r="JJV124" s="214"/>
      <c r="JJW124" s="214"/>
      <c r="JJX124" s="214"/>
      <c r="JJY124" s="214"/>
      <c r="JJZ124" s="214"/>
      <c r="JKA124" s="214"/>
      <c r="JKB124" s="214"/>
      <c r="JKC124" s="214"/>
      <c r="JKD124" s="214"/>
      <c r="JKE124" s="214"/>
      <c r="JKF124" s="214"/>
      <c r="JKG124" s="214"/>
      <c r="JKH124" s="214"/>
      <c r="JKI124" s="214"/>
      <c r="JKJ124" s="214"/>
      <c r="JKK124" s="214"/>
      <c r="JKL124" s="214"/>
      <c r="JKM124" s="214"/>
      <c r="JKN124" s="214"/>
      <c r="JKO124" s="214"/>
      <c r="JKP124" s="214"/>
      <c r="JKQ124" s="214"/>
      <c r="JKR124" s="214"/>
      <c r="JKS124" s="214"/>
      <c r="JKT124" s="214"/>
      <c r="JKU124" s="214"/>
      <c r="JKV124" s="214"/>
      <c r="JKW124" s="214"/>
      <c r="JKX124" s="214"/>
      <c r="JKY124" s="214"/>
      <c r="JKZ124" s="214"/>
      <c r="JLA124" s="214"/>
      <c r="JLB124" s="214"/>
      <c r="JLC124" s="214"/>
      <c r="JLD124" s="214"/>
      <c r="JLE124" s="214"/>
      <c r="JLF124" s="214"/>
      <c r="JLG124" s="214"/>
      <c r="JLH124" s="214"/>
      <c r="JLI124" s="214"/>
      <c r="JLJ124" s="214"/>
      <c r="JLK124" s="214"/>
      <c r="JLL124" s="214"/>
      <c r="JLM124" s="214"/>
      <c r="JLN124" s="214"/>
      <c r="JLO124" s="214"/>
      <c r="JLP124" s="214"/>
      <c r="JLQ124" s="214"/>
      <c r="JLR124" s="214"/>
      <c r="JLS124" s="214"/>
      <c r="JLT124" s="214"/>
      <c r="JLU124" s="214"/>
      <c r="JLV124" s="214"/>
      <c r="JLW124" s="214"/>
      <c r="JLX124" s="214"/>
      <c r="JLY124" s="214"/>
      <c r="JLZ124" s="214"/>
      <c r="JMA124" s="214"/>
      <c r="JMB124" s="214"/>
      <c r="JMC124" s="214"/>
      <c r="JMD124" s="214"/>
      <c r="JME124" s="214"/>
      <c r="JMF124" s="214"/>
      <c r="JMG124" s="214"/>
      <c r="JMH124" s="214"/>
      <c r="JMI124" s="214"/>
      <c r="JMJ124" s="214"/>
      <c r="JMK124" s="214"/>
      <c r="JML124" s="214"/>
      <c r="JMM124" s="214"/>
      <c r="JMN124" s="214"/>
      <c r="JMO124" s="214"/>
      <c r="JMP124" s="214"/>
      <c r="JMQ124" s="214"/>
      <c r="JMR124" s="214"/>
      <c r="JMS124" s="214"/>
      <c r="JMT124" s="214"/>
      <c r="JMU124" s="214"/>
      <c r="JMV124" s="214"/>
      <c r="JMW124" s="214"/>
      <c r="JMX124" s="214"/>
      <c r="JMY124" s="214"/>
      <c r="JMZ124" s="214"/>
      <c r="JNA124" s="214"/>
      <c r="JNB124" s="214"/>
      <c r="JNC124" s="214"/>
      <c r="JND124" s="214"/>
      <c r="JNE124" s="214"/>
      <c r="JNF124" s="214"/>
      <c r="JNG124" s="214"/>
      <c r="JNH124" s="214"/>
      <c r="JNI124" s="214"/>
      <c r="JNJ124" s="214"/>
      <c r="JNK124" s="214"/>
      <c r="JNL124" s="214"/>
      <c r="JNM124" s="214"/>
      <c r="JNN124" s="214"/>
      <c r="JNO124" s="214"/>
      <c r="JNP124" s="214"/>
      <c r="JNQ124" s="214"/>
      <c r="JNR124" s="214"/>
      <c r="JNS124" s="214"/>
      <c r="JNT124" s="214"/>
      <c r="JNU124" s="214"/>
      <c r="JNV124" s="214"/>
      <c r="JNW124" s="214"/>
      <c r="JNX124" s="214"/>
      <c r="JNY124" s="214"/>
      <c r="JNZ124" s="214"/>
      <c r="JOA124" s="214"/>
      <c r="JOB124" s="214"/>
      <c r="JOC124" s="214"/>
      <c r="JOD124" s="214"/>
      <c r="JOE124" s="214"/>
      <c r="JOF124" s="214"/>
      <c r="JOG124" s="214"/>
      <c r="JOH124" s="214"/>
      <c r="JOI124" s="214"/>
      <c r="JOJ124" s="214"/>
      <c r="JOK124" s="214"/>
      <c r="JOL124" s="214"/>
      <c r="JOM124" s="214"/>
      <c r="JON124" s="214"/>
      <c r="JOO124" s="214"/>
      <c r="JOP124" s="214"/>
      <c r="JOQ124" s="214"/>
      <c r="JOR124" s="214"/>
      <c r="JOS124" s="214"/>
      <c r="JOT124" s="214"/>
      <c r="JOU124" s="214"/>
      <c r="JOV124" s="214"/>
      <c r="JOW124" s="214"/>
      <c r="JOX124" s="214"/>
      <c r="JOY124" s="214"/>
      <c r="JOZ124" s="214"/>
      <c r="JPA124" s="214"/>
      <c r="JPB124" s="214"/>
      <c r="JPC124" s="214"/>
      <c r="JPD124" s="214"/>
      <c r="JPE124" s="214"/>
      <c r="JPF124" s="214"/>
      <c r="JPG124" s="214"/>
      <c r="JPH124" s="214"/>
      <c r="JPI124" s="214"/>
      <c r="JPJ124" s="214"/>
      <c r="JPK124" s="214"/>
      <c r="JPL124" s="214"/>
      <c r="JPM124" s="214"/>
      <c r="JPN124" s="214"/>
      <c r="JPO124" s="214"/>
      <c r="JPP124" s="214"/>
      <c r="JPQ124" s="214"/>
      <c r="JPR124" s="214"/>
      <c r="JPS124" s="214"/>
      <c r="JPT124" s="214"/>
      <c r="JPU124" s="214"/>
      <c r="JPV124" s="214"/>
      <c r="JPW124" s="214"/>
      <c r="JPX124" s="214"/>
      <c r="JPY124" s="214"/>
      <c r="JPZ124" s="214"/>
      <c r="JQA124" s="214"/>
      <c r="JQB124" s="214"/>
      <c r="JQC124" s="214"/>
      <c r="JQD124" s="214"/>
      <c r="JQE124" s="214"/>
      <c r="JQF124" s="214"/>
      <c r="JQG124" s="214"/>
      <c r="JQH124" s="214"/>
      <c r="JQI124" s="214"/>
      <c r="JQJ124" s="214"/>
      <c r="JQK124" s="214"/>
      <c r="JQL124" s="214"/>
      <c r="JQM124" s="214"/>
      <c r="JQN124" s="214"/>
      <c r="JQO124" s="214"/>
      <c r="JQP124" s="214"/>
      <c r="JQQ124" s="214"/>
      <c r="JQR124" s="214"/>
      <c r="JQS124" s="214"/>
      <c r="JQT124" s="214"/>
      <c r="JQU124" s="214"/>
      <c r="JQV124" s="214"/>
      <c r="JQW124" s="214"/>
      <c r="JQX124" s="214"/>
      <c r="JQY124" s="214"/>
      <c r="JQZ124" s="214"/>
      <c r="JRA124" s="214"/>
      <c r="JRB124" s="214"/>
      <c r="JRC124" s="214"/>
      <c r="JRD124" s="214"/>
      <c r="JRE124" s="214"/>
      <c r="JRF124" s="214"/>
      <c r="JRG124" s="214"/>
      <c r="JRH124" s="214"/>
      <c r="JRI124" s="214"/>
      <c r="JRJ124" s="214"/>
      <c r="JRK124" s="214"/>
      <c r="JRL124" s="214"/>
      <c r="JRM124" s="214"/>
      <c r="JRN124" s="214"/>
      <c r="JRO124" s="214"/>
      <c r="JRP124" s="214"/>
      <c r="JRQ124" s="214"/>
      <c r="JRR124" s="214"/>
      <c r="JRS124" s="214"/>
      <c r="JRT124" s="214"/>
      <c r="JRU124" s="214"/>
      <c r="JRV124" s="214"/>
      <c r="JRW124" s="214"/>
      <c r="JRX124" s="214"/>
      <c r="JRY124" s="214"/>
      <c r="JRZ124" s="214"/>
      <c r="JSA124" s="214"/>
      <c r="JSB124" s="214"/>
      <c r="JSC124" s="214"/>
      <c r="JSD124" s="214"/>
      <c r="JSE124" s="214"/>
      <c r="JSF124" s="214"/>
      <c r="JSG124" s="214"/>
      <c r="JSH124" s="214"/>
      <c r="JSI124" s="214"/>
      <c r="JSJ124" s="214"/>
      <c r="JSK124" s="214"/>
      <c r="JSL124" s="214"/>
      <c r="JSM124" s="214"/>
      <c r="JSN124" s="214"/>
      <c r="JSO124" s="214"/>
      <c r="JSP124" s="214"/>
      <c r="JSQ124" s="214"/>
      <c r="JSR124" s="214"/>
      <c r="JSS124" s="214"/>
      <c r="JST124" s="214"/>
      <c r="JSU124" s="214"/>
      <c r="JSV124" s="214"/>
      <c r="JSW124" s="214"/>
      <c r="JSX124" s="214"/>
      <c r="JSY124" s="214"/>
      <c r="JSZ124" s="214"/>
      <c r="JTA124" s="214"/>
      <c r="JTB124" s="214"/>
      <c r="JTC124" s="214"/>
      <c r="JTD124" s="214"/>
      <c r="JTE124" s="214"/>
      <c r="JTF124" s="214"/>
      <c r="JTG124" s="214"/>
      <c r="JTH124" s="214"/>
      <c r="JTI124" s="214"/>
      <c r="JTJ124" s="214"/>
      <c r="JTK124" s="214"/>
      <c r="JTL124" s="214"/>
      <c r="JTM124" s="214"/>
      <c r="JTN124" s="214"/>
      <c r="JTO124" s="214"/>
      <c r="JTP124" s="214"/>
      <c r="JTQ124" s="214"/>
      <c r="JTR124" s="214"/>
      <c r="JTS124" s="214"/>
      <c r="JTT124" s="214"/>
      <c r="JTU124" s="214"/>
      <c r="JTV124" s="214"/>
      <c r="JTW124" s="214"/>
      <c r="JTX124" s="214"/>
      <c r="JTY124" s="214"/>
      <c r="JTZ124" s="214"/>
      <c r="JUA124" s="214"/>
      <c r="JUB124" s="214"/>
      <c r="JUC124" s="214"/>
      <c r="JUD124" s="214"/>
      <c r="JUE124" s="214"/>
      <c r="JUF124" s="214"/>
      <c r="JUG124" s="214"/>
      <c r="JUH124" s="214"/>
      <c r="JUI124" s="214"/>
      <c r="JUJ124" s="214"/>
      <c r="JUK124" s="214"/>
      <c r="JUL124" s="214"/>
      <c r="JUM124" s="214"/>
      <c r="JUN124" s="214"/>
      <c r="JUO124" s="214"/>
      <c r="JUP124" s="214"/>
      <c r="JUQ124" s="214"/>
      <c r="JUR124" s="214"/>
      <c r="JUS124" s="214"/>
      <c r="JUT124" s="214"/>
      <c r="JUU124" s="214"/>
      <c r="JUV124" s="214"/>
      <c r="JUW124" s="214"/>
      <c r="JUX124" s="214"/>
      <c r="JUY124" s="214"/>
      <c r="JUZ124" s="214"/>
      <c r="JVA124" s="214"/>
      <c r="JVB124" s="214"/>
      <c r="JVC124" s="214"/>
      <c r="JVD124" s="214"/>
      <c r="JVE124" s="214"/>
      <c r="JVF124" s="214"/>
      <c r="JVG124" s="214"/>
      <c r="JVH124" s="214"/>
      <c r="JVI124" s="214"/>
      <c r="JVJ124" s="214"/>
      <c r="JVK124" s="214"/>
      <c r="JVL124" s="214"/>
      <c r="JVM124" s="214"/>
      <c r="JVN124" s="214"/>
      <c r="JVO124" s="214"/>
      <c r="JVP124" s="214"/>
      <c r="JVQ124" s="214"/>
      <c r="JVR124" s="214"/>
      <c r="JVS124" s="214"/>
      <c r="JVT124" s="214"/>
      <c r="JVU124" s="214"/>
      <c r="JVV124" s="214"/>
      <c r="JVW124" s="214"/>
      <c r="JVX124" s="214"/>
      <c r="JVY124" s="214"/>
      <c r="JVZ124" s="214"/>
      <c r="JWA124" s="214"/>
      <c r="JWB124" s="214"/>
      <c r="JWC124" s="214"/>
      <c r="JWD124" s="214"/>
      <c r="JWE124" s="214"/>
      <c r="JWF124" s="214"/>
      <c r="JWG124" s="214"/>
      <c r="JWH124" s="214"/>
      <c r="JWI124" s="214"/>
      <c r="JWJ124" s="214"/>
      <c r="JWK124" s="214"/>
      <c r="JWL124" s="214"/>
      <c r="JWM124" s="214"/>
      <c r="JWN124" s="214"/>
      <c r="JWO124" s="214"/>
      <c r="JWP124" s="214"/>
      <c r="JWQ124" s="214"/>
      <c r="JWR124" s="214"/>
      <c r="JWS124" s="214"/>
      <c r="JWT124" s="214"/>
      <c r="JWU124" s="214"/>
      <c r="JWV124" s="214"/>
      <c r="JWW124" s="214"/>
      <c r="JWX124" s="214"/>
      <c r="JWY124" s="214"/>
      <c r="JWZ124" s="214"/>
      <c r="JXA124" s="214"/>
      <c r="JXB124" s="214"/>
      <c r="JXC124" s="214"/>
      <c r="JXD124" s="214"/>
      <c r="JXE124" s="214"/>
      <c r="JXF124" s="214"/>
      <c r="JXG124" s="214"/>
      <c r="JXH124" s="214"/>
      <c r="JXI124" s="214"/>
      <c r="JXJ124" s="214"/>
      <c r="JXK124" s="214"/>
      <c r="JXL124" s="214"/>
      <c r="JXM124" s="214"/>
      <c r="JXN124" s="214"/>
      <c r="JXO124" s="214"/>
      <c r="JXP124" s="214"/>
      <c r="JXQ124" s="214"/>
      <c r="JXR124" s="214"/>
      <c r="JXS124" s="214"/>
      <c r="JXT124" s="214"/>
      <c r="JXU124" s="214"/>
      <c r="JXV124" s="214"/>
      <c r="JXW124" s="214"/>
      <c r="JXX124" s="214"/>
      <c r="JXY124" s="214"/>
      <c r="JXZ124" s="214"/>
      <c r="JYA124" s="214"/>
      <c r="JYB124" s="214"/>
      <c r="JYC124" s="214"/>
      <c r="JYD124" s="214"/>
      <c r="JYE124" s="214"/>
      <c r="JYF124" s="214"/>
      <c r="JYG124" s="214"/>
      <c r="JYH124" s="214"/>
      <c r="JYI124" s="214"/>
      <c r="JYJ124" s="214"/>
      <c r="JYK124" s="214"/>
      <c r="JYL124" s="214"/>
      <c r="JYM124" s="214"/>
      <c r="JYN124" s="214"/>
      <c r="JYO124" s="214"/>
      <c r="JYP124" s="214"/>
      <c r="JYQ124" s="214"/>
      <c r="JYR124" s="214"/>
      <c r="JYS124" s="214"/>
      <c r="JYT124" s="214"/>
      <c r="JYU124" s="214"/>
      <c r="JYV124" s="214"/>
      <c r="JYW124" s="214"/>
      <c r="JYX124" s="214"/>
      <c r="JYY124" s="214"/>
      <c r="JYZ124" s="214"/>
      <c r="JZA124" s="214"/>
      <c r="JZB124" s="214"/>
      <c r="JZC124" s="214"/>
      <c r="JZD124" s="214"/>
      <c r="JZE124" s="214"/>
      <c r="JZF124" s="214"/>
      <c r="JZG124" s="214"/>
      <c r="JZH124" s="214"/>
      <c r="JZI124" s="214"/>
      <c r="JZJ124" s="214"/>
      <c r="JZK124" s="214"/>
      <c r="JZL124" s="214"/>
      <c r="JZM124" s="214"/>
      <c r="JZN124" s="214"/>
      <c r="JZO124" s="214"/>
      <c r="JZP124" s="214"/>
      <c r="JZQ124" s="214"/>
      <c r="JZR124" s="214"/>
      <c r="JZS124" s="214"/>
      <c r="JZT124" s="214"/>
      <c r="JZU124" s="214"/>
      <c r="JZV124" s="214"/>
      <c r="JZW124" s="214"/>
      <c r="JZX124" s="214"/>
      <c r="JZY124" s="214"/>
      <c r="JZZ124" s="214"/>
      <c r="KAA124" s="214"/>
      <c r="KAB124" s="214"/>
      <c r="KAC124" s="214"/>
      <c r="KAD124" s="214"/>
      <c r="KAE124" s="214"/>
      <c r="KAF124" s="214"/>
      <c r="KAG124" s="214"/>
      <c r="KAH124" s="214"/>
      <c r="KAI124" s="214"/>
      <c r="KAJ124" s="214"/>
      <c r="KAK124" s="214"/>
      <c r="KAL124" s="214"/>
      <c r="KAM124" s="214"/>
      <c r="KAN124" s="214"/>
      <c r="KAO124" s="214"/>
      <c r="KAP124" s="214"/>
      <c r="KAQ124" s="214"/>
      <c r="KAR124" s="214"/>
      <c r="KAS124" s="214"/>
      <c r="KAT124" s="214"/>
      <c r="KAU124" s="214"/>
      <c r="KAV124" s="214"/>
      <c r="KAW124" s="214"/>
      <c r="KAX124" s="214"/>
      <c r="KAY124" s="214"/>
      <c r="KAZ124" s="214"/>
      <c r="KBA124" s="214"/>
      <c r="KBB124" s="214"/>
      <c r="KBC124" s="214"/>
      <c r="KBD124" s="214"/>
      <c r="KBE124" s="214"/>
      <c r="KBF124" s="214"/>
      <c r="KBG124" s="214"/>
      <c r="KBH124" s="214"/>
      <c r="KBI124" s="214"/>
      <c r="KBJ124" s="214"/>
      <c r="KBK124" s="214"/>
      <c r="KBL124" s="214"/>
      <c r="KBM124" s="214"/>
      <c r="KBN124" s="214"/>
      <c r="KBO124" s="214"/>
      <c r="KBP124" s="214"/>
      <c r="KBQ124" s="214"/>
      <c r="KBR124" s="214"/>
      <c r="KBS124" s="214"/>
      <c r="KBT124" s="214"/>
      <c r="KBU124" s="214"/>
      <c r="KBV124" s="214"/>
      <c r="KBW124" s="214"/>
      <c r="KBX124" s="214"/>
      <c r="KBY124" s="214"/>
      <c r="KBZ124" s="214"/>
      <c r="KCA124" s="214"/>
      <c r="KCB124" s="214"/>
      <c r="KCC124" s="214"/>
      <c r="KCD124" s="214"/>
      <c r="KCE124" s="214"/>
      <c r="KCF124" s="214"/>
      <c r="KCG124" s="214"/>
      <c r="KCH124" s="214"/>
      <c r="KCI124" s="214"/>
      <c r="KCJ124" s="214"/>
      <c r="KCK124" s="214"/>
      <c r="KCL124" s="214"/>
      <c r="KCM124" s="214"/>
      <c r="KCN124" s="214"/>
      <c r="KCO124" s="214"/>
      <c r="KCP124" s="214"/>
      <c r="KCQ124" s="214"/>
      <c r="KCR124" s="214"/>
      <c r="KCS124" s="214"/>
      <c r="KCT124" s="214"/>
      <c r="KCU124" s="214"/>
      <c r="KCV124" s="214"/>
      <c r="KCW124" s="214"/>
      <c r="KCX124" s="214"/>
      <c r="KCY124" s="214"/>
      <c r="KCZ124" s="214"/>
      <c r="KDA124" s="214"/>
      <c r="KDB124" s="214"/>
      <c r="KDC124" s="214"/>
      <c r="KDD124" s="214"/>
      <c r="KDE124" s="214"/>
      <c r="KDF124" s="214"/>
      <c r="KDG124" s="214"/>
      <c r="KDH124" s="214"/>
      <c r="KDI124" s="214"/>
      <c r="KDJ124" s="214"/>
      <c r="KDK124" s="214"/>
      <c r="KDL124" s="214"/>
      <c r="KDM124" s="214"/>
      <c r="KDN124" s="214"/>
      <c r="KDO124" s="214"/>
      <c r="KDP124" s="214"/>
      <c r="KDQ124" s="214"/>
      <c r="KDR124" s="214"/>
      <c r="KDS124" s="214"/>
      <c r="KDT124" s="214"/>
      <c r="KDU124" s="214"/>
      <c r="KDV124" s="214"/>
      <c r="KDW124" s="214"/>
      <c r="KDX124" s="214"/>
      <c r="KDY124" s="214"/>
      <c r="KDZ124" s="214"/>
      <c r="KEA124" s="214"/>
      <c r="KEB124" s="214"/>
      <c r="KEC124" s="214"/>
      <c r="KED124" s="214"/>
      <c r="KEE124" s="214"/>
      <c r="KEF124" s="214"/>
      <c r="KEG124" s="214"/>
      <c r="KEH124" s="214"/>
      <c r="KEI124" s="214"/>
      <c r="KEJ124" s="214"/>
      <c r="KEK124" s="214"/>
      <c r="KEL124" s="214"/>
      <c r="KEM124" s="214"/>
      <c r="KEN124" s="214"/>
      <c r="KEO124" s="214"/>
      <c r="KEP124" s="214"/>
      <c r="KEQ124" s="214"/>
      <c r="KER124" s="214"/>
      <c r="KES124" s="214"/>
      <c r="KET124" s="214"/>
      <c r="KEU124" s="214"/>
      <c r="KEV124" s="214"/>
      <c r="KEW124" s="214"/>
      <c r="KEX124" s="214"/>
      <c r="KEY124" s="214"/>
      <c r="KEZ124" s="214"/>
      <c r="KFA124" s="214"/>
      <c r="KFB124" s="214"/>
      <c r="KFC124" s="214"/>
      <c r="KFD124" s="214"/>
      <c r="KFE124" s="214"/>
      <c r="KFF124" s="214"/>
      <c r="KFG124" s="214"/>
      <c r="KFH124" s="214"/>
      <c r="KFI124" s="214"/>
      <c r="KFJ124" s="214"/>
      <c r="KFK124" s="214"/>
      <c r="KFL124" s="214"/>
      <c r="KFM124" s="214"/>
      <c r="KFN124" s="214"/>
      <c r="KFO124" s="214"/>
      <c r="KFP124" s="214"/>
      <c r="KFQ124" s="214"/>
      <c r="KFR124" s="214"/>
      <c r="KFS124" s="214"/>
      <c r="KFT124" s="214"/>
      <c r="KFU124" s="214"/>
      <c r="KFV124" s="214"/>
      <c r="KFW124" s="214"/>
      <c r="KFX124" s="214"/>
      <c r="KFY124" s="214"/>
      <c r="KFZ124" s="214"/>
      <c r="KGA124" s="214"/>
      <c r="KGB124" s="214"/>
      <c r="KGC124" s="214"/>
      <c r="KGD124" s="214"/>
      <c r="KGE124" s="214"/>
      <c r="KGF124" s="214"/>
      <c r="KGG124" s="214"/>
      <c r="KGH124" s="214"/>
      <c r="KGI124" s="214"/>
      <c r="KGJ124" s="214"/>
      <c r="KGK124" s="214"/>
      <c r="KGL124" s="214"/>
      <c r="KGM124" s="214"/>
      <c r="KGN124" s="214"/>
      <c r="KGO124" s="214"/>
      <c r="KGP124" s="214"/>
      <c r="KGQ124" s="214"/>
      <c r="KGR124" s="214"/>
      <c r="KGS124" s="214"/>
      <c r="KGT124" s="214"/>
      <c r="KGU124" s="214"/>
      <c r="KGV124" s="214"/>
      <c r="KGW124" s="214"/>
      <c r="KGX124" s="214"/>
      <c r="KGY124" s="214"/>
      <c r="KGZ124" s="214"/>
      <c r="KHA124" s="214"/>
      <c r="KHB124" s="214"/>
      <c r="KHC124" s="214"/>
      <c r="KHD124" s="214"/>
      <c r="KHE124" s="214"/>
      <c r="KHF124" s="214"/>
      <c r="KHG124" s="214"/>
      <c r="KHH124" s="214"/>
      <c r="KHI124" s="214"/>
      <c r="KHJ124" s="214"/>
      <c r="KHK124" s="214"/>
      <c r="KHL124" s="214"/>
      <c r="KHM124" s="214"/>
      <c r="KHN124" s="214"/>
      <c r="KHO124" s="214"/>
      <c r="KHP124" s="214"/>
      <c r="KHQ124" s="214"/>
      <c r="KHR124" s="214"/>
      <c r="KHS124" s="214"/>
      <c r="KHT124" s="214"/>
      <c r="KHU124" s="214"/>
      <c r="KHV124" s="214"/>
      <c r="KHW124" s="214"/>
      <c r="KHX124" s="214"/>
      <c r="KHY124" s="214"/>
      <c r="KHZ124" s="214"/>
      <c r="KIA124" s="214"/>
      <c r="KIB124" s="214"/>
      <c r="KIC124" s="214"/>
      <c r="KID124" s="214"/>
      <c r="KIE124" s="214"/>
      <c r="KIF124" s="214"/>
      <c r="KIG124" s="214"/>
      <c r="KIH124" s="214"/>
      <c r="KII124" s="214"/>
      <c r="KIJ124" s="214"/>
      <c r="KIK124" s="214"/>
      <c r="KIL124" s="214"/>
      <c r="KIM124" s="214"/>
      <c r="KIN124" s="214"/>
      <c r="KIO124" s="214"/>
      <c r="KIP124" s="214"/>
      <c r="KIQ124" s="214"/>
      <c r="KIR124" s="214"/>
      <c r="KIS124" s="214"/>
      <c r="KIT124" s="214"/>
      <c r="KIU124" s="214"/>
      <c r="KIV124" s="214"/>
      <c r="KIW124" s="214"/>
      <c r="KIX124" s="214"/>
      <c r="KIY124" s="214"/>
      <c r="KIZ124" s="214"/>
      <c r="KJA124" s="214"/>
      <c r="KJB124" s="214"/>
      <c r="KJC124" s="214"/>
      <c r="KJD124" s="214"/>
      <c r="KJE124" s="214"/>
      <c r="KJF124" s="214"/>
      <c r="KJG124" s="214"/>
      <c r="KJH124" s="214"/>
      <c r="KJI124" s="214"/>
      <c r="KJJ124" s="214"/>
      <c r="KJK124" s="214"/>
      <c r="KJL124" s="214"/>
      <c r="KJM124" s="214"/>
      <c r="KJN124" s="214"/>
      <c r="KJO124" s="214"/>
      <c r="KJP124" s="214"/>
      <c r="KJQ124" s="214"/>
      <c r="KJR124" s="214"/>
      <c r="KJS124" s="214"/>
      <c r="KJT124" s="214"/>
      <c r="KJU124" s="214"/>
      <c r="KJV124" s="214"/>
      <c r="KJW124" s="214"/>
      <c r="KJX124" s="214"/>
      <c r="KJY124" s="214"/>
      <c r="KJZ124" s="214"/>
      <c r="KKA124" s="214"/>
      <c r="KKB124" s="214"/>
      <c r="KKC124" s="214"/>
      <c r="KKD124" s="214"/>
      <c r="KKE124" s="214"/>
      <c r="KKF124" s="214"/>
      <c r="KKG124" s="214"/>
      <c r="KKH124" s="214"/>
      <c r="KKI124" s="214"/>
      <c r="KKJ124" s="214"/>
      <c r="KKK124" s="214"/>
      <c r="KKL124" s="214"/>
      <c r="KKM124" s="214"/>
      <c r="KKN124" s="214"/>
      <c r="KKO124" s="214"/>
      <c r="KKP124" s="214"/>
      <c r="KKQ124" s="214"/>
      <c r="KKR124" s="214"/>
      <c r="KKS124" s="214"/>
      <c r="KKT124" s="214"/>
      <c r="KKU124" s="214"/>
      <c r="KKV124" s="214"/>
      <c r="KKW124" s="214"/>
      <c r="KKX124" s="214"/>
      <c r="KKY124" s="214"/>
      <c r="KKZ124" s="214"/>
      <c r="KLA124" s="214"/>
      <c r="KLB124" s="214"/>
      <c r="KLC124" s="214"/>
      <c r="KLD124" s="214"/>
      <c r="KLE124" s="214"/>
      <c r="KLF124" s="214"/>
      <c r="KLG124" s="214"/>
      <c r="KLH124" s="214"/>
      <c r="KLI124" s="214"/>
      <c r="KLJ124" s="214"/>
      <c r="KLK124" s="214"/>
      <c r="KLL124" s="214"/>
      <c r="KLM124" s="214"/>
      <c r="KLN124" s="214"/>
      <c r="KLO124" s="214"/>
      <c r="KLP124" s="214"/>
      <c r="KLQ124" s="214"/>
      <c r="KLR124" s="214"/>
      <c r="KLS124" s="214"/>
      <c r="KLT124" s="214"/>
      <c r="KLU124" s="214"/>
      <c r="KLV124" s="214"/>
      <c r="KLW124" s="214"/>
      <c r="KLX124" s="214"/>
      <c r="KLY124" s="214"/>
      <c r="KLZ124" s="214"/>
      <c r="KMA124" s="214"/>
      <c r="KMB124" s="214"/>
      <c r="KMC124" s="214"/>
      <c r="KMD124" s="214"/>
      <c r="KME124" s="214"/>
      <c r="KMF124" s="214"/>
      <c r="KMG124" s="214"/>
      <c r="KMH124" s="214"/>
      <c r="KMI124" s="214"/>
      <c r="KMJ124" s="214"/>
      <c r="KMK124" s="214"/>
      <c r="KML124" s="214"/>
      <c r="KMM124" s="214"/>
      <c r="KMN124" s="214"/>
      <c r="KMO124" s="214"/>
      <c r="KMP124" s="214"/>
      <c r="KMQ124" s="214"/>
      <c r="KMR124" s="214"/>
      <c r="KMS124" s="214"/>
      <c r="KMT124" s="214"/>
      <c r="KMU124" s="214"/>
      <c r="KMV124" s="214"/>
      <c r="KMW124" s="214"/>
      <c r="KMX124" s="214"/>
      <c r="KMY124" s="214"/>
      <c r="KMZ124" s="214"/>
      <c r="KNA124" s="214"/>
      <c r="KNB124" s="214"/>
      <c r="KNC124" s="214"/>
      <c r="KND124" s="214"/>
      <c r="KNE124" s="214"/>
      <c r="KNF124" s="214"/>
      <c r="KNG124" s="214"/>
      <c r="KNH124" s="214"/>
      <c r="KNI124" s="214"/>
      <c r="KNJ124" s="214"/>
      <c r="KNK124" s="214"/>
      <c r="KNL124" s="214"/>
      <c r="KNM124" s="214"/>
      <c r="KNN124" s="214"/>
      <c r="KNO124" s="214"/>
      <c r="KNP124" s="214"/>
      <c r="KNQ124" s="214"/>
      <c r="KNR124" s="214"/>
      <c r="KNS124" s="214"/>
      <c r="KNT124" s="214"/>
      <c r="KNU124" s="214"/>
      <c r="KNV124" s="214"/>
      <c r="KNW124" s="214"/>
      <c r="KNX124" s="214"/>
      <c r="KNY124" s="214"/>
      <c r="KNZ124" s="214"/>
      <c r="KOA124" s="214"/>
      <c r="KOB124" s="214"/>
      <c r="KOC124" s="214"/>
      <c r="KOD124" s="214"/>
      <c r="KOE124" s="214"/>
      <c r="KOF124" s="214"/>
      <c r="KOG124" s="214"/>
      <c r="KOH124" s="214"/>
      <c r="KOI124" s="214"/>
      <c r="KOJ124" s="214"/>
      <c r="KOK124" s="214"/>
      <c r="KOL124" s="214"/>
      <c r="KOM124" s="214"/>
      <c r="KON124" s="214"/>
      <c r="KOO124" s="214"/>
      <c r="KOP124" s="214"/>
      <c r="KOQ124" s="214"/>
      <c r="KOR124" s="214"/>
      <c r="KOS124" s="214"/>
      <c r="KOT124" s="214"/>
      <c r="KOU124" s="214"/>
      <c r="KOV124" s="214"/>
      <c r="KOW124" s="214"/>
      <c r="KOX124" s="214"/>
      <c r="KOY124" s="214"/>
      <c r="KOZ124" s="214"/>
      <c r="KPA124" s="214"/>
      <c r="KPB124" s="214"/>
      <c r="KPC124" s="214"/>
      <c r="KPD124" s="214"/>
      <c r="KPE124" s="214"/>
      <c r="KPF124" s="214"/>
      <c r="KPG124" s="214"/>
      <c r="KPH124" s="214"/>
      <c r="KPI124" s="214"/>
      <c r="KPJ124" s="214"/>
      <c r="KPK124" s="214"/>
      <c r="KPL124" s="214"/>
      <c r="KPM124" s="214"/>
      <c r="KPN124" s="214"/>
      <c r="KPO124" s="214"/>
      <c r="KPP124" s="214"/>
      <c r="KPQ124" s="214"/>
      <c r="KPR124" s="214"/>
      <c r="KPS124" s="214"/>
      <c r="KPT124" s="214"/>
      <c r="KPU124" s="214"/>
      <c r="KPV124" s="214"/>
      <c r="KPW124" s="214"/>
      <c r="KPX124" s="214"/>
      <c r="KPY124" s="214"/>
      <c r="KPZ124" s="214"/>
      <c r="KQA124" s="214"/>
      <c r="KQB124" s="214"/>
      <c r="KQC124" s="214"/>
      <c r="KQD124" s="214"/>
      <c r="KQE124" s="214"/>
      <c r="KQF124" s="214"/>
      <c r="KQG124" s="214"/>
      <c r="KQH124" s="214"/>
      <c r="KQI124" s="214"/>
      <c r="KQJ124" s="214"/>
      <c r="KQK124" s="214"/>
      <c r="KQL124" s="214"/>
      <c r="KQM124" s="214"/>
      <c r="KQN124" s="214"/>
      <c r="KQO124" s="214"/>
      <c r="KQP124" s="214"/>
      <c r="KQQ124" s="214"/>
      <c r="KQR124" s="214"/>
      <c r="KQS124" s="214"/>
      <c r="KQT124" s="214"/>
      <c r="KQU124" s="214"/>
      <c r="KQV124" s="214"/>
      <c r="KQW124" s="214"/>
      <c r="KQX124" s="214"/>
      <c r="KQY124" s="214"/>
      <c r="KQZ124" s="214"/>
      <c r="KRA124" s="214"/>
      <c r="KRB124" s="214"/>
      <c r="KRC124" s="214"/>
      <c r="KRD124" s="214"/>
      <c r="KRE124" s="214"/>
      <c r="KRF124" s="214"/>
      <c r="KRG124" s="214"/>
      <c r="KRH124" s="214"/>
      <c r="KRI124" s="214"/>
      <c r="KRJ124" s="214"/>
      <c r="KRK124" s="214"/>
      <c r="KRL124" s="214"/>
      <c r="KRM124" s="214"/>
      <c r="KRN124" s="214"/>
      <c r="KRO124" s="214"/>
      <c r="KRP124" s="214"/>
      <c r="KRQ124" s="214"/>
      <c r="KRR124" s="214"/>
      <c r="KRS124" s="214"/>
      <c r="KRT124" s="214"/>
      <c r="KRU124" s="214"/>
      <c r="KRV124" s="214"/>
      <c r="KRW124" s="214"/>
      <c r="KRX124" s="214"/>
      <c r="KRY124" s="214"/>
      <c r="KRZ124" s="214"/>
      <c r="KSA124" s="214"/>
      <c r="KSB124" s="214"/>
      <c r="KSC124" s="214"/>
      <c r="KSD124" s="214"/>
      <c r="KSE124" s="214"/>
      <c r="KSF124" s="214"/>
      <c r="KSG124" s="214"/>
      <c r="KSH124" s="214"/>
      <c r="KSI124" s="214"/>
      <c r="KSJ124" s="214"/>
      <c r="KSK124" s="214"/>
      <c r="KSL124" s="214"/>
      <c r="KSM124" s="214"/>
      <c r="KSN124" s="214"/>
      <c r="KSO124" s="214"/>
      <c r="KSP124" s="214"/>
      <c r="KSQ124" s="214"/>
      <c r="KSR124" s="214"/>
      <c r="KSS124" s="214"/>
      <c r="KST124" s="214"/>
      <c r="KSU124" s="214"/>
      <c r="KSV124" s="214"/>
      <c r="KSW124" s="214"/>
      <c r="KSX124" s="214"/>
      <c r="KSY124" s="214"/>
      <c r="KSZ124" s="214"/>
      <c r="KTA124" s="214"/>
      <c r="KTB124" s="214"/>
      <c r="KTC124" s="214"/>
      <c r="KTD124" s="214"/>
      <c r="KTE124" s="214"/>
      <c r="KTF124" s="214"/>
      <c r="KTG124" s="214"/>
      <c r="KTH124" s="214"/>
      <c r="KTI124" s="214"/>
      <c r="KTJ124" s="214"/>
      <c r="KTK124" s="214"/>
      <c r="KTL124" s="214"/>
      <c r="KTM124" s="214"/>
      <c r="KTN124" s="214"/>
      <c r="KTO124" s="214"/>
      <c r="KTP124" s="214"/>
      <c r="KTQ124" s="214"/>
      <c r="KTR124" s="214"/>
      <c r="KTS124" s="214"/>
      <c r="KTT124" s="214"/>
      <c r="KTU124" s="214"/>
      <c r="KTV124" s="214"/>
      <c r="KTW124" s="214"/>
      <c r="KTX124" s="214"/>
      <c r="KTY124" s="214"/>
      <c r="KTZ124" s="214"/>
      <c r="KUA124" s="214"/>
      <c r="KUB124" s="214"/>
      <c r="KUC124" s="214"/>
      <c r="KUD124" s="214"/>
      <c r="KUE124" s="214"/>
      <c r="KUF124" s="214"/>
      <c r="KUG124" s="214"/>
      <c r="KUH124" s="214"/>
      <c r="KUI124" s="214"/>
      <c r="KUJ124" s="214"/>
      <c r="KUK124" s="214"/>
      <c r="KUL124" s="214"/>
      <c r="KUM124" s="214"/>
      <c r="KUN124" s="214"/>
      <c r="KUO124" s="214"/>
      <c r="KUP124" s="214"/>
      <c r="KUQ124" s="214"/>
      <c r="KUR124" s="214"/>
      <c r="KUS124" s="214"/>
      <c r="KUT124" s="214"/>
      <c r="KUU124" s="214"/>
      <c r="KUV124" s="214"/>
      <c r="KUW124" s="214"/>
      <c r="KUX124" s="214"/>
      <c r="KUY124" s="214"/>
      <c r="KUZ124" s="214"/>
      <c r="KVA124" s="214"/>
      <c r="KVB124" s="214"/>
      <c r="KVC124" s="214"/>
      <c r="KVD124" s="214"/>
      <c r="KVE124" s="214"/>
      <c r="KVF124" s="214"/>
      <c r="KVG124" s="214"/>
      <c r="KVH124" s="214"/>
      <c r="KVI124" s="214"/>
      <c r="KVJ124" s="214"/>
      <c r="KVK124" s="214"/>
      <c r="KVL124" s="214"/>
      <c r="KVM124" s="214"/>
      <c r="KVN124" s="214"/>
      <c r="KVO124" s="214"/>
      <c r="KVP124" s="214"/>
      <c r="KVQ124" s="214"/>
      <c r="KVR124" s="214"/>
      <c r="KVS124" s="214"/>
      <c r="KVT124" s="214"/>
      <c r="KVU124" s="214"/>
      <c r="KVV124" s="214"/>
      <c r="KVW124" s="214"/>
      <c r="KVX124" s="214"/>
      <c r="KVY124" s="214"/>
      <c r="KVZ124" s="214"/>
      <c r="KWA124" s="214"/>
      <c r="KWB124" s="214"/>
      <c r="KWC124" s="214"/>
      <c r="KWD124" s="214"/>
      <c r="KWE124" s="214"/>
      <c r="KWF124" s="214"/>
      <c r="KWG124" s="214"/>
      <c r="KWH124" s="214"/>
      <c r="KWI124" s="214"/>
      <c r="KWJ124" s="214"/>
      <c r="KWK124" s="214"/>
      <c r="KWL124" s="214"/>
      <c r="KWM124" s="214"/>
      <c r="KWN124" s="214"/>
      <c r="KWO124" s="214"/>
      <c r="KWP124" s="214"/>
      <c r="KWQ124" s="214"/>
      <c r="KWR124" s="214"/>
      <c r="KWS124" s="214"/>
      <c r="KWT124" s="214"/>
      <c r="KWU124" s="214"/>
      <c r="KWV124" s="214"/>
      <c r="KWW124" s="214"/>
      <c r="KWX124" s="214"/>
      <c r="KWY124" s="214"/>
      <c r="KWZ124" s="214"/>
      <c r="KXA124" s="214"/>
      <c r="KXB124" s="214"/>
      <c r="KXC124" s="214"/>
      <c r="KXD124" s="214"/>
      <c r="KXE124" s="214"/>
      <c r="KXF124" s="214"/>
      <c r="KXG124" s="214"/>
      <c r="KXH124" s="214"/>
      <c r="KXI124" s="214"/>
      <c r="KXJ124" s="214"/>
      <c r="KXK124" s="214"/>
      <c r="KXL124" s="214"/>
      <c r="KXM124" s="214"/>
      <c r="KXN124" s="214"/>
      <c r="KXO124" s="214"/>
      <c r="KXP124" s="214"/>
      <c r="KXQ124" s="214"/>
      <c r="KXR124" s="214"/>
      <c r="KXS124" s="214"/>
      <c r="KXT124" s="214"/>
      <c r="KXU124" s="214"/>
      <c r="KXV124" s="214"/>
      <c r="KXW124" s="214"/>
      <c r="KXX124" s="214"/>
      <c r="KXY124" s="214"/>
      <c r="KXZ124" s="214"/>
      <c r="KYA124" s="214"/>
      <c r="KYB124" s="214"/>
      <c r="KYC124" s="214"/>
      <c r="KYD124" s="214"/>
      <c r="KYE124" s="214"/>
      <c r="KYF124" s="214"/>
      <c r="KYG124" s="214"/>
      <c r="KYH124" s="214"/>
      <c r="KYI124" s="214"/>
      <c r="KYJ124" s="214"/>
      <c r="KYK124" s="214"/>
      <c r="KYL124" s="214"/>
      <c r="KYM124" s="214"/>
      <c r="KYN124" s="214"/>
      <c r="KYO124" s="214"/>
      <c r="KYP124" s="214"/>
      <c r="KYQ124" s="214"/>
      <c r="KYR124" s="214"/>
      <c r="KYS124" s="214"/>
      <c r="KYT124" s="214"/>
      <c r="KYU124" s="214"/>
      <c r="KYV124" s="214"/>
      <c r="KYW124" s="214"/>
      <c r="KYX124" s="214"/>
      <c r="KYY124" s="214"/>
      <c r="KYZ124" s="214"/>
      <c r="KZA124" s="214"/>
      <c r="KZB124" s="214"/>
      <c r="KZC124" s="214"/>
      <c r="KZD124" s="214"/>
      <c r="KZE124" s="214"/>
      <c r="KZF124" s="214"/>
      <c r="KZG124" s="214"/>
      <c r="KZH124" s="214"/>
      <c r="KZI124" s="214"/>
      <c r="KZJ124" s="214"/>
      <c r="KZK124" s="214"/>
      <c r="KZL124" s="214"/>
      <c r="KZM124" s="214"/>
      <c r="KZN124" s="214"/>
      <c r="KZO124" s="214"/>
      <c r="KZP124" s="214"/>
      <c r="KZQ124" s="214"/>
      <c r="KZR124" s="214"/>
      <c r="KZS124" s="214"/>
      <c r="KZT124" s="214"/>
      <c r="KZU124" s="214"/>
      <c r="KZV124" s="214"/>
      <c r="KZW124" s="214"/>
      <c r="KZX124" s="214"/>
      <c r="KZY124" s="214"/>
      <c r="KZZ124" s="214"/>
      <c r="LAA124" s="214"/>
      <c r="LAB124" s="214"/>
      <c r="LAC124" s="214"/>
      <c r="LAD124" s="214"/>
      <c r="LAE124" s="214"/>
      <c r="LAF124" s="214"/>
      <c r="LAG124" s="214"/>
      <c r="LAH124" s="214"/>
      <c r="LAI124" s="214"/>
      <c r="LAJ124" s="214"/>
      <c r="LAK124" s="214"/>
      <c r="LAL124" s="214"/>
      <c r="LAM124" s="214"/>
      <c r="LAN124" s="214"/>
      <c r="LAO124" s="214"/>
      <c r="LAP124" s="214"/>
      <c r="LAQ124" s="214"/>
      <c r="LAR124" s="214"/>
      <c r="LAS124" s="214"/>
      <c r="LAT124" s="214"/>
      <c r="LAU124" s="214"/>
      <c r="LAV124" s="214"/>
      <c r="LAW124" s="214"/>
      <c r="LAX124" s="214"/>
      <c r="LAY124" s="214"/>
      <c r="LAZ124" s="214"/>
      <c r="LBA124" s="214"/>
      <c r="LBB124" s="214"/>
      <c r="LBC124" s="214"/>
      <c r="LBD124" s="214"/>
      <c r="LBE124" s="214"/>
      <c r="LBF124" s="214"/>
      <c r="LBG124" s="214"/>
      <c r="LBH124" s="214"/>
      <c r="LBI124" s="214"/>
      <c r="LBJ124" s="214"/>
      <c r="LBK124" s="214"/>
      <c r="LBL124" s="214"/>
      <c r="LBM124" s="214"/>
      <c r="LBN124" s="214"/>
      <c r="LBO124" s="214"/>
      <c r="LBP124" s="214"/>
      <c r="LBQ124" s="214"/>
      <c r="LBR124" s="214"/>
      <c r="LBS124" s="214"/>
      <c r="LBT124" s="214"/>
      <c r="LBU124" s="214"/>
      <c r="LBV124" s="214"/>
      <c r="LBW124" s="214"/>
      <c r="LBX124" s="214"/>
      <c r="LBY124" s="214"/>
      <c r="LBZ124" s="214"/>
      <c r="LCA124" s="214"/>
      <c r="LCB124" s="214"/>
      <c r="LCC124" s="214"/>
      <c r="LCD124" s="214"/>
      <c r="LCE124" s="214"/>
      <c r="LCF124" s="214"/>
      <c r="LCG124" s="214"/>
      <c r="LCH124" s="214"/>
      <c r="LCI124" s="214"/>
      <c r="LCJ124" s="214"/>
      <c r="LCK124" s="214"/>
      <c r="LCL124" s="214"/>
      <c r="LCM124" s="214"/>
      <c r="LCN124" s="214"/>
      <c r="LCO124" s="214"/>
      <c r="LCP124" s="214"/>
      <c r="LCQ124" s="214"/>
      <c r="LCR124" s="214"/>
      <c r="LCS124" s="214"/>
      <c r="LCT124" s="214"/>
      <c r="LCU124" s="214"/>
      <c r="LCV124" s="214"/>
      <c r="LCW124" s="214"/>
      <c r="LCX124" s="214"/>
      <c r="LCY124" s="214"/>
      <c r="LCZ124" s="214"/>
      <c r="LDA124" s="214"/>
      <c r="LDB124" s="214"/>
      <c r="LDC124" s="214"/>
      <c r="LDD124" s="214"/>
      <c r="LDE124" s="214"/>
      <c r="LDF124" s="214"/>
      <c r="LDG124" s="214"/>
      <c r="LDH124" s="214"/>
      <c r="LDI124" s="214"/>
      <c r="LDJ124" s="214"/>
      <c r="LDK124" s="214"/>
      <c r="LDL124" s="214"/>
      <c r="LDM124" s="214"/>
      <c r="LDN124" s="214"/>
      <c r="LDO124" s="214"/>
      <c r="LDP124" s="214"/>
      <c r="LDQ124" s="214"/>
      <c r="LDR124" s="214"/>
      <c r="LDS124" s="214"/>
      <c r="LDT124" s="214"/>
      <c r="LDU124" s="214"/>
      <c r="LDV124" s="214"/>
      <c r="LDW124" s="214"/>
      <c r="LDX124" s="214"/>
      <c r="LDY124" s="214"/>
      <c r="LDZ124" s="214"/>
      <c r="LEA124" s="214"/>
      <c r="LEB124" s="214"/>
      <c r="LEC124" s="214"/>
      <c r="LED124" s="214"/>
      <c r="LEE124" s="214"/>
      <c r="LEF124" s="214"/>
      <c r="LEG124" s="214"/>
      <c r="LEH124" s="214"/>
      <c r="LEI124" s="214"/>
      <c r="LEJ124" s="214"/>
      <c r="LEK124" s="214"/>
      <c r="LEL124" s="214"/>
      <c r="LEM124" s="214"/>
      <c r="LEN124" s="214"/>
      <c r="LEO124" s="214"/>
      <c r="LEP124" s="214"/>
      <c r="LEQ124" s="214"/>
      <c r="LER124" s="214"/>
      <c r="LES124" s="214"/>
      <c r="LET124" s="214"/>
      <c r="LEU124" s="214"/>
      <c r="LEV124" s="214"/>
      <c r="LEW124" s="214"/>
      <c r="LEX124" s="214"/>
      <c r="LEY124" s="214"/>
      <c r="LEZ124" s="214"/>
      <c r="LFA124" s="214"/>
      <c r="LFB124" s="214"/>
      <c r="LFC124" s="214"/>
      <c r="LFD124" s="214"/>
      <c r="LFE124" s="214"/>
      <c r="LFF124" s="214"/>
      <c r="LFG124" s="214"/>
      <c r="LFH124" s="214"/>
      <c r="LFI124" s="214"/>
      <c r="LFJ124" s="214"/>
      <c r="LFK124" s="214"/>
      <c r="LFL124" s="214"/>
      <c r="LFM124" s="214"/>
      <c r="LFN124" s="214"/>
      <c r="LFO124" s="214"/>
      <c r="LFP124" s="214"/>
      <c r="LFQ124" s="214"/>
      <c r="LFR124" s="214"/>
      <c r="LFS124" s="214"/>
      <c r="LFT124" s="214"/>
      <c r="LFU124" s="214"/>
      <c r="LFV124" s="214"/>
      <c r="LFW124" s="214"/>
      <c r="LFX124" s="214"/>
      <c r="LFY124" s="214"/>
      <c r="LFZ124" s="214"/>
      <c r="LGA124" s="214"/>
      <c r="LGB124" s="214"/>
      <c r="LGC124" s="214"/>
      <c r="LGD124" s="214"/>
      <c r="LGE124" s="214"/>
      <c r="LGF124" s="214"/>
      <c r="LGG124" s="214"/>
      <c r="LGH124" s="214"/>
      <c r="LGI124" s="214"/>
      <c r="LGJ124" s="214"/>
      <c r="LGK124" s="214"/>
      <c r="LGL124" s="214"/>
      <c r="LGM124" s="214"/>
      <c r="LGN124" s="214"/>
      <c r="LGO124" s="214"/>
      <c r="LGP124" s="214"/>
      <c r="LGQ124" s="214"/>
      <c r="LGR124" s="214"/>
      <c r="LGS124" s="214"/>
      <c r="LGT124" s="214"/>
      <c r="LGU124" s="214"/>
      <c r="LGV124" s="214"/>
      <c r="LGW124" s="214"/>
      <c r="LGX124" s="214"/>
      <c r="LGY124" s="214"/>
      <c r="LGZ124" s="214"/>
      <c r="LHA124" s="214"/>
      <c r="LHB124" s="214"/>
      <c r="LHC124" s="214"/>
      <c r="LHD124" s="214"/>
      <c r="LHE124" s="214"/>
      <c r="LHF124" s="214"/>
      <c r="LHG124" s="214"/>
      <c r="LHH124" s="214"/>
      <c r="LHI124" s="214"/>
      <c r="LHJ124" s="214"/>
      <c r="LHK124" s="214"/>
      <c r="LHL124" s="214"/>
      <c r="LHM124" s="214"/>
      <c r="LHN124" s="214"/>
      <c r="LHO124" s="214"/>
      <c r="LHP124" s="214"/>
      <c r="LHQ124" s="214"/>
      <c r="LHR124" s="214"/>
      <c r="LHS124" s="214"/>
      <c r="LHT124" s="214"/>
      <c r="LHU124" s="214"/>
      <c r="LHV124" s="214"/>
      <c r="LHW124" s="214"/>
      <c r="LHX124" s="214"/>
      <c r="LHY124" s="214"/>
      <c r="LHZ124" s="214"/>
      <c r="LIA124" s="214"/>
      <c r="LIB124" s="214"/>
      <c r="LIC124" s="214"/>
      <c r="LID124" s="214"/>
      <c r="LIE124" s="214"/>
      <c r="LIF124" s="214"/>
      <c r="LIG124" s="214"/>
      <c r="LIH124" s="214"/>
      <c r="LII124" s="214"/>
      <c r="LIJ124" s="214"/>
      <c r="LIK124" s="214"/>
      <c r="LIL124" s="214"/>
      <c r="LIM124" s="214"/>
      <c r="LIN124" s="214"/>
      <c r="LIO124" s="214"/>
      <c r="LIP124" s="214"/>
      <c r="LIQ124" s="214"/>
      <c r="LIR124" s="214"/>
      <c r="LIS124" s="214"/>
      <c r="LIT124" s="214"/>
      <c r="LIU124" s="214"/>
      <c r="LIV124" s="214"/>
      <c r="LIW124" s="214"/>
      <c r="LIX124" s="214"/>
      <c r="LIY124" s="214"/>
      <c r="LIZ124" s="214"/>
      <c r="LJA124" s="214"/>
      <c r="LJB124" s="214"/>
      <c r="LJC124" s="214"/>
      <c r="LJD124" s="214"/>
      <c r="LJE124" s="214"/>
      <c r="LJF124" s="214"/>
      <c r="LJG124" s="214"/>
      <c r="LJH124" s="214"/>
      <c r="LJI124" s="214"/>
      <c r="LJJ124" s="214"/>
      <c r="LJK124" s="214"/>
      <c r="LJL124" s="214"/>
      <c r="LJM124" s="214"/>
      <c r="LJN124" s="214"/>
      <c r="LJO124" s="214"/>
      <c r="LJP124" s="214"/>
      <c r="LJQ124" s="214"/>
      <c r="LJR124" s="214"/>
      <c r="LJS124" s="214"/>
      <c r="LJT124" s="214"/>
      <c r="LJU124" s="214"/>
      <c r="LJV124" s="214"/>
      <c r="LJW124" s="214"/>
      <c r="LJX124" s="214"/>
      <c r="LJY124" s="214"/>
      <c r="LJZ124" s="214"/>
      <c r="LKA124" s="214"/>
      <c r="LKB124" s="214"/>
      <c r="LKC124" s="214"/>
      <c r="LKD124" s="214"/>
      <c r="LKE124" s="214"/>
      <c r="LKF124" s="214"/>
      <c r="LKG124" s="214"/>
      <c r="LKH124" s="214"/>
      <c r="LKI124" s="214"/>
      <c r="LKJ124" s="214"/>
      <c r="LKK124" s="214"/>
      <c r="LKL124" s="214"/>
      <c r="LKM124" s="214"/>
      <c r="LKN124" s="214"/>
      <c r="LKO124" s="214"/>
      <c r="LKP124" s="214"/>
      <c r="LKQ124" s="214"/>
      <c r="LKR124" s="214"/>
      <c r="LKS124" s="214"/>
      <c r="LKT124" s="214"/>
      <c r="LKU124" s="214"/>
      <c r="LKV124" s="214"/>
      <c r="LKW124" s="214"/>
      <c r="LKX124" s="214"/>
      <c r="LKY124" s="214"/>
      <c r="LKZ124" s="214"/>
      <c r="LLA124" s="214"/>
      <c r="LLB124" s="214"/>
      <c r="LLC124" s="214"/>
      <c r="LLD124" s="214"/>
      <c r="LLE124" s="214"/>
      <c r="LLF124" s="214"/>
      <c r="LLG124" s="214"/>
      <c r="LLH124" s="214"/>
      <c r="LLI124" s="214"/>
      <c r="LLJ124" s="214"/>
      <c r="LLK124" s="214"/>
      <c r="LLL124" s="214"/>
      <c r="LLM124" s="214"/>
      <c r="LLN124" s="214"/>
      <c r="LLO124" s="214"/>
      <c r="LLP124" s="214"/>
      <c r="LLQ124" s="214"/>
      <c r="LLR124" s="214"/>
      <c r="LLS124" s="214"/>
      <c r="LLT124" s="214"/>
      <c r="LLU124" s="214"/>
      <c r="LLV124" s="214"/>
      <c r="LLW124" s="214"/>
      <c r="LLX124" s="214"/>
      <c r="LLY124" s="214"/>
      <c r="LLZ124" s="214"/>
      <c r="LMA124" s="214"/>
      <c r="LMB124" s="214"/>
      <c r="LMC124" s="214"/>
      <c r="LMD124" s="214"/>
      <c r="LME124" s="214"/>
      <c r="LMF124" s="214"/>
      <c r="LMG124" s="214"/>
      <c r="LMH124" s="214"/>
      <c r="LMI124" s="214"/>
      <c r="LMJ124" s="214"/>
      <c r="LMK124" s="214"/>
      <c r="LML124" s="214"/>
      <c r="LMM124" s="214"/>
      <c r="LMN124" s="214"/>
      <c r="LMO124" s="214"/>
      <c r="LMP124" s="214"/>
      <c r="LMQ124" s="214"/>
      <c r="LMR124" s="214"/>
      <c r="LMS124" s="214"/>
      <c r="LMT124" s="214"/>
      <c r="LMU124" s="214"/>
      <c r="LMV124" s="214"/>
      <c r="LMW124" s="214"/>
      <c r="LMX124" s="214"/>
      <c r="LMY124" s="214"/>
      <c r="LMZ124" s="214"/>
      <c r="LNA124" s="214"/>
      <c r="LNB124" s="214"/>
      <c r="LNC124" s="214"/>
      <c r="LND124" s="214"/>
      <c r="LNE124" s="214"/>
      <c r="LNF124" s="214"/>
      <c r="LNG124" s="214"/>
      <c r="LNH124" s="214"/>
      <c r="LNI124" s="214"/>
      <c r="LNJ124" s="214"/>
      <c r="LNK124" s="214"/>
      <c r="LNL124" s="214"/>
      <c r="LNM124" s="214"/>
      <c r="LNN124" s="214"/>
      <c r="LNO124" s="214"/>
      <c r="LNP124" s="214"/>
      <c r="LNQ124" s="214"/>
      <c r="LNR124" s="214"/>
      <c r="LNS124" s="214"/>
      <c r="LNT124" s="214"/>
      <c r="LNU124" s="214"/>
      <c r="LNV124" s="214"/>
      <c r="LNW124" s="214"/>
      <c r="LNX124" s="214"/>
      <c r="LNY124" s="214"/>
      <c r="LNZ124" s="214"/>
      <c r="LOA124" s="214"/>
      <c r="LOB124" s="214"/>
      <c r="LOC124" s="214"/>
      <c r="LOD124" s="214"/>
      <c r="LOE124" s="214"/>
      <c r="LOF124" s="214"/>
      <c r="LOG124" s="214"/>
      <c r="LOH124" s="214"/>
      <c r="LOI124" s="214"/>
      <c r="LOJ124" s="214"/>
      <c r="LOK124" s="214"/>
      <c r="LOL124" s="214"/>
      <c r="LOM124" s="214"/>
      <c r="LON124" s="214"/>
      <c r="LOO124" s="214"/>
      <c r="LOP124" s="214"/>
      <c r="LOQ124" s="214"/>
      <c r="LOR124" s="214"/>
      <c r="LOS124" s="214"/>
      <c r="LOT124" s="214"/>
      <c r="LOU124" s="214"/>
      <c r="LOV124" s="214"/>
      <c r="LOW124" s="214"/>
      <c r="LOX124" s="214"/>
      <c r="LOY124" s="214"/>
      <c r="LOZ124" s="214"/>
      <c r="LPA124" s="214"/>
      <c r="LPB124" s="214"/>
      <c r="LPC124" s="214"/>
      <c r="LPD124" s="214"/>
      <c r="LPE124" s="214"/>
      <c r="LPF124" s="214"/>
      <c r="LPG124" s="214"/>
      <c r="LPH124" s="214"/>
      <c r="LPI124" s="214"/>
      <c r="LPJ124" s="214"/>
      <c r="LPK124" s="214"/>
      <c r="LPL124" s="214"/>
      <c r="LPM124" s="214"/>
      <c r="LPN124" s="214"/>
      <c r="LPO124" s="214"/>
      <c r="LPP124" s="214"/>
      <c r="LPQ124" s="214"/>
      <c r="LPR124" s="214"/>
      <c r="LPS124" s="214"/>
      <c r="LPT124" s="214"/>
      <c r="LPU124" s="214"/>
      <c r="LPV124" s="214"/>
      <c r="LPW124" s="214"/>
      <c r="LPX124" s="214"/>
      <c r="LPY124" s="214"/>
      <c r="LPZ124" s="214"/>
      <c r="LQA124" s="214"/>
      <c r="LQB124" s="214"/>
      <c r="LQC124" s="214"/>
      <c r="LQD124" s="214"/>
      <c r="LQE124" s="214"/>
      <c r="LQF124" s="214"/>
      <c r="LQG124" s="214"/>
      <c r="LQH124" s="214"/>
      <c r="LQI124" s="214"/>
      <c r="LQJ124" s="214"/>
      <c r="LQK124" s="214"/>
      <c r="LQL124" s="214"/>
      <c r="LQM124" s="214"/>
      <c r="LQN124" s="214"/>
      <c r="LQO124" s="214"/>
      <c r="LQP124" s="214"/>
      <c r="LQQ124" s="214"/>
      <c r="LQR124" s="214"/>
      <c r="LQS124" s="214"/>
      <c r="LQT124" s="214"/>
      <c r="LQU124" s="214"/>
      <c r="LQV124" s="214"/>
      <c r="LQW124" s="214"/>
      <c r="LQX124" s="214"/>
      <c r="LQY124" s="214"/>
      <c r="LQZ124" s="214"/>
      <c r="LRA124" s="214"/>
      <c r="LRB124" s="214"/>
      <c r="LRC124" s="214"/>
      <c r="LRD124" s="214"/>
      <c r="LRE124" s="214"/>
      <c r="LRF124" s="214"/>
      <c r="LRG124" s="214"/>
      <c r="LRH124" s="214"/>
      <c r="LRI124" s="214"/>
      <c r="LRJ124" s="214"/>
      <c r="LRK124" s="214"/>
      <c r="LRL124" s="214"/>
      <c r="LRM124" s="214"/>
      <c r="LRN124" s="214"/>
      <c r="LRO124" s="214"/>
      <c r="LRP124" s="214"/>
      <c r="LRQ124" s="214"/>
      <c r="LRR124" s="214"/>
      <c r="LRS124" s="214"/>
      <c r="LRT124" s="214"/>
      <c r="LRU124" s="214"/>
      <c r="LRV124" s="214"/>
      <c r="LRW124" s="214"/>
      <c r="LRX124" s="214"/>
      <c r="LRY124" s="214"/>
      <c r="LRZ124" s="214"/>
      <c r="LSA124" s="214"/>
      <c r="LSB124" s="214"/>
      <c r="LSC124" s="214"/>
      <c r="LSD124" s="214"/>
      <c r="LSE124" s="214"/>
      <c r="LSF124" s="214"/>
      <c r="LSG124" s="214"/>
      <c r="LSH124" s="214"/>
      <c r="LSI124" s="214"/>
      <c r="LSJ124" s="214"/>
      <c r="LSK124" s="214"/>
      <c r="LSL124" s="214"/>
      <c r="LSM124" s="214"/>
      <c r="LSN124" s="214"/>
      <c r="LSO124" s="214"/>
      <c r="LSP124" s="214"/>
      <c r="LSQ124" s="214"/>
      <c r="LSR124" s="214"/>
      <c r="LSS124" s="214"/>
      <c r="LST124" s="214"/>
      <c r="LSU124" s="214"/>
      <c r="LSV124" s="214"/>
      <c r="LSW124" s="214"/>
      <c r="LSX124" s="214"/>
      <c r="LSY124" s="214"/>
      <c r="LSZ124" s="214"/>
      <c r="LTA124" s="214"/>
      <c r="LTB124" s="214"/>
      <c r="LTC124" s="214"/>
      <c r="LTD124" s="214"/>
      <c r="LTE124" s="214"/>
      <c r="LTF124" s="214"/>
      <c r="LTG124" s="214"/>
      <c r="LTH124" s="214"/>
      <c r="LTI124" s="214"/>
      <c r="LTJ124" s="214"/>
      <c r="LTK124" s="214"/>
      <c r="LTL124" s="214"/>
      <c r="LTM124" s="214"/>
      <c r="LTN124" s="214"/>
      <c r="LTO124" s="214"/>
      <c r="LTP124" s="214"/>
      <c r="LTQ124" s="214"/>
      <c r="LTR124" s="214"/>
      <c r="LTS124" s="214"/>
      <c r="LTT124" s="214"/>
      <c r="LTU124" s="214"/>
      <c r="LTV124" s="214"/>
      <c r="LTW124" s="214"/>
      <c r="LTX124" s="214"/>
      <c r="LTY124" s="214"/>
      <c r="LTZ124" s="214"/>
      <c r="LUA124" s="214"/>
      <c r="LUB124" s="214"/>
      <c r="LUC124" s="214"/>
      <c r="LUD124" s="214"/>
      <c r="LUE124" s="214"/>
      <c r="LUF124" s="214"/>
      <c r="LUG124" s="214"/>
      <c r="LUH124" s="214"/>
      <c r="LUI124" s="214"/>
      <c r="LUJ124" s="214"/>
      <c r="LUK124" s="214"/>
      <c r="LUL124" s="214"/>
      <c r="LUM124" s="214"/>
      <c r="LUN124" s="214"/>
      <c r="LUO124" s="214"/>
      <c r="LUP124" s="214"/>
      <c r="LUQ124" s="214"/>
      <c r="LUR124" s="214"/>
      <c r="LUS124" s="214"/>
      <c r="LUT124" s="214"/>
      <c r="LUU124" s="214"/>
      <c r="LUV124" s="214"/>
      <c r="LUW124" s="214"/>
      <c r="LUX124" s="214"/>
      <c r="LUY124" s="214"/>
      <c r="LUZ124" s="214"/>
      <c r="LVA124" s="214"/>
      <c r="LVB124" s="214"/>
      <c r="LVC124" s="214"/>
      <c r="LVD124" s="214"/>
      <c r="LVE124" s="214"/>
      <c r="LVF124" s="214"/>
      <c r="LVG124" s="214"/>
      <c r="LVH124" s="214"/>
      <c r="LVI124" s="214"/>
      <c r="LVJ124" s="214"/>
      <c r="LVK124" s="214"/>
      <c r="LVL124" s="214"/>
      <c r="LVM124" s="214"/>
      <c r="LVN124" s="214"/>
      <c r="LVO124" s="214"/>
      <c r="LVP124" s="214"/>
      <c r="LVQ124" s="214"/>
      <c r="LVR124" s="214"/>
      <c r="LVS124" s="214"/>
      <c r="LVT124" s="214"/>
      <c r="LVU124" s="214"/>
      <c r="LVV124" s="214"/>
      <c r="LVW124" s="214"/>
      <c r="LVX124" s="214"/>
      <c r="LVY124" s="214"/>
      <c r="LVZ124" s="214"/>
      <c r="LWA124" s="214"/>
      <c r="LWB124" s="214"/>
      <c r="LWC124" s="214"/>
      <c r="LWD124" s="214"/>
      <c r="LWE124" s="214"/>
      <c r="LWF124" s="214"/>
      <c r="LWG124" s="214"/>
      <c r="LWH124" s="214"/>
      <c r="LWI124" s="214"/>
      <c r="LWJ124" s="214"/>
      <c r="LWK124" s="214"/>
      <c r="LWL124" s="214"/>
      <c r="LWM124" s="214"/>
      <c r="LWN124" s="214"/>
      <c r="LWO124" s="214"/>
      <c r="LWP124" s="214"/>
      <c r="LWQ124" s="214"/>
      <c r="LWR124" s="214"/>
      <c r="LWS124" s="214"/>
      <c r="LWT124" s="214"/>
      <c r="LWU124" s="214"/>
      <c r="LWV124" s="214"/>
      <c r="LWW124" s="214"/>
      <c r="LWX124" s="214"/>
      <c r="LWY124" s="214"/>
      <c r="LWZ124" s="214"/>
      <c r="LXA124" s="214"/>
      <c r="LXB124" s="214"/>
      <c r="LXC124" s="214"/>
      <c r="LXD124" s="214"/>
      <c r="LXE124" s="214"/>
      <c r="LXF124" s="214"/>
      <c r="LXG124" s="214"/>
      <c r="LXH124" s="214"/>
      <c r="LXI124" s="214"/>
      <c r="LXJ124" s="214"/>
      <c r="LXK124" s="214"/>
      <c r="LXL124" s="214"/>
      <c r="LXM124" s="214"/>
      <c r="LXN124" s="214"/>
      <c r="LXO124" s="214"/>
      <c r="LXP124" s="214"/>
      <c r="LXQ124" s="214"/>
      <c r="LXR124" s="214"/>
      <c r="LXS124" s="214"/>
      <c r="LXT124" s="214"/>
      <c r="LXU124" s="214"/>
      <c r="LXV124" s="214"/>
      <c r="LXW124" s="214"/>
      <c r="LXX124" s="214"/>
      <c r="LXY124" s="214"/>
      <c r="LXZ124" s="214"/>
      <c r="LYA124" s="214"/>
      <c r="LYB124" s="214"/>
      <c r="LYC124" s="214"/>
      <c r="LYD124" s="214"/>
      <c r="LYE124" s="214"/>
      <c r="LYF124" s="214"/>
      <c r="LYG124" s="214"/>
      <c r="LYH124" s="214"/>
      <c r="LYI124" s="214"/>
      <c r="LYJ124" s="214"/>
      <c r="LYK124" s="214"/>
      <c r="LYL124" s="214"/>
      <c r="LYM124" s="214"/>
      <c r="LYN124" s="214"/>
      <c r="LYO124" s="214"/>
      <c r="LYP124" s="214"/>
      <c r="LYQ124" s="214"/>
      <c r="LYR124" s="214"/>
      <c r="LYS124" s="214"/>
      <c r="LYT124" s="214"/>
      <c r="LYU124" s="214"/>
      <c r="LYV124" s="214"/>
      <c r="LYW124" s="214"/>
      <c r="LYX124" s="214"/>
      <c r="LYY124" s="214"/>
      <c r="LYZ124" s="214"/>
      <c r="LZA124" s="214"/>
      <c r="LZB124" s="214"/>
      <c r="LZC124" s="214"/>
      <c r="LZD124" s="214"/>
      <c r="LZE124" s="214"/>
      <c r="LZF124" s="214"/>
      <c r="LZG124" s="214"/>
      <c r="LZH124" s="214"/>
      <c r="LZI124" s="214"/>
      <c r="LZJ124" s="214"/>
      <c r="LZK124" s="214"/>
      <c r="LZL124" s="214"/>
      <c r="LZM124" s="214"/>
      <c r="LZN124" s="214"/>
      <c r="LZO124" s="214"/>
      <c r="LZP124" s="214"/>
      <c r="LZQ124" s="214"/>
      <c r="LZR124" s="214"/>
      <c r="LZS124" s="214"/>
      <c r="LZT124" s="214"/>
      <c r="LZU124" s="214"/>
      <c r="LZV124" s="214"/>
      <c r="LZW124" s="214"/>
      <c r="LZX124" s="214"/>
      <c r="LZY124" s="214"/>
      <c r="LZZ124" s="214"/>
      <c r="MAA124" s="214"/>
      <c r="MAB124" s="214"/>
      <c r="MAC124" s="214"/>
      <c r="MAD124" s="214"/>
      <c r="MAE124" s="214"/>
      <c r="MAF124" s="214"/>
      <c r="MAG124" s="214"/>
      <c r="MAH124" s="214"/>
      <c r="MAI124" s="214"/>
      <c r="MAJ124" s="214"/>
      <c r="MAK124" s="214"/>
      <c r="MAL124" s="214"/>
      <c r="MAM124" s="214"/>
      <c r="MAN124" s="214"/>
      <c r="MAO124" s="214"/>
      <c r="MAP124" s="214"/>
      <c r="MAQ124" s="214"/>
      <c r="MAR124" s="214"/>
      <c r="MAS124" s="214"/>
      <c r="MAT124" s="214"/>
      <c r="MAU124" s="214"/>
      <c r="MAV124" s="214"/>
      <c r="MAW124" s="214"/>
      <c r="MAX124" s="214"/>
      <c r="MAY124" s="214"/>
      <c r="MAZ124" s="214"/>
      <c r="MBA124" s="214"/>
      <c r="MBB124" s="214"/>
      <c r="MBC124" s="214"/>
      <c r="MBD124" s="214"/>
      <c r="MBE124" s="214"/>
      <c r="MBF124" s="214"/>
      <c r="MBG124" s="214"/>
      <c r="MBH124" s="214"/>
      <c r="MBI124" s="214"/>
      <c r="MBJ124" s="214"/>
      <c r="MBK124" s="214"/>
      <c r="MBL124" s="214"/>
      <c r="MBM124" s="214"/>
      <c r="MBN124" s="214"/>
      <c r="MBO124" s="214"/>
      <c r="MBP124" s="214"/>
      <c r="MBQ124" s="214"/>
      <c r="MBR124" s="214"/>
      <c r="MBS124" s="214"/>
      <c r="MBT124" s="214"/>
      <c r="MBU124" s="214"/>
      <c r="MBV124" s="214"/>
      <c r="MBW124" s="214"/>
      <c r="MBX124" s="214"/>
      <c r="MBY124" s="214"/>
      <c r="MBZ124" s="214"/>
      <c r="MCA124" s="214"/>
      <c r="MCB124" s="214"/>
      <c r="MCC124" s="214"/>
      <c r="MCD124" s="214"/>
      <c r="MCE124" s="214"/>
      <c r="MCF124" s="214"/>
      <c r="MCG124" s="214"/>
      <c r="MCH124" s="214"/>
      <c r="MCI124" s="214"/>
      <c r="MCJ124" s="214"/>
      <c r="MCK124" s="214"/>
      <c r="MCL124" s="214"/>
      <c r="MCM124" s="214"/>
      <c r="MCN124" s="214"/>
      <c r="MCO124" s="214"/>
      <c r="MCP124" s="214"/>
      <c r="MCQ124" s="214"/>
      <c r="MCR124" s="214"/>
      <c r="MCS124" s="214"/>
      <c r="MCT124" s="214"/>
      <c r="MCU124" s="214"/>
      <c r="MCV124" s="214"/>
      <c r="MCW124" s="214"/>
      <c r="MCX124" s="214"/>
      <c r="MCY124" s="214"/>
      <c r="MCZ124" s="214"/>
      <c r="MDA124" s="214"/>
      <c r="MDB124" s="214"/>
      <c r="MDC124" s="214"/>
      <c r="MDD124" s="214"/>
      <c r="MDE124" s="214"/>
      <c r="MDF124" s="214"/>
      <c r="MDG124" s="214"/>
      <c r="MDH124" s="214"/>
      <c r="MDI124" s="214"/>
      <c r="MDJ124" s="214"/>
      <c r="MDK124" s="214"/>
      <c r="MDL124" s="214"/>
      <c r="MDM124" s="214"/>
      <c r="MDN124" s="214"/>
      <c r="MDO124" s="214"/>
      <c r="MDP124" s="214"/>
      <c r="MDQ124" s="214"/>
      <c r="MDR124" s="214"/>
      <c r="MDS124" s="214"/>
      <c r="MDT124" s="214"/>
      <c r="MDU124" s="214"/>
      <c r="MDV124" s="214"/>
      <c r="MDW124" s="214"/>
      <c r="MDX124" s="214"/>
      <c r="MDY124" s="214"/>
      <c r="MDZ124" s="214"/>
      <c r="MEA124" s="214"/>
      <c r="MEB124" s="214"/>
      <c r="MEC124" s="214"/>
      <c r="MED124" s="214"/>
      <c r="MEE124" s="214"/>
      <c r="MEF124" s="214"/>
      <c r="MEG124" s="214"/>
      <c r="MEH124" s="214"/>
      <c r="MEI124" s="214"/>
      <c r="MEJ124" s="214"/>
      <c r="MEK124" s="214"/>
      <c r="MEL124" s="214"/>
      <c r="MEM124" s="214"/>
      <c r="MEN124" s="214"/>
      <c r="MEO124" s="214"/>
      <c r="MEP124" s="214"/>
      <c r="MEQ124" s="214"/>
      <c r="MER124" s="214"/>
      <c r="MES124" s="214"/>
      <c r="MET124" s="214"/>
      <c r="MEU124" s="214"/>
      <c r="MEV124" s="214"/>
      <c r="MEW124" s="214"/>
      <c r="MEX124" s="214"/>
      <c r="MEY124" s="214"/>
      <c r="MEZ124" s="214"/>
      <c r="MFA124" s="214"/>
      <c r="MFB124" s="214"/>
      <c r="MFC124" s="214"/>
      <c r="MFD124" s="214"/>
      <c r="MFE124" s="214"/>
      <c r="MFF124" s="214"/>
      <c r="MFG124" s="214"/>
      <c r="MFH124" s="214"/>
      <c r="MFI124" s="214"/>
      <c r="MFJ124" s="214"/>
      <c r="MFK124" s="214"/>
      <c r="MFL124" s="214"/>
      <c r="MFM124" s="214"/>
      <c r="MFN124" s="214"/>
      <c r="MFO124" s="214"/>
      <c r="MFP124" s="214"/>
      <c r="MFQ124" s="214"/>
      <c r="MFR124" s="214"/>
      <c r="MFS124" s="214"/>
      <c r="MFT124" s="214"/>
      <c r="MFU124" s="214"/>
      <c r="MFV124" s="214"/>
      <c r="MFW124" s="214"/>
      <c r="MFX124" s="214"/>
      <c r="MFY124" s="214"/>
      <c r="MFZ124" s="214"/>
      <c r="MGA124" s="214"/>
      <c r="MGB124" s="214"/>
      <c r="MGC124" s="214"/>
      <c r="MGD124" s="214"/>
      <c r="MGE124" s="214"/>
      <c r="MGF124" s="214"/>
      <c r="MGG124" s="214"/>
      <c r="MGH124" s="214"/>
      <c r="MGI124" s="214"/>
      <c r="MGJ124" s="214"/>
      <c r="MGK124" s="214"/>
      <c r="MGL124" s="214"/>
      <c r="MGM124" s="214"/>
      <c r="MGN124" s="214"/>
      <c r="MGO124" s="214"/>
      <c r="MGP124" s="214"/>
      <c r="MGQ124" s="214"/>
      <c r="MGR124" s="214"/>
      <c r="MGS124" s="214"/>
      <c r="MGT124" s="214"/>
      <c r="MGU124" s="214"/>
      <c r="MGV124" s="214"/>
      <c r="MGW124" s="214"/>
      <c r="MGX124" s="214"/>
      <c r="MGY124" s="214"/>
      <c r="MGZ124" s="214"/>
      <c r="MHA124" s="214"/>
      <c r="MHB124" s="214"/>
      <c r="MHC124" s="214"/>
      <c r="MHD124" s="214"/>
      <c r="MHE124" s="214"/>
      <c r="MHF124" s="214"/>
      <c r="MHG124" s="214"/>
      <c r="MHH124" s="214"/>
      <c r="MHI124" s="214"/>
      <c r="MHJ124" s="214"/>
      <c r="MHK124" s="214"/>
      <c r="MHL124" s="214"/>
      <c r="MHM124" s="214"/>
      <c r="MHN124" s="214"/>
      <c r="MHO124" s="214"/>
      <c r="MHP124" s="214"/>
      <c r="MHQ124" s="214"/>
      <c r="MHR124" s="214"/>
      <c r="MHS124" s="214"/>
      <c r="MHT124" s="214"/>
      <c r="MHU124" s="214"/>
      <c r="MHV124" s="214"/>
      <c r="MHW124" s="214"/>
      <c r="MHX124" s="214"/>
      <c r="MHY124" s="214"/>
      <c r="MHZ124" s="214"/>
      <c r="MIA124" s="214"/>
      <c r="MIB124" s="214"/>
      <c r="MIC124" s="214"/>
      <c r="MID124" s="214"/>
      <c r="MIE124" s="214"/>
      <c r="MIF124" s="214"/>
      <c r="MIG124" s="214"/>
      <c r="MIH124" s="214"/>
      <c r="MII124" s="214"/>
      <c r="MIJ124" s="214"/>
      <c r="MIK124" s="214"/>
      <c r="MIL124" s="214"/>
      <c r="MIM124" s="214"/>
      <c r="MIN124" s="214"/>
      <c r="MIO124" s="214"/>
      <c r="MIP124" s="214"/>
      <c r="MIQ124" s="214"/>
      <c r="MIR124" s="214"/>
      <c r="MIS124" s="214"/>
      <c r="MIT124" s="214"/>
      <c r="MIU124" s="214"/>
      <c r="MIV124" s="214"/>
      <c r="MIW124" s="214"/>
      <c r="MIX124" s="214"/>
      <c r="MIY124" s="214"/>
      <c r="MIZ124" s="214"/>
      <c r="MJA124" s="214"/>
      <c r="MJB124" s="214"/>
      <c r="MJC124" s="214"/>
      <c r="MJD124" s="214"/>
      <c r="MJE124" s="214"/>
      <c r="MJF124" s="214"/>
      <c r="MJG124" s="214"/>
      <c r="MJH124" s="214"/>
      <c r="MJI124" s="214"/>
      <c r="MJJ124" s="214"/>
      <c r="MJK124" s="214"/>
      <c r="MJL124" s="214"/>
      <c r="MJM124" s="214"/>
      <c r="MJN124" s="214"/>
      <c r="MJO124" s="214"/>
      <c r="MJP124" s="214"/>
      <c r="MJQ124" s="214"/>
      <c r="MJR124" s="214"/>
      <c r="MJS124" s="214"/>
      <c r="MJT124" s="214"/>
      <c r="MJU124" s="214"/>
      <c r="MJV124" s="214"/>
      <c r="MJW124" s="214"/>
      <c r="MJX124" s="214"/>
      <c r="MJY124" s="214"/>
      <c r="MJZ124" s="214"/>
      <c r="MKA124" s="214"/>
      <c r="MKB124" s="214"/>
      <c r="MKC124" s="214"/>
      <c r="MKD124" s="214"/>
      <c r="MKE124" s="214"/>
      <c r="MKF124" s="214"/>
      <c r="MKG124" s="214"/>
      <c r="MKH124" s="214"/>
      <c r="MKI124" s="214"/>
      <c r="MKJ124" s="214"/>
      <c r="MKK124" s="214"/>
      <c r="MKL124" s="214"/>
      <c r="MKM124" s="214"/>
      <c r="MKN124" s="214"/>
      <c r="MKO124" s="214"/>
      <c r="MKP124" s="214"/>
      <c r="MKQ124" s="214"/>
      <c r="MKR124" s="214"/>
      <c r="MKS124" s="214"/>
      <c r="MKT124" s="214"/>
      <c r="MKU124" s="214"/>
      <c r="MKV124" s="214"/>
      <c r="MKW124" s="214"/>
      <c r="MKX124" s="214"/>
      <c r="MKY124" s="214"/>
      <c r="MKZ124" s="214"/>
      <c r="MLA124" s="214"/>
      <c r="MLB124" s="214"/>
      <c r="MLC124" s="214"/>
      <c r="MLD124" s="214"/>
      <c r="MLE124" s="214"/>
      <c r="MLF124" s="214"/>
      <c r="MLG124" s="214"/>
      <c r="MLH124" s="214"/>
      <c r="MLI124" s="214"/>
      <c r="MLJ124" s="214"/>
      <c r="MLK124" s="214"/>
      <c r="MLL124" s="214"/>
      <c r="MLM124" s="214"/>
      <c r="MLN124" s="214"/>
      <c r="MLO124" s="214"/>
      <c r="MLP124" s="214"/>
      <c r="MLQ124" s="214"/>
      <c r="MLR124" s="214"/>
      <c r="MLS124" s="214"/>
      <c r="MLT124" s="214"/>
      <c r="MLU124" s="214"/>
      <c r="MLV124" s="214"/>
      <c r="MLW124" s="214"/>
      <c r="MLX124" s="214"/>
      <c r="MLY124" s="214"/>
      <c r="MLZ124" s="214"/>
      <c r="MMA124" s="214"/>
      <c r="MMB124" s="214"/>
      <c r="MMC124" s="214"/>
      <c r="MMD124" s="214"/>
      <c r="MME124" s="214"/>
      <c r="MMF124" s="214"/>
      <c r="MMG124" s="214"/>
      <c r="MMH124" s="214"/>
      <c r="MMI124" s="214"/>
      <c r="MMJ124" s="214"/>
      <c r="MMK124" s="214"/>
      <c r="MML124" s="214"/>
      <c r="MMM124" s="214"/>
      <c r="MMN124" s="214"/>
      <c r="MMO124" s="214"/>
      <c r="MMP124" s="214"/>
      <c r="MMQ124" s="214"/>
      <c r="MMR124" s="214"/>
      <c r="MMS124" s="214"/>
      <c r="MMT124" s="214"/>
      <c r="MMU124" s="214"/>
      <c r="MMV124" s="214"/>
      <c r="MMW124" s="214"/>
      <c r="MMX124" s="214"/>
      <c r="MMY124" s="214"/>
      <c r="MMZ124" s="214"/>
      <c r="MNA124" s="214"/>
      <c r="MNB124" s="214"/>
      <c r="MNC124" s="214"/>
      <c r="MND124" s="214"/>
      <c r="MNE124" s="214"/>
      <c r="MNF124" s="214"/>
      <c r="MNG124" s="214"/>
      <c r="MNH124" s="214"/>
      <c r="MNI124" s="214"/>
      <c r="MNJ124" s="214"/>
      <c r="MNK124" s="214"/>
      <c r="MNL124" s="214"/>
      <c r="MNM124" s="214"/>
      <c r="MNN124" s="214"/>
      <c r="MNO124" s="214"/>
      <c r="MNP124" s="214"/>
      <c r="MNQ124" s="214"/>
      <c r="MNR124" s="214"/>
      <c r="MNS124" s="214"/>
      <c r="MNT124" s="214"/>
      <c r="MNU124" s="214"/>
      <c r="MNV124" s="214"/>
      <c r="MNW124" s="214"/>
      <c r="MNX124" s="214"/>
      <c r="MNY124" s="214"/>
      <c r="MNZ124" s="214"/>
      <c r="MOA124" s="214"/>
      <c r="MOB124" s="214"/>
      <c r="MOC124" s="214"/>
      <c r="MOD124" s="214"/>
      <c r="MOE124" s="214"/>
      <c r="MOF124" s="214"/>
      <c r="MOG124" s="214"/>
      <c r="MOH124" s="214"/>
      <c r="MOI124" s="214"/>
      <c r="MOJ124" s="214"/>
      <c r="MOK124" s="214"/>
      <c r="MOL124" s="214"/>
      <c r="MOM124" s="214"/>
      <c r="MON124" s="214"/>
      <c r="MOO124" s="214"/>
      <c r="MOP124" s="214"/>
      <c r="MOQ124" s="214"/>
      <c r="MOR124" s="214"/>
      <c r="MOS124" s="214"/>
      <c r="MOT124" s="214"/>
      <c r="MOU124" s="214"/>
      <c r="MOV124" s="214"/>
      <c r="MOW124" s="214"/>
      <c r="MOX124" s="214"/>
      <c r="MOY124" s="214"/>
      <c r="MOZ124" s="214"/>
      <c r="MPA124" s="214"/>
      <c r="MPB124" s="214"/>
      <c r="MPC124" s="214"/>
      <c r="MPD124" s="214"/>
      <c r="MPE124" s="214"/>
      <c r="MPF124" s="214"/>
      <c r="MPG124" s="214"/>
      <c r="MPH124" s="214"/>
      <c r="MPI124" s="214"/>
      <c r="MPJ124" s="214"/>
      <c r="MPK124" s="214"/>
      <c r="MPL124" s="214"/>
      <c r="MPM124" s="214"/>
      <c r="MPN124" s="214"/>
      <c r="MPO124" s="214"/>
      <c r="MPP124" s="214"/>
      <c r="MPQ124" s="214"/>
      <c r="MPR124" s="214"/>
      <c r="MPS124" s="214"/>
      <c r="MPT124" s="214"/>
      <c r="MPU124" s="214"/>
      <c r="MPV124" s="214"/>
      <c r="MPW124" s="214"/>
      <c r="MPX124" s="214"/>
      <c r="MPY124" s="214"/>
      <c r="MPZ124" s="214"/>
      <c r="MQA124" s="214"/>
      <c r="MQB124" s="214"/>
      <c r="MQC124" s="214"/>
      <c r="MQD124" s="214"/>
      <c r="MQE124" s="214"/>
      <c r="MQF124" s="214"/>
      <c r="MQG124" s="214"/>
      <c r="MQH124" s="214"/>
      <c r="MQI124" s="214"/>
      <c r="MQJ124" s="214"/>
      <c r="MQK124" s="214"/>
      <c r="MQL124" s="214"/>
      <c r="MQM124" s="214"/>
      <c r="MQN124" s="214"/>
      <c r="MQO124" s="214"/>
      <c r="MQP124" s="214"/>
      <c r="MQQ124" s="214"/>
      <c r="MQR124" s="214"/>
      <c r="MQS124" s="214"/>
      <c r="MQT124" s="214"/>
      <c r="MQU124" s="214"/>
      <c r="MQV124" s="214"/>
      <c r="MQW124" s="214"/>
      <c r="MQX124" s="214"/>
      <c r="MQY124" s="214"/>
      <c r="MQZ124" s="214"/>
      <c r="MRA124" s="214"/>
      <c r="MRB124" s="214"/>
      <c r="MRC124" s="214"/>
      <c r="MRD124" s="214"/>
      <c r="MRE124" s="214"/>
      <c r="MRF124" s="214"/>
      <c r="MRG124" s="214"/>
      <c r="MRH124" s="214"/>
      <c r="MRI124" s="214"/>
      <c r="MRJ124" s="214"/>
      <c r="MRK124" s="214"/>
      <c r="MRL124" s="214"/>
      <c r="MRM124" s="214"/>
      <c r="MRN124" s="214"/>
      <c r="MRO124" s="214"/>
      <c r="MRP124" s="214"/>
      <c r="MRQ124" s="214"/>
      <c r="MRR124" s="214"/>
      <c r="MRS124" s="214"/>
      <c r="MRT124" s="214"/>
      <c r="MRU124" s="214"/>
      <c r="MRV124" s="214"/>
      <c r="MRW124" s="214"/>
      <c r="MRX124" s="214"/>
      <c r="MRY124" s="214"/>
      <c r="MRZ124" s="214"/>
      <c r="MSA124" s="214"/>
      <c r="MSB124" s="214"/>
      <c r="MSC124" s="214"/>
      <c r="MSD124" s="214"/>
      <c r="MSE124" s="214"/>
      <c r="MSF124" s="214"/>
      <c r="MSG124" s="214"/>
      <c r="MSH124" s="214"/>
      <c r="MSI124" s="214"/>
      <c r="MSJ124" s="214"/>
      <c r="MSK124" s="214"/>
      <c r="MSL124" s="214"/>
      <c r="MSM124" s="214"/>
      <c r="MSN124" s="214"/>
      <c r="MSO124" s="214"/>
      <c r="MSP124" s="214"/>
      <c r="MSQ124" s="214"/>
      <c r="MSR124" s="214"/>
      <c r="MSS124" s="214"/>
      <c r="MST124" s="214"/>
      <c r="MSU124" s="214"/>
      <c r="MSV124" s="214"/>
      <c r="MSW124" s="214"/>
      <c r="MSX124" s="214"/>
      <c r="MSY124" s="214"/>
      <c r="MSZ124" s="214"/>
      <c r="MTA124" s="214"/>
      <c r="MTB124" s="214"/>
      <c r="MTC124" s="214"/>
      <c r="MTD124" s="214"/>
      <c r="MTE124" s="214"/>
      <c r="MTF124" s="214"/>
      <c r="MTG124" s="214"/>
      <c r="MTH124" s="214"/>
      <c r="MTI124" s="214"/>
      <c r="MTJ124" s="214"/>
      <c r="MTK124" s="214"/>
      <c r="MTL124" s="214"/>
      <c r="MTM124" s="214"/>
      <c r="MTN124" s="214"/>
      <c r="MTO124" s="214"/>
      <c r="MTP124" s="214"/>
      <c r="MTQ124" s="214"/>
      <c r="MTR124" s="214"/>
      <c r="MTS124" s="214"/>
      <c r="MTT124" s="214"/>
      <c r="MTU124" s="214"/>
      <c r="MTV124" s="214"/>
      <c r="MTW124" s="214"/>
      <c r="MTX124" s="214"/>
      <c r="MTY124" s="214"/>
      <c r="MTZ124" s="214"/>
      <c r="MUA124" s="214"/>
      <c r="MUB124" s="214"/>
      <c r="MUC124" s="214"/>
      <c r="MUD124" s="214"/>
      <c r="MUE124" s="214"/>
      <c r="MUF124" s="214"/>
      <c r="MUG124" s="214"/>
      <c r="MUH124" s="214"/>
      <c r="MUI124" s="214"/>
      <c r="MUJ124" s="214"/>
      <c r="MUK124" s="214"/>
      <c r="MUL124" s="214"/>
      <c r="MUM124" s="214"/>
      <c r="MUN124" s="214"/>
      <c r="MUO124" s="214"/>
      <c r="MUP124" s="214"/>
      <c r="MUQ124" s="214"/>
      <c r="MUR124" s="214"/>
      <c r="MUS124" s="214"/>
      <c r="MUT124" s="214"/>
      <c r="MUU124" s="214"/>
      <c r="MUV124" s="214"/>
      <c r="MUW124" s="214"/>
      <c r="MUX124" s="214"/>
      <c r="MUY124" s="214"/>
      <c r="MUZ124" s="214"/>
      <c r="MVA124" s="214"/>
      <c r="MVB124" s="214"/>
      <c r="MVC124" s="214"/>
      <c r="MVD124" s="214"/>
      <c r="MVE124" s="214"/>
      <c r="MVF124" s="214"/>
      <c r="MVG124" s="214"/>
      <c r="MVH124" s="214"/>
      <c r="MVI124" s="214"/>
      <c r="MVJ124" s="214"/>
      <c r="MVK124" s="214"/>
      <c r="MVL124" s="214"/>
      <c r="MVM124" s="214"/>
      <c r="MVN124" s="214"/>
      <c r="MVO124" s="214"/>
      <c r="MVP124" s="214"/>
      <c r="MVQ124" s="214"/>
      <c r="MVR124" s="214"/>
      <c r="MVS124" s="214"/>
      <c r="MVT124" s="214"/>
      <c r="MVU124" s="214"/>
      <c r="MVV124" s="214"/>
      <c r="MVW124" s="214"/>
      <c r="MVX124" s="214"/>
      <c r="MVY124" s="214"/>
      <c r="MVZ124" s="214"/>
      <c r="MWA124" s="214"/>
      <c r="MWB124" s="214"/>
      <c r="MWC124" s="214"/>
      <c r="MWD124" s="214"/>
      <c r="MWE124" s="214"/>
      <c r="MWF124" s="214"/>
      <c r="MWG124" s="214"/>
      <c r="MWH124" s="214"/>
      <c r="MWI124" s="214"/>
      <c r="MWJ124" s="214"/>
      <c r="MWK124" s="214"/>
      <c r="MWL124" s="214"/>
      <c r="MWM124" s="214"/>
      <c r="MWN124" s="214"/>
      <c r="MWO124" s="214"/>
      <c r="MWP124" s="214"/>
      <c r="MWQ124" s="214"/>
      <c r="MWR124" s="214"/>
      <c r="MWS124" s="214"/>
      <c r="MWT124" s="214"/>
      <c r="MWU124" s="214"/>
      <c r="MWV124" s="214"/>
      <c r="MWW124" s="214"/>
      <c r="MWX124" s="214"/>
      <c r="MWY124" s="214"/>
      <c r="MWZ124" s="214"/>
      <c r="MXA124" s="214"/>
      <c r="MXB124" s="214"/>
      <c r="MXC124" s="214"/>
      <c r="MXD124" s="214"/>
      <c r="MXE124" s="214"/>
      <c r="MXF124" s="214"/>
      <c r="MXG124" s="214"/>
      <c r="MXH124" s="214"/>
      <c r="MXI124" s="214"/>
      <c r="MXJ124" s="214"/>
      <c r="MXK124" s="214"/>
      <c r="MXL124" s="214"/>
      <c r="MXM124" s="214"/>
      <c r="MXN124" s="214"/>
      <c r="MXO124" s="214"/>
      <c r="MXP124" s="214"/>
      <c r="MXQ124" s="214"/>
      <c r="MXR124" s="214"/>
      <c r="MXS124" s="214"/>
      <c r="MXT124" s="214"/>
      <c r="MXU124" s="214"/>
      <c r="MXV124" s="214"/>
      <c r="MXW124" s="214"/>
      <c r="MXX124" s="214"/>
      <c r="MXY124" s="214"/>
      <c r="MXZ124" s="214"/>
      <c r="MYA124" s="214"/>
      <c r="MYB124" s="214"/>
      <c r="MYC124" s="214"/>
      <c r="MYD124" s="214"/>
      <c r="MYE124" s="214"/>
      <c r="MYF124" s="214"/>
      <c r="MYG124" s="214"/>
      <c r="MYH124" s="214"/>
      <c r="MYI124" s="214"/>
      <c r="MYJ124" s="214"/>
      <c r="MYK124" s="214"/>
      <c r="MYL124" s="214"/>
      <c r="MYM124" s="214"/>
      <c r="MYN124" s="214"/>
      <c r="MYO124" s="214"/>
      <c r="MYP124" s="214"/>
      <c r="MYQ124" s="214"/>
      <c r="MYR124" s="214"/>
      <c r="MYS124" s="214"/>
      <c r="MYT124" s="214"/>
      <c r="MYU124" s="214"/>
      <c r="MYV124" s="214"/>
      <c r="MYW124" s="214"/>
      <c r="MYX124" s="214"/>
      <c r="MYY124" s="214"/>
      <c r="MYZ124" s="214"/>
      <c r="MZA124" s="214"/>
      <c r="MZB124" s="214"/>
      <c r="MZC124" s="214"/>
      <c r="MZD124" s="214"/>
      <c r="MZE124" s="214"/>
      <c r="MZF124" s="214"/>
      <c r="MZG124" s="214"/>
      <c r="MZH124" s="214"/>
      <c r="MZI124" s="214"/>
      <c r="MZJ124" s="214"/>
      <c r="MZK124" s="214"/>
      <c r="MZL124" s="214"/>
      <c r="MZM124" s="214"/>
      <c r="MZN124" s="214"/>
      <c r="MZO124" s="214"/>
      <c r="MZP124" s="214"/>
      <c r="MZQ124" s="214"/>
      <c r="MZR124" s="214"/>
      <c r="MZS124" s="214"/>
      <c r="MZT124" s="214"/>
      <c r="MZU124" s="214"/>
      <c r="MZV124" s="214"/>
      <c r="MZW124" s="214"/>
      <c r="MZX124" s="214"/>
      <c r="MZY124" s="214"/>
      <c r="MZZ124" s="214"/>
      <c r="NAA124" s="214"/>
      <c r="NAB124" s="214"/>
      <c r="NAC124" s="214"/>
      <c r="NAD124" s="214"/>
      <c r="NAE124" s="214"/>
      <c r="NAF124" s="214"/>
      <c r="NAG124" s="214"/>
      <c r="NAH124" s="214"/>
      <c r="NAI124" s="214"/>
      <c r="NAJ124" s="214"/>
      <c r="NAK124" s="214"/>
      <c r="NAL124" s="214"/>
      <c r="NAM124" s="214"/>
      <c r="NAN124" s="214"/>
      <c r="NAO124" s="214"/>
      <c r="NAP124" s="214"/>
      <c r="NAQ124" s="214"/>
      <c r="NAR124" s="214"/>
      <c r="NAS124" s="214"/>
      <c r="NAT124" s="214"/>
      <c r="NAU124" s="214"/>
      <c r="NAV124" s="214"/>
      <c r="NAW124" s="214"/>
      <c r="NAX124" s="214"/>
      <c r="NAY124" s="214"/>
      <c r="NAZ124" s="214"/>
      <c r="NBA124" s="214"/>
      <c r="NBB124" s="214"/>
      <c r="NBC124" s="214"/>
      <c r="NBD124" s="214"/>
      <c r="NBE124" s="214"/>
      <c r="NBF124" s="214"/>
      <c r="NBG124" s="214"/>
      <c r="NBH124" s="214"/>
      <c r="NBI124" s="214"/>
      <c r="NBJ124" s="214"/>
      <c r="NBK124" s="214"/>
      <c r="NBL124" s="214"/>
      <c r="NBM124" s="214"/>
      <c r="NBN124" s="214"/>
      <c r="NBO124" s="214"/>
      <c r="NBP124" s="214"/>
      <c r="NBQ124" s="214"/>
      <c r="NBR124" s="214"/>
      <c r="NBS124" s="214"/>
      <c r="NBT124" s="214"/>
      <c r="NBU124" s="214"/>
      <c r="NBV124" s="214"/>
      <c r="NBW124" s="214"/>
      <c r="NBX124" s="214"/>
      <c r="NBY124" s="214"/>
      <c r="NBZ124" s="214"/>
      <c r="NCA124" s="214"/>
      <c r="NCB124" s="214"/>
      <c r="NCC124" s="214"/>
      <c r="NCD124" s="214"/>
      <c r="NCE124" s="214"/>
      <c r="NCF124" s="214"/>
      <c r="NCG124" s="214"/>
      <c r="NCH124" s="214"/>
      <c r="NCI124" s="214"/>
      <c r="NCJ124" s="214"/>
      <c r="NCK124" s="214"/>
      <c r="NCL124" s="214"/>
      <c r="NCM124" s="214"/>
      <c r="NCN124" s="214"/>
      <c r="NCO124" s="214"/>
      <c r="NCP124" s="214"/>
      <c r="NCQ124" s="214"/>
      <c r="NCR124" s="214"/>
      <c r="NCS124" s="214"/>
      <c r="NCT124" s="214"/>
      <c r="NCU124" s="214"/>
      <c r="NCV124" s="214"/>
      <c r="NCW124" s="214"/>
      <c r="NCX124" s="214"/>
      <c r="NCY124" s="214"/>
      <c r="NCZ124" s="214"/>
      <c r="NDA124" s="214"/>
      <c r="NDB124" s="214"/>
      <c r="NDC124" s="214"/>
      <c r="NDD124" s="214"/>
      <c r="NDE124" s="214"/>
      <c r="NDF124" s="214"/>
      <c r="NDG124" s="214"/>
      <c r="NDH124" s="214"/>
      <c r="NDI124" s="214"/>
      <c r="NDJ124" s="214"/>
      <c r="NDK124" s="214"/>
      <c r="NDL124" s="214"/>
      <c r="NDM124" s="214"/>
      <c r="NDN124" s="214"/>
      <c r="NDO124" s="214"/>
      <c r="NDP124" s="214"/>
      <c r="NDQ124" s="214"/>
      <c r="NDR124" s="214"/>
      <c r="NDS124" s="214"/>
      <c r="NDT124" s="214"/>
      <c r="NDU124" s="214"/>
      <c r="NDV124" s="214"/>
      <c r="NDW124" s="214"/>
      <c r="NDX124" s="214"/>
      <c r="NDY124" s="214"/>
      <c r="NDZ124" s="214"/>
      <c r="NEA124" s="214"/>
      <c r="NEB124" s="214"/>
      <c r="NEC124" s="214"/>
      <c r="NED124" s="214"/>
      <c r="NEE124" s="214"/>
      <c r="NEF124" s="214"/>
      <c r="NEG124" s="214"/>
      <c r="NEH124" s="214"/>
      <c r="NEI124" s="214"/>
      <c r="NEJ124" s="214"/>
      <c r="NEK124" s="214"/>
      <c r="NEL124" s="214"/>
      <c r="NEM124" s="214"/>
      <c r="NEN124" s="214"/>
      <c r="NEO124" s="214"/>
      <c r="NEP124" s="214"/>
      <c r="NEQ124" s="214"/>
      <c r="NER124" s="214"/>
      <c r="NES124" s="214"/>
      <c r="NET124" s="214"/>
      <c r="NEU124" s="214"/>
      <c r="NEV124" s="214"/>
      <c r="NEW124" s="214"/>
      <c r="NEX124" s="214"/>
      <c r="NEY124" s="214"/>
      <c r="NEZ124" s="214"/>
      <c r="NFA124" s="214"/>
      <c r="NFB124" s="214"/>
      <c r="NFC124" s="214"/>
      <c r="NFD124" s="214"/>
      <c r="NFE124" s="214"/>
      <c r="NFF124" s="214"/>
      <c r="NFG124" s="214"/>
      <c r="NFH124" s="214"/>
      <c r="NFI124" s="214"/>
      <c r="NFJ124" s="214"/>
      <c r="NFK124" s="214"/>
      <c r="NFL124" s="214"/>
      <c r="NFM124" s="214"/>
      <c r="NFN124" s="214"/>
      <c r="NFO124" s="214"/>
      <c r="NFP124" s="214"/>
      <c r="NFQ124" s="214"/>
      <c r="NFR124" s="214"/>
      <c r="NFS124" s="214"/>
      <c r="NFT124" s="214"/>
      <c r="NFU124" s="214"/>
      <c r="NFV124" s="214"/>
      <c r="NFW124" s="214"/>
      <c r="NFX124" s="214"/>
      <c r="NFY124" s="214"/>
      <c r="NFZ124" s="214"/>
      <c r="NGA124" s="214"/>
      <c r="NGB124" s="214"/>
      <c r="NGC124" s="214"/>
      <c r="NGD124" s="214"/>
      <c r="NGE124" s="214"/>
      <c r="NGF124" s="214"/>
      <c r="NGG124" s="214"/>
      <c r="NGH124" s="214"/>
      <c r="NGI124" s="214"/>
      <c r="NGJ124" s="214"/>
      <c r="NGK124" s="214"/>
      <c r="NGL124" s="214"/>
      <c r="NGM124" s="214"/>
      <c r="NGN124" s="214"/>
      <c r="NGO124" s="214"/>
      <c r="NGP124" s="214"/>
      <c r="NGQ124" s="214"/>
      <c r="NGR124" s="214"/>
      <c r="NGS124" s="214"/>
      <c r="NGT124" s="214"/>
      <c r="NGU124" s="214"/>
      <c r="NGV124" s="214"/>
      <c r="NGW124" s="214"/>
      <c r="NGX124" s="214"/>
      <c r="NGY124" s="214"/>
      <c r="NGZ124" s="214"/>
      <c r="NHA124" s="214"/>
      <c r="NHB124" s="214"/>
      <c r="NHC124" s="214"/>
      <c r="NHD124" s="214"/>
      <c r="NHE124" s="214"/>
      <c r="NHF124" s="214"/>
      <c r="NHG124" s="214"/>
      <c r="NHH124" s="214"/>
      <c r="NHI124" s="214"/>
      <c r="NHJ124" s="214"/>
      <c r="NHK124" s="214"/>
      <c r="NHL124" s="214"/>
      <c r="NHM124" s="214"/>
      <c r="NHN124" s="214"/>
      <c r="NHO124" s="214"/>
      <c r="NHP124" s="214"/>
      <c r="NHQ124" s="214"/>
      <c r="NHR124" s="214"/>
      <c r="NHS124" s="214"/>
      <c r="NHT124" s="214"/>
      <c r="NHU124" s="214"/>
      <c r="NHV124" s="214"/>
      <c r="NHW124" s="214"/>
      <c r="NHX124" s="214"/>
      <c r="NHY124" s="214"/>
      <c r="NHZ124" s="214"/>
      <c r="NIA124" s="214"/>
      <c r="NIB124" s="214"/>
      <c r="NIC124" s="214"/>
      <c r="NID124" s="214"/>
      <c r="NIE124" s="214"/>
      <c r="NIF124" s="214"/>
      <c r="NIG124" s="214"/>
      <c r="NIH124" s="214"/>
      <c r="NII124" s="214"/>
      <c r="NIJ124" s="214"/>
      <c r="NIK124" s="214"/>
      <c r="NIL124" s="214"/>
      <c r="NIM124" s="214"/>
      <c r="NIN124" s="214"/>
      <c r="NIO124" s="214"/>
      <c r="NIP124" s="214"/>
      <c r="NIQ124" s="214"/>
      <c r="NIR124" s="214"/>
      <c r="NIS124" s="214"/>
      <c r="NIT124" s="214"/>
      <c r="NIU124" s="214"/>
      <c r="NIV124" s="214"/>
      <c r="NIW124" s="214"/>
      <c r="NIX124" s="214"/>
      <c r="NIY124" s="214"/>
      <c r="NIZ124" s="214"/>
      <c r="NJA124" s="214"/>
      <c r="NJB124" s="214"/>
      <c r="NJC124" s="214"/>
      <c r="NJD124" s="214"/>
      <c r="NJE124" s="214"/>
      <c r="NJF124" s="214"/>
      <c r="NJG124" s="214"/>
      <c r="NJH124" s="214"/>
      <c r="NJI124" s="214"/>
      <c r="NJJ124" s="214"/>
      <c r="NJK124" s="214"/>
      <c r="NJL124" s="214"/>
      <c r="NJM124" s="214"/>
      <c r="NJN124" s="214"/>
      <c r="NJO124" s="214"/>
      <c r="NJP124" s="214"/>
      <c r="NJQ124" s="214"/>
      <c r="NJR124" s="214"/>
      <c r="NJS124" s="214"/>
      <c r="NJT124" s="214"/>
      <c r="NJU124" s="214"/>
      <c r="NJV124" s="214"/>
      <c r="NJW124" s="214"/>
      <c r="NJX124" s="214"/>
      <c r="NJY124" s="214"/>
      <c r="NJZ124" s="214"/>
      <c r="NKA124" s="214"/>
      <c r="NKB124" s="214"/>
      <c r="NKC124" s="214"/>
      <c r="NKD124" s="214"/>
      <c r="NKE124" s="214"/>
      <c r="NKF124" s="214"/>
      <c r="NKG124" s="214"/>
      <c r="NKH124" s="214"/>
      <c r="NKI124" s="214"/>
      <c r="NKJ124" s="214"/>
      <c r="NKK124" s="214"/>
      <c r="NKL124" s="214"/>
      <c r="NKM124" s="214"/>
      <c r="NKN124" s="214"/>
      <c r="NKO124" s="214"/>
      <c r="NKP124" s="214"/>
      <c r="NKQ124" s="214"/>
      <c r="NKR124" s="214"/>
      <c r="NKS124" s="214"/>
      <c r="NKT124" s="214"/>
      <c r="NKU124" s="214"/>
      <c r="NKV124" s="214"/>
      <c r="NKW124" s="214"/>
      <c r="NKX124" s="214"/>
      <c r="NKY124" s="214"/>
      <c r="NKZ124" s="214"/>
      <c r="NLA124" s="214"/>
      <c r="NLB124" s="214"/>
      <c r="NLC124" s="214"/>
      <c r="NLD124" s="214"/>
      <c r="NLE124" s="214"/>
      <c r="NLF124" s="214"/>
      <c r="NLG124" s="214"/>
      <c r="NLH124" s="214"/>
      <c r="NLI124" s="214"/>
      <c r="NLJ124" s="214"/>
      <c r="NLK124" s="214"/>
      <c r="NLL124" s="214"/>
      <c r="NLM124" s="214"/>
      <c r="NLN124" s="214"/>
      <c r="NLO124" s="214"/>
      <c r="NLP124" s="214"/>
      <c r="NLQ124" s="214"/>
      <c r="NLR124" s="214"/>
      <c r="NLS124" s="214"/>
      <c r="NLT124" s="214"/>
      <c r="NLU124" s="214"/>
      <c r="NLV124" s="214"/>
      <c r="NLW124" s="214"/>
      <c r="NLX124" s="214"/>
      <c r="NLY124" s="214"/>
      <c r="NLZ124" s="214"/>
      <c r="NMA124" s="214"/>
      <c r="NMB124" s="214"/>
      <c r="NMC124" s="214"/>
      <c r="NMD124" s="214"/>
      <c r="NME124" s="214"/>
      <c r="NMF124" s="214"/>
      <c r="NMG124" s="214"/>
      <c r="NMH124" s="214"/>
      <c r="NMI124" s="214"/>
      <c r="NMJ124" s="214"/>
      <c r="NMK124" s="214"/>
      <c r="NML124" s="214"/>
      <c r="NMM124" s="214"/>
      <c r="NMN124" s="214"/>
      <c r="NMO124" s="214"/>
      <c r="NMP124" s="214"/>
      <c r="NMQ124" s="214"/>
      <c r="NMR124" s="214"/>
      <c r="NMS124" s="214"/>
      <c r="NMT124" s="214"/>
      <c r="NMU124" s="214"/>
      <c r="NMV124" s="214"/>
      <c r="NMW124" s="214"/>
      <c r="NMX124" s="214"/>
      <c r="NMY124" s="214"/>
      <c r="NMZ124" s="214"/>
      <c r="NNA124" s="214"/>
      <c r="NNB124" s="214"/>
      <c r="NNC124" s="214"/>
      <c r="NND124" s="214"/>
      <c r="NNE124" s="214"/>
      <c r="NNF124" s="214"/>
      <c r="NNG124" s="214"/>
      <c r="NNH124" s="214"/>
      <c r="NNI124" s="214"/>
      <c r="NNJ124" s="214"/>
      <c r="NNK124" s="214"/>
      <c r="NNL124" s="214"/>
      <c r="NNM124" s="214"/>
      <c r="NNN124" s="214"/>
      <c r="NNO124" s="214"/>
      <c r="NNP124" s="214"/>
      <c r="NNQ124" s="214"/>
      <c r="NNR124" s="214"/>
      <c r="NNS124" s="214"/>
      <c r="NNT124" s="214"/>
      <c r="NNU124" s="214"/>
      <c r="NNV124" s="214"/>
      <c r="NNW124" s="214"/>
      <c r="NNX124" s="214"/>
      <c r="NNY124" s="214"/>
      <c r="NNZ124" s="214"/>
      <c r="NOA124" s="214"/>
      <c r="NOB124" s="214"/>
      <c r="NOC124" s="214"/>
      <c r="NOD124" s="214"/>
      <c r="NOE124" s="214"/>
      <c r="NOF124" s="214"/>
      <c r="NOG124" s="214"/>
      <c r="NOH124" s="214"/>
      <c r="NOI124" s="214"/>
      <c r="NOJ124" s="214"/>
      <c r="NOK124" s="214"/>
      <c r="NOL124" s="214"/>
      <c r="NOM124" s="214"/>
      <c r="NON124" s="214"/>
      <c r="NOO124" s="214"/>
      <c r="NOP124" s="214"/>
      <c r="NOQ124" s="214"/>
      <c r="NOR124" s="214"/>
      <c r="NOS124" s="214"/>
      <c r="NOT124" s="214"/>
      <c r="NOU124" s="214"/>
      <c r="NOV124" s="214"/>
      <c r="NOW124" s="214"/>
      <c r="NOX124" s="214"/>
      <c r="NOY124" s="214"/>
      <c r="NOZ124" s="214"/>
      <c r="NPA124" s="214"/>
      <c r="NPB124" s="214"/>
      <c r="NPC124" s="214"/>
      <c r="NPD124" s="214"/>
      <c r="NPE124" s="214"/>
      <c r="NPF124" s="214"/>
      <c r="NPG124" s="214"/>
      <c r="NPH124" s="214"/>
      <c r="NPI124" s="214"/>
      <c r="NPJ124" s="214"/>
      <c r="NPK124" s="214"/>
      <c r="NPL124" s="214"/>
      <c r="NPM124" s="214"/>
      <c r="NPN124" s="214"/>
      <c r="NPO124" s="214"/>
      <c r="NPP124" s="214"/>
      <c r="NPQ124" s="214"/>
      <c r="NPR124" s="214"/>
      <c r="NPS124" s="214"/>
      <c r="NPT124" s="214"/>
      <c r="NPU124" s="214"/>
      <c r="NPV124" s="214"/>
      <c r="NPW124" s="214"/>
      <c r="NPX124" s="214"/>
      <c r="NPY124" s="214"/>
      <c r="NPZ124" s="214"/>
      <c r="NQA124" s="214"/>
      <c r="NQB124" s="214"/>
      <c r="NQC124" s="214"/>
      <c r="NQD124" s="214"/>
      <c r="NQE124" s="214"/>
      <c r="NQF124" s="214"/>
      <c r="NQG124" s="214"/>
      <c r="NQH124" s="214"/>
      <c r="NQI124" s="214"/>
      <c r="NQJ124" s="214"/>
      <c r="NQK124" s="214"/>
      <c r="NQL124" s="214"/>
      <c r="NQM124" s="214"/>
      <c r="NQN124" s="214"/>
      <c r="NQO124" s="214"/>
      <c r="NQP124" s="214"/>
      <c r="NQQ124" s="214"/>
      <c r="NQR124" s="214"/>
      <c r="NQS124" s="214"/>
      <c r="NQT124" s="214"/>
      <c r="NQU124" s="214"/>
      <c r="NQV124" s="214"/>
      <c r="NQW124" s="214"/>
      <c r="NQX124" s="214"/>
      <c r="NQY124" s="214"/>
      <c r="NQZ124" s="214"/>
      <c r="NRA124" s="214"/>
      <c r="NRB124" s="214"/>
      <c r="NRC124" s="214"/>
      <c r="NRD124" s="214"/>
      <c r="NRE124" s="214"/>
      <c r="NRF124" s="214"/>
      <c r="NRG124" s="214"/>
      <c r="NRH124" s="214"/>
      <c r="NRI124" s="214"/>
      <c r="NRJ124" s="214"/>
      <c r="NRK124" s="214"/>
      <c r="NRL124" s="214"/>
      <c r="NRM124" s="214"/>
      <c r="NRN124" s="214"/>
      <c r="NRO124" s="214"/>
      <c r="NRP124" s="214"/>
      <c r="NRQ124" s="214"/>
      <c r="NRR124" s="214"/>
      <c r="NRS124" s="214"/>
      <c r="NRT124" s="214"/>
      <c r="NRU124" s="214"/>
      <c r="NRV124" s="214"/>
      <c r="NRW124" s="214"/>
      <c r="NRX124" s="214"/>
      <c r="NRY124" s="214"/>
      <c r="NRZ124" s="214"/>
      <c r="NSA124" s="214"/>
      <c r="NSB124" s="214"/>
      <c r="NSC124" s="214"/>
      <c r="NSD124" s="214"/>
      <c r="NSE124" s="214"/>
      <c r="NSF124" s="214"/>
      <c r="NSG124" s="214"/>
      <c r="NSH124" s="214"/>
      <c r="NSI124" s="214"/>
      <c r="NSJ124" s="214"/>
      <c r="NSK124" s="214"/>
      <c r="NSL124" s="214"/>
      <c r="NSM124" s="214"/>
      <c r="NSN124" s="214"/>
      <c r="NSO124" s="214"/>
      <c r="NSP124" s="214"/>
      <c r="NSQ124" s="214"/>
      <c r="NSR124" s="214"/>
      <c r="NSS124" s="214"/>
      <c r="NST124" s="214"/>
      <c r="NSU124" s="214"/>
      <c r="NSV124" s="214"/>
      <c r="NSW124" s="214"/>
      <c r="NSX124" s="214"/>
      <c r="NSY124" s="214"/>
      <c r="NSZ124" s="214"/>
      <c r="NTA124" s="214"/>
      <c r="NTB124" s="214"/>
      <c r="NTC124" s="214"/>
      <c r="NTD124" s="214"/>
      <c r="NTE124" s="214"/>
      <c r="NTF124" s="214"/>
      <c r="NTG124" s="214"/>
      <c r="NTH124" s="214"/>
      <c r="NTI124" s="214"/>
      <c r="NTJ124" s="214"/>
      <c r="NTK124" s="214"/>
      <c r="NTL124" s="214"/>
      <c r="NTM124" s="214"/>
      <c r="NTN124" s="214"/>
      <c r="NTO124" s="214"/>
      <c r="NTP124" s="214"/>
      <c r="NTQ124" s="214"/>
      <c r="NTR124" s="214"/>
      <c r="NTS124" s="214"/>
      <c r="NTT124" s="214"/>
      <c r="NTU124" s="214"/>
      <c r="NTV124" s="214"/>
      <c r="NTW124" s="214"/>
      <c r="NTX124" s="214"/>
      <c r="NTY124" s="214"/>
      <c r="NTZ124" s="214"/>
      <c r="NUA124" s="214"/>
      <c r="NUB124" s="214"/>
      <c r="NUC124" s="214"/>
      <c r="NUD124" s="214"/>
      <c r="NUE124" s="214"/>
      <c r="NUF124" s="214"/>
      <c r="NUG124" s="214"/>
      <c r="NUH124" s="214"/>
      <c r="NUI124" s="214"/>
      <c r="NUJ124" s="214"/>
      <c r="NUK124" s="214"/>
      <c r="NUL124" s="214"/>
      <c r="NUM124" s="214"/>
      <c r="NUN124" s="214"/>
      <c r="NUO124" s="214"/>
      <c r="NUP124" s="214"/>
      <c r="NUQ124" s="214"/>
      <c r="NUR124" s="214"/>
      <c r="NUS124" s="214"/>
      <c r="NUT124" s="214"/>
      <c r="NUU124" s="214"/>
      <c r="NUV124" s="214"/>
      <c r="NUW124" s="214"/>
      <c r="NUX124" s="214"/>
      <c r="NUY124" s="214"/>
      <c r="NUZ124" s="214"/>
      <c r="NVA124" s="214"/>
      <c r="NVB124" s="214"/>
      <c r="NVC124" s="214"/>
      <c r="NVD124" s="214"/>
      <c r="NVE124" s="214"/>
      <c r="NVF124" s="214"/>
      <c r="NVG124" s="214"/>
      <c r="NVH124" s="214"/>
      <c r="NVI124" s="214"/>
      <c r="NVJ124" s="214"/>
      <c r="NVK124" s="214"/>
      <c r="NVL124" s="214"/>
      <c r="NVM124" s="214"/>
      <c r="NVN124" s="214"/>
      <c r="NVO124" s="214"/>
      <c r="NVP124" s="214"/>
      <c r="NVQ124" s="214"/>
      <c r="NVR124" s="214"/>
      <c r="NVS124" s="214"/>
      <c r="NVT124" s="214"/>
      <c r="NVU124" s="214"/>
      <c r="NVV124" s="214"/>
      <c r="NVW124" s="214"/>
      <c r="NVX124" s="214"/>
      <c r="NVY124" s="214"/>
      <c r="NVZ124" s="214"/>
      <c r="NWA124" s="214"/>
      <c r="NWB124" s="214"/>
      <c r="NWC124" s="214"/>
      <c r="NWD124" s="214"/>
      <c r="NWE124" s="214"/>
      <c r="NWF124" s="214"/>
      <c r="NWG124" s="214"/>
      <c r="NWH124" s="214"/>
      <c r="NWI124" s="214"/>
      <c r="NWJ124" s="214"/>
      <c r="NWK124" s="214"/>
      <c r="NWL124" s="214"/>
      <c r="NWM124" s="214"/>
      <c r="NWN124" s="214"/>
      <c r="NWO124" s="214"/>
      <c r="NWP124" s="214"/>
      <c r="NWQ124" s="214"/>
      <c r="NWR124" s="214"/>
      <c r="NWS124" s="214"/>
      <c r="NWT124" s="214"/>
      <c r="NWU124" s="214"/>
      <c r="NWV124" s="214"/>
      <c r="NWW124" s="214"/>
      <c r="NWX124" s="214"/>
      <c r="NWY124" s="214"/>
      <c r="NWZ124" s="214"/>
      <c r="NXA124" s="214"/>
      <c r="NXB124" s="214"/>
      <c r="NXC124" s="214"/>
      <c r="NXD124" s="214"/>
      <c r="NXE124" s="214"/>
      <c r="NXF124" s="214"/>
      <c r="NXG124" s="214"/>
      <c r="NXH124" s="214"/>
      <c r="NXI124" s="214"/>
      <c r="NXJ124" s="214"/>
      <c r="NXK124" s="214"/>
      <c r="NXL124" s="214"/>
      <c r="NXM124" s="214"/>
      <c r="NXN124" s="214"/>
      <c r="NXO124" s="214"/>
      <c r="NXP124" s="214"/>
      <c r="NXQ124" s="214"/>
      <c r="NXR124" s="214"/>
      <c r="NXS124" s="214"/>
      <c r="NXT124" s="214"/>
      <c r="NXU124" s="214"/>
      <c r="NXV124" s="214"/>
      <c r="NXW124" s="214"/>
      <c r="NXX124" s="214"/>
      <c r="NXY124" s="214"/>
      <c r="NXZ124" s="214"/>
      <c r="NYA124" s="214"/>
      <c r="NYB124" s="214"/>
      <c r="NYC124" s="214"/>
      <c r="NYD124" s="214"/>
      <c r="NYE124" s="214"/>
      <c r="NYF124" s="214"/>
      <c r="NYG124" s="214"/>
      <c r="NYH124" s="214"/>
      <c r="NYI124" s="214"/>
      <c r="NYJ124" s="214"/>
      <c r="NYK124" s="214"/>
      <c r="NYL124" s="214"/>
      <c r="NYM124" s="214"/>
      <c r="NYN124" s="214"/>
      <c r="NYO124" s="214"/>
      <c r="NYP124" s="214"/>
      <c r="NYQ124" s="214"/>
      <c r="NYR124" s="214"/>
      <c r="NYS124" s="214"/>
      <c r="NYT124" s="214"/>
      <c r="NYU124" s="214"/>
      <c r="NYV124" s="214"/>
      <c r="NYW124" s="214"/>
      <c r="NYX124" s="214"/>
      <c r="NYY124" s="214"/>
      <c r="NYZ124" s="214"/>
      <c r="NZA124" s="214"/>
      <c r="NZB124" s="214"/>
      <c r="NZC124" s="214"/>
      <c r="NZD124" s="214"/>
      <c r="NZE124" s="214"/>
      <c r="NZF124" s="214"/>
      <c r="NZG124" s="214"/>
      <c r="NZH124" s="214"/>
      <c r="NZI124" s="214"/>
      <c r="NZJ124" s="214"/>
      <c r="NZK124" s="214"/>
      <c r="NZL124" s="214"/>
      <c r="NZM124" s="214"/>
      <c r="NZN124" s="214"/>
      <c r="NZO124" s="214"/>
      <c r="NZP124" s="214"/>
      <c r="NZQ124" s="214"/>
      <c r="NZR124" s="214"/>
      <c r="NZS124" s="214"/>
      <c r="NZT124" s="214"/>
      <c r="NZU124" s="214"/>
      <c r="NZV124" s="214"/>
      <c r="NZW124" s="214"/>
      <c r="NZX124" s="214"/>
      <c r="NZY124" s="214"/>
      <c r="NZZ124" s="214"/>
      <c r="OAA124" s="214"/>
      <c r="OAB124" s="214"/>
      <c r="OAC124" s="214"/>
      <c r="OAD124" s="214"/>
      <c r="OAE124" s="214"/>
      <c r="OAF124" s="214"/>
      <c r="OAG124" s="214"/>
      <c r="OAH124" s="214"/>
      <c r="OAI124" s="214"/>
      <c r="OAJ124" s="214"/>
      <c r="OAK124" s="214"/>
      <c r="OAL124" s="214"/>
      <c r="OAM124" s="214"/>
      <c r="OAN124" s="214"/>
      <c r="OAO124" s="214"/>
      <c r="OAP124" s="214"/>
      <c r="OAQ124" s="214"/>
      <c r="OAR124" s="214"/>
      <c r="OAS124" s="214"/>
      <c r="OAT124" s="214"/>
      <c r="OAU124" s="214"/>
      <c r="OAV124" s="214"/>
      <c r="OAW124" s="214"/>
      <c r="OAX124" s="214"/>
      <c r="OAY124" s="214"/>
      <c r="OAZ124" s="214"/>
      <c r="OBA124" s="214"/>
      <c r="OBB124" s="214"/>
      <c r="OBC124" s="214"/>
      <c r="OBD124" s="214"/>
      <c r="OBE124" s="214"/>
      <c r="OBF124" s="214"/>
      <c r="OBG124" s="214"/>
      <c r="OBH124" s="214"/>
      <c r="OBI124" s="214"/>
      <c r="OBJ124" s="214"/>
      <c r="OBK124" s="214"/>
      <c r="OBL124" s="214"/>
      <c r="OBM124" s="214"/>
      <c r="OBN124" s="214"/>
      <c r="OBO124" s="214"/>
      <c r="OBP124" s="214"/>
      <c r="OBQ124" s="214"/>
      <c r="OBR124" s="214"/>
      <c r="OBS124" s="214"/>
      <c r="OBT124" s="214"/>
      <c r="OBU124" s="214"/>
      <c r="OBV124" s="214"/>
      <c r="OBW124" s="214"/>
      <c r="OBX124" s="214"/>
      <c r="OBY124" s="214"/>
      <c r="OBZ124" s="214"/>
      <c r="OCA124" s="214"/>
      <c r="OCB124" s="214"/>
      <c r="OCC124" s="214"/>
      <c r="OCD124" s="214"/>
      <c r="OCE124" s="214"/>
      <c r="OCF124" s="214"/>
      <c r="OCG124" s="214"/>
      <c r="OCH124" s="214"/>
      <c r="OCI124" s="214"/>
      <c r="OCJ124" s="214"/>
      <c r="OCK124" s="214"/>
      <c r="OCL124" s="214"/>
      <c r="OCM124" s="214"/>
      <c r="OCN124" s="214"/>
      <c r="OCO124" s="214"/>
      <c r="OCP124" s="214"/>
      <c r="OCQ124" s="214"/>
      <c r="OCR124" s="214"/>
      <c r="OCS124" s="214"/>
      <c r="OCT124" s="214"/>
      <c r="OCU124" s="214"/>
      <c r="OCV124" s="214"/>
      <c r="OCW124" s="214"/>
      <c r="OCX124" s="214"/>
      <c r="OCY124" s="214"/>
      <c r="OCZ124" s="214"/>
      <c r="ODA124" s="214"/>
      <c r="ODB124" s="214"/>
      <c r="ODC124" s="214"/>
      <c r="ODD124" s="214"/>
      <c r="ODE124" s="214"/>
      <c r="ODF124" s="214"/>
      <c r="ODG124" s="214"/>
      <c r="ODH124" s="214"/>
      <c r="ODI124" s="214"/>
      <c r="ODJ124" s="214"/>
      <c r="ODK124" s="214"/>
      <c r="ODL124" s="214"/>
      <c r="ODM124" s="214"/>
      <c r="ODN124" s="214"/>
      <c r="ODO124" s="214"/>
      <c r="ODP124" s="214"/>
      <c r="ODQ124" s="214"/>
      <c r="ODR124" s="214"/>
      <c r="ODS124" s="214"/>
      <c r="ODT124" s="214"/>
      <c r="ODU124" s="214"/>
      <c r="ODV124" s="214"/>
      <c r="ODW124" s="214"/>
      <c r="ODX124" s="214"/>
      <c r="ODY124" s="214"/>
      <c r="ODZ124" s="214"/>
      <c r="OEA124" s="214"/>
      <c r="OEB124" s="214"/>
      <c r="OEC124" s="214"/>
      <c r="OED124" s="214"/>
      <c r="OEE124" s="214"/>
      <c r="OEF124" s="214"/>
      <c r="OEG124" s="214"/>
      <c r="OEH124" s="214"/>
      <c r="OEI124" s="214"/>
      <c r="OEJ124" s="214"/>
      <c r="OEK124" s="214"/>
      <c r="OEL124" s="214"/>
      <c r="OEM124" s="214"/>
      <c r="OEN124" s="214"/>
      <c r="OEO124" s="214"/>
      <c r="OEP124" s="214"/>
      <c r="OEQ124" s="214"/>
      <c r="OER124" s="214"/>
      <c r="OES124" s="214"/>
      <c r="OET124" s="214"/>
      <c r="OEU124" s="214"/>
      <c r="OEV124" s="214"/>
      <c r="OEW124" s="214"/>
      <c r="OEX124" s="214"/>
      <c r="OEY124" s="214"/>
      <c r="OEZ124" s="214"/>
      <c r="OFA124" s="214"/>
      <c r="OFB124" s="214"/>
      <c r="OFC124" s="214"/>
      <c r="OFD124" s="214"/>
      <c r="OFE124" s="214"/>
      <c r="OFF124" s="214"/>
      <c r="OFG124" s="214"/>
      <c r="OFH124" s="214"/>
      <c r="OFI124" s="214"/>
      <c r="OFJ124" s="214"/>
      <c r="OFK124" s="214"/>
      <c r="OFL124" s="214"/>
      <c r="OFM124" s="214"/>
      <c r="OFN124" s="214"/>
      <c r="OFO124" s="214"/>
      <c r="OFP124" s="214"/>
      <c r="OFQ124" s="214"/>
      <c r="OFR124" s="214"/>
      <c r="OFS124" s="214"/>
      <c r="OFT124" s="214"/>
      <c r="OFU124" s="214"/>
      <c r="OFV124" s="214"/>
      <c r="OFW124" s="214"/>
      <c r="OFX124" s="214"/>
      <c r="OFY124" s="214"/>
      <c r="OFZ124" s="214"/>
      <c r="OGA124" s="214"/>
      <c r="OGB124" s="214"/>
      <c r="OGC124" s="214"/>
      <c r="OGD124" s="214"/>
      <c r="OGE124" s="214"/>
      <c r="OGF124" s="214"/>
      <c r="OGG124" s="214"/>
      <c r="OGH124" s="214"/>
      <c r="OGI124" s="214"/>
      <c r="OGJ124" s="214"/>
      <c r="OGK124" s="214"/>
      <c r="OGL124" s="214"/>
      <c r="OGM124" s="214"/>
      <c r="OGN124" s="214"/>
      <c r="OGO124" s="214"/>
      <c r="OGP124" s="214"/>
      <c r="OGQ124" s="214"/>
      <c r="OGR124" s="214"/>
      <c r="OGS124" s="214"/>
      <c r="OGT124" s="214"/>
      <c r="OGU124" s="214"/>
      <c r="OGV124" s="214"/>
      <c r="OGW124" s="214"/>
      <c r="OGX124" s="214"/>
      <c r="OGY124" s="214"/>
      <c r="OGZ124" s="214"/>
      <c r="OHA124" s="214"/>
      <c r="OHB124" s="214"/>
      <c r="OHC124" s="214"/>
      <c r="OHD124" s="214"/>
      <c r="OHE124" s="214"/>
      <c r="OHF124" s="214"/>
      <c r="OHG124" s="214"/>
      <c r="OHH124" s="214"/>
      <c r="OHI124" s="214"/>
      <c r="OHJ124" s="214"/>
      <c r="OHK124" s="214"/>
      <c r="OHL124" s="214"/>
      <c r="OHM124" s="214"/>
      <c r="OHN124" s="214"/>
      <c r="OHO124" s="214"/>
      <c r="OHP124" s="214"/>
      <c r="OHQ124" s="214"/>
      <c r="OHR124" s="214"/>
      <c r="OHS124" s="214"/>
      <c r="OHT124" s="214"/>
      <c r="OHU124" s="214"/>
      <c r="OHV124" s="214"/>
      <c r="OHW124" s="214"/>
      <c r="OHX124" s="214"/>
      <c r="OHY124" s="214"/>
      <c r="OHZ124" s="214"/>
      <c r="OIA124" s="214"/>
      <c r="OIB124" s="214"/>
      <c r="OIC124" s="214"/>
      <c r="OID124" s="214"/>
      <c r="OIE124" s="214"/>
      <c r="OIF124" s="214"/>
      <c r="OIG124" s="214"/>
      <c r="OIH124" s="214"/>
      <c r="OII124" s="214"/>
      <c r="OIJ124" s="214"/>
      <c r="OIK124" s="214"/>
      <c r="OIL124" s="214"/>
      <c r="OIM124" s="214"/>
      <c r="OIN124" s="214"/>
      <c r="OIO124" s="214"/>
      <c r="OIP124" s="214"/>
      <c r="OIQ124" s="214"/>
      <c r="OIR124" s="214"/>
      <c r="OIS124" s="214"/>
      <c r="OIT124" s="214"/>
      <c r="OIU124" s="214"/>
      <c r="OIV124" s="214"/>
      <c r="OIW124" s="214"/>
      <c r="OIX124" s="214"/>
      <c r="OIY124" s="214"/>
      <c r="OIZ124" s="214"/>
      <c r="OJA124" s="214"/>
      <c r="OJB124" s="214"/>
      <c r="OJC124" s="214"/>
      <c r="OJD124" s="214"/>
      <c r="OJE124" s="214"/>
      <c r="OJF124" s="214"/>
      <c r="OJG124" s="214"/>
      <c r="OJH124" s="214"/>
      <c r="OJI124" s="214"/>
      <c r="OJJ124" s="214"/>
      <c r="OJK124" s="214"/>
      <c r="OJL124" s="214"/>
      <c r="OJM124" s="214"/>
      <c r="OJN124" s="214"/>
      <c r="OJO124" s="214"/>
      <c r="OJP124" s="214"/>
      <c r="OJQ124" s="214"/>
      <c r="OJR124" s="214"/>
      <c r="OJS124" s="214"/>
      <c r="OJT124" s="214"/>
      <c r="OJU124" s="214"/>
      <c r="OJV124" s="214"/>
      <c r="OJW124" s="214"/>
      <c r="OJX124" s="214"/>
      <c r="OJY124" s="214"/>
      <c r="OJZ124" s="214"/>
      <c r="OKA124" s="214"/>
      <c r="OKB124" s="214"/>
      <c r="OKC124" s="214"/>
      <c r="OKD124" s="214"/>
      <c r="OKE124" s="214"/>
      <c r="OKF124" s="214"/>
      <c r="OKG124" s="214"/>
      <c r="OKH124" s="214"/>
      <c r="OKI124" s="214"/>
      <c r="OKJ124" s="214"/>
      <c r="OKK124" s="214"/>
      <c r="OKL124" s="214"/>
      <c r="OKM124" s="214"/>
      <c r="OKN124" s="214"/>
      <c r="OKO124" s="214"/>
      <c r="OKP124" s="214"/>
      <c r="OKQ124" s="214"/>
      <c r="OKR124" s="214"/>
      <c r="OKS124" s="214"/>
      <c r="OKT124" s="214"/>
      <c r="OKU124" s="214"/>
      <c r="OKV124" s="214"/>
      <c r="OKW124" s="214"/>
      <c r="OKX124" s="214"/>
      <c r="OKY124" s="214"/>
      <c r="OKZ124" s="214"/>
      <c r="OLA124" s="214"/>
      <c r="OLB124" s="214"/>
      <c r="OLC124" s="214"/>
      <c r="OLD124" s="214"/>
      <c r="OLE124" s="214"/>
      <c r="OLF124" s="214"/>
      <c r="OLG124" s="214"/>
      <c r="OLH124" s="214"/>
      <c r="OLI124" s="214"/>
      <c r="OLJ124" s="214"/>
      <c r="OLK124" s="214"/>
      <c r="OLL124" s="214"/>
      <c r="OLM124" s="214"/>
      <c r="OLN124" s="214"/>
      <c r="OLO124" s="214"/>
      <c r="OLP124" s="214"/>
      <c r="OLQ124" s="214"/>
      <c r="OLR124" s="214"/>
      <c r="OLS124" s="214"/>
      <c r="OLT124" s="214"/>
      <c r="OLU124" s="214"/>
      <c r="OLV124" s="214"/>
      <c r="OLW124" s="214"/>
      <c r="OLX124" s="214"/>
      <c r="OLY124" s="214"/>
      <c r="OLZ124" s="214"/>
      <c r="OMA124" s="214"/>
      <c r="OMB124" s="214"/>
      <c r="OMC124" s="214"/>
      <c r="OMD124" s="214"/>
      <c r="OME124" s="214"/>
      <c r="OMF124" s="214"/>
      <c r="OMG124" s="214"/>
      <c r="OMH124" s="214"/>
      <c r="OMI124" s="214"/>
      <c r="OMJ124" s="214"/>
      <c r="OMK124" s="214"/>
      <c r="OML124" s="214"/>
      <c r="OMM124" s="214"/>
      <c r="OMN124" s="214"/>
      <c r="OMO124" s="214"/>
      <c r="OMP124" s="214"/>
      <c r="OMQ124" s="214"/>
      <c r="OMR124" s="214"/>
      <c r="OMS124" s="214"/>
      <c r="OMT124" s="214"/>
      <c r="OMU124" s="214"/>
      <c r="OMV124" s="214"/>
      <c r="OMW124" s="214"/>
      <c r="OMX124" s="214"/>
      <c r="OMY124" s="214"/>
      <c r="OMZ124" s="214"/>
      <c r="ONA124" s="214"/>
      <c r="ONB124" s="214"/>
      <c r="ONC124" s="214"/>
      <c r="OND124" s="214"/>
      <c r="ONE124" s="214"/>
      <c r="ONF124" s="214"/>
      <c r="ONG124" s="214"/>
      <c r="ONH124" s="214"/>
      <c r="ONI124" s="214"/>
      <c r="ONJ124" s="214"/>
      <c r="ONK124" s="214"/>
      <c r="ONL124" s="214"/>
      <c r="ONM124" s="214"/>
      <c r="ONN124" s="214"/>
      <c r="ONO124" s="214"/>
      <c r="ONP124" s="214"/>
      <c r="ONQ124" s="214"/>
      <c r="ONR124" s="214"/>
      <c r="ONS124" s="214"/>
      <c r="ONT124" s="214"/>
      <c r="ONU124" s="214"/>
      <c r="ONV124" s="214"/>
      <c r="ONW124" s="214"/>
      <c r="ONX124" s="214"/>
      <c r="ONY124" s="214"/>
      <c r="ONZ124" s="214"/>
      <c r="OOA124" s="214"/>
      <c r="OOB124" s="214"/>
      <c r="OOC124" s="214"/>
      <c r="OOD124" s="214"/>
      <c r="OOE124" s="214"/>
      <c r="OOF124" s="214"/>
      <c r="OOG124" s="214"/>
      <c r="OOH124" s="214"/>
      <c r="OOI124" s="214"/>
      <c r="OOJ124" s="214"/>
      <c r="OOK124" s="214"/>
      <c r="OOL124" s="214"/>
      <c r="OOM124" s="214"/>
      <c r="OON124" s="214"/>
      <c r="OOO124" s="214"/>
      <c r="OOP124" s="214"/>
      <c r="OOQ124" s="214"/>
      <c r="OOR124" s="214"/>
      <c r="OOS124" s="214"/>
      <c r="OOT124" s="214"/>
      <c r="OOU124" s="214"/>
      <c r="OOV124" s="214"/>
      <c r="OOW124" s="214"/>
      <c r="OOX124" s="214"/>
      <c r="OOY124" s="214"/>
      <c r="OOZ124" s="214"/>
      <c r="OPA124" s="214"/>
      <c r="OPB124" s="214"/>
      <c r="OPC124" s="214"/>
      <c r="OPD124" s="214"/>
      <c r="OPE124" s="214"/>
      <c r="OPF124" s="214"/>
      <c r="OPG124" s="214"/>
      <c r="OPH124" s="214"/>
      <c r="OPI124" s="214"/>
      <c r="OPJ124" s="214"/>
      <c r="OPK124" s="214"/>
      <c r="OPL124" s="214"/>
      <c r="OPM124" s="214"/>
      <c r="OPN124" s="214"/>
      <c r="OPO124" s="214"/>
      <c r="OPP124" s="214"/>
      <c r="OPQ124" s="214"/>
      <c r="OPR124" s="214"/>
      <c r="OPS124" s="214"/>
      <c r="OPT124" s="214"/>
      <c r="OPU124" s="214"/>
      <c r="OPV124" s="214"/>
      <c r="OPW124" s="214"/>
      <c r="OPX124" s="214"/>
      <c r="OPY124" s="214"/>
      <c r="OPZ124" s="214"/>
      <c r="OQA124" s="214"/>
      <c r="OQB124" s="214"/>
      <c r="OQC124" s="214"/>
      <c r="OQD124" s="214"/>
      <c r="OQE124" s="214"/>
      <c r="OQF124" s="214"/>
      <c r="OQG124" s="214"/>
      <c r="OQH124" s="214"/>
      <c r="OQI124" s="214"/>
      <c r="OQJ124" s="214"/>
      <c r="OQK124" s="214"/>
      <c r="OQL124" s="214"/>
      <c r="OQM124" s="214"/>
      <c r="OQN124" s="214"/>
      <c r="OQO124" s="214"/>
      <c r="OQP124" s="214"/>
      <c r="OQQ124" s="214"/>
      <c r="OQR124" s="214"/>
      <c r="OQS124" s="214"/>
      <c r="OQT124" s="214"/>
      <c r="OQU124" s="214"/>
      <c r="OQV124" s="214"/>
      <c r="OQW124" s="214"/>
      <c r="OQX124" s="214"/>
      <c r="OQY124" s="214"/>
      <c r="OQZ124" s="214"/>
      <c r="ORA124" s="214"/>
      <c r="ORB124" s="214"/>
      <c r="ORC124" s="214"/>
      <c r="ORD124" s="214"/>
      <c r="ORE124" s="214"/>
      <c r="ORF124" s="214"/>
      <c r="ORG124" s="214"/>
      <c r="ORH124" s="214"/>
      <c r="ORI124" s="214"/>
      <c r="ORJ124" s="214"/>
      <c r="ORK124" s="214"/>
      <c r="ORL124" s="214"/>
      <c r="ORM124" s="214"/>
      <c r="ORN124" s="214"/>
      <c r="ORO124" s="214"/>
      <c r="ORP124" s="214"/>
      <c r="ORQ124" s="214"/>
      <c r="ORR124" s="214"/>
      <c r="ORS124" s="214"/>
      <c r="ORT124" s="214"/>
      <c r="ORU124" s="214"/>
      <c r="ORV124" s="214"/>
      <c r="ORW124" s="214"/>
      <c r="ORX124" s="214"/>
      <c r="ORY124" s="214"/>
      <c r="ORZ124" s="214"/>
      <c r="OSA124" s="214"/>
      <c r="OSB124" s="214"/>
      <c r="OSC124" s="214"/>
      <c r="OSD124" s="214"/>
      <c r="OSE124" s="214"/>
      <c r="OSF124" s="214"/>
      <c r="OSG124" s="214"/>
      <c r="OSH124" s="214"/>
      <c r="OSI124" s="214"/>
      <c r="OSJ124" s="214"/>
      <c r="OSK124" s="214"/>
      <c r="OSL124" s="214"/>
      <c r="OSM124" s="214"/>
      <c r="OSN124" s="214"/>
      <c r="OSO124" s="214"/>
      <c r="OSP124" s="214"/>
      <c r="OSQ124" s="214"/>
      <c r="OSR124" s="214"/>
      <c r="OSS124" s="214"/>
      <c r="OST124" s="214"/>
      <c r="OSU124" s="214"/>
      <c r="OSV124" s="214"/>
      <c r="OSW124" s="214"/>
      <c r="OSX124" s="214"/>
      <c r="OSY124" s="214"/>
      <c r="OSZ124" s="214"/>
      <c r="OTA124" s="214"/>
      <c r="OTB124" s="214"/>
      <c r="OTC124" s="214"/>
      <c r="OTD124" s="214"/>
      <c r="OTE124" s="214"/>
      <c r="OTF124" s="214"/>
      <c r="OTG124" s="214"/>
      <c r="OTH124" s="214"/>
      <c r="OTI124" s="214"/>
      <c r="OTJ124" s="214"/>
      <c r="OTK124" s="214"/>
      <c r="OTL124" s="214"/>
      <c r="OTM124" s="214"/>
      <c r="OTN124" s="214"/>
      <c r="OTO124" s="214"/>
      <c r="OTP124" s="214"/>
      <c r="OTQ124" s="214"/>
      <c r="OTR124" s="214"/>
      <c r="OTS124" s="214"/>
      <c r="OTT124" s="214"/>
      <c r="OTU124" s="214"/>
      <c r="OTV124" s="214"/>
      <c r="OTW124" s="214"/>
      <c r="OTX124" s="214"/>
      <c r="OTY124" s="214"/>
      <c r="OTZ124" s="214"/>
      <c r="OUA124" s="214"/>
      <c r="OUB124" s="214"/>
      <c r="OUC124" s="214"/>
      <c r="OUD124" s="214"/>
      <c r="OUE124" s="214"/>
      <c r="OUF124" s="214"/>
      <c r="OUG124" s="214"/>
      <c r="OUH124" s="214"/>
      <c r="OUI124" s="214"/>
      <c r="OUJ124" s="214"/>
      <c r="OUK124" s="214"/>
      <c r="OUL124" s="214"/>
      <c r="OUM124" s="214"/>
      <c r="OUN124" s="214"/>
      <c r="OUO124" s="214"/>
      <c r="OUP124" s="214"/>
      <c r="OUQ124" s="214"/>
      <c r="OUR124" s="214"/>
      <c r="OUS124" s="214"/>
      <c r="OUT124" s="214"/>
      <c r="OUU124" s="214"/>
      <c r="OUV124" s="214"/>
      <c r="OUW124" s="214"/>
      <c r="OUX124" s="214"/>
      <c r="OUY124" s="214"/>
      <c r="OUZ124" s="214"/>
      <c r="OVA124" s="214"/>
      <c r="OVB124" s="214"/>
      <c r="OVC124" s="214"/>
      <c r="OVD124" s="214"/>
      <c r="OVE124" s="214"/>
      <c r="OVF124" s="214"/>
      <c r="OVG124" s="214"/>
      <c r="OVH124" s="214"/>
      <c r="OVI124" s="214"/>
      <c r="OVJ124" s="214"/>
      <c r="OVK124" s="214"/>
      <c r="OVL124" s="214"/>
      <c r="OVM124" s="214"/>
      <c r="OVN124" s="214"/>
      <c r="OVO124" s="214"/>
      <c r="OVP124" s="214"/>
      <c r="OVQ124" s="214"/>
      <c r="OVR124" s="214"/>
      <c r="OVS124" s="214"/>
      <c r="OVT124" s="214"/>
      <c r="OVU124" s="214"/>
      <c r="OVV124" s="214"/>
      <c r="OVW124" s="214"/>
      <c r="OVX124" s="214"/>
      <c r="OVY124" s="214"/>
      <c r="OVZ124" s="214"/>
      <c r="OWA124" s="214"/>
      <c r="OWB124" s="214"/>
      <c r="OWC124" s="214"/>
      <c r="OWD124" s="214"/>
      <c r="OWE124" s="214"/>
      <c r="OWF124" s="214"/>
      <c r="OWG124" s="214"/>
      <c r="OWH124" s="214"/>
      <c r="OWI124" s="214"/>
      <c r="OWJ124" s="214"/>
      <c r="OWK124" s="214"/>
      <c r="OWL124" s="214"/>
      <c r="OWM124" s="214"/>
      <c r="OWN124" s="214"/>
      <c r="OWO124" s="214"/>
      <c r="OWP124" s="214"/>
      <c r="OWQ124" s="214"/>
      <c r="OWR124" s="214"/>
      <c r="OWS124" s="214"/>
      <c r="OWT124" s="214"/>
      <c r="OWU124" s="214"/>
      <c r="OWV124" s="214"/>
      <c r="OWW124" s="214"/>
      <c r="OWX124" s="214"/>
      <c r="OWY124" s="214"/>
      <c r="OWZ124" s="214"/>
      <c r="OXA124" s="214"/>
      <c r="OXB124" s="214"/>
      <c r="OXC124" s="214"/>
      <c r="OXD124" s="214"/>
      <c r="OXE124" s="214"/>
      <c r="OXF124" s="214"/>
      <c r="OXG124" s="214"/>
      <c r="OXH124" s="214"/>
      <c r="OXI124" s="214"/>
      <c r="OXJ124" s="214"/>
      <c r="OXK124" s="214"/>
      <c r="OXL124" s="214"/>
      <c r="OXM124" s="214"/>
      <c r="OXN124" s="214"/>
      <c r="OXO124" s="214"/>
      <c r="OXP124" s="214"/>
      <c r="OXQ124" s="214"/>
      <c r="OXR124" s="214"/>
      <c r="OXS124" s="214"/>
      <c r="OXT124" s="214"/>
      <c r="OXU124" s="214"/>
      <c r="OXV124" s="214"/>
      <c r="OXW124" s="214"/>
      <c r="OXX124" s="214"/>
      <c r="OXY124" s="214"/>
      <c r="OXZ124" s="214"/>
      <c r="OYA124" s="214"/>
      <c r="OYB124" s="214"/>
      <c r="OYC124" s="214"/>
      <c r="OYD124" s="214"/>
      <c r="OYE124" s="214"/>
      <c r="OYF124" s="214"/>
      <c r="OYG124" s="214"/>
      <c r="OYH124" s="214"/>
      <c r="OYI124" s="214"/>
      <c r="OYJ124" s="214"/>
      <c r="OYK124" s="214"/>
      <c r="OYL124" s="214"/>
      <c r="OYM124" s="214"/>
      <c r="OYN124" s="214"/>
      <c r="OYO124" s="214"/>
      <c r="OYP124" s="214"/>
      <c r="OYQ124" s="214"/>
      <c r="OYR124" s="214"/>
      <c r="OYS124" s="214"/>
      <c r="OYT124" s="214"/>
      <c r="OYU124" s="214"/>
      <c r="OYV124" s="214"/>
      <c r="OYW124" s="214"/>
      <c r="OYX124" s="214"/>
      <c r="OYY124" s="214"/>
      <c r="OYZ124" s="214"/>
      <c r="OZA124" s="214"/>
      <c r="OZB124" s="214"/>
      <c r="OZC124" s="214"/>
      <c r="OZD124" s="214"/>
      <c r="OZE124" s="214"/>
      <c r="OZF124" s="214"/>
      <c r="OZG124" s="214"/>
      <c r="OZH124" s="214"/>
      <c r="OZI124" s="214"/>
      <c r="OZJ124" s="214"/>
      <c r="OZK124" s="214"/>
      <c r="OZL124" s="214"/>
      <c r="OZM124" s="214"/>
      <c r="OZN124" s="214"/>
      <c r="OZO124" s="214"/>
      <c r="OZP124" s="214"/>
      <c r="OZQ124" s="214"/>
      <c r="OZR124" s="214"/>
      <c r="OZS124" s="214"/>
      <c r="OZT124" s="214"/>
      <c r="OZU124" s="214"/>
      <c r="OZV124" s="214"/>
      <c r="OZW124" s="214"/>
      <c r="OZX124" s="214"/>
      <c r="OZY124" s="214"/>
      <c r="OZZ124" s="214"/>
      <c r="PAA124" s="214"/>
      <c r="PAB124" s="214"/>
      <c r="PAC124" s="214"/>
      <c r="PAD124" s="214"/>
      <c r="PAE124" s="214"/>
      <c r="PAF124" s="214"/>
      <c r="PAG124" s="214"/>
      <c r="PAH124" s="214"/>
      <c r="PAI124" s="214"/>
      <c r="PAJ124" s="214"/>
      <c r="PAK124" s="214"/>
      <c r="PAL124" s="214"/>
      <c r="PAM124" s="214"/>
      <c r="PAN124" s="214"/>
      <c r="PAO124" s="214"/>
      <c r="PAP124" s="214"/>
      <c r="PAQ124" s="214"/>
      <c r="PAR124" s="214"/>
      <c r="PAS124" s="214"/>
      <c r="PAT124" s="214"/>
      <c r="PAU124" s="214"/>
      <c r="PAV124" s="214"/>
      <c r="PAW124" s="214"/>
      <c r="PAX124" s="214"/>
      <c r="PAY124" s="214"/>
      <c r="PAZ124" s="214"/>
      <c r="PBA124" s="214"/>
      <c r="PBB124" s="214"/>
      <c r="PBC124" s="214"/>
      <c r="PBD124" s="214"/>
      <c r="PBE124" s="214"/>
      <c r="PBF124" s="214"/>
      <c r="PBG124" s="214"/>
      <c r="PBH124" s="214"/>
      <c r="PBI124" s="214"/>
      <c r="PBJ124" s="214"/>
      <c r="PBK124" s="214"/>
      <c r="PBL124" s="214"/>
      <c r="PBM124" s="214"/>
      <c r="PBN124" s="214"/>
      <c r="PBO124" s="214"/>
      <c r="PBP124" s="214"/>
      <c r="PBQ124" s="214"/>
      <c r="PBR124" s="214"/>
      <c r="PBS124" s="214"/>
      <c r="PBT124" s="214"/>
      <c r="PBU124" s="214"/>
      <c r="PBV124" s="214"/>
      <c r="PBW124" s="214"/>
      <c r="PBX124" s="214"/>
      <c r="PBY124" s="214"/>
      <c r="PBZ124" s="214"/>
      <c r="PCA124" s="214"/>
      <c r="PCB124" s="214"/>
      <c r="PCC124" s="214"/>
      <c r="PCD124" s="214"/>
      <c r="PCE124" s="214"/>
      <c r="PCF124" s="214"/>
      <c r="PCG124" s="214"/>
      <c r="PCH124" s="214"/>
      <c r="PCI124" s="214"/>
      <c r="PCJ124" s="214"/>
      <c r="PCK124" s="214"/>
      <c r="PCL124" s="214"/>
      <c r="PCM124" s="214"/>
      <c r="PCN124" s="214"/>
      <c r="PCO124" s="214"/>
      <c r="PCP124" s="214"/>
      <c r="PCQ124" s="214"/>
      <c r="PCR124" s="214"/>
      <c r="PCS124" s="214"/>
      <c r="PCT124" s="214"/>
      <c r="PCU124" s="214"/>
      <c r="PCV124" s="214"/>
      <c r="PCW124" s="214"/>
      <c r="PCX124" s="214"/>
      <c r="PCY124" s="214"/>
      <c r="PCZ124" s="214"/>
      <c r="PDA124" s="214"/>
      <c r="PDB124" s="214"/>
      <c r="PDC124" s="214"/>
      <c r="PDD124" s="214"/>
      <c r="PDE124" s="214"/>
      <c r="PDF124" s="214"/>
      <c r="PDG124" s="214"/>
      <c r="PDH124" s="214"/>
      <c r="PDI124" s="214"/>
      <c r="PDJ124" s="214"/>
      <c r="PDK124" s="214"/>
      <c r="PDL124" s="214"/>
      <c r="PDM124" s="214"/>
      <c r="PDN124" s="214"/>
      <c r="PDO124" s="214"/>
      <c r="PDP124" s="214"/>
      <c r="PDQ124" s="214"/>
      <c r="PDR124" s="214"/>
      <c r="PDS124" s="214"/>
      <c r="PDT124" s="214"/>
      <c r="PDU124" s="214"/>
      <c r="PDV124" s="214"/>
      <c r="PDW124" s="214"/>
      <c r="PDX124" s="214"/>
      <c r="PDY124" s="214"/>
      <c r="PDZ124" s="214"/>
      <c r="PEA124" s="214"/>
      <c r="PEB124" s="214"/>
      <c r="PEC124" s="214"/>
      <c r="PED124" s="214"/>
      <c r="PEE124" s="214"/>
      <c r="PEF124" s="214"/>
      <c r="PEG124" s="214"/>
      <c r="PEH124" s="214"/>
      <c r="PEI124" s="214"/>
      <c r="PEJ124" s="214"/>
      <c r="PEK124" s="214"/>
      <c r="PEL124" s="214"/>
      <c r="PEM124" s="214"/>
      <c r="PEN124" s="214"/>
      <c r="PEO124" s="214"/>
      <c r="PEP124" s="214"/>
      <c r="PEQ124" s="214"/>
      <c r="PER124" s="214"/>
      <c r="PES124" s="214"/>
      <c r="PET124" s="214"/>
      <c r="PEU124" s="214"/>
      <c r="PEV124" s="214"/>
      <c r="PEW124" s="214"/>
      <c r="PEX124" s="214"/>
      <c r="PEY124" s="214"/>
      <c r="PEZ124" s="214"/>
      <c r="PFA124" s="214"/>
      <c r="PFB124" s="214"/>
      <c r="PFC124" s="214"/>
      <c r="PFD124" s="214"/>
      <c r="PFE124" s="214"/>
      <c r="PFF124" s="214"/>
      <c r="PFG124" s="214"/>
      <c r="PFH124" s="214"/>
      <c r="PFI124" s="214"/>
      <c r="PFJ124" s="214"/>
      <c r="PFK124" s="214"/>
      <c r="PFL124" s="214"/>
      <c r="PFM124" s="214"/>
      <c r="PFN124" s="214"/>
      <c r="PFO124" s="214"/>
      <c r="PFP124" s="214"/>
      <c r="PFQ124" s="214"/>
      <c r="PFR124" s="214"/>
      <c r="PFS124" s="214"/>
      <c r="PFT124" s="214"/>
      <c r="PFU124" s="214"/>
      <c r="PFV124" s="214"/>
      <c r="PFW124" s="214"/>
      <c r="PFX124" s="214"/>
      <c r="PFY124" s="214"/>
      <c r="PFZ124" s="214"/>
      <c r="PGA124" s="214"/>
      <c r="PGB124" s="214"/>
      <c r="PGC124" s="214"/>
      <c r="PGD124" s="214"/>
      <c r="PGE124" s="214"/>
      <c r="PGF124" s="214"/>
      <c r="PGG124" s="214"/>
      <c r="PGH124" s="214"/>
      <c r="PGI124" s="214"/>
      <c r="PGJ124" s="214"/>
      <c r="PGK124" s="214"/>
      <c r="PGL124" s="214"/>
      <c r="PGM124" s="214"/>
      <c r="PGN124" s="214"/>
      <c r="PGO124" s="214"/>
      <c r="PGP124" s="214"/>
      <c r="PGQ124" s="214"/>
      <c r="PGR124" s="214"/>
      <c r="PGS124" s="214"/>
      <c r="PGT124" s="214"/>
      <c r="PGU124" s="214"/>
      <c r="PGV124" s="214"/>
      <c r="PGW124" s="214"/>
      <c r="PGX124" s="214"/>
      <c r="PGY124" s="214"/>
      <c r="PGZ124" s="214"/>
      <c r="PHA124" s="214"/>
      <c r="PHB124" s="214"/>
      <c r="PHC124" s="214"/>
      <c r="PHD124" s="214"/>
      <c r="PHE124" s="214"/>
      <c r="PHF124" s="214"/>
      <c r="PHG124" s="214"/>
      <c r="PHH124" s="214"/>
      <c r="PHI124" s="214"/>
      <c r="PHJ124" s="214"/>
      <c r="PHK124" s="214"/>
      <c r="PHL124" s="214"/>
      <c r="PHM124" s="214"/>
      <c r="PHN124" s="214"/>
      <c r="PHO124" s="214"/>
      <c r="PHP124" s="214"/>
      <c r="PHQ124" s="214"/>
      <c r="PHR124" s="214"/>
      <c r="PHS124" s="214"/>
      <c r="PHT124" s="214"/>
      <c r="PHU124" s="214"/>
      <c r="PHV124" s="214"/>
      <c r="PHW124" s="214"/>
      <c r="PHX124" s="214"/>
      <c r="PHY124" s="214"/>
      <c r="PHZ124" s="214"/>
      <c r="PIA124" s="214"/>
      <c r="PIB124" s="214"/>
      <c r="PIC124" s="214"/>
      <c r="PID124" s="214"/>
      <c r="PIE124" s="214"/>
      <c r="PIF124" s="214"/>
      <c r="PIG124" s="214"/>
      <c r="PIH124" s="214"/>
      <c r="PII124" s="214"/>
      <c r="PIJ124" s="214"/>
      <c r="PIK124" s="214"/>
      <c r="PIL124" s="214"/>
      <c r="PIM124" s="214"/>
      <c r="PIN124" s="214"/>
      <c r="PIO124" s="214"/>
      <c r="PIP124" s="214"/>
      <c r="PIQ124" s="214"/>
      <c r="PIR124" s="214"/>
      <c r="PIS124" s="214"/>
      <c r="PIT124" s="214"/>
      <c r="PIU124" s="214"/>
      <c r="PIV124" s="214"/>
      <c r="PIW124" s="214"/>
      <c r="PIX124" s="214"/>
      <c r="PIY124" s="214"/>
      <c r="PIZ124" s="214"/>
      <c r="PJA124" s="214"/>
      <c r="PJB124" s="214"/>
      <c r="PJC124" s="214"/>
      <c r="PJD124" s="214"/>
      <c r="PJE124" s="214"/>
      <c r="PJF124" s="214"/>
      <c r="PJG124" s="214"/>
      <c r="PJH124" s="214"/>
      <c r="PJI124" s="214"/>
      <c r="PJJ124" s="214"/>
      <c r="PJK124" s="214"/>
      <c r="PJL124" s="214"/>
      <c r="PJM124" s="214"/>
      <c r="PJN124" s="214"/>
      <c r="PJO124" s="214"/>
      <c r="PJP124" s="214"/>
      <c r="PJQ124" s="214"/>
      <c r="PJR124" s="214"/>
      <c r="PJS124" s="214"/>
      <c r="PJT124" s="214"/>
      <c r="PJU124" s="214"/>
      <c r="PJV124" s="214"/>
      <c r="PJW124" s="214"/>
      <c r="PJX124" s="214"/>
      <c r="PJY124" s="214"/>
      <c r="PJZ124" s="214"/>
      <c r="PKA124" s="214"/>
      <c r="PKB124" s="214"/>
      <c r="PKC124" s="214"/>
      <c r="PKD124" s="214"/>
      <c r="PKE124" s="214"/>
      <c r="PKF124" s="214"/>
      <c r="PKG124" s="214"/>
      <c r="PKH124" s="214"/>
      <c r="PKI124" s="214"/>
      <c r="PKJ124" s="214"/>
      <c r="PKK124" s="214"/>
      <c r="PKL124" s="214"/>
      <c r="PKM124" s="214"/>
      <c r="PKN124" s="214"/>
      <c r="PKO124" s="214"/>
      <c r="PKP124" s="214"/>
      <c r="PKQ124" s="214"/>
      <c r="PKR124" s="214"/>
      <c r="PKS124" s="214"/>
      <c r="PKT124" s="214"/>
      <c r="PKU124" s="214"/>
      <c r="PKV124" s="214"/>
      <c r="PKW124" s="214"/>
      <c r="PKX124" s="214"/>
      <c r="PKY124" s="214"/>
      <c r="PKZ124" s="214"/>
      <c r="PLA124" s="214"/>
      <c r="PLB124" s="214"/>
      <c r="PLC124" s="214"/>
      <c r="PLD124" s="214"/>
      <c r="PLE124" s="214"/>
      <c r="PLF124" s="214"/>
      <c r="PLG124" s="214"/>
      <c r="PLH124" s="214"/>
      <c r="PLI124" s="214"/>
      <c r="PLJ124" s="214"/>
      <c r="PLK124" s="214"/>
      <c r="PLL124" s="214"/>
      <c r="PLM124" s="214"/>
      <c r="PLN124" s="214"/>
      <c r="PLO124" s="214"/>
      <c r="PLP124" s="214"/>
      <c r="PLQ124" s="214"/>
      <c r="PLR124" s="214"/>
      <c r="PLS124" s="214"/>
      <c r="PLT124" s="214"/>
      <c r="PLU124" s="214"/>
      <c r="PLV124" s="214"/>
      <c r="PLW124" s="214"/>
      <c r="PLX124" s="214"/>
      <c r="PLY124" s="214"/>
      <c r="PLZ124" s="214"/>
      <c r="PMA124" s="214"/>
      <c r="PMB124" s="214"/>
      <c r="PMC124" s="214"/>
      <c r="PMD124" s="214"/>
      <c r="PME124" s="214"/>
      <c r="PMF124" s="214"/>
      <c r="PMG124" s="214"/>
      <c r="PMH124" s="214"/>
      <c r="PMI124" s="214"/>
      <c r="PMJ124" s="214"/>
      <c r="PMK124" s="214"/>
      <c r="PML124" s="214"/>
      <c r="PMM124" s="214"/>
      <c r="PMN124" s="214"/>
      <c r="PMO124" s="214"/>
      <c r="PMP124" s="214"/>
      <c r="PMQ124" s="214"/>
      <c r="PMR124" s="214"/>
      <c r="PMS124" s="214"/>
      <c r="PMT124" s="214"/>
      <c r="PMU124" s="214"/>
      <c r="PMV124" s="214"/>
      <c r="PMW124" s="214"/>
      <c r="PMX124" s="214"/>
      <c r="PMY124" s="214"/>
      <c r="PMZ124" s="214"/>
      <c r="PNA124" s="214"/>
      <c r="PNB124" s="214"/>
      <c r="PNC124" s="214"/>
      <c r="PND124" s="214"/>
      <c r="PNE124" s="214"/>
      <c r="PNF124" s="214"/>
      <c r="PNG124" s="214"/>
      <c r="PNH124" s="214"/>
      <c r="PNI124" s="214"/>
      <c r="PNJ124" s="214"/>
      <c r="PNK124" s="214"/>
      <c r="PNL124" s="214"/>
      <c r="PNM124" s="214"/>
      <c r="PNN124" s="214"/>
      <c r="PNO124" s="214"/>
      <c r="PNP124" s="214"/>
      <c r="PNQ124" s="214"/>
      <c r="PNR124" s="214"/>
      <c r="PNS124" s="214"/>
      <c r="PNT124" s="214"/>
      <c r="PNU124" s="214"/>
      <c r="PNV124" s="214"/>
      <c r="PNW124" s="214"/>
      <c r="PNX124" s="214"/>
      <c r="PNY124" s="214"/>
      <c r="PNZ124" s="214"/>
      <c r="POA124" s="214"/>
      <c r="POB124" s="214"/>
      <c r="POC124" s="214"/>
      <c r="POD124" s="214"/>
      <c r="POE124" s="214"/>
      <c r="POF124" s="214"/>
      <c r="POG124" s="214"/>
      <c r="POH124" s="214"/>
      <c r="POI124" s="214"/>
      <c r="POJ124" s="214"/>
      <c r="POK124" s="214"/>
      <c r="POL124" s="214"/>
      <c r="POM124" s="214"/>
      <c r="PON124" s="214"/>
      <c r="POO124" s="214"/>
      <c r="POP124" s="214"/>
      <c r="POQ124" s="214"/>
      <c r="POR124" s="214"/>
      <c r="POS124" s="214"/>
      <c r="POT124" s="214"/>
      <c r="POU124" s="214"/>
      <c r="POV124" s="214"/>
      <c r="POW124" s="214"/>
      <c r="POX124" s="214"/>
      <c r="POY124" s="214"/>
      <c r="POZ124" s="214"/>
      <c r="PPA124" s="214"/>
      <c r="PPB124" s="214"/>
      <c r="PPC124" s="214"/>
      <c r="PPD124" s="214"/>
      <c r="PPE124" s="214"/>
      <c r="PPF124" s="214"/>
      <c r="PPG124" s="214"/>
      <c r="PPH124" s="214"/>
      <c r="PPI124" s="214"/>
      <c r="PPJ124" s="214"/>
      <c r="PPK124" s="214"/>
      <c r="PPL124" s="214"/>
      <c r="PPM124" s="214"/>
      <c r="PPN124" s="214"/>
      <c r="PPO124" s="214"/>
      <c r="PPP124" s="214"/>
      <c r="PPQ124" s="214"/>
      <c r="PPR124" s="214"/>
      <c r="PPS124" s="214"/>
      <c r="PPT124" s="214"/>
      <c r="PPU124" s="214"/>
      <c r="PPV124" s="214"/>
      <c r="PPW124" s="214"/>
      <c r="PPX124" s="214"/>
      <c r="PPY124" s="214"/>
      <c r="PPZ124" s="214"/>
      <c r="PQA124" s="214"/>
      <c r="PQB124" s="214"/>
      <c r="PQC124" s="214"/>
      <c r="PQD124" s="214"/>
      <c r="PQE124" s="214"/>
      <c r="PQF124" s="214"/>
      <c r="PQG124" s="214"/>
      <c r="PQH124" s="214"/>
      <c r="PQI124" s="214"/>
      <c r="PQJ124" s="214"/>
      <c r="PQK124" s="214"/>
      <c r="PQL124" s="214"/>
      <c r="PQM124" s="214"/>
      <c r="PQN124" s="214"/>
      <c r="PQO124" s="214"/>
      <c r="PQP124" s="214"/>
      <c r="PQQ124" s="214"/>
      <c r="PQR124" s="214"/>
      <c r="PQS124" s="214"/>
      <c r="PQT124" s="214"/>
      <c r="PQU124" s="214"/>
      <c r="PQV124" s="214"/>
      <c r="PQW124" s="214"/>
      <c r="PQX124" s="214"/>
      <c r="PQY124" s="214"/>
      <c r="PQZ124" s="214"/>
      <c r="PRA124" s="214"/>
      <c r="PRB124" s="214"/>
      <c r="PRC124" s="214"/>
      <c r="PRD124" s="214"/>
      <c r="PRE124" s="214"/>
      <c r="PRF124" s="214"/>
      <c r="PRG124" s="214"/>
      <c r="PRH124" s="214"/>
      <c r="PRI124" s="214"/>
      <c r="PRJ124" s="214"/>
      <c r="PRK124" s="214"/>
      <c r="PRL124" s="214"/>
      <c r="PRM124" s="214"/>
      <c r="PRN124" s="214"/>
      <c r="PRO124" s="214"/>
      <c r="PRP124" s="214"/>
      <c r="PRQ124" s="214"/>
      <c r="PRR124" s="214"/>
      <c r="PRS124" s="214"/>
      <c r="PRT124" s="214"/>
      <c r="PRU124" s="214"/>
      <c r="PRV124" s="214"/>
      <c r="PRW124" s="214"/>
      <c r="PRX124" s="214"/>
      <c r="PRY124" s="214"/>
      <c r="PRZ124" s="214"/>
      <c r="PSA124" s="214"/>
      <c r="PSB124" s="214"/>
      <c r="PSC124" s="214"/>
      <c r="PSD124" s="214"/>
      <c r="PSE124" s="214"/>
      <c r="PSF124" s="214"/>
      <c r="PSG124" s="214"/>
      <c r="PSH124" s="214"/>
      <c r="PSI124" s="214"/>
      <c r="PSJ124" s="214"/>
      <c r="PSK124" s="214"/>
      <c r="PSL124" s="214"/>
      <c r="PSM124" s="214"/>
      <c r="PSN124" s="214"/>
      <c r="PSO124" s="214"/>
      <c r="PSP124" s="214"/>
      <c r="PSQ124" s="214"/>
      <c r="PSR124" s="214"/>
      <c r="PSS124" s="214"/>
      <c r="PST124" s="214"/>
      <c r="PSU124" s="214"/>
      <c r="PSV124" s="214"/>
      <c r="PSW124" s="214"/>
      <c r="PSX124" s="214"/>
      <c r="PSY124" s="214"/>
      <c r="PSZ124" s="214"/>
      <c r="PTA124" s="214"/>
      <c r="PTB124" s="214"/>
      <c r="PTC124" s="214"/>
      <c r="PTD124" s="214"/>
      <c r="PTE124" s="214"/>
      <c r="PTF124" s="214"/>
      <c r="PTG124" s="214"/>
      <c r="PTH124" s="214"/>
      <c r="PTI124" s="214"/>
      <c r="PTJ124" s="214"/>
      <c r="PTK124" s="214"/>
      <c r="PTL124" s="214"/>
      <c r="PTM124" s="214"/>
      <c r="PTN124" s="214"/>
      <c r="PTO124" s="214"/>
      <c r="PTP124" s="214"/>
      <c r="PTQ124" s="214"/>
      <c r="PTR124" s="214"/>
      <c r="PTS124" s="214"/>
      <c r="PTT124" s="214"/>
      <c r="PTU124" s="214"/>
      <c r="PTV124" s="214"/>
      <c r="PTW124" s="214"/>
      <c r="PTX124" s="214"/>
      <c r="PTY124" s="214"/>
      <c r="PTZ124" s="214"/>
      <c r="PUA124" s="214"/>
      <c r="PUB124" s="214"/>
      <c r="PUC124" s="214"/>
      <c r="PUD124" s="214"/>
      <c r="PUE124" s="214"/>
      <c r="PUF124" s="214"/>
      <c r="PUG124" s="214"/>
      <c r="PUH124" s="214"/>
      <c r="PUI124" s="214"/>
      <c r="PUJ124" s="214"/>
      <c r="PUK124" s="214"/>
      <c r="PUL124" s="214"/>
      <c r="PUM124" s="214"/>
      <c r="PUN124" s="214"/>
      <c r="PUO124" s="214"/>
      <c r="PUP124" s="214"/>
      <c r="PUQ124" s="214"/>
      <c r="PUR124" s="214"/>
      <c r="PUS124" s="214"/>
      <c r="PUT124" s="214"/>
      <c r="PUU124" s="214"/>
      <c r="PUV124" s="214"/>
      <c r="PUW124" s="214"/>
      <c r="PUX124" s="214"/>
      <c r="PUY124" s="214"/>
      <c r="PUZ124" s="214"/>
      <c r="PVA124" s="214"/>
      <c r="PVB124" s="214"/>
      <c r="PVC124" s="214"/>
      <c r="PVD124" s="214"/>
      <c r="PVE124" s="214"/>
      <c r="PVF124" s="214"/>
      <c r="PVG124" s="214"/>
      <c r="PVH124" s="214"/>
      <c r="PVI124" s="214"/>
      <c r="PVJ124" s="214"/>
      <c r="PVK124" s="214"/>
      <c r="PVL124" s="214"/>
      <c r="PVM124" s="214"/>
      <c r="PVN124" s="214"/>
      <c r="PVO124" s="214"/>
      <c r="PVP124" s="214"/>
      <c r="PVQ124" s="214"/>
      <c r="PVR124" s="214"/>
      <c r="PVS124" s="214"/>
      <c r="PVT124" s="214"/>
      <c r="PVU124" s="214"/>
      <c r="PVV124" s="214"/>
      <c r="PVW124" s="214"/>
      <c r="PVX124" s="214"/>
      <c r="PVY124" s="214"/>
      <c r="PVZ124" s="214"/>
      <c r="PWA124" s="214"/>
      <c r="PWB124" s="214"/>
      <c r="PWC124" s="214"/>
      <c r="PWD124" s="214"/>
      <c r="PWE124" s="214"/>
      <c r="PWF124" s="214"/>
      <c r="PWG124" s="214"/>
      <c r="PWH124" s="214"/>
      <c r="PWI124" s="214"/>
      <c r="PWJ124" s="214"/>
      <c r="PWK124" s="214"/>
      <c r="PWL124" s="214"/>
      <c r="PWM124" s="214"/>
      <c r="PWN124" s="214"/>
      <c r="PWO124" s="214"/>
      <c r="PWP124" s="214"/>
      <c r="PWQ124" s="214"/>
      <c r="PWR124" s="214"/>
      <c r="PWS124" s="214"/>
      <c r="PWT124" s="214"/>
      <c r="PWU124" s="214"/>
      <c r="PWV124" s="214"/>
      <c r="PWW124" s="214"/>
      <c r="PWX124" s="214"/>
      <c r="PWY124" s="214"/>
      <c r="PWZ124" s="214"/>
      <c r="PXA124" s="214"/>
      <c r="PXB124" s="214"/>
      <c r="PXC124" s="214"/>
      <c r="PXD124" s="214"/>
      <c r="PXE124" s="214"/>
      <c r="PXF124" s="214"/>
      <c r="PXG124" s="214"/>
      <c r="PXH124" s="214"/>
      <c r="PXI124" s="214"/>
      <c r="PXJ124" s="214"/>
      <c r="PXK124" s="214"/>
      <c r="PXL124" s="214"/>
      <c r="PXM124" s="214"/>
      <c r="PXN124" s="214"/>
      <c r="PXO124" s="214"/>
      <c r="PXP124" s="214"/>
      <c r="PXQ124" s="214"/>
      <c r="PXR124" s="214"/>
      <c r="PXS124" s="214"/>
      <c r="PXT124" s="214"/>
      <c r="PXU124" s="214"/>
      <c r="PXV124" s="214"/>
      <c r="PXW124" s="214"/>
      <c r="PXX124" s="214"/>
      <c r="PXY124" s="214"/>
      <c r="PXZ124" s="214"/>
      <c r="PYA124" s="214"/>
      <c r="PYB124" s="214"/>
      <c r="PYC124" s="214"/>
      <c r="PYD124" s="214"/>
      <c r="PYE124" s="214"/>
      <c r="PYF124" s="214"/>
      <c r="PYG124" s="214"/>
      <c r="PYH124" s="214"/>
      <c r="PYI124" s="214"/>
      <c r="PYJ124" s="214"/>
      <c r="PYK124" s="214"/>
      <c r="PYL124" s="214"/>
      <c r="PYM124" s="214"/>
      <c r="PYN124" s="214"/>
      <c r="PYO124" s="214"/>
      <c r="PYP124" s="214"/>
      <c r="PYQ124" s="214"/>
      <c r="PYR124" s="214"/>
      <c r="PYS124" s="214"/>
      <c r="PYT124" s="214"/>
      <c r="PYU124" s="214"/>
      <c r="PYV124" s="214"/>
      <c r="PYW124" s="214"/>
      <c r="PYX124" s="214"/>
      <c r="PYY124" s="214"/>
      <c r="PYZ124" s="214"/>
      <c r="PZA124" s="214"/>
      <c r="PZB124" s="214"/>
      <c r="PZC124" s="214"/>
      <c r="PZD124" s="214"/>
      <c r="PZE124" s="214"/>
      <c r="PZF124" s="214"/>
      <c r="PZG124" s="214"/>
      <c r="PZH124" s="214"/>
      <c r="PZI124" s="214"/>
      <c r="PZJ124" s="214"/>
      <c r="PZK124" s="214"/>
      <c r="PZL124" s="214"/>
      <c r="PZM124" s="214"/>
      <c r="PZN124" s="214"/>
      <c r="PZO124" s="214"/>
      <c r="PZP124" s="214"/>
      <c r="PZQ124" s="214"/>
      <c r="PZR124" s="214"/>
      <c r="PZS124" s="214"/>
      <c r="PZT124" s="214"/>
      <c r="PZU124" s="214"/>
      <c r="PZV124" s="214"/>
      <c r="PZW124" s="214"/>
      <c r="PZX124" s="214"/>
      <c r="PZY124" s="214"/>
      <c r="PZZ124" s="214"/>
      <c r="QAA124" s="214"/>
      <c r="QAB124" s="214"/>
      <c r="QAC124" s="214"/>
      <c r="QAD124" s="214"/>
      <c r="QAE124" s="214"/>
      <c r="QAF124" s="214"/>
      <c r="QAG124" s="214"/>
      <c r="QAH124" s="214"/>
      <c r="QAI124" s="214"/>
      <c r="QAJ124" s="214"/>
      <c r="QAK124" s="214"/>
      <c r="QAL124" s="214"/>
      <c r="QAM124" s="214"/>
      <c r="QAN124" s="214"/>
      <c r="QAO124" s="214"/>
      <c r="QAP124" s="214"/>
      <c r="QAQ124" s="214"/>
      <c r="QAR124" s="214"/>
      <c r="QAS124" s="214"/>
      <c r="QAT124" s="214"/>
      <c r="QAU124" s="214"/>
      <c r="QAV124" s="214"/>
      <c r="QAW124" s="214"/>
      <c r="QAX124" s="214"/>
      <c r="QAY124" s="214"/>
      <c r="QAZ124" s="214"/>
      <c r="QBA124" s="214"/>
      <c r="QBB124" s="214"/>
      <c r="QBC124" s="214"/>
      <c r="QBD124" s="214"/>
      <c r="QBE124" s="214"/>
      <c r="QBF124" s="214"/>
      <c r="QBG124" s="214"/>
      <c r="QBH124" s="214"/>
      <c r="QBI124" s="214"/>
      <c r="QBJ124" s="214"/>
      <c r="QBK124" s="214"/>
      <c r="QBL124" s="214"/>
      <c r="QBM124" s="214"/>
      <c r="QBN124" s="214"/>
      <c r="QBO124" s="214"/>
      <c r="QBP124" s="214"/>
      <c r="QBQ124" s="214"/>
      <c r="QBR124" s="214"/>
      <c r="QBS124" s="214"/>
      <c r="QBT124" s="214"/>
      <c r="QBU124" s="214"/>
      <c r="QBV124" s="214"/>
      <c r="QBW124" s="214"/>
      <c r="QBX124" s="214"/>
      <c r="QBY124" s="214"/>
      <c r="QBZ124" s="214"/>
      <c r="QCA124" s="214"/>
      <c r="QCB124" s="214"/>
      <c r="QCC124" s="214"/>
      <c r="QCD124" s="214"/>
      <c r="QCE124" s="214"/>
      <c r="QCF124" s="214"/>
      <c r="QCG124" s="214"/>
      <c r="QCH124" s="214"/>
      <c r="QCI124" s="214"/>
      <c r="QCJ124" s="214"/>
      <c r="QCK124" s="214"/>
      <c r="QCL124" s="214"/>
      <c r="QCM124" s="214"/>
      <c r="QCN124" s="214"/>
      <c r="QCO124" s="214"/>
      <c r="QCP124" s="214"/>
      <c r="QCQ124" s="214"/>
      <c r="QCR124" s="214"/>
      <c r="QCS124" s="214"/>
      <c r="QCT124" s="214"/>
      <c r="QCU124" s="214"/>
      <c r="QCV124" s="214"/>
      <c r="QCW124" s="214"/>
      <c r="QCX124" s="214"/>
      <c r="QCY124" s="214"/>
      <c r="QCZ124" s="214"/>
      <c r="QDA124" s="214"/>
      <c r="QDB124" s="214"/>
      <c r="QDC124" s="214"/>
      <c r="QDD124" s="214"/>
      <c r="QDE124" s="214"/>
      <c r="QDF124" s="214"/>
      <c r="QDG124" s="214"/>
      <c r="QDH124" s="214"/>
      <c r="QDI124" s="214"/>
      <c r="QDJ124" s="214"/>
      <c r="QDK124" s="214"/>
      <c r="QDL124" s="214"/>
      <c r="QDM124" s="214"/>
      <c r="QDN124" s="214"/>
      <c r="QDO124" s="214"/>
      <c r="QDP124" s="214"/>
      <c r="QDQ124" s="214"/>
      <c r="QDR124" s="214"/>
      <c r="QDS124" s="214"/>
      <c r="QDT124" s="214"/>
      <c r="QDU124" s="214"/>
      <c r="QDV124" s="214"/>
      <c r="QDW124" s="214"/>
      <c r="QDX124" s="214"/>
      <c r="QDY124" s="214"/>
      <c r="QDZ124" s="214"/>
      <c r="QEA124" s="214"/>
      <c r="QEB124" s="214"/>
      <c r="QEC124" s="214"/>
      <c r="QED124" s="214"/>
      <c r="QEE124" s="214"/>
      <c r="QEF124" s="214"/>
      <c r="QEG124" s="214"/>
      <c r="QEH124" s="214"/>
      <c r="QEI124" s="214"/>
      <c r="QEJ124" s="214"/>
      <c r="QEK124" s="214"/>
      <c r="QEL124" s="214"/>
      <c r="QEM124" s="214"/>
      <c r="QEN124" s="214"/>
      <c r="QEO124" s="214"/>
      <c r="QEP124" s="214"/>
      <c r="QEQ124" s="214"/>
      <c r="QER124" s="214"/>
      <c r="QES124" s="214"/>
      <c r="QET124" s="214"/>
      <c r="QEU124" s="214"/>
      <c r="QEV124" s="214"/>
      <c r="QEW124" s="214"/>
      <c r="QEX124" s="214"/>
      <c r="QEY124" s="214"/>
      <c r="QEZ124" s="214"/>
      <c r="QFA124" s="214"/>
      <c r="QFB124" s="214"/>
      <c r="QFC124" s="214"/>
      <c r="QFD124" s="214"/>
      <c r="QFE124" s="214"/>
      <c r="QFF124" s="214"/>
      <c r="QFG124" s="214"/>
      <c r="QFH124" s="214"/>
      <c r="QFI124" s="214"/>
      <c r="QFJ124" s="214"/>
      <c r="QFK124" s="214"/>
      <c r="QFL124" s="214"/>
      <c r="QFM124" s="214"/>
      <c r="QFN124" s="214"/>
      <c r="QFO124" s="214"/>
      <c r="QFP124" s="214"/>
      <c r="QFQ124" s="214"/>
      <c r="QFR124" s="214"/>
      <c r="QFS124" s="214"/>
      <c r="QFT124" s="214"/>
      <c r="QFU124" s="214"/>
      <c r="QFV124" s="214"/>
      <c r="QFW124" s="214"/>
      <c r="QFX124" s="214"/>
      <c r="QFY124" s="214"/>
      <c r="QFZ124" s="214"/>
      <c r="QGA124" s="214"/>
      <c r="QGB124" s="214"/>
      <c r="QGC124" s="214"/>
      <c r="QGD124" s="214"/>
      <c r="QGE124" s="214"/>
      <c r="QGF124" s="214"/>
      <c r="QGG124" s="214"/>
      <c r="QGH124" s="214"/>
      <c r="QGI124" s="214"/>
      <c r="QGJ124" s="214"/>
      <c r="QGK124" s="214"/>
      <c r="QGL124" s="214"/>
      <c r="QGM124" s="214"/>
      <c r="QGN124" s="214"/>
      <c r="QGO124" s="214"/>
      <c r="QGP124" s="214"/>
      <c r="QGQ124" s="214"/>
      <c r="QGR124" s="214"/>
      <c r="QGS124" s="214"/>
      <c r="QGT124" s="214"/>
      <c r="QGU124" s="214"/>
      <c r="QGV124" s="214"/>
      <c r="QGW124" s="214"/>
      <c r="QGX124" s="214"/>
      <c r="QGY124" s="214"/>
      <c r="QGZ124" s="214"/>
      <c r="QHA124" s="214"/>
      <c r="QHB124" s="214"/>
      <c r="QHC124" s="214"/>
      <c r="QHD124" s="214"/>
      <c r="QHE124" s="214"/>
      <c r="QHF124" s="214"/>
      <c r="QHG124" s="214"/>
      <c r="QHH124" s="214"/>
      <c r="QHI124" s="214"/>
      <c r="QHJ124" s="214"/>
      <c r="QHK124" s="214"/>
      <c r="QHL124" s="214"/>
      <c r="QHM124" s="214"/>
      <c r="QHN124" s="214"/>
      <c r="QHO124" s="214"/>
      <c r="QHP124" s="214"/>
      <c r="QHQ124" s="214"/>
      <c r="QHR124" s="214"/>
      <c r="QHS124" s="214"/>
      <c r="QHT124" s="214"/>
      <c r="QHU124" s="214"/>
      <c r="QHV124" s="214"/>
      <c r="QHW124" s="214"/>
      <c r="QHX124" s="214"/>
      <c r="QHY124" s="214"/>
      <c r="QHZ124" s="214"/>
      <c r="QIA124" s="214"/>
      <c r="QIB124" s="214"/>
      <c r="QIC124" s="214"/>
      <c r="QID124" s="214"/>
      <c r="QIE124" s="214"/>
      <c r="QIF124" s="214"/>
      <c r="QIG124" s="214"/>
      <c r="QIH124" s="214"/>
      <c r="QII124" s="214"/>
      <c r="QIJ124" s="214"/>
      <c r="QIK124" s="214"/>
      <c r="QIL124" s="214"/>
      <c r="QIM124" s="214"/>
      <c r="QIN124" s="214"/>
      <c r="QIO124" s="214"/>
      <c r="QIP124" s="214"/>
      <c r="QIQ124" s="214"/>
      <c r="QIR124" s="214"/>
      <c r="QIS124" s="214"/>
      <c r="QIT124" s="214"/>
      <c r="QIU124" s="214"/>
      <c r="QIV124" s="214"/>
      <c r="QIW124" s="214"/>
      <c r="QIX124" s="214"/>
      <c r="QIY124" s="214"/>
      <c r="QIZ124" s="214"/>
      <c r="QJA124" s="214"/>
      <c r="QJB124" s="214"/>
      <c r="QJC124" s="214"/>
      <c r="QJD124" s="214"/>
      <c r="QJE124" s="214"/>
      <c r="QJF124" s="214"/>
      <c r="QJG124" s="214"/>
      <c r="QJH124" s="214"/>
      <c r="QJI124" s="214"/>
      <c r="QJJ124" s="214"/>
      <c r="QJK124" s="214"/>
      <c r="QJL124" s="214"/>
      <c r="QJM124" s="214"/>
      <c r="QJN124" s="214"/>
      <c r="QJO124" s="214"/>
      <c r="QJP124" s="214"/>
      <c r="QJQ124" s="214"/>
      <c r="QJR124" s="214"/>
      <c r="QJS124" s="214"/>
      <c r="QJT124" s="214"/>
      <c r="QJU124" s="214"/>
      <c r="QJV124" s="214"/>
      <c r="QJW124" s="214"/>
      <c r="QJX124" s="214"/>
      <c r="QJY124" s="214"/>
      <c r="QJZ124" s="214"/>
      <c r="QKA124" s="214"/>
      <c r="QKB124" s="214"/>
      <c r="QKC124" s="214"/>
      <c r="QKD124" s="214"/>
      <c r="QKE124" s="214"/>
      <c r="QKF124" s="214"/>
      <c r="QKG124" s="214"/>
      <c r="QKH124" s="214"/>
      <c r="QKI124" s="214"/>
      <c r="QKJ124" s="214"/>
      <c r="QKK124" s="214"/>
      <c r="QKL124" s="214"/>
      <c r="QKM124" s="214"/>
      <c r="QKN124" s="214"/>
      <c r="QKO124" s="214"/>
      <c r="QKP124" s="214"/>
      <c r="QKQ124" s="214"/>
      <c r="QKR124" s="214"/>
      <c r="QKS124" s="214"/>
      <c r="QKT124" s="214"/>
      <c r="QKU124" s="214"/>
      <c r="QKV124" s="214"/>
      <c r="QKW124" s="214"/>
      <c r="QKX124" s="214"/>
      <c r="QKY124" s="214"/>
      <c r="QKZ124" s="214"/>
      <c r="QLA124" s="214"/>
      <c r="QLB124" s="214"/>
      <c r="QLC124" s="214"/>
      <c r="QLD124" s="214"/>
      <c r="QLE124" s="214"/>
      <c r="QLF124" s="214"/>
      <c r="QLG124" s="214"/>
      <c r="QLH124" s="214"/>
      <c r="QLI124" s="214"/>
      <c r="QLJ124" s="214"/>
      <c r="QLK124" s="214"/>
      <c r="QLL124" s="214"/>
      <c r="QLM124" s="214"/>
      <c r="QLN124" s="214"/>
      <c r="QLO124" s="214"/>
      <c r="QLP124" s="214"/>
      <c r="QLQ124" s="214"/>
      <c r="QLR124" s="214"/>
      <c r="QLS124" s="214"/>
      <c r="QLT124" s="214"/>
      <c r="QLU124" s="214"/>
      <c r="QLV124" s="214"/>
      <c r="QLW124" s="214"/>
      <c r="QLX124" s="214"/>
      <c r="QLY124" s="214"/>
      <c r="QLZ124" s="214"/>
      <c r="QMA124" s="214"/>
      <c r="QMB124" s="214"/>
      <c r="QMC124" s="214"/>
      <c r="QMD124" s="214"/>
      <c r="QME124" s="214"/>
      <c r="QMF124" s="214"/>
      <c r="QMG124" s="214"/>
      <c r="QMH124" s="214"/>
      <c r="QMI124" s="214"/>
      <c r="QMJ124" s="214"/>
      <c r="QMK124" s="214"/>
      <c r="QML124" s="214"/>
      <c r="QMM124" s="214"/>
      <c r="QMN124" s="214"/>
      <c r="QMO124" s="214"/>
      <c r="QMP124" s="214"/>
      <c r="QMQ124" s="214"/>
      <c r="QMR124" s="214"/>
      <c r="QMS124" s="214"/>
      <c r="QMT124" s="214"/>
      <c r="QMU124" s="214"/>
      <c r="QMV124" s="214"/>
      <c r="QMW124" s="214"/>
      <c r="QMX124" s="214"/>
      <c r="QMY124" s="214"/>
      <c r="QMZ124" s="214"/>
      <c r="QNA124" s="214"/>
      <c r="QNB124" s="214"/>
      <c r="QNC124" s="214"/>
      <c r="QND124" s="214"/>
      <c r="QNE124" s="214"/>
      <c r="QNF124" s="214"/>
      <c r="QNG124" s="214"/>
      <c r="QNH124" s="214"/>
      <c r="QNI124" s="214"/>
      <c r="QNJ124" s="214"/>
      <c r="QNK124" s="214"/>
      <c r="QNL124" s="214"/>
      <c r="QNM124" s="214"/>
      <c r="QNN124" s="214"/>
      <c r="QNO124" s="214"/>
      <c r="QNP124" s="214"/>
      <c r="QNQ124" s="214"/>
      <c r="QNR124" s="214"/>
      <c r="QNS124" s="214"/>
      <c r="QNT124" s="214"/>
      <c r="QNU124" s="214"/>
      <c r="QNV124" s="214"/>
      <c r="QNW124" s="214"/>
      <c r="QNX124" s="214"/>
      <c r="QNY124" s="214"/>
      <c r="QNZ124" s="214"/>
      <c r="QOA124" s="214"/>
      <c r="QOB124" s="214"/>
      <c r="QOC124" s="214"/>
      <c r="QOD124" s="214"/>
      <c r="QOE124" s="214"/>
      <c r="QOF124" s="214"/>
      <c r="QOG124" s="214"/>
      <c r="QOH124" s="214"/>
      <c r="QOI124" s="214"/>
      <c r="QOJ124" s="214"/>
      <c r="QOK124" s="214"/>
      <c r="QOL124" s="214"/>
      <c r="QOM124" s="214"/>
      <c r="QON124" s="214"/>
      <c r="QOO124" s="214"/>
      <c r="QOP124" s="214"/>
      <c r="QOQ124" s="214"/>
      <c r="QOR124" s="214"/>
      <c r="QOS124" s="214"/>
      <c r="QOT124" s="214"/>
      <c r="QOU124" s="214"/>
      <c r="QOV124" s="214"/>
      <c r="QOW124" s="214"/>
      <c r="QOX124" s="214"/>
      <c r="QOY124" s="214"/>
      <c r="QOZ124" s="214"/>
      <c r="QPA124" s="214"/>
      <c r="QPB124" s="214"/>
      <c r="QPC124" s="214"/>
      <c r="QPD124" s="214"/>
      <c r="QPE124" s="214"/>
      <c r="QPF124" s="214"/>
      <c r="QPG124" s="214"/>
      <c r="QPH124" s="214"/>
      <c r="QPI124" s="214"/>
      <c r="QPJ124" s="214"/>
      <c r="QPK124" s="214"/>
      <c r="QPL124" s="214"/>
      <c r="QPM124" s="214"/>
      <c r="QPN124" s="214"/>
      <c r="QPO124" s="214"/>
      <c r="QPP124" s="214"/>
      <c r="QPQ124" s="214"/>
      <c r="QPR124" s="214"/>
      <c r="QPS124" s="214"/>
      <c r="QPT124" s="214"/>
      <c r="QPU124" s="214"/>
      <c r="QPV124" s="214"/>
      <c r="QPW124" s="214"/>
      <c r="QPX124" s="214"/>
      <c r="QPY124" s="214"/>
      <c r="QPZ124" s="214"/>
      <c r="QQA124" s="214"/>
      <c r="QQB124" s="214"/>
      <c r="QQC124" s="214"/>
      <c r="QQD124" s="214"/>
      <c r="QQE124" s="214"/>
      <c r="QQF124" s="214"/>
      <c r="QQG124" s="214"/>
      <c r="QQH124" s="214"/>
      <c r="QQI124" s="214"/>
      <c r="QQJ124" s="214"/>
      <c r="QQK124" s="214"/>
      <c r="QQL124" s="214"/>
      <c r="QQM124" s="214"/>
      <c r="QQN124" s="214"/>
      <c r="QQO124" s="214"/>
      <c r="QQP124" s="214"/>
      <c r="QQQ124" s="214"/>
      <c r="QQR124" s="214"/>
      <c r="QQS124" s="214"/>
      <c r="QQT124" s="214"/>
      <c r="QQU124" s="214"/>
      <c r="QQV124" s="214"/>
      <c r="QQW124" s="214"/>
      <c r="QQX124" s="214"/>
      <c r="QQY124" s="214"/>
      <c r="QQZ124" s="214"/>
      <c r="QRA124" s="214"/>
      <c r="QRB124" s="214"/>
      <c r="QRC124" s="214"/>
      <c r="QRD124" s="214"/>
      <c r="QRE124" s="214"/>
      <c r="QRF124" s="214"/>
      <c r="QRG124" s="214"/>
      <c r="QRH124" s="214"/>
      <c r="QRI124" s="214"/>
      <c r="QRJ124" s="214"/>
      <c r="QRK124" s="214"/>
      <c r="QRL124" s="214"/>
      <c r="QRM124" s="214"/>
      <c r="QRN124" s="214"/>
      <c r="QRO124" s="214"/>
      <c r="QRP124" s="214"/>
      <c r="QRQ124" s="214"/>
      <c r="QRR124" s="214"/>
      <c r="QRS124" s="214"/>
      <c r="QRT124" s="214"/>
      <c r="QRU124" s="214"/>
      <c r="QRV124" s="214"/>
      <c r="QRW124" s="214"/>
      <c r="QRX124" s="214"/>
      <c r="QRY124" s="214"/>
      <c r="QRZ124" s="214"/>
      <c r="QSA124" s="214"/>
      <c r="QSB124" s="214"/>
      <c r="QSC124" s="214"/>
      <c r="QSD124" s="214"/>
      <c r="QSE124" s="214"/>
      <c r="QSF124" s="214"/>
      <c r="QSG124" s="214"/>
      <c r="QSH124" s="214"/>
      <c r="QSI124" s="214"/>
      <c r="QSJ124" s="214"/>
      <c r="QSK124" s="214"/>
      <c r="QSL124" s="214"/>
      <c r="QSM124" s="214"/>
      <c r="QSN124" s="214"/>
      <c r="QSO124" s="214"/>
      <c r="QSP124" s="214"/>
      <c r="QSQ124" s="214"/>
      <c r="QSR124" s="214"/>
      <c r="QSS124" s="214"/>
      <c r="QST124" s="214"/>
      <c r="QSU124" s="214"/>
      <c r="QSV124" s="214"/>
      <c r="QSW124" s="214"/>
      <c r="QSX124" s="214"/>
      <c r="QSY124" s="214"/>
      <c r="QSZ124" s="214"/>
      <c r="QTA124" s="214"/>
      <c r="QTB124" s="214"/>
      <c r="QTC124" s="214"/>
      <c r="QTD124" s="214"/>
      <c r="QTE124" s="214"/>
      <c r="QTF124" s="214"/>
      <c r="QTG124" s="214"/>
      <c r="QTH124" s="214"/>
      <c r="QTI124" s="214"/>
      <c r="QTJ124" s="214"/>
      <c r="QTK124" s="214"/>
      <c r="QTL124" s="214"/>
      <c r="QTM124" s="214"/>
      <c r="QTN124" s="214"/>
      <c r="QTO124" s="214"/>
      <c r="QTP124" s="214"/>
      <c r="QTQ124" s="214"/>
      <c r="QTR124" s="214"/>
      <c r="QTS124" s="214"/>
      <c r="QTT124" s="214"/>
      <c r="QTU124" s="214"/>
      <c r="QTV124" s="214"/>
      <c r="QTW124" s="214"/>
      <c r="QTX124" s="214"/>
      <c r="QTY124" s="214"/>
      <c r="QTZ124" s="214"/>
      <c r="QUA124" s="214"/>
      <c r="QUB124" s="214"/>
      <c r="QUC124" s="214"/>
      <c r="QUD124" s="214"/>
      <c r="QUE124" s="214"/>
      <c r="QUF124" s="214"/>
      <c r="QUG124" s="214"/>
      <c r="QUH124" s="214"/>
      <c r="QUI124" s="214"/>
      <c r="QUJ124" s="214"/>
      <c r="QUK124" s="214"/>
      <c r="QUL124" s="214"/>
      <c r="QUM124" s="214"/>
      <c r="QUN124" s="214"/>
      <c r="QUO124" s="214"/>
      <c r="QUP124" s="214"/>
      <c r="QUQ124" s="214"/>
      <c r="QUR124" s="214"/>
      <c r="QUS124" s="214"/>
      <c r="QUT124" s="214"/>
      <c r="QUU124" s="214"/>
      <c r="QUV124" s="214"/>
      <c r="QUW124" s="214"/>
      <c r="QUX124" s="214"/>
      <c r="QUY124" s="214"/>
      <c r="QUZ124" s="214"/>
      <c r="QVA124" s="214"/>
      <c r="QVB124" s="214"/>
      <c r="QVC124" s="214"/>
      <c r="QVD124" s="214"/>
      <c r="QVE124" s="214"/>
      <c r="QVF124" s="214"/>
      <c r="QVG124" s="214"/>
      <c r="QVH124" s="214"/>
      <c r="QVI124" s="214"/>
      <c r="QVJ124" s="214"/>
      <c r="QVK124" s="214"/>
      <c r="QVL124" s="214"/>
      <c r="QVM124" s="214"/>
      <c r="QVN124" s="214"/>
      <c r="QVO124" s="214"/>
      <c r="QVP124" s="214"/>
      <c r="QVQ124" s="214"/>
      <c r="QVR124" s="214"/>
      <c r="QVS124" s="214"/>
      <c r="QVT124" s="214"/>
      <c r="QVU124" s="214"/>
      <c r="QVV124" s="214"/>
      <c r="QVW124" s="214"/>
      <c r="QVX124" s="214"/>
      <c r="QVY124" s="214"/>
      <c r="QVZ124" s="214"/>
      <c r="QWA124" s="214"/>
      <c r="QWB124" s="214"/>
      <c r="QWC124" s="214"/>
      <c r="QWD124" s="214"/>
      <c r="QWE124" s="214"/>
      <c r="QWF124" s="214"/>
      <c r="QWG124" s="214"/>
      <c r="QWH124" s="214"/>
      <c r="QWI124" s="214"/>
      <c r="QWJ124" s="214"/>
      <c r="QWK124" s="214"/>
      <c r="QWL124" s="214"/>
      <c r="QWM124" s="214"/>
      <c r="QWN124" s="214"/>
      <c r="QWO124" s="214"/>
      <c r="QWP124" s="214"/>
      <c r="QWQ124" s="214"/>
      <c r="QWR124" s="214"/>
      <c r="QWS124" s="214"/>
      <c r="QWT124" s="214"/>
      <c r="QWU124" s="214"/>
      <c r="QWV124" s="214"/>
      <c r="QWW124" s="214"/>
      <c r="QWX124" s="214"/>
      <c r="QWY124" s="214"/>
      <c r="QWZ124" s="214"/>
      <c r="QXA124" s="214"/>
      <c r="QXB124" s="214"/>
      <c r="QXC124" s="214"/>
      <c r="QXD124" s="214"/>
      <c r="QXE124" s="214"/>
      <c r="QXF124" s="214"/>
      <c r="QXG124" s="214"/>
      <c r="QXH124" s="214"/>
      <c r="QXI124" s="214"/>
      <c r="QXJ124" s="214"/>
      <c r="QXK124" s="214"/>
      <c r="QXL124" s="214"/>
      <c r="QXM124" s="214"/>
      <c r="QXN124" s="214"/>
      <c r="QXO124" s="214"/>
      <c r="QXP124" s="214"/>
      <c r="QXQ124" s="214"/>
      <c r="QXR124" s="214"/>
      <c r="QXS124" s="214"/>
      <c r="QXT124" s="214"/>
      <c r="QXU124" s="214"/>
      <c r="QXV124" s="214"/>
      <c r="QXW124" s="214"/>
      <c r="QXX124" s="214"/>
      <c r="QXY124" s="214"/>
      <c r="QXZ124" s="214"/>
      <c r="QYA124" s="214"/>
      <c r="QYB124" s="214"/>
      <c r="QYC124" s="214"/>
      <c r="QYD124" s="214"/>
      <c r="QYE124" s="214"/>
      <c r="QYF124" s="214"/>
      <c r="QYG124" s="214"/>
      <c r="QYH124" s="214"/>
      <c r="QYI124" s="214"/>
      <c r="QYJ124" s="214"/>
      <c r="QYK124" s="214"/>
      <c r="QYL124" s="214"/>
      <c r="QYM124" s="214"/>
      <c r="QYN124" s="214"/>
      <c r="QYO124" s="214"/>
      <c r="QYP124" s="214"/>
      <c r="QYQ124" s="214"/>
      <c r="QYR124" s="214"/>
      <c r="QYS124" s="214"/>
      <c r="QYT124" s="214"/>
      <c r="QYU124" s="214"/>
      <c r="QYV124" s="214"/>
      <c r="QYW124" s="214"/>
      <c r="QYX124" s="214"/>
      <c r="QYY124" s="214"/>
      <c r="QYZ124" s="214"/>
      <c r="QZA124" s="214"/>
      <c r="QZB124" s="214"/>
      <c r="QZC124" s="214"/>
      <c r="QZD124" s="214"/>
      <c r="QZE124" s="214"/>
      <c r="QZF124" s="214"/>
      <c r="QZG124" s="214"/>
      <c r="QZH124" s="214"/>
      <c r="QZI124" s="214"/>
      <c r="QZJ124" s="214"/>
      <c r="QZK124" s="214"/>
      <c r="QZL124" s="214"/>
      <c r="QZM124" s="214"/>
      <c r="QZN124" s="214"/>
      <c r="QZO124" s="214"/>
      <c r="QZP124" s="214"/>
      <c r="QZQ124" s="214"/>
      <c r="QZR124" s="214"/>
      <c r="QZS124" s="214"/>
      <c r="QZT124" s="214"/>
      <c r="QZU124" s="214"/>
      <c r="QZV124" s="214"/>
      <c r="QZW124" s="214"/>
      <c r="QZX124" s="214"/>
      <c r="QZY124" s="214"/>
      <c r="QZZ124" s="214"/>
      <c r="RAA124" s="214"/>
      <c r="RAB124" s="214"/>
      <c r="RAC124" s="214"/>
      <c r="RAD124" s="214"/>
      <c r="RAE124" s="214"/>
      <c r="RAF124" s="214"/>
      <c r="RAG124" s="214"/>
      <c r="RAH124" s="214"/>
      <c r="RAI124" s="214"/>
      <c r="RAJ124" s="214"/>
      <c r="RAK124" s="214"/>
      <c r="RAL124" s="214"/>
      <c r="RAM124" s="214"/>
      <c r="RAN124" s="214"/>
      <c r="RAO124" s="214"/>
      <c r="RAP124" s="214"/>
      <c r="RAQ124" s="214"/>
      <c r="RAR124" s="214"/>
      <c r="RAS124" s="214"/>
      <c r="RAT124" s="214"/>
      <c r="RAU124" s="214"/>
      <c r="RAV124" s="214"/>
      <c r="RAW124" s="214"/>
      <c r="RAX124" s="214"/>
      <c r="RAY124" s="214"/>
      <c r="RAZ124" s="214"/>
      <c r="RBA124" s="214"/>
      <c r="RBB124" s="214"/>
      <c r="RBC124" s="214"/>
      <c r="RBD124" s="214"/>
      <c r="RBE124" s="214"/>
      <c r="RBF124" s="214"/>
      <c r="RBG124" s="214"/>
      <c r="RBH124" s="214"/>
      <c r="RBI124" s="214"/>
      <c r="RBJ124" s="214"/>
      <c r="RBK124" s="214"/>
      <c r="RBL124" s="214"/>
      <c r="RBM124" s="214"/>
      <c r="RBN124" s="214"/>
      <c r="RBO124" s="214"/>
      <c r="RBP124" s="214"/>
      <c r="RBQ124" s="214"/>
      <c r="RBR124" s="214"/>
      <c r="RBS124" s="214"/>
      <c r="RBT124" s="214"/>
      <c r="RBU124" s="214"/>
      <c r="RBV124" s="214"/>
      <c r="RBW124" s="214"/>
      <c r="RBX124" s="214"/>
      <c r="RBY124" s="214"/>
      <c r="RBZ124" s="214"/>
      <c r="RCA124" s="214"/>
      <c r="RCB124" s="214"/>
      <c r="RCC124" s="214"/>
      <c r="RCD124" s="214"/>
      <c r="RCE124" s="214"/>
      <c r="RCF124" s="214"/>
      <c r="RCG124" s="214"/>
      <c r="RCH124" s="214"/>
      <c r="RCI124" s="214"/>
      <c r="RCJ124" s="214"/>
      <c r="RCK124" s="214"/>
      <c r="RCL124" s="214"/>
      <c r="RCM124" s="214"/>
      <c r="RCN124" s="214"/>
      <c r="RCO124" s="214"/>
      <c r="RCP124" s="214"/>
      <c r="RCQ124" s="214"/>
      <c r="RCR124" s="214"/>
      <c r="RCS124" s="214"/>
      <c r="RCT124" s="214"/>
      <c r="RCU124" s="214"/>
      <c r="RCV124" s="214"/>
      <c r="RCW124" s="214"/>
      <c r="RCX124" s="214"/>
      <c r="RCY124" s="214"/>
      <c r="RCZ124" s="214"/>
      <c r="RDA124" s="214"/>
      <c r="RDB124" s="214"/>
      <c r="RDC124" s="214"/>
      <c r="RDD124" s="214"/>
      <c r="RDE124" s="214"/>
      <c r="RDF124" s="214"/>
      <c r="RDG124" s="214"/>
      <c r="RDH124" s="214"/>
      <c r="RDI124" s="214"/>
      <c r="RDJ124" s="214"/>
      <c r="RDK124" s="214"/>
      <c r="RDL124" s="214"/>
      <c r="RDM124" s="214"/>
      <c r="RDN124" s="214"/>
      <c r="RDO124" s="214"/>
      <c r="RDP124" s="214"/>
      <c r="RDQ124" s="214"/>
      <c r="RDR124" s="214"/>
      <c r="RDS124" s="214"/>
      <c r="RDT124" s="214"/>
      <c r="RDU124" s="214"/>
      <c r="RDV124" s="214"/>
      <c r="RDW124" s="214"/>
      <c r="RDX124" s="214"/>
      <c r="RDY124" s="214"/>
      <c r="RDZ124" s="214"/>
      <c r="REA124" s="214"/>
      <c r="REB124" s="214"/>
      <c r="REC124" s="214"/>
      <c r="RED124" s="214"/>
      <c r="REE124" s="214"/>
      <c r="REF124" s="214"/>
      <c r="REG124" s="214"/>
      <c r="REH124" s="214"/>
      <c r="REI124" s="214"/>
      <c r="REJ124" s="214"/>
      <c r="REK124" s="214"/>
      <c r="REL124" s="214"/>
      <c r="REM124" s="214"/>
      <c r="REN124" s="214"/>
      <c r="REO124" s="214"/>
      <c r="REP124" s="214"/>
      <c r="REQ124" s="214"/>
      <c r="RER124" s="214"/>
      <c r="RES124" s="214"/>
      <c r="RET124" s="214"/>
      <c r="REU124" s="214"/>
      <c r="REV124" s="214"/>
      <c r="REW124" s="214"/>
      <c r="REX124" s="214"/>
      <c r="REY124" s="214"/>
      <c r="REZ124" s="214"/>
      <c r="RFA124" s="214"/>
      <c r="RFB124" s="214"/>
      <c r="RFC124" s="214"/>
      <c r="RFD124" s="214"/>
      <c r="RFE124" s="214"/>
      <c r="RFF124" s="214"/>
      <c r="RFG124" s="214"/>
      <c r="RFH124" s="214"/>
      <c r="RFI124" s="214"/>
      <c r="RFJ124" s="214"/>
      <c r="RFK124" s="214"/>
      <c r="RFL124" s="214"/>
      <c r="RFM124" s="214"/>
      <c r="RFN124" s="214"/>
      <c r="RFO124" s="214"/>
      <c r="RFP124" s="214"/>
      <c r="RFQ124" s="214"/>
      <c r="RFR124" s="214"/>
      <c r="RFS124" s="214"/>
      <c r="RFT124" s="214"/>
      <c r="RFU124" s="214"/>
      <c r="RFV124" s="214"/>
      <c r="RFW124" s="214"/>
      <c r="RFX124" s="214"/>
      <c r="RFY124" s="214"/>
      <c r="RFZ124" s="214"/>
      <c r="RGA124" s="214"/>
      <c r="RGB124" s="214"/>
      <c r="RGC124" s="214"/>
      <c r="RGD124" s="214"/>
      <c r="RGE124" s="214"/>
      <c r="RGF124" s="214"/>
      <c r="RGG124" s="214"/>
      <c r="RGH124" s="214"/>
      <c r="RGI124" s="214"/>
      <c r="RGJ124" s="214"/>
      <c r="RGK124" s="214"/>
      <c r="RGL124" s="214"/>
      <c r="RGM124" s="214"/>
      <c r="RGN124" s="214"/>
      <c r="RGO124" s="214"/>
      <c r="RGP124" s="214"/>
      <c r="RGQ124" s="214"/>
      <c r="RGR124" s="214"/>
      <c r="RGS124" s="214"/>
      <c r="RGT124" s="214"/>
      <c r="RGU124" s="214"/>
      <c r="RGV124" s="214"/>
      <c r="RGW124" s="214"/>
      <c r="RGX124" s="214"/>
      <c r="RGY124" s="214"/>
      <c r="RGZ124" s="214"/>
      <c r="RHA124" s="214"/>
      <c r="RHB124" s="214"/>
      <c r="RHC124" s="214"/>
      <c r="RHD124" s="214"/>
      <c r="RHE124" s="214"/>
      <c r="RHF124" s="214"/>
      <c r="RHG124" s="214"/>
      <c r="RHH124" s="214"/>
      <c r="RHI124" s="214"/>
      <c r="RHJ124" s="214"/>
      <c r="RHK124" s="214"/>
      <c r="RHL124" s="214"/>
      <c r="RHM124" s="214"/>
      <c r="RHN124" s="214"/>
      <c r="RHO124" s="214"/>
      <c r="RHP124" s="214"/>
      <c r="RHQ124" s="214"/>
      <c r="RHR124" s="214"/>
      <c r="RHS124" s="214"/>
      <c r="RHT124" s="214"/>
      <c r="RHU124" s="214"/>
      <c r="RHV124" s="214"/>
      <c r="RHW124" s="214"/>
      <c r="RHX124" s="214"/>
      <c r="RHY124" s="214"/>
      <c r="RHZ124" s="214"/>
      <c r="RIA124" s="214"/>
      <c r="RIB124" s="214"/>
      <c r="RIC124" s="214"/>
      <c r="RID124" s="214"/>
      <c r="RIE124" s="214"/>
      <c r="RIF124" s="214"/>
      <c r="RIG124" s="214"/>
      <c r="RIH124" s="214"/>
      <c r="RII124" s="214"/>
      <c r="RIJ124" s="214"/>
      <c r="RIK124" s="214"/>
      <c r="RIL124" s="214"/>
      <c r="RIM124" s="214"/>
      <c r="RIN124" s="214"/>
      <c r="RIO124" s="214"/>
      <c r="RIP124" s="214"/>
      <c r="RIQ124" s="214"/>
      <c r="RIR124" s="214"/>
      <c r="RIS124" s="214"/>
      <c r="RIT124" s="214"/>
      <c r="RIU124" s="214"/>
      <c r="RIV124" s="214"/>
      <c r="RIW124" s="214"/>
      <c r="RIX124" s="214"/>
      <c r="RIY124" s="214"/>
      <c r="RIZ124" s="214"/>
      <c r="RJA124" s="214"/>
      <c r="RJB124" s="214"/>
      <c r="RJC124" s="214"/>
      <c r="RJD124" s="214"/>
      <c r="RJE124" s="214"/>
      <c r="RJF124" s="214"/>
      <c r="RJG124" s="214"/>
      <c r="RJH124" s="214"/>
      <c r="RJI124" s="214"/>
      <c r="RJJ124" s="214"/>
      <c r="RJK124" s="214"/>
      <c r="RJL124" s="214"/>
      <c r="RJM124" s="214"/>
      <c r="RJN124" s="214"/>
      <c r="RJO124" s="214"/>
      <c r="RJP124" s="214"/>
      <c r="RJQ124" s="214"/>
      <c r="RJR124" s="214"/>
      <c r="RJS124" s="214"/>
      <c r="RJT124" s="214"/>
      <c r="RJU124" s="214"/>
      <c r="RJV124" s="214"/>
      <c r="RJW124" s="214"/>
      <c r="RJX124" s="214"/>
      <c r="RJY124" s="214"/>
      <c r="RJZ124" s="214"/>
      <c r="RKA124" s="214"/>
      <c r="RKB124" s="214"/>
      <c r="RKC124" s="214"/>
      <c r="RKD124" s="214"/>
      <c r="RKE124" s="214"/>
      <c r="RKF124" s="214"/>
      <c r="RKG124" s="214"/>
      <c r="RKH124" s="214"/>
      <c r="RKI124" s="214"/>
      <c r="RKJ124" s="214"/>
      <c r="RKK124" s="214"/>
      <c r="RKL124" s="214"/>
      <c r="RKM124" s="214"/>
      <c r="RKN124" s="214"/>
      <c r="RKO124" s="214"/>
      <c r="RKP124" s="214"/>
      <c r="RKQ124" s="214"/>
      <c r="RKR124" s="214"/>
      <c r="RKS124" s="214"/>
      <c r="RKT124" s="214"/>
      <c r="RKU124" s="214"/>
      <c r="RKV124" s="214"/>
      <c r="RKW124" s="214"/>
      <c r="RKX124" s="214"/>
      <c r="RKY124" s="214"/>
      <c r="RKZ124" s="214"/>
      <c r="RLA124" s="214"/>
      <c r="RLB124" s="214"/>
      <c r="RLC124" s="214"/>
      <c r="RLD124" s="214"/>
      <c r="RLE124" s="214"/>
      <c r="RLF124" s="214"/>
      <c r="RLG124" s="214"/>
      <c r="RLH124" s="214"/>
      <c r="RLI124" s="214"/>
      <c r="RLJ124" s="214"/>
      <c r="RLK124" s="214"/>
      <c r="RLL124" s="214"/>
      <c r="RLM124" s="214"/>
      <c r="RLN124" s="214"/>
      <c r="RLO124" s="214"/>
      <c r="RLP124" s="214"/>
      <c r="RLQ124" s="214"/>
      <c r="RLR124" s="214"/>
      <c r="RLS124" s="214"/>
      <c r="RLT124" s="214"/>
      <c r="RLU124" s="214"/>
      <c r="RLV124" s="214"/>
      <c r="RLW124" s="214"/>
      <c r="RLX124" s="214"/>
      <c r="RLY124" s="214"/>
      <c r="RLZ124" s="214"/>
      <c r="RMA124" s="214"/>
      <c r="RMB124" s="214"/>
      <c r="RMC124" s="214"/>
      <c r="RMD124" s="214"/>
      <c r="RME124" s="214"/>
      <c r="RMF124" s="214"/>
      <c r="RMG124" s="214"/>
      <c r="RMH124" s="214"/>
      <c r="RMI124" s="214"/>
      <c r="RMJ124" s="214"/>
      <c r="RMK124" s="214"/>
      <c r="RML124" s="214"/>
      <c r="RMM124" s="214"/>
      <c r="RMN124" s="214"/>
      <c r="RMO124" s="214"/>
      <c r="RMP124" s="214"/>
      <c r="RMQ124" s="214"/>
      <c r="RMR124" s="214"/>
      <c r="RMS124" s="214"/>
      <c r="RMT124" s="214"/>
      <c r="RMU124" s="214"/>
      <c r="RMV124" s="214"/>
      <c r="RMW124" s="214"/>
      <c r="RMX124" s="214"/>
      <c r="RMY124" s="214"/>
      <c r="RMZ124" s="214"/>
      <c r="RNA124" s="214"/>
      <c r="RNB124" s="214"/>
      <c r="RNC124" s="214"/>
      <c r="RND124" s="214"/>
      <c r="RNE124" s="214"/>
      <c r="RNF124" s="214"/>
      <c r="RNG124" s="214"/>
      <c r="RNH124" s="214"/>
      <c r="RNI124" s="214"/>
      <c r="RNJ124" s="214"/>
      <c r="RNK124" s="214"/>
      <c r="RNL124" s="214"/>
      <c r="RNM124" s="214"/>
      <c r="RNN124" s="214"/>
      <c r="RNO124" s="214"/>
      <c r="RNP124" s="214"/>
      <c r="RNQ124" s="214"/>
      <c r="RNR124" s="214"/>
      <c r="RNS124" s="214"/>
      <c r="RNT124" s="214"/>
      <c r="RNU124" s="214"/>
      <c r="RNV124" s="214"/>
      <c r="RNW124" s="214"/>
      <c r="RNX124" s="214"/>
      <c r="RNY124" s="214"/>
      <c r="RNZ124" s="214"/>
      <c r="ROA124" s="214"/>
      <c r="ROB124" s="214"/>
      <c r="ROC124" s="214"/>
      <c r="ROD124" s="214"/>
      <c r="ROE124" s="214"/>
      <c r="ROF124" s="214"/>
      <c r="ROG124" s="214"/>
      <c r="ROH124" s="214"/>
      <c r="ROI124" s="214"/>
      <c r="ROJ124" s="214"/>
      <c r="ROK124" s="214"/>
      <c r="ROL124" s="214"/>
      <c r="ROM124" s="214"/>
      <c r="RON124" s="214"/>
      <c r="ROO124" s="214"/>
      <c r="ROP124" s="214"/>
      <c r="ROQ124" s="214"/>
      <c r="ROR124" s="214"/>
      <c r="ROS124" s="214"/>
      <c r="ROT124" s="214"/>
      <c r="ROU124" s="214"/>
      <c r="ROV124" s="214"/>
      <c r="ROW124" s="214"/>
      <c r="ROX124" s="214"/>
      <c r="ROY124" s="214"/>
      <c r="ROZ124" s="214"/>
      <c r="RPA124" s="214"/>
      <c r="RPB124" s="214"/>
      <c r="RPC124" s="214"/>
      <c r="RPD124" s="214"/>
      <c r="RPE124" s="214"/>
      <c r="RPF124" s="214"/>
      <c r="RPG124" s="214"/>
      <c r="RPH124" s="214"/>
      <c r="RPI124" s="214"/>
      <c r="RPJ124" s="214"/>
      <c r="RPK124" s="214"/>
      <c r="RPL124" s="214"/>
      <c r="RPM124" s="214"/>
      <c r="RPN124" s="214"/>
      <c r="RPO124" s="214"/>
      <c r="RPP124" s="214"/>
      <c r="RPQ124" s="214"/>
      <c r="RPR124" s="214"/>
      <c r="RPS124" s="214"/>
      <c r="RPT124" s="214"/>
      <c r="RPU124" s="214"/>
      <c r="RPV124" s="214"/>
      <c r="RPW124" s="214"/>
      <c r="RPX124" s="214"/>
      <c r="RPY124" s="214"/>
      <c r="RPZ124" s="214"/>
      <c r="RQA124" s="214"/>
      <c r="RQB124" s="214"/>
      <c r="RQC124" s="214"/>
      <c r="RQD124" s="214"/>
      <c r="RQE124" s="214"/>
      <c r="RQF124" s="214"/>
      <c r="RQG124" s="214"/>
      <c r="RQH124" s="214"/>
      <c r="RQI124" s="214"/>
      <c r="RQJ124" s="214"/>
      <c r="RQK124" s="214"/>
      <c r="RQL124" s="214"/>
      <c r="RQM124" s="214"/>
      <c r="RQN124" s="214"/>
      <c r="RQO124" s="214"/>
      <c r="RQP124" s="214"/>
      <c r="RQQ124" s="214"/>
      <c r="RQR124" s="214"/>
      <c r="RQS124" s="214"/>
      <c r="RQT124" s="214"/>
      <c r="RQU124" s="214"/>
      <c r="RQV124" s="214"/>
      <c r="RQW124" s="214"/>
      <c r="RQX124" s="214"/>
      <c r="RQY124" s="214"/>
      <c r="RQZ124" s="214"/>
      <c r="RRA124" s="214"/>
      <c r="RRB124" s="214"/>
      <c r="RRC124" s="214"/>
      <c r="RRD124" s="214"/>
      <c r="RRE124" s="214"/>
      <c r="RRF124" s="214"/>
      <c r="RRG124" s="214"/>
      <c r="RRH124" s="214"/>
      <c r="RRI124" s="214"/>
      <c r="RRJ124" s="214"/>
      <c r="RRK124" s="214"/>
      <c r="RRL124" s="214"/>
      <c r="RRM124" s="214"/>
      <c r="RRN124" s="214"/>
      <c r="RRO124" s="214"/>
      <c r="RRP124" s="214"/>
      <c r="RRQ124" s="214"/>
      <c r="RRR124" s="214"/>
      <c r="RRS124" s="214"/>
      <c r="RRT124" s="214"/>
      <c r="RRU124" s="214"/>
      <c r="RRV124" s="214"/>
      <c r="RRW124" s="214"/>
      <c r="RRX124" s="214"/>
      <c r="RRY124" s="214"/>
      <c r="RRZ124" s="214"/>
      <c r="RSA124" s="214"/>
      <c r="RSB124" s="214"/>
      <c r="RSC124" s="214"/>
      <c r="RSD124" s="214"/>
      <c r="RSE124" s="214"/>
      <c r="RSF124" s="214"/>
      <c r="RSG124" s="214"/>
      <c r="RSH124" s="214"/>
      <c r="RSI124" s="214"/>
      <c r="RSJ124" s="214"/>
      <c r="RSK124" s="214"/>
      <c r="RSL124" s="214"/>
      <c r="RSM124" s="214"/>
      <c r="RSN124" s="214"/>
      <c r="RSO124" s="214"/>
      <c r="RSP124" s="214"/>
      <c r="RSQ124" s="214"/>
      <c r="RSR124" s="214"/>
      <c r="RSS124" s="214"/>
      <c r="RST124" s="214"/>
      <c r="RSU124" s="214"/>
      <c r="RSV124" s="214"/>
      <c r="RSW124" s="214"/>
      <c r="RSX124" s="214"/>
      <c r="RSY124" s="214"/>
      <c r="RSZ124" s="214"/>
      <c r="RTA124" s="214"/>
      <c r="RTB124" s="214"/>
      <c r="RTC124" s="214"/>
      <c r="RTD124" s="214"/>
      <c r="RTE124" s="214"/>
      <c r="RTF124" s="214"/>
      <c r="RTG124" s="214"/>
      <c r="RTH124" s="214"/>
      <c r="RTI124" s="214"/>
      <c r="RTJ124" s="214"/>
      <c r="RTK124" s="214"/>
      <c r="RTL124" s="214"/>
      <c r="RTM124" s="214"/>
      <c r="RTN124" s="214"/>
      <c r="RTO124" s="214"/>
      <c r="RTP124" s="214"/>
      <c r="RTQ124" s="214"/>
      <c r="RTR124" s="214"/>
      <c r="RTS124" s="214"/>
      <c r="RTT124" s="214"/>
      <c r="RTU124" s="214"/>
      <c r="RTV124" s="214"/>
      <c r="RTW124" s="214"/>
      <c r="RTX124" s="214"/>
      <c r="RTY124" s="214"/>
      <c r="RTZ124" s="214"/>
      <c r="RUA124" s="214"/>
      <c r="RUB124" s="214"/>
      <c r="RUC124" s="214"/>
      <c r="RUD124" s="214"/>
      <c r="RUE124" s="214"/>
      <c r="RUF124" s="214"/>
      <c r="RUG124" s="214"/>
      <c r="RUH124" s="214"/>
      <c r="RUI124" s="214"/>
      <c r="RUJ124" s="214"/>
      <c r="RUK124" s="214"/>
      <c r="RUL124" s="214"/>
      <c r="RUM124" s="214"/>
      <c r="RUN124" s="214"/>
      <c r="RUO124" s="214"/>
      <c r="RUP124" s="214"/>
      <c r="RUQ124" s="214"/>
      <c r="RUR124" s="214"/>
      <c r="RUS124" s="214"/>
      <c r="RUT124" s="214"/>
      <c r="RUU124" s="214"/>
      <c r="RUV124" s="214"/>
      <c r="RUW124" s="214"/>
      <c r="RUX124" s="214"/>
      <c r="RUY124" s="214"/>
      <c r="RUZ124" s="214"/>
      <c r="RVA124" s="214"/>
      <c r="RVB124" s="214"/>
      <c r="RVC124" s="214"/>
      <c r="RVD124" s="214"/>
      <c r="RVE124" s="214"/>
      <c r="RVF124" s="214"/>
      <c r="RVG124" s="214"/>
      <c r="RVH124" s="214"/>
      <c r="RVI124" s="214"/>
      <c r="RVJ124" s="214"/>
      <c r="RVK124" s="214"/>
      <c r="RVL124" s="214"/>
      <c r="RVM124" s="214"/>
      <c r="RVN124" s="214"/>
      <c r="RVO124" s="214"/>
      <c r="RVP124" s="214"/>
      <c r="RVQ124" s="214"/>
      <c r="RVR124" s="214"/>
      <c r="RVS124" s="214"/>
      <c r="RVT124" s="214"/>
      <c r="RVU124" s="214"/>
      <c r="RVV124" s="214"/>
      <c r="RVW124" s="214"/>
      <c r="RVX124" s="214"/>
      <c r="RVY124" s="214"/>
      <c r="RVZ124" s="214"/>
      <c r="RWA124" s="214"/>
      <c r="RWB124" s="214"/>
      <c r="RWC124" s="214"/>
      <c r="RWD124" s="214"/>
      <c r="RWE124" s="214"/>
      <c r="RWF124" s="214"/>
      <c r="RWG124" s="214"/>
      <c r="RWH124" s="214"/>
      <c r="RWI124" s="214"/>
      <c r="RWJ124" s="214"/>
      <c r="RWK124" s="214"/>
      <c r="RWL124" s="214"/>
      <c r="RWM124" s="214"/>
      <c r="RWN124" s="214"/>
      <c r="RWO124" s="214"/>
      <c r="RWP124" s="214"/>
      <c r="RWQ124" s="214"/>
      <c r="RWR124" s="214"/>
      <c r="RWS124" s="214"/>
      <c r="RWT124" s="214"/>
      <c r="RWU124" s="214"/>
      <c r="RWV124" s="214"/>
      <c r="RWW124" s="214"/>
      <c r="RWX124" s="214"/>
      <c r="RWY124" s="214"/>
      <c r="RWZ124" s="214"/>
      <c r="RXA124" s="214"/>
      <c r="RXB124" s="214"/>
      <c r="RXC124" s="214"/>
      <c r="RXD124" s="214"/>
      <c r="RXE124" s="214"/>
      <c r="RXF124" s="214"/>
      <c r="RXG124" s="214"/>
      <c r="RXH124" s="214"/>
      <c r="RXI124" s="214"/>
      <c r="RXJ124" s="214"/>
      <c r="RXK124" s="214"/>
      <c r="RXL124" s="214"/>
      <c r="RXM124" s="214"/>
      <c r="RXN124" s="214"/>
      <c r="RXO124" s="214"/>
      <c r="RXP124" s="214"/>
      <c r="RXQ124" s="214"/>
      <c r="RXR124" s="214"/>
      <c r="RXS124" s="214"/>
      <c r="RXT124" s="214"/>
      <c r="RXU124" s="214"/>
      <c r="RXV124" s="214"/>
      <c r="RXW124" s="214"/>
      <c r="RXX124" s="214"/>
      <c r="RXY124" s="214"/>
      <c r="RXZ124" s="214"/>
      <c r="RYA124" s="214"/>
      <c r="RYB124" s="214"/>
      <c r="RYC124" s="214"/>
      <c r="RYD124" s="214"/>
      <c r="RYE124" s="214"/>
      <c r="RYF124" s="214"/>
      <c r="RYG124" s="214"/>
      <c r="RYH124" s="214"/>
      <c r="RYI124" s="214"/>
      <c r="RYJ124" s="214"/>
      <c r="RYK124" s="214"/>
      <c r="RYL124" s="214"/>
      <c r="RYM124" s="214"/>
      <c r="RYN124" s="214"/>
      <c r="RYO124" s="214"/>
      <c r="RYP124" s="214"/>
      <c r="RYQ124" s="214"/>
      <c r="RYR124" s="214"/>
      <c r="RYS124" s="214"/>
      <c r="RYT124" s="214"/>
      <c r="RYU124" s="214"/>
      <c r="RYV124" s="214"/>
      <c r="RYW124" s="214"/>
      <c r="RYX124" s="214"/>
      <c r="RYY124" s="214"/>
      <c r="RYZ124" s="214"/>
      <c r="RZA124" s="214"/>
      <c r="RZB124" s="214"/>
      <c r="RZC124" s="214"/>
      <c r="RZD124" s="214"/>
      <c r="RZE124" s="214"/>
      <c r="RZF124" s="214"/>
      <c r="RZG124" s="214"/>
      <c r="RZH124" s="214"/>
      <c r="RZI124" s="214"/>
      <c r="RZJ124" s="214"/>
      <c r="RZK124" s="214"/>
      <c r="RZL124" s="214"/>
      <c r="RZM124" s="214"/>
      <c r="RZN124" s="214"/>
      <c r="RZO124" s="214"/>
      <c r="RZP124" s="214"/>
      <c r="RZQ124" s="214"/>
      <c r="RZR124" s="214"/>
      <c r="RZS124" s="214"/>
      <c r="RZT124" s="214"/>
      <c r="RZU124" s="214"/>
      <c r="RZV124" s="214"/>
      <c r="RZW124" s="214"/>
      <c r="RZX124" s="214"/>
      <c r="RZY124" s="214"/>
      <c r="RZZ124" s="214"/>
      <c r="SAA124" s="214"/>
      <c r="SAB124" s="214"/>
      <c r="SAC124" s="214"/>
      <c r="SAD124" s="214"/>
      <c r="SAE124" s="214"/>
      <c r="SAF124" s="214"/>
      <c r="SAG124" s="214"/>
      <c r="SAH124" s="214"/>
      <c r="SAI124" s="214"/>
      <c r="SAJ124" s="214"/>
      <c r="SAK124" s="214"/>
      <c r="SAL124" s="214"/>
      <c r="SAM124" s="214"/>
      <c r="SAN124" s="214"/>
      <c r="SAO124" s="214"/>
      <c r="SAP124" s="214"/>
      <c r="SAQ124" s="214"/>
      <c r="SAR124" s="214"/>
      <c r="SAS124" s="214"/>
      <c r="SAT124" s="214"/>
      <c r="SAU124" s="214"/>
      <c r="SAV124" s="214"/>
      <c r="SAW124" s="214"/>
      <c r="SAX124" s="214"/>
      <c r="SAY124" s="214"/>
      <c r="SAZ124" s="214"/>
      <c r="SBA124" s="214"/>
      <c r="SBB124" s="214"/>
      <c r="SBC124" s="214"/>
      <c r="SBD124" s="214"/>
      <c r="SBE124" s="214"/>
      <c r="SBF124" s="214"/>
      <c r="SBG124" s="214"/>
      <c r="SBH124" s="214"/>
      <c r="SBI124" s="214"/>
      <c r="SBJ124" s="214"/>
      <c r="SBK124" s="214"/>
      <c r="SBL124" s="214"/>
      <c r="SBM124" s="214"/>
      <c r="SBN124" s="214"/>
      <c r="SBO124" s="214"/>
      <c r="SBP124" s="214"/>
      <c r="SBQ124" s="214"/>
      <c r="SBR124" s="214"/>
      <c r="SBS124" s="214"/>
      <c r="SBT124" s="214"/>
      <c r="SBU124" s="214"/>
      <c r="SBV124" s="214"/>
      <c r="SBW124" s="214"/>
      <c r="SBX124" s="214"/>
      <c r="SBY124" s="214"/>
      <c r="SBZ124" s="214"/>
      <c r="SCA124" s="214"/>
      <c r="SCB124" s="214"/>
      <c r="SCC124" s="214"/>
      <c r="SCD124" s="214"/>
      <c r="SCE124" s="214"/>
      <c r="SCF124" s="214"/>
      <c r="SCG124" s="214"/>
      <c r="SCH124" s="214"/>
      <c r="SCI124" s="214"/>
      <c r="SCJ124" s="214"/>
      <c r="SCK124" s="214"/>
      <c r="SCL124" s="214"/>
      <c r="SCM124" s="214"/>
      <c r="SCN124" s="214"/>
      <c r="SCO124" s="214"/>
      <c r="SCP124" s="214"/>
      <c r="SCQ124" s="214"/>
      <c r="SCR124" s="214"/>
      <c r="SCS124" s="214"/>
      <c r="SCT124" s="214"/>
      <c r="SCU124" s="214"/>
      <c r="SCV124" s="214"/>
      <c r="SCW124" s="214"/>
      <c r="SCX124" s="214"/>
      <c r="SCY124" s="214"/>
      <c r="SCZ124" s="214"/>
      <c r="SDA124" s="214"/>
      <c r="SDB124" s="214"/>
      <c r="SDC124" s="214"/>
      <c r="SDD124" s="214"/>
      <c r="SDE124" s="214"/>
      <c r="SDF124" s="214"/>
      <c r="SDG124" s="214"/>
      <c r="SDH124" s="214"/>
      <c r="SDI124" s="214"/>
      <c r="SDJ124" s="214"/>
      <c r="SDK124" s="214"/>
      <c r="SDL124" s="214"/>
      <c r="SDM124" s="214"/>
      <c r="SDN124" s="214"/>
      <c r="SDO124" s="214"/>
      <c r="SDP124" s="214"/>
      <c r="SDQ124" s="214"/>
      <c r="SDR124" s="214"/>
      <c r="SDS124" s="214"/>
      <c r="SDT124" s="214"/>
      <c r="SDU124" s="214"/>
      <c r="SDV124" s="214"/>
      <c r="SDW124" s="214"/>
      <c r="SDX124" s="214"/>
      <c r="SDY124" s="214"/>
      <c r="SDZ124" s="214"/>
      <c r="SEA124" s="214"/>
      <c r="SEB124" s="214"/>
      <c r="SEC124" s="214"/>
      <c r="SED124" s="214"/>
      <c r="SEE124" s="214"/>
      <c r="SEF124" s="214"/>
      <c r="SEG124" s="214"/>
      <c r="SEH124" s="214"/>
      <c r="SEI124" s="214"/>
      <c r="SEJ124" s="214"/>
      <c r="SEK124" s="214"/>
      <c r="SEL124" s="214"/>
      <c r="SEM124" s="214"/>
      <c r="SEN124" s="214"/>
      <c r="SEO124" s="214"/>
      <c r="SEP124" s="214"/>
      <c r="SEQ124" s="214"/>
      <c r="SER124" s="214"/>
      <c r="SES124" s="214"/>
      <c r="SET124" s="214"/>
      <c r="SEU124" s="214"/>
      <c r="SEV124" s="214"/>
      <c r="SEW124" s="214"/>
      <c r="SEX124" s="214"/>
      <c r="SEY124" s="214"/>
      <c r="SEZ124" s="214"/>
      <c r="SFA124" s="214"/>
      <c r="SFB124" s="214"/>
      <c r="SFC124" s="214"/>
      <c r="SFD124" s="214"/>
      <c r="SFE124" s="214"/>
      <c r="SFF124" s="214"/>
      <c r="SFG124" s="214"/>
      <c r="SFH124" s="214"/>
      <c r="SFI124" s="214"/>
      <c r="SFJ124" s="214"/>
      <c r="SFK124" s="214"/>
      <c r="SFL124" s="214"/>
      <c r="SFM124" s="214"/>
      <c r="SFN124" s="214"/>
      <c r="SFO124" s="214"/>
      <c r="SFP124" s="214"/>
      <c r="SFQ124" s="214"/>
      <c r="SFR124" s="214"/>
      <c r="SFS124" s="214"/>
      <c r="SFT124" s="214"/>
      <c r="SFU124" s="214"/>
      <c r="SFV124" s="214"/>
      <c r="SFW124" s="214"/>
      <c r="SFX124" s="214"/>
      <c r="SFY124" s="214"/>
      <c r="SFZ124" s="214"/>
      <c r="SGA124" s="214"/>
      <c r="SGB124" s="214"/>
      <c r="SGC124" s="214"/>
      <c r="SGD124" s="214"/>
      <c r="SGE124" s="214"/>
      <c r="SGF124" s="214"/>
      <c r="SGG124" s="214"/>
      <c r="SGH124" s="214"/>
      <c r="SGI124" s="214"/>
      <c r="SGJ124" s="214"/>
      <c r="SGK124" s="214"/>
      <c r="SGL124" s="214"/>
      <c r="SGM124" s="214"/>
      <c r="SGN124" s="214"/>
      <c r="SGO124" s="214"/>
      <c r="SGP124" s="214"/>
      <c r="SGQ124" s="214"/>
      <c r="SGR124" s="214"/>
      <c r="SGS124" s="214"/>
      <c r="SGT124" s="214"/>
      <c r="SGU124" s="214"/>
      <c r="SGV124" s="214"/>
      <c r="SGW124" s="214"/>
      <c r="SGX124" s="214"/>
      <c r="SGY124" s="214"/>
      <c r="SGZ124" s="214"/>
      <c r="SHA124" s="214"/>
      <c r="SHB124" s="214"/>
      <c r="SHC124" s="214"/>
      <c r="SHD124" s="214"/>
      <c r="SHE124" s="214"/>
      <c r="SHF124" s="214"/>
      <c r="SHG124" s="214"/>
      <c r="SHH124" s="214"/>
      <c r="SHI124" s="214"/>
      <c r="SHJ124" s="214"/>
      <c r="SHK124" s="214"/>
      <c r="SHL124" s="214"/>
      <c r="SHM124" s="214"/>
      <c r="SHN124" s="214"/>
      <c r="SHO124" s="214"/>
      <c r="SHP124" s="214"/>
      <c r="SHQ124" s="214"/>
      <c r="SHR124" s="214"/>
      <c r="SHS124" s="214"/>
      <c r="SHT124" s="214"/>
      <c r="SHU124" s="214"/>
      <c r="SHV124" s="214"/>
      <c r="SHW124" s="214"/>
      <c r="SHX124" s="214"/>
      <c r="SHY124" s="214"/>
      <c r="SHZ124" s="214"/>
      <c r="SIA124" s="214"/>
      <c r="SIB124" s="214"/>
      <c r="SIC124" s="214"/>
      <c r="SID124" s="214"/>
      <c r="SIE124" s="214"/>
      <c r="SIF124" s="214"/>
      <c r="SIG124" s="214"/>
      <c r="SIH124" s="214"/>
      <c r="SII124" s="214"/>
      <c r="SIJ124" s="214"/>
      <c r="SIK124" s="214"/>
      <c r="SIL124" s="214"/>
      <c r="SIM124" s="214"/>
      <c r="SIN124" s="214"/>
      <c r="SIO124" s="214"/>
      <c r="SIP124" s="214"/>
      <c r="SIQ124" s="214"/>
      <c r="SIR124" s="214"/>
      <c r="SIS124" s="214"/>
      <c r="SIT124" s="214"/>
      <c r="SIU124" s="214"/>
      <c r="SIV124" s="214"/>
      <c r="SIW124" s="214"/>
      <c r="SIX124" s="214"/>
      <c r="SIY124" s="214"/>
      <c r="SIZ124" s="214"/>
      <c r="SJA124" s="214"/>
      <c r="SJB124" s="214"/>
      <c r="SJC124" s="214"/>
      <c r="SJD124" s="214"/>
      <c r="SJE124" s="214"/>
      <c r="SJF124" s="214"/>
      <c r="SJG124" s="214"/>
      <c r="SJH124" s="214"/>
      <c r="SJI124" s="214"/>
      <c r="SJJ124" s="214"/>
      <c r="SJK124" s="214"/>
      <c r="SJL124" s="214"/>
      <c r="SJM124" s="214"/>
      <c r="SJN124" s="214"/>
      <c r="SJO124" s="214"/>
      <c r="SJP124" s="214"/>
      <c r="SJQ124" s="214"/>
      <c r="SJR124" s="214"/>
      <c r="SJS124" s="214"/>
      <c r="SJT124" s="214"/>
      <c r="SJU124" s="214"/>
      <c r="SJV124" s="214"/>
      <c r="SJW124" s="214"/>
      <c r="SJX124" s="214"/>
      <c r="SJY124" s="214"/>
      <c r="SJZ124" s="214"/>
      <c r="SKA124" s="214"/>
      <c r="SKB124" s="214"/>
      <c r="SKC124" s="214"/>
      <c r="SKD124" s="214"/>
      <c r="SKE124" s="214"/>
      <c r="SKF124" s="214"/>
      <c r="SKG124" s="214"/>
      <c r="SKH124" s="214"/>
      <c r="SKI124" s="214"/>
      <c r="SKJ124" s="214"/>
      <c r="SKK124" s="214"/>
      <c r="SKL124" s="214"/>
      <c r="SKM124" s="214"/>
      <c r="SKN124" s="214"/>
      <c r="SKO124" s="214"/>
      <c r="SKP124" s="214"/>
      <c r="SKQ124" s="214"/>
      <c r="SKR124" s="214"/>
      <c r="SKS124" s="214"/>
      <c r="SKT124" s="214"/>
      <c r="SKU124" s="214"/>
      <c r="SKV124" s="214"/>
      <c r="SKW124" s="214"/>
      <c r="SKX124" s="214"/>
      <c r="SKY124" s="214"/>
      <c r="SKZ124" s="214"/>
      <c r="SLA124" s="214"/>
      <c r="SLB124" s="214"/>
      <c r="SLC124" s="214"/>
      <c r="SLD124" s="214"/>
      <c r="SLE124" s="214"/>
      <c r="SLF124" s="214"/>
      <c r="SLG124" s="214"/>
      <c r="SLH124" s="214"/>
      <c r="SLI124" s="214"/>
      <c r="SLJ124" s="214"/>
      <c r="SLK124" s="214"/>
      <c r="SLL124" s="214"/>
      <c r="SLM124" s="214"/>
      <c r="SLN124" s="214"/>
      <c r="SLO124" s="214"/>
      <c r="SLP124" s="214"/>
      <c r="SLQ124" s="214"/>
      <c r="SLR124" s="214"/>
      <c r="SLS124" s="214"/>
      <c r="SLT124" s="214"/>
      <c r="SLU124" s="214"/>
      <c r="SLV124" s="214"/>
      <c r="SLW124" s="214"/>
      <c r="SLX124" s="214"/>
      <c r="SLY124" s="214"/>
      <c r="SLZ124" s="214"/>
      <c r="SMA124" s="214"/>
      <c r="SMB124" s="214"/>
      <c r="SMC124" s="214"/>
      <c r="SMD124" s="214"/>
      <c r="SME124" s="214"/>
      <c r="SMF124" s="214"/>
      <c r="SMG124" s="214"/>
      <c r="SMH124" s="214"/>
      <c r="SMI124" s="214"/>
      <c r="SMJ124" s="214"/>
      <c r="SMK124" s="214"/>
      <c r="SML124" s="214"/>
      <c r="SMM124" s="214"/>
      <c r="SMN124" s="214"/>
      <c r="SMO124" s="214"/>
      <c r="SMP124" s="214"/>
      <c r="SMQ124" s="214"/>
      <c r="SMR124" s="214"/>
      <c r="SMS124" s="214"/>
      <c r="SMT124" s="214"/>
      <c r="SMU124" s="214"/>
      <c r="SMV124" s="214"/>
      <c r="SMW124" s="214"/>
      <c r="SMX124" s="214"/>
      <c r="SMY124" s="214"/>
      <c r="SMZ124" s="214"/>
      <c r="SNA124" s="214"/>
      <c r="SNB124" s="214"/>
      <c r="SNC124" s="214"/>
      <c r="SND124" s="214"/>
      <c r="SNE124" s="214"/>
      <c r="SNF124" s="214"/>
      <c r="SNG124" s="214"/>
      <c r="SNH124" s="214"/>
      <c r="SNI124" s="214"/>
      <c r="SNJ124" s="214"/>
      <c r="SNK124" s="214"/>
      <c r="SNL124" s="214"/>
      <c r="SNM124" s="214"/>
      <c r="SNN124" s="214"/>
      <c r="SNO124" s="214"/>
      <c r="SNP124" s="214"/>
      <c r="SNQ124" s="214"/>
      <c r="SNR124" s="214"/>
      <c r="SNS124" s="214"/>
      <c r="SNT124" s="214"/>
      <c r="SNU124" s="214"/>
      <c r="SNV124" s="214"/>
      <c r="SNW124" s="214"/>
      <c r="SNX124" s="214"/>
      <c r="SNY124" s="214"/>
      <c r="SNZ124" s="214"/>
      <c r="SOA124" s="214"/>
      <c r="SOB124" s="214"/>
      <c r="SOC124" s="214"/>
      <c r="SOD124" s="214"/>
      <c r="SOE124" s="214"/>
      <c r="SOF124" s="214"/>
      <c r="SOG124" s="214"/>
      <c r="SOH124" s="214"/>
      <c r="SOI124" s="214"/>
      <c r="SOJ124" s="214"/>
      <c r="SOK124" s="214"/>
      <c r="SOL124" s="214"/>
      <c r="SOM124" s="214"/>
      <c r="SON124" s="214"/>
      <c r="SOO124" s="214"/>
      <c r="SOP124" s="214"/>
      <c r="SOQ124" s="214"/>
      <c r="SOR124" s="214"/>
      <c r="SOS124" s="214"/>
      <c r="SOT124" s="214"/>
      <c r="SOU124" s="214"/>
      <c r="SOV124" s="214"/>
      <c r="SOW124" s="214"/>
      <c r="SOX124" s="214"/>
      <c r="SOY124" s="214"/>
      <c r="SOZ124" s="214"/>
      <c r="SPA124" s="214"/>
      <c r="SPB124" s="214"/>
      <c r="SPC124" s="214"/>
      <c r="SPD124" s="214"/>
      <c r="SPE124" s="214"/>
      <c r="SPF124" s="214"/>
      <c r="SPG124" s="214"/>
      <c r="SPH124" s="214"/>
      <c r="SPI124" s="214"/>
      <c r="SPJ124" s="214"/>
      <c r="SPK124" s="214"/>
      <c r="SPL124" s="214"/>
      <c r="SPM124" s="214"/>
      <c r="SPN124" s="214"/>
      <c r="SPO124" s="214"/>
      <c r="SPP124" s="214"/>
      <c r="SPQ124" s="214"/>
      <c r="SPR124" s="214"/>
      <c r="SPS124" s="214"/>
      <c r="SPT124" s="214"/>
      <c r="SPU124" s="214"/>
      <c r="SPV124" s="214"/>
      <c r="SPW124" s="214"/>
      <c r="SPX124" s="214"/>
      <c r="SPY124" s="214"/>
      <c r="SPZ124" s="214"/>
      <c r="SQA124" s="214"/>
      <c r="SQB124" s="214"/>
      <c r="SQC124" s="214"/>
      <c r="SQD124" s="214"/>
      <c r="SQE124" s="214"/>
      <c r="SQF124" s="214"/>
      <c r="SQG124" s="214"/>
      <c r="SQH124" s="214"/>
      <c r="SQI124" s="214"/>
      <c r="SQJ124" s="214"/>
      <c r="SQK124" s="214"/>
      <c r="SQL124" s="214"/>
      <c r="SQM124" s="214"/>
      <c r="SQN124" s="214"/>
      <c r="SQO124" s="214"/>
      <c r="SQP124" s="214"/>
      <c r="SQQ124" s="214"/>
      <c r="SQR124" s="214"/>
      <c r="SQS124" s="214"/>
      <c r="SQT124" s="214"/>
      <c r="SQU124" s="214"/>
      <c r="SQV124" s="214"/>
      <c r="SQW124" s="214"/>
      <c r="SQX124" s="214"/>
      <c r="SQY124" s="214"/>
      <c r="SQZ124" s="214"/>
      <c r="SRA124" s="214"/>
      <c r="SRB124" s="214"/>
      <c r="SRC124" s="214"/>
      <c r="SRD124" s="214"/>
      <c r="SRE124" s="214"/>
      <c r="SRF124" s="214"/>
      <c r="SRG124" s="214"/>
      <c r="SRH124" s="214"/>
      <c r="SRI124" s="214"/>
      <c r="SRJ124" s="214"/>
      <c r="SRK124" s="214"/>
      <c r="SRL124" s="214"/>
      <c r="SRM124" s="214"/>
      <c r="SRN124" s="214"/>
      <c r="SRO124" s="214"/>
      <c r="SRP124" s="214"/>
      <c r="SRQ124" s="214"/>
      <c r="SRR124" s="214"/>
      <c r="SRS124" s="214"/>
      <c r="SRT124" s="214"/>
      <c r="SRU124" s="214"/>
      <c r="SRV124" s="214"/>
      <c r="SRW124" s="214"/>
      <c r="SRX124" s="214"/>
      <c r="SRY124" s="214"/>
      <c r="SRZ124" s="214"/>
      <c r="SSA124" s="214"/>
      <c r="SSB124" s="214"/>
      <c r="SSC124" s="214"/>
      <c r="SSD124" s="214"/>
      <c r="SSE124" s="214"/>
      <c r="SSF124" s="214"/>
      <c r="SSG124" s="214"/>
      <c r="SSH124" s="214"/>
      <c r="SSI124" s="214"/>
      <c r="SSJ124" s="214"/>
      <c r="SSK124" s="214"/>
      <c r="SSL124" s="214"/>
      <c r="SSM124" s="214"/>
      <c r="SSN124" s="214"/>
      <c r="SSO124" s="214"/>
      <c r="SSP124" s="214"/>
      <c r="SSQ124" s="214"/>
      <c r="SSR124" s="214"/>
      <c r="SSS124" s="214"/>
      <c r="SST124" s="214"/>
      <c r="SSU124" s="214"/>
      <c r="SSV124" s="214"/>
      <c r="SSW124" s="214"/>
      <c r="SSX124" s="214"/>
      <c r="SSY124" s="214"/>
      <c r="SSZ124" s="214"/>
      <c r="STA124" s="214"/>
      <c r="STB124" s="214"/>
      <c r="STC124" s="214"/>
      <c r="STD124" s="214"/>
      <c r="STE124" s="214"/>
      <c r="STF124" s="214"/>
      <c r="STG124" s="214"/>
      <c r="STH124" s="214"/>
      <c r="STI124" s="214"/>
      <c r="STJ124" s="214"/>
      <c r="STK124" s="214"/>
      <c r="STL124" s="214"/>
      <c r="STM124" s="214"/>
      <c r="STN124" s="214"/>
      <c r="STO124" s="214"/>
      <c r="STP124" s="214"/>
      <c r="STQ124" s="214"/>
      <c r="STR124" s="214"/>
      <c r="STS124" s="214"/>
      <c r="STT124" s="214"/>
      <c r="STU124" s="214"/>
      <c r="STV124" s="214"/>
      <c r="STW124" s="214"/>
      <c r="STX124" s="214"/>
      <c r="STY124" s="214"/>
      <c r="STZ124" s="214"/>
      <c r="SUA124" s="214"/>
      <c r="SUB124" s="214"/>
      <c r="SUC124" s="214"/>
      <c r="SUD124" s="214"/>
      <c r="SUE124" s="214"/>
      <c r="SUF124" s="214"/>
      <c r="SUG124" s="214"/>
      <c r="SUH124" s="214"/>
      <c r="SUI124" s="214"/>
      <c r="SUJ124" s="214"/>
      <c r="SUK124" s="214"/>
      <c r="SUL124" s="214"/>
      <c r="SUM124" s="214"/>
      <c r="SUN124" s="214"/>
      <c r="SUO124" s="214"/>
      <c r="SUP124" s="214"/>
      <c r="SUQ124" s="214"/>
      <c r="SUR124" s="214"/>
      <c r="SUS124" s="214"/>
      <c r="SUT124" s="214"/>
      <c r="SUU124" s="214"/>
      <c r="SUV124" s="214"/>
      <c r="SUW124" s="214"/>
      <c r="SUX124" s="214"/>
      <c r="SUY124" s="214"/>
      <c r="SUZ124" s="214"/>
      <c r="SVA124" s="214"/>
      <c r="SVB124" s="214"/>
      <c r="SVC124" s="214"/>
      <c r="SVD124" s="214"/>
      <c r="SVE124" s="214"/>
      <c r="SVF124" s="214"/>
      <c r="SVG124" s="214"/>
      <c r="SVH124" s="214"/>
      <c r="SVI124" s="214"/>
      <c r="SVJ124" s="214"/>
      <c r="SVK124" s="214"/>
      <c r="SVL124" s="214"/>
      <c r="SVM124" s="214"/>
      <c r="SVN124" s="214"/>
      <c r="SVO124" s="214"/>
      <c r="SVP124" s="214"/>
      <c r="SVQ124" s="214"/>
      <c r="SVR124" s="214"/>
      <c r="SVS124" s="214"/>
      <c r="SVT124" s="214"/>
      <c r="SVU124" s="214"/>
      <c r="SVV124" s="214"/>
      <c r="SVW124" s="214"/>
      <c r="SVX124" s="214"/>
      <c r="SVY124" s="214"/>
      <c r="SVZ124" s="214"/>
      <c r="SWA124" s="214"/>
      <c r="SWB124" s="214"/>
      <c r="SWC124" s="214"/>
      <c r="SWD124" s="214"/>
      <c r="SWE124" s="214"/>
      <c r="SWF124" s="214"/>
      <c r="SWG124" s="214"/>
      <c r="SWH124" s="214"/>
      <c r="SWI124" s="214"/>
      <c r="SWJ124" s="214"/>
      <c r="SWK124" s="214"/>
      <c r="SWL124" s="214"/>
      <c r="SWM124" s="214"/>
      <c r="SWN124" s="214"/>
      <c r="SWO124" s="214"/>
      <c r="SWP124" s="214"/>
      <c r="SWQ124" s="214"/>
      <c r="SWR124" s="214"/>
      <c r="SWS124" s="214"/>
      <c r="SWT124" s="214"/>
      <c r="SWU124" s="214"/>
      <c r="SWV124" s="214"/>
      <c r="SWW124" s="214"/>
      <c r="SWX124" s="214"/>
      <c r="SWY124" s="214"/>
      <c r="SWZ124" s="214"/>
      <c r="SXA124" s="214"/>
      <c r="SXB124" s="214"/>
      <c r="SXC124" s="214"/>
      <c r="SXD124" s="214"/>
      <c r="SXE124" s="214"/>
      <c r="SXF124" s="214"/>
      <c r="SXG124" s="214"/>
      <c r="SXH124" s="214"/>
      <c r="SXI124" s="214"/>
      <c r="SXJ124" s="214"/>
      <c r="SXK124" s="214"/>
      <c r="SXL124" s="214"/>
      <c r="SXM124" s="214"/>
      <c r="SXN124" s="214"/>
      <c r="SXO124" s="214"/>
      <c r="SXP124" s="214"/>
      <c r="SXQ124" s="214"/>
      <c r="SXR124" s="214"/>
      <c r="SXS124" s="214"/>
      <c r="SXT124" s="214"/>
      <c r="SXU124" s="214"/>
      <c r="SXV124" s="214"/>
      <c r="SXW124" s="214"/>
      <c r="SXX124" s="214"/>
      <c r="SXY124" s="214"/>
      <c r="SXZ124" s="214"/>
      <c r="SYA124" s="214"/>
      <c r="SYB124" s="214"/>
      <c r="SYC124" s="214"/>
      <c r="SYD124" s="214"/>
      <c r="SYE124" s="214"/>
      <c r="SYF124" s="214"/>
      <c r="SYG124" s="214"/>
      <c r="SYH124" s="214"/>
      <c r="SYI124" s="214"/>
      <c r="SYJ124" s="214"/>
      <c r="SYK124" s="214"/>
      <c r="SYL124" s="214"/>
      <c r="SYM124" s="214"/>
      <c r="SYN124" s="214"/>
      <c r="SYO124" s="214"/>
      <c r="SYP124" s="214"/>
      <c r="SYQ124" s="214"/>
      <c r="SYR124" s="214"/>
      <c r="SYS124" s="214"/>
      <c r="SYT124" s="214"/>
      <c r="SYU124" s="214"/>
      <c r="SYV124" s="214"/>
      <c r="SYW124" s="214"/>
      <c r="SYX124" s="214"/>
      <c r="SYY124" s="214"/>
      <c r="SYZ124" s="214"/>
      <c r="SZA124" s="214"/>
      <c r="SZB124" s="214"/>
      <c r="SZC124" s="214"/>
      <c r="SZD124" s="214"/>
      <c r="SZE124" s="214"/>
      <c r="SZF124" s="214"/>
      <c r="SZG124" s="214"/>
      <c r="SZH124" s="214"/>
      <c r="SZI124" s="214"/>
      <c r="SZJ124" s="214"/>
      <c r="SZK124" s="214"/>
      <c r="SZL124" s="214"/>
      <c r="SZM124" s="214"/>
      <c r="SZN124" s="214"/>
      <c r="SZO124" s="214"/>
      <c r="SZP124" s="214"/>
      <c r="SZQ124" s="214"/>
      <c r="SZR124" s="214"/>
      <c r="SZS124" s="214"/>
      <c r="SZT124" s="214"/>
      <c r="SZU124" s="214"/>
      <c r="SZV124" s="214"/>
      <c r="SZW124" s="214"/>
      <c r="SZX124" s="214"/>
      <c r="SZY124" s="214"/>
      <c r="SZZ124" s="214"/>
      <c r="TAA124" s="214"/>
      <c r="TAB124" s="214"/>
      <c r="TAC124" s="214"/>
      <c r="TAD124" s="214"/>
      <c r="TAE124" s="214"/>
      <c r="TAF124" s="214"/>
      <c r="TAG124" s="214"/>
      <c r="TAH124" s="214"/>
      <c r="TAI124" s="214"/>
      <c r="TAJ124" s="214"/>
      <c r="TAK124" s="214"/>
      <c r="TAL124" s="214"/>
      <c r="TAM124" s="214"/>
      <c r="TAN124" s="214"/>
      <c r="TAO124" s="214"/>
      <c r="TAP124" s="214"/>
      <c r="TAQ124" s="214"/>
      <c r="TAR124" s="214"/>
      <c r="TAS124" s="214"/>
      <c r="TAT124" s="214"/>
      <c r="TAU124" s="214"/>
      <c r="TAV124" s="214"/>
      <c r="TAW124" s="214"/>
      <c r="TAX124" s="214"/>
      <c r="TAY124" s="214"/>
      <c r="TAZ124" s="214"/>
      <c r="TBA124" s="214"/>
      <c r="TBB124" s="214"/>
      <c r="TBC124" s="214"/>
      <c r="TBD124" s="214"/>
      <c r="TBE124" s="214"/>
      <c r="TBF124" s="214"/>
      <c r="TBG124" s="214"/>
      <c r="TBH124" s="214"/>
      <c r="TBI124" s="214"/>
      <c r="TBJ124" s="214"/>
      <c r="TBK124" s="214"/>
      <c r="TBL124" s="214"/>
      <c r="TBM124" s="214"/>
      <c r="TBN124" s="214"/>
      <c r="TBO124" s="214"/>
      <c r="TBP124" s="214"/>
      <c r="TBQ124" s="214"/>
      <c r="TBR124" s="214"/>
      <c r="TBS124" s="214"/>
      <c r="TBT124" s="214"/>
      <c r="TBU124" s="214"/>
      <c r="TBV124" s="214"/>
      <c r="TBW124" s="214"/>
      <c r="TBX124" s="214"/>
      <c r="TBY124" s="214"/>
      <c r="TBZ124" s="214"/>
      <c r="TCA124" s="214"/>
      <c r="TCB124" s="214"/>
      <c r="TCC124" s="214"/>
      <c r="TCD124" s="214"/>
      <c r="TCE124" s="214"/>
      <c r="TCF124" s="214"/>
      <c r="TCG124" s="214"/>
      <c r="TCH124" s="214"/>
      <c r="TCI124" s="214"/>
      <c r="TCJ124" s="214"/>
      <c r="TCK124" s="214"/>
      <c r="TCL124" s="214"/>
      <c r="TCM124" s="214"/>
      <c r="TCN124" s="214"/>
      <c r="TCO124" s="214"/>
      <c r="TCP124" s="214"/>
      <c r="TCQ124" s="214"/>
      <c r="TCR124" s="214"/>
      <c r="TCS124" s="214"/>
      <c r="TCT124" s="214"/>
      <c r="TCU124" s="214"/>
      <c r="TCV124" s="214"/>
      <c r="TCW124" s="214"/>
      <c r="TCX124" s="214"/>
      <c r="TCY124" s="214"/>
      <c r="TCZ124" s="214"/>
      <c r="TDA124" s="214"/>
      <c r="TDB124" s="214"/>
      <c r="TDC124" s="214"/>
      <c r="TDD124" s="214"/>
      <c r="TDE124" s="214"/>
      <c r="TDF124" s="214"/>
      <c r="TDG124" s="214"/>
      <c r="TDH124" s="214"/>
      <c r="TDI124" s="214"/>
      <c r="TDJ124" s="214"/>
      <c r="TDK124" s="214"/>
      <c r="TDL124" s="214"/>
      <c r="TDM124" s="214"/>
      <c r="TDN124" s="214"/>
      <c r="TDO124" s="214"/>
      <c r="TDP124" s="214"/>
      <c r="TDQ124" s="214"/>
      <c r="TDR124" s="214"/>
      <c r="TDS124" s="214"/>
      <c r="TDT124" s="214"/>
      <c r="TDU124" s="214"/>
      <c r="TDV124" s="214"/>
      <c r="TDW124" s="214"/>
      <c r="TDX124" s="214"/>
      <c r="TDY124" s="214"/>
      <c r="TDZ124" s="214"/>
      <c r="TEA124" s="214"/>
      <c r="TEB124" s="214"/>
      <c r="TEC124" s="214"/>
      <c r="TED124" s="214"/>
      <c r="TEE124" s="214"/>
      <c r="TEF124" s="214"/>
      <c r="TEG124" s="214"/>
      <c r="TEH124" s="214"/>
      <c r="TEI124" s="214"/>
      <c r="TEJ124" s="214"/>
      <c r="TEK124" s="214"/>
      <c r="TEL124" s="214"/>
      <c r="TEM124" s="214"/>
      <c r="TEN124" s="214"/>
      <c r="TEO124" s="214"/>
      <c r="TEP124" s="214"/>
      <c r="TEQ124" s="214"/>
      <c r="TER124" s="214"/>
      <c r="TES124" s="214"/>
      <c r="TET124" s="214"/>
      <c r="TEU124" s="214"/>
      <c r="TEV124" s="214"/>
      <c r="TEW124" s="214"/>
      <c r="TEX124" s="214"/>
      <c r="TEY124" s="214"/>
      <c r="TEZ124" s="214"/>
      <c r="TFA124" s="214"/>
      <c r="TFB124" s="214"/>
      <c r="TFC124" s="214"/>
      <c r="TFD124" s="214"/>
      <c r="TFE124" s="214"/>
      <c r="TFF124" s="214"/>
      <c r="TFG124" s="214"/>
      <c r="TFH124" s="214"/>
      <c r="TFI124" s="214"/>
      <c r="TFJ124" s="214"/>
      <c r="TFK124" s="214"/>
      <c r="TFL124" s="214"/>
      <c r="TFM124" s="214"/>
      <c r="TFN124" s="214"/>
      <c r="TFO124" s="214"/>
      <c r="TFP124" s="214"/>
      <c r="TFQ124" s="214"/>
      <c r="TFR124" s="214"/>
      <c r="TFS124" s="214"/>
      <c r="TFT124" s="214"/>
      <c r="TFU124" s="214"/>
      <c r="TFV124" s="214"/>
      <c r="TFW124" s="214"/>
      <c r="TFX124" s="214"/>
      <c r="TFY124" s="214"/>
      <c r="TFZ124" s="214"/>
      <c r="TGA124" s="214"/>
      <c r="TGB124" s="214"/>
      <c r="TGC124" s="214"/>
      <c r="TGD124" s="214"/>
      <c r="TGE124" s="214"/>
      <c r="TGF124" s="214"/>
      <c r="TGG124" s="214"/>
      <c r="TGH124" s="214"/>
      <c r="TGI124" s="214"/>
      <c r="TGJ124" s="214"/>
      <c r="TGK124" s="214"/>
      <c r="TGL124" s="214"/>
      <c r="TGM124" s="214"/>
      <c r="TGN124" s="214"/>
      <c r="TGO124" s="214"/>
      <c r="TGP124" s="214"/>
      <c r="TGQ124" s="214"/>
      <c r="TGR124" s="214"/>
      <c r="TGS124" s="214"/>
      <c r="TGT124" s="214"/>
      <c r="TGU124" s="214"/>
      <c r="TGV124" s="214"/>
      <c r="TGW124" s="214"/>
      <c r="TGX124" s="214"/>
      <c r="TGY124" s="214"/>
      <c r="TGZ124" s="214"/>
      <c r="THA124" s="214"/>
      <c r="THB124" s="214"/>
      <c r="THC124" s="214"/>
      <c r="THD124" s="214"/>
      <c r="THE124" s="214"/>
      <c r="THF124" s="214"/>
      <c r="THG124" s="214"/>
      <c r="THH124" s="214"/>
      <c r="THI124" s="214"/>
      <c r="THJ124" s="214"/>
      <c r="THK124" s="214"/>
      <c r="THL124" s="214"/>
      <c r="THM124" s="214"/>
      <c r="THN124" s="214"/>
      <c r="THO124" s="214"/>
      <c r="THP124" s="214"/>
      <c r="THQ124" s="214"/>
      <c r="THR124" s="214"/>
      <c r="THS124" s="214"/>
      <c r="THT124" s="214"/>
      <c r="THU124" s="214"/>
      <c r="THV124" s="214"/>
      <c r="THW124" s="214"/>
      <c r="THX124" s="214"/>
      <c r="THY124" s="214"/>
      <c r="THZ124" s="214"/>
      <c r="TIA124" s="214"/>
      <c r="TIB124" s="214"/>
      <c r="TIC124" s="214"/>
      <c r="TID124" s="214"/>
      <c r="TIE124" s="214"/>
      <c r="TIF124" s="214"/>
      <c r="TIG124" s="214"/>
      <c r="TIH124" s="214"/>
      <c r="TII124" s="214"/>
      <c r="TIJ124" s="214"/>
      <c r="TIK124" s="214"/>
      <c r="TIL124" s="214"/>
      <c r="TIM124" s="214"/>
      <c r="TIN124" s="214"/>
      <c r="TIO124" s="214"/>
      <c r="TIP124" s="214"/>
      <c r="TIQ124" s="214"/>
      <c r="TIR124" s="214"/>
      <c r="TIS124" s="214"/>
      <c r="TIT124" s="214"/>
      <c r="TIU124" s="214"/>
      <c r="TIV124" s="214"/>
      <c r="TIW124" s="214"/>
      <c r="TIX124" s="214"/>
      <c r="TIY124" s="214"/>
      <c r="TIZ124" s="214"/>
      <c r="TJA124" s="214"/>
      <c r="TJB124" s="214"/>
      <c r="TJC124" s="214"/>
      <c r="TJD124" s="214"/>
      <c r="TJE124" s="214"/>
      <c r="TJF124" s="214"/>
      <c r="TJG124" s="214"/>
      <c r="TJH124" s="214"/>
      <c r="TJI124" s="214"/>
      <c r="TJJ124" s="214"/>
      <c r="TJK124" s="214"/>
      <c r="TJL124" s="214"/>
      <c r="TJM124" s="214"/>
      <c r="TJN124" s="214"/>
      <c r="TJO124" s="214"/>
      <c r="TJP124" s="214"/>
      <c r="TJQ124" s="214"/>
      <c r="TJR124" s="214"/>
      <c r="TJS124" s="214"/>
      <c r="TJT124" s="214"/>
      <c r="TJU124" s="214"/>
      <c r="TJV124" s="214"/>
      <c r="TJW124" s="214"/>
      <c r="TJX124" s="214"/>
      <c r="TJY124" s="214"/>
      <c r="TJZ124" s="214"/>
      <c r="TKA124" s="214"/>
      <c r="TKB124" s="214"/>
      <c r="TKC124" s="214"/>
      <c r="TKD124" s="214"/>
      <c r="TKE124" s="214"/>
      <c r="TKF124" s="214"/>
      <c r="TKG124" s="214"/>
      <c r="TKH124" s="214"/>
      <c r="TKI124" s="214"/>
      <c r="TKJ124" s="214"/>
      <c r="TKK124" s="214"/>
      <c r="TKL124" s="214"/>
      <c r="TKM124" s="214"/>
      <c r="TKN124" s="214"/>
      <c r="TKO124" s="214"/>
      <c r="TKP124" s="214"/>
      <c r="TKQ124" s="214"/>
      <c r="TKR124" s="214"/>
      <c r="TKS124" s="214"/>
      <c r="TKT124" s="214"/>
      <c r="TKU124" s="214"/>
      <c r="TKV124" s="214"/>
      <c r="TKW124" s="214"/>
      <c r="TKX124" s="214"/>
      <c r="TKY124" s="214"/>
      <c r="TKZ124" s="214"/>
      <c r="TLA124" s="214"/>
      <c r="TLB124" s="214"/>
      <c r="TLC124" s="214"/>
      <c r="TLD124" s="214"/>
      <c r="TLE124" s="214"/>
      <c r="TLF124" s="214"/>
      <c r="TLG124" s="214"/>
      <c r="TLH124" s="214"/>
      <c r="TLI124" s="214"/>
      <c r="TLJ124" s="214"/>
      <c r="TLK124" s="214"/>
      <c r="TLL124" s="214"/>
      <c r="TLM124" s="214"/>
      <c r="TLN124" s="214"/>
      <c r="TLO124" s="214"/>
      <c r="TLP124" s="214"/>
      <c r="TLQ124" s="214"/>
      <c r="TLR124" s="214"/>
      <c r="TLS124" s="214"/>
      <c r="TLT124" s="214"/>
      <c r="TLU124" s="214"/>
      <c r="TLV124" s="214"/>
      <c r="TLW124" s="214"/>
      <c r="TLX124" s="214"/>
      <c r="TLY124" s="214"/>
      <c r="TLZ124" s="214"/>
      <c r="TMA124" s="214"/>
      <c r="TMB124" s="214"/>
      <c r="TMC124" s="214"/>
      <c r="TMD124" s="214"/>
      <c r="TME124" s="214"/>
      <c r="TMF124" s="214"/>
      <c r="TMG124" s="214"/>
      <c r="TMH124" s="214"/>
      <c r="TMI124" s="214"/>
      <c r="TMJ124" s="214"/>
      <c r="TMK124" s="214"/>
      <c r="TML124" s="214"/>
      <c r="TMM124" s="214"/>
      <c r="TMN124" s="214"/>
      <c r="TMO124" s="214"/>
      <c r="TMP124" s="214"/>
      <c r="TMQ124" s="214"/>
      <c r="TMR124" s="214"/>
      <c r="TMS124" s="214"/>
      <c r="TMT124" s="214"/>
      <c r="TMU124" s="214"/>
      <c r="TMV124" s="214"/>
      <c r="TMW124" s="214"/>
      <c r="TMX124" s="214"/>
      <c r="TMY124" s="214"/>
      <c r="TMZ124" s="214"/>
      <c r="TNA124" s="214"/>
      <c r="TNB124" s="214"/>
      <c r="TNC124" s="214"/>
      <c r="TND124" s="214"/>
      <c r="TNE124" s="214"/>
      <c r="TNF124" s="214"/>
      <c r="TNG124" s="214"/>
      <c r="TNH124" s="214"/>
      <c r="TNI124" s="214"/>
      <c r="TNJ124" s="214"/>
      <c r="TNK124" s="214"/>
      <c r="TNL124" s="214"/>
      <c r="TNM124" s="214"/>
      <c r="TNN124" s="214"/>
      <c r="TNO124" s="214"/>
      <c r="TNP124" s="214"/>
      <c r="TNQ124" s="214"/>
      <c r="TNR124" s="214"/>
      <c r="TNS124" s="214"/>
      <c r="TNT124" s="214"/>
      <c r="TNU124" s="214"/>
      <c r="TNV124" s="214"/>
      <c r="TNW124" s="214"/>
      <c r="TNX124" s="214"/>
      <c r="TNY124" s="214"/>
      <c r="TNZ124" s="214"/>
      <c r="TOA124" s="214"/>
      <c r="TOB124" s="214"/>
      <c r="TOC124" s="214"/>
      <c r="TOD124" s="214"/>
      <c r="TOE124" s="214"/>
      <c r="TOF124" s="214"/>
      <c r="TOG124" s="214"/>
      <c r="TOH124" s="214"/>
      <c r="TOI124" s="214"/>
      <c r="TOJ124" s="214"/>
      <c r="TOK124" s="214"/>
      <c r="TOL124" s="214"/>
      <c r="TOM124" s="214"/>
      <c r="TON124" s="214"/>
      <c r="TOO124" s="214"/>
      <c r="TOP124" s="214"/>
      <c r="TOQ124" s="214"/>
      <c r="TOR124" s="214"/>
      <c r="TOS124" s="214"/>
      <c r="TOT124" s="214"/>
      <c r="TOU124" s="214"/>
      <c r="TOV124" s="214"/>
      <c r="TOW124" s="214"/>
      <c r="TOX124" s="214"/>
      <c r="TOY124" s="214"/>
      <c r="TOZ124" s="214"/>
      <c r="TPA124" s="214"/>
      <c r="TPB124" s="214"/>
      <c r="TPC124" s="214"/>
      <c r="TPD124" s="214"/>
      <c r="TPE124" s="214"/>
      <c r="TPF124" s="214"/>
      <c r="TPG124" s="214"/>
      <c r="TPH124" s="214"/>
      <c r="TPI124" s="214"/>
      <c r="TPJ124" s="214"/>
      <c r="TPK124" s="214"/>
      <c r="TPL124" s="214"/>
      <c r="TPM124" s="214"/>
      <c r="TPN124" s="214"/>
      <c r="TPO124" s="214"/>
      <c r="TPP124" s="214"/>
      <c r="TPQ124" s="214"/>
      <c r="TPR124" s="214"/>
      <c r="TPS124" s="214"/>
      <c r="TPT124" s="214"/>
      <c r="TPU124" s="214"/>
      <c r="TPV124" s="214"/>
      <c r="TPW124" s="214"/>
      <c r="TPX124" s="214"/>
      <c r="TPY124" s="214"/>
      <c r="TPZ124" s="214"/>
      <c r="TQA124" s="214"/>
      <c r="TQB124" s="214"/>
      <c r="TQC124" s="214"/>
      <c r="TQD124" s="214"/>
      <c r="TQE124" s="214"/>
      <c r="TQF124" s="214"/>
      <c r="TQG124" s="214"/>
      <c r="TQH124" s="214"/>
      <c r="TQI124" s="214"/>
      <c r="TQJ124" s="214"/>
      <c r="TQK124" s="214"/>
      <c r="TQL124" s="214"/>
      <c r="TQM124" s="214"/>
      <c r="TQN124" s="214"/>
      <c r="TQO124" s="214"/>
      <c r="TQP124" s="214"/>
      <c r="TQQ124" s="214"/>
      <c r="TQR124" s="214"/>
      <c r="TQS124" s="214"/>
      <c r="TQT124" s="214"/>
      <c r="TQU124" s="214"/>
      <c r="TQV124" s="214"/>
      <c r="TQW124" s="214"/>
      <c r="TQX124" s="214"/>
      <c r="TQY124" s="214"/>
      <c r="TQZ124" s="214"/>
      <c r="TRA124" s="214"/>
      <c r="TRB124" s="214"/>
      <c r="TRC124" s="214"/>
      <c r="TRD124" s="214"/>
      <c r="TRE124" s="214"/>
      <c r="TRF124" s="214"/>
      <c r="TRG124" s="214"/>
      <c r="TRH124" s="214"/>
      <c r="TRI124" s="214"/>
      <c r="TRJ124" s="214"/>
      <c r="TRK124" s="214"/>
      <c r="TRL124" s="214"/>
      <c r="TRM124" s="214"/>
      <c r="TRN124" s="214"/>
      <c r="TRO124" s="214"/>
      <c r="TRP124" s="214"/>
      <c r="TRQ124" s="214"/>
      <c r="TRR124" s="214"/>
      <c r="TRS124" s="214"/>
      <c r="TRT124" s="214"/>
      <c r="TRU124" s="214"/>
      <c r="TRV124" s="214"/>
      <c r="TRW124" s="214"/>
      <c r="TRX124" s="214"/>
      <c r="TRY124" s="214"/>
      <c r="TRZ124" s="214"/>
      <c r="TSA124" s="214"/>
      <c r="TSB124" s="214"/>
      <c r="TSC124" s="214"/>
      <c r="TSD124" s="214"/>
      <c r="TSE124" s="214"/>
      <c r="TSF124" s="214"/>
      <c r="TSG124" s="214"/>
      <c r="TSH124" s="214"/>
      <c r="TSI124" s="214"/>
      <c r="TSJ124" s="214"/>
      <c r="TSK124" s="214"/>
      <c r="TSL124" s="214"/>
      <c r="TSM124" s="214"/>
      <c r="TSN124" s="214"/>
      <c r="TSO124" s="214"/>
      <c r="TSP124" s="214"/>
      <c r="TSQ124" s="214"/>
      <c r="TSR124" s="214"/>
      <c r="TSS124" s="214"/>
      <c r="TST124" s="214"/>
      <c r="TSU124" s="214"/>
      <c r="TSV124" s="214"/>
      <c r="TSW124" s="214"/>
      <c r="TSX124" s="214"/>
      <c r="TSY124" s="214"/>
      <c r="TSZ124" s="214"/>
      <c r="TTA124" s="214"/>
      <c r="TTB124" s="214"/>
      <c r="TTC124" s="214"/>
      <c r="TTD124" s="214"/>
      <c r="TTE124" s="214"/>
      <c r="TTF124" s="214"/>
      <c r="TTG124" s="214"/>
      <c r="TTH124" s="214"/>
      <c r="TTI124" s="214"/>
      <c r="TTJ124" s="214"/>
      <c r="TTK124" s="214"/>
      <c r="TTL124" s="214"/>
      <c r="TTM124" s="214"/>
      <c r="TTN124" s="214"/>
      <c r="TTO124" s="214"/>
      <c r="TTP124" s="214"/>
      <c r="TTQ124" s="214"/>
      <c r="TTR124" s="214"/>
      <c r="TTS124" s="214"/>
      <c r="TTT124" s="214"/>
      <c r="TTU124" s="214"/>
      <c r="TTV124" s="214"/>
      <c r="TTW124" s="214"/>
      <c r="TTX124" s="214"/>
      <c r="TTY124" s="214"/>
      <c r="TTZ124" s="214"/>
      <c r="TUA124" s="214"/>
      <c r="TUB124" s="214"/>
      <c r="TUC124" s="214"/>
      <c r="TUD124" s="214"/>
      <c r="TUE124" s="214"/>
      <c r="TUF124" s="214"/>
      <c r="TUG124" s="214"/>
      <c r="TUH124" s="214"/>
      <c r="TUI124" s="214"/>
      <c r="TUJ124" s="214"/>
      <c r="TUK124" s="214"/>
      <c r="TUL124" s="214"/>
      <c r="TUM124" s="214"/>
      <c r="TUN124" s="214"/>
      <c r="TUO124" s="214"/>
      <c r="TUP124" s="214"/>
      <c r="TUQ124" s="214"/>
      <c r="TUR124" s="214"/>
      <c r="TUS124" s="214"/>
      <c r="TUT124" s="214"/>
      <c r="TUU124" s="214"/>
      <c r="TUV124" s="214"/>
      <c r="TUW124" s="214"/>
      <c r="TUX124" s="214"/>
      <c r="TUY124" s="214"/>
      <c r="TUZ124" s="214"/>
      <c r="TVA124" s="214"/>
      <c r="TVB124" s="214"/>
      <c r="TVC124" s="214"/>
      <c r="TVD124" s="214"/>
      <c r="TVE124" s="214"/>
      <c r="TVF124" s="214"/>
      <c r="TVG124" s="214"/>
      <c r="TVH124" s="214"/>
      <c r="TVI124" s="214"/>
      <c r="TVJ124" s="214"/>
      <c r="TVK124" s="214"/>
      <c r="TVL124" s="214"/>
      <c r="TVM124" s="214"/>
      <c r="TVN124" s="214"/>
      <c r="TVO124" s="214"/>
      <c r="TVP124" s="214"/>
      <c r="TVQ124" s="214"/>
      <c r="TVR124" s="214"/>
      <c r="TVS124" s="214"/>
      <c r="TVT124" s="214"/>
      <c r="TVU124" s="214"/>
      <c r="TVV124" s="214"/>
      <c r="TVW124" s="214"/>
      <c r="TVX124" s="214"/>
      <c r="TVY124" s="214"/>
      <c r="TVZ124" s="214"/>
      <c r="TWA124" s="214"/>
      <c r="TWB124" s="214"/>
      <c r="TWC124" s="214"/>
      <c r="TWD124" s="214"/>
      <c r="TWE124" s="214"/>
      <c r="TWF124" s="214"/>
      <c r="TWG124" s="214"/>
      <c r="TWH124" s="214"/>
      <c r="TWI124" s="214"/>
      <c r="TWJ124" s="214"/>
      <c r="TWK124" s="214"/>
      <c r="TWL124" s="214"/>
      <c r="TWM124" s="214"/>
      <c r="TWN124" s="214"/>
      <c r="TWO124" s="214"/>
      <c r="TWP124" s="214"/>
      <c r="TWQ124" s="214"/>
      <c r="TWR124" s="214"/>
      <c r="TWS124" s="214"/>
      <c r="TWT124" s="214"/>
      <c r="TWU124" s="214"/>
      <c r="TWV124" s="214"/>
      <c r="TWW124" s="214"/>
      <c r="TWX124" s="214"/>
      <c r="TWY124" s="214"/>
      <c r="TWZ124" s="214"/>
      <c r="TXA124" s="214"/>
      <c r="TXB124" s="214"/>
      <c r="TXC124" s="214"/>
      <c r="TXD124" s="214"/>
      <c r="TXE124" s="214"/>
      <c r="TXF124" s="214"/>
      <c r="TXG124" s="214"/>
      <c r="TXH124" s="214"/>
      <c r="TXI124" s="214"/>
      <c r="TXJ124" s="214"/>
      <c r="TXK124" s="214"/>
      <c r="TXL124" s="214"/>
      <c r="TXM124" s="214"/>
      <c r="TXN124" s="214"/>
      <c r="TXO124" s="214"/>
      <c r="TXP124" s="214"/>
      <c r="TXQ124" s="214"/>
      <c r="TXR124" s="214"/>
      <c r="TXS124" s="214"/>
      <c r="TXT124" s="214"/>
      <c r="TXU124" s="214"/>
      <c r="TXV124" s="214"/>
      <c r="TXW124" s="214"/>
      <c r="TXX124" s="214"/>
      <c r="TXY124" s="214"/>
      <c r="TXZ124" s="214"/>
      <c r="TYA124" s="214"/>
      <c r="TYB124" s="214"/>
      <c r="TYC124" s="214"/>
      <c r="TYD124" s="214"/>
      <c r="TYE124" s="214"/>
      <c r="TYF124" s="214"/>
      <c r="TYG124" s="214"/>
      <c r="TYH124" s="214"/>
      <c r="TYI124" s="214"/>
      <c r="TYJ124" s="214"/>
      <c r="TYK124" s="214"/>
      <c r="TYL124" s="214"/>
      <c r="TYM124" s="214"/>
      <c r="TYN124" s="214"/>
      <c r="TYO124" s="214"/>
      <c r="TYP124" s="214"/>
      <c r="TYQ124" s="214"/>
      <c r="TYR124" s="214"/>
      <c r="TYS124" s="214"/>
      <c r="TYT124" s="214"/>
      <c r="TYU124" s="214"/>
      <c r="TYV124" s="214"/>
      <c r="TYW124" s="214"/>
      <c r="TYX124" s="214"/>
      <c r="TYY124" s="214"/>
      <c r="TYZ124" s="214"/>
      <c r="TZA124" s="214"/>
      <c r="TZB124" s="214"/>
      <c r="TZC124" s="214"/>
      <c r="TZD124" s="214"/>
      <c r="TZE124" s="214"/>
      <c r="TZF124" s="214"/>
      <c r="TZG124" s="214"/>
      <c r="TZH124" s="214"/>
      <c r="TZI124" s="214"/>
      <c r="TZJ124" s="214"/>
      <c r="TZK124" s="214"/>
      <c r="TZL124" s="214"/>
      <c r="TZM124" s="214"/>
      <c r="TZN124" s="214"/>
      <c r="TZO124" s="214"/>
      <c r="TZP124" s="214"/>
      <c r="TZQ124" s="214"/>
      <c r="TZR124" s="214"/>
      <c r="TZS124" s="214"/>
      <c r="TZT124" s="214"/>
      <c r="TZU124" s="214"/>
      <c r="TZV124" s="214"/>
      <c r="TZW124" s="214"/>
      <c r="TZX124" s="214"/>
      <c r="TZY124" s="214"/>
      <c r="TZZ124" s="214"/>
      <c r="UAA124" s="214"/>
      <c r="UAB124" s="214"/>
      <c r="UAC124" s="214"/>
      <c r="UAD124" s="214"/>
      <c r="UAE124" s="214"/>
      <c r="UAF124" s="214"/>
      <c r="UAG124" s="214"/>
      <c r="UAH124" s="214"/>
      <c r="UAI124" s="214"/>
      <c r="UAJ124" s="214"/>
      <c r="UAK124" s="214"/>
      <c r="UAL124" s="214"/>
      <c r="UAM124" s="214"/>
      <c r="UAN124" s="214"/>
      <c r="UAO124" s="214"/>
      <c r="UAP124" s="214"/>
      <c r="UAQ124" s="214"/>
      <c r="UAR124" s="214"/>
      <c r="UAS124" s="214"/>
      <c r="UAT124" s="214"/>
      <c r="UAU124" s="214"/>
      <c r="UAV124" s="214"/>
      <c r="UAW124" s="214"/>
      <c r="UAX124" s="214"/>
      <c r="UAY124" s="214"/>
      <c r="UAZ124" s="214"/>
      <c r="UBA124" s="214"/>
      <c r="UBB124" s="214"/>
      <c r="UBC124" s="214"/>
      <c r="UBD124" s="214"/>
      <c r="UBE124" s="214"/>
      <c r="UBF124" s="214"/>
      <c r="UBG124" s="214"/>
      <c r="UBH124" s="214"/>
      <c r="UBI124" s="214"/>
      <c r="UBJ124" s="214"/>
      <c r="UBK124" s="214"/>
      <c r="UBL124" s="214"/>
      <c r="UBM124" s="214"/>
      <c r="UBN124" s="214"/>
      <c r="UBO124" s="214"/>
      <c r="UBP124" s="214"/>
      <c r="UBQ124" s="214"/>
      <c r="UBR124" s="214"/>
      <c r="UBS124" s="214"/>
      <c r="UBT124" s="214"/>
      <c r="UBU124" s="214"/>
      <c r="UBV124" s="214"/>
      <c r="UBW124" s="214"/>
      <c r="UBX124" s="214"/>
      <c r="UBY124" s="214"/>
      <c r="UBZ124" s="214"/>
      <c r="UCA124" s="214"/>
      <c r="UCB124" s="214"/>
      <c r="UCC124" s="214"/>
      <c r="UCD124" s="214"/>
      <c r="UCE124" s="214"/>
      <c r="UCF124" s="214"/>
      <c r="UCG124" s="214"/>
      <c r="UCH124" s="214"/>
      <c r="UCI124" s="214"/>
      <c r="UCJ124" s="214"/>
      <c r="UCK124" s="214"/>
      <c r="UCL124" s="214"/>
      <c r="UCM124" s="214"/>
      <c r="UCN124" s="214"/>
      <c r="UCO124" s="214"/>
      <c r="UCP124" s="214"/>
      <c r="UCQ124" s="214"/>
      <c r="UCR124" s="214"/>
      <c r="UCS124" s="214"/>
      <c r="UCT124" s="214"/>
      <c r="UCU124" s="214"/>
      <c r="UCV124" s="214"/>
      <c r="UCW124" s="214"/>
      <c r="UCX124" s="214"/>
      <c r="UCY124" s="214"/>
      <c r="UCZ124" s="214"/>
      <c r="UDA124" s="214"/>
      <c r="UDB124" s="214"/>
      <c r="UDC124" s="214"/>
      <c r="UDD124" s="214"/>
      <c r="UDE124" s="214"/>
      <c r="UDF124" s="214"/>
      <c r="UDG124" s="214"/>
      <c r="UDH124" s="214"/>
      <c r="UDI124" s="214"/>
      <c r="UDJ124" s="214"/>
      <c r="UDK124" s="214"/>
      <c r="UDL124" s="214"/>
      <c r="UDM124" s="214"/>
      <c r="UDN124" s="214"/>
      <c r="UDO124" s="214"/>
      <c r="UDP124" s="214"/>
      <c r="UDQ124" s="214"/>
      <c r="UDR124" s="214"/>
      <c r="UDS124" s="214"/>
      <c r="UDT124" s="214"/>
      <c r="UDU124" s="214"/>
      <c r="UDV124" s="214"/>
      <c r="UDW124" s="214"/>
      <c r="UDX124" s="214"/>
      <c r="UDY124" s="214"/>
      <c r="UDZ124" s="214"/>
      <c r="UEA124" s="214"/>
      <c r="UEB124" s="214"/>
      <c r="UEC124" s="214"/>
      <c r="UED124" s="214"/>
      <c r="UEE124" s="214"/>
      <c r="UEF124" s="214"/>
      <c r="UEG124" s="214"/>
      <c r="UEH124" s="214"/>
      <c r="UEI124" s="214"/>
      <c r="UEJ124" s="214"/>
      <c r="UEK124" s="214"/>
      <c r="UEL124" s="214"/>
      <c r="UEM124" s="214"/>
      <c r="UEN124" s="214"/>
      <c r="UEO124" s="214"/>
      <c r="UEP124" s="214"/>
      <c r="UEQ124" s="214"/>
      <c r="UER124" s="214"/>
      <c r="UES124" s="214"/>
      <c r="UET124" s="214"/>
      <c r="UEU124" s="214"/>
      <c r="UEV124" s="214"/>
      <c r="UEW124" s="214"/>
      <c r="UEX124" s="214"/>
      <c r="UEY124" s="214"/>
      <c r="UEZ124" s="214"/>
      <c r="UFA124" s="214"/>
      <c r="UFB124" s="214"/>
      <c r="UFC124" s="214"/>
      <c r="UFD124" s="214"/>
      <c r="UFE124" s="214"/>
      <c r="UFF124" s="214"/>
      <c r="UFG124" s="214"/>
      <c r="UFH124" s="214"/>
      <c r="UFI124" s="214"/>
      <c r="UFJ124" s="214"/>
      <c r="UFK124" s="214"/>
      <c r="UFL124" s="214"/>
      <c r="UFM124" s="214"/>
      <c r="UFN124" s="214"/>
      <c r="UFO124" s="214"/>
      <c r="UFP124" s="214"/>
      <c r="UFQ124" s="214"/>
      <c r="UFR124" s="214"/>
      <c r="UFS124" s="214"/>
      <c r="UFT124" s="214"/>
      <c r="UFU124" s="214"/>
      <c r="UFV124" s="214"/>
      <c r="UFW124" s="214"/>
      <c r="UFX124" s="214"/>
      <c r="UFY124" s="214"/>
      <c r="UFZ124" s="214"/>
      <c r="UGA124" s="214"/>
      <c r="UGB124" s="214"/>
      <c r="UGC124" s="214"/>
      <c r="UGD124" s="214"/>
      <c r="UGE124" s="214"/>
      <c r="UGF124" s="214"/>
      <c r="UGG124" s="214"/>
      <c r="UGH124" s="214"/>
      <c r="UGI124" s="214"/>
      <c r="UGJ124" s="214"/>
      <c r="UGK124" s="214"/>
      <c r="UGL124" s="214"/>
      <c r="UGM124" s="214"/>
      <c r="UGN124" s="214"/>
      <c r="UGO124" s="214"/>
      <c r="UGP124" s="214"/>
      <c r="UGQ124" s="214"/>
      <c r="UGR124" s="214"/>
      <c r="UGS124" s="214"/>
      <c r="UGT124" s="214"/>
      <c r="UGU124" s="214"/>
      <c r="UGV124" s="214"/>
      <c r="UGW124" s="214"/>
      <c r="UGX124" s="214"/>
      <c r="UGY124" s="214"/>
      <c r="UGZ124" s="214"/>
      <c r="UHA124" s="214"/>
      <c r="UHB124" s="214"/>
      <c r="UHC124" s="214"/>
      <c r="UHD124" s="214"/>
      <c r="UHE124" s="214"/>
      <c r="UHF124" s="214"/>
      <c r="UHG124" s="214"/>
      <c r="UHH124" s="214"/>
      <c r="UHI124" s="214"/>
      <c r="UHJ124" s="214"/>
      <c r="UHK124" s="214"/>
      <c r="UHL124" s="214"/>
      <c r="UHM124" s="214"/>
      <c r="UHN124" s="214"/>
      <c r="UHO124" s="214"/>
      <c r="UHP124" s="214"/>
      <c r="UHQ124" s="214"/>
      <c r="UHR124" s="214"/>
      <c r="UHS124" s="214"/>
      <c r="UHT124" s="214"/>
      <c r="UHU124" s="214"/>
      <c r="UHV124" s="214"/>
      <c r="UHW124" s="214"/>
      <c r="UHX124" s="214"/>
      <c r="UHY124" s="214"/>
      <c r="UHZ124" s="214"/>
      <c r="UIA124" s="214"/>
      <c r="UIB124" s="214"/>
      <c r="UIC124" s="214"/>
      <c r="UID124" s="214"/>
      <c r="UIE124" s="214"/>
      <c r="UIF124" s="214"/>
      <c r="UIG124" s="214"/>
      <c r="UIH124" s="214"/>
      <c r="UII124" s="214"/>
      <c r="UIJ124" s="214"/>
      <c r="UIK124" s="214"/>
      <c r="UIL124" s="214"/>
      <c r="UIM124" s="214"/>
      <c r="UIN124" s="214"/>
      <c r="UIO124" s="214"/>
      <c r="UIP124" s="214"/>
      <c r="UIQ124" s="214"/>
      <c r="UIR124" s="214"/>
      <c r="UIS124" s="214"/>
      <c r="UIT124" s="214"/>
      <c r="UIU124" s="214"/>
      <c r="UIV124" s="214"/>
      <c r="UIW124" s="214"/>
      <c r="UIX124" s="214"/>
      <c r="UIY124" s="214"/>
      <c r="UIZ124" s="214"/>
      <c r="UJA124" s="214"/>
      <c r="UJB124" s="214"/>
      <c r="UJC124" s="214"/>
      <c r="UJD124" s="214"/>
      <c r="UJE124" s="214"/>
      <c r="UJF124" s="214"/>
      <c r="UJG124" s="214"/>
      <c r="UJH124" s="214"/>
      <c r="UJI124" s="214"/>
      <c r="UJJ124" s="214"/>
      <c r="UJK124" s="214"/>
      <c r="UJL124" s="214"/>
      <c r="UJM124" s="214"/>
      <c r="UJN124" s="214"/>
      <c r="UJO124" s="214"/>
      <c r="UJP124" s="214"/>
      <c r="UJQ124" s="214"/>
      <c r="UJR124" s="214"/>
      <c r="UJS124" s="214"/>
      <c r="UJT124" s="214"/>
      <c r="UJU124" s="214"/>
      <c r="UJV124" s="214"/>
      <c r="UJW124" s="214"/>
      <c r="UJX124" s="214"/>
      <c r="UJY124" s="214"/>
      <c r="UJZ124" s="214"/>
      <c r="UKA124" s="214"/>
      <c r="UKB124" s="214"/>
      <c r="UKC124" s="214"/>
      <c r="UKD124" s="214"/>
      <c r="UKE124" s="214"/>
      <c r="UKF124" s="214"/>
      <c r="UKG124" s="214"/>
      <c r="UKH124" s="214"/>
      <c r="UKI124" s="214"/>
      <c r="UKJ124" s="214"/>
      <c r="UKK124" s="214"/>
      <c r="UKL124" s="214"/>
      <c r="UKM124" s="214"/>
      <c r="UKN124" s="214"/>
      <c r="UKO124" s="214"/>
      <c r="UKP124" s="214"/>
      <c r="UKQ124" s="214"/>
      <c r="UKR124" s="214"/>
      <c r="UKS124" s="214"/>
      <c r="UKT124" s="214"/>
      <c r="UKU124" s="214"/>
      <c r="UKV124" s="214"/>
      <c r="UKW124" s="214"/>
      <c r="UKX124" s="214"/>
      <c r="UKY124" s="214"/>
      <c r="UKZ124" s="214"/>
      <c r="ULA124" s="214"/>
      <c r="ULB124" s="214"/>
      <c r="ULC124" s="214"/>
      <c r="ULD124" s="214"/>
      <c r="ULE124" s="214"/>
      <c r="ULF124" s="214"/>
      <c r="ULG124" s="214"/>
      <c r="ULH124" s="214"/>
      <c r="ULI124" s="214"/>
      <c r="ULJ124" s="214"/>
      <c r="ULK124" s="214"/>
      <c r="ULL124" s="214"/>
      <c r="ULM124" s="214"/>
      <c r="ULN124" s="214"/>
      <c r="ULO124" s="214"/>
      <c r="ULP124" s="214"/>
      <c r="ULQ124" s="214"/>
      <c r="ULR124" s="214"/>
      <c r="ULS124" s="214"/>
      <c r="ULT124" s="214"/>
      <c r="ULU124" s="214"/>
      <c r="ULV124" s="214"/>
      <c r="ULW124" s="214"/>
      <c r="ULX124" s="214"/>
      <c r="ULY124" s="214"/>
      <c r="ULZ124" s="214"/>
      <c r="UMA124" s="214"/>
      <c r="UMB124" s="214"/>
      <c r="UMC124" s="214"/>
      <c r="UMD124" s="214"/>
      <c r="UME124" s="214"/>
      <c r="UMF124" s="214"/>
      <c r="UMG124" s="214"/>
      <c r="UMH124" s="214"/>
      <c r="UMI124" s="214"/>
      <c r="UMJ124" s="214"/>
      <c r="UMK124" s="214"/>
      <c r="UML124" s="214"/>
      <c r="UMM124" s="214"/>
      <c r="UMN124" s="214"/>
      <c r="UMO124" s="214"/>
      <c r="UMP124" s="214"/>
      <c r="UMQ124" s="214"/>
      <c r="UMR124" s="214"/>
      <c r="UMS124" s="214"/>
      <c r="UMT124" s="214"/>
      <c r="UMU124" s="214"/>
      <c r="UMV124" s="214"/>
      <c r="UMW124" s="214"/>
      <c r="UMX124" s="214"/>
      <c r="UMY124" s="214"/>
      <c r="UMZ124" s="214"/>
      <c r="UNA124" s="214"/>
      <c r="UNB124" s="214"/>
      <c r="UNC124" s="214"/>
      <c r="UND124" s="214"/>
      <c r="UNE124" s="214"/>
      <c r="UNF124" s="214"/>
      <c r="UNG124" s="214"/>
      <c r="UNH124" s="214"/>
      <c r="UNI124" s="214"/>
      <c r="UNJ124" s="214"/>
      <c r="UNK124" s="214"/>
      <c r="UNL124" s="214"/>
      <c r="UNM124" s="214"/>
      <c r="UNN124" s="214"/>
      <c r="UNO124" s="214"/>
      <c r="UNP124" s="214"/>
      <c r="UNQ124" s="214"/>
      <c r="UNR124" s="214"/>
      <c r="UNS124" s="214"/>
      <c r="UNT124" s="214"/>
      <c r="UNU124" s="214"/>
      <c r="UNV124" s="214"/>
      <c r="UNW124" s="214"/>
      <c r="UNX124" s="214"/>
      <c r="UNY124" s="214"/>
      <c r="UNZ124" s="214"/>
      <c r="UOA124" s="214"/>
      <c r="UOB124" s="214"/>
      <c r="UOC124" s="214"/>
      <c r="UOD124" s="214"/>
      <c r="UOE124" s="214"/>
      <c r="UOF124" s="214"/>
      <c r="UOG124" s="214"/>
      <c r="UOH124" s="214"/>
      <c r="UOI124" s="214"/>
      <c r="UOJ124" s="214"/>
      <c r="UOK124" s="214"/>
      <c r="UOL124" s="214"/>
      <c r="UOM124" s="214"/>
      <c r="UON124" s="214"/>
      <c r="UOO124" s="214"/>
      <c r="UOP124" s="214"/>
      <c r="UOQ124" s="214"/>
      <c r="UOR124" s="214"/>
      <c r="UOS124" s="214"/>
      <c r="UOT124" s="214"/>
      <c r="UOU124" s="214"/>
      <c r="UOV124" s="214"/>
      <c r="UOW124" s="214"/>
      <c r="UOX124" s="214"/>
      <c r="UOY124" s="214"/>
      <c r="UOZ124" s="214"/>
      <c r="UPA124" s="214"/>
      <c r="UPB124" s="214"/>
      <c r="UPC124" s="214"/>
      <c r="UPD124" s="214"/>
      <c r="UPE124" s="214"/>
      <c r="UPF124" s="214"/>
      <c r="UPG124" s="214"/>
      <c r="UPH124" s="214"/>
      <c r="UPI124" s="214"/>
      <c r="UPJ124" s="214"/>
      <c r="UPK124" s="214"/>
      <c r="UPL124" s="214"/>
      <c r="UPM124" s="214"/>
      <c r="UPN124" s="214"/>
      <c r="UPO124" s="214"/>
      <c r="UPP124" s="214"/>
      <c r="UPQ124" s="214"/>
      <c r="UPR124" s="214"/>
      <c r="UPS124" s="214"/>
      <c r="UPT124" s="214"/>
      <c r="UPU124" s="214"/>
      <c r="UPV124" s="214"/>
      <c r="UPW124" s="214"/>
      <c r="UPX124" s="214"/>
      <c r="UPY124" s="214"/>
      <c r="UPZ124" s="214"/>
      <c r="UQA124" s="214"/>
      <c r="UQB124" s="214"/>
      <c r="UQC124" s="214"/>
      <c r="UQD124" s="214"/>
      <c r="UQE124" s="214"/>
      <c r="UQF124" s="214"/>
      <c r="UQG124" s="214"/>
      <c r="UQH124" s="214"/>
      <c r="UQI124" s="214"/>
      <c r="UQJ124" s="214"/>
      <c r="UQK124" s="214"/>
      <c r="UQL124" s="214"/>
      <c r="UQM124" s="214"/>
      <c r="UQN124" s="214"/>
      <c r="UQO124" s="214"/>
      <c r="UQP124" s="214"/>
      <c r="UQQ124" s="214"/>
      <c r="UQR124" s="214"/>
      <c r="UQS124" s="214"/>
      <c r="UQT124" s="214"/>
      <c r="UQU124" s="214"/>
      <c r="UQV124" s="214"/>
      <c r="UQW124" s="214"/>
      <c r="UQX124" s="214"/>
      <c r="UQY124" s="214"/>
      <c r="UQZ124" s="214"/>
      <c r="URA124" s="214"/>
      <c r="URB124" s="214"/>
      <c r="URC124" s="214"/>
      <c r="URD124" s="214"/>
      <c r="URE124" s="214"/>
      <c r="URF124" s="214"/>
      <c r="URG124" s="214"/>
      <c r="URH124" s="214"/>
      <c r="URI124" s="214"/>
      <c r="URJ124" s="214"/>
      <c r="URK124" s="214"/>
      <c r="URL124" s="214"/>
      <c r="URM124" s="214"/>
      <c r="URN124" s="214"/>
      <c r="URO124" s="214"/>
      <c r="URP124" s="214"/>
      <c r="URQ124" s="214"/>
      <c r="URR124" s="214"/>
      <c r="URS124" s="214"/>
      <c r="URT124" s="214"/>
      <c r="URU124" s="214"/>
      <c r="URV124" s="214"/>
      <c r="URW124" s="214"/>
      <c r="URX124" s="214"/>
      <c r="URY124" s="214"/>
      <c r="URZ124" s="214"/>
      <c r="USA124" s="214"/>
      <c r="USB124" s="214"/>
      <c r="USC124" s="214"/>
      <c r="USD124" s="214"/>
      <c r="USE124" s="214"/>
      <c r="USF124" s="214"/>
      <c r="USG124" s="214"/>
      <c r="USH124" s="214"/>
      <c r="USI124" s="214"/>
      <c r="USJ124" s="214"/>
      <c r="USK124" s="214"/>
      <c r="USL124" s="214"/>
      <c r="USM124" s="214"/>
      <c r="USN124" s="214"/>
      <c r="USO124" s="214"/>
      <c r="USP124" s="214"/>
      <c r="USQ124" s="214"/>
      <c r="USR124" s="214"/>
      <c r="USS124" s="214"/>
      <c r="UST124" s="214"/>
      <c r="USU124" s="214"/>
      <c r="USV124" s="214"/>
      <c r="USW124" s="214"/>
      <c r="USX124" s="214"/>
      <c r="USY124" s="214"/>
      <c r="USZ124" s="214"/>
      <c r="UTA124" s="214"/>
      <c r="UTB124" s="214"/>
      <c r="UTC124" s="214"/>
      <c r="UTD124" s="214"/>
      <c r="UTE124" s="214"/>
      <c r="UTF124" s="214"/>
      <c r="UTG124" s="214"/>
      <c r="UTH124" s="214"/>
      <c r="UTI124" s="214"/>
      <c r="UTJ124" s="214"/>
      <c r="UTK124" s="214"/>
      <c r="UTL124" s="214"/>
      <c r="UTM124" s="214"/>
      <c r="UTN124" s="214"/>
      <c r="UTO124" s="214"/>
      <c r="UTP124" s="214"/>
      <c r="UTQ124" s="214"/>
      <c r="UTR124" s="214"/>
      <c r="UTS124" s="214"/>
      <c r="UTT124" s="214"/>
      <c r="UTU124" s="214"/>
      <c r="UTV124" s="214"/>
      <c r="UTW124" s="214"/>
      <c r="UTX124" s="214"/>
      <c r="UTY124" s="214"/>
      <c r="UTZ124" s="214"/>
      <c r="UUA124" s="214"/>
      <c r="UUB124" s="214"/>
      <c r="UUC124" s="214"/>
      <c r="UUD124" s="214"/>
      <c r="UUE124" s="214"/>
      <c r="UUF124" s="214"/>
      <c r="UUG124" s="214"/>
      <c r="UUH124" s="214"/>
      <c r="UUI124" s="214"/>
      <c r="UUJ124" s="214"/>
      <c r="UUK124" s="214"/>
      <c r="UUL124" s="214"/>
      <c r="UUM124" s="214"/>
      <c r="UUN124" s="214"/>
      <c r="UUO124" s="214"/>
      <c r="UUP124" s="214"/>
      <c r="UUQ124" s="214"/>
      <c r="UUR124" s="214"/>
      <c r="UUS124" s="214"/>
      <c r="UUT124" s="214"/>
      <c r="UUU124" s="214"/>
      <c r="UUV124" s="214"/>
      <c r="UUW124" s="214"/>
      <c r="UUX124" s="214"/>
      <c r="UUY124" s="214"/>
      <c r="UUZ124" s="214"/>
      <c r="UVA124" s="214"/>
      <c r="UVB124" s="214"/>
      <c r="UVC124" s="214"/>
      <c r="UVD124" s="214"/>
      <c r="UVE124" s="214"/>
      <c r="UVF124" s="214"/>
      <c r="UVG124" s="214"/>
      <c r="UVH124" s="214"/>
      <c r="UVI124" s="214"/>
      <c r="UVJ124" s="214"/>
      <c r="UVK124" s="214"/>
      <c r="UVL124" s="214"/>
      <c r="UVM124" s="214"/>
      <c r="UVN124" s="214"/>
      <c r="UVO124" s="214"/>
      <c r="UVP124" s="214"/>
      <c r="UVQ124" s="214"/>
      <c r="UVR124" s="214"/>
      <c r="UVS124" s="214"/>
      <c r="UVT124" s="214"/>
      <c r="UVU124" s="214"/>
      <c r="UVV124" s="214"/>
      <c r="UVW124" s="214"/>
      <c r="UVX124" s="214"/>
      <c r="UVY124" s="214"/>
      <c r="UVZ124" s="214"/>
      <c r="UWA124" s="214"/>
      <c r="UWB124" s="214"/>
      <c r="UWC124" s="214"/>
      <c r="UWD124" s="214"/>
      <c r="UWE124" s="214"/>
      <c r="UWF124" s="214"/>
      <c r="UWG124" s="214"/>
      <c r="UWH124" s="214"/>
      <c r="UWI124" s="214"/>
      <c r="UWJ124" s="214"/>
      <c r="UWK124" s="214"/>
      <c r="UWL124" s="214"/>
      <c r="UWM124" s="214"/>
      <c r="UWN124" s="214"/>
      <c r="UWO124" s="214"/>
      <c r="UWP124" s="214"/>
      <c r="UWQ124" s="214"/>
      <c r="UWR124" s="214"/>
      <c r="UWS124" s="214"/>
      <c r="UWT124" s="214"/>
      <c r="UWU124" s="214"/>
      <c r="UWV124" s="214"/>
      <c r="UWW124" s="214"/>
      <c r="UWX124" s="214"/>
      <c r="UWY124" s="214"/>
      <c r="UWZ124" s="214"/>
      <c r="UXA124" s="214"/>
      <c r="UXB124" s="214"/>
      <c r="UXC124" s="214"/>
      <c r="UXD124" s="214"/>
      <c r="UXE124" s="214"/>
      <c r="UXF124" s="214"/>
      <c r="UXG124" s="214"/>
      <c r="UXH124" s="214"/>
      <c r="UXI124" s="214"/>
      <c r="UXJ124" s="214"/>
      <c r="UXK124" s="214"/>
      <c r="UXL124" s="214"/>
      <c r="UXM124" s="214"/>
      <c r="UXN124" s="214"/>
      <c r="UXO124" s="214"/>
      <c r="UXP124" s="214"/>
      <c r="UXQ124" s="214"/>
      <c r="UXR124" s="214"/>
      <c r="UXS124" s="214"/>
      <c r="UXT124" s="214"/>
      <c r="UXU124" s="214"/>
      <c r="UXV124" s="214"/>
      <c r="UXW124" s="214"/>
      <c r="UXX124" s="214"/>
      <c r="UXY124" s="214"/>
      <c r="UXZ124" s="214"/>
      <c r="UYA124" s="214"/>
      <c r="UYB124" s="214"/>
      <c r="UYC124" s="214"/>
      <c r="UYD124" s="214"/>
      <c r="UYE124" s="214"/>
      <c r="UYF124" s="214"/>
      <c r="UYG124" s="214"/>
      <c r="UYH124" s="214"/>
      <c r="UYI124" s="214"/>
      <c r="UYJ124" s="214"/>
      <c r="UYK124" s="214"/>
      <c r="UYL124" s="214"/>
      <c r="UYM124" s="214"/>
      <c r="UYN124" s="214"/>
      <c r="UYO124" s="214"/>
      <c r="UYP124" s="214"/>
      <c r="UYQ124" s="214"/>
      <c r="UYR124" s="214"/>
      <c r="UYS124" s="214"/>
      <c r="UYT124" s="214"/>
      <c r="UYU124" s="214"/>
      <c r="UYV124" s="214"/>
      <c r="UYW124" s="214"/>
      <c r="UYX124" s="214"/>
      <c r="UYY124" s="214"/>
      <c r="UYZ124" s="214"/>
      <c r="UZA124" s="214"/>
      <c r="UZB124" s="214"/>
      <c r="UZC124" s="214"/>
      <c r="UZD124" s="214"/>
      <c r="UZE124" s="214"/>
      <c r="UZF124" s="214"/>
      <c r="UZG124" s="214"/>
      <c r="UZH124" s="214"/>
      <c r="UZI124" s="214"/>
      <c r="UZJ124" s="214"/>
      <c r="UZK124" s="214"/>
      <c r="UZL124" s="214"/>
      <c r="UZM124" s="214"/>
      <c r="UZN124" s="214"/>
      <c r="UZO124" s="214"/>
      <c r="UZP124" s="214"/>
      <c r="UZQ124" s="214"/>
      <c r="UZR124" s="214"/>
      <c r="UZS124" s="214"/>
      <c r="UZT124" s="214"/>
      <c r="UZU124" s="214"/>
      <c r="UZV124" s="214"/>
      <c r="UZW124" s="214"/>
      <c r="UZX124" s="214"/>
      <c r="UZY124" s="214"/>
      <c r="UZZ124" s="214"/>
      <c r="VAA124" s="214"/>
      <c r="VAB124" s="214"/>
      <c r="VAC124" s="214"/>
      <c r="VAD124" s="214"/>
      <c r="VAE124" s="214"/>
      <c r="VAF124" s="214"/>
      <c r="VAG124" s="214"/>
      <c r="VAH124" s="214"/>
      <c r="VAI124" s="214"/>
      <c r="VAJ124" s="214"/>
      <c r="VAK124" s="214"/>
      <c r="VAL124" s="214"/>
      <c r="VAM124" s="214"/>
      <c r="VAN124" s="214"/>
      <c r="VAO124" s="214"/>
      <c r="VAP124" s="214"/>
      <c r="VAQ124" s="214"/>
      <c r="VAR124" s="214"/>
      <c r="VAS124" s="214"/>
      <c r="VAT124" s="214"/>
      <c r="VAU124" s="214"/>
      <c r="VAV124" s="214"/>
      <c r="VAW124" s="214"/>
      <c r="VAX124" s="214"/>
      <c r="VAY124" s="214"/>
      <c r="VAZ124" s="214"/>
      <c r="VBA124" s="214"/>
      <c r="VBB124" s="214"/>
      <c r="VBC124" s="214"/>
      <c r="VBD124" s="214"/>
      <c r="VBE124" s="214"/>
      <c r="VBF124" s="214"/>
      <c r="VBG124" s="214"/>
      <c r="VBH124" s="214"/>
      <c r="VBI124" s="214"/>
      <c r="VBJ124" s="214"/>
      <c r="VBK124" s="214"/>
      <c r="VBL124" s="214"/>
      <c r="VBM124" s="214"/>
      <c r="VBN124" s="214"/>
      <c r="VBO124" s="214"/>
      <c r="VBP124" s="214"/>
      <c r="VBQ124" s="214"/>
      <c r="VBR124" s="214"/>
      <c r="VBS124" s="214"/>
      <c r="VBT124" s="214"/>
      <c r="VBU124" s="214"/>
      <c r="VBV124" s="214"/>
      <c r="VBW124" s="214"/>
      <c r="VBX124" s="214"/>
      <c r="VBY124" s="214"/>
      <c r="VBZ124" s="214"/>
      <c r="VCA124" s="214"/>
      <c r="VCB124" s="214"/>
      <c r="VCC124" s="214"/>
      <c r="VCD124" s="214"/>
      <c r="VCE124" s="214"/>
      <c r="VCF124" s="214"/>
      <c r="VCG124" s="214"/>
      <c r="VCH124" s="214"/>
      <c r="VCI124" s="214"/>
      <c r="VCJ124" s="214"/>
      <c r="VCK124" s="214"/>
      <c r="VCL124" s="214"/>
      <c r="VCM124" s="214"/>
      <c r="VCN124" s="214"/>
      <c r="VCO124" s="214"/>
      <c r="VCP124" s="214"/>
      <c r="VCQ124" s="214"/>
      <c r="VCR124" s="214"/>
      <c r="VCS124" s="214"/>
      <c r="VCT124" s="214"/>
      <c r="VCU124" s="214"/>
      <c r="VCV124" s="214"/>
      <c r="VCW124" s="214"/>
      <c r="VCX124" s="214"/>
      <c r="VCY124" s="214"/>
      <c r="VCZ124" s="214"/>
      <c r="VDA124" s="214"/>
      <c r="VDB124" s="214"/>
      <c r="VDC124" s="214"/>
      <c r="VDD124" s="214"/>
      <c r="VDE124" s="214"/>
      <c r="VDF124" s="214"/>
      <c r="VDG124" s="214"/>
      <c r="VDH124" s="214"/>
      <c r="VDI124" s="214"/>
      <c r="VDJ124" s="214"/>
      <c r="VDK124" s="214"/>
      <c r="VDL124" s="214"/>
      <c r="VDM124" s="214"/>
      <c r="VDN124" s="214"/>
      <c r="VDO124" s="214"/>
      <c r="VDP124" s="214"/>
      <c r="VDQ124" s="214"/>
      <c r="VDR124" s="214"/>
      <c r="VDS124" s="214"/>
      <c r="VDT124" s="214"/>
      <c r="VDU124" s="214"/>
      <c r="VDV124" s="214"/>
      <c r="VDW124" s="214"/>
      <c r="VDX124" s="214"/>
      <c r="VDY124" s="214"/>
      <c r="VDZ124" s="214"/>
      <c r="VEA124" s="214"/>
      <c r="VEB124" s="214"/>
      <c r="VEC124" s="214"/>
      <c r="VED124" s="214"/>
      <c r="VEE124" s="214"/>
      <c r="VEF124" s="214"/>
      <c r="VEG124" s="214"/>
      <c r="VEH124" s="214"/>
      <c r="VEI124" s="214"/>
      <c r="VEJ124" s="214"/>
      <c r="VEK124" s="214"/>
      <c r="VEL124" s="214"/>
      <c r="VEM124" s="214"/>
      <c r="VEN124" s="214"/>
      <c r="VEO124" s="214"/>
      <c r="VEP124" s="214"/>
      <c r="VEQ124" s="214"/>
      <c r="VER124" s="214"/>
      <c r="VES124" s="214"/>
      <c r="VET124" s="214"/>
      <c r="VEU124" s="214"/>
      <c r="VEV124" s="214"/>
      <c r="VEW124" s="214"/>
      <c r="VEX124" s="214"/>
      <c r="VEY124" s="214"/>
      <c r="VEZ124" s="214"/>
      <c r="VFA124" s="214"/>
      <c r="VFB124" s="214"/>
      <c r="VFC124" s="214"/>
      <c r="VFD124" s="214"/>
      <c r="VFE124" s="214"/>
      <c r="VFF124" s="214"/>
      <c r="VFG124" s="214"/>
      <c r="VFH124" s="214"/>
      <c r="VFI124" s="214"/>
      <c r="VFJ124" s="214"/>
      <c r="VFK124" s="214"/>
      <c r="VFL124" s="214"/>
      <c r="VFM124" s="214"/>
      <c r="VFN124" s="214"/>
      <c r="VFO124" s="214"/>
      <c r="VFP124" s="214"/>
      <c r="VFQ124" s="214"/>
      <c r="VFR124" s="214"/>
      <c r="VFS124" s="214"/>
      <c r="VFT124" s="214"/>
      <c r="VFU124" s="214"/>
      <c r="VFV124" s="214"/>
      <c r="VFW124" s="214"/>
      <c r="VFX124" s="214"/>
      <c r="VFY124" s="214"/>
      <c r="VFZ124" s="214"/>
      <c r="VGA124" s="214"/>
      <c r="VGB124" s="214"/>
      <c r="VGC124" s="214"/>
      <c r="VGD124" s="214"/>
      <c r="VGE124" s="214"/>
      <c r="VGF124" s="214"/>
      <c r="VGG124" s="214"/>
      <c r="VGH124" s="214"/>
      <c r="VGI124" s="214"/>
      <c r="VGJ124" s="214"/>
      <c r="VGK124" s="214"/>
      <c r="VGL124" s="214"/>
      <c r="VGM124" s="214"/>
      <c r="VGN124" s="214"/>
      <c r="VGO124" s="214"/>
      <c r="VGP124" s="214"/>
      <c r="VGQ124" s="214"/>
      <c r="VGR124" s="214"/>
      <c r="VGS124" s="214"/>
      <c r="VGT124" s="214"/>
      <c r="VGU124" s="214"/>
      <c r="VGV124" s="214"/>
      <c r="VGW124" s="214"/>
      <c r="VGX124" s="214"/>
      <c r="VGY124" s="214"/>
      <c r="VGZ124" s="214"/>
      <c r="VHA124" s="214"/>
      <c r="VHB124" s="214"/>
      <c r="VHC124" s="214"/>
      <c r="VHD124" s="214"/>
      <c r="VHE124" s="214"/>
      <c r="VHF124" s="214"/>
      <c r="VHG124" s="214"/>
      <c r="VHH124" s="214"/>
      <c r="VHI124" s="214"/>
      <c r="VHJ124" s="214"/>
      <c r="VHK124" s="214"/>
      <c r="VHL124" s="214"/>
      <c r="VHM124" s="214"/>
      <c r="VHN124" s="214"/>
      <c r="VHO124" s="214"/>
      <c r="VHP124" s="214"/>
      <c r="VHQ124" s="214"/>
      <c r="VHR124" s="214"/>
      <c r="VHS124" s="214"/>
      <c r="VHT124" s="214"/>
      <c r="VHU124" s="214"/>
      <c r="VHV124" s="214"/>
      <c r="VHW124" s="214"/>
      <c r="VHX124" s="214"/>
      <c r="VHY124" s="214"/>
      <c r="VHZ124" s="214"/>
      <c r="VIA124" s="214"/>
      <c r="VIB124" s="214"/>
      <c r="VIC124" s="214"/>
      <c r="VID124" s="214"/>
      <c r="VIE124" s="214"/>
      <c r="VIF124" s="214"/>
      <c r="VIG124" s="214"/>
      <c r="VIH124" s="214"/>
      <c r="VII124" s="214"/>
      <c r="VIJ124" s="214"/>
      <c r="VIK124" s="214"/>
      <c r="VIL124" s="214"/>
      <c r="VIM124" s="214"/>
      <c r="VIN124" s="214"/>
      <c r="VIO124" s="214"/>
      <c r="VIP124" s="214"/>
      <c r="VIQ124" s="214"/>
      <c r="VIR124" s="214"/>
      <c r="VIS124" s="214"/>
      <c r="VIT124" s="214"/>
      <c r="VIU124" s="214"/>
      <c r="VIV124" s="214"/>
      <c r="VIW124" s="214"/>
      <c r="VIX124" s="214"/>
      <c r="VIY124" s="214"/>
      <c r="VIZ124" s="214"/>
      <c r="VJA124" s="214"/>
      <c r="VJB124" s="214"/>
      <c r="VJC124" s="214"/>
      <c r="VJD124" s="214"/>
      <c r="VJE124" s="214"/>
      <c r="VJF124" s="214"/>
      <c r="VJG124" s="214"/>
      <c r="VJH124" s="214"/>
      <c r="VJI124" s="214"/>
      <c r="VJJ124" s="214"/>
      <c r="VJK124" s="214"/>
      <c r="VJL124" s="214"/>
      <c r="VJM124" s="214"/>
      <c r="VJN124" s="214"/>
      <c r="VJO124" s="214"/>
      <c r="VJP124" s="214"/>
      <c r="VJQ124" s="214"/>
      <c r="VJR124" s="214"/>
      <c r="VJS124" s="214"/>
      <c r="VJT124" s="214"/>
      <c r="VJU124" s="214"/>
      <c r="VJV124" s="214"/>
      <c r="VJW124" s="214"/>
      <c r="VJX124" s="214"/>
      <c r="VJY124" s="214"/>
      <c r="VJZ124" s="214"/>
      <c r="VKA124" s="214"/>
      <c r="VKB124" s="214"/>
      <c r="VKC124" s="214"/>
      <c r="VKD124" s="214"/>
      <c r="VKE124" s="214"/>
      <c r="VKF124" s="214"/>
      <c r="VKG124" s="214"/>
      <c r="VKH124" s="214"/>
      <c r="VKI124" s="214"/>
      <c r="VKJ124" s="214"/>
      <c r="VKK124" s="214"/>
      <c r="VKL124" s="214"/>
      <c r="VKM124" s="214"/>
      <c r="VKN124" s="214"/>
      <c r="VKO124" s="214"/>
      <c r="VKP124" s="214"/>
      <c r="VKQ124" s="214"/>
      <c r="VKR124" s="214"/>
      <c r="VKS124" s="214"/>
      <c r="VKT124" s="214"/>
      <c r="VKU124" s="214"/>
      <c r="VKV124" s="214"/>
      <c r="VKW124" s="214"/>
      <c r="VKX124" s="214"/>
      <c r="VKY124" s="214"/>
      <c r="VKZ124" s="214"/>
      <c r="VLA124" s="214"/>
      <c r="VLB124" s="214"/>
      <c r="VLC124" s="214"/>
      <c r="VLD124" s="214"/>
      <c r="VLE124" s="214"/>
      <c r="VLF124" s="214"/>
      <c r="VLG124" s="214"/>
      <c r="VLH124" s="214"/>
      <c r="VLI124" s="214"/>
      <c r="VLJ124" s="214"/>
      <c r="VLK124" s="214"/>
      <c r="VLL124" s="214"/>
      <c r="VLM124" s="214"/>
      <c r="VLN124" s="214"/>
      <c r="VLO124" s="214"/>
      <c r="VLP124" s="214"/>
      <c r="VLQ124" s="214"/>
      <c r="VLR124" s="214"/>
      <c r="VLS124" s="214"/>
      <c r="VLT124" s="214"/>
      <c r="VLU124" s="214"/>
      <c r="VLV124" s="214"/>
      <c r="VLW124" s="214"/>
      <c r="VLX124" s="214"/>
      <c r="VLY124" s="214"/>
      <c r="VLZ124" s="214"/>
      <c r="VMA124" s="214"/>
      <c r="VMB124" s="214"/>
      <c r="VMC124" s="214"/>
      <c r="VMD124" s="214"/>
      <c r="VME124" s="214"/>
      <c r="VMF124" s="214"/>
      <c r="VMG124" s="214"/>
      <c r="VMH124" s="214"/>
      <c r="VMI124" s="214"/>
      <c r="VMJ124" s="214"/>
      <c r="VMK124" s="214"/>
      <c r="VML124" s="214"/>
      <c r="VMM124" s="214"/>
      <c r="VMN124" s="214"/>
      <c r="VMO124" s="214"/>
      <c r="VMP124" s="214"/>
      <c r="VMQ124" s="214"/>
      <c r="VMR124" s="214"/>
      <c r="VMS124" s="214"/>
      <c r="VMT124" s="214"/>
      <c r="VMU124" s="214"/>
      <c r="VMV124" s="214"/>
      <c r="VMW124" s="214"/>
      <c r="VMX124" s="214"/>
      <c r="VMY124" s="214"/>
      <c r="VMZ124" s="214"/>
      <c r="VNA124" s="214"/>
      <c r="VNB124" s="214"/>
      <c r="VNC124" s="214"/>
      <c r="VND124" s="214"/>
      <c r="VNE124" s="214"/>
      <c r="VNF124" s="214"/>
      <c r="VNG124" s="214"/>
      <c r="VNH124" s="214"/>
      <c r="VNI124" s="214"/>
      <c r="VNJ124" s="214"/>
      <c r="VNK124" s="214"/>
      <c r="VNL124" s="214"/>
      <c r="VNM124" s="214"/>
      <c r="VNN124" s="214"/>
      <c r="VNO124" s="214"/>
      <c r="VNP124" s="214"/>
      <c r="VNQ124" s="214"/>
      <c r="VNR124" s="214"/>
      <c r="VNS124" s="214"/>
      <c r="VNT124" s="214"/>
      <c r="VNU124" s="214"/>
      <c r="VNV124" s="214"/>
      <c r="VNW124" s="214"/>
      <c r="VNX124" s="214"/>
      <c r="VNY124" s="214"/>
      <c r="VNZ124" s="214"/>
      <c r="VOA124" s="214"/>
      <c r="VOB124" s="214"/>
      <c r="VOC124" s="214"/>
      <c r="VOD124" s="214"/>
      <c r="VOE124" s="214"/>
      <c r="VOF124" s="214"/>
      <c r="VOG124" s="214"/>
      <c r="VOH124" s="214"/>
      <c r="VOI124" s="214"/>
      <c r="VOJ124" s="214"/>
      <c r="VOK124" s="214"/>
      <c r="VOL124" s="214"/>
      <c r="VOM124" s="214"/>
      <c r="VON124" s="214"/>
      <c r="VOO124" s="214"/>
      <c r="VOP124" s="214"/>
      <c r="VOQ124" s="214"/>
      <c r="VOR124" s="214"/>
      <c r="VOS124" s="214"/>
      <c r="VOT124" s="214"/>
      <c r="VOU124" s="214"/>
      <c r="VOV124" s="214"/>
      <c r="VOW124" s="214"/>
      <c r="VOX124" s="214"/>
      <c r="VOY124" s="214"/>
      <c r="VOZ124" s="214"/>
      <c r="VPA124" s="214"/>
      <c r="VPB124" s="214"/>
      <c r="VPC124" s="214"/>
      <c r="VPD124" s="214"/>
      <c r="VPE124" s="214"/>
      <c r="VPF124" s="214"/>
      <c r="VPG124" s="214"/>
      <c r="VPH124" s="214"/>
      <c r="VPI124" s="214"/>
      <c r="VPJ124" s="214"/>
      <c r="VPK124" s="214"/>
      <c r="VPL124" s="214"/>
      <c r="VPM124" s="214"/>
      <c r="VPN124" s="214"/>
      <c r="VPO124" s="214"/>
      <c r="VPP124" s="214"/>
      <c r="VPQ124" s="214"/>
      <c r="VPR124" s="214"/>
      <c r="VPS124" s="214"/>
      <c r="VPT124" s="214"/>
      <c r="VPU124" s="214"/>
      <c r="VPV124" s="214"/>
      <c r="VPW124" s="214"/>
      <c r="VPX124" s="214"/>
      <c r="VPY124" s="214"/>
      <c r="VPZ124" s="214"/>
      <c r="VQA124" s="214"/>
      <c r="VQB124" s="214"/>
      <c r="VQC124" s="214"/>
      <c r="VQD124" s="214"/>
      <c r="VQE124" s="214"/>
      <c r="VQF124" s="214"/>
      <c r="VQG124" s="214"/>
      <c r="VQH124" s="214"/>
      <c r="VQI124" s="214"/>
      <c r="VQJ124" s="214"/>
      <c r="VQK124" s="214"/>
      <c r="VQL124" s="214"/>
      <c r="VQM124" s="214"/>
      <c r="VQN124" s="214"/>
      <c r="VQO124" s="214"/>
      <c r="VQP124" s="214"/>
      <c r="VQQ124" s="214"/>
      <c r="VQR124" s="214"/>
      <c r="VQS124" s="214"/>
      <c r="VQT124" s="214"/>
      <c r="VQU124" s="214"/>
      <c r="VQV124" s="214"/>
      <c r="VQW124" s="214"/>
      <c r="VQX124" s="214"/>
      <c r="VQY124" s="214"/>
      <c r="VQZ124" s="214"/>
      <c r="VRA124" s="214"/>
      <c r="VRB124" s="214"/>
      <c r="VRC124" s="214"/>
      <c r="VRD124" s="214"/>
      <c r="VRE124" s="214"/>
      <c r="VRF124" s="214"/>
      <c r="VRG124" s="214"/>
      <c r="VRH124" s="214"/>
      <c r="VRI124" s="214"/>
      <c r="VRJ124" s="214"/>
      <c r="VRK124" s="214"/>
      <c r="VRL124" s="214"/>
      <c r="VRM124" s="214"/>
      <c r="VRN124" s="214"/>
      <c r="VRO124" s="214"/>
      <c r="VRP124" s="214"/>
      <c r="VRQ124" s="214"/>
      <c r="VRR124" s="214"/>
      <c r="VRS124" s="214"/>
      <c r="VRT124" s="214"/>
      <c r="VRU124" s="214"/>
      <c r="VRV124" s="214"/>
      <c r="VRW124" s="214"/>
      <c r="VRX124" s="214"/>
      <c r="VRY124" s="214"/>
      <c r="VRZ124" s="214"/>
      <c r="VSA124" s="214"/>
      <c r="VSB124" s="214"/>
      <c r="VSC124" s="214"/>
      <c r="VSD124" s="214"/>
      <c r="VSE124" s="214"/>
      <c r="VSF124" s="214"/>
      <c r="VSG124" s="214"/>
      <c r="VSH124" s="214"/>
      <c r="VSI124" s="214"/>
      <c r="VSJ124" s="214"/>
      <c r="VSK124" s="214"/>
      <c r="VSL124" s="214"/>
      <c r="VSM124" s="214"/>
      <c r="VSN124" s="214"/>
      <c r="VSO124" s="214"/>
      <c r="VSP124" s="214"/>
      <c r="VSQ124" s="214"/>
      <c r="VSR124" s="214"/>
      <c r="VSS124" s="214"/>
      <c r="VST124" s="214"/>
      <c r="VSU124" s="214"/>
      <c r="VSV124" s="214"/>
      <c r="VSW124" s="214"/>
      <c r="VSX124" s="214"/>
      <c r="VSY124" s="214"/>
      <c r="VSZ124" s="214"/>
      <c r="VTA124" s="214"/>
      <c r="VTB124" s="214"/>
      <c r="VTC124" s="214"/>
      <c r="VTD124" s="214"/>
      <c r="VTE124" s="214"/>
      <c r="VTF124" s="214"/>
      <c r="VTG124" s="214"/>
      <c r="VTH124" s="214"/>
      <c r="VTI124" s="214"/>
      <c r="VTJ124" s="214"/>
      <c r="VTK124" s="214"/>
      <c r="VTL124" s="214"/>
      <c r="VTM124" s="214"/>
      <c r="VTN124" s="214"/>
      <c r="VTO124" s="214"/>
      <c r="VTP124" s="214"/>
      <c r="VTQ124" s="214"/>
      <c r="VTR124" s="214"/>
      <c r="VTS124" s="214"/>
      <c r="VTT124" s="214"/>
      <c r="VTU124" s="214"/>
      <c r="VTV124" s="214"/>
      <c r="VTW124" s="214"/>
      <c r="VTX124" s="214"/>
      <c r="VTY124" s="214"/>
      <c r="VTZ124" s="214"/>
      <c r="VUA124" s="214"/>
      <c r="VUB124" s="214"/>
      <c r="VUC124" s="214"/>
      <c r="VUD124" s="214"/>
      <c r="VUE124" s="214"/>
      <c r="VUF124" s="214"/>
      <c r="VUG124" s="214"/>
      <c r="VUH124" s="214"/>
      <c r="VUI124" s="214"/>
      <c r="VUJ124" s="214"/>
      <c r="VUK124" s="214"/>
      <c r="VUL124" s="214"/>
      <c r="VUM124" s="214"/>
      <c r="VUN124" s="214"/>
      <c r="VUO124" s="214"/>
      <c r="VUP124" s="214"/>
      <c r="VUQ124" s="214"/>
      <c r="VUR124" s="214"/>
      <c r="VUS124" s="214"/>
      <c r="VUT124" s="214"/>
      <c r="VUU124" s="214"/>
      <c r="VUV124" s="214"/>
      <c r="VUW124" s="214"/>
      <c r="VUX124" s="214"/>
      <c r="VUY124" s="214"/>
      <c r="VUZ124" s="214"/>
      <c r="VVA124" s="214"/>
      <c r="VVB124" s="214"/>
      <c r="VVC124" s="214"/>
      <c r="VVD124" s="214"/>
      <c r="VVE124" s="214"/>
      <c r="VVF124" s="214"/>
      <c r="VVG124" s="214"/>
      <c r="VVH124" s="214"/>
      <c r="VVI124" s="214"/>
      <c r="VVJ124" s="214"/>
      <c r="VVK124" s="214"/>
      <c r="VVL124" s="214"/>
      <c r="VVM124" s="214"/>
      <c r="VVN124" s="214"/>
      <c r="VVO124" s="214"/>
      <c r="VVP124" s="214"/>
      <c r="VVQ124" s="214"/>
      <c r="VVR124" s="214"/>
      <c r="VVS124" s="214"/>
      <c r="VVT124" s="214"/>
      <c r="VVU124" s="214"/>
      <c r="VVV124" s="214"/>
      <c r="VVW124" s="214"/>
      <c r="VVX124" s="214"/>
      <c r="VVY124" s="214"/>
      <c r="VVZ124" s="214"/>
      <c r="VWA124" s="214"/>
      <c r="VWB124" s="214"/>
      <c r="VWC124" s="214"/>
      <c r="VWD124" s="214"/>
      <c r="VWE124" s="214"/>
      <c r="VWF124" s="214"/>
      <c r="VWG124" s="214"/>
      <c r="VWH124" s="214"/>
      <c r="VWI124" s="214"/>
      <c r="VWJ124" s="214"/>
      <c r="VWK124" s="214"/>
      <c r="VWL124" s="214"/>
      <c r="VWM124" s="214"/>
      <c r="VWN124" s="214"/>
      <c r="VWO124" s="214"/>
      <c r="VWP124" s="214"/>
      <c r="VWQ124" s="214"/>
      <c r="VWR124" s="214"/>
      <c r="VWS124" s="214"/>
      <c r="VWT124" s="214"/>
      <c r="VWU124" s="214"/>
      <c r="VWV124" s="214"/>
      <c r="VWW124" s="214"/>
      <c r="VWX124" s="214"/>
      <c r="VWY124" s="214"/>
      <c r="VWZ124" s="214"/>
      <c r="VXA124" s="214"/>
      <c r="VXB124" s="214"/>
      <c r="VXC124" s="214"/>
      <c r="VXD124" s="214"/>
      <c r="VXE124" s="214"/>
      <c r="VXF124" s="214"/>
      <c r="VXG124" s="214"/>
      <c r="VXH124" s="214"/>
      <c r="VXI124" s="214"/>
      <c r="VXJ124" s="214"/>
      <c r="VXK124" s="214"/>
      <c r="VXL124" s="214"/>
      <c r="VXM124" s="214"/>
      <c r="VXN124" s="214"/>
      <c r="VXO124" s="214"/>
      <c r="VXP124" s="214"/>
      <c r="VXQ124" s="214"/>
      <c r="VXR124" s="214"/>
      <c r="VXS124" s="214"/>
      <c r="VXT124" s="214"/>
      <c r="VXU124" s="214"/>
      <c r="VXV124" s="214"/>
      <c r="VXW124" s="214"/>
      <c r="VXX124" s="214"/>
      <c r="VXY124" s="214"/>
      <c r="VXZ124" s="214"/>
      <c r="VYA124" s="214"/>
      <c r="VYB124" s="214"/>
      <c r="VYC124" s="214"/>
      <c r="VYD124" s="214"/>
      <c r="VYE124" s="214"/>
      <c r="VYF124" s="214"/>
      <c r="VYG124" s="214"/>
      <c r="VYH124" s="214"/>
      <c r="VYI124" s="214"/>
      <c r="VYJ124" s="214"/>
      <c r="VYK124" s="214"/>
      <c r="VYL124" s="214"/>
      <c r="VYM124" s="214"/>
      <c r="VYN124" s="214"/>
      <c r="VYO124" s="214"/>
      <c r="VYP124" s="214"/>
      <c r="VYQ124" s="214"/>
      <c r="VYR124" s="214"/>
      <c r="VYS124" s="214"/>
      <c r="VYT124" s="214"/>
      <c r="VYU124" s="214"/>
      <c r="VYV124" s="214"/>
      <c r="VYW124" s="214"/>
      <c r="VYX124" s="214"/>
      <c r="VYY124" s="214"/>
      <c r="VYZ124" s="214"/>
      <c r="VZA124" s="214"/>
      <c r="VZB124" s="214"/>
      <c r="VZC124" s="214"/>
      <c r="VZD124" s="214"/>
      <c r="VZE124" s="214"/>
      <c r="VZF124" s="214"/>
      <c r="VZG124" s="214"/>
      <c r="VZH124" s="214"/>
      <c r="VZI124" s="214"/>
      <c r="VZJ124" s="214"/>
      <c r="VZK124" s="214"/>
      <c r="VZL124" s="214"/>
      <c r="VZM124" s="214"/>
      <c r="VZN124" s="214"/>
      <c r="VZO124" s="214"/>
      <c r="VZP124" s="214"/>
      <c r="VZQ124" s="214"/>
      <c r="VZR124" s="214"/>
      <c r="VZS124" s="214"/>
      <c r="VZT124" s="214"/>
      <c r="VZU124" s="214"/>
      <c r="VZV124" s="214"/>
      <c r="VZW124" s="214"/>
      <c r="VZX124" s="214"/>
      <c r="VZY124" s="214"/>
      <c r="VZZ124" s="214"/>
      <c r="WAA124" s="214"/>
      <c r="WAB124" s="214"/>
      <c r="WAC124" s="214"/>
      <c r="WAD124" s="214"/>
      <c r="WAE124" s="214"/>
      <c r="WAF124" s="214"/>
      <c r="WAG124" s="214"/>
      <c r="WAH124" s="214"/>
      <c r="WAI124" s="214"/>
      <c r="WAJ124" s="214"/>
      <c r="WAK124" s="214"/>
      <c r="WAL124" s="214"/>
      <c r="WAM124" s="214"/>
      <c r="WAN124" s="214"/>
      <c r="WAO124" s="214"/>
      <c r="WAP124" s="214"/>
      <c r="WAQ124" s="214"/>
      <c r="WAR124" s="214"/>
      <c r="WAS124" s="214"/>
      <c r="WAT124" s="214"/>
      <c r="WAU124" s="214"/>
      <c r="WAV124" s="214"/>
      <c r="WAW124" s="214"/>
      <c r="WAX124" s="214"/>
      <c r="WAY124" s="214"/>
      <c r="WAZ124" s="214"/>
      <c r="WBA124" s="214"/>
      <c r="WBB124" s="214"/>
      <c r="WBC124" s="214"/>
      <c r="WBD124" s="214"/>
      <c r="WBE124" s="214"/>
      <c r="WBF124" s="214"/>
      <c r="WBG124" s="214"/>
      <c r="WBH124" s="214"/>
      <c r="WBI124" s="214"/>
      <c r="WBJ124" s="214"/>
      <c r="WBK124" s="214"/>
      <c r="WBL124" s="214"/>
      <c r="WBM124" s="214"/>
      <c r="WBN124" s="214"/>
      <c r="WBO124" s="214"/>
      <c r="WBP124" s="214"/>
      <c r="WBQ124" s="214"/>
      <c r="WBR124" s="214"/>
      <c r="WBS124" s="214"/>
      <c r="WBT124" s="214"/>
      <c r="WBU124" s="214"/>
      <c r="WBV124" s="214"/>
      <c r="WBW124" s="214"/>
      <c r="WBX124" s="214"/>
      <c r="WBY124" s="214"/>
      <c r="WBZ124" s="214"/>
      <c r="WCA124" s="214"/>
      <c r="WCB124" s="214"/>
      <c r="WCC124" s="214"/>
      <c r="WCD124" s="214"/>
      <c r="WCE124" s="214"/>
      <c r="WCF124" s="214"/>
      <c r="WCG124" s="214"/>
      <c r="WCH124" s="214"/>
      <c r="WCI124" s="214"/>
      <c r="WCJ124" s="214"/>
      <c r="WCK124" s="214"/>
      <c r="WCL124" s="214"/>
      <c r="WCM124" s="214"/>
      <c r="WCN124" s="214"/>
      <c r="WCO124" s="214"/>
      <c r="WCP124" s="214"/>
      <c r="WCQ124" s="214"/>
      <c r="WCR124" s="214"/>
      <c r="WCS124" s="214"/>
      <c r="WCT124" s="214"/>
      <c r="WCU124" s="214"/>
      <c r="WCV124" s="214"/>
      <c r="WCW124" s="214"/>
      <c r="WCX124" s="214"/>
      <c r="WCY124" s="214"/>
      <c r="WCZ124" s="214"/>
      <c r="WDA124" s="214"/>
      <c r="WDB124" s="214"/>
      <c r="WDC124" s="214"/>
      <c r="WDD124" s="214"/>
      <c r="WDE124" s="214"/>
      <c r="WDF124" s="214"/>
      <c r="WDG124" s="214"/>
      <c r="WDH124" s="214"/>
      <c r="WDI124" s="214"/>
      <c r="WDJ124" s="214"/>
      <c r="WDK124" s="214"/>
      <c r="WDL124" s="214"/>
      <c r="WDM124" s="214"/>
      <c r="WDN124" s="214"/>
      <c r="WDO124" s="214"/>
      <c r="WDP124" s="214"/>
      <c r="WDQ124" s="214"/>
      <c r="WDR124" s="214"/>
      <c r="WDS124" s="214"/>
      <c r="WDT124" s="214"/>
      <c r="WDU124" s="214"/>
      <c r="WDV124" s="214"/>
      <c r="WDW124" s="214"/>
      <c r="WDX124" s="214"/>
      <c r="WDY124" s="214"/>
      <c r="WDZ124" s="214"/>
      <c r="WEA124" s="214"/>
      <c r="WEB124" s="214"/>
      <c r="WEC124" s="214"/>
      <c r="WED124" s="214"/>
      <c r="WEE124" s="214"/>
      <c r="WEF124" s="214"/>
      <c r="WEG124" s="214"/>
      <c r="WEH124" s="214"/>
      <c r="WEI124" s="214"/>
      <c r="WEJ124" s="214"/>
      <c r="WEK124" s="214"/>
      <c r="WEL124" s="214"/>
      <c r="WEM124" s="214"/>
      <c r="WEN124" s="214"/>
      <c r="WEO124" s="214"/>
      <c r="WEP124" s="214"/>
      <c r="WEQ124" s="214"/>
      <c r="WER124" s="214"/>
      <c r="WES124" s="214"/>
      <c r="WET124" s="214"/>
      <c r="WEU124" s="214"/>
      <c r="WEV124" s="214"/>
      <c r="WEW124" s="214"/>
      <c r="WEX124" s="214"/>
      <c r="WEY124" s="214"/>
      <c r="WEZ124" s="214"/>
      <c r="WFA124" s="214"/>
      <c r="WFB124" s="214"/>
      <c r="WFC124" s="214"/>
      <c r="WFD124" s="214"/>
      <c r="WFE124" s="214"/>
      <c r="WFF124" s="214"/>
      <c r="WFG124" s="214"/>
      <c r="WFH124" s="214"/>
      <c r="WFI124" s="214"/>
      <c r="WFJ124" s="214"/>
      <c r="WFK124" s="214"/>
      <c r="WFL124" s="214"/>
      <c r="WFM124" s="214"/>
      <c r="WFN124" s="214"/>
      <c r="WFO124" s="214"/>
      <c r="WFP124" s="214"/>
      <c r="WFQ124" s="214"/>
      <c r="WFR124" s="214"/>
      <c r="WFS124" s="214"/>
      <c r="WFT124" s="214"/>
      <c r="WFU124" s="214"/>
      <c r="WFV124" s="214"/>
      <c r="WFW124" s="214"/>
      <c r="WFX124" s="214"/>
      <c r="WFY124" s="214"/>
      <c r="WFZ124" s="214"/>
      <c r="WGA124" s="214"/>
      <c r="WGB124" s="214"/>
      <c r="WGC124" s="214"/>
      <c r="WGD124" s="214"/>
      <c r="WGE124" s="214"/>
      <c r="WGF124" s="214"/>
      <c r="WGG124" s="214"/>
      <c r="WGH124" s="214"/>
      <c r="WGI124" s="214"/>
      <c r="WGJ124" s="214"/>
      <c r="WGK124" s="214"/>
      <c r="WGL124" s="214"/>
      <c r="WGM124" s="214"/>
      <c r="WGN124" s="214"/>
      <c r="WGO124" s="214"/>
      <c r="WGP124" s="214"/>
      <c r="WGQ124" s="214"/>
      <c r="WGR124" s="214"/>
      <c r="WGS124" s="214"/>
      <c r="WGT124" s="214"/>
      <c r="WGU124" s="214"/>
      <c r="WGV124" s="214"/>
      <c r="WGW124" s="214"/>
      <c r="WGX124" s="214"/>
      <c r="WGY124" s="214"/>
      <c r="WGZ124" s="214"/>
      <c r="WHA124" s="214"/>
      <c r="WHB124" s="214"/>
      <c r="WHC124" s="214"/>
      <c r="WHD124" s="214"/>
      <c r="WHE124" s="214"/>
      <c r="WHF124" s="214"/>
      <c r="WHG124" s="214"/>
      <c r="WHH124" s="214"/>
      <c r="WHI124" s="214"/>
      <c r="WHJ124" s="214"/>
      <c r="WHK124" s="214"/>
      <c r="WHL124" s="214"/>
      <c r="WHM124" s="214"/>
      <c r="WHN124" s="214"/>
      <c r="WHO124" s="214"/>
      <c r="WHP124" s="214"/>
      <c r="WHQ124" s="214"/>
      <c r="WHR124" s="214"/>
      <c r="WHS124" s="214"/>
      <c r="WHT124" s="214"/>
      <c r="WHU124" s="214"/>
      <c r="WHV124" s="214"/>
      <c r="WHW124" s="214"/>
      <c r="WHX124" s="214"/>
      <c r="WHY124" s="214"/>
      <c r="WHZ124" s="214"/>
      <c r="WIA124" s="214"/>
      <c r="WIB124" s="214"/>
      <c r="WIC124" s="214"/>
      <c r="WID124" s="214"/>
      <c r="WIE124" s="214"/>
      <c r="WIF124" s="214"/>
      <c r="WIG124" s="214"/>
      <c r="WIH124" s="214"/>
      <c r="WII124" s="214"/>
      <c r="WIJ124" s="214"/>
      <c r="WIK124" s="214"/>
      <c r="WIL124" s="214"/>
      <c r="WIM124" s="214"/>
      <c r="WIN124" s="214"/>
      <c r="WIO124" s="214"/>
      <c r="WIP124" s="214"/>
      <c r="WIQ124" s="214"/>
      <c r="WIR124" s="214"/>
      <c r="WIS124" s="214"/>
      <c r="WIT124" s="214"/>
      <c r="WIU124" s="214"/>
      <c r="WIV124" s="214"/>
      <c r="WIW124" s="214"/>
      <c r="WIX124" s="214"/>
      <c r="WIY124" s="214"/>
      <c r="WIZ124" s="214"/>
      <c r="WJA124" s="214"/>
      <c r="WJB124" s="214"/>
      <c r="WJC124" s="214"/>
      <c r="WJD124" s="214"/>
      <c r="WJE124" s="214"/>
      <c r="WJF124" s="214"/>
      <c r="WJG124" s="214"/>
      <c r="WJH124" s="214"/>
      <c r="WJI124" s="214"/>
      <c r="WJJ124" s="214"/>
      <c r="WJK124" s="214"/>
      <c r="WJL124" s="214"/>
      <c r="WJM124" s="214"/>
      <c r="WJN124" s="214"/>
      <c r="WJO124" s="214"/>
      <c r="WJP124" s="214"/>
      <c r="WJQ124" s="214"/>
      <c r="WJR124" s="214"/>
      <c r="WJS124" s="214"/>
      <c r="WJT124" s="214"/>
      <c r="WJU124" s="214"/>
      <c r="WJV124" s="214"/>
      <c r="WJW124" s="214"/>
      <c r="WJX124" s="214"/>
      <c r="WJY124" s="214"/>
      <c r="WJZ124" s="214"/>
      <c r="WKA124" s="214"/>
      <c r="WKB124" s="214"/>
      <c r="WKC124" s="214"/>
      <c r="WKD124" s="214"/>
      <c r="WKE124" s="214"/>
      <c r="WKF124" s="214"/>
      <c r="WKG124" s="214"/>
      <c r="WKH124" s="214"/>
      <c r="WKI124" s="214"/>
      <c r="WKJ124" s="214"/>
      <c r="WKK124" s="214"/>
      <c r="WKL124" s="214"/>
      <c r="WKM124" s="214"/>
      <c r="WKN124" s="214"/>
      <c r="WKO124" s="214"/>
      <c r="WKP124" s="214"/>
      <c r="WKQ124" s="214"/>
      <c r="WKR124" s="214"/>
      <c r="WKS124" s="214"/>
      <c r="WKT124" s="214"/>
      <c r="WKU124" s="214"/>
      <c r="WKV124" s="214"/>
      <c r="WKW124" s="214"/>
      <c r="WKX124" s="214"/>
      <c r="WKY124" s="214"/>
      <c r="WKZ124" s="214"/>
      <c r="WLA124" s="214"/>
      <c r="WLB124" s="214"/>
      <c r="WLC124" s="214"/>
      <c r="WLD124" s="214"/>
      <c r="WLE124" s="214"/>
      <c r="WLF124" s="214"/>
      <c r="WLG124" s="214"/>
      <c r="WLH124" s="214"/>
      <c r="WLI124" s="214"/>
      <c r="WLJ124" s="214"/>
      <c r="WLK124" s="214"/>
      <c r="WLL124" s="214"/>
      <c r="WLM124" s="214"/>
      <c r="WLN124" s="214"/>
      <c r="WLO124" s="214"/>
      <c r="WLP124" s="214"/>
      <c r="WLQ124" s="214"/>
      <c r="WLR124" s="214"/>
      <c r="WLS124" s="214"/>
      <c r="WLT124" s="214"/>
      <c r="WLU124" s="214"/>
      <c r="WLV124" s="214"/>
      <c r="WLW124" s="214"/>
      <c r="WLX124" s="214"/>
      <c r="WLY124" s="214"/>
      <c r="WLZ124" s="214"/>
      <c r="WMA124" s="214"/>
      <c r="WMB124" s="214"/>
      <c r="WMC124" s="214"/>
      <c r="WMD124" s="214"/>
      <c r="WME124" s="214"/>
      <c r="WMF124" s="214"/>
      <c r="WMG124" s="214"/>
      <c r="WMH124" s="214"/>
      <c r="WMI124" s="214"/>
      <c r="WMJ124" s="214"/>
      <c r="WMK124" s="214"/>
      <c r="WML124" s="214"/>
      <c r="WMM124" s="214"/>
      <c r="WMN124" s="214"/>
      <c r="WMO124" s="214"/>
      <c r="WMP124" s="214"/>
      <c r="WMQ124" s="214"/>
      <c r="WMR124" s="214"/>
      <c r="WMS124" s="214"/>
      <c r="WMT124" s="214"/>
      <c r="WMU124" s="214"/>
      <c r="WMV124" s="214"/>
      <c r="WMW124" s="214"/>
      <c r="WMX124" s="214"/>
      <c r="WMY124" s="214"/>
      <c r="WMZ124" s="214"/>
      <c r="WNA124" s="214"/>
      <c r="WNB124" s="214"/>
      <c r="WNC124" s="214"/>
      <c r="WND124" s="214"/>
      <c r="WNE124" s="214"/>
      <c r="WNF124" s="214"/>
      <c r="WNG124" s="214"/>
      <c r="WNH124" s="214"/>
      <c r="WNI124" s="214"/>
      <c r="WNJ124" s="214"/>
      <c r="WNK124" s="214"/>
      <c r="WNL124" s="214"/>
      <c r="WNM124" s="214"/>
      <c r="WNN124" s="214"/>
      <c r="WNO124" s="214"/>
      <c r="WNP124" s="214"/>
      <c r="WNQ124" s="214"/>
      <c r="WNR124" s="214"/>
      <c r="WNS124" s="214"/>
      <c r="WNT124" s="214"/>
      <c r="WNU124" s="214"/>
      <c r="WNV124" s="214"/>
      <c r="WNW124" s="214"/>
      <c r="WNX124" s="214"/>
      <c r="WNY124" s="214"/>
      <c r="WNZ124" s="214"/>
      <c r="WOA124" s="214"/>
      <c r="WOB124" s="214"/>
      <c r="WOC124" s="214"/>
      <c r="WOD124" s="214"/>
      <c r="WOE124" s="214"/>
      <c r="WOF124" s="214"/>
      <c r="WOG124" s="214"/>
      <c r="WOH124" s="214"/>
      <c r="WOI124" s="214"/>
      <c r="WOJ124" s="214"/>
      <c r="WOK124" s="214"/>
      <c r="WOL124" s="214"/>
      <c r="WOM124" s="214"/>
      <c r="WON124" s="214"/>
      <c r="WOO124" s="214"/>
      <c r="WOP124" s="214"/>
      <c r="WOQ124" s="214"/>
      <c r="WOR124" s="214"/>
      <c r="WOS124" s="214"/>
      <c r="WOT124" s="214"/>
      <c r="WOU124" s="214"/>
      <c r="WOV124" s="214"/>
      <c r="WOW124" s="214"/>
      <c r="WOX124" s="214"/>
      <c r="WOY124" s="214"/>
      <c r="WOZ124" s="214"/>
      <c r="WPA124" s="214"/>
      <c r="WPB124" s="214"/>
      <c r="WPC124" s="214"/>
      <c r="WPD124" s="214"/>
      <c r="WPE124" s="214"/>
      <c r="WPF124" s="214"/>
      <c r="WPG124" s="214"/>
      <c r="WPH124" s="214"/>
      <c r="WPI124" s="214"/>
      <c r="WPJ124" s="214"/>
      <c r="WPK124" s="214"/>
      <c r="WPL124" s="214"/>
      <c r="WPM124" s="214"/>
      <c r="WPN124" s="214"/>
      <c r="WPO124" s="214"/>
      <c r="WPP124" s="214"/>
      <c r="WPQ124" s="214"/>
      <c r="WPR124" s="214"/>
      <c r="WPS124" s="214"/>
      <c r="WPT124" s="214"/>
      <c r="WPU124" s="214"/>
      <c r="WPV124" s="214"/>
      <c r="WPW124" s="214"/>
      <c r="WPX124" s="214"/>
      <c r="WPY124" s="214"/>
      <c r="WPZ124" s="214"/>
      <c r="WQA124" s="214"/>
      <c r="WQB124" s="214"/>
      <c r="WQC124" s="214"/>
      <c r="WQD124" s="214"/>
      <c r="WQE124" s="214"/>
      <c r="WQF124" s="214"/>
      <c r="WQG124" s="214"/>
      <c r="WQH124" s="214"/>
      <c r="WQI124" s="214"/>
      <c r="WQJ124" s="214"/>
      <c r="WQK124" s="214"/>
      <c r="WQL124" s="214"/>
      <c r="WQM124" s="214"/>
      <c r="WQN124" s="214"/>
      <c r="WQO124" s="214"/>
      <c r="WQP124" s="214"/>
      <c r="WQQ124" s="214"/>
      <c r="WQR124" s="214"/>
      <c r="WQS124" s="214"/>
      <c r="WQT124" s="214"/>
      <c r="WQU124" s="214"/>
      <c r="WQV124" s="214"/>
      <c r="WQW124" s="214"/>
      <c r="WQX124" s="214"/>
      <c r="WQY124" s="214"/>
      <c r="WQZ124" s="214"/>
      <c r="WRA124" s="214"/>
      <c r="WRB124" s="214"/>
      <c r="WRC124" s="214"/>
      <c r="WRD124" s="214"/>
      <c r="WRE124" s="214"/>
      <c r="WRF124" s="214"/>
      <c r="WRG124" s="214"/>
      <c r="WRH124" s="214"/>
      <c r="WRI124" s="214"/>
      <c r="WRJ124" s="214"/>
      <c r="WRK124" s="214"/>
      <c r="WRL124" s="214"/>
      <c r="WRM124" s="214"/>
      <c r="WRN124" s="214"/>
      <c r="WRO124" s="214"/>
      <c r="WRP124" s="214"/>
      <c r="WRQ124" s="214"/>
      <c r="WRR124" s="214"/>
      <c r="WRS124" s="214"/>
      <c r="WRT124" s="214"/>
      <c r="WRU124" s="214"/>
      <c r="WRV124" s="214"/>
      <c r="WRW124" s="214"/>
      <c r="WRX124" s="214"/>
      <c r="WRY124" s="214"/>
      <c r="WRZ124" s="214"/>
      <c r="WSA124" s="214"/>
      <c r="WSB124" s="214"/>
      <c r="WSC124" s="214"/>
      <c r="WSD124" s="214"/>
      <c r="WSE124" s="214"/>
      <c r="WSF124" s="214"/>
      <c r="WSG124" s="214"/>
      <c r="WSH124" s="214"/>
      <c r="WSI124" s="214"/>
      <c r="WSJ124" s="214"/>
      <c r="WSK124" s="214"/>
      <c r="WSL124" s="214"/>
      <c r="WSM124" s="214"/>
      <c r="WSN124" s="214"/>
      <c r="WSO124" s="214"/>
      <c r="WSP124" s="214"/>
      <c r="WSQ124" s="214"/>
      <c r="WSR124" s="214"/>
      <c r="WSS124" s="214"/>
      <c r="WST124" s="214"/>
      <c r="WSU124" s="214"/>
      <c r="WSV124" s="214"/>
      <c r="WSW124" s="214"/>
      <c r="WSX124" s="214"/>
      <c r="WSY124" s="214"/>
      <c r="WSZ124" s="214"/>
      <c r="WTA124" s="214"/>
      <c r="WTB124" s="214"/>
      <c r="WTC124" s="214"/>
      <c r="WTD124" s="214"/>
      <c r="WTE124" s="214"/>
      <c r="WTF124" s="214"/>
      <c r="WTG124" s="214"/>
      <c r="WTH124" s="214"/>
      <c r="WTI124" s="214"/>
      <c r="WTJ124" s="214"/>
      <c r="WTK124" s="214"/>
      <c r="WTL124" s="214"/>
      <c r="WTM124" s="214"/>
      <c r="WTN124" s="214"/>
      <c r="WTO124" s="214"/>
      <c r="WTP124" s="214"/>
      <c r="WTQ124" s="214"/>
      <c r="WTR124" s="214"/>
      <c r="WTS124" s="214"/>
      <c r="WTT124" s="214"/>
      <c r="WTU124" s="214"/>
      <c r="WTV124" s="214"/>
      <c r="WTW124" s="214"/>
      <c r="WTX124" s="214"/>
      <c r="WTY124" s="214"/>
      <c r="WTZ124" s="214"/>
      <c r="WUA124" s="214"/>
      <c r="WUB124" s="214"/>
      <c r="WUC124" s="214"/>
      <c r="WUD124" s="214"/>
      <c r="WUE124" s="214"/>
      <c r="WUF124" s="214"/>
      <c r="WUG124" s="214"/>
      <c r="WUH124" s="214"/>
      <c r="WUI124" s="214"/>
      <c r="WUJ124" s="214"/>
      <c r="WUK124" s="214"/>
      <c r="WUL124" s="214"/>
      <c r="WUM124" s="214"/>
      <c r="WUN124" s="214"/>
      <c r="WUO124" s="214"/>
      <c r="WUP124" s="214"/>
      <c r="WUQ124" s="214"/>
      <c r="WUR124" s="214"/>
      <c r="WUS124" s="214"/>
      <c r="WUT124" s="214"/>
      <c r="WUU124" s="214"/>
      <c r="WUV124" s="214"/>
      <c r="WUW124" s="214"/>
      <c r="WUX124" s="214"/>
      <c r="WUY124" s="214"/>
      <c r="WUZ124" s="214"/>
      <c r="WVA124" s="214"/>
      <c r="WVB124" s="214"/>
      <c r="WVC124" s="214"/>
      <c r="WVD124" s="214"/>
      <c r="WVE124" s="214"/>
      <c r="WVF124" s="214"/>
      <c r="WVG124" s="214"/>
      <c r="WVH124" s="214"/>
      <c r="WVI124" s="214"/>
      <c r="WVJ124" s="214"/>
      <c r="WVK124" s="214"/>
      <c r="WVL124" s="214"/>
      <c r="WVM124" s="214"/>
      <c r="WVN124" s="214"/>
      <c r="WVO124" s="214"/>
      <c r="WVP124" s="214"/>
      <c r="WVQ124" s="214"/>
      <c r="WVR124" s="214"/>
      <c r="WVS124" s="214"/>
      <c r="WVT124" s="214"/>
      <c r="WVU124" s="214"/>
      <c r="WVV124" s="214"/>
      <c r="WVW124" s="214"/>
      <c r="WVX124" s="214"/>
      <c r="WVY124" s="214"/>
      <c r="WVZ124" s="214"/>
      <c r="WWA124" s="214"/>
      <c r="WWB124" s="214"/>
      <c r="WWC124" s="214"/>
      <c r="WWD124" s="214"/>
      <c r="WWE124" s="214"/>
      <c r="WWF124" s="214"/>
      <c r="WWG124" s="214"/>
      <c r="WWH124" s="214"/>
      <c r="WWI124" s="214"/>
      <c r="WWJ124" s="214"/>
      <c r="WWK124" s="214"/>
      <c r="WWL124" s="214"/>
      <c r="WWM124" s="214"/>
      <c r="WWN124" s="214"/>
      <c r="WWO124" s="214"/>
      <c r="WWP124" s="214"/>
      <c r="WWQ124" s="214"/>
      <c r="WWR124" s="214"/>
      <c r="WWS124" s="214"/>
      <c r="WWT124" s="214"/>
      <c r="WWU124" s="214"/>
      <c r="WWV124" s="214"/>
      <c r="WWW124" s="214"/>
      <c r="WWX124" s="214"/>
      <c r="WWY124" s="214"/>
      <c r="WWZ124" s="214"/>
      <c r="WXA124" s="214"/>
      <c r="WXB124" s="214"/>
      <c r="WXC124" s="214"/>
      <c r="WXD124" s="214"/>
      <c r="WXE124" s="214"/>
      <c r="WXF124" s="214"/>
      <c r="WXG124" s="214"/>
      <c r="WXH124" s="214"/>
      <c r="WXI124" s="214"/>
      <c r="WXJ124" s="214"/>
      <c r="WXK124" s="214"/>
      <c r="WXL124" s="214"/>
      <c r="WXM124" s="214"/>
      <c r="WXN124" s="214"/>
      <c r="WXO124" s="214"/>
      <c r="WXP124" s="214"/>
      <c r="WXQ124" s="214"/>
      <c r="WXR124" s="214"/>
      <c r="WXS124" s="214"/>
      <c r="WXT124" s="214"/>
      <c r="WXU124" s="214"/>
      <c r="WXV124" s="214"/>
      <c r="WXW124" s="214"/>
      <c r="WXX124" s="214"/>
      <c r="WXY124" s="214"/>
      <c r="WXZ124" s="214"/>
      <c r="WYA124" s="214"/>
      <c r="WYB124" s="214"/>
      <c r="WYC124" s="214"/>
      <c r="WYD124" s="214"/>
      <c r="WYE124" s="214"/>
      <c r="WYF124" s="214"/>
      <c r="WYG124" s="214"/>
      <c r="WYH124" s="214"/>
      <c r="WYI124" s="214"/>
      <c r="WYJ124" s="214"/>
      <c r="WYK124" s="214"/>
      <c r="WYL124" s="214"/>
      <c r="WYM124" s="214"/>
      <c r="WYN124" s="214"/>
      <c r="WYO124" s="214"/>
      <c r="WYP124" s="214"/>
      <c r="WYQ124" s="214"/>
      <c r="WYR124" s="214"/>
      <c r="WYS124" s="214"/>
      <c r="WYT124" s="214"/>
      <c r="WYU124" s="214"/>
      <c r="WYV124" s="214"/>
      <c r="WYW124" s="214"/>
      <c r="WYX124" s="214"/>
      <c r="WYY124" s="214"/>
      <c r="WYZ124" s="214"/>
      <c r="WZA124" s="214"/>
      <c r="WZB124" s="214"/>
      <c r="WZC124" s="214"/>
      <c r="WZD124" s="214"/>
      <c r="WZE124" s="214"/>
      <c r="WZF124" s="214"/>
      <c r="WZG124" s="214"/>
      <c r="WZH124" s="214"/>
      <c r="WZI124" s="214"/>
      <c r="WZJ124" s="214"/>
      <c r="WZK124" s="214"/>
      <c r="WZL124" s="214"/>
      <c r="WZM124" s="214"/>
      <c r="WZN124" s="214"/>
      <c r="WZO124" s="214"/>
      <c r="WZP124" s="214"/>
      <c r="WZQ124" s="214"/>
      <c r="WZR124" s="214"/>
      <c r="WZS124" s="214"/>
      <c r="WZT124" s="214"/>
      <c r="WZU124" s="214"/>
      <c r="WZV124" s="214"/>
      <c r="WZW124" s="214"/>
      <c r="WZX124" s="214"/>
      <c r="WZY124" s="214"/>
      <c r="WZZ124" s="214"/>
      <c r="XAA124" s="214"/>
      <c r="XAB124" s="214"/>
      <c r="XAC124" s="214"/>
      <c r="XAD124" s="214"/>
      <c r="XAE124" s="214"/>
      <c r="XAF124" s="214"/>
      <c r="XAG124" s="214"/>
      <c r="XAH124" s="214"/>
      <c r="XAI124" s="214"/>
      <c r="XAJ124" s="214"/>
      <c r="XAK124" s="214"/>
      <c r="XAL124" s="214"/>
      <c r="XAM124" s="214"/>
      <c r="XAN124" s="214"/>
      <c r="XAO124" s="214"/>
      <c r="XAP124" s="214"/>
      <c r="XAQ124" s="214"/>
      <c r="XAR124" s="214"/>
      <c r="XAS124" s="214"/>
      <c r="XAT124" s="214"/>
      <c r="XAU124" s="214"/>
      <c r="XAV124" s="214"/>
      <c r="XAW124" s="214"/>
      <c r="XAX124" s="214"/>
      <c r="XAY124" s="214"/>
      <c r="XAZ124" s="214"/>
      <c r="XBA124" s="214"/>
      <c r="XBB124" s="214"/>
      <c r="XBC124" s="214"/>
      <c r="XBD124" s="214"/>
      <c r="XBE124" s="214"/>
      <c r="XBF124" s="214"/>
      <c r="XBG124" s="214"/>
      <c r="XBH124" s="214"/>
      <c r="XBI124" s="214"/>
      <c r="XBJ124" s="214"/>
      <c r="XBK124" s="214"/>
      <c r="XBL124" s="214"/>
      <c r="XBM124" s="214"/>
      <c r="XBN124" s="214"/>
      <c r="XBO124" s="214"/>
      <c r="XBP124" s="214"/>
      <c r="XBQ124" s="214"/>
      <c r="XBR124" s="214"/>
      <c r="XBS124" s="214"/>
      <c r="XBT124" s="214"/>
      <c r="XBU124" s="214"/>
      <c r="XBV124" s="214"/>
      <c r="XBW124" s="214"/>
      <c r="XBX124" s="214"/>
      <c r="XBY124" s="214"/>
      <c r="XBZ124" s="214"/>
      <c r="XCA124" s="214"/>
      <c r="XCB124" s="214"/>
      <c r="XCC124" s="214"/>
      <c r="XCD124" s="214"/>
      <c r="XCE124" s="214"/>
      <c r="XCF124" s="214"/>
      <c r="XCG124" s="214"/>
      <c r="XCH124" s="214"/>
      <c r="XCI124" s="214"/>
      <c r="XCJ124" s="214"/>
      <c r="XCK124" s="214"/>
      <c r="XCL124" s="214"/>
      <c r="XCM124" s="214"/>
      <c r="XCN124" s="214"/>
      <c r="XCO124" s="214"/>
      <c r="XCP124" s="214"/>
      <c r="XCQ124" s="214"/>
      <c r="XCR124" s="214"/>
      <c r="XCS124" s="214"/>
      <c r="XCT124" s="214"/>
      <c r="XCU124" s="214"/>
      <c r="XCV124" s="214"/>
      <c r="XCW124" s="214"/>
      <c r="XCX124" s="214"/>
      <c r="XCY124" s="214"/>
      <c r="XCZ124" s="214"/>
      <c r="XDA124" s="214"/>
      <c r="XDB124" s="214"/>
      <c r="XDC124" s="214"/>
      <c r="XDD124" s="214"/>
      <c r="XDE124" s="214"/>
      <c r="XDF124" s="214"/>
      <c r="XDG124" s="214"/>
      <c r="XDH124" s="214"/>
      <c r="XDI124" s="214"/>
      <c r="XDJ124" s="214"/>
      <c r="XDK124" s="214"/>
      <c r="XDL124" s="214"/>
      <c r="XDM124" s="214"/>
      <c r="XDN124" s="214"/>
      <c r="XDO124" s="214"/>
      <c r="XDP124" s="214"/>
      <c r="XDQ124" s="214"/>
      <c r="XDR124" s="214"/>
      <c r="XDS124" s="214"/>
      <c r="XDT124" s="214"/>
      <c r="XDU124" s="214"/>
      <c r="XDV124" s="214"/>
      <c r="XDW124" s="214"/>
      <c r="XDX124" s="214"/>
      <c r="XDY124" s="214"/>
      <c r="XDZ124" s="214"/>
      <c r="XEA124" s="214"/>
      <c r="XEB124" s="214"/>
      <c r="XEC124" s="214"/>
      <c r="XED124" s="214"/>
      <c r="XEE124" s="214"/>
      <c r="XEF124" s="214"/>
      <c r="XEG124" s="214"/>
      <c r="XEH124" s="214"/>
      <c r="XEI124" s="214"/>
      <c r="XEJ124" s="214"/>
      <c r="XEK124" s="214"/>
      <c r="XEL124" s="214"/>
      <c r="XEM124" s="214"/>
      <c r="XEN124" s="214"/>
      <c r="XEO124" s="214"/>
      <c r="XEP124" s="214"/>
      <c r="XEQ124" s="214"/>
      <c r="XER124" s="214"/>
      <c r="XES124" s="214"/>
      <c r="XET124" s="214"/>
      <c r="XEU124" s="214"/>
      <c r="XEV124" s="214"/>
      <c r="XEW124" s="214"/>
      <c r="XEX124" s="214"/>
      <c r="XEY124" s="214"/>
      <c r="XEZ124" s="214"/>
      <c r="XFA124" s="214"/>
      <c r="XFB124" s="214"/>
      <c r="XFC124" s="214"/>
      <c r="XFD124" s="214"/>
    </row>
    <row r="125" spans="1:16384" s="216" customFormat="1">
      <c r="A125" s="215"/>
      <c r="B125" s="221"/>
      <c r="C125" s="222"/>
      <c r="D125" s="223"/>
      <c r="E125" s="223"/>
      <c r="F125" s="223"/>
      <c r="G125" s="223"/>
      <c r="H125" s="223"/>
      <c r="I125" s="223"/>
      <c r="J125" s="223"/>
      <c r="K125" s="223"/>
      <c r="L125" s="224"/>
      <c r="M125" s="225"/>
      <c r="N125" s="225"/>
      <c r="O125" s="225"/>
      <c r="P125" s="225"/>
      <c r="Q125" s="225"/>
      <c r="R125" s="225"/>
      <c r="S125" s="225"/>
      <c r="U125" s="226"/>
      <c r="V125" s="226"/>
      <c r="W125" s="226"/>
      <c r="X125" s="225"/>
      <c r="Y125" s="225"/>
      <c r="Z125" s="225"/>
      <c r="AA125" s="225"/>
      <c r="AB125" s="225"/>
      <c r="AC125" s="225"/>
      <c r="AD125" s="225"/>
      <c r="AE125" s="225"/>
    </row>
    <row r="126" spans="1:16384" s="216" customFormat="1">
      <c r="A126" s="215"/>
      <c r="C126" s="227"/>
      <c r="L126" s="224"/>
      <c r="M126" s="225"/>
      <c r="N126" s="225"/>
      <c r="O126" s="225"/>
      <c r="P126" s="225"/>
      <c r="Q126" s="225"/>
      <c r="R126" s="225"/>
      <c r="S126" s="225"/>
      <c r="U126" s="226"/>
      <c r="V126" s="226"/>
      <c r="W126" s="226"/>
      <c r="X126" s="225"/>
      <c r="Y126" s="225"/>
      <c r="Z126" s="225"/>
      <c r="AA126" s="225"/>
      <c r="AB126" s="225"/>
      <c r="AC126" s="225"/>
      <c r="AD126" s="225"/>
      <c r="AE126" s="225"/>
    </row>
    <row r="127" spans="1:16384" s="216" customFormat="1">
      <c r="A127" s="215"/>
      <c r="C127" s="227"/>
      <c r="L127" s="224"/>
      <c r="M127" s="225"/>
      <c r="N127" s="225"/>
      <c r="O127" s="225"/>
      <c r="P127" s="225"/>
      <c r="Q127" s="225"/>
      <c r="R127" s="225"/>
      <c r="S127" s="225"/>
      <c r="U127" s="226"/>
      <c r="V127" s="226"/>
      <c r="W127" s="226"/>
      <c r="X127" s="225"/>
      <c r="Y127" s="225"/>
      <c r="Z127" s="225"/>
      <c r="AA127" s="225"/>
      <c r="AB127" s="225"/>
      <c r="AC127" s="225"/>
      <c r="AD127" s="225"/>
      <c r="AE127" s="225"/>
    </row>
    <row r="128" spans="1:16384" s="216" customFormat="1">
      <c r="A128" s="215"/>
      <c r="C128" s="227"/>
      <c r="L128" s="224"/>
      <c r="M128" s="225"/>
      <c r="N128" s="225"/>
      <c r="O128" s="225"/>
      <c r="P128" s="225"/>
      <c r="Q128" s="225"/>
      <c r="R128" s="225"/>
      <c r="S128" s="225"/>
      <c r="U128" s="226"/>
      <c r="V128" s="226"/>
      <c r="W128" s="226"/>
      <c r="X128" s="225"/>
      <c r="Y128" s="225"/>
      <c r="Z128" s="225"/>
      <c r="AA128" s="225"/>
      <c r="AB128" s="225"/>
      <c r="AC128" s="225"/>
      <c r="AD128" s="225"/>
      <c r="AE128" s="225"/>
    </row>
    <row r="129" spans="1:31" s="216" customFormat="1">
      <c r="A129" s="215"/>
      <c r="C129" s="227"/>
      <c r="L129" s="224"/>
      <c r="M129" s="225"/>
      <c r="N129" s="225"/>
      <c r="O129" s="225"/>
      <c r="P129" s="225"/>
      <c r="Q129" s="225"/>
      <c r="R129" s="225"/>
      <c r="S129" s="225"/>
      <c r="U129" s="226"/>
      <c r="V129" s="226"/>
      <c r="W129" s="226"/>
      <c r="X129" s="225"/>
      <c r="Y129" s="225"/>
      <c r="Z129" s="225"/>
      <c r="AA129" s="225"/>
      <c r="AB129" s="225"/>
      <c r="AC129" s="225"/>
      <c r="AD129" s="225"/>
      <c r="AE129" s="225"/>
    </row>
    <row r="130" spans="1:31" s="216" customFormat="1">
      <c r="A130" s="215"/>
      <c r="C130" s="227"/>
      <c r="L130" s="224"/>
      <c r="M130" s="225"/>
      <c r="N130" s="225"/>
      <c r="O130" s="225"/>
      <c r="P130" s="225"/>
      <c r="Q130" s="225"/>
      <c r="R130" s="225"/>
      <c r="S130" s="225"/>
      <c r="U130" s="226"/>
      <c r="V130" s="226"/>
      <c r="W130" s="226"/>
      <c r="X130" s="225"/>
      <c r="Y130" s="225"/>
      <c r="Z130" s="225"/>
      <c r="AA130" s="225"/>
      <c r="AB130" s="225"/>
      <c r="AC130" s="225"/>
      <c r="AD130" s="225"/>
      <c r="AE130" s="225"/>
    </row>
    <row r="131" spans="1:31" s="216" customFormat="1">
      <c r="A131" s="215"/>
      <c r="C131" s="227"/>
      <c r="L131" s="224"/>
      <c r="M131" s="225"/>
      <c r="N131" s="225"/>
      <c r="O131" s="225"/>
      <c r="P131" s="225"/>
      <c r="Q131" s="225"/>
      <c r="R131" s="225"/>
      <c r="S131" s="225"/>
      <c r="U131" s="226"/>
      <c r="V131" s="226"/>
      <c r="W131" s="226"/>
      <c r="X131" s="225"/>
      <c r="Y131" s="225"/>
      <c r="Z131" s="225"/>
      <c r="AA131" s="225"/>
      <c r="AB131" s="225"/>
      <c r="AC131" s="225"/>
      <c r="AD131" s="225"/>
      <c r="AE131" s="225"/>
    </row>
    <row r="132" spans="1:31" s="216" customFormat="1">
      <c r="A132" s="215"/>
      <c r="C132" s="227"/>
      <c r="L132" s="224"/>
      <c r="M132" s="225"/>
      <c r="N132" s="225"/>
      <c r="O132" s="225"/>
      <c r="P132" s="225"/>
      <c r="Q132" s="225"/>
      <c r="R132" s="225"/>
      <c r="S132" s="225"/>
      <c r="U132" s="226"/>
      <c r="V132" s="226"/>
      <c r="W132" s="226"/>
      <c r="X132" s="225"/>
      <c r="Y132" s="225"/>
      <c r="Z132" s="225"/>
      <c r="AA132" s="225"/>
      <c r="AB132" s="225"/>
      <c r="AC132" s="225"/>
      <c r="AD132" s="225"/>
      <c r="AE132" s="225"/>
    </row>
    <row r="133" spans="1:31" s="216" customFormat="1">
      <c r="A133" s="215"/>
      <c r="C133" s="227"/>
      <c r="L133" s="224"/>
      <c r="M133" s="225"/>
      <c r="N133" s="225"/>
      <c r="O133" s="225"/>
      <c r="P133" s="225"/>
      <c r="Q133" s="225"/>
      <c r="R133" s="225"/>
      <c r="S133" s="225"/>
      <c r="U133" s="226"/>
      <c r="V133" s="226"/>
      <c r="W133" s="226"/>
      <c r="X133" s="225"/>
      <c r="Y133" s="225"/>
      <c r="Z133" s="225"/>
      <c r="AA133" s="225"/>
      <c r="AB133" s="225"/>
      <c r="AC133" s="225"/>
      <c r="AD133" s="225"/>
      <c r="AE133" s="225"/>
    </row>
    <row r="134" spans="1:31" s="216" customFormat="1">
      <c r="A134" s="215"/>
      <c r="C134" s="227"/>
      <c r="L134" s="224"/>
      <c r="M134" s="225"/>
      <c r="N134" s="225"/>
      <c r="O134" s="225"/>
      <c r="P134" s="225"/>
      <c r="Q134" s="225"/>
      <c r="R134" s="225"/>
      <c r="S134" s="225"/>
      <c r="U134" s="226"/>
      <c r="V134" s="226"/>
      <c r="W134" s="226"/>
      <c r="X134" s="225"/>
      <c r="Y134" s="225"/>
      <c r="Z134" s="225"/>
      <c r="AA134" s="225"/>
      <c r="AB134" s="225"/>
      <c r="AC134" s="225"/>
      <c r="AD134" s="225"/>
      <c r="AE134" s="225"/>
    </row>
    <row r="135" spans="1:31" s="216" customFormat="1">
      <c r="A135" s="215"/>
      <c r="C135" s="227"/>
      <c r="L135" s="224"/>
      <c r="M135" s="225"/>
      <c r="N135" s="225"/>
      <c r="O135" s="225"/>
      <c r="P135" s="225"/>
      <c r="Q135" s="225"/>
      <c r="R135" s="225"/>
      <c r="S135" s="225"/>
      <c r="U135" s="226"/>
      <c r="V135" s="226"/>
      <c r="W135" s="226"/>
      <c r="X135" s="225"/>
      <c r="Y135" s="225"/>
      <c r="Z135" s="225"/>
      <c r="AA135" s="225"/>
      <c r="AB135" s="225"/>
      <c r="AC135" s="225"/>
      <c r="AD135" s="225"/>
      <c r="AE135" s="225"/>
    </row>
    <row r="136" spans="1:31" s="216" customFormat="1">
      <c r="A136" s="215"/>
      <c r="C136" s="227"/>
      <c r="L136" s="224"/>
      <c r="M136" s="225"/>
      <c r="N136" s="225"/>
      <c r="O136" s="225"/>
      <c r="P136" s="225"/>
      <c r="Q136" s="225"/>
      <c r="R136" s="225"/>
      <c r="S136" s="225"/>
      <c r="U136" s="226"/>
      <c r="V136" s="226"/>
      <c r="W136" s="226"/>
      <c r="X136" s="225"/>
      <c r="Y136" s="225"/>
      <c r="Z136" s="225"/>
      <c r="AA136" s="225"/>
      <c r="AB136" s="225"/>
      <c r="AC136" s="225"/>
      <c r="AD136" s="225"/>
      <c r="AE136" s="225"/>
    </row>
    <row r="137" spans="1:31" s="216" customFormat="1">
      <c r="A137" s="215"/>
      <c r="C137" s="227"/>
      <c r="L137" s="224"/>
      <c r="M137" s="225"/>
      <c r="N137" s="225"/>
      <c r="O137" s="225"/>
      <c r="P137" s="225"/>
      <c r="Q137" s="225"/>
      <c r="R137" s="225"/>
      <c r="S137" s="225"/>
      <c r="U137" s="226"/>
      <c r="V137" s="226"/>
      <c r="W137" s="226"/>
      <c r="X137" s="225"/>
      <c r="Y137" s="225"/>
      <c r="Z137" s="225"/>
      <c r="AA137" s="225"/>
      <c r="AB137" s="225"/>
      <c r="AC137" s="225"/>
      <c r="AD137" s="225"/>
      <c r="AE137" s="225"/>
    </row>
    <row r="138" spans="1:31" s="216" customFormat="1">
      <c r="A138" s="215"/>
      <c r="C138" s="227"/>
      <c r="L138" s="224"/>
      <c r="M138" s="225"/>
      <c r="N138" s="225"/>
      <c r="O138" s="225"/>
      <c r="P138" s="225"/>
      <c r="Q138" s="225"/>
      <c r="R138" s="225"/>
      <c r="S138" s="225"/>
      <c r="U138" s="226"/>
      <c r="V138" s="226"/>
      <c r="W138" s="226"/>
      <c r="X138" s="225"/>
      <c r="Y138" s="225"/>
      <c r="Z138" s="225"/>
      <c r="AA138" s="225"/>
      <c r="AB138" s="225"/>
      <c r="AC138" s="225"/>
      <c r="AD138" s="225"/>
      <c r="AE138" s="225"/>
    </row>
    <row r="139" spans="1:31" s="216" customFormat="1">
      <c r="A139" s="215"/>
      <c r="C139" s="227"/>
      <c r="L139" s="224"/>
      <c r="M139" s="225"/>
      <c r="N139" s="225"/>
      <c r="O139" s="225"/>
      <c r="P139" s="225"/>
      <c r="Q139" s="225"/>
      <c r="R139" s="225"/>
      <c r="S139" s="225"/>
      <c r="U139" s="226"/>
      <c r="V139" s="226"/>
      <c r="W139" s="226"/>
      <c r="X139" s="225"/>
      <c r="Y139" s="225"/>
      <c r="Z139" s="225"/>
      <c r="AA139" s="225"/>
      <c r="AB139" s="225"/>
      <c r="AC139" s="225"/>
      <c r="AD139" s="225"/>
      <c r="AE139" s="225"/>
    </row>
    <row r="140" spans="1:31" s="216" customFormat="1">
      <c r="A140" s="215"/>
      <c r="C140" s="227"/>
      <c r="L140" s="224"/>
      <c r="M140" s="225"/>
      <c r="N140" s="225"/>
      <c r="O140" s="225"/>
      <c r="P140" s="225"/>
      <c r="Q140" s="225"/>
      <c r="R140" s="225"/>
      <c r="S140" s="225"/>
      <c r="U140" s="226"/>
      <c r="V140" s="226"/>
      <c r="W140" s="226"/>
      <c r="X140" s="225"/>
      <c r="Y140" s="225"/>
      <c r="Z140" s="225"/>
      <c r="AA140" s="225"/>
      <c r="AB140" s="225"/>
      <c r="AC140" s="225"/>
      <c r="AD140" s="225"/>
      <c r="AE140" s="225"/>
    </row>
    <row r="141" spans="1:31" s="216" customFormat="1">
      <c r="A141" s="215"/>
      <c r="C141" s="227"/>
      <c r="L141" s="224"/>
      <c r="M141" s="225"/>
      <c r="N141" s="225"/>
      <c r="O141" s="225"/>
      <c r="P141" s="225"/>
      <c r="Q141" s="225"/>
      <c r="R141" s="225"/>
      <c r="S141" s="225"/>
      <c r="U141" s="226"/>
      <c r="V141" s="226"/>
      <c r="W141" s="226"/>
      <c r="X141" s="225"/>
      <c r="Y141" s="225"/>
      <c r="Z141" s="225"/>
      <c r="AA141" s="225"/>
      <c r="AB141" s="225"/>
      <c r="AC141" s="225"/>
      <c r="AD141" s="225"/>
      <c r="AE141" s="225"/>
    </row>
    <row r="142" spans="1:31" s="216" customFormat="1">
      <c r="A142" s="215"/>
      <c r="C142" s="227"/>
      <c r="L142" s="224"/>
      <c r="M142" s="225"/>
      <c r="N142" s="225"/>
      <c r="O142" s="225"/>
      <c r="P142" s="225"/>
      <c r="Q142" s="225"/>
      <c r="R142" s="225"/>
      <c r="S142" s="225"/>
      <c r="U142" s="226"/>
      <c r="V142" s="226"/>
      <c r="W142" s="226"/>
      <c r="X142" s="225"/>
      <c r="Y142" s="225"/>
      <c r="Z142" s="225"/>
      <c r="AA142" s="225"/>
      <c r="AB142" s="225"/>
      <c r="AC142" s="225"/>
      <c r="AD142" s="225"/>
      <c r="AE142" s="225"/>
    </row>
    <row r="143" spans="1:31" s="216" customFormat="1">
      <c r="A143" s="215"/>
      <c r="C143" s="227"/>
      <c r="L143" s="224"/>
      <c r="M143" s="225"/>
      <c r="N143" s="225"/>
      <c r="O143" s="225"/>
      <c r="P143" s="225"/>
      <c r="Q143" s="225"/>
      <c r="R143" s="225"/>
      <c r="S143" s="225"/>
      <c r="U143" s="226"/>
      <c r="V143" s="226"/>
      <c r="W143" s="226"/>
      <c r="X143" s="225"/>
      <c r="Y143" s="225"/>
      <c r="Z143" s="225"/>
      <c r="AA143" s="225"/>
      <c r="AB143" s="225"/>
      <c r="AC143" s="225"/>
      <c r="AD143" s="225"/>
      <c r="AE143" s="225"/>
    </row>
    <row r="144" spans="1:31" s="216" customFormat="1">
      <c r="A144" s="215"/>
      <c r="C144" s="227"/>
      <c r="L144" s="224"/>
      <c r="M144" s="225"/>
      <c r="N144" s="225"/>
      <c r="O144" s="225"/>
      <c r="P144" s="225"/>
      <c r="Q144" s="225"/>
      <c r="R144" s="225"/>
      <c r="S144" s="225"/>
      <c r="U144" s="226"/>
      <c r="V144" s="226"/>
      <c r="W144" s="226"/>
      <c r="X144" s="225"/>
      <c r="Y144" s="225"/>
      <c r="Z144" s="225"/>
      <c r="AA144" s="225"/>
      <c r="AB144" s="225"/>
      <c r="AC144" s="225"/>
      <c r="AD144" s="225"/>
      <c r="AE144" s="225"/>
    </row>
    <row r="145" spans="1:31" s="216" customFormat="1">
      <c r="A145" s="215"/>
      <c r="C145" s="227"/>
      <c r="L145" s="224"/>
      <c r="M145" s="225"/>
      <c r="N145" s="225"/>
      <c r="O145" s="225"/>
      <c r="P145" s="225"/>
      <c r="Q145" s="225"/>
      <c r="R145" s="225"/>
      <c r="S145" s="225"/>
      <c r="U145" s="226"/>
      <c r="V145" s="226"/>
      <c r="W145" s="226"/>
      <c r="X145" s="225"/>
      <c r="Y145" s="225"/>
      <c r="Z145" s="225"/>
      <c r="AA145" s="225"/>
      <c r="AB145" s="225"/>
      <c r="AC145" s="225"/>
      <c r="AD145" s="225"/>
      <c r="AE145" s="225"/>
    </row>
    <row r="146" spans="1:31" s="216" customFormat="1">
      <c r="A146" s="215"/>
      <c r="C146" s="227"/>
      <c r="L146" s="224"/>
      <c r="M146" s="225"/>
      <c r="N146" s="225"/>
      <c r="O146" s="225"/>
      <c r="P146" s="225"/>
      <c r="Q146" s="225"/>
      <c r="R146" s="225"/>
      <c r="S146" s="225"/>
      <c r="X146" s="225"/>
      <c r="Y146" s="225"/>
      <c r="Z146" s="225"/>
      <c r="AA146" s="225"/>
      <c r="AB146" s="225"/>
      <c r="AC146" s="225"/>
      <c r="AD146" s="225"/>
      <c r="AE146" s="225"/>
    </row>
    <row r="147" spans="1:31" s="216" customFormat="1">
      <c r="A147" s="215"/>
      <c r="C147" s="227"/>
      <c r="L147" s="224"/>
      <c r="M147" s="225"/>
      <c r="N147" s="225"/>
      <c r="O147" s="225"/>
      <c r="P147" s="225"/>
      <c r="Q147" s="225"/>
      <c r="R147" s="225"/>
      <c r="S147" s="225"/>
      <c r="X147" s="225"/>
      <c r="Y147" s="225"/>
      <c r="Z147" s="225"/>
      <c r="AA147" s="225"/>
      <c r="AB147" s="225"/>
      <c r="AC147" s="225"/>
      <c r="AD147" s="225"/>
      <c r="AE147" s="225"/>
    </row>
    <row r="148" spans="1:31" s="216" customFormat="1">
      <c r="A148" s="215"/>
      <c r="C148" s="227"/>
      <c r="L148" s="224"/>
      <c r="M148" s="225"/>
      <c r="N148" s="225"/>
      <c r="O148" s="225"/>
      <c r="P148" s="225"/>
      <c r="Q148" s="225"/>
      <c r="R148" s="225"/>
      <c r="S148" s="225"/>
      <c r="X148" s="225"/>
      <c r="Y148" s="225"/>
      <c r="Z148" s="225"/>
      <c r="AA148" s="225"/>
      <c r="AB148" s="225"/>
      <c r="AC148" s="225"/>
      <c r="AD148" s="225"/>
      <c r="AE148" s="225"/>
    </row>
    <row r="149" spans="1:31" s="216" customFormat="1">
      <c r="A149" s="215"/>
      <c r="C149" s="227"/>
      <c r="L149" s="224"/>
      <c r="M149" s="225"/>
      <c r="N149" s="225"/>
      <c r="O149" s="225"/>
      <c r="P149" s="225"/>
      <c r="Q149" s="225"/>
      <c r="R149" s="225"/>
      <c r="S149" s="225"/>
      <c r="X149" s="225"/>
      <c r="Y149" s="225"/>
      <c r="Z149" s="225"/>
      <c r="AA149" s="225"/>
      <c r="AB149" s="225"/>
      <c r="AC149" s="225"/>
      <c r="AD149" s="225"/>
      <c r="AE149" s="225"/>
    </row>
    <row r="150" spans="1:31" s="216" customFormat="1">
      <c r="A150" s="215"/>
      <c r="C150" s="227"/>
      <c r="L150" s="224"/>
      <c r="M150" s="225"/>
      <c r="N150" s="225"/>
      <c r="O150" s="225"/>
      <c r="P150" s="225"/>
      <c r="Q150" s="225"/>
      <c r="R150" s="225"/>
      <c r="S150" s="225"/>
      <c r="X150" s="225"/>
      <c r="Y150" s="225"/>
      <c r="Z150" s="225"/>
      <c r="AA150" s="225"/>
      <c r="AB150" s="225"/>
      <c r="AC150" s="225"/>
      <c r="AD150" s="225"/>
      <c r="AE150" s="225"/>
    </row>
    <row r="151" spans="1:31" s="216" customFormat="1">
      <c r="A151" s="215"/>
      <c r="C151" s="227"/>
      <c r="L151" s="224"/>
      <c r="M151" s="225"/>
      <c r="N151" s="225"/>
      <c r="O151" s="225"/>
      <c r="P151" s="225"/>
      <c r="Q151" s="225"/>
      <c r="R151" s="225"/>
      <c r="S151" s="225"/>
      <c r="X151" s="225"/>
      <c r="Y151" s="225"/>
      <c r="Z151" s="225"/>
      <c r="AA151" s="225"/>
      <c r="AB151" s="225"/>
      <c r="AC151" s="225"/>
      <c r="AD151" s="225"/>
      <c r="AE151" s="225"/>
    </row>
    <row r="152" spans="1:31" s="216" customFormat="1">
      <c r="A152" s="215"/>
      <c r="C152" s="227"/>
      <c r="L152" s="224"/>
      <c r="M152" s="225"/>
      <c r="N152" s="225"/>
      <c r="O152" s="225"/>
      <c r="P152" s="225"/>
      <c r="Q152" s="225"/>
      <c r="R152" s="225"/>
      <c r="S152" s="225"/>
      <c r="X152" s="225"/>
      <c r="Y152" s="225"/>
      <c r="Z152" s="225"/>
      <c r="AA152" s="225"/>
      <c r="AB152" s="225"/>
      <c r="AC152" s="225"/>
      <c r="AD152" s="225"/>
      <c r="AE152" s="225"/>
    </row>
    <row r="153" spans="1:31" s="216" customFormat="1">
      <c r="A153" s="215"/>
      <c r="C153" s="227"/>
      <c r="L153" s="224"/>
      <c r="M153" s="225"/>
      <c r="N153" s="225"/>
      <c r="O153" s="225"/>
      <c r="P153" s="225"/>
      <c r="Q153" s="225"/>
      <c r="R153" s="225"/>
      <c r="S153" s="225"/>
      <c r="X153" s="225"/>
      <c r="Y153" s="225"/>
      <c r="Z153" s="225"/>
      <c r="AA153" s="225"/>
      <c r="AB153" s="225"/>
      <c r="AC153" s="225"/>
      <c r="AD153" s="225"/>
      <c r="AE153" s="225"/>
    </row>
    <row r="154" spans="1:31" s="216" customFormat="1">
      <c r="A154" s="215"/>
      <c r="C154" s="227"/>
      <c r="L154" s="224"/>
      <c r="M154" s="225"/>
      <c r="N154" s="225"/>
      <c r="O154" s="225"/>
      <c r="P154" s="225"/>
      <c r="Q154" s="225"/>
      <c r="R154" s="225"/>
      <c r="S154" s="225"/>
      <c r="X154" s="225"/>
      <c r="Y154" s="225"/>
      <c r="Z154" s="225"/>
      <c r="AA154" s="225"/>
      <c r="AB154" s="225"/>
      <c r="AC154" s="225"/>
      <c r="AD154" s="225"/>
      <c r="AE154" s="225"/>
    </row>
    <row r="155" spans="1:31" s="216" customFormat="1">
      <c r="A155" s="215"/>
      <c r="C155" s="227"/>
      <c r="L155" s="224"/>
      <c r="M155" s="225"/>
      <c r="N155" s="225"/>
      <c r="O155" s="225"/>
      <c r="P155" s="225"/>
      <c r="Q155" s="225"/>
      <c r="R155" s="225"/>
      <c r="S155" s="225"/>
      <c r="X155" s="225"/>
      <c r="Y155" s="225"/>
      <c r="Z155" s="225"/>
      <c r="AA155" s="225"/>
      <c r="AB155" s="225"/>
      <c r="AC155" s="225"/>
      <c r="AD155" s="225"/>
      <c r="AE155" s="225"/>
    </row>
    <row r="156" spans="1:31" s="216" customFormat="1">
      <c r="A156" s="215"/>
      <c r="C156" s="227"/>
      <c r="L156" s="224"/>
      <c r="M156" s="225"/>
      <c r="N156" s="225"/>
      <c r="O156" s="225"/>
      <c r="P156" s="225"/>
      <c r="Q156" s="225"/>
      <c r="R156" s="225"/>
      <c r="S156" s="225"/>
      <c r="X156" s="225"/>
      <c r="Y156" s="225"/>
      <c r="Z156" s="225"/>
      <c r="AA156" s="225"/>
      <c r="AB156" s="225"/>
      <c r="AC156" s="225"/>
      <c r="AD156" s="225"/>
      <c r="AE156" s="225"/>
    </row>
    <row r="157" spans="1:31" s="216" customFormat="1">
      <c r="A157" s="215"/>
      <c r="C157" s="227"/>
      <c r="L157" s="224"/>
      <c r="M157" s="225"/>
      <c r="N157" s="225"/>
      <c r="O157" s="225"/>
      <c r="P157" s="225"/>
      <c r="Q157" s="225"/>
      <c r="R157" s="225"/>
      <c r="S157" s="225"/>
      <c r="X157" s="225"/>
      <c r="Y157" s="225"/>
      <c r="Z157" s="225"/>
      <c r="AA157" s="225"/>
      <c r="AB157" s="225"/>
      <c r="AC157" s="225"/>
      <c r="AD157" s="225"/>
      <c r="AE157" s="225"/>
    </row>
    <row r="158" spans="1:31" s="216" customFormat="1">
      <c r="A158" s="215"/>
      <c r="C158" s="227"/>
      <c r="L158" s="224"/>
      <c r="M158" s="225"/>
      <c r="N158" s="225"/>
      <c r="O158" s="225"/>
      <c r="P158" s="225"/>
      <c r="Q158" s="225"/>
      <c r="R158" s="225"/>
      <c r="S158" s="225"/>
      <c r="X158" s="225"/>
      <c r="Y158" s="225"/>
      <c r="Z158" s="225"/>
      <c r="AA158" s="225"/>
      <c r="AB158" s="225"/>
      <c r="AC158" s="225"/>
      <c r="AD158" s="225"/>
      <c r="AE158" s="225"/>
    </row>
    <row r="159" spans="1:31" s="216" customFormat="1">
      <c r="A159" s="215"/>
      <c r="C159" s="227"/>
      <c r="L159" s="224"/>
      <c r="M159" s="225"/>
      <c r="N159" s="225"/>
      <c r="O159" s="225"/>
      <c r="P159" s="225"/>
      <c r="Q159" s="225"/>
      <c r="R159" s="225"/>
      <c r="S159" s="225"/>
      <c r="X159" s="225"/>
      <c r="Y159" s="225"/>
      <c r="Z159" s="225"/>
      <c r="AA159" s="225"/>
      <c r="AB159" s="225"/>
      <c r="AC159" s="225"/>
      <c r="AD159" s="225"/>
      <c r="AE159" s="225"/>
    </row>
    <row r="160" spans="1:31" s="216" customFormat="1">
      <c r="A160" s="215"/>
      <c r="C160" s="227"/>
      <c r="L160" s="224"/>
      <c r="M160" s="225"/>
      <c r="N160" s="225"/>
      <c r="O160" s="225"/>
      <c r="P160" s="225"/>
      <c r="Q160" s="225"/>
      <c r="R160" s="225"/>
      <c r="S160" s="225"/>
      <c r="X160" s="225"/>
      <c r="Y160" s="225"/>
      <c r="Z160" s="225"/>
      <c r="AA160" s="225"/>
      <c r="AB160" s="225"/>
      <c r="AC160" s="225"/>
      <c r="AD160" s="225"/>
      <c r="AE160" s="225"/>
    </row>
    <row r="161" spans="1:16384" s="216" customFormat="1">
      <c r="A161" s="215"/>
      <c r="C161" s="227"/>
      <c r="L161" s="224"/>
      <c r="M161" s="225"/>
      <c r="N161" s="225"/>
      <c r="O161" s="225"/>
      <c r="P161" s="225"/>
      <c r="Q161" s="225"/>
      <c r="R161" s="225"/>
      <c r="S161" s="225"/>
      <c r="X161" s="225"/>
      <c r="Y161" s="225"/>
      <c r="Z161" s="225"/>
      <c r="AA161" s="225"/>
      <c r="AB161" s="225"/>
      <c r="AC161" s="225"/>
      <c r="AD161" s="225"/>
      <c r="AE161" s="225"/>
    </row>
    <row r="162" spans="1:16384" s="216" customFormat="1">
      <c r="A162" s="215"/>
      <c r="C162" s="227"/>
      <c r="L162" s="224"/>
      <c r="M162" s="225"/>
      <c r="N162" s="225"/>
      <c r="O162" s="225"/>
      <c r="P162" s="225"/>
      <c r="Q162" s="225"/>
      <c r="R162" s="225"/>
      <c r="S162" s="225"/>
      <c r="X162" s="225"/>
      <c r="Y162" s="225"/>
      <c r="Z162" s="225"/>
      <c r="AA162" s="225"/>
      <c r="AB162" s="225"/>
      <c r="AC162" s="225"/>
      <c r="AD162" s="225"/>
      <c r="AE162" s="225"/>
    </row>
    <row r="163" spans="1:16384" s="216" customFormat="1">
      <c r="A163" s="215"/>
      <c r="C163" s="227"/>
      <c r="L163" s="224"/>
      <c r="M163" s="225"/>
      <c r="N163" s="225"/>
      <c r="O163" s="225"/>
      <c r="P163" s="225"/>
      <c r="Q163" s="225"/>
      <c r="R163" s="225"/>
      <c r="S163" s="225"/>
      <c r="X163" s="225"/>
      <c r="Y163" s="225"/>
      <c r="Z163" s="225"/>
      <c r="AA163" s="225"/>
      <c r="AB163" s="225"/>
      <c r="AC163" s="225"/>
      <c r="AD163" s="225"/>
      <c r="AE163" s="225"/>
    </row>
    <row r="164" spans="1:16384" s="216" customFormat="1">
      <c r="A164" s="215"/>
      <c r="C164" s="227"/>
      <c r="L164" s="224"/>
      <c r="M164" s="225"/>
      <c r="N164" s="225"/>
      <c r="O164" s="225"/>
      <c r="P164" s="225"/>
      <c r="Q164" s="225"/>
      <c r="R164" s="225"/>
      <c r="S164" s="225"/>
      <c r="X164" s="225"/>
      <c r="Y164" s="225"/>
      <c r="Z164" s="225"/>
      <c r="AA164" s="225"/>
      <c r="AB164" s="225"/>
      <c r="AC164" s="225"/>
      <c r="AD164" s="225"/>
      <c r="AE164" s="225"/>
    </row>
    <row r="165" spans="1:16384" s="216" customFormat="1">
      <c r="A165" s="215"/>
      <c r="C165" s="227"/>
      <c r="L165" s="224"/>
      <c r="M165" s="225"/>
      <c r="N165" s="225"/>
      <c r="O165" s="225"/>
      <c r="P165" s="225"/>
      <c r="Q165" s="225"/>
      <c r="R165" s="225"/>
      <c r="S165" s="225"/>
      <c r="X165" s="225"/>
      <c r="Y165" s="225"/>
      <c r="Z165" s="225"/>
      <c r="AA165" s="225"/>
      <c r="AB165" s="225"/>
      <c r="AC165" s="225"/>
      <c r="AD165" s="225"/>
      <c r="AE165" s="225"/>
    </row>
    <row r="166" spans="1:16384" s="216" customFormat="1">
      <c r="A166" s="215"/>
      <c r="C166" s="227"/>
      <c r="L166" s="224"/>
      <c r="M166" s="225"/>
      <c r="N166" s="225"/>
      <c r="O166" s="225"/>
      <c r="P166" s="225"/>
      <c r="Q166" s="225"/>
      <c r="R166" s="225"/>
      <c r="S166" s="225"/>
      <c r="X166" s="225"/>
      <c r="Y166" s="225"/>
      <c r="Z166" s="225"/>
      <c r="AA166" s="225"/>
      <c r="AB166" s="225"/>
      <c r="AC166" s="225"/>
      <c r="AD166" s="225"/>
      <c r="AE166" s="225"/>
    </row>
    <row r="167" spans="1:16384" s="216" customFormat="1">
      <c r="A167" s="215"/>
      <c r="C167" s="227"/>
      <c r="L167" s="224"/>
      <c r="M167" s="225"/>
      <c r="N167" s="225"/>
      <c r="O167" s="225"/>
      <c r="P167" s="225"/>
      <c r="Q167" s="225"/>
      <c r="R167" s="225"/>
      <c r="S167" s="225"/>
      <c r="X167" s="225"/>
      <c r="Y167" s="225"/>
      <c r="Z167" s="225"/>
      <c r="AA167" s="225"/>
      <c r="AB167" s="225"/>
      <c r="AC167" s="225"/>
      <c r="AD167" s="225"/>
      <c r="AE167" s="225"/>
    </row>
    <row r="168" spans="1:16384" s="216" customFormat="1">
      <c r="A168" s="215"/>
      <c r="C168" s="227"/>
      <c r="L168" s="224"/>
      <c r="M168" s="225"/>
      <c r="N168" s="225"/>
      <c r="O168" s="225"/>
      <c r="P168" s="225"/>
      <c r="Q168" s="225"/>
      <c r="R168" s="225"/>
      <c r="S168" s="225"/>
      <c r="X168" s="225"/>
      <c r="Y168" s="225"/>
      <c r="Z168" s="225"/>
      <c r="AA168" s="225"/>
      <c r="AB168" s="225"/>
      <c r="AC168" s="225"/>
      <c r="AD168" s="225"/>
      <c r="AE168" s="225"/>
    </row>
    <row r="169" spans="1:16384" s="216" customFormat="1">
      <c r="A169" s="215"/>
      <c r="C169" s="227"/>
      <c r="L169" s="224"/>
      <c r="M169" s="225"/>
      <c r="N169" s="225"/>
      <c r="O169" s="225"/>
      <c r="P169" s="225"/>
      <c r="Q169" s="225"/>
      <c r="R169" s="225"/>
      <c r="S169" s="225"/>
      <c r="X169" s="225"/>
      <c r="Y169" s="225"/>
      <c r="Z169" s="225"/>
      <c r="AA169" s="225"/>
      <c r="AB169" s="225"/>
      <c r="AC169" s="225"/>
      <c r="AD169" s="225"/>
      <c r="AE169" s="225"/>
    </row>
    <row r="170" spans="1:16384" s="216" customFormat="1">
      <c r="A170" s="215"/>
      <c r="C170" s="227"/>
      <c r="L170" s="224"/>
      <c r="M170" s="225"/>
      <c r="N170" s="225"/>
      <c r="O170" s="225"/>
      <c r="P170" s="225"/>
      <c r="Q170" s="225"/>
      <c r="R170" s="225"/>
      <c r="S170" s="225"/>
      <c r="X170" s="225"/>
      <c r="Y170" s="225"/>
      <c r="Z170" s="225"/>
      <c r="AA170" s="225"/>
      <c r="AB170" s="225"/>
      <c r="AC170" s="225"/>
      <c r="AD170" s="225"/>
      <c r="AE170" s="225"/>
    </row>
    <row r="171" spans="1:16384" s="216" customFormat="1">
      <c r="A171" s="215"/>
      <c r="C171" s="227"/>
      <c r="L171" s="224"/>
      <c r="M171" s="225"/>
      <c r="N171" s="225"/>
      <c r="O171" s="225"/>
      <c r="P171" s="225"/>
      <c r="Q171" s="225"/>
      <c r="R171" s="225"/>
      <c r="S171" s="225"/>
      <c r="X171" s="225"/>
      <c r="Y171" s="225"/>
      <c r="Z171" s="225"/>
      <c r="AA171" s="225"/>
      <c r="AB171" s="225"/>
      <c r="AC171" s="225"/>
      <c r="AD171" s="225"/>
      <c r="AE171" s="225"/>
    </row>
    <row r="172" spans="1:16384" s="216" customFormat="1">
      <c r="A172" s="215"/>
      <c r="C172" s="227"/>
      <c r="L172" s="224"/>
      <c r="M172" s="225"/>
      <c r="N172" s="225"/>
      <c r="O172" s="225"/>
      <c r="P172" s="225"/>
      <c r="Q172" s="225"/>
      <c r="R172" s="225"/>
      <c r="S172" s="225"/>
      <c r="X172" s="225"/>
      <c r="Y172" s="225"/>
      <c r="Z172" s="225"/>
      <c r="AA172" s="225"/>
      <c r="AB172" s="225"/>
      <c r="AC172" s="225"/>
      <c r="AD172" s="225"/>
      <c r="AE172" s="225"/>
    </row>
    <row r="173" spans="1:16384" s="216" customFormat="1">
      <c r="A173" s="215"/>
      <c r="C173" s="227"/>
      <c r="L173" s="224"/>
      <c r="M173" s="225"/>
      <c r="N173" s="225"/>
      <c r="O173" s="225"/>
      <c r="P173" s="225"/>
      <c r="Q173" s="225"/>
      <c r="R173" s="225"/>
      <c r="S173" s="225"/>
      <c r="X173" s="225"/>
      <c r="Y173" s="225"/>
      <c r="Z173" s="225"/>
      <c r="AA173" s="225"/>
      <c r="AB173" s="225"/>
      <c r="AC173" s="225"/>
      <c r="AD173" s="225"/>
      <c r="AE173" s="225"/>
    </row>
    <row r="174" spans="1:16384" s="216" customFormat="1">
      <c r="A174" s="215"/>
      <c r="C174" s="227"/>
      <c r="L174" s="224"/>
      <c r="M174" s="225"/>
      <c r="N174" s="225"/>
      <c r="O174" s="225"/>
      <c r="P174" s="225"/>
      <c r="Q174" s="225"/>
      <c r="R174" s="225"/>
      <c r="S174" s="225"/>
      <c r="X174" s="225"/>
      <c r="Y174" s="225"/>
      <c r="Z174" s="225"/>
      <c r="AA174" s="225"/>
      <c r="AB174" s="225"/>
      <c r="AC174" s="225"/>
      <c r="AD174" s="225"/>
      <c r="AE174" s="225"/>
    </row>
    <row r="175" spans="1:16384">
      <c r="B175" s="216"/>
      <c r="C175" s="227"/>
      <c r="D175" s="216"/>
      <c r="E175" s="216"/>
      <c r="F175" s="216"/>
      <c r="G175" s="216"/>
      <c r="H175" s="216"/>
      <c r="I175" s="216"/>
      <c r="J175" s="216"/>
      <c r="K175" s="216"/>
      <c r="L175" s="224"/>
      <c r="M175" s="225"/>
      <c r="N175" s="225"/>
      <c r="O175" s="225"/>
      <c r="P175" s="225"/>
      <c r="Q175" s="225"/>
      <c r="R175" s="225"/>
      <c r="S175" s="225"/>
      <c r="T175" s="216"/>
      <c r="U175" s="216"/>
      <c r="V175" s="216"/>
      <c r="W175" s="216"/>
      <c r="X175" s="225"/>
      <c r="Y175" s="225"/>
      <c r="Z175" s="225"/>
      <c r="AA175" s="225"/>
      <c r="AB175" s="225"/>
      <c r="AC175" s="225"/>
      <c r="AD175" s="225"/>
      <c r="AE175" s="225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  <c r="BS175" s="216"/>
      <c r="BT175" s="216"/>
      <c r="BU175" s="216"/>
      <c r="BV175" s="216"/>
      <c r="BW175" s="216"/>
      <c r="BX175" s="216"/>
      <c r="BY175" s="216"/>
      <c r="BZ175" s="216"/>
      <c r="CA175" s="216"/>
      <c r="CB175" s="216"/>
      <c r="CC175" s="216"/>
      <c r="CD175" s="216"/>
      <c r="CE175" s="216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  <c r="CR175" s="216"/>
      <c r="CS175" s="216"/>
      <c r="CT175" s="216"/>
      <c r="CU175" s="216"/>
      <c r="CV175" s="216"/>
      <c r="CW175" s="216"/>
      <c r="CX175" s="216"/>
      <c r="CY175" s="216"/>
      <c r="CZ175" s="216"/>
      <c r="DA175" s="216"/>
      <c r="DB175" s="216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  <c r="DU175" s="216"/>
      <c r="DV175" s="216"/>
      <c r="DW175" s="216"/>
      <c r="DX175" s="216"/>
      <c r="DY175" s="216"/>
      <c r="DZ175" s="216"/>
      <c r="EA175" s="216"/>
      <c r="EB175" s="216"/>
      <c r="EC175" s="216"/>
      <c r="ED175" s="216"/>
      <c r="EE175" s="216"/>
      <c r="EF175" s="216"/>
      <c r="EG175" s="216"/>
      <c r="EH175" s="216"/>
      <c r="EI175" s="216"/>
      <c r="EJ175" s="216"/>
      <c r="EK175" s="216"/>
      <c r="EL175" s="216"/>
      <c r="EM175" s="216"/>
      <c r="EN175" s="216"/>
      <c r="EO175" s="216"/>
      <c r="EP175" s="216"/>
      <c r="EQ175" s="216"/>
      <c r="ER175" s="216"/>
      <c r="ES175" s="216"/>
      <c r="ET175" s="216"/>
      <c r="EU175" s="216"/>
      <c r="EV175" s="216"/>
      <c r="EW175" s="216"/>
      <c r="EX175" s="216"/>
      <c r="EY175" s="216"/>
      <c r="EZ175" s="216"/>
      <c r="FA175" s="216"/>
      <c r="FB175" s="216"/>
      <c r="FC175" s="216"/>
      <c r="FD175" s="216"/>
      <c r="FE175" s="216"/>
      <c r="FF175" s="216"/>
      <c r="FG175" s="216"/>
      <c r="FH175" s="216"/>
      <c r="FI175" s="216"/>
      <c r="FJ175" s="216"/>
      <c r="FK175" s="216"/>
      <c r="FL175" s="216"/>
      <c r="FM175" s="216"/>
      <c r="FN175" s="216"/>
      <c r="FO175" s="216"/>
      <c r="FP175" s="216"/>
      <c r="FQ175" s="216"/>
      <c r="FR175" s="216"/>
      <c r="FS175" s="216"/>
      <c r="FT175" s="216"/>
      <c r="FU175" s="216"/>
      <c r="FV175" s="216"/>
      <c r="FW175" s="216"/>
      <c r="FX175" s="216"/>
      <c r="FY175" s="216"/>
      <c r="FZ175" s="216"/>
      <c r="GA175" s="216"/>
      <c r="GB175" s="216"/>
      <c r="GC175" s="216"/>
      <c r="GD175" s="216"/>
      <c r="GE175" s="216"/>
      <c r="GF175" s="216"/>
      <c r="GG175" s="216"/>
      <c r="GH175" s="216"/>
      <c r="GI175" s="216"/>
      <c r="GJ175" s="216"/>
      <c r="GK175" s="216"/>
      <c r="GL175" s="216"/>
      <c r="GM175" s="216"/>
      <c r="GN175" s="216"/>
      <c r="GO175" s="216"/>
      <c r="GP175" s="216"/>
      <c r="GQ175" s="216"/>
      <c r="GR175" s="216"/>
      <c r="GS175" s="216"/>
      <c r="GT175" s="216"/>
      <c r="GU175" s="216"/>
      <c r="GV175" s="216"/>
      <c r="GW175" s="216"/>
      <c r="GX175" s="216"/>
      <c r="GY175" s="216"/>
      <c r="GZ175" s="216"/>
      <c r="HA175" s="216"/>
      <c r="HB175" s="216"/>
      <c r="HC175" s="216"/>
      <c r="HD175" s="216"/>
      <c r="HE175" s="216"/>
      <c r="HF175" s="216"/>
      <c r="HG175" s="216"/>
      <c r="HH175" s="216"/>
      <c r="HI175" s="216"/>
      <c r="HJ175" s="216"/>
      <c r="HK175" s="216"/>
      <c r="HL175" s="216"/>
      <c r="HM175" s="216"/>
      <c r="HN175" s="216"/>
      <c r="HO175" s="216"/>
      <c r="HP175" s="216"/>
      <c r="HQ175" s="216"/>
      <c r="HR175" s="216"/>
      <c r="HS175" s="216"/>
      <c r="HT175" s="216"/>
      <c r="HU175" s="216"/>
      <c r="HV175" s="216"/>
      <c r="HW175" s="216"/>
      <c r="HX175" s="216"/>
      <c r="HY175" s="216"/>
      <c r="HZ175" s="216"/>
      <c r="IA175" s="216"/>
      <c r="IB175" s="216"/>
      <c r="IC175" s="216"/>
      <c r="ID175" s="216"/>
      <c r="IE175" s="216"/>
      <c r="IF175" s="216"/>
      <c r="IG175" s="216"/>
      <c r="IH175" s="216"/>
      <c r="II175" s="216"/>
      <c r="IJ175" s="216"/>
      <c r="IK175" s="216"/>
      <c r="IL175" s="216"/>
      <c r="IM175" s="216"/>
      <c r="IN175" s="216"/>
      <c r="IO175" s="216"/>
      <c r="IP175" s="216"/>
      <c r="IQ175" s="216"/>
      <c r="IR175" s="216"/>
      <c r="IS175" s="216"/>
      <c r="IT175" s="216"/>
      <c r="IU175" s="216"/>
      <c r="IV175" s="216"/>
      <c r="IW175" s="216"/>
      <c r="IX175" s="216"/>
      <c r="IY175" s="216"/>
      <c r="IZ175" s="216"/>
      <c r="JA175" s="216"/>
      <c r="JB175" s="216"/>
      <c r="JC175" s="216"/>
      <c r="JD175" s="216"/>
      <c r="JE175" s="216"/>
      <c r="JF175" s="216"/>
      <c r="JG175" s="216"/>
      <c r="JH175" s="216"/>
      <c r="JI175" s="216"/>
      <c r="JJ175" s="216"/>
      <c r="JK175" s="216"/>
      <c r="JL175" s="216"/>
      <c r="JM175" s="216"/>
      <c r="JN175" s="216"/>
      <c r="JO175" s="216"/>
      <c r="JP175" s="216"/>
      <c r="JQ175" s="216"/>
      <c r="JR175" s="216"/>
      <c r="JS175" s="216"/>
      <c r="JT175" s="216"/>
      <c r="JU175" s="216"/>
      <c r="JV175" s="216"/>
      <c r="JW175" s="216"/>
      <c r="JX175" s="216"/>
      <c r="JY175" s="216"/>
      <c r="JZ175" s="216"/>
      <c r="KA175" s="216"/>
      <c r="KB175" s="216"/>
      <c r="KC175" s="216"/>
      <c r="KD175" s="216"/>
      <c r="KE175" s="216"/>
      <c r="KF175" s="216"/>
      <c r="KG175" s="216"/>
      <c r="KH175" s="216"/>
      <c r="KI175" s="216"/>
      <c r="KJ175" s="216"/>
      <c r="KK175" s="216"/>
      <c r="KL175" s="216"/>
      <c r="KM175" s="216"/>
      <c r="KN175" s="216"/>
      <c r="KO175" s="216"/>
      <c r="KP175" s="216"/>
      <c r="KQ175" s="216"/>
      <c r="KR175" s="216"/>
      <c r="KS175" s="216"/>
      <c r="KT175" s="216"/>
      <c r="KU175" s="216"/>
      <c r="KV175" s="216"/>
      <c r="KW175" s="216"/>
      <c r="KX175" s="216"/>
      <c r="KY175" s="216"/>
      <c r="KZ175" s="216"/>
      <c r="LA175" s="216"/>
      <c r="LB175" s="216"/>
      <c r="LC175" s="216"/>
      <c r="LD175" s="216"/>
      <c r="LE175" s="216"/>
      <c r="LF175" s="216"/>
      <c r="LG175" s="216"/>
      <c r="LH175" s="216"/>
      <c r="LI175" s="216"/>
      <c r="LJ175" s="216"/>
      <c r="LK175" s="216"/>
      <c r="LL175" s="216"/>
      <c r="LM175" s="216"/>
      <c r="LN175" s="216"/>
      <c r="LO175" s="216"/>
      <c r="LP175" s="216"/>
      <c r="LQ175" s="216"/>
      <c r="LR175" s="216"/>
      <c r="LS175" s="216"/>
      <c r="LT175" s="216"/>
      <c r="LU175" s="216"/>
      <c r="LV175" s="216"/>
      <c r="LW175" s="216"/>
      <c r="LX175" s="216"/>
      <c r="LY175" s="216"/>
      <c r="LZ175" s="216"/>
      <c r="MA175" s="216"/>
      <c r="MB175" s="216"/>
      <c r="MC175" s="216"/>
      <c r="MD175" s="216"/>
      <c r="ME175" s="216"/>
      <c r="MF175" s="216"/>
      <c r="MG175" s="216"/>
      <c r="MH175" s="216"/>
      <c r="MI175" s="216"/>
      <c r="MJ175" s="216"/>
      <c r="MK175" s="216"/>
      <c r="ML175" s="216"/>
      <c r="MM175" s="216"/>
      <c r="MN175" s="216"/>
      <c r="MO175" s="216"/>
      <c r="MP175" s="216"/>
      <c r="MQ175" s="216"/>
      <c r="MR175" s="216"/>
      <c r="MS175" s="216"/>
      <c r="MT175" s="216"/>
      <c r="MU175" s="216"/>
      <c r="MV175" s="216"/>
      <c r="MW175" s="216"/>
      <c r="MX175" s="216"/>
      <c r="MY175" s="216"/>
      <c r="MZ175" s="216"/>
      <c r="NA175" s="216"/>
      <c r="NB175" s="216"/>
      <c r="NC175" s="216"/>
      <c r="ND175" s="216"/>
      <c r="NE175" s="216"/>
      <c r="NF175" s="216"/>
      <c r="NG175" s="216"/>
      <c r="NH175" s="216"/>
      <c r="NI175" s="216"/>
      <c r="NJ175" s="216"/>
      <c r="NK175" s="216"/>
      <c r="NL175" s="216"/>
      <c r="NM175" s="216"/>
      <c r="NN175" s="216"/>
      <c r="NO175" s="216"/>
      <c r="NP175" s="216"/>
      <c r="NQ175" s="216"/>
      <c r="NR175" s="216"/>
      <c r="NS175" s="216"/>
      <c r="NT175" s="216"/>
      <c r="NU175" s="216"/>
      <c r="NV175" s="216"/>
      <c r="NW175" s="216"/>
      <c r="NX175" s="216"/>
      <c r="NY175" s="216"/>
      <c r="NZ175" s="216"/>
      <c r="OA175" s="216"/>
      <c r="OB175" s="216"/>
      <c r="OC175" s="216"/>
      <c r="OD175" s="216"/>
      <c r="OE175" s="216"/>
      <c r="OF175" s="216"/>
      <c r="OG175" s="216"/>
      <c r="OH175" s="216"/>
      <c r="OI175" s="216"/>
      <c r="OJ175" s="216"/>
      <c r="OK175" s="216"/>
      <c r="OL175" s="216"/>
      <c r="OM175" s="216"/>
      <c r="ON175" s="216"/>
      <c r="OO175" s="216"/>
      <c r="OP175" s="216"/>
      <c r="OQ175" s="216"/>
      <c r="OR175" s="216"/>
      <c r="OS175" s="216"/>
      <c r="OT175" s="216"/>
      <c r="OU175" s="216"/>
      <c r="OV175" s="216"/>
      <c r="OW175" s="216"/>
      <c r="OX175" s="216"/>
      <c r="OY175" s="216"/>
      <c r="OZ175" s="216"/>
      <c r="PA175" s="216"/>
      <c r="PB175" s="216"/>
      <c r="PC175" s="216"/>
      <c r="PD175" s="216"/>
      <c r="PE175" s="216"/>
      <c r="PF175" s="216"/>
      <c r="PG175" s="216"/>
      <c r="PH175" s="216"/>
      <c r="PI175" s="216"/>
      <c r="PJ175" s="216"/>
      <c r="PK175" s="216"/>
      <c r="PL175" s="216"/>
      <c r="PM175" s="216"/>
      <c r="PN175" s="216"/>
      <c r="PO175" s="216"/>
      <c r="PP175" s="216"/>
      <c r="PQ175" s="216"/>
      <c r="PR175" s="216"/>
      <c r="PS175" s="216"/>
      <c r="PT175" s="216"/>
      <c r="PU175" s="216"/>
      <c r="PV175" s="216"/>
      <c r="PW175" s="216"/>
      <c r="PX175" s="216"/>
      <c r="PY175" s="216"/>
      <c r="PZ175" s="216"/>
      <c r="QA175" s="216"/>
      <c r="QB175" s="216"/>
      <c r="QC175" s="216"/>
      <c r="QD175" s="216"/>
      <c r="QE175" s="216"/>
      <c r="QF175" s="216"/>
      <c r="QG175" s="216"/>
      <c r="QH175" s="216"/>
      <c r="QI175" s="216"/>
      <c r="QJ175" s="216"/>
      <c r="QK175" s="216"/>
      <c r="QL175" s="216"/>
      <c r="QM175" s="216"/>
      <c r="QN175" s="216"/>
      <c r="QO175" s="216"/>
      <c r="QP175" s="216"/>
      <c r="QQ175" s="216"/>
      <c r="QR175" s="216"/>
      <c r="QS175" s="216"/>
      <c r="QT175" s="216"/>
      <c r="QU175" s="216"/>
      <c r="QV175" s="216"/>
      <c r="QW175" s="216"/>
      <c r="QX175" s="216"/>
      <c r="QY175" s="216"/>
      <c r="QZ175" s="216"/>
      <c r="RA175" s="216"/>
      <c r="RB175" s="216"/>
      <c r="RC175" s="216"/>
      <c r="RD175" s="216"/>
      <c r="RE175" s="216"/>
      <c r="RF175" s="216"/>
      <c r="RG175" s="216"/>
      <c r="RH175" s="216"/>
      <c r="RI175" s="216"/>
      <c r="RJ175" s="216"/>
      <c r="RK175" s="216"/>
      <c r="RL175" s="216"/>
      <c r="RM175" s="216"/>
      <c r="RN175" s="216"/>
      <c r="RO175" s="216"/>
      <c r="RP175" s="216"/>
      <c r="RQ175" s="216"/>
      <c r="RR175" s="216"/>
      <c r="RS175" s="216"/>
      <c r="RT175" s="216"/>
      <c r="RU175" s="216"/>
      <c r="RV175" s="216"/>
      <c r="RW175" s="216"/>
      <c r="RX175" s="216"/>
      <c r="RY175" s="216"/>
      <c r="RZ175" s="216"/>
      <c r="SA175" s="216"/>
      <c r="SB175" s="216"/>
      <c r="SC175" s="216"/>
      <c r="SD175" s="216"/>
      <c r="SE175" s="216"/>
      <c r="SF175" s="216"/>
      <c r="SG175" s="216"/>
      <c r="SH175" s="216"/>
      <c r="SI175" s="216"/>
      <c r="SJ175" s="216"/>
      <c r="SK175" s="216"/>
      <c r="SL175" s="216"/>
      <c r="SM175" s="216"/>
      <c r="SN175" s="216"/>
      <c r="SO175" s="216"/>
      <c r="SP175" s="216"/>
      <c r="SQ175" s="216"/>
      <c r="SR175" s="216"/>
      <c r="SS175" s="216"/>
      <c r="ST175" s="216"/>
      <c r="SU175" s="216"/>
      <c r="SV175" s="216"/>
      <c r="SW175" s="216"/>
      <c r="SX175" s="216"/>
      <c r="SY175" s="216"/>
      <c r="SZ175" s="216"/>
      <c r="TA175" s="216"/>
      <c r="TB175" s="216"/>
      <c r="TC175" s="216"/>
      <c r="TD175" s="216"/>
      <c r="TE175" s="216"/>
      <c r="TF175" s="216"/>
      <c r="TG175" s="216"/>
      <c r="TH175" s="216"/>
      <c r="TI175" s="216"/>
      <c r="TJ175" s="216"/>
      <c r="TK175" s="216"/>
      <c r="TL175" s="216"/>
      <c r="TM175" s="216"/>
      <c r="TN175" s="216"/>
      <c r="TO175" s="216"/>
      <c r="TP175" s="216"/>
      <c r="TQ175" s="216"/>
      <c r="TR175" s="216"/>
      <c r="TS175" s="216"/>
      <c r="TT175" s="216"/>
      <c r="TU175" s="216"/>
      <c r="TV175" s="216"/>
      <c r="TW175" s="216"/>
      <c r="TX175" s="216"/>
      <c r="TY175" s="216"/>
      <c r="TZ175" s="216"/>
      <c r="UA175" s="216"/>
      <c r="UB175" s="216"/>
      <c r="UC175" s="216"/>
      <c r="UD175" s="216"/>
      <c r="UE175" s="216"/>
      <c r="UF175" s="216"/>
      <c r="UG175" s="216"/>
      <c r="UH175" s="216"/>
      <c r="UI175" s="216"/>
      <c r="UJ175" s="216"/>
      <c r="UK175" s="216"/>
      <c r="UL175" s="216"/>
      <c r="UM175" s="216"/>
      <c r="UN175" s="216"/>
      <c r="UO175" s="216"/>
      <c r="UP175" s="216"/>
      <c r="UQ175" s="216"/>
      <c r="UR175" s="216"/>
      <c r="US175" s="216"/>
      <c r="UT175" s="216"/>
      <c r="UU175" s="216"/>
      <c r="UV175" s="216"/>
      <c r="UW175" s="216"/>
      <c r="UX175" s="216"/>
      <c r="UY175" s="216"/>
      <c r="UZ175" s="216"/>
      <c r="VA175" s="216"/>
      <c r="VB175" s="216"/>
      <c r="VC175" s="216"/>
      <c r="VD175" s="216"/>
      <c r="VE175" s="216"/>
      <c r="VF175" s="216"/>
      <c r="VG175" s="216"/>
      <c r="VH175" s="216"/>
      <c r="VI175" s="216"/>
      <c r="VJ175" s="216"/>
      <c r="VK175" s="216"/>
      <c r="VL175" s="216"/>
      <c r="VM175" s="216"/>
      <c r="VN175" s="216"/>
      <c r="VO175" s="216"/>
      <c r="VP175" s="216"/>
      <c r="VQ175" s="216"/>
      <c r="VR175" s="216"/>
      <c r="VS175" s="216"/>
      <c r="VT175" s="216"/>
      <c r="VU175" s="216"/>
      <c r="VV175" s="216"/>
      <c r="VW175" s="216"/>
      <c r="VX175" s="216"/>
      <c r="VY175" s="216"/>
      <c r="VZ175" s="216"/>
      <c r="WA175" s="216"/>
      <c r="WB175" s="216"/>
      <c r="WC175" s="216"/>
      <c r="WD175" s="216"/>
      <c r="WE175" s="216"/>
      <c r="WF175" s="216"/>
      <c r="WG175" s="216"/>
      <c r="WH175" s="216"/>
      <c r="WI175" s="216"/>
      <c r="WJ175" s="216"/>
      <c r="WK175" s="216"/>
      <c r="WL175" s="216"/>
      <c r="WM175" s="216"/>
      <c r="WN175" s="216"/>
      <c r="WO175" s="216"/>
      <c r="WP175" s="216"/>
      <c r="WQ175" s="216"/>
      <c r="WR175" s="216"/>
      <c r="WS175" s="216"/>
      <c r="WT175" s="216"/>
      <c r="WU175" s="216"/>
      <c r="WV175" s="216"/>
      <c r="WW175" s="216"/>
      <c r="WX175" s="216"/>
      <c r="WY175" s="216"/>
      <c r="WZ175" s="216"/>
      <c r="XA175" s="216"/>
      <c r="XB175" s="216"/>
      <c r="XC175" s="216"/>
      <c r="XD175" s="216"/>
      <c r="XE175" s="216"/>
      <c r="XF175" s="216"/>
      <c r="XG175" s="216"/>
      <c r="XH175" s="216"/>
      <c r="XI175" s="216"/>
      <c r="XJ175" s="216"/>
      <c r="XK175" s="216"/>
      <c r="XL175" s="216"/>
      <c r="XM175" s="216"/>
      <c r="XN175" s="216"/>
      <c r="XO175" s="216"/>
      <c r="XP175" s="216"/>
      <c r="XQ175" s="216"/>
      <c r="XR175" s="216"/>
      <c r="XS175" s="216"/>
      <c r="XT175" s="216"/>
      <c r="XU175" s="216"/>
      <c r="XV175" s="216"/>
      <c r="XW175" s="216"/>
      <c r="XX175" s="216"/>
      <c r="XY175" s="216"/>
      <c r="XZ175" s="216"/>
      <c r="YA175" s="216"/>
      <c r="YB175" s="216"/>
      <c r="YC175" s="216"/>
      <c r="YD175" s="216"/>
      <c r="YE175" s="216"/>
      <c r="YF175" s="216"/>
      <c r="YG175" s="216"/>
      <c r="YH175" s="216"/>
      <c r="YI175" s="216"/>
      <c r="YJ175" s="216"/>
      <c r="YK175" s="216"/>
      <c r="YL175" s="216"/>
      <c r="YM175" s="216"/>
      <c r="YN175" s="216"/>
      <c r="YO175" s="216"/>
      <c r="YP175" s="216"/>
      <c r="YQ175" s="216"/>
      <c r="YR175" s="216"/>
      <c r="YS175" s="216"/>
      <c r="YT175" s="216"/>
      <c r="YU175" s="216"/>
      <c r="YV175" s="216"/>
      <c r="YW175" s="216"/>
      <c r="YX175" s="216"/>
      <c r="YY175" s="216"/>
      <c r="YZ175" s="216"/>
      <c r="ZA175" s="216"/>
      <c r="ZB175" s="216"/>
      <c r="ZC175" s="216"/>
      <c r="ZD175" s="216"/>
      <c r="ZE175" s="216"/>
      <c r="ZF175" s="216"/>
      <c r="ZG175" s="216"/>
      <c r="ZH175" s="216"/>
      <c r="ZI175" s="216"/>
      <c r="ZJ175" s="216"/>
      <c r="ZK175" s="216"/>
      <c r="ZL175" s="216"/>
      <c r="ZM175" s="216"/>
      <c r="ZN175" s="216"/>
      <c r="ZO175" s="216"/>
      <c r="ZP175" s="216"/>
      <c r="ZQ175" s="216"/>
      <c r="ZR175" s="216"/>
      <c r="ZS175" s="216"/>
      <c r="ZT175" s="216"/>
      <c r="ZU175" s="216"/>
      <c r="ZV175" s="216"/>
      <c r="ZW175" s="216"/>
      <c r="ZX175" s="216"/>
      <c r="ZY175" s="216"/>
      <c r="ZZ175" s="216"/>
      <c r="AAA175" s="216"/>
      <c r="AAB175" s="216"/>
      <c r="AAC175" s="216"/>
      <c r="AAD175" s="216"/>
      <c r="AAE175" s="216"/>
      <c r="AAF175" s="216"/>
      <c r="AAG175" s="216"/>
      <c r="AAH175" s="216"/>
      <c r="AAI175" s="216"/>
      <c r="AAJ175" s="216"/>
      <c r="AAK175" s="216"/>
      <c r="AAL175" s="216"/>
      <c r="AAM175" s="216"/>
      <c r="AAN175" s="216"/>
      <c r="AAO175" s="216"/>
      <c r="AAP175" s="216"/>
      <c r="AAQ175" s="216"/>
      <c r="AAR175" s="216"/>
      <c r="AAS175" s="216"/>
      <c r="AAT175" s="216"/>
      <c r="AAU175" s="216"/>
      <c r="AAV175" s="216"/>
      <c r="AAW175" s="216"/>
      <c r="AAX175" s="216"/>
      <c r="AAY175" s="216"/>
      <c r="AAZ175" s="216"/>
      <c r="ABA175" s="216"/>
      <c r="ABB175" s="216"/>
      <c r="ABC175" s="216"/>
      <c r="ABD175" s="216"/>
      <c r="ABE175" s="216"/>
      <c r="ABF175" s="216"/>
      <c r="ABG175" s="216"/>
      <c r="ABH175" s="216"/>
      <c r="ABI175" s="216"/>
      <c r="ABJ175" s="216"/>
      <c r="ABK175" s="216"/>
      <c r="ABL175" s="216"/>
      <c r="ABM175" s="216"/>
      <c r="ABN175" s="216"/>
      <c r="ABO175" s="216"/>
      <c r="ABP175" s="216"/>
      <c r="ABQ175" s="216"/>
      <c r="ABR175" s="216"/>
      <c r="ABS175" s="216"/>
      <c r="ABT175" s="216"/>
      <c r="ABU175" s="216"/>
      <c r="ABV175" s="216"/>
      <c r="ABW175" s="216"/>
      <c r="ABX175" s="216"/>
      <c r="ABY175" s="216"/>
      <c r="ABZ175" s="216"/>
      <c r="ACA175" s="216"/>
      <c r="ACB175" s="216"/>
      <c r="ACC175" s="216"/>
      <c r="ACD175" s="216"/>
      <c r="ACE175" s="216"/>
      <c r="ACF175" s="216"/>
      <c r="ACG175" s="216"/>
      <c r="ACH175" s="216"/>
      <c r="ACI175" s="216"/>
      <c r="ACJ175" s="216"/>
      <c r="ACK175" s="216"/>
      <c r="ACL175" s="216"/>
      <c r="ACM175" s="216"/>
      <c r="ACN175" s="216"/>
      <c r="ACO175" s="216"/>
      <c r="ACP175" s="216"/>
      <c r="ACQ175" s="216"/>
      <c r="ACR175" s="216"/>
      <c r="ACS175" s="216"/>
      <c r="ACT175" s="216"/>
      <c r="ACU175" s="216"/>
      <c r="ACV175" s="216"/>
      <c r="ACW175" s="216"/>
      <c r="ACX175" s="216"/>
      <c r="ACY175" s="216"/>
      <c r="ACZ175" s="216"/>
      <c r="ADA175" s="216"/>
      <c r="ADB175" s="216"/>
      <c r="ADC175" s="216"/>
      <c r="ADD175" s="216"/>
      <c r="ADE175" s="216"/>
      <c r="ADF175" s="216"/>
      <c r="ADG175" s="216"/>
      <c r="ADH175" s="216"/>
      <c r="ADI175" s="216"/>
      <c r="ADJ175" s="216"/>
      <c r="ADK175" s="216"/>
      <c r="ADL175" s="216"/>
      <c r="ADM175" s="216"/>
      <c r="ADN175" s="216"/>
      <c r="ADO175" s="216"/>
      <c r="ADP175" s="216"/>
      <c r="ADQ175" s="216"/>
      <c r="ADR175" s="216"/>
      <c r="ADS175" s="216"/>
      <c r="ADT175" s="216"/>
      <c r="ADU175" s="216"/>
      <c r="ADV175" s="216"/>
      <c r="ADW175" s="216"/>
      <c r="ADX175" s="216"/>
      <c r="ADY175" s="216"/>
      <c r="ADZ175" s="216"/>
      <c r="AEA175" s="216"/>
      <c r="AEB175" s="216"/>
      <c r="AEC175" s="216"/>
      <c r="AED175" s="216"/>
      <c r="AEE175" s="216"/>
      <c r="AEF175" s="216"/>
      <c r="AEG175" s="216"/>
      <c r="AEH175" s="216"/>
      <c r="AEI175" s="216"/>
      <c r="AEJ175" s="216"/>
      <c r="AEK175" s="216"/>
      <c r="AEL175" s="216"/>
      <c r="AEM175" s="216"/>
      <c r="AEN175" s="216"/>
      <c r="AEO175" s="216"/>
      <c r="AEP175" s="216"/>
      <c r="AEQ175" s="216"/>
      <c r="AER175" s="216"/>
      <c r="AES175" s="216"/>
      <c r="AET175" s="216"/>
      <c r="AEU175" s="216"/>
      <c r="AEV175" s="216"/>
      <c r="AEW175" s="216"/>
      <c r="AEX175" s="216"/>
      <c r="AEY175" s="216"/>
      <c r="AEZ175" s="216"/>
      <c r="AFA175" s="216"/>
      <c r="AFB175" s="216"/>
      <c r="AFC175" s="216"/>
      <c r="AFD175" s="216"/>
      <c r="AFE175" s="216"/>
      <c r="AFF175" s="216"/>
      <c r="AFG175" s="216"/>
      <c r="AFH175" s="216"/>
      <c r="AFI175" s="216"/>
      <c r="AFJ175" s="216"/>
      <c r="AFK175" s="216"/>
      <c r="AFL175" s="216"/>
      <c r="AFM175" s="216"/>
      <c r="AFN175" s="216"/>
      <c r="AFO175" s="216"/>
      <c r="AFP175" s="216"/>
      <c r="AFQ175" s="216"/>
      <c r="AFR175" s="216"/>
      <c r="AFS175" s="216"/>
      <c r="AFT175" s="216"/>
      <c r="AFU175" s="216"/>
      <c r="AFV175" s="216"/>
      <c r="AFW175" s="216"/>
      <c r="AFX175" s="216"/>
      <c r="AFY175" s="216"/>
      <c r="AFZ175" s="216"/>
      <c r="AGA175" s="216"/>
      <c r="AGB175" s="216"/>
      <c r="AGC175" s="216"/>
      <c r="AGD175" s="216"/>
      <c r="AGE175" s="216"/>
      <c r="AGF175" s="216"/>
      <c r="AGG175" s="216"/>
      <c r="AGH175" s="216"/>
      <c r="AGI175" s="216"/>
      <c r="AGJ175" s="216"/>
      <c r="AGK175" s="216"/>
      <c r="AGL175" s="216"/>
      <c r="AGM175" s="216"/>
      <c r="AGN175" s="216"/>
      <c r="AGO175" s="216"/>
      <c r="AGP175" s="216"/>
      <c r="AGQ175" s="216"/>
      <c r="AGR175" s="216"/>
      <c r="AGS175" s="216"/>
      <c r="AGT175" s="216"/>
      <c r="AGU175" s="216"/>
      <c r="AGV175" s="216"/>
      <c r="AGW175" s="216"/>
      <c r="AGX175" s="216"/>
      <c r="AGY175" s="216"/>
      <c r="AGZ175" s="216"/>
      <c r="AHA175" s="216"/>
      <c r="AHB175" s="216"/>
      <c r="AHC175" s="216"/>
      <c r="AHD175" s="216"/>
      <c r="AHE175" s="216"/>
      <c r="AHF175" s="216"/>
      <c r="AHG175" s="216"/>
      <c r="AHH175" s="216"/>
      <c r="AHI175" s="216"/>
      <c r="AHJ175" s="216"/>
      <c r="AHK175" s="216"/>
      <c r="AHL175" s="216"/>
      <c r="AHM175" s="216"/>
      <c r="AHN175" s="216"/>
      <c r="AHO175" s="216"/>
      <c r="AHP175" s="216"/>
      <c r="AHQ175" s="216"/>
      <c r="AHR175" s="216"/>
      <c r="AHS175" s="216"/>
      <c r="AHT175" s="216"/>
      <c r="AHU175" s="216"/>
      <c r="AHV175" s="216"/>
      <c r="AHW175" s="216"/>
      <c r="AHX175" s="216"/>
      <c r="AHY175" s="216"/>
      <c r="AHZ175" s="216"/>
      <c r="AIA175" s="216"/>
      <c r="AIB175" s="216"/>
      <c r="AIC175" s="216"/>
      <c r="AID175" s="216"/>
      <c r="AIE175" s="216"/>
      <c r="AIF175" s="216"/>
      <c r="AIG175" s="216"/>
      <c r="AIH175" s="216"/>
      <c r="AII175" s="216"/>
      <c r="AIJ175" s="216"/>
      <c r="AIK175" s="216"/>
      <c r="AIL175" s="216"/>
      <c r="AIM175" s="216"/>
      <c r="AIN175" s="216"/>
      <c r="AIO175" s="216"/>
      <c r="AIP175" s="216"/>
      <c r="AIQ175" s="216"/>
      <c r="AIR175" s="216"/>
      <c r="AIS175" s="216"/>
      <c r="AIT175" s="216"/>
      <c r="AIU175" s="216"/>
      <c r="AIV175" s="216"/>
      <c r="AIW175" s="216"/>
      <c r="AIX175" s="216"/>
      <c r="AIY175" s="216"/>
      <c r="AIZ175" s="216"/>
      <c r="AJA175" s="216"/>
      <c r="AJB175" s="216"/>
      <c r="AJC175" s="216"/>
      <c r="AJD175" s="216"/>
      <c r="AJE175" s="216"/>
      <c r="AJF175" s="216"/>
      <c r="AJG175" s="216"/>
      <c r="AJH175" s="216"/>
      <c r="AJI175" s="216"/>
      <c r="AJJ175" s="216"/>
      <c r="AJK175" s="216"/>
      <c r="AJL175" s="216"/>
      <c r="AJM175" s="216"/>
      <c r="AJN175" s="216"/>
      <c r="AJO175" s="216"/>
      <c r="AJP175" s="216"/>
      <c r="AJQ175" s="216"/>
      <c r="AJR175" s="216"/>
      <c r="AJS175" s="216"/>
      <c r="AJT175" s="216"/>
      <c r="AJU175" s="216"/>
      <c r="AJV175" s="216"/>
      <c r="AJW175" s="216"/>
      <c r="AJX175" s="216"/>
      <c r="AJY175" s="216"/>
      <c r="AJZ175" s="216"/>
      <c r="AKA175" s="216"/>
      <c r="AKB175" s="216"/>
      <c r="AKC175" s="216"/>
      <c r="AKD175" s="216"/>
      <c r="AKE175" s="216"/>
      <c r="AKF175" s="216"/>
      <c r="AKG175" s="216"/>
      <c r="AKH175" s="216"/>
      <c r="AKI175" s="216"/>
      <c r="AKJ175" s="216"/>
      <c r="AKK175" s="216"/>
      <c r="AKL175" s="216"/>
      <c r="AKM175" s="216"/>
      <c r="AKN175" s="216"/>
      <c r="AKO175" s="216"/>
      <c r="AKP175" s="216"/>
      <c r="AKQ175" s="216"/>
      <c r="AKR175" s="216"/>
      <c r="AKS175" s="216"/>
      <c r="AKT175" s="216"/>
      <c r="AKU175" s="216"/>
      <c r="AKV175" s="216"/>
      <c r="AKW175" s="216"/>
      <c r="AKX175" s="216"/>
      <c r="AKY175" s="216"/>
      <c r="AKZ175" s="216"/>
      <c r="ALA175" s="216"/>
      <c r="ALB175" s="216"/>
      <c r="ALC175" s="216"/>
      <c r="ALD175" s="216"/>
      <c r="ALE175" s="216"/>
      <c r="ALF175" s="216"/>
      <c r="ALG175" s="216"/>
      <c r="ALH175" s="216"/>
      <c r="ALI175" s="216"/>
      <c r="ALJ175" s="216"/>
      <c r="ALK175" s="216"/>
      <c r="ALL175" s="216"/>
      <c r="ALM175" s="216"/>
      <c r="ALN175" s="216"/>
      <c r="ALO175" s="216"/>
      <c r="ALP175" s="216"/>
      <c r="ALQ175" s="216"/>
      <c r="ALR175" s="216"/>
      <c r="ALS175" s="216"/>
      <c r="ALT175" s="216"/>
      <c r="ALU175" s="216"/>
      <c r="ALV175" s="216"/>
      <c r="ALW175" s="216"/>
      <c r="ALX175" s="216"/>
      <c r="ALY175" s="216"/>
      <c r="ALZ175" s="216"/>
      <c r="AMA175" s="216"/>
      <c r="AMB175" s="216"/>
      <c r="AMC175" s="216"/>
      <c r="AMD175" s="216"/>
      <c r="AME175" s="216"/>
      <c r="AMF175" s="216"/>
      <c r="AMG175" s="216"/>
      <c r="AMH175" s="216"/>
      <c r="AMI175" s="216"/>
      <c r="AMJ175" s="216"/>
      <c r="AMK175" s="216"/>
      <c r="AML175" s="216"/>
      <c r="AMM175" s="216"/>
      <c r="AMN175" s="216"/>
      <c r="AMO175" s="216"/>
      <c r="AMP175" s="216"/>
      <c r="AMQ175" s="216"/>
      <c r="AMR175" s="216"/>
      <c r="AMS175" s="216"/>
      <c r="AMT175" s="216"/>
      <c r="AMU175" s="216"/>
      <c r="AMV175" s="216"/>
      <c r="AMW175" s="216"/>
      <c r="AMX175" s="216"/>
      <c r="AMY175" s="216"/>
      <c r="AMZ175" s="216"/>
      <c r="ANA175" s="216"/>
      <c r="ANB175" s="216"/>
      <c r="ANC175" s="216"/>
      <c r="AND175" s="216"/>
      <c r="ANE175" s="216"/>
      <c r="ANF175" s="216"/>
      <c r="ANG175" s="216"/>
      <c r="ANH175" s="216"/>
      <c r="ANI175" s="216"/>
      <c r="ANJ175" s="216"/>
      <c r="ANK175" s="216"/>
      <c r="ANL175" s="216"/>
      <c r="ANM175" s="216"/>
      <c r="ANN175" s="216"/>
      <c r="ANO175" s="216"/>
      <c r="ANP175" s="216"/>
      <c r="ANQ175" s="216"/>
      <c r="ANR175" s="216"/>
      <c r="ANS175" s="216"/>
      <c r="ANT175" s="216"/>
      <c r="ANU175" s="216"/>
      <c r="ANV175" s="216"/>
      <c r="ANW175" s="216"/>
      <c r="ANX175" s="216"/>
      <c r="ANY175" s="216"/>
      <c r="ANZ175" s="216"/>
      <c r="AOA175" s="216"/>
      <c r="AOB175" s="216"/>
      <c r="AOC175" s="216"/>
      <c r="AOD175" s="216"/>
      <c r="AOE175" s="216"/>
      <c r="AOF175" s="216"/>
      <c r="AOG175" s="216"/>
      <c r="AOH175" s="216"/>
      <c r="AOI175" s="216"/>
      <c r="AOJ175" s="216"/>
      <c r="AOK175" s="216"/>
      <c r="AOL175" s="216"/>
      <c r="AOM175" s="216"/>
      <c r="AON175" s="216"/>
      <c r="AOO175" s="216"/>
      <c r="AOP175" s="216"/>
      <c r="AOQ175" s="216"/>
      <c r="AOR175" s="216"/>
      <c r="AOS175" s="216"/>
      <c r="AOT175" s="216"/>
      <c r="AOU175" s="216"/>
      <c r="AOV175" s="216"/>
      <c r="AOW175" s="216"/>
      <c r="AOX175" s="216"/>
      <c r="AOY175" s="216"/>
      <c r="AOZ175" s="216"/>
      <c r="APA175" s="216"/>
      <c r="APB175" s="216"/>
      <c r="APC175" s="216"/>
      <c r="APD175" s="216"/>
      <c r="APE175" s="216"/>
      <c r="APF175" s="216"/>
      <c r="APG175" s="216"/>
      <c r="APH175" s="216"/>
      <c r="API175" s="216"/>
      <c r="APJ175" s="216"/>
      <c r="APK175" s="216"/>
      <c r="APL175" s="216"/>
      <c r="APM175" s="216"/>
      <c r="APN175" s="216"/>
      <c r="APO175" s="216"/>
      <c r="APP175" s="216"/>
      <c r="APQ175" s="216"/>
      <c r="APR175" s="216"/>
      <c r="APS175" s="216"/>
      <c r="APT175" s="216"/>
      <c r="APU175" s="216"/>
      <c r="APV175" s="216"/>
      <c r="APW175" s="216"/>
      <c r="APX175" s="216"/>
      <c r="APY175" s="216"/>
      <c r="APZ175" s="216"/>
      <c r="AQA175" s="216"/>
      <c r="AQB175" s="216"/>
      <c r="AQC175" s="216"/>
      <c r="AQD175" s="216"/>
      <c r="AQE175" s="216"/>
      <c r="AQF175" s="216"/>
      <c r="AQG175" s="216"/>
      <c r="AQH175" s="216"/>
      <c r="AQI175" s="216"/>
      <c r="AQJ175" s="216"/>
      <c r="AQK175" s="216"/>
      <c r="AQL175" s="216"/>
      <c r="AQM175" s="216"/>
      <c r="AQN175" s="216"/>
      <c r="AQO175" s="216"/>
      <c r="AQP175" s="216"/>
      <c r="AQQ175" s="216"/>
      <c r="AQR175" s="216"/>
      <c r="AQS175" s="216"/>
      <c r="AQT175" s="216"/>
      <c r="AQU175" s="216"/>
      <c r="AQV175" s="216"/>
      <c r="AQW175" s="216"/>
      <c r="AQX175" s="216"/>
      <c r="AQY175" s="216"/>
      <c r="AQZ175" s="216"/>
      <c r="ARA175" s="216"/>
      <c r="ARB175" s="216"/>
      <c r="ARC175" s="216"/>
      <c r="ARD175" s="216"/>
      <c r="ARE175" s="216"/>
      <c r="ARF175" s="216"/>
      <c r="ARG175" s="216"/>
      <c r="ARH175" s="216"/>
      <c r="ARI175" s="216"/>
      <c r="ARJ175" s="216"/>
      <c r="ARK175" s="216"/>
      <c r="ARL175" s="216"/>
      <c r="ARM175" s="216"/>
      <c r="ARN175" s="216"/>
      <c r="ARO175" s="216"/>
      <c r="ARP175" s="216"/>
      <c r="ARQ175" s="216"/>
      <c r="ARR175" s="216"/>
      <c r="ARS175" s="216"/>
      <c r="ART175" s="216"/>
      <c r="ARU175" s="216"/>
      <c r="ARV175" s="216"/>
      <c r="ARW175" s="216"/>
      <c r="ARX175" s="216"/>
      <c r="ARY175" s="216"/>
      <c r="ARZ175" s="216"/>
      <c r="ASA175" s="216"/>
      <c r="ASB175" s="216"/>
      <c r="ASC175" s="216"/>
      <c r="ASD175" s="216"/>
      <c r="ASE175" s="216"/>
      <c r="ASF175" s="216"/>
      <c r="ASG175" s="216"/>
      <c r="ASH175" s="216"/>
      <c r="ASI175" s="216"/>
      <c r="ASJ175" s="216"/>
      <c r="ASK175" s="216"/>
      <c r="ASL175" s="216"/>
      <c r="ASM175" s="216"/>
      <c r="ASN175" s="216"/>
      <c r="ASO175" s="216"/>
      <c r="ASP175" s="216"/>
      <c r="ASQ175" s="216"/>
      <c r="ASR175" s="216"/>
      <c r="ASS175" s="216"/>
      <c r="AST175" s="216"/>
      <c r="ASU175" s="216"/>
      <c r="ASV175" s="216"/>
      <c r="ASW175" s="216"/>
      <c r="ASX175" s="216"/>
      <c r="ASY175" s="216"/>
      <c r="ASZ175" s="216"/>
      <c r="ATA175" s="216"/>
      <c r="ATB175" s="216"/>
      <c r="ATC175" s="216"/>
      <c r="ATD175" s="216"/>
      <c r="ATE175" s="216"/>
      <c r="ATF175" s="216"/>
      <c r="ATG175" s="216"/>
      <c r="ATH175" s="216"/>
      <c r="ATI175" s="216"/>
      <c r="ATJ175" s="216"/>
      <c r="ATK175" s="216"/>
      <c r="ATL175" s="216"/>
      <c r="ATM175" s="216"/>
      <c r="ATN175" s="216"/>
      <c r="ATO175" s="216"/>
      <c r="ATP175" s="216"/>
      <c r="ATQ175" s="216"/>
      <c r="ATR175" s="216"/>
      <c r="ATS175" s="216"/>
      <c r="ATT175" s="216"/>
      <c r="ATU175" s="216"/>
      <c r="ATV175" s="216"/>
      <c r="ATW175" s="216"/>
      <c r="ATX175" s="216"/>
      <c r="ATY175" s="216"/>
      <c r="ATZ175" s="216"/>
      <c r="AUA175" s="216"/>
      <c r="AUB175" s="216"/>
      <c r="AUC175" s="216"/>
      <c r="AUD175" s="216"/>
      <c r="AUE175" s="216"/>
      <c r="AUF175" s="216"/>
      <c r="AUG175" s="216"/>
      <c r="AUH175" s="216"/>
      <c r="AUI175" s="216"/>
      <c r="AUJ175" s="216"/>
      <c r="AUK175" s="216"/>
      <c r="AUL175" s="216"/>
      <c r="AUM175" s="216"/>
      <c r="AUN175" s="216"/>
      <c r="AUO175" s="216"/>
      <c r="AUP175" s="216"/>
      <c r="AUQ175" s="216"/>
      <c r="AUR175" s="216"/>
      <c r="AUS175" s="216"/>
      <c r="AUT175" s="216"/>
      <c r="AUU175" s="216"/>
      <c r="AUV175" s="216"/>
      <c r="AUW175" s="216"/>
      <c r="AUX175" s="216"/>
      <c r="AUY175" s="216"/>
      <c r="AUZ175" s="216"/>
      <c r="AVA175" s="216"/>
      <c r="AVB175" s="216"/>
      <c r="AVC175" s="216"/>
      <c r="AVD175" s="216"/>
      <c r="AVE175" s="216"/>
      <c r="AVF175" s="216"/>
      <c r="AVG175" s="216"/>
      <c r="AVH175" s="216"/>
      <c r="AVI175" s="216"/>
      <c r="AVJ175" s="216"/>
      <c r="AVK175" s="216"/>
      <c r="AVL175" s="216"/>
      <c r="AVM175" s="216"/>
      <c r="AVN175" s="216"/>
      <c r="AVO175" s="216"/>
      <c r="AVP175" s="216"/>
      <c r="AVQ175" s="216"/>
      <c r="AVR175" s="216"/>
      <c r="AVS175" s="216"/>
      <c r="AVT175" s="216"/>
      <c r="AVU175" s="216"/>
      <c r="AVV175" s="216"/>
      <c r="AVW175" s="216"/>
      <c r="AVX175" s="216"/>
      <c r="AVY175" s="216"/>
      <c r="AVZ175" s="216"/>
      <c r="AWA175" s="216"/>
      <c r="AWB175" s="216"/>
      <c r="AWC175" s="216"/>
      <c r="AWD175" s="216"/>
      <c r="AWE175" s="216"/>
      <c r="AWF175" s="216"/>
      <c r="AWG175" s="216"/>
      <c r="AWH175" s="216"/>
      <c r="AWI175" s="216"/>
      <c r="AWJ175" s="216"/>
      <c r="AWK175" s="216"/>
      <c r="AWL175" s="216"/>
      <c r="AWM175" s="216"/>
      <c r="AWN175" s="216"/>
      <c r="AWO175" s="216"/>
      <c r="AWP175" s="216"/>
      <c r="AWQ175" s="216"/>
      <c r="AWR175" s="216"/>
      <c r="AWS175" s="216"/>
      <c r="AWT175" s="216"/>
      <c r="AWU175" s="216"/>
      <c r="AWV175" s="216"/>
      <c r="AWW175" s="216"/>
      <c r="AWX175" s="216"/>
      <c r="AWY175" s="216"/>
      <c r="AWZ175" s="216"/>
      <c r="AXA175" s="216"/>
      <c r="AXB175" s="216"/>
      <c r="AXC175" s="216"/>
      <c r="AXD175" s="216"/>
      <c r="AXE175" s="216"/>
      <c r="AXF175" s="216"/>
      <c r="AXG175" s="216"/>
      <c r="AXH175" s="216"/>
      <c r="AXI175" s="216"/>
      <c r="AXJ175" s="216"/>
      <c r="AXK175" s="216"/>
      <c r="AXL175" s="216"/>
      <c r="AXM175" s="216"/>
      <c r="AXN175" s="216"/>
      <c r="AXO175" s="216"/>
      <c r="AXP175" s="216"/>
      <c r="AXQ175" s="216"/>
      <c r="AXR175" s="216"/>
      <c r="AXS175" s="216"/>
      <c r="AXT175" s="216"/>
      <c r="AXU175" s="216"/>
      <c r="AXV175" s="216"/>
      <c r="AXW175" s="216"/>
      <c r="AXX175" s="216"/>
      <c r="AXY175" s="216"/>
      <c r="AXZ175" s="216"/>
      <c r="AYA175" s="216"/>
      <c r="AYB175" s="216"/>
      <c r="AYC175" s="216"/>
      <c r="AYD175" s="216"/>
      <c r="AYE175" s="216"/>
      <c r="AYF175" s="216"/>
      <c r="AYG175" s="216"/>
      <c r="AYH175" s="216"/>
      <c r="AYI175" s="216"/>
      <c r="AYJ175" s="216"/>
      <c r="AYK175" s="216"/>
      <c r="AYL175" s="216"/>
      <c r="AYM175" s="216"/>
      <c r="AYN175" s="216"/>
      <c r="AYO175" s="216"/>
      <c r="AYP175" s="216"/>
      <c r="AYQ175" s="216"/>
      <c r="AYR175" s="216"/>
      <c r="AYS175" s="216"/>
      <c r="AYT175" s="216"/>
      <c r="AYU175" s="216"/>
      <c r="AYV175" s="216"/>
      <c r="AYW175" s="216"/>
      <c r="AYX175" s="216"/>
      <c r="AYY175" s="216"/>
      <c r="AYZ175" s="216"/>
      <c r="AZA175" s="216"/>
      <c r="AZB175" s="216"/>
      <c r="AZC175" s="216"/>
      <c r="AZD175" s="216"/>
      <c r="AZE175" s="216"/>
      <c r="AZF175" s="216"/>
      <c r="AZG175" s="216"/>
      <c r="AZH175" s="216"/>
      <c r="AZI175" s="216"/>
      <c r="AZJ175" s="216"/>
      <c r="AZK175" s="216"/>
      <c r="AZL175" s="216"/>
      <c r="AZM175" s="216"/>
      <c r="AZN175" s="216"/>
      <c r="AZO175" s="216"/>
      <c r="AZP175" s="216"/>
      <c r="AZQ175" s="216"/>
      <c r="AZR175" s="216"/>
      <c r="AZS175" s="216"/>
      <c r="AZT175" s="216"/>
      <c r="AZU175" s="216"/>
      <c r="AZV175" s="216"/>
      <c r="AZW175" s="216"/>
      <c r="AZX175" s="216"/>
      <c r="AZY175" s="216"/>
      <c r="AZZ175" s="216"/>
      <c r="BAA175" s="216"/>
      <c r="BAB175" s="216"/>
      <c r="BAC175" s="216"/>
      <c r="BAD175" s="216"/>
      <c r="BAE175" s="216"/>
      <c r="BAF175" s="216"/>
      <c r="BAG175" s="216"/>
      <c r="BAH175" s="216"/>
      <c r="BAI175" s="216"/>
      <c r="BAJ175" s="216"/>
      <c r="BAK175" s="216"/>
      <c r="BAL175" s="216"/>
      <c r="BAM175" s="216"/>
      <c r="BAN175" s="216"/>
      <c r="BAO175" s="216"/>
      <c r="BAP175" s="216"/>
      <c r="BAQ175" s="216"/>
      <c r="BAR175" s="216"/>
      <c r="BAS175" s="216"/>
      <c r="BAT175" s="216"/>
      <c r="BAU175" s="216"/>
      <c r="BAV175" s="216"/>
      <c r="BAW175" s="216"/>
      <c r="BAX175" s="216"/>
      <c r="BAY175" s="216"/>
      <c r="BAZ175" s="216"/>
      <c r="BBA175" s="216"/>
      <c r="BBB175" s="216"/>
      <c r="BBC175" s="216"/>
      <c r="BBD175" s="216"/>
      <c r="BBE175" s="216"/>
      <c r="BBF175" s="216"/>
      <c r="BBG175" s="216"/>
      <c r="BBH175" s="216"/>
      <c r="BBI175" s="216"/>
      <c r="BBJ175" s="216"/>
      <c r="BBK175" s="216"/>
      <c r="BBL175" s="216"/>
      <c r="BBM175" s="216"/>
      <c r="BBN175" s="216"/>
      <c r="BBO175" s="216"/>
      <c r="BBP175" s="216"/>
      <c r="BBQ175" s="216"/>
      <c r="BBR175" s="216"/>
      <c r="BBS175" s="216"/>
      <c r="BBT175" s="216"/>
      <c r="BBU175" s="216"/>
      <c r="BBV175" s="216"/>
      <c r="BBW175" s="216"/>
      <c r="BBX175" s="216"/>
      <c r="BBY175" s="216"/>
      <c r="BBZ175" s="216"/>
      <c r="BCA175" s="216"/>
      <c r="BCB175" s="216"/>
      <c r="BCC175" s="216"/>
      <c r="BCD175" s="216"/>
      <c r="BCE175" s="216"/>
      <c r="BCF175" s="216"/>
      <c r="BCG175" s="216"/>
      <c r="BCH175" s="216"/>
      <c r="BCI175" s="216"/>
      <c r="BCJ175" s="216"/>
      <c r="BCK175" s="216"/>
      <c r="BCL175" s="216"/>
      <c r="BCM175" s="216"/>
      <c r="BCN175" s="216"/>
      <c r="BCO175" s="216"/>
      <c r="BCP175" s="216"/>
      <c r="BCQ175" s="216"/>
      <c r="BCR175" s="216"/>
      <c r="BCS175" s="216"/>
      <c r="BCT175" s="216"/>
      <c r="BCU175" s="216"/>
      <c r="BCV175" s="216"/>
      <c r="BCW175" s="216"/>
      <c r="BCX175" s="216"/>
      <c r="BCY175" s="216"/>
      <c r="BCZ175" s="216"/>
      <c r="BDA175" s="216"/>
      <c r="BDB175" s="216"/>
      <c r="BDC175" s="216"/>
      <c r="BDD175" s="216"/>
      <c r="BDE175" s="216"/>
      <c r="BDF175" s="216"/>
      <c r="BDG175" s="216"/>
      <c r="BDH175" s="216"/>
      <c r="BDI175" s="216"/>
      <c r="BDJ175" s="216"/>
      <c r="BDK175" s="216"/>
      <c r="BDL175" s="216"/>
      <c r="BDM175" s="216"/>
      <c r="BDN175" s="216"/>
      <c r="BDO175" s="216"/>
      <c r="BDP175" s="216"/>
      <c r="BDQ175" s="216"/>
      <c r="BDR175" s="216"/>
      <c r="BDS175" s="216"/>
      <c r="BDT175" s="216"/>
      <c r="BDU175" s="216"/>
      <c r="BDV175" s="216"/>
      <c r="BDW175" s="216"/>
      <c r="BDX175" s="216"/>
      <c r="BDY175" s="216"/>
      <c r="BDZ175" s="216"/>
      <c r="BEA175" s="216"/>
      <c r="BEB175" s="216"/>
      <c r="BEC175" s="216"/>
      <c r="BED175" s="216"/>
      <c r="BEE175" s="216"/>
      <c r="BEF175" s="216"/>
      <c r="BEG175" s="216"/>
      <c r="BEH175" s="216"/>
      <c r="BEI175" s="216"/>
      <c r="BEJ175" s="216"/>
      <c r="BEK175" s="216"/>
      <c r="BEL175" s="216"/>
      <c r="BEM175" s="216"/>
      <c r="BEN175" s="216"/>
      <c r="BEO175" s="216"/>
      <c r="BEP175" s="216"/>
      <c r="BEQ175" s="216"/>
      <c r="BER175" s="216"/>
      <c r="BES175" s="216"/>
      <c r="BET175" s="216"/>
      <c r="BEU175" s="216"/>
      <c r="BEV175" s="216"/>
      <c r="BEW175" s="216"/>
      <c r="BEX175" s="216"/>
      <c r="BEY175" s="216"/>
      <c r="BEZ175" s="216"/>
      <c r="BFA175" s="216"/>
      <c r="BFB175" s="216"/>
      <c r="BFC175" s="216"/>
      <c r="BFD175" s="216"/>
      <c r="BFE175" s="216"/>
      <c r="BFF175" s="216"/>
      <c r="BFG175" s="216"/>
      <c r="BFH175" s="216"/>
      <c r="BFI175" s="216"/>
      <c r="BFJ175" s="216"/>
      <c r="BFK175" s="216"/>
      <c r="BFL175" s="216"/>
      <c r="BFM175" s="216"/>
      <c r="BFN175" s="216"/>
      <c r="BFO175" s="216"/>
      <c r="BFP175" s="216"/>
      <c r="BFQ175" s="216"/>
      <c r="BFR175" s="216"/>
      <c r="BFS175" s="216"/>
      <c r="BFT175" s="216"/>
      <c r="BFU175" s="216"/>
      <c r="BFV175" s="216"/>
      <c r="BFW175" s="216"/>
      <c r="BFX175" s="216"/>
      <c r="BFY175" s="216"/>
      <c r="BFZ175" s="216"/>
      <c r="BGA175" s="216"/>
      <c r="BGB175" s="216"/>
      <c r="BGC175" s="216"/>
      <c r="BGD175" s="216"/>
      <c r="BGE175" s="216"/>
      <c r="BGF175" s="216"/>
      <c r="BGG175" s="216"/>
      <c r="BGH175" s="216"/>
      <c r="BGI175" s="216"/>
      <c r="BGJ175" s="216"/>
      <c r="BGK175" s="216"/>
      <c r="BGL175" s="216"/>
      <c r="BGM175" s="216"/>
      <c r="BGN175" s="216"/>
      <c r="BGO175" s="216"/>
      <c r="BGP175" s="216"/>
      <c r="BGQ175" s="216"/>
      <c r="BGR175" s="216"/>
      <c r="BGS175" s="216"/>
      <c r="BGT175" s="216"/>
      <c r="BGU175" s="216"/>
      <c r="BGV175" s="216"/>
      <c r="BGW175" s="216"/>
      <c r="BGX175" s="216"/>
      <c r="BGY175" s="216"/>
      <c r="BGZ175" s="216"/>
      <c r="BHA175" s="216"/>
      <c r="BHB175" s="216"/>
      <c r="BHC175" s="216"/>
      <c r="BHD175" s="216"/>
      <c r="BHE175" s="216"/>
      <c r="BHF175" s="216"/>
      <c r="BHG175" s="216"/>
      <c r="BHH175" s="216"/>
      <c r="BHI175" s="216"/>
      <c r="BHJ175" s="216"/>
      <c r="BHK175" s="216"/>
      <c r="BHL175" s="216"/>
      <c r="BHM175" s="216"/>
      <c r="BHN175" s="216"/>
      <c r="BHO175" s="216"/>
      <c r="BHP175" s="216"/>
      <c r="BHQ175" s="216"/>
      <c r="BHR175" s="216"/>
      <c r="BHS175" s="216"/>
      <c r="BHT175" s="216"/>
      <c r="BHU175" s="216"/>
      <c r="BHV175" s="216"/>
      <c r="BHW175" s="216"/>
      <c r="BHX175" s="216"/>
      <c r="BHY175" s="216"/>
      <c r="BHZ175" s="216"/>
      <c r="BIA175" s="216"/>
      <c r="BIB175" s="216"/>
      <c r="BIC175" s="216"/>
      <c r="BID175" s="216"/>
      <c r="BIE175" s="216"/>
      <c r="BIF175" s="216"/>
      <c r="BIG175" s="216"/>
      <c r="BIH175" s="216"/>
      <c r="BII175" s="216"/>
      <c r="BIJ175" s="216"/>
      <c r="BIK175" s="216"/>
      <c r="BIL175" s="216"/>
      <c r="BIM175" s="216"/>
      <c r="BIN175" s="216"/>
      <c r="BIO175" s="216"/>
      <c r="BIP175" s="216"/>
      <c r="BIQ175" s="216"/>
      <c r="BIR175" s="216"/>
      <c r="BIS175" s="216"/>
      <c r="BIT175" s="216"/>
      <c r="BIU175" s="216"/>
      <c r="BIV175" s="216"/>
      <c r="BIW175" s="216"/>
      <c r="BIX175" s="216"/>
      <c r="BIY175" s="216"/>
      <c r="BIZ175" s="216"/>
      <c r="BJA175" s="216"/>
      <c r="BJB175" s="216"/>
      <c r="BJC175" s="216"/>
      <c r="BJD175" s="216"/>
      <c r="BJE175" s="216"/>
      <c r="BJF175" s="216"/>
      <c r="BJG175" s="216"/>
      <c r="BJH175" s="216"/>
      <c r="BJI175" s="216"/>
      <c r="BJJ175" s="216"/>
      <c r="BJK175" s="216"/>
      <c r="BJL175" s="216"/>
      <c r="BJM175" s="216"/>
      <c r="BJN175" s="216"/>
      <c r="BJO175" s="216"/>
      <c r="BJP175" s="216"/>
      <c r="BJQ175" s="216"/>
      <c r="BJR175" s="216"/>
      <c r="BJS175" s="216"/>
      <c r="BJT175" s="216"/>
      <c r="BJU175" s="216"/>
      <c r="BJV175" s="216"/>
      <c r="BJW175" s="216"/>
      <c r="BJX175" s="216"/>
      <c r="BJY175" s="216"/>
      <c r="BJZ175" s="216"/>
      <c r="BKA175" s="216"/>
      <c r="BKB175" s="216"/>
      <c r="BKC175" s="216"/>
      <c r="BKD175" s="216"/>
      <c r="BKE175" s="216"/>
      <c r="BKF175" s="216"/>
      <c r="BKG175" s="216"/>
      <c r="BKH175" s="216"/>
      <c r="BKI175" s="216"/>
      <c r="BKJ175" s="216"/>
      <c r="BKK175" s="216"/>
      <c r="BKL175" s="216"/>
      <c r="BKM175" s="216"/>
      <c r="BKN175" s="216"/>
      <c r="BKO175" s="216"/>
      <c r="BKP175" s="216"/>
      <c r="BKQ175" s="216"/>
      <c r="BKR175" s="216"/>
      <c r="BKS175" s="216"/>
      <c r="BKT175" s="216"/>
      <c r="BKU175" s="216"/>
      <c r="BKV175" s="216"/>
      <c r="BKW175" s="216"/>
      <c r="BKX175" s="216"/>
      <c r="BKY175" s="216"/>
      <c r="BKZ175" s="216"/>
      <c r="BLA175" s="216"/>
      <c r="BLB175" s="216"/>
      <c r="BLC175" s="216"/>
      <c r="BLD175" s="216"/>
      <c r="BLE175" s="216"/>
      <c r="BLF175" s="216"/>
      <c r="BLG175" s="216"/>
      <c r="BLH175" s="216"/>
      <c r="BLI175" s="216"/>
      <c r="BLJ175" s="216"/>
      <c r="BLK175" s="216"/>
      <c r="BLL175" s="216"/>
      <c r="BLM175" s="216"/>
      <c r="BLN175" s="216"/>
      <c r="BLO175" s="216"/>
      <c r="BLP175" s="216"/>
      <c r="BLQ175" s="216"/>
      <c r="BLR175" s="216"/>
      <c r="BLS175" s="216"/>
      <c r="BLT175" s="216"/>
      <c r="BLU175" s="216"/>
      <c r="BLV175" s="216"/>
      <c r="BLW175" s="216"/>
      <c r="BLX175" s="216"/>
      <c r="BLY175" s="216"/>
      <c r="BLZ175" s="216"/>
      <c r="BMA175" s="216"/>
      <c r="BMB175" s="216"/>
      <c r="BMC175" s="216"/>
      <c r="BMD175" s="216"/>
      <c r="BME175" s="216"/>
      <c r="BMF175" s="216"/>
      <c r="BMG175" s="216"/>
      <c r="BMH175" s="216"/>
      <c r="BMI175" s="216"/>
      <c r="BMJ175" s="216"/>
      <c r="BMK175" s="216"/>
      <c r="BML175" s="216"/>
      <c r="BMM175" s="216"/>
      <c r="BMN175" s="216"/>
      <c r="BMO175" s="216"/>
      <c r="BMP175" s="216"/>
      <c r="BMQ175" s="216"/>
      <c r="BMR175" s="216"/>
      <c r="BMS175" s="216"/>
      <c r="BMT175" s="216"/>
      <c r="BMU175" s="216"/>
      <c r="BMV175" s="216"/>
      <c r="BMW175" s="216"/>
      <c r="BMX175" s="216"/>
      <c r="BMY175" s="216"/>
      <c r="BMZ175" s="216"/>
      <c r="BNA175" s="216"/>
      <c r="BNB175" s="216"/>
      <c r="BNC175" s="216"/>
      <c r="BND175" s="216"/>
      <c r="BNE175" s="216"/>
      <c r="BNF175" s="216"/>
      <c r="BNG175" s="216"/>
      <c r="BNH175" s="216"/>
      <c r="BNI175" s="216"/>
      <c r="BNJ175" s="216"/>
      <c r="BNK175" s="216"/>
      <c r="BNL175" s="216"/>
      <c r="BNM175" s="216"/>
      <c r="BNN175" s="216"/>
      <c r="BNO175" s="216"/>
      <c r="BNP175" s="216"/>
      <c r="BNQ175" s="216"/>
      <c r="BNR175" s="216"/>
      <c r="BNS175" s="216"/>
      <c r="BNT175" s="216"/>
      <c r="BNU175" s="216"/>
      <c r="BNV175" s="216"/>
      <c r="BNW175" s="216"/>
      <c r="BNX175" s="216"/>
      <c r="BNY175" s="216"/>
      <c r="BNZ175" s="216"/>
      <c r="BOA175" s="216"/>
      <c r="BOB175" s="216"/>
      <c r="BOC175" s="216"/>
      <c r="BOD175" s="216"/>
      <c r="BOE175" s="216"/>
      <c r="BOF175" s="216"/>
      <c r="BOG175" s="216"/>
      <c r="BOH175" s="216"/>
      <c r="BOI175" s="216"/>
      <c r="BOJ175" s="216"/>
      <c r="BOK175" s="216"/>
      <c r="BOL175" s="216"/>
      <c r="BOM175" s="216"/>
      <c r="BON175" s="216"/>
      <c r="BOO175" s="216"/>
      <c r="BOP175" s="216"/>
      <c r="BOQ175" s="216"/>
      <c r="BOR175" s="216"/>
      <c r="BOS175" s="216"/>
      <c r="BOT175" s="216"/>
      <c r="BOU175" s="216"/>
      <c r="BOV175" s="216"/>
      <c r="BOW175" s="216"/>
      <c r="BOX175" s="216"/>
      <c r="BOY175" s="216"/>
      <c r="BOZ175" s="216"/>
      <c r="BPA175" s="216"/>
      <c r="BPB175" s="216"/>
      <c r="BPC175" s="216"/>
      <c r="BPD175" s="216"/>
      <c r="BPE175" s="216"/>
      <c r="BPF175" s="216"/>
      <c r="BPG175" s="216"/>
      <c r="BPH175" s="216"/>
      <c r="BPI175" s="216"/>
      <c r="BPJ175" s="216"/>
      <c r="BPK175" s="216"/>
      <c r="BPL175" s="216"/>
      <c r="BPM175" s="216"/>
      <c r="BPN175" s="216"/>
      <c r="BPO175" s="216"/>
      <c r="BPP175" s="216"/>
      <c r="BPQ175" s="216"/>
      <c r="BPR175" s="216"/>
      <c r="BPS175" s="216"/>
      <c r="BPT175" s="216"/>
      <c r="BPU175" s="216"/>
      <c r="BPV175" s="216"/>
      <c r="BPW175" s="216"/>
      <c r="BPX175" s="216"/>
      <c r="BPY175" s="216"/>
      <c r="BPZ175" s="216"/>
      <c r="BQA175" s="216"/>
      <c r="BQB175" s="216"/>
      <c r="BQC175" s="216"/>
      <c r="BQD175" s="216"/>
      <c r="BQE175" s="216"/>
      <c r="BQF175" s="216"/>
      <c r="BQG175" s="216"/>
      <c r="BQH175" s="216"/>
      <c r="BQI175" s="216"/>
      <c r="BQJ175" s="216"/>
      <c r="BQK175" s="216"/>
      <c r="BQL175" s="216"/>
      <c r="BQM175" s="216"/>
      <c r="BQN175" s="216"/>
      <c r="BQO175" s="216"/>
      <c r="BQP175" s="216"/>
      <c r="BQQ175" s="216"/>
      <c r="BQR175" s="216"/>
      <c r="BQS175" s="216"/>
      <c r="BQT175" s="216"/>
      <c r="BQU175" s="216"/>
      <c r="BQV175" s="216"/>
      <c r="BQW175" s="216"/>
      <c r="BQX175" s="216"/>
      <c r="BQY175" s="216"/>
      <c r="BQZ175" s="216"/>
      <c r="BRA175" s="216"/>
      <c r="BRB175" s="216"/>
      <c r="BRC175" s="216"/>
      <c r="BRD175" s="216"/>
      <c r="BRE175" s="216"/>
      <c r="BRF175" s="216"/>
      <c r="BRG175" s="216"/>
      <c r="BRH175" s="216"/>
      <c r="BRI175" s="216"/>
      <c r="BRJ175" s="216"/>
      <c r="BRK175" s="216"/>
      <c r="BRL175" s="216"/>
      <c r="BRM175" s="216"/>
      <c r="BRN175" s="216"/>
      <c r="BRO175" s="216"/>
      <c r="BRP175" s="216"/>
      <c r="BRQ175" s="216"/>
      <c r="BRR175" s="216"/>
      <c r="BRS175" s="216"/>
      <c r="BRT175" s="216"/>
      <c r="BRU175" s="216"/>
      <c r="BRV175" s="216"/>
      <c r="BRW175" s="216"/>
      <c r="BRX175" s="216"/>
      <c r="BRY175" s="216"/>
      <c r="BRZ175" s="216"/>
      <c r="BSA175" s="216"/>
      <c r="BSB175" s="216"/>
      <c r="BSC175" s="216"/>
      <c r="BSD175" s="216"/>
      <c r="BSE175" s="216"/>
      <c r="BSF175" s="216"/>
      <c r="BSG175" s="216"/>
      <c r="BSH175" s="216"/>
      <c r="BSI175" s="216"/>
      <c r="BSJ175" s="216"/>
      <c r="BSK175" s="216"/>
      <c r="BSL175" s="216"/>
      <c r="BSM175" s="216"/>
      <c r="BSN175" s="216"/>
      <c r="BSO175" s="216"/>
      <c r="BSP175" s="216"/>
      <c r="BSQ175" s="216"/>
      <c r="BSR175" s="216"/>
      <c r="BSS175" s="216"/>
      <c r="BST175" s="216"/>
      <c r="BSU175" s="216"/>
      <c r="BSV175" s="216"/>
      <c r="BSW175" s="216"/>
      <c r="BSX175" s="216"/>
      <c r="BSY175" s="216"/>
      <c r="BSZ175" s="216"/>
      <c r="BTA175" s="216"/>
      <c r="BTB175" s="216"/>
      <c r="BTC175" s="216"/>
      <c r="BTD175" s="216"/>
      <c r="BTE175" s="216"/>
      <c r="BTF175" s="216"/>
      <c r="BTG175" s="216"/>
      <c r="BTH175" s="216"/>
      <c r="BTI175" s="216"/>
      <c r="BTJ175" s="216"/>
      <c r="BTK175" s="216"/>
      <c r="BTL175" s="216"/>
      <c r="BTM175" s="216"/>
      <c r="BTN175" s="216"/>
      <c r="BTO175" s="216"/>
      <c r="BTP175" s="216"/>
      <c r="BTQ175" s="216"/>
      <c r="BTR175" s="216"/>
      <c r="BTS175" s="216"/>
      <c r="BTT175" s="216"/>
      <c r="BTU175" s="216"/>
      <c r="BTV175" s="216"/>
      <c r="BTW175" s="216"/>
      <c r="BTX175" s="216"/>
      <c r="BTY175" s="216"/>
      <c r="BTZ175" s="216"/>
      <c r="BUA175" s="216"/>
      <c r="BUB175" s="216"/>
      <c r="BUC175" s="216"/>
      <c r="BUD175" s="216"/>
      <c r="BUE175" s="216"/>
      <c r="BUF175" s="216"/>
      <c r="BUG175" s="216"/>
      <c r="BUH175" s="216"/>
      <c r="BUI175" s="216"/>
      <c r="BUJ175" s="216"/>
      <c r="BUK175" s="216"/>
      <c r="BUL175" s="216"/>
      <c r="BUM175" s="216"/>
      <c r="BUN175" s="216"/>
      <c r="BUO175" s="216"/>
      <c r="BUP175" s="216"/>
      <c r="BUQ175" s="216"/>
      <c r="BUR175" s="216"/>
      <c r="BUS175" s="216"/>
      <c r="BUT175" s="216"/>
      <c r="BUU175" s="216"/>
      <c r="BUV175" s="216"/>
      <c r="BUW175" s="216"/>
      <c r="BUX175" s="216"/>
      <c r="BUY175" s="216"/>
      <c r="BUZ175" s="216"/>
      <c r="BVA175" s="216"/>
      <c r="BVB175" s="216"/>
      <c r="BVC175" s="216"/>
      <c r="BVD175" s="216"/>
      <c r="BVE175" s="216"/>
      <c r="BVF175" s="216"/>
      <c r="BVG175" s="216"/>
      <c r="BVH175" s="216"/>
      <c r="BVI175" s="216"/>
      <c r="BVJ175" s="216"/>
      <c r="BVK175" s="216"/>
      <c r="BVL175" s="216"/>
      <c r="BVM175" s="216"/>
      <c r="BVN175" s="216"/>
      <c r="BVO175" s="216"/>
      <c r="BVP175" s="216"/>
      <c r="BVQ175" s="216"/>
      <c r="BVR175" s="216"/>
      <c r="BVS175" s="216"/>
      <c r="BVT175" s="216"/>
      <c r="BVU175" s="216"/>
      <c r="BVV175" s="216"/>
      <c r="BVW175" s="216"/>
      <c r="BVX175" s="216"/>
      <c r="BVY175" s="216"/>
      <c r="BVZ175" s="216"/>
      <c r="BWA175" s="216"/>
      <c r="BWB175" s="216"/>
      <c r="BWC175" s="216"/>
      <c r="BWD175" s="216"/>
      <c r="BWE175" s="216"/>
      <c r="BWF175" s="216"/>
      <c r="BWG175" s="216"/>
      <c r="BWH175" s="216"/>
      <c r="BWI175" s="216"/>
      <c r="BWJ175" s="216"/>
      <c r="BWK175" s="216"/>
      <c r="BWL175" s="216"/>
      <c r="BWM175" s="216"/>
      <c r="BWN175" s="216"/>
      <c r="BWO175" s="216"/>
      <c r="BWP175" s="216"/>
      <c r="BWQ175" s="216"/>
      <c r="BWR175" s="216"/>
      <c r="BWS175" s="216"/>
      <c r="BWT175" s="216"/>
      <c r="BWU175" s="216"/>
      <c r="BWV175" s="216"/>
      <c r="BWW175" s="216"/>
      <c r="BWX175" s="216"/>
      <c r="BWY175" s="216"/>
      <c r="BWZ175" s="216"/>
      <c r="BXA175" s="216"/>
      <c r="BXB175" s="216"/>
      <c r="BXC175" s="216"/>
      <c r="BXD175" s="216"/>
      <c r="BXE175" s="216"/>
      <c r="BXF175" s="216"/>
      <c r="BXG175" s="216"/>
      <c r="BXH175" s="216"/>
      <c r="BXI175" s="216"/>
      <c r="BXJ175" s="216"/>
      <c r="BXK175" s="216"/>
      <c r="BXL175" s="216"/>
      <c r="BXM175" s="216"/>
      <c r="BXN175" s="216"/>
      <c r="BXO175" s="216"/>
      <c r="BXP175" s="216"/>
      <c r="BXQ175" s="216"/>
      <c r="BXR175" s="216"/>
      <c r="BXS175" s="216"/>
      <c r="BXT175" s="216"/>
      <c r="BXU175" s="216"/>
      <c r="BXV175" s="216"/>
      <c r="BXW175" s="216"/>
      <c r="BXX175" s="216"/>
      <c r="BXY175" s="216"/>
      <c r="BXZ175" s="216"/>
      <c r="BYA175" s="216"/>
      <c r="BYB175" s="216"/>
      <c r="BYC175" s="216"/>
      <c r="BYD175" s="216"/>
      <c r="BYE175" s="216"/>
      <c r="BYF175" s="216"/>
      <c r="BYG175" s="216"/>
      <c r="BYH175" s="216"/>
      <c r="BYI175" s="216"/>
      <c r="BYJ175" s="216"/>
      <c r="BYK175" s="216"/>
      <c r="BYL175" s="216"/>
      <c r="BYM175" s="216"/>
      <c r="BYN175" s="216"/>
      <c r="BYO175" s="216"/>
      <c r="BYP175" s="216"/>
      <c r="BYQ175" s="216"/>
      <c r="BYR175" s="216"/>
      <c r="BYS175" s="216"/>
      <c r="BYT175" s="216"/>
      <c r="BYU175" s="216"/>
      <c r="BYV175" s="216"/>
      <c r="BYW175" s="216"/>
      <c r="BYX175" s="216"/>
      <c r="BYY175" s="216"/>
      <c r="BYZ175" s="216"/>
      <c r="BZA175" s="216"/>
      <c r="BZB175" s="216"/>
      <c r="BZC175" s="216"/>
      <c r="BZD175" s="216"/>
      <c r="BZE175" s="216"/>
      <c r="BZF175" s="216"/>
      <c r="BZG175" s="216"/>
      <c r="BZH175" s="216"/>
      <c r="BZI175" s="216"/>
      <c r="BZJ175" s="216"/>
      <c r="BZK175" s="216"/>
      <c r="BZL175" s="216"/>
      <c r="BZM175" s="216"/>
      <c r="BZN175" s="216"/>
      <c r="BZO175" s="216"/>
      <c r="BZP175" s="216"/>
      <c r="BZQ175" s="216"/>
      <c r="BZR175" s="216"/>
      <c r="BZS175" s="216"/>
      <c r="BZT175" s="216"/>
      <c r="BZU175" s="216"/>
      <c r="BZV175" s="216"/>
      <c r="BZW175" s="216"/>
      <c r="BZX175" s="216"/>
      <c r="BZY175" s="216"/>
      <c r="BZZ175" s="216"/>
      <c r="CAA175" s="216"/>
      <c r="CAB175" s="216"/>
      <c r="CAC175" s="216"/>
      <c r="CAD175" s="216"/>
      <c r="CAE175" s="216"/>
      <c r="CAF175" s="216"/>
      <c r="CAG175" s="216"/>
      <c r="CAH175" s="216"/>
      <c r="CAI175" s="216"/>
      <c r="CAJ175" s="216"/>
      <c r="CAK175" s="216"/>
      <c r="CAL175" s="216"/>
      <c r="CAM175" s="216"/>
      <c r="CAN175" s="216"/>
      <c r="CAO175" s="216"/>
      <c r="CAP175" s="216"/>
      <c r="CAQ175" s="216"/>
      <c r="CAR175" s="216"/>
      <c r="CAS175" s="216"/>
      <c r="CAT175" s="216"/>
      <c r="CAU175" s="216"/>
      <c r="CAV175" s="216"/>
      <c r="CAW175" s="216"/>
      <c r="CAX175" s="216"/>
      <c r="CAY175" s="216"/>
      <c r="CAZ175" s="216"/>
      <c r="CBA175" s="216"/>
      <c r="CBB175" s="216"/>
      <c r="CBC175" s="216"/>
      <c r="CBD175" s="216"/>
      <c r="CBE175" s="216"/>
      <c r="CBF175" s="216"/>
      <c r="CBG175" s="216"/>
      <c r="CBH175" s="216"/>
      <c r="CBI175" s="216"/>
      <c r="CBJ175" s="216"/>
      <c r="CBK175" s="216"/>
      <c r="CBL175" s="216"/>
      <c r="CBM175" s="216"/>
      <c r="CBN175" s="216"/>
      <c r="CBO175" s="216"/>
      <c r="CBP175" s="216"/>
      <c r="CBQ175" s="216"/>
      <c r="CBR175" s="216"/>
      <c r="CBS175" s="216"/>
      <c r="CBT175" s="216"/>
      <c r="CBU175" s="216"/>
      <c r="CBV175" s="216"/>
      <c r="CBW175" s="216"/>
      <c r="CBX175" s="216"/>
      <c r="CBY175" s="216"/>
      <c r="CBZ175" s="216"/>
      <c r="CCA175" s="216"/>
      <c r="CCB175" s="216"/>
      <c r="CCC175" s="216"/>
      <c r="CCD175" s="216"/>
      <c r="CCE175" s="216"/>
      <c r="CCF175" s="216"/>
      <c r="CCG175" s="216"/>
      <c r="CCH175" s="216"/>
      <c r="CCI175" s="216"/>
      <c r="CCJ175" s="216"/>
      <c r="CCK175" s="216"/>
      <c r="CCL175" s="216"/>
      <c r="CCM175" s="216"/>
      <c r="CCN175" s="216"/>
      <c r="CCO175" s="216"/>
      <c r="CCP175" s="216"/>
      <c r="CCQ175" s="216"/>
      <c r="CCR175" s="216"/>
      <c r="CCS175" s="216"/>
      <c r="CCT175" s="216"/>
      <c r="CCU175" s="216"/>
      <c r="CCV175" s="216"/>
      <c r="CCW175" s="216"/>
      <c r="CCX175" s="216"/>
      <c r="CCY175" s="216"/>
      <c r="CCZ175" s="216"/>
      <c r="CDA175" s="216"/>
      <c r="CDB175" s="216"/>
      <c r="CDC175" s="216"/>
      <c r="CDD175" s="216"/>
      <c r="CDE175" s="216"/>
      <c r="CDF175" s="216"/>
      <c r="CDG175" s="216"/>
      <c r="CDH175" s="216"/>
      <c r="CDI175" s="216"/>
      <c r="CDJ175" s="216"/>
      <c r="CDK175" s="216"/>
      <c r="CDL175" s="216"/>
      <c r="CDM175" s="216"/>
      <c r="CDN175" s="216"/>
      <c r="CDO175" s="216"/>
      <c r="CDP175" s="216"/>
      <c r="CDQ175" s="216"/>
      <c r="CDR175" s="216"/>
      <c r="CDS175" s="216"/>
      <c r="CDT175" s="216"/>
      <c r="CDU175" s="216"/>
      <c r="CDV175" s="216"/>
      <c r="CDW175" s="216"/>
      <c r="CDX175" s="216"/>
      <c r="CDY175" s="216"/>
      <c r="CDZ175" s="216"/>
      <c r="CEA175" s="216"/>
      <c r="CEB175" s="216"/>
      <c r="CEC175" s="216"/>
      <c r="CED175" s="216"/>
      <c r="CEE175" s="216"/>
      <c r="CEF175" s="216"/>
      <c r="CEG175" s="216"/>
      <c r="CEH175" s="216"/>
      <c r="CEI175" s="216"/>
      <c r="CEJ175" s="216"/>
      <c r="CEK175" s="216"/>
      <c r="CEL175" s="216"/>
      <c r="CEM175" s="216"/>
      <c r="CEN175" s="216"/>
      <c r="CEO175" s="216"/>
      <c r="CEP175" s="216"/>
      <c r="CEQ175" s="216"/>
      <c r="CER175" s="216"/>
      <c r="CES175" s="216"/>
      <c r="CET175" s="216"/>
      <c r="CEU175" s="216"/>
      <c r="CEV175" s="216"/>
      <c r="CEW175" s="216"/>
      <c r="CEX175" s="216"/>
      <c r="CEY175" s="216"/>
      <c r="CEZ175" s="216"/>
      <c r="CFA175" s="216"/>
      <c r="CFB175" s="216"/>
      <c r="CFC175" s="216"/>
      <c r="CFD175" s="216"/>
      <c r="CFE175" s="216"/>
      <c r="CFF175" s="216"/>
      <c r="CFG175" s="216"/>
      <c r="CFH175" s="216"/>
      <c r="CFI175" s="216"/>
      <c r="CFJ175" s="216"/>
      <c r="CFK175" s="216"/>
      <c r="CFL175" s="216"/>
      <c r="CFM175" s="216"/>
      <c r="CFN175" s="216"/>
      <c r="CFO175" s="216"/>
      <c r="CFP175" s="216"/>
      <c r="CFQ175" s="216"/>
      <c r="CFR175" s="216"/>
      <c r="CFS175" s="216"/>
      <c r="CFT175" s="216"/>
      <c r="CFU175" s="216"/>
      <c r="CFV175" s="216"/>
      <c r="CFW175" s="216"/>
      <c r="CFX175" s="216"/>
      <c r="CFY175" s="216"/>
      <c r="CFZ175" s="216"/>
      <c r="CGA175" s="216"/>
      <c r="CGB175" s="216"/>
      <c r="CGC175" s="216"/>
      <c r="CGD175" s="216"/>
      <c r="CGE175" s="216"/>
      <c r="CGF175" s="216"/>
      <c r="CGG175" s="216"/>
      <c r="CGH175" s="216"/>
      <c r="CGI175" s="216"/>
      <c r="CGJ175" s="216"/>
      <c r="CGK175" s="216"/>
      <c r="CGL175" s="216"/>
      <c r="CGM175" s="216"/>
      <c r="CGN175" s="216"/>
      <c r="CGO175" s="216"/>
      <c r="CGP175" s="216"/>
      <c r="CGQ175" s="216"/>
      <c r="CGR175" s="216"/>
      <c r="CGS175" s="216"/>
      <c r="CGT175" s="216"/>
      <c r="CGU175" s="216"/>
      <c r="CGV175" s="216"/>
      <c r="CGW175" s="216"/>
      <c r="CGX175" s="216"/>
      <c r="CGY175" s="216"/>
      <c r="CGZ175" s="216"/>
      <c r="CHA175" s="216"/>
      <c r="CHB175" s="216"/>
      <c r="CHC175" s="216"/>
      <c r="CHD175" s="216"/>
      <c r="CHE175" s="216"/>
      <c r="CHF175" s="216"/>
      <c r="CHG175" s="216"/>
      <c r="CHH175" s="216"/>
      <c r="CHI175" s="216"/>
      <c r="CHJ175" s="216"/>
      <c r="CHK175" s="216"/>
      <c r="CHL175" s="216"/>
      <c r="CHM175" s="216"/>
      <c r="CHN175" s="216"/>
      <c r="CHO175" s="216"/>
      <c r="CHP175" s="216"/>
      <c r="CHQ175" s="216"/>
      <c r="CHR175" s="216"/>
      <c r="CHS175" s="216"/>
      <c r="CHT175" s="216"/>
      <c r="CHU175" s="216"/>
      <c r="CHV175" s="216"/>
      <c r="CHW175" s="216"/>
      <c r="CHX175" s="216"/>
      <c r="CHY175" s="216"/>
      <c r="CHZ175" s="216"/>
      <c r="CIA175" s="216"/>
      <c r="CIB175" s="216"/>
      <c r="CIC175" s="216"/>
      <c r="CID175" s="216"/>
      <c r="CIE175" s="216"/>
      <c r="CIF175" s="216"/>
      <c r="CIG175" s="216"/>
      <c r="CIH175" s="216"/>
      <c r="CII175" s="216"/>
      <c r="CIJ175" s="216"/>
      <c r="CIK175" s="216"/>
      <c r="CIL175" s="216"/>
      <c r="CIM175" s="216"/>
      <c r="CIN175" s="216"/>
      <c r="CIO175" s="216"/>
      <c r="CIP175" s="216"/>
      <c r="CIQ175" s="216"/>
      <c r="CIR175" s="216"/>
      <c r="CIS175" s="216"/>
      <c r="CIT175" s="216"/>
      <c r="CIU175" s="216"/>
      <c r="CIV175" s="216"/>
      <c r="CIW175" s="216"/>
      <c r="CIX175" s="216"/>
      <c r="CIY175" s="216"/>
      <c r="CIZ175" s="216"/>
      <c r="CJA175" s="216"/>
      <c r="CJB175" s="216"/>
      <c r="CJC175" s="216"/>
      <c r="CJD175" s="216"/>
      <c r="CJE175" s="216"/>
      <c r="CJF175" s="216"/>
      <c r="CJG175" s="216"/>
      <c r="CJH175" s="216"/>
      <c r="CJI175" s="216"/>
      <c r="CJJ175" s="216"/>
      <c r="CJK175" s="216"/>
      <c r="CJL175" s="216"/>
      <c r="CJM175" s="216"/>
      <c r="CJN175" s="216"/>
      <c r="CJO175" s="216"/>
      <c r="CJP175" s="216"/>
      <c r="CJQ175" s="216"/>
      <c r="CJR175" s="216"/>
      <c r="CJS175" s="216"/>
      <c r="CJT175" s="216"/>
      <c r="CJU175" s="216"/>
      <c r="CJV175" s="216"/>
      <c r="CJW175" s="216"/>
      <c r="CJX175" s="216"/>
      <c r="CJY175" s="216"/>
      <c r="CJZ175" s="216"/>
      <c r="CKA175" s="216"/>
      <c r="CKB175" s="216"/>
      <c r="CKC175" s="216"/>
      <c r="CKD175" s="216"/>
      <c r="CKE175" s="216"/>
      <c r="CKF175" s="216"/>
      <c r="CKG175" s="216"/>
      <c r="CKH175" s="216"/>
      <c r="CKI175" s="216"/>
      <c r="CKJ175" s="216"/>
      <c r="CKK175" s="216"/>
      <c r="CKL175" s="216"/>
      <c r="CKM175" s="216"/>
      <c r="CKN175" s="216"/>
      <c r="CKO175" s="216"/>
      <c r="CKP175" s="216"/>
      <c r="CKQ175" s="216"/>
      <c r="CKR175" s="216"/>
      <c r="CKS175" s="216"/>
      <c r="CKT175" s="216"/>
      <c r="CKU175" s="216"/>
      <c r="CKV175" s="216"/>
      <c r="CKW175" s="216"/>
      <c r="CKX175" s="216"/>
      <c r="CKY175" s="216"/>
      <c r="CKZ175" s="216"/>
      <c r="CLA175" s="216"/>
      <c r="CLB175" s="216"/>
      <c r="CLC175" s="216"/>
      <c r="CLD175" s="216"/>
      <c r="CLE175" s="216"/>
      <c r="CLF175" s="216"/>
      <c r="CLG175" s="216"/>
      <c r="CLH175" s="216"/>
      <c r="CLI175" s="216"/>
      <c r="CLJ175" s="216"/>
      <c r="CLK175" s="216"/>
      <c r="CLL175" s="216"/>
      <c r="CLM175" s="216"/>
      <c r="CLN175" s="216"/>
      <c r="CLO175" s="216"/>
      <c r="CLP175" s="216"/>
      <c r="CLQ175" s="216"/>
      <c r="CLR175" s="216"/>
      <c r="CLS175" s="216"/>
      <c r="CLT175" s="216"/>
      <c r="CLU175" s="216"/>
      <c r="CLV175" s="216"/>
      <c r="CLW175" s="216"/>
      <c r="CLX175" s="216"/>
      <c r="CLY175" s="216"/>
      <c r="CLZ175" s="216"/>
      <c r="CMA175" s="216"/>
      <c r="CMB175" s="216"/>
      <c r="CMC175" s="216"/>
      <c r="CMD175" s="216"/>
      <c r="CME175" s="216"/>
      <c r="CMF175" s="216"/>
      <c r="CMG175" s="216"/>
      <c r="CMH175" s="216"/>
      <c r="CMI175" s="216"/>
      <c r="CMJ175" s="216"/>
      <c r="CMK175" s="216"/>
      <c r="CML175" s="216"/>
      <c r="CMM175" s="216"/>
      <c r="CMN175" s="216"/>
      <c r="CMO175" s="216"/>
      <c r="CMP175" s="216"/>
      <c r="CMQ175" s="216"/>
      <c r="CMR175" s="216"/>
      <c r="CMS175" s="216"/>
      <c r="CMT175" s="216"/>
      <c r="CMU175" s="216"/>
      <c r="CMV175" s="216"/>
      <c r="CMW175" s="216"/>
      <c r="CMX175" s="216"/>
      <c r="CMY175" s="216"/>
      <c r="CMZ175" s="216"/>
      <c r="CNA175" s="216"/>
      <c r="CNB175" s="216"/>
      <c r="CNC175" s="216"/>
      <c r="CND175" s="216"/>
      <c r="CNE175" s="216"/>
      <c r="CNF175" s="216"/>
      <c r="CNG175" s="216"/>
      <c r="CNH175" s="216"/>
      <c r="CNI175" s="216"/>
      <c r="CNJ175" s="216"/>
      <c r="CNK175" s="216"/>
      <c r="CNL175" s="216"/>
      <c r="CNM175" s="216"/>
      <c r="CNN175" s="216"/>
      <c r="CNO175" s="216"/>
      <c r="CNP175" s="216"/>
      <c r="CNQ175" s="216"/>
      <c r="CNR175" s="216"/>
      <c r="CNS175" s="216"/>
      <c r="CNT175" s="216"/>
      <c r="CNU175" s="216"/>
      <c r="CNV175" s="216"/>
      <c r="CNW175" s="216"/>
      <c r="CNX175" s="216"/>
      <c r="CNY175" s="216"/>
      <c r="CNZ175" s="216"/>
      <c r="COA175" s="216"/>
      <c r="COB175" s="216"/>
      <c r="COC175" s="216"/>
      <c r="COD175" s="216"/>
      <c r="COE175" s="216"/>
      <c r="COF175" s="216"/>
      <c r="COG175" s="216"/>
      <c r="COH175" s="216"/>
      <c r="COI175" s="216"/>
      <c r="COJ175" s="216"/>
      <c r="COK175" s="216"/>
      <c r="COL175" s="216"/>
      <c r="COM175" s="216"/>
      <c r="CON175" s="216"/>
      <c r="COO175" s="216"/>
      <c r="COP175" s="216"/>
      <c r="COQ175" s="216"/>
      <c r="COR175" s="216"/>
      <c r="COS175" s="216"/>
      <c r="COT175" s="216"/>
      <c r="COU175" s="216"/>
      <c r="COV175" s="216"/>
      <c r="COW175" s="216"/>
      <c r="COX175" s="216"/>
      <c r="COY175" s="216"/>
      <c r="COZ175" s="216"/>
      <c r="CPA175" s="216"/>
      <c r="CPB175" s="216"/>
      <c r="CPC175" s="216"/>
      <c r="CPD175" s="216"/>
      <c r="CPE175" s="216"/>
      <c r="CPF175" s="216"/>
      <c r="CPG175" s="216"/>
      <c r="CPH175" s="216"/>
      <c r="CPI175" s="216"/>
      <c r="CPJ175" s="216"/>
      <c r="CPK175" s="216"/>
      <c r="CPL175" s="216"/>
      <c r="CPM175" s="216"/>
      <c r="CPN175" s="216"/>
      <c r="CPO175" s="216"/>
      <c r="CPP175" s="216"/>
      <c r="CPQ175" s="216"/>
      <c r="CPR175" s="216"/>
      <c r="CPS175" s="216"/>
      <c r="CPT175" s="216"/>
      <c r="CPU175" s="216"/>
      <c r="CPV175" s="216"/>
      <c r="CPW175" s="216"/>
      <c r="CPX175" s="216"/>
      <c r="CPY175" s="216"/>
      <c r="CPZ175" s="216"/>
      <c r="CQA175" s="216"/>
      <c r="CQB175" s="216"/>
      <c r="CQC175" s="216"/>
      <c r="CQD175" s="216"/>
      <c r="CQE175" s="216"/>
      <c r="CQF175" s="216"/>
      <c r="CQG175" s="216"/>
      <c r="CQH175" s="216"/>
      <c r="CQI175" s="216"/>
      <c r="CQJ175" s="216"/>
      <c r="CQK175" s="216"/>
      <c r="CQL175" s="216"/>
      <c r="CQM175" s="216"/>
      <c r="CQN175" s="216"/>
      <c r="CQO175" s="216"/>
      <c r="CQP175" s="216"/>
      <c r="CQQ175" s="216"/>
      <c r="CQR175" s="216"/>
      <c r="CQS175" s="216"/>
      <c r="CQT175" s="216"/>
      <c r="CQU175" s="216"/>
      <c r="CQV175" s="216"/>
      <c r="CQW175" s="216"/>
      <c r="CQX175" s="216"/>
      <c r="CQY175" s="216"/>
      <c r="CQZ175" s="216"/>
      <c r="CRA175" s="216"/>
      <c r="CRB175" s="216"/>
      <c r="CRC175" s="216"/>
      <c r="CRD175" s="216"/>
      <c r="CRE175" s="216"/>
      <c r="CRF175" s="216"/>
      <c r="CRG175" s="216"/>
      <c r="CRH175" s="216"/>
      <c r="CRI175" s="216"/>
      <c r="CRJ175" s="216"/>
      <c r="CRK175" s="216"/>
      <c r="CRL175" s="216"/>
      <c r="CRM175" s="216"/>
      <c r="CRN175" s="216"/>
      <c r="CRO175" s="216"/>
      <c r="CRP175" s="216"/>
      <c r="CRQ175" s="216"/>
      <c r="CRR175" s="216"/>
      <c r="CRS175" s="216"/>
      <c r="CRT175" s="216"/>
      <c r="CRU175" s="216"/>
      <c r="CRV175" s="216"/>
      <c r="CRW175" s="216"/>
      <c r="CRX175" s="216"/>
      <c r="CRY175" s="216"/>
      <c r="CRZ175" s="216"/>
      <c r="CSA175" s="216"/>
      <c r="CSB175" s="216"/>
      <c r="CSC175" s="216"/>
      <c r="CSD175" s="216"/>
      <c r="CSE175" s="216"/>
      <c r="CSF175" s="216"/>
      <c r="CSG175" s="216"/>
      <c r="CSH175" s="216"/>
      <c r="CSI175" s="216"/>
      <c r="CSJ175" s="216"/>
      <c r="CSK175" s="216"/>
      <c r="CSL175" s="216"/>
      <c r="CSM175" s="216"/>
      <c r="CSN175" s="216"/>
      <c r="CSO175" s="216"/>
      <c r="CSP175" s="216"/>
      <c r="CSQ175" s="216"/>
      <c r="CSR175" s="216"/>
      <c r="CSS175" s="216"/>
      <c r="CST175" s="216"/>
      <c r="CSU175" s="216"/>
      <c r="CSV175" s="216"/>
      <c r="CSW175" s="216"/>
      <c r="CSX175" s="216"/>
      <c r="CSY175" s="216"/>
      <c r="CSZ175" s="216"/>
      <c r="CTA175" s="216"/>
      <c r="CTB175" s="216"/>
      <c r="CTC175" s="216"/>
      <c r="CTD175" s="216"/>
      <c r="CTE175" s="216"/>
      <c r="CTF175" s="216"/>
      <c r="CTG175" s="216"/>
      <c r="CTH175" s="216"/>
      <c r="CTI175" s="216"/>
      <c r="CTJ175" s="216"/>
      <c r="CTK175" s="216"/>
      <c r="CTL175" s="216"/>
      <c r="CTM175" s="216"/>
      <c r="CTN175" s="216"/>
      <c r="CTO175" s="216"/>
      <c r="CTP175" s="216"/>
      <c r="CTQ175" s="216"/>
      <c r="CTR175" s="216"/>
      <c r="CTS175" s="216"/>
      <c r="CTT175" s="216"/>
      <c r="CTU175" s="216"/>
      <c r="CTV175" s="216"/>
      <c r="CTW175" s="216"/>
      <c r="CTX175" s="216"/>
      <c r="CTY175" s="216"/>
      <c r="CTZ175" s="216"/>
      <c r="CUA175" s="216"/>
      <c r="CUB175" s="216"/>
      <c r="CUC175" s="216"/>
      <c r="CUD175" s="216"/>
      <c r="CUE175" s="216"/>
      <c r="CUF175" s="216"/>
      <c r="CUG175" s="216"/>
      <c r="CUH175" s="216"/>
      <c r="CUI175" s="216"/>
      <c r="CUJ175" s="216"/>
      <c r="CUK175" s="216"/>
      <c r="CUL175" s="216"/>
      <c r="CUM175" s="216"/>
      <c r="CUN175" s="216"/>
      <c r="CUO175" s="216"/>
      <c r="CUP175" s="216"/>
      <c r="CUQ175" s="216"/>
      <c r="CUR175" s="216"/>
      <c r="CUS175" s="216"/>
      <c r="CUT175" s="216"/>
      <c r="CUU175" s="216"/>
      <c r="CUV175" s="216"/>
      <c r="CUW175" s="216"/>
      <c r="CUX175" s="216"/>
      <c r="CUY175" s="216"/>
      <c r="CUZ175" s="216"/>
      <c r="CVA175" s="216"/>
      <c r="CVB175" s="216"/>
      <c r="CVC175" s="216"/>
      <c r="CVD175" s="216"/>
      <c r="CVE175" s="216"/>
      <c r="CVF175" s="216"/>
      <c r="CVG175" s="216"/>
      <c r="CVH175" s="216"/>
      <c r="CVI175" s="216"/>
      <c r="CVJ175" s="216"/>
      <c r="CVK175" s="216"/>
      <c r="CVL175" s="216"/>
      <c r="CVM175" s="216"/>
      <c r="CVN175" s="216"/>
      <c r="CVO175" s="216"/>
      <c r="CVP175" s="216"/>
      <c r="CVQ175" s="216"/>
      <c r="CVR175" s="216"/>
      <c r="CVS175" s="216"/>
      <c r="CVT175" s="216"/>
      <c r="CVU175" s="216"/>
      <c r="CVV175" s="216"/>
      <c r="CVW175" s="216"/>
      <c r="CVX175" s="216"/>
      <c r="CVY175" s="216"/>
      <c r="CVZ175" s="216"/>
      <c r="CWA175" s="216"/>
      <c r="CWB175" s="216"/>
      <c r="CWC175" s="216"/>
      <c r="CWD175" s="216"/>
      <c r="CWE175" s="216"/>
      <c r="CWF175" s="216"/>
      <c r="CWG175" s="216"/>
      <c r="CWH175" s="216"/>
      <c r="CWI175" s="216"/>
      <c r="CWJ175" s="216"/>
      <c r="CWK175" s="216"/>
      <c r="CWL175" s="216"/>
      <c r="CWM175" s="216"/>
      <c r="CWN175" s="216"/>
      <c r="CWO175" s="216"/>
      <c r="CWP175" s="216"/>
      <c r="CWQ175" s="216"/>
      <c r="CWR175" s="216"/>
      <c r="CWS175" s="216"/>
      <c r="CWT175" s="216"/>
      <c r="CWU175" s="216"/>
      <c r="CWV175" s="216"/>
      <c r="CWW175" s="216"/>
      <c r="CWX175" s="216"/>
      <c r="CWY175" s="216"/>
      <c r="CWZ175" s="216"/>
      <c r="CXA175" s="216"/>
      <c r="CXB175" s="216"/>
      <c r="CXC175" s="216"/>
      <c r="CXD175" s="216"/>
      <c r="CXE175" s="216"/>
      <c r="CXF175" s="216"/>
      <c r="CXG175" s="216"/>
      <c r="CXH175" s="216"/>
      <c r="CXI175" s="216"/>
      <c r="CXJ175" s="216"/>
      <c r="CXK175" s="216"/>
      <c r="CXL175" s="216"/>
      <c r="CXM175" s="216"/>
      <c r="CXN175" s="216"/>
      <c r="CXO175" s="216"/>
      <c r="CXP175" s="216"/>
      <c r="CXQ175" s="216"/>
      <c r="CXR175" s="216"/>
      <c r="CXS175" s="216"/>
      <c r="CXT175" s="216"/>
      <c r="CXU175" s="216"/>
      <c r="CXV175" s="216"/>
      <c r="CXW175" s="216"/>
      <c r="CXX175" s="216"/>
      <c r="CXY175" s="216"/>
      <c r="CXZ175" s="216"/>
      <c r="CYA175" s="216"/>
      <c r="CYB175" s="216"/>
      <c r="CYC175" s="216"/>
      <c r="CYD175" s="216"/>
      <c r="CYE175" s="216"/>
      <c r="CYF175" s="216"/>
      <c r="CYG175" s="216"/>
      <c r="CYH175" s="216"/>
      <c r="CYI175" s="216"/>
      <c r="CYJ175" s="216"/>
      <c r="CYK175" s="216"/>
      <c r="CYL175" s="216"/>
      <c r="CYM175" s="216"/>
      <c r="CYN175" s="216"/>
      <c r="CYO175" s="216"/>
      <c r="CYP175" s="216"/>
      <c r="CYQ175" s="216"/>
      <c r="CYR175" s="216"/>
      <c r="CYS175" s="216"/>
      <c r="CYT175" s="216"/>
      <c r="CYU175" s="216"/>
      <c r="CYV175" s="216"/>
      <c r="CYW175" s="216"/>
      <c r="CYX175" s="216"/>
      <c r="CYY175" s="216"/>
      <c r="CYZ175" s="216"/>
      <c r="CZA175" s="216"/>
      <c r="CZB175" s="216"/>
      <c r="CZC175" s="216"/>
      <c r="CZD175" s="216"/>
      <c r="CZE175" s="216"/>
      <c r="CZF175" s="216"/>
      <c r="CZG175" s="216"/>
      <c r="CZH175" s="216"/>
      <c r="CZI175" s="216"/>
      <c r="CZJ175" s="216"/>
      <c r="CZK175" s="216"/>
      <c r="CZL175" s="216"/>
      <c r="CZM175" s="216"/>
      <c r="CZN175" s="216"/>
      <c r="CZO175" s="216"/>
      <c r="CZP175" s="216"/>
      <c r="CZQ175" s="216"/>
      <c r="CZR175" s="216"/>
      <c r="CZS175" s="216"/>
      <c r="CZT175" s="216"/>
      <c r="CZU175" s="216"/>
      <c r="CZV175" s="216"/>
      <c r="CZW175" s="216"/>
      <c r="CZX175" s="216"/>
      <c r="CZY175" s="216"/>
      <c r="CZZ175" s="216"/>
      <c r="DAA175" s="216"/>
      <c r="DAB175" s="216"/>
      <c r="DAC175" s="216"/>
      <c r="DAD175" s="216"/>
      <c r="DAE175" s="216"/>
      <c r="DAF175" s="216"/>
      <c r="DAG175" s="216"/>
      <c r="DAH175" s="216"/>
      <c r="DAI175" s="216"/>
      <c r="DAJ175" s="216"/>
      <c r="DAK175" s="216"/>
      <c r="DAL175" s="216"/>
      <c r="DAM175" s="216"/>
      <c r="DAN175" s="216"/>
      <c r="DAO175" s="216"/>
      <c r="DAP175" s="216"/>
      <c r="DAQ175" s="216"/>
      <c r="DAR175" s="216"/>
      <c r="DAS175" s="216"/>
      <c r="DAT175" s="216"/>
      <c r="DAU175" s="216"/>
      <c r="DAV175" s="216"/>
      <c r="DAW175" s="216"/>
      <c r="DAX175" s="216"/>
      <c r="DAY175" s="216"/>
      <c r="DAZ175" s="216"/>
      <c r="DBA175" s="216"/>
      <c r="DBB175" s="216"/>
      <c r="DBC175" s="216"/>
      <c r="DBD175" s="216"/>
      <c r="DBE175" s="216"/>
      <c r="DBF175" s="216"/>
      <c r="DBG175" s="216"/>
      <c r="DBH175" s="216"/>
      <c r="DBI175" s="216"/>
      <c r="DBJ175" s="216"/>
      <c r="DBK175" s="216"/>
      <c r="DBL175" s="216"/>
      <c r="DBM175" s="216"/>
      <c r="DBN175" s="216"/>
      <c r="DBO175" s="216"/>
      <c r="DBP175" s="216"/>
      <c r="DBQ175" s="216"/>
      <c r="DBR175" s="216"/>
      <c r="DBS175" s="216"/>
      <c r="DBT175" s="216"/>
      <c r="DBU175" s="216"/>
      <c r="DBV175" s="216"/>
      <c r="DBW175" s="216"/>
      <c r="DBX175" s="216"/>
      <c r="DBY175" s="216"/>
      <c r="DBZ175" s="216"/>
      <c r="DCA175" s="216"/>
      <c r="DCB175" s="216"/>
      <c r="DCC175" s="216"/>
      <c r="DCD175" s="216"/>
      <c r="DCE175" s="216"/>
      <c r="DCF175" s="216"/>
      <c r="DCG175" s="216"/>
      <c r="DCH175" s="216"/>
      <c r="DCI175" s="216"/>
      <c r="DCJ175" s="216"/>
      <c r="DCK175" s="216"/>
      <c r="DCL175" s="216"/>
      <c r="DCM175" s="216"/>
      <c r="DCN175" s="216"/>
      <c r="DCO175" s="216"/>
      <c r="DCP175" s="216"/>
      <c r="DCQ175" s="216"/>
      <c r="DCR175" s="216"/>
      <c r="DCS175" s="216"/>
      <c r="DCT175" s="216"/>
      <c r="DCU175" s="216"/>
      <c r="DCV175" s="216"/>
      <c r="DCW175" s="216"/>
      <c r="DCX175" s="216"/>
      <c r="DCY175" s="216"/>
      <c r="DCZ175" s="216"/>
      <c r="DDA175" s="216"/>
      <c r="DDB175" s="216"/>
      <c r="DDC175" s="216"/>
      <c r="DDD175" s="216"/>
      <c r="DDE175" s="216"/>
      <c r="DDF175" s="216"/>
      <c r="DDG175" s="216"/>
      <c r="DDH175" s="216"/>
      <c r="DDI175" s="216"/>
      <c r="DDJ175" s="216"/>
      <c r="DDK175" s="216"/>
      <c r="DDL175" s="216"/>
      <c r="DDM175" s="216"/>
      <c r="DDN175" s="216"/>
      <c r="DDO175" s="216"/>
      <c r="DDP175" s="216"/>
      <c r="DDQ175" s="216"/>
      <c r="DDR175" s="216"/>
      <c r="DDS175" s="216"/>
      <c r="DDT175" s="216"/>
      <c r="DDU175" s="216"/>
      <c r="DDV175" s="216"/>
      <c r="DDW175" s="216"/>
      <c r="DDX175" s="216"/>
      <c r="DDY175" s="216"/>
      <c r="DDZ175" s="216"/>
      <c r="DEA175" s="216"/>
      <c r="DEB175" s="216"/>
      <c r="DEC175" s="216"/>
      <c r="DED175" s="216"/>
      <c r="DEE175" s="216"/>
      <c r="DEF175" s="216"/>
      <c r="DEG175" s="216"/>
      <c r="DEH175" s="216"/>
      <c r="DEI175" s="216"/>
      <c r="DEJ175" s="216"/>
      <c r="DEK175" s="216"/>
      <c r="DEL175" s="216"/>
      <c r="DEM175" s="216"/>
      <c r="DEN175" s="216"/>
      <c r="DEO175" s="216"/>
      <c r="DEP175" s="216"/>
      <c r="DEQ175" s="216"/>
      <c r="DER175" s="216"/>
      <c r="DES175" s="216"/>
      <c r="DET175" s="216"/>
      <c r="DEU175" s="216"/>
      <c r="DEV175" s="216"/>
      <c r="DEW175" s="216"/>
      <c r="DEX175" s="216"/>
      <c r="DEY175" s="216"/>
      <c r="DEZ175" s="216"/>
      <c r="DFA175" s="216"/>
      <c r="DFB175" s="216"/>
      <c r="DFC175" s="216"/>
      <c r="DFD175" s="216"/>
      <c r="DFE175" s="216"/>
      <c r="DFF175" s="216"/>
      <c r="DFG175" s="216"/>
      <c r="DFH175" s="216"/>
      <c r="DFI175" s="216"/>
      <c r="DFJ175" s="216"/>
      <c r="DFK175" s="216"/>
      <c r="DFL175" s="216"/>
      <c r="DFM175" s="216"/>
      <c r="DFN175" s="216"/>
      <c r="DFO175" s="216"/>
      <c r="DFP175" s="216"/>
      <c r="DFQ175" s="216"/>
      <c r="DFR175" s="216"/>
      <c r="DFS175" s="216"/>
      <c r="DFT175" s="216"/>
      <c r="DFU175" s="216"/>
      <c r="DFV175" s="216"/>
      <c r="DFW175" s="216"/>
      <c r="DFX175" s="216"/>
      <c r="DFY175" s="216"/>
      <c r="DFZ175" s="216"/>
      <c r="DGA175" s="216"/>
      <c r="DGB175" s="216"/>
      <c r="DGC175" s="216"/>
      <c r="DGD175" s="216"/>
      <c r="DGE175" s="216"/>
      <c r="DGF175" s="216"/>
      <c r="DGG175" s="216"/>
      <c r="DGH175" s="216"/>
      <c r="DGI175" s="216"/>
      <c r="DGJ175" s="216"/>
      <c r="DGK175" s="216"/>
      <c r="DGL175" s="216"/>
      <c r="DGM175" s="216"/>
      <c r="DGN175" s="216"/>
      <c r="DGO175" s="216"/>
      <c r="DGP175" s="216"/>
      <c r="DGQ175" s="216"/>
      <c r="DGR175" s="216"/>
      <c r="DGS175" s="216"/>
      <c r="DGT175" s="216"/>
      <c r="DGU175" s="216"/>
      <c r="DGV175" s="216"/>
      <c r="DGW175" s="216"/>
      <c r="DGX175" s="216"/>
      <c r="DGY175" s="216"/>
      <c r="DGZ175" s="216"/>
      <c r="DHA175" s="216"/>
      <c r="DHB175" s="216"/>
      <c r="DHC175" s="216"/>
      <c r="DHD175" s="216"/>
      <c r="DHE175" s="216"/>
      <c r="DHF175" s="216"/>
      <c r="DHG175" s="216"/>
      <c r="DHH175" s="216"/>
      <c r="DHI175" s="216"/>
      <c r="DHJ175" s="216"/>
      <c r="DHK175" s="216"/>
      <c r="DHL175" s="216"/>
      <c r="DHM175" s="216"/>
      <c r="DHN175" s="216"/>
      <c r="DHO175" s="216"/>
      <c r="DHP175" s="216"/>
      <c r="DHQ175" s="216"/>
      <c r="DHR175" s="216"/>
      <c r="DHS175" s="216"/>
      <c r="DHT175" s="216"/>
      <c r="DHU175" s="216"/>
      <c r="DHV175" s="216"/>
      <c r="DHW175" s="216"/>
      <c r="DHX175" s="216"/>
      <c r="DHY175" s="216"/>
      <c r="DHZ175" s="216"/>
      <c r="DIA175" s="216"/>
      <c r="DIB175" s="216"/>
      <c r="DIC175" s="216"/>
      <c r="DID175" s="216"/>
      <c r="DIE175" s="216"/>
      <c r="DIF175" s="216"/>
      <c r="DIG175" s="216"/>
      <c r="DIH175" s="216"/>
      <c r="DII175" s="216"/>
      <c r="DIJ175" s="216"/>
      <c r="DIK175" s="216"/>
      <c r="DIL175" s="216"/>
      <c r="DIM175" s="216"/>
      <c r="DIN175" s="216"/>
      <c r="DIO175" s="216"/>
      <c r="DIP175" s="216"/>
      <c r="DIQ175" s="216"/>
      <c r="DIR175" s="216"/>
      <c r="DIS175" s="216"/>
      <c r="DIT175" s="216"/>
      <c r="DIU175" s="216"/>
      <c r="DIV175" s="216"/>
      <c r="DIW175" s="216"/>
      <c r="DIX175" s="216"/>
      <c r="DIY175" s="216"/>
      <c r="DIZ175" s="216"/>
      <c r="DJA175" s="216"/>
      <c r="DJB175" s="216"/>
      <c r="DJC175" s="216"/>
      <c r="DJD175" s="216"/>
      <c r="DJE175" s="216"/>
      <c r="DJF175" s="216"/>
      <c r="DJG175" s="216"/>
      <c r="DJH175" s="216"/>
      <c r="DJI175" s="216"/>
      <c r="DJJ175" s="216"/>
      <c r="DJK175" s="216"/>
      <c r="DJL175" s="216"/>
      <c r="DJM175" s="216"/>
      <c r="DJN175" s="216"/>
      <c r="DJO175" s="216"/>
      <c r="DJP175" s="216"/>
      <c r="DJQ175" s="216"/>
      <c r="DJR175" s="216"/>
      <c r="DJS175" s="216"/>
      <c r="DJT175" s="216"/>
      <c r="DJU175" s="216"/>
      <c r="DJV175" s="216"/>
      <c r="DJW175" s="216"/>
      <c r="DJX175" s="216"/>
      <c r="DJY175" s="216"/>
      <c r="DJZ175" s="216"/>
      <c r="DKA175" s="216"/>
      <c r="DKB175" s="216"/>
      <c r="DKC175" s="216"/>
      <c r="DKD175" s="216"/>
      <c r="DKE175" s="216"/>
      <c r="DKF175" s="216"/>
      <c r="DKG175" s="216"/>
      <c r="DKH175" s="216"/>
      <c r="DKI175" s="216"/>
      <c r="DKJ175" s="216"/>
      <c r="DKK175" s="216"/>
      <c r="DKL175" s="216"/>
      <c r="DKM175" s="216"/>
      <c r="DKN175" s="216"/>
      <c r="DKO175" s="216"/>
      <c r="DKP175" s="216"/>
      <c r="DKQ175" s="216"/>
      <c r="DKR175" s="216"/>
      <c r="DKS175" s="216"/>
      <c r="DKT175" s="216"/>
      <c r="DKU175" s="216"/>
      <c r="DKV175" s="216"/>
      <c r="DKW175" s="216"/>
      <c r="DKX175" s="216"/>
      <c r="DKY175" s="216"/>
      <c r="DKZ175" s="216"/>
      <c r="DLA175" s="216"/>
      <c r="DLB175" s="216"/>
      <c r="DLC175" s="216"/>
      <c r="DLD175" s="216"/>
      <c r="DLE175" s="216"/>
      <c r="DLF175" s="216"/>
      <c r="DLG175" s="216"/>
      <c r="DLH175" s="216"/>
      <c r="DLI175" s="216"/>
      <c r="DLJ175" s="216"/>
      <c r="DLK175" s="216"/>
      <c r="DLL175" s="216"/>
      <c r="DLM175" s="216"/>
      <c r="DLN175" s="216"/>
      <c r="DLO175" s="216"/>
      <c r="DLP175" s="216"/>
      <c r="DLQ175" s="216"/>
      <c r="DLR175" s="216"/>
      <c r="DLS175" s="216"/>
      <c r="DLT175" s="216"/>
      <c r="DLU175" s="216"/>
      <c r="DLV175" s="216"/>
      <c r="DLW175" s="216"/>
      <c r="DLX175" s="216"/>
      <c r="DLY175" s="216"/>
      <c r="DLZ175" s="216"/>
      <c r="DMA175" s="216"/>
      <c r="DMB175" s="216"/>
      <c r="DMC175" s="216"/>
      <c r="DMD175" s="216"/>
      <c r="DME175" s="216"/>
      <c r="DMF175" s="216"/>
      <c r="DMG175" s="216"/>
      <c r="DMH175" s="216"/>
      <c r="DMI175" s="216"/>
      <c r="DMJ175" s="216"/>
      <c r="DMK175" s="216"/>
      <c r="DML175" s="216"/>
      <c r="DMM175" s="216"/>
      <c r="DMN175" s="216"/>
      <c r="DMO175" s="216"/>
      <c r="DMP175" s="216"/>
      <c r="DMQ175" s="216"/>
      <c r="DMR175" s="216"/>
      <c r="DMS175" s="216"/>
      <c r="DMT175" s="216"/>
      <c r="DMU175" s="216"/>
      <c r="DMV175" s="216"/>
      <c r="DMW175" s="216"/>
      <c r="DMX175" s="216"/>
      <c r="DMY175" s="216"/>
      <c r="DMZ175" s="216"/>
      <c r="DNA175" s="216"/>
      <c r="DNB175" s="216"/>
      <c r="DNC175" s="216"/>
      <c r="DND175" s="216"/>
      <c r="DNE175" s="216"/>
      <c r="DNF175" s="216"/>
      <c r="DNG175" s="216"/>
      <c r="DNH175" s="216"/>
      <c r="DNI175" s="216"/>
      <c r="DNJ175" s="216"/>
      <c r="DNK175" s="216"/>
      <c r="DNL175" s="216"/>
      <c r="DNM175" s="216"/>
      <c r="DNN175" s="216"/>
      <c r="DNO175" s="216"/>
      <c r="DNP175" s="216"/>
      <c r="DNQ175" s="216"/>
      <c r="DNR175" s="216"/>
      <c r="DNS175" s="216"/>
      <c r="DNT175" s="216"/>
      <c r="DNU175" s="216"/>
      <c r="DNV175" s="216"/>
      <c r="DNW175" s="216"/>
      <c r="DNX175" s="216"/>
      <c r="DNY175" s="216"/>
      <c r="DNZ175" s="216"/>
      <c r="DOA175" s="216"/>
      <c r="DOB175" s="216"/>
      <c r="DOC175" s="216"/>
      <c r="DOD175" s="216"/>
      <c r="DOE175" s="216"/>
      <c r="DOF175" s="216"/>
      <c r="DOG175" s="216"/>
      <c r="DOH175" s="216"/>
      <c r="DOI175" s="216"/>
      <c r="DOJ175" s="216"/>
      <c r="DOK175" s="216"/>
      <c r="DOL175" s="216"/>
      <c r="DOM175" s="216"/>
      <c r="DON175" s="216"/>
      <c r="DOO175" s="216"/>
      <c r="DOP175" s="216"/>
      <c r="DOQ175" s="216"/>
      <c r="DOR175" s="216"/>
      <c r="DOS175" s="216"/>
      <c r="DOT175" s="216"/>
      <c r="DOU175" s="216"/>
      <c r="DOV175" s="216"/>
      <c r="DOW175" s="216"/>
      <c r="DOX175" s="216"/>
      <c r="DOY175" s="216"/>
      <c r="DOZ175" s="216"/>
      <c r="DPA175" s="216"/>
      <c r="DPB175" s="216"/>
      <c r="DPC175" s="216"/>
      <c r="DPD175" s="216"/>
      <c r="DPE175" s="216"/>
      <c r="DPF175" s="216"/>
      <c r="DPG175" s="216"/>
      <c r="DPH175" s="216"/>
      <c r="DPI175" s="216"/>
      <c r="DPJ175" s="216"/>
      <c r="DPK175" s="216"/>
      <c r="DPL175" s="216"/>
      <c r="DPM175" s="216"/>
      <c r="DPN175" s="216"/>
      <c r="DPO175" s="216"/>
      <c r="DPP175" s="216"/>
      <c r="DPQ175" s="216"/>
      <c r="DPR175" s="216"/>
      <c r="DPS175" s="216"/>
      <c r="DPT175" s="216"/>
      <c r="DPU175" s="216"/>
      <c r="DPV175" s="216"/>
      <c r="DPW175" s="216"/>
      <c r="DPX175" s="216"/>
      <c r="DPY175" s="216"/>
      <c r="DPZ175" s="216"/>
      <c r="DQA175" s="216"/>
      <c r="DQB175" s="216"/>
      <c r="DQC175" s="216"/>
      <c r="DQD175" s="216"/>
      <c r="DQE175" s="216"/>
      <c r="DQF175" s="216"/>
      <c r="DQG175" s="216"/>
      <c r="DQH175" s="216"/>
      <c r="DQI175" s="216"/>
      <c r="DQJ175" s="216"/>
      <c r="DQK175" s="216"/>
      <c r="DQL175" s="216"/>
      <c r="DQM175" s="216"/>
      <c r="DQN175" s="216"/>
      <c r="DQO175" s="216"/>
      <c r="DQP175" s="216"/>
      <c r="DQQ175" s="216"/>
      <c r="DQR175" s="216"/>
      <c r="DQS175" s="216"/>
      <c r="DQT175" s="216"/>
      <c r="DQU175" s="216"/>
      <c r="DQV175" s="216"/>
      <c r="DQW175" s="216"/>
      <c r="DQX175" s="216"/>
      <c r="DQY175" s="216"/>
      <c r="DQZ175" s="216"/>
      <c r="DRA175" s="216"/>
      <c r="DRB175" s="216"/>
      <c r="DRC175" s="216"/>
      <c r="DRD175" s="216"/>
      <c r="DRE175" s="216"/>
      <c r="DRF175" s="216"/>
      <c r="DRG175" s="216"/>
      <c r="DRH175" s="216"/>
      <c r="DRI175" s="216"/>
      <c r="DRJ175" s="216"/>
      <c r="DRK175" s="216"/>
      <c r="DRL175" s="216"/>
      <c r="DRM175" s="216"/>
      <c r="DRN175" s="216"/>
      <c r="DRO175" s="216"/>
      <c r="DRP175" s="216"/>
      <c r="DRQ175" s="216"/>
      <c r="DRR175" s="216"/>
      <c r="DRS175" s="216"/>
      <c r="DRT175" s="216"/>
      <c r="DRU175" s="216"/>
      <c r="DRV175" s="216"/>
      <c r="DRW175" s="216"/>
      <c r="DRX175" s="216"/>
      <c r="DRY175" s="216"/>
      <c r="DRZ175" s="216"/>
      <c r="DSA175" s="216"/>
      <c r="DSB175" s="216"/>
      <c r="DSC175" s="216"/>
      <c r="DSD175" s="216"/>
      <c r="DSE175" s="216"/>
      <c r="DSF175" s="216"/>
      <c r="DSG175" s="216"/>
      <c r="DSH175" s="216"/>
      <c r="DSI175" s="216"/>
      <c r="DSJ175" s="216"/>
      <c r="DSK175" s="216"/>
      <c r="DSL175" s="216"/>
      <c r="DSM175" s="216"/>
      <c r="DSN175" s="216"/>
      <c r="DSO175" s="216"/>
      <c r="DSP175" s="216"/>
      <c r="DSQ175" s="216"/>
      <c r="DSR175" s="216"/>
      <c r="DSS175" s="216"/>
      <c r="DST175" s="216"/>
      <c r="DSU175" s="216"/>
      <c r="DSV175" s="216"/>
      <c r="DSW175" s="216"/>
      <c r="DSX175" s="216"/>
      <c r="DSY175" s="216"/>
      <c r="DSZ175" s="216"/>
      <c r="DTA175" s="216"/>
      <c r="DTB175" s="216"/>
      <c r="DTC175" s="216"/>
      <c r="DTD175" s="216"/>
      <c r="DTE175" s="216"/>
      <c r="DTF175" s="216"/>
      <c r="DTG175" s="216"/>
      <c r="DTH175" s="216"/>
      <c r="DTI175" s="216"/>
      <c r="DTJ175" s="216"/>
      <c r="DTK175" s="216"/>
      <c r="DTL175" s="216"/>
      <c r="DTM175" s="216"/>
      <c r="DTN175" s="216"/>
      <c r="DTO175" s="216"/>
      <c r="DTP175" s="216"/>
      <c r="DTQ175" s="216"/>
      <c r="DTR175" s="216"/>
      <c r="DTS175" s="216"/>
      <c r="DTT175" s="216"/>
      <c r="DTU175" s="216"/>
      <c r="DTV175" s="216"/>
      <c r="DTW175" s="216"/>
      <c r="DTX175" s="216"/>
      <c r="DTY175" s="216"/>
      <c r="DTZ175" s="216"/>
      <c r="DUA175" s="216"/>
      <c r="DUB175" s="216"/>
      <c r="DUC175" s="216"/>
      <c r="DUD175" s="216"/>
      <c r="DUE175" s="216"/>
      <c r="DUF175" s="216"/>
      <c r="DUG175" s="216"/>
      <c r="DUH175" s="216"/>
      <c r="DUI175" s="216"/>
      <c r="DUJ175" s="216"/>
      <c r="DUK175" s="216"/>
      <c r="DUL175" s="216"/>
      <c r="DUM175" s="216"/>
      <c r="DUN175" s="216"/>
      <c r="DUO175" s="216"/>
      <c r="DUP175" s="216"/>
      <c r="DUQ175" s="216"/>
      <c r="DUR175" s="216"/>
      <c r="DUS175" s="216"/>
      <c r="DUT175" s="216"/>
      <c r="DUU175" s="216"/>
      <c r="DUV175" s="216"/>
      <c r="DUW175" s="216"/>
      <c r="DUX175" s="216"/>
      <c r="DUY175" s="216"/>
      <c r="DUZ175" s="216"/>
      <c r="DVA175" s="216"/>
      <c r="DVB175" s="216"/>
      <c r="DVC175" s="216"/>
      <c r="DVD175" s="216"/>
      <c r="DVE175" s="216"/>
      <c r="DVF175" s="216"/>
      <c r="DVG175" s="216"/>
      <c r="DVH175" s="216"/>
      <c r="DVI175" s="216"/>
      <c r="DVJ175" s="216"/>
      <c r="DVK175" s="216"/>
      <c r="DVL175" s="216"/>
      <c r="DVM175" s="216"/>
      <c r="DVN175" s="216"/>
      <c r="DVO175" s="216"/>
      <c r="DVP175" s="216"/>
      <c r="DVQ175" s="216"/>
      <c r="DVR175" s="216"/>
      <c r="DVS175" s="216"/>
      <c r="DVT175" s="216"/>
      <c r="DVU175" s="216"/>
      <c r="DVV175" s="216"/>
      <c r="DVW175" s="216"/>
      <c r="DVX175" s="216"/>
      <c r="DVY175" s="216"/>
      <c r="DVZ175" s="216"/>
      <c r="DWA175" s="216"/>
      <c r="DWB175" s="216"/>
      <c r="DWC175" s="216"/>
      <c r="DWD175" s="216"/>
      <c r="DWE175" s="216"/>
      <c r="DWF175" s="216"/>
      <c r="DWG175" s="216"/>
      <c r="DWH175" s="216"/>
      <c r="DWI175" s="216"/>
      <c r="DWJ175" s="216"/>
      <c r="DWK175" s="216"/>
      <c r="DWL175" s="216"/>
      <c r="DWM175" s="216"/>
      <c r="DWN175" s="216"/>
      <c r="DWO175" s="216"/>
      <c r="DWP175" s="216"/>
      <c r="DWQ175" s="216"/>
      <c r="DWR175" s="216"/>
      <c r="DWS175" s="216"/>
      <c r="DWT175" s="216"/>
      <c r="DWU175" s="216"/>
      <c r="DWV175" s="216"/>
      <c r="DWW175" s="216"/>
      <c r="DWX175" s="216"/>
      <c r="DWY175" s="216"/>
      <c r="DWZ175" s="216"/>
      <c r="DXA175" s="216"/>
      <c r="DXB175" s="216"/>
      <c r="DXC175" s="216"/>
      <c r="DXD175" s="216"/>
      <c r="DXE175" s="216"/>
      <c r="DXF175" s="216"/>
      <c r="DXG175" s="216"/>
      <c r="DXH175" s="216"/>
      <c r="DXI175" s="216"/>
      <c r="DXJ175" s="216"/>
      <c r="DXK175" s="216"/>
      <c r="DXL175" s="216"/>
      <c r="DXM175" s="216"/>
      <c r="DXN175" s="216"/>
      <c r="DXO175" s="216"/>
      <c r="DXP175" s="216"/>
      <c r="DXQ175" s="216"/>
      <c r="DXR175" s="216"/>
      <c r="DXS175" s="216"/>
      <c r="DXT175" s="216"/>
      <c r="DXU175" s="216"/>
      <c r="DXV175" s="216"/>
      <c r="DXW175" s="216"/>
      <c r="DXX175" s="216"/>
      <c r="DXY175" s="216"/>
      <c r="DXZ175" s="216"/>
      <c r="DYA175" s="216"/>
      <c r="DYB175" s="216"/>
      <c r="DYC175" s="216"/>
      <c r="DYD175" s="216"/>
      <c r="DYE175" s="216"/>
      <c r="DYF175" s="216"/>
      <c r="DYG175" s="216"/>
      <c r="DYH175" s="216"/>
      <c r="DYI175" s="216"/>
      <c r="DYJ175" s="216"/>
      <c r="DYK175" s="216"/>
      <c r="DYL175" s="216"/>
      <c r="DYM175" s="216"/>
      <c r="DYN175" s="216"/>
      <c r="DYO175" s="216"/>
      <c r="DYP175" s="216"/>
      <c r="DYQ175" s="216"/>
      <c r="DYR175" s="216"/>
      <c r="DYS175" s="216"/>
      <c r="DYT175" s="216"/>
      <c r="DYU175" s="216"/>
      <c r="DYV175" s="216"/>
      <c r="DYW175" s="216"/>
      <c r="DYX175" s="216"/>
      <c r="DYY175" s="216"/>
      <c r="DYZ175" s="216"/>
      <c r="DZA175" s="216"/>
      <c r="DZB175" s="216"/>
      <c r="DZC175" s="216"/>
      <c r="DZD175" s="216"/>
      <c r="DZE175" s="216"/>
      <c r="DZF175" s="216"/>
      <c r="DZG175" s="216"/>
      <c r="DZH175" s="216"/>
      <c r="DZI175" s="216"/>
      <c r="DZJ175" s="216"/>
      <c r="DZK175" s="216"/>
      <c r="DZL175" s="216"/>
      <c r="DZM175" s="216"/>
      <c r="DZN175" s="216"/>
      <c r="DZO175" s="216"/>
      <c r="DZP175" s="216"/>
      <c r="DZQ175" s="216"/>
      <c r="DZR175" s="216"/>
      <c r="DZS175" s="216"/>
      <c r="DZT175" s="216"/>
      <c r="DZU175" s="216"/>
      <c r="DZV175" s="216"/>
      <c r="DZW175" s="216"/>
      <c r="DZX175" s="216"/>
      <c r="DZY175" s="216"/>
      <c r="DZZ175" s="216"/>
      <c r="EAA175" s="216"/>
      <c r="EAB175" s="216"/>
      <c r="EAC175" s="216"/>
      <c r="EAD175" s="216"/>
      <c r="EAE175" s="216"/>
      <c r="EAF175" s="216"/>
      <c r="EAG175" s="216"/>
      <c r="EAH175" s="216"/>
      <c r="EAI175" s="216"/>
      <c r="EAJ175" s="216"/>
      <c r="EAK175" s="216"/>
      <c r="EAL175" s="216"/>
      <c r="EAM175" s="216"/>
      <c r="EAN175" s="216"/>
      <c r="EAO175" s="216"/>
      <c r="EAP175" s="216"/>
      <c r="EAQ175" s="216"/>
      <c r="EAR175" s="216"/>
      <c r="EAS175" s="216"/>
      <c r="EAT175" s="216"/>
      <c r="EAU175" s="216"/>
      <c r="EAV175" s="216"/>
      <c r="EAW175" s="216"/>
      <c r="EAX175" s="216"/>
      <c r="EAY175" s="216"/>
      <c r="EAZ175" s="216"/>
      <c r="EBA175" s="216"/>
      <c r="EBB175" s="216"/>
      <c r="EBC175" s="216"/>
      <c r="EBD175" s="216"/>
      <c r="EBE175" s="216"/>
      <c r="EBF175" s="216"/>
      <c r="EBG175" s="216"/>
      <c r="EBH175" s="216"/>
      <c r="EBI175" s="216"/>
      <c r="EBJ175" s="216"/>
      <c r="EBK175" s="216"/>
      <c r="EBL175" s="216"/>
      <c r="EBM175" s="216"/>
      <c r="EBN175" s="216"/>
      <c r="EBO175" s="216"/>
      <c r="EBP175" s="216"/>
      <c r="EBQ175" s="216"/>
      <c r="EBR175" s="216"/>
      <c r="EBS175" s="216"/>
      <c r="EBT175" s="216"/>
      <c r="EBU175" s="216"/>
      <c r="EBV175" s="216"/>
      <c r="EBW175" s="216"/>
      <c r="EBX175" s="216"/>
      <c r="EBY175" s="216"/>
      <c r="EBZ175" s="216"/>
      <c r="ECA175" s="216"/>
      <c r="ECB175" s="216"/>
      <c r="ECC175" s="216"/>
      <c r="ECD175" s="216"/>
      <c r="ECE175" s="216"/>
      <c r="ECF175" s="216"/>
      <c r="ECG175" s="216"/>
      <c r="ECH175" s="216"/>
      <c r="ECI175" s="216"/>
      <c r="ECJ175" s="216"/>
      <c r="ECK175" s="216"/>
      <c r="ECL175" s="216"/>
      <c r="ECM175" s="216"/>
      <c r="ECN175" s="216"/>
      <c r="ECO175" s="216"/>
      <c r="ECP175" s="216"/>
      <c r="ECQ175" s="216"/>
      <c r="ECR175" s="216"/>
      <c r="ECS175" s="216"/>
      <c r="ECT175" s="216"/>
      <c r="ECU175" s="216"/>
      <c r="ECV175" s="216"/>
      <c r="ECW175" s="216"/>
      <c r="ECX175" s="216"/>
      <c r="ECY175" s="216"/>
      <c r="ECZ175" s="216"/>
      <c r="EDA175" s="216"/>
      <c r="EDB175" s="216"/>
      <c r="EDC175" s="216"/>
      <c r="EDD175" s="216"/>
      <c r="EDE175" s="216"/>
      <c r="EDF175" s="216"/>
      <c r="EDG175" s="216"/>
      <c r="EDH175" s="216"/>
      <c r="EDI175" s="216"/>
      <c r="EDJ175" s="216"/>
      <c r="EDK175" s="216"/>
      <c r="EDL175" s="216"/>
      <c r="EDM175" s="216"/>
      <c r="EDN175" s="216"/>
      <c r="EDO175" s="216"/>
      <c r="EDP175" s="216"/>
      <c r="EDQ175" s="216"/>
      <c r="EDR175" s="216"/>
      <c r="EDS175" s="216"/>
      <c r="EDT175" s="216"/>
      <c r="EDU175" s="216"/>
      <c r="EDV175" s="216"/>
      <c r="EDW175" s="216"/>
      <c r="EDX175" s="216"/>
      <c r="EDY175" s="216"/>
      <c r="EDZ175" s="216"/>
      <c r="EEA175" s="216"/>
      <c r="EEB175" s="216"/>
      <c r="EEC175" s="216"/>
      <c r="EED175" s="216"/>
      <c r="EEE175" s="216"/>
      <c r="EEF175" s="216"/>
      <c r="EEG175" s="216"/>
      <c r="EEH175" s="216"/>
      <c r="EEI175" s="216"/>
      <c r="EEJ175" s="216"/>
      <c r="EEK175" s="216"/>
      <c r="EEL175" s="216"/>
      <c r="EEM175" s="216"/>
      <c r="EEN175" s="216"/>
      <c r="EEO175" s="216"/>
      <c r="EEP175" s="216"/>
      <c r="EEQ175" s="216"/>
      <c r="EER175" s="216"/>
      <c r="EES175" s="216"/>
      <c r="EET175" s="216"/>
      <c r="EEU175" s="216"/>
      <c r="EEV175" s="216"/>
      <c r="EEW175" s="216"/>
      <c r="EEX175" s="216"/>
      <c r="EEY175" s="216"/>
      <c r="EEZ175" s="216"/>
      <c r="EFA175" s="216"/>
      <c r="EFB175" s="216"/>
      <c r="EFC175" s="216"/>
      <c r="EFD175" s="216"/>
      <c r="EFE175" s="216"/>
      <c r="EFF175" s="216"/>
      <c r="EFG175" s="216"/>
      <c r="EFH175" s="216"/>
      <c r="EFI175" s="216"/>
      <c r="EFJ175" s="216"/>
      <c r="EFK175" s="216"/>
      <c r="EFL175" s="216"/>
      <c r="EFM175" s="216"/>
      <c r="EFN175" s="216"/>
      <c r="EFO175" s="216"/>
      <c r="EFP175" s="216"/>
      <c r="EFQ175" s="216"/>
      <c r="EFR175" s="216"/>
      <c r="EFS175" s="216"/>
      <c r="EFT175" s="216"/>
      <c r="EFU175" s="216"/>
      <c r="EFV175" s="216"/>
      <c r="EFW175" s="216"/>
      <c r="EFX175" s="216"/>
      <c r="EFY175" s="216"/>
      <c r="EFZ175" s="216"/>
      <c r="EGA175" s="216"/>
      <c r="EGB175" s="216"/>
      <c r="EGC175" s="216"/>
      <c r="EGD175" s="216"/>
      <c r="EGE175" s="216"/>
      <c r="EGF175" s="216"/>
      <c r="EGG175" s="216"/>
      <c r="EGH175" s="216"/>
      <c r="EGI175" s="216"/>
      <c r="EGJ175" s="216"/>
      <c r="EGK175" s="216"/>
      <c r="EGL175" s="216"/>
      <c r="EGM175" s="216"/>
      <c r="EGN175" s="216"/>
      <c r="EGO175" s="216"/>
      <c r="EGP175" s="216"/>
      <c r="EGQ175" s="216"/>
      <c r="EGR175" s="216"/>
      <c r="EGS175" s="216"/>
      <c r="EGT175" s="216"/>
      <c r="EGU175" s="216"/>
      <c r="EGV175" s="216"/>
      <c r="EGW175" s="216"/>
      <c r="EGX175" s="216"/>
      <c r="EGY175" s="216"/>
      <c r="EGZ175" s="216"/>
      <c r="EHA175" s="216"/>
      <c r="EHB175" s="216"/>
      <c r="EHC175" s="216"/>
      <c r="EHD175" s="216"/>
      <c r="EHE175" s="216"/>
      <c r="EHF175" s="216"/>
      <c r="EHG175" s="216"/>
      <c r="EHH175" s="216"/>
      <c r="EHI175" s="216"/>
      <c r="EHJ175" s="216"/>
      <c r="EHK175" s="216"/>
      <c r="EHL175" s="216"/>
      <c r="EHM175" s="216"/>
      <c r="EHN175" s="216"/>
      <c r="EHO175" s="216"/>
      <c r="EHP175" s="216"/>
      <c r="EHQ175" s="216"/>
      <c r="EHR175" s="216"/>
      <c r="EHS175" s="216"/>
      <c r="EHT175" s="216"/>
      <c r="EHU175" s="216"/>
      <c r="EHV175" s="216"/>
      <c r="EHW175" s="216"/>
      <c r="EHX175" s="216"/>
      <c r="EHY175" s="216"/>
      <c r="EHZ175" s="216"/>
      <c r="EIA175" s="216"/>
      <c r="EIB175" s="216"/>
      <c r="EIC175" s="216"/>
      <c r="EID175" s="216"/>
      <c r="EIE175" s="216"/>
      <c r="EIF175" s="216"/>
      <c r="EIG175" s="216"/>
      <c r="EIH175" s="216"/>
      <c r="EII175" s="216"/>
      <c r="EIJ175" s="216"/>
      <c r="EIK175" s="216"/>
      <c r="EIL175" s="216"/>
      <c r="EIM175" s="216"/>
      <c r="EIN175" s="216"/>
      <c r="EIO175" s="216"/>
      <c r="EIP175" s="216"/>
      <c r="EIQ175" s="216"/>
      <c r="EIR175" s="216"/>
      <c r="EIS175" s="216"/>
      <c r="EIT175" s="216"/>
      <c r="EIU175" s="216"/>
      <c r="EIV175" s="216"/>
      <c r="EIW175" s="216"/>
      <c r="EIX175" s="216"/>
      <c r="EIY175" s="216"/>
      <c r="EIZ175" s="216"/>
      <c r="EJA175" s="216"/>
      <c r="EJB175" s="216"/>
      <c r="EJC175" s="216"/>
      <c r="EJD175" s="216"/>
      <c r="EJE175" s="216"/>
      <c r="EJF175" s="216"/>
      <c r="EJG175" s="216"/>
      <c r="EJH175" s="216"/>
      <c r="EJI175" s="216"/>
      <c r="EJJ175" s="216"/>
      <c r="EJK175" s="216"/>
      <c r="EJL175" s="216"/>
      <c r="EJM175" s="216"/>
      <c r="EJN175" s="216"/>
      <c r="EJO175" s="216"/>
      <c r="EJP175" s="216"/>
      <c r="EJQ175" s="216"/>
      <c r="EJR175" s="216"/>
      <c r="EJS175" s="216"/>
      <c r="EJT175" s="216"/>
      <c r="EJU175" s="216"/>
      <c r="EJV175" s="216"/>
      <c r="EJW175" s="216"/>
      <c r="EJX175" s="216"/>
      <c r="EJY175" s="216"/>
      <c r="EJZ175" s="216"/>
      <c r="EKA175" s="216"/>
      <c r="EKB175" s="216"/>
      <c r="EKC175" s="216"/>
      <c r="EKD175" s="216"/>
      <c r="EKE175" s="216"/>
      <c r="EKF175" s="216"/>
      <c r="EKG175" s="216"/>
      <c r="EKH175" s="216"/>
      <c r="EKI175" s="216"/>
      <c r="EKJ175" s="216"/>
      <c r="EKK175" s="216"/>
      <c r="EKL175" s="216"/>
      <c r="EKM175" s="216"/>
      <c r="EKN175" s="216"/>
      <c r="EKO175" s="216"/>
      <c r="EKP175" s="216"/>
      <c r="EKQ175" s="216"/>
      <c r="EKR175" s="216"/>
      <c r="EKS175" s="216"/>
      <c r="EKT175" s="216"/>
      <c r="EKU175" s="216"/>
      <c r="EKV175" s="216"/>
      <c r="EKW175" s="216"/>
      <c r="EKX175" s="216"/>
      <c r="EKY175" s="216"/>
      <c r="EKZ175" s="216"/>
      <c r="ELA175" s="216"/>
      <c r="ELB175" s="216"/>
      <c r="ELC175" s="216"/>
      <c r="ELD175" s="216"/>
      <c r="ELE175" s="216"/>
      <c r="ELF175" s="216"/>
      <c r="ELG175" s="216"/>
      <c r="ELH175" s="216"/>
      <c r="ELI175" s="216"/>
      <c r="ELJ175" s="216"/>
      <c r="ELK175" s="216"/>
      <c r="ELL175" s="216"/>
      <c r="ELM175" s="216"/>
      <c r="ELN175" s="216"/>
      <c r="ELO175" s="216"/>
      <c r="ELP175" s="216"/>
      <c r="ELQ175" s="216"/>
      <c r="ELR175" s="216"/>
      <c r="ELS175" s="216"/>
      <c r="ELT175" s="216"/>
      <c r="ELU175" s="216"/>
      <c r="ELV175" s="216"/>
      <c r="ELW175" s="216"/>
      <c r="ELX175" s="216"/>
      <c r="ELY175" s="216"/>
      <c r="ELZ175" s="216"/>
      <c r="EMA175" s="216"/>
      <c r="EMB175" s="216"/>
      <c r="EMC175" s="216"/>
      <c r="EMD175" s="216"/>
      <c r="EME175" s="216"/>
      <c r="EMF175" s="216"/>
      <c r="EMG175" s="216"/>
      <c r="EMH175" s="216"/>
      <c r="EMI175" s="216"/>
      <c r="EMJ175" s="216"/>
      <c r="EMK175" s="216"/>
      <c r="EML175" s="216"/>
      <c r="EMM175" s="216"/>
      <c r="EMN175" s="216"/>
      <c r="EMO175" s="216"/>
      <c r="EMP175" s="216"/>
      <c r="EMQ175" s="216"/>
      <c r="EMR175" s="216"/>
      <c r="EMS175" s="216"/>
      <c r="EMT175" s="216"/>
      <c r="EMU175" s="216"/>
      <c r="EMV175" s="216"/>
      <c r="EMW175" s="216"/>
      <c r="EMX175" s="216"/>
      <c r="EMY175" s="216"/>
      <c r="EMZ175" s="216"/>
      <c r="ENA175" s="216"/>
      <c r="ENB175" s="216"/>
      <c r="ENC175" s="216"/>
      <c r="END175" s="216"/>
      <c r="ENE175" s="216"/>
      <c r="ENF175" s="216"/>
      <c r="ENG175" s="216"/>
      <c r="ENH175" s="216"/>
      <c r="ENI175" s="216"/>
      <c r="ENJ175" s="216"/>
      <c r="ENK175" s="216"/>
      <c r="ENL175" s="216"/>
      <c r="ENM175" s="216"/>
      <c r="ENN175" s="216"/>
      <c r="ENO175" s="216"/>
      <c r="ENP175" s="216"/>
      <c r="ENQ175" s="216"/>
      <c r="ENR175" s="216"/>
      <c r="ENS175" s="216"/>
      <c r="ENT175" s="216"/>
      <c r="ENU175" s="216"/>
      <c r="ENV175" s="216"/>
      <c r="ENW175" s="216"/>
      <c r="ENX175" s="216"/>
      <c r="ENY175" s="216"/>
      <c r="ENZ175" s="216"/>
      <c r="EOA175" s="216"/>
      <c r="EOB175" s="216"/>
      <c r="EOC175" s="216"/>
      <c r="EOD175" s="216"/>
      <c r="EOE175" s="216"/>
      <c r="EOF175" s="216"/>
      <c r="EOG175" s="216"/>
      <c r="EOH175" s="216"/>
      <c r="EOI175" s="216"/>
      <c r="EOJ175" s="216"/>
      <c r="EOK175" s="216"/>
      <c r="EOL175" s="216"/>
      <c r="EOM175" s="216"/>
      <c r="EON175" s="216"/>
      <c r="EOO175" s="216"/>
      <c r="EOP175" s="216"/>
      <c r="EOQ175" s="216"/>
      <c r="EOR175" s="216"/>
      <c r="EOS175" s="216"/>
      <c r="EOT175" s="216"/>
      <c r="EOU175" s="216"/>
      <c r="EOV175" s="216"/>
      <c r="EOW175" s="216"/>
      <c r="EOX175" s="216"/>
      <c r="EOY175" s="216"/>
      <c r="EOZ175" s="216"/>
      <c r="EPA175" s="216"/>
      <c r="EPB175" s="216"/>
      <c r="EPC175" s="216"/>
      <c r="EPD175" s="216"/>
      <c r="EPE175" s="216"/>
      <c r="EPF175" s="216"/>
      <c r="EPG175" s="216"/>
      <c r="EPH175" s="216"/>
      <c r="EPI175" s="216"/>
      <c r="EPJ175" s="216"/>
      <c r="EPK175" s="216"/>
      <c r="EPL175" s="216"/>
      <c r="EPM175" s="216"/>
      <c r="EPN175" s="216"/>
      <c r="EPO175" s="216"/>
      <c r="EPP175" s="216"/>
      <c r="EPQ175" s="216"/>
      <c r="EPR175" s="216"/>
      <c r="EPS175" s="216"/>
      <c r="EPT175" s="216"/>
      <c r="EPU175" s="216"/>
      <c r="EPV175" s="216"/>
      <c r="EPW175" s="216"/>
      <c r="EPX175" s="216"/>
      <c r="EPY175" s="216"/>
      <c r="EPZ175" s="216"/>
      <c r="EQA175" s="216"/>
      <c r="EQB175" s="216"/>
      <c r="EQC175" s="216"/>
      <c r="EQD175" s="216"/>
      <c r="EQE175" s="216"/>
      <c r="EQF175" s="216"/>
      <c r="EQG175" s="216"/>
      <c r="EQH175" s="216"/>
      <c r="EQI175" s="216"/>
      <c r="EQJ175" s="216"/>
      <c r="EQK175" s="216"/>
      <c r="EQL175" s="216"/>
      <c r="EQM175" s="216"/>
      <c r="EQN175" s="216"/>
      <c r="EQO175" s="216"/>
      <c r="EQP175" s="216"/>
      <c r="EQQ175" s="216"/>
      <c r="EQR175" s="216"/>
      <c r="EQS175" s="216"/>
      <c r="EQT175" s="216"/>
      <c r="EQU175" s="216"/>
      <c r="EQV175" s="216"/>
      <c r="EQW175" s="216"/>
      <c r="EQX175" s="216"/>
      <c r="EQY175" s="216"/>
      <c r="EQZ175" s="216"/>
      <c r="ERA175" s="216"/>
      <c r="ERB175" s="216"/>
      <c r="ERC175" s="216"/>
      <c r="ERD175" s="216"/>
      <c r="ERE175" s="216"/>
      <c r="ERF175" s="216"/>
      <c r="ERG175" s="216"/>
      <c r="ERH175" s="216"/>
      <c r="ERI175" s="216"/>
      <c r="ERJ175" s="216"/>
      <c r="ERK175" s="216"/>
      <c r="ERL175" s="216"/>
      <c r="ERM175" s="216"/>
      <c r="ERN175" s="216"/>
      <c r="ERO175" s="216"/>
      <c r="ERP175" s="216"/>
      <c r="ERQ175" s="216"/>
      <c r="ERR175" s="216"/>
      <c r="ERS175" s="216"/>
      <c r="ERT175" s="216"/>
      <c r="ERU175" s="216"/>
      <c r="ERV175" s="216"/>
      <c r="ERW175" s="216"/>
      <c r="ERX175" s="216"/>
      <c r="ERY175" s="216"/>
      <c r="ERZ175" s="216"/>
      <c r="ESA175" s="216"/>
      <c r="ESB175" s="216"/>
      <c r="ESC175" s="216"/>
      <c r="ESD175" s="216"/>
      <c r="ESE175" s="216"/>
      <c r="ESF175" s="216"/>
      <c r="ESG175" s="216"/>
      <c r="ESH175" s="216"/>
      <c r="ESI175" s="216"/>
      <c r="ESJ175" s="216"/>
      <c r="ESK175" s="216"/>
      <c r="ESL175" s="216"/>
      <c r="ESM175" s="216"/>
      <c r="ESN175" s="216"/>
      <c r="ESO175" s="216"/>
      <c r="ESP175" s="216"/>
      <c r="ESQ175" s="216"/>
      <c r="ESR175" s="216"/>
      <c r="ESS175" s="216"/>
      <c r="EST175" s="216"/>
      <c r="ESU175" s="216"/>
      <c r="ESV175" s="216"/>
      <c r="ESW175" s="216"/>
      <c r="ESX175" s="216"/>
      <c r="ESY175" s="216"/>
      <c r="ESZ175" s="216"/>
      <c r="ETA175" s="216"/>
      <c r="ETB175" s="216"/>
      <c r="ETC175" s="216"/>
      <c r="ETD175" s="216"/>
      <c r="ETE175" s="216"/>
      <c r="ETF175" s="216"/>
      <c r="ETG175" s="216"/>
      <c r="ETH175" s="216"/>
      <c r="ETI175" s="216"/>
      <c r="ETJ175" s="216"/>
      <c r="ETK175" s="216"/>
      <c r="ETL175" s="216"/>
      <c r="ETM175" s="216"/>
      <c r="ETN175" s="216"/>
      <c r="ETO175" s="216"/>
      <c r="ETP175" s="216"/>
      <c r="ETQ175" s="216"/>
      <c r="ETR175" s="216"/>
      <c r="ETS175" s="216"/>
      <c r="ETT175" s="216"/>
      <c r="ETU175" s="216"/>
      <c r="ETV175" s="216"/>
      <c r="ETW175" s="216"/>
      <c r="ETX175" s="216"/>
      <c r="ETY175" s="216"/>
      <c r="ETZ175" s="216"/>
      <c r="EUA175" s="216"/>
      <c r="EUB175" s="216"/>
      <c r="EUC175" s="216"/>
      <c r="EUD175" s="216"/>
      <c r="EUE175" s="216"/>
      <c r="EUF175" s="216"/>
      <c r="EUG175" s="216"/>
      <c r="EUH175" s="216"/>
      <c r="EUI175" s="216"/>
      <c r="EUJ175" s="216"/>
      <c r="EUK175" s="216"/>
      <c r="EUL175" s="216"/>
      <c r="EUM175" s="216"/>
      <c r="EUN175" s="216"/>
      <c r="EUO175" s="216"/>
      <c r="EUP175" s="216"/>
      <c r="EUQ175" s="216"/>
      <c r="EUR175" s="216"/>
      <c r="EUS175" s="216"/>
      <c r="EUT175" s="216"/>
      <c r="EUU175" s="216"/>
      <c r="EUV175" s="216"/>
      <c r="EUW175" s="216"/>
      <c r="EUX175" s="216"/>
      <c r="EUY175" s="216"/>
      <c r="EUZ175" s="216"/>
      <c r="EVA175" s="216"/>
      <c r="EVB175" s="216"/>
      <c r="EVC175" s="216"/>
      <c r="EVD175" s="216"/>
      <c r="EVE175" s="216"/>
      <c r="EVF175" s="216"/>
      <c r="EVG175" s="216"/>
      <c r="EVH175" s="216"/>
      <c r="EVI175" s="216"/>
      <c r="EVJ175" s="216"/>
      <c r="EVK175" s="216"/>
      <c r="EVL175" s="216"/>
      <c r="EVM175" s="216"/>
      <c r="EVN175" s="216"/>
      <c r="EVO175" s="216"/>
      <c r="EVP175" s="216"/>
      <c r="EVQ175" s="216"/>
      <c r="EVR175" s="216"/>
      <c r="EVS175" s="216"/>
      <c r="EVT175" s="216"/>
      <c r="EVU175" s="216"/>
      <c r="EVV175" s="216"/>
      <c r="EVW175" s="216"/>
      <c r="EVX175" s="216"/>
      <c r="EVY175" s="216"/>
      <c r="EVZ175" s="216"/>
      <c r="EWA175" s="216"/>
      <c r="EWB175" s="216"/>
      <c r="EWC175" s="216"/>
      <c r="EWD175" s="216"/>
      <c r="EWE175" s="216"/>
      <c r="EWF175" s="216"/>
      <c r="EWG175" s="216"/>
      <c r="EWH175" s="216"/>
      <c r="EWI175" s="216"/>
      <c r="EWJ175" s="216"/>
      <c r="EWK175" s="216"/>
      <c r="EWL175" s="216"/>
      <c r="EWM175" s="216"/>
      <c r="EWN175" s="216"/>
      <c r="EWO175" s="216"/>
      <c r="EWP175" s="216"/>
      <c r="EWQ175" s="216"/>
      <c r="EWR175" s="216"/>
      <c r="EWS175" s="216"/>
      <c r="EWT175" s="216"/>
      <c r="EWU175" s="216"/>
      <c r="EWV175" s="216"/>
      <c r="EWW175" s="216"/>
      <c r="EWX175" s="216"/>
      <c r="EWY175" s="216"/>
      <c r="EWZ175" s="216"/>
      <c r="EXA175" s="216"/>
      <c r="EXB175" s="216"/>
      <c r="EXC175" s="216"/>
      <c r="EXD175" s="216"/>
      <c r="EXE175" s="216"/>
      <c r="EXF175" s="216"/>
      <c r="EXG175" s="216"/>
      <c r="EXH175" s="216"/>
      <c r="EXI175" s="216"/>
      <c r="EXJ175" s="216"/>
      <c r="EXK175" s="216"/>
      <c r="EXL175" s="216"/>
      <c r="EXM175" s="216"/>
      <c r="EXN175" s="216"/>
      <c r="EXO175" s="216"/>
      <c r="EXP175" s="216"/>
      <c r="EXQ175" s="216"/>
      <c r="EXR175" s="216"/>
      <c r="EXS175" s="216"/>
      <c r="EXT175" s="216"/>
      <c r="EXU175" s="216"/>
      <c r="EXV175" s="216"/>
      <c r="EXW175" s="216"/>
      <c r="EXX175" s="216"/>
      <c r="EXY175" s="216"/>
      <c r="EXZ175" s="216"/>
      <c r="EYA175" s="216"/>
      <c r="EYB175" s="216"/>
      <c r="EYC175" s="216"/>
      <c r="EYD175" s="216"/>
      <c r="EYE175" s="216"/>
      <c r="EYF175" s="216"/>
      <c r="EYG175" s="216"/>
      <c r="EYH175" s="216"/>
      <c r="EYI175" s="216"/>
      <c r="EYJ175" s="216"/>
      <c r="EYK175" s="216"/>
      <c r="EYL175" s="216"/>
      <c r="EYM175" s="216"/>
      <c r="EYN175" s="216"/>
      <c r="EYO175" s="216"/>
      <c r="EYP175" s="216"/>
      <c r="EYQ175" s="216"/>
      <c r="EYR175" s="216"/>
      <c r="EYS175" s="216"/>
      <c r="EYT175" s="216"/>
      <c r="EYU175" s="216"/>
      <c r="EYV175" s="216"/>
      <c r="EYW175" s="216"/>
      <c r="EYX175" s="216"/>
      <c r="EYY175" s="216"/>
      <c r="EYZ175" s="216"/>
      <c r="EZA175" s="216"/>
      <c r="EZB175" s="216"/>
      <c r="EZC175" s="216"/>
      <c r="EZD175" s="216"/>
      <c r="EZE175" s="216"/>
      <c r="EZF175" s="216"/>
      <c r="EZG175" s="216"/>
      <c r="EZH175" s="216"/>
      <c r="EZI175" s="216"/>
      <c r="EZJ175" s="216"/>
      <c r="EZK175" s="216"/>
      <c r="EZL175" s="216"/>
      <c r="EZM175" s="216"/>
      <c r="EZN175" s="216"/>
      <c r="EZO175" s="216"/>
      <c r="EZP175" s="216"/>
      <c r="EZQ175" s="216"/>
      <c r="EZR175" s="216"/>
      <c r="EZS175" s="216"/>
      <c r="EZT175" s="216"/>
      <c r="EZU175" s="216"/>
      <c r="EZV175" s="216"/>
      <c r="EZW175" s="216"/>
      <c r="EZX175" s="216"/>
      <c r="EZY175" s="216"/>
      <c r="EZZ175" s="216"/>
      <c r="FAA175" s="216"/>
      <c r="FAB175" s="216"/>
      <c r="FAC175" s="216"/>
      <c r="FAD175" s="216"/>
      <c r="FAE175" s="216"/>
      <c r="FAF175" s="216"/>
      <c r="FAG175" s="216"/>
      <c r="FAH175" s="216"/>
      <c r="FAI175" s="216"/>
      <c r="FAJ175" s="216"/>
      <c r="FAK175" s="216"/>
      <c r="FAL175" s="216"/>
      <c r="FAM175" s="216"/>
      <c r="FAN175" s="216"/>
      <c r="FAO175" s="216"/>
      <c r="FAP175" s="216"/>
      <c r="FAQ175" s="216"/>
      <c r="FAR175" s="216"/>
      <c r="FAS175" s="216"/>
      <c r="FAT175" s="216"/>
      <c r="FAU175" s="216"/>
      <c r="FAV175" s="216"/>
      <c r="FAW175" s="216"/>
      <c r="FAX175" s="216"/>
      <c r="FAY175" s="216"/>
      <c r="FAZ175" s="216"/>
      <c r="FBA175" s="216"/>
      <c r="FBB175" s="216"/>
      <c r="FBC175" s="216"/>
      <c r="FBD175" s="216"/>
      <c r="FBE175" s="216"/>
      <c r="FBF175" s="216"/>
      <c r="FBG175" s="216"/>
      <c r="FBH175" s="216"/>
      <c r="FBI175" s="216"/>
      <c r="FBJ175" s="216"/>
      <c r="FBK175" s="216"/>
      <c r="FBL175" s="216"/>
      <c r="FBM175" s="216"/>
      <c r="FBN175" s="216"/>
      <c r="FBO175" s="216"/>
      <c r="FBP175" s="216"/>
      <c r="FBQ175" s="216"/>
      <c r="FBR175" s="216"/>
      <c r="FBS175" s="216"/>
      <c r="FBT175" s="216"/>
      <c r="FBU175" s="216"/>
      <c r="FBV175" s="216"/>
      <c r="FBW175" s="216"/>
      <c r="FBX175" s="216"/>
      <c r="FBY175" s="216"/>
      <c r="FBZ175" s="216"/>
      <c r="FCA175" s="216"/>
      <c r="FCB175" s="216"/>
      <c r="FCC175" s="216"/>
      <c r="FCD175" s="216"/>
      <c r="FCE175" s="216"/>
      <c r="FCF175" s="216"/>
      <c r="FCG175" s="216"/>
      <c r="FCH175" s="216"/>
      <c r="FCI175" s="216"/>
      <c r="FCJ175" s="216"/>
      <c r="FCK175" s="216"/>
      <c r="FCL175" s="216"/>
      <c r="FCM175" s="216"/>
      <c r="FCN175" s="216"/>
      <c r="FCO175" s="216"/>
      <c r="FCP175" s="216"/>
      <c r="FCQ175" s="216"/>
      <c r="FCR175" s="216"/>
      <c r="FCS175" s="216"/>
      <c r="FCT175" s="216"/>
      <c r="FCU175" s="216"/>
      <c r="FCV175" s="216"/>
      <c r="FCW175" s="216"/>
      <c r="FCX175" s="216"/>
      <c r="FCY175" s="216"/>
      <c r="FCZ175" s="216"/>
      <c r="FDA175" s="216"/>
      <c r="FDB175" s="216"/>
      <c r="FDC175" s="216"/>
      <c r="FDD175" s="216"/>
      <c r="FDE175" s="216"/>
      <c r="FDF175" s="216"/>
      <c r="FDG175" s="216"/>
      <c r="FDH175" s="216"/>
      <c r="FDI175" s="216"/>
      <c r="FDJ175" s="216"/>
      <c r="FDK175" s="216"/>
      <c r="FDL175" s="216"/>
      <c r="FDM175" s="216"/>
      <c r="FDN175" s="216"/>
      <c r="FDO175" s="216"/>
      <c r="FDP175" s="216"/>
      <c r="FDQ175" s="216"/>
      <c r="FDR175" s="216"/>
      <c r="FDS175" s="216"/>
      <c r="FDT175" s="216"/>
      <c r="FDU175" s="216"/>
      <c r="FDV175" s="216"/>
      <c r="FDW175" s="216"/>
      <c r="FDX175" s="216"/>
      <c r="FDY175" s="216"/>
      <c r="FDZ175" s="216"/>
      <c r="FEA175" s="216"/>
      <c r="FEB175" s="216"/>
      <c r="FEC175" s="216"/>
      <c r="FED175" s="216"/>
      <c r="FEE175" s="216"/>
      <c r="FEF175" s="216"/>
      <c r="FEG175" s="216"/>
      <c r="FEH175" s="216"/>
      <c r="FEI175" s="216"/>
      <c r="FEJ175" s="216"/>
      <c r="FEK175" s="216"/>
      <c r="FEL175" s="216"/>
      <c r="FEM175" s="216"/>
      <c r="FEN175" s="216"/>
      <c r="FEO175" s="216"/>
      <c r="FEP175" s="216"/>
      <c r="FEQ175" s="216"/>
      <c r="FER175" s="216"/>
      <c r="FES175" s="216"/>
      <c r="FET175" s="216"/>
      <c r="FEU175" s="216"/>
      <c r="FEV175" s="216"/>
      <c r="FEW175" s="216"/>
      <c r="FEX175" s="216"/>
      <c r="FEY175" s="216"/>
      <c r="FEZ175" s="216"/>
      <c r="FFA175" s="216"/>
      <c r="FFB175" s="216"/>
      <c r="FFC175" s="216"/>
      <c r="FFD175" s="216"/>
      <c r="FFE175" s="216"/>
      <c r="FFF175" s="216"/>
      <c r="FFG175" s="216"/>
      <c r="FFH175" s="216"/>
      <c r="FFI175" s="216"/>
      <c r="FFJ175" s="216"/>
      <c r="FFK175" s="216"/>
      <c r="FFL175" s="216"/>
      <c r="FFM175" s="216"/>
      <c r="FFN175" s="216"/>
      <c r="FFO175" s="216"/>
      <c r="FFP175" s="216"/>
      <c r="FFQ175" s="216"/>
      <c r="FFR175" s="216"/>
      <c r="FFS175" s="216"/>
      <c r="FFT175" s="216"/>
      <c r="FFU175" s="216"/>
      <c r="FFV175" s="216"/>
      <c r="FFW175" s="216"/>
      <c r="FFX175" s="216"/>
      <c r="FFY175" s="216"/>
      <c r="FFZ175" s="216"/>
      <c r="FGA175" s="216"/>
      <c r="FGB175" s="216"/>
      <c r="FGC175" s="216"/>
      <c r="FGD175" s="216"/>
      <c r="FGE175" s="216"/>
      <c r="FGF175" s="216"/>
      <c r="FGG175" s="216"/>
      <c r="FGH175" s="216"/>
      <c r="FGI175" s="216"/>
      <c r="FGJ175" s="216"/>
      <c r="FGK175" s="216"/>
      <c r="FGL175" s="216"/>
      <c r="FGM175" s="216"/>
      <c r="FGN175" s="216"/>
      <c r="FGO175" s="216"/>
      <c r="FGP175" s="216"/>
      <c r="FGQ175" s="216"/>
      <c r="FGR175" s="216"/>
      <c r="FGS175" s="216"/>
      <c r="FGT175" s="216"/>
      <c r="FGU175" s="216"/>
      <c r="FGV175" s="216"/>
      <c r="FGW175" s="216"/>
      <c r="FGX175" s="216"/>
      <c r="FGY175" s="216"/>
      <c r="FGZ175" s="216"/>
      <c r="FHA175" s="216"/>
      <c r="FHB175" s="216"/>
      <c r="FHC175" s="216"/>
      <c r="FHD175" s="216"/>
      <c r="FHE175" s="216"/>
      <c r="FHF175" s="216"/>
      <c r="FHG175" s="216"/>
      <c r="FHH175" s="216"/>
      <c r="FHI175" s="216"/>
      <c r="FHJ175" s="216"/>
      <c r="FHK175" s="216"/>
      <c r="FHL175" s="216"/>
      <c r="FHM175" s="216"/>
      <c r="FHN175" s="216"/>
      <c r="FHO175" s="216"/>
      <c r="FHP175" s="216"/>
      <c r="FHQ175" s="216"/>
      <c r="FHR175" s="216"/>
      <c r="FHS175" s="216"/>
      <c r="FHT175" s="216"/>
      <c r="FHU175" s="216"/>
      <c r="FHV175" s="216"/>
      <c r="FHW175" s="216"/>
      <c r="FHX175" s="216"/>
      <c r="FHY175" s="216"/>
      <c r="FHZ175" s="216"/>
      <c r="FIA175" s="216"/>
      <c r="FIB175" s="216"/>
      <c r="FIC175" s="216"/>
      <c r="FID175" s="216"/>
      <c r="FIE175" s="216"/>
      <c r="FIF175" s="216"/>
      <c r="FIG175" s="216"/>
      <c r="FIH175" s="216"/>
      <c r="FII175" s="216"/>
      <c r="FIJ175" s="216"/>
      <c r="FIK175" s="216"/>
      <c r="FIL175" s="216"/>
      <c r="FIM175" s="216"/>
      <c r="FIN175" s="216"/>
      <c r="FIO175" s="216"/>
      <c r="FIP175" s="216"/>
      <c r="FIQ175" s="216"/>
      <c r="FIR175" s="216"/>
      <c r="FIS175" s="216"/>
      <c r="FIT175" s="216"/>
      <c r="FIU175" s="216"/>
      <c r="FIV175" s="216"/>
      <c r="FIW175" s="216"/>
      <c r="FIX175" s="216"/>
      <c r="FIY175" s="216"/>
      <c r="FIZ175" s="216"/>
      <c r="FJA175" s="216"/>
      <c r="FJB175" s="216"/>
      <c r="FJC175" s="216"/>
      <c r="FJD175" s="216"/>
      <c r="FJE175" s="216"/>
      <c r="FJF175" s="216"/>
      <c r="FJG175" s="216"/>
      <c r="FJH175" s="216"/>
      <c r="FJI175" s="216"/>
      <c r="FJJ175" s="216"/>
      <c r="FJK175" s="216"/>
      <c r="FJL175" s="216"/>
      <c r="FJM175" s="216"/>
      <c r="FJN175" s="216"/>
      <c r="FJO175" s="216"/>
      <c r="FJP175" s="216"/>
      <c r="FJQ175" s="216"/>
      <c r="FJR175" s="216"/>
      <c r="FJS175" s="216"/>
      <c r="FJT175" s="216"/>
      <c r="FJU175" s="216"/>
      <c r="FJV175" s="216"/>
      <c r="FJW175" s="216"/>
      <c r="FJX175" s="216"/>
      <c r="FJY175" s="216"/>
      <c r="FJZ175" s="216"/>
      <c r="FKA175" s="216"/>
      <c r="FKB175" s="216"/>
      <c r="FKC175" s="216"/>
      <c r="FKD175" s="216"/>
      <c r="FKE175" s="216"/>
      <c r="FKF175" s="216"/>
      <c r="FKG175" s="216"/>
      <c r="FKH175" s="216"/>
      <c r="FKI175" s="216"/>
      <c r="FKJ175" s="216"/>
      <c r="FKK175" s="216"/>
      <c r="FKL175" s="216"/>
      <c r="FKM175" s="216"/>
      <c r="FKN175" s="216"/>
      <c r="FKO175" s="216"/>
      <c r="FKP175" s="216"/>
      <c r="FKQ175" s="216"/>
      <c r="FKR175" s="216"/>
      <c r="FKS175" s="216"/>
      <c r="FKT175" s="216"/>
      <c r="FKU175" s="216"/>
      <c r="FKV175" s="216"/>
      <c r="FKW175" s="216"/>
      <c r="FKX175" s="216"/>
      <c r="FKY175" s="216"/>
      <c r="FKZ175" s="216"/>
      <c r="FLA175" s="216"/>
      <c r="FLB175" s="216"/>
      <c r="FLC175" s="216"/>
      <c r="FLD175" s="216"/>
      <c r="FLE175" s="216"/>
      <c r="FLF175" s="216"/>
      <c r="FLG175" s="216"/>
      <c r="FLH175" s="216"/>
      <c r="FLI175" s="216"/>
      <c r="FLJ175" s="216"/>
      <c r="FLK175" s="216"/>
      <c r="FLL175" s="216"/>
      <c r="FLM175" s="216"/>
      <c r="FLN175" s="216"/>
      <c r="FLO175" s="216"/>
      <c r="FLP175" s="216"/>
      <c r="FLQ175" s="216"/>
      <c r="FLR175" s="216"/>
      <c r="FLS175" s="216"/>
      <c r="FLT175" s="216"/>
      <c r="FLU175" s="216"/>
      <c r="FLV175" s="216"/>
      <c r="FLW175" s="216"/>
      <c r="FLX175" s="216"/>
      <c r="FLY175" s="216"/>
      <c r="FLZ175" s="216"/>
      <c r="FMA175" s="216"/>
      <c r="FMB175" s="216"/>
      <c r="FMC175" s="216"/>
      <c r="FMD175" s="216"/>
      <c r="FME175" s="216"/>
      <c r="FMF175" s="216"/>
      <c r="FMG175" s="216"/>
      <c r="FMH175" s="216"/>
      <c r="FMI175" s="216"/>
      <c r="FMJ175" s="216"/>
      <c r="FMK175" s="216"/>
      <c r="FML175" s="216"/>
      <c r="FMM175" s="216"/>
      <c r="FMN175" s="216"/>
      <c r="FMO175" s="216"/>
      <c r="FMP175" s="216"/>
      <c r="FMQ175" s="216"/>
      <c r="FMR175" s="216"/>
      <c r="FMS175" s="216"/>
      <c r="FMT175" s="216"/>
      <c r="FMU175" s="216"/>
      <c r="FMV175" s="216"/>
      <c r="FMW175" s="216"/>
      <c r="FMX175" s="216"/>
      <c r="FMY175" s="216"/>
      <c r="FMZ175" s="216"/>
      <c r="FNA175" s="216"/>
      <c r="FNB175" s="216"/>
      <c r="FNC175" s="216"/>
      <c r="FND175" s="216"/>
      <c r="FNE175" s="216"/>
      <c r="FNF175" s="216"/>
      <c r="FNG175" s="216"/>
      <c r="FNH175" s="216"/>
      <c r="FNI175" s="216"/>
      <c r="FNJ175" s="216"/>
      <c r="FNK175" s="216"/>
      <c r="FNL175" s="216"/>
      <c r="FNM175" s="216"/>
      <c r="FNN175" s="216"/>
      <c r="FNO175" s="216"/>
      <c r="FNP175" s="216"/>
      <c r="FNQ175" s="216"/>
      <c r="FNR175" s="216"/>
      <c r="FNS175" s="216"/>
      <c r="FNT175" s="216"/>
      <c r="FNU175" s="216"/>
      <c r="FNV175" s="216"/>
      <c r="FNW175" s="216"/>
      <c r="FNX175" s="216"/>
      <c r="FNY175" s="216"/>
      <c r="FNZ175" s="216"/>
      <c r="FOA175" s="216"/>
      <c r="FOB175" s="216"/>
      <c r="FOC175" s="216"/>
      <c r="FOD175" s="216"/>
      <c r="FOE175" s="216"/>
      <c r="FOF175" s="216"/>
      <c r="FOG175" s="216"/>
      <c r="FOH175" s="216"/>
      <c r="FOI175" s="216"/>
      <c r="FOJ175" s="216"/>
      <c r="FOK175" s="216"/>
      <c r="FOL175" s="216"/>
      <c r="FOM175" s="216"/>
      <c r="FON175" s="216"/>
      <c r="FOO175" s="216"/>
      <c r="FOP175" s="216"/>
      <c r="FOQ175" s="216"/>
      <c r="FOR175" s="216"/>
      <c r="FOS175" s="216"/>
      <c r="FOT175" s="216"/>
      <c r="FOU175" s="216"/>
      <c r="FOV175" s="216"/>
      <c r="FOW175" s="216"/>
      <c r="FOX175" s="216"/>
      <c r="FOY175" s="216"/>
      <c r="FOZ175" s="216"/>
      <c r="FPA175" s="216"/>
      <c r="FPB175" s="216"/>
      <c r="FPC175" s="216"/>
      <c r="FPD175" s="216"/>
      <c r="FPE175" s="216"/>
      <c r="FPF175" s="216"/>
      <c r="FPG175" s="216"/>
      <c r="FPH175" s="216"/>
      <c r="FPI175" s="216"/>
      <c r="FPJ175" s="216"/>
      <c r="FPK175" s="216"/>
      <c r="FPL175" s="216"/>
      <c r="FPM175" s="216"/>
      <c r="FPN175" s="216"/>
      <c r="FPO175" s="216"/>
      <c r="FPP175" s="216"/>
      <c r="FPQ175" s="216"/>
      <c r="FPR175" s="216"/>
      <c r="FPS175" s="216"/>
      <c r="FPT175" s="216"/>
      <c r="FPU175" s="216"/>
      <c r="FPV175" s="216"/>
      <c r="FPW175" s="216"/>
      <c r="FPX175" s="216"/>
      <c r="FPY175" s="216"/>
      <c r="FPZ175" s="216"/>
      <c r="FQA175" s="216"/>
      <c r="FQB175" s="216"/>
      <c r="FQC175" s="216"/>
      <c r="FQD175" s="216"/>
      <c r="FQE175" s="216"/>
      <c r="FQF175" s="216"/>
      <c r="FQG175" s="216"/>
      <c r="FQH175" s="216"/>
      <c r="FQI175" s="216"/>
      <c r="FQJ175" s="216"/>
      <c r="FQK175" s="216"/>
      <c r="FQL175" s="216"/>
      <c r="FQM175" s="216"/>
      <c r="FQN175" s="216"/>
      <c r="FQO175" s="216"/>
      <c r="FQP175" s="216"/>
      <c r="FQQ175" s="216"/>
      <c r="FQR175" s="216"/>
      <c r="FQS175" s="216"/>
      <c r="FQT175" s="216"/>
      <c r="FQU175" s="216"/>
      <c r="FQV175" s="216"/>
      <c r="FQW175" s="216"/>
      <c r="FQX175" s="216"/>
      <c r="FQY175" s="216"/>
      <c r="FQZ175" s="216"/>
      <c r="FRA175" s="216"/>
      <c r="FRB175" s="216"/>
      <c r="FRC175" s="216"/>
      <c r="FRD175" s="216"/>
      <c r="FRE175" s="216"/>
      <c r="FRF175" s="216"/>
      <c r="FRG175" s="216"/>
      <c r="FRH175" s="216"/>
      <c r="FRI175" s="216"/>
      <c r="FRJ175" s="216"/>
      <c r="FRK175" s="216"/>
      <c r="FRL175" s="216"/>
      <c r="FRM175" s="216"/>
      <c r="FRN175" s="216"/>
      <c r="FRO175" s="216"/>
      <c r="FRP175" s="216"/>
      <c r="FRQ175" s="216"/>
      <c r="FRR175" s="216"/>
      <c r="FRS175" s="216"/>
      <c r="FRT175" s="216"/>
      <c r="FRU175" s="216"/>
      <c r="FRV175" s="216"/>
      <c r="FRW175" s="216"/>
      <c r="FRX175" s="216"/>
      <c r="FRY175" s="216"/>
      <c r="FRZ175" s="216"/>
      <c r="FSA175" s="216"/>
      <c r="FSB175" s="216"/>
      <c r="FSC175" s="216"/>
      <c r="FSD175" s="216"/>
      <c r="FSE175" s="216"/>
      <c r="FSF175" s="216"/>
      <c r="FSG175" s="216"/>
      <c r="FSH175" s="216"/>
      <c r="FSI175" s="216"/>
      <c r="FSJ175" s="216"/>
      <c r="FSK175" s="216"/>
      <c r="FSL175" s="216"/>
      <c r="FSM175" s="216"/>
      <c r="FSN175" s="216"/>
      <c r="FSO175" s="216"/>
      <c r="FSP175" s="216"/>
      <c r="FSQ175" s="216"/>
      <c r="FSR175" s="216"/>
      <c r="FSS175" s="216"/>
      <c r="FST175" s="216"/>
      <c r="FSU175" s="216"/>
      <c r="FSV175" s="216"/>
      <c r="FSW175" s="216"/>
      <c r="FSX175" s="216"/>
      <c r="FSY175" s="216"/>
      <c r="FSZ175" s="216"/>
      <c r="FTA175" s="216"/>
      <c r="FTB175" s="216"/>
      <c r="FTC175" s="216"/>
      <c r="FTD175" s="216"/>
      <c r="FTE175" s="216"/>
      <c r="FTF175" s="216"/>
      <c r="FTG175" s="216"/>
      <c r="FTH175" s="216"/>
      <c r="FTI175" s="216"/>
      <c r="FTJ175" s="216"/>
      <c r="FTK175" s="216"/>
      <c r="FTL175" s="216"/>
      <c r="FTM175" s="216"/>
      <c r="FTN175" s="216"/>
      <c r="FTO175" s="216"/>
      <c r="FTP175" s="216"/>
      <c r="FTQ175" s="216"/>
      <c r="FTR175" s="216"/>
      <c r="FTS175" s="216"/>
      <c r="FTT175" s="216"/>
      <c r="FTU175" s="216"/>
      <c r="FTV175" s="216"/>
      <c r="FTW175" s="216"/>
      <c r="FTX175" s="216"/>
      <c r="FTY175" s="216"/>
      <c r="FTZ175" s="216"/>
      <c r="FUA175" s="216"/>
      <c r="FUB175" s="216"/>
      <c r="FUC175" s="216"/>
      <c r="FUD175" s="216"/>
      <c r="FUE175" s="216"/>
      <c r="FUF175" s="216"/>
      <c r="FUG175" s="216"/>
      <c r="FUH175" s="216"/>
      <c r="FUI175" s="216"/>
      <c r="FUJ175" s="216"/>
      <c r="FUK175" s="216"/>
      <c r="FUL175" s="216"/>
      <c r="FUM175" s="216"/>
      <c r="FUN175" s="216"/>
      <c r="FUO175" s="216"/>
      <c r="FUP175" s="216"/>
      <c r="FUQ175" s="216"/>
      <c r="FUR175" s="216"/>
      <c r="FUS175" s="216"/>
      <c r="FUT175" s="216"/>
      <c r="FUU175" s="216"/>
      <c r="FUV175" s="216"/>
      <c r="FUW175" s="216"/>
      <c r="FUX175" s="216"/>
      <c r="FUY175" s="216"/>
      <c r="FUZ175" s="216"/>
      <c r="FVA175" s="216"/>
      <c r="FVB175" s="216"/>
      <c r="FVC175" s="216"/>
      <c r="FVD175" s="216"/>
      <c r="FVE175" s="216"/>
      <c r="FVF175" s="216"/>
      <c r="FVG175" s="216"/>
      <c r="FVH175" s="216"/>
      <c r="FVI175" s="216"/>
      <c r="FVJ175" s="216"/>
      <c r="FVK175" s="216"/>
      <c r="FVL175" s="216"/>
      <c r="FVM175" s="216"/>
      <c r="FVN175" s="216"/>
      <c r="FVO175" s="216"/>
      <c r="FVP175" s="216"/>
      <c r="FVQ175" s="216"/>
      <c r="FVR175" s="216"/>
      <c r="FVS175" s="216"/>
      <c r="FVT175" s="216"/>
      <c r="FVU175" s="216"/>
      <c r="FVV175" s="216"/>
      <c r="FVW175" s="216"/>
      <c r="FVX175" s="216"/>
      <c r="FVY175" s="216"/>
      <c r="FVZ175" s="216"/>
      <c r="FWA175" s="216"/>
      <c r="FWB175" s="216"/>
      <c r="FWC175" s="216"/>
      <c r="FWD175" s="216"/>
      <c r="FWE175" s="216"/>
      <c r="FWF175" s="216"/>
      <c r="FWG175" s="216"/>
      <c r="FWH175" s="216"/>
      <c r="FWI175" s="216"/>
      <c r="FWJ175" s="216"/>
      <c r="FWK175" s="216"/>
      <c r="FWL175" s="216"/>
      <c r="FWM175" s="216"/>
      <c r="FWN175" s="216"/>
      <c r="FWO175" s="216"/>
      <c r="FWP175" s="216"/>
      <c r="FWQ175" s="216"/>
      <c r="FWR175" s="216"/>
      <c r="FWS175" s="216"/>
      <c r="FWT175" s="216"/>
      <c r="FWU175" s="216"/>
      <c r="FWV175" s="216"/>
      <c r="FWW175" s="216"/>
      <c r="FWX175" s="216"/>
      <c r="FWY175" s="216"/>
      <c r="FWZ175" s="216"/>
      <c r="FXA175" s="216"/>
      <c r="FXB175" s="216"/>
      <c r="FXC175" s="216"/>
      <c r="FXD175" s="216"/>
      <c r="FXE175" s="216"/>
      <c r="FXF175" s="216"/>
      <c r="FXG175" s="216"/>
      <c r="FXH175" s="216"/>
      <c r="FXI175" s="216"/>
      <c r="FXJ175" s="216"/>
      <c r="FXK175" s="216"/>
      <c r="FXL175" s="216"/>
      <c r="FXM175" s="216"/>
      <c r="FXN175" s="216"/>
      <c r="FXO175" s="216"/>
      <c r="FXP175" s="216"/>
      <c r="FXQ175" s="216"/>
      <c r="FXR175" s="216"/>
      <c r="FXS175" s="216"/>
      <c r="FXT175" s="216"/>
      <c r="FXU175" s="216"/>
      <c r="FXV175" s="216"/>
      <c r="FXW175" s="216"/>
      <c r="FXX175" s="216"/>
      <c r="FXY175" s="216"/>
      <c r="FXZ175" s="216"/>
      <c r="FYA175" s="216"/>
      <c r="FYB175" s="216"/>
      <c r="FYC175" s="216"/>
      <c r="FYD175" s="216"/>
      <c r="FYE175" s="216"/>
      <c r="FYF175" s="216"/>
      <c r="FYG175" s="216"/>
      <c r="FYH175" s="216"/>
      <c r="FYI175" s="216"/>
      <c r="FYJ175" s="216"/>
      <c r="FYK175" s="216"/>
      <c r="FYL175" s="216"/>
      <c r="FYM175" s="216"/>
      <c r="FYN175" s="216"/>
      <c r="FYO175" s="216"/>
      <c r="FYP175" s="216"/>
      <c r="FYQ175" s="216"/>
      <c r="FYR175" s="216"/>
      <c r="FYS175" s="216"/>
      <c r="FYT175" s="216"/>
      <c r="FYU175" s="216"/>
      <c r="FYV175" s="216"/>
      <c r="FYW175" s="216"/>
      <c r="FYX175" s="216"/>
      <c r="FYY175" s="216"/>
      <c r="FYZ175" s="216"/>
      <c r="FZA175" s="216"/>
      <c r="FZB175" s="216"/>
      <c r="FZC175" s="216"/>
      <c r="FZD175" s="216"/>
      <c r="FZE175" s="216"/>
      <c r="FZF175" s="216"/>
      <c r="FZG175" s="216"/>
      <c r="FZH175" s="216"/>
      <c r="FZI175" s="216"/>
      <c r="FZJ175" s="216"/>
      <c r="FZK175" s="216"/>
      <c r="FZL175" s="216"/>
      <c r="FZM175" s="216"/>
      <c r="FZN175" s="216"/>
      <c r="FZO175" s="216"/>
      <c r="FZP175" s="216"/>
      <c r="FZQ175" s="216"/>
      <c r="FZR175" s="216"/>
      <c r="FZS175" s="216"/>
      <c r="FZT175" s="216"/>
      <c r="FZU175" s="216"/>
      <c r="FZV175" s="216"/>
      <c r="FZW175" s="216"/>
      <c r="FZX175" s="216"/>
      <c r="FZY175" s="216"/>
      <c r="FZZ175" s="216"/>
      <c r="GAA175" s="216"/>
      <c r="GAB175" s="216"/>
      <c r="GAC175" s="216"/>
      <c r="GAD175" s="216"/>
      <c r="GAE175" s="216"/>
      <c r="GAF175" s="216"/>
      <c r="GAG175" s="216"/>
      <c r="GAH175" s="216"/>
      <c r="GAI175" s="216"/>
      <c r="GAJ175" s="216"/>
      <c r="GAK175" s="216"/>
      <c r="GAL175" s="216"/>
      <c r="GAM175" s="216"/>
      <c r="GAN175" s="216"/>
      <c r="GAO175" s="216"/>
      <c r="GAP175" s="216"/>
      <c r="GAQ175" s="216"/>
      <c r="GAR175" s="216"/>
      <c r="GAS175" s="216"/>
      <c r="GAT175" s="216"/>
      <c r="GAU175" s="216"/>
      <c r="GAV175" s="216"/>
      <c r="GAW175" s="216"/>
      <c r="GAX175" s="216"/>
      <c r="GAY175" s="216"/>
      <c r="GAZ175" s="216"/>
      <c r="GBA175" s="216"/>
      <c r="GBB175" s="216"/>
      <c r="GBC175" s="216"/>
      <c r="GBD175" s="216"/>
      <c r="GBE175" s="216"/>
      <c r="GBF175" s="216"/>
      <c r="GBG175" s="216"/>
      <c r="GBH175" s="216"/>
      <c r="GBI175" s="216"/>
      <c r="GBJ175" s="216"/>
      <c r="GBK175" s="216"/>
      <c r="GBL175" s="216"/>
      <c r="GBM175" s="216"/>
      <c r="GBN175" s="216"/>
      <c r="GBO175" s="216"/>
      <c r="GBP175" s="216"/>
      <c r="GBQ175" s="216"/>
      <c r="GBR175" s="216"/>
      <c r="GBS175" s="216"/>
      <c r="GBT175" s="216"/>
      <c r="GBU175" s="216"/>
      <c r="GBV175" s="216"/>
      <c r="GBW175" s="216"/>
      <c r="GBX175" s="216"/>
      <c r="GBY175" s="216"/>
      <c r="GBZ175" s="216"/>
      <c r="GCA175" s="216"/>
      <c r="GCB175" s="216"/>
      <c r="GCC175" s="216"/>
      <c r="GCD175" s="216"/>
      <c r="GCE175" s="216"/>
      <c r="GCF175" s="216"/>
      <c r="GCG175" s="216"/>
      <c r="GCH175" s="216"/>
      <c r="GCI175" s="216"/>
      <c r="GCJ175" s="216"/>
      <c r="GCK175" s="216"/>
      <c r="GCL175" s="216"/>
      <c r="GCM175" s="216"/>
      <c r="GCN175" s="216"/>
      <c r="GCO175" s="216"/>
      <c r="GCP175" s="216"/>
      <c r="GCQ175" s="216"/>
      <c r="GCR175" s="216"/>
      <c r="GCS175" s="216"/>
      <c r="GCT175" s="216"/>
      <c r="GCU175" s="216"/>
      <c r="GCV175" s="216"/>
      <c r="GCW175" s="216"/>
      <c r="GCX175" s="216"/>
      <c r="GCY175" s="216"/>
      <c r="GCZ175" s="216"/>
      <c r="GDA175" s="216"/>
      <c r="GDB175" s="216"/>
      <c r="GDC175" s="216"/>
      <c r="GDD175" s="216"/>
      <c r="GDE175" s="216"/>
      <c r="GDF175" s="216"/>
      <c r="GDG175" s="216"/>
      <c r="GDH175" s="216"/>
      <c r="GDI175" s="216"/>
      <c r="GDJ175" s="216"/>
      <c r="GDK175" s="216"/>
      <c r="GDL175" s="216"/>
      <c r="GDM175" s="216"/>
      <c r="GDN175" s="216"/>
      <c r="GDO175" s="216"/>
      <c r="GDP175" s="216"/>
      <c r="GDQ175" s="216"/>
      <c r="GDR175" s="216"/>
      <c r="GDS175" s="216"/>
      <c r="GDT175" s="216"/>
      <c r="GDU175" s="216"/>
      <c r="GDV175" s="216"/>
      <c r="GDW175" s="216"/>
      <c r="GDX175" s="216"/>
      <c r="GDY175" s="216"/>
      <c r="GDZ175" s="216"/>
      <c r="GEA175" s="216"/>
      <c r="GEB175" s="216"/>
      <c r="GEC175" s="216"/>
      <c r="GED175" s="216"/>
      <c r="GEE175" s="216"/>
      <c r="GEF175" s="216"/>
      <c r="GEG175" s="216"/>
      <c r="GEH175" s="216"/>
      <c r="GEI175" s="216"/>
      <c r="GEJ175" s="216"/>
      <c r="GEK175" s="216"/>
      <c r="GEL175" s="216"/>
      <c r="GEM175" s="216"/>
      <c r="GEN175" s="216"/>
      <c r="GEO175" s="216"/>
      <c r="GEP175" s="216"/>
      <c r="GEQ175" s="216"/>
      <c r="GER175" s="216"/>
      <c r="GES175" s="216"/>
      <c r="GET175" s="216"/>
      <c r="GEU175" s="216"/>
      <c r="GEV175" s="216"/>
      <c r="GEW175" s="216"/>
      <c r="GEX175" s="216"/>
      <c r="GEY175" s="216"/>
      <c r="GEZ175" s="216"/>
      <c r="GFA175" s="216"/>
      <c r="GFB175" s="216"/>
      <c r="GFC175" s="216"/>
      <c r="GFD175" s="216"/>
      <c r="GFE175" s="216"/>
      <c r="GFF175" s="216"/>
      <c r="GFG175" s="216"/>
      <c r="GFH175" s="216"/>
      <c r="GFI175" s="216"/>
      <c r="GFJ175" s="216"/>
      <c r="GFK175" s="216"/>
      <c r="GFL175" s="216"/>
      <c r="GFM175" s="216"/>
      <c r="GFN175" s="216"/>
      <c r="GFO175" s="216"/>
      <c r="GFP175" s="216"/>
      <c r="GFQ175" s="216"/>
      <c r="GFR175" s="216"/>
      <c r="GFS175" s="216"/>
      <c r="GFT175" s="216"/>
      <c r="GFU175" s="216"/>
      <c r="GFV175" s="216"/>
      <c r="GFW175" s="216"/>
      <c r="GFX175" s="216"/>
      <c r="GFY175" s="216"/>
      <c r="GFZ175" s="216"/>
      <c r="GGA175" s="216"/>
      <c r="GGB175" s="216"/>
      <c r="GGC175" s="216"/>
      <c r="GGD175" s="216"/>
      <c r="GGE175" s="216"/>
      <c r="GGF175" s="216"/>
      <c r="GGG175" s="216"/>
      <c r="GGH175" s="216"/>
      <c r="GGI175" s="216"/>
      <c r="GGJ175" s="216"/>
      <c r="GGK175" s="216"/>
      <c r="GGL175" s="216"/>
      <c r="GGM175" s="216"/>
      <c r="GGN175" s="216"/>
      <c r="GGO175" s="216"/>
      <c r="GGP175" s="216"/>
      <c r="GGQ175" s="216"/>
      <c r="GGR175" s="216"/>
      <c r="GGS175" s="216"/>
      <c r="GGT175" s="216"/>
      <c r="GGU175" s="216"/>
      <c r="GGV175" s="216"/>
      <c r="GGW175" s="216"/>
      <c r="GGX175" s="216"/>
      <c r="GGY175" s="216"/>
      <c r="GGZ175" s="216"/>
      <c r="GHA175" s="216"/>
      <c r="GHB175" s="216"/>
      <c r="GHC175" s="216"/>
      <c r="GHD175" s="216"/>
      <c r="GHE175" s="216"/>
      <c r="GHF175" s="216"/>
      <c r="GHG175" s="216"/>
      <c r="GHH175" s="216"/>
      <c r="GHI175" s="216"/>
      <c r="GHJ175" s="216"/>
      <c r="GHK175" s="216"/>
      <c r="GHL175" s="216"/>
      <c r="GHM175" s="216"/>
      <c r="GHN175" s="216"/>
      <c r="GHO175" s="216"/>
      <c r="GHP175" s="216"/>
      <c r="GHQ175" s="216"/>
      <c r="GHR175" s="216"/>
      <c r="GHS175" s="216"/>
      <c r="GHT175" s="216"/>
      <c r="GHU175" s="216"/>
      <c r="GHV175" s="216"/>
      <c r="GHW175" s="216"/>
      <c r="GHX175" s="216"/>
      <c r="GHY175" s="216"/>
      <c r="GHZ175" s="216"/>
      <c r="GIA175" s="216"/>
      <c r="GIB175" s="216"/>
      <c r="GIC175" s="216"/>
      <c r="GID175" s="216"/>
      <c r="GIE175" s="216"/>
      <c r="GIF175" s="216"/>
      <c r="GIG175" s="216"/>
      <c r="GIH175" s="216"/>
      <c r="GII175" s="216"/>
      <c r="GIJ175" s="216"/>
      <c r="GIK175" s="216"/>
      <c r="GIL175" s="216"/>
      <c r="GIM175" s="216"/>
      <c r="GIN175" s="216"/>
      <c r="GIO175" s="216"/>
      <c r="GIP175" s="216"/>
      <c r="GIQ175" s="216"/>
      <c r="GIR175" s="216"/>
      <c r="GIS175" s="216"/>
      <c r="GIT175" s="216"/>
      <c r="GIU175" s="216"/>
      <c r="GIV175" s="216"/>
      <c r="GIW175" s="216"/>
      <c r="GIX175" s="216"/>
      <c r="GIY175" s="216"/>
      <c r="GIZ175" s="216"/>
      <c r="GJA175" s="216"/>
      <c r="GJB175" s="216"/>
      <c r="GJC175" s="216"/>
      <c r="GJD175" s="216"/>
      <c r="GJE175" s="216"/>
      <c r="GJF175" s="216"/>
      <c r="GJG175" s="216"/>
      <c r="GJH175" s="216"/>
      <c r="GJI175" s="216"/>
      <c r="GJJ175" s="216"/>
      <c r="GJK175" s="216"/>
      <c r="GJL175" s="216"/>
      <c r="GJM175" s="216"/>
      <c r="GJN175" s="216"/>
      <c r="GJO175" s="216"/>
      <c r="GJP175" s="216"/>
      <c r="GJQ175" s="216"/>
      <c r="GJR175" s="216"/>
      <c r="GJS175" s="216"/>
      <c r="GJT175" s="216"/>
      <c r="GJU175" s="216"/>
      <c r="GJV175" s="216"/>
      <c r="GJW175" s="216"/>
      <c r="GJX175" s="216"/>
      <c r="GJY175" s="216"/>
      <c r="GJZ175" s="216"/>
      <c r="GKA175" s="216"/>
      <c r="GKB175" s="216"/>
      <c r="GKC175" s="216"/>
      <c r="GKD175" s="216"/>
      <c r="GKE175" s="216"/>
      <c r="GKF175" s="216"/>
      <c r="GKG175" s="216"/>
      <c r="GKH175" s="216"/>
      <c r="GKI175" s="216"/>
      <c r="GKJ175" s="216"/>
      <c r="GKK175" s="216"/>
      <c r="GKL175" s="216"/>
      <c r="GKM175" s="216"/>
      <c r="GKN175" s="216"/>
      <c r="GKO175" s="216"/>
      <c r="GKP175" s="216"/>
      <c r="GKQ175" s="216"/>
      <c r="GKR175" s="216"/>
      <c r="GKS175" s="216"/>
      <c r="GKT175" s="216"/>
      <c r="GKU175" s="216"/>
      <c r="GKV175" s="216"/>
      <c r="GKW175" s="216"/>
      <c r="GKX175" s="216"/>
      <c r="GKY175" s="216"/>
      <c r="GKZ175" s="216"/>
      <c r="GLA175" s="216"/>
      <c r="GLB175" s="216"/>
      <c r="GLC175" s="216"/>
      <c r="GLD175" s="216"/>
      <c r="GLE175" s="216"/>
      <c r="GLF175" s="216"/>
      <c r="GLG175" s="216"/>
      <c r="GLH175" s="216"/>
      <c r="GLI175" s="216"/>
      <c r="GLJ175" s="216"/>
      <c r="GLK175" s="216"/>
      <c r="GLL175" s="216"/>
      <c r="GLM175" s="216"/>
      <c r="GLN175" s="216"/>
      <c r="GLO175" s="216"/>
      <c r="GLP175" s="216"/>
      <c r="GLQ175" s="216"/>
      <c r="GLR175" s="216"/>
      <c r="GLS175" s="216"/>
      <c r="GLT175" s="216"/>
      <c r="GLU175" s="216"/>
      <c r="GLV175" s="216"/>
      <c r="GLW175" s="216"/>
      <c r="GLX175" s="216"/>
      <c r="GLY175" s="216"/>
      <c r="GLZ175" s="216"/>
      <c r="GMA175" s="216"/>
      <c r="GMB175" s="216"/>
      <c r="GMC175" s="216"/>
      <c r="GMD175" s="216"/>
      <c r="GME175" s="216"/>
      <c r="GMF175" s="216"/>
      <c r="GMG175" s="216"/>
      <c r="GMH175" s="216"/>
      <c r="GMI175" s="216"/>
      <c r="GMJ175" s="216"/>
      <c r="GMK175" s="216"/>
      <c r="GML175" s="216"/>
      <c r="GMM175" s="216"/>
      <c r="GMN175" s="216"/>
      <c r="GMO175" s="216"/>
      <c r="GMP175" s="216"/>
      <c r="GMQ175" s="216"/>
      <c r="GMR175" s="216"/>
      <c r="GMS175" s="216"/>
      <c r="GMT175" s="216"/>
      <c r="GMU175" s="216"/>
      <c r="GMV175" s="216"/>
      <c r="GMW175" s="216"/>
      <c r="GMX175" s="216"/>
      <c r="GMY175" s="216"/>
      <c r="GMZ175" s="216"/>
      <c r="GNA175" s="216"/>
      <c r="GNB175" s="216"/>
      <c r="GNC175" s="216"/>
      <c r="GND175" s="216"/>
      <c r="GNE175" s="216"/>
      <c r="GNF175" s="216"/>
      <c r="GNG175" s="216"/>
      <c r="GNH175" s="216"/>
      <c r="GNI175" s="216"/>
      <c r="GNJ175" s="216"/>
      <c r="GNK175" s="216"/>
      <c r="GNL175" s="216"/>
      <c r="GNM175" s="216"/>
      <c r="GNN175" s="216"/>
      <c r="GNO175" s="216"/>
      <c r="GNP175" s="216"/>
      <c r="GNQ175" s="216"/>
      <c r="GNR175" s="216"/>
      <c r="GNS175" s="216"/>
      <c r="GNT175" s="216"/>
      <c r="GNU175" s="216"/>
      <c r="GNV175" s="216"/>
      <c r="GNW175" s="216"/>
      <c r="GNX175" s="216"/>
      <c r="GNY175" s="216"/>
      <c r="GNZ175" s="216"/>
      <c r="GOA175" s="216"/>
      <c r="GOB175" s="216"/>
      <c r="GOC175" s="216"/>
      <c r="GOD175" s="216"/>
      <c r="GOE175" s="216"/>
      <c r="GOF175" s="216"/>
      <c r="GOG175" s="216"/>
      <c r="GOH175" s="216"/>
      <c r="GOI175" s="216"/>
      <c r="GOJ175" s="216"/>
      <c r="GOK175" s="216"/>
      <c r="GOL175" s="216"/>
      <c r="GOM175" s="216"/>
      <c r="GON175" s="216"/>
      <c r="GOO175" s="216"/>
      <c r="GOP175" s="216"/>
      <c r="GOQ175" s="216"/>
      <c r="GOR175" s="216"/>
      <c r="GOS175" s="216"/>
      <c r="GOT175" s="216"/>
      <c r="GOU175" s="216"/>
      <c r="GOV175" s="216"/>
      <c r="GOW175" s="216"/>
      <c r="GOX175" s="216"/>
      <c r="GOY175" s="216"/>
      <c r="GOZ175" s="216"/>
      <c r="GPA175" s="216"/>
      <c r="GPB175" s="216"/>
      <c r="GPC175" s="216"/>
      <c r="GPD175" s="216"/>
      <c r="GPE175" s="216"/>
      <c r="GPF175" s="216"/>
      <c r="GPG175" s="216"/>
      <c r="GPH175" s="216"/>
      <c r="GPI175" s="216"/>
      <c r="GPJ175" s="216"/>
      <c r="GPK175" s="216"/>
      <c r="GPL175" s="216"/>
      <c r="GPM175" s="216"/>
      <c r="GPN175" s="216"/>
      <c r="GPO175" s="216"/>
      <c r="GPP175" s="216"/>
      <c r="GPQ175" s="216"/>
      <c r="GPR175" s="216"/>
      <c r="GPS175" s="216"/>
      <c r="GPT175" s="216"/>
      <c r="GPU175" s="216"/>
      <c r="GPV175" s="216"/>
      <c r="GPW175" s="216"/>
      <c r="GPX175" s="216"/>
      <c r="GPY175" s="216"/>
      <c r="GPZ175" s="216"/>
      <c r="GQA175" s="216"/>
      <c r="GQB175" s="216"/>
      <c r="GQC175" s="216"/>
      <c r="GQD175" s="216"/>
      <c r="GQE175" s="216"/>
      <c r="GQF175" s="216"/>
      <c r="GQG175" s="216"/>
      <c r="GQH175" s="216"/>
      <c r="GQI175" s="216"/>
      <c r="GQJ175" s="216"/>
      <c r="GQK175" s="216"/>
      <c r="GQL175" s="216"/>
      <c r="GQM175" s="216"/>
      <c r="GQN175" s="216"/>
      <c r="GQO175" s="216"/>
      <c r="GQP175" s="216"/>
      <c r="GQQ175" s="216"/>
      <c r="GQR175" s="216"/>
      <c r="GQS175" s="216"/>
      <c r="GQT175" s="216"/>
      <c r="GQU175" s="216"/>
      <c r="GQV175" s="216"/>
      <c r="GQW175" s="216"/>
      <c r="GQX175" s="216"/>
      <c r="GQY175" s="216"/>
      <c r="GQZ175" s="216"/>
      <c r="GRA175" s="216"/>
      <c r="GRB175" s="216"/>
      <c r="GRC175" s="216"/>
      <c r="GRD175" s="216"/>
      <c r="GRE175" s="216"/>
      <c r="GRF175" s="216"/>
      <c r="GRG175" s="216"/>
      <c r="GRH175" s="216"/>
      <c r="GRI175" s="216"/>
      <c r="GRJ175" s="216"/>
      <c r="GRK175" s="216"/>
      <c r="GRL175" s="216"/>
      <c r="GRM175" s="216"/>
      <c r="GRN175" s="216"/>
      <c r="GRO175" s="216"/>
      <c r="GRP175" s="216"/>
      <c r="GRQ175" s="216"/>
      <c r="GRR175" s="216"/>
      <c r="GRS175" s="216"/>
      <c r="GRT175" s="216"/>
      <c r="GRU175" s="216"/>
      <c r="GRV175" s="216"/>
      <c r="GRW175" s="216"/>
      <c r="GRX175" s="216"/>
      <c r="GRY175" s="216"/>
      <c r="GRZ175" s="216"/>
      <c r="GSA175" s="216"/>
      <c r="GSB175" s="216"/>
      <c r="GSC175" s="216"/>
      <c r="GSD175" s="216"/>
      <c r="GSE175" s="216"/>
      <c r="GSF175" s="216"/>
      <c r="GSG175" s="216"/>
      <c r="GSH175" s="216"/>
      <c r="GSI175" s="216"/>
      <c r="GSJ175" s="216"/>
      <c r="GSK175" s="216"/>
      <c r="GSL175" s="216"/>
      <c r="GSM175" s="216"/>
      <c r="GSN175" s="216"/>
      <c r="GSO175" s="216"/>
      <c r="GSP175" s="216"/>
      <c r="GSQ175" s="216"/>
      <c r="GSR175" s="216"/>
      <c r="GSS175" s="216"/>
      <c r="GST175" s="216"/>
      <c r="GSU175" s="216"/>
      <c r="GSV175" s="216"/>
      <c r="GSW175" s="216"/>
      <c r="GSX175" s="216"/>
      <c r="GSY175" s="216"/>
      <c r="GSZ175" s="216"/>
      <c r="GTA175" s="216"/>
      <c r="GTB175" s="216"/>
      <c r="GTC175" s="216"/>
      <c r="GTD175" s="216"/>
      <c r="GTE175" s="216"/>
      <c r="GTF175" s="216"/>
      <c r="GTG175" s="216"/>
      <c r="GTH175" s="216"/>
      <c r="GTI175" s="216"/>
      <c r="GTJ175" s="216"/>
      <c r="GTK175" s="216"/>
      <c r="GTL175" s="216"/>
      <c r="GTM175" s="216"/>
      <c r="GTN175" s="216"/>
      <c r="GTO175" s="216"/>
      <c r="GTP175" s="216"/>
      <c r="GTQ175" s="216"/>
      <c r="GTR175" s="216"/>
      <c r="GTS175" s="216"/>
      <c r="GTT175" s="216"/>
      <c r="GTU175" s="216"/>
      <c r="GTV175" s="216"/>
      <c r="GTW175" s="216"/>
      <c r="GTX175" s="216"/>
      <c r="GTY175" s="216"/>
      <c r="GTZ175" s="216"/>
      <c r="GUA175" s="216"/>
      <c r="GUB175" s="216"/>
      <c r="GUC175" s="216"/>
      <c r="GUD175" s="216"/>
      <c r="GUE175" s="216"/>
      <c r="GUF175" s="216"/>
      <c r="GUG175" s="216"/>
      <c r="GUH175" s="216"/>
      <c r="GUI175" s="216"/>
      <c r="GUJ175" s="216"/>
      <c r="GUK175" s="216"/>
      <c r="GUL175" s="216"/>
      <c r="GUM175" s="216"/>
      <c r="GUN175" s="216"/>
      <c r="GUO175" s="216"/>
      <c r="GUP175" s="216"/>
      <c r="GUQ175" s="216"/>
      <c r="GUR175" s="216"/>
      <c r="GUS175" s="216"/>
      <c r="GUT175" s="216"/>
      <c r="GUU175" s="216"/>
      <c r="GUV175" s="216"/>
      <c r="GUW175" s="216"/>
      <c r="GUX175" s="216"/>
      <c r="GUY175" s="216"/>
      <c r="GUZ175" s="216"/>
      <c r="GVA175" s="216"/>
      <c r="GVB175" s="216"/>
      <c r="GVC175" s="216"/>
      <c r="GVD175" s="216"/>
      <c r="GVE175" s="216"/>
      <c r="GVF175" s="216"/>
      <c r="GVG175" s="216"/>
      <c r="GVH175" s="216"/>
      <c r="GVI175" s="216"/>
      <c r="GVJ175" s="216"/>
      <c r="GVK175" s="216"/>
      <c r="GVL175" s="216"/>
      <c r="GVM175" s="216"/>
      <c r="GVN175" s="216"/>
      <c r="GVO175" s="216"/>
      <c r="GVP175" s="216"/>
      <c r="GVQ175" s="216"/>
      <c r="GVR175" s="216"/>
      <c r="GVS175" s="216"/>
      <c r="GVT175" s="216"/>
      <c r="GVU175" s="216"/>
      <c r="GVV175" s="216"/>
      <c r="GVW175" s="216"/>
      <c r="GVX175" s="216"/>
      <c r="GVY175" s="216"/>
      <c r="GVZ175" s="216"/>
      <c r="GWA175" s="216"/>
      <c r="GWB175" s="216"/>
      <c r="GWC175" s="216"/>
      <c r="GWD175" s="216"/>
      <c r="GWE175" s="216"/>
      <c r="GWF175" s="216"/>
      <c r="GWG175" s="216"/>
      <c r="GWH175" s="216"/>
      <c r="GWI175" s="216"/>
      <c r="GWJ175" s="216"/>
      <c r="GWK175" s="216"/>
      <c r="GWL175" s="216"/>
      <c r="GWM175" s="216"/>
      <c r="GWN175" s="216"/>
      <c r="GWO175" s="216"/>
      <c r="GWP175" s="216"/>
      <c r="GWQ175" s="216"/>
      <c r="GWR175" s="216"/>
      <c r="GWS175" s="216"/>
      <c r="GWT175" s="216"/>
      <c r="GWU175" s="216"/>
      <c r="GWV175" s="216"/>
      <c r="GWW175" s="216"/>
      <c r="GWX175" s="216"/>
      <c r="GWY175" s="216"/>
      <c r="GWZ175" s="216"/>
      <c r="GXA175" s="216"/>
      <c r="GXB175" s="216"/>
      <c r="GXC175" s="216"/>
      <c r="GXD175" s="216"/>
      <c r="GXE175" s="216"/>
      <c r="GXF175" s="216"/>
      <c r="GXG175" s="216"/>
      <c r="GXH175" s="216"/>
      <c r="GXI175" s="216"/>
      <c r="GXJ175" s="216"/>
      <c r="GXK175" s="216"/>
      <c r="GXL175" s="216"/>
      <c r="GXM175" s="216"/>
      <c r="GXN175" s="216"/>
      <c r="GXO175" s="216"/>
      <c r="GXP175" s="216"/>
      <c r="GXQ175" s="216"/>
      <c r="GXR175" s="216"/>
      <c r="GXS175" s="216"/>
      <c r="GXT175" s="216"/>
      <c r="GXU175" s="216"/>
      <c r="GXV175" s="216"/>
      <c r="GXW175" s="216"/>
      <c r="GXX175" s="216"/>
      <c r="GXY175" s="216"/>
      <c r="GXZ175" s="216"/>
      <c r="GYA175" s="216"/>
      <c r="GYB175" s="216"/>
      <c r="GYC175" s="216"/>
      <c r="GYD175" s="216"/>
      <c r="GYE175" s="216"/>
      <c r="GYF175" s="216"/>
      <c r="GYG175" s="216"/>
      <c r="GYH175" s="216"/>
      <c r="GYI175" s="216"/>
      <c r="GYJ175" s="216"/>
      <c r="GYK175" s="216"/>
      <c r="GYL175" s="216"/>
      <c r="GYM175" s="216"/>
      <c r="GYN175" s="216"/>
      <c r="GYO175" s="216"/>
      <c r="GYP175" s="216"/>
      <c r="GYQ175" s="216"/>
      <c r="GYR175" s="216"/>
      <c r="GYS175" s="216"/>
      <c r="GYT175" s="216"/>
      <c r="GYU175" s="216"/>
      <c r="GYV175" s="216"/>
      <c r="GYW175" s="216"/>
      <c r="GYX175" s="216"/>
      <c r="GYY175" s="216"/>
      <c r="GYZ175" s="216"/>
      <c r="GZA175" s="216"/>
      <c r="GZB175" s="216"/>
      <c r="GZC175" s="216"/>
      <c r="GZD175" s="216"/>
      <c r="GZE175" s="216"/>
      <c r="GZF175" s="216"/>
      <c r="GZG175" s="216"/>
      <c r="GZH175" s="216"/>
      <c r="GZI175" s="216"/>
      <c r="GZJ175" s="216"/>
      <c r="GZK175" s="216"/>
      <c r="GZL175" s="216"/>
      <c r="GZM175" s="216"/>
      <c r="GZN175" s="216"/>
      <c r="GZO175" s="216"/>
      <c r="GZP175" s="216"/>
      <c r="GZQ175" s="216"/>
      <c r="GZR175" s="216"/>
      <c r="GZS175" s="216"/>
      <c r="GZT175" s="216"/>
      <c r="GZU175" s="216"/>
      <c r="GZV175" s="216"/>
      <c r="GZW175" s="216"/>
      <c r="GZX175" s="216"/>
      <c r="GZY175" s="216"/>
      <c r="GZZ175" s="216"/>
      <c r="HAA175" s="216"/>
      <c r="HAB175" s="216"/>
      <c r="HAC175" s="216"/>
      <c r="HAD175" s="216"/>
      <c r="HAE175" s="216"/>
      <c r="HAF175" s="216"/>
      <c r="HAG175" s="216"/>
      <c r="HAH175" s="216"/>
      <c r="HAI175" s="216"/>
      <c r="HAJ175" s="216"/>
      <c r="HAK175" s="216"/>
      <c r="HAL175" s="216"/>
      <c r="HAM175" s="216"/>
      <c r="HAN175" s="216"/>
      <c r="HAO175" s="216"/>
      <c r="HAP175" s="216"/>
      <c r="HAQ175" s="216"/>
      <c r="HAR175" s="216"/>
      <c r="HAS175" s="216"/>
      <c r="HAT175" s="216"/>
      <c r="HAU175" s="216"/>
      <c r="HAV175" s="216"/>
      <c r="HAW175" s="216"/>
      <c r="HAX175" s="216"/>
      <c r="HAY175" s="216"/>
      <c r="HAZ175" s="216"/>
      <c r="HBA175" s="216"/>
      <c r="HBB175" s="216"/>
      <c r="HBC175" s="216"/>
      <c r="HBD175" s="216"/>
      <c r="HBE175" s="216"/>
      <c r="HBF175" s="216"/>
      <c r="HBG175" s="216"/>
      <c r="HBH175" s="216"/>
      <c r="HBI175" s="216"/>
      <c r="HBJ175" s="216"/>
      <c r="HBK175" s="216"/>
      <c r="HBL175" s="216"/>
      <c r="HBM175" s="216"/>
      <c r="HBN175" s="216"/>
      <c r="HBO175" s="216"/>
      <c r="HBP175" s="216"/>
      <c r="HBQ175" s="216"/>
      <c r="HBR175" s="216"/>
      <c r="HBS175" s="216"/>
      <c r="HBT175" s="216"/>
      <c r="HBU175" s="216"/>
      <c r="HBV175" s="216"/>
      <c r="HBW175" s="216"/>
      <c r="HBX175" s="216"/>
      <c r="HBY175" s="216"/>
      <c r="HBZ175" s="216"/>
      <c r="HCA175" s="216"/>
      <c r="HCB175" s="216"/>
      <c r="HCC175" s="216"/>
      <c r="HCD175" s="216"/>
      <c r="HCE175" s="216"/>
      <c r="HCF175" s="216"/>
      <c r="HCG175" s="216"/>
      <c r="HCH175" s="216"/>
      <c r="HCI175" s="216"/>
      <c r="HCJ175" s="216"/>
      <c r="HCK175" s="216"/>
      <c r="HCL175" s="216"/>
      <c r="HCM175" s="216"/>
      <c r="HCN175" s="216"/>
      <c r="HCO175" s="216"/>
      <c r="HCP175" s="216"/>
      <c r="HCQ175" s="216"/>
      <c r="HCR175" s="216"/>
      <c r="HCS175" s="216"/>
      <c r="HCT175" s="216"/>
      <c r="HCU175" s="216"/>
      <c r="HCV175" s="216"/>
      <c r="HCW175" s="216"/>
      <c r="HCX175" s="216"/>
      <c r="HCY175" s="216"/>
      <c r="HCZ175" s="216"/>
      <c r="HDA175" s="216"/>
      <c r="HDB175" s="216"/>
      <c r="HDC175" s="216"/>
      <c r="HDD175" s="216"/>
      <c r="HDE175" s="216"/>
      <c r="HDF175" s="216"/>
      <c r="HDG175" s="216"/>
      <c r="HDH175" s="216"/>
      <c r="HDI175" s="216"/>
      <c r="HDJ175" s="216"/>
      <c r="HDK175" s="216"/>
      <c r="HDL175" s="216"/>
      <c r="HDM175" s="216"/>
      <c r="HDN175" s="216"/>
      <c r="HDO175" s="216"/>
      <c r="HDP175" s="216"/>
      <c r="HDQ175" s="216"/>
      <c r="HDR175" s="216"/>
      <c r="HDS175" s="216"/>
      <c r="HDT175" s="216"/>
      <c r="HDU175" s="216"/>
      <c r="HDV175" s="216"/>
      <c r="HDW175" s="216"/>
      <c r="HDX175" s="216"/>
      <c r="HDY175" s="216"/>
      <c r="HDZ175" s="216"/>
      <c r="HEA175" s="216"/>
      <c r="HEB175" s="216"/>
      <c r="HEC175" s="216"/>
      <c r="HED175" s="216"/>
      <c r="HEE175" s="216"/>
      <c r="HEF175" s="216"/>
      <c r="HEG175" s="216"/>
      <c r="HEH175" s="216"/>
      <c r="HEI175" s="216"/>
      <c r="HEJ175" s="216"/>
      <c r="HEK175" s="216"/>
      <c r="HEL175" s="216"/>
      <c r="HEM175" s="216"/>
      <c r="HEN175" s="216"/>
      <c r="HEO175" s="216"/>
      <c r="HEP175" s="216"/>
      <c r="HEQ175" s="216"/>
      <c r="HER175" s="216"/>
      <c r="HES175" s="216"/>
      <c r="HET175" s="216"/>
      <c r="HEU175" s="216"/>
      <c r="HEV175" s="216"/>
      <c r="HEW175" s="216"/>
      <c r="HEX175" s="216"/>
      <c r="HEY175" s="216"/>
      <c r="HEZ175" s="216"/>
      <c r="HFA175" s="216"/>
      <c r="HFB175" s="216"/>
      <c r="HFC175" s="216"/>
      <c r="HFD175" s="216"/>
      <c r="HFE175" s="216"/>
      <c r="HFF175" s="216"/>
      <c r="HFG175" s="216"/>
      <c r="HFH175" s="216"/>
      <c r="HFI175" s="216"/>
      <c r="HFJ175" s="216"/>
      <c r="HFK175" s="216"/>
      <c r="HFL175" s="216"/>
      <c r="HFM175" s="216"/>
      <c r="HFN175" s="216"/>
      <c r="HFO175" s="216"/>
      <c r="HFP175" s="216"/>
      <c r="HFQ175" s="216"/>
      <c r="HFR175" s="216"/>
      <c r="HFS175" s="216"/>
      <c r="HFT175" s="216"/>
      <c r="HFU175" s="216"/>
      <c r="HFV175" s="216"/>
      <c r="HFW175" s="216"/>
      <c r="HFX175" s="216"/>
      <c r="HFY175" s="216"/>
      <c r="HFZ175" s="216"/>
      <c r="HGA175" s="216"/>
      <c r="HGB175" s="216"/>
      <c r="HGC175" s="216"/>
      <c r="HGD175" s="216"/>
      <c r="HGE175" s="216"/>
      <c r="HGF175" s="216"/>
      <c r="HGG175" s="216"/>
      <c r="HGH175" s="216"/>
      <c r="HGI175" s="216"/>
      <c r="HGJ175" s="216"/>
      <c r="HGK175" s="216"/>
      <c r="HGL175" s="216"/>
      <c r="HGM175" s="216"/>
      <c r="HGN175" s="216"/>
      <c r="HGO175" s="216"/>
      <c r="HGP175" s="216"/>
      <c r="HGQ175" s="216"/>
      <c r="HGR175" s="216"/>
      <c r="HGS175" s="216"/>
      <c r="HGT175" s="216"/>
      <c r="HGU175" s="216"/>
      <c r="HGV175" s="216"/>
      <c r="HGW175" s="216"/>
      <c r="HGX175" s="216"/>
      <c r="HGY175" s="216"/>
      <c r="HGZ175" s="216"/>
      <c r="HHA175" s="216"/>
      <c r="HHB175" s="216"/>
      <c r="HHC175" s="216"/>
      <c r="HHD175" s="216"/>
      <c r="HHE175" s="216"/>
      <c r="HHF175" s="216"/>
      <c r="HHG175" s="216"/>
      <c r="HHH175" s="216"/>
      <c r="HHI175" s="216"/>
      <c r="HHJ175" s="216"/>
      <c r="HHK175" s="216"/>
      <c r="HHL175" s="216"/>
      <c r="HHM175" s="216"/>
      <c r="HHN175" s="216"/>
      <c r="HHO175" s="216"/>
      <c r="HHP175" s="216"/>
      <c r="HHQ175" s="216"/>
      <c r="HHR175" s="216"/>
      <c r="HHS175" s="216"/>
      <c r="HHT175" s="216"/>
      <c r="HHU175" s="216"/>
      <c r="HHV175" s="216"/>
      <c r="HHW175" s="216"/>
      <c r="HHX175" s="216"/>
      <c r="HHY175" s="216"/>
      <c r="HHZ175" s="216"/>
      <c r="HIA175" s="216"/>
      <c r="HIB175" s="216"/>
      <c r="HIC175" s="216"/>
      <c r="HID175" s="216"/>
      <c r="HIE175" s="216"/>
      <c r="HIF175" s="216"/>
      <c r="HIG175" s="216"/>
      <c r="HIH175" s="216"/>
      <c r="HII175" s="216"/>
      <c r="HIJ175" s="216"/>
      <c r="HIK175" s="216"/>
      <c r="HIL175" s="216"/>
      <c r="HIM175" s="216"/>
      <c r="HIN175" s="216"/>
      <c r="HIO175" s="216"/>
      <c r="HIP175" s="216"/>
      <c r="HIQ175" s="216"/>
      <c r="HIR175" s="216"/>
      <c r="HIS175" s="216"/>
      <c r="HIT175" s="216"/>
      <c r="HIU175" s="216"/>
      <c r="HIV175" s="216"/>
      <c r="HIW175" s="216"/>
      <c r="HIX175" s="216"/>
      <c r="HIY175" s="216"/>
      <c r="HIZ175" s="216"/>
      <c r="HJA175" s="216"/>
      <c r="HJB175" s="216"/>
      <c r="HJC175" s="216"/>
      <c r="HJD175" s="216"/>
      <c r="HJE175" s="216"/>
      <c r="HJF175" s="216"/>
      <c r="HJG175" s="216"/>
      <c r="HJH175" s="216"/>
      <c r="HJI175" s="216"/>
      <c r="HJJ175" s="216"/>
      <c r="HJK175" s="216"/>
      <c r="HJL175" s="216"/>
      <c r="HJM175" s="216"/>
      <c r="HJN175" s="216"/>
      <c r="HJO175" s="216"/>
      <c r="HJP175" s="216"/>
      <c r="HJQ175" s="216"/>
      <c r="HJR175" s="216"/>
      <c r="HJS175" s="216"/>
      <c r="HJT175" s="216"/>
      <c r="HJU175" s="216"/>
      <c r="HJV175" s="216"/>
      <c r="HJW175" s="216"/>
      <c r="HJX175" s="216"/>
      <c r="HJY175" s="216"/>
      <c r="HJZ175" s="216"/>
      <c r="HKA175" s="216"/>
      <c r="HKB175" s="216"/>
      <c r="HKC175" s="216"/>
      <c r="HKD175" s="216"/>
      <c r="HKE175" s="216"/>
      <c r="HKF175" s="216"/>
      <c r="HKG175" s="216"/>
      <c r="HKH175" s="216"/>
      <c r="HKI175" s="216"/>
      <c r="HKJ175" s="216"/>
      <c r="HKK175" s="216"/>
      <c r="HKL175" s="216"/>
      <c r="HKM175" s="216"/>
      <c r="HKN175" s="216"/>
      <c r="HKO175" s="216"/>
      <c r="HKP175" s="216"/>
      <c r="HKQ175" s="216"/>
      <c r="HKR175" s="216"/>
      <c r="HKS175" s="216"/>
      <c r="HKT175" s="216"/>
      <c r="HKU175" s="216"/>
      <c r="HKV175" s="216"/>
      <c r="HKW175" s="216"/>
      <c r="HKX175" s="216"/>
      <c r="HKY175" s="216"/>
      <c r="HKZ175" s="216"/>
      <c r="HLA175" s="216"/>
      <c r="HLB175" s="216"/>
      <c r="HLC175" s="216"/>
      <c r="HLD175" s="216"/>
      <c r="HLE175" s="216"/>
      <c r="HLF175" s="216"/>
      <c r="HLG175" s="216"/>
      <c r="HLH175" s="216"/>
      <c r="HLI175" s="216"/>
      <c r="HLJ175" s="216"/>
      <c r="HLK175" s="216"/>
      <c r="HLL175" s="216"/>
      <c r="HLM175" s="216"/>
      <c r="HLN175" s="216"/>
      <c r="HLO175" s="216"/>
      <c r="HLP175" s="216"/>
      <c r="HLQ175" s="216"/>
      <c r="HLR175" s="216"/>
      <c r="HLS175" s="216"/>
      <c r="HLT175" s="216"/>
      <c r="HLU175" s="216"/>
      <c r="HLV175" s="216"/>
      <c r="HLW175" s="216"/>
      <c r="HLX175" s="216"/>
      <c r="HLY175" s="216"/>
      <c r="HLZ175" s="216"/>
      <c r="HMA175" s="216"/>
      <c r="HMB175" s="216"/>
      <c r="HMC175" s="216"/>
      <c r="HMD175" s="216"/>
      <c r="HME175" s="216"/>
      <c r="HMF175" s="216"/>
      <c r="HMG175" s="216"/>
      <c r="HMH175" s="216"/>
      <c r="HMI175" s="216"/>
      <c r="HMJ175" s="216"/>
      <c r="HMK175" s="216"/>
      <c r="HML175" s="216"/>
      <c r="HMM175" s="216"/>
      <c r="HMN175" s="216"/>
      <c r="HMO175" s="216"/>
      <c r="HMP175" s="216"/>
      <c r="HMQ175" s="216"/>
      <c r="HMR175" s="216"/>
      <c r="HMS175" s="216"/>
      <c r="HMT175" s="216"/>
      <c r="HMU175" s="216"/>
      <c r="HMV175" s="216"/>
      <c r="HMW175" s="216"/>
      <c r="HMX175" s="216"/>
      <c r="HMY175" s="216"/>
      <c r="HMZ175" s="216"/>
      <c r="HNA175" s="216"/>
      <c r="HNB175" s="216"/>
      <c r="HNC175" s="216"/>
      <c r="HND175" s="216"/>
      <c r="HNE175" s="216"/>
      <c r="HNF175" s="216"/>
      <c r="HNG175" s="216"/>
      <c r="HNH175" s="216"/>
      <c r="HNI175" s="216"/>
      <c r="HNJ175" s="216"/>
      <c r="HNK175" s="216"/>
      <c r="HNL175" s="216"/>
      <c r="HNM175" s="216"/>
      <c r="HNN175" s="216"/>
      <c r="HNO175" s="216"/>
      <c r="HNP175" s="216"/>
      <c r="HNQ175" s="216"/>
      <c r="HNR175" s="216"/>
      <c r="HNS175" s="216"/>
      <c r="HNT175" s="216"/>
      <c r="HNU175" s="216"/>
      <c r="HNV175" s="216"/>
      <c r="HNW175" s="216"/>
      <c r="HNX175" s="216"/>
      <c r="HNY175" s="216"/>
      <c r="HNZ175" s="216"/>
      <c r="HOA175" s="216"/>
      <c r="HOB175" s="216"/>
      <c r="HOC175" s="216"/>
      <c r="HOD175" s="216"/>
      <c r="HOE175" s="216"/>
      <c r="HOF175" s="216"/>
      <c r="HOG175" s="216"/>
      <c r="HOH175" s="216"/>
      <c r="HOI175" s="216"/>
      <c r="HOJ175" s="216"/>
      <c r="HOK175" s="216"/>
      <c r="HOL175" s="216"/>
      <c r="HOM175" s="216"/>
      <c r="HON175" s="216"/>
      <c r="HOO175" s="216"/>
      <c r="HOP175" s="216"/>
      <c r="HOQ175" s="216"/>
      <c r="HOR175" s="216"/>
      <c r="HOS175" s="216"/>
      <c r="HOT175" s="216"/>
      <c r="HOU175" s="216"/>
      <c r="HOV175" s="216"/>
      <c r="HOW175" s="216"/>
      <c r="HOX175" s="216"/>
      <c r="HOY175" s="216"/>
      <c r="HOZ175" s="216"/>
      <c r="HPA175" s="216"/>
      <c r="HPB175" s="216"/>
      <c r="HPC175" s="216"/>
      <c r="HPD175" s="216"/>
      <c r="HPE175" s="216"/>
      <c r="HPF175" s="216"/>
      <c r="HPG175" s="216"/>
      <c r="HPH175" s="216"/>
      <c r="HPI175" s="216"/>
      <c r="HPJ175" s="216"/>
      <c r="HPK175" s="216"/>
      <c r="HPL175" s="216"/>
      <c r="HPM175" s="216"/>
      <c r="HPN175" s="216"/>
      <c r="HPO175" s="216"/>
      <c r="HPP175" s="216"/>
      <c r="HPQ175" s="216"/>
      <c r="HPR175" s="216"/>
      <c r="HPS175" s="216"/>
      <c r="HPT175" s="216"/>
      <c r="HPU175" s="216"/>
      <c r="HPV175" s="216"/>
      <c r="HPW175" s="216"/>
      <c r="HPX175" s="216"/>
      <c r="HPY175" s="216"/>
      <c r="HPZ175" s="216"/>
      <c r="HQA175" s="216"/>
      <c r="HQB175" s="216"/>
      <c r="HQC175" s="216"/>
      <c r="HQD175" s="216"/>
      <c r="HQE175" s="216"/>
      <c r="HQF175" s="216"/>
      <c r="HQG175" s="216"/>
      <c r="HQH175" s="216"/>
      <c r="HQI175" s="216"/>
      <c r="HQJ175" s="216"/>
      <c r="HQK175" s="216"/>
      <c r="HQL175" s="216"/>
      <c r="HQM175" s="216"/>
      <c r="HQN175" s="216"/>
      <c r="HQO175" s="216"/>
      <c r="HQP175" s="216"/>
      <c r="HQQ175" s="216"/>
      <c r="HQR175" s="216"/>
      <c r="HQS175" s="216"/>
      <c r="HQT175" s="216"/>
      <c r="HQU175" s="216"/>
      <c r="HQV175" s="216"/>
      <c r="HQW175" s="216"/>
      <c r="HQX175" s="216"/>
      <c r="HQY175" s="216"/>
      <c r="HQZ175" s="216"/>
      <c r="HRA175" s="216"/>
      <c r="HRB175" s="216"/>
      <c r="HRC175" s="216"/>
      <c r="HRD175" s="216"/>
      <c r="HRE175" s="216"/>
      <c r="HRF175" s="216"/>
      <c r="HRG175" s="216"/>
      <c r="HRH175" s="216"/>
      <c r="HRI175" s="216"/>
      <c r="HRJ175" s="216"/>
      <c r="HRK175" s="216"/>
      <c r="HRL175" s="216"/>
      <c r="HRM175" s="216"/>
      <c r="HRN175" s="216"/>
      <c r="HRO175" s="216"/>
      <c r="HRP175" s="216"/>
      <c r="HRQ175" s="216"/>
      <c r="HRR175" s="216"/>
      <c r="HRS175" s="216"/>
      <c r="HRT175" s="216"/>
      <c r="HRU175" s="216"/>
      <c r="HRV175" s="216"/>
      <c r="HRW175" s="216"/>
      <c r="HRX175" s="216"/>
      <c r="HRY175" s="216"/>
      <c r="HRZ175" s="216"/>
      <c r="HSA175" s="216"/>
      <c r="HSB175" s="216"/>
      <c r="HSC175" s="216"/>
      <c r="HSD175" s="216"/>
      <c r="HSE175" s="216"/>
      <c r="HSF175" s="216"/>
      <c r="HSG175" s="216"/>
      <c r="HSH175" s="216"/>
      <c r="HSI175" s="216"/>
      <c r="HSJ175" s="216"/>
      <c r="HSK175" s="216"/>
      <c r="HSL175" s="216"/>
      <c r="HSM175" s="216"/>
      <c r="HSN175" s="216"/>
      <c r="HSO175" s="216"/>
      <c r="HSP175" s="216"/>
      <c r="HSQ175" s="216"/>
      <c r="HSR175" s="216"/>
      <c r="HSS175" s="216"/>
      <c r="HST175" s="216"/>
      <c r="HSU175" s="216"/>
      <c r="HSV175" s="216"/>
      <c r="HSW175" s="216"/>
      <c r="HSX175" s="216"/>
      <c r="HSY175" s="216"/>
      <c r="HSZ175" s="216"/>
      <c r="HTA175" s="216"/>
      <c r="HTB175" s="216"/>
      <c r="HTC175" s="216"/>
      <c r="HTD175" s="216"/>
      <c r="HTE175" s="216"/>
      <c r="HTF175" s="216"/>
      <c r="HTG175" s="216"/>
      <c r="HTH175" s="216"/>
      <c r="HTI175" s="216"/>
      <c r="HTJ175" s="216"/>
      <c r="HTK175" s="216"/>
      <c r="HTL175" s="216"/>
      <c r="HTM175" s="216"/>
      <c r="HTN175" s="216"/>
      <c r="HTO175" s="216"/>
      <c r="HTP175" s="216"/>
      <c r="HTQ175" s="216"/>
      <c r="HTR175" s="216"/>
      <c r="HTS175" s="216"/>
      <c r="HTT175" s="216"/>
      <c r="HTU175" s="216"/>
      <c r="HTV175" s="216"/>
      <c r="HTW175" s="216"/>
      <c r="HTX175" s="216"/>
      <c r="HTY175" s="216"/>
      <c r="HTZ175" s="216"/>
      <c r="HUA175" s="216"/>
      <c r="HUB175" s="216"/>
      <c r="HUC175" s="216"/>
      <c r="HUD175" s="216"/>
      <c r="HUE175" s="216"/>
      <c r="HUF175" s="216"/>
      <c r="HUG175" s="216"/>
      <c r="HUH175" s="216"/>
      <c r="HUI175" s="216"/>
      <c r="HUJ175" s="216"/>
      <c r="HUK175" s="216"/>
      <c r="HUL175" s="216"/>
      <c r="HUM175" s="216"/>
      <c r="HUN175" s="216"/>
      <c r="HUO175" s="216"/>
      <c r="HUP175" s="216"/>
      <c r="HUQ175" s="216"/>
      <c r="HUR175" s="216"/>
      <c r="HUS175" s="216"/>
      <c r="HUT175" s="216"/>
      <c r="HUU175" s="216"/>
      <c r="HUV175" s="216"/>
      <c r="HUW175" s="216"/>
      <c r="HUX175" s="216"/>
      <c r="HUY175" s="216"/>
      <c r="HUZ175" s="216"/>
      <c r="HVA175" s="216"/>
      <c r="HVB175" s="216"/>
      <c r="HVC175" s="216"/>
      <c r="HVD175" s="216"/>
      <c r="HVE175" s="216"/>
      <c r="HVF175" s="216"/>
      <c r="HVG175" s="216"/>
      <c r="HVH175" s="216"/>
      <c r="HVI175" s="216"/>
      <c r="HVJ175" s="216"/>
      <c r="HVK175" s="216"/>
      <c r="HVL175" s="216"/>
      <c r="HVM175" s="216"/>
      <c r="HVN175" s="216"/>
      <c r="HVO175" s="216"/>
      <c r="HVP175" s="216"/>
      <c r="HVQ175" s="216"/>
      <c r="HVR175" s="216"/>
      <c r="HVS175" s="216"/>
      <c r="HVT175" s="216"/>
      <c r="HVU175" s="216"/>
      <c r="HVV175" s="216"/>
      <c r="HVW175" s="216"/>
      <c r="HVX175" s="216"/>
      <c r="HVY175" s="216"/>
      <c r="HVZ175" s="216"/>
      <c r="HWA175" s="216"/>
      <c r="HWB175" s="216"/>
      <c r="HWC175" s="216"/>
      <c r="HWD175" s="216"/>
      <c r="HWE175" s="216"/>
      <c r="HWF175" s="216"/>
      <c r="HWG175" s="216"/>
      <c r="HWH175" s="216"/>
      <c r="HWI175" s="216"/>
      <c r="HWJ175" s="216"/>
      <c r="HWK175" s="216"/>
      <c r="HWL175" s="216"/>
      <c r="HWM175" s="216"/>
      <c r="HWN175" s="216"/>
      <c r="HWO175" s="216"/>
      <c r="HWP175" s="216"/>
      <c r="HWQ175" s="216"/>
      <c r="HWR175" s="216"/>
      <c r="HWS175" s="216"/>
      <c r="HWT175" s="216"/>
      <c r="HWU175" s="216"/>
      <c r="HWV175" s="216"/>
      <c r="HWW175" s="216"/>
      <c r="HWX175" s="216"/>
      <c r="HWY175" s="216"/>
      <c r="HWZ175" s="216"/>
      <c r="HXA175" s="216"/>
      <c r="HXB175" s="216"/>
      <c r="HXC175" s="216"/>
      <c r="HXD175" s="216"/>
      <c r="HXE175" s="216"/>
      <c r="HXF175" s="216"/>
      <c r="HXG175" s="216"/>
      <c r="HXH175" s="216"/>
      <c r="HXI175" s="216"/>
      <c r="HXJ175" s="216"/>
      <c r="HXK175" s="216"/>
      <c r="HXL175" s="216"/>
      <c r="HXM175" s="216"/>
      <c r="HXN175" s="216"/>
      <c r="HXO175" s="216"/>
      <c r="HXP175" s="216"/>
      <c r="HXQ175" s="216"/>
      <c r="HXR175" s="216"/>
      <c r="HXS175" s="216"/>
      <c r="HXT175" s="216"/>
      <c r="HXU175" s="216"/>
      <c r="HXV175" s="216"/>
      <c r="HXW175" s="216"/>
      <c r="HXX175" s="216"/>
      <c r="HXY175" s="216"/>
      <c r="HXZ175" s="216"/>
      <c r="HYA175" s="216"/>
      <c r="HYB175" s="216"/>
      <c r="HYC175" s="216"/>
      <c r="HYD175" s="216"/>
      <c r="HYE175" s="216"/>
      <c r="HYF175" s="216"/>
      <c r="HYG175" s="216"/>
      <c r="HYH175" s="216"/>
      <c r="HYI175" s="216"/>
      <c r="HYJ175" s="216"/>
      <c r="HYK175" s="216"/>
      <c r="HYL175" s="216"/>
      <c r="HYM175" s="216"/>
      <c r="HYN175" s="216"/>
      <c r="HYO175" s="216"/>
      <c r="HYP175" s="216"/>
      <c r="HYQ175" s="216"/>
      <c r="HYR175" s="216"/>
      <c r="HYS175" s="216"/>
      <c r="HYT175" s="216"/>
      <c r="HYU175" s="216"/>
      <c r="HYV175" s="216"/>
      <c r="HYW175" s="216"/>
      <c r="HYX175" s="216"/>
      <c r="HYY175" s="216"/>
      <c r="HYZ175" s="216"/>
      <c r="HZA175" s="216"/>
      <c r="HZB175" s="216"/>
      <c r="HZC175" s="216"/>
      <c r="HZD175" s="216"/>
      <c r="HZE175" s="216"/>
      <c r="HZF175" s="216"/>
      <c r="HZG175" s="216"/>
      <c r="HZH175" s="216"/>
      <c r="HZI175" s="216"/>
      <c r="HZJ175" s="216"/>
      <c r="HZK175" s="216"/>
      <c r="HZL175" s="216"/>
      <c r="HZM175" s="216"/>
      <c r="HZN175" s="216"/>
      <c r="HZO175" s="216"/>
      <c r="HZP175" s="216"/>
      <c r="HZQ175" s="216"/>
      <c r="HZR175" s="216"/>
      <c r="HZS175" s="216"/>
      <c r="HZT175" s="216"/>
      <c r="HZU175" s="216"/>
      <c r="HZV175" s="216"/>
      <c r="HZW175" s="216"/>
      <c r="HZX175" s="216"/>
      <c r="HZY175" s="216"/>
      <c r="HZZ175" s="216"/>
      <c r="IAA175" s="216"/>
      <c r="IAB175" s="216"/>
      <c r="IAC175" s="216"/>
      <c r="IAD175" s="216"/>
      <c r="IAE175" s="216"/>
      <c r="IAF175" s="216"/>
      <c r="IAG175" s="216"/>
      <c r="IAH175" s="216"/>
      <c r="IAI175" s="216"/>
      <c r="IAJ175" s="216"/>
      <c r="IAK175" s="216"/>
      <c r="IAL175" s="216"/>
      <c r="IAM175" s="216"/>
      <c r="IAN175" s="216"/>
      <c r="IAO175" s="216"/>
      <c r="IAP175" s="216"/>
      <c r="IAQ175" s="216"/>
      <c r="IAR175" s="216"/>
      <c r="IAS175" s="216"/>
      <c r="IAT175" s="216"/>
      <c r="IAU175" s="216"/>
      <c r="IAV175" s="216"/>
      <c r="IAW175" s="216"/>
      <c r="IAX175" s="216"/>
      <c r="IAY175" s="216"/>
      <c r="IAZ175" s="216"/>
      <c r="IBA175" s="216"/>
      <c r="IBB175" s="216"/>
      <c r="IBC175" s="216"/>
      <c r="IBD175" s="216"/>
      <c r="IBE175" s="216"/>
      <c r="IBF175" s="216"/>
      <c r="IBG175" s="216"/>
      <c r="IBH175" s="216"/>
      <c r="IBI175" s="216"/>
      <c r="IBJ175" s="216"/>
      <c r="IBK175" s="216"/>
      <c r="IBL175" s="216"/>
      <c r="IBM175" s="216"/>
      <c r="IBN175" s="216"/>
      <c r="IBO175" s="216"/>
      <c r="IBP175" s="216"/>
      <c r="IBQ175" s="216"/>
      <c r="IBR175" s="216"/>
      <c r="IBS175" s="216"/>
      <c r="IBT175" s="216"/>
      <c r="IBU175" s="216"/>
      <c r="IBV175" s="216"/>
      <c r="IBW175" s="216"/>
      <c r="IBX175" s="216"/>
      <c r="IBY175" s="216"/>
      <c r="IBZ175" s="216"/>
      <c r="ICA175" s="216"/>
      <c r="ICB175" s="216"/>
      <c r="ICC175" s="216"/>
      <c r="ICD175" s="216"/>
      <c r="ICE175" s="216"/>
      <c r="ICF175" s="216"/>
      <c r="ICG175" s="216"/>
      <c r="ICH175" s="216"/>
      <c r="ICI175" s="216"/>
      <c r="ICJ175" s="216"/>
      <c r="ICK175" s="216"/>
      <c r="ICL175" s="216"/>
      <c r="ICM175" s="216"/>
      <c r="ICN175" s="216"/>
      <c r="ICO175" s="216"/>
      <c r="ICP175" s="216"/>
      <c r="ICQ175" s="216"/>
      <c r="ICR175" s="216"/>
      <c r="ICS175" s="216"/>
      <c r="ICT175" s="216"/>
      <c r="ICU175" s="216"/>
      <c r="ICV175" s="216"/>
      <c r="ICW175" s="216"/>
      <c r="ICX175" s="216"/>
      <c r="ICY175" s="216"/>
      <c r="ICZ175" s="216"/>
      <c r="IDA175" s="216"/>
      <c r="IDB175" s="216"/>
      <c r="IDC175" s="216"/>
      <c r="IDD175" s="216"/>
      <c r="IDE175" s="216"/>
      <c r="IDF175" s="216"/>
      <c r="IDG175" s="216"/>
      <c r="IDH175" s="216"/>
      <c r="IDI175" s="216"/>
      <c r="IDJ175" s="216"/>
      <c r="IDK175" s="216"/>
      <c r="IDL175" s="216"/>
      <c r="IDM175" s="216"/>
      <c r="IDN175" s="216"/>
      <c r="IDO175" s="216"/>
      <c r="IDP175" s="216"/>
      <c r="IDQ175" s="216"/>
      <c r="IDR175" s="216"/>
      <c r="IDS175" s="216"/>
      <c r="IDT175" s="216"/>
      <c r="IDU175" s="216"/>
      <c r="IDV175" s="216"/>
      <c r="IDW175" s="216"/>
      <c r="IDX175" s="216"/>
      <c r="IDY175" s="216"/>
      <c r="IDZ175" s="216"/>
      <c r="IEA175" s="216"/>
      <c r="IEB175" s="216"/>
      <c r="IEC175" s="216"/>
      <c r="IED175" s="216"/>
      <c r="IEE175" s="216"/>
      <c r="IEF175" s="216"/>
      <c r="IEG175" s="216"/>
      <c r="IEH175" s="216"/>
      <c r="IEI175" s="216"/>
      <c r="IEJ175" s="216"/>
      <c r="IEK175" s="216"/>
      <c r="IEL175" s="216"/>
      <c r="IEM175" s="216"/>
      <c r="IEN175" s="216"/>
      <c r="IEO175" s="216"/>
      <c r="IEP175" s="216"/>
      <c r="IEQ175" s="216"/>
      <c r="IER175" s="216"/>
      <c r="IES175" s="216"/>
      <c r="IET175" s="216"/>
      <c r="IEU175" s="216"/>
      <c r="IEV175" s="216"/>
      <c r="IEW175" s="216"/>
      <c r="IEX175" s="216"/>
      <c r="IEY175" s="216"/>
      <c r="IEZ175" s="216"/>
      <c r="IFA175" s="216"/>
      <c r="IFB175" s="216"/>
      <c r="IFC175" s="216"/>
      <c r="IFD175" s="216"/>
      <c r="IFE175" s="216"/>
      <c r="IFF175" s="216"/>
      <c r="IFG175" s="216"/>
      <c r="IFH175" s="216"/>
      <c r="IFI175" s="216"/>
      <c r="IFJ175" s="216"/>
      <c r="IFK175" s="216"/>
      <c r="IFL175" s="216"/>
      <c r="IFM175" s="216"/>
      <c r="IFN175" s="216"/>
      <c r="IFO175" s="216"/>
      <c r="IFP175" s="216"/>
      <c r="IFQ175" s="216"/>
      <c r="IFR175" s="216"/>
      <c r="IFS175" s="216"/>
      <c r="IFT175" s="216"/>
      <c r="IFU175" s="216"/>
      <c r="IFV175" s="216"/>
      <c r="IFW175" s="216"/>
      <c r="IFX175" s="216"/>
      <c r="IFY175" s="216"/>
      <c r="IFZ175" s="216"/>
      <c r="IGA175" s="216"/>
      <c r="IGB175" s="216"/>
      <c r="IGC175" s="216"/>
      <c r="IGD175" s="216"/>
      <c r="IGE175" s="216"/>
      <c r="IGF175" s="216"/>
      <c r="IGG175" s="216"/>
      <c r="IGH175" s="216"/>
      <c r="IGI175" s="216"/>
      <c r="IGJ175" s="216"/>
      <c r="IGK175" s="216"/>
      <c r="IGL175" s="216"/>
      <c r="IGM175" s="216"/>
      <c r="IGN175" s="216"/>
      <c r="IGO175" s="216"/>
      <c r="IGP175" s="216"/>
      <c r="IGQ175" s="216"/>
      <c r="IGR175" s="216"/>
      <c r="IGS175" s="216"/>
      <c r="IGT175" s="216"/>
      <c r="IGU175" s="216"/>
      <c r="IGV175" s="216"/>
      <c r="IGW175" s="216"/>
      <c r="IGX175" s="216"/>
      <c r="IGY175" s="216"/>
      <c r="IGZ175" s="216"/>
      <c r="IHA175" s="216"/>
      <c r="IHB175" s="216"/>
      <c r="IHC175" s="216"/>
      <c r="IHD175" s="216"/>
      <c r="IHE175" s="216"/>
      <c r="IHF175" s="216"/>
      <c r="IHG175" s="216"/>
      <c r="IHH175" s="216"/>
      <c r="IHI175" s="216"/>
      <c r="IHJ175" s="216"/>
      <c r="IHK175" s="216"/>
      <c r="IHL175" s="216"/>
      <c r="IHM175" s="216"/>
      <c r="IHN175" s="216"/>
      <c r="IHO175" s="216"/>
      <c r="IHP175" s="216"/>
      <c r="IHQ175" s="216"/>
      <c r="IHR175" s="216"/>
      <c r="IHS175" s="216"/>
      <c r="IHT175" s="216"/>
      <c r="IHU175" s="216"/>
      <c r="IHV175" s="216"/>
      <c r="IHW175" s="216"/>
      <c r="IHX175" s="216"/>
      <c r="IHY175" s="216"/>
      <c r="IHZ175" s="216"/>
      <c r="IIA175" s="216"/>
      <c r="IIB175" s="216"/>
      <c r="IIC175" s="216"/>
      <c r="IID175" s="216"/>
      <c r="IIE175" s="216"/>
      <c r="IIF175" s="216"/>
      <c r="IIG175" s="216"/>
      <c r="IIH175" s="216"/>
      <c r="III175" s="216"/>
      <c r="IIJ175" s="216"/>
      <c r="IIK175" s="216"/>
      <c r="IIL175" s="216"/>
      <c r="IIM175" s="216"/>
      <c r="IIN175" s="216"/>
      <c r="IIO175" s="216"/>
      <c r="IIP175" s="216"/>
      <c r="IIQ175" s="216"/>
      <c r="IIR175" s="216"/>
      <c r="IIS175" s="216"/>
      <c r="IIT175" s="216"/>
      <c r="IIU175" s="216"/>
      <c r="IIV175" s="216"/>
      <c r="IIW175" s="216"/>
      <c r="IIX175" s="216"/>
      <c r="IIY175" s="216"/>
      <c r="IIZ175" s="216"/>
      <c r="IJA175" s="216"/>
      <c r="IJB175" s="216"/>
      <c r="IJC175" s="216"/>
      <c r="IJD175" s="216"/>
      <c r="IJE175" s="216"/>
      <c r="IJF175" s="216"/>
      <c r="IJG175" s="216"/>
      <c r="IJH175" s="216"/>
      <c r="IJI175" s="216"/>
      <c r="IJJ175" s="216"/>
      <c r="IJK175" s="216"/>
      <c r="IJL175" s="216"/>
      <c r="IJM175" s="216"/>
      <c r="IJN175" s="216"/>
      <c r="IJO175" s="216"/>
      <c r="IJP175" s="216"/>
      <c r="IJQ175" s="216"/>
      <c r="IJR175" s="216"/>
      <c r="IJS175" s="216"/>
      <c r="IJT175" s="216"/>
      <c r="IJU175" s="216"/>
      <c r="IJV175" s="216"/>
      <c r="IJW175" s="216"/>
      <c r="IJX175" s="216"/>
      <c r="IJY175" s="216"/>
      <c r="IJZ175" s="216"/>
      <c r="IKA175" s="216"/>
      <c r="IKB175" s="216"/>
      <c r="IKC175" s="216"/>
      <c r="IKD175" s="216"/>
      <c r="IKE175" s="216"/>
      <c r="IKF175" s="216"/>
      <c r="IKG175" s="216"/>
      <c r="IKH175" s="216"/>
      <c r="IKI175" s="216"/>
      <c r="IKJ175" s="216"/>
      <c r="IKK175" s="216"/>
      <c r="IKL175" s="216"/>
      <c r="IKM175" s="216"/>
      <c r="IKN175" s="216"/>
      <c r="IKO175" s="216"/>
      <c r="IKP175" s="216"/>
      <c r="IKQ175" s="216"/>
      <c r="IKR175" s="216"/>
      <c r="IKS175" s="216"/>
      <c r="IKT175" s="216"/>
      <c r="IKU175" s="216"/>
      <c r="IKV175" s="216"/>
      <c r="IKW175" s="216"/>
      <c r="IKX175" s="216"/>
      <c r="IKY175" s="216"/>
      <c r="IKZ175" s="216"/>
      <c r="ILA175" s="216"/>
      <c r="ILB175" s="216"/>
      <c r="ILC175" s="216"/>
      <c r="ILD175" s="216"/>
      <c r="ILE175" s="216"/>
      <c r="ILF175" s="216"/>
      <c r="ILG175" s="216"/>
      <c r="ILH175" s="216"/>
      <c r="ILI175" s="216"/>
      <c r="ILJ175" s="216"/>
      <c r="ILK175" s="216"/>
      <c r="ILL175" s="216"/>
      <c r="ILM175" s="216"/>
      <c r="ILN175" s="216"/>
      <c r="ILO175" s="216"/>
      <c r="ILP175" s="216"/>
      <c r="ILQ175" s="216"/>
      <c r="ILR175" s="216"/>
      <c r="ILS175" s="216"/>
      <c r="ILT175" s="216"/>
      <c r="ILU175" s="216"/>
      <c r="ILV175" s="216"/>
      <c r="ILW175" s="216"/>
      <c r="ILX175" s="216"/>
      <c r="ILY175" s="216"/>
      <c r="ILZ175" s="216"/>
      <c r="IMA175" s="216"/>
      <c r="IMB175" s="216"/>
      <c r="IMC175" s="216"/>
      <c r="IMD175" s="216"/>
      <c r="IME175" s="216"/>
      <c r="IMF175" s="216"/>
      <c r="IMG175" s="216"/>
      <c r="IMH175" s="216"/>
      <c r="IMI175" s="216"/>
      <c r="IMJ175" s="216"/>
      <c r="IMK175" s="216"/>
      <c r="IML175" s="216"/>
      <c r="IMM175" s="216"/>
      <c r="IMN175" s="216"/>
      <c r="IMO175" s="216"/>
      <c r="IMP175" s="216"/>
      <c r="IMQ175" s="216"/>
      <c r="IMR175" s="216"/>
      <c r="IMS175" s="216"/>
      <c r="IMT175" s="216"/>
      <c r="IMU175" s="216"/>
      <c r="IMV175" s="216"/>
      <c r="IMW175" s="216"/>
      <c r="IMX175" s="216"/>
      <c r="IMY175" s="216"/>
      <c r="IMZ175" s="216"/>
      <c r="INA175" s="216"/>
      <c r="INB175" s="216"/>
      <c r="INC175" s="216"/>
      <c r="IND175" s="216"/>
      <c r="INE175" s="216"/>
      <c r="INF175" s="216"/>
      <c r="ING175" s="216"/>
      <c r="INH175" s="216"/>
      <c r="INI175" s="216"/>
      <c r="INJ175" s="216"/>
      <c r="INK175" s="216"/>
      <c r="INL175" s="216"/>
      <c r="INM175" s="216"/>
      <c r="INN175" s="216"/>
      <c r="INO175" s="216"/>
      <c r="INP175" s="216"/>
      <c r="INQ175" s="216"/>
      <c r="INR175" s="216"/>
      <c r="INS175" s="216"/>
      <c r="INT175" s="216"/>
      <c r="INU175" s="216"/>
      <c r="INV175" s="216"/>
      <c r="INW175" s="216"/>
      <c r="INX175" s="216"/>
      <c r="INY175" s="216"/>
      <c r="INZ175" s="216"/>
      <c r="IOA175" s="216"/>
      <c r="IOB175" s="216"/>
      <c r="IOC175" s="216"/>
      <c r="IOD175" s="216"/>
      <c r="IOE175" s="216"/>
      <c r="IOF175" s="216"/>
      <c r="IOG175" s="216"/>
      <c r="IOH175" s="216"/>
      <c r="IOI175" s="216"/>
      <c r="IOJ175" s="216"/>
      <c r="IOK175" s="216"/>
      <c r="IOL175" s="216"/>
      <c r="IOM175" s="216"/>
      <c r="ION175" s="216"/>
      <c r="IOO175" s="216"/>
      <c r="IOP175" s="216"/>
      <c r="IOQ175" s="216"/>
      <c r="IOR175" s="216"/>
      <c r="IOS175" s="216"/>
      <c r="IOT175" s="216"/>
      <c r="IOU175" s="216"/>
      <c r="IOV175" s="216"/>
      <c r="IOW175" s="216"/>
      <c r="IOX175" s="216"/>
      <c r="IOY175" s="216"/>
      <c r="IOZ175" s="216"/>
      <c r="IPA175" s="216"/>
      <c r="IPB175" s="216"/>
      <c r="IPC175" s="216"/>
      <c r="IPD175" s="216"/>
      <c r="IPE175" s="216"/>
      <c r="IPF175" s="216"/>
      <c r="IPG175" s="216"/>
      <c r="IPH175" s="216"/>
      <c r="IPI175" s="216"/>
      <c r="IPJ175" s="216"/>
      <c r="IPK175" s="216"/>
      <c r="IPL175" s="216"/>
      <c r="IPM175" s="216"/>
      <c r="IPN175" s="216"/>
      <c r="IPO175" s="216"/>
      <c r="IPP175" s="216"/>
      <c r="IPQ175" s="216"/>
      <c r="IPR175" s="216"/>
      <c r="IPS175" s="216"/>
      <c r="IPT175" s="216"/>
      <c r="IPU175" s="216"/>
      <c r="IPV175" s="216"/>
      <c r="IPW175" s="216"/>
      <c r="IPX175" s="216"/>
      <c r="IPY175" s="216"/>
      <c r="IPZ175" s="216"/>
      <c r="IQA175" s="216"/>
      <c r="IQB175" s="216"/>
      <c r="IQC175" s="216"/>
      <c r="IQD175" s="216"/>
      <c r="IQE175" s="216"/>
      <c r="IQF175" s="216"/>
      <c r="IQG175" s="216"/>
      <c r="IQH175" s="216"/>
      <c r="IQI175" s="216"/>
      <c r="IQJ175" s="216"/>
      <c r="IQK175" s="216"/>
      <c r="IQL175" s="216"/>
      <c r="IQM175" s="216"/>
      <c r="IQN175" s="216"/>
      <c r="IQO175" s="216"/>
      <c r="IQP175" s="216"/>
      <c r="IQQ175" s="216"/>
      <c r="IQR175" s="216"/>
      <c r="IQS175" s="216"/>
      <c r="IQT175" s="216"/>
      <c r="IQU175" s="216"/>
      <c r="IQV175" s="216"/>
      <c r="IQW175" s="216"/>
      <c r="IQX175" s="216"/>
      <c r="IQY175" s="216"/>
      <c r="IQZ175" s="216"/>
      <c r="IRA175" s="216"/>
      <c r="IRB175" s="216"/>
      <c r="IRC175" s="216"/>
      <c r="IRD175" s="216"/>
      <c r="IRE175" s="216"/>
      <c r="IRF175" s="216"/>
      <c r="IRG175" s="216"/>
      <c r="IRH175" s="216"/>
      <c r="IRI175" s="216"/>
      <c r="IRJ175" s="216"/>
      <c r="IRK175" s="216"/>
      <c r="IRL175" s="216"/>
      <c r="IRM175" s="216"/>
      <c r="IRN175" s="216"/>
      <c r="IRO175" s="216"/>
      <c r="IRP175" s="216"/>
      <c r="IRQ175" s="216"/>
      <c r="IRR175" s="216"/>
      <c r="IRS175" s="216"/>
      <c r="IRT175" s="216"/>
      <c r="IRU175" s="216"/>
      <c r="IRV175" s="216"/>
      <c r="IRW175" s="216"/>
      <c r="IRX175" s="216"/>
      <c r="IRY175" s="216"/>
      <c r="IRZ175" s="216"/>
      <c r="ISA175" s="216"/>
      <c r="ISB175" s="216"/>
      <c r="ISC175" s="216"/>
      <c r="ISD175" s="216"/>
      <c r="ISE175" s="216"/>
      <c r="ISF175" s="216"/>
      <c r="ISG175" s="216"/>
      <c r="ISH175" s="216"/>
      <c r="ISI175" s="216"/>
      <c r="ISJ175" s="216"/>
      <c r="ISK175" s="216"/>
      <c r="ISL175" s="216"/>
      <c r="ISM175" s="216"/>
      <c r="ISN175" s="216"/>
      <c r="ISO175" s="216"/>
      <c r="ISP175" s="216"/>
      <c r="ISQ175" s="216"/>
      <c r="ISR175" s="216"/>
      <c r="ISS175" s="216"/>
      <c r="IST175" s="216"/>
      <c r="ISU175" s="216"/>
      <c r="ISV175" s="216"/>
      <c r="ISW175" s="216"/>
      <c r="ISX175" s="216"/>
      <c r="ISY175" s="216"/>
      <c r="ISZ175" s="216"/>
      <c r="ITA175" s="216"/>
      <c r="ITB175" s="216"/>
      <c r="ITC175" s="216"/>
      <c r="ITD175" s="216"/>
      <c r="ITE175" s="216"/>
      <c r="ITF175" s="216"/>
      <c r="ITG175" s="216"/>
      <c r="ITH175" s="216"/>
      <c r="ITI175" s="216"/>
      <c r="ITJ175" s="216"/>
      <c r="ITK175" s="216"/>
      <c r="ITL175" s="216"/>
      <c r="ITM175" s="216"/>
      <c r="ITN175" s="216"/>
      <c r="ITO175" s="216"/>
      <c r="ITP175" s="216"/>
      <c r="ITQ175" s="216"/>
      <c r="ITR175" s="216"/>
      <c r="ITS175" s="216"/>
      <c r="ITT175" s="216"/>
      <c r="ITU175" s="216"/>
      <c r="ITV175" s="216"/>
      <c r="ITW175" s="216"/>
      <c r="ITX175" s="216"/>
      <c r="ITY175" s="216"/>
      <c r="ITZ175" s="216"/>
      <c r="IUA175" s="216"/>
      <c r="IUB175" s="216"/>
      <c r="IUC175" s="216"/>
      <c r="IUD175" s="216"/>
      <c r="IUE175" s="216"/>
      <c r="IUF175" s="216"/>
      <c r="IUG175" s="216"/>
      <c r="IUH175" s="216"/>
      <c r="IUI175" s="216"/>
      <c r="IUJ175" s="216"/>
      <c r="IUK175" s="216"/>
      <c r="IUL175" s="216"/>
      <c r="IUM175" s="216"/>
      <c r="IUN175" s="216"/>
      <c r="IUO175" s="216"/>
      <c r="IUP175" s="216"/>
      <c r="IUQ175" s="216"/>
      <c r="IUR175" s="216"/>
      <c r="IUS175" s="216"/>
      <c r="IUT175" s="216"/>
      <c r="IUU175" s="216"/>
      <c r="IUV175" s="216"/>
      <c r="IUW175" s="216"/>
      <c r="IUX175" s="216"/>
      <c r="IUY175" s="216"/>
      <c r="IUZ175" s="216"/>
      <c r="IVA175" s="216"/>
      <c r="IVB175" s="216"/>
      <c r="IVC175" s="216"/>
      <c r="IVD175" s="216"/>
      <c r="IVE175" s="216"/>
      <c r="IVF175" s="216"/>
      <c r="IVG175" s="216"/>
      <c r="IVH175" s="216"/>
      <c r="IVI175" s="216"/>
      <c r="IVJ175" s="216"/>
      <c r="IVK175" s="216"/>
      <c r="IVL175" s="216"/>
      <c r="IVM175" s="216"/>
      <c r="IVN175" s="216"/>
      <c r="IVO175" s="216"/>
      <c r="IVP175" s="216"/>
      <c r="IVQ175" s="216"/>
      <c r="IVR175" s="216"/>
      <c r="IVS175" s="216"/>
      <c r="IVT175" s="216"/>
      <c r="IVU175" s="216"/>
      <c r="IVV175" s="216"/>
      <c r="IVW175" s="216"/>
      <c r="IVX175" s="216"/>
      <c r="IVY175" s="216"/>
      <c r="IVZ175" s="216"/>
      <c r="IWA175" s="216"/>
      <c r="IWB175" s="216"/>
      <c r="IWC175" s="216"/>
      <c r="IWD175" s="216"/>
      <c r="IWE175" s="216"/>
      <c r="IWF175" s="216"/>
      <c r="IWG175" s="216"/>
      <c r="IWH175" s="216"/>
      <c r="IWI175" s="216"/>
      <c r="IWJ175" s="216"/>
      <c r="IWK175" s="216"/>
      <c r="IWL175" s="216"/>
      <c r="IWM175" s="216"/>
      <c r="IWN175" s="216"/>
      <c r="IWO175" s="216"/>
      <c r="IWP175" s="216"/>
      <c r="IWQ175" s="216"/>
      <c r="IWR175" s="216"/>
      <c r="IWS175" s="216"/>
      <c r="IWT175" s="216"/>
      <c r="IWU175" s="216"/>
      <c r="IWV175" s="216"/>
      <c r="IWW175" s="216"/>
      <c r="IWX175" s="216"/>
      <c r="IWY175" s="216"/>
      <c r="IWZ175" s="216"/>
      <c r="IXA175" s="216"/>
      <c r="IXB175" s="216"/>
      <c r="IXC175" s="216"/>
      <c r="IXD175" s="216"/>
      <c r="IXE175" s="216"/>
      <c r="IXF175" s="216"/>
      <c r="IXG175" s="216"/>
      <c r="IXH175" s="216"/>
      <c r="IXI175" s="216"/>
      <c r="IXJ175" s="216"/>
      <c r="IXK175" s="216"/>
      <c r="IXL175" s="216"/>
      <c r="IXM175" s="216"/>
      <c r="IXN175" s="216"/>
      <c r="IXO175" s="216"/>
      <c r="IXP175" s="216"/>
      <c r="IXQ175" s="216"/>
      <c r="IXR175" s="216"/>
      <c r="IXS175" s="216"/>
      <c r="IXT175" s="216"/>
      <c r="IXU175" s="216"/>
      <c r="IXV175" s="216"/>
      <c r="IXW175" s="216"/>
      <c r="IXX175" s="216"/>
      <c r="IXY175" s="216"/>
      <c r="IXZ175" s="216"/>
      <c r="IYA175" s="216"/>
      <c r="IYB175" s="216"/>
      <c r="IYC175" s="216"/>
      <c r="IYD175" s="216"/>
      <c r="IYE175" s="216"/>
      <c r="IYF175" s="216"/>
      <c r="IYG175" s="216"/>
      <c r="IYH175" s="216"/>
      <c r="IYI175" s="216"/>
      <c r="IYJ175" s="216"/>
      <c r="IYK175" s="216"/>
      <c r="IYL175" s="216"/>
      <c r="IYM175" s="216"/>
      <c r="IYN175" s="216"/>
      <c r="IYO175" s="216"/>
      <c r="IYP175" s="216"/>
      <c r="IYQ175" s="216"/>
      <c r="IYR175" s="216"/>
      <c r="IYS175" s="216"/>
      <c r="IYT175" s="216"/>
      <c r="IYU175" s="216"/>
      <c r="IYV175" s="216"/>
      <c r="IYW175" s="216"/>
      <c r="IYX175" s="216"/>
      <c r="IYY175" s="216"/>
      <c r="IYZ175" s="216"/>
      <c r="IZA175" s="216"/>
      <c r="IZB175" s="216"/>
      <c r="IZC175" s="216"/>
      <c r="IZD175" s="216"/>
      <c r="IZE175" s="216"/>
      <c r="IZF175" s="216"/>
      <c r="IZG175" s="216"/>
      <c r="IZH175" s="216"/>
      <c r="IZI175" s="216"/>
      <c r="IZJ175" s="216"/>
      <c r="IZK175" s="216"/>
      <c r="IZL175" s="216"/>
      <c r="IZM175" s="216"/>
      <c r="IZN175" s="216"/>
      <c r="IZO175" s="216"/>
      <c r="IZP175" s="216"/>
      <c r="IZQ175" s="216"/>
      <c r="IZR175" s="216"/>
      <c r="IZS175" s="216"/>
      <c r="IZT175" s="216"/>
      <c r="IZU175" s="216"/>
      <c r="IZV175" s="216"/>
      <c r="IZW175" s="216"/>
      <c r="IZX175" s="216"/>
      <c r="IZY175" s="216"/>
      <c r="IZZ175" s="216"/>
      <c r="JAA175" s="216"/>
      <c r="JAB175" s="216"/>
      <c r="JAC175" s="216"/>
      <c r="JAD175" s="216"/>
      <c r="JAE175" s="216"/>
      <c r="JAF175" s="216"/>
      <c r="JAG175" s="216"/>
      <c r="JAH175" s="216"/>
      <c r="JAI175" s="216"/>
      <c r="JAJ175" s="216"/>
      <c r="JAK175" s="216"/>
      <c r="JAL175" s="216"/>
      <c r="JAM175" s="216"/>
      <c r="JAN175" s="216"/>
      <c r="JAO175" s="216"/>
      <c r="JAP175" s="216"/>
      <c r="JAQ175" s="216"/>
      <c r="JAR175" s="216"/>
      <c r="JAS175" s="216"/>
      <c r="JAT175" s="216"/>
      <c r="JAU175" s="216"/>
      <c r="JAV175" s="216"/>
      <c r="JAW175" s="216"/>
      <c r="JAX175" s="216"/>
      <c r="JAY175" s="216"/>
      <c r="JAZ175" s="216"/>
      <c r="JBA175" s="216"/>
      <c r="JBB175" s="216"/>
      <c r="JBC175" s="216"/>
      <c r="JBD175" s="216"/>
      <c r="JBE175" s="216"/>
      <c r="JBF175" s="216"/>
      <c r="JBG175" s="216"/>
      <c r="JBH175" s="216"/>
      <c r="JBI175" s="216"/>
      <c r="JBJ175" s="216"/>
      <c r="JBK175" s="216"/>
      <c r="JBL175" s="216"/>
      <c r="JBM175" s="216"/>
      <c r="JBN175" s="216"/>
      <c r="JBO175" s="216"/>
      <c r="JBP175" s="216"/>
      <c r="JBQ175" s="216"/>
      <c r="JBR175" s="216"/>
      <c r="JBS175" s="216"/>
      <c r="JBT175" s="216"/>
      <c r="JBU175" s="216"/>
      <c r="JBV175" s="216"/>
      <c r="JBW175" s="216"/>
      <c r="JBX175" s="216"/>
      <c r="JBY175" s="216"/>
      <c r="JBZ175" s="216"/>
      <c r="JCA175" s="216"/>
      <c r="JCB175" s="216"/>
      <c r="JCC175" s="216"/>
      <c r="JCD175" s="216"/>
      <c r="JCE175" s="216"/>
      <c r="JCF175" s="216"/>
      <c r="JCG175" s="216"/>
      <c r="JCH175" s="216"/>
      <c r="JCI175" s="216"/>
      <c r="JCJ175" s="216"/>
      <c r="JCK175" s="216"/>
      <c r="JCL175" s="216"/>
      <c r="JCM175" s="216"/>
      <c r="JCN175" s="216"/>
      <c r="JCO175" s="216"/>
      <c r="JCP175" s="216"/>
      <c r="JCQ175" s="216"/>
      <c r="JCR175" s="216"/>
      <c r="JCS175" s="216"/>
      <c r="JCT175" s="216"/>
      <c r="JCU175" s="216"/>
      <c r="JCV175" s="216"/>
      <c r="JCW175" s="216"/>
      <c r="JCX175" s="216"/>
      <c r="JCY175" s="216"/>
      <c r="JCZ175" s="216"/>
      <c r="JDA175" s="216"/>
      <c r="JDB175" s="216"/>
      <c r="JDC175" s="216"/>
      <c r="JDD175" s="216"/>
      <c r="JDE175" s="216"/>
      <c r="JDF175" s="216"/>
      <c r="JDG175" s="216"/>
      <c r="JDH175" s="216"/>
      <c r="JDI175" s="216"/>
      <c r="JDJ175" s="216"/>
      <c r="JDK175" s="216"/>
      <c r="JDL175" s="216"/>
      <c r="JDM175" s="216"/>
      <c r="JDN175" s="216"/>
      <c r="JDO175" s="216"/>
      <c r="JDP175" s="216"/>
      <c r="JDQ175" s="216"/>
      <c r="JDR175" s="216"/>
      <c r="JDS175" s="216"/>
      <c r="JDT175" s="216"/>
      <c r="JDU175" s="216"/>
      <c r="JDV175" s="216"/>
      <c r="JDW175" s="216"/>
      <c r="JDX175" s="216"/>
      <c r="JDY175" s="216"/>
      <c r="JDZ175" s="216"/>
      <c r="JEA175" s="216"/>
      <c r="JEB175" s="216"/>
      <c r="JEC175" s="216"/>
      <c r="JED175" s="216"/>
      <c r="JEE175" s="216"/>
      <c r="JEF175" s="216"/>
      <c r="JEG175" s="216"/>
      <c r="JEH175" s="216"/>
      <c r="JEI175" s="216"/>
      <c r="JEJ175" s="216"/>
      <c r="JEK175" s="216"/>
      <c r="JEL175" s="216"/>
      <c r="JEM175" s="216"/>
      <c r="JEN175" s="216"/>
      <c r="JEO175" s="216"/>
      <c r="JEP175" s="216"/>
      <c r="JEQ175" s="216"/>
      <c r="JER175" s="216"/>
      <c r="JES175" s="216"/>
      <c r="JET175" s="216"/>
      <c r="JEU175" s="216"/>
      <c r="JEV175" s="216"/>
      <c r="JEW175" s="216"/>
      <c r="JEX175" s="216"/>
      <c r="JEY175" s="216"/>
      <c r="JEZ175" s="216"/>
      <c r="JFA175" s="216"/>
      <c r="JFB175" s="216"/>
      <c r="JFC175" s="216"/>
      <c r="JFD175" s="216"/>
      <c r="JFE175" s="216"/>
      <c r="JFF175" s="216"/>
      <c r="JFG175" s="216"/>
      <c r="JFH175" s="216"/>
      <c r="JFI175" s="216"/>
      <c r="JFJ175" s="216"/>
      <c r="JFK175" s="216"/>
      <c r="JFL175" s="216"/>
      <c r="JFM175" s="216"/>
      <c r="JFN175" s="216"/>
      <c r="JFO175" s="216"/>
      <c r="JFP175" s="216"/>
      <c r="JFQ175" s="216"/>
      <c r="JFR175" s="216"/>
      <c r="JFS175" s="216"/>
      <c r="JFT175" s="216"/>
      <c r="JFU175" s="216"/>
      <c r="JFV175" s="216"/>
      <c r="JFW175" s="216"/>
      <c r="JFX175" s="216"/>
      <c r="JFY175" s="216"/>
      <c r="JFZ175" s="216"/>
      <c r="JGA175" s="216"/>
      <c r="JGB175" s="216"/>
      <c r="JGC175" s="216"/>
      <c r="JGD175" s="216"/>
      <c r="JGE175" s="216"/>
      <c r="JGF175" s="216"/>
      <c r="JGG175" s="216"/>
      <c r="JGH175" s="216"/>
      <c r="JGI175" s="216"/>
      <c r="JGJ175" s="216"/>
      <c r="JGK175" s="216"/>
      <c r="JGL175" s="216"/>
      <c r="JGM175" s="216"/>
      <c r="JGN175" s="216"/>
      <c r="JGO175" s="216"/>
      <c r="JGP175" s="216"/>
      <c r="JGQ175" s="216"/>
      <c r="JGR175" s="216"/>
      <c r="JGS175" s="216"/>
      <c r="JGT175" s="216"/>
      <c r="JGU175" s="216"/>
      <c r="JGV175" s="216"/>
      <c r="JGW175" s="216"/>
      <c r="JGX175" s="216"/>
      <c r="JGY175" s="216"/>
      <c r="JGZ175" s="216"/>
      <c r="JHA175" s="216"/>
      <c r="JHB175" s="216"/>
      <c r="JHC175" s="216"/>
      <c r="JHD175" s="216"/>
      <c r="JHE175" s="216"/>
      <c r="JHF175" s="216"/>
      <c r="JHG175" s="216"/>
      <c r="JHH175" s="216"/>
      <c r="JHI175" s="216"/>
      <c r="JHJ175" s="216"/>
      <c r="JHK175" s="216"/>
      <c r="JHL175" s="216"/>
      <c r="JHM175" s="216"/>
      <c r="JHN175" s="216"/>
      <c r="JHO175" s="216"/>
      <c r="JHP175" s="216"/>
      <c r="JHQ175" s="216"/>
      <c r="JHR175" s="216"/>
      <c r="JHS175" s="216"/>
      <c r="JHT175" s="216"/>
      <c r="JHU175" s="216"/>
      <c r="JHV175" s="216"/>
      <c r="JHW175" s="216"/>
      <c r="JHX175" s="216"/>
      <c r="JHY175" s="216"/>
      <c r="JHZ175" s="216"/>
      <c r="JIA175" s="216"/>
      <c r="JIB175" s="216"/>
      <c r="JIC175" s="216"/>
      <c r="JID175" s="216"/>
      <c r="JIE175" s="216"/>
      <c r="JIF175" s="216"/>
      <c r="JIG175" s="216"/>
      <c r="JIH175" s="216"/>
      <c r="JII175" s="216"/>
      <c r="JIJ175" s="216"/>
      <c r="JIK175" s="216"/>
      <c r="JIL175" s="216"/>
      <c r="JIM175" s="216"/>
      <c r="JIN175" s="216"/>
      <c r="JIO175" s="216"/>
      <c r="JIP175" s="216"/>
      <c r="JIQ175" s="216"/>
      <c r="JIR175" s="216"/>
      <c r="JIS175" s="216"/>
      <c r="JIT175" s="216"/>
      <c r="JIU175" s="216"/>
      <c r="JIV175" s="216"/>
      <c r="JIW175" s="216"/>
      <c r="JIX175" s="216"/>
      <c r="JIY175" s="216"/>
      <c r="JIZ175" s="216"/>
      <c r="JJA175" s="216"/>
      <c r="JJB175" s="216"/>
      <c r="JJC175" s="216"/>
      <c r="JJD175" s="216"/>
      <c r="JJE175" s="216"/>
      <c r="JJF175" s="216"/>
      <c r="JJG175" s="216"/>
      <c r="JJH175" s="216"/>
      <c r="JJI175" s="216"/>
      <c r="JJJ175" s="216"/>
      <c r="JJK175" s="216"/>
      <c r="JJL175" s="216"/>
      <c r="JJM175" s="216"/>
      <c r="JJN175" s="216"/>
      <c r="JJO175" s="216"/>
      <c r="JJP175" s="216"/>
      <c r="JJQ175" s="216"/>
      <c r="JJR175" s="216"/>
      <c r="JJS175" s="216"/>
      <c r="JJT175" s="216"/>
      <c r="JJU175" s="216"/>
      <c r="JJV175" s="216"/>
      <c r="JJW175" s="216"/>
      <c r="JJX175" s="216"/>
      <c r="JJY175" s="216"/>
      <c r="JJZ175" s="216"/>
      <c r="JKA175" s="216"/>
      <c r="JKB175" s="216"/>
      <c r="JKC175" s="216"/>
      <c r="JKD175" s="216"/>
      <c r="JKE175" s="216"/>
      <c r="JKF175" s="216"/>
      <c r="JKG175" s="216"/>
      <c r="JKH175" s="216"/>
      <c r="JKI175" s="216"/>
      <c r="JKJ175" s="216"/>
      <c r="JKK175" s="216"/>
      <c r="JKL175" s="216"/>
      <c r="JKM175" s="216"/>
      <c r="JKN175" s="216"/>
      <c r="JKO175" s="216"/>
      <c r="JKP175" s="216"/>
      <c r="JKQ175" s="216"/>
      <c r="JKR175" s="216"/>
      <c r="JKS175" s="216"/>
      <c r="JKT175" s="216"/>
      <c r="JKU175" s="216"/>
      <c r="JKV175" s="216"/>
      <c r="JKW175" s="216"/>
      <c r="JKX175" s="216"/>
      <c r="JKY175" s="216"/>
      <c r="JKZ175" s="216"/>
      <c r="JLA175" s="216"/>
      <c r="JLB175" s="216"/>
      <c r="JLC175" s="216"/>
      <c r="JLD175" s="216"/>
      <c r="JLE175" s="216"/>
      <c r="JLF175" s="216"/>
      <c r="JLG175" s="216"/>
      <c r="JLH175" s="216"/>
      <c r="JLI175" s="216"/>
      <c r="JLJ175" s="216"/>
      <c r="JLK175" s="216"/>
      <c r="JLL175" s="216"/>
      <c r="JLM175" s="216"/>
      <c r="JLN175" s="216"/>
      <c r="JLO175" s="216"/>
      <c r="JLP175" s="216"/>
      <c r="JLQ175" s="216"/>
      <c r="JLR175" s="216"/>
      <c r="JLS175" s="216"/>
      <c r="JLT175" s="216"/>
      <c r="JLU175" s="216"/>
      <c r="JLV175" s="216"/>
      <c r="JLW175" s="216"/>
      <c r="JLX175" s="216"/>
      <c r="JLY175" s="216"/>
      <c r="JLZ175" s="216"/>
      <c r="JMA175" s="216"/>
      <c r="JMB175" s="216"/>
      <c r="JMC175" s="216"/>
      <c r="JMD175" s="216"/>
      <c r="JME175" s="216"/>
      <c r="JMF175" s="216"/>
      <c r="JMG175" s="216"/>
      <c r="JMH175" s="216"/>
      <c r="JMI175" s="216"/>
      <c r="JMJ175" s="216"/>
      <c r="JMK175" s="216"/>
      <c r="JML175" s="216"/>
      <c r="JMM175" s="216"/>
      <c r="JMN175" s="216"/>
      <c r="JMO175" s="216"/>
      <c r="JMP175" s="216"/>
      <c r="JMQ175" s="216"/>
      <c r="JMR175" s="216"/>
      <c r="JMS175" s="216"/>
      <c r="JMT175" s="216"/>
      <c r="JMU175" s="216"/>
      <c r="JMV175" s="216"/>
      <c r="JMW175" s="216"/>
      <c r="JMX175" s="216"/>
      <c r="JMY175" s="216"/>
      <c r="JMZ175" s="216"/>
      <c r="JNA175" s="216"/>
      <c r="JNB175" s="216"/>
      <c r="JNC175" s="216"/>
      <c r="JND175" s="216"/>
      <c r="JNE175" s="216"/>
      <c r="JNF175" s="216"/>
      <c r="JNG175" s="216"/>
      <c r="JNH175" s="216"/>
      <c r="JNI175" s="216"/>
      <c r="JNJ175" s="216"/>
      <c r="JNK175" s="216"/>
      <c r="JNL175" s="216"/>
      <c r="JNM175" s="216"/>
      <c r="JNN175" s="216"/>
      <c r="JNO175" s="216"/>
      <c r="JNP175" s="216"/>
      <c r="JNQ175" s="216"/>
      <c r="JNR175" s="216"/>
      <c r="JNS175" s="216"/>
      <c r="JNT175" s="216"/>
      <c r="JNU175" s="216"/>
      <c r="JNV175" s="216"/>
      <c r="JNW175" s="216"/>
      <c r="JNX175" s="216"/>
      <c r="JNY175" s="216"/>
      <c r="JNZ175" s="216"/>
      <c r="JOA175" s="216"/>
      <c r="JOB175" s="216"/>
      <c r="JOC175" s="216"/>
      <c r="JOD175" s="216"/>
      <c r="JOE175" s="216"/>
      <c r="JOF175" s="216"/>
      <c r="JOG175" s="216"/>
      <c r="JOH175" s="216"/>
      <c r="JOI175" s="216"/>
      <c r="JOJ175" s="216"/>
      <c r="JOK175" s="216"/>
      <c r="JOL175" s="216"/>
      <c r="JOM175" s="216"/>
      <c r="JON175" s="216"/>
      <c r="JOO175" s="216"/>
      <c r="JOP175" s="216"/>
      <c r="JOQ175" s="216"/>
      <c r="JOR175" s="216"/>
      <c r="JOS175" s="216"/>
      <c r="JOT175" s="216"/>
      <c r="JOU175" s="216"/>
      <c r="JOV175" s="216"/>
      <c r="JOW175" s="216"/>
      <c r="JOX175" s="216"/>
      <c r="JOY175" s="216"/>
      <c r="JOZ175" s="216"/>
      <c r="JPA175" s="216"/>
      <c r="JPB175" s="216"/>
      <c r="JPC175" s="216"/>
      <c r="JPD175" s="216"/>
      <c r="JPE175" s="216"/>
      <c r="JPF175" s="216"/>
      <c r="JPG175" s="216"/>
      <c r="JPH175" s="216"/>
      <c r="JPI175" s="216"/>
      <c r="JPJ175" s="216"/>
      <c r="JPK175" s="216"/>
      <c r="JPL175" s="216"/>
      <c r="JPM175" s="216"/>
      <c r="JPN175" s="216"/>
      <c r="JPO175" s="216"/>
      <c r="JPP175" s="216"/>
      <c r="JPQ175" s="216"/>
      <c r="JPR175" s="216"/>
      <c r="JPS175" s="216"/>
      <c r="JPT175" s="216"/>
      <c r="JPU175" s="216"/>
      <c r="JPV175" s="216"/>
      <c r="JPW175" s="216"/>
      <c r="JPX175" s="216"/>
      <c r="JPY175" s="216"/>
      <c r="JPZ175" s="216"/>
      <c r="JQA175" s="216"/>
      <c r="JQB175" s="216"/>
      <c r="JQC175" s="216"/>
      <c r="JQD175" s="216"/>
      <c r="JQE175" s="216"/>
      <c r="JQF175" s="216"/>
      <c r="JQG175" s="216"/>
      <c r="JQH175" s="216"/>
      <c r="JQI175" s="216"/>
      <c r="JQJ175" s="216"/>
      <c r="JQK175" s="216"/>
      <c r="JQL175" s="216"/>
      <c r="JQM175" s="216"/>
      <c r="JQN175" s="216"/>
      <c r="JQO175" s="216"/>
      <c r="JQP175" s="216"/>
      <c r="JQQ175" s="216"/>
      <c r="JQR175" s="216"/>
      <c r="JQS175" s="216"/>
      <c r="JQT175" s="216"/>
      <c r="JQU175" s="216"/>
      <c r="JQV175" s="216"/>
      <c r="JQW175" s="216"/>
      <c r="JQX175" s="216"/>
      <c r="JQY175" s="216"/>
      <c r="JQZ175" s="216"/>
      <c r="JRA175" s="216"/>
      <c r="JRB175" s="216"/>
      <c r="JRC175" s="216"/>
      <c r="JRD175" s="216"/>
      <c r="JRE175" s="216"/>
      <c r="JRF175" s="216"/>
      <c r="JRG175" s="216"/>
      <c r="JRH175" s="216"/>
      <c r="JRI175" s="216"/>
      <c r="JRJ175" s="216"/>
      <c r="JRK175" s="216"/>
      <c r="JRL175" s="216"/>
      <c r="JRM175" s="216"/>
      <c r="JRN175" s="216"/>
      <c r="JRO175" s="216"/>
      <c r="JRP175" s="216"/>
      <c r="JRQ175" s="216"/>
      <c r="JRR175" s="216"/>
      <c r="JRS175" s="216"/>
      <c r="JRT175" s="216"/>
      <c r="JRU175" s="216"/>
      <c r="JRV175" s="216"/>
      <c r="JRW175" s="216"/>
      <c r="JRX175" s="216"/>
      <c r="JRY175" s="216"/>
      <c r="JRZ175" s="216"/>
      <c r="JSA175" s="216"/>
      <c r="JSB175" s="216"/>
      <c r="JSC175" s="216"/>
      <c r="JSD175" s="216"/>
      <c r="JSE175" s="216"/>
      <c r="JSF175" s="216"/>
      <c r="JSG175" s="216"/>
      <c r="JSH175" s="216"/>
      <c r="JSI175" s="216"/>
      <c r="JSJ175" s="216"/>
      <c r="JSK175" s="216"/>
      <c r="JSL175" s="216"/>
      <c r="JSM175" s="216"/>
      <c r="JSN175" s="216"/>
      <c r="JSO175" s="216"/>
      <c r="JSP175" s="216"/>
      <c r="JSQ175" s="216"/>
      <c r="JSR175" s="216"/>
      <c r="JSS175" s="216"/>
      <c r="JST175" s="216"/>
      <c r="JSU175" s="216"/>
      <c r="JSV175" s="216"/>
      <c r="JSW175" s="216"/>
      <c r="JSX175" s="216"/>
      <c r="JSY175" s="216"/>
      <c r="JSZ175" s="216"/>
      <c r="JTA175" s="216"/>
      <c r="JTB175" s="216"/>
      <c r="JTC175" s="216"/>
      <c r="JTD175" s="216"/>
      <c r="JTE175" s="216"/>
      <c r="JTF175" s="216"/>
      <c r="JTG175" s="216"/>
      <c r="JTH175" s="216"/>
      <c r="JTI175" s="216"/>
      <c r="JTJ175" s="216"/>
      <c r="JTK175" s="216"/>
      <c r="JTL175" s="216"/>
      <c r="JTM175" s="216"/>
      <c r="JTN175" s="216"/>
      <c r="JTO175" s="216"/>
      <c r="JTP175" s="216"/>
      <c r="JTQ175" s="216"/>
      <c r="JTR175" s="216"/>
      <c r="JTS175" s="216"/>
      <c r="JTT175" s="216"/>
      <c r="JTU175" s="216"/>
      <c r="JTV175" s="216"/>
      <c r="JTW175" s="216"/>
      <c r="JTX175" s="216"/>
      <c r="JTY175" s="216"/>
      <c r="JTZ175" s="216"/>
      <c r="JUA175" s="216"/>
      <c r="JUB175" s="216"/>
      <c r="JUC175" s="216"/>
      <c r="JUD175" s="216"/>
      <c r="JUE175" s="216"/>
      <c r="JUF175" s="216"/>
      <c r="JUG175" s="216"/>
      <c r="JUH175" s="216"/>
      <c r="JUI175" s="216"/>
      <c r="JUJ175" s="216"/>
      <c r="JUK175" s="216"/>
      <c r="JUL175" s="216"/>
      <c r="JUM175" s="216"/>
      <c r="JUN175" s="216"/>
      <c r="JUO175" s="216"/>
      <c r="JUP175" s="216"/>
      <c r="JUQ175" s="216"/>
      <c r="JUR175" s="216"/>
      <c r="JUS175" s="216"/>
      <c r="JUT175" s="216"/>
      <c r="JUU175" s="216"/>
      <c r="JUV175" s="216"/>
      <c r="JUW175" s="216"/>
      <c r="JUX175" s="216"/>
      <c r="JUY175" s="216"/>
      <c r="JUZ175" s="216"/>
      <c r="JVA175" s="216"/>
      <c r="JVB175" s="216"/>
      <c r="JVC175" s="216"/>
      <c r="JVD175" s="216"/>
      <c r="JVE175" s="216"/>
      <c r="JVF175" s="216"/>
      <c r="JVG175" s="216"/>
      <c r="JVH175" s="216"/>
      <c r="JVI175" s="216"/>
      <c r="JVJ175" s="216"/>
      <c r="JVK175" s="216"/>
      <c r="JVL175" s="216"/>
      <c r="JVM175" s="216"/>
      <c r="JVN175" s="216"/>
      <c r="JVO175" s="216"/>
      <c r="JVP175" s="216"/>
      <c r="JVQ175" s="216"/>
      <c r="JVR175" s="216"/>
      <c r="JVS175" s="216"/>
      <c r="JVT175" s="216"/>
      <c r="JVU175" s="216"/>
      <c r="JVV175" s="216"/>
      <c r="JVW175" s="216"/>
      <c r="JVX175" s="216"/>
      <c r="JVY175" s="216"/>
      <c r="JVZ175" s="216"/>
      <c r="JWA175" s="216"/>
      <c r="JWB175" s="216"/>
      <c r="JWC175" s="216"/>
      <c r="JWD175" s="216"/>
      <c r="JWE175" s="216"/>
      <c r="JWF175" s="216"/>
      <c r="JWG175" s="216"/>
      <c r="JWH175" s="216"/>
      <c r="JWI175" s="216"/>
      <c r="JWJ175" s="216"/>
      <c r="JWK175" s="216"/>
      <c r="JWL175" s="216"/>
      <c r="JWM175" s="216"/>
      <c r="JWN175" s="216"/>
      <c r="JWO175" s="216"/>
      <c r="JWP175" s="216"/>
      <c r="JWQ175" s="216"/>
      <c r="JWR175" s="216"/>
      <c r="JWS175" s="216"/>
      <c r="JWT175" s="216"/>
      <c r="JWU175" s="216"/>
      <c r="JWV175" s="216"/>
      <c r="JWW175" s="216"/>
      <c r="JWX175" s="216"/>
      <c r="JWY175" s="216"/>
      <c r="JWZ175" s="216"/>
      <c r="JXA175" s="216"/>
      <c r="JXB175" s="216"/>
      <c r="JXC175" s="216"/>
      <c r="JXD175" s="216"/>
      <c r="JXE175" s="216"/>
      <c r="JXF175" s="216"/>
      <c r="JXG175" s="216"/>
      <c r="JXH175" s="216"/>
      <c r="JXI175" s="216"/>
      <c r="JXJ175" s="216"/>
      <c r="JXK175" s="216"/>
      <c r="JXL175" s="216"/>
      <c r="JXM175" s="216"/>
      <c r="JXN175" s="216"/>
      <c r="JXO175" s="216"/>
      <c r="JXP175" s="216"/>
      <c r="JXQ175" s="216"/>
      <c r="JXR175" s="216"/>
      <c r="JXS175" s="216"/>
      <c r="JXT175" s="216"/>
      <c r="JXU175" s="216"/>
      <c r="JXV175" s="216"/>
      <c r="JXW175" s="216"/>
      <c r="JXX175" s="216"/>
      <c r="JXY175" s="216"/>
      <c r="JXZ175" s="216"/>
      <c r="JYA175" s="216"/>
      <c r="JYB175" s="216"/>
      <c r="JYC175" s="216"/>
      <c r="JYD175" s="216"/>
      <c r="JYE175" s="216"/>
      <c r="JYF175" s="216"/>
      <c r="JYG175" s="216"/>
      <c r="JYH175" s="216"/>
      <c r="JYI175" s="216"/>
      <c r="JYJ175" s="216"/>
      <c r="JYK175" s="216"/>
      <c r="JYL175" s="216"/>
      <c r="JYM175" s="216"/>
      <c r="JYN175" s="216"/>
      <c r="JYO175" s="216"/>
      <c r="JYP175" s="216"/>
      <c r="JYQ175" s="216"/>
      <c r="JYR175" s="216"/>
      <c r="JYS175" s="216"/>
      <c r="JYT175" s="216"/>
      <c r="JYU175" s="216"/>
      <c r="JYV175" s="216"/>
      <c r="JYW175" s="216"/>
      <c r="JYX175" s="216"/>
      <c r="JYY175" s="216"/>
      <c r="JYZ175" s="216"/>
      <c r="JZA175" s="216"/>
      <c r="JZB175" s="216"/>
      <c r="JZC175" s="216"/>
      <c r="JZD175" s="216"/>
      <c r="JZE175" s="216"/>
      <c r="JZF175" s="216"/>
      <c r="JZG175" s="216"/>
      <c r="JZH175" s="216"/>
      <c r="JZI175" s="216"/>
      <c r="JZJ175" s="216"/>
      <c r="JZK175" s="216"/>
      <c r="JZL175" s="216"/>
      <c r="JZM175" s="216"/>
      <c r="JZN175" s="216"/>
      <c r="JZO175" s="216"/>
      <c r="JZP175" s="216"/>
      <c r="JZQ175" s="216"/>
      <c r="JZR175" s="216"/>
      <c r="JZS175" s="216"/>
      <c r="JZT175" s="216"/>
      <c r="JZU175" s="216"/>
      <c r="JZV175" s="216"/>
      <c r="JZW175" s="216"/>
      <c r="JZX175" s="216"/>
      <c r="JZY175" s="216"/>
      <c r="JZZ175" s="216"/>
      <c r="KAA175" s="216"/>
      <c r="KAB175" s="216"/>
      <c r="KAC175" s="216"/>
      <c r="KAD175" s="216"/>
      <c r="KAE175" s="216"/>
      <c r="KAF175" s="216"/>
      <c r="KAG175" s="216"/>
      <c r="KAH175" s="216"/>
      <c r="KAI175" s="216"/>
      <c r="KAJ175" s="216"/>
      <c r="KAK175" s="216"/>
      <c r="KAL175" s="216"/>
      <c r="KAM175" s="216"/>
      <c r="KAN175" s="216"/>
      <c r="KAO175" s="216"/>
      <c r="KAP175" s="216"/>
      <c r="KAQ175" s="216"/>
      <c r="KAR175" s="216"/>
      <c r="KAS175" s="216"/>
      <c r="KAT175" s="216"/>
      <c r="KAU175" s="216"/>
      <c r="KAV175" s="216"/>
      <c r="KAW175" s="216"/>
      <c r="KAX175" s="216"/>
      <c r="KAY175" s="216"/>
      <c r="KAZ175" s="216"/>
      <c r="KBA175" s="216"/>
      <c r="KBB175" s="216"/>
      <c r="KBC175" s="216"/>
      <c r="KBD175" s="216"/>
      <c r="KBE175" s="216"/>
      <c r="KBF175" s="216"/>
      <c r="KBG175" s="216"/>
      <c r="KBH175" s="216"/>
      <c r="KBI175" s="216"/>
      <c r="KBJ175" s="216"/>
      <c r="KBK175" s="216"/>
      <c r="KBL175" s="216"/>
      <c r="KBM175" s="216"/>
      <c r="KBN175" s="216"/>
      <c r="KBO175" s="216"/>
      <c r="KBP175" s="216"/>
      <c r="KBQ175" s="216"/>
      <c r="KBR175" s="216"/>
      <c r="KBS175" s="216"/>
      <c r="KBT175" s="216"/>
      <c r="KBU175" s="216"/>
      <c r="KBV175" s="216"/>
      <c r="KBW175" s="216"/>
      <c r="KBX175" s="216"/>
      <c r="KBY175" s="216"/>
      <c r="KBZ175" s="216"/>
      <c r="KCA175" s="216"/>
      <c r="KCB175" s="216"/>
      <c r="KCC175" s="216"/>
      <c r="KCD175" s="216"/>
      <c r="KCE175" s="216"/>
      <c r="KCF175" s="216"/>
      <c r="KCG175" s="216"/>
      <c r="KCH175" s="216"/>
      <c r="KCI175" s="216"/>
      <c r="KCJ175" s="216"/>
      <c r="KCK175" s="216"/>
      <c r="KCL175" s="216"/>
      <c r="KCM175" s="216"/>
      <c r="KCN175" s="216"/>
      <c r="KCO175" s="216"/>
      <c r="KCP175" s="216"/>
      <c r="KCQ175" s="216"/>
      <c r="KCR175" s="216"/>
      <c r="KCS175" s="216"/>
      <c r="KCT175" s="216"/>
      <c r="KCU175" s="216"/>
      <c r="KCV175" s="216"/>
      <c r="KCW175" s="216"/>
      <c r="KCX175" s="216"/>
      <c r="KCY175" s="216"/>
      <c r="KCZ175" s="216"/>
      <c r="KDA175" s="216"/>
      <c r="KDB175" s="216"/>
      <c r="KDC175" s="216"/>
      <c r="KDD175" s="216"/>
      <c r="KDE175" s="216"/>
      <c r="KDF175" s="216"/>
      <c r="KDG175" s="216"/>
      <c r="KDH175" s="216"/>
      <c r="KDI175" s="216"/>
      <c r="KDJ175" s="216"/>
      <c r="KDK175" s="216"/>
      <c r="KDL175" s="216"/>
      <c r="KDM175" s="216"/>
      <c r="KDN175" s="216"/>
      <c r="KDO175" s="216"/>
      <c r="KDP175" s="216"/>
      <c r="KDQ175" s="216"/>
      <c r="KDR175" s="216"/>
      <c r="KDS175" s="216"/>
      <c r="KDT175" s="216"/>
      <c r="KDU175" s="216"/>
      <c r="KDV175" s="216"/>
      <c r="KDW175" s="216"/>
      <c r="KDX175" s="216"/>
      <c r="KDY175" s="216"/>
      <c r="KDZ175" s="216"/>
      <c r="KEA175" s="216"/>
      <c r="KEB175" s="216"/>
      <c r="KEC175" s="216"/>
      <c r="KED175" s="216"/>
      <c r="KEE175" s="216"/>
      <c r="KEF175" s="216"/>
      <c r="KEG175" s="216"/>
      <c r="KEH175" s="216"/>
      <c r="KEI175" s="216"/>
      <c r="KEJ175" s="216"/>
      <c r="KEK175" s="216"/>
      <c r="KEL175" s="216"/>
      <c r="KEM175" s="216"/>
      <c r="KEN175" s="216"/>
      <c r="KEO175" s="216"/>
      <c r="KEP175" s="216"/>
      <c r="KEQ175" s="216"/>
      <c r="KER175" s="216"/>
      <c r="KES175" s="216"/>
      <c r="KET175" s="216"/>
      <c r="KEU175" s="216"/>
      <c r="KEV175" s="216"/>
      <c r="KEW175" s="216"/>
      <c r="KEX175" s="216"/>
      <c r="KEY175" s="216"/>
      <c r="KEZ175" s="216"/>
      <c r="KFA175" s="216"/>
      <c r="KFB175" s="216"/>
      <c r="KFC175" s="216"/>
      <c r="KFD175" s="216"/>
      <c r="KFE175" s="216"/>
      <c r="KFF175" s="216"/>
      <c r="KFG175" s="216"/>
      <c r="KFH175" s="216"/>
      <c r="KFI175" s="216"/>
      <c r="KFJ175" s="216"/>
      <c r="KFK175" s="216"/>
      <c r="KFL175" s="216"/>
      <c r="KFM175" s="216"/>
      <c r="KFN175" s="216"/>
      <c r="KFO175" s="216"/>
      <c r="KFP175" s="216"/>
      <c r="KFQ175" s="216"/>
      <c r="KFR175" s="216"/>
      <c r="KFS175" s="216"/>
      <c r="KFT175" s="216"/>
      <c r="KFU175" s="216"/>
      <c r="KFV175" s="216"/>
      <c r="KFW175" s="216"/>
      <c r="KFX175" s="216"/>
      <c r="KFY175" s="216"/>
      <c r="KFZ175" s="216"/>
      <c r="KGA175" s="216"/>
      <c r="KGB175" s="216"/>
      <c r="KGC175" s="216"/>
      <c r="KGD175" s="216"/>
      <c r="KGE175" s="216"/>
      <c r="KGF175" s="216"/>
      <c r="KGG175" s="216"/>
      <c r="KGH175" s="216"/>
      <c r="KGI175" s="216"/>
      <c r="KGJ175" s="216"/>
      <c r="KGK175" s="216"/>
      <c r="KGL175" s="216"/>
      <c r="KGM175" s="216"/>
      <c r="KGN175" s="216"/>
      <c r="KGO175" s="216"/>
      <c r="KGP175" s="216"/>
      <c r="KGQ175" s="216"/>
      <c r="KGR175" s="216"/>
      <c r="KGS175" s="216"/>
      <c r="KGT175" s="216"/>
      <c r="KGU175" s="216"/>
      <c r="KGV175" s="216"/>
      <c r="KGW175" s="216"/>
      <c r="KGX175" s="216"/>
      <c r="KGY175" s="216"/>
      <c r="KGZ175" s="216"/>
      <c r="KHA175" s="216"/>
      <c r="KHB175" s="216"/>
      <c r="KHC175" s="216"/>
      <c r="KHD175" s="216"/>
      <c r="KHE175" s="216"/>
      <c r="KHF175" s="216"/>
      <c r="KHG175" s="216"/>
      <c r="KHH175" s="216"/>
      <c r="KHI175" s="216"/>
      <c r="KHJ175" s="216"/>
      <c r="KHK175" s="216"/>
      <c r="KHL175" s="216"/>
      <c r="KHM175" s="216"/>
      <c r="KHN175" s="216"/>
      <c r="KHO175" s="216"/>
      <c r="KHP175" s="216"/>
      <c r="KHQ175" s="216"/>
      <c r="KHR175" s="216"/>
      <c r="KHS175" s="216"/>
      <c r="KHT175" s="216"/>
      <c r="KHU175" s="216"/>
      <c r="KHV175" s="216"/>
      <c r="KHW175" s="216"/>
      <c r="KHX175" s="216"/>
      <c r="KHY175" s="216"/>
      <c r="KHZ175" s="216"/>
      <c r="KIA175" s="216"/>
      <c r="KIB175" s="216"/>
      <c r="KIC175" s="216"/>
      <c r="KID175" s="216"/>
      <c r="KIE175" s="216"/>
      <c r="KIF175" s="216"/>
      <c r="KIG175" s="216"/>
      <c r="KIH175" s="216"/>
      <c r="KII175" s="216"/>
      <c r="KIJ175" s="216"/>
      <c r="KIK175" s="216"/>
      <c r="KIL175" s="216"/>
      <c r="KIM175" s="216"/>
      <c r="KIN175" s="216"/>
      <c r="KIO175" s="216"/>
      <c r="KIP175" s="216"/>
      <c r="KIQ175" s="216"/>
      <c r="KIR175" s="216"/>
      <c r="KIS175" s="216"/>
      <c r="KIT175" s="216"/>
      <c r="KIU175" s="216"/>
      <c r="KIV175" s="216"/>
      <c r="KIW175" s="216"/>
      <c r="KIX175" s="216"/>
      <c r="KIY175" s="216"/>
      <c r="KIZ175" s="216"/>
      <c r="KJA175" s="216"/>
      <c r="KJB175" s="216"/>
      <c r="KJC175" s="216"/>
      <c r="KJD175" s="216"/>
      <c r="KJE175" s="216"/>
      <c r="KJF175" s="216"/>
      <c r="KJG175" s="216"/>
      <c r="KJH175" s="216"/>
      <c r="KJI175" s="216"/>
      <c r="KJJ175" s="216"/>
      <c r="KJK175" s="216"/>
      <c r="KJL175" s="216"/>
      <c r="KJM175" s="216"/>
      <c r="KJN175" s="216"/>
      <c r="KJO175" s="216"/>
      <c r="KJP175" s="216"/>
      <c r="KJQ175" s="216"/>
      <c r="KJR175" s="216"/>
      <c r="KJS175" s="216"/>
      <c r="KJT175" s="216"/>
      <c r="KJU175" s="216"/>
      <c r="KJV175" s="216"/>
      <c r="KJW175" s="216"/>
      <c r="KJX175" s="216"/>
      <c r="KJY175" s="216"/>
      <c r="KJZ175" s="216"/>
      <c r="KKA175" s="216"/>
      <c r="KKB175" s="216"/>
      <c r="KKC175" s="216"/>
      <c r="KKD175" s="216"/>
      <c r="KKE175" s="216"/>
      <c r="KKF175" s="216"/>
      <c r="KKG175" s="216"/>
      <c r="KKH175" s="216"/>
      <c r="KKI175" s="216"/>
      <c r="KKJ175" s="216"/>
      <c r="KKK175" s="216"/>
      <c r="KKL175" s="216"/>
      <c r="KKM175" s="216"/>
      <c r="KKN175" s="216"/>
      <c r="KKO175" s="216"/>
      <c r="KKP175" s="216"/>
      <c r="KKQ175" s="216"/>
      <c r="KKR175" s="216"/>
      <c r="KKS175" s="216"/>
      <c r="KKT175" s="216"/>
      <c r="KKU175" s="216"/>
      <c r="KKV175" s="216"/>
      <c r="KKW175" s="216"/>
      <c r="KKX175" s="216"/>
      <c r="KKY175" s="216"/>
      <c r="KKZ175" s="216"/>
      <c r="KLA175" s="216"/>
      <c r="KLB175" s="216"/>
      <c r="KLC175" s="216"/>
      <c r="KLD175" s="216"/>
      <c r="KLE175" s="216"/>
      <c r="KLF175" s="216"/>
      <c r="KLG175" s="216"/>
      <c r="KLH175" s="216"/>
      <c r="KLI175" s="216"/>
      <c r="KLJ175" s="216"/>
      <c r="KLK175" s="216"/>
      <c r="KLL175" s="216"/>
      <c r="KLM175" s="216"/>
      <c r="KLN175" s="216"/>
      <c r="KLO175" s="216"/>
      <c r="KLP175" s="216"/>
      <c r="KLQ175" s="216"/>
      <c r="KLR175" s="216"/>
      <c r="KLS175" s="216"/>
      <c r="KLT175" s="216"/>
      <c r="KLU175" s="216"/>
      <c r="KLV175" s="216"/>
      <c r="KLW175" s="216"/>
      <c r="KLX175" s="216"/>
      <c r="KLY175" s="216"/>
      <c r="KLZ175" s="216"/>
      <c r="KMA175" s="216"/>
      <c r="KMB175" s="216"/>
      <c r="KMC175" s="216"/>
      <c r="KMD175" s="216"/>
      <c r="KME175" s="216"/>
      <c r="KMF175" s="216"/>
      <c r="KMG175" s="216"/>
      <c r="KMH175" s="216"/>
      <c r="KMI175" s="216"/>
      <c r="KMJ175" s="216"/>
      <c r="KMK175" s="216"/>
      <c r="KML175" s="216"/>
      <c r="KMM175" s="216"/>
      <c r="KMN175" s="216"/>
      <c r="KMO175" s="216"/>
      <c r="KMP175" s="216"/>
      <c r="KMQ175" s="216"/>
      <c r="KMR175" s="216"/>
      <c r="KMS175" s="216"/>
      <c r="KMT175" s="216"/>
      <c r="KMU175" s="216"/>
      <c r="KMV175" s="216"/>
      <c r="KMW175" s="216"/>
      <c r="KMX175" s="216"/>
      <c r="KMY175" s="216"/>
      <c r="KMZ175" s="216"/>
      <c r="KNA175" s="216"/>
      <c r="KNB175" s="216"/>
      <c r="KNC175" s="216"/>
      <c r="KND175" s="216"/>
      <c r="KNE175" s="216"/>
      <c r="KNF175" s="216"/>
      <c r="KNG175" s="216"/>
      <c r="KNH175" s="216"/>
      <c r="KNI175" s="216"/>
      <c r="KNJ175" s="216"/>
      <c r="KNK175" s="216"/>
      <c r="KNL175" s="216"/>
      <c r="KNM175" s="216"/>
      <c r="KNN175" s="216"/>
      <c r="KNO175" s="216"/>
      <c r="KNP175" s="216"/>
      <c r="KNQ175" s="216"/>
      <c r="KNR175" s="216"/>
      <c r="KNS175" s="216"/>
      <c r="KNT175" s="216"/>
      <c r="KNU175" s="216"/>
      <c r="KNV175" s="216"/>
      <c r="KNW175" s="216"/>
      <c r="KNX175" s="216"/>
      <c r="KNY175" s="216"/>
      <c r="KNZ175" s="216"/>
      <c r="KOA175" s="216"/>
      <c r="KOB175" s="216"/>
      <c r="KOC175" s="216"/>
      <c r="KOD175" s="216"/>
      <c r="KOE175" s="216"/>
      <c r="KOF175" s="216"/>
      <c r="KOG175" s="216"/>
      <c r="KOH175" s="216"/>
      <c r="KOI175" s="216"/>
      <c r="KOJ175" s="216"/>
      <c r="KOK175" s="216"/>
      <c r="KOL175" s="216"/>
      <c r="KOM175" s="216"/>
      <c r="KON175" s="216"/>
      <c r="KOO175" s="216"/>
      <c r="KOP175" s="216"/>
      <c r="KOQ175" s="216"/>
      <c r="KOR175" s="216"/>
      <c r="KOS175" s="216"/>
      <c r="KOT175" s="216"/>
      <c r="KOU175" s="216"/>
      <c r="KOV175" s="216"/>
      <c r="KOW175" s="216"/>
      <c r="KOX175" s="216"/>
      <c r="KOY175" s="216"/>
      <c r="KOZ175" s="216"/>
      <c r="KPA175" s="216"/>
      <c r="KPB175" s="216"/>
      <c r="KPC175" s="216"/>
      <c r="KPD175" s="216"/>
      <c r="KPE175" s="216"/>
      <c r="KPF175" s="216"/>
      <c r="KPG175" s="216"/>
      <c r="KPH175" s="216"/>
      <c r="KPI175" s="216"/>
      <c r="KPJ175" s="216"/>
      <c r="KPK175" s="216"/>
      <c r="KPL175" s="216"/>
      <c r="KPM175" s="216"/>
      <c r="KPN175" s="216"/>
      <c r="KPO175" s="216"/>
      <c r="KPP175" s="216"/>
      <c r="KPQ175" s="216"/>
      <c r="KPR175" s="216"/>
      <c r="KPS175" s="216"/>
      <c r="KPT175" s="216"/>
      <c r="KPU175" s="216"/>
      <c r="KPV175" s="216"/>
      <c r="KPW175" s="216"/>
      <c r="KPX175" s="216"/>
      <c r="KPY175" s="216"/>
      <c r="KPZ175" s="216"/>
      <c r="KQA175" s="216"/>
      <c r="KQB175" s="216"/>
      <c r="KQC175" s="216"/>
      <c r="KQD175" s="216"/>
      <c r="KQE175" s="216"/>
      <c r="KQF175" s="216"/>
      <c r="KQG175" s="216"/>
      <c r="KQH175" s="216"/>
      <c r="KQI175" s="216"/>
      <c r="KQJ175" s="216"/>
      <c r="KQK175" s="216"/>
      <c r="KQL175" s="216"/>
      <c r="KQM175" s="216"/>
      <c r="KQN175" s="216"/>
      <c r="KQO175" s="216"/>
      <c r="KQP175" s="216"/>
      <c r="KQQ175" s="216"/>
      <c r="KQR175" s="216"/>
      <c r="KQS175" s="216"/>
      <c r="KQT175" s="216"/>
      <c r="KQU175" s="216"/>
      <c r="KQV175" s="216"/>
      <c r="KQW175" s="216"/>
      <c r="KQX175" s="216"/>
      <c r="KQY175" s="216"/>
      <c r="KQZ175" s="216"/>
      <c r="KRA175" s="216"/>
      <c r="KRB175" s="216"/>
      <c r="KRC175" s="216"/>
      <c r="KRD175" s="216"/>
      <c r="KRE175" s="216"/>
      <c r="KRF175" s="216"/>
      <c r="KRG175" s="216"/>
      <c r="KRH175" s="216"/>
      <c r="KRI175" s="216"/>
      <c r="KRJ175" s="216"/>
      <c r="KRK175" s="216"/>
      <c r="KRL175" s="216"/>
      <c r="KRM175" s="216"/>
      <c r="KRN175" s="216"/>
      <c r="KRO175" s="216"/>
      <c r="KRP175" s="216"/>
      <c r="KRQ175" s="216"/>
      <c r="KRR175" s="216"/>
      <c r="KRS175" s="216"/>
      <c r="KRT175" s="216"/>
      <c r="KRU175" s="216"/>
      <c r="KRV175" s="216"/>
      <c r="KRW175" s="216"/>
      <c r="KRX175" s="216"/>
      <c r="KRY175" s="216"/>
      <c r="KRZ175" s="216"/>
      <c r="KSA175" s="216"/>
      <c r="KSB175" s="216"/>
      <c r="KSC175" s="216"/>
      <c r="KSD175" s="216"/>
      <c r="KSE175" s="216"/>
      <c r="KSF175" s="216"/>
      <c r="KSG175" s="216"/>
      <c r="KSH175" s="216"/>
      <c r="KSI175" s="216"/>
      <c r="KSJ175" s="216"/>
      <c r="KSK175" s="216"/>
      <c r="KSL175" s="216"/>
      <c r="KSM175" s="216"/>
      <c r="KSN175" s="216"/>
      <c r="KSO175" s="216"/>
      <c r="KSP175" s="216"/>
      <c r="KSQ175" s="216"/>
      <c r="KSR175" s="216"/>
      <c r="KSS175" s="216"/>
      <c r="KST175" s="216"/>
      <c r="KSU175" s="216"/>
      <c r="KSV175" s="216"/>
      <c r="KSW175" s="216"/>
      <c r="KSX175" s="216"/>
      <c r="KSY175" s="216"/>
      <c r="KSZ175" s="216"/>
      <c r="KTA175" s="216"/>
      <c r="KTB175" s="216"/>
      <c r="KTC175" s="216"/>
      <c r="KTD175" s="216"/>
      <c r="KTE175" s="216"/>
      <c r="KTF175" s="216"/>
      <c r="KTG175" s="216"/>
      <c r="KTH175" s="216"/>
      <c r="KTI175" s="216"/>
      <c r="KTJ175" s="216"/>
      <c r="KTK175" s="216"/>
      <c r="KTL175" s="216"/>
      <c r="KTM175" s="216"/>
      <c r="KTN175" s="216"/>
      <c r="KTO175" s="216"/>
      <c r="KTP175" s="216"/>
      <c r="KTQ175" s="216"/>
      <c r="KTR175" s="216"/>
      <c r="KTS175" s="216"/>
      <c r="KTT175" s="216"/>
      <c r="KTU175" s="216"/>
      <c r="KTV175" s="216"/>
      <c r="KTW175" s="216"/>
      <c r="KTX175" s="216"/>
      <c r="KTY175" s="216"/>
      <c r="KTZ175" s="216"/>
      <c r="KUA175" s="216"/>
      <c r="KUB175" s="216"/>
      <c r="KUC175" s="216"/>
      <c r="KUD175" s="216"/>
      <c r="KUE175" s="216"/>
      <c r="KUF175" s="216"/>
      <c r="KUG175" s="216"/>
      <c r="KUH175" s="216"/>
      <c r="KUI175" s="216"/>
      <c r="KUJ175" s="216"/>
      <c r="KUK175" s="216"/>
      <c r="KUL175" s="216"/>
      <c r="KUM175" s="216"/>
      <c r="KUN175" s="216"/>
      <c r="KUO175" s="216"/>
      <c r="KUP175" s="216"/>
      <c r="KUQ175" s="216"/>
      <c r="KUR175" s="216"/>
      <c r="KUS175" s="216"/>
      <c r="KUT175" s="216"/>
      <c r="KUU175" s="216"/>
      <c r="KUV175" s="216"/>
      <c r="KUW175" s="216"/>
      <c r="KUX175" s="216"/>
      <c r="KUY175" s="216"/>
      <c r="KUZ175" s="216"/>
      <c r="KVA175" s="216"/>
      <c r="KVB175" s="216"/>
      <c r="KVC175" s="216"/>
      <c r="KVD175" s="216"/>
      <c r="KVE175" s="216"/>
      <c r="KVF175" s="216"/>
      <c r="KVG175" s="216"/>
      <c r="KVH175" s="216"/>
      <c r="KVI175" s="216"/>
      <c r="KVJ175" s="216"/>
      <c r="KVK175" s="216"/>
      <c r="KVL175" s="216"/>
      <c r="KVM175" s="216"/>
      <c r="KVN175" s="216"/>
      <c r="KVO175" s="216"/>
      <c r="KVP175" s="216"/>
      <c r="KVQ175" s="216"/>
      <c r="KVR175" s="216"/>
      <c r="KVS175" s="216"/>
      <c r="KVT175" s="216"/>
      <c r="KVU175" s="216"/>
      <c r="KVV175" s="216"/>
      <c r="KVW175" s="216"/>
      <c r="KVX175" s="216"/>
      <c r="KVY175" s="216"/>
      <c r="KVZ175" s="216"/>
      <c r="KWA175" s="216"/>
      <c r="KWB175" s="216"/>
      <c r="KWC175" s="216"/>
      <c r="KWD175" s="216"/>
      <c r="KWE175" s="216"/>
      <c r="KWF175" s="216"/>
      <c r="KWG175" s="216"/>
      <c r="KWH175" s="216"/>
      <c r="KWI175" s="216"/>
      <c r="KWJ175" s="216"/>
      <c r="KWK175" s="216"/>
      <c r="KWL175" s="216"/>
      <c r="KWM175" s="216"/>
      <c r="KWN175" s="216"/>
      <c r="KWO175" s="216"/>
      <c r="KWP175" s="216"/>
      <c r="KWQ175" s="216"/>
      <c r="KWR175" s="216"/>
      <c r="KWS175" s="216"/>
      <c r="KWT175" s="216"/>
      <c r="KWU175" s="216"/>
      <c r="KWV175" s="216"/>
      <c r="KWW175" s="216"/>
      <c r="KWX175" s="216"/>
      <c r="KWY175" s="216"/>
      <c r="KWZ175" s="216"/>
      <c r="KXA175" s="216"/>
      <c r="KXB175" s="216"/>
      <c r="KXC175" s="216"/>
      <c r="KXD175" s="216"/>
      <c r="KXE175" s="216"/>
      <c r="KXF175" s="216"/>
      <c r="KXG175" s="216"/>
      <c r="KXH175" s="216"/>
      <c r="KXI175" s="216"/>
      <c r="KXJ175" s="216"/>
      <c r="KXK175" s="216"/>
      <c r="KXL175" s="216"/>
      <c r="KXM175" s="216"/>
      <c r="KXN175" s="216"/>
      <c r="KXO175" s="216"/>
      <c r="KXP175" s="216"/>
      <c r="KXQ175" s="216"/>
      <c r="KXR175" s="216"/>
      <c r="KXS175" s="216"/>
      <c r="KXT175" s="216"/>
      <c r="KXU175" s="216"/>
      <c r="KXV175" s="216"/>
      <c r="KXW175" s="216"/>
      <c r="KXX175" s="216"/>
      <c r="KXY175" s="216"/>
      <c r="KXZ175" s="216"/>
      <c r="KYA175" s="216"/>
      <c r="KYB175" s="216"/>
      <c r="KYC175" s="216"/>
      <c r="KYD175" s="216"/>
      <c r="KYE175" s="216"/>
      <c r="KYF175" s="216"/>
      <c r="KYG175" s="216"/>
      <c r="KYH175" s="216"/>
      <c r="KYI175" s="216"/>
      <c r="KYJ175" s="216"/>
      <c r="KYK175" s="216"/>
      <c r="KYL175" s="216"/>
      <c r="KYM175" s="216"/>
      <c r="KYN175" s="216"/>
      <c r="KYO175" s="216"/>
      <c r="KYP175" s="216"/>
      <c r="KYQ175" s="216"/>
      <c r="KYR175" s="216"/>
      <c r="KYS175" s="216"/>
      <c r="KYT175" s="216"/>
      <c r="KYU175" s="216"/>
      <c r="KYV175" s="216"/>
      <c r="KYW175" s="216"/>
      <c r="KYX175" s="216"/>
      <c r="KYY175" s="216"/>
      <c r="KYZ175" s="216"/>
      <c r="KZA175" s="216"/>
      <c r="KZB175" s="216"/>
      <c r="KZC175" s="216"/>
      <c r="KZD175" s="216"/>
      <c r="KZE175" s="216"/>
      <c r="KZF175" s="216"/>
      <c r="KZG175" s="216"/>
      <c r="KZH175" s="216"/>
      <c r="KZI175" s="216"/>
      <c r="KZJ175" s="216"/>
      <c r="KZK175" s="216"/>
      <c r="KZL175" s="216"/>
      <c r="KZM175" s="216"/>
      <c r="KZN175" s="216"/>
      <c r="KZO175" s="216"/>
      <c r="KZP175" s="216"/>
      <c r="KZQ175" s="216"/>
      <c r="KZR175" s="216"/>
      <c r="KZS175" s="216"/>
      <c r="KZT175" s="216"/>
      <c r="KZU175" s="216"/>
      <c r="KZV175" s="216"/>
      <c r="KZW175" s="216"/>
      <c r="KZX175" s="216"/>
      <c r="KZY175" s="216"/>
      <c r="KZZ175" s="216"/>
      <c r="LAA175" s="216"/>
      <c r="LAB175" s="216"/>
      <c r="LAC175" s="216"/>
      <c r="LAD175" s="216"/>
      <c r="LAE175" s="216"/>
      <c r="LAF175" s="216"/>
      <c r="LAG175" s="216"/>
      <c r="LAH175" s="216"/>
      <c r="LAI175" s="216"/>
      <c r="LAJ175" s="216"/>
      <c r="LAK175" s="216"/>
      <c r="LAL175" s="216"/>
      <c r="LAM175" s="216"/>
      <c r="LAN175" s="216"/>
      <c r="LAO175" s="216"/>
      <c r="LAP175" s="216"/>
      <c r="LAQ175" s="216"/>
      <c r="LAR175" s="216"/>
      <c r="LAS175" s="216"/>
      <c r="LAT175" s="216"/>
      <c r="LAU175" s="216"/>
      <c r="LAV175" s="216"/>
      <c r="LAW175" s="216"/>
      <c r="LAX175" s="216"/>
      <c r="LAY175" s="216"/>
      <c r="LAZ175" s="216"/>
      <c r="LBA175" s="216"/>
      <c r="LBB175" s="216"/>
      <c r="LBC175" s="216"/>
      <c r="LBD175" s="216"/>
      <c r="LBE175" s="216"/>
      <c r="LBF175" s="216"/>
      <c r="LBG175" s="216"/>
      <c r="LBH175" s="216"/>
      <c r="LBI175" s="216"/>
      <c r="LBJ175" s="216"/>
      <c r="LBK175" s="216"/>
      <c r="LBL175" s="216"/>
      <c r="LBM175" s="216"/>
      <c r="LBN175" s="216"/>
      <c r="LBO175" s="216"/>
      <c r="LBP175" s="216"/>
      <c r="LBQ175" s="216"/>
      <c r="LBR175" s="216"/>
      <c r="LBS175" s="216"/>
      <c r="LBT175" s="216"/>
      <c r="LBU175" s="216"/>
      <c r="LBV175" s="216"/>
      <c r="LBW175" s="216"/>
      <c r="LBX175" s="216"/>
      <c r="LBY175" s="216"/>
      <c r="LBZ175" s="216"/>
      <c r="LCA175" s="216"/>
      <c r="LCB175" s="216"/>
      <c r="LCC175" s="216"/>
      <c r="LCD175" s="216"/>
      <c r="LCE175" s="216"/>
      <c r="LCF175" s="216"/>
      <c r="LCG175" s="216"/>
      <c r="LCH175" s="216"/>
      <c r="LCI175" s="216"/>
      <c r="LCJ175" s="216"/>
      <c r="LCK175" s="216"/>
      <c r="LCL175" s="216"/>
      <c r="LCM175" s="216"/>
      <c r="LCN175" s="216"/>
      <c r="LCO175" s="216"/>
      <c r="LCP175" s="216"/>
      <c r="LCQ175" s="216"/>
      <c r="LCR175" s="216"/>
      <c r="LCS175" s="216"/>
      <c r="LCT175" s="216"/>
      <c r="LCU175" s="216"/>
      <c r="LCV175" s="216"/>
      <c r="LCW175" s="216"/>
      <c r="LCX175" s="216"/>
      <c r="LCY175" s="216"/>
      <c r="LCZ175" s="216"/>
      <c r="LDA175" s="216"/>
      <c r="LDB175" s="216"/>
      <c r="LDC175" s="216"/>
      <c r="LDD175" s="216"/>
      <c r="LDE175" s="216"/>
      <c r="LDF175" s="216"/>
      <c r="LDG175" s="216"/>
      <c r="LDH175" s="216"/>
      <c r="LDI175" s="216"/>
      <c r="LDJ175" s="216"/>
      <c r="LDK175" s="216"/>
      <c r="LDL175" s="216"/>
      <c r="LDM175" s="216"/>
      <c r="LDN175" s="216"/>
      <c r="LDO175" s="216"/>
      <c r="LDP175" s="216"/>
      <c r="LDQ175" s="216"/>
      <c r="LDR175" s="216"/>
      <c r="LDS175" s="216"/>
      <c r="LDT175" s="216"/>
      <c r="LDU175" s="216"/>
      <c r="LDV175" s="216"/>
      <c r="LDW175" s="216"/>
      <c r="LDX175" s="216"/>
      <c r="LDY175" s="216"/>
      <c r="LDZ175" s="216"/>
      <c r="LEA175" s="216"/>
      <c r="LEB175" s="216"/>
      <c r="LEC175" s="216"/>
      <c r="LED175" s="216"/>
      <c r="LEE175" s="216"/>
      <c r="LEF175" s="216"/>
      <c r="LEG175" s="216"/>
      <c r="LEH175" s="216"/>
      <c r="LEI175" s="216"/>
      <c r="LEJ175" s="216"/>
      <c r="LEK175" s="216"/>
      <c r="LEL175" s="216"/>
      <c r="LEM175" s="216"/>
      <c r="LEN175" s="216"/>
      <c r="LEO175" s="216"/>
      <c r="LEP175" s="216"/>
      <c r="LEQ175" s="216"/>
      <c r="LER175" s="216"/>
      <c r="LES175" s="216"/>
      <c r="LET175" s="216"/>
      <c r="LEU175" s="216"/>
      <c r="LEV175" s="216"/>
      <c r="LEW175" s="216"/>
      <c r="LEX175" s="216"/>
      <c r="LEY175" s="216"/>
      <c r="LEZ175" s="216"/>
      <c r="LFA175" s="216"/>
      <c r="LFB175" s="216"/>
      <c r="LFC175" s="216"/>
      <c r="LFD175" s="216"/>
      <c r="LFE175" s="216"/>
      <c r="LFF175" s="216"/>
      <c r="LFG175" s="216"/>
      <c r="LFH175" s="216"/>
      <c r="LFI175" s="216"/>
      <c r="LFJ175" s="216"/>
      <c r="LFK175" s="216"/>
      <c r="LFL175" s="216"/>
      <c r="LFM175" s="216"/>
      <c r="LFN175" s="216"/>
      <c r="LFO175" s="216"/>
      <c r="LFP175" s="216"/>
      <c r="LFQ175" s="216"/>
      <c r="LFR175" s="216"/>
      <c r="LFS175" s="216"/>
      <c r="LFT175" s="216"/>
      <c r="LFU175" s="216"/>
      <c r="LFV175" s="216"/>
      <c r="LFW175" s="216"/>
      <c r="LFX175" s="216"/>
      <c r="LFY175" s="216"/>
      <c r="LFZ175" s="216"/>
      <c r="LGA175" s="216"/>
      <c r="LGB175" s="216"/>
      <c r="LGC175" s="216"/>
      <c r="LGD175" s="216"/>
      <c r="LGE175" s="216"/>
      <c r="LGF175" s="216"/>
      <c r="LGG175" s="216"/>
      <c r="LGH175" s="216"/>
      <c r="LGI175" s="216"/>
      <c r="LGJ175" s="216"/>
      <c r="LGK175" s="216"/>
      <c r="LGL175" s="216"/>
      <c r="LGM175" s="216"/>
      <c r="LGN175" s="216"/>
      <c r="LGO175" s="216"/>
      <c r="LGP175" s="216"/>
      <c r="LGQ175" s="216"/>
      <c r="LGR175" s="216"/>
      <c r="LGS175" s="216"/>
      <c r="LGT175" s="216"/>
      <c r="LGU175" s="216"/>
      <c r="LGV175" s="216"/>
      <c r="LGW175" s="216"/>
      <c r="LGX175" s="216"/>
      <c r="LGY175" s="216"/>
      <c r="LGZ175" s="216"/>
      <c r="LHA175" s="216"/>
      <c r="LHB175" s="216"/>
      <c r="LHC175" s="216"/>
      <c r="LHD175" s="216"/>
      <c r="LHE175" s="216"/>
      <c r="LHF175" s="216"/>
      <c r="LHG175" s="216"/>
      <c r="LHH175" s="216"/>
      <c r="LHI175" s="216"/>
      <c r="LHJ175" s="216"/>
      <c r="LHK175" s="216"/>
      <c r="LHL175" s="216"/>
      <c r="LHM175" s="216"/>
      <c r="LHN175" s="216"/>
      <c r="LHO175" s="216"/>
      <c r="LHP175" s="216"/>
      <c r="LHQ175" s="216"/>
      <c r="LHR175" s="216"/>
      <c r="LHS175" s="216"/>
      <c r="LHT175" s="216"/>
      <c r="LHU175" s="216"/>
      <c r="LHV175" s="216"/>
      <c r="LHW175" s="216"/>
      <c r="LHX175" s="216"/>
      <c r="LHY175" s="216"/>
      <c r="LHZ175" s="216"/>
      <c r="LIA175" s="216"/>
      <c r="LIB175" s="216"/>
      <c r="LIC175" s="216"/>
      <c r="LID175" s="216"/>
      <c r="LIE175" s="216"/>
      <c r="LIF175" s="216"/>
      <c r="LIG175" s="216"/>
      <c r="LIH175" s="216"/>
      <c r="LII175" s="216"/>
      <c r="LIJ175" s="216"/>
      <c r="LIK175" s="216"/>
      <c r="LIL175" s="216"/>
      <c r="LIM175" s="216"/>
      <c r="LIN175" s="216"/>
      <c r="LIO175" s="216"/>
      <c r="LIP175" s="216"/>
      <c r="LIQ175" s="216"/>
      <c r="LIR175" s="216"/>
      <c r="LIS175" s="216"/>
      <c r="LIT175" s="216"/>
      <c r="LIU175" s="216"/>
      <c r="LIV175" s="216"/>
      <c r="LIW175" s="216"/>
      <c r="LIX175" s="216"/>
      <c r="LIY175" s="216"/>
      <c r="LIZ175" s="216"/>
      <c r="LJA175" s="216"/>
      <c r="LJB175" s="216"/>
      <c r="LJC175" s="216"/>
      <c r="LJD175" s="216"/>
      <c r="LJE175" s="216"/>
      <c r="LJF175" s="216"/>
      <c r="LJG175" s="216"/>
      <c r="LJH175" s="216"/>
      <c r="LJI175" s="216"/>
      <c r="LJJ175" s="216"/>
      <c r="LJK175" s="216"/>
      <c r="LJL175" s="216"/>
      <c r="LJM175" s="216"/>
      <c r="LJN175" s="216"/>
      <c r="LJO175" s="216"/>
      <c r="LJP175" s="216"/>
      <c r="LJQ175" s="216"/>
      <c r="LJR175" s="216"/>
      <c r="LJS175" s="216"/>
      <c r="LJT175" s="216"/>
      <c r="LJU175" s="216"/>
      <c r="LJV175" s="216"/>
      <c r="LJW175" s="216"/>
      <c r="LJX175" s="216"/>
      <c r="LJY175" s="216"/>
      <c r="LJZ175" s="216"/>
      <c r="LKA175" s="216"/>
      <c r="LKB175" s="216"/>
      <c r="LKC175" s="216"/>
      <c r="LKD175" s="216"/>
      <c r="LKE175" s="216"/>
      <c r="LKF175" s="216"/>
      <c r="LKG175" s="216"/>
      <c r="LKH175" s="216"/>
      <c r="LKI175" s="216"/>
      <c r="LKJ175" s="216"/>
      <c r="LKK175" s="216"/>
      <c r="LKL175" s="216"/>
      <c r="LKM175" s="216"/>
      <c r="LKN175" s="216"/>
      <c r="LKO175" s="216"/>
      <c r="LKP175" s="216"/>
      <c r="LKQ175" s="216"/>
      <c r="LKR175" s="216"/>
      <c r="LKS175" s="216"/>
      <c r="LKT175" s="216"/>
      <c r="LKU175" s="216"/>
      <c r="LKV175" s="216"/>
      <c r="LKW175" s="216"/>
      <c r="LKX175" s="216"/>
      <c r="LKY175" s="216"/>
      <c r="LKZ175" s="216"/>
      <c r="LLA175" s="216"/>
      <c r="LLB175" s="216"/>
      <c r="LLC175" s="216"/>
      <c r="LLD175" s="216"/>
      <c r="LLE175" s="216"/>
      <c r="LLF175" s="216"/>
      <c r="LLG175" s="216"/>
      <c r="LLH175" s="216"/>
      <c r="LLI175" s="216"/>
      <c r="LLJ175" s="216"/>
      <c r="LLK175" s="216"/>
      <c r="LLL175" s="216"/>
      <c r="LLM175" s="216"/>
      <c r="LLN175" s="216"/>
      <c r="LLO175" s="216"/>
      <c r="LLP175" s="216"/>
      <c r="LLQ175" s="216"/>
      <c r="LLR175" s="216"/>
      <c r="LLS175" s="216"/>
      <c r="LLT175" s="216"/>
      <c r="LLU175" s="216"/>
      <c r="LLV175" s="216"/>
      <c r="LLW175" s="216"/>
      <c r="LLX175" s="216"/>
      <c r="LLY175" s="216"/>
      <c r="LLZ175" s="216"/>
      <c r="LMA175" s="216"/>
      <c r="LMB175" s="216"/>
      <c r="LMC175" s="216"/>
      <c r="LMD175" s="216"/>
      <c r="LME175" s="216"/>
      <c r="LMF175" s="216"/>
      <c r="LMG175" s="216"/>
      <c r="LMH175" s="216"/>
      <c r="LMI175" s="216"/>
      <c r="LMJ175" s="216"/>
      <c r="LMK175" s="216"/>
      <c r="LML175" s="216"/>
      <c r="LMM175" s="216"/>
      <c r="LMN175" s="216"/>
      <c r="LMO175" s="216"/>
      <c r="LMP175" s="216"/>
      <c r="LMQ175" s="216"/>
      <c r="LMR175" s="216"/>
      <c r="LMS175" s="216"/>
      <c r="LMT175" s="216"/>
      <c r="LMU175" s="216"/>
      <c r="LMV175" s="216"/>
      <c r="LMW175" s="216"/>
      <c r="LMX175" s="216"/>
      <c r="LMY175" s="216"/>
      <c r="LMZ175" s="216"/>
      <c r="LNA175" s="216"/>
      <c r="LNB175" s="216"/>
      <c r="LNC175" s="216"/>
      <c r="LND175" s="216"/>
      <c r="LNE175" s="216"/>
      <c r="LNF175" s="216"/>
      <c r="LNG175" s="216"/>
      <c r="LNH175" s="216"/>
      <c r="LNI175" s="216"/>
      <c r="LNJ175" s="216"/>
      <c r="LNK175" s="216"/>
      <c r="LNL175" s="216"/>
      <c r="LNM175" s="216"/>
      <c r="LNN175" s="216"/>
      <c r="LNO175" s="216"/>
      <c r="LNP175" s="216"/>
      <c r="LNQ175" s="216"/>
      <c r="LNR175" s="216"/>
      <c r="LNS175" s="216"/>
      <c r="LNT175" s="216"/>
      <c r="LNU175" s="216"/>
      <c r="LNV175" s="216"/>
      <c r="LNW175" s="216"/>
      <c r="LNX175" s="216"/>
      <c r="LNY175" s="216"/>
      <c r="LNZ175" s="216"/>
      <c r="LOA175" s="216"/>
      <c r="LOB175" s="216"/>
      <c r="LOC175" s="216"/>
      <c r="LOD175" s="216"/>
      <c r="LOE175" s="216"/>
      <c r="LOF175" s="216"/>
      <c r="LOG175" s="216"/>
      <c r="LOH175" s="216"/>
      <c r="LOI175" s="216"/>
      <c r="LOJ175" s="216"/>
      <c r="LOK175" s="216"/>
      <c r="LOL175" s="216"/>
      <c r="LOM175" s="216"/>
      <c r="LON175" s="216"/>
      <c r="LOO175" s="216"/>
      <c r="LOP175" s="216"/>
      <c r="LOQ175" s="216"/>
      <c r="LOR175" s="216"/>
      <c r="LOS175" s="216"/>
      <c r="LOT175" s="216"/>
      <c r="LOU175" s="216"/>
      <c r="LOV175" s="216"/>
      <c r="LOW175" s="216"/>
      <c r="LOX175" s="216"/>
      <c r="LOY175" s="216"/>
      <c r="LOZ175" s="216"/>
      <c r="LPA175" s="216"/>
      <c r="LPB175" s="216"/>
      <c r="LPC175" s="216"/>
      <c r="LPD175" s="216"/>
      <c r="LPE175" s="216"/>
      <c r="LPF175" s="216"/>
      <c r="LPG175" s="216"/>
      <c r="LPH175" s="216"/>
      <c r="LPI175" s="216"/>
      <c r="LPJ175" s="216"/>
      <c r="LPK175" s="216"/>
      <c r="LPL175" s="216"/>
      <c r="LPM175" s="216"/>
      <c r="LPN175" s="216"/>
      <c r="LPO175" s="216"/>
      <c r="LPP175" s="216"/>
      <c r="LPQ175" s="216"/>
      <c r="LPR175" s="216"/>
      <c r="LPS175" s="216"/>
      <c r="LPT175" s="216"/>
      <c r="LPU175" s="216"/>
      <c r="LPV175" s="216"/>
      <c r="LPW175" s="216"/>
      <c r="LPX175" s="216"/>
      <c r="LPY175" s="216"/>
      <c r="LPZ175" s="216"/>
      <c r="LQA175" s="216"/>
      <c r="LQB175" s="216"/>
      <c r="LQC175" s="216"/>
      <c r="LQD175" s="216"/>
      <c r="LQE175" s="216"/>
      <c r="LQF175" s="216"/>
      <c r="LQG175" s="216"/>
      <c r="LQH175" s="216"/>
      <c r="LQI175" s="216"/>
      <c r="LQJ175" s="216"/>
      <c r="LQK175" s="216"/>
      <c r="LQL175" s="216"/>
      <c r="LQM175" s="216"/>
      <c r="LQN175" s="216"/>
      <c r="LQO175" s="216"/>
      <c r="LQP175" s="216"/>
      <c r="LQQ175" s="216"/>
      <c r="LQR175" s="216"/>
      <c r="LQS175" s="216"/>
      <c r="LQT175" s="216"/>
      <c r="LQU175" s="216"/>
      <c r="LQV175" s="216"/>
      <c r="LQW175" s="216"/>
      <c r="LQX175" s="216"/>
      <c r="LQY175" s="216"/>
      <c r="LQZ175" s="216"/>
      <c r="LRA175" s="216"/>
      <c r="LRB175" s="216"/>
      <c r="LRC175" s="216"/>
      <c r="LRD175" s="216"/>
      <c r="LRE175" s="216"/>
      <c r="LRF175" s="216"/>
      <c r="LRG175" s="216"/>
      <c r="LRH175" s="216"/>
      <c r="LRI175" s="216"/>
      <c r="LRJ175" s="216"/>
      <c r="LRK175" s="216"/>
      <c r="LRL175" s="216"/>
      <c r="LRM175" s="216"/>
      <c r="LRN175" s="216"/>
      <c r="LRO175" s="216"/>
      <c r="LRP175" s="216"/>
      <c r="LRQ175" s="216"/>
      <c r="LRR175" s="216"/>
      <c r="LRS175" s="216"/>
      <c r="LRT175" s="216"/>
      <c r="LRU175" s="216"/>
      <c r="LRV175" s="216"/>
      <c r="LRW175" s="216"/>
      <c r="LRX175" s="216"/>
      <c r="LRY175" s="216"/>
      <c r="LRZ175" s="216"/>
      <c r="LSA175" s="216"/>
      <c r="LSB175" s="216"/>
      <c r="LSC175" s="216"/>
      <c r="LSD175" s="216"/>
      <c r="LSE175" s="216"/>
      <c r="LSF175" s="216"/>
      <c r="LSG175" s="216"/>
      <c r="LSH175" s="216"/>
      <c r="LSI175" s="216"/>
      <c r="LSJ175" s="216"/>
      <c r="LSK175" s="216"/>
      <c r="LSL175" s="216"/>
      <c r="LSM175" s="216"/>
      <c r="LSN175" s="216"/>
      <c r="LSO175" s="216"/>
      <c r="LSP175" s="216"/>
      <c r="LSQ175" s="216"/>
      <c r="LSR175" s="216"/>
      <c r="LSS175" s="216"/>
      <c r="LST175" s="216"/>
      <c r="LSU175" s="216"/>
      <c r="LSV175" s="216"/>
      <c r="LSW175" s="216"/>
      <c r="LSX175" s="216"/>
      <c r="LSY175" s="216"/>
      <c r="LSZ175" s="216"/>
      <c r="LTA175" s="216"/>
      <c r="LTB175" s="216"/>
      <c r="LTC175" s="216"/>
      <c r="LTD175" s="216"/>
      <c r="LTE175" s="216"/>
      <c r="LTF175" s="216"/>
      <c r="LTG175" s="216"/>
      <c r="LTH175" s="216"/>
      <c r="LTI175" s="216"/>
      <c r="LTJ175" s="216"/>
      <c r="LTK175" s="216"/>
      <c r="LTL175" s="216"/>
      <c r="LTM175" s="216"/>
      <c r="LTN175" s="216"/>
      <c r="LTO175" s="216"/>
      <c r="LTP175" s="216"/>
      <c r="LTQ175" s="216"/>
      <c r="LTR175" s="216"/>
      <c r="LTS175" s="216"/>
      <c r="LTT175" s="216"/>
      <c r="LTU175" s="216"/>
      <c r="LTV175" s="216"/>
      <c r="LTW175" s="216"/>
      <c r="LTX175" s="216"/>
      <c r="LTY175" s="216"/>
      <c r="LTZ175" s="216"/>
      <c r="LUA175" s="216"/>
      <c r="LUB175" s="216"/>
      <c r="LUC175" s="216"/>
      <c r="LUD175" s="216"/>
      <c r="LUE175" s="216"/>
      <c r="LUF175" s="216"/>
      <c r="LUG175" s="216"/>
      <c r="LUH175" s="216"/>
      <c r="LUI175" s="216"/>
      <c r="LUJ175" s="216"/>
      <c r="LUK175" s="216"/>
      <c r="LUL175" s="216"/>
      <c r="LUM175" s="216"/>
      <c r="LUN175" s="216"/>
      <c r="LUO175" s="216"/>
      <c r="LUP175" s="216"/>
      <c r="LUQ175" s="216"/>
      <c r="LUR175" s="216"/>
      <c r="LUS175" s="216"/>
      <c r="LUT175" s="216"/>
      <c r="LUU175" s="216"/>
      <c r="LUV175" s="216"/>
      <c r="LUW175" s="216"/>
      <c r="LUX175" s="216"/>
      <c r="LUY175" s="216"/>
      <c r="LUZ175" s="216"/>
      <c r="LVA175" s="216"/>
      <c r="LVB175" s="216"/>
      <c r="LVC175" s="216"/>
      <c r="LVD175" s="216"/>
      <c r="LVE175" s="216"/>
      <c r="LVF175" s="216"/>
      <c r="LVG175" s="216"/>
      <c r="LVH175" s="216"/>
      <c r="LVI175" s="216"/>
      <c r="LVJ175" s="216"/>
      <c r="LVK175" s="216"/>
      <c r="LVL175" s="216"/>
      <c r="LVM175" s="216"/>
      <c r="LVN175" s="216"/>
      <c r="LVO175" s="216"/>
      <c r="LVP175" s="216"/>
      <c r="LVQ175" s="216"/>
      <c r="LVR175" s="216"/>
      <c r="LVS175" s="216"/>
      <c r="LVT175" s="216"/>
      <c r="LVU175" s="216"/>
      <c r="LVV175" s="216"/>
      <c r="LVW175" s="216"/>
      <c r="LVX175" s="216"/>
      <c r="LVY175" s="216"/>
      <c r="LVZ175" s="216"/>
      <c r="LWA175" s="216"/>
      <c r="LWB175" s="216"/>
      <c r="LWC175" s="216"/>
      <c r="LWD175" s="216"/>
      <c r="LWE175" s="216"/>
      <c r="LWF175" s="216"/>
      <c r="LWG175" s="216"/>
      <c r="LWH175" s="216"/>
      <c r="LWI175" s="216"/>
      <c r="LWJ175" s="216"/>
      <c r="LWK175" s="216"/>
      <c r="LWL175" s="216"/>
      <c r="LWM175" s="216"/>
      <c r="LWN175" s="216"/>
      <c r="LWO175" s="216"/>
      <c r="LWP175" s="216"/>
      <c r="LWQ175" s="216"/>
      <c r="LWR175" s="216"/>
      <c r="LWS175" s="216"/>
      <c r="LWT175" s="216"/>
      <c r="LWU175" s="216"/>
      <c r="LWV175" s="216"/>
      <c r="LWW175" s="216"/>
      <c r="LWX175" s="216"/>
      <c r="LWY175" s="216"/>
      <c r="LWZ175" s="216"/>
      <c r="LXA175" s="216"/>
      <c r="LXB175" s="216"/>
      <c r="LXC175" s="216"/>
      <c r="LXD175" s="216"/>
      <c r="LXE175" s="216"/>
      <c r="LXF175" s="216"/>
      <c r="LXG175" s="216"/>
      <c r="LXH175" s="216"/>
      <c r="LXI175" s="216"/>
      <c r="LXJ175" s="216"/>
      <c r="LXK175" s="216"/>
      <c r="LXL175" s="216"/>
      <c r="LXM175" s="216"/>
      <c r="LXN175" s="216"/>
      <c r="LXO175" s="216"/>
      <c r="LXP175" s="216"/>
      <c r="LXQ175" s="216"/>
      <c r="LXR175" s="216"/>
      <c r="LXS175" s="216"/>
      <c r="LXT175" s="216"/>
      <c r="LXU175" s="216"/>
      <c r="LXV175" s="216"/>
      <c r="LXW175" s="216"/>
      <c r="LXX175" s="216"/>
      <c r="LXY175" s="216"/>
      <c r="LXZ175" s="216"/>
      <c r="LYA175" s="216"/>
      <c r="LYB175" s="216"/>
      <c r="LYC175" s="216"/>
      <c r="LYD175" s="216"/>
      <c r="LYE175" s="216"/>
      <c r="LYF175" s="216"/>
      <c r="LYG175" s="216"/>
      <c r="LYH175" s="216"/>
      <c r="LYI175" s="216"/>
      <c r="LYJ175" s="216"/>
      <c r="LYK175" s="216"/>
      <c r="LYL175" s="216"/>
      <c r="LYM175" s="216"/>
      <c r="LYN175" s="216"/>
      <c r="LYO175" s="216"/>
      <c r="LYP175" s="216"/>
      <c r="LYQ175" s="216"/>
      <c r="LYR175" s="216"/>
      <c r="LYS175" s="216"/>
      <c r="LYT175" s="216"/>
      <c r="LYU175" s="216"/>
      <c r="LYV175" s="216"/>
      <c r="LYW175" s="216"/>
      <c r="LYX175" s="216"/>
      <c r="LYY175" s="216"/>
      <c r="LYZ175" s="216"/>
      <c r="LZA175" s="216"/>
      <c r="LZB175" s="216"/>
      <c r="LZC175" s="216"/>
      <c r="LZD175" s="216"/>
      <c r="LZE175" s="216"/>
      <c r="LZF175" s="216"/>
      <c r="LZG175" s="216"/>
      <c r="LZH175" s="216"/>
      <c r="LZI175" s="216"/>
      <c r="LZJ175" s="216"/>
      <c r="LZK175" s="216"/>
      <c r="LZL175" s="216"/>
      <c r="LZM175" s="216"/>
      <c r="LZN175" s="216"/>
      <c r="LZO175" s="216"/>
      <c r="LZP175" s="216"/>
      <c r="LZQ175" s="216"/>
      <c r="LZR175" s="216"/>
      <c r="LZS175" s="216"/>
      <c r="LZT175" s="216"/>
      <c r="LZU175" s="216"/>
      <c r="LZV175" s="216"/>
      <c r="LZW175" s="216"/>
      <c r="LZX175" s="216"/>
      <c r="LZY175" s="216"/>
      <c r="LZZ175" s="216"/>
      <c r="MAA175" s="216"/>
      <c r="MAB175" s="216"/>
      <c r="MAC175" s="216"/>
      <c r="MAD175" s="216"/>
      <c r="MAE175" s="216"/>
      <c r="MAF175" s="216"/>
      <c r="MAG175" s="216"/>
      <c r="MAH175" s="216"/>
      <c r="MAI175" s="216"/>
      <c r="MAJ175" s="216"/>
      <c r="MAK175" s="216"/>
      <c r="MAL175" s="216"/>
      <c r="MAM175" s="216"/>
      <c r="MAN175" s="216"/>
      <c r="MAO175" s="216"/>
      <c r="MAP175" s="216"/>
      <c r="MAQ175" s="216"/>
      <c r="MAR175" s="216"/>
      <c r="MAS175" s="216"/>
      <c r="MAT175" s="216"/>
      <c r="MAU175" s="216"/>
      <c r="MAV175" s="216"/>
      <c r="MAW175" s="216"/>
      <c r="MAX175" s="216"/>
      <c r="MAY175" s="216"/>
      <c r="MAZ175" s="216"/>
      <c r="MBA175" s="216"/>
      <c r="MBB175" s="216"/>
      <c r="MBC175" s="216"/>
      <c r="MBD175" s="216"/>
      <c r="MBE175" s="216"/>
      <c r="MBF175" s="216"/>
      <c r="MBG175" s="216"/>
      <c r="MBH175" s="216"/>
      <c r="MBI175" s="216"/>
      <c r="MBJ175" s="216"/>
      <c r="MBK175" s="216"/>
      <c r="MBL175" s="216"/>
      <c r="MBM175" s="216"/>
      <c r="MBN175" s="216"/>
      <c r="MBO175" s="216"/>
      <c r="MBP175" s="216"/>
      <c r="MBQ175" s="216"/>
      <c r="MBR175" s="216"/>
      <c r="MBS175" s="216"/>
      <c r="MBT175" s="216"/>
      <c r="MBU175" s="216"/>
      <c r="MBV175" s="216"/>
      <c r="MBW175" s="216"/>
      <c r="MBX175" s="216"/>
      <c r="MBY175" s="216"/>
      <c r="MBZ175" s="216"/>
      <c r="MCA175" s="216"/>
      <c r="MCB175" s="216"/>
      <c r="MCC175" s="216"/>
      <c r="MCD175" s="216"/>
      <c r="MCE175" s="216"/>
      <c r="MCF175" s="216"/>
      <c r="MCG175" s="216"/>
      <c r="MCH175" s="216"/>
      <c r="MCI175" s="216"/>
      <c r="MCJ175" s="216"/>
      <c r="MCK175" s="216"/>
      <c r="MCL175" s="216"/>
      <c r="MCM175" s="216"/>
      <c r="MCN175" s="216"/>
      <c r="MCO175" s="216"/>
      <c r="MCP175" s="216"/>
      <c r="MCQ175" s="216"/>
      <c r="MCR175" s="216"/>
      <c r="MCS175" s="216"/>
      <c r="MCT175" s="216"/>
      <c r="MCU175" s="216"/>
      <c r="MCV175" s="216"/>
      <c r="MCW175" s="216"/>
      <c r="MCX175" s="216"/>
      <c r="MCY175" s="216"/>
      <c r="MCZ175" s="216"/>
      <c r="MDA175" s="216"/>
      <c r="MDB175" s="216"/>
      <c r="MDC175" s="216"/>
      <c r="MDD175" s="216"/>
      <c r="MDE175" s="216"/>
      <c r="MDF175" s="216"/>
      <c r="MDG175" s="216"/>
      <c r="MDH175" s="216"/>
      <c r="MDI175" s="216"/>
      <c r="MDJ175" s="216"/>
      <c r="MDK175" s="216"/>
      <c r="MDL175" s="216"/>
      <c r="MDM175" s="216"/>
      <c r="MDN175" s="216"/>
      <c r="MDO175" s="216"/>
      <c r="MDP175" s="216"/>
      <c r="MDQ175" s="216"/>
      <c r="MDR175" s="216"/>
      <c r="MDS175" s="216"/>
      <c r="MDT175" s="216"/>
      <c r="MDU175" s="216"/>
      <c r="MDV175" s="216"/>
      <c r="MDW175" s="216"/>
      <c r="MDX175" s="216"/>
      <c r="MDY175" s="216"/>
      <c r="MDZ175" s="216"/>
      <c r="MEA175" s="216"/>
      <c r="MEB175" s="216"/>
      <c r="MEC175" s="216"/>
      <c r="MED175" s="216"/>
      <c r="MEE175" s="216"/>
      <c r="MEF175" s="216"/>
      <c r="MEG175" s="216"/>
      <c r="MEH175" s="216"/>
      <c r="MEI175" s="216"/>
      <c r="MEJ175" s="216"/>
      <c r="MEK175" s="216"/>
      <c r="MEL175" s="216"/>
      <c r="MEM175" s="216"/>
      <c r="MEN175" s="216"/>
      <c r="MEO175" s="216"/>
      <c r="MEP175" s="216"/>
      <c r="MEQ175" s="216"/>
      <c r="MER175" s="216"/>
      <c r="MES175" s="216"/>
      <c r="MET175" s="216"/>
      <c r="MEU175" s="216"/>
      <c r="MEV175" s="216"/>
      <c r="MEW175" s="216"/>
      <c r="MEX175" s="216"/>
      <c r="MEY175" s="216"/>
      <c r="MEZ175" s="216"/>
      <c r="MFA175" s="216"/>
      <c r="MFB175" s="216"/>
      <c r="MFC175" s="216"/>
      <c r="MFD175" s="216"/>
      <c r="MFE175" s="216"/>
      <c r="MFF175" s="216"/>
      <c r="MFG175" s="216"/>
      <c r="MFH175" s="216"/>
      <c r="MFI175" s="216"/>
      <c r="MFJ175" s="216"/>
      <c r="MFK175" s="216"/>
      <c r="MFL175" s="216"/>
      <c r="MFM175" s="216"/>
      <c r="MFN175" s="216"/>
      <c r="MFO175" s="216"/>
      <c r="MFP175" s="216"/>
      <c r="MFQ175" s="216"/>
      <c r="MFR175" s="216"/>
      <c r="MFS175" s="216"/>
      <c r="MFT175" s="216"/>
      <c r="MFU175" s="216"/>
      <c r="MFV175" s="216"/>
      <c r="MFW175" s="216"/>
      <c r="MFX175" s="216"/>
      <c r="MFY175" s="216"/>
      <c r="MFZ175" s="216"/>
      <c r="MGA175" s="216"/>
      <c r="MGB175" s="216"/>
      <c r="MGC175" s="216"/>
      <c r="MGD175" s="216"/>
      <c r="MGE175" s="216"/>
      <c r="MGF175" s="216"/>
      <c r="MGG175" s="216"/>
      <c r="MGH175" s="216"/>
      <c r="MGI175" s="216"/>
      <c r="MGJ175" s="216"/>
      <c r="MGK175" s="216"/>
      <c r="MGL175" s="216"/>
      <c r="MGM175" s="216"/>
      <c r="MGN175" s="216"/>
      <c r="MGO175" s="216"/>
      <c r="MGP175" s="216"/>
      <c r="MGQ175" s="216"/>
      <c r="MGR175" s="216"/>
      <c r="MGS175" s="216"/>
      <c r="MGT175" s="216"/>
      <c r="MGU175" s="216"/>
      <c r="MGV175" s="216"/>
      <c r="MGW175" s="216"/>
      <c r="MGX175" s="216"/>
      <c r="MGY175" s="216"/>
      <c r="MGZ175" s="216"/>
      <c r="MHA175" s="216"/>
      <c r="MHB175" s="216"/>
      <c r="MHC175" s="216"/>
      <c r="MHD175" s="216"/>
      <c r="MHE175" s="216"/>
      <c r="MHF175" s="216"/>
      <c r="MHG175" s="216"/>
      <c r="MHH175" s="216"/>
      <c r="MHI175" s="216"/>
      <c r="MHJ175" s="216"/>
      <c r="MHK175" s="216"/>
      <c r="MHL175" s="216"/>
      <c r="MHM175" s="216"/>
      <c r="MHN175" s="216"/>
      <c r="MHO175" s="216"/>
      <c r="MHP175" s="216"/>
      <c r="MHQ175" s="216"/>
      <c r="MHR175" s="216"/>
      <c r="MHS175" s="216"/>
      <c r="MHT175" s="216"/>
      <c r="MHU175" s="216"/>
      <c r="MHV175" s="216"/>
      <c r="MHW175" s="216"/>
      <c r="MHX175" s="216"/>
      <c r="MHY175" s="216"/>
      <c r="MHZ175" s="216"/>
      <c r="MIA175" s="216"/>
      <c r="MIB175" s="216"/>
      <c r="MIC175" s="216"/>
      <c r="MID175" s="216"/>
      <c r="MIE175" s="216"/>
      <c r="MIF175" s="216"/>
      <c r="MIG175" s="216"/>
      <c r="MIH175" s="216"/>
      <c r="MII175" s="216"/>
      <c r="MIJ175" s="216"/>
      <c r="MIK175" s="216"/>
      <c r="MIL175" s="216"/>
      <c r="MIM175" s="216"/>
      <c r="MIN175" s="216"/>
      <c r="MIO175" s="216"/>
      <c r="MIP175" s="216"/>
      <c r="MIQ175" s="216"/>
      <c r="MIR175" s="216"/>
      <c r="MIS175" s="216"/>
      <c r="MIT175" s="216"/>
      <c r="MIU175" s="216"/>
      <c r="MIV175" s="216"/>
      <c r="MIW175" s="216"/>
      <c r="MIX175" s="216"/>
      <c r="MIY175" s="216"/>
      <c r="MIZ175" s="216"/>
      <c r="MJA175" s="216"/>
      <c r="MJB175" s="216"/>
      <c r="MJC175" s="216"/>
      <c r="MJD175" s="216"/>
      <c r="MJE175" s="216"/>
      <c r="MJF175" s="216"/>
      <c r="MJG175" s="216"/>
      <c r="MJH175" s="216"/>
      <c r="MJI175" s="216"/>
      <c r="MJJ175" s="216"/>
      <c r="MJK175" s="216"/>
      <c r="MJL175" s="216"/>
      <c r="MJM175" s="216"/>
      <c r="MJN175" s="216"/>
      <c r="MJO175" s="216"/>
      <c r="MJP175" s="216"/>
      <c r="MJQ175" s="216"/>
      <c r="MJR175" s="216"/>
      <c r="MJS175" s="216"/>
      <c r="MJT175" s="216"/>
      <c r="MJU175" s="216"/>
      <c r="MJV175" s="216"/>
      <c r="MJW175" s="216"/>
      <c r="MJX175" s="216"/>
      <c r="MJY175" s="216"/>
      <c r="MJZ175" s="216"/>
      <c r="MKA175" s="216"/>
      <c r="MKB175" s="216"/>
      <c r="MKC175" s="216"/>
      <c r="MKD175" s="216"/>
      <c r="MKE175" s="216"/>
      <c r="MKF175" s="216"/>
      <c r="MKG175" s="216"/>
      <c r="MKH175" s="216"/>
      <c r="MKI175" s="216"/>
      <c r="MKJ175" s="216"/>
      <c r="MKK175" s="216"/>
      <c r="MKL175" s="216"/>
      <c r="MKM175" s="216"/>
      <c r="MKN175" s="216"/>
      <c r="MKO175" s="216"/>
      <c r="MKP175" s="216"/>
      <c r="MKQ175" s="216"/>
      <c r="MKR175" s="216"/>
      <c r="MKS175" s="216"/>
      <c r="MKT175" s="216"/>
      <c r="MKU175" s="216"/>
      <c r="MKV175" s="216"/>
      <c r="MKW175" s="216"/>
      <c r="MKX175" s="216"/>
      <c r="MKY175" s="216"/>
      <c r="MKZ175" s="216"/>
      <c r="MLA175" s="216"/>
      <c r="MLB175" s="216"/>
      <c r="MLC175" s="216"/>
      <c r="MLD175" s="216"/>
      <c r="MLE175" s="216"/>
      <c r="MLF175" s="216"/>
      <c r="MLG175" s="216"/>
      <c r="MLH175" s="216"/>
      <c r="MLI175" s="216"/>
      <c r="MLJ175" s="216"/>
      <c r="MLK175" s="216"/>
      <c r="MLL175" s="216"/>
      <c r="MLM175" s="216"/>
      <c r="MLN175" s="216"/>
      <c r="MLO175" s="216"/>
      <c r="MLP175" s="216"/>
      <c r="MLQ175" s="216"/>
      <c r="MLR175" s="216"/>
      <c r="MLS175" s="216"/>
      <c r="MLT175" s="216"/>
      <c r="MLU175" s="216"/>
      <c r="MLV175" s="216"/>
      <c r="MLW175" s="216"/>
      <c r="MLX175" s="216"/>
      <c r="MLY175" s="216"/>
      <c r="MLZ175" s="216"/>
      <c r="MMA175" s="216"/>
      <c r="MMB175" s="216"/>
      <c r="MMC175" s="216"/>
      <c r="MMD175" s="216"/>
      <c r="MME175" s="216"/>
      <c r="MMF175" s="216"/>
      <c r="MMG175" s="216"/>
      <c r="MMH175" s="216"/>
      <c r="MMI175" s="216"/>
      <c r="MMJ175" s="216"/>
      <c r="MMK175" s="216"/>
      <c r="MML175" s="216"/>
      <c r="MMM175" s="216"/>
      <c r="MMN175" s="216"/>
      <c r="MMO175" s="216"/>
      <c r="MMP175" s="216"/>
      <c r="MMQ175" s="216"/>
      <c r="MMR175" s="216"/>
      <c r="MMS175" s="216"/>
      <c r="MMT175" s="216"/>
      <c r="MMU175" s="216"/>
      <c r="MMV175" s="216"/>
      <c r="MMW175" s="216"/>
      <c r="MMX175" s="216"/>
      <c r="MMY175" s="216"/>
      <c r="MMZ175" s="216"/>
      <c r="MNA175" s="216"/>
      <c r="MNB175" s="216"/>
      <c r="MNC175" s="216"/>
      <c r="MND175" s="216"/>
      <c r="MNE175" s="216"/>
      <c r="MNF175" s="216"/>
      <c r="MNG175" s="216"/>
      <c r="MNH175" s="216"/>
      <c r="MNI175" s="216"/>
      <c r="MNJ175" s="216"/>
      <c r="MNK175" s="216"/>
      <c r="MNL175" s="216"/>
      <c r="MNM175" s="216"/>
      <c r="MNN175" s="216"/>
      <c r="MNO175" s="216"/>
      <c r="MNP175" s="216"/>
      <c r="MNQ175" s="216"/>
      <c r="MNR175" s="216"/>
      <c r="MNS175" s="216"/>
      <c r="MNT175" s="216"/>
      <c r="MNU175" s="216"/>
      <c r="MNV175" s="216"/>
      <c r="MNW175" s="216"/>
      <c r="MNX175" s="216"/>
      <c r="MNY175" s="216"/>
      <c r="MNZ175" s="216"/>
      <c r="MOA175" s="216"/>
      <c r="MOB175" s="216"/>
      <c r="MOC175" s="216"/>
      <c r="MOD175" s="216"/>
      <c r="MOE175" s="216"/>
      <c r="MOF175" s="216"/>
      <c r="MOG175" s="216"/>
      <c r="MOH175" s="216"/>
      <c r="MOI175" s="216"/>
      <c r="MOJ175" s="216"/>
      <c r="MOK175" s="216"/>
      <c r="MOL175" s="216"/>
      <c r="MOM175" s="216"/>
      <c r="MON175" s="216"/>
      <c r="MOO175" s="216"/>
      <c r="MOP175" s="216"/>
      <c r="MOQ175" s="216"/>
      <c r="MOR175" s="216"/>
      <c r="MOS175" s="216"/>
      <c r="MOT175" s="216"/>
      <c r="MOU175" s="216"/>
      <c r="MOV175" s="216"/>
      <c r="MOW175" s="216"/>
      <c r="MOX175" s="216"/>
      <c r="MOY175" s="216"/>
      <c r="MOZ175" s="216"/>
      <c r="MPA175" s="216"/>
      <c r="MPB175" s="216"/>
      <c r="MPC175" s="216"/>
      <c r="MPD175" s="216"/>
      <c r="MPE175" s="216"/>
      <c r="MPF175" s="216"/>
      <c r="MPG175" s="216"/>
      <c r="MPH175" s="216"/>
      <c r="MPI175" s="216"/>
      <c r="MPJ175" s="216"/>
      <c r="MPK175" s="216"/>
      <c r="MPL175" s="216"/>
      <c r="MPM175" s="216"/>
      <c r="MPN175" s="216"/>
      <c r="MPO175" s="216"/>
      <c r="MPP175" s="216"/>
      <c r="MPQ175" s="216"/>
      <c r="MPR175" s="216"/>
      <c r="MPS175" s="216"/>
      <c r="MPT175" s="216"/>
      <c r="MPU175" s="216"/>
      <c r="MPV175" s="216"/>
      <c r="MPW175" s="216"/>
      <c r="MPX175" s="216"/>
      <c r="MPY175" s="216"/>
      <c r="MPZ175" s="216"/>
      <c r="MQA175" s="216"/>
      <c r="MQB175" s="216"/>
      <c r="MQC175" s="216"/>
      <c r="MQD175" s="216"/>
      <c r="MQE175" s="216"/>
      <c r="MQF175" s="216"/>
      <c r="MQG175" s="216"/>
      <c r="MQH175" s="216"/>
      <c r="MQI175" s="216"/>
      <c r="MQJ175" s="216"/>
      <c r="MQK175" s="216"/>
      <c r="MQL175" s="216"/>
      <c r="MQM175" s="216"/>
      <c r="MQN175" s="216"/>
      <c r="MQO175" s="216"/>
      <c r="MQP175" s="216"/>
      <c r="MQQ175" s="216"/>
      <c r="MQR175" s="216"/>
      <c r="MQS175" s="216"/>
      <c r="MQT175" s="216"/>
      <c r="MQU175" s="216"/>
      <c r="MQV175" s="216"/>
      <c r="MQW175" s="216"/>
      <c r="MQX175" s="216"/>
      <c r="MQY175" s="216"/>
      <c r="MQZ175" s="216"/>
      <c r="MRA175" s="216"/>
      <c r="MRB175" s="216"/>
      <c r="MRC175" s="216"/>
      <c r="MRD175" s="216"/>
      <c r="MRE175" s="216"/>
      <c r="MRF175" s="216"/>
      <c r="MRG175" s="216"/>
      <c r="MRH175" s="216"/>
      <c r="MRI175" s="216"/>
      <c r="MRJ175" s="216"/>
      <c r="MRK175" s="216"/>
      <c r="MRL175" s="216"/>
      <c r="MRM175" s="216"/>
      <c r="MRN175" s="216"/>
      <c r="MRO175" s="216"/>
      <c r="MRP175" s="216"/>
      <c r="MRQ175" s="216"/>
      <c r="MRR175" s="216"/>
      <c r="MRS175" s="216"/>
      <c r="MRT175" s="216"/>
      <c r="MRU175" s="216"/>
      <c r="MRV175" s="216"/>
      <c r="MRW175" s="216"/>
      <c r="MRX175" s="216"/>
      <c r="MRY175" s="216"/>
      <c r="MRZ175" s="216"/>
      <c r="MSA175" s="216"/>
      <c r="MSB175" s="216"/>
      <c r="MSC175" s="216"/>
      <c r="MSD175" s="216"/>
      <c r="MSE175" s="216"/>
      <c r="MSF175" s="216"/>
      <c r="MSG175" s="216"/>
      <c r="MSH175" s="216"/>
      <c r="MSI175" s="216"/>
      <c r="MSJ175" s="216"/>
      <c r="MSK175" s="216"/>
      <c r="MSL175" s="216"/>
      <c r="MSM175" s="216"/>
      <c r="MSN175" s="216"/>
      <c r="MSO175" s="216"/>
      <c r="MSP175" s="216"/>
      <c r="MSQ175" s="216"/>
      <c r="MSR175" s="216"/>
      <c r="MSS175" s="216"/>
      <c r="MST175" s="216"/>
      <c r="MSU175" s="216"/>
      <c r="MSV175" s="216"/>
      <c r="MSW175" s="216"/>
      <c r="MSX175" s="216"/>
      <c r="MSY175" s="216"/>
      <c r="MSZ175" s="216"/>
      <c r="MTA175" s="216"/>
      <c r="MTB175" s="216"/>
      <c r="MTC175" s="216"/>
      <c r="MTD175" s="216"/>
      <c r="MTE175" s="216"/>
      <c r="MTF175" s="216"/>
      <c r="MTG175" s="216"/>
      <c r="MTH175" s="216"/>
      <c r="MTI175" s="216"/>
      <c r="MTJ175" s="216"/>
      <c r="MTK175" s="216"/>
      <c r="MTL175" s="216"/>
      <c r="MTM175" s="216"/>
      <c r="MTN175" s="216"/>
      <c r="MTO175" s="216"/>
      <c r="MTP175" s="216"/>
      <c r="MTQ175" s="216"/>
      <c r="MTR175" s="216"/>
      <c r="MTS175" s="216"/>
      <c r="MTT175" s="216"/>
      <c r="MTU175" s="216"/>
      <c r="MTV175" s="216"/>
      <c r="MTW175" s="216"/>
      <c r="MTX175" s="216"/>
      <c r="MTY175" s="216"/>
      <c r="MTZ175" s="216"/>
      <c r="MUA175" s="216"/>
      <c r="MUB175" s="216"/>
      <c r="MUC175" s="216"/>
      <c r="MUD175" s="216"/>
      <c r="MUE175" s="216"/>
      <c r="MUF175" s="216"/>
      <c r="MUG175" s="216"/>
      <c r="MUH175" s="216"/>
      <c r="MUI175" s="216"/>
      <c r="MUJ175" s="216"/>
      <c r="MUK175" s="216"/>
      <c r="MUL175" s="216"/>
      <c r="MUM175" s="216"/>
      <c r="MUN175" s="216"/>
      <c r="MUO175" s="216"/>
      <c r="MUP175" s="216"/>
      <c r="MUQ175" s="216"/>
      <c r="MUR175" s="216"/>
      <c r="MUS175" s="216"/>
      <c r="MUT175" s="216"/>
      <c r="MUU175" s="216"/>
      <c r="MUV175" s="216"/>
      <c r="MUW175" s="216"/>
      <c r="MUX175" s="216"/>
      <c r="MUY175" s="216"/>
      <c r="MUZ175" s="216"/>
      <c r="MVA175" s="216"/>
      <c r="MVB175" s="216"/>
      <c r="MVC175" s="216"/>
      <c r="MVD175" s="216"/>
      <c r="MVE175" s="216"/>
      <c r="MVF175" s="216"/>
      <c r="MVG175" s="216"/>
      <c r="MVH175" s="216"/>
      <c r="MVI175" s="216"/>
      <c r="MVJ175" s="216"/>
      <c r="MVK175" s="216"/>
      <c r="MVL175" s="216"/>
      <c r="MVM175" s="216"/>
      <c r="MVN175" s="216"/>
      <c r="MVO175" s="216"/>
      <c r="MVP175" s="216"/>
      <c r="MVQ175" s="216"/>
      <c r="MVR175" s="216"/>
      <c r="MVS175" s="216"/>
      <c r="MVT175" s="216"/>
      <c r="MVU175" s="216"/>
      <c r="MVV175" s="216"/>
      <c r="MVW175" s="216"/>
      <c r="MVX175" s="216"/>
      <c r="MVY175" s="216"/>
      <c r="MVZ175" s="216"/>
      <c r="MWA175" s="216"/>
      <c r="MWB175" s="216"/>
      <c r="MWC175" s="216"/>
      <c r="MWD175" s="216"/>
      <c r="MWE175" s="216"/>
      <c r="MWF175" s="216"/>
      <c r="MWG175" s="216"/>
      <c r="MWH175" s="216"/>
      <c r="MWI175" s="216"/>
      <c r="MWJ175" s="216"/>
      <c r="MWK175" s="216"/>
      <c r="MWL175" s="216"/>
      <c r="MWM175" s="216"/>
      <c r="MWN175" s="216"/>
      <c r="MWO175" s="216"/>
      <c r="MWP175" s="216"/>
      <c r="MWQ175" s="216"/>
      <c r="MWR175" s="216"/>
      <c r="MWS175" s="216"/>
      <c r="MWT175" s="216"/>
      <c r="MWU175" s="216"/>
      <c r="MWV175" s="216"/>
      <c r="MWW175" s="216"/>
      <c r="MWX175" s="216"/>
      <c r="MWY175" s="216"/>
      <c r="MWZ175" s="216"/>
      <c r="MXA175" s="216"/>
      <c r="MXB175" s="216"/>
      <c r="MXC175" s="216"/>
      <c r="MXD175" s="216"/>
      <c r="MXE175" s="216"/>
      <c r="MXF175" s="216"/>
      <c r="MXG175" s="216"/>
      <c r="MXH175" s="216"/>
      <c r="MXI175" s="216"/>
      <c r="MXJ175" s="216"/>
      <c r="MXK175" s="216"/>
      <c r="MXL175" s="216"/>
      <c r="MXM175" s="216"/>
      <c r="MXN175" s="216"/>
      <c r="MXO175" s="216"/>
      <c r="MXP175" s="216"/>
      <c r="MXQ175" s="216"/>
      <c r="MXR175" s="216"/>
      <c r="MXS175" s="216"/>
      <c r="MXT175" s="216"/>
      <c r="MXU175" s="216"/>
      <c r="MXV175" s="216"/>
      <c r="MXW175" s="216"/>
      <c r="MXX175" s="216"/>
      <c r="MXY175" s="216"/>
      <c r="MXZ175" s="216"/>
      <c r="MYA175" s="216"/>
      <c r="MYB175" s="216"/>
      <c r="MYC175" s="216"/>
      <c r="MYD175" s="216"/>
      <c r="MYE175" s="216"/>
      <c r="MYF175" s="216"/>
      <c r="MYG175" s="216"/>
      <c r="MYH175" s="216"/>
      <c r="MYI175" s="216"/>
      <c r="MYJ175" s="216"/>
      <c r="MYK175" s="216"/>
      <c r="MYL175" s="216"/>
      <c r="MYM175" s="216"/>
      <c r="MYN175" s="216"/>
      <c r="MYO175" s="216"/>
      <c r="MYP175" s="216"/>
      <c r="MYQ175" s="216"/>
      <c r="MYR175" s="216"/>
      <c r="MYS175" s="216"/>
      <c r="MYT175" s="216"/>
      <c r="MYU175" s="216"/>
      <c r="MYV175" s="216"/>
      <c r="MYW175" s="216"/>
      <c r="MYX175" s="216"/>
      <c r="MYY175" s="216"/>
      <c r="MYZ175" s="216"/>
      <c r="MZA175" s="216"/>
      <c r="MZB175" s="216"/>
      <c r="MZC175" s="216"/>
      <c r="MZD175" s="216"/>
      <c r="MZE175" s="216"/>
      <c r="MZF175" s="216"/>
      <c r="MZG175" s="216"/>
      <c r="MZH175" s="216"/>
      <c r="MZI175" s="216"/>
      <c r="MZJ175" s="216"/>
      <c r="MZK175" s="216"/>
      <c r="MZL175" s="216"/>
      <c r="MZM175" s="216"/>
      <c r="MZN175" s="216"/>
      <c r="MZO175" s="216"/>
      <c r="MZP175" s="216"/>
      <c r="MZQ175" s="216"/>
      <c r="MZR175" s="216"/>
      <c r="MZS175" s="216"/>
      <c r="MZT175" s="216"/>
      <c r="MZU175" s="216"/>
      <c r="MZV175" s="216"/>
      <c r="MZW175" s="216"/>
      <c r="MZX175" s="216"/>
      <c r="MZY175" s="216"/>
      <c r="MZZ175" s="216"/>
      <c r="NAA175" s="216"/>
      <c r="NAB175" s="216"/>
      <c r="NAC175" s="216"/>
      <c r="NAD175" s="216"/>
      <c r="NAE175" s="216"/>
      <c r="NAF175" s="216"/>
      <c r="NAG175" s="216"/>
      <c r="NAH175" s="216"/>
      <c r="NAI175" s="216"/>
      <c r="NAJ175" s="216"/>
      <c r="NAK175" s="216"/>
      <c r="NAL175" s="216"/>
      <c r="NAM175" s="216"/>
      <c r="NAN175" s="216"/>
      <c r="NAO175" s="216"/>
      <c r="NAP175" s="216"/>
      <c r="NAQ175" s="216"/>
      <c r="NAR175" s="216"/>
      <c r="NAS175" s="216"/>
      <c r="NAT175" s="216"/>
      <c r="NAU175" s="216"/>
      <c r="NAV175" s="216"/>
      <c r="NAW175" s="216"/>
      <c r="NAX175" s="216"/>
      <c r="NAY175" s="216"/>
      <c r="NAZ175" s="216"/>
      <c r="NBA175" s="216"/>
      <c r="NBB175" s="216"/>
      <c r="NBC175" s="216"/>
      <c r="NBD175" s="216"/>
      <c r="NBE175" s="216"/>
      <c r="NBF175" s="216"/>
      <c r="NBG175" s="216"/>
      <c r="NBH175" s="216"/>
      <c r="NBI175" s="216"/>
      <c r="NBJ175" s="216"/>
      <c r="NBK175" s="216"/>
      <c r="NBL175" s="216"/>
      <c r="NBM175" s="216"/>
      <c r="NBN175" s="216"/>
      <c r="NBO175" s="216"/>
      <c r="NBP175" s="216"/>
      <c r="NBQ175" s="216"/>
      <c r="NBR175" s="216"/>
      <c r="NBS175" s="216"/>
      <c r="NBT175" s="216"/>
      <c r="NBU175" s="216"/>
      <c r="NBV175" s="216"/>
      <c r="NBW175" s="216"/>
      <c r="NBX175" s="216"/>
      <c r="NBY175" s="216"/>
      <c r="NBZ175" s="216"/>
      <c r="NCA175" s="216"/>
      <c r="NCB175" s="216"/>
      <c r="NCC175" s="216"/>
      <c r="NCD175" s="216"/>
      <c r="NCE175" s="216"/>
      <c r="NCF175" s="216"/>
      <c r="NCG175" s="216"/>
      <c r="NCH175" s="216"/>
      <c r="NCI175" s="216"/>
      <c r="NCJ175" s="216"/>
      <c r="NCK175" s="216"/>
      <c r="NCL175" s="216"/>
      <c r="NCM175" s="216"/>
      <c r="NCN175" s="216"/>
      <c r="NCO175" s="216"/>
      <c r="NCP175" s="216"/>
      <c r="NCQ175" s="216"/>
      <c r="NCR175" s="216"/>
      <c r="NCS175" s="216"/>
      <c r="NCT175" s="216"/>
      <c r="NCU175" s="216"/>
      <c r="NCV175" s="216"/>
      <c r="NCW175" s="216"/>
      <c r="NCX175" s="216"/>
      <c r="NCY175" s="216"/>
      <c r="NCZ175" s="216"/>
      <c r="NDA175" s="216"/>
      <c r="NDB175" s="216"/>
      <c r="NDC175" s="216"/>
      <c r="NDD175" s="216"/>
      <c r="NDE175" s="216"/>
      <c r="NDF175" s="216"/>
      <c r="NDG175" s="216"/>
      <c r="NDH175" s="216"/>
      <c r="NDI175" s="216"/>
      <c r="NDJ175" s="216"/>
      <c r="NDK175" s="216"/>
      <c r="NDL175" s="216"/>
      <c r="NDM175" s="216"/>
      <c r="NDN175" s="216"/>
      <c r="NDO175" s="216"/>
      <c r="NDP175" s="216"/>
      <c r="NDQ175" s="216"/>
      <c r="NDR175" s="216"/>
      <c r="NDS175" s="216"/>
      <c r="NDT175" s="216"/>
      <c r="NDU175" s="216"/>
      <c r="NDV175" s="216"/>
      <c r="NDW175" s="216"/>
      <c r="NDX175" s="216"/>
      <c r="NDY175" s="216"/>
      <c r="NDZ175" s="216"/>
      <c r="NEA175" s="216"/>
      <c r="NEB175" s="216"/>
      <c r="NEC175" s="216"/>
      <c r="NED175" s="216"/>
      <c r="NEE175" s="216"/>
      <c r="NEF175" s="216"/>
      <c r="NEG175" s="216"/>
      <c r="NEH175" s="216"/>
      <c r="NEI175" s="216"/>
      <c r="NEJ175" s="216"/>
      <c r="NEK175" s="216"/>
      <c r="NEL175" s="216"/>
      <c r="NEM175" s="216"/>
      <c r="NEN175" s="216"/>
      <c r="NEO175" s="216"/>
      <c r="NEP175" s="216"/>
      <c r="NEQ175" s="216"/>
      <c r="NER175" s="216"/>
      <c r="NES175" s="216"/>
      <c r="NET175" s="216"/>
      <c r="NEU175" s="216"/>
      <c r="NEV175" s="216"/>
      <c r="NEW175" s="216"/>
      <c r="NEX175" s="216"/>
      <c r="NEY175" s="216"/>
      <c r="NEZ175" s="216"/>
      <c r="NFA175" s="216"/>
      <c r="NFB175" s="216"/>
      <c r="NFC175" s="216"/>
      <c r="NFD175" s="216"/>
      <c r="NFE175" s="216"/>
      <c r="NFF175" s="216"/>
      <c r="NFG175" s="216"/>
      <c r="NFH175" s="216"/>
      <c r="NFI175" s="216"/>
      <c r="NFJ175" s="216"/>
      <c r="NFK175" s="216"/>
      <c r="NFL175" s="216"/>
      <c r="NFM175" s="216"/>
      <c r="NFN175" s="216"/>
      <c r="NFO175" s="216"/>
      <c r="NFP175" s="216"/>
      <c r="NFQ175" s="216"/>
      <c r="NFR175" s="216"/>
      <c r="NFS175" s="216"/>
      <c r="NFT175" s="216"/>
      <c r="NFU175" s="216"/>
      <c r="NFV175" s="216"/>
      <c r="NFW175" s="216"/>
      <c r="NFX175" s="216"/>
      <c r="NFY175" s="216"/>
      <c r="NFZ175" s="216"/>
      <c r="NGA175" s="216"/>
      <c r="NGB175" s="216"/>
      <c r="NGC175" s="216"/>
      <c r="NGD175" s="216"/>
      <c r="NGE175" s="216"/>
      <c r="NGF175" s="216"/>
      <c r="NGG175" s="216"/>
      <c r="NGH175" s="216"/>
      <c r="NGI175" s="216"/>
      <c r="NGJ175" s="216"/>
      <c r="NGK175" s="216"/>
      <c r="NGL175" s="216"/>
      <c r="NGM175" s="216"/>
      <c r="NGN175" s="216"/>
      <c r="NGO175" s="216"/>
      <c r="NGP175" s="216"/>
      <c r="NGQ175" s="216"/>
      <c r="NGR175" s="216"/>
      <c r="NGS175" s="216"/>
      <c r="NGT175" s="216"/>
      <c r="NGU175" s="216"/>
      <c r="NGV175" s="216"/>
      <c r="NGW175" s="216"/>
      <c r="NGX175" s="216"/>
      <c r="NGY175" s="216"/>
      <c r="NGZ175" s="216"/>
      <c r="NHA175" s="216"/>
      <c r="NHB175" s="216"/>
      <c r="NHC175" s="216"/>
      <c r="NHD175" s="216"/>
      <c r="NHE175" s="216"/>
      <c r="NHF175" s="216"/>
      <c r="NHG175" s="216"/>
      <c r="NHH175" s="216"/>
      <c r="NHI175" s="216"/>
      <c r="NHJ175" s="216"/>
      <c r="NHK175" s="216"/>
      <c r="NHL175" s="216"/>
      <c r="NHM175" s="216"/>
      <c r="NHN175" s="216"/>
      <c r="NHO175" s="216"/>
      <c r="NHP175" s="216"/>
      <c r="NHQ175" s="216"/>
      <c r="NHR175" s="216"/>
      <c r="NHS175" s="216"/>
      <c r="NHT175" s="216"/>
      <c r="NHU175" s="216"/>
      <c r="NHV175" s="216"/>
      <c r="NHW175" s="216"/>
      <c r="NHX175" s="216"/>
      <c r="NHY175" s="216"/>
      <c r="NHZ175" s="216"/>
      <c r="NIA175" s="216"/>
      <c r="NIB175" s="216"/>
      <c r="NIC175" s="216"/>
      <c r="NID175" s="216"/>
      <c r="NIE175" s="216"/>
      <c r="NIF175" s="216"/>
      <c r="NIG175" s="216"/>
      <c r="NIH175" s="216"/>
      <c r="NII175" s="216"/>
      <c r="NIJ175" s="216"/>
      <c r="NIK175" s="216"/>
      <c r="NIL175" s="216"/>
      <c r="NIM175" s="216"/>
      <c r="NIN175" s="216"/>
      <c r="NIO175" s="216"/>
      <c r="NIP175" s="216"/>
      <c r="NIQ175" s="216"/>
      <c r="NIR175" s="216"/>
      <c r="NIS175" s="216"/>
      <c r="NIT175" s="216"/>
      <c r="NIU175" s="216"/>
      <c r="NIV175" s="216"/>
      <c r="NIW175" s="216"/>
      <c r="NIX175" s="216"/>
      <c r="NIY175" s="216"/>
      <c r="NIZ175" s="216"/>
      <c r="NJA175" s="216"/>
      <c r="NJB175" s="216"/>
      <c r="NJC175" s="216"/>
      <c r="NJD175" s="216"/>
      <c r="NJE175" s="216"/>
      <c r="NJF175" s="216"/>
      <c r="NJG175" s="216"/>
      <c r="NJH175" s="216"/>
      <c r="NJI175" s="216"/>
      <c r="NJJ175" s="216"/>
      <c r="NJK175" s="216"/>
      <c r="NJL175" s="216"/>
      <c r="NJM175" s="216"/>
      <c r="NJN175" s="216"/>
      <c r="NJO175" s="216"/>
      <c r="NJP175" s="216"/>
      <c r="NJQ175" s="216"/>
      <c r="NJR175" s="216"/>
      <c r="NJS175" s="216"/>
      <c r="NJT175" s="216"/>
      <c r="NJU175" s="216"/>
      <c r="NJV175" s="216"/>
      <c r="NJW175" s="216"/>
      <c r="NJX175" s="216"/>
      <c r="NJY175" s="216"/>
      <c r="NJZ175" s="216"/>
      <c r="NKA175" s="216"/>
      <c r="NKB175" s="216"/>
      <c r="NKC175" s="216"/>
      <c r="NKD175" s="216"/>
      <c r="NKE175" s="216"/>
      <c r="NKF175" s="216"/>
      <c r="NKG175" s="216"/>
      <c r="NKH175" s="216"/>
      <c r="NKI175" s="216"/>
      <c r="NKJ175" s="216"/>
      <c r="NKK175" s="216"/>
      <c r="NKL175" s="216"/>
      <c r="NKM175" s="216"/>
      <c r="NKN175" s="216"/>
      <c r="NKO175" s="216"/>
      <c r="NKP175" s="216"/>
      <c r="NKQ175" s="216"/>
      <c r="NKR175" s="216"/>
      <c r="NKS175" s="216"/>
      <c r="NKT175" s="216"/>
      <c r="NKU175" s="216"/>
      <c r="NKV175" s="216"/>
      <c r="NKW175" s="216"/>
      <c r="NKX175" s="216"/>
      <c r="NKY175" s="216"/>
      <c r="NKZ175" s="216"/>
      <c r="NLA175" s="216"/>
      <c r="NLB175" s="216"/>
      <c r="NLC175" s="216"/>
      <c r="NLD175" s="216"/>
      <c r="NLE175" s="216"/>
      <c r="NLF175" s="216"/>
      <c r="NLG175" s="216"/>
      <c r="NLH175" s="216"/>
      <c r="NLI175" s="216"/>
      <c r="NLJ175" s="216"/>
      <c r="NLK175" s="216"/>
      <c r="NLL175" s="216"/>
      <c r="NLM175" s="216"/>
      <c r="NLN175" s="216"/>
      <c r="NLO175" s="216"/>
      <c r="NLP175" s="216"/>
      <c r="NLQ175" s="216"/>
      <c r="NLR175" s="216"/>
      <c r="NLS175" s="216"/>
      <c r="NLT175" s="216"/>
      <c r="NLU175" s="216"/>
      <c r="NLV175" s="216"/>
      <c r="NLW175" s="216"/>
      <c r="NLX175" s="216"/>
      <c r="NLY175" s="216"/>
      <c r="NLZ175" s="216"/>
      <c r="NMA175" s="216"/>
      <c r="NMB175" s="216"/>
      <c r="NMC175" s="216"/>
      <c r="NMD175" s="216"/>
      <c r="NME175" s="216"/>
      <c r="NMF175" s="216"/>
      <c r="NMG175" s="216"/>
      <c r="NMH175" s="216"/>
      <c r="NMI175" s="216"/>
      <c r="NMJ175" s="216"/>
      <c r="NMK175" s="216"/>
      <c r="NML175" s="216"/>
      <c r="NMM175" s="216"/>
      <c r="NMN175" s="216"/>
      <c r="NMO175" s="216"/>
      <c r="NMP175" s="216"/>
      <c r="NMQ175" s="216"/>
      <c r="NMR175" s="216"/>
      <c r="NMS175" s="216"/>
      <c r="NMT175" s="216"/>
      <c r="NMU175" s="216"/>
      <c r="NMV175" s="216"/>
      <c r="NMW175" s="216"/>
      <c r="NMX175" s="216"/>
      <c r="NMY175" s="216"/>
      <c r="NMZ175" s="216"/>
      <c r="NNA175" s="216"/>
      <c r="NNB175" s="216"/>
      <c r="NNC175" s="216"/>
      <c r="NND175" s="216"/>
      <c r="NNE175" s="216"/>
      <c r="NNF175" s="216"/>
      <c r="NNG175" s="216"/>
      <c r="NNH175" s="216"/>
      <c r="NNI175" s="216"/>
      <c r="NNJ175" s="216"/>
      <c r="NNK175" s="216"/>
      <c r="NNL175" s="216"/>
      <c r="NNM175" s="216"/>
      <c r="NNN175" s="216"/>
      <c r="NNO175" s="216"/>
      <c r="NNP175" s="216"/>
      <c r="NNQ175" s="216"/>
      <c r="NNR175" s="216"/>
      <c r="NNS175" s="216"/>
      <c r="NNT175" s="216"/>
      <c r="NNU175" s="216"/>
      <c r="NNV175" s="216"/>
      <c r="NNW175" s="216"/>
      <c r="NNX175" s="216"/>
      <c r="NNY175" s="216"/>
      <c r="NNZ175" s="216"/>
      <c r="NOA175" s="216"/>
      <c r="NOB175" s="216"/>
      <c r="NOC175" s="216"/>
      <c r="NOD175" s="216"/>
      <c r="NOE175" s="216"/>
      <c r="NOF175" s="216"/>
      <c r="NOG175" s="216"/>
      <c r="NOH175" s="216"/>
      <c r="NOI175" s="216"/>
      <c r="NOJ175" s="216"/>
      <c r="NOK175" s="216"/>
      <c r="NOL175" s="216"/>
      <c r="NOM175" s="216"/>
      <c r="NON175" s="216"/>
      <c r="NOO175" s="216"/>
      <c r="NOP175" s="216"/>
      <c r="NOQ175" s="216"/>
      <c r="NOR175" s="216"/>
      <c r="NOS175" s="216"/>
      <c r="NOT175" s="216"/>
      <c r="NOU175" s="216"/>
      <c r="NOV175" s="216"/>
      <c r="NOW175" s="216"/>
      <c r="NOX175" s="216"/>
      <c r="NOY175" s="216"/>
      <c r="NOZ175" s="216"/>
      <c r="NPA175" s="216"/>
      <c r="NPB175" s="216"/>
      <c r="NPC175" s="216"/>
      <c r="NPD175" s="216"/>
      <c r="NPE175" s="216"/>
      <c r="NPF175" s="216"/>
      <c r="NPG175" s="216"/>
      <c r="NPH175" s="216"/>
      <c r="NPI175" s="216"/>
      <c r="NPJ175" s="216"/>
      <c r="NPK175" s="216"/>
      <c r="NPL175" s="216"/>
      <c r="NPM175" s="216"/>
      <c r="NPN175" s="216"/>
      <c r="NPO175" s="216"/>
      <c r="NPP175" s="216"/>
      <c r="NPQ175" s="216"/>
      <c r="NPR175" s="216"/>
      <c r="NPS175" s="216"/>
      <c r="NPT175" s="216"/>
      <c r="NPU175" s="216"/>
      <c r="NPV175" s="216"/>
      <c r="NPW175" s="216"/>
      <c r="NPX175" s="216"/>
      <c r="NPY175" s="216"/>
      <c r="NPZ175" s="216"/>
      <c r="NQA175" s="216"/>
      <c r="NQB175" s="216"/>
      <c r="NQC175" s="216"/>
      <c r="NQD175" s="216"/>
      <c r="NQE175" s="216"/>
      <c r="NQF175" s="216"/>
      <c r="NQG175" s="216"/>
      <c r="NQH175" s="216"/>
      <c r="NQI175" s="216"/>
      <c r="NQJ175" s="216"/>
      <c r="NQK175" s="216"/>
      <c r="NQL175" s="216"/>
      <c r="NQM175" s="216"/>
      <c r="NQN175" s="216"/>
      <c r="NQO175" s="216"/>
      <c r="NQP175" s="216"/>
      <c r="NQQ175" s="216"/>
      <c r="NQR175" s="216"/>
      <c r="NQS175" s="216"/>
      <c r="NQT175" s="216"/>
      <c r="NQU175" s="216"/>
      <c r="NQV175" s="216"/>
      <c r="NQW175" s="216"/>
      <c r="NQX175" s="216"/>
      <c r="NQY175" s="216"/>
      <c r="NQZ175" s="216"/>
      <c r="NRA175" s="216"/>
      <c r="NRB175" s="216"/>
      <c r="NRC175" s="216"/>
      <c r="NRD175" s="216"/>
      <c r="NRE175" s="216"/>
      <c r="NRF175" s="216"/>
      <c r="NRG175" s="216"/>
      <c r="NRH175" s="216"/>
      <c r="NRI175" s="216"/>
      <c r="NRJ175" s="216"/>
      <c r="NRK175" s="216"/>
      <c r="NRL175" s="216"/>
      <c r="NRM175" s="216"/>
      <c r="NRN175" s="216"/>
      <c r="NRO175" s="216"/>
      <c r="NRP175" s="216"/>
      <c r="NRQ175" s="216"/>
      <c r="NRR175" s="216"/>
      <c r="NRS175" s="216"/>
      <c r="NRT175" s="216"/>
      <c r="NRU175" s="216"/>
      <c r="NRV175" s="216"/>
      <c r="NRW175" s="216"/>
      <c r="NRX175" s="216"/>
      <c r="NRY175" s="216"/>
      <c r="NRZ175" s="216"/>
      <c r="NSA175" s="216"/>
      <c r="NSB175" s="216"/>
      <c r="NSC175" s="216"/>
      <c r="NSD175" s="216"/>
      <c r="NSE175" s="216"/>
      <c r="NSF175" s="216"/>
      <c r="NSG175" s="216"/>
      <c r="NSH175" s="216"/>
      <c r="NSI175" s="216"/>
      <c r="NSJ175" s="216"/>
      <c r="NSK175" s="216"/>
      <c r="NSL175" s="216"/>
      <c r="NSM175" s="216"/>
      <c r="NSN175" s="216"/>
      <c r="NSO175" s="216"/>
      <c r="NSP175" s="216"/>
      <c r="NSQ175" s="216"/>
      <c r="NSR175" s="216"/>
      <c r="NSS175" s="216"/>
      <c r="NST175" s="216"/>
      <c r="NSU175" s="216"/>
      <c r="NSV175" s="216"/>
      <c r="NSW175" s="216"/>
      <c r="NSX175" s="216"/>
      <c r="NSY175" s="216"/>
      <c r="NSZ175" s="216"/>
      <c r="NTA175" s="216"/>
      <c r="NTB175" s="216"/>
      <c r="NTC175" s="216"/>
      <c r="NTD175" s="216"/>
      <c r="NTE175" s="216"/>
      <c r="NTF175" s="216"/>
      <c r="NTG175" s="216"/>
      <c r="NTH175" s="216"/>
      <c r="NTI175" s="216"/>
      <c r="NTJ175" s="216"/>
      <c r="NTK175" s="216"/>
      <c r="NTL175" s="216"/>
      <c r="NTM175" s="216"/>
      <c r="NTN175" s="216"/>
      <c r="NTO175" s="216"/>
      <c r="NTP175" s="216"/>
      <c r="NTQ175" s="216"/>
      <c r="NTR175" s="216"/>
      <c r="NTS175" s="216"/>
      <c r="NTT175" s="216"/>
      <c r="NTU175" s="216"/>
      <c r="NTV175" s="216"/>
      <c r="NTW175" s="216"/>
      <c r="NTX175" s="216"/>
      <c r="NTY175" s="216"/>
      <c r="NTZ175" s="216"/>
      <c r="NUA175" s="216"/>
      <c r="NUB175" s="216"/>
      <c r="NUC175" s="216"/>
      <c r="NUD175" s="216"/>
      <c r="NUE175" s="216"/>
      <c r="NUF175" s="216"/>
      <c r="NUG175" s="216"/>
      <c r="NUH175" s="216"/>
      <c r="NUI175" s="216"/>
      <c r="NUJ175" s="216"/>
      <c r="NUK175" s="216"/>
      <c r="NUL175" s="216"/>
      <c r="NUM175" s="216"/>
      <c r="NUN175" s="216"/>
      <c r="NUO175" s="216"/>
      <c r="NUP175" s="216"/>
      <c r="NUQ175" s="216"/>
      <c r="NUR175" s="216"/>
      <c r="NUS175" s="216"/>
      <c r="NUT175" s="216"/>
      <c r="NUU175" s="216"/>
      <c r="NUV175" s="216"/>
      <c r="NUW175" s="216"/>
      <c r="NUX175" s="216"/>
      <c r="NUY175" s="216"/>
      <c r="NUZ175" s="216"/>
      <c r="NVA175" s="216"/>
      <c r="NVB175" s="216"/>
      <c r="NVC175" s="216"/>
      <c r="NVD175" s="216"/>
      <c r="NVE175" s="216"/>
      <c r="NVF175" s="216"/>
      <c r="NVG175" s="216"/>
      <c r="NVH175" s="216"/>
      <c r="NVI175" s="216"/>
      <c r="NVJ175" s="216"/>
      <c r="NVK175" s="216"/>
      <c r="NVL175" s="216"/>
      <c r="NVM175" s="216"/>
      <c r="NVN175" s="216"/>
      <c r="NVO175" s="216"/>
      <c r="NVP175" s="216"/>
      <c r="NVQ175" s="216"/>
      <c r="NVR175" s="216"/>
      <c r="NVS175" s="216"/>
      <c r="NVT175" s="216"/>
      <c r="NVU175" s="216"/>
      <c r="NVV175" s="216"/>
      <c r="NVW175" s="216"/>
      <c r="NVX175" s="216"/>
      <c r="NVY175" s="216"/>
      <c r="NVZ175" s="216"/>
      <c r="NWA175" s="216"/>
      <c r="NWB175" s="216"/>
      <c r="NWC175" s="216"/>
      <c r="NWD175" s="216"/>
      <c r="NWE175" s="216"/>
      <c r="NWF175" s="216"/>
      <c r="NWG175" s="216"/>
      <c r="NWH175" s="216"/>
      <c r="NWI175" s="216"/>
      <c r="NWJ175" s="216"/>
      <c r="NWK175" s="216"/>
      <c r="NWL175" s="216"/>
      <c r="NWM175" s="216"/>
      <c r="NWN175" s="216"/>
      <c r="NWO175" s="216"/>
      <c r="NWP175" s="216"/>
      <c r="NWQ175" s="216"/>
      <c r="NWR175" s="216"/>
      <c r="NWS175" s="216"/>
      <c r="NWT175" s="216"/>
      <c r="NWU175" s="216"/>
      <c r="NWV175" s="216"/>
      <c r="NWW175" s="216"/>
      <c r="NWX175" s="216"/>
      <c r="NWY175" s="216"/>
      <c r="NWZ175" s="216"/>
      <c r="NXA175" s="216"/>
      <c r="NXB175" s="216"/>
      <c r="NXC175" s="216"/>
      <c r="NXD175" s="216"/>
      <c r="NXE175" s="216"/>
      <c r="NXF175" s="216"/>
      <c r="NXG175" s="216"/>
      <c r="NXH175" s="216"/>
      <c r="NXI175" s="216"/>
      <c r="NXJ175" s="216"/>
      <c r="NXK175" s="216"/>
      <c r="NXL175" s="216"/>
      <c r="NXM175" s="216"/>
      <c r="NXN175" s="216"/>
      <c r="NXO175" s="216"/>
      <c r="NXP175" s="216"/>
      <c r="NXQ175" s="216"/>
      <c r="NXR175" s="216"/>
      <c r="NXS175" s="216"/>
      <c r="NXT175" s="216"/>
      <c r="NXU175" s="216"/>
      <c r="NXV175" s="216"/>
      <c r="NXW175" s="216"/>
      <c r="NXX175" s="216"/>
      <c r="NXY175" s="216"/>
      <c r="NXZ175" s="216"/>
      <c r="NYA175" s="216"/>
      <c r="NYB175" s="216"/>
      <c r="NYC175" s="216"/>
      <c r="NYD175" s="216"/>
      <c r="NYE175" s="216"/>
      <c r="NYF175" s="216"/>
      <c r="NYG175" s="216"/>
      <c r="NYH175" s="216"/>
      <c r="NYI175" s="216"/>
      <c r="NYJ175" s="216"/>
      <c r="NYK175" s="216"/>
      <c r="NYL175" s="216"/>
      <c r="NYM175" s="216"/>
      <c r="NYN175" s="216"/>
      <c r="NYO175" s="216"/>
      <c r="NYP175" s="216"/>
      <c r="NYQ175" s="216"/>
      <c r="NYR175" s="216"/>
      <c r="NYS175" s="216"/>
      <c r="NYT175" s="216"/>
      <c r="NYU175" s="216"/>
      <c r="NYV175" s="216"/>
      <c r="NYW175" s="216"/>
      <c r="NYX175" s="216"/>
      <c r="NYY175" s="216"/>
      <c r="NYZ175" s="216"/>
      <c r="NZA175" s="216"/>
      <c r="NZB175" s="216"/>
      <c r="NZC175" s="216"/>
      <c r="NZD175" s="216"/>
      <c r="NZE175" s="216"/>
      <c r="NZF175" s="216"/>
      <c r="NZG175" s="216"/>
      <c r="NZH175" s="216"/>
      <c r="NZI175" s="216"/>
      <c r="NZJ175" s="216"/>
      <c r="NZK175" s="216"/>
      <c r="NZL175" s="216"/>
      <c r="NZM175" s="216"/>
      <c r="NZN175" s="216"/>
      <c r="NZO175" s="216"/>
      <c r="NZP175" s="216"/>
      <c r="NZQ175" s="216"/>
      <c r="NZR175" s="216"/>
      <c r="NZS175" s="216"/>
      <c r="NZT175" s="216"/>
      <c r="NZU175" s="216"/>
      <c r="NZV175" s="216"/>
      <c r="NZW175" s="216"/>
      <c r="NZX175" s="216"/>
      <c r="NZY175" s="216"/>
      <c r="NZZ175" s="216"/>
      <c r="OAA175" s="216"/>
      <c r="OAB175" s="216"/>
      <c r="OAC175" s="216"/>
      <c r="OAD175" s="216"/>
      <c r="OAE175" s="216"/>
      <c r="OAF175" s="216"/>
      <c r="OAG175" s="216"/>
      <c r="OAH175" s="216"/>
      <c r="OAI175" s="216"/>
      <c r="OAJ175" s="216"/>
      <c r="OAK175" s="216"/>
      <c r="OAL175" s="216"/>
      <c r="OAM175" s="216"/>
      <c r="OAN175" s="216"/>
      <c r="OAO175" s="216"/>
      <c r="OAP175" s="216"/>
      <c r="OAQ175" s="216"/>
      <c r="OAR175" s="216"/>
      <c r="OAS175" s="216"/>
      <c r="OAT175" s="216"/>
      <c r="OAU175" s="216"/>
      <c r="OAV175" s="216"/>
      <c r="OAW175" s="216"/>
      <c r="OAX175" s="216"/>
      <c r="OAY175" s="216"/>
      <c r="OAZ175" s="216"/>
      <c r="OBA175" s="216"/>
      <c r="OBB175" s="216"/>
      <c r="OBC175" s="216"/>
      <c r="OBD175" s="216"/>
      <c r="OBE175" s="216"/>
      <c r="OBF175" s="216"/>
      <c r="OBG175" s="216"/>
      <c r="OBH175" s="216"/>
      <c r="OBI175" s="216"/>
      <c r="OBJ175" s="216"/>
      <c r="OBK175" s="216"/>
      <c r="OBL175" s="216"/>
      <c r="OBM175" s="216"/>
      <c r="OBN175" s="216"/>
      <c r="OBO175" s="216"/>
      <c r="OBP175" s="216"/>
      <c r="OBQ175" s="216"/>
      <c r="OBR175" s="216"/>
      <c r="OBS175" s="216"/>
      <c r="OBT175" s="216"/>
      <c r="OBU175" s="216"/>
      <c r="OBV175" s="216"/>
      <c r="OBW175" s="216"/>
      <c r="OBX175" s="216"/>
      <c r="OBY175" s="216"/>
      <c r="OBZ175" s="216"/>
      <c r="OCA175" s="216"/>
      <c r="OCB175" s="216"/>
      <c r="OCC175" s="216"/>
      <c r="OCD175" s="216"/>
      <c r="OCE175" s="216"/>
      <c r="OCF175" s="216"/>
      <c r="OCG175" s="216"/>
      <c r="OCH175" s="216"/>
      <c r="OCI175" s="216"/>
      <c r="OCJ175" s="216"/>
      <c r="OCK175" s="216"/>
      <c r="OCL175" s="216"/>
      <c r="OCM175" s="216"/>
      <c r="OCN175" s="216"/>
      <c r="OCO175" s="216"/>
      <c r="OCP175" s="216"/>
      <c r="OCQ175" s="216"/>
      <c r="OCR175" s="216"/>
      <c r="OCS175" s="216"/>
      <c r="OCT175" s="216"/>
      <c r="OCU175" s="216"/>
      <c r="OCV175" s="216"/>
      <c r="OCW175" s="216"/>
      <c r="OCX175" s="216"/>
      <c r="OCY175" s="216"/>
      <c r="OCZ175" s="216"/>
      <c r="ODA175" s="216"/>
      <c r="ODB175" s="216"/>
      <c r="ODC175" s="216"/>
      <c r="ODD175" s="216"/>
      <c r="ODE175" s="216"/>
      <c r="ODF175" s="216"/>
      <c r="ODG175" s="216"/>
      <c r="ODH175" s="216"/>
      <c r="ODI175" s="216"/>
      <c r="ODJ175" s="216"/>
      <c r="ODK175" s="216"/>
      <c r="ODL175" s="216"/>
      <c r="ODM175" s="216"/>
      <c r="ODN175" s="216"/>
      <c r="ODO175" s="216"/>
      <c r="ODP175" s="216"/>
      <c r="ODQ175" s="216"/>
      <c r="ODR175" s="216"/>
      <c r="ODS175" s="216"/>
      <c r="ODT175" s="216"/>
      <c r="ODU175" s="216"/>
      <c r="ODV175" s="216"/>
      <c r="ODW175" s="216"/>
      <c r="ODX175" s="216"/>
      <c r="ODY175" s="216"/>
      <c r="ODZ175" s="216"/>
      <c r="OEA175" s="216"/>
      <c r="OEB175" s="216"/>
      <c r="OEC175" s="216"/>
      <c r="OED175" s="216"/>
      <c r="OEE175" s="216"/>
      <c r="OEF175" s="216"/>
      <c r="OEG175" s="216"/>
      <c r="OEH175" s="216"/>
      <c r="OEI175" s="216"/>
      <c r="OEJ175" s="216"/>
      <c r="OEK175" s="216"/>
      <c r="OEL175" s="216"/>
      <c r="OEM175" s="216"/>
      <c r="OEN175" s="216"/>
      <c r="OEO175" s="216"/>
      <c r="OEP175" s="216"/>
      <c r="OEQ175" s="216"/>
      <c r="OER175" s="216"/>
      <c r="OES175" s="216"/>
      <c r="OET175" s="216"/>
      <c r="OEU175" s="216"/>
      <c r="OEV175" s="216"/>
      <c r="OEW175" s="216"/>
      <c r="OEX175" s="216"/>
      <c r="OEY175" s="216"/>
      <c r="OEZ175" s="216"/>
      <c r="OFA175" s="216"/>
      <c r="OFB175" s="216"/>
      <c r="OFC175" s="216"/>
      <c r="OFD175" s="216"/>
      <c r="OFE175" s="216"/>
      <c r="OFF175" s="216"/>
      <c r="OFG175" s="216"/>
      <c r="OFH175" s="216"/>
      <c r="OFI175" s="216"/>
      <c r="OFJ175" s="216"/>
      <c r="OFK175" s="216"/>
      <c r="OFL175" s="216"/>
      <c r="OFM175" s="216"/>
      <c r="OFN175" s="216"/>
      <c r="OFO175" s="216"/>
      <c r="OFP175" s="216"/>
      <c r="OFQ175" s="216"/>
      <c r="OFR175" s="216"/>
      <c r="OFS175" s="216"/>
      <c r="OFT175" s="216"/>
      <c r="OFU175" s="216"/>
      <c r="OFV175" s="216"/>
      <c r="OFW175" s="216"/>
      <c r="OFX175" s="216"/>
      <c r="OFY175" s="216"/>
      <c r="OFZ175" s="216"/>
      <c r="OGA175" s="216"/>
      <c r="OGB175" s="216"/>
      <c r="OGC175" s="216"/>
      <c r="OGD175" s="216"/>
      <c r="OGE175" s="216"/>
      <c r="OGF175" s="216"/>
      <c r="OGG175" s="216"/>
      <c r="OGH175" s="216"/>
      <c r="OGI175" s="216"/>
      <c r="OGJ175" s="216"/>
      <c r="OGK175" s="216"/>
      <c r="OGL175" s="216"/>
      <c r="OGM175" s="216"/>
      <c r="OGN175" s="216"/>
      <c r="OGO175" s="216"/>
      <c r="OGP175" s="216"/>
      <c r="OGQ175" s="216"/>
      <c r="OGR175" s="216"/>
      <c r="OGS175" s="216"/>
      <c r="OGT175" s="216"/>
      <c r="OGU175" s="216"/>
      <c r="OGV175" s="216"/>
      <c r="OGW175" s="216"/>
      <c r="OGX175" s="216"/>
      <c r="OGY175" s="216"/>
      <c r="OGZ175" s="216"/>
      <c r="OHA175" s="216"/>
      <c r="OHB175" s="216"/>
      <c r="OHC175" s="216"/>
      <c r="OHD175" s="216"/>
      <c r="OHE175" s="216"/>
      <c r="OHF175" s="216"/>
      <c r="OHG175" s="216"/>
      <c r="OHH175" s="216"/>
      <c r="OHI175" s="216"/>
      <c r="OHJ175" s="216"/>
      <c r="OHK175" s="216"/>
      <c r="OHL175" s="216"/>
      <c r="OHM175" s="216"/>
      <c r="OHN175" s="216"/>
      <c r="OHO175" s="216"/>
      <c r="OHP175" s="216"/>
      <c r="OHQ175" s="216"/>
      <c r="OHR175" s="216"/>
      <c r="OHS175" s="216"/>
      <c r="OHT175" s="216"/>
      <c r="OHU175" s="216"/>
      <c r="OHV175" s="216"/>
      <c r="OHW175" s="216"/>
      <c r="OHX175" s="216"/>
      <c r="OHY175" s="216"/>
      <c r="OHZ175" s="216"/>
      <c r="OIA175" s="216"/>
      <c r="OIB175" s="216"/>
      <c r="OIC175" s="216"/>
      <c r="OID175" s="216"/>
      <c r="OIE175" s="216"/>
      <c r="OIF175" s="216"/>
      <c r="OIG175" s="216"/>
      <c r="OIH175" s="216"/>
      <c r="OII175" s="216"/>
      <c r="OIJ175" s="216"/>
      <c r="OIK175" s="216"/>
      <c r="OIL175" s="216"/>
      <c r="OIM175" s="216"/>
      <c r="OIN175" s="216"/>
      <c r="OIO175" s="216"/>
      <c r="OIP175" s="216"/>
      <c r="OIQ175" s="216"/>
      <c r="OIR175" s="216"/>
      <c r="OIS175" s="216"/>
      <c r="OIT175" s="216"/>
      <c r="OIU175" s="216"/>
      <c r="OIV175" s="216"/>
      <c r="OIW175" s="216"/>
      <c r="OIX175" s="216"/>
      <c r="OIY175" s="216"/>
      <c r="OIZ175" s="216"/>
      <c r="OJA175" s="216"/>
      <c r="OJB175" s="216"/>
      <c r="OJC175" s="216"/>
      <c r="OJD175" s="216"/>
      <c r="OJE175" s="216"/>
      <c r="OJF175" s="216"/>
      <c r="OJG175" s="216"/>
      <c r="OJH175" s="216"/>
      <c r="OJI175" s="216"/>
      <c r="OJJ175" s="216"/>
      <c r="OJK175" s="216"/>
      <c r="OJL175" s="216"/>
      <c r="OJM175" s="216"/>
      <c r="OJN175" s="216"/>
      <c r="OJO175" s="216"/>
      <c r="OJP175" s="216"/>
      <c r="OJQ175" s="216"/>
      <c r="OJR175" s="216"/>
      <c r="OJS175" s="216"/>
      <c r="OJT175" s="216"/>
      <c r="OJU175" s="216"/>
      <c r="OJV175" s="216"/>
      <c r="OJW175" s="216"/>
      <c r="OJX175" s="216"/>
      <c r="OJY175" s="216"/>
      <c r="OJZ175" s="216"/>
      <c r="OKA175" s="216"/>
      <c r="OKB175" s="216"/>
      <c r="OKC175" s="216"/>
      <c r="OKD175" s="216"/>
      <c r="OKE175" s="216"/>
      <c r="OKF175" s="216"/>
      <c r="OKG175" s="216"/>
      <c r="OKH175" s="216"/>
      <c r="OKI175" s="216"/>
      <c r="OKJ175" s="216"/>
      <c r="OKK175" s="216"/>
      <c r="OKL175" s="216"/>
      <c r="OKM175" s="216"/>
      <c r="OKN175" s="216"/>
      <c r="OKO175" s="216"/>
      <c r="OKP175" s="216"/>
      <c r="OKQ175" s="216"/>
      <c r="OKR175" s="216"/>
      <c r="OKS175" s="216"/>
      <c r="OKT175" s="216"/>
      <c r="OKU175" s="216"/>
      <c r="OKV175" s="216"/>
      <c r="OKW175" s="216"/>
      <c r="OKX175" s="216"/>
      <c r="OKY175" s="216"/>
      <c r="OKZ175" s="216"/>
      <c r="OLA175" s="216"/>
      <c r="OLB175" s="216"/>
      <c r="OLC175" s="216"/>
      <c r="OLD175" s="216"/>
      <c r="OLE175" s="216"/>
      <c r="OLF175" s="216"/>
      <c r="OLG175" s="216"/>
      <c r="OLH175" s="216"/>
      <c r="OLI175" s="216"/>
      <c r="OLJ175" s="216"/>
      <c r="OLK175" s="216"/>
      <c r="OLL175" s="216"/>
      <c r="OLM175" s="216"/>
      <c r="OLN175" s="216"/>
      <c r="OLO175" s="216"/>
      <c r="OLP175" s="216"/>
      <c r="OLQ175" s="216"/>
      <c r="OLR175" s="216"/>
      <c r="OLS175" s="216"/>
      <c r="OLT175" s="216"/>
      <c r="OLU175" s="216"/>
      <c r="OLV175" s="216"/>
      <c r="OLW175" s="216"/>
      <c r="OLX175" s="216"/>
      <c r="OLY175" s="216"/>
      <c r="OLZ175" s="216"/>
      <c r="OMA175" s="216"/>
      <c r="OMB175" s="216"/>
      <c r="OMC175" s="216"/>
      <c r="OMD175" s="216"/>
      <c r="OME175" s="216"/>
      <c r="OMF175" s="216"/>
      <c r="OMG175" s="216"/>
      <c r="OMH175" s="216"/>
      <c r="OMI175" s="216"/>
      <c r="OMJ175" s="216"/>
      <c r="OMK175" s="216"/>
      <c r="OML175" s="216"/>
      <c r="OMM175" s="216"/>
      <c r="OMN175" s="216"/>
      <c r="OMO175" s="216"/>
      <c r="OMP175" s="216"/>
      <c r="OMQ175" s="216"/>
      <c r="OMR175" s="216"/>
      <c r="OMS175" s="216"/>
      <c r="OMT175" s="216"/>
      <c r="OMU175" s="216"/>
      <c r="OMV175" s="216"/>
      <c r="OMW175" s="216"/>
      <c r="OMX175" s="216"/>
      <c r="OMY175" s="216"/>
      <c r="OMZ175" s="216"/>
      <c r="ONA175" s="216"/>
      <c r="ONB175" s="216"/>
      <c r="ONC175" s="216"/>
      <c r="OND175" s="216"/>
      <c r="ONE175" s="216"/>
      <c r="ONF175" s="216"/>
      <c r="ONG175" s="216"/>
      <c r="ONH175" s="216"/>
      <c r="ONI175" s="216"/>
      <c r="ONJ175" s="216"/>
      <c r="ONK175" s="216"/>
      <c r="ONL175" s="216"/>
      <c r="ONM175" s="216"/>
      <c r="ONN175" s="216"/>
      <c r="ONO175" s="216"/>
      <c r="ONP175" s="216"/>
      <c r="ONQ175" s="216"/>
      <c r="ONR175" s="216"/>
      <c r="ONS175" s="216"/>
      <c r="ONT175" s="216"/>
      <c r="ONU175" s="216"/>
      <c r="ONV175" s="216"/>
      <c r="ONW175" s="216"/>
      <c r="ONX175" s="216"/>
      <c r="ONY175" s="216"/>
      <c r="ONZ175" s="216"/>
      <c r="OOA175" s="216"/>
      <c r="OOB175" s="216"/>
      <c r="OOC175" s="216"/>
      <c r="OOD175" s="216"/>
      <c r="OOE175" s="216"/>
      <c r="OOF175" s="216"/>
      <c r="OOG175" s="216"/>
      <c r="OOH175" s="216"/>
      <c r="OOI175" s="216"/>
      <c r="OOJ175" s="216"/>
      <c r="OOK175" s="216"/>
      <c r="OOL175" s="216"/>
      <c r="OOM175" s="216"/>
      <c r="OON175" s="216"/>
      <c r="OOO175" s="216"/>
      <c r="OOP175" s="216"/>
      <c r="OOQ175" s="216"/>
      <c r="OOR175" s="216"/>
      <c r="OOS175" s="216"/>
      <c r="OOT175" s="216"/>
      <c r="OOU175" s="216"/>
      <c r="OOV175" s="216"/>
      <c r="OOW175" s="216"/>
      <c r="OOX175" s="216"/>
      <c r="OOY175" s="216"/>
      <c r="OOZ175" s="216"/>
      <c r="OPA175" s="216"/>
      <c r="OPB175" s="216"/>
      <c r="OPC175" s="216"/>
      <c r="OPD175" s="216"/>
      <c r="OPE175" s="216"/>
      <c r="OPF175" s="216"/>
      <c r="OPG175" s="216"/>
      <c r="OPH175" s="216"/>
      <c r="OPI175" s="216"/>
      <c r="OPJ175" s="216"/>
      <c r="OPK175" s="216"/>
      <c r="OPL175" s="216"/>
      <c r="OPM175" s="216"/>
      <c r="OPN175" s="216"/>
      <c r="OPO175" s="216"/>
      <c r="OPP175" s="216"/>
      <c r="OPQ175" s="216"/>
      <c r="OPR175" s="216"/>
      <c r="OPS175" s="216"/>
      <c r="OPT175" s="216"/>
      <c r="OPU175" s="216"/>
      <c r="OPV175" s="216"/>
      <c r="OPW175" s="216"/>
      <c r="OPX175" s="216"/>
      <c r="OPY175" s="216"/>
      <c r="OPZ175" s="216"/>
      <c r="OQA175" s="216"/>
      <c r="OQB175" s="216"/>
      <c r="OQC175" s="216"/>
      <c r="OQD175" s="216"/>
      <c r="OQE175" s="216"/>
      <c r="OQF175" s="216"/>
      <c r="OQG175" s="216"/>
      <c r="OQH175" s="216"/>
      <c r="OQI175" s="216"/>
      <c r="OQJ175" s="216"/>
      <c r="OQK175" s="216"/>
      <c r="OQL175" s="216"/>
      <c r="OQM175" s="216"/>
      <c r="OQN175" s="216"/>
      <c r="OQO175" s="216"/>
      <c r="OQP175" s="216"/>
      <c r="OQQ175" s="216"/>
      <c r="OQR175" s="216"/>
      <c r="OQS175" s="216"/>
      <c r="OQT175" s="216"/>
      <c r="OQU175" s="216"/>
      <c r="OQV175" s="216"/>
      <c r="OQW175" s="216"/>
      <c r="OQX175" s="216"/>
      <c r="OQY175" s="216"/>
      <c r="OQZ175" s="216"/>
      <c r="ORA175" s="216"/>
      <c r="ORB175" s="216"/>
      <c r="ORC175" s="216"/>
      <c r="ORD175" s="216"/>
      <c r="ORE175" s="216"/>
      <c r="ORF175" s="216"/>
      <c r="ORG175" s="216"/>
      <c r="ORH175" s="216"/>
      <c r="ORI175" s="216"/>
      <c r="ORJ175" s="216"/>
      <c r="ORK175" s="216"/>
      <c r="ORL175" s="216"/>
      <c r="ORM175" s="216"/>
      <c r="ORN175" s="216"/>
      <c r="ORO175" s="216"/>
      <c r="ORP175" s="216"/>
      <c r="ORQ175" s="216"/>
      <c r="ORR175" s="216"/>
      <c r="ORS175" s="216"/>
      <c r="ORT175" s="216"/>
      <c r="ORU175" s="216"/>
      <c r="ORV175" s="216"/>
      <c r="ORW175" s="216"/>
      <c r="ORX175" s="216"/>
      <c r="ORY175" s="216"/>
      <c r="ORZ175" s="216"/>
      <c r="OSA175" s="216"/>
      <c r="OSB175" s="216"/>
      <c r="OSC175" s="216"/>
      <c r="OSD175" s="216"/>
      <c r="OSE175" s="216"/>
      <c r="OSF175" s="216"/>
      <c r="OSG175" s="216"/>
      <c r="OSH175" s="216"/>
      <c r="OSI175" s="216"/>
      <c r="OSJ175" s="216"/>
      <c r="OSK175" s="216"/>
      <c r="OSL175" s="216"/>
      <c r="OSM175" s="216"/>
      <c r="OSN175" s="216"/>
      <c r="OSO175" s="216"/>
      <c r="OSP175" s="216"/>
      <c r="OSQ175" s="216"/>
      <c r="OSR175" s="216"/>
      <c r="OSS175" s="216"/>
      <c r="OST175" s="216"/>
      <c r="OSU175" s="216"/>
      <c r="OSV175" s="216"/>
      <c r="OSW175" s="216"/>
      <c r="OSX175" s="216"/>
      <c r="OSY175" s="216"/>
      <c r="OSZ175" s="216"/>
      <c r="OTA175" s="216"/>
      <c r="OTB175" s="216"/>
      <c r="OTC175" s="216"/>
      <c r="OTD175" s="216"/>
      <c r="OTE175" s="216"/>
      <c r="OTF175" s="216"/>
      <c r="OTG175" s="216"/>
      <c r="OTH175" s="216"/>
      <c r="OTI175" s="216"/>
      <c r="OTJ175" s="216"/>
      <c r="OTK175" s="216"/>
      <c r="OTL175" s="216"/>
      <c r="OTM175" s="216"/>
      <c r="OTN175" s="216"/>
      <c r="OTO175" s="216"/>
      <c r="OTP175" s="216"/>
      <c r="OTQ175" s="216"/>
      <c r="OTR175" s="216"/>
      <c r="OTS175" s="216"/>
      <c r="OTT175" s="216"/>
      <c r="OTU175" s="216"/>
      <c r="OTV175" s="216"/>
      <c r="OTW175" s="216"/>
      <c r="OTX175" s="216"/>
      <c r="OTY175" s="216"/>
      <c r="OTZ175" s="216"/>
      <c r="OUA175" s="216"/>
      <c r="OUB175" s="216"/>
      <c r="OUC175" s="216"/>
      <c r="OUD175" s="216"/>
      <c r="OUE175" s="216"/>
      <c r="OUF175" s="216"/>
      <c r="OUG175" s="216"/>
      <c r="OUH175" s="216"/>
      <c r="OUI175" s="216"/>
      <c r="OUJ175" s="216"/>
      <c r="OUK175" s="216"/>
      <c r="OUL175" s="216"/>
      <c r="OUM175" s="216"/>
      <c r="OUN175" s="216"/>
      <c r="OUO175" s="216"/>
      <c r="OUP175" s="216"/>
      <c r="OUQ175" s="216"/>
      <c r="OUR175" s="216"/>
      <c r="OUS175" s="216"/>
      <c r="OUT175" s="216"/>
      <c r="OUU175" s="216"/>
      <c r="OUV175" s="216"/>
      <c r="OUW175" s="216"/>
      <c r="OUX175" s="216"/>
      <c r="OUY175" s="216"/>
      <c r="OUZ175" s="216"/>
      <c r="OVA175" s="216"/>
      <c r="OVB175" s="216"/>
      <c r="OVC175" s="216"/>
      <c r="OVD175" s="216"/>
      <c r="OVE175" s="216"/>
      <c r="OVF175" s="216"/>
      <c r="OVG175" s="216"/>
      <c r="OVH175" s="216"/>
      <c r="OVI175" s="216"/>
      <c r="OVJ175" s="216"/>
      <c r="OVK175" s="216"/>
      <c r="OVL175" s="216"/>
      <c r="OVM175" s="216"/>
      <c r="OVN175" s="216"/>
      <c r="OVO175" s="216"/>
      <c r="OVP175" s="216"/>
      <c r="OVQ175" s="216"/>
      <c r="OVR175" s="216"/>
      <c r="OVS175" s="216"/>
      <c r="OVT175" s="216"/>
      <c r="OVU175" s="216"/>
      <c r="OVV175" s="216"/>
      <c r="OVW175" s="216"/>
      <c r="OVX175" s="216"/>
      <c r="OVY175" s="216"/>
      <c r="OVZ175" s="216"/>
      <c r="OWA175" s="216"/>
      <c r="OWB175" s="216"/>
      <c r="OWC175" s="216"/>
      <c r="OWD175" s="216"/>
      <c r="OWE175" s="216"/>
      <c r="OWF175" s="216"/>
      <c r="OWG175" s="216"/>
      <c r="OWH175" s="216"/>
      <c r="OWI175" s="216"/>
      <c r="OWJ175" s="216"/>
      <c r="OWK175" s="216"/>
      <c r="OWL175" s="216"/>
      <c r="OWM175" s="216"/>
      <c r="OWN175" s="216"/>
      <c r="OWO175" s="216"/>
      <c r="OWP175" s="216"/>
      <c r="OWQ175" s="216"/>
      <c r="OWR175" s="216"/>
      <c r="OWS175" s="216"/>
      <c r="OWT175" s="216"/>
      <c r="OWU175" s="216"/>
      <c r="OWV175" s="216"/>
      <c r="OWW175" s="216"/>
      <c r="OWX175" s="216"/>
      <c r="OWY175" s="216"/>
      <c r="OWZ175" s="216"/>
      <c r="OXA175" s="216"/>
      <c r="OXB175" s="216"/>
      <c r="OXC175" s="216"/>
      <c r="OXD175" s="216"/>
      <c r="OXE175" s="216"/>
      <c r="OXF175" s="216"/>
      <c r="OXG175" s="216"/>
      <c r="OXH175" s="216"/>
      <c r="OXI175" s="216"/>
      <c r="OXJ175" s="216"/>
      <c r="OXK175" s="216"/>
      <c r="OXL175" s="216"/>
      <c r="OXM175" s="216"/>
      <c r="OXN175" s="216"/>
      <c r="OXO175" s="216"/>
      <c r="OXP175" s="216"/>
      <c r="OXQ175" s="216"/>
      <c r="OXR175" s="216"/>
      <c r="OXS175" s="216"/>
      <c r="OXT175" s="216"/>
      <c r="OXU175" s="216"/>
      <c r="OXV175" s="216"/>
      <c r="OXW175" s="216"/>
      <c r="OXX175" s="216"/>
      <c r="OXY175" s="216"/>
      <c r="OXZ175" s="216"/>
      <c r="OYA175" s="216"/>
      <c r="OYB175" s="216"/>
      <c r="OYC175" s="216"/>
      <c r="OYD175" s="216"/>
      <c r="OYE175" s="216"/>
      <c r="OYF175" s="216"/>
      <c r="OYG175" s="216"/>
      <c r="OYH175" s="216"/>
      <c r="OYI175" s="216"/>
      <c r="OYJ175" s="216"/>
      <c r="OYK175" s="216"/>
      <c r="OYL175" s="216"/>
      <c r="OYM175" s="216"/>
      <c r="OYN175" s="216"/>
      <c r="OYO175" s="216"/>
      <c r="OYP175" s="216"/>
      <c r="OYQ175" s="216"/>
      <c r="OYR175" s="216"/>
      <c r="OYS175" s="216"/>
      <c r="OYT175" s="216"/>
      <c r="OYU175" s="216"/>
      <c r="OYV175" s="216"/>
      <c r="OYW175" s="216"/>
      <c r="OYX175" s="216"/>
      <c r="OYY175" s="216"/>
      <c r="OYZ175" s="216"/>
      <c r="OZA175" s="216"/>
      <c r="OZB175" s="216"/>
      <c r="OZC175" s="216"/>
      <c r="OZD175" s="216"/>
      <c r="OZE175" s="216"/>
      <c r="OZF175" s="216"/>
      <c r="OZG175" s="216"/>
      <c r="OZH175" s="216"/>
      <c r="OZI175" s="216"/>
      <c r="OZJ175" s="216"/>
      <c r="OZK175" s="216"/>
      <c r="OZL175" s="216"/>
      <c r="OZM175" s="216"/>
      <c r="OZN175" s="216"/>
      <c r="OZO175" s="216"/>
      <c r="OZP175" s="216"/>
      <c r="OZQ175" s="216"/>
      <c r="OZR175" s="216"/>
      <c r="OZS175" s="216"/>
      <c r="OZT175" s="216"/>
      <c r="OZU175" s="216"/>
      <c r="OZV175" s="216"/>
      <c r="OZW175" s="216"/>
      <c r="OZX175" s="216"/>
      <c r="OZY175" s="216"/>
      <c r="OZZ175" s="216"/>
      <c r="PAA175" s="216"/>
      <c r="PAB175" s="216"/>
      <c r="PAC175" s="216"/>
      <c r="PAD175" s="216"/>
      <c r="PAE175" s="216"/>
      <c r="PAF175" s="216"/>
      <c r="PAG175" s="216"/>
      <c r="PAH175" s="216"/>
      <c r="PAI175" s="216"/>
      <c r="PAJ175" s="216"/>
      <c r="PAK175" s="216"/>
      <c r="PAL175" s="216"/>
      <c r="PAM175" s="216"/>
      <c r="PAN175" s="216"/>
      <c r="PAO175" s="216"/>
      <c r="PAP175" s="216"/>
      <c r="PAQ175" s="216"/>
      <c r="PAR175" s="216"/>
      <c r="PAS175" s="216"/>
      <c r="PAT175" s="216"/>
      <c r="PAU175" s="216"/>
      <c r="PAV175" s="216"/>
      <c r="PAW175" s="216"/>
      <c r="PAX175" s="216"/>
      <c r="PAY175" s="216"/>
      <c r="PAZ175" s="216"/>
      <c r="PBA175" s="216"/>
      <c r="PBB175" s="216"/>
      <c r="PBC175" s="216"/>
      <c r="PBD175" s="216"/>
      <c r="PBE175" s="216"/>
      <c r="PBF175" s="216"/>
      <c r="PBG175" s="216"/>
      <c r="PBH175" s="216"/>
      <c r="PBI175" s="216"/>
      <c r="PBJ175" s="216"/>
      <c r="PBK175" s="216"/>
      <c r="PBL175" s="216"/>
      <c r="PBM175" s="216"/>
      <c r="PBN175" s="216"/>
      <c r="PBO175" s="216"/>
      <c r="PBP175" s="216"/>
      <c r="PBQ175" s="216"/>
      <c r="PBR175" s="216"/>
      <c r="PBS175" s="216"/>
      <c r="PBT175" s="216"/>
      <c r="PBU175" s="216"/>
      <c r="PBV175" s="216"/>
      <c r="PBW175" s="216"/>
      <c r="PBX175" s="216"/>
      <c r="PBY175" s="216"/>
      <c r="PBZ175" s="216"/>
      <c r="PCA175" s="216"/>
      <c r="PCB175" s="216"/>
      <c r="PCC175" s="216"/>
      <c r="PCD175" s="216"/>
      <c r="PCE175" s="216"/>
      <c r="PCF175" s="216"/>
      <c r="PCG175" s="216"/>
      <c r="PCH175" s="216"/>
      <c r="PCI175" s="216"/>
      <c r="PCJ175" s="216"/>
      <c r="PCK175" s="216"/>
      <c r="PCL175" s="216"/>
      <c r="PCM175" s="216"/>
      <c r="PCN175" s="216"/>
      <c r="PCO175" s="216"/>
      <c r="PCP175" s="216"/>
      <c r="PCQ175" s="216"/>
      <c r="PCR175" s="216"/>
      <c r="PCS175" s="216"/>
      <c r="PCT175" s="216"/>
      <c r="PCU175" s="216"/>
      <c r="PCV175" s="216"/>
      <c r="PCW175" s="216"/>
      <c r="PCX175" s="216"/>
      <c r="PCY175" s="216"/>
      <c r="PCZ175" s="216"/>
      <c r="PDA175" s="216"/>
      <c r="PDB175" s="216"/>
      <c r="PDC175" s="216"/>
      <c r="PDD175" s="216"/>
      <c r="PDE175" s="216"/>
      <c r="PDF175" s="216"/>
      <c r="PDG175" s="216"/>
      <c r="PDH175" s="216"/>
      <c r="PDI175" s="216"/>
      <c r="PDJ175" s="216"/>
      <c r="PDK175" s="216"/>
      <c r="PDL175" s="216"/>
      <c r="PDM175" s="216"/>
      <c r="PDN175" s="216"/>
      <c r="PDO175" s="216"/>
      <c r="PDP175" s="216"/>
      <c r="PDQ175" s="216"/>
      <c r="PDR175" s="216"/>
      <c r="PDS175" s="216"/>
      <c r="PDT175" s="216"/>
      <c r="PDU175" s="216"/>
      <c r="PDV175" s="216"/>
      <c r="PDW175" s="216"/>
      <c r="PDX175" s="216"/>
      <c r="PDY175" s="216"/>
      <c r="PDZ175" s="216"/>
      <c r="PEA175" s="216"/>
      <c r="PEB175" s="216"/>
      <c r="PEC175" s="216"/>
      <c r="PED175" s="216"/>
      <c r="PEE175" s="216"/>
      <c r="PEF175" s="216"/>
      <c r="PEG175" s="216"/>
      <c r="PEH175" s="216"/>
      <c r="PEI175" s="216"/>
      <c r="PEJ175" s="216"/>
      <c r="PEK175" s="216"/>
      <c r="PEL175" s="216"/>
      <c r="PEM175" s="216"/>
      <c r="PEN175" s="216"/>
      <c r="PEO175" s="216"/>
      <c r="PEP175" s="216"/>
      <c r="PEQ175" s="216"/>
      <c r="PER175" s="216"/>
      <c r="PES175" s="216"/>
      <c r="PET175" s="216"/>
      <c r="PEU175" s="216"/>
      <c r="PEV175" s="216"/>
      <c r="PEW175" s="216"/>
      <c r="PEX175" s="216"/>
      <c r="PEY175" s="216"/>
      <c r="PEZ175" s="216"/>
      <c r="PFA175" s="216"/>
      <c r="PFB175" s="216"/>
      <c r="PFC175" s="216"/>
      <c r="PFD175" s="216"/>
      <c r="PFE175" s="216"/>
      <c r="PFF175" s="216"/>
      <c r="PFG175" s="216"/>
      <c r="PFH175" s="216"/>
      <c r="PFI175" s="216"/>
      <c r="PFJ175" s="216"/>
      <c r="PFK175" s="216"/>
      <c r="PFL175" s="216"/>
      <c r="PFM175" s="216"/>
      <c r="PFN175" s="216"/>
      <c r="PFO175" s="216"/>
      <c r="PFP175" s="216"/>
      <c r="PFQ175" s="216"/>
      <c r="PFR175" s="216"/>
      <c r="PFS175" s="216"/>
      <c r="PFT175" s="216"/>
      <c r="PFU175" s="216"/>
      <c r="PFV175" s="216"/>
      <c r="PFW175" s="216"/>
      <c r="PFX175" s="216"/>
      <c r="PFY175" s="216"/>
      <c r="PFZ175" s="216"/>
      <c r="PGA175" s="216"/>
      <c r="PGB175" s="216"/>
      <c r="PGC175" s="216"/>
      <c r="PGD175" s="216"/>
      <c r="PGE175" s="216"/>
      <c r="PGF175" s="216"/>
      <c r="PGG175" s="216"/>
      <c r="PGH175" s="216"/>
      <c r="PGI175" s="216"/>
      <c r="PGJ175" s="216"/>
      <c r="PGK175" s="216"/>
      <c r="PGL175" s="216"/>
      <c r="PGM175" s="216"/>
      <c r="PGN175" s="216"/>
      <c r="PGO175" s="216"/>
      <c r="PGP175" s="216"/>
      <c r="PGQ175" s="216"/>
      <c r="PGR175" s="216"/>
      <c r="PGS175" s="216"/>
      <c r="PGT175" s="216"/>
      <c r="PGU175" s="216"/>
      <c r="PGV175" s="216"/>
      <c r="PGW175" s="216"/>
      <c r="PGX175" s="216"/>
      <c r="PGY175" s="216"/>
      <c r="PGZ175" s="216"/>
      <c r="PHA175" s="216"/>
      <c r="PHB175" s="216"/>
      <c r="PHC175" s="216"/>
      <c r="PHD175" s="216"/>
      <c r="PHE175" s="216"/>
      <c r="PHF175" s="216"/>
      <c r="PHG175" s="216"/>
      <c r="PHH175" s="216"/>
      <c r="PHI175" s="216"/>
      <c r="PHJ175" s="216"/>
      <c r="PHK175" s="216"/>
      <c r="PHL175" s="216"/>
      <c r="PHM175" s="216"/>
      <c r="PHN175" s="216"/>
      <c r="PHO175" s="216"/>
      <c r="PHP175" s="216"/>
      <c r="PHQ175" s="216"/>
      <c r="PHR175" s="216"/>
      <c r="PHS175" s="216"/>
      <c r="PHT175" s="216"/>
      <c r="PHU175" s="216"/>
      <c r="PHV175" s="216"/>
      <c r="PHW175" s="216"/>
      <c r="PHX175" s="216"/>
      <c r="PHY175" s="216"/>
      <c r="PHZ175" s="216"/>
      <c r="PIA175" s="216"/>
      <c r="PIB175" s="216"/>
      <c r="PIC175" s="216"/>
      <c r="PID175" s="216"/>
      <c r="PIE175" s="216"/>
      <c r="PIF175" s="216"/>
      <c r="PIG175" s="216"/>
      <c r="PIH175" s="216"/>
      <c r="PII175" s="216"/>
      <c r="PIJ175" s="216"/>
      <c r="PIK175" s="216"/>
      <c r="PIL175" s="216"/>
      <c r="PIM175" s="216"/>
      <c r="PIN175" s="216"/>
      <c r="PIO175" s="216"/>
      <c r="PIP175" s="216"/>
      <c r="PIQ175" s="216"/>
      <c r="PIR175" s="216"/>
      <c r="PIS175" s="216"/>
      <c r="PIT175" s="216"/>
      <c r="PIU175" s="216"/>
      <c r="PIV175" s="216"/>
      <c r="PIW175" s="216"/>
      <c r="PIX175" s="216"/>
      <c r="PIY175" s="216"/>
      <c r="PIZ175" s="216"/>
      <c r="PJA175" s="216"/>
      <c r="PJB175" s="216"/>
      <c r="PJC175" s="216"/>
      <c r="PJD175" s="216"/>
      <c r="PJE175" s="216"/>
      <c r="PJF175" s="216"/>
      <c r="PJG175" s="216"/>
      <c r="PJH175" s="216"/>
      <c r="PJI175" s="216"/>
      <c r="PJJ175" s="216"/>
      <c r="PJK175" s="216"/>
      <c r="PJL175" s="216"/>
      <c r="PJM175" s="216"/>
      <c r="PJN175" s="216"/>
      <c r="PJO175" s="216"/>
      <c r="PJP175" s="216"/>
      <c r="PJQ175" s="216"/>
      <c r="PJR175" s="216"/>
      <c r="PJS175" s="216"/>
      <c r="PJT175" s="216"/>
      <c r="PJU175" s="216"/>
      <c r="PJV175" s="216"/>
      <c r="PJW175" s="216"/>
      <c r="PJX175" s="216"/>
      <c r="PJY175" s="216"/>
      <c r="PJZ175" s="216"/>
      <c r="PKA175" s="216"/>
      <c r="PKB175" s="216"/>
      <c r="PKC175" s="216"/>
      <c r="PKD175" s="216"/>
      <c r="PKE175" s="216"/>
      <c r="PKF175" s="216"/>
      <c r="PKG175" s="216"/>
      <c r="PKH175" s="216"/>
      <c r="PKI175" s="216"/>
      <c r="PKJ175" s="216"/>
      <c r="PKK175" s="216"/>
      <c r="PKL175" s="216"/>
      <c r="PKM175" s="216"/>
      <c r="PKN175" s="216"/>
      <c r="PKO175" s="216"/>
      <c r="PKP175" s="216"/>
      <c r="PKQ175" s="216"/>
      <c r="PKR175" s="216"/>
      <c r="PKS175" s="216"/>
      <c r="PKT175" s="216"/>
      <c r="PKU175" s="216"/>
      <c r="PKV175" s="216"/>
      <c r="PKW175" s="216"/>
      <c r="PKX175" s="216"/>
      <c r="PKY175" s="216"/>
      <c r="PKZ175" s="216"/>
      <c r="PLA175" s="216"/>
      <c r="PLB175" s="216"/>
      <c r="PLC175" s="216"/>
      <c r="PLD175" s="216"/>
      <c r="PLE175" s="216"/>
      <c r="PLF175" s="216"/>
      <c r="PLG175" s="216"/>
      <c r="PLH175" s="216"/>
      <c r="PLI175" s="216"/>
      <c r="PLJ175" s="216"/>
      <c r="PLK175" s="216"/>
      <c r="PLL175" s="216"/>
      <c r="PLM175" s="216"/>
      <c r="PLN175" s="216"/>
      <c r="PLO175" s="216"/>
      <c r="PLP175" s="216"/>
      <c r="PLQ175" s="216"/>
      <c r="PLR175" s="216"/>
      <c r="PLS175" s="216"/>
      <c r="PLT175" s="216"/>
      <c r="PLU175" s="216"/>
      <c r="PLV175" s="216"/>
      <c r="PLW175" s="216"/>
      <c r="PLX175" s="216"/>
      <c r="PLY175" s="216"/>
      <c r="PLZ175" s="216"/>
      <c r="PMA175" s="216"/>
      <c r="PMB175" s="216"/>
      <c r="PMC175" s="216"/>
      <c r="PMD175" s="216"/>
      <c r="PME175" s="216"/>
      <c r="PMF175" s="216"/>
      <c r="PMG175" s="216"/>
      <c r="PMH175" s="216"/>
      <c r="PMI175" s="216"/>
      <c r="PMJ175" s="216"/>
      <c r="PMK175" s="216"/>
      <c r="PML175" s="216"/>
      <c r="PMM175" s="216"/>
      <c r="PMN175" s="216"/>
      <c r="PMO175" s="216"/>
      <c r="PMP175" s="216"/>
      <c r="PMQ175" s="216"/>
      <c r="PMR175" s="216"/>
      <c r="PMS175" s="216"/>
      <c r="PMT175" s="216"/>
      <c r="PMU175" s="216"/>
      <c r="PMV175" s="216"/>
      <c r="PMW175" s="216"/>
      <c r="PMX175" s="216"/>
      <c r="PMY175" s="216"/>
      <c r="PMZ175" s="216"/>
      <c r="PNA175" s="216"/>
      <c r="PNB175" s="216"/>
      <c r="PNC175" s="216"/>
      <c r="PND175" s="216"/>
      <c r="PNE175" s="216"/>
      <c r="PNF175" s="216"/>
      <c r="PNG175" s="216"/>
      <c r="PNH175" s="216"/>
      <c r="PNI175" s="216"/>
      <c r="PNJ175" s="216"/>
      <c r="PNK175" s="216"/>
      <c r="PNL175" s="216"/>
      <c r="PNM175" s="216"/>
      <c r="PNN175" s="216"/>
      <c r="PNO175" s="216"/>
      <c r="PNP175" s="216"/>
      <c r="PNQ175" s="216"/>
      <c r="PNR175" s="216"/>
      <c r="PNS175" s="216"/>
      <c r="PNT175" s="216"/>
      <c r="PNU175" s="216"/>
      <c r="PNV175" s="216"/>
      <c r="PNW175" s="216"/>
      <c r="PNX175" s="216"/>
      <c r="PNY175" s="216"/>
      <c r="PNZ175" s="216"/>
      <c r="POA175" s="216"/>
      <c r="POB175" s="216"/>
      <c r="POC175" s="216"/>
      <c r="POD175" s="216"/>
      <c r="POE175" s="216"/>
      <c r="POF175" s="216"/>
      <c r="POG175" s="216"/>
      <c r="POH175" s="216"/>
      <c r="POI175" s="216"/>
      <c r="POJ175" s="216"/>
      <c r="POK175" s="216"/>
      <c r="POL175" s="216"/>
      <c r="POM175" s="216"/>
      <c r="PON175" s="216"/>
      <c r="POO175" s="216"/>
      <c r="POP175" s="216"/>
      <c r="POQ175" s="216"/>
      <c r="POR175" s="216"/>
      <c r="POS175" s="216"/>
      <c r="POT175" s="216"/>
      <c r="POU175" s="216"/>
      <c r="POV175" s="216"/>
      <c r="POW175" s="216"/>
      <c r="POX175" s="216"/>
      <c r="POY175" s="216"/>
      <c r="POZ175" s="216"/>
      <c r="PPA175" s="216"/>
      <c r="PPB175" s="216"/>
      <c r="PPC175" s="216"/>
      <c r="PPD175" s="216"/>
      <c r="PPE175" s="216"/>
      <c r="PPF175" s="216"/>
      <c r="PPG175" s="216"/>
      <c r="PPH175" s="216"/>
      <c r="PPI175" s="216"/>
      <c r="PPJ175" s="216"/>
      <c r="PPK175" s="216"/>
      <c r="PPL175" s="216"/>
      <c r="PPM175" s="216"/>
      <c r="PPN175" s="216"/>
      <c r="PPO175" s="216"/>
      <c r="PPP175" s="216"/>
      <c r="PPQ175" s="216"/>
      <c r="PPR175" s="216"/>
      <c r="PPS175" s="216"/>
      <c r="PPT175" s="216"/>
      <c r="PPU175" s="216"/>
      <c r="PPV175" s="216"/>
      <c r="PPW175" s="216"/>
      <c r="PPX175" s="216"/>
      <c r="PPY175" s="216"/>
      <c r="PPZ175" s="216"/>
      <c r="PQA175" s="216"/>
      <c r="PQB175" s="216"/>
      <c r="PQC175" s="216"/>
      <c r="PQD175" s="216"/>
      <c r="PQE175" s="216"/>
      <c r="PQF175" s="216"/>
      <c r="PQG175" s="216"/>
      <c r="PQH175" s="216"/>
      <c r="PQI175" s="216"/>
      <c r="PQJ175" s="216"/>
      <c r="PQK175" s="216"/>
      <c r="PQL175" s="216"/>
      <c r="PQM175" s="216"/>
      <c r="PQN175" s="216"/>
      <c r="PQO175" s="216"/>
      <c r="PQP175" s="216"/>
      <c r="PQQ175" s="216"/>
      <c r="PQR175" s="216"/>
      <c r="PQS175" s="216"/>
      <c r="PQT175" s="216"/>
      <c r="PQU175" s="216"/>
      <c r="PQV175" s="216"/>
      <c r="PQW175" s="216"/>
      <c r="PQX175" s="216"/>
      <c r="PQY175" s="216"/>
      <c r="PQZ175" s="216"/>
      <c r="PRA175" s="216"/>
      <c r="PRB175" s="216"/>
      <c r="PRC175" s="216"/>
      <c r="PRD175" s="216"/>
      <c r="PRE175" s="216"/>
      <c r="PRF175" s="216"/>
      <c r="PRG175" s="216"/>
      <c r="PRH175" s="216"/>
      <c r="PRI175" s="216"/>
      <c r="PRJ175" s="216"/>
      <c r="PRK175" s="216"/>
      <c r="PRL175" s="216"/>
      <c r="PRM175" s="216"/>
      <c r="PRN175" s="216"/>
      <c r="PRO175" s="216"/>
      <c r="PRP175" s="216"/>
      <c r="PRQ175" s="216"/>
      <c r="PRR175" s="216"/>
      <c r="PRS175" s="216"/>
      <c r="PRT175" s="216"/>
      <c r="PRU175" s="216"/>
      <c r="PRV175" s="216"/>
      <c r="PRW175" s="216"/>
      <c r="PRX175" s="216"/>
      <c r="PRY175" s="216"/>
      <c r="PRZ175" s="216"/>
      <c r="PSA175" s="216"/>
      <c r="PSB175" s="216"/>
      <c r="PSC175" s="216"/>
      <c r="PSD175" s="216"/>
      <c r="PSE175" s="216"/>
      <c r="PSF175" s="216"/>
      <c r="PSG175" s="216"/>
      <c r="PSH175" s="216"/>
      <c r="PSI175" s="216"/>
      <c r="PSJ175" s="216"/>
      <c r="PSK175" s="216"/>
      <c r="PSL175" s="216"/>
      <c r="PSM175" s="216"/>
      <c r="PSN175" s="216"/>
      <c r="PSO175" s="216"/>
      <c r="PSP175" s="216"/>
      <c r="PSQ175" s="216"/>
      <c r="PSR175" s="216"/>
      <c r="PSS175" s="216"/>
      <c r="PST175" s="216"/>
      <c r="PSU175" s="216"/>
      <c r="PSV175" s="216"/>
      <c r="PSW175" s="216"/>
      <c r="PSX175" s="216"/>
      <c r="PSY175" s="216"/>
      <c r="PSZ175" s="216"/>
      <c r="PTA175" s="216"/>
      <c r="PTB175" s="216"/>
      <c r="PTC175" s="216"/>
      <c r="PTD175" s="216"/>
      <c r="PTE175" s="216"/>
      <c r="PTF175" s="216"/>
      <c r="PTG175" s="216"/>
      <c r="PTH175" s="216"/>
      <c r="PTI175" s="216"/>
      <c r="PTJ175" s="216"/>
      <c r="PTK175" s="216"/>
      <c r="PTL175" s="216"/>
      <c r="PTM175" s="216"/>
      <c r="PTN175" s="216"/>
      <c r="PTO175" s="216"/>
      <c r="PTP175" s="216"/>
      <c r="PTQ175" s="216"/>
      <c r="PTR175" s="216"/>
      <c r="PTS175" s="216"/>
      <c r="PTT175" s="216"/>
      <c r="PTU175" s="216"/>
      <c r="PTV175" s="216"/>
      <c r="PTW175" s="216"/>
      <c r="PTX175" s="216"/>
      <c r="PTY175" s="216"/>
      <c r="PTZ175" s="216"/>
      <c r="PUA175" s="216"/>
      <c r="PUB175" s="216"/>
      <c r="PUC175" s="216"/>
      <c r="PUD175" s="216"/>
      <c r="PUE175" s="216"/>
      <c r="PUF175" s="216"/>
      <c r="PUG175" s="216"/>
      <c r="PUH175" s="216"/>
      <c r="PUI175" s="216"/>
      <c r="PUJ175" s="216"/>
      <c r="PUK175" s="216"/>
      <c r="PUL175" s="216"/>
      <c r="PUM175" s="216"/>
      <c r="PUN175" s="216"/>
      <c r="PUO175" s="216"/>
      <c r="PUP175" s="216"/>
      <c r="PUQ175" s="216"/>
      <c r="PUR175" s="216"/>
      <c r="PUS175" s="216"/>
      <c r="PUT175" s="216"/>
      <c r="PUU175" s="216"/>
      <c r="PUV175" s="216"/>
      <c r="PUW175" s="216"/>
      <c r="PUX175" s="216"/>
      <c r="PUY175" s="216"/>
      <c r="PUZ175" s="216"/>
      <c r="PVA175" s="216"/>
      <c r="PVB175" s="216"/>
      <c r="PVC175" s="216"/>
      <c r="PVD175" s="216"/>
      <c r="PVE175" s="216"/>
      <c r="PVF175" s="216"/>
      <c r="PVG175" s="216"/>
      <c r="PVH175" s="216"/>
      <c r="PVI175" s="216"/>
      <c r="PVJ175" s="216"/>
      <c r="PVK175" s="216"/>
      <c r="PVL175" s="216"/>
      <c r="PVM175" s="216"/>
      <c r="PVN175" s="216"/>
      <c r="PVO175" s="216"/>
      <c r="PVP175" s="216"/>
      <c r="PVQ175" s="216"/>
      <c r="PVR175" s="216"/>
      <c r="PVS175" s="216"/>
      <c r="PVT175" s="216"/>
      <c r="PVU175" s="216"/>
      <c r="PVV175" s="216"/>
      <c r="PVW175" s="216"/>
      <c r="PVX175" s="216"/>
      <c r="PVY175" s="216"/>
      <c r="PVZ175" s="216"/>
      <c r="PWA175" s="216"/>
      <c r="PWB175" s="216"/>
      <c r="PWC175" s="216"/>
      <c r="PWD175" s="216"/>
      <c r="PWE175" s="216"/>
      <c r="PWF175" s="216"/>
      <c r="PWG175" s="216"/>
      <c r="PWH175" s="216"/>
      <c r="PWI175" s="216"/>
      <c r="PWJ175" s="216"/>
      <c r="PWK175" s="216"/>
      <c r="PWL175" s="216"/>
      <c r="PWM175" s="216"/>
      <c r="PWN175" s="216"/>
      <c r="PWO175" s="216"/>
      <c r="PWP175" s="216"/>
      <c r="PWQ175" s="216"/>
      <c r="PWR175" s="216"/>
      <c r="PWS175" s="216"/>
      <c r="PWT175" s="216"/>
      <c r="PWU175" s="216"/>
      <c r="PWV175" s="216"/>
      <c r="PWW175" s="216"/>
      <c r="PWX175" s="216"/>
      <c r="PWY175" s="216"/>
      <c r="PWZ175" s="216"/>
      <c r="PXA175" s="216"/>
      <c r="PXB175" s="216"/>
      <c r="PXC175" s="216"/>
      <c r="PXD175" s="216"/>
      <c r="PXE175" s="216"/>
      <c r="PXF175" s="216"/>
      <c r="PXG175" s="216"/>
      <c r="PXH175" s="216"/>
      <c r="PXI175" s="216"/>
      <c r="PXJ175" s="216"/>
      <c r="PXK175" s="216"/>
      <c r="PXL175" s="216"/>
      <c r="PXM175" s="216"/>
      <c r="PXN175" s="216"/>
      <c r="PXO175" s="216"/>
      <c r="PXP175" s="216"/>
      <c r="PXQ175" s="216"/>
      <c r="PXR175" s="216"/>
      <c r="PXS175" s="216"/>
      <c r="PXT175" s="216"/>
      <c r="PXU175" s="216"/>
      <c r="PXV175" s="216"/>
      <c r="PXW175" s="216"/>
      <c r="PXX175" s="216"/>
      <c r="PXY175" s="216"/>
      <c r="PXZ175" s="216"/>
      <c r="PYA175" s="216"/>
      <c r="PYB175" s="216"/>
      <c r="PYC175" s="216"/>
      <c r="PYD175" s="216"/>
      <c r="PYE175" s="216"/>
      <c r="PYF175" s="216"/>
      <c r="PYG175" s="216"/>
      <c r="PYH175" s="216"/>
      <c r="PYI175" s="216"/>
      <c r="PYJ175" s="216"/>
      <c r="PYK175" s="216"/>
      <c r="PYL175" s="216"/>
      <c r="PYM175" s="216"/>
      <c r="PYN175" s="216"/>
      <c r="PYO175" s="216"/>
      <c r="PYP175" s="216"/>
      <c r="PYQ175" s="216"/>
      <c r="PYR175" s="216"/>
      <c r="PYS175" s="216"/>
      <c r="PYT175" s="216"/>
      <c r="PYU175" s="216"/>
      <c r="PYV175" s="216"/>
      <c r="PYW175" s="216"/>
      <c r="PYX175" s="216"/>
      <c r="PYY175" s="216"/>
      <c r="PYZ175" s="216"/>
      <c r="PZA175" s="216"/>
      <c r="PZB175" s="216"/>
      <c r="PZC175" s="216"/>
      <c r="PZD175" s="216"/>
      <c r="PZE175" s="216"/>
      <c r="PZF175" s="216"/>
      <c r="PZG175" s="216"/>
      <c r="PZH175" s="216"/>
      <c r="PZI175" s="216"/>
      <c r="PZJ175" s="216"/>
      <c r="PZK175" s="216"/>
      <c r="PZL175" s="216"/>
      <c r="PZM175" s="216"/>
      <c r="PZN175" s="216"/>
      <c r="PZO175" s="216"/>
      <c r="PZP175" s="216"/>
      <c r="PZQ175" s="216"/>
      <c r="PZR175" s="216"/>
      <c r="PZS175" s="216"/>
      <c r="PZT175" s="216"/>
      <c r="PZU175" s="216"/>
      <c r="PZV175" s="216"/>
      <c r="PZW175" s="216"/>
      <c r="PZX175" s="216"/>
      <c r="PZY175" s="216"/>
      <c r="PZZ175" s="216"/>
      <c r="QAA175" s="216"/>
      <c r="QAB175" s="216"/>
      <c r="QAC175" s="216"/>
      <c r="QAD175" s="216"/>
      <c r="QAE175" s="216"/>
      <c r="QAF175" s="216"/>
      <c r="QAG175" s="216"/>
      <c r="QAH175" s="216"/>
      <c r="QAI175" s="216"/>
      <c r="QAJ175" s="216"/>
      <c r="QAK175" s="216"/>
      <c r="QAL175" s="216"/>
      <c r="QAM175" s="216"/>
      <c r="QAN175" s="216"/>
      <c r="QAO175" s="216"/>
      <c r="QAP175" s="216"/>
      <c r="QAQ175" s="216"/>
      <c r="QAR175" s="216"/>
      <c r="QAS175" s="216"/>
      <c r="QAT175" s="216"/>
      <c r="QAU175" s="216"/>
      <c r="QAV175" s="216"/>
      <c r="QAW175" s="216"/>
      <c r="QAX175" s="216"/>
      <c r="QAY175" s="216"/>
      <c r="QAZ175" s="216"/>
      <c r="QBA175" s="216"/>
      <c r="QBB175" s="216"/>
      <c r="QBC175" s="216"/>
      <c r="QBD175" s="216"/>
      <c r="QBE175" s="216"/>
      <c r="QBF175" s="216"/>
      <c r="QBG175" s="216"/>
      <c r="QBH175" s="216"/>
      <c r="QBI175" s="216"/>
      <c r="QBJ175" s="216"/>
      <c r="QBK175" s="216"/>
      <c r="QBL175" s="216"/>
      <c r="QBM175" s="216"/>
      <c r="QBN175" s="216"/>
      <c r="QBO175" s="216"/>
      <c r="QBP175" s="216"/>
      <c r="QBQ175" s="216"/>
      <c r="QBR175" s="216"/>
      <c r="QBS175" s="216"/>
      <c r="QBT175" s="216"/>
      <c r="QBU175" s="216"/>
      <c r="QBV175" s="216"/>
      <c r="QBW175" s="216"/>
      <c r="QBX175" s="216"/>
      <c r="QBY175" s="216"/>
      <c r="QBZ175" s="216"/>
      <c r="QCA175" s="216"/>
      <c r="QCB175" s="216"/>
      <c r="QCC175" s="216"/>
      <c r="QCD175" s="216"/>
      <c r="QCE175" s="216"/>
      <c r="QCF175" s="216"/>
      <c r="QCG175" s="216"/>
      <c r="QCH175" s="216"/>
      <c r="QCI175" s="216"/>
      <c r="QCJ175" s="216"/>
      <c r="QCK175" s="216"/>
      <c r="QCL175" s="216"/>
      <c r="QCM175" s="216"/>
      <c r="QCN175" s="216"/>
      <c r="QCO175" s="216"/>
      <c r="QCP175" s="216"/>
      <c r="QCQ175" s="216"/>
      <c r="QCR175" s="216"/>
      <c r="QCS175" s="216"/>
      <c r="QCT175" s="216"/>
      <c r="QCU175" s="216"/>
      <c r="QCV175" s="216"/>
      <c r="QCW175" s="216"/>
      <c r="QCX175" s="216"/>
      <c r="QCY175" s="216"/>
      <c r="QCZ175" s="216"/>
      <c r="QDA175" s="216"/>
      <c r="QDB175" s="216"/>
      <c r="QDC175" s="216"/>
      <c r="QDD175" s="216"/>
      <c r="QDE175" s="216"/>
      <c r="QDF175" s="216"/>
      <c r="QDG175" s="216"/>
      <c r="QDH175" s="216"/>
      <c r="QDI175" s="216"/>
      <c r="QDJ175" s="216"/>
      <c r="QDK175" s="216"/>
      <c r="QDL175" s="216"/>
      <c r="QDM175" s="216"/>
      <c r="QDN175" s="216"/>
      <c r="QDO175" s="216"/>
      <c r="QDP175" s="216"/>
      <c r="QDQ175" s="216"/>
      <c r="QDR175" s="216"/>
      <c r="QDS175" s="216"/>
      <c r="QDT175" s="216"/>
      <c r="QDU175" s="216"/>
      <c r="QDV175" s="216"/>
      <c r="QDW175" s="216"/>
      <c r="QDX175" s="216"/>
      <c r="QDY175" s="216"/>
      <c r="QDZ175" s="216"/>
      <c r="QEA175" s="216"/>
      <c r="QEB175" s="216"/>
      <c r="QEC175" s="216"/>
      <c r="QED175" s="216"/>
      <c r="QEE175" s="216"/>
      <c r="QEF175" s="216"/>
      <c r="QEG175" s="216"/>
      <c r="QEH175" s="216"/>
      <c r="QEI175" s="216"/>
      <c r="QEJ175" s="216"/>
      <c r="QEK175" s="216"/>
      <c r="QEL175" s="216"/>
      <c r="QEM175" s="216"/>
      <c r="QEN175" s="216"/>
      <c r="QEO175" s="216"/>
      <c r="QEP175" s="216"/>
      <c r="QEQ175" s="216"/>
      <c r="QER175" s="216"/>
      <c r="QES175" s="216"/>
      <c r="QET175" s="216"/>
      <c r="QEU175" s="216"/>
      <c r="QEV175" s="216"/>
      <c r="QEW175" s="216"/>
      <c r="QEX175" s="216"/>
      <c r="QEY175" s="216"/>
      <c r="QEZ175" s="216"/>
      <c r="QFA175" s="216"/>
      <c r="QFB175" s="216"/>
      <c r="QFC175" s="216"/>
      <c r="QFD175" s="216"/>
      <c r="QFE175" s="216"/>
      <c r="QFF175" s="216"/>
      <c r="QFG175" s="216"/>
      <c r="QFH175" s="216"/>
      <c r="QFI175" s="216"/>
      <c r="QFJ175" s="216"/>
      <c r="QFK175" s="216"/>
      <c r="QFL175" s="216"/>
      <c r="QFM175" s="216"/>
      <c r="QFN175" s="216"/>
      <c r="QFO175" s="216"/>
      <c r="QFP175" s="216"/>
      <c r="QFQ175" s="216"/>
      <c r="QFR175" s="216"/>
      <c r="QFS175" s="216"/>
      <c r="QFT175" s="216"/>
      <c r="QFU175" s="216"/>
      <c r="QFV175" s="216"/>
      <c r="QFW175" s="216"/>
      <c r="QFX175" s="216"/>
      <c r="QFY175" s="216"/>
      <c r="QFZ175" s="216"/>
      <c r="QGA175" s="216"/>
      <c r="QGB175" s="216"/>
      <c r="QGC175" s="216"/>
      <c r="QGD175" s="216"/>
      <c r="QGE175" s="216"/>
      <c r="QGF175" s="216"/>
      <c r="QGG175" s="216"/>
      <c r="QGH175" s="216"/>
      <c r="QGI175" s="216"/>
      <c r="QGJ175" s="216"/>
      <c r="QGK175" s="216"/>
      <c r="QGL175" s="216"/>
      <c r="QGM175" s="216"/>
      <c r="QGN175" s="216"/>
      <c r="QGO175" s="216"/>
      <c r="QGP175" s="216"/>
      <c r="QGQ175" s="216"/>
      <c r="QGR175" s="216"/>
      <c r="QGS175" s="216"/>
      <c r="QGT175" s="216"/>
      <c r="QGU175" s="216"/>
      <c r="QGV175" s="216"/>
      <c r="QGW175" s="216"/>
      <c r="QGX175" s="216"/>
      <c r="QGY175" s="216"/>
      <c r="QGZ175" s="216"/>
      <c r="QHA175" s="216"/>
      <c r="QHB175" s="216"/>
      <c r="QHC175" s="216"/>
      <c r="QHD175" s="216"/>
      <c r="QHE175" s="216"/>
      <c r="QHF175" s="216"/>
      <c r="QHG175" s="216"/>
      <c r="QHH175" s="216"/>
      <c r="QHI175" s="216"/>
      <c r="QHJ175" s="216"/>
      <c r="QHK175" s="216"/>
      <c r="QHL175" s="216"/>
      <c r="QHM175" s="216"/>
      <c r="QHN175" s="216"/>
      <c r="QHO175" s="216"/>
      <c r="QHP175" s="216"/>
      <c r="QHQ175" s="216"/>
      <c r="QHR175" s="216"/>
      <c r="QHS175" s="216"/>
      <c r="QHT175" s="216"/>
      <c r="QHU175" s="216"/>
      <c r="QHV175" s="216"/>
      <c r="QHW175" s="216"/>
      <c r="QHX175" s="216"/>
      <c r="QHY175" s="216"/>
      <c r="QHZ175" s="216"/>
      <c r="QIA175" s="216"/>
      <c r="QIB175" s="216"/>
      <c r="QIC175" s="216"/>
      <c r="QID175" s="216"/>
      <c r="QIE175" s="216"/>
      <c r="QIF175" s="216"/>
      <c r="QIG175" s="216"/>
      <c r="QIH175" s="216"/>
      <c r="QII175" s="216"/>
      <c r="QIJ175" s="216"/>
      <c r="QIK175" s="216"/>
      <c r="QIL175" s="216"/>
      <c r="QIM175" s="216"/>
      <c r="QIN175" s="216"/>
      <c r="QIO175" s="216"/>
      <c r="QIP175" s="216"/>
      <c r="QIQ175" s="216"/>
      <c r="QIR175" s="216"/>
      <c r="QIS175" s="216"/>
      <c r="QIT175" s="216"/>
      <c r="QIU175" s="216"/>
      <c r="QIV175" s="216"/>
      <c r="QIW175" s="216"/>
      <c r="QIX175" s="216"/>
      <c r="QIY175" s="216"/>
      <c r="QIZ175" s="216"/>
      <c r="QJA175" s="216"/>
      <c r="QJB175" s="216"/>
      <c r="QJC175" s="216"/>
      <c r="QJD175" s="216"/>
      <c r="QJE175" s="216"/>
      <c r="QJF175" s="216"/>
      <c r="QJG175" s="216"/>
      <c r="QJH175" s="216"/>
      <c r="QJI175" s="216"/>
      <c r="QJJ175" s="216"/>
      <c r="QJK175" s="216"/>
      <c r="QJL175" s="216"/>
      <c r="QJM175" s="216"/>
      <c r="QJN175" s="216"/>
      <c r="QJO175" s="216"/>
      <c r="QJP175" s="216"/>
      <c r="QJQ175" s="216"/>
      <c r="QJR175" s="216"/>
      <c r="QJS175" s="216"/>
      <c r="QJT175" s="216"/>
      <c r="QJU175" s="216"/>
      <c r="QJV175" s="216"/>
      <c r="QJW175" s="216"/>
      <c r="QJX175" s="216"/>
      <c r="QJY175" s="216"/>
      <c r="QJZ175" s="216"/>
      <c r="QKA175" s="216"/>
      <c r="QKB175" s="216"/>
      <c r="QKC175" s="216"/>
      <c r="QKD175" s="216"/>
      <c r="QKE175" s="216"/>
      <c r="QKF175" s="216"/>
      <c r="QKG175" s="216"/>
      <c r="QKH175" s="216"/>
      <c r="QKI175" s="216"/>
      <c r="QKJ175" s="216"/>
      <c r="QKK175" s="216"/>
      <c r="QKL175" s="216"/>
      <c r="QKM175" s="216"/>
      <c r="QKN175" s="216"/>
      <c r="QKO175" s="216"/>
      <c r="QKP175" s="216"/>
      <c r="QKQ175" s="216"/>
      <c r="QKR175" s="216"/>
      <c r="QKS175" s="216"/>
      <c r="QKT175" s="216"/>
      <c r="QKU175" s="216"/>
      <c r="QKV175" s="216"/>
      <c r="QKW175" s="216"/>
      <c r="QKX175" s="216"/>
      <c r="QKY175" s="216"/>
      <c r="QKZ175" s="216"/>
      <c r="QLA175" s="216"/>
      <c r="QLB175" s="216"/>
      <c r="QLC175" s="216"/>
      <c r="QLD175" s="216"/>
      <c r="QLE175" s="216"/>
      <c r="QLF175" s="216"/>
      <c r="QLG175" s="216"/>
      <c r="QLH175" s="216"/>
      <c r="QLI175" s="216"/>
      <c r="QLJ175" s="216"/>
      <c r="QLK175" s="216"/>
      <c r="QLL175" s="216"/>
      <c r="QLM175" s="216"/>
      <c r="QLN175" s="216"/>
      <c r="QLO175" s="216"/>
      <c r="QLP175" s="216"/>
      <c r="QLQ175" s="216"/>
      <c r="QLR175" s="216"/>
      <c r="QLS175" s="216"/>
      <c r="QLT175" s="216"/>
      <c r="QLU175" s="216"/>
      <c r="QLV175" s="216"/>
      <c r="QLW175" s="216"/>
      <c r="QLX175" s="216"/>
      <c r="QLY175" s="216"/>
      <c r="QLZ175" s="216"/>
      <c r="QMA175" s="216"/>
      <c r="QMB175" s="216"/>
      <c r="QMC175" s="216"/>
      <c r="QMD175" s="216"/>
      <c r="QME175" s="216"/>
      <c r="QMF175" s="216"/>
      <c r="QMG175" s="216"/>
      <c r="QMH175" s="216"/>
      <c r="QMI175" s="216"/>
      <c r="QMJ175" s="216"/>
      <c r="QMK175" s="216"/>
      <c r="QML175" s="216"/>
      <c r="QMM175" s="216"/>
      <c r="QMN175" s="216"/>
      <c r="QMO175" s="216"/>
      <c r="QMP175" s="216"/>
      <c r="QMQ175" s="216"/>
      <c r="QMR175" s="216"/>
      <c r="QMS175" s="216"/>
      <c r="QMT175" s="216"/>
      <c r="QMU175" s="216"/>
      <c r="QMV175" s="216"/>
      <c r="QMW175" s="216"/>
      <c r="QMX175" s="216"/>
      <c r="QMY175" s="216"/>
      <c r="QMZ175" s="216"/>
      <c r="QNA175" s="216"/>
      <c r="QNB175" s="216"/>
      <c r="QNC175" s="216"/>
      <c r="QND175" s="216"/>
      <c r="QNE175" s="216"/>
      <c r="QNF175" s="216"/>
      <c r="QNG175" s="216"/>
      <c r="QNH175" s="216"/>
      <c r="QNI175" s="216"/>
      <c r="QNJ175" s="216"/>
      <c r="QNK175" s="216"/>
      <c r="QNL175" s="216"/>
      <c r="QNM175" s="216"/>
      <c r="QNN175" s="216"/>
      <c r="QNO175" s="216"/>
      <c r="QNP175" s="216"/>
      <c r="QNQ175" s="216"/>
      <c r="QNR175" s="216"/>
      <c r="QNS175" s="216"/>
      <c r="QNT175" s="216"/>
      <c r="QNU175" s="216"/>
      <c r="QNV175" s="216"/>
      <c r="QNW175" s="216"/>
      <c r="QNX175" s="216"/>
      <c r="QNY175" s="216"/>
      <c r="QNZ175" s="216"/>
      <c r="QOA175" s="216"/>
      <c r="QOB175" s="216"/>
      <c r="QOC175" s="216"/>
      <c r="QOD175" s="216"/>
      <c r="QOE175" s="216"/>
      <c r="QOF175" s="216"/>
      <c r="QOG175" s="216"/>
      <c r="QOH175" s="216"/>
      <c r="QOI175" s="216"/>
      <c r="QOJ175" s="216"/>
      <c r="QOK175" s="216"/>
      <c r="QOL175" s="216"/>
      <c r="QOM175" s="216"/>
      <c r="QON175" s="216"/>
      <c r="QOO175" s="216"/>
      <c r="QOP175" s="216"/>
      <c r="QOQ175" s="216"/>
      <c r="QOR175" s="216"/>
      <c r="QOS175" s="216"/>
      <c r="QOT175" s="216"/>
      <c r="QOU175" s="216"/>
      <c r="QOV175" s="216"/>
      <c r="QOW175" s="216"/>
      <c r="QOX175" s="216"/>
      <c r="QOY175" s="216"/>
      <c r="QOZ175" s="216"/>
      <c r="QPA175" s="216"/>
      <c r="QPB175" s="216"/>
      <c r="QPC175" s="216"/>
      <c r="QPD175" s="216"/>
      <c r="QPE175" s="216"/>
      <c r="QPF175" s="216"/>
      <c r="QPG175" s="216"/>
      <c r="QPH175" s="216"/>
      <c r="QPI175" s="216"/>
      <c r="QPJ175" s="216"/>
      <c r="QPK175" s="216"/>
      <c r="QPL175" s="216"/>
      <c r="QPM175" s="216"/>
      <c r="QPN175" s="216"/>
      <c r="QPO175" s="216"/>
      <c r="QPP175" s="216"/>
      <c r="QPQ175" s="216"/>
      <c r="QPR175" s="216"/>
      <c r="QPS175" s="216"/>
      <c r="QPT175" s="216"/>
      <c r="QPU175" s="216"/>
      <c r="QPV175" s="216"/>
      <c r="QPW175" s="216"/>
      <c r="QPX175" s="216"/>
      <c r="QPY175" s="216"/>
      <c r="QPZ175" s="216"/>
      <c r="QQA175" s="216"/>
      <c r="QQB175" s="216"/>
      <c r="QQC175" s="216"/>
      <c r="QQD175" s="216"/>
      <c r="QQE175" s="216"/>
      <c r="QQF175" s="216"/>
      <c r="QQG175" s="216"/>
      <c r="QQH175" s="216"/>
      <c r="QQI175" s="216"/>
      <c r="QQJ175" s="216"/>
      <c r="QQK175" s="216"/>
      <c r="QQL175" s="216"/>
      <c r="QQM175" s="216"/>
      <c r="QQN175" s="216"/>
      <c r="QQO175" s="216"/>
      <c r="QQP175" s="216"/>
      <c r="QQQ175" s="216"/>
      <c r="QQR175" s="216"/>
      <c r="QQS175" s="216"/>
      <c r="QQT175" s="216"/>
      <c r="QQU175" s="216"/>
      <c r="QQV175" s="216"/>
      <c r="QQW175" s="216"/>
      <c r="QQX175" s="216"/>
      <c r="QQY175" s="216"/>
      <c r="QQZ175" s="216"/>
      <c r="QRA175" s="216"/>
      <c r="QRB175" s="216"/>
      <c r="QRC175" s="216"/>
      <c r="QRD175" s="216"/>
      <c r="QRE175" s="216"/>
      <c r="QRF175" s="216"/>
      <c r="QRG175" s="216"/>
      <c r="QRH175" s="216"/>
      <c r="QRI175" s="216"/>
      <c r="QRJ175" s="216"/>
      <c r="QRK175" s="216"/>
      <c r="QRL175" s="216"/>
      <c r="QRM175" s="216"/>
      <c r="QRN175" s="216"/>
      <c r="QRO175" s="216"/>
      <c r="QRP175" s="216"/>
      <c r="QRQ175" s="216"/>
      <c r="QRR175" s="216"/>
      <c r="QRS175" s="216"/>
      <c r="QRT175" s="216"/>
      <c r="QRU175" s="216"/>
      <c r="QRV175" s="216"/>
      <c r="QRW175" s="216"/>
      <c r="QRX175" s="216"/>
      <c r="QRY175" s="216"/>
      <c r="QRZ175" s="216"/>
      <c r="QSA175" s="216"/>
      <c r="QSB175" s="216"/>
      <c r="QSC175" s="216"/>
      <c r="QSD175" s="216"/>
      <c r="QSE175" s="216"/>
      <c r="QSF175" s="216"/>
      <c r="QSG175" s="216"/>
      <c r="QSH175" s="216"/>
      <c r="QSI175" s="216"/>
      <c r="QSJ175" s="216"/>
      <c r="QSK175" s="216"/>
      <c r="QSL175" s="216"/>
      <c r="QSM175" s="216"/>
      <c r="QSN175" s="216"/>
      <c r="QSO175" s="216"/>
      <c r="QSP175" s="216"/>
      <c r="QSQ175" s="216"/>
      <c r="QSR175" s="216"/>
      <c r="QSS175" s="216"/>
      <c r="QST175" s="216"/>
      <c r="QSU175" s="216"/>
      <c r="QSV175" s="216"/>
      <c r="QSW175" s="216"/>
      <c r="QSX175" s="216"/>
      <c r="QSY175" s="216"/>
      <c r="QSZ175" s="216"/>
      <c r="QTA175" s="216"/>
      <c r="QTB175" s="216"/>
      <c r="QTC175" s="216"/>
      <c r="QTD175" s="216"/>
      <c r="QTE175" s="216"/>
      <c r="QTF175" s="216"/>
      <c r="QTG175" s="216"/>
      <c r="QTH175" s="216"/>
      <c r="QTI175" s="216"/>
      <c r="QTJ175" s="216"/>
      <c r="QTK175" s="216"/>
      <c r="QTL175" s="216"/>
      <c r="QTM175" s="216"/>
      <c r="QTN175" s="216"/>
      <c r="QTO175" s="216"/>
      <c r="QTP175" s="216"/>
      <c r="QTQ175" s="216"/>
      <c r="QTR175" s="216"/>
      <c r="QTS175" s="216"/>
      <c r="QTT175" s="216"/>
      <c r="QTU175" s="216"/>
      <c r="QTV175" s="216"/>
      <c r="QTW175" s="216"/>
      <c r="QTX175" s="216"/>
      <c r="QTY175" s="216"/>
      <c r="QTZ175" s="216"/>
      <c r="QUA175" s="216"/>
      <c r="QUB175" s="216"/>
      <c r="QUC175" s="216"/>
      <c r="QUD175" s="216"/>
      <c r="QUE175" s="216"/>
      <c r="QUF175" s="216"/>
      <c r="QUG175" s="216"/>
      <c r="QUH175" s="216"/>
      <c r="QUI175" s="216"/>
      <c r="QUJ175" s="216"/>
      <c r="QUK175" s="216"/>
      <c r="QUL175" s="216"/>
      <c r="QUM175" s="216"/>
      <c r="QUN175" s="216"/>
      <c r="QUO175" s="216"/>
      <c r="QUP175" s="216"/>
      <c r="QUQ175" s="216"/>
      <c r="QUR175" s="216"/>
      <c r="QUS175" s="216"/>
      <c r="QUT175" s="216"/>
      <c r="QUU175" s="216"/>
      <c r="QUV175" s="216"/>
      <c r="QUW175" s="216"/>
      <c r="QUX175" s="216"/>
      <c r="QUY175" s="216"/>
      <c r="QUZ175" s="216"/>
      <c r="QVA175" s="216"/>
      <c r="QVB175" s="216"/>
      <c r="QVC175" s="216"/>
      <c r="QVD175" s="216"/>
      <c r="QVE175" s="216"/>
      <c r="QVF175" s="216"/>
      <c r="QVG175" s="216"/>
      <c r="QVH175" s="216"/>
      <c r="QVI175" s="216"/>
      <c r="QVJ175" s="216"/>
      <c r="QVK175" s="216"/>
      <c r="QVL175" s="216"/>
      <c r="QVM175" s="216"/>
      <c r="QVN175" s="216"/>
      <c r="QVO175" s="216"/>
      <c r="QVP175" s="216"/>
      <c r="QVQ175" s="216"/>
      <c r="QVR175" s="216"/>
      <c r="QVS175" s="216"/>
      <c r="QVT175" s="216"/>
      <c r="QVU175" s="216"/>
      <c r="QVV175" s="216"/>
      <c r="QVW175" s="216"/>
      <c r="QVX175" s="216"/>
      <c r="QVY175" s="216"/>
      <c r="QVZ175" s="216"/>
      <c r="QWA175" s="216"/>
      <c r="QWB175" s="216"/>
      <c r="QWC175" s="216"/>
      <c r="QWD175" s="216"/>
      <c r="QWE175" s="216"/>
      <c r="QWF175" s="216"/>
      <c r="QWG175" s="216"/>
      <c r="QWH175" s="216"/>
      <c r="QWI175" s="216"/>
      <c r="QWJ175" s="216"/>
      <c r="QWK175" s="216"/>
      <c r="QWL175" s="216"/>
      <c r="QWM175" s="216"/>
      <c r="QWN175" s="216"/>
      <c r="QWO175" s="216"/>
      <c r="QWP175" s="216"/>
      <c r="QWQ175" s="216"/>
      <c r="QWR175" s="216"/>
      <c r="QWS175" s="216"/>
      <c r="QWT175" s="216"/>
      <c r="QWU175" s="216"/>
      <c r="QWV175" s="216"/>
      <c r="QWW175" s="216"/>
      <c r="QWX175" s="216"/>
      <c r="QWY175" s="216"/>
      <c r="QWZ175" s="216"/>
      <c r="QXA175" s="216"/>
      <c r="QXB175" s="216"/>
      <c r="QXC175" s="216"/>
      <c r="QXD175" s="216"/>
      <c r="QXE175" s="216"/>
      <c r="QXF175" s="216"/>
      <c r="QXG175" s="216"/>
      <c r="QXH175" s="216"/>
      <c r="QXI175" s="216"/>
      <c r="QXJ175" s="216"/>
      <c r="QXK175" s="216"/>
      <c r="QXL175" s="216"/>
      <c r="QXM175" s="216"/>
      <c r="QXN175" s="216"/>
      <c r="QXO175" s="216"/>
      <c r="QXP175" s="216"/>
      <c r="QXQ175" s="216"/>
      <c r="QXR175" s="216"/>
      <c r="QXS175" s="216"/>
      <c r="QXT175" s="216"/>
      <c r="QXU175" s="216"/>
      <c r="QXV175" s="216"/>
      <c r="QXW175" s="216"/>
      <c r="QXX175" s="216"/>
      <c r="QXY175" s="216"/>
      <c r="QXZ175" s="216"/>
      <c r="QYA175" s="216"/>
      <c r="QYB175" s="216"/>
      <c r="QYC175" s="216"/>
      <c r="QYD175" s="216"/>
      <c r="QYE175" s="216"/>
      <c r="QYF175" s="216"/>
      <c r="QYG175" s="216"/>
      <c r="QYH175" s="216"/>
      <c r="QYI175" s="216"/>
      <c r="QYJ175" s="216"/>
      <c r="QYK175" s="216"/>
      <c r="QYL175" s="216"/>
      <c r="QYM175" s="216"/>
      <c r="QYN175" s="216"/>
      <c r="QYO175" s="216"/>
      <c r="QYP175" s="216"/>
      <c r="QYQ175" s="216"/>
      <c r="QYR175" s="216"/>
      <c r="QYS175" s="216"/>
      <c r="QYT175" s="216"/>
      <c r="QYU175" s="216"/>
      <c r="QYV175" s="216"/>
      <c r="QYW175" s="216"/>
      <c r="QYX175" s="216"/>
      <c r="QYY175" s="216"/>
      <c r="QYZ175" s="216"/>
      <c r="QZA175" s="216"/>
      <c r="QZB175" s="216"/>
      <c r="QZC175" s="216"/>
      <c r="QZD175" s="216"/>
      <c r="QZE175" s="216"/>
      <c r="QZF175" s="216"/>
      <c r="QZG175" s="216"/>
      <c r="QZH175" s="216"/>
      <c r="QZI175" s="216"/>
      <c r="QZJ175" s="216"/>
      <c r="QZK175" s="216"/>
      <c r="QZL175" s="216"/>
      <c r="QZM175" s="216"/>
      <c r="QZN175" s="216"/>
      <c r="QZO175" s="216"/>
      <c r="QZP175" s="216"/>
      <c r="QZQ175" s="216"/>
      <c r="QZR175" s="216"/>
      <c r="QZS175" s="216"/>
      <c r="QZT175" s="216"/>
      <c r="QZU175" s="216"/>
      <c r="QZV175" s="216"/>
      <c r="QZW175" s="216"/>
      <c r="QZX175" s="216"/>
      <c r="QZY175" s="216"/>
      <c r="QZZ175" s="216"/>
      <c r="RAA175" s="216"/>
      <c r="RAB175" s="216"/>
      <c r="RAC175" s="216"/>
      <c r="RAD175" s="216"/>
      <c r="RAE175" s="216"/>
      <c r="RAF175" s="216"/>
      <c r="RAG175" s="216"/>
      <c r="RAH175" s="216"/>
      <c r="RAI175" s="216"/>
      <c r="RAJ175" s="216"/>
      <c r="RAK175" s="216"/>
      <c r="RAL175" s="216"/>
      <c r="RAM175" s="216"/>
      <c r="RAN175" s="216"/>
      <c r="RAO175" s="216"/>
      <c r="RAP175" s="216"/>
      <c r="RAQ175" s="216"/>
      <c r="RAR175" s="216"/>
      <c r="RAS175" s="216"/>
      <c r="RAT175" s="216"/>
      <c r="RAU175" s="216"/>
      <c r="RAV175" s="216"/>
      <c r="RAW175" s="216"/>
      <c r="RAX175" s="216"/>
      <c r="RAY175" s="216"/>
      <c r="RAZ175" s="216"/>
      <c r="RBA175" s="216"/>
      <c r="RBB175" s="216"/>
      <c r="RBC175" s="216"/>
      <c r="RBD175" s="216"/>
      <c r="RBE175" s="216"/>
      <c r="RBF175" s="216"/>
      <c r="RBG175" s="216"/>
      <c r="RBH175" s="216"/>
      <c r="RBI175" s="216"/>
      <c r="RBJ175" s="216"/>
      <c r="RBK175" s="216"/>
      <c r="RBL175" s="216"/>
      <c r="RBM175" s="216"/>
      <c r="RBN175" s="216"/>
      <c r="RBO175" s="216"/>
      <c r="RBP175" s="216"/>
      <c r="RBQ175" s="216"/>
      <c r="RBR175" s="216"/>
      <c r="RBS175" s="216"/>
      <c r="RBT175" s="216"/>
      <c r="RBU175" s="216"/>
      <c r="RBV175" s="216"/>
      <c r="RBW175" s="216"/>
      <c r="RBX175" s="216"/>
      <c r="RBY175" s="216"/>
      <c r="RBZ175" s="216"/>
      <c r="RCA175" s="216"/>
      <c r="RCB175" s="216"/>
      <c r="RCC175" s="216"/>
      <c r="RCD175" s="216"/>
      <c r="RCE175" s="216"/>
      <c r="RCF175" s="216"/>
      <c r="RCG175" s="216"/>
      <c r="RCH175" s="216"/>
      <c r="RCI175" s="216"/>
      <c r="RCJ175" s="216"/>
      <c r="RCK175" s="216"/>
      <c r="RCL175" s="216"/>
      <c r="RCM175" s="216"/>
      <c r="RCN175" s="216"/>
      <c r="RCO175" s="216"/>
      <c r="RCP175" s="216"/>
      <c r="RCQ175" s="216"/>
      <c r="RCR175" s="216"/>
      <c r="RCS175" s="216"/>
      <c r="RCT175" s="216"/>
      <c r="RCU175" s="216"/>
      <c r="RCV175" s="216"/>
      <c r="RCW175" s="216"/>
      <c r="RCX175" s="216"/>
      <c r="RCY175" s="216"/>
      <c r="RCZ175" s="216"/>
      <c r="RDA175" s="216"/>
      <c r="RDB175" s="216"/>
      <c r="RDC175" s="216"/>
      <c r="RDD175" s="216"/>
      <c r="RDE175" s="216"/>
      <c r="RDF175" s="216"/>
      <c r="RDG175" s="216"/>
      <c r="RDH175" s="216"/>
      <c r="RDI175" s="216"/>
      <c r="RDJ175" s="216"/>
      <c r="RDK175" s="216"/>
      <c r="RDL175" s="216"/>
      <c r="RDM175" s="216"/>
      <c r="RDN175" s="216"/>
      <c r="RDO175" s="216"/>
      <c r="RDP175" s="216"/>
      <c r="RDQ175" s="216"/>
      <c r="RDR175" s="216"/>
      <c r="RDS175" s="216"/>
      <c r="RDT175" s="216"/>
      <c r="RDU175" s="216"/>
      <c r="RDV175" s="216"/>
      <c r="RDW175" s="216"/>
      <c r="RDX175" s="216"/>
      <c r="RDY175" s="216"/>
      <c r="RDZ175" s="216"/>
      <c r="REA175" s="216"/>
      <c r="REB175" s="216"/>
      <c r="REC175" s="216"/>
      <c r="RED175" s="216"/>
      <c r="REE175" s="216"/>
      <c r="REF175" s="216"/>
      <c r="REG175" s="216"/>
      <c r="REH175" s="216"/>
      <c r="REI175" s="216"/>
      <c r="REJ175" s="216"/>
      <c r="REK175" s="216"/>
      <c r="REL175" s="216"/>
      <c r="REM175" s="216"/>
      <c r="REN175" s="216"/>
      <c r="REO175" s="216"/>
      <c r="REP175" s="216"/>
      <c r="REQ175" s="216"/>
      <c r="RER175" s="216"/>
      <c r="RES175" s="216"/>
      <c r="RET175" s="216"/>
      <c r="REU175" s="216"/>
      <c r="REV175" s="216"/>
      <c r="REW175" s="216"/>
      <c r="REX175" s="216"/>
      <c r="REY175" s="216"/>
      <c r="REZ175" s="216"/>
      <c r="RFA175" s="216"/>
      <c r="RFB175" s="216"/>
      <c r="RFC175" s="216"/>
      <c r="RFD175" s="216"/>
      <c r="RFE175" s="216"/>
      <c r="RFF175" s="216"/>
      <c r="RFG175" s="216"/>
      <c r="RFH175" s="216"/>
      <c r="RFI175" s="216"/>
      <c r="RFJ175" s="216"/>
      <c r="RFK175" s="216"/>
      <c r="RFL175" s="216"/>
      <c r="RFM175" s="216"/>
      <c r="RFN175" s="216"/>
      <c r="RFO175" s="216"/>
      <c r="RFP175" s="216"/>
      <c r="RFQ175" s="216"/>
      <c r="RFR175" s="216"/>
      <c r="RFS175" s="216"/>
      <c r="RFT175" s="216"/>
      <c r="RFU175" s="216"/>
      <c r="RFV175" s="216"/>
      <c r="RFW175" s="216"/>
      <c r="RFX175" s="216"/>
      <c r="RFY175" s="216"/>
      <c r="RFZ175" s="216"/>
      <c r="RGA175" s="216"/>
      <c r="RGB175" s="216"/>
      <c r="RGC175" s="216"/>
      <c r="RGD175" s="216"/>
      <c r="RGE175" s="216"/>
      <c r="RGF175" s="216"/>
      <c r="RGG175" s="216"/>
      <c r="RGH175" s="216"/>
      <c r="RGI175" s="216"/>
      <c r="RGJ175" s="216"/>
      <c r="RGK175" s="216"/>
      <c r="RGL175" s="216"/>
      <c r="RGM175" s="216"/>
      <c r="RGN175" s="216"/>
      <c r="RGO175" s="216"/>
      <c r="RGP175" s="216"/>
      <c r="RGQ175" s="216"/>
      <c r="RGR175" s="216"/>
      <c r="RGS175" s="216"/>
      <c r="RGT175" s="216"/>
      <c r="RGU175" s="216"/>
      <c r="RGV175" s="216"/>
      <c r="RGW175" s="216"/>
      <c r="RGX175" s="216"/>
      <c r="RGY175" s="216"/>
      <c r="RGZ175" s="216"/>
      <c r="RHA175" s="216"/>
      <c r="RHB175" s="216"/>
      <c r="RHC175" s="216"/>
      <c r="RHD175" s="216"/>
      <c r="RHE175" s="216"/>
      <c r="RHF175" s="216"/>
      <c r="RHG175" s="216"/>
      <c r="RHH175" s="216"/>
      <c r="RHI175" s="216"/>
      <c r="RHJ175" s="216"/>
      <c r="RHK175" s="216"/>
      <c r="RHL175" s="216"/>
      <c r="RHM175" s="216"/>
      <c r="RHN175" s="216"/>
      <c r="RHO175" s="216"/>
      <c r="RHP175" s="216"/>
      <c r="RHQ175" s="216"/>
      <c r="RHR175" s="216"/>
      <c r="RHS175" s="216"/>
      <c r="RHT175" s="216"/>
      <c r="RHU175" s="216"/>
      <c r="RHV175" s="216"/>
      <c r="RHW175" s="216"/>
      <c r="RHX175" s="216"/>
      <c r="RHY175" s="216"/>
      <c r="RHZ175" s="216"/>
      <c r="RIA175" s="216"/>
      <c r="RIB175" s="216"/>
      <c r="RIC175" s="216"/>
      <c r="RID175" s="216"/>
      <c r="RIE175" s="216"/>
      <c r="RIF175" s="216"/>
      <c r="RIG175" s="216"/>
      <c r="RIH175" s="216"/>
      <c r="RII175" s="216"/>
      <c r="RIJ175" s="216"/>
      <c r="RIK175" s="216"/>
      <c r="RIL175" s="216"/>
      <c r="RIM175" s="216"/>
      <c r="RIN175" s="216"/>
      <c r="RIO175" s="216"/>
      <c r="RIP175" s="216"/>
      <c r="RIQ175" s="216"/>
      <c r="RIR175" s="216"/>
      <c r="RIS175" s="216"/>
      <c r="RIT175" s="216"/>
      <c r="RIU175" s="216"/>
      <c r="RIV175" s="216"/>
      <c r="RIW175" s="216"/>
      <c r="RIX175" s="216"/>
      <c r="RIY175" s="216"/>
      <c r="RIZ175" s="216"/>
      <c r="RJA175" s="216"/>
      <c r="RJB175" s="216"/>
      <c r="RJC175" s="216"/>
      <c r="RJD175" s="216"/>
      <c r="RJE175" s="216"/>
      <c r="RJF175" s="216"/>
      <c r="RJG175" s="216"/>
      <c r="RJH175" s="216"/>
      <c r="RJI175" s="216"/>
      <c r="RJJ175" s="216"/>
      <c r="RJK175" s="216"/>
      <c r="RJL175" s="216"/>
      <c r="RJM175" s="216"/>
      <c r="RJN175" s="216"/>
      <c r="RJO175" s="216"/>
      <c r="RJP175" s="216"/>
      <c r="RJQ175" s="216"/>
      <c r="RJR175" s="216"/>
      <c r="RJS175" s="216"/>
      <c r="RJT175" s="216"/>
      <c r="RJU175" s="216"/>
      <c r="RJV175" s="216"/>
      <c r="RJW175" s="216"/>
      <c r="RJX175" s="216"/>
      <c r="RJY175" s="216"/>
      <c r="RJZ175" s="216"/>
      <c r="RKA175" s="216"/>
      <c r="RKB175" s="216"/>
      <c r="RKC175" s="216"/>
      <c r="RKD175" s="216"/>
      <c r="RKE175" s="216"/>
      <c r="RKF175" s="216"/>
      <c r="RKG175" s="216"/>
      <c r="RKH175" s="216"/>
      <c r="RKI175" s="216"/>
      <c r="RKJ175" s="216"/>
      <c r="RKK175" s="216"/>
      <c r="RKL175" s="216"/>
      <c r="RKM175" s="216"/>
      <c r="RKN175" s="216"/>
      <c r="RKO175" s="216"/>
      <c r="RKP175" s="216"/>
      <c r="RKQ175" s="216"/>
      <c r="RKR175" s="216"/>
      <c r="RKS175" s="216"/>
      <c r="RKT175" s="216"/>
      <c r="RKU175" s="216"/>
      <c r="RKV175" s="216"/>
      <c r="RKW175" s="216"/>
      <c r="RKX175" s="216"/>
      <c r="RKY175" s="216"/>
      <c r="RKZ175" s="216"/>
      <c r="RLA175" s="216"/>
      <c r="RLB175" s="216"/>
      <c r="RLC175" s="216"/>
      <c r="RLD175" s="216"/>
      <c r="RLE175" s="216"/>
      <c r="RLF175" s="216"/>
      <c r="RLG175" s="216"/>
      <c r="RLH175" s="216"/>
      <c r="RLI175" s="216"/>
      <c r="RLJ175" s="216"/>
      <c r="RLK175" s="216"/>
      <c r="RLL175" s="216"/>
      <c r="RLM175" s="216"/>
      <c r="RLN175" s="216"/>
      <c r="RLO175" s="216"/>
      <c r="RLP175" s="216"/>
      <c r="RLQ175" s="216"/>
      <c r="RLR175" s="216"/>
      <c r="RLS175" s="216"/>
      <c r="RLT175" s="216"/>
      <c r="RLU175" s="216"/>
      <c r="RLV175" s="216"/>
      <c r="RLW175" s="216"/>
      <c r="RLX175" s="216"/>
      <c r="RLY175" s="216"/>
      <c r="RLZ175" s="216"/>
      <c r="RMA175" s="216"/>
      <c r="RMB175" s="216"/>
      <c r="RMC175" s="216"/>
      <c r="RMD175" s="216"/>
      <c r="RME175" s="216"/>
      <c r="RMF175" s="216"/>
      <c r="RMG175" s="216"/>
      <c r="RMH175" s="216"/>
      <c r="RMI175" s="216"/>
      <c r="RMJ175" s="216"/>
      <c r="RMK175" s="216"/>
      <c r="RML175" s="216"/>
      <c r="RMM175" s="216"/>
      <c r="RMN175" s="216"/>
      <c r="RMO175" s="216"/>
      <c r="RMP175" s="216"/>
      <c r="RMQ175" s="216"/>
      <c r="RMR175" s="216"/>
      <c r="RMS175" s="216"/>
      <c r="RMT175" s="216"/>
      <c r="RMU175" s="216"/>
      <c r="RMV175" s="216"/>
      <c r="RMW175" s="216"/>
      <c r="RMX175" s="216"/>
      <c r="RMY175" s="216"/>
      <c r="RMZ175" s="216"/>
      <c r="RNA175" s="216"/>
      <c r="RNB175" s="216"/>
      <c r="RNC175" s="216"/>
      <c r="RND175" s="216"/>
      <c r="RNE175" s="216"/>
      <c r="RNF175" s="216"/>
      <c r="RNG175" s="216"/>
      <c r="RNH175" s="216"/>
      <c r="RNI175" s="216"/>
      <c r="RNJ175" s="216"/>
      <c r="RNK175" s="216"/>
      <c r="RNL175" s="216"/>
      <c r="RNM175" s="216"/>
      <c r="RNN175" s="216"/>
      <c r="RNO175" s="216"/>
      <c r="RNP175" s="216"/>
      <c r="RNQ175" s="216"/>
      <c r="RNR175" s="216"/>
      <c r="RNS175" s="216"/>
      <c r="RNT175" s="216"/>
      <c r="RNU175" s="216"/>
      <c r="RNV175" s="216"/>
      <c r="RNW175" s="216"/>
      <c r="RNX175" s="216"/>
      <c r="RNY175" s="216"/>
      <c r="RNZ175" s="216"/>
      <c r="ROA175" s="216"/>
      <c r="ROB175" s="216"/>
      <c r="ROC175" s="216"/>
      <c r="ROD175" s="216"/>
      <c r="ROE175" s="216"/>
      <c r="ROF175" s="216"/>
      <c r="ROG175" s="216"/>
      <c r="ROH175" s="216"/>
      <c r="ROI175" s="216"/>
      <c r="ROJ175" s="216"/>
      <c r="ROK175" s="216"/>
      <c r="ROL175" s="216"/>
      <c r="ROM175" s="216"/>
      <c r="RON175" s="216"/>
      <c r="ROO175" s="216"/>
      <c r="ROP175" s="216"/>
      <c r="ROQ175" s="216"/>
      <c r="ROR175" s="216"/>
      <c r="ROS175" s="216"/>
      <c r="ROT175" s="216"/>
      <c r="ROU175" s="216"/>
      <c r="ROV175" s="216"/>
      <c r="ROW175" s="216"/>
      <c r="ROX175" s="216"/>
      <c r="ROY175" s="216"/>
      <c r="ROZ175" s="216"/>
      <c r="RPA175" s="216"/>
      <c r="RPB175" s="216"/>
      <c r="RPC175" s="216"/>
      <c r="RPD175" s="216"/>
      <c r="RPE175" s="216"/>
      <c r="RPF175" s="216"/>
      <c r="RPG175" s="216"/>
      <c r="RPH175" s="216"/>
      <c r="RPI175" s="216"/>
      <c r="RPJ175" s="216"/>
      <c r="RPK175" s="216"/>
      <c r="RPL175" s="216"/>
      <c r="RPM175" s="216"/>
      <c r="RPN175" s="216"/>
      <c r="RPO175" s="216"/>
      <c r="RPP175" s="216"/>
      <c r="RPQ175" s="216"/>
      <c r="RPR175" s="216"/>
      <c r="RPS175" s="216"/>
      <c r="RPT175" s="216"/>
      <c r="RPU175" s="216"/>
      <c r="RPV175" s="216"/>
      <c r="RPW175" s="216"/>
      <c r="RPX175" s="216"/>
      <c r="RPY175" s="216"/>
      <c r="RPZ175" s="216"/>
      <c r="RQA175" s="216"/>
      <c r="RQB175" s="216"/>
      <c r="RQC175" s="216"/>
      <c r="RQD175" s="216"/>
      <c r="RQE175" s="216"/>
      <c r="RQF175" s="216"/>
      <c r="RQG175" s="216"/>
      <c r="RQH175" s="216"/>
      <c r="RQI175" s="216"/>
      <c r="RQJ175" s="216"/>
      <c r="RQK175" s="216"/>
      <c r="RQL175" s="216"/>
      <c r="RQM175" s="216"/>
      <c r="RQN175" s="216"/>
      <c r="RQO175" s="216"/>
      <c r="RQP175" s="216"/>
      <c r="RQQ175" s="216"/>
      <c r="RQR175" s="216"/>
      <c r="RQS175" s="216"/>
      <c r="RQT175" s="216"/>
      <c r="RQU175" s="216"/>
      <c r="RQV175" s="216"/>
      <c r="RQW175" s="216"/>
      <c r="RQX175" s="216"/>
      <c r="RQY175" s="216"/>
      <c r="RQZ175" s="216"/>
      <c r="RRA175" s="216"/>
      <c r="RRB175" s="216"/>
      <c r="RRC175" s="216"/>
      <c r="RRD175" s="216"/>
      <c r="RRE175" s="216"/>
      <c r="RRF175" s="216"/>
      <c r="RRG175" s="216"/>
      <c r="RRH175" s="216"/>
      <c r="RRI175" s="216"/>
      <c r="RRJ175" s="216"/>
      <c r="RRK175" s="216"/>
      <c r="RRL175" s="216"/>
      <c r="RRM175" s="216"/>
      <c r="RRN175" s="216"/>
      <c r="RRO175" s="216"/>
      <c r="RRP175" s="216"/>
      <c r="RRQ175" s="216"/>
      <c r="RRR175" s="216"/>
      <c r="RRS175" s="216"/>
      <c r="RRT175" s="216"/>
      <c r="RRU175" s="216"/>
      <c r="RRV175" s="216"/>
      <c r="RRW175" s="216"/>
      <c r="RRX175" s="216"/>
      <c r="RRY175" s="216"/>
      <c r="RRZ175" s="216"/>
      <c r="RSA175" s="216"/>
      <c r="RSB175" s="216"/>
      <c r="RSC175" s="216"/>
      <c r="RSD175" s="216"/>
      <c r="RSE175" s="216"/>
      <c r="RSF175" s="216"/>
      <c r="RSG175" s="216"/>
      <c r="RSH175" s="216"/>
      <c r="RSI175" s="216"/>
      <c r="RSJ175" s="216"/>
      <c r="RSK175" s="216"/>
      <c r="RSL175" s="216"/>
      <c r="RSM175" s="216"/>
      <c r="RSN175" s="216"/>
      <c r="RSO175" s="216"/>
      <c r="RSP175" s="216"/>
      <c r="RSQ175" s="216"/>
      <c r="RSR175" s="216"/>
      <c r="RSS175" s="216"/>
      <c r="RST175" s="216"/>
      <c r="RSU175" s="216"/>
      <c r="RSV175" s="216"/>
      <c r="RSW175" s="216"/>
      <c r="RSX175" s="216"/>
      <c r="RSY175" s="216"/>
      <c r="RSZ175" s="216"/>
      <c r="RTA175" s="216"/>
      <c r="RTB175" s="216"/>
      <c r="RTC175" s="216"/>
      <c r="RTD175" s="216"/>
      <c r="RTE175" s="216"/>
      <c r="RTF175" s="216"/>
      <c r="RTG175" s="216"/>
      <c r="RTH175" s="216"/>
      <c r="RTI175" s="216"/>
      <c r="RTJ175" s="216"/>
      <c r="RTK175" s="216"/>
      <c r="RTL175" s="216"/>
      <c r="RTM175" s="216"/>
      <c r="RTN175" s="216"/>
      <c r="RTO175" s="216"/>
      <c r="RTP175" s="216"/>
      <c r="RTQ175" s="216"/>
      <c r="RTR175" s="216"/>
      <c r="RTS175" s="216"/>
      <c r="RTT175" s="216"/>
      <c r="RTU175" s="216"/>
      <c r="RTV175" s="216"/>
      <c r="RTW175" s="216"/>
      <c r="RTX175" s="216"/>
      <c r="RTY175" s="216"/>
      <c r="RTZ175" s="216"/>
      <c r="RUA175" s="216"/>
      <c r="RUB175" s="216"/>
      <c r="RUC175" s="216"/>
      <c r="RUD175" s="216"/>
      <c r="RUE175" s="216"/>
      <c r="RUF175" s="216"/>
      <c r="RUG175" s="216"/>
      <c r="RUH175" s="216"/>
      <c r="RUI175" s="216"/>
      <c r="RUJ175" s="216"/>
      <c r="RUK175" s="216"/>
      <c r="RUL175" s="216"/>
      <c r="RUM175" s="216"/>
      <c r="RUN175" s="216"/>
      <c r="RUO175" s="216"/>
      <c r="RUP175" s="216"/>
      <c r="RUQ175" s="216"/>
      <c r="RUR175" s="216"/>
      <c r="RUS175" s="216"/>
      <c r="RUT175" s="216"/>
      <c r="RUU175" s="216"/>
      <c r="RUV175" s="216"/>
      <c r="RUW175" s="216"/>
      <c r="RUX175" s="216"/>
      <c r="RUY175" s="216"/>
      <c r="RUZ175" s="216"/>
      <c r="RVA175" s="216"/>
      <c r="RVB175" s="216"/>
      <c r="RVC175" s="216"/>
      <c r="RVD175" s="216"/>
      <c r="RVE175" s="216"/>
      <c r="RVF175" s="216"/>
      <c r="RVG175" s="216"/>
      <c r="RVH175" s="216"/>
      <c r="RVI175" s="216"/>
      <c r="RVJ175" s="216"/>
      <c r="RVK175" s="216"/>
      <c r="RVL175" s="216"/>
      <c r="RVM175" s="216"/>
      <c r="RVN175" s="216"/>
      <c r="RVO175" s="216"/>
      <c r="RVP175" s="216"/>
      <c r="RVQ175" s="216"/>
      <c r="RVR175" s="216"/>
      <c r="RVS175" s="216"/>
      <c r="RVT175" s="216"/>
      <c r="RVU175" s="216"/>
      <c r="RVV175" s="216"/>
      <c r="RVW175" s="216"/>
      <c r="RVX175" s="216"/>
      <c r="RVY175" s="216"/>
      <c r="RVZ175" s="216"/>
      <c r="RWA175" s="216"/>
      <c r="RWB175" s="216"/>
      <c r="RWC175" s="216"/>
      <c r="RWD175" s="216"/>
      <c r="RWE175" s="216"/>
      <c r="RWF175" s="216"/>
      <c r="RWG175" s="216"/>
      <c r="RWH175" s="216"/>
      <c r="RWI175" s="216"/>
      <c r="RWJ175" s="216"/>
      <c r="RWK175" s="216"/>
      <c r="RWL175" s="216"/>
      <c r="RWM175" s="216"/>
      <c r="RWN175" s="216"/>
      <c r="RWO175" s="216"/>
      <c r="RWP175" s="216"/>
      <c r="RWQ175" s="216"/>
      <c r="RWR175" s="216"/>
      <c r="RWS175" s="216"/>
      <c r="RWT175" s="216"/>
      <c r="RWU175" s="216"/>
      <c r="RWV175" s="216"/>
      <c r="RWW175" s="216"/>
      <c r="RWX175" s="216"/>
      <c r="RWY175" s="216"/>
      <c r="RWZ175" s="216"/>
      <c r="RXA175" s="216"/>
      <c r="RXB175" s="216"/>
      <c r="RXC175" s="216"/>
      <c r="RXD175" s="216"/>
      <c r="RXE175" s="216"/>
      <c r="RXF175" s="216"/>
      <c r="RXG175" s="216"/>
      <c r="RXH175" s="216"/>
      <c r="RXI175" s="216"/>
      <c r="RXJ175" s="216"/>
      <c r="RXK175" s="216"/>
      <c r="RXL175" s="216"/>
      <c r="RXM175" s="216"/>
      <c r="RXN175" s="216"/>
      <c r="RXO175" s="216"/>
      <c r="RXP175" s="216"/>
      <c r="RXQ175" s="216"/>
      <c r="RXR175" s="216"/>
      <c r="RXS175" s="216"/>
      <c r="RXT175" s="216"/>
      <c r="RXU175" s="216"/>
      <c r="RXV175" s="216"/>
      <c r="RXW175" s="216"/>
      <c r="RXX175" s="216"/>
      <c r="RXY175" s="216"/>
      <c r="RXZ175" s="216"/>
      <c r="RYA175" s="216"/>
      <c r="RYB175" s="216"/>
      <c r="RYC175" s="216"/>
      <c r="RYD175" s="216"/>
      <c r="RYE175" s="216"/>
      <c r="RYF175" s="216"/>
      <c r="RYG175" s="216"/>
      <c r="RYH175" s="216"/>
      <c r="RYI175" s="216"/>
      <c r="RYJ175" s="216"/>
      <c r="RYK175" s="216"/>
      <c r="RYL175" s="216"/>
      <c r="RYM175" s="216"/>
      <c r="RYN175" s="216"/>
      <c r="RYO175" s="216"/>
      <c r="RYP175" s="216"/>
      <c r="RYQ175" s="216"/>
      <c r="RYR175" s="216"/>
      <c r="RYS175" s="216"/>
      <c r="RYT175" s="216"/>
      <c r="RYU175" s="216"/>
      <c r="RYV175" s="216"/>
      <c r="RYW175" s="216"/>
      <c r="RYX175" s="216"/>
      <c r="RYY175" s="216"/>
      <c r="RYZ175" s="216"/>
      <c r="RZA175" s="216"/>
      <c r="RZB175" s="216"/>
      <c r="RZC175" s="216"/>
      <c r="RZD175" s="216"/>
      <c r="RZE175" s="216"/>
      <c r="RZF175" s="216"/>
      <c r="RZG175" s="216"/>
      <c r="RZH175" s="216"/>
      <c r="RZI175" s="216"/>
      <c r="RZJ175" s="216"/>
      <c r="RZK175" s="216"/>
      <c r="RZL175" s="216"/>
      <c r="RZM175" s="216"/>
      <c r="RZN175" s="216"/>
      <c r="RZO175" s="216"/>
      <c r="RZP175" s="216"/>
      <c r="RZQ175" s="216"/>
      <c r="RZR175" s="216"/>
      <c r="RZS175" s="216"/>
      <c r="RZT175" s="216"/>
      <c r="RZU175" s="216"/>
      <c r="RZV175" s="216"/>
      <c r="RZW175" s="216"/>
      <c r="RZX175" s="216"/>
      <c r="RZY175" s="216"/>
      <c r="RZZ175" s="216"/>
      <c r="SAA175" s="216"/>
      <c r="SAB175" s="216"/>
      <c r="SAC175" s="216"/>
      <c r="SAD175" s="216"/>
      <c r="SAE175" s="216"/>
      <c r="SAF175" s="216"/>
      <c r="SAG175" s="216"/>
      <c r="SAH175" s="216"/>
      <c r="SAI175" s="216"/>
      <c r="SAJ175" s="216"/>
      <c r="SAK175" s="216"/>
      <c r="SAL175" s="216"/>
      <c r="SAM175" s="216"/>
      <c r="SAN175" s="216"/>
      <c r="SAO175" s="216"/>
      <c r="SAP175" s="216"/>
      <c r="SAQ175" s="216"/>
      <c r="SAR175" s="216"/>
      <c r="SAS175" s="216"/>
      <c r="SAT175" s="216"/>
      <c r="SAU175" s="216"/>
      <c r="SAV175" s="216"/>
      <c r="SAW175" s="216"/>
      <c r="SAX175" s="216"/>
      <c r="SAY175" s="216"/>
      <c r="SAZ175" s="216"/>
      <c r="SBA175" s="216"/>
      <c r="SBB175" s="216"/>
      <c r="SBC175" s="216"/>
      <c r="SBD175" s="216"/>
      <c r="SBE175" s="216"/>
      <c r="SBF175" s="216"/>
      <c r="SBG175" s="216"/>
      <c r="SBH175" s="216"/>
      <c r="SBI175" s="216"/>
      <c r="SBJ175" s="216"/>
      <c r="SBK175" s="216"/>
      <c r="SBL175" s="216"/>
      <c r="SBM175" s="216"/>
      <c r="SBN175" s="216"/>
      <c r="SBO175" s="216"/>
      <c r="SBP175" s="216"/>
      <c r="SBQ175" s="216"/>
      <c r="SBR175" s="216"/>
      <c r="SBS175" s="216"/>
      <c r="SBT175" s="216"/>
      <c r="SBU175" s="216"/>
      <c r="SBV175" s="216"/>
      <c r="SBW175" s="216"/>
      <c r="SBX175" s="216"/>
      <c r="SBY175" s="216"/>
      <c r="SBZ175" s="216"/>
      <c r="SCA175" s="216"/>
      <c r="SCB175" s="216"/>
      <c r="SCC175" s="216"/>
      <c r="SCD175" s="216"/>
      <c r="SCE175" s="216"/>
      <c r="SCF175" s="216"/>
      <c r="SCG175" s="216"/>
      <c r="SCH175" s="216"/>
      <c r="SCI175" s="216"/>
      <c r="SCJ175" s="216"/>
      <c r="SCK175" s="216"/>
      <c r="SCL175" s="216"/>
      <c r="SCM175" s="216"/>
      <c r="SCN175" s="216"/>
      <c r="SCO175" s="216"/>
      <c r="SCP175" s="216"/>
      <c r="SCQ175" s="216"/>
      <c r="SCR175" s="216"/>
      <c r="SCS175" s="216"/>
      <c r="SCT175" s="216"/>
      <c r="SCU175" s="216"/>
      <c r="SCV175" s="216"/>
      <c r="SCW175" s="216"/>
      <c r="SCX175" s="216"/>
      <c r="SCY175" s="216"/>
      <c r="SCZ175" s="216"/>
      <c r="SDA175" s="216"/>
      <c r="SDB175" s="216"/>
      <c r="SDC175" s="216"/>
      <c r="SDD175" s="216"/>
      <c r="SDE175" s="216"/>
      <c r="SDF175" s="216"/>
      <c r="SDG175" s="216"/>
      <c r="SDH175" s="216"/>
      <c r="SDI175" s="216"/>
      <c r="SDJ175" s="216"/>
      <c r="SDK175" s="216"/>
      <c r="SDL175" s="216"/>
      <c r="SDM175" s="216"/>
      <c r="SDN175" s="216"/>
      <c r="SDO175" s="216"/>
      <c r="SDP175" s="216"/>
      <c r="SDQ175" s="216"/>
      <c r="SDR175" s="216"/>
      <c r="SDS175" s="216"/>
      <c r="SDT175" s="216"/>
      <c r="SDU175" s="216"/>
      <c r="SDV175" s="216"/>
      <c r="SDW175" s="216"/>
      <c r="SDX175" s="216"/>
      <c r="SDY175" s="216"/>
      <c r="SDZ175" s="216"/>
      <c r="SEA175" s="216"/>
      <c r="SEB175" s="216"/>
      <c r="SEC175" s="216"/>
      <c r="SED175" s="216"/>
      <c r="SEE175" s="216"/>
      <c r="SEF175" s="216"/>
      <c r="SEG175" s="216"/>
      <c r="SEH175" s="216"/>
      <c r="SEI175" s="216"/>
      <c r="SEJ175" s="216"/>
      <c r="SEK175" s="216"/>
      <c r="SEL175" s="216"/>
      <c r="SEM175" s="216"/>
      <c r="SEN175" s="216"/>
      <c r="SEO175" s="216"/>
      <c r="SEP175" s="216"/>
      <c r="SEQ175" s="216"/>
      <c r="SER175" s="216"/>
      <c r="SES175" s="216"/>
      <c r="SET175" s="216"/>
      <c r="SEU175" s="216"/>
      <c r="SEV175" s="216"/>
      <c r="SEW175" s="216"/>
      <c r="SEX175" s="216"/>
      <c r="SEY175" s="216"/>
      <c r="SEZ175" s="216"/>
      <c r="SFA175" s="216"/>
      <c r="SFB175" s="216"/>
      <c r="SFC175" s="216"/>
      <c r="SFD175" s="216"/>
      <c r="SFE175" s="216"/>
      <c r="SFF175" s="216"/>
      <c r="SFG175" s="216"/>
      <c r="SFH175" s="216"/>
      <c r="SFI175" s="216"/>
      <c r="SFJ175" s="216"/>
      <c r="SFK175" s="216"/>
      <c r="SFL175" s="216"/>
      <c r="SFM175" s="216"/>
      <c r="SFN175" s="216"/>
      <c r="SFO175" s="216"/>
      <c r="SFP175" s="216"/>
      <c r="SFQ175" s="216"/>
      <c r="SFR175" s="216"/>
      <c r="SFS175" s="216"/>
      <c r="SFT175" s="216"/>
      <c r="SFU175" s="216"/>
      <c r="SFV175" s="216"/>
      <c r="SFW175" s="216"/>
      <c r="SFX175" s="216"/>
      <c r="SFY175" s="216"/>
      <c r="SFZ175" s="216"/>
      <c r="SGA175" s="216"/>
      <c r="SGB175" s="216"/>
      <c r="SGC175" s="216"/>
      <c r="SGD175" s="216"/>
      <c r="SGE175" s="216"/>
      <c r="SGF175" s="216"/>
      <c r="SGG175" s="216"/>
      <c r="SGH175" s="216"/>
      <c r="SGI175" s="216"/>
      <c r="SGJ175" s="216"/>
      <c r="SGK175" s="216"/>
      <c r="SGL175" s="216"/>
      <c r="SGM175" s="216"/>
      <c r="SGN175" s="216"/>
      <c r="SGO175" s="216"/>
      <c r="SGP175" s="216"/>
      <c r="SGQ175" s="216"/>
      <c r="SGR175" s="216"/>
      <c r="SGS175" s="216"/>
      <c r="SGT175" s="216"/>
      <c r="SGU175" s="216"/>
      <c r="SGV175" s="216"/>
      <c r="SGW175" s="216"/>
      <c r="SGX175" s="216"/>
      <c r="SGY175" s="216"/>
      <c r="SGZ175" s="216"/>
      <c r="SHA175" s="216"/>
      <c r="SHB175" s="216"/>
      <c r="SHC175" s="216"/>
      <c r="SHD175" s="216"/>
      <c r="SHE175" s="216"/>
      <c r="SHF175" s="216"/>
      <c r="SHG175" s="216"/>
      <c r="SHH175" s="216"/>
      <c r="SHI175" s="216"/>
      <c r="SHJ175" s="216"/>
      <c r="SHK175" s="216"/>
      <c r="SHL175" s="216"/>
      <c r="SHM175" s="216"/>
      <c r="SHN175" s="216"/>
      <c r="SHO175" s="216"/>
      <c r="SHP175" s="216"/>
      <c r="SHQ175" s="216"/>
      <c r="SHR175" s="216"/>
      <c r="SHS175" s="216"/>
      <c r="SHT175" s="216"/>
      <c r="SHU175" s="216"/>
      <c r="SHV175" s="216"/>
      <c r="SHW175" s="216"/>
      <c r="SHX175" s="216"/>
      <c r="SHY175" s="216"/>
      <c r="SHZ175" s="216"/>
      <c r="SIA175" s="216"/>
      <c r="SIB175" s="216"/>
      <c r="SIC175" s="216"/>
      <c r="SID175" s="216"/>
      <c r="SIE175" s="216"/>
      <c r="SIF175" s="216"/>
      <c r="SIG175" s="216"/>
      <c r="SIH175" s="216"/>
      <c r="SII175" s="216"/>
      <c r="SIJ175" s="216"/>
      <c r="SIK175" s="216"/>
      <c r="SIL175" s="216"/>
      <c r="SIM175" s="216"/>
      <c r="SIN175" s="216"/>
      <c r="SIO175" s="216"/>
      <c r="SIP175" s="216"/>
      <c r="SIQ175" s="216"/>
      <c r="SIR175" s="216"/>
      <c r="SIS175" s="216"/>
      <c r="SIT175" s="216"/>
      <c r="SIU175" s="216"/>
      <c r="SIV175" s="216"/>
      <c r="SIW175" s="216"/>
      <c r="SIX175" s="216"/>
      <c r="SIY175" s="216"/>
      <c r="SIZ175" s="216"/>
      <c r="SJA175" s="216"/>
      <c r="SJB175" s="216"/>
      <c r="SJC175" s="216"/>
      <c r="SJD175" s="216"/>
      <c r="SJE175" s="216"/>
      <c r="SJF175" s="216"/>
      <c r="SJG175" s="216"/>
      <c r="SJH175" s="216"/>
      <c r="SJI175" s="216"/>
      <c r="SJJ175" s="216"/>
      <c r="SJK175" s="216"/>
      <c r="SJL175" s="216"/>
      <c r="SJM175" s="216"/>
      <c r="SJN175" s="216"/>
      <c r="SJO175" s="216"/>
      <c r="SJP175" s="216"/>
      <c r="SJQ175" s="216"/>
      <c r="SJR175" s="216"/>
      <c r="SJS175" s="216"/>
      <c r="SJT175" s="216"/>
      <c r="SJU175" s="216"/>
      <c r="SJV175" s="216"/>
      <c r="SJW175" s="216"/>
      <c r="SJX175" s="216"/>
      <c r="SJY175" s="216"/>
      <c r="SJZ175" s="216"/>
      <c r="SKA175" s="216"/>
      <c r="SKB175" s="216"/>
      <c r="SKC175" s="216"/>
      <c r="SKD175" s="216"/>
      <c r="SKE175" s="216"/>
      <c r="SKF175" s="216"/>
      <c r="SKG175" s="216"/>
      <c r="SKH175" s="216"/>
      <c r="SKI175" s="216"/>
      <c r="SKJ175" s="216"/>
      <c r="SKK175" s="216"/>
      <c r="SKL175" s="216"/>
      <c r="SKM175" s="216"/>
      <c r="SKN175" s="216"/>
      <c r="SKO175" s="216"/>
      <c r="SKP175" s="216"/>
      <c r="SKQ175" s="216"/>
      <c r="SKR175" s="216"/>
      <c r="SKS175" s="216"/>
      <c r="SKT175" s="216"/>
      <c r="SKU175" s="216"/>
      <c r="SKV175" s="216"/>
      <c r="SKW175" s="216"/>
      <c r="SKX175" s="216"/>
      <c r="SKY175" s="216"/>
      <c r="SKZ175" s="216"/>
      <c r="SLA175" s="216"/>
      <c r="SLB175" s="216"/>
      <c r="SLC175" s="216"/>
      <c r="SLD175" s="216"/>
      <c r="SLE175" s="216"/>
      <c r="SLF175" s="216"/>
      <c r="SLG175" s="216"/>
      <c r="SLH175" s="216"/>
      <c r="SLI175" s="216"/>
      <c r="SLJ175" s="216"/>
      <c r="SLK175" s="216"/>
      <c r="SLL175" s="216"/>
      <c r="SLM175" s="216"/>
      <c r="SLN175" s="216"/>
      <c r="SLO175" s="216"/>
      <c r="SLP175" s="216"/>
      <c r="SLQ175" s="216"/>
      <c r="SLR175" s="216"/>
      <c r="SLS175" s="216"/>
      <c r="SLT175" s="216"/>
      <c r="SLU175" s="216"/>
      <c r="SLV175" s="216"/>
      <c r="SLW175" s="216"/>
      <c r="SLX175" s="216"/>
      <c r="SLY175" s="216"/>
      <c r="SLZ175" s="216"/>
      <c r="SMA175" s="216"/>
      <c r="SMB175" s="216"/>
      <c r="SMC175" s="216"/>
      <c r="SMD175" s="216"/>
      <c r="SME175" s="216"/>
      <c r="SMF175" s="216"/>
      <c r="SMG175" s="216"/>
      <c r="SMH175" s="216"/>
      <c r="SMI175" s="216"/>
      <c r="SMJ175" s="216"/>
      <c r="SMK175" s="216"/>
      <c r="SML175" s="216"/>
      <c r="SMM175" s="216"/>
      <c r="SMN175" s="216"/>
      <c r="SMO175" s="216"/>
      <c r="SMP175" s="216"/>
      <c r="SMQ175" s="216"/>
      <c r="SMR175" s="216"/>
      <c r="SMS175" s="216"/>
      <c r="SMT175" s="216"/>
      <c r="SMU175" s="216"/>
      <c r="SMV175" s="216"/>
      <c r="SMW175" s="216"/>
      <c r="SMX175" s="216"/>
      <c r="SMY175" s="216"/>
      <c r="SMZ175" s="216"/>
      <c r="SNA175" s="216"/>
      <c r="SNB175" s="216"/>
      <c r="SNC175" s="216"/>
      <c r="SND175" s="216"/>
      <c r="SNE175" s="216"/>
      <c r="SNF175" s="216"/>
      <c r="SNG175" s="216"/>
      <c r="SNH175" s="216"/>
      <c r="SNI175" s="216"/>
      <c r="SNJ175" s="216"/>
      <c r="SNK175" s="216"/>
      <c r="SNL175" s="216"/>
      <c r="SNM175" s="216"/>
      <c r="SNN175" s="216"/>
      <c r="SNO175" s="216"/>
      <c r="SNP175" s="216"/>
      <c r="SNQ175" s="216"/>
      <c r="SNR175" s="216"/>
      <c r="SNS175" s="216"/>
      <c r="SNT175" s="216"/>
      <c r="SNU175" s="216"/>
      <c r="SNV175" s="216"/>
      <c r="SNW175" s="216"/>
      <c r="SNX175" s="216"/>
      <c r="SNY175" s="216"/>
      <c r="SNZ175" s="216"/>
      <c r="SOA175" s="216"/>
      <c r="SOB175" s="216"/>
      <c r="SOC175" s="216"/>
      <c r="SOD175" s="216"/>
      <c r="SOE175" s="216"/>
      <c r="SOF175" s="216"/>
      <c r="SOG175" s="216"/>
      <c r="SOH175" s="216"/>
      <c r="SOI175" s="216"/>
      <c r="SOJ175" s="216"/>
      <c r="SOK175" s="216"/>
      <c r="SOL175" s="216"/>
      <c r="SOM175" s="216"/>
      <c r="SON175" s="216"/>
      <c r="SOO175" s="216"/>
      <c r="SOP175" s="216"/>
      <c r="SOQ175" s="216"/>
      <c r="SOR175" s="216"/>
      <c r="SOS175" s="216"/>
      <c r="SOT175" s="216"/>
      <c r="SOU175" s="216"/>
      <c r="SOV175" s="216"/>
      <c r="SOW175" s="216"/>
      <c r="SOX175" s="216"/>
      <c r="SOY175" s="216"/>
      <c r="SOZ175" s="216"/>
      <c r="SPA175" s="216"/>
      <c r="SPB175" s="216"/>
      <c r="SPC175" s="216"/>
      <c r="SPD175" s="216"/>
      <c r="SPE175" s="216"/>
      <c r="SPF175" s="216"/>
      <c r="SPG175" s="216"/>
      <c r="SPH175" s="216"/>
      <c r="SPI175" s="216"/>
      <c r="SPJ175" s="216"/>
      <c r="SPK175" s="216"/>
      <c r="SPL175" s="216"/>
      <c r="SPM175" s="216"/>
      <c r="SPN175" s="216"/>
      <c r="SPO175" s="216"/>
      <c r="SPP175" s="216"/>
      <c r="SPQ175" s="216"/>
      <c r="SPR175" s="216"/>
      <c r="SPS175" s="216"/>
      <c r="SPT175" s="216"/>
      <c r="SPU175" s="216"/>
      <c r="SPV175" s="216"/>
      <c r="SPW175" s="216"/>
      <c r="SPX175" s="216"/>
      <c r="SPY175" s="216"/>
      <c r="SPZ175" s="216"/>
      <c r="SQA175" s="216"/>
      <c r="SQB175" s="216"/>
      <c r="SQC175" s="216"/>
      <c r="SQD175" s="216"/>
      <c r="SQE175" s="216"/>
      <c r="SQF175" s="216"/>
      <c r="SQG175" s="216"/>
      <c r="SQH175" s="216"/>
      <c r="SQI175" s="216"/>
      <c r="SQJ175" s="216"/>
      <c r="SQK175" s="216"/>
      <c r="SQL175" s="216"/>
      <c r="SQM175" s="216"/>
      <c r="SQN175" s="216"/>
      <c r="SQO175" s="216"/>
      <c r="SQP175" s="216"/>
      <c r="SQQ175" s="216"/>
      <c r="SQR175" s="216"/>
      <c r="SQS175" s="216"/>
      <c r="SQT175" s="216"/>
      <c r="SQU175" s="216"/>
      <c r="SQV175" s="216"/>
      <c r="SQW175" s="216"/>
      <c r="SQX175" s="216"/>
      <c r="SQY175" s="216"/>
      <c r="SQZ175" s="216"/>
      <c r="SRA175" s="216"/>
      <c r="SRB175" s="216"/>
      <c r="SRC175" s="216"/>
      <c r="SRD175" s="216"/>
      <c r="SRE175" s="216"/>
      <c r="SRF175" s="216"/>
      <c r="SRG175" s="216"/>
      <c r="SRH175" s="216"/>
      <c r="SRI175" s="216"/>
      <c r="SRJ175" s="216"/>
      <c r="SRK175" s="216"/>
      <c r="SRL175" s="216"/>
      <c r="SRM175" s="216"/>
      <c r="SRN175" s="216"/>
      <c r="SRO175" s="216"/>
      <c r="SRP175" s="216"/>
      <c r="SRQ175" s="216"/>
      <c r="SRR175" s="216"/>
      <c r="SRS175" s="216"/>
      <c r="SRT175" s="216"/>
      <c r="SRU175" s="216"/>
      <c r="SRV175" s="216"/>
      <c r="SRW175" s="216"/>
      <c r="SRX175" s="216"/>
      <c r="SRY175" s="216"/>
      <c r="SRZ175" s="216"/>
      <c r="SSA175" s="216"/>
      <c r="SSB175" s="216"/>
      <c r="SSC175" s="216"/>
      <c r="SSD175" s="216"/>
      <c r="SSE175" s="216"/>
      <c r="SSF175" s="216"/>
      <c r="SSG175" s="216"/>
      <c r="SSH175" s="216"/>
      <c r="SSI175" s="216"/>
      <c r="SSJ175" s="216"/>
      <c r="SSK175" s="216"/>
      <c r="SSL175" s="216"/>
      <c r="SSM175" s="216"/>
      <c r="SSN175" s="216"/>
      <c r="SSO175" s="216"/>
      <c r="SSP175" s="216"/>
      <c r="SSQ175" s="216"/>
      <c r="SSR175" s="216"/>
      <c r="SSS175" s="216"/>
      <c r="SST175" s="216"/>
      <c r="SSU175" s="216"/>
      <c r="SSV175" s="216"/>
      <c r="SSW175" s="216"/>
      <c r="SSX175" s="216"/>
      <c r="SSY175" s="216"/>
      <c r="SSZ175" s="216"/>
      <c r="STA175" s="216"/>
      <c r="STB175" s="216"/>
      <c r="STC175" s="216"/>
      <c r="STD175" s="216"/>
      <c r="STE175" s="216"/>
      <c r="STF175" s="216"/>
      <c r="STG175" s="216"/>
      <c r="STH175" s="216"/>
      <c r="STI175" s="216"/>
      <c r="STJ175" s="216"/>
      <c r="STK175" s="216"/>
      <c r="STL175" s="216"/>
      <c r="STM175" s="216"/>
      <c r="STN175" s="216"/>
      <c r="STO175" s="216"/>
      <c r="STP175" s="216"/>
      <c r="STQ175" s="216"/>
      <c r="STR175" s="216"/>
      <c r="STS175" s="216"/>
      <c r="STT175" s="216"/>
      <c r="STU175" s="216"/>
      <c r="STV175" s="216"/>
      <c r="STW175" s="216"/>
      <c r="STX175" s="216"/>
      <c r="STY175" s="216"/>
      <c r="STZ175" s="216"/>
      <c r="SUA175" s="216"/>
      <c r="SUB175" s="216"/>
      <c r="SUC175" s="216"/>
      <c r="SUD175" s="216"/>
      <c r="SUE175" s="216"/>
      <c r="SUF175" s="216"/>
      <c r="SUG175" s="216"/>
      <c r="SUH175" s="216"/>
      <c r="SUI175" s="216"/>
      <c r="SUJ175" s="216"/>
      <c r="SUK175" s="216"/>
      <c r="SUL175" s="216"/>
      <c r="SUM175" s="216"/>
      <c r="SUN175" s="216"/>
      <c r="SUO175" s="216"/>
      <c r="SUP175" s="216"/>
      <c r="SUQ175" s="216"/>
      <c r="SUR175" s="216"/>
      <c r="SUS175" s="216"/>
      <c r="SUT175" s="216"/>
      <c r="SUU175" s="216"/>
      <c r="SUV175" s="216"/>
      <c r="SUW175" s="216"/>
      <c r="SUX175" s="216"/>
      <c r="SUY175" s="216"/>
      <c r="SUZ175" s="216"/>
      <c r="SVA175" s="216"/>
      <c r="SVB175" s="216"/>
      <c r="SVC175" s="216"/>
      <c r="SVD175" s="216"/>
      <c r="SVE175" s="216"/>
      <c r="SVF175" s="216"/>
      <c r="SVG175" s="216"/>
      <c r="SVH175" s="216"/>
      <c r="SVI175" s="216"/>
      <c r="SVJ175" s="216"/>
      <c r="SVK175" s="216"/>
      <c r="SVL175" s="216"/>
      <c r="SVM175" s="216"/>
      <c r="SVN175" s="216"/>
      <c r="SVO175" s="216"/>
      <c r="SVP175" s="216"/>
      <c r="SVQ175" s="216"/>
      <c r="SVR175" s="216"/>
      <c r="SVS175" s="216"/>
      <c r="SVT175" s="216"/>
      <c r="SVU175" s="216"/>
      <c r="SVV175" s="216"/>
      <c r="SVW175" s="216"/>
      <c r="SVX175" s="216"/>
      <c r="SVY175" s="216"/>
      <c r="SVZ175" s="216"/>
      <c r="SWA175" s="216"/>
      <c r="SWB175" s="216"/>
      <c r="SWC175" s="216"/>
      <c r="SWD175" s="216"/>
      <c r="SWE175" s="216"/>
      <c r="SWF175" s="216"/>
      <c r="SWG175" s="216"/>
      <c r="SWH175" s="216"/>
      <c r="SWI175" s="216"/>
      <c r="SWJ175" s="216"/>
      <c r="SWK175" s="216"/>
      <c r="SWL175" s="216"/>
      <c r="SWM175" s="216"/>
      <c r="SWN175" s="216"/>
      <c r="SWO175" s="216"/>
      <c r="SWP175" s="216"/>
      <c r="SWQ175" s="216"/>
      <c r="SWR175" s="216"/>
      <c r="SWS175" s="216"/>
      <c r="SWT175" s="216"/>
      <c r="SWU175" s="216"/>
      <c r="SWV175" s="216"/>
      <c r="SWW175" s="216"/>
      <c r="SWX175" s="216"/>
      <c r="SWY175" s="216"/>
      <c r="SWZ175" s="216"/>
      <c r="SXA175" s="216"/>
      <c r="SXB175" s="216"/>
      <c r="SXC175" s="216"/>
      <c r="SXD175" s="216"/>
      <c r="SXE175" s="216"/>
      <c r="SXF175" s="216"/>
      <c r="SXG175" s="216"/>
      <c r="SXH175" s="216"/>
      <c r="SXI175" s="216"/>
      <c r="SXJ175" s="216"/>
      <c r="SXK175" s="216"/>
      <c r="SXL175" s="216"/>
      <c r="SXM175" s="216"/>
      <c r="SXN175" s="216"/>
      <c r="SXO175" s="216"/>
      <c r="SXP175" s="216"/>
      <c r="SXQ175" s="216"/>
      <c r="SXR175" s="216"/>
      <c r="SXS175" s="216"/>
      <c r="SXT175" s="216"/>
      <c r="SXU175" s="216"/>
      <c r="SXV175" s="216"/>
      <c r="SXW175" s="216"/>
      <c r="SXX175" s="216"/>
      <c r="SXY175" s="216"/>
      <c r="SXZ175" s="216"/>
      <c r="SYA175" s="216"/>
      <c r="SYB175" s="216"/>
      <c r="SYC175" s="216"/>
      <c r="SYD175" s="216"/>
      <c r="SYE175" s="216"/>
      <c r="SYF175" s="216"/>
      <c r="SYG175" s="216"/>
      <c r="SYH175" s="216"/>
      <c r="SYI175" s="216"/>
      <c r="SYJ175" s="216"/>
      <c r="SYK175" s="216"/>
      <c r="SYL175" s="216"/>
      <c r="SYM175" s="216"/>
      <c r="SYN175" s="216"/>
      <c r="SYO175" s="216"/>
      <c r="SYP175" s="216"/>
      <c r="SYQ175" s="216"/>
      <c r="SYR175" s="216"/>
      <c r="SYS175" s="216"/>
      <c r="SYT175" s="216"/>
      <c r="SYU175" s="216"/>
      <c r="SYV175" s="216"/>
      <c r="SYW175" s="216"/>
      <c r="SYX175" s="216"/>
      <c r="SYY175" s="216"/>
      <c r="SYZ175" s="216"/>
      <c r="SZA175" s="216"/>
      <c r="SZB175" s="216"/>
      <c r="SZC175" s="216"/>
      <c r="SZD175" s="216"/>
      <c r="SZE175" s="216"/>
      <c r="SZF175" s="216"/>
      <c r="SZG175" s="216"/>
      <c r="SZH175" s="216"/>
      <c r="SZI175" s="216"/>
      <c r="SZJ175" s="216"/>
      <c r="SZK175" s="216"/>
      <c r="SZL175" s="216"/>
      <c r="SZM175" s="216"/>
      <c r="SZN175" s="216"/>
      <c r="SZO175" s="216"/>
      <c r="SZP175" s="216"/>
      <c r="SZQ175" s="216"/>
      <c r="SZR175" s="216"/>
      <c r="SZS175" s="216"/>
      <c r="SZT175" s="216"/>
      <c r="SZU175" s="216"/>
      <c r="SZV175" s="216"/>
      <c r="SZW175" s="216"/>
      <c r="SZX175" s="216"/>
      <c r="SZY175" s="216"/>
      <c r="SZZ175" s="216"/>
      <c r="TAA175" s="216"/>
      <c r="TAB175" s="216"/>
      <c r="TAC175" s="216"/>
      <c r="TAD175" s="216"/>
      <c r="TAE175" s="216"/>
      <c r="TAF175" s="216"/>
      <c r="TAG175" s="216"/>
      <c r="TAH175" s="216"/>
      <c r="TAI175" s="216"/>
      <c r="TAJ175" s="216"/>
      <c r="TAK175" s="216"/>
      <c r="TAL175" s="216"/>
      <c r="TAM175" s="216"/>
      <c r="TAN175" s="216"/>
      <c r="TAO175" s="216"/>
      <c r="TAP175" s="216"/>
      <c r="TAQ175" s="216"/>
      <c r="TAR175" s="216"/>
      <c r="TAS175" s="216"/>
      <c r="TAT175" s="216"/>
      <c r="TAU175" s="216"/>
      <c r="TAV175" s="216"/>
      <c r="TAW175" s="216"/>
      <c r="TAX175" s="216"/>
      <c r="TAY175" s="216"/>
      <c r="TAZ175" s="216"/>
      <c r="TBA175" s="216"/>
      <c r="TBB175" s="216"/>
      <c r="TBC175" s="216"/>
      <c r="TBD175" s="216"/>
      <c r="TBE175" s="216"/>
      <c r="TBF175" s="216"/>
      <c r="TBG175" s="216"/>
      <c r="TBH175" s="216"/>
      <c r="TBI175" s="216"/>
      <c r="TBJ175" s="216"/>
      <c r="TBK175" s="216"/>
      <c r="TBL175" s="216"/>
      <c r="TBM175" s="216"/>
      <c r="TBN175" s="216"/>
      <c r="TBO175" s="216"/>
      <c r="TBP175" s="216"/>
      <c r="TBQ175" s="216"/>
      <c r="TBR175" s="216"/>
      <c r="TBS175" s="216"/>
      <c r="TBT175" s="216"/>
      <c r="TBU175" s="216"/>
      <c r="TBV175" s="216"/>
      <c r="TBW175" s="216"/>
      <c r="TBX175" s="216"/>
      <c r="TBY175" s="216"/>
      <c r="TBZ175" s="216"/>
      <c r="TCA175" s="216"/>
      <c r="TCB175" s="216"/>
      <c r="TCC175" s="216"/>
      <c r="TCD175" s="216"/>
      <c r="TCE175" s="216"/>
      <c r="TCF175" s="216"/>
      <c r="TCG175" s="216"/>
      <c r="TCH175" s="216"/>
      <c r="TCI175" s="216"/>
      <c r="TCJ175" s="216"/>
      <c r="TCK175" s="216"/>
      <c r="TCL175" s="216"/>
      <c r="TCM175" s="216"/>
      <c r="TCN175" s="216"/>
      <c r="TCO175" s="216"/>
      <c r="TCP175" s="216"/>
      <c r="TCQ175" s="216"/>
      <c r="TCR175" s="216"/>
      <c r="TCS175" s="216"/>
      <c r="TCT175" s="216"/>
      <c r="TCU175" s="216"/>
      <c r="TCV175" s="216"/>
      <c r="TCW175" s="216"/>
      <c r="TCX175" s="216"/>
      <c r="TCY175" s="216"/>
      <c r="TCZ175" s="216"/>
      <c r="TDA175" s="216"/>
      <c r="TDB175" s="216"/>
      <c r="TDC175" s="216"/>
      <c r="TDD175" s="216"/>
      <c r="TDE175" s="216"/>
      <c r="TDF175" s="216"/>
      <c r="TDG175" s="216"/>
      <c r="TDH175" s="216"/>
      <c r="TDI175" s="216"/>
      <c r="TDJ175" s="216"/>
      <c r="TDK175" s="216"/>
      <c r="TDL175" s="216"/>
      <c r="TDM175" s="216"/>
      <c r="TDN175" s="216"/>
      <c r="TDO175" s="216"/>
      <c r="TDP175" s="216"/>
      <c r="TDQ175" s="216"/>
      <c r="TDR175" s="216"/>
      <c r="TDS175" s="216"/>
      <c r="TDT175" s="216"/>
      <c r="TDU175" s="216"/>
      <c r="TDV175" s="216"/>
      <c r="TDW175" s="216"/>
      <c r="TDX175" s="216"/>
      <c r="TDY175" s="216"/>
      <c r="TDZ175" s="216"/>
      <c r="TEA175" s="216"/>
      <c r="TEB175" s="216"/>
      <c r="TEC175" s="216"/>
      <c r="TED175" s="216"/>
      <c r="TEE175" s="216"/>
      <c r="TEF175" s="216"/>
      <c r="TEG175" s="216"/>
      <c r="TEH175" s="216"/>
      <c r="TEI175" s="216"/>
      <c r="TEJ175" s="216"/>
      <c r="TEK175" s="216"/>
      <c r="TEL175" s="216"/>
      <c r="TEM175" s="216"/>
      <c r="TEN175" s="216"/>
      <c r="TEO175" s="216"/>
      <c r="TEP175" s="216"/>
      <c r="TEQ175" s="216"/>
      <c r="TER175" s="216"/>
      <c r="TES175" s="216"/>
      <c r="TET175" s="216"/>
      <c r="TEU175" s="216"/>
      <c r="TEV175" s="216"/>
      <c r="TEW175" s="216"/>
      <c r="TEX175" s="216"/>
      <c r="TEY175" s="216"/>
      <c r="TEZ175" s="216"/>
      <c r="TFA175" s="216"/>
      <c r="TFB175" s="216"/>
      <c r="TFC175" s="216"/>
      <c r="TFD175" s="216"/>
      <c r="TFE175" s="216"/>
      <c r="TFF175" s="216"/>
      <c r="TFG175" s="216"/>
      <c r="TFH175" s="216"/>
      <c r="TFI175" s="216"/>
      <c r="TFJ175" s="216"/>
      <c r="TFK175" s="216"/>
      <c r="TFL175" s="216"/>
      <c r="TFM175" s="216"/>
      <c r="TFN175" s="216"/>
      <c r="TFO175" s="216"/>
      <c r="TFP175" s="216"/>
      <c r="TFQ175" s="216"/>
      <c r="TFR175" s="216"/>
      <c r="TFS175" s="216"/>
      <c r="TFT175" s="216"/>
      <c r="TFU175" s="216"/>
      <c r="TFV175" s="216"/>
      <c r="TFW175" s="216"/>
      <c r="TFX175" s="216"/>
      <c r="TFY175" s="216"/>
      <c r="TFZ175" s="216"/>
      <c r="TGA175" s="216"/>
      <c r="TGB175" s="216"/>
      <c r="TGC175" s="216"/>
      <c r="TGD175" s="216"/>
      <c r="TGE175" s="216"/>
      <c r="TGF175" s="216"/>
      <c r="TGG175" s="216"/>
      <c r="TGH175" s="216"/>
      <c r="TGI175" s="216"/>
      <c r="TGJ175" s="216"/>
      <c r="TGK175" s="216"/>
      <c r="TGL175" s="216"/>
      <c r="TGM175" s="216"/>
      <c r="TGN175" s="216"/>
      <c r="TGO175" s="216"/>
      <c r="TGP175" s="216"/>
      <c r="TGQ175" s="216"/>
      <c r="TGR175" s="216"/>
      <c r="TGS175" s="216"/>
      <c r="TGT175" s="216"/>
      <c r="TGU175" s="216"/>
      <c r="TGV175" s="216"/>
      <c r="TGW175" s="216"/>
      <c r="TGX175" s="216"/>
      <c r="TGY175" s="216"/>
      <c r="TGZ175" s="216"/>
      <c r="THA175" s="216"/>
      <c r="THB175" s="216"/>
      <c r="THC175" s="216"/>
      <c r="THD175" s="216"/>
      <c r="THE175" s="216"/>
      <c r="THF175" s="216"/>
      <c r="THG175" s="216"/>
      <c r="THH175" s="216"/>
      <c r="THI175" s="216"/>
      <c r="THJ175" s="216"/>
      <c r="THK175" s="216"/>
      <c r="THL175" s="216"/>
      <c r="THM175" s="216"/>
      <c r="THN175" s="216"/>
      <c r="THO175" s="216"/>
      <c r="THP175" s="216"/>
      <c r="THQ175" s="216"/>
      <c r="THR175" s="216"/>
      <c r="THS175" s="216"/>
      <c r="THT175" s="216"/>
      <c r="THU175" s="216"/>
      <c r="THV175" s="216"/>
      <c r="THW175" s="216"/>
      <c r="THX175" s="216"/>
      <c r="THY175" s="216"/>
      <c r="THZ175" s="216"/>
      <c r="TIA175" s="216"/>
      <c r="TIB175" s="216"/>
      <c r="TIC175" s="216"/>
      <c r="TID175" s="216"/>
      <c r="TIE175" s="216"/>
      <c r="TIF175" s="216"/>
      <c r="TIG175" s="216"/>
      <c r="TIH175" s="216"/>
      <c r="TII175" s="216"/>
      <c r="TIJ175" s="216"/>
      <c r="TIK175" s="216"/>
      <c r="TIL175" s="216"/>
      <c r="TIM175" s="216"/>
      <c r="TIN175" s="216"/>
      <c r="TIO175" s="216"/>
      <c r="TIP175" s="216"/>
      <c r="TIQ175" s="216"/>
      <c r="TIR175" s="216"/>
      <c r="TIS175" s="216"/>
      <c r="TIT175" s="216"/>
      <c r="TIU175" s="216"/>
      <c r="TIV175" s="216"/>
      <c r="TIW175" s="216"/>
      <c r="TIX175" s="216"/>
      <c r="TIY175" s="216"/>
      <c r="TIZ175" s="216"/>
      <c r="TJA175" s="216"/>
      <c r="TJB175" s="216"/>
      <c r="TJC175" s="216"/>
      <c r="TJD175" s="216"/>
      <c r="TJE175" s="216"/>
      <c r="TJF175" s="216"/>
      <c r="TJG175" s="216"/>
      <c r="TJH175" s="216"/>
      <c r="TJI175" s="216"/>
      <c r="TJJ175" s="216"/>
      <c r="TJK175" s="216"/>
      <c r="TJL175" s="216"/>
      <c r="TJM175" s="216"/>
      <c r="TJN175" s="216"/>
      <c r="TJO175" s="216"/>
      <c r="TJP175" s="216"/>
      <c r="TJQ175" s="216"/>
      <c r="TJR175" s="216"/>
      <c r="TJS175" s="216"/>
      <c r="TJT175" s="216"/>
      <c r="TJU175" s="216"/>
      <c r="TJV175" s="216"/>
      <c r="TJW175" s="216"/>
      <c r="TJX175" s="216"/>
      <c r="TJY175" s="216"/>
      <c r="TJZ175" s="216"/>
      <c r="TKA175" s="216"/>
      <c r="TKB175" s="216"/>
      <c r="TKC175" s="216"/>
      <c r="TKD175" s="216"/>
      <c r="TKE175" s="216"/>
      <c r="TKF175" s="216"/>
      <c r="TKG175" s="216"/>
      <c r="TKH175" s="216"/>
      <c r="TKI175" s="216"/>
      <c r="TKJ175" s="216"/>
      <c r="TKK175" s="216"/>
      <c r="TKL175" s="216"/>
      <c r="TKM175" s="216"/>
      <c r="TKN175" s="216"/>
      <c r="TKO175" s="216"/>
      <c r="TKP175" s="216"/>
      <c r="TKQ175" s="216"/>
      <c r="TKR175" s="216"/>
      <c r="TKS175" s="216"/>
      <c r="TKT175" s="216"/>
      <c r="TKU175" s="216"/>
      <c r="TKV175" s="216"/>
      <c r="TKW175" s="216"/>
      <c r="TKX175" s="216"/>
      <c r="TKY175" s="216"/>
      <c r="TKZ175" s="216"/>
      <c r="TLA175" s="216"/>
      <c r="TLB175" s="216"/>
      <c r="TLC175" s="216"/>
      <c r="TLD175" s="216"/>
      <c r="TLE175" s="216"/>
      <c r="TLF175" s="216"/>
      <c r="TLG175" s="216"/>
      <c r="TLH175" s="216"/>
      <c r="TLI175" s="216"/>
      <c r="TLJ175" s="216"/>
      <c r="TLK175" s="216"/>
      <c r="TLL175" s="216"/>
      <c r="TLM175" s="216"/>
      <c r="TLN175" s="216"/>
      <c r="TLO175" s="216"/>
      <c r="TLP175" s="216"/>
      <c r="TLQ175" s="216"/>
      <c r="TLR175" s="216"/>
      <c r="TLS175" s="216"/>
      <c r="TLT175" s="216"/>
      <c r="TLU175" s="216"/>
      <c r="TLV175" s="216"/>
      <c r="TLW175" s="216"/>
      <c r="TLX175" s="216"/>
      <c r="TLY175" s="216"/>
      <c r="TLZ175" s="216"/>
      <c r="TMA175" s="216"/>
      <c r="TMB175" s="216"/>
      <c r="TMC175" s="216"/>
      <c r="TMD175" s="216"/>
      <c r="TME175" s="216"/>
      <c r="TMF175" s="216"/>
      <c r="TMG175" s="216"/>
      <c r="TMH175" s="216"/>
      <c r="TMI175" s="216"/>
      <c r="TMJ175" s="216"/>
      <c r="TMK175" s="216"/>
      <c r="TML175" s="216"/>
      <c r="TMM175" s="216"/>
      <c r="TMN175" s="216"/>
      <c r="TMO175" s="216"/>
      <c r="TMP175" s="216"/>
      <c r="TMQ175" s="216"/>
      <c r="TMR175" s="216"/>
      <c r="TMS175" s="216"/>
      <c r="TMT175" s="216"/>
      <c r="TMU175" s="216"/>
      <c r="TMV175" s="216"/>
      <c r="TMW175" s="216"/>
      <c r="TMX175" s="216"/>
      <c r="TMY175" s="216"/>
      <c r="TMZ175" s="216"/>
      <c r="TNA175" s="216"/>
      <c r="TNB175" s="216"/>
      <c r="TNC175" s="216"/>
      <c r="TND175" s="216"/>
      <c r="TNE175" s="216"/>
      <c r="TNF175" s="216"/>
      <c r="TNG175" s="216"/>
      <c r="TNH175" s="216"/>
      <c r="TNI175" s="216"/>
      <c r="TNJ175" s="216"/>
      <c r="TNK175" s="216"/>
      <c r="TNL175" s="216"/>
      <c r="TNM175" s="216"/>
      <c r="TNN175" s="216"/>
      <c r="TNO175" s="216"/>
      <c r="TNP175" s="216"/>
      <c r="TNQ175" s="216"/>
      <c r="TNR175" s="216"/>
      <c r="TNS175" s="216"/>
      <c r="TNT175" s="216"/>
      <c r="TNU175" s="216"/>
      <c r="TNV175" s="216"/>
      <c r="TNW175" s="216"/>
      <c r="TNX175" s="216"/>
      <c r="TNY175" s="216"/>
      <c r="TNZ175" s="216"/>
      <c r="TOA175" s="216"/>
      <c r="TOB175" s="216"/>
      <c r="TOC175" s="216"/>
      <c r="TOD175" s="216"/>
      <c r="TOE175" s="216"/>
      <c r="TOF175" s="216"/>
      <c r="TOG175" s="216"/>
      <c r="TOH175" s="216"/>
      <c r="TOI175" s="216"/>
      <c r="TOJ175" s="216"/>
      <c r="TOK175" s="216"/>
      <c r="TOL175" s="216"/>
      <c r="TOM175" s="216"/>
      <c r="TON175" s="216"/>
      <c r="TOO175" s="216"/>
      <c r="TOP175" s="216"/>
      <c r="TOQ175" s="216"/>
      <c r="TOR175" s="216"/>
      <c r="TOS175" s="216"/>
      <c r="TOT175" s="216"/>
      <c r="TOU175" s="216"/>
      <c r="TOV175" s="216"/>
      <c r="TOW175" s="216"/>
      <c r="TOX175" s="216"/>
      <c r="TOY175" s="216"/>
      <c r="TOZ175" s="216"/>
      <c r="TPA175" s="216"/>
      <c r="TPB175" s="216"/>
      <c r="TPC175" s="216"/>
      <c r="TPD175" s="216"/>
      <c r="TPE175" s="216"/>
      <c r="TPF175" s="216"/>
      <c r="TPG175" s="216"/>
      <c r="TPH175" s="216"/>
      <c r="TPI175" s="216"/>
      <c r="TPJ175" s="216"/>
      <c r="TPK175" s="216"/>
      <c r="TPL175" s="216"/>
      <c r="TPM175" s="216"/>
      <c r="TPN175" s="216"/>
      <c r="TPO175" s="216"/>
      <c r="TPP175" s="216"/>
      <c r="TPQ175" s="216"/>
      <c r="TPR175" s="216"/>
      <c r="TPS175" s="216"/>
      <c r="TPT175" s="216"/>
      <c r="TPU175" s="216"/>
      <c r="TPV175" s="216"/>
      <c r="TPW175" s="216"/>
      <c r="TPX175" s="216"/>
      <c r="TPY175" s="216"/>
      <c r="TPZ175" s="216"/>
      <c r="TQA175" s="216"/>
      <c r="TQB175" s="216"/>
      <c r="TQC175" s="216"/>
      <c r="TQD175" s="216"/>
      <c r="TQE175" s="216"/>
      <c r="TQF175" s="216"/>
      <c r="TQG175" s="216"/>
      <c r="TQH175" s="216"/>
      <c r="TQI175" s="216"/>
      <c r="TQJ175" s="216"/>
      <c r="TQK175" s="216"/>
      <c r="TQL175" s="216"/>
      <c r="TQM175" s="216"/>
      <c r="TQN175" s="216"/>
      <c r="TQO175" s="216"/>
      <c r="TQP175" s="216"/>
      <c r="TQQ175" s="216"/>
      <c r="TQR175" s="216"/>
      <c r="TQS175" s="216"/>
      <c r="TQT175" s="216"/>
      <c r="TQU175" s="216"/>
      <c r="TQV175" s="216"/>
      <c r="TQW175" s="216"/>
      <c r="TQX175" s="216"/>
      <c r="TQY175" s="216"/>
      <c r="TQZ175" s="216"/>
      <c r="TRA175" s="216"/>
      <c r="TRB175" s="216"/>
      <c r="TRC175" s="216"/>
      <c r="TRD175" s="216"/>
      <c r="TRE175" s="216"/>
      <c r="TRF175" s="216"/>
      <c r="TRG175" s="216"/>
      <c r="TRH175" s="216"/>
      <c r="TRI175" s="216"/>
      <c r="TRJ175" s="216"/>
      <c r="TRK175" s="216"/>
      <c r="TRL175" s="216"/>
      <c r="TRM175" s="216"/>
      <c r="TRN175" s="216"/>
      <c r="TRO175" s="216"/>
      <c r="TRP175" s="216"/>
      <c r="TRQ175" s="216"/>
      <c r="TRR175" s="216"/>
      <c r="TRS175" s="216"/>
      <c r="TRT175" s="216"/>
      <c r="TRU175" s="216"/>
      <c r="TRV175" s="216"/>
      <c r="TRW175" s="216"/>
      <c r="TRX175" s="216"/>
      <c r="TRY175" s="216"/>
      <c r="TRZ175" s="216"/>
      <c r="TSA175" s="216"/>
      <c r="TSB175" s="216"/>
      <c r="TSC175" s="216"/>
      <c r="TSD175" s="216"/>
      <c r="TSE175" s="216"/>
      <c r="TSF175" s="216"/>
      <c r="TSG175" s="216"/>
      <c r="TSH175" s="216"/>
      <c r="TSI175" s="216"/>
      <c r="TSJ175" s="216"/>
      <c r="TSK175" s="216"/>
      <c r="TSL175" s="216"/>
      <c r="TSM175" s="216"/>
      <c r="TSN175" s="216"/>
      <c r="TSO175" s="216"/>
      <c r="TSP175" s="216"/>
      <c r="TSQ175" s="216"/>
      <c r="TSR175" s="216"/>
      <c r="TSS175" s="216"/>
      <c r="TST175" s="216"/>
      <c r="TSU175" s="216"/>
      <c r="TSV175" s="216"/>
      <c r="TSW175" s="216"/>
      <c r="TSX175" s="216"/>
      <c r="TSY175" s="216"/>
      <c r="TSZ175" s="216"/>
      <c r="TTA175" s="216"/>
      <c r="TTB175" s="216"/>
      <c r="TTC175" s="216"/>
      <c r="TTD175" s="216"/>
      <c r="TTE175" s="216"/>
      <c r="TTF175" s="216"/>
      <c r="TTG175" s="216"/>
      <c r="TTH175" s="216"/>
      <c r="TTI175" s="216"/>
      <c r="TTJ175" s="216"/>
      <c r="TTK175" s="216"/>
      <c r="TTL175" s="216"/>
      <c r="TTM175" s="216"/>
      <c r="TTN175" s="216"/>
      <c r="TTO175" s="216"/>
      <c r="TTP175" s="216"/>
      <c r="TTQ175" s="216"/>
      <c r="TTR175" s="216"/>
      <c r="TTS175" s="216"/>
      <c r="TTT175" s="216"/>
      <c r="TTU175" s="216"/>
      <c r="TTV175" s="216"/>
      <c r="TTW175" s="216"/>
      <c r="TTX175" s="216"/>
      <c r="TTY175" s="216"/>
      <c r="TTZ175" s="216"/>
      <c r="TUA175" s="216"/>
      <c r="TUB175" s="216"/>
      <c r="TUC175" s="216"/>
      <c r="TUD175" s="216"/>
      <c r="TUE175" s="216"/>
      <c r="TUF175" s="216"/>
      <c r="TUG175" s="216"/>
      <c r="TUH175" s="216"/>
      <c r="TUI175" s="216"/>
      <c r="TUJ175" s="216"/>
      <c r="TUK175" s="216"/>
      <c r="TUL175" s="216"/>
      <c r="TUM175" s="216"/>
      <c r="TUN175" s="216"/>
      <c r="TUO175" s="216"/>
      <c r="TUP175" s="216"/>
      <c r="TUQ175" s="216"/>
      <c r="TUR175" s="216"/>
      <c r="TUS175" s="216"/>
      <c r="TUT175" s="216"/>
      <c r="TUU175" s="216"/>
      <c r="TUV175" s="216"/>
      <c r="TUW175" s="216"/>
      <c r="TUX175" s="216"/>
      <c r="TUY175" s="216"/>
      <c r="TUZ175" s="216"/>
      <c r="TVA175" s="216"/>
      <c r="TVB175" s="216"/>
      <c r="TVC175" s="216"/>
      <c r="TVD175" s="216"/>
      <c r="TVE175" s="216"/>
      <c r="TVF175" s="216"/>
      <c r="TVG175" s="216"/>
      <c r="TVH175" s="216"/>
      <c r="TVI175" s="216"/>
      <c r="TVJ175" s="216"/>
      <c r="TVK175" s="216"/>
      <c r="TVL175" s="216"/>
      <c r="TVM175" s="216"/>
      <c r="TVN175" s="216"/>
      <c r="TVO175" s="216"/>
      <c r="TVP175" s="216"/>
      <c r="TVQ175" s="216"/>
      <c r="TVR175" s="216"/>
      <c r="TVS175" s="216"/>
      <c r="TVT175" s="216"/>
      <c r="TVU175" s="216"/>
      <c r="TVV175" s="216"/>
      <c r="TVW175" s="216"/>
      <c r="TVX175" s="216"/>
      <c r="TVY175" s="216"/>
      <c r="TVZ175" s="216"/>
      <c r="TWA175" s="216"/>
      <c r="TWB175" s="216"/>
      <c r="TWC175" s="216"/>
      <c r="TWD175" s="216"/>
      <c r="TWE175" s="216"/>
      <c r="TWF175" s="216"/>
      <c r="TWG175" s="216"/>
      <c r="TWH175" s="216"/>
      <c r="TWI175" s="216"/>
      <c r="TWJ175" s="216"/>
      <c r="TWK175" s="216"/>
      <c r="TWL175" s="216"/>
      <c r="TWM175" s="216"/>
      <c r="TWN175" s="216"/>
      <c r="TWO175" s="216"/>
      <c r="TWP175" s="216"/>
      <c r="TWQ175" s="216"/>
      <c r="TWR175" s="216"/>
      <c r="TWS175" s="216"/>
      <c r="TWT175" s="216"/>
      <c r="TWU175" s="216"/>
      <c r="TWV175" s="216"/>
      <c r="TWW175" s="216"/>
      <c r="TWX175" s="216"/>
      <c r="TWY175" s="216"/>
      <c r="TWZ175" s="216"/>
      <c r="TXA175" s="216"/>
      <c r="TXB175" s="216"/>
      <c r="TXC175" s="216"/>
      <c r="TXD175" s="216"/>
      <c r="TXE175" s="216"/>
      <c r="TXF175" s="216"/>
      <c r="TXG175" s="216"/>
      <c r="TXH175" s="216"/>
      <c r="TXI175" s="216"/>
      <c r="TXJ175" s="216"/>
      <c r="TXK175" s="216"/>
      <c r="TXL175" s="216"/>
      <c r="TXM175" s="216"/>
      <c r="TXN175" s="216"/>
      <c r="TXO175" s="216"/>
      <c r="TXP175" s="216"/>
      <c r="TXQ175" s="216"/>
      <c r="TXR175" s="216"/>
      <c r="TXS175" s="216"/>
      <c r="TXT175" s="216"/>
      <c r="TXU175" s="216"/>
      <c r="TXV175" s="216"/>
      <c r="TXW175" s="216"/>
      <c r="TXX175" s="216"/>
      <c r="TXY175" s="216"/>
      <c r="TXZ175" s="216"/>
      <c r="TYA175" s="216"/>
      <c r="TYB175" s="216"/>
      <c r="TYC175" s="216"/>
      <c r="TYD175" s="216"/>
      <c r="TYE175" s="216"/>
      <c r="TYF175" s="216"/>
      <c r="TYG175" s="216"/>
      <c r="TYH175" s="216"/>
      <c r="TYI175" s="216"/>
      <c r="TYJ175" s="216"/>
      <c r="TYK175" s="216"/>
      <c r="TYL175" s="216"/>
      <c r="TYM175" s="216"/>
      <c r="TYN175" s="216"/>
      <c r="TYO175" s="216"/>
      <c r="TYP175" s="216"/>
      <c r="TYQ175" s="216"/>
      <c r="TYR175" s="216"/>
      <c r="TYS175" s="216"/>
      <c r="TYT175" s="216"/>
      <c r="TYU175" s="216"/>
      <c r="TYV175" s="216"/>
      <c r="TYW175" s="216"/>
      <c r="TYX175" s="216"/>
      <c r="TYY175" s="216"/>
      <c r="TYZ175" s="216"/>
      <c r="TZA175" s="216"/>
      <c r="TZB175" s="216"/>
      <c r="TZC175" s="216"/>
      <c r="TZD175" s="216"/>
      <c r="TZE175" s="216"/>
      <c r="TZF175" s="216"/>
      <c r="TZG175" s="216"/>
      <c r="TZH175" s="216"/>
      <c r="TZI175" s="216"/>
      <c r="TZJ175" s="216"/>
      <c r="TZK175" s="216"/>
      <c r="TZL175" s="216"/>
      <c r="TZM175" s="216"/>
      <c r="TZN175" s="216"/>
      <c r="TZO175" s="216"/>
      <c r="TZP175" s="216"/>
      <c r="TZQ175" s="216"/>
      <c r="TZR175" s="216"/>
      <c r="TZS175" s="216"/>
      <c r="TZT175" s="216"/>
      <c r="TZU175" s="216"/>
      <c r="TZV175" s="216"/>
      <c r="TZW175" s="216"/>
      <c r="TZX175" s="216"/>
      <c r="TZY175" s="216"/>
      <c r="TZZ175" s="216"/>
      <c r="UAA175" s="216"/>
      <c r="UAB175" s="216"/>
      <c r="UAC175" s="216"/>
      <c r="UAD175" s="216"/>
      <c r="UAE175" s="216"/>
      <c r="UAF175" s="216"/>
      <c r="UAG175" s="216"/>
      <c r="UAH175" s="216"/>
      <c r="UAI175" s="216"/>
      <c r="UAJ175" s="216"/>
      <c r="UAK175" s="216"/>
      <c r="UAL175" s="216"/>
      <c r="UAM175" s="216"/>
      <c r="UAN175" s="216"/>
      <c r="UAO175" s="216"/>
      <c r="UAP175" s="216"/>
      <c r="UAQ175" s="216"/>
      <c r="UAR175" s="216"/>
      <c r="UAS175" s="216"/>
      <c r="UAT175" s="216"/>
      <c r="UAU175" s="216"/>
      <c r="UAV175" s="216"/>
      <c r="UAW175" s="216"/>
      <c r="UAX175" s="216"/>
      <c r="UAY175" s="216"/>
      <c r="UAZ175" s="216"/>
      <c r="UBA175" s="216"/>
      <c r="UBB175" s="216"/>
      <c r="UBC175" s="216"/>
      <c r="UBD175" s="216"/>
      <c r="UBE175" s="216"/>
      <c r="UBF175" s="216"/>
      <c r="UBG175" s="216"/>
      <c r="UBH175" s="216"/>
      <c r="UBI175" s="216"/>
      <c r="UBJ175" s="216"/>
      <c r="UBK175" s="216"/>
      <c r="UBL175" s="216"/>
      <c r="UBM175" s="216"/>
      <c r="UBN175" s="216"/>
      <c r="UBO175" s="216"/>
      <c r="UBP175" s="216"/>
      <c r="UBQ175" s="216"/>
      <c r="UBR175" s="216"/>
      <c r="UBS175" s="216"/>
      <c r="UBT175" s="216"/>
      <c r="UBU175" s="216"/>
      <c r="UBV175" s="216"/>
      <c r="UBW175" s="216"/>
      <c r="UBX175" s="216"/>
      <c r="UBY175" s="216"/>
      <c r="UBZ175" s="216"/>
      <c r="UCA175" s="216"/>
      <c r="UCB175" s="216"/>
      <c r="UCC175" s="216"/>
      <c r="UCD175" s="216"/>
      <c r="UCE175" s="216"/>
      <c r="UCF175" s="216"/>
      <c r="UCG175" s="216"/>
      <c r="UCH175" s="216"/>
      <c r="UCI175" s="216"/>
      <c r="UCJ175" s="216"/>
      <c r="UCK175" s="216"/>
      <c r="UCL175" s="216"/>
      <c r="UCM175" s="216"/>
      <c r="UCN175" s="216"/>
      <c r="UCO175" s="216"/>
      <c r="UCP175" s="216"/>
      <c r="UCQ175" s="216"/>
      <c r="UCR175" s="216"/>
      <c r="UCS175" s="216"/>
      <c r="UCT175" s="216"/>
      <c r="UCU175" s="216"/>
      <c r="UCV175" s="216"/>
      <c r="UCW175" s="216"/>
      <c r="UCX175" s="216"/>
      <c r="UCY175" s="216"/>
      <c r="UCZ175" s="216"/>
      <c r="UDA175" s="216"/>
      <c r="UDB175" s="216"/>
      <c r="UDC175" s="216"/>
      <c r="UDD175" s="216"/>
      <c r="UDE175" s="216"/>
      <c r="UDF175" s="216"/>
      <c r="UDG175" s="216"/>
      <c r="UDH175" s="216"/>
      <c r="UDI175" s="216"/>
      <c r="UDJ175" s="216"/>
      <c r="UDK175" s="216"/>
      <c r="UDL175" s="216"/>
      <c r="UDM175" s="216"/>
      <c r="UDN175" s="216"/>
      <c r="UDO175" s="216"/>
      <c r="UDP175" s="216"/>
      <c r="UDQ175" s="216"/>
      <c r="UDR175" s="216"/>
      <c r="UDS175" s="216"/>
      <c r="UDT175" s="216"/>
      <c r="UDU175" s="216"/>
      <c r="UDV175" s="216"/>
      <c r="UDW175" s="216"/>
      <c r="UDX175" s="216"/>
      <c r="UDY175" s="216"/>
      <c r="UDZ175" s="216"/>
      <c r="UEA175" s="216"/>
      <c r="UEB175" s="216"/>
      <c r="UEC175" s="216"/>
      <c r="UED175" s="216"/>
      <c r="UEE175" s="216"/>
      <c r="UEF175" s="216"/>
      <c r="UEG175" s="216"/>
      <c r="UEH175" s="216"/>
      <c r="UEI175" s="216"/>
      <c r="UEJ175" s="216"/>
      <c r="UEK175" s="216"/>
      <c r="UEL175" s="216"/>
      <c r="UEM175" s="216"/>
      <c r="UEN175" s="216"/>
      <c r="UEO175" s="216"/>
      <c r="UEP175" s="216"/>
      <c r="UEQ175" s="216"/>
      <c r="UER175" s="216"/>
      <c r="UES175" s="216"/>
      <c r="UET175" s="216"/>
      <c r="UEU175" s="216"/>
      <c r="UEV175" s="216"/>
      <c r="UEW175" s="216"/>
      <c r="UEX175" s="216"/>
      <c r="UEY175" s="216"/>
      <c r="UEZ175" s="216"/>
      <c r="UFA175" s="216"/>
      <c r="UFB175" s="216"/>
      <c r="UFC175" s="216"/>
      <c r="UFD175" s="216"/>
      <c r="UFE175" s="216"/>
      <c r="UFF175" s="216"/>
      <c r="UFG175" s="216"/>
      <c r="UFH175" s="216"/>
      <c r="UFI175" s="216"/>
      <c r="UFJ175" s="216"/>
      <c r="UFK175" s="216"/>
      <c r="UFL175" s="216"/>
      <c r="UFM175" s="216"/>
      <c r="UFN175" s="216"/>
      <c r="UFO175" s="216"/>
      <c r="UFP175" s="216"/>
      <c r="UFQ175" s="216"/>
      <c r="UFR175" s="216"/>
      <c r="UFS175" s="216"/>
      <c r="UFT175" s="216"/>
      <c r="UFU175" s="216"/>
      <c r="UFV175" s="216"/>
      <c r="UFW175" s="216"/>
      <c r="UFX175" s="216"/>
      <c r="UFY175" s="216"/>
      <c r="UFZ175" s="216"/>
      <c r="UGA175" s="216"/>
      <c r="UGB175" s="216"/>
      <c r="UGC175" s="216"/>
      <c r="UGD175" s="216"/>
      <c r="UGE175" s="216"/>
      <c r="UGF175" s="216"/>
      <c r="UGG175" s="216"/>
      <c r="UGH175" s="216"/>
      <c r="UGI175" s="216"/>
      <c r="UGJ175" s="216"/>
      <c r="UGK175" s="216"/>
      <c r="UGL175" s="216"/>
      <c r="UGM175" s="216"/>
      <c r="UGN175" s="216"/>
      <c r="UGO175" s="216"/>
      <c r="UGP175" s="216"/>
      <c r="UGQ175" s="216"/>
      <c r="UGR175" s="216"/>
      <c r="UGS175" s="216"/>
      <c r="UGT175" s="216"/>
      <c r="UGU175" s="216"/>
      <c r="UGV175" s="216"/>
      <c r="UGW175" s="216"/>
      <c r="UGX175" s="216"/>
      <c r="UGY175" s="216"/>
      <c r="UGZ175" s="216"/>
      <c r="UHA175" s="216"/>
      <c r="UHB175" s="216"/>
      <c r="UHC175" s="216"/>
      <c r="UHD175" s="216"/>
      <c r="UHE175" s="216"/>
      <c r="UHF175" s="216"/>
      <c r="UHG175" s="216"/>
      <c r="UHH175" s="216"/>
      <c r="UHI175" s="216"/>
      <c r="UHJ175" s="216"/>
      <c r="UHK175" s="216"/>
      <c r="UHL175" s="216"/>
      <c r="UHM175" s="216"/>
      <c r="UHN175" s="216"/>
      <c r="UHO175" s="216"/>
      <c r="UHP175" s="216"/>
      <c r="UHQ175" s="216"/>
      <c r="UHR175" s="216"/>
      <c r="UHS175" s="216"/>
      <c r="UHT175" s="216"/>
      <c r="UHU175" s="216"/>
      <c r="UHV175" s="216"/>
      <c r="UHW175" s="216"/>
      <c r="UHX175" s="216"/>
      <c r="UHY175" s="216"/>
      <c r="UHZ175" s="216"/>
      <c r="UIA175" s="216"/>
      <c r="UIB175" s="216"/>
      <c r="UIC175" s="216"/>
      <c r="UID175" s="216"/>
      <c r="UIE175" s="216"/>
      <c r="UIF175" s="216"/>
      <c r="UIG175" s="216"/>
      <c r="UIH175" s="216"/>
      <c r="UII175" s="216"/>
      <c r="UIJ175" s="216"/>
      <c r="UIK175" s="216"/>
      <c r="UIL175" s="216"/>
      <c r="UIM175" s="216"/>
      <c r="UIN175" s="216"/>
      <c r="UIO175" s="216"/>
      <c r="UIP175" s="216"/>
      <c r="UIQ175" s="216"/>
      <c r="UIR175" s="216"/>
      <c r="UIS175" s="216"/>
      <c r="UIT175" s="216"/>
      <c r="UIU175" s="216"/>
      <c r="UIV175" s="216"/>
      <c r="UIW175" s="216"/>
      <c r="UIX175" s="216"/>
      <c r="UIY175" s="216"/>
      <c r="UIZ175" s="216"/>
      <c r="UJA175" s="216"/>
      <c r="UJB175" s="216"/>
      <c r="UJC175" s="216"/>
      <c r="UJD175" s="216"/>
      <c r="UJE175" s="216"/>
      <c r="UJF175" s="216"/>
      <c r="UJG175" s="216"/>
      <c r="UJH175" s="216"/>
      <c r="UJI175" s="216"/>
      <c r="UJJ175" s="216"/>
      <c r="UJK175" s="216"/>
      <c r="UJL175" s="216"/>
      <c r="UJM175" s="216"/>
      <c r="UJN175" s="216"/>
      <c r="UJO175" s="216"/>
      <c r="UJP175" s="216"/>
      <c r="UJQ175" s="216"/>
      <c r="UJR175" s="216"/>
      <c r="UJS175" s="216"/>
      <c r="UJT175" s="216"/>
      <c r="UJU175" s="216"/>
      <c r="UJV175" s="216"/>
      <c r="UJW175" s="216"/>
      <c r="UJX175" s="216"/>
      <c r="UJY175" s="216"/>
      <c r="UJZ175" s="216"/>
      <c r="UKA175" s="216"/>
      <c r="UKB175" s="216"/>
      <c r="UKC175" s="216"/>
      <c r="UKD175" s="216"/>
      <c r="UKE175" s="216"/>
      <c r="UKF175" s="216"/>
      <c r="UKG175" s="216"/>
      <c r="UKH175" s="216"/>
      <c r="UKI175" s="216"/>
      <c r="UKJ175" s="216"/>
      <c r="UKK175" s="216"/>
      <c r="UKL175" s="216"/>
      <c r="UKM175" s="216"/>
      <c r="UKN175" s="216"/>
      <c r="UKO175" s="216"/>
      <c r="UKP175" s="216"/>
      <c r="UKQ175" s="216"/>
      <c r="UKR175" s="216"/>
      <c r="UKS175" s="216"/>
      <c r="UKT175" s="216"/>
      <c r="UKU175" s="216"/>
      <c r="UKV175" s="216"/>
      <c r="UKW175" s="216"/>
      <c r="UKX175" s="216"/>
      <c r="UKY175" s="216"/>
      <c r="UKZ175" s="216"/>
      <c r="ULA175" s="216"/>
      <c r="ULB175" s="216"/>
      <c r="ULC175" s="216"/>
      <c r="ULD175" s="216"/>
      <c r="ULE175" s="216"/>
      <c r="ULF175" s="216"/>
      <c r="ULG175" s="216"/>
      <c r="ULH175" s="216"/>
      <c r="ULI175" s="216"/>
      <c r="ULJ175" s="216"/>
      <c r="ULK175" s="216"/>
      <c r="ULL175" s="216"/>
      <c r="ULM175" s="216"/>
      <c r="ULN175" s="216"/>
      <c r="ULO175" s="216"/>
      <c r="ULP175" s="216"/>
      <c r="ULQ175" s="216"/>
      <c r="ULR175" s="216"/>
      <c r="ULS175" s="216"/>
      <c r="ULT175" s="216"/>
      <c r="ULU175" s="216"/>
      <c r="ULV175" s="216"/>
      <c r="ULW175" s="216"/>
      <c r="ULX175" s="216"/>
      <c r="ULY175" s="216"/>
      <c r="ULZ175" s="216"/>
      <c r="UMA175" s="216"/>
      <c r="UMB175" s="216"/>
      <c r="UMC175" s="216"/>
      <c r="UMD175" s="216"/>
      <c r="UME175" s="216"/>
      <c r="UMF175" s="216"/>
      <c r="UMG175" s="216"/>
      <c r="UMH175" s="216"/>
      <c r="UMI175" s="216"/>
      <c r="UMJ175" s="216"/>
      <c r="UMK175" s="216"/>
      <c r="UML175" s="216"/>
      <c r="UMM175" s="216"/>
      <c r="UMN175" s="216"/>
      <c r="UMO175" s="216"/>
      <c r="UMP175" s="216"/>
      <c r="UMQ175" s="216"/>
      <c r="UMR175" s="216"/>
      <c r="UMS175" s="216"/>
      <c r="UMT175" s="216"/>
      <c r="UMU175" s="216"/>
      <c r="UMV175" s="216"/>
      <c r="UMW175" s="216"/>
      <c r="UMX175" s="216"/>
      <c r="UMY175" s="216"/>
      <c r="UMZ175" s="216"/>
      <c r="UNA175" s="216"/>
      <c r="UNB175" s="216"/>
      <c r="UNC175" s="216"/>
      <c r="UND175" s="216"/>
      <c r="UNE175" s="216"/>
      <c r="UNF175" s="216"/>
      <c r="UNG175" s="216"/>
      <c r="UNH175" s="216"/>
      <c r="UNI175" s="216"/>
      <c r="UNJ175" s="216"/>
      <c r="UNK175" s="216"/>
      <c r="UNL175" s="216"/>
      <c r="UNM175" s="216"/>
      <c r="UNN175" s="216"/>
      <c r="UNO175" s="216"/>
      <c r="UNP175" s="216"/>
      <c r="UNQ175" s="216"/>
      <c r="UNR175" s="216"/>
      <c r="UNS175" s="216"/>
      <c r="UNT175" s="216"/>
      <c r="UNU175" s="216"/>
      <c r="UNV175" s="216"/>
      <c r="UNW175" s="216"/>
      <c r="UNX175" s="216"/>
      <c r="UNY175" s="216"/>
      <c r="UNZ175" s="216"/>
      <c r="UOA175" s="216"/>
      <c r="UOB175" s="216"/>
      <c r="UOC175" s="216"/>
      <c r="UOD175" s="216"/>
      <c r="UOE175" s="216"/>
      <c r="UOF175" s="216"/>
      <c r="UOG175" s="216"/>
      <c r="UOH175" s="216"/>
      <c r="UOI175" s="216"/>
      <c r="UOJ175" s="216"/>
      <c r="UOK175" s="216"/>
      <c r="UOL175" s="216"/>
      <c r="UOM175" s="216"/>
      <c r="UON175" s="216"/>
      <c r="UOO175" s="216"/>
      <c r="UOP175" s="216"/>
      <c r="UOQ175" s="216"/>
      <c r="UOR175" s="216"/>
      <c r="UOS175" s="216"/>
      <c r="UOT175" s="216"/>
      <c r="UOU175" s="216"/>
      <c r="UOV175" s="216"/>
      <c r="UOW175" s="216"/>
      <c r="UOX175" s="216"/>
      <c r="UOY175" s="216"/>
      <c r="UOZ175" s="216"/>
      <c r="UPA175" s="216"/>
      <c r="UPB175" s="216"/>
      <c r="UPC175" s="216"/>
      <c r="UPD175" s="216"/>
      <c r="UPE175" s="216"/>
      <c r="UPF175" s="216"/>
      <c r="UPG175" s="216"/>
      <c r="UPH175" s="216"/>
      <c r="UPI175" s="216"/>
      <c r="UPJ175" s="216"/>
      <c r="UPK175" s="216"/>
      <c r="UPL175" s="216"/>
      <c r="UPM175" s="216"/>
      <c r="UPN175" s="216"/>
      <c r="UPO175" s="216"/>
      <c r="UPP175" s="216"/>
      <c r="UPQ175" s="216"/>
      <c r="UPR175" s="216"/>
      <c r="UPS175" s="216"/>
      <c r="UPT175" s="216"/>
      <c r="UPU175" s="216"/>
      <c r="UPV175" s="216"/>
      <c r="UPW175" s="216"/>
      <c r="UPX175" s="216"/>
      <c r="UPY175" s="216"/>
      <c r="UPZ175" s="216"/>
      <c r="UQA175" s="216"/>
      <c r="UQB175" s="216"/>
      <c r="UQC175" s="216"/>
      <c r="UQD175" s="216"/>
      <c r="UQE175" s="216"/>
      <c r="UQF175" s="216"/>
      <c r="UQG175" s="216"/>
      <c r="UQH175" s="216"/>
      <c r="UQI175" s="216"/>
      <c r="UQJ175" s="216"/>
      <c r="UQK175" s="216"/>
      <c r="UQL175" s="216"/>
      <c r="UQM175" s="216"/>
      <c r="UQN175" s="216"/>
      <c r="UQO175" s="216"/>
      <c r="UQP175" s="216"/>
      <c r="UQQ175" s="216"/>
      <c r="UQR175" s="216"/>
      <c r="UQS175" s="216"/>
      <c r="UQT175" s="216"/>
      <c r="UQU175" s="216"/>
      <c r="UQV175" s="216"/>
      <c r="UQW175" s="216"/>
      <c r="UQX175" s="216"/>
      <c r="UQY175" s="216"/>
      <c r="UQZ175" s="216"/>
      <c r="URA175" s="216"/>
      <c r="URB175" s="216"/>
      <c r="URC175" s="216"/>
      <c r="URD175" s="216"/>
      <c r="URE175" s="216"/>
      <c r="URF175" s="216"/>
      <c r="URG175" s="216"/>
      <c r="URH175" s="216"/>
      <c r="URI175" s="216"/>
      <c r="URJ175" s="216"/>
      <c r="URK175" s="216"/>
      <c r="URL175" s="216"/>
      <c r="URM175" s="216"/>
      <c r="URN175" s="216"/>
      <c r="URO175" s="216"/>
      <c r="URP175" s="216"/>
      <c r="URQ175" s="216"/>
      <c r="URR175" s="216"/>
      <c r="URS175" s="216"/>
      <c r="URT175" s="216"/>
      <c r="URU175" s="216"/>
      <c r="URV175" s="216"/>
      <c r="URW175" s="216"/>
      <c r="URX175" s="216"/>
      <c r="URY175" s="216"/>
      <c r="URZ175" s="216"/>
      <c r="USA175" s="216"/>
      <c r="USB175" s="216"/>
      <c r="USC175" s="216"/>
      <c r="USD175" s="216"/>
      <c r="USE175" s="216"/>
      <c r="USF175" s="216"/>
      <c r="USG175" s="216"/>
      <c r="USH175" s="216"/>
      <c r="USI175" s="216"/>
      <c r="USJ175" s="216"/>
      <c r="USK175" s="216"/>
      <c r="USL175" s="216"/>
      <c r="USM175" s="216"/>
      <c r="USN175" s="216"/>
      <c r="USO175" s="216"/>
      <c r="USP175" s="216"/>
      <c r="USQ175" s="216"/>
      <c r="USR175" s="216"/>
      <c r="USS175" s="216"/>
      <c r="UST175" s="216"/>
      <c r="USU175" s="216"/>
      <c r="USV175" s="216"/>
      <c r="USW175" s="216"/>
      <c r="USX175" s="216"/>
      <c r="USY175" s="216"/>
      <c r="USZ175" s="216"/>
      <c r="UTA175" s="216"/>
      <c r="UTB175" s="216"/>
      <c r="UTC175" s="216"/>
      <c r="UTD175" s="216"/>
      <c r="UTE175" s="216"/>
      <c r="UTF175" s="216"/>
      <c r="UTG175" s="216"/>
      <c r="UTH175" s="216"/>
      <c r="UTI175" s="216"/>
      <c r="UTJ175" s="216"/>
      <c r="UTK175" s="216"/>
      <c r="UTL175" s="216"/>
      <c r="UTM175" s="216"/>
      <c r="UTN175" s="216"/>
      <c r="UTO175" s="216"/>
      <c r="UTP175" s="216"/>
      <c r="UTQ175" s="216"/>
      <c r="UTR175" s="216"/>
      <c r="UTS175" s="216"/>
      <c r="UTT175" s="216"/>
      <c r="UTU175" s="216"/>
      <c r="UTV175" s="216"/>
      <c r="UTW175" s="216"/>
      <c r="UTX175" s="216"/>
      <c r="UTY175" s="216"/>
      <c r="UTZ175" s="216"/>
      <c r="UUA175" s="216"/>
      <c r="UUB175" s="216"/>
      <c r="UUC175" s="216"/>
      <c r="UUD175" s="216"/>
      <c r="UUE175" s="216"/>
      <c r="UUF175" s="216"/>
      <c r="UUG175" s="216"/>
      <c r="UUH175" s="216"/>
      <c r="UUI175" s="216"/>
      <c r="UUJ175" s="216"/>
      <c r="UUK175" s="216"/>
      <c r="UUL175" s="216"/>
      <c r="UUM175" s="216"/>
      <c r="UUN175" s="216"/>
      <c r="UUO175" s="216"/>
      <c r="UUP175" s="216"/>
      <c r="UUQ175" s="216"/>
      <c r="UUR175" s="216"/>
      <c r="UUS175" s="216"/>
      <c r="UUT175" s="216"/>
      <c r="UUU175" s="216"/>
      <c r="UUV175" s="216"/>
      <c r="UUW175" s="216"/>
      <c r="UUX175" s="216"/>
      <c r="UUY175" s="216"/>
      <c r="UUZ175" s="216"/>
      <c r="UVA175" s="216"/>
      <c r="UVB175" s="216"/>
      <c r="UVC175" s="216"/>
      <c r="UVD175" s="216"/>
      <c r="UVE175" s="216"/>
      <c r="UVF175" s="216"/>
      <c r="UVG175" s="216"/>
      <c r="UVH175" s="216"/>
      <c r="UVI175" s="216"/>
      <c r="UVJ175" s="216"/>
      <c r="UVK175" s="216"/>
      <c r="UVL175" s="216"/>
      <c r="UVM175" s="216"/>
      <c r="UVN175" s="216"/>
      <c r="UVO175" s="216"/>
      <c r="UVP175" s="216"/>
      <c r="UVQ175" s="216"/>
      <c r="UVR175" s="216"/>
      <c r="UVS175" s="216"/>
      <c r="UVT175" s="216"/>
      <c r="UVU175" s="216"/>
      <c r="UVV175" s="216"/>
      <c r="UVW175" s="216"/>
      <c r="UVX175" s="216"/>
      <c r="UVY175" s="216"/>
      <c r="UVZ175" s="216"/>
      <c r="UWA175" s="216"/>
      <c r="UWB175" s="216"/>
      <c r="UWC175" s="216"/>
      <c r="UWD175" s="216"/>
      <c r="UWE175" s="216"/>
      <c r="UWF175" s="216"/>
      <c r="UWG175" s="216"/>
      <c r="UWH175" s="216"/>
      <c r="UWI175" s="216"/>
      <c r="UWJ175" s="216"/>
      <c r="UWK175" s="216"/>
      <c r="UWL175" s="216"/>
      <c r="UWM175" s="216"/>
      <c r="UWN175" s="216"/>
      <c r="UWO175" s="216"/>
      <c r="UWP175" s="216"/>
      <c r="UWQ175" s="216"/>
      <c r="UWR175" s="216"/>
      <c r="UWS175" s="216"/>
      <c r="UWT175" s="216"/>
      <c r="UWU175" s="216"/>
      <c r="UWV175" s="216"/>
      <c r="UWW175" s="216"/>
      <c r="UWX175" s="216"/>
      <c r="UWY175" s="216"/>
      <c r="UWZ175" s="216"/>
      <c r="UXA175" s="216"/>
      <c r="UXB175" s="216"/>
      <c r="UXC175" s="216"/>
      <c r="UXD175" s="216"/>
      <c r="UXE175" s="216"/>
      <c r="UXF175" s="216"/>
      <c r="UXG175" s="216"/>
      <c r="UXH175" s="216"/>
      <c r="UXI175" s="216"/>
      <c r="UXJ175" s="216"/>
      <c r="UXK175" s="216"/>
      <c r="UXL175" s="216"/>
      <c r="UXM175" s="216"/>
      <c r="UXN175" s="216"/>
      <c r="UXO175" s="216"/>
      <c r="UXP175" s="216"/>
      <c r="UXQ175" s="216"/>
      <c r="UXR175" s="216"/>
      <c r="UXS175" s="216"/>
      <c r="UXT175" s="216"/>
      <c r="UXU175" s="216"/>
      <c r="UXV175" s="216"/>
      <c r="UXW175" s="216"/>
      <c r="UXX175" s="216"/>
      <c r="UXY175" s="216"/>
      <c r="UXZ175" s="216"/>
      <c r="UYA175" s="216"/>
      <c r="UYB175" s="216"/>
      <c r="UYC175" s="216"/>
      <c r="UYD175" s="216"/>
      <c r="UYE175" s="216"/>
      <c r="UYF175" s="216"/>
      <c r="UYG175" s="216"/>
      <c r="UYH175" s="216"/>
      <c r="UYI175" s="216"/>
      <c r="UYJ175" s="216"/>
      <c r="UYK175" s="216"/>
      <c r="UYL175" s="216"/>
      <c r="UYM175" s="216"/>
      <c r="UYN175" s="216"/>
      <c r="UYO175" s="216"/>
      <c r="UYP175" s="216"/>
      <c r="UYQ175" s="216"/>
      <c r="UYR175" s="216"/>
      <c r="UYS175" s="216"/>
      <c r="UYT175" s="216"/>
      <c r="UYU175" s="216"/>
      <c r="UYV175" s="216"/>
      <c r="UYW175" s="216"/>
      <c r="UYX175" s="216"/>
      <c r="UYY175" s="216"/>
      <c r="UYZ175" s="216"/>
      <c r="UZA175" s="216"/>
      <c r="UZB175" s="216"/>
      <c r="UZC175" s="216"/>
      <c r="UZD175" s="216"/>
      <c r="UZE175" s="216"/>
      <c r="UZF175" s="216"/>
      <c r="UZG175" s="216"/>
      <c r="UZH175" s="216"/>
      <c r="UZI175" s="216"/>
      <c r="UZJ175" s="216"/>
      <c r="UZK175" s="216"/>
      <c r="UZL175" s="216"/>
      <c r="UZM175" s="216"/>
      <c r="UZN175" s="216"/>
      <c r="UZO175" s="216"/>
      <c r="UZP175" s="216"/>
      <c r="UZQ175" s="216"/>
      <c r="UZR175" s="216"/>
      <c r="UZS175" s="216"/>
      <c r="UZT175" s="216"/>
      <c r="UZU175" s="216"/>
      <c r="UZV175" s="216"/>
      <c r="UZW175" s="216"/>
      <c r="UZX175" s="216"/>
      <c r="UZY175" s="216"/>
      <c r="UZZ175" s="216"/>
      <c r="VAA175" s="216"/>
      <c r="VAB175" s="216"/>
      <c r="VAC175" s="216"/>
      <c r="VAD175" s="216"/>
      <c r="VAE175" s="216"/>
      <c r="VAF175" s="216"/>
      <c r="VAG175" s="216"/>
      <c r="VAH175" s="216"/>
      <c r="VAI175" s="216"/>
      <c r="VAJ175" s="216"/>
      <c r="VAK175" s="216"/>
      <c r="VAL175" s="216"/>
      <c r="VAM175" s="216"/>
      <c r="VAN175" s="216"/>
      <c r="VAO175" s="216"/>
      <c r="VAP175" s="216"/>
      <c r="VAQ175" s="216"/>
      <c r="VAR175" s="216"/>
      <c r="VAS175" s="216"/>
      <c r="VAT175" s="216"/>
      <c r="VAU175" s="216"/>
      <c r="VAV175" s="216"/>
      <c r="VAW175" s="216"/>
      <c r="VAX175" s="216"/>
      <c r="VAY175" s="216"/>
      <c r="VAZ175" s="216"/>
      <c r="VBA175" s="216"/>
      <c r="VBB175" s="216"/>
      <c r="VBC175" s="216"/>
      <c r="VBD175" s="216"/>
      <c r="VBE175" s="216"/>
      <c r="VBF175" s="216"/>
      <c r="VBG175" s="216"/>
      <c r="VBH175" s="216"/>
      <c r="VBI175" s="216"/>
      <c r="VBJ175" s="216"/>
      <c r="VBK175" s="216"/>
      <c r="VBL175" s="216"/>
      <c r="VBM175" s="216"/>
      <c r="VBN175" s="216"/>
      <c r="VBO175" s="216"/>
      <c r="VBP175" s="216"/>
      <c r="VBQ175" s="216"/>
      <c r="VBR175" s="216"/>
      <c r="VBS175" s="216"/>
      <c r="VBT175" s="216"/>
      <c r="VBU175" s="216"/>
      <c r="VBV175" s="216"/>
      <c r="VBW175" s="216"/>
      <c r="VBX175" s="216"/>
      <c r="VBY175" s="216"/>
      <c r="VBZ175" s="216"/>
      <c r="VCA175" s="216"/>
      <c r="VCB175" s="216"/>
      <c r="VCC175" s="216"/>
      <c r="VCD175" s="216"/>
      <c r="VCE175" s="216"/>
      <c r="VCF175" s="216"/>
      <c r="VCG175" s="216"/>
      <c r="VCH175" s="216"/>
      <c r="VCI175" s="216"/>
      <c r="VCJ175" s="216"/>
      <c r="VCK175" s="216"/>
      <c r="VCL175" s="216"/>
      <c r="VCM175" s="216"/>
      <c r="VCN175" s="216"/>
      <c r="VCO175" s="216"/>
      <c r="VCP175" s="216"/>
      <c r="VCQ175" s="216"/>
      <c r="VCR175" s="216"/>
      <c r="VCS175" s="216"/>
      <c r="VCT175" s="216"/>
      <c r="VCU175" s="216"/>
      <c r="VCV175" s="216"/>
      <c r="VCW175" s="216"/>
      <c r="VCX175" s="216"/>
      <c r="VCY175" s="216"/>
      <c r="VCZ175" s="216"/>
      <c r="VDA175" s="216"/>
      <c r="VDB175" s="216"/>
      <c r="VDC175" s="216"/>
      <c r="VDD175" s="216"/>
      <c r="VDE175" s="216"/>
      <c r="VDF175" s="216"/>
      <c r="VDG175" s="216"/>
      <c r="VDH175" s="216"/>
      <c r="VDI175" s="216"/>
      <c r="VDJ175" s="216"/>
      <c r="VDK175" s="216"/>
      <c r="VDL175" s="216"/>
      <c r="VDM175" s="216"/>
      <c r="VDN175" s="216"/>
      <c r="VDO175" s="216"/>
      <c r="VDP175" s="216"/>
      <c r="VDQ175" s="216"/>
      <c r="VDR175" s="216"/>
      <c r="VDS175" s="216"/>
      <c r="VDT175" s="216"/>
      <c r="VDU175" s="216"/>
      <c r="VDV175" s="216"/>
      <c r="VDW175" s="216"/>
      <c r="VDX175" s="216"/>
      <c r="VDY175" s="216"/>
      <c r="VDZ175" s="216"/>
      <c r="VEA175" s="216"/>
      <c r="VEB175" s="216"/>
      <c r="VEC175" s="216"/>
      <c r="VED175" s="216"/>
      <c r="VEE175" s="216"/>
      <c r="VEF175" s="216"/>
      <c r="VEG175" s="216"/>
      <c r="VEH175" s="216"/>
      <c r="VEI175" s="216"/>
      <c r="VEJ175" s="216"/>
      <c r="VEK175" s="216"/>
      <c r="VEL175" s="216"/>
      <c r="VEM175" s="216"/>
      <c r="VEN175" s="216"/>
      <c r="VEO175" s="216"/>
      <c r="VEP175" s="216"/>
      <c r="VEQ175" s="216"/>
      <c r="VER175" s="216"/>
      <c r="VES175" s="216"/>
      <c r="VET175" s="216"/>
      <c r="VEU175" s="216"/>
      <c r="VEV175" s="216"/>
      <c r="VEW175" s="216"/>
      <c r="VEX175" s="216"/>
      <c r="VEY175" s="216"/>
      <c r="VEZ175" s="216"/>
      <c r="VFA175" s="216"/>
      <c r="VFB175" s="216"/>
      <c r="VFC175" s="216"/>
      <c r="VFD175" s="216"/>
      <c r="VFE175" s="216"/>
      <c r="VFF175" s="216"/>
      <c r="VFG175" s="216"/>
      <c r="VFH175" s="216"/>
      <c r="VFI175" s="216"/>
      <c r="VFJ175" s="216"/>
      <c r="VFK175" s="216"/>
      <c r="VFL175" s="216"/>
      <c r="VFM175" s="216"/>
      <c r="VFN175" s="216"/>
      <c r="VFO175" s="216"/>
      <c r="VFP175" s="216"/>
      <c r="VFQ175" s="216"/>
      <c r="VFR175" s="216"/>
      <c r="VFS175" s="216"/>
      <c r="VFT175" s="216"/>
      <c r="VFU175" s="216"/>
      <c r="VFV175" s="216"/>
      <c r="VFW175" s="216"/>
      <c r="VFX175" s="216"/>
      <c r="VFY175" s="216"/>
      <c r="VFZ175" s="216"/>
      <c r="VGA175" s="216"/>
      <c r="VGB175" s="216"/>
      <c r="VGC175" s="216"/>
      <c r="VGD175" s="216"/>
      <c r="VGE175" s="216"/>
      <c r="VGF175" s="216"/>
      <c r="VGG175" s="216"/>
      <c r="VGH175" s="216"/>
      <c r="VGI175" s="216"/>
      <c r="VGJ175" s="216"/>
      <c r="VGK175" s="216"/>
      <c r="VGL175" s="216"/>
      <c r="VGM175" s="216"/>
      <c r="VGN175" s="216"/>
      <c r="VGO175" s="216"/>
      <c r="VGP175" s="216"/>
      <c r="VGQ175" s="216"/>
      <c r="VGR175" s="216"/>
      <c r="VGS175" s="216"/>
      <c r="VGT175" s="216"/>
      <c r="VGU175" s="216"/>
      <c r="VGV175" s="216"/>
      <c r="VGW175" s="216"/>
      <c r="VGX175" s="216"/>
      <c r="VGY175" s="216"/>
      <c r="VGZ175" s="216"/>
      <c r="VHA175" s="216"/>
      <c r="VHB175" s="216"/>
      <c r="VHC175" s="216"/>
      <c r="VHD175" s="216"/>
      <c r="VHE175" s="216"/>
      <c r="VHF175" s="216"/>
      <c r="VHG175" s="216"/>
      <c r="VHH175" s="216"/>
      <c r="VHI175" s="216"/>
      <c r="VHJ175" s="216"/>
      <c r="VHK175" s="216"/>
      <c r="VHL175" s="216"/>
      <c r="VHM175" s="216"/>
      <c r="VHN175" s="216"/>
      <c r="VHO175" s="216"/>
      <c r="VHP175" s="216"/>
      <c r="VHQ175" s="216"/>
      <c r="VHR175" s="216"/>
      <c r="VHS175" s="216"/>
      <c r="VHT175" s="216"/>
      <c r="VHU175" s="216"/>
      <c r="VHV175" s="216"/>
      <c r="VHW175" s="216"/>
      <c r="VHX175" s="216"/>
      <c r="VHY175" s="216"/>
      <c r="VHZ175" s="216"/>
      <c r="VIA175" s="216"/>
      <c r="VIB175" s="216"/>
      <c r="VIC175" s="216"/>
      <c r="VID175" s="216"/>
      <c r="VIE175" s="216"/>
      <c r="VIF175" s="216"/>
      <c r="VIG175" s="216"/>
      <c r="VIH175" s="216"/>
      <c r="VII175" s="216"/>
      <c r="VIJ175" s="216"/>
      <c r="VIK175" s="216"/>
      <c r="VIL175" s="216"/>
      <c r="VIM175" s="216"/>
      <c r="VIN175" s="216"/>
      <c r="VIO175" s="216"/>
      <c r="VIP175" s="216"/>
      <c r="VIQ175" s="216"/>
      <c r="VIR175" s="216"/>
      <c r="VIS175" s="216"/>
      <c r="VIT175" s="216"/>
      <c r="VIU175" s="216"/>
      <c r="VIV175" s="216"/>
      <c r="VIW175" s="216"/>
      <c r="VIX175" s="216"/>
      <c r="VIY175" s="216"/>
      <c r="VIZ175" s="216"/>
      <c r="VJA175" s="216"/>
      <c r="VJB175" s="216"/>
      <c r="VJC175" s="216"/>
      <c r="VJD175" s="216"/>
      <c r="VJE175" s="216"/>
      <c r="VJF175" s="216"/>
      <c r="VJG175" s="216"/>
      <c r="VJH175" s="216"/>
      <c r="VJI175" s="216"/>
      <c r="VJJ175" s="216"/>
      <c r="VJK175" s="216"/>
      <c r="VJL175" s="216"/>
      <c r="VJM175" s="216"/>
      <c r="VJN175" s="216"/>
      <c r="VJO175" s="216"/>
      <c r="VJP175" s="216"/>
      <c r="VJQ175" s="216"/>
      <c r="VJR175" s="216"/>
      <c r="VJS175" s="216"/>
      <c r="VJT175" s="216"/>
      <c r="VJU175" s="216"/>
      <c r="VJV175" s="216"/>
      <c r="VJW175" s="216"/>
      <c r="VJX175" s="216"/>
      <c r="VJY175" s="216"/>
      <c r="VJZ175" s="216"/>
      <c r="VKA175" s="216"/>
      <c r="VKB175" s="216"/>
      <c r="VKC175" s="216"/>
      <c r="VKD175" s="216"/>
      <c r="VKE175" s="216"/>
      <c r="VKF175" s="216"/>
      <c r="VKG175" s="216"/>
      <c r="VKH175" s="216"/>
      <c r="VKI175" s="216"/>
      <c r="VKJ175" s="216"/>
      <c r="VKK175" s="216"/>
      <c r="VKL175" s="216"/>
      <c r="VKM175" s="216"/>
      <c r="VKN175" s="216"/>
      <c r="VKO175" s="216"/>
      <c r="VKP175" s="216"/>
      <c r="VKQ175" s="216"/>
      <c r="VKR175" s="216"/>
      <c r="VKS175" s="216"/>
      <c r="VKT175" s="216"/>
      <c r="VKU175" s="216"/>
      <c r="VKV175" s="216"/>
      <c r="VKW175" s="216"/>
      <c r="VKX175" s="216"/>
      <c r="VKY175" s="216"/>
      <c r="VKZ175" s="216"/>
      <c r="VLA175" s="216"/>
      <c r="VLB175" s="216"/>
      <c r="VLC175" s="216"/>
      <c r="VLD175" s="216"/>
      <c r="VLE175" s="216"/>
      <c r="VLF175" s="216"/>
      <c r="VLG175" s="216"/>
      <c r="VLH175" s="216"/>
      <c r="VLI175" s="216"/>
      <c r="VLJ175" s="216"/>
      <c r="VLK175" s="216"/>
      <c r="VLL175" s="216"/>
      <c r="VLM175" s="216"/>
      <c r="VLN175" s="216"/>
      <c r="VLO175" s="216"/>
      <c r="VLP175" s="216"/>
      <c r="VLQ175" s="216"/>
      <c r="VLR175" s="216"/>
      <c r="VLS175" s="216"/>
      <c r="VLT175" s="216"/>
      <c r="VLU175" s="216"/>
      <c r="VLV175" s="216"/>
      <c r="VLW175" s="216"/>
      <c r="VLX175" s="216"/>
      <c r="VLY175" s="216"/>
      <c r="VLZ175" s="216"/>
      <c r="VMA175" s="216"/>
      <c r="VMB175" s="216"/>
      <c r="VMC175" s="216"/>
      <c r="VMD175" s="216"/>
      <c r="VME175" s="216"/>
      <c r="VMF175" s="216"/>
      <c r="VMG175" s="216"/>
      <c r="VMH175" s="216"/>
      <c r="VMI175" s="216"/>
      <c r="VMJ175" s="216"/>
      <c r="VMK175" s="216"/>
      <c r="VML175" s="216"/>
      <c r="VMM175" s="216"/>
      <c r="VMN175" s="216"/>
      <c r="VMO175" s="216"/>
      <c r="VMP175" s="216"/>
      <c r="VMQ175" s="216"/>
      <c r="VMR175" s="216"/>
      <c r="VMS175" s="216"/>
      <c r="VMT175" s="216"/>
      <c r="VMU175" s="216"/>
      <c r="VMV175" s="216"/>
      <c r="VMW175" s="216"/>
      <c r="VMX175" s="216"/>
      <c r="VMY175" s="216"/>
      <c r="VMZ175" s="216"/>
      <c r="VNA175" s="216"/>
      <c r="VNB175" s="216"/>
      <c r="VNC175" s="216"/>
      <c r="VND175" s="216"/>
      <c r="VNE175" s="216"/>
      <c r="VNF175" s="216"/>
      <c r="VNG175" s="216"/>
      <c r="VNH175" s="216"/>
      <c r="VNI175" s="216"/>
      <c r="VNJ175" s="216"/>
      <c r="VNK175" s="216"/>
      <c r="VNL175" s="216"/>
      <c r="VNM175" s="216"/>
      <c r="VNN175" s="216"/>
      <c r="VNO175" s="216"/>
      <c r="VNP175" s="216"/>
      <c r="VNQ175" s="216"/>
      <c r="VNR175" s="216"/>
      <c r="VNS175" s="216"/>
      <c r="VNT175" s="216"/>
      <c r="VNU175" s="216"/>
      <c r="VNV175" s="216"/>
      <c r="VNW175" s="216"/>
      <c r="VNX175" s="216"/>
      <c r="VNY175" s="216"/>
      <c r="VNZ175" s="216"/>
      <c r="VOA175" s="216"/>
      <c r="VOB175" s="216"/>
      <c r="VOC175" s="216"/>
      <c r="VOD175" s="216"/>
      <c r="VOE175" s="216"/>
      <c r="VOF175" s="216"/>
      <c r="VOG175" s="216"/>
      <c r="VOH175" s="216"/>
      <c r="VOI175" s="216"/>
      <c r="VOJ175" s="216"/>
      <c r="VOK175" s="216"/>
      <c r="VOL175" s="216"/>
      <c r="VOM175" s="216"/>
      <c r="VON175" s="216"/>
      <c r="VOO175" s="216"/>
      <c r="VOP175" s="216"/>
      <c r="VOQ175" s="216"/>
      <c r="VOR175" s="216"/>
      <c r="VOS175" s="216"/>
      <c r="VOT175" s="216"/>
      <c r="VOU175" s="216"/>
      <c r="VOV175" s="216"/>
      <c r="VOW175" s="216"/>
      <c r="VOX175" s="216"/>
      <c r="VOY175" s="216"/>
      <c r="VOZ175" s="216"/>
      <c r="VPA175" s="216"/>
      <c r="VPB175" s="216"/>
      <c r="VPC175" s="216"/>
      <c r="VPD175" s="216"/>
      <c r="VPE175" s="216"/>
      <c r="VPF175" s="216"/>
      <c r="VPG175" s="216"/>
      <c r="VPH175" s="216"/>
      <c r="VPI175" s="216"/>
      <c r="VPJ175" s="216"/>
      <c r="VPK175" s="216"/>
      <c r="VPL175" s="216"/>
      <c r="VPM175" s="216"/>
      <c r="VPN175" s="216"/>
      <c r="VPO175" s="216"/>
      <c r="VPP175" s="216"/>
      <c r="VPQ175" s="216"/>
      <c r="VPR175" s="216"/>
      <c r="VPS175" s="216"/>
      <c r="VPT175" s="216"/>
      <c r="VPU175" s="216"/>
      <c r="VPV175" s="216"/>
      <c r="VPW175" s="216"/>
      <c r="VPX175" s="216"/>
      <c r="VPY175" s="216"/>
      <c r="VPZ175" s="216"/>
      <c r="VQA175" s="216"/>
      <c r="VQB175" s="216"/>
      <c r="VQC175" s="216"/>
      <c r="VQD175" s="216"/>
      <c r="VQE175" s="216"/>
      <c r="VQF175" s="216"/>
      <c r="VQG175" s="216"/>
      <c r="VQH175" s="216"/>
      <c r="VQI175" s="216"/>
      <c r="VQJ175" s="216"/>
      <c r="VQK175" s="216"/>
      <c r="VQL175" s="216"/>
      <c r="VQM175" s="216"/>
      <c r="VQN175" s="216"/>
      <c r="VQO175" s="216"/>
      <c r="VQP175" s="216"/>
      <c r="VQQ175" s="216"/>
      <c r="VQR175" s="216"/>
      <c r="VQS175" s="216"/>
      <c r="VQT175" s="216"/>
      <c r="VQU175" s="216"/>
      <c r="VQV175" s="216"/>
      <c r="VQW175" s="216"/>
      <c r="VQX175" s="216"/>
      <c r="VQY175" s="216"/>
      <c r="VQZ175" s="216"/>
      <c r="VRA175" s="216"/>
      <c r="VRB175" s="216"/>
      <c r="VRC175" s="216"/>
      <c r="VRD175" s="216"/>
      <c r="VRE175" s="216"/>
      <c r="VRF175" s="216"/>
      <c r="VRG175" s="216"/>
      <c r="VRH175" s="216"/>
      <c r="VRI175" s="216"/>
      <c r="VRJ175" s="216"/>
      <c r="VRK175" s="216"/>
      <c r="VRL175" s="216"/>
      <c r="VRM175" s="216"/>
      <c r="VRN175" s="216"/>
      <c r="VRO175" s="216"/>
      <c r="VRP175" s="216"/>
      <c r="VRQ175" s="216"/>
      <c r="VRR175" s="216"/>
      <c r="VRS175" s="216"/>
      <c r="VRT175" s="216"/>
      <c r="VRU175" s="216"/>
      <c r="VRV175" s="216"/>
      <c r="VRW175" s="216"/>
      <c r="VRX175" s="216"/>
      <c r="VRY175" s="216"/>
      <c r="VRZ175" s="216"/>
      <c r="VSA175" s="216"/>
      <c r="VSB175" s="216"/>
      <c r="VSC175" s="216"/>
      <c r="VSD175" s="216"/>
      <c r="VSE175" s="216"/>
      <c r="VSF175" s="216"/>
      <c r="VSG175" s="216"/>
      <c r="VSH175" s="216"/>
      <c r="VSI175" s="216"/>
      <c r="VSJ175" s="216"/>
      <c r="VSK175" s="216"/>
      <c r="VSL175" s="216"/>
      <c r="VSM175" s="216"/>
      <c r="VSN175" s="216"/>
      <c r="VSO175" s="216"/>
      <c r="VSP175" s="216"/>
      <c r="VSQ175" s="216"/>
      <c r="VSR175" s="216"/>
      <c r="VSS175" s="216"/>
      <c r="VST175" s="216"/>
      <c r="VSU175" s="216"/>
      <c r="VSV175" s="216"/>
      <c r="VSW175" s="216"/>
      <c r="VSX175" s="216"/>
      <c r="VSY175" s="216"/>
      <c r="VSZ175" s="216"/>
      <c r="VTA175" s="216"/>
      <c r="VTB175" s="216"/>
      <c r="VTC175" s="216"/>
      <c r="VTD175" s="216"/>
      <c r="VTE175" s="216"/>
      <c r="VTF175" s="216"/>
      <c r="VTG175" s="216"/>
      <c r="VTH175" s="216"/>
      <c r="VTI175" s="216"/>
      <c r="VTJ175" s="216"/>
      <c r="VTK175" s="216"/>
      <c r="VTL175" s="216"/>
      <c r="VTM175" s="216"/>
      <c r="VTN175" s="216"/>
      <c r="VTO175" s="216"/>
      <c r="VTP175" s="216"/>
      <c r="VTQ175" s="216"/>
      <c r="VTR175" s="216"/>
      <c r="VTS175" s="216"/>
      <c r="VTT175" s="216"/>
      <c r="VTU175" s="216"/>
      <c r="VTV175" s="216"/>
      <c r="VTW175" s="216"/>
      <c r="VTX175" s="216"/>
      <c r="VTY175" s="216"/>
      <c r="VTZ175" s="216"/>
      <c r="VUA175" s="216"/>
      <c r="VUB175" s="216"/>
      <c r="VUC175" s="216"/>
      <c r="VUD175" s="216"/>
      <c r="VUE175" s="216"/>
      <c r="VUF175" s="216"/>
      <c r="VUG175" s="216"/>
      <c r="VUH175" s="216"/>
      <c r="VUI175" s="216"/>
      <c r="VUJ175" s="216"/>
      <c r="VUK175" s="216"/>
      <c r="VUL175" s="216"/>
      <c r="VUM175" s="216"/>
      <c r="VUN175" s="216"/>
      <c r="VUO175" s="216"/>
      <c r="VUP175" s="216"/>
      <c r="VUQ175" s="216"/>
      <c r="VUR175" s="216"/>
      <c r="VUS175" s="216"/>
      <c r="VUT175" s="216"/>
      <c r="VUU175" s="216"/>
      <c r="VUV175" s="216"/>
      <c r="VUW175" s="216"/>
      <c r="VUX175" s="216"/>
      <c r="VUY175" s="216"/>
      <c r="VUZ175" s="216"/>
      <c r="VVA175" s="216"/>
      <c r="VVB175" s="216"/>
      <c r="VVC175" s="216"/>
      <c r="VVD175" s="216"/>
      <c r="VVE175" s="216"/>
      <c r="VVF175" s="216"/>
      <c r="VVG175" s="216"/>
      <c r="VVH175" s="216"/>
      <c r="VVI175" s="216"/>
      <c r="VVJ175" s="216"/>
      <c r="VVK175" s="216"/>
      <c r="VVL175" s="216"/>
      <c r="VVM175" s="216"/>
      <c r="VVN175" s="216"/>
      <c r="VVO175" s="216"/>
      <c r="VVP175" s="216"/>
      <c r="VVQ175" s="216"/>
      <c r="VVR175" s="216"/>
      <c r="VVS175" s="216"/>
      <c r="VVT175" s="216"/>
      <c r="VVU175" s="216"/>
      <c r="VVV175" s="216"/>
      <c r="VVW175" s="216"/>
      <c r="VVX175" s="216"/>
      <c r="VVY175" s="216"/>
      <c r="VVZ175" s="216"/>
      <c r="VWA175" s="216"/>
      <c r="VWB175" s="216"/>
      <c r="VWC175" s="216"/>
      <c r="VWD175" s="216"/>
      <c r="VWE175" s="216"/>
      <c r="VWF175" s="216"/>
      <c r="VWG175" s="216"/>
      <c r="VWH175" s="216"/>
      <c r="VWI175" s="216"/>
      <c r="VWJ175" s="216"/>
      <c r="VWK175" s="216"/>
      <c r="VWL175" s="216"/>
      <c r="VWM175" s="216"/>
      <c r="VWN175" s="216"/>
      <c r="VWO175" s="216"/>
      <c r="VWP175" s="216"/>
      <c r="VWQ175" s="216"/>
      <c r="VWR175" s="216"/>
      <c r="VWS175" s="216"/>
      <c r="VWT175" s="216"/>
      <c r="VWU175" s="216"/>
      <c r="VWV175" s="216"/>
      <c r="VWW175" s="216"/>
      <c r="VWX175" s="216"/>
      <c r="VWY175" s="216"/>
      <c r="VWZ175" s="216"/>
      <c r="VXA175" s="216"/>
      <c r="VXB175" s="216"/>
      <c r="VXC175" s="216"/>
      <c r="VXD175" s="216"/>
      <c r="VXE175" s="216"/>
      <c r="VXF175" s="216"/>
      <c r="VXG175" s="216"/>
      <c r="VXH175" s="216"/>
      <c r="VXI175" s="216"/>
      <c r="VXJ175" s="216"/>
      <c r="VXK175" s="216"/>
      <c r="VXL175" s="216"/>
      <c r="VXM175" s="216"/>
      <c r="VXN175" s="216"/>
      <c r="VXO175" s="216"/>
      <c r="VXP175" s="216"/>
      <c r="VXQ175" s="216"/>
      <c r="VXR175" s="216"/>
      <c r="VXS175" s="216"/>
      <c r="VXT175" s="216"/>
      <c r="VXU175" s="216"/>
      <c r="VXV175" s="216"/>
      <c r="VXW175" s="216"/>
      <c r="VXX175" s="216"/>
      <c r="VXY175" s="216"/>
      <c r="VXZ175" s="216"/>
      <c r="VYA175" s="216"/>
      <c r="VYB175" s="216"/>
      <c r="VYC175" s="216"/>
      <c r="VYD175" s="216"/>
      <c r="VYE175" s="216"/>
      <c r="VYF175" s="216"/>
      <c r="VYG175" s="216"/>
      <c r="VYH175" s="216"/>
      <c r="VYI175" s="216"/>
      <c r="VYJ175" s="216"/>
      <c r="VYK175" s="216"/>
      <c r="VYL175" s="216"/>
      <c r="VYM175" s="216"/>
      <c r="VYN175" s="216"/>
      <c r="VYO175" s="216"/>
      <c r="VYP175" s="216"/>
      <c r="VYQ175" s="216"/>
      <c r="VYR175" s="216"/>
      <c r="VYS175" s="216"/>
      <c r="VYT175" s="216"/>
      <c r="VYU175" s="216"/>
      <c r="VYV175" s="216"/>
      <c r="VYW175" s="216"/>
      <c r="VYX175" s="216"/>
      <c r="VYY175" s="216"/>
      <c r="VYZ175" s="216"/>
      <c r="VZA175" s="216"/>
      <c r="VZB175" s="216"/>
      <c r="VZC175" s="216"/>
      <c r="VZD175" s="216"/>
      <c r="VZE175" s="216"/>
      <c r="VZF175" s="216"/>
      <c r="VZG175" s="216"/>
      <c r="VZH175" s="216"/>
      <c r="VZI175" s="216"/>
      <c r="VZJ175" s="216"/>
      <c r="VZK175" s="216"/>
      <c r="VZL175" s="216"/>
      <c r="VZM175" s="216"/>
      <c r="VZN175" s="216"/>
      <c r="VZO175" s="216"/>
      <c r="VZP175" s="216"/>
      <c r="VZQ175" s="216"/>
      <c r="VZR175" s="216"/>
      <c r="VZS175" s="216"/>
      <c r="VZT175" s="216"/>
      <c r="VZU175" s="216"/>
      <c r="VZV175" s="216"/>
      <c r="VZW175" s="216"/>
      <c r="VZX175" s="216"/>
      <c r="VZY175" s="216"/>
      <c r="VZZ175" s="216"/>
      <c r="WAA175" s="216"/>
      <c r="WAB175" s="216"/>
      <c r="WAC175" s="216"/>
      <c r="WAD175" s="216"/>
      <c r="WAE175" s="216"/>
      <c r="WAF175" s="216"/>
      <c r="WAG175" s="216"/>
      <c r="WAH175" s="216"/>
      <c r="WAI175" s="216"/>
      <c r="WAJ175" s="216"/>
      <c r="WAK175" s="216"/>
      <c r="WAL175" s="216"/>
      <c r="WAM175" s="216"/>
      <c r="WAN175" s="216"/>
      <c r="WAO175" s="216"/>
      <c r="WAP175" s="216"/>
      <c r="WAQ175" s="216"/>
      <c r="WAR175" s="216"/>
      <c r="WAS175" s="216"/>
      <c r="WAT175" s="216"/>
      <c r="WAU175" s="216"/>
      <c r="WAV175" s="216"/>
      <c r="WAW175" s="216"/>
      <c r="WAX175" s="216"/>
      <c r="WAY175" s="216"/>
      <c r="WAZ175" s="216"/>
      <c r="WBA175" s="216"/>
      <c r="WBB175" s="216"/>
      <c r="WBC175" s="216"/>
      <c r="WBD175" s="216"/>
      <c r="WBE175" s="216"/>
      <c r="WBF175" s="216"/>
      <c r="WBG175" s="216"/>
      <c r="WBH175" s="216"/>
      <c r="WBI175" s="216"/>
      <c r="WBJ175" s="216"/>
      <c r="WBK175" s="216"/>
      <c r="WBL175" s="216"/>
      <c r="WBM175" s="216"/>
      <c r="WBN175" s="216"/>
      <c r="WBO175" s="216"/>
      <c r="WBP175" s="216"/>
      <c r="WBQ175" s="216"/>
      <c r="WBR175" s="216"/>
      <c r="WBS175" s="216"/>
      <c r="WBT175" s="216"/>
      <c r="WBU175" s="216"/>
      <c r="WBV175" s="216"/>
      <c r="WBW175" s="216"/>
      <c r="WBX175" s="216"/>
      <c r="WBY175" s="216"/>
      <c r="WBZ175" s="216"/>
      <c r="WCA175" s="216"/>
      <c r="WCB175" s="216"/>
      <c r="WCC175" s="216"/>
      <c r="WCD175" s="216"/>
      <c r="WCE175" s="216"/>
      <c r="WCF175" s="216"/>
      <c r="WCG175" s="216"/>
      <c r="WCH175" s="216"/>
      <c r="WCI175" s="216"/>
      <c r="WCJ175" s="216"/>
      <c r="WCK175" s="216"/>
      <c r="WCL175" s="216"/>
      <c r="WCM175" s="216"/>
      <c r="WCN175" s="216"/>
      <c r="WCO175" s="216"/>
      <c r="WCP175" s="216"/>
      <c r="WCQ175" s="216"/>
      <c r="WCR175" s="216"/>
      <c r="WCS175" s="216"/>
      <c r="WCT175" s="216"/>
      <c r="WCU175" s="216"/>
      <c r="WCV175" s="216"/>
      <c r="WCW175" s="216"/>
      <c r="WCX175" s="216"/>
      <c r="WCY175" s="216"/>
      <c r="WCZ175" s="216"/>
      <c r="WDA175" s="216"/>
      <c r="WDB175" s="216"/>
      <c r="WDC175" s="216"/>
      <c r="WDD175" s="216"/>
      <c r="WDE175" s="216"/>
      <c r="WDF175" s="216"/>
      <c r="WDG175" s="216"/>
      <c r="WDH175" s="216"/>
      <c r="WDI175" s="216"/>
      <c r="WDJ175" s="216"/>
      <c r="WDK175" s="216"/>
      <c r="WDL175" s="216"/>
      <c r="WDM175" s="216"/>
      <c r="WDN175" s="216"/>
      <c r="WDO175" s="216"/>
      <c r="WDP175" s="216"/>
      <c r="WDQ175" s="216"/>
      <c r="WDR175" s="216"/>
      <c r="WDS175" s="216"/>
      <c r="WDT175" s="216"/>
      <c r="WDU175" s="216"/>
      <c r="WDV175" s="216"/>
      <c r="WDW175" s="216"/>
      <c r="WDX175" s="216"/>
      <c r="WDY175" s="216"/>
      <c r="WDZ175" s="216"/>
      <c r="WEA175" s="216"/>
      <c r="WEB175" s="216"/>
      <c r="WEC175" s="216"/>
      <c r="WED175" s="216"/>
      <c r="WEE175" s="216"/>
      <c r="WEF175" s="216"/>
      <c r="WEG175" s="216"/>
      <c r="WEH175" s="216"/>
      <c r="WEI175" s="216"/>
      <c r="WEJ175" s="216"/>
      <c r="WEK175" s="216"/>
      <c r="WEL175" s="216"/>
      <c r="WEM175" s="216"/>
      <c r="WEN175" s="216"/>
      <c r="WEO175" s="216"/>
      <c r="WEP175" s="216"/>
      <c r="WEQ175" s="216"/>
      <c r="WER175" s="216"/>
      <c r="WES175" s="216"/>
      <c r="WET175" s="216"/>
      <c r="WEU175" s="216"/>
      <c r="WEV175" s="216"/>
      <c r="WEW175" s="216"/>
      <c r="WEX175" s="216"/>
      <c r="WEY175" s="216"/>
      <c r="WEZ175" s="216"/>
      <c r="WFA175" s="216"/>
      <c r="WFB175" s="216"/>
      <c r="WFC175" s="216"/>
      <c r="WFD175" s="216"/>
      <c r="WFE175" s="216"/>
      <c r="WFF175" s="216"/>
      <c r="WFG175" s="216"/>
      <c r="WFH175" s="216"/>
      <c r="WFI175" s="216"/>
      <c r="WFJ175" s="216"/>
      <c r="WFK175" s="216"/>
      <c r="WFL175" s="216"/>
      <c r="WFM175" s="216"/>
      <c r="WFN175" s="216"/>
      <c r="WFO175" s="216"/>
      <c r="WFP175" s="216"/>
      <c r="WFQ175" s="216"/>
      <c r="WFR175" s="216"/>
      <c r="WFS175" s="216"/>
      <c r="WFT175" s="216"/>
      <c r="WFU175" s="216"/>
      <c r="WFV175" s="216"/>
      <c r="WFW175" s="216"/>
      <c r="WFX175" s="216"/>
      <c r="WFY175" s="216"/>
      <c r="WFZ175" s="216"/>
      <c r="WGA175" s="216"/>
      <c r="WGB175" s="216"/>
      <c r="WGC175" s="216"/>
      <c r="WGD175" s="216"/>
      <c r="WGE175" s="216"/>
      <c r="WGF175" s="216"/>
      <c r="WGG175" s="216"/>
      <c r="WGH175" s="216"/>
      <c r="WGI175" s="216"/>
      <c r="WGJ175" s="216"/>
      <c r="WGK175" s="216"/>
      <c r="WGL175" s="216"/>
      <c r="WGM175" s="216"/>
      <c r="WGN175" s="216"/>
      <c r="WGO175" s="216"/>
      <c r="WGP175" s="216"/>
      <c r="WGQ175" s="216"/>
      <c r="WGR175" s="216"/>
      <c r="WGS175" s="216"/>
      <c r="WGT175" s="216"/>
      <c r="WGU175" s="216"/>
      <c r="WGV175" s="216"/>
      <c r="WGW175" s="216"/>
      <c r="WGX175" s="216"/>
      <c r="WGY175" s="216"/>
      <c r="WGZ175" s="216"/>
      <c r="WHA175" s="216"/>
      <c r="WHB175" s="216"/>
      <c r="WHC175" s="216"/>
      <c r="WHD175" s="216"/>
      <c r="WHE175" s="216"/>
      <c r="WHF175" s="216"/>
      <c r="WHG175" s="216"/>
      <c r="WHH175" s="216"/>
      <c r="WHI175" s="216"/>
      <c r="WHJ175" s="216"/>
      <c r="WHK175" s="216"/>
      <c r="WHL175" s="216"/>
      <c r="WHM175" s="216"/>
      <c r="WHN175" s="216"/>
      <c r="WHO175" s="216"/>
      <c r="WHP175" s="216"/>
      <c r="WHQ175" s="216"/>
      <c r="WHR175" s="216"/>
      <c r="WHS175" s="216"/>
      <c r="WHT175" s="216"/>
      <c r="WHU175" s="216"/>
      <c r="WHV175" s="216"/>
      <c r="WHW175" s="216"/>
      <c r="WHX175" s="216"/>
      <c r="WHY175" s="216"/>
      <c r="WHZ175" s="216"/>
      <c r="WIA175" s="216"/>
      <c r="WIB175" s="216"/>
      <c r="WIC175" s="216"/>
      <c r="WID175" s="216"/>
      <c r="WIE175" s="216"/>
      <c r="WIF175" s="216"/>
      <c r="WIG175" s="216"/>
      <c r="WIH175" s="216"/>
      <c r="WII175" s="216"/>
      <c r="WIJ175" s="216"/>
      <c r="WIK175" s="216"/>
      <c r="WIL175" s="216"/>
      <c r="WIM175" s="216"/>
      <c r="WIN175" s="216"/>
      <c r="WIO175" s="216"/>
      <c r="WIP175" s="216"/>
      <c r="WIQ175" s="216"/>
      <c r="WIR175" s="216"/>
      <c r="WIS175" s="216"/>
      <c r="WIT175" s="216"/>
      <c r="WIU175" s="216"/>
      <c r="WIV175" s="216"/>
      <c r="WIW175" s="216"/>
      <c r="WIX175" s="216"/>
      <c r="WIY175" s="216"/>
      <c r="WIZ175" s="216"/>
      <c r="WJA175" s="216"/>
      <c r="WJB175" s="216"/>
      <c r="WJC175" s="216"/>
      <c r="WJD175" s="216"/>
      <c r="WJE175" s="216"/>
      <c r="WJF175" s="216"/>
      <c r="WJG175" s="216"/>
      <c r="WJH175" s="216"/>
      <c r="WJI175" s="216"/>
      <c r="WJJ175" s="216"/>
      <c r="WJK175" s="216"/>
      <c r="WJL175" s="216"/>
      <c r="WJM175" s="216"/>
      <c r="WJN175" s="216"/>
      <c r="WJO175" s="216"/>
      <c r="WJP175" s="216"/>
      <c r="WJQ175" s="216"/>
      <c r="WJR175" s="216"/>
      <c r="WJS175" s="216"/>
      <c r="WJT175" s="216"/>
      <c r="WJU175" s="216"/>
      <c r="WJV175" s="216"/>
      <c r="WJW175" s="216"/>
      <c r="WJX175" s="216"/>
      <c r="WJY175" s="216"/>
      <c r="WJZ175" s="216"/>
      <c r="WKA175" s="216"/>
      <c r="WKB175" s="216"/>
      <c r="WKC175" s="216"/>
      <c r="WKD175" s="216"/>
      <c r="WKE175" s="216"/>
      <c r="WKF175" s="216"/>
      <c r="WKG175" s="216"/>
      <c r="WKH175" s="216"/>
      <c r="WKI175" s="216"/>
      <c r="WKJ175" s="216"/>
      <c r="WKK175" s="216"/>
      <c r="WKL175" s="216"/>
      <c r="WKM175" s="216"/>
      <c r="WKN175" s="216"/>
      <c r="WKO175" s="216"/>
      <c r="WKP175" s="216"/>
      <c r="WKQ175" s="216"/>
      <c r="WKR175" s="216"/>
      <c r="WKS175" s="216"/>
      <c r="WKT175" s="216"/>
      <c r="WKU175" s="216"/>
      <c r="WKV175" s="216"/>
      <c r="WKW175" s="216"/>
      <c r="WKX175" s="216"/>
      <c r="WKY175" s="216"/>
      <c r="WKZ175" s="216"/>
      <c r="WLA175" s="216"/>
      <c r="WLB175" s="216"/>
      <c r="WLC175" s="216"/>
      <c r="WLD175" s="216"/>
      <c r="WLE175" s="216"/>
      <c r="WLF175" s="216"/>
      <c r="WLG175" s="216"/>
      <c r="WLH175" s="216"/>
      <c r="WLI175" s="216"/>
      <c r="WLJ175" s="216"/>
      <c r="WLK175" s="216"/>
      <c r="WLL175" s="216"/>
      <c r="WLM175" s="216"/>
      <c r="WLN175" s="216"/>
      <c r="WLO175" s="216"/>
      <c r="WLP175" s="216"/>
      <c r="WLQ175" s="216"/>
      <c r="WLR175" s="216"/>
      <c r="WLS175" s="216"/>
      <c r="WLT175" s="216"/>
      <c r="WLU175" s="216"/>
      <c r="WLV175" s="216"/>
      <c r="WLW175" s="216"/>
      <c r="WLX175" s="216"/>
      <c r="WLY175" s="216"/>
      <c r="WLZ175" s="216"/>
      <c r="WMA175" s="216"/>
      <c r="WMB175" s="216"/>
      <c r="WMC175" s="216"/>
      <c r="WMD175" s="216"/>
      <c r="WME175" s="216"/>
      <c r="WMF175" s="216"/>
      <c r="WMG175" s="216"/>
      <c r="WMH175" s="216"/>
      <c r="WMI175" s="216"/>
      <c r="WMJ175" s="216"/>
      <c r="WMK175" s="216"/>
      <c r="WML175" s="216"/>
      <c r="WMM175" s="216"/>
      <c r="WMN175" s="216"/>
      <c r="WMO175" s="216"/>
      <c r="WMP175" s="216"/>
      <c r="WMQ175" s="216"/>
      <c r="WMR175" s="216"/>
      <c r="WMS175" s="216"/>
      <c r="WMT175" s="216"/>
      <c r="WMU175" s="216"/>
      <c r="WMV175" s="216"/>
      <c r="WMW175" s="216"/>
      <c r="WMX175" s="216"/>
      <c r="WMY175" s="216"/>
      <c r="WMZ175" s="216"/>
      <c r="WNA175" s="216"/>
      <c r="WNB175" s="216"/>
      <c r="WNC175" s="216"/>
      <c r="WND175" s="216"/>
      <c r="WNE175" s="216"/>
      <c r="WNF175" s="216"/>
      <c r="WNG175" s="216"/>
      <c r="WNH175" s="216"/>
      <c r="WNI175" s="216"/>
      <c r="WNJ175" s="216"/>
      <c r="WNK175" s="216"/>
      <c r="WNL175" s="216"/>
      <c r="WNM175" s="216"/>
      <c r="WNN175" s="216"/>
      <c r="WNO175" s="216"/>
      <c r="WNP175" s="216"/>
      <c r="WNQ175" s="216"/>
      <c r="WNR175" s="216"/>
      <c r="WNS175" s="216"/>
      <c r="WNT175" s="216"/>
      <c r="WNU175" s="216"/>
      <c r="WNV175" s="216"/>
      <c r="WNW175" s="216"/>
      <c r="WNX175" s="216"/>
      <c r="WNY175" s="216"/>
      <c r="WNZ175" s="216"/>
      <c r="WOA175" s="216"/>
      <c r="WOB175" s="216"/>
      <c r="WOC175" s="216"/>
      <c r="WOD175" s="216"/>
      <c r="WOE175" s="216"/>
      <c r="WOF175" s="216"/>
      <c r="WOG175" s="216"/>
      <c r="WOH175" s="216"/>
      <c r="WOI175" s="216"/>
      <c r="WOJ175" s="216"/>
      <c r="WOK175" s="216"/>
      <c r="WOL175" s="216"/>
      <c r="WOM175" s="216"/>
      <c r="WON175" s="216"/>
      <c r="WOO175" s="216"/>
      <c r="WOP175" s="216"/>
      <c r="WOQ175" s="216"/>
      <c r="WOR175" s="216"/>
      <c r="WOS175" s="216"/>
      <c r="WOT175" s="216"/>
      <c r="WOU175" s="216"/>
      <c r="WOV175" s="216"/>
      <c r="WOW175" s="216"/>
      <c r="WOX175" s="216"/>
      <c r="WOY175" s="216"/>
      <c r="WOZ175" s="216"/>
      <c r="WPA175" s="216"/>
      <c r="WPB175" s="216"/>
      <c r="WPC175" s="216"/>
      <c r="WPD175" s="216"/>
      <c r="WPE175" s="216"/>
      <c r="WPF175" s="216"/>
      <c r="WPG175" s="216"/>
      <c r="WPH175" s="216"/>
      <c r="WPI175" s="216"/>
      <c r="WPJ175" s="216"/>
      <c r="WPK175" s="216"/>
      <c r="WPL175" s="216"/>
      <c r="WPM175" s="216"/>
      <c r="WPN175" s="216"/>
      <c r="WPO175" s="216"/>
      <c r="WPP175" s="216"/>
      <c r="WPQ175" s="216"/>
      <c r="WPR175" s="216"/>
      <c r="WPS175" s="216"/>
      <c r="WPT175" s="216"/>
      <c r="WPU175" s="216"/>
      <c r="WPV175" s="216"/>
      <c r="WPW175" s="216"/>
      <c r="WPX175" s="216"/>
      <c r="WPY175" s="216"/>
      <c r="WPZ175" s="216"/>
      <c r="WQA175" s="216"/>
      <c r="WQB175" s="216"/>
      <c r="WQC175" s="216"/>
      <c r="WQD175" s="216"/>
      <c r="WQE175" s="216"/>
      <c r="WQF175" s="216"/>
      <c r="WQG175" s="216"/>
      <c r="WQH175" s="216"/>
      <c r="WQI175" s="216"/>
      <c r="WQJ175" s="216"/>
      <c r="WQK175" s="216"/>
      <c r="WQL175" s="216"/>
      <c r="WQM175" s="216"/>
      <c r="WQN175" s="216"/>
      <c r="WQO175" s="216"/>
      <c r="WQP175" s="216"/>
      <c r="WQQ175" s="216"/>
      <c r="WQR175" s="216"/>
      <c r="WQS175" s="216"/>
      <c r="WQT175" s="216"/>
      <c r="WQU175" s="216"/>
      <c r="WQV175" s="216"/>
      <c r="WQW175" s="216"/>
      <c r="WQX175" s="216"/>
      <c r="WQY175" s="216"/>
      <c r="WQZ175" s="216"/>
      <c r="WRA175" s="216"/>
      <c r="WRB175" s="216"/>
      <c r="WRC175" s="216"/>
      <c r="WRD175" s="216"/>
      <c r="WRE175" s="216"/>
      <c r="WRF175" s="216"/>
      <c r="WRG175" s="216"/>
      <c r="WRH175" s="216"/>
      <c r="WRI175" s="216"/>
      <c r="WRJ175" s="216"/>
      <c r="WRK175" s="216"/>
      <c r="WRL175" s="216"/>
      <c r="WRM175" s="216"/>
      <c r="WRN175" s="216"/>
      <c r="WRO175" s="216"/>
      <c r="WRP175" s="216"/>
      <c r="WRQ175" s="216"/>
      <c r="WRR175" s="216"/>
      <c r="WRS175" s="216"/>
      <c r="WRT175" s="216"/>
      <c r="WRU175" s="216"/>
      <c r="WRV175" s="216"/>
      <c r="WRW175" s="216"/>
      <c r="WRX175" s="216"/>
      <c r="WRY175" s="216"/>
      <c r="WRZ175" s="216"/>
      <c r="WSA175" s="216"/>
      <c r="WSB175" s="216"/>
      <c r="WSC175" s="216"/>
      <c r="WSD175" s="216"/>
      <c r="WSE175" s="216"/>
      <c r="WSF175" s="216"/>
      <c r="WSG175" s="216"/>
      <c r="WSH175" s="216"/>
      <c r="WSI175" s="216"/>
      <c r="WSJ175" s="216"/>
      <c r="WSK175" s="216"/>
      <c r="WSL175" s="216"/>
      <c r="WSM175" s="216"/>
      <c r="WSN175" s="216"/>
      <c r="WSO175" s="216"/>
      <c r="WSP175" s="216"/>
      <c r="WSQ175" s="216"/>
      <c r="WSR175" s="216"/>
      <c r="WSS175" s="216"/>
      <c r="WST175" s="216"/>
      <c r="WSU175" s="216"/>
      <c r="WSV175" s="216"/>
      <c r="WSW175" s="216"/>
      <c r="WSX175" s="216"/>
      <c r="WSY175" s="216"/>
      <c r="WSZ175" s="216"/>
      <c r="WTA175" s="216"/>
      <c r="WTB175" s="216"/>
      <c r="WTC175" s="216"/>
      <c r="WTD175" s="216"/>
      <c r="WTE175" s="216"/>
      <c r="WTF175" s="216"/>
      <c r="WTG175" s="216"/>
      <c r="WTH175" s="216"/>
      <c r="WTI175" s="216"/>
      <c r="WTJ175" s="216"/>
      <c r="WTK175" s="216"/>
      <c r="WTL175" s="216"/>
      <c r="WTM175" s="216"/>
      <c r="WTN175" s="216"/>
      <c r="WTO175" s="216"/>
      <c r="WTP175" s="216"/>
      <c r="WTQ175" s="216"/>
      <c r="WTR175" s="216"/>
      <c r="WTS175" s="216"/>
      <c r="WTT175" s="216"/>
      <c r="WTU175" s="216"/>
      <c r="WTV175" s="216"/>
      <c r="WTW175" s="216"/>
      <c r="WTX175" s="216"/>
      <c r="WTY175" s="216"/>
      <c r="WTZ175" s="216"/>
      <c r="WUA175" s="216"/>
      <c r="WUB175" s="216"/>
      <c r="WUC175" s="216"/>
      <c r="WUD175" s="216"/>
      <c r="WUE175" s="216"/>
      <c r="WUF175" s="216"/>
      <c r="WUG175" s="216"/>
      <c r="WUH175" s="216"/>
      <c r="WUI175" s="216"/>
      <c r="WUJ175" s="216"/>
      <c r="WUK175" s="216"/>
      <c r="WUL175" s="216"/>
      <c r="WUM175" s="216"/>
      <c r="WUN175" s="216"/>
      <c r="WUO175" s="216"/>
      <c r="WUP175" s="216"/>
      <c r="WUQ175" s="216"/>
      <c r="WUR175" s="216"/>
      <c r="WUS175" s="216"/>
      <c r="WUT175" s="216"/>
      <c r="WUU175" s="216"/>
      <c r="WUV175" s="216"/>
      <c r="WUW175" s="216"/>
      <c r="WUX175" s="216"/>
      <c r="WUY175" s="216"/>
      <c r="WUZ175" s="216"/>
      <c r="WVA175" s="216"/>
      <c r="WVB175" s="216"/>
      <c r="WVC175" s="216"/>
      <c r="WVD175" s="216"/>
      <c r="WVE175" s="216"/>
      <c r="WVF175" s="216"/>
      <c r="WVG175" s="216"/>
      <c r="WVH175" s="216"/>
      <c r="WVI175" s="216"/>
      <c r="WVJ175" s="216"/>
      <c r="WVK175" s="216"/>
      <c r="WVL175" s="216"/>
      <c r="WVM175" s="216"/>
      <c r="WVN175" s="216"/>
      <c r="WVO175" s="216"/>
      <c r="WVP175" s="216"/>
      <c r="WVQ175" s="216"/>
      <c r="WVR175" s="216"/>
      <c r="WVS175" s="216"/>
      <c r="WVT175" s="216"/>
      <c r="WVU175" s="216"/>
      <c r="WVV175" s="216"/>
      <c r="WVW175" s="216"/>
      <c r="WVX175" s="216"/>
      <c r="WVY175" s="216"/>
      <c r="WVZ175" s="216"/>
      <c r="WWA175" s="216"/>
      <c r="WWB175" s="216"/>
      <c r="WWC175" s="216"/>
      <c r="WWD175" s="216"/>
      <c r="WWE175" s="216"/>
      <c r="WWF175" s="216"/>
      <c r="WWG175" s="216"/>
      <c r="WWH175" s="216"/>
      <c r="WWI175" s="216"/>
      <c r="WWJ175" s="216"/>
      <c r="WWK175" s="216"/>
      <c r="WWL175" s="216"/>
      <c r="WWM175" s="216"/>
      <c r="WWN175" s="216"/>
      <c r="WWO175" s="216"/>
      <c r="WWP175" s="216"/>
      <c r="WWQ175" s="216"/>
      <c r="WWR175" s="216"/>
      <c r="WWS175" s="216"/>
      <c r="WWT175" s="216"/>
      <c r="WWU175" s="216"/>
      <c r="WWV175" s="216"/>
      <c r="WWW175" s="216"/>
      <c r="WWX175" s="216"/>
      <c r="WWY175" s="216"/>
      <c r="WWZ175" s="216"/>
      <c r="WXA175" s="216"/>
      <c r="WXB175" s="216"/>
      <c r="WXC175" s="216"/>
      <c r="WXD175" s="216"/>
      <c r="WXE175" s="216"/>
      <c r="WXF175" s="216"/>
      <c r="WXG175" s="216"/>
      <c r="WXH175" s="216"/>
      <c r="WXI175" s="216"/>
      <c r="WXJ175" s="216"/>
      <c r="WXK175" s="216"/>
      <c r="WXL175" s="216"/>
      <c r="WXM175" s="216"/>
      <c r="WXN175" s="216"/>
      <c r="WXO175" s="216"/>
      <c r="WXP175" s="216"/>
      <c r="WXQ175" s="216"/>
      <c r="WXR175" s="216"/>
      <c r="WXS175" s="216"/>
      <c r="WXT175" s="216"/>
      <c r="WXU175" s="216"/>
      <c r="WXV175" s="216"/>
      <c r="WXW175" s="216"/>
      <c r="WXX175" s="216"/>
      <c r="WXY175" s="216"/>
      <c r="WXZ175" s="216"/>
      <c r="WYA175" s="216"/>
      <c r="WYB175" s="216"/>
      <c r="WYC175" s="216"/>
      <c r="WYD175" s="216"/>
      <c r="WYE175" s="216"/>
      <c r="WYF175" s="216"/>
      <c r="WYG175" s="216"/>
      <c r="WYH175" s="216"/>
      <c r="WYI175" s="216"/>
      <c r="WYJ175" s="216"/>
      <c r="WYK175" s="216"/>
      <c r="WYL175" s="216"/>
      <c r="WYM175" s="216"/>
      <c r="WYN175" s="216"/>
      <c r="WYO175" s="216"/>
      <c r="WYP175" s="216"/>
      <c r="WYQ175" s="216"/>
      <c r="WYR175" s="216"/>
      <c r="WYS175" s="216"/>
      <c r="WYT175" s="216"/>
      <c r="WYU175" s="216"/>
      <c r="WYV175" s="216"/>
      <c r="WYW175" s="216"/>
      <c r="WYX175" s="216"/>
      <c r="WYY175" s="216"/>
      <c r="WYZ175" s="216"/>
      <c r="WZA175" s="216"/>
      <c r="WZB175" s="216"/>
      <c r="WZC175" s="216"/>
      <c r="WZD175" s="216"/>
      <c r="WZE175" s="216"/>
      <c r="WZF175" s="216"/>
      <c r="WZG175" s="216"/>
      <c r="WZH175" s="216"/>
      <c r="WZI175" s="216"/>
      <c r="WZJ175" s="216"/>
      <c r="WZK175" s="216"/>
      <c r="WZL175" s="216"/>
      <c r="WZM175" s="216"/>
      <c r="WZN175" s="216"/>
      <c r="WZO175" s="216"/>
      <c r="WZP175" s="216"/>
      <c r="WZQ175" s="216"/>
      <c r="WZR175" s="216"/>
      <c r="WZS175" s="216"/>
      <c r="WZT175" s="216"/>
      <c r="WZU175" s="216"/>
      <c r="WZV175" s="216"/>
      <c r="WZW175" s="216"/>
      <c r="WZX175" s="216"/>
      <c r="WZY175" s="216"/>
      <c r="WZZ175" s="216"/>
      <c r="XAA175" s="216"/>
      <c r="XAB175" s="216"/>
      <c r="XAC175" s="216"/>
      <c r="XAD175" s="216"/>
      <c r="XAE175" s="216"/>
      <c r="XAF175" s="216"/>
      <c r="XAG175" s="216"/>
      <c r="XAH175" s="216"/>
      <c r="XAI175" s="216"/>
      <c r="XAJ175" s="216"/>
      <c r="XAK175" s="216"/>
      <c r="XAL175" s="216"/>
      <c r="XAM175" s="216"/>
      <c r="XAN175" s="216"/>
      <c r="XAO175" s="216"/>
      <c r="XAP175" s="216"/>
      <c r="XAQ175" s="216"/>
      <c r="XAR175" s="216"/>
      <c r="XAS175" s="216"/>
      <c r="XAT175" s="216"/>
      <c r="XAU175" s="216"/>
      <c r="XAV175" s="216"/>
      <c r="XAW175" s="216"/>
      <c r="XAX175" s="216"/>
      <c r="XAY175" s="216"/>
      <c r="XAZ175" s="216"/>
      <c r="XBA175" s="216"/>
      <c r="XBB175" s="216"/>
      <c r="XBC175" s="216"/>
      <c r="XBD175" s="216"/>
      <c r="XBE175" s="216"/>
      <c r="XBF175" s="216"/>
      <c r="XBG175" s="216"/>
      <c r="XBH175" s="216"/>
      <c r="XBI175" s="216"/>
      <c r="XBJ175" s="216"/>
      <c r="XBK175" s="216"/>
      <c r="XBL175" s="216"/>
      <c r="XBM175" s="216"/>
      <c r="XBN175" s="216"/>
      <c r="XBO175" s="216"/>
      <c r="XBP175" s="216"/>
      <c r="XBQ175" s="216"/>
      <c r="XBR175" s="216"/>
      <c r="XBS175" s="216"/>
      <c r="XBT175" s="216"/>
      <c r="XBU175" s="216"/>
      <c r="XBV175" s="216"/>
      <c r="XBW175" s="216"/>
      <c r="XBX175" s="216"/>
      <c r="XBY175" s="216"/>
      <c r="XBZ175" s="216"/>
      <c r="XCA175" s="216"/>
      <c r="XCB175" s="216"/>
      <c r="XCC175" s="216"/>
      <c r="XCD175" s="216"/>
      <c r="XCE175" s="216"/>
      <c r="XCF175" s="216"/>
      <c r="XCG175" s="216"/>
      <c r="XCH175" s="216"/>
      <c r="XCI175" s="216"/>
      <c r="XCJ175" s="216"/>
      <c r="XCK175" s="216"/>
      <c r="XCL175" s="216"/>
      <c r="XCM175" s="216"/>
      <c r="XCN175" s="216"/>
      <c r="XCO175" s="216"/>
      <c r="XCP175" s="216"/>
      <c r="XCQ175" s="216"/>
      <c r="XCR175" s="216"/>
      <c r="XCS175" s="216"/>
      <c r="XCT175" s="216"/>
      <c r="XCU175" s="216"/>
      <c r="XCV175" s="216"/>
      <c r="XCW175" s="216"/>
      <c r="XCX175" s="216"/>
      <c r="XCY175" s="216"/>
      <c r="XCZ175" s="216"/>
      <c r="XDA175" s="216"/>
      <c r="XDB175" s="216"/>
      <c r="XDC175" s="216"/>
      <c r="XDD175" s="216"/>
      <c r="XDE175" s="216"/>
      <c r="XDF175" s="216"/>
      <c r="XDG175" s="216"/>
      <c r="XDH175" s="216"/>
      <c r="XDI175" s="216"/>
      <c r="XDJ175" s="216"/>
      <c r="XDK175" s="216"/>
      <c r="XDL175" s="216"/>
      <c r="XDM175" s="216"/>
      <c r="XDN175" s="216"/>
      <c r="XDO175" s="216"/>
      <c r="XDP175" s="216"/>
      <c r="XDQ175" s="216"/>
      <c r="XDR175" s="216"/>
      <c r="XDS175" s="216"/>
      <c r="XDT175" s="216"/>
      <c r="XDU175" s="216"/>
      <c r="XDV175" s="216"/>
      <c r="XDW175" s="216"/>
      <c r="XDX175" s="216"/>
      <c r="XDY175" s="216"/>
      <c r="XDZ175" s="216"/>
      <c r="XEA175" s="216"/>
      <c r="XEB175" s="216"/>
      <c r="XEC175" s="216"/>
      <c r="XED175" s="216"/>
      <c r="XEE175" s="216"/>
      <c r="XEF175" s="216"/>
      <c r="XEG175" s="216"/>
      <c r="XEH175" s="216"/>
      <c r="XEI175" s="216"/>
      <c r="XEJ175" s="216"/>
      <c r="XEK175" s="216"/>
      <c r="XEL175" s="216"/>
      <c r="XEM175" s="216"/>
      <c r="XEN175" s="216"/>
      <c r="XEO175" s="216"/>
      <c r="XEP175" s="216"/>
      <c r="XEQ175" s="216"/>
      <c r="XER175" s="216"/>
      <c r="XES175" s="216"/>
      <c r="XET175" s="216"/>
      <c r="XEU175" s="216"/>
      <c r="XEV175" s="216"/>
      <c r="XEW175" s="216"/>
      <c r="XEX175" s="216"/>
      <c r="XEY175" s="216"/>
      <c r="XEZ175" s="216"/>
      <c r="XFA175" s="216"/>
      <c r="XFB175" s="216"/>
      <c r="XFC175" s="216"/>
      <c r="XFD175" s="216"/>
    </row>
    <row r="176" spans="1:16384">
      <c r="B176" s="216"/>
      <c r="C176" s="227"/>
      <c r="D176" s="216"/>
      <c r="E176" s="216"/>
      <c r="F176" s="216"/>
      <c r="G176" s="216"/>
      <c r="H176" s="216"/>
      <c r="I176" s="216"/>
      <c r="J176" s="216"/>
      <c r="K176" s="216"/>
      <c r="L176" s="224"/>
      <c r="M176" s="225"/>
      <c r="N176" s="225"/>
      <c r="O176" s="225"/>
      <c r="P176" s="225"/>
      <c r="Q176" s="225"/>
      <c r="R176" s="225"/>
      <c r="S176" s="225"/>
      <c r="T176" s="216"/>
      <c r="U176" s="216"/>
      <c r="V176" s="216"/>
      <c r="W176" s="216"/>
      <c r="X176" s="225"/>
      <c r="Y176" s="225"/>
      <c r="Z176" s="225"/>
      <c r="AA176" s="225"/>
      <c r="AB176" s="225"/>
      <c r="AC176" s="225"/>
      <c r="AD176" s="225"/>
      <c r="AE176" s="225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6"/>
      <c r="BN176" s="216"/>
      <c r="BO176" s="216"/>
      <c r="BP176" s="216"/>
      <c r="BQ176" s="216"/>
      <c r="BR176" s="216"/>
      <c r="BS176" s="216"/>
      <c r="BT176" s="216"/>
      <c r="BU176" s="216"/>
      <c r="BV176" s="216"/>
      <c r="BW176" s="216"/>
      <c r="BX176" s="216"/>
      <c r="BY176" s="216"/>
      <c r="BZ176" s="216"/>
      <c r="CA176" s="216"/>
      <c r="CB176" s="216"/>
      <c r="CC176" s="216"/>
      <c r="CD176" s="216"/>
      <c r="CE176" s="216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  <c r="CR176" s="216"/>
      <c r="CS176" s="216"/>
      <c r="CT176" s="216"/>
      <c r="CU176" s="216"/>
      <c r="CV176" s="216"/>
      <c r="CW176" s="216"/>
      <c r="CX176" s="216"/>
      <c r="CY176" s="216"/>
      <c r="CZ176" s="216"/>
      <c r="DA176" s="216"/>
      <c r="DB176" s="216"/>
      <c r="DC176" s="216"/>
      <c r="DD176" s="216"/>
      <c r="DE176" s="216"/>
      <c r="DF176" s="216"/>
      <c r="DG176" s="216"/>
      <c r="DH176" s="216"/>
      <c r="DI176" s="216"/>
      <c r="DJ176" s="216"/>
      <c r="DK176" s="216"/>
      <c r="DL176" s="216"/>
      <c r="DM176" s="216"/>
      <c r="DN176" s="216"/>
      <c r="DO176" s="216"/>
      <c r="DP176" s="216"/>
      <c r="DQ176" s="216"/>
      <c r="DR176" s="216"/>
      <c r="DS176" s="216"/>
      <c r="DT176" s="216"/>
      <c r="DU176" s="216"/>
      <c r="DV176" s="216"/>
      <c r="DW176" s="216"/>
      <c r="DX176" s="216"/>
      <c r="DY176" s="216"/>
      <c r="DZ176" s="216"/>
      <c r="EA176" s="216"/>
      <c r="EB176" s="216"/>
      <c r="EC176" s="216"/>
      <c r="ED176" s="216"/>
      <c r="EE176" s="216"/>
      <c r="EF176" s="216"/>
      <c r="EG176" s="216"/>
      <c r="EH176" s="216"/>
      <c r="EI176" s="216"/>
      <c r="EJ176" s="216"/>
      <c r="EK176" s="216"/>
      <c r="EL176" s="216"/>
      <c r="EM176" s="216"/>
      <c r="EN176" s="216"/>
      <c r="EO176" s="216"/>
      <c r="EP176" s="216"/>
      <c r="EQ176" s="216"/>
      <c r="ER176" s="216"/>
      <c r="ES176" s="216"/>
      <c r="ET176" s="216"/>
      <c r="EU176" s="216"/>
      <c r="EV176" s="216"/>
      <c r="EW176" s="216"/>
      <c r="EX176" s="216"/>
      <c r="EY176" s="216"/>
      <c r="EZ176" s="216"/>
      <c r="FA176" s="216"/>
      <c r="FB176" s="216"/>
      <c r="FC176" s="216"/>
      <c r="FD176" s="216"/>
      <c r="FE176" s="216"/>
      <c r="FF176" s="216"/>
      <c r="FG176" s="216"/>
      <c r="FH176" s="216"/>
      <c r="FI176" s="216"/>
      <c r="FJ176" s="216"/>
      <c r="FK176" s="216"/>
      <c r="FL176" s="216"/>
      <c r="FM176" s="216"/>
      <c r="FN176" s="216"/>
      <c r="FO176" s="216"/>
      <c r="FP176" s="216"/>
      <c r="FQ176" s="216"/>
      <c r="FR176" s="216"/>
      <c r="FS176" s="216"/>
      <c r="FT176" s="216"/>
      <c r="FU176" s="216"/>
      <c r="FV176" s="216"/>
      <c r="FW176" s="216"/>
      <c r="FX176" s="216"/>
      <c r="FY176" s="216"/>
      <c r="FZ176" s="216"/>
      <c r="GA176" s="216"/>
      <c r="GB176" s="216"/>
      <c r="GC176" s="216"/>
      <c r="GD176" s="216"/>
      <c r="GE176" s="216"/>
      <c r="GF176" s="216"/>
      <c r="GG176" s="216"/>
      <c r="GH176" s="216"/>
      <c r="GI176" s="216"/>
      <c r="GJ176" s="216"/>
      <c r="GK176" s="216"/>
      <c r="GL176" s="216"/>
      <c r="GM176" s="216"/>
      <c r="GN176" s="216"/>
      <c r="GO176" s="216"/>
      <c r="GP176" s="216"/>
      <c r="GQ176" s="216"/>
      <c r="GR176" s="216"/>
      <c r="GS176" s="216"/>
      <c r="GT176" s="216"/>
      <c r="GU176" s="216"/>
      <c r="GV176" s="216"/>
      <c r="GW176" s="216"/>
      <c r="GX176" s="216"/>
      <c r="GY176" s="216"/>
      <c r="GZ176" s="216"/>
      <c r="HA176" s="216"/>
      <c r="HB176" s="216"/>
      <c r="HC176" s="216"/>
      <c r="HD176" s="216"/>
      <c r="HE176" s="216"/>
      <c r="HF176" s="216"/>
      <c r="HG176" s="216"/>
      <c r="HH176" s="216"/>
      <c r="HI176" s="216"/>
      <c r="HJ176" s="216"/>
      <c r="HK176" s="216"/>
      <c r="HL176" s="216"/>
      <c r="HM176" s="216"/>
      <c r="HN176" s="216"/>
      <c r="HO176" s="216"/>
      <c r="HP176" s="216"/>
      <c r="HQ176" s="216"/>
      <c r="HR176" s="216"/>
      <c r="HS176" s="216"/>
      <c r="HT176" s="216"/>
      <c r="HU176" s="216"/>
      <c r="HV176" s="216"/>
      <c r="HW176" s="216"/>
      <c r="HX176" s="216"/>
      <c r="HY176" s="216"/>
      <c r="HZ176" s="216"/>
      <c r="IA176" s="216"/>
      <c r="IB176" s="216"/>
      <c r="IC176" s="216"/>
      <c r="ID176" s="216"/>
      <c r="IE176" s="216"/>
      <c r="IF176" s="216"/>
      <c r="IG176" s="216"/>
      <c r="IH176" s="216"/>
      <c r="II176" s="216"/>
      <c r="IJ176" s="216"/>
      <c r="IK176" s="216"/>
      <c r="IL176" s="216"/>
      <c r="IM176" s="216"/>
      <c r="IN176" s="216"/>
      <c r="IO176" s="216"/>
      <c r="IP176" s="216"/>
      <c r="IQ176" s="216"/>
      <c r="IR176" s="216"/>
      <c r="IS176" s="216"/>
      <c r="IT176" s="216"/>
      <c r="IU176" s="216"/>
      <c r="IV176" s="216"/>
      <c r="IW176" s="216"/>
      <c r="IX176" s="216"/>
      <c r="IY176" s="216"/>
      <c r="IZ176" s="216"/>
      <c r="JA176" s="216"/>
      <c r="JB176" s="216"/>
      <c r="JC176" s="216"/>
      <c r="JD176" s="216"/>
      <c r="JE176" s="216"/>
      <c r="JF176" s="216"/>
      <c r="JG176" s="216"/>
      <c r="JH176" s="216"/>
      <c r="JI176" s="216"/>
      <c r="JJ176" s="216"/>
      <c r="JK176" s="216"/>
      <c r="JL176" s="216"/>
      <c r="JM176" s="216"/>
      <c r="JN176" s="216"/>
      <c r="JO176" s="216"/>
      <c r="JP176" s="216"/>
      <c r="JQ176" s="216"/>
      <c r="JR176" s="216"/>
      <c r="JS176" s="216"/>
      <c r="JT176" s="216"/>
      <c r="JU176" s="216"/>
      <c r="JV176" s="216"/>
      <c r="JW176" s="216"/>
      <c r="JX176" s="216"/>
      <c r="JY176" s="216"/>
      <c r="JZ176" s="216"/>
      <c r="KA176" s="216"/>
      <c r="KB176" s="216"/>
      <c r="KC176" s="216"/>
      <c r="KD176" s="216"/>
      <c r="KE176" s="216"/>
      <c r="KF176" s="216"/>
      <c r="KG176" s="216"/>
      <c r="KH176" s="216"/>
      <c r="KI176" s="216"/>
      <c r="KJ176" s="216"/>
      <c r="KK176" s="216"/>
      <c r="KL176" s="216"/>
      <c r="KM176" s="216"/>
      <c r="KN176" s="216"/>
      <c r="KO176" s="216"/>
      <c r="KP176" s="216"/>
      <c r="KQ176" s="216"/>
      <c r="KR176" s="216"/>
      <c r="KS176" s="216"/>
      <c r="KT176" s="216"/>
      <c r="KU176" s="216"/>
      <c r="KV176" s="216"/>
      <c r="KW176" s="216"/>
      <c r="KX176" s="216"/>
      <c r="KY176" s="216"/>
      <c r="KZ176" s="216"/>
      <c r="LA176" s="216"/>
      <c r="LB176" s="216"/>
      <c r="LC176" s="216"/>
      <c r="LD176" s="216"/>
      <c r="LE176" s="216"/>
      <c r="LF176" s="216"/>
      <c r="LG176" s="216"/>
      <c r="LH176" s="216"/>
      <c r="LI176" s="216"/>
      <c r="LJ176" s="216"/>
      <c r="LK176" s="216"/>
      <c r="LL176" s="216"/>
      <c r="LM176" s="216"/>
      <c r="LN176" s="216"/>
      <c r="LO176" s="216"/>
      <c r="LP176" s="216"/>
      <c r="LQ176" s="216"/>
      <c r="LR176" s="216"/>
      <c r="LS176" s="216"/>
      <c r="LT176" s="216"/>
      <c r="LU176" s="216"/>
      <c r="LV176" s="216"/>
      <c r="LW176" s="216"/>
      <c r="LX176" s="216"/>
      <c r="LY176" s="216"/>
      <c r="LZ176" s="216"/>
      <c r="MA176" s="216"/>
      <c r="MB176" s="216"/>
      <c r="MC176" s="216"/>
      <c r="MD176" s="216"/>
      <c r="ME176" s="216"/>
      <c r="MF176" s="216"/>
      <c r="MG176" s="216"/>
      <c r="MH176" s="216"/>
      <c r="MI176" s="216"/>
      <c r="MJ176" s="216"/>
      <c r="MK176" s="216"/>
      <c r="ML176" s="216"/>
      <c r="MM176" s="216"/>
      <c r="MN176" s="216"/>
      <c r="MO176" s="216"/>
      <c r="MP176" s="216"/>
      <c r="MQ176" s="216"/>
      <c r="MR176" s="216"/>
      <c r="MS176" s="216"/>
      <c r="MT176" s="216"/>
      <c r="MU176" s="216"/>
      <c r="MV176" s="216"/>
      <c r="MW176" s="216"/>
      <c r="MX176" s="216"/>
      <c r="MY176" s="216"/>
      <c r="MZ176" s="216"/>
      <c r="NA176" s="216"/>
      <c r="NB176" s="216"/>
      <c r="NC176" s="216"/>
      <c r="ND176" s="216"/>
      <c r="NE176" s="216"/>
      <c r="NF176" s="216"/>
      <c r="NG176" s="216"/>
      <c r="NH176" s="216"/>
      <c r="NI176" s="216"/>
      <c r="NJ176" s="216"/>
      <c r="NK176" s="216"/>
      <c r="NL176" s="216"/>
      <c r="NM176" s="216"/>
      <c r="NN176" s="216"/>
      <c r="NO176" s="216"/>
      <c r="NP176" s="216"/>
      <c r="NQ176" s="216"/>
      <c r="NR176" s="216"/>
      <c r="NS176" s="216"/>
      <c r="NT176" s="216"/>
      <c r="NU176" s="216"/>
      <c r="NV176" s="216"/>
      <c r="NW176" s="216"/>
      <c r="NX176" s="216"/>
      <c r="NY176" s="216"/>
      <c r="NZ176" s="216"/>
      <c r="OA176" s="216"/>
      <c r="OB176" s="216"/>
      <c r="OC176" s="216"/>
      <c r="OD176" s="216"/>
      <c r="OE176" s="216"/>
      <c r="OF176" s="216"/>
      <c r="OG176" s="216"/>
      <c r="OH176" s="216"/>
      <c r="OI176" s="216"/>
      <c r="OJ176" s="216"/>
      <c r="OK176" s="216"/>
      <c r="OL176" s="216"/>
      <c r="OM176" s="216"/>
      <c r="ON176" s="216"/>
      <c r="OO176" s="216"/>
      <c r="OP176" s="216"/>
      <c r="OQ176" s="216"/>
      <c r="OR176" s="216"/>
      <c r="OS176" s="216"/>
      <c r="OT176" s="216"/>
      <c r="OU176" s="216"/>
      <c r="OV176" s="216"/>
      <c r="OW176" s="216"/>
      <c r="OX176" s="216"/>
      <c r="OY176" s="216"/>
      <c r="OZ176" s="216"/>
      <c r="PA176" s="216"/>
      <c r="PB176" s="216"/>
      <c r="PC176" s="216"/>
      <c r="PD176" s="216"/>
      <c r="PE176" s="216"/>
      <c r="PF176" s="216"/>
      <c r="PG176" s="216"/>
      <c r="PH176" s="216"/>
      <c r="PI176" s="216"/>
      <c r="PJ176" s="216"/>
      <c r="PK176" s="216"/>
      <c r="PL176" s="216"/>
      <c r="PM176" s="216"/>
      <c r="PN176" s="216"/>
      <c r="PO176" s="216"/>
      <c r="PP176" s="216"/>
      <c r="PQ176" s="216"/>
      <c r="PR176" s="216"/>
      <c r="PS176" s="216"/>
      <c r="PT176" s="216"/>
      <c r="PU176" s="216"/>
      <c r="PV176" s="216"/>
      <c r="PW176" s="216"/>
      <c r="PX176" s="216"/>
      <c r="PY176" s="216"/>
      <c r="PZ176" s="216"/>
      <c r="QA176" s="216"/>
      <c r="QB176" s="216"/>
      <c r="QC176" s="216"/>
      <c r="QD176" s="216"/>
      <c r="QE176" s="216"/>
      <c r="QF176" s="216"/>
      <c r="QG176" s="216"/>
      <c r="QH176" s="216"/>
      <c r="QI176" s="216"/>
      <c r="QJ176" s="216"/>
      <c r="QK176" s="216"/>
      <c r="QL176" s="216"/>
      <c r="QM176" s="216"/>
      <c r="QN176" s="216"/>
      <c r="QO176" s="216"/>
      <c r="QP176" s="216"/>
      <c r="QQ176" s="216"/>
      <c r="QR176" s="216"/>
      <c r="QS176" s="216"/>
      <c r="QT176" s="216"/>
      <c r="QU176" s="216"/>
      <c r="QV176" s="216"/>
      <c r="QW176" s="216"/>
      <c r="QX176" s="216"/>
      <c r="QY176" s="216"/>
      <c r="QZ176" s="216"/>
      <c r="RA176" s="216"/>
      <c r="RB176" s="216"/>
      <c r="RC176" s="216"/>
      <c r="RD176" s="216"/>
      <c r="RE176" s="216"/>
      <c r="RF176" s="216"/>
      <c r="RG176" s="216"/>
      <c r="RH176" s="216"/>
      <c r="RI176" s="216"/>
      <c r="RJ176" s="216"/>
      <c r="RK176" s="216"/>
      <c r="RL176" s="216"/>
      <c r="RM176" s="216"/>
      <c r="RN176" s="216"/>
      <c r="RO176" s="216"/>
      <c r="RP176" s="216"/>
      <c r="RQ176" s="216"/>
      <c r="RR176" s="216"/>
      <c r="RS176" s="216"/>
      <c r="RT176" s="216"/>
      <c r="RU176" s="216"/>
      <c r="RV176" s="216"/>
      <c r="RW176" s="216"/>
      <c r="RX176" s="216"/>
      <c r="RY176" s="216"/>
      <c r="RZ176" s="216"/>
      <c r="SA176" s="216"/>
      <c r="SB176" s="216"/>
      <c r="SC176" s="216"/>
      <c r="SD176" s="216"/>
      <c r="SE176" s="216"/>
      <c r="SF176" s="216"/>
      <c r="SG176" s="216"/>
      <c r="SH176" s="216"/>
      <c r="SI176" s="216"/>
      <c r="SJ176" s="216"/>
      <c r="SK176" s="216"/>
      <c r="SL176" s="216"/>
      <c r="SM176" s="216"/>
      <c r="SN176" s="216"/>
      <c r="SO176" s="216"/>
      <c r="SP176" s="216"/>
      <c r="SQ176" s="216"/>
      <c r="SR176" s="216"/>
      <c r="SS176" s="216"/>
      <c r="ST176" s="216"/>
      <c r="SU176" s="216"/>
      <c r="SV176" s="216"/>
      <c r="SW176" s="216"/>
      <c r="SX176" s="216"/>
      <c r="SY176" s="216"/>
      <c r="SZ176" s="216"/>
      <c r="TA176" s="216"/>
      <c r="TB176" s="216"/>
      <c r="TC176" s="216"/>
      <c r="TD176" s="216"/>
      <c r="TE176" s="216"/>
      <c r="TF176" s="216"/>
      <c r="TG176" s="216"/>
      <c r="TH176" s="216"/>
      <c r="TI176" s="216"/>
      <c r="TJ176" s="216"/>
      <c r="TK176" s="216"/>
      <c r="TL176" s="216"/>
      <c r="TM176" s="216"/>
      <c r="TN176" s="216"/>
      <c r="TO176" s="216"/>
      <c r="TP176" s="216"/>
      <c r="TQ176" s="216"/>
      <c r="TR176" s="216"/>
      <c r="TS176" s="216"/>
      <c r="TT176" s="216"/>
      <c r="TU176" s="216"/>
      <c r="TV176" s="216"/>
      <c r="TW176" s="216"/>
      <c r="TX176" s="216"/>
      <c r="TY176" s="216"/>
      <c r="TZ176" s="216"/>
      <c r="UA176" s="216"/>
      <c r="UB176" s="216"/>
      <c r="UC176" s="216"/>
      <c r="UD176" s="216"/>
      <c r="UE176" s="216"/>
      <c r="UF176" s="216"/>
      <c r="UG176" s="216"/>
      <c r="UH176" s="216"/>
      <c r="UI176" s="216"/>
      <c r="UJ176" s="216"/>
      <c r="UK176" s="216"/>
      <c r="UL176" s="216"/>
      <c r="UM176" s="216"/>
      <c r="UN176" s="216"/>
      <c r="UO176" s="216"/>
      <c r="UP176" s="216"/>
      <c r="UQ176" s="216"/>
      <c r="UR176" s="216"/>
      <c r="US176" s="216"/>
      <c r="UT176" s="216"/>
      <c r="UU176" s="216"/>
      <c r="UV176" s="216"/>
      <c r="UW176" s="216"/>
      <c r="UX176" s="216"/>
      <c r="UY176" s="216"/>
      <c r="UZ176" s="216"/>
      <c r="VA176" s="216"/>
      <c r="VB176" s="216"/>
      <c r="VC176" s="216"/>
      <c r="VD176" s="216"/>
      <c r="VE176" s="216"/>
      <c r="VF176" s="216"/>
      <c r="VG176" s="216"/>
      <c r="VH176" s="216"/>
      <c r="VI176" s="216"/>
      <c r="VJ176" s="216"/>
      <c r="VK176" s="216"/>
      <c r="VL176" s="216"/>
      <c r="VM176" s="216"/>
      <c r="VN176" s="216"/>
      <c r="VO176" s="216"/>
      <c r="VP176" s="216"/>
      <c r="VQ176" s="216"/>
      <c r="VR176" s="216"/>
      <c r="VS176" s="216"/>
      <c r="VT176" s="216"/>
      <c r="VU176" s="216"/>
      <c r="VV176" s="216"/>
      <c r="VW176" s="216"/>
      <c r="VX176" s="216"/>
      <c r="VY176" s="216"/>
      <c r="VZ176" s="216"/>
      <c r="WA176" s="216"/>
      <c r="WB176" s="216"/>
      <c r="WC176" s="216"/>
      <c r="WD176" s="216"/>
      <c r="WE176" s="216"/>
      <c r="WF176" s="216"/>
      <c r="WG176" s="216"/>
      <c r="WH176" s="216"/>
      <c r="WI176" s="216"/>
      <c r="WJ176" s="216"/>
      <c r="WK176" s="216"/>
      <c r="WL176" s="216"/>
      <c r="WM176" s="216"/>
      <c r="WN176" s="216"/>
      <c r="WO176" s="216"/>
      <c r="WP176" s="216"/>
      <c r="WQ176" s="216"/>
      <c r="WR176" s="216"/>
      <c r="WS176" s="216"/>
      <c r="WT176" s="216"/>
      <c r="WU176" s="216"/>
      <c r="WV176" s="216"/>
      <c r="WW176" s="216"/>
      <c r="WX176" s="216"/>
      <c r="WY176" s="216"/>
      <c r="WZ176" s="216"/>
      <c r="XA176" s="216"/>
      <c r="XB176" s="216"/>
      <c r="XC176" s="216"/>
      <c r="XD176" s="216"/>
      <c r="XE176" s="216"/>
      <c r="XF176" s="216"/>
      <c r="XG176" s="216"/>
      <c r="XH176" s="216"/>
      <c r="XI176" s="216"/>
      <c r="XJ176" s="216"/>
      <c r="XK176" s="216"/>
      <c r="XL176" s="216"/>
      <c r="XM176" s="216"/>
      <c r="XN176" s="216"/>
      <c r="XO176" s="216"/>
      <c r="XP176" s="216"/>
      <c r="XQ176" s="216"/>
      <c r="XR176" s="216"/>
      <c r="XS176" s="216"/>
      <c r="XT176" s="216"/>
      <c r="XU176" s="216"/>
      <c r="XV176" s="216"/>
      <c r="XW176" s="216"/>
      <c r="XX176" s="216"/>
      <c r="XY176" s="216"/>
      <c r="XZ176" s="216"/>
      <c r="YA176" s="216"/>
      <c r="YB176" s="216"/>
      <c r="YC176" s="216"/>
      <c r="YD176" s="216"/>
      <c r="YE176" s="216"/>
      <c r="YF176" s="216"/>
      <c r="YG176" s="216"/>
      <c r="YH176" s="216"/>
      <c r="YI176" s="216"/>
      <c r="YJ176" s="216"/>
      <c r="YK176" s="216"/>
      <c r="YL176" s="216"/>
      <c r="YM176" s="216"/>
      <c r="YN176" s="216"/>
      <c r="YO176" s="216"/>
      <c r="YP176" s="216"/>
      <c r="YQ176" s="216"/>
      <c r="YR176" s="216"/>
      <c r="YS176" s="216"/>
      <c r="YT176" s="216"/>
      <c r="YU176" s="216"/>
      <c r="YV176" s="216"/>
      <c r="YW176" s="216"/>
      <c r="YX176" s="216"/>
      <c r="YY176" s="216"/>
      <c r="YZ176" s="216"/>
      <c r="ZA176" s="216"/>
      <c r="ZB176" s="216"/>
      <c r="ZC176" s="216"/>
      <c r="ZD176" s="216"/>
      <c r="ZE176" s="216"/>
      <c r="ZF176" s="216"/>
      <c r="ZG176" s="216"/>
      <c r="ZH176" s="216"/>
      <c r="ZI176" s="216"/>
      <c r="ZJ176" s="216"/>
      <c r="ZK176" s="216"/>
      <c r="ZL176" s="216"/>
      <c r="ZM176" s="216"/>
      <c r="ZN176" s="216"/>
      <c r="ZO176" s="216"/>
      <c r="ZP176" s="216"/>
      <c r="ZQ176" s="216"/>
      <c r="ZR176" s="216"/>
      <c r="ZS176" s="216"/>
      <c r="ZT176" s="216"/>
      <c r="ZU176" s="216"/>
      <c r="ZV176" s="216"/>
      <c r="ZW176" s="216"/>
      <c r="ZX176" s="216"/>
      <c r="ZY176" s="216"/>
      <c r="ZZ176" s="216"/>
      <c r="AAA176" s="216"/>
      <c r="AAB176" s="216"/>
      <c r="AAC176" s="216"/>
      <c r="AAD176" s="216"/>
      <c r="AAE176" s="216"/>
      <c r="AAF176" s="216"/>
      <c r="AAG176" s="216"/>
      <c r="AAH176" s="216"/>
      <c r="AAI176" s="216"/>
      <c r="AAJ176" s="216"/>
      <c r="AAK176" s="216"/>
      <c r="AAL176" s="216"/>
      <c r="AAM176" s="216"/>
      <c r="AAN176" s="216"/>
      <c r="AAO176" s="216"/>
      <c r="AAP176" s="216"/>
      <c r="AAQ176" s="216"/>
      <c r="AAR176" s="216"/>
      <c r="AAS176" s="216"/>
      <c r="AAT176" s="216"/>
      <c r="AAU176" s="216"/>
      <c r="AAV176" s="216"/>
      <c r="AAW176" s="216"/>
      <c r="AAX176" s="216"/>
      <c r="AAY176" s="216"/>
      <c r="AAZ176" s="216"/>
      <c r="ABA176" s="216"/>
      <c r="ABB176" s="216"/>
      <c r="ABC176" s="216"/>
      <c r="ABD176" s="216"/>
      <c r="ABE176" s="216"/>
      <c r="ABF176" s="216"/>
      <c r="ABG176" s="216"/>
      <c r="ABH176" s="216"/>
      <c r="ABI176" s="216"/>
      <c r="ABJ176" s="216"/>
      <c r="ABK176" s="216"/>
      <c r="ABL176" s="216"/>
      <c r="ABM176" s="216"/>
      <c r="ABN176" s="216"/>
      <c r="ABO176" s="216"/>
      <c r="ABP176" s="216"/>
      <c r="ABQ176" s="216"/>
      <c r="ABR176" s="216"/>
      <c r="ABS176" s="216"/>
      <c r="ABT176" s="216"/>
      <c r="ABU176" s="216"/>
      <c r="ABV176" s="216"/>
      <c r="ABW176" s="216"/>
      <c r="ABX176" s="216"/>
      <c r="ABY176" s="216"/>
      <c r="ABZ176" s="216"/>
      <c r="ACA176" s="216"/>
      <c r="ACB176" s="216"/>
      <c r="ACC176" s="216"/>
      <c r="ACD176" s="216"/>
      <c r="ACE176" s="216"/>
      <c r="ACF176" s="216"/>
      <c r="ACG176" s="216"/>
      <c r="ACH176" s="216"/>
      <c r="ACI176" s="216"/>
      <c r="ACJ176" s="216"/>
      <c r="ACK176" s="216"/>
      <c r="ACL176" s="216"/>
      <c r="ACM176" s="216"/>
      <c r="ACN176" s="216"/>
      <c r="ACO176" s="216"/>
      <c r="ACP176" s="216"/>
      <c r="ACQ176" s="216"/>
      <c r="ACR176" s="216"/>
      <c r="ACS176" s="216"/>
      <c r="ACT176" s="216"/>
      <c r="ACU176" s="216"/>
      <c r="ACV176" s="216"/>
      <c r="ACW176" s="216"/>
      <c r="ACX176" s="216"/>
      <c r="ACY176" s="216"/>
      <c r="ACZ176" s="216"/>
      <c r="ADA176" s="216"/>
      <c r="ADB176" s="216"/>
      <c r="ADC176" s="216"/>
      <c r="ADD176" s="216"/>
      <c r="ADE176" s="216"/>
      <c r="ADF176" s="216"/>
      <c r="ADG176" s="216"/>
      <c r="ADH176" s="216"/>
      <c r="ADI176" s="216"/>
      <c r="ADJ176" s="216"/>
      <c r="ADK176" s="216"/>
      <c r="ADL176" s="216"/>
      <c r="ADM176" s="216"/>
      <c r="ADN176" s="216"/>
      <c r="ADO176" s="216"/>
      <c r="ADP176" s="216"/>
      <c r="ADQ176" s="216"/>
      <c r="ADR176" s="216"/>
      <c r="ADS176" s="216"/>
      <c r="ADT176" s="216"/>
      <c r="ADU176" s="216"/>
      <c r="ADV176" s="216"/>
      <c r="ADW176" s="216"/>
      <c r="ADX176" s="216"/>
      <c r="ADY176" s="216"/>
      <c r="ADZ176" s="216"/>
      <c r="AEA176" s="216"/>
      <c r="AEB176" s="216"/>
      <c r="AEC176" s="216"/>
      <c r="AED176" s="216"/>
      <c r="AEE176" s="216"/>
      <c r="AEF176" s="216"/>
      <c r="AEG176" s="216"/>
      <c r="AEH176" s="216"/>
      <c r="AEI176" s="216"/>
      <c r="AEJ176" s="216"/>
      <c r="AEK176" s="216"/>
      <c r="AEL176" s="216"/>
      <c r="AEM176" s="216"/>
      <c r="AEN176" s="216"/>
      <c r="AEO176" s="216"/>
      <c r="AEP176" s="216"/>
      <c r="AEQ176" s="216"/>
      <c r="AER176" s="216"/>
      <c r="AES176" s="216"/>
      <c r="AET176" s="216"/>
      <c r="AEU176" s="216"/>
      <c r="AEV176" s="216"/>
      <c r="AEW176" s="216"/>
      <c r="AEX176" s="216"/>
      <c r="AEY176" s="216"/>
      <c r="AEZ176" s="216"/>
      <c r="AFA176" s="216"/>
      <c r="AFB176" s="216"/>
      <c r="AFC176" s="216"/>
      <c r="AFD176" s="216"/>
      <c r="AFE176" s="216"/>
      <c r="AFF176" s="216"/>
      <c r="AFG176" s="216"/>
      <c r="AFH176" s="216"/>
      <c r="AFI176" s="216"/>
      <c r="AFJ176" s="216"/>
      <c r="AFK176" s="216"/>
      <c r="AFL176" s="216"/>
      <c r="AFM176" s="216"/>
      <c r="AFN176" s="216"/>
      <c r="AFO176" s="216"/>
      <c r="AFP176" s="216"/>
      <c r="AFQ176" s="216"/>
      <c r="AFR176" s="216"/>
      <c r="AFS176" s="216"/>
      <c r="AFT176" s="216"/>
      <c r="AFU176" s="216"/>
      <c r="AFV176" s="216"/>
      <c r="AFW176" s="216"/>
      <c r="AFX176" s="216"/>
      <c r="AFY176" s="216"/>
      <c r="AFZ176" s="216"/>
      <c r="AGA176" s="216"/>
      <c r="AGB176" s="216"/>
      <c r="AGC176" s="216"/>
      <c r="AGD176" s="216"/>
      <c r="AGE176" s="216"/>
      <c r="AGF176" s="216"/>
      <c r="AGG176" s="216"/>
      <c r="AGH176" s="216"/>
      <c r="AGI176" s="216"/>
      <c r="AGJ176" s="216"/>
      <c r="AGK176" s="216"/>
      <c r="AGL176" s="216"/>
      <c r="AGM176" s="216"/>
      <c r="AGN176" s="216"/>
      <c r="AGO176" s="216"/>
      <c r="AGP176" s="216"/>
      <c r="AGQ176" s="216"/>
      <c r="AGR176" s="216"/>
      <c r="AGS176" s="216"/>
      <c r="AGT176" s="216"/>
      <c r="AGU176" s="216"/>
      <c r="AGV176" s="216"/>
      <c r="AGW176" s="216"/>
      <c r="AGX176" s="216"/>
      <c r="AGY176" s="216"/>
      <c r="AGZ176" s="216"/>
      <c r="AHA176" s="216"/>
      <c r="AHB176" s="216"/>
      <c r="AHC176" s="216"/>
      <c r="AHD176" s="216"/>
      <c r="AHE176" s="216"/>
      <c r="AHF176" s="216"/>
      <c r="AHG176" s="216"/>
      <c r="AHH176" s="216"/>
      <c r="AHI176" s="216"/>
      <c r="AHJ176" s="216"/>
      <c r="AHK176" s="216"/>
      <c r="AHL176" s="216"/>
      <c r="AHM176" s="216"/>
      <c r="AHN176" s="216"/>
      <c r="AHO176" s="216"/>
      <c r="AHP176" s="216"/>
      <c r="AHQ176" s="216"/>
      <c r="AHR176" s="216"/>
      <c r="AHS176" s="216"/>
      <c r="AHT176" s="216"/>
      <c r="AHU176" s="216"/>
      <c r="AHV176" s="216"/>
      <c r="AHW176" s="216"/>
      <c r="AHX176" s="216"/>
      <c r="AHY176" s="216"/>
      <c r="AHZ176" s="216"/>
      <c r="AIA176" s="216"/>
      <c r="AIB176" s="216"/>
      <c r="AIC176" s="216"/>
      <c r="AID176" s="216"/>
      <c r="AIE176" s="216"/>
      <c r="AIF176" s="216"/>
      <c r="AIG176" s="216"/>
      <c r="AIH176" s="216"/>
      <c r="AII176" s="216"/>
      <c r="AIJ176" s="216"/>
      <c r="AIK176" s="216"/>
      <c r="AIL176" s="216"/>
      <c r="AIM176" s="216"/>
      <c r="AIN176" s="216"/>
      <c r="AIO176" s="216"/>
      <c r="AIP176" s="216"/>
      <c r="AIQ176" s="216"/>
      <c r="AIR176" s="216"/>
      <c r="AIS176" s="216"/>
      <c r="AIT176" s="216"/>
      <c r="AIU176" s="216"/>
      <c r="AIV176" s="216"/>
      <c r="AIW176" s="216"/>
      <c r="AIX176" s="216"/>
      <c r="AIY176" s="216"/>
      <c r="AIZ176" s="216"/>
      <c r="AJA176" s="216"/>
      <c r="AJB176" s="216"/>
      <c r="AJC176" s="216"/>
      <c r="AJD176" s="216"/>
      <c r="AJE176" s="216"/>
      <c r="AJF176" s="216"/>
      <c r="AJG176" s="216"/>
      <c r="AJH176" s="216"/>
      <c r="AJI176" s="216"/>
      <c r="AJJ176" s="216"/>
      <c r="AJK176" s="216"/>
      <c r="AJL176" s="216"/>
      <c r="AJM176" s="216"/>
      <c r="AJN176" s="216"/>
      <c r="AJO176" s="216"/>
      <c r="AJP176" s="216"/>
      <c r="AJQ176" s="216"/>
      <c r="AJR176" s="216"/>
      <c r="AJS176" s="216"/>
      <c r="AJT176" s="216"/>
      <c r="AJU176" s="216"/>
      <c r="AJV176" s="216"/>
      <c r="AJW176" s="216"/>
      <c r="AJX176" s="216"/>
      <c r="AJY176" s="216"/>
      <c r="AJZ176" s="216"/>
      <c r="AKA176" s="216"/>
      <c r="AKB176" s="216"/>
      <c r="AKC176" s="216"/>
      <c r="AKD176" s="216"/>
      <c r="AKE176" s="216"/>
      <c r="AKF176" s="216"/>
      <c r="AKG176" s="216"/>
      <c r="AKH176" s="216"/>
      <c r="AKI176" s="216"/>
      <c r="AKJ176" s="216"/>
      <c r="AKK176" s="216"/>
      <c r="AKL176" s="216"/>
      <c r="AKM176" s="216"/>
      <c r="AKN176" s="216"/>
      <c r="AKO176" s="216"/>
      <c r="AKP176" s="216"/>
      <c r="AKQ176" s="216"/>
      <c r="AKR176" s="216"/>
      <c r="AKS176" s="216"/>
      <c r="AKT176" s="216"/>
      <c r="AKU176" s="216"/>
      <c r="AKV176" s="216"/>
      <c r="AKW176" s="216"/>
      <c r="AKX176" s="216"/>
      <c r="AKY176" s="216"/>
      <c r="AKZ176" s="216"/>
      <c r="ALA176" s="216"/>
      <c r="ALB176" s="216"/>
      <c r="ALC176" s="216"/>
      <c r="ALD176" s="216"/>
      <c r="ALE176" s="216"/>
      <c r="ALF176" s="216"/>
      <c r="ALG176" s="216"/>
      <c r="ALH176" s="216"/>
      <c r="ALI176" s="216"/>
      <c r="ALJ176" s="216"/>
      <c r="ALK176" s="216"/>
      <c r="ALL176" s="216"/>
      <c r="ALM176" s="216"/>
      <c r="ALN176" s="216"/>
      <c r="ALO176" s="216"/>
      <c r="ALP176" s="216"/>
      <c r="ALQ176" s="216"/>
      <c r="ALR176" s="216"/>
      <c r="ALS176" s="216"/>
      <c r="ALT176" s="216"/>
      <c r="ALU176" s="216"/>
      <c r="ALV176" s="216"/>
      <c r="ALW176" s="216"/>
      <c r="ALX176" s="216"/>
      <c r="ALY176" s="216"/>
      <c r="ALZ176" s="216"/>
      <c r="AMA176" s="216"/>
      <c r="AMB176" s="216"/>
      <c r="AMC176" s="216"/>
      <c r="AMD176" s="216"/>
      <c r="AME176" s="216"/>
      <c r="AMF176" s="216"/>
      <c r="AMG176" s="216"/>
      <c r="AMH176" s="216"/>
      <c r="AMI176" s="216"/>
      <c r="AMJ176" s="216"/>
      <c r="AMK176" s="216"/>
      <c r="AML176" s="216"/>
      <c r="AMM176" s="216"/>
      <c r="AMN176" s="216"/>
      <c r="AMO176" s="216"/>
      <c r="AMP176" s="216"/>
      <c r="AMQ176" s="216"/>
      <c r="AMR176" s="216"/>
      <c r="AMS176" s="216"/>
      <c r="AMT176" s="216"/>
      <c r="AMU176" s="216"/>
      <c r="AMV176" s="216"/>
      <c r="AMW176" s="216"/>
      <c r="AMX176" s="216"/>
      <c r="AMY176" s="216"/>
      <c r="AMZ176" s="216"/>
      <c r="ANA176" s="216"/>
      <c r="ANB176" s="216"/>
      <c r="ANC176" s="216"/>
      <c r="AND176" s="216"/>
      <c r="ANE176" s="216"/>
      <c r="ANF176" s="216"/>
      <c r="ANG176" s="216"/>
      <c r="ANH176" s="216"/>
      <c r="ANI176" s="216"/>
      <c r="ANJ176" s="216"/>
      <c r="ANK176" s="216"/>
      <c r="ANL176" s="216"/>
      <c r="ANM176" s="216"/>
      <c r="ANN176" s="216"/>
      <c r="ANO176" s="216"/>
      <c r="ANP176" s="216"/>
      <c r="ANQ176" s="216"/>
      <c r="ANR176" s="216"/>
      <c r="ANS176" s="216"/>
      <c r="ANT176" s="216"/>
      <c r="ANU176" s="216"/>
      <c r="ANV176" s="216"/>
      <c r="ANW176" s="216"/>
      <c r="ANX176" s="216"/>
      <c r="ANY176" s="216"/>
      <c r="ANZ176" s="216"/>
      <c r="AOA176" s="216"/>
      <c r="AOB176" s="216"/>
      <c r="AOC176" s="216"/>
      <c r="AOD176" s="216"/>
      <c r="AOE176" s="216"/>
      <c r="AOF176" s="216"/>
      <c r="AOG176" s="216"/>
      <c r="AOH176" s="216"/>
      <c r="AOI176" s="216"/>
      <c r="AOJ176" s="216"/>
      <c r="AOK176" s="216"/>
      <c r="AOL176" s="216"/>
      <c r="AOM176" s="216"/>
      <c r="AON176" s="216"/>
      <c r="AOO176" s="216"/>
      <c r="AOP176" s="216"/>
      <c r="AOQ176" s="216"/>
      <c r="AOR176" s="216"/>
      <c r="AOS176" s="216"/>
      <c r="AOT176" s="216"/>
      <c r="AOU176" s="216"/>
      <c r="AOV176" s="216"/>
      <c r="AOW176" s="216"/>
      <c r="AOX176" s="216"/>
      <c r="AOY176" s="216"/>
      <c r="AOZ176" s="216"/>
      <c r="APA176" s="216"/>
      <c r="APB176" s="216"/>
      <c r="APC176" s="216"/>
      <c r="APD176" s="216"/>
      <c r="APE176" s="216"/>
      <c r="APF176" s="216"/>
      <c r="APG176" s="216"/>
      <c r="APH176" s="216"/>
      <c r="API176" s="216"/>
      <c r="APJ176" s="216"/>
      <c r="APK176" s="216"/>
      <c r="APL176" s="216"/>
      <c r="APM176" s="216"/>
      <c r="APN176" s="216"/>
      <c r="APO176" s="216"/>
      <c r="APP176" s="216"/>
      <c r="APQ176" s="216"/>
      <c r="APR176" s="216"/>
      <c r="APS176" s="216"/>
      <c r="APT176" s="216"/>
      <c r="APU176" s="216"/>
      <c r="APV176" s="216"/>
      <c r="APW176" s="216"/>
      <c r="APX176" s="216"/>
      <c r="APY176" s="216"/>
      <c r="APZ176" s="216"/>
      <c r="AQA176" s="216"/>
      <c r="AQB176" s="216"/>
      <c r="AQC176" s="216"/>
      <c r="AQD176" s="216"/>
      <c r="AQE176" s="216"/>
      <c r="AQF176" s="216"/>
      <c r="AQG176" s="216"/>
      <c r="AQH176" s="216"/>
      <c r="AQI176" s="216"/>
      <c r="AQJ176" s="216"/>
      <c r="AQK176" s="216"/>
      <c r="AQL176" s="216"/>
      <c r="AQM176" s="216"/>
      <c r="AQN176" s="216"/>
      <c r="AQO176" s="216"/>
      <c r="AQP176" s="216"/>
      <c r="AQQ176" s="216"/>
      <c r="AQR176" s="216"/>
      <c r="AQS176" s="216"/>
      <c r="AQT176" s="216"/>
      <c r="AQU176" s="216"/>
      <c r="AQV176" s="216"/>
      <c r="AQW176" s="216"/>
      <c r="AQX176" s="216"/>
      <c r="AQY176" s="216"/>
      <c r="AQZ176" s="216"/>
      <c r="ARA176" s="216"/>
      <c r="ARB176" s="216"/>
      <c r="ARC176" s="216"/>
      <c r="ARD176" s="216"/>
      <c r="ARE176" s="216"/>
      <c r="ARF176" s="216"/>
      <c r="ARG176" s="216"/>
      <c r="ARH176" s="216"/>
      <c r="ARI176" s="216"/>
      <c r="ARJ176" s="216"/>
      <c r="ARK176" s="216"/>
      <c r="ARL176" s="216"/>
      <c r="ARM176" s="216"/>
      <c r="ARN176" s="216"/>
      <c r="ARO176" s="216"/>
      <c r="ARP176" s="216"/>
      <c r="ARQ176" s="216"/>
      <c r="ARR176" s="216"/>
      <c r="ARS176" s="216"/>
      <c r="ART176" s="216"/>
      <c r="ARU176" s="216"/>
      <c r="ARV176" s="216"/>
      <c r="ARW176" s="216"/>
      <c r="ARX176" s="216"/>
      <c r="ARY176" s="216"/>
      <c r="ARZ176" s="216"/>
      <c r="ASA176" s="216"/>
      <c r="ASB176" s="216"/>
      <c r="ASC176" s="216"/>
      <c r="ASD176" s="216"/>
      <c r="ASE176" s="216"/>
      <c r="ASF176" s="216"/>
      <c r="ASG176" s="216"/>
      <c r="ASH176" s="216"/>
      <c r="ASI176" s="216"/>
      <c r="ASJ176" s="216"/>
      <c r="ASK176" s="216"/>
      <c r="ASL176" s="216"/>
      <c r="ASM176" s="216"/>
      <c r="ASN176" s="216"/>
      <c r="ASO176" s="216"/>
      <c r="ASP176" s="216"/>
      <c r="ASQ176" s="216"/>
      <c r="ASR176" s="216"/>
      <c r="ASS176" s="216"/>
      <c r="AST176" s="216"/>
      <c r="ASU176" s="216"/>
      <c r="ASV176" s="216"/>
      <c r="ASW176" s="216"/>
      <c r="ASX176" s="216"/>
      <c r="ASY176" s="216"/>
      <c r="ASZ176" s="216"/>
      <c r="ATA176" s="216"/>
      <c r="ATB176" s="216"/>
      <c r="ATC176" s="216"/>
      <c r="ATD176" s="216"/>
      <c r="ATE176" s="216"/>
      <c r="ATF176" s="216"/>
      <c r="ATG176" s="216"/>
      <c r="ATH176" s="216"/>
      <c r="ATI176" s="216"/>
      <c r="ATJ176" s="216"/>
      <c r="ATK176" s="216"/>
      <c r="ATL176" s="216"/>
      <c r="ATM176" s="216"/>
      <c r="ATN176" s="216"/>
      <c r="ATO176" s="216"/>
      <c r="ATP176" s="216"/>
      <c r="ATQ176" s="216"/>
      <c r="ATR176" s="216"/>
      <c r="ATS176" s="216"/>
      <c r="ATT176" s="216"/>
      <c r="ATU176" s="216"/>
      <c r="ATV176" s="216"/>
      <c r="ATW176" s="216"/>
      <c r="ATX176" s="216"/>
      <c r="ATY176" s="216"/>
      <c r="ATZ176" s="216"/>
      <c r="AUA176" s="216"/>
      <c r="AUB176" s="216"/>
      <c r="AUC176" s="216"/>
      <c r="AUD176" s="216"/>
      <c r="AUE176" s="216"/>
      <c r="AUF176" s="216"/>
      <c r="AUG176" s="216"/>
      <c r="AUH176" s="216"/>
      <c r="AUI176" s="216"/>
      <c r="AUJ176" s="216"/>
      <c r="AUK176" s="216"/>
      <c r="AUL176" s="216"/>
      <c r="AUM176" s="216"/>
      <c r="AUN176" s="216"/>
      <c r="AUO176" s="216"/>
      <c r="AUP176" s="216"/>
      <c r="AUQ176" s="216"/>
      <c r="AUR176" s="216"/>
      <c r="AUS176" s="216"/>
      <c r="AUT176" s="216"/>
      <c r="AUU176" s="216"/>
      <c r="AUV176" s="216"/>
      <c r="AUW176" s="216"/>
      <c r="AUX176" s="216"/>
      <c r="AUY176" s="216"/>
      <c r="AUZ176" s="216"/>
      <c r="AVA176" s="216"/>
      <c r="AVB176" s="216"/>
      <c r="AVC176" s="216"/>
      <c r="AVD176" s="216"/>
      <c r="AVE176" s="216"/>
      <c r="AVF176" s="216"/>
      <c r="AVG176" s="216"/>
      <c r="AVH176" s="216"/>
      <c r="AVI176" s="216"/>
      <c r="AVJ176" s="216"/>
      <c r="AVK176" s="216"/>
      <c r="AVL176" s="216"/>
      <c r="AVM176" s="216"/>
      <c r="AVN176" s="216"/>
      <c r="AVO176" s="216"/>
      <c r="AVP176" s="216"/>
      <c r="AVQ176" s="216"/>
      <c r="AVR176" s="216"/>
      <c r="AVS176" s="216"/>
      <c r="AVT176" s="216"/>
      <c r="AVU176" s="216"/>
      <c r="AVV176" s="216"/>
      <c r="AVW176" s="216"/>
      <c r="AVX176" s="216"/>
      <c r="AVY176" s="216"/>
      <c r="AVZ176" s="216"/>
      <c r="AWA176" s="216"/>
      <c r="AWB176" s="216"/>
      <c r="AWC176" s="216"/>
      <c r="AWD176" s="216"/>
      <c r="AWE176" s="216"/>
      <c r="AWF176" s="216"/>
      <c r="AWG176" s="216"/>
      <c r="AWH176" s="216"/>
      <c r="AWI176" s="216"/>
      <c r="AWJ176" s="216"/>
      <c r="AWK176" s="216"/>
      <c r="AWL176" s="216"/>
      <c r="AWM176" s="216"/>
      <c r="AWN176" s="216"/>
      <c r="AWO176" s="216"/>
      <c r="AWP176" s="216"/>
      <c r="AWQ176" s="216"/>
      <c r="AWR176" s="216"/>
      <c r="AWS176" s="216"/>
      <c r="AWT176" s="216"/>
      <c r="AWU176" s="216"/>
      <c r="AWV176" s="216"/>
      <c r="AWW176" s="216"/>
      <c r="AWX176" s="216"/>
      <c r="AWY176" s="216"/>
      <c r="AWZ176" s="216"/>
      <c r="AXA176" s="216"/>
      <c r="AXB176" s="216"/>
      <c r="AXC176" s="216"/>
      <c r="AXD176" s="216"/>
      <c r="AXE176" s="216"/>
      <c r="AXF176" s="216"/>
      <c r="AXG176" s="216"/>
      <c r="AXH176" s="216"/>
      <c r="AXI176" s="216"/>
      <c r="AXJ176" s="216"/>
      <c r="AXK176" s="216"/>
      <c r="AXL176" s="216"/>
      <c r="AXM176" s="216"/>
      <c r="AXN176" s="216"/>
      <c r="AXO176" s="216"/>
      <c r="AXP176" s="216"/>
      <c r="AXQ176" s="216"/>
      <c r="AXR176" s="216"/>
      <c r="AXS176" s="216"/>
      <c r="AXT176" s="216"/>
      <c r="AXU176" s="216"/>
      <c r="AXV176" s="216"/>
      <c r="AXW176" s="216"/>
      <c r="AXX176" s="216"/>
      <c r="AXY176" s="216"/>
      <c r="AXZ176" s="216"/>
      <c r="AYA176" s="216"/>
      <c r="AYB176" s="216"/>
      <c r="AYC176" s="216"/>
      <c r="AYD176" s="216"/>
      <c r="AYE176" s="216"/>
      <c r="AYF176" s="216"/>
      <c r="AYG176" s="216"/>
      <c r="AYH176" s="216"/>
      <c r="AYI176" s="216"/>
      <c r="AYJ176" s="216"/>
      <c r="AYK176" s="216"/>
      <c r="AYL176" s="216"/>
      <c r="AYM176" s="216"/>
      <c r="AYN176" s="216"/>
      <c r="AYO176" s="216"/>
      <c r="AYP176" s="216"/>
      <c r="AYQ176" s="216"/>
      <c r="AYR176" s="216"/>
      <c r="AYS176" s="216"/>
      <c r="AYT176" s="216"/>
      <c r="AYU176" s="216"/>
      <c r="AYV176" s="216"/>
      <c r="AYW176" s="216"/>
      <c r="AYX176" s="216"/>
      <c r="AYY176" s="216"/>
      <c r="AYZ176" s="216"/>
      <c r="AZA176" s="216"/>
      <c r="AZB176" s="216"/>
      <c r="AZC176" s="216"/>
      <c r="AZD176" s="216"/>
      <c r="AZE176" s="216"/>
      <c r="AZF176" s="216"/>
      <c r="AZG176" s="216"/>
      <c r="AZH176" s="216"/>
      <c r="AZI176" s="216"/>
      <c r="AZJ176" s="216"/>
      <c r="AZK176" s="216"/>
      <c r="AZL176" s="216"/>
      <c r="AZM176" s="216"/>
      <c r="AZN176" s="216"/>
      <c r="AZO176" s="216"/>
      <c r="AZP176" s="216"/>
      <c r="AZQ176" s="216"/>
      <c r="AZR176" s="216"/>
      <c r="AZS176" s="216"/>
      <c r="AZT176" s="216"/>
      <c r="AZU176" s="216"/>
      <c r="AZV176" s="216"/>
      <c r="AZW176" s="216"/>
      <c r="AZX176" s="216"/>
      <c r="AZY176" s="216"/>
      <c r="AZZ176" s="216"/>
      <c r="BAA176" s="216"/>
      <c r="BAB176" s="216"/>
      <c r="BAC176" s="216"/>
      <c r="BAD176" s="216"/>
      <c r="BAE176" s="216"/>
      <c r="BAF176" s="216"/>
      <c r="BAG176" s="216"/>
      <c r="BAH176" s="216"/>
      <c r="BAI176" s="216"/>
      <c r="BAJ176" s="216"/>
      <c r="BAK176" s="216"/>
      <c r="BAL176" s="216"/>
      <c r="BAM176" s="216"/>
      <c r="BAN176" s="216"/>
      <c r="BAO176" s="216"/>
      <c r="BAP176" s="216"/>
      <c r="BAQ176" s="216"/>
      <c r="BAR176" s="216"/>
      <c r="BAS176" s="216"/>
      <c r="BAT176" s="216"/>
      <c r="BAU176" s="216"/>
      <c r="BAV176" s="216"/>
      <c r="BAW176" s="216"/>
      <c r="BAX176" s="216"/>
      <c r="BAY176" s="216"/>
      <c r="BAZ176" s="216"/>
      <c r="BBA176" s="216"/>
      <c r="BBB176" s="216"/>
      <c r="BBC176" s="216"/>
      <c r="BBD176" s="216"/>
      <c r="BBE176" s="216"/>
      <c r="BBF176" s="216"/>
      <c r="BBG176" s="216"/>
      <c r="BBH176" s="216"/>
      <c r="BBI176" s="216"/>
      <c r="BBJ176" s="216"/>
      <c r="BBK176" s="216"/>
      <c r="BBL176" s="216"/>
      <c r="BBM176" s="216"/>
      <c r="BBN176" s="216"/>
      <c r="BBO176" s="216"/>
      <c r="BBP176" s="216"/>
      <c r="BBQ176" s="216"/>
      <c r="BBR176" s="216"/>
      <c r="BBS176" s="216"/>
      <c r="BBT176" s="216"/>
      <c r="BBU176" s="216"/>
      <c r="BBV176" s="216"/>
      <c r="BBW176" s="216"/>
      <c r="BBX176" s="216"/>
      <c r="BBY176" s="216"/>
      <c r="BBZ176" s="216"/>
      <c r="BCA176" s="216"/>
      <c r="BCB176" s="216"/>
      <c r="BCC176" s="216"/>
      <c r="BCD176" s="216"/>
      <c r="BCE176" s="216"/>
      <c r="BCF176" s="216"/>
      <c r="BCG176" s="216"/>
      <c r="BCH176" s="216"/>
      <c r="BCI176" s="216"/>
      <c r="BCJ176" s="216"/>
      <c r="BCK176" s="216"/>
      <c r="BCL176" s="216"/>
      <c r="BCM176" s="216"/>
      <c r="BCN176" s="216"/>
      <c r="BCO176" s="216"/>
      <c r="BCP176" s="216"/>
      <c r="BCQ176" s="216"/>
      <c r="BCR176" s="216"/>
      <c r="BCS176" s="216"/>
      <c r="BCT176" s="216"/>
      <c r="BCU176" s="216"/>
      <c r="BCV176" s="216"/>
      <c r="BCW176" s="216"/>
      <c r="BCX176" s="216"/>
      <c r="BCY176" s="216"/>
      <c r="BCZ176" s="216"/>
      <c r="BDA176" s="216"/>
      <c r="BDB176" s="216"/>
      <c r="BDC176" s="216"/>
      <c r="BDD176" s="216"/>
      <c r="BDE176" s="216"/>
      <c r="BDF176" s="216"/>
      <c r="BDG176" s="216"/>
      <c r="BDH176" s="216"/>
      <c r="BDI176" s="216"/>
      <c r="BDJ176" s="216"/>
      <c r="BDK176" s="216"/>
      <c r="BDL176" s="216"/>
      <c r="BDM176" s="216"/>
      <c r="BDN176" s="216"/>
      <c r="BDO176" s="216"/>
      <c r="BDP176" s="216"/>
      <c r="BDQ176" s="216"/>
      <c r="BDR176" s="216"/>
      <c r="BDS176" s="216"/>
      <c r="BDT176" s="216"/>
      <c r="BDU176" s="216"/>
      <c r="BDV176" s="216"/>
      <c r="BDW176" s="216"/>
      <c r="BDX176" s="216"/>
      <c r="BDY176" s="216"/>
      <c r="BDZ176" s="216"/>
      <c r="BEA176" s="216"/>
      <c r="BEB176" s="216"/>
      <c r="BEC176" s="216"/>
      <c r="BED176" s="216"/>
      <c r="BEE176" s="216"/>
      <c r="BEF176" s="216"/>
      <c r="BEG176" s="216"/>
      <c r="BEH176" s="216"/>
      <c r="BEI176" s="216"/>
      <c r="BEJ176" s="216"/>
      <c r="BEK176" s="216"/>
      <c r="BEL176" s="216"/>
      <c r="BEM176" s="216"/>
      <c r="BEN176" s="216"/>
      <c r="BEO176" s="216"/>
      <c r="BEP176" s="216"/>
      <c r="BEQ176" s="216"/>
      <c r="BER176" s="216"/>
      <c r="BES176" s="216"/>
      <c r="BET176" s="216"/>
      <c r="BEU176" s="216"/>
      <c r="BEV176" s="216"/>
      <c r="BEW176" s="216"/>
      <c r="BEX176" s="216"/>
      <c r="BEY176" s="216"/>
      <c r="BEZ176" s="216"/>
      <c r="BFA176" s="216"/>
      <c r="BFB176" s="216"/>
      <c r="BFC176" s="216"/>
      <c r="BFD176" s="216"/>
      <c r="BFE176" s="216"/>
      <c r="BFF176" s="216"/>
      <c r="BFG176" s="216"/>
      <c r="BFH176" s="216"/>
      <c r="BFI176" s="216"/>
      <c r="BFJ176" s="216"/>
      <c r="BFK176" s="216"/>
      <c r="BFL176" s="216"/>
      <c r="BFM176" s="216"/>
      <c r="BFN176" s="216"/>
      <c r="BFO176" s="216"/>
      <c r="BFP176" s="216"/>
      <c r="BFQ176" s="216"/>
      <c r="BFR176" s="216"/>
      <c r="BFS176" s="216"/>
      <c r="BFT176" s="216"/>
      <c r="BFU176" s="216"/>
      <c r="BFV176" s="216"/>
      <c r="BFW176" s="216"/>
      <c r="BFX176" s="216"/>
      <c r="BFY176" s="216"/>
      <c r="BFZ176" s="216"/>
      <c r="BGA176" s="216"/>
      <c r="BGB176" s="216"/>
      <c r="BGC176" s="216"/>
      <c r="BGD176" s="216"/>
      <c r="BGE176" s="216"/>
      <c r="BGF176" s="216"/>
      <c r="BGG176" s="216"/>
      <c r="BGH176" s="216"/>
      <c r="BGI176" s="216"/>
      <c r="BGJ176" s="216"/>
      <c r="BGK176" s="216"/>
      <c r="BGL176" s="216"/>
      <c r="BGM176" s="216"/>
      <c r="BGN176" s="216"/>
      <c r="BGO176" s="216"/>
      <c r="BGP176" s="216"/>
      <c r="BGQ176" s="216"/>
      <c r="BGR176" s="216"/>
      <c r="BGS176" s="216"/>
      <c r="BGT176" s="216"/>
      <c r="BGU176" s="216"/>
      <c r="BGV176" s="216"/>
      <c r="BGW176" s="216"/>
      <c r="BGX176" s="216"/>
      <c r="BGY176" s="216"/>
      <c r="BGZ176" s="216"/>
      <c r="BHA176" s="216"/>
      <c r="BHB176" s="216"/>
      <c r="BHC176" s="216"/>
      <c r="BHD176" s="216"/>
      <c r="BHE176" s="216"/>
      <c r="BHF176" s="216"/>
      <c r="BHG176" s="216"/>
      <c r="BHH176" s="216"/>
      <c r="BHI176" s="216"/>
      <c r="BHJ176" s="216"/>
      <c r="BHK176" s="216"/>
      <c r="BHL176" s="216"/>
      <c r="BHM176" s="216"/>
      <c r="BHN176" s="216"/>
      <c r="BHO176" s="216"/>
      <c r="BHP176" s="216"/>
      <c r="BHQ176" s="216"/>
      <c r="BHR176" s="216"/>
      <c r="BHS176" s="216"/>
      <c r="BHT176" s="216"/>
      <c r="BHU176" s="216"/>
      <c r="BHV176" s="216"/>
      <c r="BHW176" s="216"/>
      <c r="BHX176" s="216"/>
      <c r="BHY176" s="216"/>
      <c r="BHZ176" s="216"/>
      <c r="BIA176" s="216"/>
      <c r="BIB176" s="216"/>
      <c r="BIC176" s="216"/>
      <c r="BID176" s="216"/>
      <c r="BIE176" s="216"/>
      <c r="BIF176" s="216"/>
      <c r="BIG176" s="216"/>
      <c r="BIH176" s="216"/>
      <c r="BII176" s="216"/>
      <c r="BIJ176" s="216"/>
      <c r="BIK176" s="216"/>
      <c r="BIL176" s="216"/>
      <c r="BIM176" s="216"/>
      <c r="BIN176" s="216"/>
      <c r="BIO176" s="216"/>
      <c r="BIP176" s="216"/>
      <c r="BIQ176" s="216"/>
      <c r="BIR176" s="216"/>
      <c r="BIS176" s="216"/>
      <c r="BIT176" s="216"/>
      <c r="BIU176" s="216"/>
      <c r="BIV176" s="216"/>
      <c r="BIW176" s="216"/>
      <c r="BIX176" s="216"/>
      <c r="BIY176" s="216"/>
      <c r="BIZ176" s="216"/>
      <c r="BJA176" s="216"/>
      <c r="BJB176" s="216"/>
      <c r="BJC176" s="216"/>
      <c r="BJD176" s="216"/>
      <c r="BJE176" s="216"/>
      <c r="BJF176" s="216"/>
      <c r="BJG176" s="216"/>
      <c r="BJH176" s="216"/>
      <c r="BJI176" s="216"/>
      <c r="BJJ176" s="216"/>
      <c r="BJK176" s="216"/>
      <c r="BJL176" s="216"/>
      <c r="BJM176" s="216"/>
      <c r="BJN176" s="216"/>
      <c r="BJO176" s="216"/>
      <c r="BJP176" s="216"/>
      <c r="BJQ176" s="216"/>
      <c r="BJR176" s="216"/>
      <c r="BJS176" s="216"/>
      <c r="BJT176" s="216"/>
      <c r="BJU176" s="216"/>
      <c r="BJV176" s="216"/>
      <c r="BJW176" s="216"/>
      <c r="BJX176" s="216"/>
      <c r="BJY176" s="216"/>
      <c r="BJZ176" s="216"/>
      <c r="BKA176" s="216"/>
      <c r="BKB176" s="216"/>
      <c r="BKC176" s="216"/>
      <c r="BKD176" s="216"/>
      <c r="BKE176" s="216"/>
      <c r="BKF176" s="216"/>
      <c r="BKG176" s="216"/>
      <c r="BKH176" s="216"/>
      <c r="BKI176" s="216"/>
      <c r="BKJ176" s="216"/>
      <c r="BKK176" s="216"/>
      <c r="BKL176" s="216"/>
      <c r="BKM176" s="216"/>
      <c r="BKN176" s="216"/>
      <c r="BKO176" s="216"/>
      <c r="BKP176" s="216"/>
      <c r="BKQ176" s="216"/>
      <c r="BKR176" s="216"/>
      <c r="BKS176" s="216"/>
      <c r="BKT176" s="216"/>
      <c r="BKU176" s="216"/>
      <c r="BKV176" s="216"/>
      <c r="BKW176" s="216"/>
      <c r="BKX176" s="216"/>
      <c r="BKY176" s="216"/>
      <c r="BKZ176" s="216"/>
      <c r="BLA176" s="216"/>
      <c r="BLB176" s="216"/>
      <c r="BLC176" s="216"/>
      <c r="BLD176" s="216"/>
      <c r="BLE176" s="216"/>
      <c r="BLF176" s="216"/>
      <c r="BLG176" s="216"/>
      <c r="BLH176" s="216"/>
      <c r="BLI176" s="216"/>
      <c r="BLJ176" s="216"/>
      <c r="BLK176" s="216"/>
      <c r="BLL176" s="216"/>
      <c r="BLM176" s="216"/>
      <c r="BLN176" s="216"/>
      <c r="BLO176" s="216"/>
      <c r="BLP176" s="216"/>
      <c r="BLQ176" s="216"/>
      <c r="BLR176" s="216"/>
      <c r="BLS176" s="216"/>
      <c r="BLT176" s="216"/>
      <c r="BLU176" s="216"/>
      <c r="BLV176" s="216"/>
      <c r="BLW176" s="216"/>
      <c r="BLX176" s="216"/>
      <c r="BLY176" s="216"/>
      <c r="BLZ176" s="216"/>
      <c r="BMA176" s="216"/>
      <c r="BMB176" s="216"/>
      <c r="BMC176" s="216"/>
      <c r="BMD176" s="216"/>
      <c r="BME176" s="216"/>
      <c r="BMF176" s="216"/>
      <c r="BMG176" s="216"/>
      <c r="BMH176" s="216"/>
      <c r="BMI176" s="216"/>
      <c r="BMJ176" s="216"/>
      <c r="BMK176" s="216"/>
      <c r="BML176" s="216"/>
      <c r="BMM176" s="216"/>
      <c r="BMN176" s="216"/>
      <c r="BMO176" s="216"/>
      <c r="BMP176" s="216"/>
      <c r="BMQ176" s="216"/>
      <c r="BMR176" s="216"/>
      <c r="BMS176" s="216"/>
      <c r="BMT176" s="216"/>
      <c r="BMU176" s="216"/>
      <c r="BMV176" s="216"/>
      <c r="BMW176" s="216"/>
      <c r="BMX176" s="216"/>
      <c r="BMY176" s="216"/>
      <c r="BMZ176" s="216"/>
      <c r="BNA176" s="216"/>
      <c r="BNB176" s="216"/>
      <c r="BNC176" s="216"/>
      <c r="BND176" s="216"/>
      <c r="BNE176" s="216"/>
      <c r="BNF176" s="216"/>
      <c r="BNG176" s="216"/>
      <c r="BNH176" s="216"/>
      <c r="BNI176" s="216"/>
      <c r="BNJ176" s="216"/>
      <c r="BNK176" s="216"/>
      <c r="BNL176" s="216"/>
      <c r="BNM176" s="216"/>
      <c r="BNN176" s="216"/>
      <c r="BNO176" s="216"/>
      <c r="BNP176" s="216"/>
      <c r="BNQ176" s="216"/>
      <c r="BNR176" s="216"/>
      <c r="BNS176" s="216"/>
      <c r="BNT176" s="216"/>
      <c r="BNU176" s="216"/>
      <c r="BNV176" s="216"/>
      <c r="BNW176" s="216"/>
      <c r="BNX176" s="216"/>
      <c r="BNY176" s="216"/>
      <c r="BNZ176" s="216"/>
      <c r="BOA176" s="216"/>
      <c r="BOB176" s="216"/>
      <c r="BOC176" s="216"/>
      <c r="BOD176" s="216"/>
      <c r="BOE176" s="216"/>
      <c r="BOF176" s="216"/>
      <c r="BOG176" s="216"/>
      <c r="BOH176" s="216"/>
      <c r="BOI176" s="216"/>
      <c r="BOJ176" s="216"/>
      <c r="BOK176" s="216"/>
      <c r="BOL176" s="216"/>
      <c r="BOM176" s="216"/>
      <c r="BON176" s="216"/>
      <c r="BOO176" s="216"/>
      <c r="BOP176" s="216"/>
      <c r="BOQ176" s="216"/>
      <c r="BOR176" s="216"/>
      <c r="BOS176" s="216"/>
      <c r="BOT176" s="216"/>
      <c r="BOU176" s="216"/>
      <c r="BOV176" s="216"/>
      <c r="BOW176" s="216"/>
      <c r="BOX176" s="216"/>
      <c r="BOY176" s="216"/>
      <c r="BOZ176" s="216"/>
      <c r="BPA176" s="216"/>
      <c r="BPB176" s="216"/>
      <c r="BPC176" s="216"/>
      <c r="BPD176" s="216"/>
      <c r="BPE176" s="216"/>
      <c r="BPF176" s="216"/>
      <c r="BPG176" s="216"/>
      <c r="BPH176" s="216"/>
      <c r="BPI176" s="216"/>
      <c r="BPJ176" s="216"/>
      <c r="BPK176" s="216"/>
      <c r="BPL176" s="216"/>
      <c r="BPM176" s="216"/>
      <c r="BPN176" s="216"/>
      <c r="BPO176" s="216"/>
      <c r="BPP176" s="216"/>
      <c r="BPQ176" s="216"/>
      <c r="BPR176" s="216"/>
      <c r="BPS176" s="216"/>
      <c r="BPT176" s="216"/>
      <c r="BPU176" s="216"/>
      <c r="BPV176" s="216"/>
      <c r="BPW176" s="216"/>
      <c r="BPX176" s="216"/>
      <c r="BPY176" s="216"/>
      <c r="BPZ176" s="216"/>
      <c r="BQA176" s="216"/>
      <c r="BQB176" s="216"/>
      <c r="BQC176" s="216"/>
      <c r="BQD176" s="216"/>
      <c r="BQE176" s="216"/>
      <c r="BQF176" s="216"/>
      <c r="BQG176" s="216"/>
      <c r="BQH176" s="216"/>
      <c r="BQI176" s="216"/>
      <c r="BQJ176" s="216"/>
      <c r="BQK176" s="216"/>
      <c r="BQL176" s="216"/>
      <c r="BQM176" s="216"/>
      <c r="BQN176" s="216"/>
      <c r="BQO176" s="216"/>
      <c r="BQP176" s="216"/>
      <c r="BQQ176" s="216"/>
      <c r="BQR176" s="216"/>
      <c r="BQS176" s="216"/>
      <c r="BQT176" s="216"/>
      <c r="BQU176" s="216"/>
      <c r="BQV176" s="216"/>
      <c r="BQW176" s="216"/>
      <c r="BQX176" s="216"/>
      <c r="BQY176" s="216"/>
      <c r="BQZ176" s="216"/>
      <c r="BRA176" s="216"/>
      <c r="BRB176" s="216"/>
      <c r="BRC176" s="216"/>
      <c r="BRD176" s="216"/>
      <c r="BRE176" s="216"/>
      <c r="BRF176" s="216"/>
      <c r="BRG176" s="216"/>
      <c r="BRH176" s="216"/>
      <c r="BRI176" s="216"/>
      <c r="BRJ176" s="216"/>
      <c r="BRK176" s="216"/>
      <c r="BRL176" s="216"/>
      <c r="BRM176" s="216"/>
      <c r="BRN176" s="216"/>
      <c r="BRO176" s="216"/>
      <c r="BRP176" s="216"/>
      <c r="BRQ176" s="216"/>
      <c r="BRR176" s="216"/>
      <c r="BRS176" s="216"/>
      <c r="BRT176" s="216"/>
      <c r="BRU176" s="216"/>
      <c r="BRV176" s="216"/>
      <c r="BRW176" s="216"/>
      <c r="BRX176" s="216"/>
      <c r="BRY176" s="216"/>
      <c r="BRZ176" s="216"/>
      <c r="BSA176" s="216"/>
      <c r="BSB176" s="216"/>
      <c r="BSC176" s="216"/>
      <c r="BSD176" s="216"/>
      <c r="BSE176" s="216"/>
      <c r="BSF176" s="216"/>
      <c r="BSG176" s="216"/>
      <c r="BSH176" s="216"/>
      <c r="BSI176" s="216"/>
      <c r="BSJ176" s="216"/>
      <c r="BSK176" s="216"/>
      <c r="BSL176" s="216"/>
      <c r="BSM176" s="216"/>
      <c r="BSN176" s="216"/>
      <c r="BSO176" s="216"/>
      <c r="BSP176" s="216"/>
      <c r="BSQ176" s="216"/>
      <c r="BSR176" s="216"/>
      <c r="BSS176" s="216"/>
      <c r="BST176" s="216"/>
      <c r="BSU176" s="216"/>
      <c r="BSV176" s="216"/>
      <c r="BSW176" s="216"/>
      <c r="BSX176" s="216"/>
      <c r="BSY176" s="216"/>
      <c r="BSZ176" s="216"/>
      <c r="BTA176" s="216"/>
      <c r="BTB176" s="216"/>
      <c r="BTC176" s="216"/>
      <c r="BTD176" s="216"/>
      <c r="BTE176" s="216"/>
      <c r="BTF176" s="216"/>
      <c r="BTG176" s="216"/>
      <c r="BTH176" s="216"/>
      <c r="BTI176" s="216"/>
      <c r="BTJ176" s="216"/>
      <c r="BTK176" s="216"/>
      <c r="BTL176" s="216"/>
      <c r="BTM176" s="216"/>
      <c r="BTN176" s="216"/>
      <c r="BTO176" s="216"/>
      <c r="BTP176" s="216"/>
      <c r="BTQ176" s="216"/>
      <c r="BTR176" s="216"/>
      <c r="BTS176" s="216"/>
      <c r="BTT176" s="216"/>
      <c r="BTU176" s="216"/>
      <c r="BTV176" s="216"/>
      <c r="BTW176" s="216"/>
      <c r="BTX176" s="216"/>
      <c r="BTY176" s="216"/>
      <c r="BTZ176" s="216"/>
      <c r="BUA176" s="216"/>
      <c r="BUB176" s="216"/>
      <c r="BUC176" s="216"/>
      <c r="BUD176" s="216"/>
      <c r="BUE176" s="216"/>
      <c r="BUF176" s="216"/>
      <c r="BUG176" s="216"/>
      <c r="BUH176" s="216"/>
      <c r="BUI176" s="216"/>
      <c r="BUJ176" s="216"/>
      <c r="BUK176" s="216"/>
      <c r="BUL176" s="216"/>
      <c r="BUM176" s="216"/>
      <c r="BUN176" s="216"/>
      <c r="BUO176" s="216"/>
      <c r="BUP176" s="216"/>
      <c r="BUQ176" s="216"/>
      <c r="BUR176" s="216"/>
      <c r="BUS176" s="216"/>
      <c r="BUT176" s="216"/>
      <c r="BUU176" s="216"/>
      <c r="BUV176" s="216"/>
      <c r="BUW176" s="216"/>
      <c r="BUX176" s="216"/>
      <c r="BUY176" s="216"/>
      <c r="BUZ176" s="216"/>
      <c r="BVA176" s="216"/>
      <c r="BVB176" s="216"/>
      <c r="BVC176" s="216"/>
      <c r="BVD176" s="216"/>
      <c r="BVE176" s="216"/>
      <c r="BVF176" s="216"/>
      <c r="BVG176" s="216"/>
      <c r="BVH176" s="216"/>
      <c r="BVI176" s="216"/>
      <c r="BVJ176" s="216"/>
      <c r="BVK176" s="216"/>
      <c r="BVL176" s="216"/>
      <c r="BVM176" s="216"/>
      <c r="BVN176" s="216"/>
      <c r="BVO176" s="216"/>
      <c r="BVP176" s="216"/>
      <c r="BVQ176" s="216"/>
      <c r="BVR176" s="216"/>
      <c r="BVS176" s="216"/>
      <c r="BVT176" s="216"/>
      <c r="BVU176" s="216"/>
      <c r="BVV176" s="216"/>
      <c r="BVW176" s="216"/>
      <c r="BVX176" s="216"/>
      <c r="BVY176" s="216"/>
      <c r="BVZ176" s="216"/>
      <c r="BWA176" s="216"/>
      <c r="BWB176" s="216"/>
      <c r="BWC176" s="216"/>
      <c r="BWD176" s="216"/>
      <c r="BWE176" s="216"/>
      <c r="BWF176" s="216"/>
      <c r="BWG176" s="216"/>
      <c r="BWH176" s="216"/>
      <c r="BWI176" s="216"/>
      <c r="BWJ176" s="216"/>
      <c r="BWK176" s="216"/>
      <c r="BWL176" s="216"/>
      <c r="BWM176" s="216"/>
      <c r="BWN176" s="216"/>
      <c r="BWO176" s="216"/>
      <c r="BWP176" s="216"/>
      <c r="BWQ176" s="216"/>
      <c r="BWR176" s="216"/>
      <c r="BWS176" s="216"/>
      <c r="BWT176" s="216"/>
      <c r="BWU176" s="216"/>
      <c r="BWV176" s="216"/>
      <c r="BWW176" s="216"/>
      <c r="BWX176" s="216"/>
      <c r="BWY176" s="216"/>
      <c r="BWZ176" s="216"/>
      <c r="BXA176" s="216"/>
      <c r="BXB176" s="216"/>
      <c r="BXC176" s="216"/>
      <c r="BXD176" s="216"/>
      <c r="BXE176" s="216"/>
      <c r="BXF176" s="216"/>
      <c r="BXG176" s="216"/>
      <c r="BXH176" s="216"/>
      <c r="BXI176" s="216"/>
      <c r="BXJ176" s="216"/>
      <c r="BXK176" s="216"/>
      <c r="BXL176" s="216"/>
      <c r="BXM176" s="216"/>
      <c r="BXN176" s="216"/>
      <c r="BXO176" s="216"/>
      <c r="BXP176" s="216"/>
      <c r="BXQ176" s="216"/>
      <c r="BXR176" s="216"/>
      <c r="BXS176" s="216"/>
      <c r="BXT176" s="216"/>
      <c r="BXU176" s="216"/>
      <c r="BXV176" s="216"/>
      <c r="BXW176" s="216"/>
      <c r="BXX176" s="216"/>
      <c r="BXY176" s="216"/>
      <c r="BXZ176" s="216"/>
      <c r="BYA176" s="216"/>
      <c r="BYB176" s="216"/>
      <c r="BYC176" s="216"/>
      <c r="BYD176" s="216"/>
      <c r="BYE176" s="216"/>
      <c r="BYF176" s="216"/>
      <c r="BYG176" s="216"/>
      <c r="BYH176" s="216"/>
      <c r="BYI176" s="216"/>
      <c r="BYJ176" s="216"/>
      <c r="BYK176" s="216"/>
      <c r="BYL176" s="216"/>
      <c r="BYM176" s="216"/>
      <c r="BYN176" s="216"/>
      <c r="BYO176" s="216"/>
      <c r="BYP176" s="216"/>
      <c r="BYQ176" s="216"/>
      <c r="BYR176" s="216"/>
      <c r="BYS176" s="216"/>
      <c r="BYT176" s="216"/>
      <c r="BYU176" s="216"/>
      <c r="BYV176" s="216"/>
      <c r="BYW176" s="216"/>
      <c r="BYX176" s="216"/>
      <c r="BYY176" s="216"/>
      <c r="BYZ176" s="216"/>
      <c r="BZA176" s="216"/>
      <c r="BZB176" s="216"/>
      <c r="BZC176" s="216"/>
      <c r="BZD176" s="216"/>
      <c r="BZE176" s="216"/>
      <c r="BZF176" s="216"/>
      <c r="BZG176" s="216"/>
      <c r="BZH176" s="216"/>
      <c r="BZI176" s="216"/>
      <c r="BZJ176" s="216"/>
      <c r="BZK176" s="216"/>
      <c r="BZL176" s="216"/>
      <c r="BZM176" s="216"/>
      <c r="BZN176" s="216"/>
      <c r="BZO176" s="216"/>
      <c r="BZP176" s="216"/>
      <c r="BZQ176" s="216"/>
      <c r="BZR176" s="216"/>
      <c r="BZS176" s="216"/>
      <c r="BZT176" s="216"/>
      <c r="BZU176" s="216"/>
      <c r="BZV176" s="216"/>
      <c r="BZW176" s="216"/>
      <c r="BZX176" s="216"/>
      <c r="BZY176" s="216"/>
      <c r="BZZ176" s="216"/>
      <c r="CAA176" s="216"/>
      <c r="CAB176" s="216"/>
      <c r="CAC176" s="216"/>
      <c r="CAD176" s="216"/>
      <c r="CAE176" s="216"/>
      <c r="CAF176" s="216"/>
      <c r="CAG176" s="216"/>
      <c r="CAH176" s="216"/>
      <c r="CAI176" s="216"/>
      <c r="CAJ176" s="216"/>
      <c r="CAK176" s="216"/>
      <c r="CAL176" s="216"/>
      <c r="CAM176" s="216"/>
      <c r="CAN176" s="216"/>
      <c r="CAO176" s="216"/>
      <c r="CAP176" s="216"/>
      <c r="CAQ176" s="216"/>
      <c r="CAR176" s="216"/>
      <c r="CAS176" s="216"/>
      <c r="CAT176" s="216"/>
      <c r="CAU176" s="216"/>
      <c r="CAV176" s="216"/>
      <c r="CAW176" s="216"/>
      <c r="CAX176" s="216"/>
      <c r="CAY176" s="216"/>
      <c r="CAZ176" s="216"/>
      <c r="CBA176" s="216"/>
      <c r="CBB176" s="216"/>
      <c r="CBC176" s="216"/>
      <c r="CBD176" s="216"/>
      <c r="CBE176" s="216"/>
      <c r="CBF176" s="216"/>
      <c r="CBG176" s="216"/>
      <c r="CBH176" s="216"/>
      <c r="CBI176" s="216"/>
      <c r="CBJ176" s="216"/>
      <c r="CBK176" s="216"/>
      <c r="CBL176" s="216"/>
      <c r="CBM176" s="216"/>
      <c r="CBN176" s="216"/>
      <c r="CBO176" s="216"/>
      <c r="CBP176" s="216"/>
      <c r="CBQ176" s="216"/>
      <c r="CBR176" s="216"/>
      <c r="CBS176" s="216"/>
      <c r="CBT176" s="216"/>
      <c r="CBU176" s="216"/>
      <c r="CBV176" s="216"/>
      <c r="CBW176" s="216"/>
      <c r="CBX176" s="216"/>
      <c r="CBY176" s="216"/>
      <c r="CBZ176" s="216"/>
      <c r="CCA176" s="216"/>
      <c r="CCB176" s="216"/>
      <c r="CCC176" s="216"/>
      <c r="CCD176" s="216"/>
      <c r="CCE176" s="216"/>
      <c r="CCF176" s="216"/>
      <c r="CCG176" s="216"/>
      <c r="CCH176" s="216"/>
      <c r="CCI176" s="216"/>
      <c r="CCJ176" s="216"/>
      <c r="CCK176" s="216"/>
      <c r="CCL176" s="216"/>
      <c r="CCM176" s="216"/>
      <c r="CCN176" s="216"/>
      <c r="CCO176" s="216"/>
      <c r="CCP176" s="216"/>
      <c r="CCQ176" s="216"/>
      <c r="CCR176" s="216"/>
      <c r="CCS176" s="216"/>
      <c r="CCT176" s="216"/>
      <c r="CCU176" s="216"/>
      <c r="CCV176" s="216"/>
      <c r="CCW176" s="216"/>
      <c r="CCX176" s="216"/>
      <c r="CCY176" s="216"/>
      <c r="CCZ176" s="216"/>
      <c r="CDA176" s="216"/>
      <c r="CDB176" s="216"/>
      <c r="CDC176" s="216"/>
      <c r="CDD176" s="216"/>
      <c r="CDE176" s="216"/>
      <c r="CDF176" s="216"/>
      <c r="CDG176" s="216"/>
      <c r="CDH176" s="216"/>
      <c r="CDI176" s="216"/>
      <c r="CDJ176" s="216"/>
      <c r="CDK176" s="216"/>
      <c r="CDL176" s="216"/>
      <c r="CDM176" s="216"/>
      <c r="CDN176" s="216"/>
      <c r="CDO176" s="216"/>
      <c r="CDP176" s="216"/>
      <c r="CDQ176" s="216"/>
      <c r="CDR176" s="216"/>
      <c r="CDS176" s="216"/>
      <c r="CDT176" s="216"/>
      <c r="CDU176" s="216"/>
      <c r="CDV176" s="216"/>
      <c r="CDW176" s="216"/>
      <c r="CDX176" s="216"/>
      <c r="CDY176" s="216"/>
      <c r="CDZ176" s="216"/>
      <c r="CEA176" s="216"/>
      <c r="CEB176" s="216"/>
      <c r="CEC176" s="216"/>
      <c r="CED176" s="216"/>
      <c r="CEE176" s="216"/>
      <c r="CEF176" s="216"/>
      <c r="CEG176" s="216"/>
      <c r="CEH176" s="216"/>
      <c r="CEI176" s="216"/>
      <c r="CEJ176" s="216"/>
      <c r="CEK176" s="216"/>
      <c r="CEL176" s="216"/>
      <c r="CEM176" s="216"/>
      <c r="CEN176" s="216"/>
      <c r="CEO176" s="216"/>
      <c r="CEP176" s="216"/>
      <c r="CEQ176" s="216"/>
      <c r="CER176" s="216"/>
      <c r="CES176" s="216"/>
      <c r="CET176" s="216"/>
      <c r="CEU176" s="216"/>
      <c r="CEV176" s="216"/>
      <c r="CEW176" s="216"/>
      <c r="CEX176" s="216"/>
      <c r="CEY176" s="216"/>
      <c r="CEZ176" s="216"/>
      <c r="CFA176" s="216"/>
      <c r="CFB176" s="216"/>
      <c r="CFC176" s="216"/>
      <c r="CFD176" s="216"/>
      <c r="CFE176" s="216"/>
      <c r="CFF176" s="216"/>
      <c r="CFG176" s="216"/>
      <c r="CFH176" s="216"/>
      <c r="CFI176" s="216"/>
      <c r="CFJ176" s="216"/>
      <c r="CFK176" s="216"/>
      <c r="CFL176" s="216"/>
      <c r="CFM176" s="216"/>
      <c r="CFN176" s="216"/>
      <c r="CFO176" s="216"/>
      <c r="CFP176" s="216"/>
      <c r="CFQ176" s="216"/>
      <c r="CFR176" s="216"/>
      <c r="CFS176" s="216"/>
      <c r="CFT176" s="216"/>
      <c r="CFU176" s="216"/>
      <c r="CFV176" s="216"/>
      <c r="CFW176" s="216"/>
      <c r="CFX176" s="216"/>
      <c r="CFY176" s="216"/>
      <c r="CFZ176" s="216"/>
      <c r="CGA176" s="216"/>
      <c r="CGB176" s="216"/>
      <c r="CGC176" s="216"/>
      <c r="CGD176" s="216"/>
      <c r="CGE176" s="216"/>
      <c r="CGF176" s="216"/>
      <c r="CGG176" s="216"/>
      <c r="CGH176" s="216"/>
      <c r="CGI176" s="216"/>
      <c r="CGJ176" s="216"/>
      <c r="CGK176" s="216"/>
      <c r="CGL176" s="216"/>
      <c r="CGM176" s="216"/>
      <c r="CGN176" s="216"/>
      <c r="CGO176" s="216"/>
      <c r="CGP176" s="216"/>
      <c r="CGQ176" s="216"/>
      <c r="CGR176" s="216"/>
      <c r="CGS176" s="216"/>
      <c r="CGT176" s="216"/>
      <c r="CGU176" s="216"/>
      <c r="CGV176" s="216"/>
      <c r="CGW176" s="216"/>
      <c r="CGX176" s="216"/>
      <c r="CGY176" s="216"/>
      <c r="CGZ176" s="216"/>
      <c r="CHA176" s="216"/>
      <c r="CHB176" s="216"/>
      <c r="CHC176" s="216"/>
      <c r="CHD176" s="216"/>
      <c r="CHE176" s="216"/>
      <c r="CHF176" s="216"/>
      <c r="CHG176" s="216"/>
      <c r="CHH176" s="216"/>
      <c r="CHI176" s="216"/>
      <c r="CHJ176" s="216"/>
      <c r="CHK176" s="216"/>
      <c r="CHL176" s="216"/>
      <c r="CHM176" s="216"/>
      <c r="CHN176" s="216"/>
      <c r="CHO176" s="216"/>
      <c r="CHP176" s="216"/>
      <c r="CHQ176" s="216"/>
      <c r="CHR176" s="216"/>
      <c r="CHS176" s="216"/>
      <c r="CHT176" s="216"/>
      <c r="CHU176" s="216"/>
      <c r="CHV176" s="216"/>
      <c r="CHW176" s="216"/>
      <c r="CHX176" s="216"/>
      <c r="CHY176" s="216"/>
      <c r="CHZ176" s="216"/>
      <c r="CIA176" s="216"/>
      <c r="CIB176" s="216"/>
      <c r="CIC176" s="216"/>
      <c r="CID176" s="216"/>
      <c r="CIE176" s="216"/>
      <c r="CIF176" s="216"/>
      <c r="CIG176" s="216"/>
      <c r="CIH176" s="216"/>
      <c r="CII176" s="216"/>
      <c r="CIJ176" s="216"/>
      <c r="CIK176" s="216"/>
      <c r="CIL176" s="216"/>
      <c r="CIM176" s="216"/>
      <c r="CIN176" s="216"/>
      <c r="CIO176" s="216"/>
      <c r="CIP176" s="216"/>
      <c r="CIQ176" s="216"/>
      <c r="CIR176" s="216"/>
      <c r="CIS176" s="216"/>
      <c r="CIT176" s="216"/>
      <c r="CIU176" s="216"/>
      <c r="CIV176" s="216"/>
      <c r="CIW176" s="216"/>
      <c r="CIX176" s="216"/>
      <c r="CIY176" s="216"/>
      <c r="CIZ176" s="216"/>
      <c r="CJA176" s="216"/>
      <c r="CJB176" s="216"/>
      <c r="CJC176" s="216"/>
      <c r="CJD176" s="216"/>
      <c r="CJE176" s="216"/>
      <c r="CJF176" s="216"/>
      <c r="CJG176" s="216"/>
      <c r="CJH176" s="216"/>
      <c r="CJI176" s="216"/>
      <c r="CJJ176" s="216"/>
      <c r="CJK176" s="216"/>
      <c r="CJL176" s="216"/>
      <c r="CJM176" s="216"/>
      <c r="CJN176" s="216"/>
      <c r="CJO176" s="216"/>
      <c r="CJP176" s="216"/>
      <c r="CJQ176" s="216"/>
      <c r="CJR176" s="216"/>
      <c r="CJS176" s="216"/>
      <c r="CJT176" s="216"/>
      <c r="CJU176" s="216"/>
      <c r="CJV176" s="216"/>
      <c r="CJW176" s="216"/>
      <c r="CJX176" s="216"/>
      <c r="CJY176" s="216"/>
      <c r="CJZ176" s="216"/>
      <c r="CKA176" s="216"/>
      <c r="CKB176" s="216"/>
      <c r="CKC176" s="216"/>
      <c r="CKD176" s="216"/>
      <c r="CKE176" s="216"/>
      <c r="CKF176" s="216"/>
      <c r="CKG176" s="216"/>
      <c r="CKH176" s="216"/>
      <c r="CKI176" s="216"/>
      <c r="CKJ176" s="216"/>
      <c r="CKK176" s="216"/>
      <c r="CKL176" s="216"/>
      <c r="CKM176" s="216"/>
      <c r="CKN176" s="216"/>
      <c r="CKO176" s="216"/>
      <c r="CKP176" s="216"/>
      <c r="CKQ176" s="216"/>
      <c r="CKR176" s="216"/>
      <c r="CKS176" s="216"/>
      <c r="CKT176" s="216"/>
      <c r="CKU176" s="216"/>
      <c r="CKV176" s="216"/>
      <c r="CKW176" s="216"/>
      <c r="CKX176" s="216"/>
      <c r="CKY176" s="216"/>
      <c r="CKZ176" s="216"/>
      <c r="CLA176" s="216"/>
      <c r="CLB176" s="216"/>
      <c r="CLC176" s="216"/>
      <c r="CLD176" s="216"/>
      <c r="CLE176" s="216"/>
      <c r="CLF176" s="216"/>
      <c r="CLG176" s="216"/>
      <c r="CLH176" s="216"/>
      <c r="CLI176" s="216"/>
      <c r="CLJ176" s="216"/>
      <c r="CLK176" s="216"/>
      <c r="CLL176" s="216"/>
      <c r="CLM176" s="216"/>
      <c r="CLN176" s="216"/>
      <c r="CLO176" s="216"/>
      <c r="CLP176" s="216"/>
      <c r="CLQ176" s="216"/>
      <c r="CLR176" s="216"/>
      <c r="CLS176" s="216"/>
      <c r="CLT176" s="216"/>
      <c r="CLU176" s="216"/>
      <c r="CLV176" s="216"/>
      <c r="CLW176" s="216"/>
      <c r="CLX176" s="216"/>
      <c r="CLY176" s="216"/>
      <c r="CLZ176" s="216"/>
      <c r="CMA176" s="216"/>
      <c r="CMB176" s="216"/>
      <c r="CMC176" s="216"/>
      <c r="CMD176" s="216"/>
      <c r="CME176" s="216"/>
      <c r="CMF176" s="216"/>
      <c r="CMG176" s="216"/>
      <c r="CMH176" s="216"/>
      <c r="CMI176" s="216"/>
      <c r="CMJ176" s="216"/>
      <c r="CMK176" s="216"/>
      <c r="CML176" s="216"/>
      <c r="CMM176" s="216"/>
      <c r="CMN176" s="216"/>
      <c r="CMO176" s="216"/>
      <c r="CMP176" s="216"/>
      <c r="CMQ176" s="216"/>
      <c r="CMR176" s="216"/>
      <c r="CMS176" s="216"/>
      <c r="CMT176" s="216"/>
      <c r="CMU176" s="216"/>
      <c r="CMV176" s="216"/>
      <c r="CMW176" s="216"/>
      <c r="CMX176" s="216"/>
      <c r="CMY176" s="216"/>
      <c r="CMZ176" s="216"/>
      <c r="CNA176" s="216"/>
      <c r="CNB176" s="216"/>
      <c r="CNC176" s="216"/>
      <c r="CND176" s="216"/>
      <c r="CNE176" s="216"/>
      <c r="CNF176" s="216"/>
      <c r="CNG176" s="216"/>
      <c r="CNH176" s="216"/>
      <c r="CNI176" s="216"/>
      <c r="CNJ176" s="216"/>
      <c r="CNK176" s="216"/>
      <c r="CNL176" s="216"/>
      <c r="CNM176" s="216"/>
      <c r="CNN176" s="216"/>
      <c r="CNO176" s="216"/>
      <c r="CNP176" s="216"/>
      <c r="CNQ176" s="216"/>
      <c r="CNR176" s="216"/>
      <c r="CNS176" s="216"/>
      <c r="CNT176" s="216"/>
      <c r="CNU176" s="216"/>
      <c r="CNV176" s="216"/>
      <c r="CNW176" s="216"/>
      <c r="CNX176" s="216"/>
      <c r="CNY176" s="216"/>
      <c r="CNZ176" s="216"/>
      <c r="COA176" s="216"/>
      <c r="COB176" s="216"/>
      <c r="COC176" s="216"/>
      <c r="COD176" s="216"/>
      <c r="COE176" s="216"/>
      <c r="COF176" s="216"/>
      <c r="COG176" s="216"/>
      <c r="COH176" s="216"/>
      <c r="COI176" s="216"/>
      <c r="COJ176" s="216"/>
      <c r="COK176" s="216"/>
      <c r="COL176" s="216"/>
      <c r="COM176" s="216"/>
      <c r="CON176" s="216"/>
      <c r="COO176" s="216"/>
      <c r="COP176" s="216"/>
      <c r="COQ176" s="216"/>
      <c r="COR176" s="216"/>
      <c r="COS176" s="216"/>
      <c r="COT176" s="216"/>
      <c r="COU176" s="216"/>
      <c r="COV176" s="216"/>
      <c r="COW176" s="216"/>
      <c r="COX176" s="216"/>
      <c r="COY176" s="216"/>
      <c r="COZ176" s="216"/>
      <c r="CPA176" s="216"/>
      <c r="CPB176" s="216"/>
      <c r="CPC176" s="216"/>
      <c r="CPD176" s="216"/>
      <c r="CPE176" s="216"/>
      <c r="CPF176" s="216"/>
      <c r="CPG176" s="216"/>
      <c r="CPH176" s="216"/>
      <c r="CPI176" s="216"/>
      <c r="CPJ176" s="216"/>
      <c r="CPK176" s="216"/>
      <c r="CPL176" s="216"/>
      <c r="CPM176" s="216"/>
      <c r="CPN176" s="216"/>
      <c r="CPO176" s="216"/>
      <c r="CPP176" s="216"/>
      <c r="CPQ176" s="216"/>
      <c r="CPR176" s="216"/>
      <c r="CPS176" s="216"/>
      <c r="CPT176" s="216"/>
      <c r="CPU176" s="216"/>
      <c r="CPV176" s="216"/>
      <c r="CPW176" s="216"/>
      <c r="CPX176" s="216"/>
      <c r="CPY176" s="216"/>
      <c r="CPZ176" s="216"/>
      <c r="CQA176" s="216"/>
      <c r="CQB176" s="216"/>
      <c r="CQC176" s="216"/>
      <c r="CQD176" s="216"/>
      <c r="CQE176" s="216"/>
      <c r="CQF176" s="216"/>
      <c r="CQG176" s="216"/>
      <c r="CQH176" s="216"/>
      <c r="CQI176" s="216"/>
      <c r="CQJ176" s="216"/>
      <c r="CQK176" s="216"/>
      <c r="CQL176" s="216"/>
      <c r="CQM176" s="216"/>
      <c r="CQN176" s="216"/>
      <c r="CQO176" s="216"/>
      <c r="CQP176" s="216"/>
      <c r="CQQ176" s="216"/>
      <c r="CQR176" s="216"/>
      <c r="CQS176" s="216"/>
      <c r="CQT176" s="216"/>
      <c r="CQU176" s="216"/>
      <c r="CQV176" s="216"/>
      <c r="CQW176" s="216"/>
      <c r="CQX176" s="216"/>
      <c r="CQY176" s="216"/>
      <c r="CQZ176" s="216"/>
      <c r="CRA176" s="216"/>
      <c r="CRB176" s="216"/>
      <c r="CRC176" s="216"/>
      <c r="CRD176" s="216"/>
      <c r="CRE176" s="216"/>
      <c r="CRF176" s="216"/>
      <c r="CRG176" s="216"/>
      <c r="CRH176" s="216"/>
      <c r="CRI176" s="216"/>
      <c r="CRJ176" s="216"/>
      <c r="CRK176" s="216"/>
      <c r="CRL176" s="216"/>
      <c r="CRM176" s="216"/>
      <c r="CRN176" s="216"/>
      <c r="CRO176" s="216"/>
      <c r="CRP176" s="216"/>
      <c r="CRQ176" s="216"/>
      <c r="CRR176" s="216"/>
      <c r="CRS176" s="216"/>
      <c r="CRT176" s="216"/>
      <c r="CRU176" s="216"/>
      <c r="CRV176" s="216"/>
      <c r="CRW176" s="216"/>
      <c r="CRX176" s="216"/>
      <c r="CRY176" s="216"/>
      <c r="CRZ176" s="216"/>
      <c r="CSA176" s="216"/>
      <c r="CSB176" s="216"/>
      <c r="CSC176" s="216"/>
      <c r="CSD176" s="216"/>
      <c r="CSE176" s="216"/>
      <c r="CSF176" s="216"/>
      <c r="CSG176" s="216"/>
      <c r="CSH176" s="216"/>
      <c r="CSI176" s="216"/>
      <c r="CSJ176" s="216"/>
      <c r="CSK176" s="216"/>
      <c r="CSL176" s="216"/>
      <c r="CSM176" s="216"/>
      <c r="CSN176" s="216"/>
      <c r="CSO176" s="216"/>
      <c r="CSP176" s="216"/>
      <c r="CSQ176" s="216"/>
      <c r="CSR176" s="216"/>
      <c r="CSS176" s="216"/>
      <c r="CST176" s="216"/>
      <c r="CSU176" s="216"/>
      <c r="CSV176" s="216"/>
      <c r="CSW176" s="216"/>
      <c r="CSX176" s="216"/>
      <c r="CSY176" s="216"/>
      <c r="CSZ176" s="216"/>
      <c r="CTA176" s="216"/>
      <c r="CTB176" s="216"/>
      <c r="CTC176" s="216"/>
      <c r="CTD176" s="216"/>
      <c r="CTE176" s="216"/>
      <c r="CTF176" s="216"/>
      <c r="CTG176" s="216"/>
      <c r="CTH176" s="216"/>
      <c r="CTI176" s="216"/>
      <c r="CTJ176" s="216"/>
      <c r="CTK176" s="216"/>
      <c r="CTL176" s="216"/>
      <c r="CTM176" s="216"/>
      <c r="CTN176" s="216"/>
      <c r="CTO176" s="216"/>
      <c r="CTP176" s="216"/>
      <c r="CTQ176" s="216"/>
      <c r="CTR176" s="216"/>
      <c r="CTS176" s="216"/>
      <c r="CTT176" s="216"/>
      <c r="CTU176" s="216"/>
      <c r="CTV176" s="216"/>
      <c r="CTW176" s="216"/>
      <c r="CTX176" s="216"/>
      <c r="CTY176" s="216"/>
      <c r="CTZ176" s="216"/>
      <c r="CUA176" s="216"/>
      <c r="CUB176" s="216"/>
      <c r="CUC176" s="216"/>
      <c r="CUD176" s="216"/>
      <c r="CUE176" s="216"/>
      <c r="CUF176" s="216"/>
      <c r="CUG176" s="216"/>
      <c r="CUH176" s="216"/>
      <c r="CUI176" s="216"/>
      <c r="CUJ176" s="216"/>
      <c r="CUK176" s="216"/>
      <c r="CUL176" s="216"/>
      <c r="CUM176" s="216"/>
      <c r="CUN176" s="216"/>
      <c r="CUO176" s="216"/>
      <c r="CUP176" s="216"/>
      <c r="CUQ176" s="216"/>
      <c r="CUR176" s="216"/>
      <c r="CUS176" s="216"/>
      <c r="CUT176" s="216"/>
      <c r="CUU176" s="216"/>
      <c r="CUV176" s="216"/>
      <c r="CUW176" s="216"/>
      <c r="CUX176" s="216"/>
      <c r="CUY176" s="216"/>
      <c r="CUZ176" s="216"/>
      <c r="CVA176" s="216"/>
      <c r="CVB176" s="216"/>
      <c r="CVC176" s="216"/>
      <c r="CVD176" s="216"/>
      <c r="CVE176" s="216"/>
      <c r="CVF176" s="216"/>
      <c r="CVG176" s="216"/>
      <c r="CVH176" s="216"/>
      <c r="CVI176" s="216"/>
      <c r="CVJ176" s="216"/>
      <c r="CVK176" s="216"/>
      <c r="CVL176" s="216"/>
      <c r="CVM176" s="216"/>
      <c r="CVN176" s="216"/>
      <c r="CVO176" s="216"/>
      <c r="CVP176" s="216"/>
      <c r="CVQ176" s="216"/>
      <c r="CVR176" s="216"/>
      <c r="CVS176" s="216"/>
      <c r="CVT176" s="216"/>
      <c r="CVU176" s="216"/>
      <c r="CVV176" s="216"/>
      <c r="CVW176" s="216"/>
      <c r="CVX176" s="216"/>
      <c r="CVY176" s="216"/>
      <c r="CVZ176" s="216"/>
      <c r="CWA176" s="216"/>
      <c r="CWB176" s="216"/>
      <c r="CWC176" s="216"/>
      <c r="CWD176" s="216"/>
      <c r="CWE176" s="216"/>
      <c r="CWF176" s="216"/>
      <c r="CWG176" s="216"/>
      <c r="CWH176" s="216"/>
      <c r="CWI176" s="216"/>
      <c r="CWJ176" s="216"/>
      <c r="CWK176" s="216"/>
      <c r="CWL176" s="216"/>
      <c r="CWM176" s="216"/>
      <c r="CWN176" s="216"/>
      <c r="CWO176" s="216"/>
      <c r="CWP176" s="216"/>
      <c r="CWQ176" s="216"/>
      <c r="CWR176" s="216"/>
      <c r="CWS176" s="216"/>
      <c r="CWT176" s="216"/>
      <c r="CWU176" s="216"/>
      <c r="CWV176" s="216"/>
      <c r="CWW176" s="216"/>
      <c r="CWX176" s="216"/>
      <c r="CWY176" s="216"/>
      <c r="CWZ176" s="216"/>
      <c r="CXA176" s="216"/>
      <c r="CXB176" s="216"/>
      <c r="CXC176" s="216"/>
      <c r="CXD176" s="216"/>
      <c r="CXE176" s="216"/>
      <c r="CXF176" s="216"/>
      <c r="CXG176" s="216"/>
      <c r="CXH176" s="216"/>
      <c r="CXI176" s="216"/>
      <c r="CXJ176" s="216"/>
      <c r="CXK176" s="216"/>
      <c r="CXL176" s="216"/>
      <c r="CXM176" s="216"/>
      <c r="CXN176" s="216"/>
      <c r="CXO176" s="216"/>
      <c r="CXP176" s="216"/>
      <c r="CXQ176" s="216"/>
      <c r="CXR176" s="216"/>
      <c r="CXS176" s="216"/>
      <c r="CXT176" s="216"/>
      <c r="CXU176" s="216"/>
      <c r="CXV176" s="216"/>
      <c r="CXW176" s="216"/>
      <c r="CXX176" s="216"/>
      <c r="CXY176" s="216"/>
      <c r="CXZ176" s="216"/>
      <c r="CYA176" s="216"/>
      <c r="CYB176" s="216"/>
      <c r="CYC176" s="216"/>
      <c r="CYD176" s="216"/>
      <c r="CYE176" s="216"/>
      <c r="CYF176" s="216"/>
      <c r="CYG176" s="216"/>
      <c r="CYH176" s="216"/>
      <c r="CYI176" s="216"/>
      <c r="CYJ176" s="216"/>
      <c r="CYK176" s="216"/>
      <c r="CYL176" s="216"/>
      <c r="CYM176" s="216"/>
      <c r="CYN176" s="216"/>
      <c r="CYO176" s="216"/>
      <c r="CYP176" s="216"/>
      <c r="CYQ176" s="216"/>
      <c r="CYR176" s="216"/>
      <c r="CYS176" s="216"/>
      <c r="CYT176" s="216"/>
      <c r="CYU176" s="216"/>
      <c r="CYV176" s="216"/>
      <c r="CYW176" s="216"/>
      <c r="CYX176" s="216"/>
      <c r="CYY176" s="216"/>
      <c r="CYZ176" s="216"/>
      <c r="CZA176" s="216"/>
      <c r="CZB176" s="216"/>
      <c r="CZC176" s="216"/>
      <c r="CZD176" s="216"/>
      <c r="CZE176" s="216"/>
      <c r="CZF176" s="216"/>
      <c r="CZG176" s="216"/>
      <c r="CZH176" s="216"/>
      <c r="CZI176" s="216"/>
      <c r="CZJ176" s="216"/>
      <c r="CZK176" s="216"/>
      <c r="CZL176" s="216"/>
      <c r="CZM176" s="216"/>
      <c r="CZN176" s="216"/>
      <c r="CZO176" s="216"/>
      <c r="CZP176" s="216"/>
      <c r="CZQ176" s="216"/>
      <c r="CZR176" s="216"/>
      <c r="CZS176" s="216"/>
      <c r="CZT176" s="216"/>
      <c r="CZU176" s="216"/>
      <c r="CZV176" s="216"/>
      <c r="CZW176" s="216"/>
      <c r="CZX176" s="216"/>
      <c r="CZY176" s="216"/>
      <c r="CZZ176" s="216"/>
      <c r="DAA176" s="216"/>
      <c r="DAB176" s="216"/>
      <c r="DAC176" s="216"/>
      <c r="DAD176" s="216"/>
      <c r="DAE176" s="216"/>
      <c r="DAF176" s="216"/>
      <c r="DAG176" s="216"/>
      <c r="DAH176" s="216"/>
      <c r="DAI176" s="216"/>
      <c r="DAJ176" s="216"/>
      <c r="DAK176" s="216"/>
      <c r="DAL176" s="216"/>
      <c r="DAM176" s="216"/>
      <c r="DAN176" s="216"/>
      <c r="DAO176" s="216"/>
      <c r="DAP176" s="216"/>
      <c r="DAQ176" s="216"/>
      <c r="DAR176" s="216"/>
      <c r="DAS176" s="216"/>
      <c r="DAT176" s="216"/>
      <c r="DAU176" s="216"/>
      <c r="DAV176" s="216"/>
      <c r="DAW176" s="216"/>
      <c r="DAX176" s="216"/>
      <c r="DAY176" s="216"/>
      <c r="DAZ176" s="216"/>
      <c r="DBA176" s="216"/>
      <c r="DBB176" s="216"/>
      <c r="DBC176" s="216"/>
      <c r="DBD176" s="216"/>
      <c r="DBE176" s="216"/>
      <c r="DBF176" s="216"/>
      <c r="DBG176" s="216"/>
      <c r="DBH176" s="216"/>
      <c r="DBI176" s="216"/>
      <c r="DBJ176" s="216"/>
      <c r="DBK176" s="216"/>
      <c r="DBL176" s="216"/>
      <c r="DBM176" s="216"/>
      <c r="DBN176" s="216"/>
      <c r="DBO176" s="216"/>
      <c r="DBP176" s="216"/>
      <c r="DBQ176" s="216"/>
      <c r="DBR176" s="216"/>
      <c r="DBS176" s="216"/>
      <c r="DBT176" s="216"/>
      <c r="DBU176" s="216"/>
      <c r="DBV176" s="216"/>
      <c r="DBW176" s="216"/>
      <c r="DBX176" s="216"/>
      <c r="DBY176" s="216"/>
      <c r="DBZ176" s="216"/>
      <c r="DCA176" s="216"/>
      <c r="DCB176" s="216"/>
      <c r="DCC176" s="216"/>
      <c r="DCD176" s="216"/>
      <c r="DCE176" s="216"/>
      <c r="DCF176" s="216"/>
      <c r="DCG176" s="216"/>
      <c r="DCH176" s="216"/>
      <c r="DCI176" s="216"/>
      <c r="DCJ176" s="216"/>
      <c r="DCK176" s="216"/>
      <c r="DCL176" s="216"/>
      <c r="DCM176" s="216"/>
      <c r="DCN176" s="216"/>
      <c r="DCO176" s="216"/>
      <c r="DCP176" s="216"/>
      <c r="DCQ176" s="216"/>
      <c r="DCR176" s="216"/>
      <c r="DCS176" s="216"/>
      <c r="DCT176" s="216"/>
      <c r="DCU176" s="216"/>
      <c r="DCV176" s="216"/>
      <c r="DCW176" s="216"/>
      <c r="DCX176" s="216"/>
      <c r="DCY176" s="216"/>
      <c r="DCZ176" s="216"/>
      <c r="DDA176" s="216"/>
      <c r="DDB176" s="216"/>
      <c r="DDC176" s="216"/>
      <c r="DDD176" s="216"/>
      <c r="DDE176" s="216"/>
      <c r="DDF176" s="216"/>
      <c r="DDG176" s="216"/>
      <c r="DDH176" s="216"/>
      <c r="DDI176" s="216"/>
      <c r="DDJ176" s="216"/>
      <c r="DDK176" s="216"/>
      <c r="DDL176" s="216"/>
      <c r="DDM176" s="216"/>
      <c r="DDN176" s="216"/>
      <c r="DDO176" s="216"/>
      <c r="DDP176" s="216"/>
      <c r="DDQ176" s="216"/>
      <c r="DDR176" s="216"/>
      <c r="DDS176" s="216"/>
      <c r="DDT176" s="216"/>
      <c r="DDU176" s="216"/>
      <c r="DDV176" s="216"/>
      <c r="DDW176" s="216"/>
      <c r="DDX176" s="216"/>
      <c r="DDY176" s="216"/>
      <c r="DDZ176" s="216"/>
      <c r="DEA176" s="216"/>
      <c r="DEB176" s="216"/>
      <c r="DEC176" s="216"/>
      <c r="DED176" s="216"/>
      <c r="DEE176" s="216"/>
      <c r="DEF176" s="216"/>
      <c r="DEG176" s="216"/>
      <c r="DEH176" s="216"/>
      <c r="DEI176" s="216"/>
      <c r="DEJ176" s="216"/>
      <c r="DEK176" s="216"/>
      <c r="DEL176" s="216"/>
      <c r="DEM176" s="216"/>
      <c r="DEN176" s="216"/>
      <c r="DEO176" s="216"/>
      <c r="DEP176" s="216"/>
      <c r="DEQ176" s="216"/>
      <c r="DER176" s="216"/>
      <c r="DES176" s="216"/>
      <c r="DET176" s="216"/>
      <c r="DEU176" s="216"/>
      <c r="DEV176" s="216"/>
      <c r="DEW176" s="216"/>
      <c r="DEX176" s="216"/>
      <c r="DEY176" s="216"/>
      <c r="DEZ176" s="216"/>
      <c r="DFA176" s="216"/>
      <c r="DFB176" s="216"/>
      <c r="DFC176" s="216"/>
      <c r="DFD176" s="216"/>
      <c r="DFE176" s="216"/>
      <c r="DFF176" s="216"/>
      <c r="DFG176" s="216"/>
      <c r="DFH176" s="216"/>
      <c r="DFI176" s="216"/>
      <c r="DFJ176" s="216"/>
      <c r="DFK176" s="216"/>
      <c r="DFL176" s="216"/>
      <c r="DFM176" s="216"/>
      <c r="DFN176" s="216"/>
      <c r="DFO176" s="216"/>
      <c r="DFP176" s="216"/>
      <c r="DFQ176" s="216"/>
      <c r="DFR176" s="216"/>
      <c r="DFS176" s="216"/>
      <c r="DFT176" s="216"/>
      <c r="DFU176" s="216"/>
      <c r="DFV176" s="216"/>
      <c r="DFW176" s="216"/>
      <c r="DFX176" s="216"/>
      <c r="DFY176" s="216"/>
      <c r="DFZ176" s="216"/>
      <c r="DGA176" s="216"/>
      <c r="DGB176" s="216"/>
      <c r="DGC176" s="216"/>
      <c r="DGD176" s="216"/>
      <c r="DGE176" s="216"/>
      <c r="DGF176" s="216"/>
      <c r="DGG176" s="216"/>
      <c r="DGH176" s="216"/>
      <c r="DGI176" s="216"/>
      <c r="DGJ176" s="216"/>
      <c r="DGK176" s="216"/>
      <c r="DGL176" s="216"/>
      <c r="DGM176" s="216"/>
      <c r="DGN176" s="216"/>
      <c r="DGO176" s="216"/>
      <c r="DGP176" s="216"/>
      <c r="DGQ176" s="216"/>
      <c r="DGR176" s="216"/>
      <c r="DGS176" s="216"/>
      <c r="DGT176" s="216"/>
      <c r="DGU176" s="216"/>
      <c r="DGV176" s="216"/>
      <c r="DGW176" s="216"/>
      <c r="DGX176" s="216"/>
      <c r="DGY176" s="216"/>
      <c r="DGZ176" s="216"/>
      <c r="DHA176" s="216"/>
      <c r="DHB176" s="216"/>
      <c r="DHC176" s="216"/>
      <c r="DHD176" s="216"/>
      <c r="DHE176" s="216"/>
      <c r="DHF176" s="216"/>
      <c r="DHG176" s="216"/>
      <c r="DHH176" s="216"/>
      <c r="DHI176" s="216"/>
      <c r="DHJ176" s="216"/>
      <c r="DHK176" s="216"/>
      <c r="DHL176" s="216"/>
      <c r="DHM176" s="216"/>
      <c r="DHN176" s="216"/>
      <c r="DHO176" s="216"/>
      <c r="DHP176" s="216"/>
      <c r="DHQ176" s="216"/>
      <c r="DHR176" s="216"/>
      <c r="DHS176" s="216"/>
      <c r="DHT176" s="216"/>
      <c r="DHU176" s="216"/>
      <c r="DHV176" s="216"/>
      <c r="DHW176" s="216"/>
      <c r="DHX176" s="216"/>
      <c r="DHY176" s="216"/>
      <c r="DHZ176" s="216"/>
      <c r="DIA176" s="216"/>
      <c r="DIB176" s="216"/>
      <c r="DIC176" s="216"/>
      <c r="DID176" s="216"/>
      <c r="DIE176" s="216"/>
      <c r="DIF176" s="216"/>
      <c r="DIG176" s="216"/>
      <c r="DIH176" s="216"/>
      <c r="DII176" s="216"/>
      <c r="DIJ176" s="216"/>
      <c r="DIK176" s="216"/>
      <c r="DIL176" s="216"/>
      <c r="DIM176" s="216"/>
      <c r="DIN176" s="216"/>
      <c r="DIO176" s="216"/>
      <c r="DIP176" s="216"/>
      <c r="DIQ176" s="216"/>
      <c r="DIR176" s="216"/>
      <c r="DIS176" s="216"/>
      <c r="DIT176" s="216"/>
      <c r="DIU176" s="216"/>
      <c r="DIV176" s="216"/>
      <c r="DIW176" s="216"/>
      <c r="DIX176" s="216"/>
      <c r="DIY176" s="216"/>
      <c r="DIZ176" s="216"/>
      <c r="DJA176" s="216"/>
      <c r="DJB176" s="216"/>
      <c r="DJC176" s="216"/>
      <c r="DJD176" s="216"/>
      <c r="DJE176" s="216"/>
      <c r="DJF176" s="216"/>
      <c r="DJG176" s="216"/>
      <c r="DJH176" s="216"/>
      <c r="DJI176" s="216"/>
      <c r="DJJ176" s="216"/>
      <c r="DJK176" s="216"/>
      <c r="DJL176" s="216"/>
      <c r="DJM176" s="216"/>
      <c r="DJN176" s="216"/>
      <c r="DJO176" s="216"/>
      <c r="DJP176" s="216"/>
      <c r="DJQ176" s="216"/>
      <c r="DJR176" s="216"/>
      <c r="DJS176" s="216"/>
      <c r="DJT176" s="216"/>
      <c r="DJU176" s="216"/>
      <c r="DJV176" s="216"/>
      <c r="DJW176" s="216"/>
      <c r="DJX176" s="216"/>
      <c r="DJY176" s="216"/>
      <c r="DJZ176" s="216"/>
      <c r="DKA176" s="216"/>
      <c r="DKB176" s="216"/>
      <c r="DKC176" s="216"/>
      <c r="DKD176" s="216"/>
      <c r="DKE176" s="216"/>
      <c r="DKF176" s="216"/>
      <c r="DKG176" s="216"/>
      <c r="DKH176" s="216"/>
      <c r="DKI176" s="216"/>
      <c r="DKJ176" s="216"/>
      <c r="DKK176" s="216"/>
      <c r="DKL176" s="216"/>
      <c r="DKM176" s="216"/>
      <c r="DKN176" s="216"/>
      <c r="DKO176" s="216"/>
      <c r="DKP176" s="216"/>
      <c r="DKQ176" s="216"/>
      <c r="DKR176" s="216"/>
      <c r="DKS176" s="216"/>
      <c r="DKT176" s="216"/>
      <c r="DKU176" s="216"/>
      <c r="DKV176" s="216"/>
      <c r="DKW176" s="216"/>
      <c r="DKX176" s="216"/>
      <c r="DKY176" s="216"/>
      <c r="DKZ176" s="216"/>
      <c r="DLA176" s="216"/>
      <c r="DLB176" s="216"/>
      <c r="DLC176" s="216"/>
      <c r="DLD176" s="216"/>
      <c r="DLE176" s="216"/>
      <c r="DLF176" s="216"/>
      <c r="DLG176" s="216"/>
      <c r="DLH176" s="216"/>
      <c r="DLI176" s="216"/>
      <c r="DLJ176" s="216"/>
      <c r="DLK176" s="216"/>
      <c r="DLL176" s="216"/>
      <c r="DLM176" s="216"/>
      <c r="DLN176" s="216"/>
      <c r="DLO176" s="216"/>
      <c r="DLP176" s="216"/>
      <c r="DLQ176" s="216"/>
      <c r="DLR176" s="216"/>
      <c r="DLS176" s="216"/>
      <c r="DLT176" s="216"/>
      <c r="DLU176" s="216"/>
      <c r="DLV176" s="216"/>
      <c r="DLW176" s="216"/>
      <c r="DLX176" s="216"/>
      <c r="DLY176" s="216"/>
      <c r="DLZ176" s="216"/>
      <c r="DMA176" s="216"/>
      <c r="DMB176" s="216"/>
      <c r="DMC176" s="216"/>
      <c r="DMD176" s="216"/>
      <c r="DME176" s="216"/>
      <c r="DMF176" s="216"/>
      <c r="DMG176" s="216"/>
      <c r="DMH176" s="216"/>
      <c r="DMI176" s="216"/>
      <c r="DMJ176" s="216"/>
      <c r="DMK176" s="216"/>
      <c r="DML176" s="216"/>
      <c r="DMM176" s="216"/>
      <c r="DMN176" s="216"/>
      <c r="DMO176" s="216"/>
      <c r="DMP176" s="216"/>
      <c r="DMQ176" s="216"/>
      <c r="DMR176" s="216"/>
      <c r="DMS176" s="216"/>
      <c r="DMT176" s="216"/>
      <c r="DMU176" s="216"/>
      <c r="DMV176" s="216"/>
      <c r="DMW176" s="216"/>
      <c r="DMX176" s="216"/>
      <c r="DMY176" s="216"/>
      <c r="DMZ176" s="216"/>
      <c r="DNA176" s="216"/>
      <c r="DNB176" s="216"/>
      <c r="DNC176" s="216"/>
      <c r="DND176" s="216"/>
      <c r="DNE176" s="216"/>
      <c r="DNF176" s="216"/>
      <c r="DNG176" s="216"/>
      <c r="DNH176" s="216"/>
      <c r="DNI176" s="216"/>
      <c r="DNJ176" s="216"/>
      <c r="DNK176" s="216"/>
      <c r="DNL176" s="216"/>
      <c r="DNM176" s="216"/>
      <c r="DNN176" s="216"/>
      <c r="DNO176" s="216"/>
      <c r="DNP176" s="216"/>
      <c r="DNQ176" s="216"/>
      <c r="DNR176" s="216"/>
      <c r="DNS176" s="216"/>
      <c r="DNT176" s="216"/>
      <c r="DNU176" s="216"/>
      <c r="DNV176" s="216"/>
      <c r="DNW176" s="216"/>
      <c r="DNX176" s="216"/>
      <c r="DNY176" s="216"/>
      <c r="DNZ176" s="216"/>
      <c r="DOA176" s="216"/>
      <c r="DOB176" s="216"/>
      <c r="DOC176" s="216"/>
      <c r="DOD176" s="216"/>
      <c r="DOE176" s="216"/>
      <c r="DOF176" s="216"/>
      <c r="DOG176" s="216"/>
      <c r="DOH176" s="216"/>
      <c r="DOI176" s="216"/>
      <c r="DOJ176" s="216"/>
      <c r="DOK176" s="216"/>
      <c r="DOL176" s="216"/>
      <c r="DOM176" s="216"/>
      <c r="DON176" s="216"/>
      <c r="DOO176" s="216"/>
      <c r="DOP176" s="216"/>
      <c r="DOQ176" s="216"/>
      <c r="DOR176" s="216"/>
      <c r="DOS176" s="216"/>
      <c r="DOT176" s="216"/>
      <c r="DOU176" s="216"/>
      <c r="DOV176" s="216"/>
      <c r="DOW176" s="216"/>
      <c r="DOX176" s="216"/>
      <c r="DOY176" s="216"/>
      <c r="DOZ176" s="216"/>
      <c r="DPA176" s="216"/>
      <c r="DPB176" s="216"/>
      <c r="DPC176" s="216"/>
      <c r="DPD176" s="216"/>
      <c r="DPE176" s="216"/>
      <c r="DPF176" s="216"/>
      <c r="DPG176" s="216"/>
      <c r="DPH176" s="216"/>
      <c r="DPI176" s="216"/>
      <c r="DPJ176" s="216"/>
      <c r="DPK176" s="216"/>
      <c r="DPL176" s="216"/>
      <c r="DPM176" s="216"/>
      <c r="DPN176" s="216"/>
      <c r="DPO176" s="216"/>
      <c r="DPP176" s="216"/>
      <c r="DPQ176" s="216"/>
      <c r="DPR176" s="216"/>
      <c r="DPS176" s="216"/>
      <c r="DPT176" s="216"/>
      <c r="DPU176" s="216"/>
      <c r="DPV176" s="216"/>
      <c r="DPW176" s="216"/>
      <c r="DPX176" s="216"/>
      <c r="DPY176" s="216"/>
      <c r="DPZ176" s="216"/>
      <c r="DQA176" s="216"/>
      <c r="DQB176" s="216"/>
      <c r="DQC176" s="216"/>
      <c r="DQD176" s="216"/>
      <c r="DQE176" s="216"/>
      <c r="DQF176" s="216"/>
      <c r="DQG176" s="216"/>
      <c r="DQH176" s="216"/>
      <c r="DQI176" s="216"/>
      <c r="DQJ176" s="216"/>
      <c r="DQK176" s="216"/>
      <c r="DQL176" s="216"/>
      <c r="DQM176" s="216"/>
      <c r="DQN176" s="216"/>
      <c r="DQO176" s="216"/>
      <c r="DQP176" s="216"/>
      <c r="DQQ176" s="216"/>
      <c r="DQR176" s="216"/>
      <c r="DQS176" s="216"/>
      <c r="DQT176" s="216"/>
      <c r="DQU176" s="216"/>
      <c r="DQV176" s="216"/>
      <c r="DQW176" s="216"/>
      <c r="DQX176" s="216"/>
      <c r="DQY176" s="216"/>
      <c r="DQZ176" s="216"/>
      <c r="DRA176" s="216"/>
      <c r="DRB176" s="216"/>
      <c r="DRC176" s="216"/>
      <c r="DRD176" s="216"/>
      <c r="DRE176" s="216"/>
      <c r="DRF176" s="216"/>
      <c r="DRG176" s="216"/>
      <c r="DRH176" s="216"/>
      <c r="DRI176" s="216"/>
      <c r="DRJ176" s="216"/>
      <c r="DRK176" s="216"/>
      <c r="DRL176" s="216"/>
      <c r="DRM176" s="216"/>
      <c r="DRN176" s="216"/>
      <c r="DRO176" s="216"/>
      <c r="DRP176" s="216"/>
      <c r="DRQ176" s="216"/>
      <c r="DRR176" s="216"/>
      <c r="DRS176" s="216"/>
      <c r="DRT176" s="216"/>
      <c r="DRU176" s="216"/>
      <c r="DRV176" s="216"/>
      <c r="DRW176" s="216"/>
      <c r="DRX176" s="216"/>
      <c r="DRY176" s="216"/>
      <c r="DRZ176" s="216"/>
      <c r="DSA176" s="216"/>
      <c r="DSB176" s="216"/>
      <c r="DSC176" s="216"/>
      <c r="DSD176" s="216"/>
      <c r="DSE176" s="216"/>
      <c r="DSF176" s="216"/>
      <c r="DSG176" s="216"/>
      <c r="DSH176" s="216"/>
      <c r="DSI176" s="216"/>
      <c r="DSJ176" s="216"/>
      <c r="DSK176" s="216"/>
      <c r="DSL176" s="216"/>
      <c r="DSM176" s="216"/>
      <c r="DSN176" s="216"/>
      <c r="DSO176" s="216"/>
      <c r="DSP176" s="216"/>
      <c r="DSQ176" s="216"/>
      <c r="DSR176" s="216"/>
      <c r="DSS176" s="216"/>
      <c r="DST176" s="216"/>
      <c r="DSU176" s="216"/>
      <c r="DSV176" s="216"/>
      <c r="DSW176" s="216"/>
      <c r="DSX176" s="216"/>
      <c r="DSY176" s="216"/>
      <c r="DSZ176" s="216"/>
      <c r="DTA176" s="216"/>
      <c r="DTB176" s="216"/>
      <c r="DTC176" s="216"/>
      <c r="DTD176" s="216"/>
      <c r="DTE176" s="216"/>
      <c r="DTF176" s="216"/>
      <c r="DTG176" s="216"/>
      <c r="DTH176" s="216"/>
      <c r="DTI176" s="216"/>
      <c r="DTJ176" s="216"/>
      <c r="DTK176" s="216"/>
      <c r="DTL176" s="216"/>
      <c r="DTM176" s="216"/>
      <c r="DTN176" s="216"/>
      <c r="DTO176" s="216"/>
      <c r="DTP176" s="216"/>
      <c r="DTQ176" s="216"/>
      <c r="DTR176" s="216"/>
      <c r="DTS176" s="216"/>
      <c r="DTT176" s="216"/>
      <c r="DTU176" s="216"/>
      <c r="DTV176" s="216"/>
      <c r="DTW176" s="216"/>
      <c r="DTX176" s="216"/>
      <c r="DTY176" s="216"/>
      <c r="DTZ176" s="216"/>
      <c r="DUA176" s="216"/>
      <c r="DUB176" s="216"/>
      <c r="DUC176" s="216"/>
      <c r="DUD176" s="216"/>
      <c r="DUE176" s="216"/>
      <c r="DUF176" s="216"/>
      <c r="DUG176" s="216"/>
      <c r="DUH176" s="216"/>
      <c r="DUI176" s="216"/>
      <c r="DUJ176" s="216"/>
      <c r="DUK176" s="216"/>
      <c r="DUL176" s="216"/>
      <c r="DUM176" s="216"/>
      <c r="DUN176" s="216"/>
      <c r="DUO176" s="216"/>
      <c r="DUP176" s="216"/>
      <c r="DUQ176" s="216"/>
      <c r="DUR176" s="216"/>
      <c r="DUS176" s="216"/>
      <c r="DUT176" s="216"/>
      <c r="DUU176" s="216"/>
      <c r="DUV176" s="216"/>
      <c r="DUW176" s="216"/>
      <c r="DUX176" s="216"/>
      <c r="DUY176" s="216"/>
      <c r="DUZ176" s="216"/>
      <c r="DVA176" s="216"/>
      <c r="DVB176" s="216"/>
      <c r="DVC176" s="216"/>
      <c r="DVD176" s="216"/>
      <c r="DVE176" s="216"/>
      <c r="DVF176" s="216"/>
      <c r="DVG176" s="216"/>
      <c r="DVH176" s="216"/>
      <c r="DVI176" s="216"/>
      <c r="DVJ176" s="216"/>
      <c r="DVK176" s="216"/>
      <c r="DVL176" s="216"/>
      <c r="DVM176" s="216"/>
      <c r="DVN176" s="216"/>
      <c r="DVO176" s="216"/>
      <c r="DVP176" s="216"/>
      <c r="DVQ176" s="216"/>
      <c r="DVR176" s="216"/>
      <c r="DVS176" s="216"/>
      <c r="DVT176" s="216"/>
      <c r="DVU176" s="216"/>
      <c r="DVV176" s="216"/>
      <c r="DVW176" s="216"/>
      <c r="DVX176" s="216"/>
      <c r="DVY176" s="216"/>
      <c r="DVZ176" s="216"/>
      <c r="DWA176" s="216"/>
      <c r="DWB176" s="216"/>
      <c r="DWC176" s="216"/>
      <c r="DWD176" s="216"/>
      <c r="DWE176" s="216"/>
      <c r="DWF176" s="216"/>
      <c r="DWG176" s="216"/>
      <c r="DWH176" s="216"/>
      <c r="DWI176" s="216"/>
      <c r="DWJ176" s="216"/>
      <c r="DWK176" s="216"/>
      <c r="DWL176" s="216"/>
      <c r="DWM176" s="216"/>
      <c r="DWN176" s="216"/>
      <c r="DWO176" s="216"/>
      <c r="DWP176" s="216"/>
      <c r="DWQ176" s="216"/>
      <c r="DWR176" s="216"/>
      <c r="DWS176" s="216"/>
      <c r="DWT176" s="216"/>
      <c r="DWU176" s="216"/>
      <c r="DWV176" s="216"/>
      <c r="DWW176" s="216"/>
      <c r="DWX176" s="216"/>
      <c r="DWY176" s="216"/>
      <c r="DWZ176" s="216"/>
      <c r="DXA176" s="216"/>
      <c r="DXB176" s="216"/>
      <c r="DXC176" s="216"/>
      <c r="DXD176" s="216"/>
      <c r="DXE176" s="216"/>
      <c r="DXF176" s="216"/>
      <c r="DXG176" s="216"/>
      <c r="DXH176" s="216"/>
      <c r="DXI176" s="216"/>
      <c r="DXJ176" s="216"/>
      <c r="DXK176" s="216"/>
      <c r="DXL176" s="216"/>
      <c r="DXM176" s="216"/>
      <c r="DXN176" s="216"/>
      <c r="DXO176" s="216"/>
      <c r="DXP176" s="216"/>
      <c r="DXQ176" s="216"/>
      <c r="DXR176" s="216"/>
      <c r="DXS176" s="216"/>
      <c r="DXT176" s="216"/>
      <c r="DXU176" s="216"/>
      <c r="DXV176" s="216"/>
      <c r="DXW176" s="216"/>
      <c r="DXX176" s="216"/>
      <c r="DXY176" s="216"/>
      <c r="DXZ176" s="216"/>
      <c r="DYA176" s="216"/>
      <c r="DYB176" s="216"/>
      <c r="DYC176" s="216"/>
      <c r="DYD176" s="216"/>
      <c r="DYE176" s="216"/>
      <c r="DYF176" s="216"/>
      <c r="DYG176" s="216"/>
      <c r="DYH176" s="216"/>
      <c r="DYI176" s="216"/>
      <c r="DYJ176" s="216"/>
      <c r="DYK176" s="216"/>
      <c r="DYL176" s="216"/>
      <c r="DYM176" s="216"/>
      <c r="DYN176" s="216"/>
      <c r="DYO176" s="216"/>
      <c r="DYP176" s="216"/>
      <c r="DYQ176" s="216"/>
      <c r="DYR176" s="216"/>
      <c r="DYS176" s="216"/>
      <c r="DYT176" s="216"/>
      <c r="DYU176" s="216"/>
      <c r="DYV176" s="216"/>
      <c r="DYW176" s="216"/>
      <c r="DYX176" s="216"/>
      <c r="DYY176" s="216"/>
      <c r="DYZ176" s="216"/>
      <c r="DZA176" s="216"/>
      <c r="DZB176" s="216"/>
      <c r="DZC176" s="216"/>
      <c r="DZD176" s="216"/>
      <c r="DZE176" s="216"/>
      <c r="DZF176" s="216"/>
      <c r="DZG176" s="216"/>
      <c r="DZH176" s="216"/>
      <c r="DZI176" s="216"/>
      <c r="DZJ176" s="216"/>
      <c r="DZK176" s="216"/>
      <c r="DZL176" s="216"/>
      <c r="DZM176" s="216"/>
      <c r="DZN176" s="216"/>
      <c r="DZO176" s="216"/>
      <c r="DZP176" s="216"/>
      <c r="DZQ176" s="216"/>
      <c r="DZR176" s="216"/>
      <c r="DZS176" s="216"/>
      <c r="DZT176" s="216"/>
      <c r="DZU176" s="216"/>
      <c r="DZV176" s="216"/>
      <c r="DZW176" s="216"/>
      <c r="DZX176" s="216"/>
      <c r="DZY176" s="216"/>
      <c r="DZZ176" s="216"/>
      <c r="EAA176" s="216"/>
      <c r="EAB176" s="216"/>
      <c r="EAC176" s="216"/>
      <c r="EAD176" s="216"/>
      <c r="EAE176" s="216"/>
      <c r="EAF176" s="216"/>
      <c r="EAG176" s="216"/>
      <c r="EAH176" s="216"/>
      <c r="EAI176" s="216"/>
      <c r="EAJ176" s="216"/>
      <c r="EAK176" s="216"/>
      <c r="EAL176" s="216"/>
      <c r="EAM176" s="216"/>
      <c r="EAN176" s="216"/>
      <c r="EAO176" s="216"/>
      <c r="EAP176" s="216"/>
      <c r="EAQ176" s="216"/>
      <c r="EAR176" s="216"/>
      <c r="EAS176" s="216"/>
      <c r="EAT176" s="216"/>
      <c r="EAU176" s="216"/>
      <c r="EAV176" s="216"/>
      <c r="EAW176" s="216"/>
      <c r="EAX176" s="216"/>
      <c r="EAY176" s="216"/>
      <c r="EAZ176" s="216"/>
      <c r="EBA176" s="216"/>
      <c r="EBB176" s="216"/>
      <c r="EBC176" s="216"/>
      <c r="EBD176" s="216"/>
      <c r="EBE176" s="216"/>
      <c r="EBF176" s="216"/>
      <c r="EBG176" s="216"/>
      <c r="EBH176" s="216"/>
      <c r="EBI176" s="216"/>
      <c r="EBJ176" s="216"/>
      <c r="EBK176" s="216"/>
      <c r="EBL176" s="216"/>
      <c r="EBM176" s="216"/>
      <c r="EBN176" s="216"/>
      <c r="EBO176" s="216"/>
      <c r="EBP176" s="216"/>
      <c r="EBQ176" s="216"/>
      <c r="EBR176" s="216"/>
      <c r="EBS176" s="216"/>
      <c r="EBT176" s="216"/>
      <c r="EBU176" s="216"/>
      <c r="EBV176" s="216"/>
      <c r="EBW176" s="216"/>
      <c r="EBX176" s="216"/>
      <c r="EBY176" s="216"/>
      <c r="EBZ176" s="216"/>
      <c r="ECA176" s="216"/>
      <c r="ECB176" s="216"/>
      <c r="ECC176" s="216"/>
      <c r="ECD176" s="216"/>
      <c r="ECE176" s="216"/>
      <c r="ECF176" s="216"/>
      <c r="ECG176" s="216"/>
      <c r="ECH176" s="216"/>
      <c r="ECI176" s="216"/>
      <c r="ECJ176" s="216"/>
      <c r="ECK176" s="216"/>
      <c r="ECL176" s="216"/>
      <c r="ECM176" s="216"/>
      <c r="ECN176" s="216"/>
      <c r="ECO176" s="216"/>
      <c r="ECP176" s="216"/>
      <c r="ECQ176" s="216"/>
      <c r="ECR176" s="216"/>
      <c r="ECS176" s="216"/>
      <c r="ECT176" s="216"/>
      <c r="ECU176" s="216"/>
      <c r="ECV176" s="216"/>
      <c r="ECW176" s="216"/>
      <c r="ECX176" s="216"/>
      <c r="ECY176" s="216"/>
      <c r="ECZ176" s="216"/>
      <c r="EDA176" s="216"/>
      <c r="EDB176" s="216"/>
      <c r="EDC176" s="216"/>
      <c r="EDD176" s="216"/>
      <c r="EDE176" s="216"/>
      <c r="EDF176" s="216"/>
      <c r="EDG176" s="216"/>
      <c r="EDH176" s="216"/>
      <c r="EDI176" s="216"/>
      <c r="EDJ176" s="216"/>
      <c r="EDK176" s="216"/>
      <c r="EDL176" s="216"/>
      <c r="EDM176" s="216"/>
      <c r="EDN176" s="216"/>
      <c r="EDO176" s="216"/>
      <c r="EDP176" s="216"/>
      <c r="EDQ176" s="216"/>
      <c r="EDR176" s="216"/>
      <c r="EDS176" s="216"/>
      <c r="EDT176" s="216"/>
      <c r="EDU176" s="216"/>
      <c r="EDV176" s="216"/>
      <c r="EDW176" s="216"/>
      <c r="EDX176" s="216"/>
      <c r="EDY176" s="216"/>
      <c r="EDZ176" s="216"/>
      <c r="EEA176" s="216"/>
      <c r="EEB176" s="216"/>
      <c r="EEC176" s="216"/>
      <c r="EED176" s="216"/>
      <c r="EEE176" s="216"/>
      <c r="EEF176" s="216"/>
      <c r="EEG176" s="216"/>
      <c r="EEH176" s="216"/>
      <c r="EEI176" s="216"/>
      <c r="EEJ176" s="216"/>
      <c r="EEK176" s="216"/>
      <c r="EEL176" s="216"/>
      <c r="EEM176" s="216"/>
      <c r="EEN176" s="216"/>
      <c r="EEO176" s="216"/>
      <c r="EEP176" s="216"/>
      <c r="EEQ176" s="216"/>
      <c r="EER176" s="216"/>
      <c r="EES176" s="216"/>
      <c r="EET176" s="216"/>
      <c r="EEU176" s="216"/>
      <c r="EEV176" s="216"/>
      <c r="EEW176" s="216"/>
      <c r="EEX176" s="216"/>
      <c r="EEY176" s="216"/>
      <c r="EEZ176" s="216"/>
      <c r="EFA176" s="216"/>
      <c r="EFB176" s="216"/>
      <c r="EFC176" s="216"/>
      <c r="EFD176" s="216"/>
      <c r="EFE176" s="216"/>
      <c r="EFF176" s="216"/>
      <c r="EFG176" s="216"/>
      <c r="EFH176" s="216"/>
      <c r="EFI176" s="216"/>
      <c r="EFJ176" s="216"/>
      <c r="EFK176" s="216"/>
      <c r="EFL176" s="216"/>
      <c r="EFM176" s="216"/>
      <c r="EFN176" s="216"/>
      <c r="EFO176" s="216"/>
      <c r="EFP176" s="216"/>
      <c r="EFQ176" s="216"/>
      <c r="EFR176" s="216"/>
      <c r="EFS176" s="216"/>
      <c r="EFT176" s="216"/>
      <c r="EFU176" s="216"/>
      <c r="EFV176" s="216"/>
      <c r="EFW176" s="216"/>
      <c r="EFX176" s="216"/>
      <c r="EFY176" s="216"/>
      <c r="EFZ176" s="216"/>
      <c r="EGA176" s="216"/>
      <c r="EGB176" s="216"/>
      <c r="EGC176" s="216"/>
      <c r="EGD176" s="216"/>
      <c r="EGE176" s="216"/>
      <c r="EGF176" s="216"/>
      <c r="EGG176" s="216"/>
      <c r="EGH176" s="216"/>
      <c r="EGI176" s="216"/>
      <c r="EGJ176" s="216"/>
      <c r="EGK176" s="216"/>
      <c r="EGL176" s="216"/>
      <c r="EGM176" s="216"/>
      <c r="EGN176" s="216"/>
      <c r="EGO176" s="216"/>
      <c r="EGP176" s="216"/>
      <c r="EGQ176" s="216"/>
      <c r="EGR176" s="216"/>
      <c r="EGS176" s="216"/>
      <c r="EGT176" s="216"/>
      <c r="EGU176" s="216"/>
      <c r="EGV176" s="216"/>
      <c r="EGW176" s="216"/>
      <c r="EGX176" s="216"/>
      <c r="EGY176" s="216"/>
      <c r="EGZ176" s="216"/>
      <c r="EHA176" s="216"/>
      <c r="EHB176" s="216"/>
      <c r="EHC176" s="216"/>
      <c r="EHD176" s="216"/>
      <c r="EHE176" s="216"/>
      <c r="EHF176" s="216"/>
      <c r="EHG176" s="216"/>
      <c r="EHH176" s="216"/>
      <c r="EHI176" s="216"/>
      <c r="EHJ176" s="216"/>
      <c r="EHK176" s="216"/>
      <c r="EHL176" s="216"/>
      <c r="EHM176" s="216"/>
      <c r="EHN176" s="216"/>
      <c r="EHO176" s="216"/>
      <c r="EHP176" s="216"/>
      <c r="EHQ176" s="216"/>
      <c r="EHR176" s="216"/>
      <c r="EHS176" s="216"/>
      <c r="EHT176" s="216"/>
      <c r="EHU176" s="216"/>
      <c r="EHV176" s="216"/>
      <c r="EHW176" s="216"/>
      <c r="EHX176" s="216"/>
      <c r="EHY176" s="216"/>
      <c r="EHZ176" s="216"/>
      <c r="EIA176" s="216"/>
      <c r="EIB176" s="216"/>
      <c r="EIC176" s="216"/>
      <c r="EID176" s="216"/>
      <c r="EIE176" s="216"/>
      <c r="EIF176" s="216"/>
      <c r="EIG176" s="216"/>
      <c r="EIH176" s="216"/>
      <c r="EII176" s="216"/>
      <c r="EIJ176" s="216"/>
      <c r="EIK176" s="216"/>
      <c r="EIL176" s="216"/>
      <c r="EIM176" s="216"/>
      <c r="EIN176" s="216"/>
      <c r="EIO176" s="216"/>
      <c r="EIP176" s="216"/>
      <c r="EIQ176" s="216"/>
      <c r="EIR176" s="216"/>
      <c r="EIS176" s="216"/>
      <c r="EIT176" s="216"/>
      <c r="EIU176" s="216"/>
      <c r="EIV176" s="216"/>
      <c r="EIW176" s="216"/>
      <c r="EIX176" s="216"/>
      <c r="EIY176" s="216"/>
      <c r="EIZ176" s="216"/>
      <c r="EJA176" s="216"/>
      <c r="EJB176" s="216"/>
      <c r="EJC176" s="216"/>
      <c r="EJD176" s="216"/>
      <c r="EJE176" s="216"/>
      <c r="EJF176" s="216"/>
      <c r="EJG176" s="216"/>
      <c r="EJH176" s="216"/>
      <c r="EJI176" s="216"/>
      <c r="EJJ176" s="216"/>
      <c r="EJK176" s="216"/>
      <c r="EJL176" s="216"/>
      <c r="EJM176" s="216"/>
      <c r="EJN176" s="216"/>
      <c r="EJO176" s="216"/>
      <c r="EJP176" s="216"/>
      <c r="EJQ176" s="216"/>
      <c r="EJR176" s="216"/>
      <c r="EJS176" s="216"/>
      <c r="EJT176" s="216"/>
      <c r="EJU176" s="216"/>
      <c r="EJV176" s="216"/>
      <c r="EJW176" s="216"/>
      <c r="EJX176" s="216"/>
      <c r="EJY176" s="216"/>
      <c r="EJZ176" s="216"/>
      <c r="EKA176" s="216"/>
      <c r="EKB176" s="216"/>
      <c r="EKC176" s="216"/>
      <c r="EKD176" s="216"/>
      <c r="EKE176" s="216"/>
      <c r="EKF176" s="216"/>
      <c r="EKG176" s="216"/>
      <c r="EKH176" s="216"/>
      <c r="EKI176" s="216"/>
      <c r="EKJ176" s="216"/>
      <c r="EKK176" s="216"/>
      <c r="EKL176" s="216"/>
      <c r="EKM176" s="216"/>
      <c r="EKN176" s="216"/>
      <c r="EKO176" s="216"/>
      <c r="EKP176" s="216"/>
      <c r="EKQ176" s="216"/>
      <c r="EKR176" s="216"/>
      <c r="EKS176" s="216"/>
      <c r="EKT176" s="216"/>
      <c r="EKU176" s="216"/>
      <c r="EKV176" s="216"/>
      <c r="EKW176" s="216"/>
      <c r="EKX176" s="216"/>
      <c r="EKY176" s="216"/>
      <c r="EKZ176" s="216"/>
      <c r="ELA176" s="216"/>
      <c r="ELB176" s="216"/>
      <c r="ELC176" s="216"/>
      <c r="ELD176" s="216"/>
      <c r="ELE176" s="216"/>
      <c r="ELF176" s="216"/>
      <c r="ELG176" s="216"/>
      <c r="ELH176" s="216"/>
      <c r="ELI176" s="216"/>
      <c r="ELJ176" s="216"/>
      <c r="ELK176" s="216"/>
      <c r="ELL176" s="216"/>
      <c r="ELM176" s="216"/>
      <c r="ELN176" s="216"/>
      <c r="ELO176" s="216"/>
      <c r="ELP176" s="216"/>
      <c r="ELQ176" s="216"/>
      <c r="ELR176" s="216"/>
      <c r="ELS176" s="216"/>
      <c r="ELT176" s="216"/>
      <c r="ELU176" s="216"/>
      <c r="ELV176" s="216"/>
      <c r="ELW176" s="216"/>
      <c r="ELX176" s="216"/>
      <c r="ELY176" s="216"/>
      <c r="ELZ176" s="216"/>
      <c r="EMA176" s="216"/>
      <c r="EMB176" s="216"/>
      <c r="EMC176" s="216"/>
      <c r="EMD176" s="216"/>
      <c r="EME176" s="216"/>
      <c r="EMF176" s="216"/>
      <c r="EMG176" s="216"/>
      <c r="EMH176" s="216"/>
      <c r="EMI176" s="216"/>
      <c r="EMJ176" s="216"/>
      <c r="EMK176" s="216"/>
      <c r="EML176" s="216"/>
      <c r="EMM176" s="216"/>
      <c r="EMN176" s="216"/>
      <c r="EMO176" s="216"/>
      <c r="EMP176" s="216"/>
      <c r="EMQ176" s="216"/>
      <c r="EMR176" s="216"/>
      <c r="EMS176" s="216"/>
      <c r="EMT176" s="216"/>
      <c r="EMU176" s="216"/>
      <c r="EMV176" s="216"/>
      <c r="EMW176" s="216"/>
      <c r="EMX176" s="216"/>
      <c r="EMY176" s="216"/>
      <c r="EMZ176" s="216"/>
      <c r="ENA176" s="216"/>
      <c r="ENB176" s="216"/>
      <c r="ENC176" s="216"/>
      <c r="END176" s="216"/>
      <c r="ENE176" s="216"/>
      <c r="ENF176" s="216"/>
      <c r="ENG176" s="216"/>
      <c r="ENH176" s="216"/>
      <c r="ENI176" s="216"/>
      <c r="ENJ176" s="216"/>
      <c r="ENK176" s="216"/>
      <c r="ENL176" s="216"/>
      <c r="ENM176" s="216"/>
      <c r="ENN176" s="216"/>
      <c r="ENO176" s="216"/>
      <c r="ENP176" s="216"/>
      <c r="ENQ176" s="216"/>
      <c r="ENR176" s="216"/>
      <c r="ENS176" s="216"/>
      <c r="ENT176" s="216"/>
      <c r="ENU176" s="216"/>
      <c r="ENV176" s="216"/>
      <c r="ENW176" s="216"/>
      <c r="ENX176" s="216"/>
      <c r="ENY176" s="216"/>
      <c r="ENZ176" s="216"/>
      <c r="EOA176" s="216"/>
      <c r="EOB176" s="216"/>
      <c r="EOC176" s="216"/>
      <c r="EOD176" s="216"/>
      <c r="EOE176" s="216"/>
      <c r="EOF176" s="216"/>
      <c r="EOG176" s="216"/>
      <c r="EOH176" s="216"/>
      <c r="EOI176" s="216"/>
      <c r="EOJ176" s="216"/>
      <c r="EOK176" s="216"/>
      <c r="EOL176" s="216"/>
      <c r="EOM176" s="216"/>
      <c r="EON176" s="216"/>
      <c r="EOO176" s="216"/>
      <c r="EOP176" s="216"/>
      <c r="EOQ176" s="216"/>
      <c r="EOR176" s="216"/>
      <c r="EOS176" s="216"/>
      <c r="EOT176" s="216"/>
      <c r="EOU176" s="216"/>
      <c r="EOV176" s="216"/>
      <c r="EOW176" s="216"/>
      <c r="EOX176" s="216"/>
      <c r="EOY176" s="216"/>
      <c r="EOZ176" s="216"/>
      <c r="EPA176" s="216"/>
      <c r="EPB176" s="216"/>
      <c r="EPC176" s="216"/>
      <c r="EPD176" s="216"/>
      <c r="EPE176" s="216"/>
      <c r="EPF176" s="216"/>
      <c r="EPG176" s="216"/>
      <c r="EPH176" s="216"/>
      <c r="EPI176" s="216"/>
      <c r="EPJ176" s="216"/>
      <c r="EPK176" s="216"/>
      <c r="EPL176" s="216"/>
      <c r="EPM176" s="216"/>
      <c r="EPN176" s="216"/>
      <c r="EPO176" s="216"/>
      <c r="EPP176" s="216"/>
      <c r="EPQ176" s="216"/>
      <c r="EPR176" s="216"/>
      <c r="EPS176" s="216"/>
      <c r="EPT176" s="216"/>
      <c r="EPU176" s="216"/>
      <c r="EPV176" s="216"/>
      <c r="EPW176" s="216"/>
      <c r="EPX176" s="216"/>
      <c r="EPY176" s="216"/>
      <c r="EPZ176" s="216"/>
      <c r="EQA176" s="216"/>
      <c r="EQB176" s="216"/>
      <c r="EQC176" s="216"/>
      <c r="EQD176" s="216"/>
      <c r="EQE176" s="216"/>
      <c r="EQF176" s="216"/>
      <c r="EQG176" s="216"/>
      <c r="EQH176" s="216"/>
      <c r="EQI176" s="216"/>
      <c r="EQJ176" s="216"/>
      <c r="EQK176" s="216"/>
      <c r="EQL176" s="216"/>
      <c r="EQM176" s="216"/>
      <c r="EQN176" s="216"/>
      <c r="EQO176" s="216"/>
      <c r="EQP176" s="216"/>
      <c r="EQQ176" s="216"/>
      <c r="EQR176" s="216"/>
      <c r="EQS176" s="216"/>
      <c r="EQT176" s="216"/>
      <c r="EQU176" s="216"/>
      <c r="EQV176" s="216"/>
      <c r="EQW176" s="216"/>
      <c r="EQX176" s="216"/>
      <c r="EQY176" s="216"/>
      <c r="EQZ176" s="216"/>
      <c r="ERA176" s="216"/>
      <c r="ERB176" s="216"/>
      <c r="ERC176" s="216"/>
      <c r="ERD176" s="216"/>
      <c r="ERE176" s="216"/>
      <c r="ERF176" s="216"/>
      <c r="ERG176" s="216"/>
      <c r="ERH176" s="216"/>
      <c r="ERI176" s="216"/>
      <c r="ERJ176" s="216"/>
      <c r="ERK176" s="216"/>
      <c r="ERL176" s="216"/>
      <c r="ERM176" s="216"/>
      <c r="ERN176" s="216"/>
      <c r="ERO176" s="216"/>
      <c r="ERP176" s="216"/>
      <c r="ERQ176" s="216"/>
      <c r="ERR176" s="216"/>
      <c r="ERS176" s="216"/>
      <c r="ERT176" s="216"/>
      <c r="ERU176" s="216"/>
      <c r="ERV176" s="216"/>
      <c r="ERW176" s="216"/>
      <c r="ERX176" s="216"/>
      <c r="ERY176" s="216"/>
      <c r="ERZ176" s="216"/>
      <c r="ESA176" s="216"/>
      <c r="ESB176" s="216"/>
      <c r="ESC176" s="216"/>
      <c r="ESD176" s="216"/>
      <c r="ESE176" s="216"/>
      <c r="ESF176" s="216"/>
      <c r="ESG176" s="216"/>
      <c r="ESH176" s="216"/>
      <c r="ESI176" s="216"/>
      <c r="ESJ176" s="216"/>
      <c r="ESK176" s="216"/>
      <c r="ESL176" s="216"/>
      <c r="ESM176" s="216"/>
      <c r="ESN176" s="216"/>
      <c r="ESO176" s="216"/>
      <c r="ESP176" s="216"/>
      <c r="ESQ176" s="216"/>
      <c r="ESR176" s="216"/>
      <c r="ESS176" s="216"/>
      <c r="EST176" s="216"/>
      <c r="ESU176" s="216"/>
      <c r="ESV176" s="216"/>
      <c r="ESW176" s="216"/>
      <c r="ESX176" s="216"/>
      <c r="ESY176" s="216"/>
      <c r="ESZ176" s="216"/>
      <c r="ETA176" s="216"/>
      <c r="ETB176" s="216"/>
      <c r="ETC176" s="216"/>
      <c r="ETD176" s="216"/>
      <c r="ETE176" s="216"/>
      <c r="ETF176" s="216"/>
      <c r="ETG176" s="216"/>
      <c r="ETH176" s="216"/>
      <c r="ETI176" s="216"/>
      <c r="ETJ176" s="216"/>
      <c r="ETK176" s="216"/>
      <c r="ETL176" s="216"/>
      <c r="ETM176" s="216"/>
      <c r="ETN176" s="216"/>
      <c r="ETO176" s="216"/>
      <c r="ETP176" s="216"/>
      <c r="ETQ176" s="216"/>
      <c r="ETR176" s="216"/>
      <c r="ETS176" s="216"/>
      <c r="ETT176" s="216"/>
      <c r="ETU176" s="216"/>
      <c r="ETV176" s="216"/>
      <c r="ETW176" s="216"/>
      <c r="ETX176" s="216"/>
      <c r="ETY176" s="216"/>
      <c r="ETZ176" s="216"/>
      <c r="EUA176" s="216"/>
      <c r="EUB176" s="216"/>
      <c r="EUC176" s="216"/>
      <c r="EUD176" s="216"/>
      <c r="EUE176" s="216"/>
      <c r="EUF176" s="216"/>
      <c r="EUG176" s="216"/>
      <c r="EUH176" s="216"/>
      <c r="EUI176" s="216"/>
      <c r="EUJ176" s="216"/>
      <c r="EUK176" s="216"/>
      <c r="EUL176" s="216"/>
      <c r="EUM176" s="216"/>
      <c r="EUN176" s="216"/>
      <c r="EUO176" s="216"/>
      <c r="EUP176" s="216"/>
      <c r="EUQ176" s="216"/>
      <c r="EUR176" s="216"/>
      <c r="EUS176" s="216"/>
      <c r="EUT176" s="216"/>
      <c r="EUU176" s="216"/>
      <c r="EUV176" s="216"/>
      <c r="EUW176" s="216"/>
      <c r="EUX176" s="216"/>
      <c r="EUY176" s="216"/>
      <c r="EUZ176" s="216"/>
      <c r="EVA176" s="216"/>
      <c r="EVB176" s="216"/>
      <c r="EVC176" s="216"/>
      <c r="EVD176" s="216"/>
      <c r="EVE176" s="216"/>
      <c r="EVF176" s="216"/>
      <c r="EVG176" s="216"/>
      <c r="EVH176" s="216"/>
      <c r="EVI176" s="216"/>
      <c r="EVJ176" s="216"/>
      <c r="EVK176" s="216"/>
      <c r="EVL176" s="216"/>
      <c r="EVM176" s="216"/>
      <c r="EVN176" s="216"/>
      <c r="EVO176" s="216"/>
      <c r="EVP176" s="216"/>
      <c r="EVQ176" s="216"/>
      <c r="EVR176" s="216"/>
      <c r="EVS176" s="216"/>
      <c r="EVT176" s="216"/>
      <c r="EVU176" s="216"/>
      <c r="EVV176" s="216"/>
      <c r="EVW176" s="216"/>
      <c r="EVX176" s="216"/>
      <c r="EVY176" s="216"/>
      <c r="EVZ176" s="216"/>
      <c r="EWA176" s="216"/>
      <c r="EWB176" s="216"/>
      <c r="EWC176" s="216"/>
      <c r="EWD176" s="216"/>
      <c r="EWE176" s="216"/>
      <c r="EWF176" s="216"/>
      <c r="EWG176" s="216"/>
      <c r="EWH176" s="216"/>
      <c r="EWI176" s="216"/>
      <c r="EWJ176" s="216"/>
      <c r="EWK176" s="216"/>
      <c r="EWL176" s="216"/>
      <c r="EWM176" s="216"/>
      <c r="EWN176" s="216"/>
      <c r="EWO176" s="216"/>
      <c r="EWP176" s="216"/>
      <c r="EWQ176" s="216"/>
      <c r="EWR176" s="216"/>
      <c r="EWS176" s="216"/>
      <c r="EWT176" s="216"/>
      <c r="EWU176" s="216"/>
      <c r="EWV176" s="216"/>
      <c r="EWW176" s="216"/>
      <c r="EWX176" s="216"/>
      <c r="EWY176" s="216"/>
      <c r="EWZ176" s="216"/>
      <c r="EXA176" s="216"/>
      <c r="EXB176" s="216"/>
      <c r="EXC176" s="216"/>
      <c r="EXD176" s="216"/>
      <c r="EXE176" s="216"/>
      <c r="EXF176" s="216"/>
      <c r="EXG176" s="216"/>
      <c r="EXH176" s="216"/>
      <c r="EXI176" s="216"/>
      <c r="EXJ176" s="216"/>
      <c r="EXK176" s="216"/>
      <c r="EXL176" s="216"/>
      <c r="EXM176" s="216"/>
      <c r="EXN176" s="216"/>
      <c r="EXO176" s="216"/>
      <c r="EXP176" s="216"/>
      <c r="EXQ176" s="216"/>
      <c r="EXR176" s="216"/>
      <c r="EXS176" s="216"/>
      <c r="EXT176" s="216"/>
      <c r="EXU176" s="216"/>
      <c r="EXV176" s="216"/>
      <c r="EXW176" s="216"/>
      <c r="EXX176" s="216"/>
      <c r="EXY176" s="216"/>
      <c r="EXZ176" s="216"/>
      <c r="EYA176" s="216"/>
      <c r="EYB176" s="216"/>
      <c r="EYC176" s="216"/>
      <c r="EYD176" s="216"/>
      <c r="EYE176" s="216"/>
      <c r="EYF176" s="216"/>
      <c r="EYG176" s="216"/>
      <c r="EYH176" s="216"/>
      <c r="EYI176" s="216"/>
      <c r="EYJ176" s="216"/>
      <c r="EYK176" s="216"/>
      <c r="EYL176" s="216"/>
      <c r="EYM176" s="216"/>
      <c r="EYN176" s="216"/>
      <c r="EYO176" s="216"/>
      <c r="EYP176" s="216"/>
      <c r="EYQ176" s="216"/>
      <c r="EYR176" s="216"/>
      <c r="EYS176" s="216"/>
      <c r="EYT176" s="216"/>
      <c r="EYU176" s="216"/>
      <c r="EYV176" s="216"/>
      <c r="EYW176" s="216"/>
      <c r="EYX176" s="216"/>
      <c r="EYY176" s="216"/>
      <c r="EYZ176" s="216"/>
      <c r="EZA176" s="216"/>
      <c r="EZB176" s="216"/>
      <c r="EZC176" s="216"/>
      <c r="EZD176" s="216"/>
      <c r="EZE176" s="216"/>
      <c r="EZF176" s="216"/>
      <c r="EZG176" s="216"/>
      <c r="EZH176" s="216"/>
      <c r="EZI176" s="216"/>
      <c r="EZJ176" s="216"/>
      <c r="EZK176" s="216"/>
      <c r="EZL176" s="216"/>
      <c r="EZM176" s="216"/>
      <c r="EZN176" s="216"/>
      <c r="EZO176" s="216"/>
      <c r="EZP176" s="216"/>
      <c r="EZQ176" s="216"/>
      <c r="EZR176" s="216"/>
      <c r="EZS176" s="216"/>
      <c r="EZT176" s="216"/>
      <c r="EZU176" s="216"/>
      <c r="EZV176" s="216"/>
      <c r="EZW176" s="216"/>
      <c r="EZX176" s="216"/>
      <c r="EZY176" s="216"/>
      <c r="EZZ176" s="216"/>
      <c r="FAA176" s="216"/>
      <c r="FAB176" s="216"/>
      <c r="FAC176" s="216"/>
      <c r="FAD176" s="216"/>
      <c r="FAE176" s="216"/>
      <c r="FAF176" s="216"/>
      <c r="FAG176" s="216"/>
      <c r="FAH176" s="216"/>
      <c r="FAI176" s="216"/>
      <c r="FAJ176" s="216"/>
      <c r="FAK176" s="216"/>
      <c r="FAL176" s="216"/>
      <c r="FAM176" s="216"/>
      <c r="FAN176" s="216"/>
      <c r="FAO176" s="216"/>
      <c r="FAP176" s="216"/>
      <c r="FAQ176" s="216"/>
      <c r="FAR176" s="216"/>
      <c r="FAS176" s="216"/>
      <c r="FAT176" s="216"/>
      <c r="FAU176" s="216"/>
      <c r="FAV176" s="216"/>
      <c r="FAW176" s="216"/>
      <c r="FAX176" s="216"/>
      <c r="FAY176" s="216"/>
      <c r="FAZ176" s="216"/>
      <c r="FBA176" s="216"/>
      <c r="FBB176" s="216"/>
      <c r="FBC176" s="216"/>
      <c r="FBD176" s="216"/>
      <c r="FBE176" s="216"/>
      <c r="FBF176" s="216"/>
      <c r="FBG176" s="216"/>
      <c r="FBH176" s="216"/>
      <c r="FBI176" s="216"/>
      <c r="FBJ176" s="216"/>
      <c r="FBK176" s="216"/>
      <c r="FBL176" s="216"/>
      <c r="FBM176" s="216"/>
      <c r="FBN176" s="216"/>
      <c r="FBO176" s="216"/>
      <c r="FBP176" s="216"/>
      <c r="FBQ176" s="216"/>
      <c r="FBR176" s="216"/>
      <c r="FBS176" s="216"/>
      <c r="FBT176" s="216"/>
      <c r="FBU176" s="216"/>
      <c r="FBV176" s="216"/>
      <c r="FBW176" s="216"/>
      <c r="FBX176" s="216"/>
      <c r="FBY176" s="216"/>
      <c r="FBZ176" s="216"/>
      <c r="FCA176" s="216"/>
      <c r="FCB176" s="216"/>
      <c r="FCC176" s="216"/>
      <c r="FCD176" s="216"/>
      <c r="FCE176" s="216"/>
      <c r="FCF176" s="216"/>
      <c r="FCG176" s="216"/>
      <c r="FCH176" s="216"/>
      <c r="FCI176" s="216"/>
      <c r="FCJ176" s="216"/>
      <c r="FCK176" s="216"/>
      <c r="FCL176" s="216"/>
      <c r="FCM176" s="216"/>
      <c r="FCN176" s="216"/>
      <c r="FCO176" s="216"/>
      <c r="FCP176" s="216"/>
      <c r="FCQ176" s="216"/>
      <c r="FCR176" s="216"/>
      <c r="FCS176" s="216"/>
      <c r="FCT176" s="216"/>
      <c r="FCU176" s="216"/>
      <c r="FCV176" s="216"/>
      <c r="FCW176" s="216"/>
      <c r="FCX176" s="216"/>
      <c r="FCY176" s="216"/>
      <c r="FCZ176" s="216"/>
      <c r="FDA176" s="216"/>
      <c r="FDB176" s="216"/>
      <c r="FDC176" s="216"/>
      <c r="FDD176" s="216"/>
      <c r="FDE176" s="216"/>
      <c r="FDF176" s="216"/>
      <c r="FDG176" s="216"/>
      <c r="FDH176" s="216"/>
      <c r="FDI176" s="216"/>
      <c r="FDJ176" s="216"/>
      <c r="FDK176" s="216"/>
      <c r="FDL176" s="216"/>
      <c r="FDM176" s="216"/>
      <c r="FDN176" s="216"/>
      <c r="FDO176" s="216"/>
      <c r="FDP176" s="216"/>
      <c r="FDQ176" s="216"/>
      <c r="FDR176" s="216"/>
      <c r="FDS176" s="216"/>
      <c r="FDT176" s="216"/>
      <c r="FDU176" s="216"/>
      <c r="FDV176" s="216"/>
      <c r="FDW176" s="216"/>
      <c r="FDX176" s="216"/>
      <c r="FDY176" s="216"/>
      <c r="FDZ176" s="216"/>
      <c r="FEA176" s="216"/>
      <c r="FEB176" s="216"/>
      <c r="FEC176" s="216"/>
      <c r="FED176" s="216"/>
      <c r="FEE176" s="216"/>
      <c r="FEF176" s="216"/>
      <c r="FEG176" s="216"/>
      <c r="FEH176" s="216"/>
      <c r="FEI176" s="216"/>
      <c r="FEJ176" s="216"/>
      <c r="FEK176" s="216"/>
      <c r="FEL176" s="216"/>
      <c r="FEM176" s="216"/>
      <c r="FEN176" s="216"/>
      <c r="FEO176" s="216"/>
      <c r="FEP176" s="216"/>
      <c r="FEQ176" s="216"/>
      <c r="FER176" s="216"/>
      <c r="FES176" s="216"/>
      <c r="FET176" s="216"/>
      <c r="FEU176" s="216"/>
      <c r="FEV176" s="216"/>
      <c r="FEW176" s="216"/>
      <c r="FEX176" s="216"/>
      <c r="FEY176" s="216"/>
      <c r="FEZ176" s="216"/>
      <c r="FFA176" s="216"/>
      <c r="FFB176" s="216"/>
      <c r="FFC176" s="216"/>
      <c r="FFD176" s="216"/>
      <c r="FFE176" s="216"/>
      <c r="FFF176" s="216"/>
      <c r="FFG176" s="216"/>
      <c r="FFH176" s="216"/>
      <c r="FFI176" s="216"/>
      <c r="FFJ176" s="216"/>
      <c r="FFK176" s="216"/>
      <c r="FFL176" s="216"/>
      <c r="FFM176" s="216"/>
      <c r="FFN176" s="216"/>
      <c r="FFO176" s="216"/>
      <c r="FFP176" s="216"/>
      <c r="FFQ176" s="216"/>
      <c r="FFR176" s="216"/>
      <c r="FFS176" s="216"/>
      <c r="FFT176" s="216"/>
      <c r="FFU176" s="216"/>
      <c r="FFV176" s="216"/>
      <c r="FFW176" s="216"/>
      <c r="FFX176" s="216"/>
      <c r="FFY176" s="216"/>
      <c r="FFZ176" s="216"/>
      <c r="FGA176" s="216"/>
      <c r="FGB176" s="216"/>
      <c r="FGC176" s="216"/>
      <c r="FGD176" s="216"/>
      <c r="FGE176" s="216"/>
      <c r="FGF176" s="216"/>
      <c r="FGG176" s="216"/>
      <c r="FGH176" s="216"/>
      <c r="FGI176" s="216"/>
      <c r="FGJ176" s="216"/>
      <c r="FGK176" s="216"/>
      <c r="FGL176" s="216"/>
      <c r="FGM176" s="216"/>
      <c r="FGN176" s="216"/>
      <c r="FGO176" s="216"/>
      <c r="FGP176" s="216"/>
      <c r="FGQ176" s="216"/>
      <c r="FGR176" s="216"/>
      <c r="FGS176" s="216"/>
      <c r="FGT176" s="216"/>
      <c r="FGU176" s="216"/>
      <c r="FGV176" s="216"/>
      <c r="FGW176" s="216"/>
      <c r="FGX176" s="216"/>
      <c r="FGY176" s="216"/>
      <c r="FGZ176" s="216"/>
      <c r="FHA176" s="216"/>
      <c r="FHB176" s="216"/>
      <c r="FHC176" s="216"/>
      <c r="FHD176" s="216"/>
      <c r="FHE176" s="216"/>
      <c r="FHF176" s="216"/>
      <c r="FHG176" s="216"/>
      <c r="FHH176" s="216"/>
      <c r="FHI176" s="216"/>
      <c r="FHJ176" s="216"/>
      <c r="FHK176" s="216"/>
      <c r="FHL176" s="216"/>
      <c r="FHM176" s="216"/>
      <c r="FHN176" s="216"/>
      <c r="FHO176" s="216"/>
      <c r="FHP176" s="216"/>
      <c r="FHQ176" s="216"/>
      <c r="FHR176" s="216"/>
      <c r="FHS176" s="216"/>
      <c r="FHT176" s="216"/>
      <c r="FHU176" s="216"/>
      <c r="FHV176" s="216"/>
      <c r="FHW176" s="216"/>
      <c r="FHX176" s="216"/>
      <c r="FHY176" s="216"/>
      <c r="FHZ176" s="216"/>
      <c r="FIA176" s="216"/>
      <c r="FIB176" s="216"/>
      <c r="FIC176" s="216"/>
      <c r="FID176" s="216"/>
      <c r="FIE176" s="216"/>
      <c r="FIF176" s="216"/>
      <c r="FIG176" s="216"/>
      <c r="FIH176" s="216"/>
      <c r="FII176" s="216"/>
      <c r="FIJ176" s="216"/>
      <c r="FIK176" s="216"/>
      <c r="FIL176" s="216"/>
      <c r="FIM176" s="216"/>
      <c r="FIN176" s="216"/>
      <c r="FIO176" s="216"/>
      <c r="FIP176" s="216"/>
      <c r="FIQ176" s="216"/>
      <c r="FIR176" s="216"/>
      <c r="FIS176" s="216"/>
      <c r="FIT176" s="216"/>
      <c r="FIU176" s="216"/>
      <c r="FIV176" s="216"/>
      <c r="FIW176" s="216"/>
      <c r="FIX176" s="216"/>
      <c r="FIY176" s="216"/>
      <c r="FIZ176" s="216"/>
      <c r="FJA176" s="216"/>
      <c r="FJB176" s="216"/>
      <c r="FJC176" s="216"/>
      <c r="FJD176" s="216"/>
      <c r="FJE176" s="216"/>
      <c r="FJF176" s="216"/>
      <c r="FJG176" s="216"/>
      <c r="FJH176" s="216"/>
      <c r="FJI176" s="216"/>
      <c r="FJJ176" s="216"/>
      <c r="FJK176" s="216"/>
      <c r="FJL176" s="216"/>
      <c r="FJM176" s="216"/>
      <c r="FJN176" s="216"/>
      <c r="FJO176" s="216"/>
      <c r="FJP176" s="216"/>
      <c r="FJQ176" s="216"/>
      <c r="FJR176" s="216"/>
      <c r="FJS176" s="216"/>
      <c r="FJT176" s="216"/>
      <c r="FJU176" s="216"/>
      <c r="FJV176" s="216"/>
      <c r="FJW176" s="216"/>
      <c r="FJX176" s="216"/>
      <c r="FJY176" s="216"/>
      <c r="FJZ176" s="216"/>
      <c r="FKA176" s="216"/>
      <c r="FKB176" s="216"/>
      <c r="FKC176" s="216"/>
      <c r="FKD176" s="216"/>
      <c r="FKE176" s="216"/>
      <c r="FKF176" s="216"/>
      <c r="FKG176" s="216"/>
      <c r="FKH176" s="216"/>
      <c r="FKI176" s="216"/>
      <c r="FKJ176" s="216"/>
      <c r="FKK176" s="216"/>
      <c r="FKL176" s="216"/>
      <c r="FKM176" s="216"/>
      <c r="FKN176" s="216"/>
      <c r="FKO176" s="216"/>
      <c r="FKP176" s="216"/>
      <c r="FKQ176" s="216"/>
      <c r="FKR176" s="216"/>
      <c r="FKS176" s="216"/>
      <c r="FKT176" s="216"/>
      <c r="FKU176" s="216"/>
      <c r="FKV176" s="216"/>
      <c r="FKW176" s="216"/>
      <c r="FKX176" s="216"/>
      <c r="FKY176" s="216"/>
      <c r="FKZ176" s="216"/>
      <c r="FLA176" s="216"/>
      <c r="FLB176" s="216"/>
      <c r="FLC176" s="216"/>
      <c r="FLD176" s="216"/>
      <c r="FLE176" s="216"/>
      <c r="FLF176" s="216"/>
      <c r="FLG176" s="216"/>
      <c r="FLH176" s="216"/>
      <c r="FLI176" s="216"/>
      <c r="FLJ176" s="216"/>
      <c r="FLK176" s="216"/>
      <c r="FLL176" s="216"/>
      <c r="FLM176" s="216"/>
      <c r="FLN176" s="216"/>
      <c r="FLO176" s="216"/>
      <c r="FLP176" s="216"/>
      <c r="FLQ176" s="216"/>
      <c r="FLR176" s="216"/>
      <c r="FLS176" s="216"/>
      <c r="FLT176" s="216"/>
      <c r="FLU176" s="216"/>
      <c r="FLV176" s="216"/>
      <c r="FLW176" s="216"/>
      <c r="FLX176" s="216"/>
      <c r="FLY176" s="216"/>
      <c r="FLZ176" s="216"/>
      <c r="FMA176" s="216"/>
      <c r="FMB176" s="216"/>
      <c r="FMC176" s="216"/>
      <c r="FMD176" s="216"/>
      <c r="FME176" s="216"/>
      <c r="FMF176" s="216"/>
      <c r="FMG176" s="216"/>
      <c r="FMH176" s="216"/>
      <c r="FMI176" s="216"/>
      <c r="FMJ176" s="216"/>
      <c r="FMK176" s="216"/>
      <c r="FML176" s="216"/>
      <c r="FMM176" s="216"/>
      <c r="FMN176" s="216"/>
      <c r="FMO176" s="216"/>
      <c r="FMP176" s="216"/>
      <c r="FMQ176" s="216"/>
      <c r="FMR176" s="216"/>
      <c r="FMS176" s="216"/>
      <c r="FMT176" s="216"/>
      <c r="FMU176" s="216"/>
      <c r="FMV176" s="216"/>
      <c r="FMW176" s="216"/>
      <c r="FMX176" s="216"/>
      <c r="FMY176" s="216"/>
      <c r="FMZ176" s="216"/>
      <c r="FNA176" s="216"/>
      <c r="FNB176" s="216"/>
      <c r="FNC176" s="216"/>
      <c r="FND176" s="216"/>
      <c r="FNE176" s="216"/>
      <c r="FNF176" s="216"/>
      <c r="FNG176" s="216"/>
      <c r="FNH176" s="216"/>
      <c r="FNI176" s="216"/>
      <c r="FNJ176" s="216"/>
      <c r="FNK176" s="216"/>
      <c r="FNL176" s="216"/>
      <c r="FNM176" s="216"/>
      <c r="FNN176" s="216"/>
      <c r="FNO176" s="216"/>
      <c r="FNP176" s="216"/>
      <c r="FNQ176" s="216"/>
      <c r="FNR176" s="216"/>
      <c r="FNS176" s="216"/>
      <c r="FNT176" s="216"/>
      <c r="FNU176" s="216"/>
      <c r="FNV176" s="216"/>
      <c r="FNW176" s="216"/>
      <c r="FNX176" s="216"/>
      <c r="FNY176" s="216"/>
      <c r="FNZ176" s="216"/>
      <c r="FOA176" s="216"/>
      <c r="FOB176" s="216"/>
      <c r="FOC176" s="216"/>
      <c r="FOD176" s="216"/>
      <c r="FOE176" s="216"/>
      <c r="FOF176" s="216"/>
      <c r="FOG176" s="216"/>
      <c r="FOH176" s="216"/>
      <c r="FOI176" s="216"/>
      <c r="FOJ176" s="216"/>
      <c r="FOK176" s="216"/>
      <c r="FOL176" s="216"/>
      <c r="FOM176" s="216"/>
      <c r="FON176" s="216"/>
      <c r="FOO176" s="216"/>
      <c r="FOP176" s="216"/>
      <c r="FOQ176" s="216"/>
      <c r="FOR176" s="216"/>
      <c r="FOS176" s="216"/>
      <c r="FOT176" s="216"/>
      <c r="FOU176" s="216"/>
      <c r="FOV176" s="216"/>
      <c r="FOW176" s="216"/>
      <c r="FOX176" s="216"/>
      <c r="FOY176" s="216"/>
      <c r="FOZ176" s="216"/>
      <c r="FPA176" s="216"/>
      <c r="FPB176" s="216"/>
      <c r="FPC176" s="216"/>
      <c r="FPD176" s="216"/>
      <c r="FPE176" s="216"/>
      <c r="FPF176" s="216"/>
      <c r="FPG176" s="216"/>
      <c r="FPH176" s="216"/>
      <c r="FPI176" s="216"/>
      <c r="FPJ176" s="216"/>
      <c r="FPK176" s="216"/>
      <c r="FPL176" s="216"/>
      <c r="FPM176" s="216"/>
      <c r="FPN176" s="216"/>
      <c r="FPO176" s="216"/>
      <c r="FPP176" s="216"/>
      <c r="FPQ176" s="216"/>
      <c r="FPR176" s="216"/>
      <c r="FPS176" s="216"/>
      <c r="FPT176" s="216"/>
      <c r="FPU176" s="216"/>
      <c r="FPV176" s="216"/>
      <c r="FPW176" s="216"/>
      <c r="FPX176" s="216"/>
      <c r="FPY176" s="216"/>
      <c r="FPZ176" s="216"/>
      <c r="FQA176" s="216"/>
      <c r="FQB176" s="216"/>
      <c r="FQC176" s="216"/>
      <c r="FQD176" s="216"/>
      <c r="FQE176" s="216"/>
      <c r="FQF176" s="216"/>
      <c r="FQG176" s="216"/>
      <c r="FQH176" s="216"/>
      <c r="FQI176" s="216"/>
      <c r="FQJ176" s="216"/>
      <c r="FQK176" s="216"/>
      <c r="FQL176" s="216"/>
      <c r="FQM176" s="216"/>
      <c r="FQN176" s="216"/>
      <c r="FQO176" s="216"/>
      <c r="FQP176" s="216"/>
      <c r="FQQ176" s="216"/>
      <c r="FQR176" s="216"/>
      <c r="FQS176" s="216"/>
      <c r="FQT176" s="216"/>
      <c r="FQU176" s="216"/>
      <c r="FQV176" s="216"/>
      <c r="FQW176" s="216"/>
      <c r="FQX176" s="216"/>
      <c r="FQY176" s="216"/>
      <c r="FQZ176" s="216"/>
      <c r="FRA176" s="216"/>
      <c r="FRB176" s="216"/>
      <c r="FRC176" s="216"/>
      <c r="FRD176" s="216"/>
      <c r="FRE176" s="216"/>
      <c r="FRF176" s="216"/>
      <c r="FRG176" s="216"/>
      <c r="FRH176" s="216"/>
      <c r="FRI176" s="216"/>
      <c r="FRJ176" s="216"/>
      <c r="FRK176" s="216"/>
      <c r="FRL176" s="216"/>
      <c r="FRM176" s="216"/>
      <c r="FRN176" s="216"/>
      <c r="FRO176" s="216"/>
      <c r="FRP176" s="216"/>
      <c r="FRQ176" s="216"/>
      <c r="FRR176" s="216"/>
      <c r="FRS176" s="216"/>
      <c r="FRT176" s="216"/>
      <c r="FRU176" s="216"/>
      <c r="FRV176" s="216"/>
      <c r="FRW176" s="216"/>
      <c r="FRX176" s="216"/>
      <c r="FRY176" s="216"/>
      <c r="FRZ176" s="216"/>
      <c r="FSA176" s="216"/>
      <c r="FSB176" s="216"/>
      <c r="FSC176" s="216"/>
      <c r="FSD176" s="216"/>
      <c r="FSE176" s="216"/>
      <c r="FSF176" s="216"/>
      <c r="FSG176" s="216"/>
      <c r="FSH176" s="216"/>
      <c r="FSI176" s="216"/>
      <c r="FSJ176" s="216"/>
      <c r="FSK176" s="216"/>
      <c r="FSL176" s="216"/>
      <c r="FSM176" s="216"/>
      <c r="FSN176" s="216"/>
      <c r="FSO176" s="216"/>
      <c r="FSP176" s="216"/>
      <c r="FSQ176" s="216"/>
      <c r="FSR176" s="216"/>
      <c r="FSS176" s="216"/>
      <c r="FST176" s="216"/>
      <c r="FSU176" s="216"/>
      <c r="FSV176" s="216"/>
      <c r="FSW176" s="216"/>
      <c r="FSX176" s="216"/>
      <c r="FSY176" s="216"/>
      <c r="FSZ176" s="216"/>
      <c r="FTA176" s="216"/>
      <c r="FTB176" s="216"/>
      <c r="FTC176" s="216"/>
      <c r="FTD176" s="216"/>
      <c r="FTE176" s="216"/>
      <c r="FTF176" s="216"/>
      <c r="FTG176" s="216"/>
      <c r="FTH176" s="216"/>
      <c r="FTI176" s="216"/>
      <c r="FTJ176" s="216"/>
      <c r="FTK176" s="216"/>
      <c r="FTL176" s="216"/>
      <c r="FTM176" s="216"/>
      <c r="FTN176" s="216"/>
      <c r="FTO176" s="216"/>
      <c r="FTP176" s="216"/>
      <c r="FTQ176" s="216"/>
      <c r="FTR176" s="216"/>
      <c r="FTS176" s="216"/>
      <c r="FTT176" s="216"/>
      <c r="FTU176" s="216"/>
      <c r="FTV176" s="216"/>
      <c r="FTW176" s="216"/>
      <c r="FTX176" s="216"/>
      <c r="FTY176" s="216"/>
      <c r="FTZ176" s="216"/>
      <c r="FUA176" s="216"/>
      <c r="FUB176" s="216"/>
      <c r="FUC176" s="216"/>
      <c r="FUD176" s="216"/>
      <c r="FUE176" s="216"/>
      <c r="FUF176" s="216"/>
      <c r="FUG176" s="216"/>
      <c r="FUH176" s="216"/>
      <c r="FUI176" s="216"/>
      <c r="FUJ176" s="216"/>
      <c r="FUK176" s="216"/>
      <c r="FUL176" s="216"/>
      <c r="FUM176" s="216"/>
      <c r="FUN176" s="216"/>
      <c r="FUO176" s="216"/>
      <c r="FUP176" s="216"/>
      <c r="FUQ176" s="216"/>
      <c r="FUR176" s="216"/>
      <c r="FUS176" s="216"/>
      <c r="FUT176" s="216"/>
      <c r="FUU176" s="216"/>
      <c r="FUV176" s="216"/>
      <c r="FUW176" s="216"/>
      <c r="FUX176" s="216"/>
      <c r="FUY176" s="216"/>
      <c r="FUZ176" s="216"/>
      <c r="FVA176" s="216"/>
      <c r="FVB176" s="216"/>
      <c r="FVC176" s="216"/>
      <c r="FVD176" s="216"/>
      <c r="FVE176" s="216"/>
      <c r="FVF176" s="216"/>
      <c r="FVG176" s="216"/>
      <c r="FVH176" s="216"/>
      <c r="FVI176" s="216"/>
      <c r="FVJ176" s="216"/>
      <c r="FVK176" s="216"/>
      <c r="FVL176" s="216"/>
      <c r="FVM176" s="216"/>
      <c r="FVN176" s="216"/>
      <c r="FVO176" s="216"/>
      <c r="FVP176" s="216"/>
      <c r="FVQ176" s="216"/>
      <c r="FVR176" s="216"/>
      <c r="FVS176" s="216"/>
      <c r="FVT176" s="216"/>
      <c r="FVU176" s="216"/>
      <c r="FVV176" s="216"/>
      <c r="FVW176" s="216"/>
      <c r="FVX176" s="216"/>
      <c r="FVY176" s="216"/>
      <c r="FVZ176" s="216"/>
      <c r="FWA176" s="216"/>
      <c r="FWB176" s="216"/>
      <c r="FWC176" s="216"/>
      <c r="FWD176" s="216"/>
      <c r="FWE176" s="216"/>
      <c r="FWF176" s="216"/>
      <c r="FWG176" s="216"/>
      <c r="FWH176" s="216"/>
      <c r="FWI176" s="216"/>
      <c r="FWJ176" s="216"/>
      <c r="FWK176" s="216"/>
      <c r="FWL176" s="216"/>
      <c r="FWM176" s="216"/>
      <c r="FWN176" s="216"/>
      <c r="FWO176" s="216"/>
      <c r="FWP176" s="216"/>
      <c r="FWQ176" s="216"/>
      <c r="FWR176" s="216"/>
      <c r="FWS176" s="216"/>
      <c r="FWT176" s="216"/>
      <c r="FWU176" s="216"/>
      <c r="FWV176" s="216"/>
      <c r="FWW176" s="216"/>
      <c r="FWX176" s="216"/>
      <c r="FWY176" s="216"/>
      <c r="FWZ176" s="216"/>
      <c r="FXA176" s="216"/>
      <c r="FXB176" s="216"/>
      <c r="FXC176" s="216"/>
      <c r="FXD176" s="216"/>
      <c r="FXE176" s="216"/>
      <c r="FXF176" s="216"/>
      <c r="FXG176" s="216"/>
      <c r="FXH176" s="216"/>
      <c r="FXI176" s="216"/>
      <c r="FXJ176" s="216"/>
      <c r="FXK176" s="216"/>
      <c r="FXL176" s="216"/>
      <c r="FXM176" s="216"/>
      <c r="FXN176" s="216"/>
      <c r="FXO176" s="216"/>
      <c r="FXP176" s="216"/>
      <c r="FXQ176" s="216"/>
      <c r="FXR176" s="216"/>
      <c r="FXS176" s="216"/>
      <c r="FXT176" s="216"/>
      <c r="FXU176" s="216"/>
      <c r="FXV176" s="216"/>
      <c r="FXW176" s="216"/>
      <c r="FXX176" s="216"/>
      <c r="FXY176" s="216"/>
      <c r="FXZ176" s="216"/>
      <c r="FYA176" s="216"/>
      <c r="FYB176" s="216"/>
      <c r="FYC176" s="216"/>
      <c r="FYD176" s="216"/>
      <c r="FYE176" s="216"/>
      <c r="FYF176" s="216"/>
      <c r="FYG176" s="216"/>
      <c r="FYH176" s="216"/>
      <c r="FYI176" s="216"/>
      <c r="FYJ176" s="216"/>
      <c r="FYK176" s="216"/>
      <c r="FYL176" s="216"/>
      <c r="FYM176" s="216"/>
      <c r="FYN176" s="216"/>
      <c r="FYO176" s="216"/>
      <c r="FYP176" s="216"/>
      <c r="FYQ176" s="216"/>
      <c r="FYR176" s="216"/>
      <c r="FYS176" s="216"/>
      <c r="FYT176" s="216"/>
      <c r="FYU176" s="216"/>
      <c r="FYV176" s="216"/>
      <c r="FYW176" s="216"/>
      <c r="FYX176" s="216"/>
      <c r="FYY176" s="216"/>
      <c r="FYZ176" s="216"/>
      <c r="FZA176" s="216"/>
      <c r="FZB176" s="216"/>
      <c r="FZC176" s="216"/>
      <c r="FZD176" s="216"/>
      <c r="FZE176" s="216"/>
      <c r="FZF176" s="216"/>
      <c r="FZG176" s="216"/>
      <c r="FZH176" s="216"/>
      <c r="FZI176" s="216"/>
      <c r="FZJ176" s="216"/>
      <c r="FZK176" s="216"/>
      <c r="FZL176" s="216"/>
      <c r="FZM176" s="216"/>
      <c r="FZN176" s="216"/>
      <c r="FZO176" s="216"/>
      <c r="FZP176" s="216"/>
      <c r="FZQ176" s="216"/>
      <c r="FZR176" s="216"/>
      <c r="FZS176" s="216"/>
      <c r="FZT176" s="216"/>
      <c r="FZU176" s="216"/>
      <c r="FZV176" s="216"/>
      <c r="FZW176" s="216"/>
      <c r="FZX176" s="216"/>
      <c r="FZY176" s="216"/>
      <c r="FZZ176" s="216"/>
      <c r="GAA176" s="216"/>
      <c r="GAB176" s="216"/>
      <c r="GAC176" s="216"/>
      <c r="GAD176" s="216"/>
      <c r="GAE176" s="216"/>
      <c r="GAF176" s="216"/>
      <c r="GAG176" s="216"/>
      <c r="GAH176" s="216"/>
      <c r="GAI176" s="216"/>
      <c r="GAJ176" s="216"/>
      <c r="GAK176" s="216"/>
      <c r="GAL176" s="216"/>
      <c r="GAM176" s="216"/>
      <c r="GAN176" s="216"/>
      <c r="GAO176" s="216"/>
      <c r="GAP176" s="216"/>
      <c r="GAQ176" s="216"/>
      <c r="GAR176" s="216"/>
      <c r="GAS176" s="216"/>
      <c r="GAT176" s="216"/>
      <c r="GAU176" s="216"/>
      <c r="GAV176" s="216"/>
      <c r="GAW176" s="216"/>
      <c r="GAX176" s="216"/>
      <c r="GAY176" s="216"/>
      <c r="GAZ176" s="216"/>
      <c r="GBA176" s="216"/>
      <c r="GBB176" s="216"/>
      <c r="GBC176" s="216"/>
      <c r="GBD176" s="216"/>
      <c r="GBE176" s="216"/>
      <c r="GBF176" s="216"/>
      <c r="GBG176" s="216"/>
      <c r="GBH176" s="216"/>
      <c r="GBI176" s="216"/>
      <c r="GBJ176" s="216"/>
      <c r="GBK176" s="216"/>
      <c r="GBL176" s="216"/>
      <c r="GBM176" s="216"/>
      <c r="GBN176" s="216"/>
      <c r="GBO176" s="216"/>
      <c r="GBP176" s="216"/>
      <c r="GBQ176" s="216"/>
      <c r="GBR176" s="216"/>
      <c r="GBS176" s="216"/>
      <c r="GBT176" s="216"/>
      <c r="GBU176" s="216"/>
      <c r="GBV176" s="216"/>
      <c r="GBW176" s="216"/>
      <c r="GBX176" s="216"/>
      <c r="GBY176" s="216"/>
      <c r="GBZ176" s="216"/>
      <c r="GCA176" s="216"/>
      <c r="GCB176" s="216"/>
      <c r="GCC176" s="216"/>
      <c r="GCD176" s="216"/>
      <c r="GCE176" s="216"/>
      <c r="GCF176" s="216"/>
      <c r="GCG176" s="216"/>
      <c r="GCH176" s="216"/>
      <c r="GCI176" s="216"/>
      <c r="GCJ176" s="216"/>
      <c r="GCK176" s="216"/>
      <c r="GCL176" s="216"/>
      <c r="GCM176" s="216"/>
      <c r="GCN176" s="216"/>
      <c r="GCO176" s="216"/>
      <c r="GCP176" s="216"/>
      <c r="GCQ176" s="216"/>
      <c r="GCR176" s="216"/>
      <c r="GCS176" s="216"/>
      <c r="GCT176" s="216"/>
      <c r="GCU176" s="216"/>
      <c r="GCV176" s="216"/>
      <c r="GCW176" s="216"/>
      <c r="GCX176" s="216"/>
      <c r="GCY176" s="216"/>
      <c r="GCZ176" s="216"/>
      <c r="GDA176" s="216"/>
      <c r="GDB176" s="216"/>
      <c r="GDC176" s="216"/>
      <c r="GDD176" s="216"/>
      <c r="GDE176" s="216"/>
      <c r="GDF176" s="216"/>
      <c r="GDG176" s="216"/>
      <c r="GDH176" s="216"/>
      <c r="GDI176" s="216"/>
      <c r="GDJ176" s="216"/>
      <c r="GDK176" s="216"/>
      <c r="GDL176" s="216"/>
      <c r="GDM176" s="216"/>
      <c r="GDN176" s="216"/>
      <c r="GDO176" s="216"/>
      <c r="GDP176" s="216"/>
      <c r="GDQ176" s="216"/>
      <c r="GDR176" s="216"/>
      <c r="GDS176" s="216"/>
      <c r="GDT176" s="216"/>
      <c r="GDU176" s="216"/>
      <c r="GDV176" s="216"/>
      <c r="GDW176" s="216"/>
      <c r="GDX176" s="216"/>
      <c r="GDY176" s="216"/>
      <c r="GDZ176" s="216"/>
      <c r="GEA176" s="216"/>
      <c r="GEB176" s="216"/>
      <c r="GEC176" s="216"/>
      <c r="GED176" s="216"/>
      <c r="GEE176" s="216"/>
      <c r="GEF176" s="216"/>
      <c r="GEG176" s="216"/>
      <c r="GEH176" s="216"/>
      <c r="GEI176" s="216"/>
      <c r="GEJ176" s="216"/>
      <c r="GEK176" s="216"/>
      <c r="GEL176" s="216"/>
      <c r="GEM176" s="216"/>
      <c r="GEN176" s="216"/>
      <c r="GEO176" s="216"/>
      <c r="GEP176" s="216"/>
      <c r="GEQ176" s="216"/>
      <c r="GER176" s="216"/>
      <c r="GES176" s="216"/>
      <c r="GET176" s="216"/>
      <c r="GEU176" s="216"/>
      <c r="GEV176" s="216"/>
      <c r="GEW176" s="216"/>
      <c r="GEX176" s="216"/>
      <c r="GEY176" s="216"/>
      <c r="GEZ176" s="216"/>
      <c r="GFA176" s="216"/>
      <c r="GFB176" s="216"/>
      <c r="GFC176" s="216"/>
      <c r="GFD176" s="216"/>
      <c r="GFE176" s="216"/>
      <c r="GFF176" s="216"/>
      <c r="GFG176" s="216"/>
      <c r="GFH176" s="216"/>
      <c r="GFI176" s="216"/>
      <c r="GFJ176" s="216"/>
      <c r="GFK176" s="216"/>
      <c r="GFL176" s="216"/>
      <c r="GFM176" s="216"/>
      <c r="GFN176" s="216"/>
      <c r="GFO176" s="216"/>
      <c r="GFP176" s="216"/>
      <c r="GFQ176" s="216"/>
      <c r="GFR176" s="216"/>
      <c r="GFS176" s="216"/>
      <c r="GFT176" s="216"/>
      <c r="GFU176" s="216"/>
      <c r="GFV176" s="216"/>
      <c r="GFW176" s="216"/>
      <c r="GFX176" s="216"/>
      <c r="GFY176" s="216"/>
      <c r="GFZ176" s="216"/>
      <c r="GGA176" s="216"/>
      <c r="GGB176" s="216"/>
      <c r="GGC176" s="216"/>
      <c r="GGD176" s="216"/>
      <c r="GGE176" s="216"/>
      <c r="GGF176" s="216"/>
      <c r="GGG176" s="216"/>
      <c r="GGH176" s="216"/>
      <c r="GGI176" s="216"/>
      <c r="GGJ176" s="216"/>
      <c r="GGK176" s="216"/>
      <c r="GGL176" s="216"/>
      <c r="GGM176" s="216"/>
      <c r="GGN176" s="216"/>
      <c r="GGO176" s="216"/>
      <c r="GGP176" s="216"/>
      <c r="GGQ176" s="216"/>
      <c r="GGR176" s="216"/>
      <c r="GGS176" s="216"/>
      <c r="GGT176" s="216"/>
      <c r="GGU176" s="216"/>
      <c r="GGV176" s="216"/>
      <c r="GGW176" s="216"/>
      <c r="GGX176" s="216"/>
      <c r="GGY176" s="216"/>
      <c r="GGZ176" s="216"/>
      <c r="GHA176" s="216"/>
      <c r="GHB176" s="216"/>
      <c r="GHC176" s="216"/>
      <c r="GHD176" s="216"/>
      <c r="GHE176" s="216"/>
      <c r="GHF176" s="216"/>
      <c r="GHG176" s="216"/>
      <c r="GHH176" s="216"/>
      <c r="GHI176" s="216"/>
      <c r="GHJ176" s="216"/>
      <c r="GHK176" s="216"/>
      <c r="GHL176" s="216"/>
      <c r="GHM176" s="216"/>
      <c r="GHN176" s="216"/>
      <c r="GHO176" s="216"/>
      <c r="GHP176" s="216"/>
      <c r="GHQ176" s="216"/>
      <c r="GHR176" s="216"/>
      <c r="GHS176" s="216"/>
      <c r="GHT176" s="216"/>
      <c r="GHU176" s="216"/>
      <c r="GHV176" s="216"/>
      <c r="GHW176" s="216"/>
      <c r="GHX176" s="216"/>
      <c r="GHY176" s="216"/>
      <c r="GHZ176" s="216"/>
      <c r="GIA176" s="216"/>
      <c r="GIB176" s="216"/>
      <c r="GIC176" s="216"/>
      <c r="GID176" s="216"/>
      <c r="GIE176" s="216"/>
      <c r="GIF176" s="216"/>
      <c r="GIG176" s="216"/>
      <c r="GIH176" s="216"/>
      <c r="GII176" s="216"/>
      <c r="GIJ176" s="216"/>
      <c r="GIK176" s="216"/>
      <c r="GIL176" s="216"/>
      <c r="GIM176" s="216"/>
      <c r="GIN176" s="216"/>
      <c r="GIO176" s="216"/>
      <c r="GIP176" s="216"/>
      <c r="GIQ176" s="216"/>
      <c r="GIR176" s="216"/>
      <c r="GIS176" s="216"/>
      <c r="GIT176" s="216"/>
      <c r="GIU176" s="216"/>
      <c r="GIV176" s="216"/>
      <c r="GIW176" s="216"/>
      <c r="GIX176" s="216"/>
      <c r="GIY176" s="216"/>
      <c r="GIZ176" s="216"/>
      <c r="GJA176" s="216"/>
      <c r="GJB176" s="216"/>
      <c r="GJC176" s="216"/>
      <c r="GJD176" s="216"/>
      <c r="GJE176" s="216"/>
      <c r="GJF176" s="216"/>
      <c r="GJG176" s="216"/>
      <c r="GJH176" s="216"/>
      <c r="GJI176" s="216"/>
      <c r="GJJ176" s="216"/>
      <c r="GJK176" s="216"/>
      <c r="GJL176" s="216"/>
      <c r="GJM176" s="216"/>
      <c r="GJN176" s="216"/>
      <c r="GJO176" s="216"/>
      <c r="GJP176" s="216"/>
      <c r="GJQ176" s="216"/>
      <c r="GJR176" s="216"/>
      <c r="GJS176" s="216"/>
      <c r="GJT176" s="216"/>
      <c r="GJU176" s="216"/>
      <c r="GJV176" s="216"/>
      <c r="GJW176" s="216"/>
      <c r="GJX176" s="216"/>
      <c r="GJY176" s="216"/>
      <c r="GJZ176" s="216"/>
      <c r="GKA176" s="216"/>
      <c r="GKB176" s="216"/>
      <c r="GKC176" s="216"/>
      <c r="GKD176" s="216"/>
      <c r="GKE176" s="216"/>
      <c r="GKF176" s="216"/>
      <c r="GKG176" s="216"/>
      <c r="GKH176" s="216"/>
      <c r="GKI176" s="216"/>
      <c r="GKJ176" s="216"/>
      <c r="GKK176" s="216"/>
      <c r="GKL176" s="216"/>
      <c r="GKM176" s="216"/>
      <c r="GKN176" s="216"/>
      <c r="GKO176" s="216"/>
      <c r="GKP176" s="216"/>
      <c r="GKQ176" s="216"/>
      <c r="GKR176" s="216"/>
      <c r="GKS176" s="216"/>
      <c r="GKT176" s="216"/>
      <c r="GKU176" s="216"/>
      <c r="GKV176" s="216"/>
      <c r="GKW176" s="216"/>
      <c r="GKX176" s="216"/>
      <c r="GKY176" s="216"/>
      <c r="GKZ176" s="216"/>
      <c r="GLA176" s="216"/>
      <c r="GLB176" s="216"/>
      <c r="GLC176" s="216"/>
      <c r="GLD176" s="216"/>
      <c r="GLE176" s="216"/>
      <c r="GLF176" s="216"/>
      <c r="GLG176" s="216"/>
      <c r="GLH176" s="216"/>
      <c r="GLI176" s="216"/>
      <c r="GLJ176" s="216"/>
      <c r="GLK176" s="216"/>
      <c r="GLL176" s="216"/>
      <c r="GLM176" s="216"/>
      <c r="GLN176" s="216"/>
      <c r="GLO176" s="216"/>
      <c r="GLP176" s="216"/>
      <c r="GLQ176" s="216"/>
      <c r="GLR176" s="216"/>
      <c r="GLS176" s="216"/>
      <c r="GLT176" s="216"/>
      <c r="GLU176" s="216"/>
      <c r="GLV176" s="216"/>
      <c r="GLW176" s="216"/>
      <c r="GLX176" s="216"/>
      <c r="GLY176" s="216"/>
      <c r="GLZ176" s="216"/>
      <c r="GMA176" s="216"/>
      <c r="GMB176" s="216"/>
      <c r="GMC176" s="216"/>
      <c r="GMD176" s="216"/>
      <c r="GME176" s="216"/>
      <c r="GMF176" s="216"/>
      <c r="GMG176" s="216"/>
      <c r="GMH176" s="216"/>
      <c r="GMI176" s="216"/>
      <c r="GMJ176" s="216"/>
      <c r="GMK176" s="216"/>
      <c r="GML176" s="216"/>
      <c r="GMM176" s="216"/>
      <c r="GMN176" s="216"/>
      <c r="GMO176" s="216"/>
      <c r="GMP176" s="216"/>
      <c r="GMQ176" s="216"/>
      <c r="GMR176" s="216"/>
      <c r="GMS176" s="216"/>
      <c r="GMT176" s="216"/>
      <c r="GMU176" s="216"/>
      <c r="GMV176" s="216"/>
      <c r="GMW176" s="216"/>
      <c r="GMX176" s="216"/>
      <c r="GMY176" s="216"/>
      <c r="GMZ176" s="216"/>
      <c r="GNA176" s="216"/>
      <c r="GNB176" s="216"/>
      <c r="GNC176" s="216"/>
      <c r="GND176" s="216"/>
      <c r="GNE176" s="216"/>
      <c r="GNF176" s="216"/>
      <c r="GNG176" s="216"/>
      <c r="GNH176" s="216"/>
      <c r="GNI176" s="216"/>
      <c r="GNJ176" s="216"/>
      <c r="GNK176" s="216"/>
      <c r="GNL176" s="216"/>
      <c r="GNM176" s="216"/>
      <c r="GNN176" s="216"/>
      <c r="GNO176" s="216"/>
      <c r="GNP176" s="216"/>
      <c r="GNQ176" s="216"/>
      <c r="GNR176" s="216"/>
      <c r="GNS176" s="216"/>
      <c r="GNT176" s="216"/>
      <c r="GNU176" s="216"/>
      <c r="GNV176" s="216"/>
      <c r="GNW176" s="216"/>
      <c r="GNX176" s="216"/>
      <c r="GNY176" s="216"/>
      <c r="GNZ176" s="216"/>
      <c r="GOA176" s="216"/>
      <c r="GOB176" s="216"/>
      <c r="GOC176" s="216"/>
      <c r="GOD176" s="216"/>
      <c r="GOE176" s="216"/>
      <c r="GOF176" s="216"/>
      <c r="GOG176" s="216"/>
      <c r="GOH176" s="216"/>
      <c r="GOI176" s="216"/>
      <c r="GOJ176" s="216"/>
      <c r="GOK176" s="216"/>
      <c r="GOL176" s="216"/>
      <c r="GOM176" s="216"/>
      <c r="GON176" s="216"/>
      <c r="GOO176" s="216"/>
      <c r="GOP176" s="216"/>
      <c r="GOQ176" s="216"/>
      <c r="GOR176" s="216"/>
      <c r="GOS176" s="216"/>
      <c r="GOT176" s="216"/>
      <c r="GOU176" s="216"/>
      <c r="GOV176" s="216"/>
      <c r="GOW176" s="216"/>
      <c r="GOX176" s="216"/>
      <c r="GOY176" s="216"/>
      <c r="GOZ176" s="216"/>
      <c r="GPA176" s="216"/>
      <c r="GPB176" s="216"/>
      <c r="GPC176" s="216"/>
      <c r="GPD176" s="216"/>
      <c r="GPE176" s="216"/>
      <c r="GPF176" s="216"/>
      <c r="GPG176" s="216"/>
      <c r="GPH176" s="216"/>
      <c r="GPI176" s="216"/>
      <c r="GPJ176" s="216"/>
      <c r="GPK176" s="216"/>
      <c r="GPL176" s="216"/>
      <c r="GPM176" s="216"/>
      <c r="GPN176" s="216"/>
      <c r="GPO176" s="216"/>
      <c r="GPP176" s="216"/>
      <c r="GPQ176" s="216"/>
      <c r="GPR176" s="216"/>
      <c r="GPS176" s="216"/>
      <c r="GPT176" s="216"/>
      <c r="GPU176" s="216"/>
      <c r="GPV176" s="216"/>
      <c r="GPW176" s="216"/>
      <c r="GPX176" s="216"/>
      <c r="GPY176" s="216"/>
      <c r="GPZ176" s="216"/>
      <c r="GQA176" s="216"/>
      <c r="GQB176" s="216"/>
      <c r="GQC176" s="216"/>
      <c r="GQD176" s="216"/>
      <c r="GQE176" s="216"/>
      <c r="GQF176" s="216"/>
      <c r="GQG176" s="216"/>
      <c r="GQH176" s="216"/>
      <c r="GQI176" s="216"/>
      <c r="GQJ176" s="216"/>
      <c r="GQK176" s="216"/>
      <c r="GQL176" s="216"/>
      <c r="GQM176" s="216"/>
      <c r="GQN176" s="216"/>
      <c r="GQO176" s="216"/>
      <c r="GQP176" s="216"/>
      <c r="GQQ176" s="216"/>
      <c r="GQR176" s="216"/>
      <c r="GQS176" s="216"/>
      <c r="GQT176" s="216"/>
      <c r="GQU176" s="216"/>
      <c r="GQV176" s="216"/>
      <c r="GQW176" s="216"/>
      <c r="GQX176" s="216"/>
      <c r="GQY176" s="216"/>
      <c r="GQZ176" s="216"/>
      <c r="GRA176" s="216"/>
      <c r="GRB176" s="216"/>
      <c r="GRC176" s="216"/>
      <c r="GRD176" s="216"/>
      <c r="GRE176" s="216"/>
      <c r="GRF176" s="216"/>
      <c r="GRG176" s="216"/>
      <c r="GRH176" s="216"/>
      <c r="GRI176" s="216"/>
      <c r="GRJ176" s="216"/>
      <c r="GRK176" s="216"/>
      <c r="GRL176" s="216"/>
      <c r="GRM176" s="216"/>
      <c r="GRN176" s="216"/>
      <c r="GRO176" s="216"/>
      <c r="GRP176" s="216"/>
      <c r="GRQ176" s="216"/>
      <c r="GRR176" s="216"/>
      <c r="GRS176" s="216"/>
      <c r="GRT176" s="216"/>
      <c r="GRU176" s="216"/>
      <c r="GRV176" s="216"/>
      <c r="GRW176" s="216"/>
      <c r="GRX176" s="216"/>
      <c r="GRY176" s="216"/>
      <c r="GRZ176" s="216"/>
      <c r="GSA176" s="216"/>
      <c r="GSB176" s="216"/>
      <c r="GSC176" s="216"/>
      <c r="GSD176" s="216"/>
      <c r="GSE176" s="216"/>
      <c r="GSF176" s="216"/>
      <c r="GSG176" s="216"/>
      <c r="GSH176" s="216"/>
      <c r="GSI176" s="216"/>
      <c r="GSJ176" s="216"/>
      <c r="GSK176" s="216"/>
      <c r="GSL176" s="216"/>
      <c r="GSM176" s="216"/>
      <c r="GSN176" s="216"/>
      <c r="GSO176" s="216"/>
      <c r="GSP176" s="216"/>
      <c r="GSQ176" s="216"/>
      <c r="GSR176" s="216"/>
      <c r="GSS176" s="216"/>
      <c r="GST176" s="216"/>
      <c r="GSU176" s="216"/>
      <c r="GSV176" s="216"/>
      <c r="GSW176" s="216"/>
      <c r="GSX176" s="216"/>
      <c r="GSY176" s="216"/>
      <c r="GSZ176" s="216"/>
      <c r="GTA176" s="216"/>
      <c r="GTB176" s="216"/>
      <c r="GTC176" s="216"/>
      <c r="GTD176" s="216"/>
      <c r="GTE176" s="216"/>
      <c r="GTF176" s="216"/>
      <c r="GTG176" s="216"/>
      <c r="GTH176" s="216"/>
      <c r="GTI176" s="216"/>
      <c r="GTJ176" s="216"/>
      <c r="GTK176" s="216"/>
      <c r="GTL176" s="216"/>
      <c r="GTM176" s="216"/>
      <c r="GTN176" s="216"/>
      <c r="GTO176" s="216"/>
      <c r="GTP176" s="216"/>
      <c r="GTQ176" s="216"/>
      <c r="GTR176" s="216"/>
      <c r="GTS176" s="216"/>
      <c r="GTT176" s="216"/>
      <c r="GTU176" s="216"/>
      <c r="GTV176" s="216"/>
      <c r="GTW176" s="216"/>
      <c r="GTX176" s="216"/>
      <c r="GTY176" s="216"/>
      <c r="GTZ176" s="216"/>
      <c r="GUA176" s="216"/>
      <c r="GUB176" s="216"/>
      <c r="GUC176" s="216"/>
      <c r="GUD176" s="216"/>
      <c r="GUE176" s="216"/>
      <c r="GUF176" s="216"/>
      <c r="GUG176" s="216"/>
      <c r="GUH176" s="216"/>
      <c r="GUI176" s="216"/>
      <c r="GUJ176" s="216"/>
      <c r="GUK176" s="216"/>
      <c r="GUL176" s="216"/>
      <c r="GUM176" s="216"/>
      <c r="GUN176" s="216"/>
      <c r="GUO176" s="216"/>
      <c r="GUP176" s="216"/>
      <c r="GUQ176" s="216"/>
      <c r="GUR176" s="216"/>
      <c r="GUS176" s="216"/>
      <c r="GUT176" s="216"/>
      <c r="GUU176" s="216"/>
      <c r="GUV176" s="216"/>
      <c r="GUW176" s="216"/>
      <c r="GUX176" s="216"/>
      <c r="GUY176" s="216"/>
      <c r="GUZ176" s="216"/>
      <c r="GVA176" s="216"/>
      <c r="GVB176" s="216"/>
      <c r="GVC176" s="216"/>
      <c r="GVD176" s="216"/>
      <c r="GVE176" s="216"/>
      <c r="GVF176" s="216"/>
      <c r="GVG176" s="216"/>
      <c r="GVH176" s="216"/>
      <c r="GVI176" s="216"/>
      <c r="GVJ176" s="216"/>
      <c r="GVK176" s="216"/>
      <c r="GVL176" s="216"/>
      <c r="GVM176" s="216"/>
      <c r="GVN176" s="216"/>
      <c r="GVO176" s="216"/>
      <c r="GVP176" s="216"/>
      <c r="GVQ176" s="216"/>
      <c r="GVR176" s="216"/>
      <c r="GVS176" s="216"/>
      <c r="GVT176" s="216"/>
      <c r="GVU176" s="216"/>
      <c r="GVV176" s="216"/>
      <c r="GVW176" s="216"/>
      <c r="GVX176" s="216"/>
      <c r="GVY176" s="216"/>
      <c r="GVZ176" s="216"/>
      <c r="GWA176" s="216"/>
      <c r="GWB176" s="216"/>
      <c r="GWC176" s="216"/>
      <c r="GWD176" s="216"/>
      <c r="GWE176" s="216"/>
      <c r="GWF176" s="216"/>
      <c r="GWG176" s="216"/>
      <c r="GWH176" s="216"/>
      <c r="GWI176" s="216"/>
      <c r="GWJ176" s="216"/>
      <c r="GWK176" s="216"/>
      <c r="GWL176" s="216"/>
      <c r="GWM176" s="216"/>
      <c r="GWN176" s="216"/>
      <c r="GWO176" s="216"/>
      <c r="GWP176" s="216"/>
      <c r="GWQ176" s="216"/>
      <c r="GWR176" s="216"/>
      <c r="GWS176" s="216"/>
      <c r="GWT176" s="216"/>
      <c r="GWU176" s="216"/>
      <c r="GWV176" s="216"/>
      <c r="GWW176" s="216"/>
      <c r="GWX176" s="216"/>
      <c r="GWY176" s="216"/>
      <c r="GWZ176" s="216"/>
      <c r="GXA176" s="216"/>
      <c r="GXB176" s="216"/>
      <c r="GXC176" s="216"/>
      <c r="GXD176" s="216"/>
      <c r="GXE176" s="216"/>
      <c r="GXF176" s="216"/>
      <c r="GXG176" s="216"/>
      <c r="GXH176" s="216"/>
      <c r="GXI176" s="216"/>
      <c r="GXJ176" s="216"/>
      <c r="GXK176" s="216"/>
      <c r="GXL176" s="216"/>
      <c r="GXM176" s="216"/>
      <c r="GXN176" s="216"/>
      <c r="GXO176" s="216"/>
      <c r="GXP176" s="216"/>
      <c r="GXQ176" s="216"/>
      <c r="GXR176" s="216"/>
      <c r="GXS176" s="216"/>
      <c r="GXT176" s="216"/>
      <c r="GXU176" s="216"/>
      <c r="GXV176" s="216"/>
      <c r="GXW176" s="216"/>
      <c r="GXX176" s="216"/>
      <c r="GXY176" s="216"/>
      <c r="GXZ176" s="216"/>
      <c r="GYA176" s="216"/>
      <c r="GYB176" s="216"/>
      <c r="GYC176" s="216"/>
      <c r="GYD176" s="216"/>
      <c r="GYE176" s="216"/>
      <c r="GYF176" s="216"/>
      <c r="GYG176" s="216"/>
      <c r="GYH176" s="216"/>
      <c r="GYI176" s="216"/>
      <c r="GYJ176" s="216"/>
      <c r="GYK176" s="216"/>
      <c r="GYL176" s="216"/>
      <c r="GYM176" s="216"/>
      <c r="GYN176" s="216"/>
      <c r="GYO176" s="216"/>
      <c r="GYP176" s="216"/>
      <c r="GYQ176" s="216"/>
      <c r="GYR176" s="216"/>
      <c r="GYS176" s="216"/>
      <c r="GYT176" s="216"/>
      <c r="GYU176" s="216"/>
      <c r="GYV176" s="216"/>
      <c r="GYW176" s="216"/>
      <c r="GYX176" s="216"/>
      <c r="GYY176" s="216"/>
      <c r="GYZ176" s="216"/>
      <c r="GZA176" s="216"/>
      <c r="GZB176" s="216"/>
      <c r="GZC176" s="216"/>
      <c r="GZD176" s="216"/>
      <c r="GZE176" s="216"/>
      <c r="GZF176" s="216"/>
      <c r="GZG176" s="216"/>
      <c r="GZH176" s="216"/>
      <c r="GZI176" s="216"/>
      <c r="GZJ176" s="216"/>
      <c r="GZK176" s="216"/>
      <c r="GZL176" s="216"/>
      <c r="GZM176" s="216"/>
      <c r="GZN176" s="216"/>
      <c r="GZO176" s="216"/>
      <c r="GZP176" s="216"/>
      <c r="GZQ176" s="216"/>
      <c r="GZR176" s="216"/>
      <c r="GZS176" s="216"/>
      <c r="GZT176" s="216"/>
      <c r="GZU176" s="216"/>
      <c r="GZV176" s="216"/>
      <c r="GZW176" s="216"/>
      <c r="GZX176" s="216"/>
      <c r="GZY176" s="216"/>
      <c r="GZZ176" s="216"/>
      <c r="HAA176" s="216"/>
      <c r="HAB176" s="216"/>
      <c r="HAC176" s="216"/>
      <c r="HAD176" s="216"/>
      <c r="HAE176" s="216"/>
      <c r="HAF176" s="216"/>
      <c r="HAG176" s="216"/>
      <c r="HAH176" s="216"/>
      <c r="HAI176" s="216"/>
      <c r="HAJ176" s="216"/>
      <c r="HAK176" s="216"/>
      <c r="HAL176" s="216"/>
      <c r="HAM176" s="216"/>
      <c r="HAN176" s="216"/>
      <c r="HAO176" s="216"/>
      <c r="HAP176" s="216"/>
      <c r="HAQ176" s="216"/>
      <c r="HAR176" s="216"/>
      <c r="HAS176" s="216"/>
      <c r="HAT176" s="216"/>
      <c r="HAU176" s="216"/>
      <c r="HAV176" s="216"/>
      <c r="HAW176" s="216"/>
      <c r="HAX176" s="216"/>
      <c r="HAY176" s="216"/>
      <c r="HAZ176" s="216"/>
      <c r="HBA176" s="216"/>
      <c r="HBB176" s="216"/>
      <c r="HBC176" s="216"/>
      <c r="HBD176" s="216"/>
      <c r="HBE176" s="216"/>
      <c r="HBF176" s="216"/>
      <c r="HBG176" s="216"/>
      <c r="HBH176" s="216"/>
      <c r="HBI176" s="216"/>
      <c r="HBJ176" s="216"/>
      <c r="HBK176" s="216"/>
      <c r="HBL176" s="216"/>
      <c r="HBM176" s="216"/>
      <c r="HBN176" s="216"/>
      <c r="HBO176" s="216"/>
      <c r="HBP176" s="216"/>
      <c r="HBQ176" s="216"/>
      <c r="HBR176" s="216"/>
      <c r="HBS176" s="216"/>
      <c r="HBT176" s="216"/>
      <c r="HBU176" s="216"/>
      <c r="HBV176" s="216"/>
      <c r="HBW176" s="216"/>
      <c r="HBX176" s="216"/>
      <c r="HBY176" s="216"/>
      <c r="HBZ176" s="216"/>
      <c r="HCA176" s="216"/>
      <c r="HCB176" s="216"/>
      <c r="HCC176" s="216"/>
      <c r="HCD176" s="216"/>
      <c r="HCE176" s="216"/>
      <c r="HCF176" s="216"/>
      <c r="HCG176" s="216"/>
      <c r="HCH176" s="216"/>
      <c r="HCI176" s="216"/>
      <c r="HCJ176" s="216"/>
      <c r="HCK176" s="216"/>
      <c r="HCL176" s="216"/>
      <c r="HCM176" s="216"/>
      <c r="HCN176" s="216"/>
      <c r="HCO176" s="216"/>
      <c r="HCP176" s="216"/>
      <c r="HCQ176" s="216"/>
      <c r="HCR176" s="216"/>
      <c r="HCS176" s="216"/>
      <c r="HCT176" s="216"/>
      <c r="HCU176" s="216"/>
      <c r="HCV176" s="216"/>
      <c r="HCW176" s="216"/>
      <c r="HCX176" s="216"/>
      <c r="HCY176" s="216"/>
      <c r="HCZ176" s="216"/>
      <c r="HDA176" s="216"/>
      <c r="HDB176" s="216"/>
      <c r="HDC176" s="216"/>
      <c r="HDD176" s="216"/>
      <c r="HDE176" s="216"/>
      <c r="HDF176" s="216"/>
      <c r="HDG176" s="216"/>
      <c r="HDH176" s="216"/>
      <c r="HDI176" s="216"/>
      <c r="HDJ176" s="216"/>
      <c r="HDK176" s="216"/>
      <c r="HDL176" s="216"/>
      <c r="HDM176" s="216"/>
      <c r="HDN176" s="216"/>
      <c r="HDO176" s="216"/>
      <c r="HDP176" s="216"/>
      <c r="HDQ176" s="216"/>
      <c r="HDR176" s="216"/>
      <c r="HDS176" s="216"/>
      <c r="HDT176" s="216"/>
      <c r="HDU176" s="216"/>
      <c r="HDV176" s="216"/>
      <c r="HDW176" s="216"/>
      <c r="HDX176" s="216"/>
      <c r="HDY176" s="216"/>
      <c r="HDZ176" s="216"/>
      <c r="HEA176" s="216"/>
      <c r="HEB176" s="216"/>
      <c r="HEC176" s="216"/>
      <c r="HED176" s="216"/>
      <c r="HEE176" s="216"/>
      <c r="HEF176" s="216"/>
      <c r="HEG176" s="216"/>
      <c r="HEH176" s="216"/>
      <c r="HEI176" s="216"/>
      <c r="HEJ176" s="216"/>
      <c r="HEK176" s="216"/>
      <c r="HEL176" s="216"/>
      <c r="HEM176" s="216"/>
      <c r="HEN176" s="216"/>
      <c r="HEO176" s="216"/>
      <c r="HEP176" s="216"/>
      <c r="HEQ176" s="216"/>
      <c r="HER176" s="216"/>
      <c r="HES176" s="216"/>
      <c r="HET176" s="216"/>
      <c r="HEU176" s="216"/>
      <c r="HEV176" s="216"/>
      <c r="HEW176" s="216"/>
      <c r="HEX176" s="216"/>
      <c r="HEY176" s="216"/>
      <c r="HEZ176" s="216"/>
      <c r="HFA176" s="216"/>
      <c r="HFB176" s="216"/>
      <c r="HFC176" s="216"/>
      <c r="HFD176" s="216"/>
      <c r="HFE176" s="216"/>
      <c r="HFF176" s="216"/>
      <c r="HFG176" s="216"/>
      <c r="HFH176" s="216"/>
      <c r="HFI176" s="216"/>
      <c r="HFJ176" s="216"/>
      <c r="HFK176" s="216"/>
      <c r="HFL176" s="216"/>
      <c r="HFM176" s="216"/>
      <c r="HFN176" s="216"/>
      <c r="HFO176" s="216"/>
      <c r="HFP176" s="216"/>
      <c r="HFQ176" s="216"/>
      <c r="HFR176" s="216"/>
      <c r="HFS176" s="216"/>
      <c r="HFT176" s="216"/>
      <c r="HFU176" s="216"/>
      <c r="HFV176" s="216"/>
      <c r="HFW176" s="216"/>
      <c r="HFX176" s="216"/>
      <c r="HFY176" s="216"/>
      <c r="HFZ176" s="216"/>
      <c r="HGA176" s="216"/>
      <c r="HGB176" s="216"/>
      <c r="HGC176" s="216"/>
      <c r="HGD176" s="216"/>
      <c r="HGE176" s="216"/>
      <c r="HGF176" s="216"/>
      <c r="HGG176" s="216"/>
      <c r="HGH176" s="216"/>
      <c r="HGI176" s="216"/>
      <c r="HGJ176" s="216"/>
      <c r="HGK176" s="216"/>
      <c r="HGL176" s="216"/>
      <c r="HGM176" s="216"/>
      <c r="HGN176" s="216"/>
      <c r="HGO176" s="216"/>
      <c r="HGP176" s="216"/>
      <c r="HGQ176" s="216"/>
      <c r="HGR176" s="216"/>
      <c r="HGS176" s="216"/>
      <c r="HGT176" s="216"/>
      <c r="HGU176" s="216"/>
      <c r="HGV176" s="216"/>
      <c r="HGW176" s="216"/>
      <c r="HGX176" s="216"/>
      <c r="HGY176" s="216"/>
      <c r="HGZ176" s="216"/>
      <c r="HHA176" s="216"/>
      <c r="HHB176" s="216"/>
      <c r="HHC176" s="216"/>
      <c r="HHD176" s="216"/>
      <c r="HHE176" s="216"/>
      <c r="HHF176" s="216"/>
      <c r="HHG176" s="216"/>
      <c r="HHH176" s="216"/>
      <c r="HHI176" s="216"/>
      <c r="HHJ176" s="216"/>
      <c r="HHK176" s="216"/>
      <c r="HHL176" s="216"/>
      <c r="HHM176" s="216"/>
      <c r="HHN176" s="216"/>
      <c r="HHO176" s="216"/>
      <c r="HHP176" s="216"/>
      <c r="HHQ176" s="216"/>
      <c r="HHR176" s="216"/>
      <c r="HHS176" s="216"/>
      <c r="HHT176" s="216"/>
      <c r="HHU176" s="216"/>
      <c r="HHV176" s="216"/>
      <c r="HHW176" s="216"/>
      <c r="HHX176" s="216"/>
      <c r="HHY176" s="216"/>
      <c r="HHZ176" s="216"/>
      <c r="HIA176" s="216"/>
      <c r="HIB176" s="216"/>
      <c r="HIC176" s="216"/>
      <c r="HID176" s="216"/>
      <c r="HIE176" s="216"/>
      <c r="HIF176" s="216"/>
      <c r="HIG176" s="216"/>
      <c r="HIH176" s="216"/>
      <c r="HII176" s="216"/>
      <c r="HIJ176" s="216"/>
      <c r="HIK176" s="216"/>
      <c r="HIL176" s="216"/>
      <c r="HIM176" s="216"/>
      <c r="HIN176" s="216"/>
      <c r="HIO176" s="216"/>
      <c r="HIP176" s="216"/>
      <c r="HIQ176" s="216"/>
      <c r="HIR176" s="216"/>
      <c r="HIS176" s="216"/>
      <c r="HIT176" s="216"/>
      <c r="HIU176" s="216"/>
      <c r="HIV176" s="216"/>
      <c r="HIW176" s="216"/>
      <c r="HIX176" s="216"/>
      <c r="HIY176" s="216"/>
      <c r="HIZ176" s="216"/>
      <c r="HJA176" s="216"/>
      <c r="HJB176" s="216"/>
      <c r="HJC176" s="216"/>
      <c r="HJD176" s="216"/>
      <c r="HJE176" s="216"/>
      <c r="HJF176" s="216"/>
      <c r="HJG176" s="216"/>
      <c r="HJH176" s="216"/>
      <c r="HJI176" s="216"/>
      <c r="HJJ176" s="216"/>
      <c r="HJK176" s="216"/>
      <c r="HJL176" s="216"/>
      <c r="HJM176" s="216"/>
      <c r="HJN176" s="216"/>
      <c r="HJO176" s="216"/>
      <c r="HJP176" s="216"/>
      <c r="HJQ176" s="216"/>
      <c r="HJR176" s="216"/>
      <c r="HJS176" s="216"/>
      <c r="HJT176" s="216"/>
      <c r="HJU176" s="216"/>
      <c r="HJV176" s="216"/>
      <c r="HJW176" s="216"/>
      <c r="HJX176" s="216"/>
      <c r="HJY176" s="216"/>
      <c r="HJZ176" s="216"/>
      <c r="HKA176" s="216"/>
      <c r="HKB176" s="216"/>
      <c r="HKC176" s="216"/>
      <c r="HKD176" s="216"/>
      <c r="HKE176" s="216"/>
      <c r="HKF176" s="216"/>
      <c r="HKG176" s="216"/>
      <c r="HKH176" s="216"/>
      <c r="HKI176" s="216"/>
      <c r="HKJ176" s="216"/>
      <c r="HKK176" s="216"/>
      <c r="HKL176" s="216"/>
      <c r="HKM176" s="216"/>
      <c r="HKN176" s="216"/>
      <c r="HKO176" s="216"/>
      <c r="HKP176" s="216"/>
      <c r="HKQ176" s="216"/>
      <c r="HKR176" s="216"/>
      <c r="HKS176" s="216"/>
      <c r="HKT176" s="216"/>
      <c r="HKU176" s="216"/>
      <c r="HKV176" s="216"/>
      <c r="HKW176" s="216"/>
      <c r="HKX176" s="216"/>
      <c r="HKY176" s="216"/>
      <c r="HKZ176" s="216"/>
      <c r="HLA176" s="216"/>
      <c r="HLB176" s="216"/>
      <c r="HLC176" s="216"/>
      <c r="HLD176" s="216"/>
      <c r="HLE176" s="216"/>
      <c r="HLF176" s="216"/>
      <c r="HLG176" s="216"/>
      <c r="HLH176" s="216"/>
      <c r="HLI176" s="216"/>
      <c r="HLJ176" s="216"/>
      <c r="HLK176" s="216"/>
      <c r="HLL176" s="216"/>
      <c r="HLM176" s="216"/>
      <c r="HLN176" s="216"/>
      <c r="HLO176" s="216"/>
      <c r="HLP176" s="216"/>
      <c r="HLQ176" s="216"/>
      <c r="HLR176" s="216"/>
      <c r="HLS176" s="216"/>
      <c r="HLT176" s="216"/>
      <c r="HLU176" s="216"/>
      <c r="HLV176" s="216"/>
      <c r="HLW176" s="216"/>
      <c r="HLX176" s="216"/>
      <c r="HLY176" s="216"/>
      <c r="HLZ176" s="216"/>
      <c r="HMA176" s="216"/>
      <c r="HMB176" s="216"/>
      <c r="HMC176" s="216"/>
      <c r="HMD176" s="216"/>
      <c r="HME176" s="216"/>
      <c r="HMF176" s="216"/>
      <c r="HMG176" s="216"/>
      <c r="HMH176" s="216"/>
      <c r="HMI176" s="216"/>
      <c r="HMJ176" s="216"/>
      <c r="HMK176" s="216"/>
      <c r="HML176" s="216"/>
      <c r="HMM176" s="216"/>
      <c r="HMN176" s="216"/>
      <c r="HMO176" s="216"/>
      <c r="HMP176" s="216"/>
      <c r="HMQ176" s="216"/>
      <c r="HMR176" s="216"/>
      <c r="HMS176" s="216"/>
      <c r="HMT176" s="216"/>
      <c r="HMU176" s="216"/>
      <c r="HMV176" s="216"/>
      <c r="HMW176" s="216"/>
      <c r="HMX176" s="216"/>
      <c r="HMY176" s="216"/>
      <c r="HMZ176" s="216"/>
      <c r="HNA176" s="216"/>
      <c r="HNB176" s="216"/>
      <c r="HNC176" s="216"/>
      <c r="HND176" s="216"/>
      <c r="HNE176" s="216"/>
      <c r="HNF176" s="216"/>
      <c r="HNG176" s="216"/>
      <c r="HNH176" s="216"/>
      <c r="HNI176" s="216"/>
      <c r="HNJ176" s="216"/>
      <c r="HNK176" s="216"/>
      <c r="HNL176" s="216"/>
      <c r="HNM176" s="216"/>
      <c r="HNN176" s="216"/>
      <c r="HNO176" s="216"/>
      <c r="HNP176" s="216"/>
      <c r="HNQ176" s="216"/>
      <c r="HNR176" s="216"/>
      <c r="HNS176" s="216"/>
      <c r="HNT176" s="216"/>
      <c r="HNU176" s="216"/>
      <c r="HNV176" s="216"/>
      <c r="HNW176" s="216"/>
      <c r="HNX176" s="216"/>
      <c r="HNY176" s="216"/>
      <c r="HNZ176" s="216"/>
      <c r="HOA176" s="216"/>
      <c r="HOB176" s="216"/>
      <c r="HOC176" s="216"/>
      <c r="HOD176" s="216"/>
      <c r="HOE176" s="216"/>
      <c r="HOF176" s="216"/>
      <c r="HOG176" s="216"/>
      <c r="HOH176" s="216"/>
      <c r="HOI176" s="216"/>
      <c r="HOJ176" s="216"/>
      <c r="HOK176" s="216"/>
      <c r="HOL176" s="216"/>
      <c r="HOM176" s="216"/>
      <c r="HON176" s="216"/>
      <c r="HOO176" s="216"/>
      <c r="HOP176" s="216"/>
      <c r="HOQ176" s="216"/>
      <c r="HOR176" s="216"/>
      <c r="HOS176" s="216"/>
      <c r="HOT176" s="216"/>
      <c r="HOU176" s="216"/>
      <c r="HOV176" s="216"/>
      <c r="HOW176" s="216"/>
      <c r="HOX176" s="216"/>
      <c r="HOY176" s="216"/>
      <c r="HOZ176" s="216"/>
      <c r="HPA176" s="216"/>
      <c r="HPB176" s="216"/>
      <c r="HPC176" s="216"/>
      <c r="HPD176" s="216"/>
      <c r="HPE176" s="216"/>
      <c r="HPF176" s="216"/>
      <c r="HPG176" s="216"/>
      <c r="HPH176" s="216"/>
      <c r="HPI176" s="216"/>
      <c r="HPJ176" s="216"/>
      <c r="HPK176" s="216"/>
      <c r="HPL176" s="216"/>
      <c r="HPM176" s="216"/>
      <c r="HPN176" s="216"/>
      <c r="HPO176" s="216"/>
      <c r="HPP176" s="216"/>
      <c r="HPQ176" s="216"/>
      <c r="HPR176" s="216"/>
      <c r="HPS176" s="216"/>
      <c r="HPT176" s="216"/>
      <c r="HPU176" s="216"/>
      <c r="HPV176" s="216"/>
      <c r="HPW176" s="216"/>
      <c r="HPX176" s="216"/>
      <c r="HPY176" s="216"/>
      <c r="HPZ176" s="216"/>
      <c r="HQA176" s="216"/>
      <c r="HQB176" s="216"/>
      <c r="HQC176" s="216"/>
      <c r="HQD176" s="216"/>
      <c r="HQE176" s="216"/>
      <c r="HQF176" s="216"/>
      <c r="HQG176" s="216"/>
      <c r="HQH176" s="216"/>
      <c r="HQI176" s="216"/>
      <c r="HQJ176" s="216"/>
      <c r="HQK176" s="216"/>
      <c r="HQL176" s="216"/>
      <c r="HQM176" s="216"/>
      <c r="HQN176" s="216"/>
      <c r="HQO176" s="216"/>
      <c r="HQP176" s="216"/>
      <c r="HQQ176" s="216"/>
      <c r="HQR176" s="216"/>
      <c r="HQS176" s="216"/>
      <c r="HQT176" s="216"/>
      <c r="HQU176" s="216"/>
      <c r="HQV176" s="216"/>
      <c r="HQW176" s="216"/>
      <c r="HQX176" s="216"/>
      <c r="HQY176" s="216"/>
      <c r="HQZ176" s="216"/>
      <c r="HRA176" s="216"/>
      <c r="HRB176" s="216"/>
      <c r="HRC176" s="216"/>
      <c r="HRD176" s="216"/>
      <c r="HRE176" s="216"/>
      <c r="HRF176" s="216"/>
      <c r="HRG176" s="216"/>
      <c r="HRH176" s="216"/>
      <c r="HRI176" s="216"/>
      <c r="HRJ176" s="216"/>
      <c r="HRK176" s="216"/>
      <c r="HRL176" s="216"/>
      <c r="HRM176" s="216"/>
      <c r="HRN176" s="216"/>
      <c r="HRO176" s="216"/>
      <c r="HRP176" s="216"/>
      <c r="HRQ176" s="216"/>
      <c r="HRR176" s="216"/>
      <c r="HRS176" s="216"/>
      <c r="HRT176" s="216"/>
      <c r="HRU176" s="216"/>
      <c r="HRV176" s="216"/>
      <c r="HRW176" s="216"/>
      <c r="HRX176" s="216"/>
      <c r="HRY176" s="216"/>
      <c r="HRZ176" s="216"/>
      <c r="HSA176" s="216"/>
      <c r="HSB176" s="216"/>
      <c r="HSC176" s="216"/>
      <c r="HSD176" s="216"/>
      <c r="HSE176" s="216"/>
      <c r="HSF176" s="216"/>
      <c r="HSG176" s="216"/>
      <c r="HSH176" s="216"/>
      <c r="HSI176" s="216"/>
      <c r="HSJ176" s="216"/>
      <c r="HSK176" s="216"/>
      <c r="HSL176" s="216"/>
      <c r="HSM176" s="216"/>
      <c r="HSN176" s="216"/>
      <c r="HSO176" s="216"/>
      <c r="HSP176" s="216"/>
      <c r="HSQ176" s="216"/>
      <c r="HSR176" s="216"/>
      <c r="HSS176" s="216"/>
      <c r="HST176" s="216"/>
      <c r="HSU176" s="216"/>
      <c r="HSV176" s="216"/>
      <c r="HSW176" s="216"/>
      <c r="HSX176" s="216"/>
      <c r="HSY176" s="216"/>
      <c r="HSZ176" s="216"/>
      <c r="HTA176" s="216"/>
      <c r="HTB176" s="216"/>
      <c r="HTC176" s="216"/>
      <c r="HTD176" s="216"/>
      <c r="HTE176" s="216"/>
      <c r="HTF176" s="216"/>
      <c r="HTG176" s="216"/>
      <c r="HTH176" s="216"/>
      <c r="HTI176" s="216"/>
      <c r="HTJ176" s="216"/>
      <c r="HTK176" s="216"/>
      <c r="HTL176" s="216"/>
      <c r="HTM176" s="216"/>
      <c r="HTN176" s="216"/>
      <c r="HTO176" s="216"/>
      <c r="HTP176" s="216"/>
      <c r="HTQ176" s="216"/>
      <c r="HTR176" s="216"/>
      <c r="HTS176" s="216"/>
      <c r="HTT176" s="216"/>
      <c r="HTU176" s="216"/>
      <c r="HTV176" s="216"/>
      <c r="HTW176" s="216"/>
      <c r="HTX176" s="216"/>
      <c r="HTY176" s="216"/>
      <c r="HTZ176" s="216"/>
      <c r="HUA176" s="216"/>
      <c r="HUB176" s="216"/>
      <c r="HUC176" s="216"/>
      <c r="HUD176" s="216"/>
      <c r="HUE176" s="216"/>
      <c r="HUF176" s="216"/>
      <c r="HUG176" s="216"/>
      <c r="HUH176" s="216"/>
      <c r="HUI176" s="216"/>
      <c r="HUJ176" s="216"/>
      <c r="HUK176" s="216"/>
      <c r="HUL176" s="216"/>
      <c r="HUM176" s="216"/>
      <c r="HUN176" s="216"/>
      <c r="HUO176" s="216"/>
      <c r="HUP176" s="216"/>
      <c r="HUQ176" s="216"/>
      <c r="HUR176" s="216"/>
      <c r="HUS176" s="216"/>
      <c r="HUT176" s="216"/>
      <c r="HUU176" s="216"/>
      <c r="HUV176" s="216"/>
      <c r="HUW176" s="216"/>
      <c r="HUX176" s="216"/>
      <c r="HUY176" s="216"/>
      <c r="HUZ176" s="216"/>
      <c r="HVA176" s="216"/>
      <c r="HVB176" s="216"/>
      <c r="HVC176" s="216"/>
      <c r="HVD176" s="216"/>
      <c r="HVE176" s="216"/>
      <c r="HVF176" s="216"/>
      <c r="HVG176" s="216"/>
      <c r="HVH176" s="216"/>
      <c r="HVI176" s="216"/>
      <c r="HVJ176" s="216"/>
      <c r="HVK176" s="216"/>
      <c r="HVL176" s="216"/>
      <c r="HVM176" s="216"/>
      <c r="HVN176" s="216"/>
      <c r="HVO176" s="216"/>
      <c r="HVP176" s="216"/>
      <c r="HVQ176" s="216"/>
      <c r="HVR176" s="216"/>
      <c r="HVS176" s="216"/>
      <c r="HVT176" s="216"/>
      <c r="HVU176" s="216"/>
      <c r="HVV176" s="216"/>
      <c r="HVW176" s="216"/>
      <c r="HVX176" s="216"/>
      <c r="HVY176" s="216"/>
      <c r="HVZ176" s="216"/>
      <c r="HWA176" s="216"/>
      <c r="HWB176" s="216"/>
      <c r="HWC176" s="216"/>
      <c r="HWD176" s="216"/>
      <c r="HWE176" s="216"/>
      <c r="HWF176" s="216"/>
      <c r="HWG176" s="216"/>
      <c r="HWH176" s="216"/>
      <c r="HWI176" s="216"/>
      <c r="HWJ176" s="216"/>
      <c r="HWK176" s="216"/>
      <c r="HWL176" s="216"/>
      <c r="HWM176" s="216"/>
      <c r="HWN176" s="216"/>
      <c r="HWO176" s="216"/>
      <c r="HWP176" s="216"/>
      <c r="HWQ176" s="216"/>
      <c r="HWR176" s="216"/>
      <c r="HWS176" s="216"/>
      <c r="HWT176" s="216"/>
      <c r="HWU176" s="216"/>
      <c r="HWV176" s="216"/>
      <c r="HWW176" s="216"/>
      <c r="HWX176" s="216"/>
      <c r="HWY176" s="216"/>
      <c r="HWZ176" s="216"/>
      <c r="HXA176" s="216"/>
      <c r="HXB176" s="216"/>
      <c r="HXC176" s="216"/>
      <c r="HXD176" s="216"/>
      <c r="HXE176" s="216"/>
      <c r="HXF176" s="216"/>
      <c r="HXG176" s="216"/>
      <c r="HXH176" s="216"/>
      <c r="HXI176" s="216"/>
      <c r="HXJ176" s="216"/>
      <c r="HXK176" s="216"/>
      <c r="HXL176" s="216"/>
      <c r="HXM176" s="216"/>
      <c r="HXN176" s="216"/>
      <c r="HXO176" s="216"/>
      <c r="HXP176" s="216"/>
      <c r="HXQ176" s="216"/>
      <c r="HXR176" s="216"/>
      <c r="HXS176" s="216"/>
      <c r="HXT176" s="216"/>
      <c r="HXU176" s="216"/>
      <c r="HXV176" s="216"/>
      <c r="HXW176" s="216"/>
      <c r="HXX176" s="216"/>
      <c r="HXY176" s="216"/>
      <c r="HXZ176" s="216"/>
      <c r="HYA176" s="216"/>
      <c r="HYB176" s="216"/>
      <c r="HYC176" s="216"/>
      <c r="HYD176" s="216"/>
      <c r="HYE176" s="216"/>
      <c r="HYF176" s="216"/>
      <c r="HYG176" s="216"/>
      <c r="HYH176" s="216"/>
      <c r="HYI176" s="216"/>
      <c r="HYJ176" s="216"/>
      <c r="HYK176" s="216"/>
      <c r="HYL176" s="216"/>
      <c r="HYM176" s="216"/>
      <c r="HYN176" s="216"/>
      <c r="HYO176" s="216"/>
      <c r="HYP176" s="216"/>
      <c r="HYQ176" s="216"/>
      <c r="HYR176" s="216"/>
      <c r="HYS176" s="216"/>
      <c r="HYT176" s="216"/>
      <c r="HYU176" s="216"/>
      <c r="HYV176" s="216"/>
      <c r="HYW176" s="216"/>
      <c r="HYX176" s="216"/>
      <c r="HYY176" s="216"/>
      <c r="HYZ176" s="216"/>
      <c r="HZA176" s="216"/>
      <c r="HZB176" s="216"/>
      <c r="HZC176" s="216"/>
      <c r="HZD176" s="216"/>
      <c r="HZE176" s="216"/>
      <c r="HZF176" s="216"/>
      <c r="HZG176" s="216"/>
      <c r="HZH176" s="216"/>
      <c r="HZI176" s="216"/>
      <c r="HZJ176" s="216"/>
      <c r="HZK176" s="216"/>
      <c r="HZL176" s="216"/>
      <c r="HZM176" s="216"/>
      <c r="HZN176" s="216"/>
      <c r="HZO176" s="216"/>
      <c r="HZP176" s="216"/>
      <c r="HZQ176" s="216"/>
      <c r="HZR176" s="216"/>
      <c r="HZS176" s="216"/>
      <c r="HZT176" s="216"/>
      <c r="HZU176" s="216"/>
      <c r="HZV176" s="216"/>
      <c r="HZW176" s="216"/>
      <c r="HZX176" s="216"/>
      <c r="HZY176" s="216"/>
      <c r="HZZ176" s="216"/>
      <c r="IAA176" s="216"/>
      <c r="IAB176" s="216"/>
      <c r="IAC176" s="216"/>
      <c r="IAD176" s="216"/>
      <c r="IAE176" s="216"/>
      <c r="IAF176" s="216"/>
      <c r="IAG176" s="216"/>
      <c r="IAH176" s="216"/>
      <c r="IAI176" s="216"/>
      <c r="IAJ176" s="216"/>
      <c r="IAK176" s="216"/>
      <c r="IAL176" s="216"/>
      <c r="IAM176" s="216"/>
      <c r="IAN176" s="216"/>
      <c r="IAO176" s="216"/>
      <c r="IAP176" s="216"/>
      <c r="IAQ176" s="216"/>
      <c r="IAR176" s="216"/>
      <c r="IAS176" s="216"/>
      <c r="IAT176" s="216"/>
      <c r="IAU176" s="216"/>
      <c r="IAV176" s="216"/>
      <c r="IAW176" s="216"/>
      <c r="IAX176" s="216"/>
      <c r="IAY176" s="216"/>
      <c r="IAZ176" s="216"/>
      <c r="IBA176" s="216"/>
      <c r="IBB176" s="216"/>
      <c r="IBC176" s="216"/>
      <c r="IBD176" s="216"/>
      <c r="IBE176" s="216"/>
      <c r="IBF176" s="216"/>
      <c r="IBG176" s="216"/>
      <c r="IBH176" s="216"/>
      <c r="IBI176" s="216"/>
      <c r="IBJ176" s="216"/>
      <c r="IBK176" s="216"/>
      <c r="IBL176" s="216"/>
      <c r="IBM176" s="216"/>
      <c r="IBN176" s="216"/>
      <c r="IBO176" s="216"/>
      <c r="IBP176" s="216"/>
      <c r="IBQ176" s="216"/>
      <c r="IBR176" s="216"/>
      <c r="IBS176" s="216"/>
      <c r="IBT176" s="216"/>
      <c r="IBU176" s="216"/>
      <c r="IBV176" s="216"/>
      <c r="IBW176" s="216"/>
      <c r="IBX176" s="216"/>
      <c r="IBY176" s="216"/>
      <c r="IBZ176" s="216"/>
      <c r="ICA176" s="216"/>
      <c r="ICB176" s="216"/>
      <c r="ICC176" s="216"/>
      <c r="ICD176" s="216"/>
      <c r="ICE176" s="216"/>
      <c r="ICF176" s="216"/>
      <c r="ICG176" s="216"/>
      <c r="ICH176" s="216"/>
      <c r="ICI176" s="216"/>
      <c r="ICJ176" s="216"/>
      <c r="ICK176" s="216"/>
      <c r="ICL176" s="216"/>
      <c r="ICM176" s="216"/>
      <c r="ICN176" s="216"/>
      <c r="ICO176" s="216"/>
      <c r="ICP176" s="216"/>
      <c r="ICQ176" s="216"/>
      <c r="ICR176" s="216"/>
      <c r="ICS176" s="216"/>
      <c r="ICT176" s="216"/>
      <c r="ICU176" s="216"/>
      <c r="ICV176" s="216"/>
      <c r="ICW176" s="216"/>
      <c r="ICX176" s="216"/>
      <c r="ICY176" s="216"/>
      <c r="ICZ176" s="216"/>
      <c r="IDA176" s="216"/>
      <c r="IDB176" s="216"/>
      <c r="IDC176" s="216"/>
      <c r="IDD176" s="216"/>
      <c r="IDE176" s="216"/>
      <c r="IDF176" s="216"/>
      <c r="IDG176" s="216"/>
      <c r="IDH176" s="216"/>
      <c r="IDI176" s="216"/>
      <c r="IDJ176" s="216"/>
      <c r="IDK176" s="216"/>
      <c r="IDL176" s="216"/>
      <c r="IDM176" s="216"/>
      <c r="IDN176" s="216"/>
      <c r="IDO176" s="216"/>
      <c r="IDP176" s="216"/>
      <c r="IDQ176" s="216"/>
      <c r="IDR176" s="216"/>
      <c r="IDS176" s="216"/>
      <c r="IDT176" s="216"/>
      <c r="IDU176" s="216"/>
      <c r="IDV176" s="216"/>
      <c r="IDW176" s="216"/>
      <c r="IDX176" s="216"/>
      <c r="IDY176" s="216"/>
      <c r="IDZ176" s="216"/>
      <c r="IEA176" s="216"/>
      <c r="IEB176" s="216"/>
      <c r="IEC176" s="216"/>
      <c r="IED176" s="216"/>
      <c r="IEE176" s="216"/>
      <c r="IEF176" s="216"/>
      <c r="IEG176" s="216"/>
      <c r="IEH176" s="216"/>
      <c r="IEI176" s="216"/>
      <c r="IEJ176" s="216"/>
      <c r="IEK176" s="216"/>
      <c r="IEL176" s="216"/>
      <c r="IEM176" s="216"/>
      <c r="IEN176" s="216"/>
      <c r="IEO176" s="216"/>
      <c r="IEP176" s="216"/>
      <c r="IEQ176" s="216"/>
      <c r="IER176" s="216"/>
      <c r="IES176" s="216"/>
      <c r="IET176" s="216"/>
      <c r="IEU176" s="216"/>
      <c r="IEV176" s="216"/>
      <c r="IEW176" s="216"/>
      <c r="IEX176" s="216"/>
      <c r="IEY176" s="216"/>
      <c r="IEZ176" s="216"/>
      <c r="IFA176" s="216"/>
      <c r="IFB176" s="216"/>
      <c r="IFC176" s="216"/>
      <c r="IFD176" s="216"/>
      <c r="IFE176" s="216"/>
      <c r="IFF176" s="216"/>
      <c r="IFG176" s="216"/>
      <c r="IFH176" s="216"/>
      <c r="IFI176" s="216"/>
      <c r="IFJ176" s="216"/>
      <c r="IFK176" s="216"/>
      <c r="IFL176" s="216"/>
      <c r="IFM176" s="216"/>
      <c r="IFN176" s="216"/>
      <c r="IFO176" s="216"/>
      <c r="IFP176" s="216"/>
      <c r="IFQ176" s="216"/>
      <c r="IFR176" s="216"/>
      <c r="IFS176" s="216"/>
      <c r="IFT176" s="216"/>
      <c r="IFU176" s="216"/>
      <c r="IFV176" s="216"/>
      <c r="IFW176" s="216"/>
      <c r="IFX176" s="216"/>
      <c r="IFY176" s="216"/>
      <c r="IFZ176" s="216"/>
      <c r="IGA176" s="216"/>
      <c r="IGB176" s="216"/>
      <c r="IGC176" s="216"/>
      <c r="IGD176" s="216"/>
      <c r="IGE176" s="216"/>
      <c r="IGF176" s="216"/>
      <c r="IGG176" s="216"/>
      <c r="IGH176" s="216"/>
      <c r="IGI176" s="216"/>
      <c r="IGJ176" s="216"/>
      <c r="IGK176" s="216"/>
      <c r="IGL176" s="216"/>
      <c r="IGM176" s="216"/>
      <c r="IGN176" s="216"/>
      <c r="IGO176" s="216"/>
      <c r="IGP176" s="216"/>
      <c r="IGQ176" s="216"/>
      <c r="IGR176" s="216"/>
      <c r="IGS176" s="216"/>
      <c r="IGT176" s="216"/>
      <c r="IGU176" s="216"/>
      <c r="IGV176" s="216"/>
      <c r="IGW176" s="216"/>
      <c r="IGX176" s="216"/>
      <c r="IGY176" s="216"/>
      <c r="IGZ176" s="216"/>
      <c r="IHA176" s="216"/>
      <c r="IHB176" s="216"/>
      <c r="IHC176" s="216"/>
      <c r="IHD176" s="216"/>
      <c r="IHE176" s="216"/>
      <c r="IHF176" s="216"/>
      <c r="IHG176" s="216"/>
      <c r="IHH176" s="216"/>
      <c r="IHI176" s="216"/>
      <c r="IHJ176" s="216"/>
      <c r="IHK176" s="216"/>
      <c r="IHL176" s="216"/>
      <c r="IHM176" s="216"/>
      <c r="IHN176" s="216"/>
      <c r="IHO176" s="216"/>
      <c r="IHP176" s="216"/>
      <c r="IHQ176" s="216"/>
      <c r="IHR176" s="216"/>
      <c r="IHS176" s="216"/>
      <c r="IHT176" s="216"/>
      <c r="IHU176" s="216"/>
      <c r="IHV176" s="216"/>
      <c r="IHW176" s="216"/>
      <c r="IHX176" s="216"/>
      <c r="IHY176" s="216"/>
      <c r="IHZ176" s="216"/>
      <c r="IIA176" s="216"/>
      <c r="IIB176" s="216"/>
      <c r="IIC176" s="216"/>
      <c r="IID176" s="216"/>
      <c r="IIE176" s="216"/>
      <c r="IIF176" s="216"/>
      <c r="IIG176" s="216"/>
      <c r="IIH176" s="216"/>
      <c r="III176" s="216"/>
      <c r="IIJ176" s="216"/>
      <c r="IIK176" s="216"/>
      <c r="IIL176" s="216"/>
      <c r="IIM176" s="216"/>
      <c r="IIN176" s="216"/>
      <c r="IIO176" s="216"/>
      <c r="IIP176" s="216"/>
      <c r="IIQ176" s="216"/>
      <c r="IIR176" s="216"/>
      <c r="IIS176" s="216"/>
      <c r="IIT176" s="216"/>
      <c r="IIU176" s="216"/>
      <c r="IIV176" s="216"/>
      <c r="IIW176" s="216"/>
      <c r="IIX176" s="216"/>
      <c r="IIY176" s="216"/>
      <c r="IIZ176" s="216"/>
      <c r="IJA176" s="216"/>
      <c r="IJB176" s="216"/>
      <c r="IJC176" s="216"/>
      <c r="IJD176" s="216"/>
      <c r="IJE176" s="216"/>
      <c r="IJF176" s="216"/>
      <c r="IJG176" s="216"/>
      <c r="IJH176" s="216"/>
      <c r="IJI176" s="216"/>
      <c r="IJJ176" s="216"/>
      <c r="IJK176" s="216"/>
      <c r="IJL176" s="216"/>
      <c r="IJM176" s="216"/>
      <c r="IJN176" s="216"/>
      <c r="IJO176" s="216"/>
      <c r="IJP176" s="216"/>
      <c r="IJQ176" s="216"/>
      <c r="IJR176" s="216"/>
      <c r="IJS176" s="216"/>
      <c r="IJT176" s="216"/>
      <c r="IJU176" s="216"/>
      <c r="IJV176" s="216"/>
      <c r="IJW176" s="216"/>
      <c r="IJX176" s="216"/>
      <c r="IJY176" s="216"/>
      <c r="IJZ176" s="216"/>
      <c r="IKA176" s="216"/>
      <c r="IKB176" s="216"/>
      <c r="IKC176" s="216"/>
      <c r="IKD176" s="216"/>
      <c r="IKE176" s="216"/>
      <c r="IKF176" s="216"/>
      <c r="IKG176" s="216"/>
      <c r="IKH176" s="216"/>
      <c r="IKI176" s="216"/>
      <c r="IKJ176" s="216"/>
      <c r="IKK176" s="216"/>
      <c r="IKL176" s="216"/>
      <c r="IKM176" s="216"/>
      <c r="IKN176" s="216"/>
      <c r="IKO176" s="216"/>
      <c r="IKP176" s="216"/>
      <c r="IKQ176" s="216"/>
      <c r="IKR176" s="216"/>
      <c r="IKS176" s="216"/>
      <c r="IKT176" s="216"/>
      <c r="IKU176" s="216"/>
      <c r="IKV176" s="216"/>
      <c r="IKW176" s="216"/>
      <c r="IKX176" s="216"/>
      <c r="IKY176" s="216"/>
      <c r="IKZ176" s="216"/>
      <c r="ILA176" s="216"/>
      <c r="ILB176" s="216"/>
      <c r="ILC176" s="216"/>
      <c r="ILD176" s="216"/>
      <c r="ILE176" s="216"/>
      <c r="ILF176" s="216"/>
      <c r="ILG176" s="216"/>
      <c r="ILH176" s="216"/>
      <c r="ILI176" s="216"/>
      <c r="ILJ176" s="216"/>
      <c r="ILK176" s="216"/>
      <c r="ILL176" s="216"/>
      <c r="ILM176" s="216"/>
      <c r="ILN176" s="216"/>
      <c r="ILO176" s="216"/>
      <c r="ILP176" s="216"/>
      <c r="ILQ176" s="216"/>
      <c r="ILR176" s="216"/>
      <c r="ILS176" s="216"/>
      <c r="ILT176" s="216"/>
      <c r="ILU176" s="216"/>
      <c r="ILV176" s="216"/>
      <c r="ILW176" s="216"/>
      <c r="ILX176" s="216"/>
      <c r="ILY176" s="216"/>
      <c r="ILZ176" s="216"/>
      <c r="IMA176" s="216"/>
      <c r="IMB176" s="216"/>
      <c r="IMC176" s="216"/>
      <c r="IMD176" s="216"/>
      <c r="IME176" s="216"/>
      <c r="IMF176" s="216"/>
      <c r="IMG176" s="216"/>
      <c r="IMH176" s="216"/>
      <c r="IMI176" s="216"/>
      <c r="IMJ176" s="216"/>
      <c r="IMK176" s="216"/>
      <c r="IML176" s="216"/>
      <c r="IMM176" s="216"/>
      <c r="IMN176" s="216"/>
      <c r="IMO176" s="216"/>
      <c r="IMP176" s="216"/>
      <c r="IMQ176" s="216"/>
      <c r="IMR176" s="216"/>
      <c r="IMS176" s="216"/>
      <c r="IMT176" s="216"/>
      <c r="IMU176" s="216"/>
      <c r="IMV176" s="216"/>
      <c r="IMW176" s="216"/>
      <c r="IMX176" s="216"/>
      <c r="IMY176" s="216"/>
      <c r="IMZ176" s="216"/>
      <c r="INA176" s="216"/>
      <c r="INB176" s="216"/>
      <c r="INC176" s="216"/>
      <c r="IND176" s="216"/>
      <c r="INE176" s="216"/>
      <c r="INF176" s="216"/>
      <c r="ING176" s="216"/>
      <c r="INH176" s="216"/>
      <c r="INI176" s="216"/>
      <c r="INJ176" s="216"/>
      <c r="INK176" s="216"/>
      <c r="INL176" s="216"/>
      <c r="INM176" s="216"/>
      <c r="INN176" s="216"/>
      <c r="INO176" s="216"/>
      <c r="INP176" s="216"/>
      <c r="INQ176" s="216"/>
      <c r="INR176" s="216"/>
      <c r="INS176" s="216"/>
      <c r="INT176" s="216"/>
      <c r="INU176" s="216"/>
      <c r="INV176" s="216"/>
      <c r="INW176" s="216"/>
      <c r="INX176" s="216"/>
      <c r="INY176" s="216"/>
      <c r="INZ176" s="216"/>
      <c r="IOA176" s="216"/>
      <c r="IOB176" s="216"/>
      <c r="IOC176" s="216"/>
      <c r="IOD176" s="216"/>
      <c r="IOE176" s="216"/>
      <c r="IOF176" s="216"/>
      <c r="IOG176" s="216"/>
      <c r="IOH176" s="216"/>
      <c r="IOI176" s="216"/>
      <c r="IOJ176" s="216"/>
      <c r="IOK176" s="216"/>
      <c r="IOL176" s="216"/>
      <c r="IOM176" s="216"/>
      <c r="ION176" s="216"/>
      <c r="IOO176" s="216"/>
      <c r="IOP176" s="216"/>
      <c r="IOQ176" s="216"/>
      <c r="IOR176" s="216"/>
      <c r="IOS176" s="216"/>
      <c r="IOT176" s="216"/>
      <c r="IOU176" s="216"/>
      <c r="IOV176" s="216"/>
      <c r="IOW176" s="216"/>
      <c r="IOX176" s="216"/>
      <c r="IOY176" s="216"/>
      <c r="IOZ176" s="216"/>
      <c r="IPA176" s="216"/>
      <c r="IPB176" s="216"/>
      <c r="IPC176" s="216"/>
      <c r="IPD176" s="216"/>
      <c r="IPE176" s="216"/>
      <c r="IPF176" s="216"/>
      <c r="IPG176" s="216"/>
      <c r="IPH176" s="216"/>
      <c r="IPI176" s="216"/>
      <c r="IPJ176" s="216"/>
      <c r="IPK176" s="216"/>
      <c r="IPL176" s="216"/>
      <c r="IPM176" s="216"/>
      <c r="IPN176" s="216"/>
      <c r="IPO176" s="216"/>
      <c r="IPP176" s="216"/>
      <c r="IPQ176" s="216"/>
      <c r="IPR176" s="216"/>
      <c r="IPS176" s="216"/>
      <c r="IPT176" s="216"/>
      <c r="IPU176" s="216"/>
      <c r="IPV176" s="216"/>
      <c r="IPW176" s="216"/>
      <c r="IPX176" s="216"/>
      <c r="IPY176" s="216"/>
      <c r="IPZ176" s="216"/>
      <c r="IQA176" s="216"/>
      <c r="IQB176" s="216"/>
      <c r="IQC176" s="216"/>
      <c r="IQD176" s="216"/>
      <c r="IQE176" s="216"/>
      <c r="IQF176" s="216"/>
      <c r="IQG176" s="216"/>
      <c r="IQH176" s="216"/>
      <c r="IQI176" s="216"/>
      <c r="IQJ176" s="216"/>
      <c r="IQK176" s="216"/>
      <c r="IQL176" s="216"/>
      <c r="IQM176" s="216"/>
      <c r="IQN176" s="216"/>
      <c r="IQO176" s="216"/>
      <c r="IQP176" s="216"/>
      <c r="IQQ176" s="216"/>
      <c r="IQR176" s="216"/>
      <c r="IQS176" s="216"/>
      <c r="IQT176" s="216"/>
      <c r="IQU176" s="216"/>
      <c r="IQV176" s="216"/>
      <c r="IQW176" s="216"/>
      <c r="IQX176" s="216"/>
      <c r="IQY176" s="216"/>
      <c r="IQZ176" s="216"/>
      <c r="IRA176" s="216"/>
      <c r="IRB176" s="216"/>
      <c r="IRC176" s="216"/>
      <c r="IRD176" s="216"/>
      <c r="IRE176" s="216"/>
      <c r="IRF176" s="216"/>
      <c r="IRG176" s="216"/>
      <c r="IRH176" s="216"/>
      <c r="IRI176" s="216"/>
      <c r="IRJ176" s="216"/>
      <c r="IRK176" s="216"/>
      <c r="IRL176" s="216"/>
      <c r="IRM176" s="216"/>
      <c r="IRN176" s="216"/>
      <c r="IRO176" s="216"/>
      <c r="IRP176" s="216"/>
      <c r="IRQ176" s="216"/>
      <c r="IRR176" s="216"/>
      <c r="IRS176" s="216"/>
      <c r="IRT176" s="216"/>
      <c r="IRU176" s="216"/>
      <c r="IRV176" s="216"/>
      <c r="IRW176" s="216"/>
      <c r="IRX176" s="216"/>
      <c r="IRY176" s="216"/>
      <c r="IRZ176" s="216"/>
      <c r="ISA176" s="216"/>
      <c r="ISB176" s="216"/>
      <c r="ISC176" s="216"/>
      <c r="ISD176" s="216"/>
      <c r="ISE176" s="216"/>
      <c r="ISF176" s="216"/>
      <c r="ISG176" s="216"/>
      <c r="ISH176" s="216"/>
      <c r="ISI176" s="216"/>
      <c r="ISJ176" s="216"/>
      <c r="ISK176" s="216"/>
      <c r="ISL176" s="216"/>
      <c r="ISM176" s="216"/>
      <c r="ISN176" s="216"/>
      <c r="ISO176" s="216"/>
      <c r="ISP176" s="216"/>
      <c r="ISQ176" s="216"/>
      <c r="ISR176" s="216"/>
      <c r="ISS176" s="216"/>
      <c r="IST176" s="216"/>
      <c r="ISU176" s="216"/>
      <c r="ISV176" s="216"/>
      <c r="ISW176" s="216"/>
      <c r="ISX176" s="216"/>
      <c r="ISY176" s="216"/>
      <c r="ISZ176" s="216"/>
      <c r="ITA176" s="216"/>
      <c r="ITB176" s="216"/>
      <c r="ITC176" s="216"/>
      <c r="ITD176" s="216"/>
      <c r="ITE176" s="216"/>
      <c r="ITF176" s="216"/>
      <c r="ITG176" s="216"/>
      <c r="ITH176" s="216"/>
      <c r="ITI176" s="216"/>
      <c r="ITJ176" s="216"/>
      <c r="ITK176" s="216"/>
      <c r="ITL176" s="216"/>
      <c r="ITM176" s="216"/>
      <c r="ITN176" s="216"/>
      <c r="ITO176" s="216"/>
      <c r="ITP176" s="216"/>
      <c r="ITQ176" s="216"/>
      <c r="ITR176" s="216"/>
      <c r="ITS176" s="216"/>
      <c r="ITT176" s="216"/>
      <c r="ITU176" s="216"/>
      <c r="ITV176" s="216"/>
      <c r="ITW176" s="216"/>
      <c r="ITX176" s="216"/>
      <c r="ITY176" s="216"/>
      <c r="ITZ176" s="216"/>
      <c r="IUA176" s="216"/>
      <c r="IUB176" s="216"/>
      <c r="IUC176" s="216"/>
      <c r="IUD176" s="216"/>
      <c r="IUE176" s="216"/>
      <c r="IUF176" s="216"/>
      <c r="IUG176" s="216"/>
      <c r="IUH176" s="216"/>
      <c r="IUI176" s="216"/>
      <c r="IUJ176" s="216"/>
      <c r="IUK176" s="216"/>
      <c r="IUL176" s="216"/>
      <c r="IUM176" s="216"/>
      <c r="IUN176" s="216"/>
      <c r="IUO176" s="216"/>
      <c r="IUP176" s="216"/>
      <c r="IUQ176" s="216"/>
      <c r="IUR176" s="216"/>
      <c r="IUS176" s="216"/>
      <c r="IUT176" s="216"/>
      <c r="IUU176" s="216"/>
      <c r="IUV176" s="216"/>
      <c r="IUW176" s="216"/>
      <c r="IUX176" s="216"/>
      <c r="IUY176" s="216"/>
      <c r="IUZ176" s="216"/>
      <c r="IVA176" s="216"/>
      <c r="IVB176" s="216"/>
      <c r="IVC176" s="216"/>
      <c r="IVD176" s="216"/>
      <c r="IVE176" s="216"/>
      <c r="IVF176" s="216"/>
      <c r="IVG176" s="216"/>
      <c r="IVH176" s="216"/>
      <c r="IVI176" s="216"/>
      <c r="IVJ176" s="216"/>
      <c r="IVK176" s="216"/>
      <c r="IVL176" s="216"/>
      <c r="IVM176" s="216"/>
      <c r="IVN176" s="216"/>
      <c r="IVO176" s="216"/>
      <c r="IVP176" s="216"/>
      <c r="IVQ176" s="216"/>
      <c r="IVR176" s="216"/>
      <c r="IVS176" s="216"/>
      <c r="IVT176" s="216"/>
      <c r="IVU176" s="216"/>
      <c r="IVV176" s="216"/>
      <c r="IVW176" s="216"/>
      <c r="IVX176" s="216"/>
      <c r="IVY176" s="216"/>
      <c r="IVZ176" s="216"/>
      <c r="IWA176" s="216"/>
      <c r="IWB176" s="216"/>
      <c r="IWC176" s="216"/>
      <c r="IWD176" s="216"/>
      <c r="IWE176" s="216"/>
      <c r="IWF176" s="216"/>
      <c r="IWG176" s="216"/>
      <c r="IWH176" s="216"/>
      <c r="IWI176" s="216"/>
      <c r="IWJ176" s="216"/>
      <c r="IWK176" s="216"/>
      <c r="IWL176" s="216"/>
      <c r="IWM176" s="216"/>
      <c r="IWN176" s="216"/>
      <c r="IWO176" s="216"/>
      <c r="IWP176" s="216"/>
      <c r="IWQ176" s="216"/>
      <c r="IWR176" s="216"/>
      <c r="IWS176" s="216"/>
      <c r="IWT176" s="216"/>
      <c r="IWU176" s="216"/>
      <c r="IWV176" s="216"/>
      <c r="IWW176" s="216"/>
      <c r="IWX176" s="216"/>
      <c r="IWY176" s="216"/>
      <c r="IWZ176" s="216"/>
      <c r="IXA176" s="216"/>
      <c r="IXB176" s="216"/>
      <c r="IXC176" s="216"/>
      <c r="IXD176" s="216"/>
      <c r="IXE176" s="216"/>
      <c r="IXF176" s="216"/>
      <c r="IXG176" s="216"/>
      <c r="IXH176" s="216"/>
      <c r="IXI176" s="216"/>
      <c r="IXJ176" s="216"/>
      <c r="IXK176" s="216"/>
      <c r="IXL176" s="216"/>
      <c r="IXM176" s="216"/>
      <c r="IXN176" s="216"/>
      <c r="IXO176" s="216"/>
      <c r="IXP176" s="216"/>
      <c r="IXQ176" s="216"/>
      <c r="IXR176" s="216"/>
      <c r="IXS176" s="216"/>
      <c r="IXT176" s="216"/>
      <c r="IXU176" s="216"/>
      <c r="IXV176" s="216"/>
      <c r="IXW176" s="216"/>
      <c r="IXX176" s="216"/>
      <c r="IXY176" s="216"/>
      <c r="IXZ176" s="216"/>
      <c r="IYA176" s="216"/>
      <c r="IYB176" s="216"/>
      <c r="IYC176" s="216"/>
      <c r="IYD176" s="216"/>
      <c r="IYE176" s="216"/>
      <c r="IYF176" s="216"/>
      <c r="IYG176" s="216"/>
      <c r="IYH176" s="216"/>
      <c r="IYI176" s="216"/>
      <c r="IYJ176" s="216"/>
      <c r="IYK176" s="216"/>
      <c r="IYL176" s="216"/>
      <c r="IYM176" s="216"/>
      <c r="IYN176" s="216"/>
      <c r="IYO176" s="216"/>
      <c r="IYP176" s="216"/>
      <c r="IYQ176" s="216"/>
      <c r="IYR176" s="216"/>
      <c r="IYS176" s="216"/>
      <c r="IYT176" s="216"/>
      <c r="IYU176" s="216"/>
      <c r="IYV176" s="216"/>
      <c r="IYW176" s="216"/>
      <c r="IYX176" s="216"/>
      <c r="IYY176" s="216"/>
      <c r="IYZ176" s="216"/>
      <c r="IZA176" s="216"/>
      <c r="IZB176" s="216"/>
      <c r="IZC176" s="216"/>
      <c r="IZD176" s="216"/>
      <c r="IZE176" s="216"/>
      <c r="IZF176" s="216"/>
      <c r="IZG176" s="216"/>
      <c r="IZH176" s="216"/>
      <c r="IZI176" s="216"/>
      <c r="IZJ176" s="216"/>
      <c r="IZK176" s="216"/>
      <c r="IZL176" s="216"/>
      <c r="IZM176" s="216"/>
      <c r="IZN176" s="216"/>
      <c r="IZO176" s="216"/>
      <c r="IZP176" s="216"/>
      <c r="IZQ176" s="216"/>
      <c r="IZR176" s="216"/>
      <c r="IZS176" s="216"/>
      <c r="IZT176" s="216"/>
      <c r="IZU176" s="216"/>
      <c r="IZV176" s="216"/>
      <c r="IZW176" s="216"/>
      <c r="IZX176" s="216"/>
      <c r="IZY176" s="216"/>
      <c r="IZZ176" s="216"/>
      <c r="JAA176" s="216"/>
      <c r="JAB176" s="216"/>
      <c r="JAC176" s="216"/>
      <c r="JAD176" s="216"/>
      <c r="JAE176" s="216"/>
      <c r="JAF176" s="216"/>
      <c r="JAG176" s="216"/>
      <c r="JAH176" s="216"/>
      <c r="JAI176" s="216"/>
      <c r="JAJ176" s="216"/>
      <c r="JAK176" s="216"/>
      <c r="JAL176" s="216"/>
      <c r="JAM176" s="216"/>
      <c r="JAN176" s="216"/>
      <c r="JAO176" s="216"/>
      <c r="JAP176" s="216"/>
      <c r="JAQ176" s="216"/>
      <c r="JAR176" s="216"/>
      <c r="JAS176" s="216"/>
      <c r="JAT176" s="216"/>
      <c r="JAU176" s="216"/>
      <c r="JAV176" s="216"/>
      <c r="JAW176" s="216"/>
      <c r="JAX176" s="216"/>
      <c r="JAY176" s="216"/>
      <c r="JAZ176" s="216"/>
      <c r="JBA176" s="216"/>
      <c r="JBB176" s="216"/>
      <c r="JBC176" s="216"/>
      <c r="JBD176" s="216"/>
      <c r="JBE176" s="216"/>
      <c r="JBF176" s="216"/>
      <c r="JBG176" s="216"/>
      <c r="JBH176" s="216"/>
      <c r="JBI176" s="216"/>
      <c r="JBJ176" s="216"/>
      <c r="JBK176" s="216"/>
      <c r="JBL176" s="216"/>
      <c r="JBM176" s="216"/>
      <c r="JBN176" s="216"/>
      <c r="JBO176" s="216"/>
      <c r="JBP176" s="216"/>
      <c r="JBQ176" s="216"/>
      <c r="JBR176" s="216"/>
      <c r="JBS176" s="216"/>
      <c r="JBT176" s="216"/>
      <c r="JBU176" s="216"/>
      <c r="JBV176" s="216"/>
      <c r="JBW176" s="216"/>
      <c r="JBX176" s="216"/>
      <c r="JBY176" s="216"/>
      <c r="JBZ176" s="216"/>
      <c r="JCA176" s="216"/>
      <c r="JCB176" s="216"/>
      <c r="JCC176" s="216"/>
      <c r="JCD176" s="216"/>
      <c r="JCE176" s="216"/>
      <c r="JCF176" s="216"/>
      <c r="JCG176" s="216"/>
      <c r="JCH176" s="216"/>
      <c r="JCI176" s="216"/>
      <c r="JCJ176" s="216"/>
      <c r="JCK176" s="216"/>
      <c r="JCL176" s="216"/>
      <c r="JCM176" s="216"/>
      <c r="JCN176" s="216"/>
      <c r="JCO176" s="216"/>
      <c r="JCP176" s="216"/>
      <c r="JCQ176" s="216"/>
      <c r="JCR176" s="216"/>
      <c r="JCS176" s="216"/>
      <c r="JCT176" s="216"/>
      <c r="JCU176" s="216"/>
      <c r="JCV176" s="216"/>
      <c r="JCW176" s="216"/>
      <c r="JCX176" s="216"/>
      <c r="JCY176" s="216"/>
      <c r="JCZ176" s="216"/>
      <c r="JDA176" s="216"/>
      <c r="JDB176" s="216"/>
      <c r="JDC176" s="216"/>
      <c r="JDD176" s="216"/>
      <c r="JDE176" s="216"/>
      <c r="JDF176" s="216"/>
      <c r="JDG176" s="216"/>
      <c r="JDH176" s="216"/>
      <c r="JDI176" s="216"/>
      <c r="JDJ176" s="216"/>
      <c r="JDK176" s="216"/>
      <c r="JDL176" s="216"/>
      <c r="JDM176" s="216"/>
      <c r="JDN176" s="216"/>
      <c r="JDO176" s="216"/>
      <c r="JDP176" s="216"/>
      <c r="JDQ176" s="216"/>
      <c r="JDR176" s="216"/>
      <c r="JDS176" s="216"/>
      <c r="JDT176" s="216"/>
      <c r="JDU176" s="216"/>
      <c r="JDV176" s="216"/>
      <c r="JDW176" s="216"/>
      <c r="JDX176" s="216"/>
      <c r="JDY176" s="216"/>
      <c r="JDZ176" s="216"/>
      <c r="JEA176" s="216"/>
      <c r="JEB176" s="216"/>
      <c r="JEC176" s="216"/>
      <c r="JED176" s="216"/>
      <c r="JEE176" s="216"/>
      <c r="JEF176" s="216"/>
      <c r="JEG176" s="216"/>
      <c r="JEH176" s="216"/>
      <c r="JEI176" s="216"/>
      <c r="JEJ176" s="216"/>
      <c r="JEK176" s="216"/>
      <c r="JEL176" s="216"/>
      <c r="JEM176" s="216"/>
      <c r="JEN176" s="216"/>
      <c r="JEO176" s="216"/>
      <c r="JEP176" s="216"/>
      <c r="JEQ176" s="216"/>
      <c r="JER176" s="216"/>
      <c r="JES176" s="216"/>
      <c r="JET176" s="216"/>
      <c r="JEU176" s="216"/>
      <c r="JEV176" s="216"/>
      <c r="JEW176" s="216"/>
      <c r="JEX176" s="216"/>
      <c r="JEY176" s="216"/>
      <c r="JEZ176" s="216"/>
      <c r="JFA176" s="216"/>
      <c r="JFB176" s="216"/>
      <c r="JFC176" s="216"/>
      <c r="JFD176" s="216"/>
      <c r="JFE176" s="216"/>
      <c r="JFF176" s="216"/>
      <c r="JFG176" s="216"/>
      <c r="JFH176" s="216"/>
      <c r="JFI176" s="216"/>
      <c r="JFJ176" s="216"/>
      <c r="JFK176" s="216"/>
      <c r="JFL176" s="216"/>
      <c r="JFM176" s="216"/>
      <c r="JFN176" s="216"/>
      <c r="JFO176" s="216"/>
      <c r="JFP176" s="216"/>
      <c r="JFQ176" s="216"/>
      <c r="JFR176" s="216"/>
      <c r="JFS176" s="216"/>
      <c r="JFT176" s="216"/>
      <c r="JFU176" s="216"/>
      <c r="JFV176" s="216"/>
      <c r="JFW176" s="216"/>
      <c r="JFX176" s="216"/>
      <c r="JFY176" s="216"/>
      <c r="JFZ176" s="216"/>
      <c r="JGA176" s="216"/>
      <c r="JGB176" s="216"/>
      <c r="JGC176" s="216"/>
      <c r="JGD176" s="216"/>
      <c r="JGE176" s="216"/>
      <c r="JGF176" s="216"/>
      <c r="JGG176" s="216"/>
      <c r="JGH176" s="216"/>
      <c r="JGI176" s="216"/>
      <c r="JGJ176" s="216"/>
      <c r="JGK176" s="216"/>
      <c r="JGL176" s="216"/>
      <c r="JGM176" s="216"/>
      <c r="JGN176" s="216"/>
      <c r="JGO176" s="216"/>
      <c r="JGP176" s="216"/>
      <c r="JGQ176" s="216"/>
      <c r="JGR176" s="216"/>
      <c r="JGS176" s="216"/>
      <c r="JGT176" s="216"/>
      <c r="JGU176" s="216"/>
      <c r="JGV176" s="216"/>
      <c r="JGW176" s="216"/>
      <c r="JGX176" s="216"/>
      <c r="JGY176" s="216"/>
      <c r="JGZ176" s="216"/>
      <c r="JHA176" s="216"/>
      <c r="JHB176" s="216"/>
      <c r="JHC176" s="216"/>
      <c r="JHD176" s="216"/>
      <c r="JHE176" s="216"/>
      <c r="JHF176" s="216"/>
      <c r="JHG176" s="216"/>
      <c r="JHH176" s="216"/>
      <c r="JHI176" s="216"/>
      <c r="JHJ176" s="216"/>
      <c r="JHK176" s="216"/>
      <c r="JHL176" s="216"/>
      <c r="JHM176" s="216"/>
      <c r="JHN176" s="216"/>
      <c r="JHO176" s="216"/>
      <c r="JHP176" s="216"/>
      <c r="JHQ176" s="216"/>
      <c r="JHR176" s="216"/>
      <c r="JHS176" s="216"/>
      <c r="JHT176" s="216"/>
      <c r="JHU176" s="216"/>
      <c r="JHV176" s="216"/>
      <c r="JHW176" s="216"/>
      <c r="JHX176" s="216"/>
      <c r="JHY176" s="216"/>
      <c r="JHZ176" s="216"/>
      <c r="JIA176" s="216"/>
      <c r="JIB176" s="216"/>
      <c r="JIC176" s="216"/>
      <c r="JID176" s="216"/>
      <c r="JIE176" s="216"/>
      <c r="JIF176" s="216"/>
      <c r="JIG176" s="216"/>
      <c r="JIH176" s="216"/>
      <c r="JII176" s="216"/>
      <c r="JIJ176" s="216"/>
      <c r="JIK176" s="216"/>
      <c r="JIL176" s="216"/>
      <c r="JIM176" s="216"/>
      <c r="JIN176" s="216"/>
      <c r="JIO176" s="216"/>
      <c r="JIP176" s="216"/>
      <c r="JIQ176" s="216"/>
      <c r="JIR176" s="216"/>
      <c r="JIS176" s="216"/>
      <c r="JIT176" s="216"/>
      <c r="JIU176" s="216"/>
      <c r="JIV176" s="216"/>
      <c r="JIW176" s="216"/>
      <c r="JIX176" s="216"/>
      <c r="JIY176" s="216"/>
      <c r="JIZ176" s="216"/>
      <c r="JJA176" s="216"/>
      <c r="JJB176" s="216"/>
      <c r="JJC176" s="216"/>
      <c r="JJD176" s="216"/>
      <c r="JJE176" s="216"/>
      <c r="JJF176" s="216"/>
      <c r="JJG176" s="216"/>
      <c r="JJH176" s="216"/>
      <c r="JJI176" s="216"/>
      <c r="JJJ176" s="216"/>
      <c r="JJK176" s="216"/>
      <c r="JJL176" s="216"/>
      <c r="JJM176" s="216"/>
      <c r="JJN176" s="216"/>
      <c r="JJO176" s="216"/>
      <c r="JJP176" s="216"/>
      <c r="JJQ176" s="216"/>
      <c r="JJR176" s="216"/>
      <c r="JJS176" s="216"/>
      <c r="JJT176" s="216"/>
      <c r="JJU176" s="216"/>
      <c r="JJV176" s="216"/>
      <c r="JJW176" s="216"/>
      <c r="JJX176" s="216"/>
      <c r="JJY176" s="216"/>
      <c r="JJZ176" s="216"/>
      <c r="JKA176" s="216"/>
      <c r="JKB176" s="216"/>
      <c r="JKC176" s="216"/>
      <c r="JKD176" s="216"/>
      <c r="JKE176" s="216"/>
      <c r="JKF176" s="216"/>
      <c r="JKG176" s="216"/>
      <c r="JKH176" s="216"/>
      <c r="JKI176" s="216"/>
      <c r="JKJ176" s="216"/>
      <c r="JKK176" s="216"/>
      <c r="JKL176" s="216"/>
      <c r="JKM176" s="216"/>
      <c r="JKN176" s="216"/>
      <c r="JKO176" s="216"/>
      <c r="JKP176" s="216"/>
      <c r="JKQ176" s="216"/>
      <c r="JKR176" s="216"/>
      <c r="JKS176" s="216"/>
      <c r="JKT176" s="216"/>
      <c r="JKU176" s="216"/>
      <c r="JKV176" s="216"/>
      <c r="JKW176" s="216"/>
      <c r="JKX176" s="216"/>
      <c r="JKY176" s="216"/>
      <c r="JKZ176" s="216"/>
      <c r="JLA176" s="216"/>
      <c r="JLB176" s="216"/>
      <c r="JLC176" s="216"/>
      <c r="JLD176" s="216"/>
      <c r="JLE176" s="216"/>
      <c r="JLF176" s="216"/>
      <c r="JLG176" s="216"/>
      <c r="JLH176" s="216"/>
      <c r="JLI176" s="216"/>
      <c r="JLJ176" s="216"/>
      <c r="JLK176" s="216"/>
      <c r="JLL176" s="216"/>
      <c r="JLM176" s="216"/>
      <c r="JLN176" s="216"/>
      <c r="JLO176" s="216"/>
      <c r="JLP176" s="216"/>
      <c r="JLQ176" s="216"/>
      <c r="JLR176" s="216"/>
      <c r="JLS176" s="216"/>
      <c r="JLT176" s="216"/>
      <c r="JLU176" s="216"/>
      <c r="JLV176" s="216"/>
      <c r="JLW176" s="216"/>
      <c r="JLX176" s="216"/>
      <c r="JLY176" s="216"/>
      <c r="JLZ176" s="216"/>
      <c r="JMA176" s="216"/>
      <c r="JMB176" s="216"/>
      <c r="JMC176" s="216"/>
      <c r="JMD176" s="216"/>
      <c r="JME176" s="216"/>
      <c r="JMF176" s="216"/>
      <c r="JMG176" s="216"/>
      <c r="JMH176" s="216"/>
      <c r="JMI176" s="216"/>
      <c r="JMJ176" s="216"/>
      <c r="JMK176" s="216"/>
      <c r="JML176" s="216"/>
      <c r="JMM176" s="216"/>
      <c r="JMN176" s="216"/>
      <c r="JMO176" s="216"/>
      <c r="JMP176" s="216"/>
      <c r="JMQ176" s="216"/>
      <c r="JMR176" s="216"/>
      <c r="JMS176" s="216"/>
      <c r="JMT176" s="216"/>
      <c r="JMU176" s="216"/>
      <c r="JMV176" s="216"/>
      <c r="JMW176" s="216"/>
      <c r="JMX176" s="216"/>
      <c r="JMY176" s="216"/>
      <c r="JMZ176" s="216"/>
      <c r="JNA176" s="216"/>
      <c r="JNB176" s="216"/>
      <c r="JNC176" s="216"/>
      <c r="JND176" s="216"/>
      <c r="JNE176" s="216"/>
      <c r="JNF176" s="216"/>
      <c r="JNG176" s="216"/>
      <c r="JNH176" s="216"/>
      <c r="JNI176" s="216"/>
      <c r="JNJ176" s="216"/>
      <c r="JNK176" s="216"/>
      <c r="JNL176" s="216"/>
      <c r="JNM176" s="216"/>
      <c r="JNN176" s="216"/>
      <c r="JNO176" s="216"/>
      <c r="JNP176" s="216"/>
      <c r="JNQ176" s="216"/>
      <c r="JNR176" s="216"/>
      <c r="JNS176" s="216"/>
      <c r="JNT176" s="216"/>
      <c r="JNU176" s="216"/>
      <c r="JNV176" s="216"/>
      <c r="JNW176" s="216"/>
      <c r="JNX176" s="216"/>
      <c r="JNY176" s="216"/>
      <c r="JNZ176" s="216"/>
      <c r="JOA176" s="216"/>
      <c r="JOB176" s="216"/>
      <c r="JOC176" s="216"/>
      <c r="JOD176" s="216"/>
      <c r="JOE176" s="216"/>
      <c r="JOF176" s="216"/>
      <c r="JOG176" s="216"/>
      <c r="JOH176" s="216"/>
      <c r="JOI176" s="216"/>
      <c r="JOJ176" s="216"/>
      <c r="JOK176" s="216"/>
      <c r="JOL176" s="216"/>
      <c r="JOM176" s="216"/>
      <c r="JON176" s="216"/>
      <c r="JOO176" s="216"/>
      <c r="JOP176" s="216"/>
      <c r="JOQ176" s="216"/>
      <c r="JOR176" s="216"/>
      <c r="JOS176" s="216"/>
      <c r="JOT176" s="216"/>
      <c r="JOU176" s="216"/>
      <c r="JOV176" s="216"/>
      <c r="JOW176" s="216"/>
      <c r="JOX176" s="216"/>
      <c r="JOY176" s="216"/>
      <c r="JOZ176" s="216"/>
      <c r="JPA176" s="216"/>
      <c r="JPB176" s="216"/>
      <c r="JPC176" s="216"/>
      <c r="JPD176" s="216"/>
      <c r="JPE176" s="216"/>
      <c r="JPF176" s="216"/>
      <c r="JPG176" s="216"/>
      <c r="JPH176" s="216"/>
      <c r="JPI176" s="216"/>
      <c r="JPJ176" s="216"/>
      <c r="JPK176" s="216"/>
      <c r="JPL176" s="216"/>
      <c r="JPM176" s="216"/>
      <c r="JPN176" s="216"/>
      <c r="JPO176" s="216"/>
      <c r="JPP176" s="216"/>
      <c r="JPQ176" s="216"/>
      <c r="JPR176" s="216"/>
      <c r="JPS176" s="216"/>
      <c r="JPT176" s="216"/>
      <c r="JPU176" s="216"/>
      <c r="JPV176" s="216"/>
      <c r="JPW176" s="216"/>
      <c r="JPX176" s="216"/>
      <c r="JPY176" s="216"/>
      <c r="JPZ176" s="216"/>
      <c r="JQA176" s="216"/>
      <c r="JQB176" s="216"/>
      <c r="JQC176" s="216"/>
      <c r="JQD176" s="216"/>
      <c r="JQE176" s="216"/>
      <c r="JQF176" s="216"/>
      <c r="JQG176" s="216"/>
      <c r="JQH176" s="216"/>
      <c r="JQI176" s="216"/>
      <c r="JQJ176" s="216"/>
      <c r="JQK176" s="216"/>
      <c r="JQL176" s="216"/>
      <c r="JQM176" s="216"/>
      <c r="JQN176" s="216"/>
      <c r="JQO176" s="216"/>
      <c r="JQP176" s="216"/>
      <c r="JQQ176" s="216"/>
      <c r="JQR176" s="216"/>
      <c r="JQS176" s="216"/>
      <c r="JQT176" s="216"/>
      <c r="JQU176" s="216"/>
      <c r="JQV176" s="216"/>
      <c r="JQW176" s="216"/>
      <c r="JQX176" s="216"/>
      <c r="JQY176" s="216"/>
      <c r="JQZ176" s="216"/>
      <c r="JRA176" s="216"/>
      <c r="JRB176" s="216"/>
      <c r="JRC176" s="216"/>
      <c r="JRD176" s="216"/>
      <c r="JRE176" s="216"/>
      <c r="JRF176" s="216"/>
      <c r="JRG176" s="216"/>
      <c r="JRH176" s="216"/>
      <c r="JRI176" s="216"/>
      <c r="JRJ176" s="216"/>
      <c r="JRK176" s="216"/>
      <c r="JRL176" s="216"/>
      <c r="JRM176" s="216"/>
      <c r="JRN176" s="216"/>
      <c r="JRO176" s="216"/>
      <c r="JRP176" s="216"/>
      <c r="JRQ176" s="216"/>
      <c r="JRR176" s="216"/>
      <c r="JRS176" s="216"/>
      <c r="JRT176" s="216"/>
      <c r="JRU176" s="216"/>
      <c r="JRV176" s="216"/>
      <c r="JRW176" s="216"/>
      <c r="JRX176" s="216"/>
      <c r="JRY176" s="216"/>
      <c r="JRZ176" s="216"/>
      <c r="JSA176" s="216"/>
      <c r="JSB176" s="216"/>
      <c r="JSC176" s="216"/>
      <c r="JSD176" s="216"/>
      <c r="JSE176" s="216"/>
      <c r="JSF176" s="216"/>
      <c r="JSG176" s="216"/>
      <c r="JSH176" s="216"/>
      <c r="JSI176" s="216"/>
      <c r="JSJ176" s="216"/>
      <c r="JSK176" s="216"/>
      <c r="JSL176" s="216"/>
      <c r="JSM176" s="216"/>
      <c r="JSN176" s="216"/>
      <c r="JSO176" s="216"/>
      <c r="JSP176" s="216"/>
      <c r="JSQ176" s="216"/>
      <c r="JSR176" s="216"/>
      <c r="JSS176" s="216"/>
      <c r="JST176" s="216"/>
      <c r="JSU176" s="216"/>
      <c r="JSV176" s="216"/>
      <c r="JSW176" s="216"/>
      <c r="JSX176" s="216"/>
      <c r="JSY176" s="216"/>
      <c r="JSZ176" s="216"/>
      <c r="JTA176" s="216"/>
      <c r="JTB176" s="216"/>
      <c r="JTC176" s="216"/>
      <c r="JTD176" s="216"/>
      <c r="JTE176" s="216"/>
      <c r="JTF176" s="216"/>
      <c r="JTG176" s="216"/>
      <c r="JTH176" s="216"/>
      <c r="JTI176" s="216"/>
      <c r="JTJ176" s="216"/>
      <c r="JTK176" s="216"/>
      <c r="JTL176" s="216"/>
      <c r="JTM176" s="216"/>
      <c r="JTN176" s="216"/>
      <c r="JTO176" s="216"/>
      <c r="JTP176" s="216"/>
      <c r="JTQ176" s="216"/>
      <c r="JTR176" s="216"/>
      <c r="JTS176" s="216"/>
      <c r="JTT176" s="216"/>
      <c r="JTU176" s="216"/>
      <c r="JTV176" s="216"/>
      <c r="JTW176" s="216"/>
      <c r="JTX176" s="216"/>
      <c r="JTY176" s="216"/>
      <c r="JTZ176" s="216"/>
      <c r="JUA176" s="216"/>
      <c r="JUB176" s="216"/>
      <c r="JUC176" s="216"/>
      <c r="JUD176" s="216"/>
      <c r="JUE176" s="216"/>
      <c r="JUF176" s="216"/>
      <c r="JUG176" s="216"/>
      <c r="JUH176" s="216"/>
      <c r="JUI176" s="216"/>
      <c r="JUJ176" s="216"/>
      <c r="JUK176" s="216"/>
      <c r="JUL176" s="216"/>
      <c r="JUM176" s="216"/>
      <c r="JUN176" s="216"/>
      <c r="JUO176" s="216"/>
      <c r="JUP176" s="216"/>
      <c r="JUQ176" s="216"/>
      <c r="JUR176" s="216"/>
      <c r="JUS176" s="216"/>
      <c r="JUT176" s="216"/>
      <c r="JUU176" s="216"/>
      <c r="JUV176" s="216"/>
      <c r="JUW176" s="216"/>
      <c r="JUX176" s="216"/>
      <c r="JUY176" s="216"/>
      <c r="JUZ176" s="216"/>
      <c r="JVA176" s="216"/>
      <c r="JVB176" s="216"/>
      <c r="JVC176" s="216"/>
      <c r="JVD176" s="216"/>
      <c r="JVE176" s="216"/>
      <c r="JVF176" s="216"/>
      <c r="JVG176" s="216"/>
      <c r="JVH176" s="216"/>
      <c r="JVI176" s="216"/>
      <c r="JVJ176" s="216"/>
      <c r="JVK176" s="216"/>
      <c r="JVL176" s="216"/>
      <c r="JVM176" s="216"/>
      <c r="JVN176" s="216"/>
      <c r="JVO176" s="216"/>
      <c r="JVP176" s="216"/>
      <c r="JVQ176" s="216"/>
      <c r="JVR176" s="216"/>
      <c r="JVS176" s="216"/>
      <c r="JVT176" s="216"/>
      <c r="JVU176" s="216"/>
      <c r="JVV176" s="216"/>
      <c r="JVW176" s="216"/>
      <c r="JVX176" s="216"/>
      <c r="JVY176" s="216"/>
      <c r="JVZ176" s="216"/>
      <c r="JWA176" s="216"/>
      <c r="JWB176" s="216"/>
      <c r="JWC176" s="216"/>
      <c r="JWD176" s="216"/>
      <c r="JWE176" s="216"/>
      <c r="JWF176" s="216"/>
      <c r="JWG176" s="216"/>
      <c r="JWH176" s="216"/>
      <c r="JWI176" s="216"/>
      <c r="JWJ176" s="216"/>
      <c r="JWK176" s="216"/>
      <c r="JWL176" s="216"/>
      <c r="JWM176" s="216"/>
      <c r="JWN176" s="216"/>
      <c r="JWO176" s="216"/>
      <c r="JWP176" s="216"/>
      <c r="JWQ176" s="216"/>
      <c r="JWR176" s="216"/>
      <c r="JWS176" s="216"/>
      <c r="JWT176" s="216"/>
      <c r="JWU176" s="216"/>
      <c r="JWV176" s="216"/>
      <c r="JWW176" s="216"/>
      <c r="JWX176" s="216"/>
      <c r="JWY176" s="216"/>
      <c r="JWZ176" s="216"/>
      <c r="JXA176" s="216"/>
      <c r="JXB176" s="216"/>
      <c r="JXC176" s="216"/>
      <c r="JXD176" s="216"/>
      <c r="JXE176" s="216"/>
      <c r="JXF176" s="216"/>
      <c r="JXG176" s="216"/>
      <c r="JXH176" s="216"/>
      <c r="JXI176" s="216"/>
      <c r="JXJ176" s="216"/>
      <c r="JXK176" s="216"/>
      <c r="JXL176" s="216"/>
      <c r="JXM176" s="216"/>
      <c r="JXN176" s="216"/>
      <c r="JXO176" s="216"/>
      <c r="JXP176" s="216"/>
      <c r="JXQ176" s="216"/>
      <c r="JXR176" s="216"/>
      <c r="JXS176" s="216"/>
      <c r="JXT176" s="216"/>
      <c r="JXU176" s="216"/>
      <c r="JXV176" s="216"/>
      <c r="JXW176" s="216"/>
      <c r="JXX176" s="216"/>
      <c r="JXY176" s="216"/>
      <c r="JXZ176" s="216"/>
      <c r="JYA176" s="216"/>
      <c r="JYB176" s="216"/>
      <c r="JYC176" s="216"/>
      <c r="JYD176" s="216"/>
      <c r="JYE176" s="216"/>
      <c r="JYF176" s="216"/>
      <c r="JYG176" s="216"/>
      <c r="JYH176" s="216"/>
      <c r="JYI176" s="216"/>
      <c r="JYJ176" s="216"/>
      <c r="JYK176" s="216"/>
      <c r="JYL176" s="216"/>
      <c r="JYM176" s="216"/>
      <c r="JYN176" s="216"/>
      <c r="JYO176" s="216"/>
      <c r="JYP176" s="216"/>
      <c r="JYQ176" s="216"/>
      <c r="JYR176" s="216"/>
      <c r="JYS176" s="216"/>
      <c r="JYT176" s="216"/>
      <c r="JYU176" s="216"/>
      <c r="JYV176" s="216"/>
      <c r="JYW176" s="216"/>
      <c r="JYX176" s="216"/>
      <c r="JYY176" s="216"/>
      <c r="JYZ176" s="216"/>
      <c r="JZA176" s="216"/>
      <c r="JZB176" s="216"/>
      <c r="JZC176" s="216"/>
      <c r="JZD176" s="216"/>
      <c r="JZE176" s="216"/>
      <c r="JZF176" s="216"/>
      <c r="JZG176" s="216"/>
      <c r="JZH176" s="216"/>
      <c r="JZI176" s="216"/>
      <c r="JZJ176" s="216"/>
      <c r="JZK176" s="216"/>
      <c r="JZL176" s="216"/>
      <c r="JZM176" s="216"/>
      <c r="JZN176" s="216"/>
      <c r="JZO176" s="216"/>
      <c r="JZP176" s="216"/>
      <c r="JZQ176" s="216"/>
      <c r="JZR176" s="216"/>
      <c r="JZS176" s="216"/>
      <c r="JZT176" s="216"/>
      <c r="JZU176" s="216"/>
      <c r="JZV176" s="216"/>
      <c r="JZW176" s="216"/>
      <c r="JZX176" s="216"/>
      <c r="JZY176" s="216"/>
      <c r="JZZ176" s="216"/>
      <c r="KAA176" s="216"/>
      <c r="KAB176" s="216"/>
      <c r="KAC176" s="216"/>
      <c r="KAD176" s="216"/>
      <c r="KAE176" s="216"/>
      <c r="KAF176" s="216"/>
      <c r="KAG176" s="216"/>
      <c r="KAH176" s="216"/>
      <c r="KAI176" s="216"/>
      <c r="KAJ176" s="216"/>
      <c r="KAK176" s="216"/>
      <c r="KAL176" s="216"/>
      <c r="KAM176" s="216"/>
      <c r="KAN176" s="216"/>
      <c r="KAO176" s="216"/>
      <c r="KAP176" s="216"/>
      <c r="KAQ176" s="216"/>
      <c r="KAR176" s="216"/>
      <c r="KAS176" s="216"/>
      <c r="KAT176" s="216"/>
      <c r="KAU176" s="216"/>
      <c r="KAV176" s="216"/>
      <c r="KAW176" s="216"/>
      <c r="KAX176" s="216"/>
      <c r="KAY176" s="216"/>
      <c r="KAZ176" s="216"/>
      <c r="KBA176" s="216"/>
      <c r="KBB176" s="216"/>
      <c r="KBC176" s="216"/>
      <c r="KBD176" s="216"/>
      <c r="KBE176" s="216"/>
      <c r="KBF176" s="216"/>
      <c r="KBG176" s="216"/>
      <c r="KBH176" s="216"/>
      <c r="KBI176" s="216"/>
      <c r="KBJ176" s="216"/>
      <c r="KBK176" s="216"/>
      <c r="KBL176" s="216"/>
      <c r="KBM176" s="216"/>
      <c r="KBN176" s="216"/>
      <c r="KBO176" s="216"/>
      <c r="KBP176" s="216"/>
      <c r="KBQ176" s="216"/>
      <c r="KBR176" s="216"/>
      <c r="KBS176" s="216"/>
      <c r="KBT176" s="216"/>
      <c r="KBU176" s="216"/>
      <c r="KBV176" s="216"/>
      <c r="KBW176" s="216"/>
      <c r="KBX176" s="216"/>
      <c r="KBY176" s="216"/>
      <c r="KBZ176" s="216"/>
      <c r="KCA176" s="216"/>
      <c r="KCB176" s="216"/>
      <c r="KCC176" s="216"/>
      <c r="KCD176" s="216"/>
      <c r="KCE176" s="216"/>
      <c r="KCF176" s="216"/>
      <c r="KCG176" s="216"/>
      <c r="KCH176" s="216"/>
      <c r="KCI176" s="216"/>
      <c r="KCJ176" s="216"/>
      <c r="KCK176" s="216"/>
      <c r="KCL176" s="216"/>
      <c r="KCM176" s="216"/>
      <c r="KCN176" s="216"/>
      <c r="KCO176" s="216"/>
      <c r="KCP176" s="216"/>
      <c r="KCQ176" s="216"/>
      <c r="KCR176" s="216"/>
      <c r="KCS176" s="216"/>
      <c r="KCT176" s="216"/>
      <c r="KCU176" s="216"/>
      <c r="KCV176" s="216"/>
      <c r="KCW176" s="216"/>
      <c r="KCX176" s="216"/>
      <c r="KCY176" s="216"/>
      <c r="KCZ176" s="216"/>
      <c r="KDA176" s="216"/>
      <c r="KDB176" s="216"/>
      <c r="KDC176" s="216"/>
      <c r="KDD176" s="216"/>
      <c r="KDE176" s="216"/>
      <c r="KDF176" s="216"/>
      <c r="KDG176" s="216"/>
      <c r="KDH176" s="216"/>
      <c r="KDI176" s="216"/>
      <c r="KDJ176" s="216"/>
      <c r="KDK176" s="216"/>
      <c r="KDL176" s="216"/>
      <c r="KDM176" s="216"/>
      <c r="KDN176" s="216"/>
      <c r="KDO176" s="216"/>
      <c r="KDP176" s="216"/>
      <c r="KDQ176" s="216"/>
      <c r="KDR176" s="216"/>
      <c r="KDS176" s="216"/>
      <c r="KDT176" s="216"/>
      <c r="KDU176" s="216"/>
      <c r="KDV176" s="216"/>
      <c r="KDW176" s="216"/>
      <c r="KDX176" s="216"/>
      <c r="KDY176" s="216"/>
      <c r="KDZ176" s="216"/>
      <c r="KEA176" s="216"/>
      <c r="KEB176" s="216"/>
      <c r="KEC176" s="216"/>
      <c r="KED176" s="216"/>
      <c r="KEE176" s="216"/>
      <c r="KEF176" s="216"/>
      <c r="KEG176" s="216"/>
      <c r="KEH176" s="216"/>
      <c r="KEI176" s="216"/>
      <c r="KEJ176" s="216"/>
      <c r="KEK176" s="216"/>
      <c r="KEL176" s="216"/>
      <c r="KEM176" s="216"/>
      <c r="KEN176" s="216"/>
      <c r="KEO176" s="216"/>
      <c r="KEP176" s="216"/>
      <c r="KEQ176" s="216"/>
      <c r="KER176" s="216"/>
      <c r="KES176" s="216"/>
      <c r="KET176" s="216"/>
      <c r="KEU176" s="216"/>
      <c r="KEV176" s="216"/>
      <c r="KEW176" s="216"/>
      <c r="KEX176" s="216"/>
      <c r="KEY176" s="216"/>
      <c r="KEZ176" s="216"/>
      <c r="KFA176" s="216"/>
      <c r="KFB176" s="216"/>
      <c r="KFC176" s="216"/>
      <c r="KFD176" s="216"/>
      <c r="KFE176" s="216"/>
      <c r="KFF176" s="216"/>
      <c r="KFG176" s="216"/>
      <c r="KFH176" s="216"/>
      <c r="KFI176" s="216"/>
      <c r="KFJ176" s="216"/>
      <c r="KFK176" s="216"/>
      <c r="KFL176" s="216"/>
      <c r="KFM176" s="216"/>
      <c r="KFN176" s="216"/>
      <c r="KFO176" s="216"/>
      <c r="KFP176" s="216"/>
      <c r="KFQ176" s="216"/>
      <c r="KFR176" s="216"/>
      <c r="KFS176" s="216"/>
      <c r="KFT176" s="216"/>
      <c r="KFU176" s="216"/>
      <c r="KFV176" s="216"/>
      <c r="KFW176" s="216"/>
      <c r="KFX176" s="216"/>
      <c r="KFY176" s="216"/>
      <c r="KFZ176" s="216"/>
      <c r="KGA176" s="216"/>
      <c r="KGB176" s="216"/>
      <c r="KGC176" s="216"/>
      <c r="KGD176" s="216"/>
      <c r="KGE176" s="216"/>
      <c r="KGF176" s="216"/>
      <c r="KGG176" s="216"/>
      <c r="KGH176" s="216"/>
      <c r="KGI176" s="216"/>
      <c r="KGJ176" s="216"/>
      <c r="KGK176" s="216"/>
      <c r="KGL176" s="216"/>
      <c r="KGM176" s="216"/>
      <c r="KGN176" s="216"/>
      <c r="KGO176" s="216"/>
      <c r="KGP176" s="216"/>
      <c r="KGQ176" s="216"/>
      <c r="KGR176" s="216"/>
      <c r="KGS176" s="216"/>
      <c r="KGT176" s="216"/>
      <c r="KGU176" s="216"/>
      <c r="KGV176" s="216"/>
      <c r="KGW176" s="216"/>
      <c r="KGX176" s="216"/>
      <c r="KGY176" s="216"/>
      <c r="KGZ176" s="216"/>
      <c r="KHA176" s="216"/>
      <c r="KHB176" s="216"/>
      <c r="KHC176" s="216"/>
      <c r="KHD176" s="216"/>
      <c r="KHE176" s="216"/>
      <c r="KHF176" s="216"/>
      <c r="KHG176" s="216"/>
      <c r="KHH176" s="216"/>
      <c r="KHI176" s="216"/>
      <c r="KHJ176" s="216"/>
      <c r="KHK176" s="216"/>
      <c r="KHL176" s="216"/>
      <c r="KHM176" s="216"/>
      <c r="KHN176" s="216"/>
      <c r="KHO176" s="216"/>
      <c r="KHP176" s="216"/>
      <c r="KHQ176" s="216"/>
      <c r="KHR176" s="216"/>
      <c r="KHS176" s="216"/>
      <c r="KHT176" s="216"/>
      <c r="KHU176" s="216"/>
      <c r="KHV176" s="216"/>
      <c r="KHW176" s="216"/>
      <c r="KHX176" s="216"/>
      <c r="KHY176" s="216"/>
      <c r="KHZ176" s="216"/>
      <c r="KIA176" s="216"/>
      <c r="KIB176" s="216"/>
      <c r="KIC176" s="216"/>
      <c r="KID176" s="216"/>
      <c r="KIE176" s="216"/>
      <c r="KIF176" s="216"/>
      <c r="KIG176" s="216"/>
      <c r="KIH176" s="216"/>
      <c r="KII176" s="216"/>
      <c r="KIJ176" s="216"/>
      <c r="KIK176" s="216"/>
      <c r="KIL176" s="216"/>
      <c r="KIM176" s="216"/>
      <c r="KIN176" s="216"/>
      <c r="KIO176" s="216"/>
      <c r="KIP176" s="216"/>
      <c r="KIQ176" s="216"/>
      <c r="KIR176" s="216"/>
      <c r="KIS176" s="216"/>
      <c r="KIT176" s="216"/>
      <c r="KIU176" s="216"/>
      <c r="KIV176" s="216"/>
      <c r="KIW176" s="216"/>
      <c r="KIX176" s="216"/>
      <c r="KIY176" s="216"/>
      <c r="KIZ176" s="216"/>
      <c r="KJA176" s="216"/>
      <c r="KJB176" s="216"/>
      <c r="KJC176" s="216"/>
      <c r="KJD176" s="216"/>
      <c r="KJE176" s="216"/>
      <c r="KJF176" s="216"/>
      <c r="KJG176" s="216"/>
      <c r="KJH176" s="216"/>
      <c r="KJI176" s="216"/>
      <c r="KJJ176" s="216"/>
      <c r="KJK176" s="216"/>
      <c r="KJL176" s="216"/>
      <c r="KJM176" s="216"/>
      <c r="KJN176" s="216"/>
      <c r="KJO176" s="216"/>
      <c r="KJP176" s="216"/>
      <c r="KJQ176" s="216"/>
      <c r="KJR176" s="216"/>
      <c r="KJS176" s="216"/>
      <c r="KJT176" s="216"/>
      <c r="KJU176" s="216"/>
      <c r="KJV176" s="216"/>
      <c r="KJW176" s="216"/>
      <c r="KJX176" s="216"/>
      <c r="KJY176" s="216"/>
      <c r="KJZ176" s="216"/>
      <c r="KKA176" s="216"/>
      <c r="KKB176" s="216"/>
      <c r="KKC176" s="216"/>
      <c r="KKD176" s="216"/>
      <c r="KKE176" s="216"/>
      <c r="KKF176" s="216"/>
      <c r="KKG176" s="216"/>
      <c r="KKH176" s="216"/>
      <c r="KKI176" s="216"/>
      <c r="KKJ176" s="216"/>
      <c r="KKK176" s="216"/>
      <c r="KKL176" s="216"/>
      <c r="KKM176" s="216"/>
      <c r="KKN176" s="216"/>
      <c r="KKO176" s="216"/>
      <c r="KKP176" s="216"/>
      <c r="KKQ176" s="216"/>
      <c r="KKR176" s="216"/>
      <c r="KKS176" s="216"/>
      <c r="KKT176" s="216"/>
      <c r="KKU176" s="216"/>
      <c r="KKV176" s="216"/>
      <c r="KKW176" s="216"/>
      <c r="KKX176" s="216"/>
      <c r="KKY176" s="216"/>
      <c r="KKZ176" s="216"/>
      <c r="KLA176" s="216"/>
      <c r="KLB176" s="216"/>
      <c r="KLC176" s="216"/>
      <c r="KLD176" s="216"/>
      <c r="KLE176" s="216"/>
      <c r="KLF176" s="216"/>
      <c r="KLG176" s="216"/>
      <c r="KLH176" s="216"/>
      <c r="KLI176" s="216"/>
      <c r="KLJ176" s="216"/>
      <c r="KLK176" s="216"/>
      <c r="KLL176" s="216"/>
      <c r="KLM176" s="216"/>
      <c r="KLN176" s="216"/>
      <c r="KLO176" s="216"/>
      <c r="KLP176" s="216"/>
      <c r="KLQ176" s="216"/>
      <c r="KLR176" s="216"/>
      <c r="KLS176" s="216"/>
      <c r="KLT176" s="216"/>
      <c r="KLU176" s="216"/>
      <c r="KLV176" s="216"/>
      <c r="KLW176" s="216"/>
      <c r="KLX176" s="216"/>
      <c r="KLY176" s="216"/>
      <c r="KLZ176" s="216"/>
      <c r="KMA176" s="216"/>
      <c r="KMB176" s="216"/>
      <c r="KMC176" s="216"/>
      <c r="KMD176" s="216"/>
      <c r="KME176" s="216"/>
      <c r="KMF176" s="216"/>
      <c r="KMG176" s="216"/>
      <c r="KMH176" s="216"/>
      <c r="KMI176" s="216"/>
      <c r="KMJ176" s="216"/>
      <c r="KMK176" s="216"/>
      <c r="KML176" s="216"/>
      <c r="KMM176" s="216"/>
      <c r="KMN176" s="216"/>
      <c r="KMO176" s="216"/>
      <c r="KMP176" s="216"/>
      <c r="KMQ176" s="216"/>
      <c r="KMR176" s="216"/>
      <c r="KMS176" s="216"/>
      <c r="KMT176" s="216"/>
      <c r="KMU176" s="216"/>
      <c r="KMV176" s="216"/>
      <c r="KMW176" s="216"/>
      <c r="KMX176" s="216"/>
      <c r="KMY176" s="216"/>
      <c r="KMZ176" s="216"/>
      <c r="KNA176" s="216"/>
      <c r="KNB176" s="216"/>
      <c r="KNC176" s="216"/>
      <c r="KND176" s="216"/>
      <c r="KNE176" s="216"/>
      <c r="KNF176" s="216"/>
      <c r="KNG176" s="216"/>
      <c r="KNH176" s="216"/>
      <c r="KNI176" s="216"/>
      <c r="KNJ176" s="216"/>
      <c r="KNK176" s="216"/>
      <c r="KNL176" s="216"/>
      <c r="KNM176" s="216"/>
      <c r="KNN176" s="216"/>
      <c r="KNO176" s="216"/>
      <c r="KNP176" s="216"/>
      <c r="KNQ176" s="216"/>
      <c r="KNR176" s="216"/>
      <c r="KNS176" s="216"/>
      <c r="KNT176" s="216"/>
      <c r="KNU176" s="216"/>
      <c r="KNV176" s="216"/>
      <c r="KNW176" s="216"/>
      <c r="KNX176" s="216"/>
      <c r="KNY176" s="216"/>
      <c r="KNZ176" s="216"/>
      <c r="KOA176" s="216"/>
      <c r="KOB176" s="216"/>
      <c r="KOC176" s="216"/>
      <c r="KOD176" s="216"/>
      <c r="KOE176" s="216"/>
      <c r="KOF176" s="216"/>
      <c r="KOG176" s="216"/>
      <c r="KOH176" s="216"/>
      <c r="KOI176" s="216"/>
      <c r="KOJ176" s="216"/>
      <c r="KOK176" s="216"/>
      <c r="KOL176" s="216"/>
      <c r="KOM176" s="216"/>
      <c r="KON176" s="216"/>
      <c r="KOO176" s="216"/>
      <c r="KOP176" s="216"/>
      <c r="KOQ176" s="216"/>
      <c r="KOR176" s="216"/>
      <c r="KOS176" s="216"/>
      <c r="KOT176" s="216"/>
      <c r="KOU176" s="216"/>
      <c r="KOV176" s="216"/>
      <c r="KOW176" s="216"/>
      <c r="KOX176" s="216"/>
      <c r="KOY176" s="216"/>
      <c r="KOZ176" s="216"/>
      <c r="KPA176" s="216"/>
      <c r="KPB176" s="216"/>
      <c r="KPC176" s="216"/>
      <c r="KPD176" s="216"/>
      <c r="KPE176" s="216"/>
      <c r="KPF176" s="216"/>
      <c r="KPG176" s="216"/>
      <c r="KPH176" s="216"/>
      <c r="KPI176" s="216"/>
      <c r="KPJ176" s="216"/>
      <c r="KPK176" s="216"/>
      <c r="KPL176" s="216"/>
      <c r="KPM176" s="216"/>
      <c r="KPN176" s="216"/>
      <c r="KPO176" s="216"/>
      <c r="KPP176" s="216"/>
      <c r="KPQ176" s="216"/>
      <c r="KPR176" s="216"/>
      <c r="KPS176" s="216"/>
      <c r="KPT176" s="216"/>
      <c r="KPU176" s="216"/>
      <c r="KPV176" s="216"/>
      <c r="KPW176" s="216"/>
      <c r="KPX176" s="216"/>
      <c r="KPY176" s="216"/>
      <c r="KPZ176" s="216"/>
      <c r="KQA176" s="216"/>
      <c r="KQB176" s="216"/>
      <c r="KQC176" s="216"/>
      <c r="KQD176" s="216"/>
      <c r="KQE176" s="216"/>
      <c r="KQF176" s="216"/>
      <c r="KQG176" s="216"/>
      <c r="KQH176" s="216"/>
      <c r="KQI176" s="216"/>
      <c r="KQJ176" s="216"/>
      <c r="KQK176" s="216"/>
      <c r="KQL176" s="216"/>
      <c r="KQM176" s="216"/>
      <c r="KQN176" s="216"/>
      <c r="KQO176" s="216"/>
      <c r="KQP176" s="216"/>
      <c r="KQQ176" s="216"/>
      <c r="KQR176" s="216"/>
      <c r="KQS176" s="216"/>
      <c r="KQT176" s="216"/>
      <c r="KQU176" s="216"/>
      <c r="KQV176" s="216"/>
      <c r="KQW176" s="216"/>
      <c r="KQX176" s="216"/>
      <c r="KQY176" s="216"/>
      <c r="KQZ176" s="216"/>
      <c r="KRA176" s="216"/>
      <c r="KRB176" s="216"/>
      <c r="KRC176" s="216"/>
      <c r="KRD176" s="216"/>
      <c r="KRE176" s="216"/>
      <c r="KRF176" s="216"/>
      <c r="KRG176" s="216"/>
      <c r="KRH176" s="216"/>
      <c r="KRI176" s="216"/>
      <c r="KRJ176" s="216"/>
      <c r="KRK176" s="216"/>
      <c r="KRL176" s="216"/>
      <c r="KRM176" s="216"/>
      <c r="KRN176" s="216"/>
      <c r="KRO176" s="216"/>
      <c r="KRP176" s="216"/>
      <c r="KRQ176" s="216"/>
      <c r="KRR176" s="216"/>
      <c r="KRS176" s="216"/>
      <c r="KRT176" s="216"/>
      <c r="KRU176" s="216"/>
      <c r="KRV176" s="216"/>
      <c r="KRW176" s="216"/>
      <c r="KRX176" s="216"/>
      <c r="KRY176" s="216"/>
      <c r="KRZ176" s="216"/>
      <c r="KSA176" s="216"/>
      <c r="KSB176" s="216"/>
      <c r="KSC176" s="216"/>
      <c r="KSD176" s="216"/>
      <c r="KSE176" s="216"/>
      <c r="KSF176" s="216"/>
      <c r="KSG176" s="216"/>
      <c r="KSH176" s="216"/>
      <c r="KSI176" s="216"/>
      <c r="KSJ176" s="216"/>
      <c r="KSK176" s="216"/>
      <c r="KSL176" s="216"/>
      <c r="KSM176" s="216"/>
      <c r="KSN176" s="216"/>
      <c r="KSO176" s="216"/>
      <c r="KSP176" s="216"/>
      <c r="KSQ176" s="216"/>
      <c r="KSR176" s="216"/>
      <c r="KSS176" s="216"/>
      <c r="KST176" s="216"/>
      <c r="KSU176" s="216"/>
      <c r="KSV176" s="216"/>
      <c r="KSW176" s="216"/>
      <c r="KSX176" s="216"/>
      <c r="KSY176" s="216"/>
      <c r="KSZ176" s="216"/>
      <c r="KTA176" s="216"/>
      <c r="KTB176" s="216"/>
      <c r="KTC176" s="216"/>
      <c r="KTD176" s="216"/>
      <c r="KTE176" s="216"/>
      <c r="KTF176" s="216"/>
      <c r="KTG176" s="216"/>
      <c r="KTH176" s="216"/>
      <c r="KTI176" s="216"/>
      <c r="KTJ176" s="216"/>
      <c r="KTK176" s="216"/>
      <c r="KTL176" s="216"/>
      <c r="KTM176" s="216"/>
      <c r="KTN176" s="216"/>
      <c r="KTO176" s="216"/>
      <c r="KTP176" s="216"/>
      <c r="KTQ176" s="216"/>
      <c r="KTR176" s="216"/>
      <c r="KTS176" s="216"/>
      <c r="KTT176" s="216"/>
      <c r="KTU176" s="216"/>
      <c r="KTV176" s="216"/>
      <c r="KTW176" s="216"/>
      <c r="KTX176" s="216"/>
      <c r="KTY176" s="216"/>
      <c r="KTZ176" s="216"/>
      <c r="KUA176" s="216"/>
      <c r="KUB176" s="216"/>
      <c r="KUC176" s="216"/>
      <c r="KUD176" s="216"/>
      <c r="KUE176" s="216"/>
      <c r="KUF176" s="216"/>
      <c r="KUG176" s="216"/>
      <c r="KUH176" s="216"/>
      <c r="KUI176" s="216"/>
      <c r="KUJ176" s="216"/>
      <c r="KUK176" s="216"/>
      <c r="KUL176" s="216"/>
      <c r="KUM176" s="216"/>
      <c r="KUN176" s="216"/>
      <c r="KUO176" s="216"/>
      <c r="KUP176" s="216"/>
      <c r="KUQ176" s="216"/>
      <c r="KUR176" s="216"/>
      <c r="KUS176" s="216"/>
      <c r="KUT176" s="216"/>
      <c r="KUU176" s="216"/>
      <c r="KUV176" s="216"/>
      <c r="KUW176" s="216"/>
      <c r="KUX176" s="216"/>
      <c r="KUY176" s="216"/>
      <c r="KUZ176" s="216"/>
      <c r="KVA176" s="216"/>
      <c r="KVB176" s="216"/>
      <c r="KVC176" s="216"/>
      <c r="KVD176" s="216"/>
      <c r="KVE176" s="216"/>
      <c r="KVF176" s="216"/>
      <c r="KVG176" s="216"/>
      <c r="KVH176" s="216"/>
      <c r="KVI176" s="216"/>
      <c r="KVJ176" s="216"/>
      <c r="KVK176" s="216"/>
      <c r="KVL176" s="216"/>
      <c r="KVM176" s="216"/>
      <c r="KVN176" s="216"/>
      <c r="KVO176" s="216"/>
      <c r="KVP176" s="216"/>
      <c r="KVQ176" s="216"/>
      <c r="KVR176" s="216"/>
      <c r="KVS176" s="216"/>
      <c r="KVT176" s="216"/>
      <c r="KVU176" s="216"/>
      <c r="KVV176" s="216"/>
      <c r="KVW176" s="216"/>
      <c r="KVX176" s="216"/>
      <c r="KVY176" s="216"/>
      <c r="KVZ176" s="216"/>
      <c r="KWA176" s="216"/>
      <c r="KWB176" s="216"/>
      <c r="KWC176" s="216"/>
      <c r="KWD176" s="216"/>
      <c r="KWE176" s="216"/>
      <c r="KWF176" s="216"/>
      <c r="KWG176" s="216"/>
      <c r="KWH176" s="216"/>
      <c r="KWI176" s="216"/>
      <c r="KWJ176" s="216"/>
      <c r="KWK176" s="216"/>
      <c r="KWL176" s="216"/>
      <c r="KWM176" s="216"/>
      <c r="KWN176" s="216"/>
      <c r="KWO176" s="216"/>
      <c r="KWP176" s="216"/>
      <c r="KWQ176" s="216"/>
      <c r="KWR176" s="216"/>
      <c r="KWS176" s="216"/>
      <c r="KWT176" s="216"/>
      <c r="KWU176" s="216"/>
      <c r="KWV176" s="216"/>
      <c r="KWW176" s="216"/>
      <c r="KWX176" s="216"/>
      <c r="KWY176" s="216"/>
      <c r="KWZ176" s="216"/>
      <c r="KXA176" s="216"/>
      <c r="KXB176" s="216"/>
      <c r="KXC176" s="216"/>
      <c r="KXD176" s="216"/>
      <c r="KXE176" s="216"/>
      <c r="KXF176" s="216"/>
      <c r="KXG176" s="216"/>
      <c r="KXH176" s="216"/>
      <c r="KXI176" s="216"/>
      <c r="KXJ176" s="216"/>
      <c r="KXK176" s="216"/>
      <c r="KXL176" s="216"/>
      <c r="KXM176" s="216"/>
      <c r="KXN176" s="216"/>
      <c r="KXO176" s="216"/>
      <c r="KXP176" s="216"/>
      <c r="KXQ176" s="216"/>
      <c r="KXR176" s="216"/>
      <c r="KXS176" s="216"/>
      <c r="KXT176" s="216"/>
      <c r="KXU176" s="216"/>
      <c r="KXV176" s="216"/>
      <c r="KXW176" s="216"/>
      <c r="KXX176" s="216"/>
      <c r="KXY176" s="216"/>
      <c r="KXZ176" s="216"/>
      <c r="KYA176" s="216"/>
      <c r="KYB176" s="216"/>
      <c r="KYC176" s="216"/>
      <c r="KYD176" s="216"/>
      <c r="KYE176" s="216"/>
      <c r="KYF176" s="216"/>
      <c r="KYG176" s="216"/>
      <c r="KYH176" s="216"/>
      <c r="KYI176" s="216"/>
      <c r="KYJ176" s="216"/>
      <c r="KYK176" s="216"/>
      <c r="KYL176" s="216"/>
      <c r="KYM176" s="216"/>
      <c r="KYN176" s="216"/>
      <c r="KYO176" s="216"/>
      <c r="KYP176" s="216"/>
      <c r="KYQ176" s="216"/>
      <c r="KYR176" s="216"/>
      <c r="KYS176" s="216"/>
      <c r="KYT176" s="216"/>
      <c r="KYU176" s="216"/>
      <c r="KYV176" s="216"/>
      <c r="KYW176" s="216"/>
      <c r="KYX176" s="216"/>
      <c r="KYY176" s="216"/>
      <c r="KYZ176" s="216"/>
      <c r="KZA176" s="216"/>
      <c r="KZB176" s="216"/>
      <c r="KZC176" s="216"/>
      <c r="KZD176" s="216"/>
      <c r="KZE176" s="216"/>
      <c r="KZF176" s="216"/>
      <c r="KZG176" s="216"/>
      <c r="KZH176" s="216"/>
      <c r="KZI176" s="216"/>
      <c r="KZJ176" s="216"/>
      <c r="KZK176" s="216"/>
      <c r="KZL176" s="216"/>
      <c r="KZM176" s="216"/>
      <c r="KZN176" s="216"/>
      <c r="KZO176" s="216"/>
      <c r="KZP176" s="216"/>
      <c r="KZQ176" s="216"/>
      <c r="KZR176" s="216"/>
      <c r="KZS176" s="216"/>
      <c r="KZT176" s="216"/>
      <c r="KZU176" s="216"/>
      <c r="KZV176" s="216"/>
      <c r="KZW176" s="216"/>
      <c r="KZX176" s="216"/>
      <c r="KZY176" s="216"/>
      <c r="KZZ176" s="216"/>
      <c r="LAA176" s="216"/>
      <c r="LAB176" s="216"/>
      <c r="LAC176" s="216"/>
      <c r="LAD176" s="216"/>
      <c r="LAE176" s="216"/>
      <c r="LAF176" s="216"/>
      <c r="LAG176" s="216"/>
      <c r="LAH176" s="216"/>
      <c r="LAI176" s="216"/>
      <c r="LAJ176" s="216"/>
      <c r="LAK176" s="216"/>
      <c r="LAL176" s="216"/>
      <c r="LAM176" s="216"/>
      <c r="LAN176" s="216"/>
      <c r="LAO176" s="216"/>
      <c r="LAP176" s="216"/>
      <c r="LAQ176" s="216"/>
      <c r="LAR176" s="216"/>
      <c r="LAS176" s="216"/>
      <c r="LAT176" s="216"/>
      <c r="LAU176" s="216"/>
      <c r="LAV176" s="216"/>
      <c r="LAW176" s="216"/>
      <c r="LAX176" s="216"/>
      <c r="LAY176" s="216"/>
      <c r="LAZ176" s="216"/>
      <c r="LBA176" s="216"/>
      <c r="LBB176" s="216"/>
      <c r="LBC176" s="216"/>
      <c r="LBD176" s="216"/>
      <c r="LBE176" s="216"/>
      <c r="LBF176" s="216"/>
      <c r="LBG176" s="216"/>
      <c r="LBH176" s="216"/>
      <c r="LBI176" s="216"/>
      <c r="LBJ176" s="216"/>
      <c r="LBK176" s="216"/>
      <c r="LBL176" s="216"/>
      <c r="LBM176" s="216"/>
      <c r="LBN176" s="216"/>
      <c r="LBO176" s="216"/>
      <c r="LBP176" s="216"/>
      <c r="LBQ176" s="216"/>
      <c r="LBR176" s="216"/>
      <c r="LBS176" s="216"/>
      <c r="LBT176" s="216"/>
      <c r="LBU176" s="216"/>
      <c r="LBV176" s="216"/>
      <c r="LBW176" s="216"/>
      <c r="LBX176" s="216"/>
      <c r="LBY176" s="216"/>
      <c r="LBZ176" s="216"/>
      <c r="LCA176" s="216"/>
      <c r="LCB176" s="216"/>
      <c r="LCC176" s="216"/>
      <c r="LCD176" s="216"/>
      <c r="LCE176" s="216"/>
      <c r="LCF176" s="216"/>
      <c r="LCG176" s="216"/>
      <c r="LCH176" s="216"/>
      <c r="LCI176" s="216"/>
      <c r="LCJ176" s="216"/>
      <c r="LCK176" s="216"/>
      <c r="LCL176" s="216"/>
      <c r="LCM176" s="216"/>
      <c r="LCN176" s="216"/>
      <c r="LCO176" s="216"/>
      <c r="LCP176" s="216"/>
      <c r="LCQ176" s="216"/>
      <c r="LCR176" s="216"/>
      <c r="LCS176" s="216"/>
      <c r="LCT176" s="216"/>
      <c r="LCU176" s="216"/>
      <c r="LCV176" s="216"/>
      <c r="LCW176" s="216"/>
      <c r="LCX176" s="216"/>
      <c r="LCY176" s="216"/>
      <c r="LCZ176" s="216"/>
      <c r="LDA176" s="216"/>
      <c r="LDB176" s="216"/>
      <c r="LDC176" s="216"/>
      <c r="LDD176" s="216"/>
      <c r="LDE176" s="216"/>
      <c r="LDF176" s="216"/>
      <c r="LDG176" s="216"/>
      <c r="LDH176" s="216"/>
      <c r="LDI176" s="216"/>
      <c r="LDJ176" s="216"/>
      <c r="LDK176" s="216"/>
      <c r="LDL176" s="216"/>
      <c r="LDM176" s="216"/>
      <c r="LDN176" s="216"/>
      <c r="LDO176" s="216"/>
      <c r="LDP176" s="216"/>
      <c r="LDQ176" s="216"/>
      <c r="LDR176" s="216"/>
      <c r="LDS176" s="216"/>
      <c r="LDT176" s="216"/>
      <c r="LDU176" s="216"/>
      <c r="LDV176" s="216"/>
      <c r="LDW176" s="216"/>
      <c r="LDX176" s="216"/>
      <c r="LDY176" s="216"/>
      <c r="LDZ176" s="216"/>
      <c r="LEA176" s="216"/>
      <c r="LEB176" s="216"/>
      <c r="LEC176" s="216"/>
      <c r="LED176" s="216"/>
      <c r="LEE176" s="216"/>
      <c r="LEF176" s="216"/>
      <c r="LEG176" s="216"/>
      <c r="LEH176" s="216"/>
      <c r="LEI176" s="216"/>
      <c r="LEJ176" s="216"/>
      <c r="LEK176" s="216"/>
      <c r="LEL176" s="216"/>
      <c r="LEM176" s="216"/>
      <c r="LEN176" s="216"/>
      <c r="LEO176" s="216"/>
      <c r="LEP176" s="216"/>
      <c r="LEQ176" s="216"/>
      <c r="LER176" s="216"/>
      <c r="LES176" s="216"/>
      <c r="LET176" s="216"/>
      <c r="LEU176" s="216"/>
      <c r="LEV176" s="216"/>
      <c r="LEW176" s="216"/>
      <c r="LEX176" s="216"/>
      <c r="LEY176" s="216"/>
      <c r="LEZ176" s="216"/>
      <c r="LFA176" s="216"/>
      <c r="LFB176" s="216"/>
      <c r="LFC176" s="216"/>
      <c r="LFD176" s="216"/>
      <c r="LFE176" s="216"/>
      <c r="LFF176" s="216"/>
      <c r="LFG176" s="216"/>
      <c r="LFH176" s="216"/>
      <c r="LFI176" s="216"/>
      <c r="LFJ176" s="216"/>
      <c r="LFK176" s="216"/>
      <c r="LFL176" s="216"/>
      <c r="LFM176" s="216"/>
      <c r="LFN176" s="216"/>
      <c r="LFO176" s="216"/>
      <c r="LFP176" s="216"/>
      <c r="LFQ176" s="216"/>
      <c r="LFR176" s="216"/>
      <c r="LFS176" s="216"/>
      <c r="LFT176" s="216"/>
      <c r="LFU176" s="216"/>
      <c r="LFV176" s="216"/>
      <c r="LFW176" s="216"/>
      <c r="LFX176" s="216"/>
      <c r="LFY176" s="216"/>
      <c r="LFZ176" s="216"/>
      <c r="LGA176" s="216"/>
      <c r="LGB176" s="216"/>
      <c r="LGC176" s="216"/>
      <c r="LGD176" s="216"/>
      <c r="LGE176" s="216"/>
      <c r="LGF176" s="216"/>
      <c r="LGG176" s="216"/>
      <c r="LGH176" s="216"/>
      <c r="LGI176" s="216"/>
      <c r="LGJ176" s="216"/>
      <c r="LGK176" s="216"/>
      <c r="LGL176" s="216"/>
      <c r="LGM176" s="216"/>
      <c r="LGN176" s="216"/>
      <c r="LGO176" s="216"/>
      <c r="LGP176" s="216"/>
      <c r="LGQ176" s="216"/>
      <c r="LGR176" s="216"/>
      <c r="LGS176" s="216"/>
      <c r="LGT176" s="216"/>
      <c r="LGU176" s="216"/>
      <c r="LGV176" s="216"/>
      <c r="LGW176" s="216"/>
      <c r="LGX176" s="216"/>
      <c r="LGY176" s="216"/>
      <c r="LGZ176" s="216"/>
      <c r="LHA176" s="216"/>
      <c r="LHB176" s="216"/>
      <c r="LHC176" s="216"/>
      <c r="LHD176" s="216"/>
      <c r="LHE176" s="216"/>
      <c r="LHF176" s="216"/>
      <c r="LHG176" s="216"/>
      <c r="LHH176" s="216"/>
      <c r="LHI176" s="216"/>
      <c r="LHJ176" s="216"/>
      <c r="LHK176" s="216"/>
      <c r="LHL176" s="216"/>
      <c r="LHM176" s="216"/>
      <c r="LHN176" s="216"/>
      <c r="LHO176" s="216"/>
      <c r="LHP176" s="216"/>
      <c r="LHQ176" s="216"/>
      <c r="LHR176" s="216"/>
      <c r="LHS176" s="216"/>
      <c r="LHT176" s="216"/>
      <c r="LHU176" s="216"/>
      <c r="LHV176" s="216"/>
      <c r="LHW176" s="216"/>
      <c r="LHX176" s="216"/>
      <c r="LHY176" s="216"/>
      <c r="LHZ176" s="216"/>
      <c r="LIA176" s="216"/>
      <c r="LIB176" s="216"/>
      <c r="LIC176" s="216"/>
      <c r="LID176" s="216"/>
      <c r="LIE176" s="216"/>
      <c r="LIF176" s="216"/>
      <c r="LIG176" s="216"/>
      <c r="LIH176" s="216"/>
      <c r="LII176" s="216"/>
      <c r="LIJ176" s="216"/>
      <c r="LIK176" s="216"/>
      <c r="LIL176" s="216"/>
      <c r="LIM176" s="216"/>
      <c r="LIN176" s="216"/>
      <c r="LIO176" s="216"/>
      <c r="LIP176" s="216"/>
      <c r="LIQ176" s="216"/>
      <c r="LIR176" s="216"/>
      <c r="LIS176" s="216"/>
      <c r="LIT176" s="216"/>
      <c r="LIU176" s="216"/>
      <c r="LIV176" s="216"/>
      <c r="LIW176" s="216"/>
      <c r="LIX176" s="216"/>
      <c r="LIY176" s="216"/>
      <c r="LIZ176" s="216"/>
      <c r="LJA176" s="216"/>
      <c r="LJB176" s="216"/>
      <c r="LJC176" s="216"/>
      <c r="LJD176" s="216"/>
      <c r="LJE176" s="216"/>
      <c r="LJF176" s="216"/>
      <c r="LJG176" s="216"/>
      <c r="LJH176" s="216"/>
      <c r="LJI176" s="216"/>
      <c r="LJJ176" s="216"/>
      <c r="LJK176" s="216"/>
      <c r="LJL176" s="216"/>
      <c r="LJM176" s="216"/>
      <c r="LJN176" s="216"/>
      <c r="LJO176" s="216"/>
      <c r="LJP176" s="216"/>
      <c r="LJQ176" s="216"/>
      <c r="LJR176" s="216"/>
      <c r="LJS176" s="216"/>
      <c r="LJT176" s="216"/>
      <c r="LJU176" s="216"/>
      <c r="LJV176" s="216"/>
      <c r="LJW176" s="216"/>
      <c r="LJX176" s="216"/>
      <c r="LJY176" s="216"/>
      <c r="LJZ176" s="216"/>
      <c r="LKA176" s="216"/>
      <c r="LKB176" s="216"/>
      <c r="LKC176" s="216"/>
      <c r="LKD176" s="216"/>
      <c r="LKE176" s="216"/>
      <c r="LKF176" s="216"/>
      <c r="LKG176" s="216"/>
      <c r="LKH176" s="216"/>
      <c r="LKI176" s="216"/>
      <c r="LKJ176" s="216"/>
      <c r="LKK176" s="216"/>
      <c r="LKL176" s="216"/>
      <c r="LKM176" s="216"/>
      <c r="LKN176" s="216"/>
      <c r="LKO176" s="216"/>
      <c r="LKP176" s="216"/>
      <c r="LKQ176" s="216"/>
      <c r="LKR176" s="216"/>
      <c r="LKS176" s="216"/>
      <c r="LKT176" s="216"/>
      <c r="LKU176" s="216"/>
      <c r="LKV176" s="216"/>
      <c r="LKW176" s="216"/>
      <c r="LKX176" s="216"/>
      <c r="LKY176" s="216"/>
      <c r="LKZ176" s="216"/>
      <c r="LLA176" s="216"/>
      <c r="LLB176" s="216"/>
      <c r="LLC176" s="216"/>
      <c r="LLD176" s="216"/>
      <c r="LLE176" s="216"/>
      <c r="LLF176" s="216"/>
      <c r="LLG176" s="216"/>
      <c r="LLH176" s="216"/>
      <c r="LLI176" s="216"/>
      <c r="LLJ176" s="216"/>
      <c r="LLK176" s="216"/>
      <c r="LLL176" s="216"/>
      <c r="LLM176" s="216"/>
      <c r="LLN176" s="216"/>
      <c r="LLO176" s="216"/>
      <c r="LLP176" s="216"/>
      <c r="LLQ176" s="216"/>
      <c r="LLR176" s="216"/>
      <c r="LLS176" s="216"/>
      <c r="LLT176" s="216"/>
      <c r="LLU176" s="216"/>
      <c r="LLV176" s="216"/>
      <c r="LLW176" s="216"/>
      <c r="LLX176" s="216"/>
      <c r="LLY176" s="216"/>
      <c r="LLZ176" s="216"/>
      <c r="LMA176" s="216"/>
      <c r="LMB176" s="216"/>
      <c r="LMC176" s="216"/>
      <c r="LMD176" s="216"/>
      <c r="LME176" s="216"/>
      <c r="LMF176" s="216"/>
      <c r="LMG176" s="216"/>
      <c r="LMH176" s="216"/>
      <c r="LMI176" s="216"/>
      <c r="LMJ176" s="216"/>
      <c r="LMK176" s="216"/>
      <c r="LML176" s="216"/>
      <c r="LMM176" s="216"/>
      <c r="LMN176" s="216"/>
      <c r="LMO176" s="216"/>
      <c r="LMP176" s="216"/>
      <c r="LMQ176" s="216"/>
      <c r="LMR176" s="216"/>
      <c r="LMS176" s="216"/>
      <c r="LMT176" s="216"/>
      <c r="LMU176" s="216"/>
      <c r="LMV176" s="216"/>
      <c r="LMW176" s="216"/>
      <c r="LMX176" s="216"/>
      <c r="LMY176" s="216"/>
      <c r="LMZ176" s="216"/>
      <c r="LNA176" s="216"/>
      <c r="LNB176" s="216"/>
      <c r="LNC176" s="216"/>
      <c r="LND176" s="216"/>
      <c r="LNE176" s="216"/>
      <c r="LNF176" s="216"/>
      <c r="LNG176" s="216"/>
      <c r="LNH176" s="216"/>
      <c r="LNI176" s="216"/>
      <c r="LNJ176" s="216"/>
      <c r="LNK176" s="216"/>
      <c r="LNL176" s="216"/>
      <c r="LNM176" s="216"/>
      <c r="LNN176" s="216"/>
      <c r="LNO176" s="216"/>
      <c r="LNP176" s="216"/>
      <c r="LNQ176" s="216"/>
      <c r="LNR176" s="216"/>
      <c r="LNS176" s="216"/>
      <c r="LNT176" s="216"/>
      <c r="LNU176" s="216"/>
      <c r="LNV176" s="216"/>
      <c r="LNW176" s="216"/>
      <c r="LNX176" s="216"/>
      <c r="LNY176" s="216"/>
      <c r="LNZ176" s="216"/>
      <c r="LOA176" s="216"/>
      <c r="LOB176" s="216"/>
      <c r="LOC176" s="216"/>
      <c r="LOD176" s="216"/>
      <c r="LOE176" s="216"/>
      <c r="LOF176" s="216"/>
      <c r="LOG176" s="216"/>
      <c r="LOH176" s="216"/>
      <c r="LOI176" s="216"/>
      <c r="LOJ176" s="216"/>
      <c r="LOK176" s="216"/>
      <c r="LOL176" s="216"/>
      <c r="LOM176" s="216"/>
      <c r="LON176" s="216"/>
      <c r="LOO176" s="216"/>
      <c r="LOP176" s="216"/>
      <c r="LOQ176" s="216"/>
      <c r="LOR176" s="216"/>
      <c r="LOS176" s="216"/>
      <c r="LOT176" s="216"/>
      <c r="LOU176" s="216"/>
      <c r="LOV176" s="216"/>
      <c r="LOW176" s="216"/>
      <c r="LOX176" s="216"/>
      <c r="LOY176" s="216"/>
      <c r="LOZ176" s="216"/>
      <c r="LPA176" s="216"/>
      <c r="LPB176" s="216"/>
      <c r="LPC176" s="216"/>
      <c r="LPD176" s="216"/>
      <c r="LPE176" s="216"/>
      <c r="LPF176" s="216"/>
      <c r="LPG176" s="216"/>
      <c r="LPH176" s="216"/>
      <c r="LPI176" s="216"/>
      <c r="LPJ176" s="216"/>
      <c r="LPK176" s="216"/>
      <c r="LPL176" s="216"/>
      <c r="LPM176" s="216"/>
      <c r="LPN176" s="216"/>
      <c r="LPO176" s="216"/>
      <c r="LPP176" s="216"/>
      <c r="LPQ176" s="216"/>
      <c r="LPR176" s="216"/>
      <c r="LPS176" s="216"/>
      <c r="LPT176" s="216"/>
      <c r="LPU176" s="216"/>
      <c r="LPV176" s="216"/>
      <c r="LPW176" s="216"/>
      <c r="LPX176" s="216"/>
      <c r="LPY176" s="216"/>
      <c r="LPZ176" s="216"/>
      <c r="LQA176" s="216"/>
      <c r="LQB176" s="216"/>
      <c r="LQC176" s="216"/>
      <c r="LQD176" s="216"/>
      <c r="LQE176" s="216"/>
      <c r="LQF176" s="216"/>
      <c r="LQG176" s="216"/>
      <c r="LQH176" s="216"/>
      <c r="LQI176" s="216"/>
      <c r="LQJ176" s="216"/>
      <c r="LQK176" s="216"/>
      <c r="LQL176" s="216"/>
      <c r="LQM176" s="216"/>
      <c r="LQN176" s="216"/>
      <c r="LQO176" s="216"/>
      <c r="LQP176" s="216"/>
      <c r="LQQ176" s="216"/>
      <c r="LQR176" s="216"/>
      <c r="LQS176" s="216"/>
      <c r="LQT176" s="216"/>
      <c r="LQU176" s="216"/>
      <c r="LQV176" s="216"/>
      <c r="LQW176" s="216"/>
      <c r="LQX176" s="216"/>
      <c r="LQY176" s="216"/>
      <c r="LQZ176" s="216"/>
      <c r="LRA176" s="216"/>
      <c r="LRB176" s="216"/>
      <c r="LRC176" s="216"/>
      <c r="LRD176" s="216"/>
      <c r="LRE176" s="216"/>
      <c r="LRF176" s="216"/>
      <c r="LRG176" s="216"/>
      <c r="LRH176" s="216"/>
      <c r="LRI176" s="216"/>
      <c r="LRJ176" s="216"/>
      <c r="LRK176" s="216"/>
      <c r="LRL176" s="216"/>
      <c r="LRM176" s="216"/>
      <c r="LRN176" s="216"/>
      <c r="LRO176" s="216"/>
      <c r="LRP176" s="216"/>
      <c r="LRQ176" s="216"/>
      <c r="LRR176" s="216"/>
      <c r="LRS176" s="216"/>
      <c r="LRT176" s="216"/>
      <c r="LRU176" s="216"/>
      <c r="LRV176" s="216"/>
      <c r="LRW176" s="216"/>
      <c r="LRX176" s="216"/>
      <c r="LRY176" s="216"/>
      <c r="LRZ176" s="216"/>
      <c r="LSA176" s="216"/>
      <c r="LSB176" s="216"/>
      <c r="LSC176" s="216"/>
      <c r="LSD176" s="216"/>
      <c r="LSE176" s="216"/>
      <c r="LSF176" s="216"/>
      <c r="LSG176" s="216"/>
      <c r="LSH176" s="216"/>
      <c r="LSI176" s="216"/>
      <c r="LSJ176" s="216"/>
      <c r="LSK176" s="216"/>
      <c r="LSL176" s="216"/>
      <c r="LSM176" s="216"/>
      <c r="LSN176" s="216"/>
      <c r="LSO176" s="216"/>
      <c r="LSP176" s="216"/>
      <c r="LSQ176" s="216"/>
      <c r="LSR176" s="216"/>
      <c r="LSS176" s="216"/>
      <c r="LST176" s="216"/>
      <c r="LSU176" s="216"/>
      <c r="LSV176" s="216"/>
      <c r="LSW176" s="216"/>
      <c r="LSX176" s="216"/>
      <c r="LSY176" s="216"/>
      <c r="LSZ176" s="216"/>
      <c r="LTA176" s="216"/>
      <c r="LTB176" s="216"/>
      <c r="LTC176" s="216"/>
      <c r="LTD176" s="216"/>
      <c r="LTE176" s="216"/>
      <c r="LTF176" s="216"/>
      <c r="LTG176" s="216"/>
      <c r="LTH176" s="216"/>
      <c r="LTI176" s="216"/>
      <c r="LTJ176" s="216"/>
      <c r="LTK176" s="216"/>
      <c r="LTL176" s="216"/>
      <c r="LTM176" s="216"/>
      <c r="LTN176" s="216"/>
      <c r="LTO176" s="216"/>
      <c r="LTP176" s="216"/>
      <c r="LTQ176" s="216"/>
      <c r="LTR176" s="216"/>
      <c r="LTS176" s="216"/>
      <c r="LTT176" s="216"/>
      <c r="LTU176" s="216"/>
      <c r="LTV176" s="216"/>
      <c r="LTW176" s="216"/>
      <c r="LTX176" s="216"/>
      <c r="LTY176" s="216"/>
      <c r="LTZ176" s="216"/>
      <c r="LUA176" s="216"/>
      <c r="LUB176" s="216"/>
      <c r="LUC176" s="216"/>
      <c r="LUD176" s="216"/>
      <c r="LUE176" s="216"/>
      <c r="LUF176" s="216"/>
      <c r="LUG176" s="216"/>
      <c r="LUH176" s="216"/>
      <c r="LUI176" s="216"/>
      <c r="LUJ176" s="216"/>
      <c r="LUK176" s="216"/>
      <c r="LUL176" s="216"/>
      <c r="LUM176" s="216"/>
      <c r="LUN176" s="216"/>
      <c r="LUO176" s="216"/>
      <c r="LUP176" s="216"/>
      <c r="LUQ176" s="216"/>
      <c r="LUR176" s="216"/>
      <c r="LUS176" s="216"/>
      <c r="LUT176" s="216"/>
      <c r="LUU176" s="216"/>
      <c r="LUV176" s="216"/>
      <c r="LUW176" s="216"/>
      <c r="LUX176" s="216"/>
      <c r="LUY176" s="216"/>
      <c r="LUZ176" s="216"/>
      <c r="LVA176" s="216"/>
      <c r="LVB176" s="216"/>
      <c r="LVC176" s="216"/>
      <c r="LVD176" s="216"/>
      <c r="LVE176" s="216"/>
      <c r="LVF176" s="216"/>
      <c r="LVG176" s="216"/>
      <c r="LVH176" s="216"/>
      <c r="LVI176" s="216"/>
      <c r="LVJ176" s="216"/>
      <c r="LVK176" s="216"/>
      <c r="LVL176" s="216"/>
      <c r="LVM176" s="216"/>
      <c r="LVN176" s="216"/>
      <c r="LVO176" s="216"/>
      <c r="LVP176" s="216"/>
      <c r="LVQ176" s="216"/>
      <c r="LVR176" s="216"/>
      <c r="LVS176" s="216"/>
      <c r="LVT176" s="216"/>
      <c r="LVU176" s="216"/>
      <c r="LVV176" s="216"/>
      <c r="LVW176" s="216"/>
      <c r="LVX176" s="216"/>
      <c r="LVY176" s="216"/>
      <c r="LVZ176" s="216"/>
      <c r="LWA176" s="216"/>
      <c r="LWB176" s="216"/>
      <c r="LWC176" s="216"/>
      <c r="LWD176" s="216"/>
      <c r="LWE176" s="216"/>
      <c r="LWF176" s="216"/>
      <c r="LWG176" s="216"/>
      <c r="LWH176" s="216"/>
      <c r="LWI176" s="216"/>
      <c r="LWJ176" s="216"/>
      <c r="LWK176" s="216"/>
      <c r="LWL176" s="216"/>
      <c r="LWM176" s="216"/>
      <c r="LWN176" s="216"/>
      <c r="LWO176" s="216"/>
      <c r="LWP176" s="216"/>
      <c r="LWQ176" s="216"/>
      <c r="LWR176" s="216"/>
      <c r="LWS176" s="216"/>
      <c r="LWT176" s="216"/>
      <c r="LWU176" s="216"/>
      <c r="LWV176" s="216"/>
      <c r="LWW176" s="216"/>
      <c r="LWX176" s="216"/>
      <c r="LWY176" s="216"/>
      <c r="LWZ176" s="216"/>
      <c r="LXA176" s="216"/>
      <c r="LXB176" s="216"/>
      <c r="LXC176" s="216"/>
      <c r="LXD176" s="216"/>
      <c r="LXE176" s="216"/>
      <c r="LXF176" s="216"/>
      <c r="LXG176" s="216"/>
      <c r="LXH176" s="216"/>
      <c r="LXI176" s="216"/>
      <c r="LXJ176" s="216"/>
      <c r="LXK176" s="216"/>
      <c r="LXL176" s="216"/>
      <c r="LXM176" s="216"/>
      <c r="LXN176" s="216"/>
      <c r="LXO176" s="216"/>
      <c r="LXP176" s="216"/>
      <c r="LXQ176" s="216"/>
      <c r="LXR176" s="216"/>
      <c r="LXS176" s="216"/>
      <c r="LXT176" s="216"/>
      <c r="LXU176" s="216"/>
      <c r="LXV176" s="216"/>
      <c r="LXW176" s="216"/>
      <c r="LXX176" s="216"/>
      <c r="LXY176" s="216"/>
      <c r="LXZ176" s="216"/>
      <c r="LYA176" s="216"/>
      <c r="LYB176" s="216"/>
      <c r="LYC176" s="216"/>
      <c r="LYD176" s="216"/>
      <c r="LYE176" s="216"/>
      <c r="LYF176" s="216"/>
      <c r="LYG176" s="216"/>
      <c r="LYH176" s="216"/>
      <c r="LYI176" s="216"/>
      <c r="LYJ176" s="216"/>
      <c r="LYK176" s="216"/>
      <c r="LYL176" s="216"/>
      <c r="LYM176" s="216"/>
      <c r="LYN176" s="216"/>
      <c r="LYO176" s="216"/>
      <c r="LYP176" s="216"/>
      <c r="LYQ176" s="216"/>
      <c r="LYR176" s="216"/>
      <c r="LYS176" s="216"/>
      <c r="LYT176" s="216"/>
      <c r="LYU176" s="216"/>
      <c r="LYV176" s="216"/>
      <c r="LYW176" s="216"/>
      <c r="LYX176" s="216"/>
      <c r="LYY176" s="216"/>
      <c r="LYZ176" s="216"/>
      <c r="LZA176" s="216"/>
      <c r="LZB176" s="216"/>
      <c r="LZC176" s="216"/>
      <c r="LZD176" s="216"/>
      <c r="LZE176" s="216"/>
      <c r="LZF176" s="216"/>
      <c r="LZG176" s="216"/>
      <c r="LZH176" s="216"/>
      <c r="LZI176" s="216"/>
      <c r="LZJ176" s="216"/>
      <c r="LZK176" s="216"/>
      <c r="LZL176" s="216"/>
      <c r="LZM176" s="216"/>
      <c r="LZN176" s="216"/>
      <c r="LZO176" s="216"/>
      <c r="LZP176" s="216"/>
      <c r="LZQ176" s="216"/>
      <c r="LZR176" s="216"/>
      <c r="LZS176" s="216"/>
      <c r="LZT176" s="216"/>
      <c r="LZU176" s="216"/>
      <c r="LZV176" s="216"/>
      <c r="LZW176" s="216"/>
      <c r="LZX176" s="216"/>
      <c r="LZY176" s="216"/>
      <c r="LZZ176" s="216"/>
      <c r="MAA176" s="216"/>
      <c r="MAB176" s="216"/>
      <c r="MAC176" s="216"/>
      <c r="MAD176" s="216"/>
      <c r="MAE176" s="216"/>
      <c r="MAF176" s="216"/>
      <c r="MAG176" s="216"/>
      <c r="MAH176" s="216"/>
      <c r="MAI176" s="216"/>
      <c r="MAJ176" s="216"/>
      <c r="MAK176" s="216"/>
      <c r="MAL176" s="216"/>
      <c r="MAM176" s="216"/>
      <c r="MAN176" s="216"/>
      <c r="MAO176" s="216"/>
      <c r="MAP176" s="216"/>
      <c r="MAQ176" s="216"/>
      <c r="MAR176" s="216"/>
      <c r="MAS176" s="216"/>
      <c r="MAT176" s="216"/>
      <c r="MAU176" s="216"/>
      <c r="MAV176" s="216"/>
      <c r="MAW176" s="216"/>
      <c r="MAX176" s="216"/>
      <c r="MAY176" s="216"/>
      <c r="MAZ176" s="216"/>
      <c r="MBA176" s="216"/>
      <c r="MBB176" s="216"/>
      <c r="MBC176" s="216"/>
      <c r="MBD176" s="216"/>
      <c r="MBE176" s="216"/>
      <c r="MBF176" s="216"/>
      <c r="MBG176" s="216"/>
      <c r="MBH176" s="216"/>
      <c r="MBI176" s="216"/>
      <c r="MBJ176" s="216"/>
      <c r="MBK176" s="216"/>
      <c r="MBL176" s="216"/>
      <c r="MBM176" s="216"/>
      <c r="MBN176" s="216"/>
      <c r="MBO176" s="216"/>
      <c r="MBP176" s="216"/>
      <c r="MBQ176" s="216"/>
      <c r="MBR176" s="216"/>
      <c r="MBS176" s="216"/>
      <c r="MBT176" s="216"/>
      <c r="MBU176" s="216"/>
      <c r="MBV176" s="216"/>
      <c r="MBW176" s="216"/>
      <c r="MBX176" s="216"/>
      <c r="MBY176" s="216"/>
      <c r="MBZ176" s="216"/>
      <c r="MCA176" s="216"/>
      <c r="MCB176" s="216"/>
      <c r="MCC176" s="216"/>
      <c r="MCD176" s="216"/>
      <c r="MCE176" s="216"/>
      <c r="MCF176" s="216"/>
      <c r="MCG176" s="216"/>
      <c r="MCH176" s="216"/>
      <c r="MCI176" s="216"/>
      <c r="MCJ176" s="216"/>
      <c r="MCK176" s="216"/>
      <c r="MCL176" s="216"/>
      <c r="MCM176" s="216"/>
      <c r="MCN176" s="216"/>
      <c r="MCO176" s="216"/>
      <c r="MCP176" s="216"/>
      <c r="MCQ176" s="216"/>
      <c r="MCR176" s="216"/>
      <c r="MCS176" s="216"/>
      <c r="MCT176" s="216"/>
      <c r="MCU176" s="216"/>
      <c r="MCV176" s="216"/>
      <c r="MCW176" s="216"/>
      <c r="MCX176" s="216"/>
      <c r="MCY176" s="216"/>
      <c r="MCZ176" s="216"/>
      <c r="MDA176" s="216"/>
      <c r="MDB176" s="216"/>
      <c r="MDC176" s="216"/>
      <c r="MDD176" s="216"/>
      <c r="MDE176" s="216"/>
      <c r="MDF176" s="216"/>
      <c r="MDG176" s="216"/>
      <c r="MDH176" s="216"/>
      <c r="MDI176" s="216"/>
      <c r="MDJ176" s="216"/>
      <c r="MDK176" s="216"/>
      <c r="MDL176" s="216"/>
      <c r="MDM176" s="216"/>
      <c r="MDN176" s="216"/>
      <c r="MDO176" s="216"/>
      <c r="MDP176" s="216"/>
      <c r="MDQ176" s="216"/>
      <c r="MDR176" s="216"/>
      <c r="MDS176" s="216"/>
      <c r="MDT176" s="216"/>
      <c r="MDU176" s="216"/>
      <c r="MDV176" s="216"/>
      <c r="MDW176" s="216"/>
      <c r="MDX176" s="216"/>
      <c r="MDY176" s="216"/>
      <c r="MDZ176" s="216"/>
      <c r="MEA176" s="216"/>
      <c r="MEB176" s="216"/>
      <c r="MEC176" s="216"/>
      <c r="MED176" s="216"/>
      <c r="MEE176" s="216"/>
      <c r="MEF176" s="216"/>
      <c r="MEG176" s="216"/>
      <c r="MEH176" s="216"/>
      <c r="MEI176" s="216"/>
      <c r="MEJ176" s="216"/>
      <c r="MEK176" s="216"/>
      <c r="MEL176" s="216"/>
      <c r="MEM176" s="216"/>
      <c r="MEN176" s="216"/>
      <c r="MEO176" s="216"/>
      <c r="MEP176" s="216"/>
      <c r="MEQ176" s="216"/>
      <c r="MER176" s="216"/>
      <c r="MES176" s="216"/>
      <c r="MET176" s="216"/>
      <c r="MEU176" s="216"/>
      <c r="MEV176" s="216"/>
      <c r="MEW176" s="216"/>
      <c r="MEX176" s="216"/>
      <c r="MEY176" s="216"/>
      <c r="MEZ176" s="216"/>
      <c r="MFA176" s="216"/>
      <c r="MFB176" s="216"/>
      <c r="MFC176" s="216"/>
      <c r="MFD176" s="216"/>
      <c r="MFE176" s="216"/>
      <c r="MFF176" s="216"/>
      <c r="MFG176" s="216"/>
      <c r="MFH176" s="216"/>
      <c r="MFI176" s="216"/>
      <c r="MFJ176" s="216"/>
      <c r="MFK176" s="216"/>
      <c r="MFL176" s="216"/>
      <c r="MFM176" s="216"/>
      <c r="MFN176" s="216"/>
      <c r="MFO176" s="216"/>
      <c r="MFP176" s="216"/>
      <c r="MFQ176" s="216"/>
      <c r="MFR176" s="216"/>
      <c r="MFS176" s="216"/>
      <c r="MFT176" s="216"/>
      <c r="MFU176" s="216"/>
      <c r="MFV176" s="216"/>
      <c r="MFW176" s="216"/>
      <c r="MFX176" s="216"/>
      <c r="MFY176" s="216"/>
      <c r="MFZ176" s="216"/>
      <c r="MGA176" s="216"/>
      <c r="MGB176" s="216"/>
      <c r="MGC176" s="216"/>
      <c r="MGD176" s="216"/>
      <c r="MGE176" s="216"/>
      <c r="MGF176" s="216"/>
      <c r="MGG176" s="216"/>
      <c r="MGH176" s="216"/>
      <c r="MGI176" s="216"/>
      <c r="MGJ176" s="216"/>
      <c r="MGK176" s="216"/>
      <c r="MGL176" s="216"/>
      <c r="MGM176" s="216"/>
      <c r="MGN176" s="216"/>
      <c r="MGO176" s="216"/>
      <c r="MGP176" s="216"/>
      <c r="MGQ176" s="216"/>
      <c r="MGR176" s="216"/>
      <c r="MGS176" s="216"/>
      <c r="MGT176" s="216"/>
      <c r="MGU176" s="216"/>
      <c r="MGV176" s="216"/>
      <c r="MGW176" s="216"/>
      <c r="MGX176" s="216"/>
      <c r="MGY176" s="216"/>
      <c r="MGZ176" s="216"/>
      <c r="MHA176" s="216"/>
      <c r="MHB176" s="216"/>
      <c r="MHC176" s="216"/>
      <c r="MHD176" s="216"/>
      <c r="MHE176" s="216"/>
      <c r="MHF176" s="216"/>
      <c r="MHG176" s="216"/>
      <c r="MHH176" s="216"/>
      <c r="MHI176" s="216"/>
      <c r="MHJ176" s="216"/>
      <c r="MHK176" s="216"/>
      <c r="MHL176" s="216"/>
      <c r="MHM176" s="216"/>
      <c r="MHN176" s="216"/>
      <c r="MHO176" s="216"/>
      <c r="MHP176" s="216"/>
      <c r="MHQ176" s="216"/>
      <c r="MHR176" s="216"/>
      <c r="MHS176" s="216"/>
      <c r="MHT176" s="216"/>
      <c r="MHU176" s="216"/>
      <c r="MHV176" s="216"/>
      <c r="MHW176" s="216"/>
      <c r="MHX176" s="216"/>
      <c r="MHY176" s="216"/>
      <c r="MHZ176" s="216"/>
      <c r="MIA176" s="216"/>
      <c r="MIB176" s="216"/>
      <c r="MIC176" s="216"/>
      <c r="MID176" s="216"/>
      <c r="MIE176" s="216"/>
      <c r="MIF176" s="216"/>
      <c r="MIG176" s="216"/>
      <c r="MIH176" s="216"/>
      <c r="MII176" s="216"/>
      <c r="MIJ176" s="216"/>
      <c r="MIK176" s="216"/>
      <c r="MIL176" s="216"/>
      <c r="MIM176" s="216"/>
      <c r="MIN176" s="216"/>
      <c r="MIO176" s="216"/>
      <c r="MIP176" s="216"/>
      <c r="MIQ176" s="216"/>
      <c r="MIR176" s="216"/>
      <c r="MIS176" s="216"/>
      <c r="MIT176" s="216"/>
      <c r="MIU176" s="216"/>
      <c r="MIV176" s="216"/>
      <c r="MIW176" s="216"/>
      <c r="MIX176" s="216"/>
      <c r="MIY176" s="216"/>
      <c r="MIZ176" s="216"/>
      <c r="MJA176" s="216"/>
      <c r="MJB176" s="216"/>
      <c r="MJC176" s="216"/>
      <c r="MJD176" s="216"/>
      <c r="MJE176" s="216"/>
      <c r="MJF176" s="216"/>
      <c r="MJG176" s="216"/>
      <c r="MJH176" s="216"/>
      <c r="MJI176" s="216"/>
      <c r="MJJ176" s="216"/>
      <c r="MJK176" s="216"/>
      <c r="MJL176" s="216"/>
      <c r="MJM176" s="216"/>
      <c r="MJN176" s="216"/>
      <c r="MJO176" s="216"/>
      <c r="MJP176" s="216"/>
      <c r="MJQ176" s="216"/>
      <c r="MJR176" s="216"/>
      <c r="MJS176" s="216"/>
      <c r="MJT176" s="216"/>
      <c r="MJU176" s="216"/>
      <c r="MJV176" s="216"/>
      <c r="MJW176" s="216"/>
      <c r="MJX176" s="216"/>
      <c r="MJY176" s="216"/>
      <c r="MJZ176" s="216"/>
      <c r="MKA176" s="216"/>
      <c r="MKB176" s="216"/>
      <c r="MKC176" s="216"/>
      <c r="MKD176" s="216"/>
      <c r="MKE176" s="216"/>
      <c r="MKF176" s="216"/>
      <c r="MKG176" s="216"/>
      <c r="MKH176" s="216"/>
      <c r="MKI176" s="216"/>
      <c r="MKJ176" s="216"/>
      <c r="MKK176" s="216"/>
      <c r="MKL176" s="216"/>
      <c r="MKM176" s="216"/>
      <c r="MKN176" s="216"/>
      <c r="MKO176" s="216"/>
      <c r="MKP176" s="216"/>
      <c r="MKQ176" s="216"/>
      <c r="MKR176" s="216"/>
      <c r="MKS176" s="216"/>
      <c r="MKT176" s="216"/>
      <c r="MKU176" s="216"/>
      <c r="MKV176" s="216"/>
      <c r="MKW176" s="216"/>
      <c r="MKX176" s="216"/>
      <c r="MKY176" s="216"/>
      <c r="MKZ176" s="216"/>
      <c r="MLA176" s="216"/>
      <c r="MLB176" s="216"/>
      <c r="MLC176" s="216"/>
      <c r="MLD176" s="216"/>
      <c r="MLE176" s="216"/>
      <c r="MLF176" s="216"/>
      <c r="MLG176" s="216"/>
      <c r="MLH176" s="216"/>
      <c r="MLI176" s="216"/>
      <c r="MLJ176" s="216"/>
      <c r="MLK176" s="216"/>
      <c r="MLL176" s="216"/>
      <c r="MLM176" s="216"/>
      <c r="MLN176" s="216"/>
      <c r="MLO176" s="216"/>
      <c r="MLP176" s="216"/>
      <c r="MLQ176" s="216"/>
      <c r="MLR176" s="216"/>
      <c r="MLS176" s="216"/>
      <c r="MLT176" s="216"/>
      <c r="MLU176" s="216"/>
      <c r="MLV176" s="216"/>
      <c r="MLW176" s="216"/>
      <c r="MLX176" s="216"/>
      <c r="MLY176" s="216"/>
      <c r="MLZ176" s="216"/>
      <c r="MMA176" s="216"/>
      <c r="MMB176" s="216"/>
      <c r="MMC176" s="216"/>
      <c r="MMD176" s="216"/>
      <c r="MME176" s="216"/>
      <c r="MMF176" s="216"/>
      <c r="MMG176" s="216"/>
      <c r="MMH176" s="216"/>
      <c r="MMI176" s="216"/>
      <c r="MMJ176" s="216"/>
      <c r="MMK176" s="216"/>
      <c r="MML176" s="216"/>
      <c r="MMM176" s="216"/>
      <c r="MMN176" s="216"/>
      <c r="MMO176" s="216"/>
      <c r="MMP176" s="216"/>
      <c r="MMQ176" s="216"/>
      <c r="MMR176" s="216"/>
      <c r="MMS176" s="216"/>
      <c r="MMT176" s="216"/>
      <c r="MMU176" s="216"/>
      <c r="MMV176" s="216"/>
      <c r="MMW176" s="216"/>
      <c r="MMX176" s="216"/>
      <c r="MMY176" s="216"/>
      <c r="MMZ176" s="216"/>
      <c r="MNA176" s="216"/>
      <c r="MNB176" s="216"/>
      <c r="MNC176" s="216"/>
      <c r="MND176" s="216"/>
      <c r="MNE176" s="216"/>
      <c r="MNF176" s="216"/>
      <c r="MNG176" s="216"/>
      <c r="MNH176" s="216"/>
      <c r="MNI176" s="216"/>
      <c r="MNJ176" s="216"/>
      <c r="MNK176" s="216"/>
      <c r="MNL176" s="216"/>
      <c r="MNM176" s="216"/>
      <c r="MNN176" s="216"/>
      <c r="MNO176" s="216"/>
      <c r="MNP176" s="216"/>
      <c r="MNQ176" s="216"/>
      <c r="MNR176" s="216"/>
      <c r="MNS176" s="216"/>
      <c r="MNT176" s="216"/>
      <c r="MNU176" s="216"/>
      <c r="MNV176" s="216"/>
      <c r="MNW176" s="216"/>
      <c r="MNX176" s="216"/>
      <c r="MNY176" s="216"/>
      <c r="MNZ176" s="216"/>
      <c r="MOA176" s="216"/>
      <c r="MOB176" s="216"/>
      <c r="MOC176" s="216"/>
      <c r="MOD176" s="216"/>
      <c r="MOE176" s="216"/>
      <c r="MOF176" s="216"/>
      <c r="MOG176" s="216"/>
      <c r="MOH176" s="216"/>
      <c r="MOI176" s="216"/>
      <c r="MOJ176" s="216"/>
      <c r="MOK176" s="216"/>
      <c r="MOL176" s="216"/>
      <c r="MOM176" s="216"/>
      <c r="MON176" s="216"/>
      <c r="MOO176" s="216"/>
      <c r="MOP176" s="216"/>
      <c r="MOQ176" s="216"/>
      <c r="MOR176" s="216"/>
      <c r="MOS176" s="216"/>
      <c r="MOT176" s="216"/>
      <c r="MOU176" s="216"/>
      <c r="MOV176" s="216"/>
      <c r="MOW176" s="216"/>
      <c r="MOX176" s="216"/>
      <c r="MOY176" s="216"/>
      <c r="MOZ176" s="216"/>
      <c r="MPA176" s="216"/>
      <c r="MPB176" s="216"/>
      <c r="MPC176" s="216"/>
      <c r="MPD176" s="216"/>
      <c r="MPE176" s="216"/>
      <c r="MPF176" s="216"/>
      <c r="MPG176" s="216"/>
      <c r="MPH176" s="216"/>
      <c r="MPI176" s="216"/>
      <c r="MPJ176" s="216"/>
      <c r="MPK176" s="216"/>
      <c r="MPL176" s="216"/>
      <c r="MPM176" s="216"/>
      <c r="MPN176" s="216"/>
      <c r="MPO176" s="216"/>
      <c r="MPP176" s="216"/>
      <c r="MPQ176" s="216"/>
      <c r="MPR176" s="216"/>
      <c r="MPS176" s="216"/>
      <c r="MPT176" s="216"/>
      <c r="MPU176" s="216"/>
      <c r="MPV176" s="216"/>
      <c r="MPW176" s="216"/>
      <c r="MPX176" s="216"/>
      <c r="MPY176" s="216"/>
      <c r="MPZ176" s="216"/>
      <c r="MQA176" s="216"/>
      <c r="MQB176" s="216"/>
      <c r="MQC176" s="216"/>
      <c r="MQD176" s="216"/>
      <c r="MQE176" s="216"/>
      <c r="MQF176" s="216"/>
      <c r="MQG176" s="216"/>
      <c r="MQH176" s="216"/>
      <c r="MQI176" s="216"/>
      <c r="MQJ176" s="216"/>
      <c r="MQK176" s="216"/>
      <c r="MQL176" s="216"/>
      <c r="MQM176" s="216"/>
      <c r="MQN176" s="216"/>
      <c r="MQO176" s="216"/>
      <c r="MQP176" s="216"/>
      <c r="MQQ176" s="216"/>
      <c r="MQR176" s="216"/>
      <c r="MQS176" s="216"/>
      <c r="MQT176" s="216"/>
      <c r="MQU176" s="216"/>
      <c r="MQV176" s="216"/>
      <c r="MQW176" s="216"/>
      <c r="MQX176" s="216"/>
      <c r="MQY176" s="216"/>
      <c r="MQZ176" s="216"/>
      <c r="MRA176" s="216"/>
      <c r="MRB176" s="216"/>
      <c r="MRC176" s="216"/>
      <c r="MRD176" s="216"/>
      <c r="MRE176" s="216"/>
      <c r="MRF176" s="216"/>
      <c r="MRG176" s="216"/>
      <c r="MRH176" s="216"/>
      <c r="MRI176" s="216"/>
      <c r="MRJ176" s="216"/>
      <c r="MRK176" s="216"/>
      <c r="MRL176" s="216"/>
      <c r="MRM176" s="216"/>
      <c r="MRN176" s="216"/>
      <c r="MRO176" s="216"/>
      <c r="MRP176" s="216"/>
      <c r="MRQ176" s="216"/>
      <c r="MRR176" s="216"/>
      <c r="MRS176" s="216"/>
      <c r="MRT176" s="216"/>
      <c r="MRU176" s="216"/>
      <c r="MRV176" s="216"/>
      <c r="MRW176" s="216"/>
      <c r="MRX176" s="216"/>
      <c r="MRY176" s="216"/>
      <c r="MRZ176" s="216"/>
      <c r="MSA176" s="216"/>
      <c r="MSB176" s="216"/>
      <c r="MSC176" s="216"/>
      <c r="MSD176" s="216"/>
      <c r="MSE176" s="216"/>
      <c r="MSF176" s="216"/>
      <c r="MSG176" s="216"/>
      <c r="MSH176" s="216"/>
      <c r="MSI176" s="216"/>
      <c r="MSJ176" s="216"/>
      <c r="MSK176" s="216"/>
      <c r="MSL176" s="216"/>
      <c r="MSM176" s="216"/>
      <c r="MSN176" s="216"/>
      <c r="MSO176" s="216"/>
      <c r="MSP176" s="216"/>
      <c r="MSQ176" s="216"/>
      <c r="MSR176" s="216"/>
      <c r="MSS176" s="216"/>
      <c r="MST176" s="216"/>
      <c r="MSU176" s="216"/>
      <c r="MSV176" s="216"/>
      <c r="MSW176" s="216"/>
      <c r="MSX176" s="216"/>
      <c r="MSY176" s="216"/>
      <c r="MSZ176" s="216"/>
      <c r="MTA176" s="216"/>
      <c r="MTB176" s="216"/>
      <c r="MTC176" s="216"/>
      <c r="MTD176" s="216"/>
      <c r="MTE176" s="216"/>
      <c r="MTF176" s="216"/>
      <c r="MTG176" s="216"/>
      <c r="MTH176" s="216"/>
      <c r="MTI176" s="216"/>
      <c r="MTJ176" s="216"/>
      <c r="MTK176" s="216"/>
      <c r="MTL176" s="216"/>
      <c r="MTM176" s="216"/>
      <c r="MTN176" s="216"/>
      <c r="MTO176" s="216"/>
      <c r="MTP176" s="216"/>
      <c r="MTQ176" s="216"/>
      <c r="MTR176" s="216"/>
      <c r="MTS176" s="216"/>
      <c r="MTT176" s="216"/>
      <c r="MTU176" s="216"/>
      <c r="MTV176" s="216"/>
      <c r="MTW176" s="216"/>
      <c r="MTX176" s="216"/>
      <c r="MTY176" s="216"/>
      <c r="MTZ176" s="216"/>
      <c r="MUA176" s="216"/>
      <c r="MUB176" s="216"/>
      <c r="MUC176" s="216"/>
      <c r="MUD176" s="216"/>
      <c r="MUE176" s="216"/>
      <c r="MUF176" s="216"/>
      <c r="MUG176" s="216"/>
      <c r="MUH176" s="216"/>
      <c r="MUI176" s="216"/>
      <c r="MUJ176" s="216"/>
      <c r="MUK176" s="216"/>
      <c r="MUL176" s="216"/>
      <c r="MUM176" s="216"/>
      <c r="MUN176" s="216"/>
      <c r="MUO176" s="216"/>
      <c r="MUP176" s="216"/>
      <c r="MUQ176" s="216"/>
      <c r="MUR176" s="216"/>
      <c r="MUS176" s="216"/>
      <c r="MUT176" s="216"/>
      <c r="MUU176" s="216"/>
      <c r="MUV176" s="216"/>
      <c r="MUW176" s="216"/>
      <c r="MUX176" s="216"/>
      <c r="MUY176" s="216"/>
      <c r="MUZ176" s="216"/>
      <c r="MVA176" s="216"/>
      <c r="MVB176" s="216"/>
      <c r="MVC176" s="216"/>
      <c r="MVD176" s="216"/>
      <c r="MVE176" s="216"/>
      <c r="MVF176" s="216"/>
      <c r="MVG176" s="216"/>
      <c r="MVH176" s="216"/>
      <c r="MVI176" s="216"/>
      <c r="MVJ176" s="216"/>
      <c r="MVK176" s="216"/>
      <c r="MVL176" s="216"/>
      <c r="MVM176" s="216"/>
      <c r="MVN176" s="216"/>
      <c r="MVO176" s="216"/>
      <c r="MVP176" s="216"/>
      <c r="MVQ176" s="216"/>
      <c r="MVR176" s="216"/>
      <c r="MVS176" s="216"/>
      <c r="MVT176" s="216"/>
      <c r="MVU176" s="216"/>
      <c r="MVV176" s="216"/>
      <c r="MVW176" s="216"/>
      <c r="MVX176" s="216"/>
      <c r="MVY176" s="216"/>
      <c r="MVZ176" s="216"/>
      <c r="MWA176" s="216"/>
      <c r="MWB176" s="216"/>
      <c r="MWC176" s="216"/>
      <c r="MWD176" s="216"/>
      <c r="MWE176" s="216"/>
      <c r="MWF176" s="216"/>
      <c r="MWG176" s="216"/>
      <c r="MWH176" s="216"/>
      <c r="MWI176" s="216"/>
      <c r="MWJ176" s="216"/>
      <c r="MWK176" s="216"/>
      <c r="MWL176" s="216"/>
      <c r="MWM176" s="216"/>
      <c r="MWN176" s="216"/>
      <c r="MWO176" s="216"/>
      <c r="MWP176" s="216"/>
      <c r="MWQ176" s="216"/>
      <c r="MWR176" s="216"/>
      <c r="MWS176" s="216"/>
      <c r="MWT176" s="216"/>
      <c r="MWU176" s="216"/>
      <c r="MWV176" s="216"/>
      <c r="MWW176" s="216"/>
      <c r="MWX176" s="216"/>
      <c r="MWY176" s="216"/>
      <c r="MWZ176" s="216"/>
      <c r="MXA176" s="216"/>
      <c r="MXB176" s="216"/>
      <c r="MXC176" s="216"/>
      <c r="MXD176" s="216"/>
      <c r="MXE176" s="216"/>
      <c r="MXF176" s="216"/>
      <c r="MXG176" s="216"/>
      <c r="MXH176" s="216"/>
      <c r="MXI176" s="216"/>
      <c r="MXJ176" s="216"/>
      <c r="MXK176" s="216"/>
      <c r="MXL176" s="216"/>
      <c r="MXM176" s="216"/>
      <c r="MXN176" s="216"/>
      <c r="MXO176" s="216"/>
      <c r="MXP176" s="216"/>
      <c r="MXQ176" s="216"/>
      <c r="MXR176" s="216"/>
      <c r="MXS176" s="216"/>
      <c r="MXT176" s="216"/>
      <c r="MXU176" s="216"/>
      <c r="MXV176" s="216"/>
      <c r="MXW176" s="216"/>
      <c r="MXX176" s="216"/>
      <c r="MXY176" s="216"/>
      <c r="MXZ176" s="216"/>
      <c r="MYA176" s="216"/>
      <c r="MYB176" s="216"/>
      <c r="MYC176" s="216"/>
      <c r="MYD176" s="216"/>
      <c r="MYE176" s="216"/>
      <c r="MYF176" s="216"/>
      <c r="MYG176" s="216"/>
      <c r="MYH176" s="216"/>
      <c r="MYI176" s="216"/>
      <c r="MYJ176" s="216"/>
      <c r="MYK176" s="216"/>
      <c r="MYL176" s="216"/>
      <c r="MYM176" s="216"/>
      <c r="MYN176" s="216"/>
      <c r="MYO176" s="216"/>
      <c r="MYP176" s="216"/>
      <c r="MYQ176" s="216"/>
      <c r="MYR176" s="216"/>
      <c r="MYS176" s="216"/>
      <c r="MYT176" s="216"/>
      <c r="MYU176" s="216"/>
      <c r="MYV176" s="216"/>
      <c r="MYW176" s="216"/>
      <c r="MYX176" s="216"/>
      <c r="MYY176" s="216"/>
      <c r="MYZ176" s="216"/>
      <c r="MZA176" s="216"/>
      <c r="MZB176" s="216"/>
      <c r="MZC176" s="216"/>
      <c r="MZD176" s="216"/>
      <c r="MZE176" s="216"/>
      <c r="MZF176" s="216"/>
      <c r="MZG176" s="216"/>
      <c r="MZH176" s="216"/>
      <c r="MZI176" s="216"/>
      <c r="MZJ176" s="216"/>
      <c r="MZK176" s="216"/>
      <c r="MZL176" s="216"/>
      <c r="MZM176" s="216"/>
      <c r="MZN176" s="216"/>
      <c r="MZO176" s="216"/>
      <c r="MZP176" s="216"/>
      <c r="MZQ176" s="216"/>
      <c r="MZR176" s="216"/>
      <c r="MZS176" s="216"/>
      <c r="MZT176" s="216"/>
      <c r="MZU176" s="216"/>
      <c r="MZV176" s="216"/>
      <c r="MZW176" s="216"/>
      <c r="MZX176" s="216"/>
      <c r="MZY176" s="216"/>
      <c r="MZZ176" s="216"/>
      <c r="NAA176" s="216"/>
      <c r="NAB176" s="216"/>
      <c r="NAC176" s="216"/>
      <c r="NAD176" s="216"/>
      <c r="NAE176" s="216"/>
      <c r="NAF176" s="216"/>
      <c r="NAG176" s="216"/>
      <c r="NAH176" s="216"/>
      <c r="NAI176" s="216"/>
      <c r="NAJ176" s="216"/>
      <c r="NAK176" s="216"/>
      <c r="NAL176" s="216"/>
      <c r="NAM176" s="216"/>
      <c r="NAN176" s="216"/>
      <c r="NAO176" s="216"/>
      <c r="NAP176" s="216"/>
      <c r="NAQ176" s="216"/>
      <c r="NAR176" s="216"/>
      <c r="NAS176" s="216"/>
      <c r="NAT176" s="216"/>
      <c r="NAU176" s="216"/>
      <c r="NAV176" s="216"/>
      <c r="NAW176" s="216"/>
      <c r="NAX176" s="216"/>
      <c r="NAY176" s="216"/>
      <c r="NAZ176" s="216"/>
      <c r="NBA176" s="216"/>
      <c r="NBB176" s="216"/>
      <c r="NBC176" s="216"/>
      <c r="NBD176" s="216"/>
      <c r="NBE176" s="216"/>
      <c r="NBF176" s="216"/>
      <c r="NBG176" s="216"/>
      <c r="NBH176" s="216"/>
      <c r="NBI176" s="216"/>
      <c r="NBJ176" s="216"/>
      <c r="NBK176" s="216"/>
      <c r="NBL176" s="216"/>
      <c r="NBM176" s="216"/>
      <c r="NBN176" s="216"/>
      <c r="NBO176" s="216"/>
      <c r="NBP176" s="216"/>
      <c r="NBQ176" s="216"/>
      <c r="NBR176" s="216"/>
      <c r="NBS176" s="216"/>
      <c r="NBT176" s="216"/>
      <c r="NBU176" s="216"/>
      <c r="NBV176" s="216"/>
      <c r="NBW176" s="216"/>
      <c r="NBX176" s="216"/>
      <c r="NBY176" s="216"/>
      <c r="NBZ176" s="216"/>
      <c r="NCA176" s="216"/>
      <c r="NCB176" s="216"/>
      <c r="NCC176" s="216"/>
      <c r="NCD176" s="216"/>
      <c r="NCE176" s="216"/>
      <c r="NCF176" s="216"/>
      <c r="NCG176" s="216"/>
      <c r="NCH176" s="216"/>
      <c r="NCI176" s="216"/>
      <c r="NCJ176" s="216"/>
      <c r="NCK176" s="216"/>
      <c r="NCL176" s="216"/>
      <c r="NCM176" s="216"/>
      <c r="NCN176" s="216"/>
      <c r="NCO176" s="216"/>
      <c r="NCP176" s="216"/>
      <c r="NCQ176" s="216"/>
      <c r="NCR176" s="216"/>
      <c r="NCS176" s="216"/>
      <c r="NCT176" s="216"/>
      <c r="NCU176" s="216"/>
      <c r="NCV176" s="216"/>
      <c r="NCW176" s="216"/>
      <c r="NCX176" s="216"/>
      <c r="NCY176" s="216"/>
      <c r="NCZ176" s="216"/>
      <c r="NDA176" s="216"/>
      <c r="NDB176" s="216"/>
      <c r="NDC176" s="216"/>
      <c r="NDD176" s="216"/>
      <c r="NDE176" s="216"/>
      <c r="NDF176" s="216"/>
      <c r="NDG176" s="216"/>
      <c r="NDH176" s="216"/>
      <c r="NDI176" s="216"/>
      <c r="NDJ176" s="216"/>
      <c r="NDK176" s="216"/>
      <c r="NDL176" s="216"/>
      <c r="NDM176" s="216"/>
      <c r="NDN176" s="216"/>
      <c r="NDO176" s="216"/>
      <c r="NDP176" s="216"/>
      <c r="NDQ176" s="216"/>
      <c r="NDR176" s="216"/>
      <c r="NDS176" s="216"/>
      <c r="NDT176" s="216"/>
      <c r="NDU176" s="216"/>
      <c r="NDV176" s="216"/>
      <c r="NDW176" s="216"/>
      <c r="NDX176" s="216"/>
      <c r="NDY176" s="216"/>
      <c r="NDZ176" s="216"/>
      <c r="NEA176" s="216"/>
      <c r="NEB176" s="216"/>
      <c r="NEC176" s="216"/>
      <c r="NED176" s="216"/>
      <c r="NEE176" s="216"/>
      <c r="NEF176" s="216"/>
      <c r="NEG176" s="216"/>
      <c r="NEH176" s="216"/>
      <c r="NEI176" s="216"/>
      <c r="NEJ176" s="216"/>
      <c r="NEK176" s="216"/>
      <c r="NEL176" s="216"/>
      <c r="NEM176" s="216"/>
      <c r="NEN176" s="216"/>
      <c r="NEO176" s="216"/>
      <c r="NEP176" s="216"/>
      <c r="NEQ176" s="216"/>
      <c r="NER176" s="216"/>
      <c r="NES176" s="216"/>
      <c r="NET176" s="216"/>
      <c r="NEU176" s="216"/>
      <c r="NEV176" s="216"/>
      <c r="NEW176" s="216"/>
      <c r="NEX176" s="216"/>
      <c r="NEY176" s="216"/>
      <c r="NEZ176" s="216"/>
      <c r="NFA176" s="216"/>
      <c r="NFB176" s="216"/>
      <c r="NFC176" s="216"/>
      <c r="NFD176" s="216"/>
      <c r="NFE176" s="216"/>
      <c r="NFF176" s="216"/>
      <c r="NFG176" s="216"/>
      <c r="NFH176" s="216"/>
      <c r="NFI176" s="216"/>
      <c r="NFJ176" s="216"/>
      <c r="NFK176" s="216"/>
      <c r="NFL176" s="216"/>
      <c r="NFM176" s="216"/>
      <c r="NFN176" s="216"/>
      <c r="NFO176" s="216"/>
      <c r="NFP176" s="216"/>
      <c r="NFQ176" s="216"/>
      <c r="NFR176" s="216"/>
      <c r="NFS176" s="216"/>
      <c r="NFT176" s="216"/>
      <c r="NFU176" s="216"/>
      <c r="NFV176" s="216"/>
      <c r="NFW176" s="216"/>
      <c r="NFX176" s="216"/>
      <c r="NFY176" s="216"/>
      <c r="NFZ176" s="216"/>
      <c r="NGA176" s="216"/>
      <c r="NGB176" s="216"/>
      <c r="NGC176" s="216"/>
      <c r="NGD176" s="216"/>
      <c r="NGE176" s="216"/>
      <c r="NGF176" s="216"/>
      <c r="NGG176" s="216"/>
      <c r="NGH176" s="216"/>
      <c r="NGI176" s="216"/>
      <c r="NGJ176" s="216"/>
      <c r="NGK176" s="216"/>
      <c r="NGL176" s="216"/>
      <c r="NGM176" s="216"/>
      <c r="NGN176" s="216"/>
      <c r="NGO176" s="216"/>
      <c r="NGP176" s="216"/>
      <c r="NGQ176" s="216"/>
      <c r="NGR176" s="216"/>
      <c r="NGS176" s="216"/>
      <c r="NGT176" s="216"/>
      <c r="NGU176" s="216"/>
      <c r="NGV176" s="216"/>
      <c r="NGW176" s="216"/>
      <c r="NGX176" s="216"/>
      <c r="NGY176" s="216"/>
      <c r="NGZ176" s="216"/>
      <c r="NHA176" s="216"/>
      <c r="NHB176" s="216"/>
      <c r="NHC176" s="216"/>
      <c r="NHD176" s="216"/>
      <c r="NHE176" s="216"/>
      <c r="NHF176" s="216"/>
      <c r="NHG176" s="216"/>
      <c r="NHH176" s="216"/>
      <c r="NHI176" s="216"/>
      <c r="NHJ176" s="216"/>
      <c r="NHK176" s="216"/>
      <c r="NHL176" s="216"/>
      <c r="NHM176" s="216"/>
      <c r="NHN176" s="216"/>
      <c r="NHO176" s="216"/>
      <c r="NHP176" s="216"/>
      <c r="NHQ176" s="216"/>
      <c r="NHR176" s="216"/>
      <c r="NHS176" s="216"/>
      <c r="NHT176" s="216"/>
      <c r="NHU176" s="216"/>
      <c r="NHV176" s="216"/>
      <c r="NHW176" s="216"/>
      <c r="NHX176" s="216"/>
      <c r="NHY176" s="216"/>
      <c r="NHZ176" s="216"/>
      <c r="NIA176" s="216"/>
      <c r="NIB176" s="216"/>
      <c r="NIC176" s="216"/>
      <c r="NID176" s="216"/>
      <c r="NIE176" s="216"/>
      <c r="NIF176" s="216"/>
      <c r="NIG176" s="216"/>
      <c r="NIH176" s="216"/>
      <c r="NII176" s="216"/>
      <c r="NIJ176" s="216"/>
      <c r="NIK176" s="216"/>
      <c r="NIL176" s="216"/>
      <c r="NIM176" s="216"/>
      <c r="NIN176" s="216"/>
      <c r="NIO176" s="216"/>
      <c r="NIP176" s="216"/>
      <c r="NIQ176" s="216"/>
      <c r="NIR176" s="216"/>
      <c r="NIS176" s="216"/>
      <c r="NIT176" s="216"/>
      <c r="NIU176" s="216"/>
      <c r="NIV176" s="216"/>
      <c r="NIW176" s="216"/>
      <c r="NIX176" s="216"/>
      <c r="NIY176" s="216"/>
      <c r="NIZ176" s="216"/>
      <c r="NJA176" s="216"/>
      <c r="NJB176" s="216"/>
      <c r="NJC176" s="216"/>
      <c r="NJD176" s="216"/>
      <c r="NJE176" s="216"/>
      <c r="NJF176" s="216"/>
      <c r="NJG176" s="216"/>
      <c r="NJH176" s="216"/>
      <c r="NJI176" s="216"/>
      <c r="NJJ176" s="216"/>
      <c r="NJK176" s="216"/>
      <c r="NJL176" s="216"/>
      <c r="NJM176" s="216"/>
      <c r="NJN176" s="216"/>
      <c r="NJO176" s="216"/>
      <c r="NJP176" s="216"/>
      <c r="NJQ176" s="216"/>
      <c r="NJR176" s="216"/>
      <c r="NJS176" s="216"/>
      <c r="NJT176" s="216"/>
      <c r="NJU176" s="216"/>
      <c r="NJV176" s="216"/>
      <c r="NJW176" s="216"/>
      <c r="NJX176" s="216"/>
      <c r="NJY176" s="216"/>
      <c r="NJZ176" s="216"/>
      <c r="NKA176" s="216"/>
      <c r="NKB176" s="216"/>
      <c r="NKC176" s="216"/>
      <c r="NKD176" s="216"/>
      <c r="NKE176" s="216"/>
      <c r="NKF176" s="216"/>
      <c r="NKG176" s="216"/>
      <c r="NKH176" s="216"/>
      <c r="NKI176" s="216"/>
      <c r="NKJ176" s="216"/>
      <c r="NKK176" s="216"/>
      <c r="NKL176" s="216"/>
      <c r="NKM176" s="216"/>
      <c r="NKN176" s="216"/>
      <c r="NKO176" s="216"/>
      <c r="NKP176" s="216"/>
      <c r="NKQ176" s="216"/>
      <c r="NKR176" s="216"/>
      <c r="NKS176" s="216"/>
      <c r="NKT176" s="216"/>
      <c r="NKU176" s="216"/>
      <c r="NKV176" s="216"/>
      <c r="NKW176" s="216"/>
      <c r="NKX176" s="216"/>
      <c r="NKY176" s="216"/>
      <c r="NKZ176" s="216"/>
      <c r="NLA176" s="216"/>
      <c r="NLB176" s="216"/>
      <c r="NLC176" s="216"/>
      <c r="NLD176" s="216"/>
      <c r="NLE176" s="216"/>
      <c r="NLF176" s="216"/>
      <c r="NLG176" s="216"/>
      <c r="NLH176" s="216"/>
      <c r="NLI176" s="216"/>
      <c r="NLJ176" s="216"/>
      <c r="NLK176" s="216"/>
      <c r="NLL176" s="216"/>
      <c r="NLM176" s="216"/>
      <c r="NLN176" s="216"/>
      <c r="NLO176" s="216"/>
      <c r="NLP176" s="216"/>
      <c r="NLQ176" s="216"/>
      <c r="NLR176" s="216"/>
      <c r="NLS176" s="216"/>
      <c r="NLT176" s="216"/>
      <c r="NLU176" s="216"/>
      <c r="NLV176" s="216"/>
      <c r="NLW176" s="216"/>
      <c r="NLX176" s="216"/>
      <c r="NLY176" s="216"/>
      <c r="NLZ176" s="216"/>
      <c r="NMA176" s="216"/>
      <c r="NMB176" s="216"/>
      <c r="NMC176" s="216"/>
      <c r="NMD176" s="216"/>
      <c r="NME176" s="216"/>
      <c r="NMF176" s="216"/>
      <c r="NMG176" s="216"/>
      <c r="NMH176" s="216"/>
      <c r="NMI176" s="216"/>
      <c r="NMJ176" s="216"/>
      <c r="NMK176" s="216"/>
      <c r="NML176" s="216"/>
      <c r="NMM176" s="216"/>
      <c r="NMN176" s="216"/>
      <c r="NMO176" s="216"/>
      <c r="NMP176" s="216"/>
      <c r="NMQ176" s="216"/>
      <c r="NMR176" s="216"/>
      <c r="NMS176" s="216"/>
      <c r="NMT176" s="216"/>
      <c r="NMU176" s="216"/>
      <c r="NMV176" s="216"/>
      <c r="NMW176" s="216"/>
      <c r="NMX176" s="216"/>
      <c r="NMY176" s="216"/>
      <c r="NMZ176" s="216"/>
      <c r="NNA176" s="216"/>
      <c r="NNB176" s="216"/>
      <c r="NNC176" s="216"/>
      <c r="NND176" s="216"/>
      <c r="NNE176" s="216"/>
      <c r="NNF176" s="216"/>
      <c r="NNG176" s="216"/>
      <c r="NNH176" s="216"/>
      <c r="NNI176" s="216"/>
      <c r="NNJ176" s="216"/>
      <c r="NNK176" s="216"/>
      <c r="NNL176" s="216"/>
      <c r="NNM176" s="216"/>
      <c r="NNN176" s="216"/>
      <c r="NNO176" s="216"/>
      <c r="NNP176" s="216"/>
      <c r="NNQ176" s="216"/>
      <c r="NNR176" s="216"/>
      <c r="NNS176" s="216"/>
      <c r="NNT176" s="216"/>
      <c r="NNU176" s="216"/>
      <c r="NNV176" s="216"/>
      <c r="NNW176" s="216"/>
      <c r="NNX176" s="216"/>
      <c r="NNY176" s="216"/>
      <c r="NNZ176" s="216"/>
      <c r="NOA176" s="216"/>
      <c r="NOB176" s="216"/>
      <c r="NOC176" s="216"/>
      <c r="NOD176" s="216"/>
      <c r="NOE176" s="216"/>
      <c r="NOF176" s="216"/>
      <c r="NOG176" s="216"/>
      <c r="NOH176" s="216"/>
      <c r="NOI176" s="216"/>
      <c r="NOJ176" s="216"/>
      <c r="NOK176" s="216"/>
      <c r="NOL176" s="216"/>
      <c r="NOM176" s="216"/>
      <c r="NON176" s="216"/>
      <c r="NOO176" s="216"/>
      <c r="NOP176" s="216"/>
      <c r="NOQ176" s="216"/>
      <c r="NOR176" s="216"/>
      <c r="NOS176" s="216"/>
      <c r="NOT176" s="216"/>
      <c r="NOU176" s="216"/>
      <c r="NOV176" s="216"/>
      <c r="NOW176" s="216"/>
      <c r="NOX176" s="216"/>
      <c r="NOY176" s="216"/>
      <c r="NOZ176" s="216"/>
      <c r="NPA176" s="216"/>
      <c r="NPB176" s="216"/>
      <c r="NPC176" s="216"/>
      <c r="NPD176" s="216"/>
      <c r="NPE176" s="216"/>
      <c r="NPF176" s="216"/>
      <c r="NPG176" s="216"/>
      <c r="NPH176" s="216"/>
      <c r="NPI176" s="216"/>
      <c r="NPJ176" s="216"/>
      <c r="NPK176" s="216"/>
      <c r="NPL176" s="216"/>
      <c r="NPM176" s="216"/>
      <c r="NPN176" s="216"/>
      <c r="NPO176" s="216"/>
      <c r="NPP176" s="216"/>
      <c r="NPQ176" s="216"/>
      <c r="NPR176" s="216"/>
      <c r="NPS176" s="216"/>
      <c r="NPT176" s="216"/>
      <c r="NPU176" s="216"/>
      <c r="NPV176" s="216"/>
      <c r="NPW176" s="216"/>
      <c r="NPX176" s="216"/>
      <c r="NPY176" s="216"/>
      <c r="NPZ176" s="216"/>
      <c r="NQA176" s="216"/>
      <c r="NQB176" s="216"/>
      <c r="NQC176" s="216"/>
      <c r="NQD176" s="216"/>
      <c r="NQE176" s="216"/>
      <c r="NQF176" s="216"/>
      <c r="NQG176" s="216"/>
      <c r="NQH176" s="216"/>
      <c r="NQI176" s="216"/>
      <c r="NQJ176" s="216"/>
      <c r="NQK176" s="216"/>
      <c r="NQL176" s="216"/>
      <c r="NQM176" s="216"/>
      <c r="NQN176" s="216"/>
      <c r="NQO176" s="216"/>
      <c r="NQP176" s="216"/>
      <c r="NQQ176" s="216"/>
      <c r="NQR176" s="216"/>
      <c r="NQS176" s="216"/>
      <c r="NQT176" s="216"/>
      <c r="NQU176" s="216"/>
      <c r="NQV176" s="216"/>
      <c r="NQW176" s="216"/>
      <c r="NQX176" s="216"/>
      <c r="NQY176" s="216"/>
      <c r="NQZ176" s="216"/>
      <c r="NRA176" s="216"/>
      <c r="NRB176" s="216"/>
      <c r="NRC176" s="216"/>
      <c r="NRD176" s="216"/>
      <c r="NRE176" s="216"/>
      <c r="NRF176" s="216"/>
      <c r="NRG176" s="216"/>
      <c r="NRH176" s="216"/>
      <c r="NRI176" s="216"/>
      <c r="NRJ176" s="216"/>
      <c r="NRK176" s="216"/>
      <c r="NRL176" s="216"/>
      <c r="NRM176" s="216"/>
      <c r="NRN176" s="216"/>
      <c r="NRO176" s="216"/>
      <c r="NRP176" s="216"/>
      <c r="NRQ176" s="216"/>
      <c r="NRR176" s="216"/>
      <c r="NRS176" s="216"/>
      <c r="NRT176" s="216"/>
      <c r="NRU176" s="216"/>
      <c r="NRV176" s="216"/>
      <c r="NRW176" s="216"/>
      <c r="NRX176" s="216"/>
      <c r="NRY176" s="216"/>
      <c r="NRZ176" s="216"/>
      <c r="NSA176" s="216"/>
      <c r="NSB176" s="216"/>
      <c r="NSC176" s="216"/>
      <c r="NSD176" s="216"/>
      <c r="NSE176" s="216"/>
      <c r="NSF176" s="216"/>
      <c r="NSG176" s="216"/>
      <c r="NSH176" s="216"/>
      <c r="NSI176" s="216"/>
      <c r="NSJ176" s="216"/>
      <c r="NSK176" s="216"/>
      <c r="NSL176" s="216"/>
      <c r="NSM176" s="216"/>
      <c r="NSN176" s="216"/>
      <c r="NSO176" s="216"/>
      <c r="NSP176" s="216"/>
      <c r="NSQ176" s="216"/>
      <c r="NSR176" s="216"/>
      <c r="NSS176" s="216"/>
      <c r="NST176" s="216"/>
      <c r="NSU176" s="216"/>
      <c r="NSV176" s="216"/>
      <c r="NSW176" s="216"/>
      <c r="NSX176" s="216"/>
      <c r="NSY176" s="216"/>
      <c r="NSZ176" s="216"/>
      <c r="NTA176" s="216"/>
      <c r="NTB176" s="216"/>
      <c r="NTC176" s="216"/>
      <c r="NTD176" s="216"/>
      <c r="NTE176" s="216"/>
      <c r="NTF176" s="216"/>
      <c r="NTG176" s="216"/>
      <c r="NTH176" s="216"/>
      <c r="NTI176" s="216"/>
      <c r="NTJ176" s="216"/>
      <c r="NTK176" s="216"/>
      <c r="NTL176" s="216"/>
      <c r="NTM176" s="216"/>
      <c r="NTN176" s="216"/>
      <c r="NTO176" s="216"/>
      <c r="NTP176" s="216"/>
      <c r="NTQ176" s="216"/>
      <c r="NTR176" s="216"/>
      <c r="NTS176" s="216"/>
      <c r="NTT176" s="216"/>
      <c r="NTU176" s="216"/>
      <c r="NTV176" s="216"/>
      <c r="NTW176" s="216"/>
      <c r="NTX176" s="216"/>
      <c r="NTY176" s="216"/>
      <c r="NTZ176" s="216"/>
      <c r="NUA176" s="216"/>
      <c r="NUB176" s="216"/>
      <c r="NUC176" s="216"/>
      <c r="NUD176" s="216"/>
      <c r="NUE176" s="216"/>
      <c r="NUF176" s="216"/>
      <c r="NUG176" s="216"/>
      <c r="NUH176" s="216"/>
      <c r="NUI176" s="216"/>
      <c r="NUJ176" s="216"/>
      <c r="NUK176" s="216"/>
      <c r="NUL176" s="216"/>
      <c r="NUM176" s="216"/>
      <c r="NUN176" s="216"/>
      <c r="NUO176" s="216"/>
      <c r="NUP176" s="216"/>
      <c r="NUQ176" s="216"/>
      <c r="NUR176" s="216"/>
      <c r="NUS176" s="216"/>
      <c r="NUT176" s="216"/>
      <c r="NUU176" s="216"/>
      <c r="NUV176" s="216"/>
      <c r="NUW176" s="216"/>
      <c r="NUX176" s="216"/>
      <c r="NUY176" s="216"/>
      <c r="NUZ176" s="216"/>
      <c r="NVA176" s="216"/>
      <c r="NVB176" s="216"/>
      <c r="NVC176" s="216"/>
      <c r="NVD176" s="216"/>
      <c r="NVE176" s="216"/>
      <c r="NVF176" s="216"/>
      <c r="NVG176" s="216"/>
      <c r="NVH176" s="216"/>
      <c r="NVI176" s="216"/>
      <c r="NVJ176" s="216"/>
      <c r="NVK176" s="216"/>
      <c r="NVL176" s="216"/>
      <c r="NVM176" s="216"/>
      <c r="NVN176" s="216"/>
      <c r="NVO176" s="216"/>
      <c r="NVP176" s="216"/>
      <c r="NVQ176" s="216"/>
      <c r="NVR176" s="216"/>
      <c r="NVS176" s="216"/>
      <c r="NVT176" s="216"/>
      <c r="NVU176" s="216"/>
      <c r="NVV176" s="216"/>
      <c r="NVW176" s="216"/>
      <c r="NVX176" s="216"/>
      <c r="NVY176" s="216"/>
      <c r="NVZ176" s="216"/>
      <c r="NWA176" s="216"/>
      <c r="NWB176" s="216"/>
      <c r="NWC176" s="216"/>
      <c r="NWD176" s="216"/>
      <c r="NWE176" s="216"/>
      <c r="NWF176" s="216"/>
      <c r="NWG176" s="216"/>
      <c r="NWH176" s="216"/>
      <c r="NWI176" s="216"/>
      <c r="NWJ176" s="216"/>
      <c r="NWK176" s="216"/>
      <c r="NWL176" s="216"/>
      <c r="NWM176" s="216"/>
      <c r="NWN176" s="216"/>
      <c r="NWO176" s="216"/>
      <c r="NWP176" s="216"/>
      <c r="NWQ176" s="216"/>
      <c r="NWR176" s="216"/>
      <c r="NWS176" s="216"/>
      <c r="NWT176" s="216"/>
      <c r="NWU176" s="216"/>
      <c r="NWV176" s="216"/>
      <c r="NWW176" s="216"/>
      <c r="NWX176" s="216"/>
      <c r="NWY176" s="216"/>
      <c r="NWZ176" s="216"/>
      <c r="NXA176" s="216"/>
      <c r="NXB176" s="216"/>
      <c r="NXC176" s="216"/>
      <c r="NXD176" s="216"/>
      <c r="NXE176" s="216"/>
      <c r="NXF176" s="216"/>
      <c r="NXG176" s="216"/>
      <c r="NXH176" s="216"/>
      <c r="NXI176" s="216"/>
      <c r="NXJ176" s="216"/>
      <c r="NXK176" s="216"/>
      <c r="NXL176" s="216"/>
      <c r="NXM176" s="216"/>
      <c r="NXN176" s="216"/>
      <c r="NXO176" s="216"/>
      <c r="NXP176" s="216"/>
      <c r="NXQ176" s="216"/>
      <c r="NXR176" s="216"/>
      <c r="NXS176" s="216"/>
      <c r="NXT176" s="216"/>
      <c r="NXU176" s="216"/>
      <c r="NXV176" s="216"/>
      <c r="NXW176" s="216"/>
      <c r="NXX176" s="216"/>
      <c r="NXY176" s="216"/>
      <c r="NXZ176" s="216"/>
      <c r="NYA176" s="216"/>
      <c r="NYB176" s="216"/>
      <c r="NYC176" s="216"/>
      <c r="NYD176" s="216"/>
      <c r="NYE176" s="216"/>
      <c r="NYF176" s="216"/>
      <c r="NYG176" s="216"/>
      <c r="NYH176" s="216"/>
      <c r="NYI176" s="216"/>
      <c r="NYJ176" s="216"/>
      <c r="NYK176" s="216"/>
      <c r="NYL176" s="216"/>
      <c r="NYM176" s="216"/>
      <c r="NYN176" s="216"/>
      <c r="NYO176" s="216"/>
      <c r="NYP176" s="216"/>
      <c r="NYQ176" s="216"/>
      <c r="NYR176" s="216"/>
      <c r="NYS176" s="216"/>
      <c r="NYT176" s="216"/>
      <c r="NYU176" s="216"/>
      <c r="NYV176" s="216"/>
      <c r="NYW176" s="216"/>
      <c r="NYX176" s="216"/>
      <c r="NYY176" s="216"/>
      <c r="NYZ176" s="216"/>
      <c r="NZA176" s="216"/>
      <c r="NZB176" s="216"/>
      <c r="NZC176" s="216"/>
      <c r="NZD176" s="216"/>
      <c r="NZE176" s="216"/>
      <c r="NZF176" s="216"/>
      <c r="NZG176" s="216"/>
      <c r="NZH176" s="216"/>
      <c r="NZI176" s="216"/>
      <c r="NZJ176" s="216"/>
      <c r="NZK176" s="216"/>
      <c r="NZL176" s="216"/>
      <c r="NZM176" s="216"/>
      <c r="NZN176" s="216"/>
      <c r="NZO176" s="216"/>
      <c r="NZP176" s="216"/>
      <c r="NZQ176" s="216"/>
      <c r="NZR176" s="216"/>
      <c r="NZS176" s="216"/>
      <c r="NZT176" s="216"/>
      <c r="NZU176" s="216"/>
      <c r="NZV176" s="216"/>
      <c r="NZW176" s="216"/>
      <c r="NZX176" s="216"/>
      <c r="NZY176" s="216"/>
      <c r="NZZ176" s="216"/>
      <c r="OAA176" s="216"/>
      <c r="OAB176" s="216"/>
      <c r="OAC176" s="216"/>
      <c r="OAD176" s="216"/>
      <c r="OAE176" s="216"/>
      <c r="OAF176" s="216"/>
      <c r="OAG176" s="216"/>
      <c r="OAH176" s="216"/>
      <c r="OAI176" s="216"/>
      <c r="OAJ176" s="216"/>
      <c r="OAK176" s="216"/>
      <c r="OAL176" s="216"/>
      <c r="OAM176" s="216"/>
      <c r="OAN176" s="216"/>
      <c r="OAO176" s="216"/>
      <c r="OAP176" s="216"/>
      <c r="OAQ176" s="216"/>
      <c r="OAR176" s="216"/>
      <c r="OAS176" s="216"/>
      <c r="OAT176" s="216"/>
      <c r="OAU176" s="216"/>
      <c r="OAV176" s="216"/>
      <c r="OAW176" s="216"/>
      <c r="OAX176" s="216"/>
      <c r="OAY176" s="216"/>
      <c r="OAZ176" s="216"/>
      <c r="OBA176" s="216"/>
      <c r="OBB176" s="216"/>
      <c r="OBC176" s="216"/>
      <c r="OBD176" s="216"/>
      <c r="OBE176" s="216"/>
      <c r="OBF176" s="216"/>
      <c r="OBG176" s="216"/>
      <c r="OBH176" s="216"/>
      <c r="OBI176" s="216"/>
      <c r="OBJ176" s="216"/>
      <c r="OBK176" s="216"/>
      <c r="OBL176" s="216"/>
      <c r="OBM176" s="216"/>
      <c r="OBN176" s="216"/>
      <c r="OBO176" s="216"/>
      <c r="OBP176" s="216"/>
      <c r="OBQ176" s="216"/>
      <c r="OBR176" s="216"/>
      <c r="OBS176" s="216"/>
      <c r="OBT176" s="216"/>
      <c r="OBU176" s="216"/>
      <c r="OBV176" s="216"/>
      <c r="OBW176" s="216"/>
      <c r="OBX176" s="216"/>
      <c r="OBY176" s="216"/>
      <c r="OBZ176" s="216"/>
      <c r="OCA176" s="216"/>
      <c r="OCB176" s="216"/>
      <c r="OCC176" s="216"/>
      <c r="OCD176" s="216"/>
      <c r="OCE176" s="216"/>
      <c r="OCF176" s="216"/>
      <c r="OCG176" s="216"/>
      <c r="OCH176" s="216"/>
      <c r="OCI176" s="216"/>
      <c r="OCJ176" s="216"/>
      <c r="OCK176" s="216"/>
      <c r="OCL176" s="216"/>
      <c r="OCM176" s="216"/>
      <c r="OCN176" s="216"/>
      <c r="OCO176" s="216"/>
      <c r="OCP176" s="216"/>
      <c r="OCQ176" s="216"/>
      <c r="OCR176" s="216"/>
      <c r="OCS176" s="216"/>
      <c r="OCT176" s="216"/>
      <c r="OCU176" s="216"/>
      <c r="OCV176" s="216"/>
      <c r="OCW176" s="216"/>
      <c r="OCX176" s="216"/>
      <c r="OCY176" s="216"/>
      <c r="OCZ176" s="216"/>
      <c r="ODA176" s="216"/>
      <c r="ODB176" s="216"/>
      <c r="ODC176" s="216"/>
      <c r="ODD176" s="216"/>
      <c r="ODE176" s="216"/>
      <c r="ODF176" s="216"/>
      <c r="ODG176" s="216"/>
      <c r="ODH176" s="216"/>
      <c r="ODI176" s="216"/>
      <c r="ODJ176" s="216"/>
      <c r="ODK176" s="216"/>
      <c r="ODL176" s="216"/>
      <c r="ODM176" s="216"/>
      <c r="ODN176" s="216"/>
      <c r="ODO176" s="216"/>
      <c r="ODP176" s="216"/>
      <c r="ODQ176" s="216"/>
      <c r="ODR176" s="216"/>
      <c r="ODS176" s="216"/>
      <c r="ODT176" s="216"/>
      <c r="ODU176" s="216"/>
      <c r="ODV176" s="216"/>
      <c r="ODW176" s="216"/>
      <c r="ODX176" s="216"/>
      <c r="ODY176" s="216"/>
      <c r="ODZ176" s="216"/>
      <c r="OEA176" s="216"/>
      <c r="OEB176" s="216"/>
      <c r="OEC176" s="216"/>
      <c r="OED176" s="216"/>
      <c r="OEE176" s="216"/>
      <c r="OEF176" s="216"/>
      <c r="OEG176" s="216"/>
      <c r="OEH176" s="216"/>
      <c r="OEI176" s="216"/>
      <c r="OEJ176" s="216"/>
      <c r="OEK176" s="216"/>
      <c r="OEL176" s="216"/>
      <c r="OEM176" s="216"/>
      <c r="OEN176" s="216"/>
      <c r="OEO176" s="216"/>
      <c r="OEP176" s="216"/>
      <c r="OEQ176" s="216"/>
      <c r="OER176" s="216"/>
      <c r="OES176" s="216"/>
      <c r="OET176" s="216"/>
      <c r="OEU176" s="216"/>
      <c r="OEV176" s="216"/>
      <c r="OEW176" s="216"/>
      <c r="OEX176" s="216"/>
      <c r="OEY176" s="216"/>
      <c r="OEZ176" s="216"/>
      <c r="OFA176" s="216"/>
      <c r="OFB176" s="216"/>
      <c r="OFC176" s="216"/>
      <c r="OFD176" s="216"/>
      <c r="OFE176" s="216"/>
      <c r="OFF176" s="216"/>
      <c r="OFG176" s="216"/>
      <c r="OFH176" s="216"/>
      <c r="OFI176" s="216"/>
      <c r="OFJ176" s="216"/>
      <c r="OFK176" s="216"/>
      <c r="OFL176" s="216"/>
      <c r="OFM176" s="216"/>
      <c r="OFN176" s="216"/>
      <c r="OFO176" s="216"/>
      <c r="OFP176" s="216"/>
      <c r="OFQ176" s="216"/>
      <c r="OFR176" s="216"/>
      <c r="OFS176" s="216"/>
      <c r="OFT176" s="216"/>
      <c r="OFU176" s="216"/>
      <c r="OFV176" s="216"/>
      <c r="OFW176" s="216"/>
      <c r="OFX176" s="216"/>
      <c r="OFY176" s="216"/>
      <c r="OFZ176" s="216"/>
      <c r="OGA176" s="216"/>
      <c r="OGB176" s="216"/>
      <c r="OGC176" s="216"/>
      <c r="OGD176" s="216"/>
      <c r="OGE176" s="216"/>
      <c r="OGF176" s="216"/>
      <c r="OGG176" s="216"/>
      <c r="OGH176" s="216"/>
      <c r="OGI176" s="216"/>
      <c r="OGJ176" s="216"/>
      <c r="OGK176" s="216"/>
      <c r="OGL176" s="216"/>
      <c r="OGM176" s="216"/>
      <c r="OGN176" s="216"/>
      <c r="OGO176" s="216"/>
      <c r="OGP176" s="216"/>
      <c r="OGQ176" s="216"/>
      <c r="OGR176" s="216"/>
      <c r="OGS176" s="216"/>
      <c r="OGT176" s="216"/>
      <c r="OGU176" s="216"/>
      <c r="OGV176" s="216"/>
      <c r="OGW176" s="216"/>
      <c r="OGX176" s="216"/>
      <c r="OGY176" s="216"/>
      <c r="OGZ176" s="216"/>
      <c r="OHA176" s="216"/>
      <c r="OHB176" s="216"/>
      <c r="OHC176" s="216"/>
      <c r="OHD176" s="216"/>
      <c r="OHE176" s="216"/>
      <c r="OHF176" s="216"/>
      <c r="OHG176" s="216"/>
      <c r="OHH176" s="216"/>
      <c r="OHI176" s="216"/>
      <c r="OHJ176" s="216"/>
      <c r="OHK176" s="216"/>
      <c r="OHL176" s="216"/>
      <c r="OHM176" s="216"/>
      <c r="OHN176" s="216"/>
      <c r="OHO176" s="216"/>
      <c r="OHP176" s="216"/>
      <c r="OHQ176" s="216"/>
      <c r="OHR176" s="216"/>
      <c r="OHS176" s="216"/>
      <c r="OHT176" s="216"/>
      <c r="OHU176" s="216"/>
      <c r="OHV176" s="216"/>
      <c r="OHW176" s="216"/>
      <c r="OHX176" s="216"/>
      <c r="OHY176" s="216"/>
      <c r="OHZ176" s="216"/>
      <c r="OIA176" s="216"/>
      <c r="OIB176" s="216"/>
      <c r="OIC176" s="216"/>
      <c r="OID176" s="216"/>
      <c r="OIE176" s="216"/>
      <c r="OIF176" s="216"/>
      <c r="OIG176" s="216"/>
      <c r="OIH176" s="216"/>
      <c r="OII176" s="216"/>
      <c r="OIJ176" s="216"/>
      <c r="OIK176" s="216"/>
      <c r="OIL176" s="216"/>
      <c r="OIM176" s="216"/>
      <c r="OIN176" s="216"/>
      <c r="OIO176" s="216"/>
      <c r="OIP176" s="216"/>
      <c r="OIQ176" s="216"/>
      <c r="OIR176" s="216"/>
      <c r="OIS176" s="216"/>
      <c r="OIT176" s="216"/>
      <c r="OIU176" s="216"/>
      <c r="OIV176" s="216"/>
      <c r="OIW176" s="216"/>
      <c r="OIX176" s="216"/>
      <c r="OIY176" s="216"/>
      <c r="OIZ176" s="216"/>
      <c r="OJA176" s="216"/>
      <c r="OJB176" s="216"/>
      <c r="OJC176" s="216"/>
      <c r="OJD176" s="216"/>
      <c r="OJE176" s="216"/>
      <c r="OJF176" s="216"/>
      <c r="OJG176" s="216"/>
      <c r="OJH176" s="216"/>
      <c r="OJI176" s="216"/>
      <c r="OJJ176" s="216"/>
      <c r="OJK176" s="216"/>
      <c r="OJL176" s="216"/>
      <c r="OJM176" s="216"/>
      <c r="OJN176" s="216"/>
      <c r="OJO176" s="216"/>
      <c r="OJP176" s="216"/>
      <c r="OJQ176" s="216"/>
      <c r="OJR176" s="216"/>
      <c r="OJS176" s="216"/>
      <c r="OJT176" s="216"/>
      <c r="OJU176" s="216"/>
      <c r="OJV176" s="216"/>
      <c r="OJW176" s="216"/>
      <c r="OJX176" s="216"/>
      <c r="OJY176" s="216"/>
      <c r="OJZ176" s="216"/>
      <c r="OKA176" s="216"/>
      <c r="OKB176" s="216"/>
      <c r="OKC176" s="216"/>
      <c r="OKD176" s="216"/>
      <c r="OKE176" s="216"/>
      <c r="OKF176" s="216"/>
      <c r="OKG176" s="216"/>
      <c r="OKH176" s="216"/>
      <c r="OKI176" s="216"/>
      <c r="OKJ176" s="216"/>
      <c r="OKK176" s="216"/>
      <c r="OKL176" s="216"/>
      <c r="OKM176" s="216"/>
      <c r="OKN176" s="216"/>
      <c r="OKO176" s="216"/>
      <c r="OKP176" s="216"/>
      <c r="OKQ176" s="216"/>
      <c r="OKR176" s="216"/>
      <c r="OKS176" s="216"/>
      <c r="OKT176" s="216"/>
      <c r="OKU176" s="216"/>
      <c r="OKV176" s="216"/>
      <c r="OKW176" s="216"/>
      <c r="OKX176" s="216"/>
      <c r="OKY176" s="216"/>
      <c r="OKZ176" s="216"/>
      <c r="OLA176" s="216"/>
      <c r="OLB176" s="216"/>
      <c r="OLC176" s="216"/>
      <c r="OLD176" s="216"/>
      <c r="OLE176" s="216"/>
      <c r="OLF176" s="216"/>
      <c r="OLG176" s="216"/>
      <c r="OLH176" s="216"/>
      <c r="OLI176" s="216"/>
      <c r="OLJ176" s="216"/>
      <c r="OLK176" s="216"/>
      <c r="OLL176" s="216"/>
      <c r="OLM176" s="216"/>
      <c r="OLN176" s="216"/>
      <c r="OLO176" s="216"/>
      <c r="OLP176" s="216"/>
      <c r="OLQ176" s="216"/>
      <c r="OLR176" s="216"/>
      <c r="OLS176" s="216"/>
      <c r="OLT176" s="216"/>
      <c r="OLU176" s="216"/>
      <c r="OLV176" s="216"/>
      <c r="OLW176" s="216"/>
      <c r="OLX176" s="216"/>
      <c r="OLY176" s="216"/>
      <c r="OLZ176" s="216"/>
      <c r="OMA176" s="216"/>
      <c r="OMB176" s="216"/>
      <c r="OMC176" s="216"/>
      <c r="OMD176" s="216"/>
      <c r="OME176" s="216"/>
      <c r="OMF176" s="216"/>
      <c r="OMG176" s="216"/>
      <c r="OMH176" s="216"/>
      <c r="OMI176" s="216"/>
      <c r="OMJ176" s="216"/>
      <c r="OMK176" s="216"/>
      <c r="OML176" s="216"/>
      <c r="OMM176" s="216"/>
      <c r="OMN176" s="216"/>
      <c r="OMO176" s="216"/>
      <c r="OMP176" s="216"/>
      <c r="OMQ176" s="216"/>
      <c r="OMR176" s="216"/>
      <c r="OMS176" s="216"/>
      <c r="OMT176" s="216"/>
      <c r="OMU176" s="216"/>
      <c r="OMV176" s="216"/>
      <c r="OMW176" s="216"/>
      <c r="OMX176" s="216"/>
      <c r="OMY176" s="216"/>
      <c r="OMZ176" s="216"/>
      <c r="ONA176" s="216"/>
      <c r="ONB176" s="216"/>
      <c r="ONC176" s="216"/>
      <c r="OND176" s="216"/>
      <c r="ONE176" s="216"/>
      <c r="ONF176" s="216"/>
      <c r="ONG176" s="216"/>
      <c r="ONH176" s="216"/>
      <c r="ONI176" s="216"/>
      <c r="ONJ176" s="216"/>
      <c r="ONK176" s="216"/>
      <c r="ONL176" s="216"/>
      <c r="ONM176" s="216"/>
      <c r="ONN176" s="216"/>
      <c r="ONO176" s="216"/>
      <c r="ONP176" s="216"/>
      <c r="ONQ176" s="216"/>
      <c r="ONR176" s="216"/>
      <c r="ONS176" s="216"/>
      <c r="ONT176" s="216"/>
      <c r="ONU176" s="216"/>
      <c r="ONV176" s="216"/>
      <c r="ONW176" s="216"/>
      <c r="ONX176" s="216"/>
      <c r="ONY176" s="216"/>
      <c r="ONZ176" s="216"/>
      <c r="OOA176" s="216"/>
      <c r="OOB176" s="216"/>
      <c r="OOC176" s="216"/>
      <c r="OOD176" s="216"/>
      <c r="OOE176" s="216"/>
      <c r="OOF176" s="216"/>
      <c r="OOG176" s="216"/>
      <c r="OOH176" s="216"/>
      <c r="OOI176" s="216"/>
      <c r="OOJ176" s="216"/>
      <c r="OOK176" s="216"/>
      <c r="OOL176" s="216"/>
      <c r="OOM176" s="216"/>
      <c r="OON176" s="216"/>
      <c r="OOO176" s="216"/>
      <c r="OOP176" s="216"/>
      <c r="OOQ176" s="216"/>
      <c r="OOR176" s="216"/>
      <c r="OOS176" s="216"/>
      <c r="OOT176" s="216"/>
      <c r="OOU176" s="216"/>
      <c r="OOV176" s="216"/>
      <c r="OOW176" s="216"/>
      <c r="OOX176" s="216"/>
      <c r="OOY176" s="216"/>
      <c r="OOZ176" s="216"/>
      <c r="OPA176" s="216"/>
      <c r="OPB176" s="216"/>
      <c r="OPC176" s="216"/>
      <c r="OPD176" s="216"/>
      <c r="OPE176" s="216"/>
      <c r="OPF176" s="216"/>
      <c r="OPG176" s="216"/>
      <c r="OPH176" s="216"/>
      <c r="OPI176" s="216"/>
      <c r="OPJ176" s="216"/>
      <c r="OPK176" s="216"/>
      <c r="OPL176" s="216"/>
      <c r="OPM176" s="216"/>
      <c r="OPN176" s="216"/>
      <c r="OPO176" s="216"/>
      <c r="OPP176" s="216"/>
      <c r="OPQ176" s="216"/>
      <c r="OPR176" s="216"/>
      <c r="OPS176" s="216"/>
      <c r="OPT176" s="216"/>
      <c r="OPU176" s="216"/>
      <c r="OPV176" s="216"/>
      <c r="OPW176" s="216"/>
      <c r="OPX176" s="216"/>
      <c r="OPY176" s="216"/>
      <c r="OPZ176" s="216"/>
      <c r="OQA176" s="216"/>
      <c r="OQB176" s="216"/>
      <c r="OQC176" s="216"/>
      <c r="OQD176" s="216"/>
      <c r="OQE176" s="216"/>
      <c r="OQF176" s="216"/>
      <c r="OQG176" s="216"/>
      <c r="OQH176" s="216"/>
      <c r="OQI176" s="216"/>
      <c r="OQJ176" s="216"/>
      <c r="OQK176" s="216"/>
      <c r="OQL176" s="216"/>
      <c r="OQM176" s="216"/>
      <c r="OQN176" s="216"/>
      <c r="OQO176" s="216"/>
      <c r="OQP176" s="216"/>
      <c r="OQQ176" s="216"/>
      <c r="OQR176" s="216"/>
      <c r="OQS176" s="216"/>
      <c r="OQT176" s="216"/>
      <c r="OQU176" s="216"/>
      <c r="OQV176" s="216"/>
      <c r="OQW176" s="216"/>
      <c r="OQX176" s="216"/>
      <c r="OQY176" s="216"/>
      <c r="OQZ176" s="216"/>
      <c r="ORA176" s="216"/>
      <c r="ORB176" s="216"/>
      <c r="ORC176" s="216"/>
      <c r="ORD176" s="216"/>
      <c r="ORE176" s="216"/>
      <c r="ORF176" s="216"/>
      <c r="ORG176" s="216"/>
      <c r="ORH176" s="216"/>
      <c r="ORI176" s="216"/>
      <c r="ORJ176" s="216"/>
      <c r="ORK176" s="216"/>
      <c r="ORL176" s="216"/>
      <c r="ORM176" s="216"/>
      <c r="ORN176" s="216"/>
      <c r="ORO176" s="216"/>
      <c r="ORP176" s="216"/>
      <c r="ORQ176" s="216"/>
      <c r="ORR176" s="216"/>
      <c r="ORS176" s="216"/>
      <c r="ORT176" s="216"/>
      <c r="ORU176" s="216"/>
      <c r="ORV176" s="216"/>
      <c r="ORW176" s="216"/>
      <c r="ORX176" s="216"/>
      <c r="ORY176" s="216"/>
      <c r="ORZ176" s="216"/>
      <c r="OSA176" s="216"/>
      <c r="OSB176" s="216"/>
      <c r="OSC176" s="216"/>
      <c r="OSD176" s="216"/>
      <c r="OSE176" s="216"/>
      <c r="OSF176" s="216"/>
      <c r="OSG176" s="216"/>
      <c r="OSH176" s="216"/>
      <c r="OSI176" s="216"/>
      <c r="OSJ176" s="216"/>
      <c r="OSK176" s="216"/>
      <c r="OSL176" s="216"/>
      <c r="OSM176" s="216"/>
      <c r="OSN176" s="216"/>
      <c r="OSO176" s="216"/>
      <c r="OSP176" s="216"/>
      <c r="OSQ176" s="216"/>
      <c r="OSR176" s="216"/>
      <c r="OSS176" s="216"/>
      <c r="OST176" s="216"/>
      <c r="OSU176" s="216"/>
      <c r="OSV176" s="216"/>
      <c r="OSW176" s="216"/>
      <c r="OSX176" s="216"/>
      <c r="OSY176" s="216"/>
      <c r="OSZ176" s="216"/>
      <c r="OTA176" s="216"/>
      <c r="OTB176" s="216"/>
      <c r="OTC176" s="216"/>
      <c r="OTD176" s="216"/>
      <c r="OTE176" s="216"/>
      <c r="OTF176" s="216"/>
      <c r="OTG176" s="216"/>
      <c r="OTH176" s="216"/>
      <c r="OTI176" s="216"/>
      <c r="OTJ176" s="216"/>
      <c r="OTK176" s="216"/>
      <c r="OTL176" s="216"/>
      <c r="OTM176" s="216"/>
      <c r="OTN176" s="216"/>
      <c r="OTO176" s="216"/>
      <c r="OTP176" s="216"/>
      <c r="OTQ176" s="216"/>
      <c r="OTR176" s="216"/>
      <c r="OTS176" s="216"/>
      <c r="OTT176" s="216"/>
      <c r="OTU176" s="216"/>
      <c r="OTV176" s="216"/>
      <c r="OTW176" s="216"/>
      <c r="OTX176" s="216"/>
      <c r="OTY176" s="216"/>
      <c r="OTZ176" s="216"/>
      <c r="OUA176" s="216"/>
      <c r="OUB176" s="216"/>
      <c r="OUC176" s="216"/>
      <c r="OUD176" s="216"/>
      <c r="OUE176" s="216"/>
      <c r="OUF176" s="216"/>
      <c r="OUG176" s="216"/>
      <c r="OUH176" s="216"/>
      <c r="OUI176" s="216"/>
      <c r="OUJ176" s="216"/>
      <c r="OUK176" s="216"/>
      <c r="OUL176" s="216"/>
      <c r="OUM176" s="216"/>
      <c r="OUN176" s="216"/>
      <c r="OUO176" s="216"/>
      <c r="OUP176" s="216"/>
      <c r="OUQ176" s="216"/>
      <c r="OUR176" s="216"/>
      <c r="OUS176" s="216"/>
      <c r="OUT176" s="216"/>
      <c r="OUU176" s="216"/>
      <c r="OUV176" s="216"/>
      <c r="OUW176" s="216"/>
      <c r="OUX176" s="216"/>
      <c r="OUY176" s="216"/>
      <c r="OUZ176" s="216"/>
      <c r="OVA176" s="216"/>
      <c r="OVB176" s="216"/>
      <c r="OVC176" s="216"/>
      <c r="OVD176" s="216"/>
      <c r="OVE176" s="216"/>
      <c r="OVF176" s="216"/>
      <c r="OVG176" s="216"/>
      <c r="OVH176" s="216"/>
      <c r="OVI176" s="216"/>
      <c r="OVJ176" s="216"/>
      <c r="OVK176" s="216"/>
      <c r="OVL176" s="216"/>
      <c r="OVM176" s="216"/>
      <c r="OVN176" s="216"/>
      <c r="OVO176" s="216"/>
      <c r="OVP176" s="216"/>
      <c r="OVQ176" s="216"/>
      <c r="OVR176" s="216"/>
      <c r="OVS176" s="216"/>
      <c r="OVT176" s="216"/>
      <c r="OVU176" s="216"/>
      <c r="OVV176" s="216"/>
      <c r="OVW176" s="216"/>
      <c r="OVX176" s="216"/>
      <c r="OVY176" s="216"/>
      <c r="OVZ176" s="216"/>
      <c r="OWA176" s="216"/>
      <c r="OWB176" s="216"/>
      <c r="OWC176" s="216"/>
      <c r="OWD176" s="216"/>
      <c r="OWE176" s="216"/>
      <c r="OWF176" s="216"/>
      <c r="OWG176" s="216"/>
      <c r="OWH176" s="216"/>
      <c r="OWI176" s="216"/>
      <c r="OWJ176" s="216"/>
      <c r="OWK176" s="216"/>
      <c r="OWL176" s="216"/>
      <c r="OWM176" s="216"/>
      <c r="OWN176" s="216"/>
      <c r="OWO176" s="216"/>
      <c r="OWP176" s="216"/>
      <c r="OWQ176" s="216"/>
      <c r="OWR176" s="216"/>
      <c r="OWS176" s="216"/>
      <c r="OWT176" s="216"/>
      <c r="OWU176" s="216"/>
      <c r="OWV176" s="216"/>
      <c r="OWW176" s="216"/>
      <c r="OWX176" s="216"/>
      <c r="OWY176" s="216"/>
      <c r="OWZ176" s="216"/>
      <c r="OXA176" s="216"/>
      <c r="OXB176" s="216"/>
      <c r="OXC176" s="216"/>
      <c r="OXD176" s="216"/>
      <c r="OXE176" s="216"/>
      <c r="OXF176" s="216"/>
      <c r="OXG176" s="216"/>
      <c r="OXH176" s="216"/>
      <c r="OXI176" s="216"/>
      <c r="OXJ176" s="216"/>
      <c r="OXK176" s="216"/>
      <c r="OXL176" s="216"/>
      <c r="OXM176" s="216"/>
      <c r="OXN176" s="216"/>
      <c r="OXO176" s="216"/>
      <c r="OXP176" s="216"/>
      <c r="OXQ176" s="216"/>
      <c r="OXR176" s="216"/>
      <c r="OXS176" s="216"/>
      <c r="OXT176" s="216"/>
      <c r="OXU176" s="216"/>
      <c r="OXV176" s="216"/>
      <c r="OXW176" s="216"/>
      <c r="OXX176" s="216"/>
      <c r="OXY176" s="216"/>
      <c r="OXZ176" s="216"/>
      <c r="OYA176" s="216"/>
      <c r="OYB176" s="216"/>
      <c r="OYC176" s="216"/>
      <c r="OYD176" s="216"/>
      <c r="OYE176" s="216"/>
      <c r="OYF176" s="216"/>
      <c r="OYG176" s="216"/>
      <c r="OYH176" s="216"/>
      <c r="OYI176" s="216"/>
      <c r="OYJ176" s="216"/>
      <c r="OYK176" s="216"/>
      <c r="OYL176" s="216"/>
      <c r="OYM176" s="216"/>
      <c r="OYN176" s="216"/>
      <c r="OYO176" s="216"/>
      <c r="OYP176" s="216"/>
      <c r="OYQ176" s="216"/>
      <c r="OYR176" s="216"/>
      <c r="OYS176" s="216"/>
      <c r="OYT176" s="216"/>
      <c r="OYU176" s="216"/>
      <c r="OYV176" s="216"/>
      <c r="OYW176" s="216"/>
      <c r="OYX176" s="216"/>
      <c r="OYY176" s="216"/>
      <c r="OYZ176" s="216"/>
      <c r="OZA176" s="216"/>
      <c r="OZB176" s="216"/>
      <c r="OZC176" s="216"/>
      <c r="OZD176" s="216"/>
      <c r="OZE176" s="216"/>
      <c r="OZF176" s="216"/>
      <c r="OZG176" s="216"/>
      <c r="OZH176" s="216"/>
      <c r="OZI176" s="216"/>
      <c r="OZJ176" s="216"/>
      <c r="OZK176" s="216"/>
      <c r="OZL176" s="216"/>
      <c r="OZM176" s="216"/>
      <c r="OZN176" s="216"/>
      <c r="OZO176" s="216"/>
      <c r="OZP176" s="216"/>
      <c r="OZQ176" s="216"/>
      <c r="OZR176" s="216"/>
      <c r="OZS176" s="216"/>
      <c r="OZT176" s="216"/>
      <c r="OZU176" s="216"/>
      <c r="OZV176" s="216"/>
      <c r="OZW176" s="216"/>
      <c r="OZX176" s="216"/>
      <c r="OZY176" s="216"/>
      <c r="OZZ176" s="216"/>
      <c r="PAA176" s="216"/>
      <c r="PAB176" s="216"/>
      <c r="PAC176" s="216"/>
      <c r="PAD176" s="216"/>
      <c r="PAE176" s="216"/>
      <c r="PAF176" s="216"/>
      <c r="PAG176" s="216"/>
      <c r="PAH176" s="216"/>
      <c r="PAI176" s="216"/>
      <c r="PAJ176" s="216"/>
      <c r="PAK176" s="216"/>
      <c r="PAL176" s="216"/>
      <c r="PAM176" s="216"/>
      <c r="PAN176" s="216"/>
      <c r="PAO176" s="216"/>
      <c r="PAP176" s="216"/>
      <c r="PAQ176" s="216"/>
      <c r="PAR176" s="216"/>
      <c r="PAS176" s="216"/>
      <c r="PAT176" s="216"/>
      <c r="PAU176" s="216"/>
      <c r="PAV176" s="216"/>
      <c r="PAW176" s="216"/>
      <c r="PAX176" s="216"/>
      <c r="PAY176" s="216"/>
      <c r="PAZ176" s="216"/>
      <c r="PBA176" s="216"/>
      <c r="PBB176" s="216"/>
      <c r="PBC176" s="216"/>
      <c r="PBD176" s="216"/>
      <c r="PBE176" s="216"/>
      <c r="PBF176" s="216"/>
      <c r="PBG176" s="216"/>
      <c r="PBH176" s="216"/>
      <c r="PBI176" s="216"/>
      <c r="PBJ176" s="216"/>
      <c r="PBK176" s="216"/>
      <c r="PBL176" s="216"/>
      <c r="PBM176" s="216"/>
      <c r="PBN176" s="216"/>
      <c r="PBO176" s="216"/>
      <c r="PBP176" s="216"/>
      <c r="PBQ176" s="216"/>
      <c r="PBR176" s="216"/>
      <c r="PBS176" s="216"/>
      <c r="PBT176" s="216"/>
      <c r="PBU176" s="216"/>
      <c r="PBV176" s="216"/>
      <c r="PBW176" s="216"/>
      <c r="PBX176" s="216"/>
      <c r="PBY176" s="216"/>
      <c r="PBZ176" s="216"/>
      <c r="PCA176" s="216"/>
      <c r="PCB176" s="216"/>
      <c r="PCC176" s="216"/>
      <c r="PCD176" s="216"/>
      <c r="PCE176" s="216"/>
      <c r="PCF176" s="216"/>
      <c r="PCG176" s="216"/>
      <c r="PCH176" s="216"/>
      <c r="PCI176" s="216"/>
      <c r="PCJ176" s="216"/>
      <c r="PCK176" s="216"/>
      <c r="PCL176" s="216"/>
      <c r="PCM176" s="216"/>
      <c r="PCN176" s="216"/>
      <c r="PCO176" s="216"/>
      <c r="PCP176" s="216"/>
      <c r="PCQ176" s="216"/>
      <c r="PCR176" s="216"/>
      <c r="PCS176" s="216"/>
      <c r="PCT176" s="216"/>
      <c r="PCU176" s="216"/>
      <c r="PCV176" s="216"/>
      <c r="PCW176" s="216"/>
      <c r="PCX176" s="216"/>
      <c r="PCY176" s="216"/>
      <c r="PCZ176" s="216"/>
      <c r="PDA176" s="216"/>
      <c r="PDB176" s="216"/>
      <c r="PDC176" s="216"/>
      <c r="PDD176" s="216"/>
      <c r="PDE176" s="216"/>
      <c r="PDF176" s="216"/>
      <c r="PDG176" s="216"/>
      <c r="PDH176" s="216"/>
      <c r="PDI176" s="216"/>
      <c r="PDJ176" s="216"/>
      <c r="PDK176" s="216"/>
      <c r="PDL176" s="216"/>
      <c r="PDM176" s="216"/>
      <c r="PDN176" s="216"/>
      <c r="PDO176" s="216"/>
      <c r="PDP176" s="216"/>
      <c r="PDQ176" s="216"/>
      <c r="PDR176" s="216"/>
      <c r="PDS176" s="216"/>
      <c r="PDT176" s="216"/>
      <c r="PDU176" s="216"/>
      <c r="PDV176" s="216"/>
      <c r="PDW176" s="216"/>
      <c r="PDX176" s="216"/>
      <c r="PDY176" s="216"/>
      <c r="PDZ176" s="216"/>
      <c r="PEA176" s="216"/>
      <c r="PEB176" s="216"/>
      <c r="PEC176" s="216"/>
      <c r="PED176" s="216"/>
      <c r="PEE176" s="216"/>
      <c r="PEF176" s="216"/>
      <c r="PEG176" s="216"/>
      <c r="PEH176" s="216"/>
      <c r="PEI176" s="216"/>
      <c r="PEJ176" s="216"/>
      <c r="PEK176" s="216"/>
      <c r="PEL176" s="216"/>
      <c r="PEM176" s="216"/>
      <c r="PEN176" s="216"/>
      <c r="PEO176" s="216"/>
      <c r="PEP176" s="216"/>
      <c r="PEQ176" s="216"/>
      <c r="PER176" s="216"/>
      <c r="PES176" s="216"/>
      <c r="PET176" s="216"/>
      <c r="PEU176" s="216"/>
      <c r="PEV176" s="216"/>
      <c r="PEW176" s="216"/>
      <c r="PEX176" s="216"/>
      <c r="PEY176" s="216"/>
      <c r="PEZ176" s="216"/>
      <c r="PFA176" s="216"/>
      <c r="PFB176" s="216"/>
      <c r="PFC176" s="216"/>
      <c r="PFD176" s="216"/>
      <c r="PFE176" s="216"/>
      <c r="PFF176" s="216"/>
      <c r="PFG176" s="216"/>
      <c r="PFH176" s="216"/>
      <c r="PFI176" s="216"/>
      <c r="PFJ176" s="216"/>
      <c r="PFK176" s="216"/>
      <c r="PFL176" s="216"/>
      <c r="PFM176" s="216"/>
      <c r="PFN176" s="216"/>
      <c r="PFO176" s="216"/>
      <c r="PFP176" s="216"/>
      <c r="PFQ176" s="216"/>
      <c r="PFR176" s="216"/>
      <c r="PFS176" s="216"/>
      <c r="PFT176" s="216"/>
      <c r="PFU176" s="216"/>
      <c r="PFV176" s="216"/>
      <c r="PFW176" s="216"/>
      <c r="PFX176" s="216"/>
      <c r="PFY176" s="216"/>
      <c r="PFZ176" s="216"/>
      <c r="PGA176" s="216"/>
      <c r="PGB176" s="216"/>
      <c r="PGC176" s="216"/>
      <c r="PGD176" s="216"/>
      <c r="PGE176" s="216"/>
      <c r="PGF176" s="216"/>
      <c r="PGG176" s="216"/>
      <c r="PGH176" s="216"/>
      <c r="PGI176" s="216"/>
      <c r="PGJ176" s="216"/>
      <c r="PGK176" s="216"/>
      <c r="PGL176" s="216"/>
      <c r="PGM176" s="216"/>
      <c r="PGN176" s="216"/>
      <c r="PGO176" s="216"/>
      <c r="PGP176" s="216"/>
      <c r="PGQ176" s="216"/>
      <c r="PGR176" s="216"/>
      <c r="PGS176" s="216"/>
      <c r="PGT176" s="216"/>
      <c r="PGU176" s="216"/>
      <c r="PGV176" s="216"/>
      <c r="PGW176" s="216"/>
      <c r="PGX176" s="216"/>
      <c r="PGY176" s="216"/>
      <c r="PGZ176" s="216"/>
      <c r="PHA176" s="216"/>
      <c r="PHB176" s="216"/>
      <c r="PHC176" s="216"/>
      <c r="PHD176" s="216"/>
      <c r="PHE176" s="216"/>
      <c r="PHF176" s="216"/>
      <c r="PHG176" s="216"/>
      <c r="PHH176" s="216"/>
      <c r="PHI176" s="216"/>
      <c r="PHJ176" s="216"/>
      <c r="PHK176" s="216"/>
      <c r="PHL176" s="216"/>
      <c r="PHM176" s="216"/>
      <c r="PHN176" s="216"/>
      <c r="PHO176" s="216"/>
      <c r="PHP176" s="216"/>
      <c r="PHQ176" s="216"/>
      <c r="PHR176" s="216"/>
      <c r="PHS176" s="216"/>
      <c r="PHT176" s="216"/>
      <c r="PHU176" s="216"/>
      <c r="PHV176" s="216"/>
      <c r="PHW176" s="216"/>
      <c r="PHX176" s="216"/>
      <c r="PHY176" s="216"/>
      <c r="PHZ176" s="216"/>
      <c r="PIA176" s="216"/>
      <c r="PIB176" s="216"/>
      <c r="PIC176" s="216"/>
      <c r="PID176" s="216"/>
      <c r="PIE176" s="216"/>
      <c r="PIF176" s="216"/>
      <c r="PIG176" s="216"/>
      <c r="PIH176" s="216"/>
      <c r="PII176" s="216"/>
      <c r="PIJ176" s="216"/>
      <c r="PIK176" s="216"/>
      <c r="PIL176" s="216"/>
      <c r="PIM176" s="216"/>
      <c r="PIN176" s="216"/>
      <c r="PIO176" s="216"/>
      <c r="PIP176" s="216"/>
      <c r="PIQ176" s="216"/>
      <c r="PIR176" s="216"/>
      <c r="PIS176" s="216"/>
      <c r="PIT176" s="216"/>
      <c r="PIU176" s="216"/>
      <c r="PIV176" s="216"/>
      <c r="PIW176" s="216"/>
      <c r="PIX176" s="216"/>
      <c r="PIY176" s="216"/>
      <c r="PIZ176" s="216"/>
      <c r="PJA176" s="216"/>
      <c r="PJB176" s="216"/>
      <c r="PJC176" s="216"/>
      <c r="PJD176" s="216"/>
      <c r="PJE176" s="216"/>
      <c r="PJF176" s="216"/>
      <c r="PJG176" s="216"/>
      <c r="PJH176" s="216"/>
      <c r="PJI176" s="216"/>
      <c r="PJJ176" s="216"/>
      <c r="PJK176" s="216"/>
      <c r="PJL176" s="216"/>
      <c r="PJM176" s="216"/>
      <c r="PJN176" s="216"/>
      <c r="PJO176" s="216"/>
      <c r="PJP176" s="216"/>
      <c r="PJQ176" s="216"/>
      <c r="PJR176" s="216"/>
      <c r="PJS176" s="216"/>
      <c r="PJT176" s="216"/>
      <c r="PJU176" s="216"/>
      <c r="PJV176" s="216"/>
      <c r="PJW176" s="216"/>
      <c r="PJX176" s="216"/>
      <c r="PJY176" s="216"/>
      <c r="PJZ176" s="216"/>
      <c r="PKA176" s="216"/>
      <c r="PKB176" s="216"/>
      <c r="PKC176" s="216"/>
      <c r="PKD176" s="216"/>
      <c r="PKE176" s="216"/>
      <c r="PKF176" s="216"/>
      <c r="PKG176" s="216"/>
      <c r="PKH176" s="216"/>
      <c r="PKI176" s="216"/>
      <c r="PKJ176" s="216"/>
      <c r="PKK176" s="216"/>
      <c r="PKL176" s="216"/>
      <c r="PKM176" s="216"/>
      <c r="PKN176" s="216"/>
      <c r="PKO176" s="216"/>
      <c r="PKP176" s="216"/>
      <c r="PKQ176" s="216"/>
      <c r="PKR176" s="216"/>
      <c r="PKS176" s="216"/>
      <c r="PKT176" s="216"/>
      <c r="PKU176" s="216"/>
      <c r="PKV176" s="216"/>
      <c r="PKW176" s="216"/>
      <c r="PKX176" s="216"/>
      <c r="PKY176" s="216"/>
      <c r="PKZ176" s="216"/>
      <c r="PLA176" s="216"/>
      <c r="PLB176" s="216"/>
      <c r="PLC176" s="216"/>
      <c r="PLD176" s="216"/>
      <c r="PLE176" s="216"/>
      <c r="PLF176" s="216"/>
      <c r="PLG176" s="216"/>
      <c r="PLH176" s="216"/>
      <c r="PLI176" s="216"/>
      <c r="PLJ176" s="216"/>
      <c r="PLK176" s="216"/>
      <c r="PLL176" s="216"/>
      <c r="PLM176" s="216"/>
      <c r="PLN176" s="216"/>
      <c r="PLO176" s="216"/>
      <c r="PLP176" s="216"/>
      <c r="PLQ176" s="216"/>
      <c r="PLR176" s="216"/>
      <c r="PLS176" s="216"/>
      <c r="PLT176" s="216"/>
      <c r="PLU176" s="216"/>
      <c r="PLV176" s="216"/>
      <c r="PLW176" s="216"/>
      <c r="PLX176" s="216"/>
      <c r="PLY176" s="216"/>
      <c r="PLZ176" s="216"/>
      <c r="PMA176" s="216"/>
      <c r="PMB176" s="216"/>
      <c r="PMC176" s="216"/>
      <c r="PMD176" s="216"/>
      <c r="PME176" s="216"/>
      <c r="PMF176" s="216"/>
      <c r="PMG176" s="216"/>
      <c r="PMH176" s="216"/>
      <c r="PMI176" s="216"/>
      <c r="PMJ176" s="216"/>
      <c r="PMK176" s="216"/>
      <c r="PML176" s="216"/>
      <c r="PMM176" s="216"/>
      <c r="PMN176" s="216"/>
      <c r="PMO176" s="216"/>
      <c r="PMP176" s="216"/>
      <c r="PMQ176" s="216"/>
      <c r="PMR176" s="216"/>
      <c r="PMS176" s="216"/>
      <c r="PMT176" s="216"/>
      <c r="PMU176" s="216"/>
      <c r="PMV176" s="216"/>
      <c r="PMW176" s="216"/>
      <c r="PMX176" s="216"/>
      <c r="PMY176" s="216"/>
      <c r="PMZ176" s="216"/>
      <c r="PNA176" s="216"/>
      <c r="PNB176" s="216"/>
      <c r="PNC176" s="216"/>
      <c r="PND176" s="216"/>
      <c r="PNE176" s="216"/>
      <c r="PNF176" s="216"/>
      <c r="PNG176" s="216"/>
      <c r="PNH176" s="216"/>
      <c r="PNI176" s="216"/>
      <c r="PNJ176" s="216"/>
      <c r="PNK176" s="216"/>
      <c r="PNL176" s="216"/>
      <c r="PNM176" s="216"/>
      <c r="PNN176" s="216"/>
      <c r="PNO176" s="216"/>
      <c r="PNP176" s="216"/>
      <c r="PNQ176" s="216"/>
      <c r="PNR176" s="216"/>
      <c r="PNS176" s="216"/>
      <c r="PNT176" s="216"/>
      <c r="PNU176" s="216"/>
      <c r="PNV176" s="216"/>
      <c r="PNW176" s="216"/>
      <c r="PNX176" s="216"/>
      <c r="PNY176" s="216"/>
      <c r="PNZ176" s="216"/>
      <c r="POA176" s="216"/>
      <c r="POB176" s="216"/>
      <c r="POC176" s="216"/>
      <c r="POD176" s="216"/>
      <c r="POE176" s="216"/>
      <c r="POF176" s="216"/>
      <c r="POG176" s="216"/>
      <c r="POH176" s="216"/>
      <c r="POI176" s="216"/>
      <c r="POJ176" s="216"/>
      <c r="POK176" s="216"/>
      <c r="POL176" s="216"/>
      <c r="POM176" s="216"/>
      <c r="PON176" s="216"/>
      <c r="POO176" s="216"/>
      <c r="POP176" s="216"/>
      <c r="POQ176" s="216"/>
      <c r="POR176" s="216"/>
      <c r="POS176" s="216"/>
      <c r="POT176" s="216"/>
      <c r="POU176" s="216"/>
      <c r="POV176" s="216"/>
      <c r="POW176" s="216"/>
      <c r="POX176" s="216"/>
      <c r="POY176" s="216"/>
      <c r="POZ176" s="216"/>
      <c r="PPA176" s="216"/>
      <c r="PPB176" s="216"/>
      <c r="PPC176" s="216"/>
      <c r="PPD176" s="216"/>
      <c r="PPE176" s="216"/>
      <c r="PPF176" s="216"/>
      <c r="PPG176" s="216"/>
      <c r="PPH176" s="216"/>
      <c r="PPI176" s="216"/>
      <c r="PPJ176" s="216"/>
      <c r="PPK176" s="216"/>
      <c r="PPL176" s="216"/>
      <c r="PPM176" s="216"/>
      <c r="PPN176" s="216"/>
      <c r="PPO176" s="216"/>
      <c r="PPP176" s="216"/>
      <c r="PPQ176" s="216"/>
      <c r="PPR176" s="216"/>
      <c r="PPS176" s="216"/>
      <c r="PPT176" s="216"/>
      <c r="PPU176" s="216"/>
      <c r="PPV176" s="216"/>
      <c r="PPW176" s="216"/>
      <c r="PPX176" s="216"/>
      <c r="PPY176" s="216"/>
      <c r="PPZ176" s="216"/>
      <c r="PQA176" s="216"/>
      <c r="PQB176" s="216"/>
      <c r="PQC176" s="216"/>
      <c r="PQD176" s="216"/>
      <c r="PQE176" s="216"/>
      <c r="PQF176" s="216"/>
      <c r="PQG176" s="216"/>
      <c r="PQH176" s="216"/>
      <c r="PQI176" s="216"/>
      <c r="PQJ176" s="216"/>
      <c r="PQK176" s="216"/>
      <c r="PQL176" s="216"/>
      <c r="PQM176" s="216"/>
      <c r="PQN176" s="216"/>
      <c r="PQO176" s="216"/>
      <c r="PQP176" s="216"/>
      <c r="PQQ176" s="216"/>
      <c r="PQR176" s="216"/>
      <c r="PQS176" s="216"/>
      <c r="PQT176" s="216"/>
      <c r="PQU176" s="216"/>
      <c r="PQV176" s="216"/>
      <c r="PQW176" s="216"/>
      <c r="PQX176" s="216"/>
      <c r="PQY176" s="216"/>
      <c r="PQZ176" s="216"/>
      <c r="PRA176" s="216"/>
      <c r="PRB176" s="216"/>
      <c r="PRC176" s="216"/>
      <c r="PRD176" s="216"/>
      <c r="PRE176" s="216"/>
      <c r="PRF176" s="216"/>
      <c r="PRG176" s="216"/>
      <c r="PRH176" s="216"/>
      <c r="PRI176" s="216"/>
      <c r="PRJ176" s="216"/>
      <c r="PRK176" s="216"/>
      <c r="PRL176" s="216"/>
      <c r="PRM176" s="216"/>
      <c r="PRN176" s="216"/>
      <c r="PRO176" s="216"/>
      <c r="PRP176" s="216"/>
      <c r="PRQ176" s="216"/>
      <c r="PRR176" s="216"/>
      <c r="PRS176" s="216"/>
      <c r="PRT176" s="216"/>
      <c r="PRU176" s="216"/>
      <c r="PRV176" s="216"/>
      <c r="PRW176" s="216"/>
      <c r="PRX176" s="216"/>
      <c r="PRY176" s="216"/>
      <c r="PRZ176" s="216"/>
      <c r="PSA176" s="216"/>
      <c r="PSB176" s="216"/>
      <c r="PSC176" s="216"/>
      <c r="PSD176" s="216"/>
      <c r="PSE176" s="216"/>
      <c r="PSF176" s="216"/>
      <c r="PSG176" s="216"/>
      <c r="PSH176" s="216"/>
      <c r="PSI176" s="216"/>
      <c r="PSJ176" s="216"/>
      <c r="PSK176" s="216"/>
      <c r="PSL176" s="216"/>
      <c r="PSM176" s="216"/>
      <c r="PSN176" s="216"/>
      <c r="PSO176" s="216"/>
      <c r="PSP176" s="216"/>
      <c r="PSQ176" s="216"/>
      <c r="PSR176" s="216"/>
      <c r="PSS176" s="216"/>
      <c r="PST176" s="216"/>
      <c r="PSU176" s="216"/>
      <c r="PSV176" s="216"/>
      <c r="PSW176" s="216"/>
      <c r="PSX176" s="216"/>
      <c r="PSY176" s="216"/>
      <c r="PSZ176" s="216"/>
      <c r="PTA176" s="216"/>
      <c r="PTB176" s="216"/>
      <c r="PTC176" s="216"/>
      <c r="PTD176" s="216"/>
      <c r="PTE176" s="216"/>
      <c r="PTF176" s="216"/>
      <c r="PTG176" s="216"/>
      <c r="PTH176" s="216"/>
      <c r="PTI176" s="216"/>
      <c r="PTJ176" s="216"/>
      <c r="PTK176" s="216"/>
      <c r="PTL176" s="216"/>
      <c r="PTM176" s="216"/>
      <c r="PTN176" s="216"/>
      <c r="PTO176" s="216"/>
      <c r="PTP176" s="216"/>
      <c r="PTQ176" s="216"/>
      <c r="PTR176" s="216"/>
      <c r="PTS176" s="216"/>
      <c r="PTT176" s="216"/>
      <c r="PTU176" s="216"/>
      <c r="PTV176" s="216"/>
      <c r="PTW176" s="216"/>
      <c r="PTX176" s="216"/>
      <c r="PTY176" s="216"/>
      <c r="PTZ176" s="216"/>
      <c r="PUA176" s="216"/>
      <c r="PUB176" s="216"/>
      <c r="PUC176" s="216"/>
      <c r="PUD176" s="216"/>
      <c r="PUE176" s="216"/>
      <c r="PUF176" s="216"/>
      <c r="PUG176" s="216"/>
      <c r="PUH176" s="216"/>
      <c r="PUI176" s="216"/>
      <c r="PUJ176" s="216"/>
      <c r="PUK176" s="216"/>
      <c r="PUL176" s="216"/>
      <c r="PUM176" s="216"/>
      <c r="PUN176" s="216"/>
      <c r="PUO176" s="216"/>
      <c r="PUP176" s="216"/>
      <c r="PUQ176" s="216"/>
      <c r="PUR176" s="216"/>
      <c r="PUS176" s="216"/>
      <c r="PUT176" s="216"/>
      <c r="PUU176" s="216"/>
      <c r="PUV176" s="216"/>
      <c r="PUW176" s="216"/>
      <c r="PUX176" s="216"/>
      <c r="PUY176" s="216"/>
      <c r="PUZ176" s="216"/>
      <c r="PVA176" s="216"/>
      <c r="PVB176" s="216"/>
      <c r="PVC176" s="216"/>
      <c r="PVD176" s="216"/>
      <c r="PVE176" s="216"/>
      <c r="PVF176" s="216"/>
      <c r="PVG176" s="216"/>
      <c r="PVH176" s="216"/>
      <c r="PVI176" s="216"/>
      <c r="PVJ176" s="216"/>
      <c r="PVK176" s="216"/>
      <c r="PVL176" s="216"/>
      <c r="PVM176" s="216"/>
      <c r="PVN176" s="216"/>
      <c r="PVO176" s="216"/>
      <c r="PVP176" s="216"/>
      <c r="PVQ176" s="216"/>
      <c r="PVR176" s="216"/>
      <c r="PVS176" s="216"/>
      <c r="PVT176" s="216"/>
      <c r="PVU176" s="216"/>
      <c r="PVV176" s="216"/>
      <c r="PVW176" s="216"/>
      <c r="PVX176" s="216"/>
      <c r="PVY176" s="216"/>
      <c r="PVZ176" s="216"/>
      <c r="PWA176" s="216"/>
      <c r="PWB176" s="216"/>
      <c r="PWC176" s="216"/>
      <c r="PWD176" s="216"/>
      <c r="PWE176" s="216"/>
      <c r="PWF176" s="216"/>
      <c r="PWG176" s="216"/>
      <c r="PWH176" s="216"/>
      <c r="PWI176" s="216"/>
      <c r="PWJ176" s="216"/>
      <c r="PWK176" s="216"/>
      <c r="PWL176" s="216"/>
      <c r="PWM176" s="216"/>
      <c r="PWN176" s="216"/>
      <c r="PWO176" s="216"/>
      <c r="PWP176" s="216"/>
      <c r="PWQ176" s="216"/>
      <c r="PWR176" s="216"/>
      <c r="PWS176" s="216"/>
      <c r="PWT176" s="216"/>
      <c r="PWU176" s="216"/>
      <c r="PWV176" s="216"/>
      <c r="PWW176" s="216"/>
      <c r="PWX176" s="216"/>
      <c r="PWY176" s="216"/>
      <c r="PWZ176" s="216"/>
      <c r="PXA176" s="216"/>
      <c r="PXB176" s="216"/>
      <c r="PXC176" s="216"/>
      <c r="PXD176" s="216"/>
      <c r="PXE176" s="216"/>
      <c r="PXF176" s="216"/>
      <c r="PXG176" s="216"/>
      <c r="PXH176" s="216"/>
      <c r="PXI176" s="216"/>
      <c r="PXJ176" s="216"/>
      <c r="PXK176" s="216"/>
      <c r="PXL176" s="216"/>
      <c r="PXM176" s="216"/>
      <c r="PXN176" s="216"/>
      <c r="PXO176" s="216"/>
      <c r="PXP176" s="216"/>
      <c r="PXQ176" s="216"/>
      <c r="PXR176" s="216"/>
      <c r="PXS176" s="216"/>
      <c r="PXT176" s="216"/>
      <c r="PXU176" s="216"/>
      <c r="PXV176" s="216"/>
      <c r="PXW176" s="216"/>
      <c r="PXX176" s="216"/>
      <c r="PXY176" s="216"/>
      <c r="PXZ176" s="216"/>
      <c r="PYA176" s="216"/>
      <c r="PYB176" s="216"/>
      <c r="PYC176" s="216"/>
      <c r="PYD176" s="216"/>
      <c r="PYE176" s="216"/>
      <c r="PYF176" s="216"/>
      <c r="PYG176" s="216"/>
      <c r="PYH176" s="216"/>
      <c r="PYI176" s="216"/>
      <c r="PYJ176" s="216"/>
      <c r="PYK176" s="216"/>
      <c r="PYL176" s="216"/>
      <c r="PYM176" s="216"/>
      <c r="PYN176" s="216"/>
      <c r="PYO176" s="216"/>
      <c r="PYP176" s="216"/>
      <c r="PYQ176" s="216"/>
      <c r="PYR176" s="216"/>
      <c r="PYS176" s="216"/>
      <c r="PYT176" s="216"/>
      <c r="PYU176" s="216"/>
      <c r="PYV176" s="216"/>
      <c r="PYW176" s="216"/>
      <c r="PYX176" s="216"/>
      <c r="PYY176" s="216"/>
      <c r="PYZ176" s="216"/>
      <c r="PZA176" s="216"/>
      <c r="PZB176" s="216"/>
      <c r="PZC176" s="216"/>
      <c r="PZD176" s="216"/>
      <c r="PZE176" s="216"/>
      <c r="PZF176" s="216"/>
      <c r="PZG176" s="216"/>
      <c r="PZH176" s="216"/>
      <c r="PZI176" s="216"/>
      <c r="PZJ176" s="216"/>
      <c r="PZK176" s="216"/>
      <c r="PZL176" s="216"/>
      <c r="PZM176" s="216"/>
      <c r="PZN176" s="216"/>
      <c r="PZO176" s="216"/>
      <c r="PZP176" s="216"/>
      <c r="PZQ176" s="216"/>
      <c r="PZR176" s="216"/>
      <c r="PZS176" s="216"/>
      <c r="PZT176" s="216"/>
      <c r="PZU176" s="216"/>
      <c r="PZV176" s="216"/>
      <c r="PZW176" s="216"/>
      <c r="PZX176" s="216"/>
      <c r="PZY176" s="216"/>
      <c r="PZZ176" s="216"/>
      <c r="QAA176" s="216"/>
      <c r="QAB176" s="216"/>
      <c r="QAC176" s="216"/>
      <c r="QAD176" s="216"/>
      <c r="QAE176" s="216"/>
      <c r="QAF176" s="216"/>
      <c r="QAG176" s="216"/>
      <c r="QAH176" s="216"/>
      <c r="QAI176" s="216"/>
      <c r="QAJ176" s="216"/>
      <c r="QAK176" s="216"/>
      <c r="QAL176" s="216"/>
      <c r="QAM176" s="216"/>
      <c r="QAN176" s="216"/>
      <c r="QAO176" s="216"/>
      <c r="QAP176" s="216"/>
      <c r="QAQ176" s="216"/>
      <c r="QAR176" s="216"/>
      <c r="QAS176" s="216"/>
      <c r="QAT176" s="216"/>
      <c r="QAU176" s="216"/>
      <c r="QAV176" s="216"/>
      <c r="QAW176" s="216"/>
      <c r="QAX176" s="216"/>
      <c r="QAY176" s="216"/>
      <c r="QAZ176" s="216"/>
      <c r="QBA176" s="216"/>
      <c r="QBB176" s="216"/>
      <c r="QBC176" s="216"/>
      <c r="QBD176" s="216"/>
      <c r="QBE176" s="216"/>
      <c r="QBF176" s="216"/>
      <c r="QBG176" s="216"/>
      <c r="QBH176" s="216"/>
      <c r="QBI176" s="216"/>
      <c r="QBJ176" s="216"/>
      <c r="QBK176" s="216"/>
      <c r="QBL176" s="216"/>
      <c r="QBM176" s="216"/>
      <c r="QBN176" s="216"/>
      <c r="QBO176" s="216"/>
      <c r="QBP176" s="216"/>
      <c r="QBQ176" s="216"/>
      <c r="QBR176" s="216"/>
      <c r="QBS176" s="216"/>
      <c r="QBT176" s="216"/>
      <c r="QBU176" s="216"/>
      <c r="QBV176" s="216"/>
      <c r="QBW176" s="216"/>
      <c r="QBX176" s="216"/>
      <c r="QBY176" s="216"/>
      <c r="QBZ176" s="216"/>
      <c r="QCA176" s="216"/>
      <c r="QCB176" s="216"/>
      <c r="QCC176" s="216"/>
      <c r="QCD176" s="216"/>
      <c r="QCE176" s="216"/>
      <c r="QCF176" s="216"/>
      <c r="QCG176" s="216"/>
      <c r="QCH176" s="216"/>
      <c r="QCI176" s="216"/>
      <c r="QCJ176" s="216"/>
      <c r="QCK176" s="216"/>
      <c r="QCL176" s="216"/>
      <c r="QCM176" s="216"/>
      <c r="QCN176" s="216"/>
      <c r="QCO176" s="216"/>
      <c r="QCP176" s="216"/>
      <c r="QCQ176" s="216"/>
      <c r="QCR176" s="216"/>
      <c r="QCS176" s="216"/>
      <c r="QCT176" s="216"/>
      <c r="QCU176" s="216"/>
      <c r="QCV176" s="216"/>
      <c r="QCW176" s="216"/>
      <c r="QCX176" s="216"/>
      <c r="QCY176" s="216"/>
      <c r="QCZ176" s="216"/>
      <c r="QDA176" s="216"/>
      <c r="QDB176" s="216"/>
      <c r="QDC176" s="216"/>
      <c r="QDD176" s="216"/>
      <c r="QDE176" s="216"/>
      <c r="QDF176" s="216"/>
      <c r="QDG176" s="216"/>
      <c r="QDH176" s="216"/>
      <c r="QDI176" s="216"/>
      <c r="QDJ176" s="216"/>
      <c r="QDK176" s="216"/>
      <c r="QDL176" s="216"/>
      <c r="QDM176" s="216"/>
      <c r="QDN176" s="216"/>
      <c r="QDO176" s="216"/>
      <c r="QDP176" s="216"/>
      <c r="QDQ176" s="216"/>
      <c r="QDR176" s="216"/>
      <c r="QDS176" s="216"/>
      <c r="QDT176" s="216"/>
      <c r="QDU176" s="216"/>
      <c r="QDV176" s="216"/>
      <c r="QDW176" s="216"/>
      <c r="QDX176" s="216"/>
      <c r="QDY176" s="216"/>
      <c r="QDZ176" s="216"/>
      <c r="QEA176" s="216"/>
      <c r="QEB176" s="216"/>
      <c r="QEC176" s="216"/>
      <c r="QED176" s="216"/>
      <c r="QEE176" s="216"/>
      <c r="QEF176" s="216"/>
      <c r="QEG176" s="216"/>
      <c r="QEH176" s="216"/>
      <c r="QEI176" s="216"/>
      <c r="QEJ176" s="216"/>
      <c r="QEK176" s="216"/>
      <c r="QEL176" s="216"/>
      <c r="QEM176" s="216"/>
      <c r="QEN176" s="216"/>
      <c r="QEO176" s="216"/>
      <c r="QEP176" s="216"/>
      <c r="QEQ176" s="216"/>
      <c r="QER176" s="216"/>
      <c r="QES176" s="216"/>
      <c r="QET176" s="216"/>
      <c r="QEU176" s="216"/>
      <c r="QEV176" s="216"/>
      <c r="QEW176" s="216"/>
      <c r="QEX176" s="216"/>
      <c r="QEY176" s="216"/>
      <c r="QEZ176" s="216"/>
      <c r="QFA176" s="216"/>
      <c r="QFB176" s="216"/>
      <c r="QFC176" s="216"/>
      <c r="QFD176" s="216"/>
      <c r="QFE176" s="216"/>
      <c r="QFF176" s="216"/>
      <c r="QFG176" s="216"/>
      <c r="QFH176" s="216"/>
      <c r="QFI176" s="216"/>
      <c r="QFJ176" s="216"/>
      <c r="QFK176" s="216"/>
      <c r="QFL176" s="216"/>
      <c r="QFM176" s="216"/>
      <c r="QFN176" s="216"/>
      <c r="QFO176" s="216"/>
      <c r="QFP176" s="216"/>
      <c r="QFQ176" s="216"/>
      <c r="QFR176" s="216"/>
      <c r="QFS176" s="216"/>
      <c r="QFT176" s="216"/>
      <c r="QFU176" s="216"/>
      <c r="QFV176" s="216"/>
      <c r="QFW176" s="216"/>
      <c r="QFX176" s="216"/>
      <c r="QFY176" s="216"/>
      <c r="QFZ176" s="216"/>
      <c r="QGA176" s="216"/>
      <c r="QGB176" s="216"/>
      <c r="QGC176" s="216"/>
      <c r="QGD176" s="216"/>
      <c r="QGE176" s="216"/>
      <c r="QGF176" s="216"/>
      <c r="QGG176" s="216"/>
      <c r="QGH176" s="216"/>
      <c r="QGI176" s="216"/>
      <c r="QGJ176" s="216"/>
      <c r="QGK176" s="216"/>
      <c r="QGL176" s="216"/>
      <c r="QGM176" s="216"/>
      <c r="QGN176" s="216"/>
      <c r="QGO176" s="216"/>
      <c r="QGP176" s="216"/>
      <c r="QGQ176" s="216"/>
      <c r="QGR176" s="216"/>
      <c r="QGS176" s="216"/>
      <c r="QGT176" s="216"/>
      <c r="QGU176" s="216"/>
      <c r="QGV176" s="216"/>
      <c r="QGW176" s="216"/>
      <c r="QGX176" s="216"/>
      <c r="QGY176" s="216"/>
      <c r="QGZ176" s="216"/>
      <c r="QHA176" s="216"/>
      <c r="QHB176" s="216"/>
      <c r="QHC176" s="216"/>
      <c r="QHD176" s="216"/>
      <c r="QHE176" s="216"/>
      <c r="QHF176" s="216"/>
      <c r="QHG176" s="216"/>
      <c r="QHH176" s="216"/>
      <c r="QHI176" s="216"/>
      <c r="QHJ176" s="216"/>
      <c r="QHK176" s="216"/>
      <c r="QHL176" s="216"/>
      <c r="QHM176" s="216"/>
      <c r="QHN176" s="216"/>
      <c r="QHO176" s="216"/>
      <c r="QHP176" s="216"/>
      <c r="QHQ176" s="216"/>
      <c r="QHR176" s="216"/>
      <c r="QHS176" s="216"/>
      <c r="QHT176" s="216"/>
      <c r="QHU176" s="216"/>
      <c r="QHV176" s="216"/>
      <c r="QHW176" s="216"/>
      <c r="QHX176" s="216"/>
      <c r="QHY176" s="216"/>
      <c r="QHZ176" s="216"/>
      <c r="QIA176" s="216"/>
      <c r="QIB176" s="216"/>
      <c r="QIC176" s="216"/>
      <c r="QID176" s="216"/>
      <c r="QIE176" s="216"/>
      <c r="QIF176" s="216"/>
      <c r="QIG176" s="216"/>
      <c r="QIH176" s="216"/>
      <c r="QII176" s="216"/>
      <c r="QIJ176" s="216"/>
      <c r="QIK176" s="216"/>
      <c r="QIL176" s="216"/>
      <c r="QIM176" s="216"/>
      <c r="QIN176" s="216"/>
      <c r="QIO176" s="216"/>
      <c r="QIP176" s="216"/>
      <c r="QIQ176" s="216"/>
      <c r="QIR176" s="216"/>
      <c r="QIS176" s="216"/>
      <c r="QIT176" s="216"/>
      <c r="QIU176" s="216"/>
      <c r="QIV176" s="216"/>
      <c r="QIW176" s="216"/>
      <c r="QIX176" s="216"/>
      <c r="QIY176" s="216"/>
      <c r="QIZ176" s="216"/>
      <c r="QJA176" s="216"/>
      <c r="QJB176" s="216"/>
      <c r="QJC176" s="216"/>
      <c r="QJD176" s="216"/>
      <c r="QJE176" s="216"/>
      <c r="QJF176" s="216"/>
      <c r="QJG176" s="216"/>
      <c r="QJH176" s="216"/>
      <c r="QJI176" s="216"/>
      <c r="QJJ176" s="216"/>
      <c r="QJK176" s="216"/>
      <c r="QJL176" s="216"/>
      <c r="QJM176" s="216"/>
      <c r="QJN176" s="216"/>
      <c r="QJO176" s="216"/>
      <c r="QJP176" s="216"/>
      <c r="QJQ176" s="216"/>
      <c r="QJR176" s="216"/>
      <c r="QJS176" s="216"/>
      <c r="QJT176" s="216"/>
      <c r="QJU176" s="216"/>
      <c r="QJV176" s="216"/>
      <c r="QJW176" s="216"/>
      <c r="QJX176" s="216"/>
      <c r="QJY176" s="216"/>
      <c r="QJZ176" s="216"/>
      <c r="QKA176" s="216"/>
      <c r="QKB176" s="216"/>
      <c r="QKC176" s="216"/>
      <c r="QKD176" s="216"/>
      <c r="QKE176" s="216"/>
      <c r="QKF176" s="216"/>
      <c r="QKG176" s="216"/>
      <c r="QKH176" s="216"/>
      <c r="QKI176" s="216"/>
      <c r="QKJ176" s="216"/>
      <c r="QKK176" s="216"/>
      <c r="QKL176" s="216"/>
      <c r="QKM176" s="216"/>
      <c r="QKN176" s="216"/>
      <c r="QKO176" s="216"/>
      <c r="QKP176" s="216"/>
      <c r="QKQ176" s="216"/>
      <c r="QKR176" s="216"/>
      <c r="QKS176" s="216"/>
      <c r="QKT176" s="216"/>
      <c r="QKU176" s="216"/>
      <c r="QKV176" s="216"/>
      <c r="QKW176" s="216"/>
      <c r="QKX176" s="216"/>
      <c r="QKY176" s="216"/>
      <c r="QKZ176" s="216"/>
      <c r="QLA176" s="216"/>
      <c r="QLB176" s="216"/>
      <c r="QLC176" s="216"/>
      <c r="QLD176" s="216"/>
      <c r="QLE176" s="216"/>
      <c r="QLF176" s="216"/>
      <c r="QLG176" s="216"/>
      <c r="QLH176" s="216"/>
      <c r="QLI176" s="216"/>
      <c r="QLJ176" s="216"/>
      <c r="QLK176" s="216"/>
      <c r="QLL176" s="216"/>
      <c r="QLM176" s="216"/>
      <c r="QLN176" s="216"/>
      <c r="QLO176" s="216"/>
      <c r="QLP176" s="216"/>
      <c r="QLQ176" s="216"/>
      <c r="QLR176" s="216"/>
      <c r="QLS176" s="216"/>
      <c r="QLT176" s="216"/>
      <c r="QLU176" s="216"/>
      <c r="QLV176" s="216"/>
      <c r="QLW176" s="216"/>
      <c r="QLX176" s="216"/>
      <c r="QLY176" s="216"/>
      <c r="QLZ176" s="216"/>
      <c r="QMA176" s="216"/>
      <c r="QMB176" s="216"/>
      <c r="QMC176" s="216"/>
      <c r="QMD176" s="216"/>
      <c r="QME176" s="216"/>
      <c r="QMF176" s="216"/>
      <c r="QMG176" s="216"/>
      <c r="QMH176" s="216"/>
      <c r="QMI176" s="216"/>
      <c r="QMJ176" s="216"/>
      <c r="QMK176" s="216"/>
      <c r="QML176" s="216"/>
      <c r="QMM176" s="216"/>
      <c r="QMN176" s="216"/>
      <c r="QMO176" s="216"/>
      <c r="QMP176" s="216"/>
      <c r="QMQ176" s="216"/>
      <c r="QMR176" s="216"/>
      <c r="QMS176" s="216"/>
      <c r="QMT176" s="216"/>
      <c r="QMU176" s="216"/>
      <c r="QMV176" s="216"/>
      <c r="QMW176" s="216"/>
      <c r="QMX176" s="216"/>
      <c r="QMY176" s="216"/>
      <c r="QMZ176" s="216"/>
      <c r="QNA176" s="216"/>
      <c r="QNB176" s="216"/>
      <c r="QNC176" s="216"/>
      <c r="QND176" s="216"/>
      <c r="QNE176" s="216"/>
      <c r="QNF176" s="216"/>
      <c r="QNG176" s="216"/>
      <c r="QNH176" s="216"/>
      <c r="QNI176" s="216"/>
      <c r="QNJ176" s="216"/>
      <c r="QNK176" s="216"/>
      <c r="QNL176" s="216"/>
      <c r="QNM176" s="216"/>
      <c r="QNN176" s="216"/>
      <c r="QNO176" s="216"/>
      <c r="QNP176" s="216"/>
      <c r="QNQ176" s="216"/>
      <c r="QNR176" s="216"/>
      <c r="QNS176" s="216"/>
      <c r="QNT176" s="216"/>
      <c r="QNU176" s="216"/>
      <c r="QNV176" s="216"/>
      <c r="QNW176" s="216"/>
      <c r="QNX176" s="216"/>
      <c r="QNY176" s="216"/>
      <c r="QNZ176" s="216"/>
      <c r="QOA176" s="216"/>
      <c r="QOB176" s="216"/>
      <c r="QOC176" s="216"/>
      <c r="QOD176" s="216"/>
      <c r="QOE176" s="216"/>
      <c r="QOF176" s="216"/>
      <c r="QOG176" s="216"/>
      <c r="QOH176" s="216"/>
      <c r="QOI176" s="216"/>
      <c r="QOJ176" s="216"/>
      <c r="QOK176" s="216"/>
      <c r="QOL176" s="216"/>
      <c r="QOM176" s="216"/>
      <c r="QON176" s="216"/>
      <c r="QOO176" s="216"/>
      <c r="QOP176" s="216"/>
      <c r="QOQ176" s="216"/>
      <c r="QOR176" s="216"/>
      <c r="QOS176" s="216"/>
      <c r="QOT176" s="216"/>
      <c r="QOU176" s="216"/>
      <c r="QOV176" s="216"/>
      <c r="QOW176" s="216"/>
      <c r="QOX176" s="216"/>
      <c r="QOY176" s="216"/>
      <c r="QOZ176" s="216"/>
      <c r="QPA176" s="216"/>
      <c r="QPB176" s="216"/>
      <c r="QPC176" s="216"/>
      <c r="QPD176" s="216"/>
      <c r="QPE176" s="216"/>
      <c r="QPF176" s="216"/>
      <c r="QPG176" s="216"/>
      <c r="QPH176" s="216"/>
      <c r="QPI176" s="216"/>
      <c r="QPJ176" s="216"/>
      <c r="QPK176" s="216"/>
      <c r="QPL176" s="216"/>
      <c r="QPM176" s="216"/>
      <c r="QPN176" s="216"/>
      <c r="QPO176" s="216"/>
      <c r="QPP176" s="216"/>
      <c r="QPQ176" s="216"/>
      <c r="QPR176" s="216"/>
      <c r="QPS176" s="216"/>
      <c r="QPT176" s="216"/>
      <c r="QPU176" s="216"/>
      <c r="QPV176" s="216"/>
      <c r="QPW176" s="216"/>
      <c r="QPX176" s="216"/>
      <c r="QPY176" s="216"/>
      <c r="QPZ176" s="216"/>
      <c r="QQA176" s="216"/>
      <c r="QQB176" s="216"/>
      <c r="QQC176" s="216"/>
      <c r="QQD176" s="216"/>
      <c r="QQE176" s="216"/>
      <c r="QQF176" s="216"/>
      <c r="QQG176" s="216"/>
      <c r="QQH176" s="216"/>
      <c r="QQI176" s="216"/>
      <c r="QQJ176" s="216"/>
      <c r="QQK176" s="216"/>
      <c r="QQL176" s="216"/>
      <c r="QQM176" s="216"/>
      <c r="QQN176" s="216"/>
      <c r="QQO176" s="216"/>
      <c r="QQP176" s="216"/>
      <c r="QQQ176" s="216"/>
      <c r="QQR176" s="216"/>
      <c r="QQS176" s="216"/>
      <c r="QQT176" s="216"/>
      <c r="QQU176" s="216"/>
      <c r="QQV176" s="216"/>
      <c r="QQW176" s="216"/>
      <c r="QQX176" s="216"/>
      <c r="QQY176" s="216"/>
      <c r="QQZ176" s="216"/>
      <c r="QRA176" s="216"/>
      <c r="QRB176" s="216"/>
      <c r="QRC176" s="216"/>
      <c r="QRD176" s="216"/>
      <c r="QRE176" s="216"/>
      <c r="QRF176" s="216"/>
      <c r="QRG176" s="216"/>
      <c r="QRH176" s="216"/>
      <c r="QRI176" s="216"/>
      <c r="QRJ176" s="216"/>
      <c r="QRK176" s="216"/>
      <c r="QRL176" s="216"/>
      <c r="QRM176" s="216"/>
      <c r="QRN176" s="216"/>
      <c r="QRO176" s="216"/>
      <c r="QRP176" s="216"/>
      <c r="QRQ176" s="216"/>
      <c r="QRR176" s="216"/>
      <c r="QRS176" s="216"/>
      <c r="QRT176" s="216"/>
      <c r="QRU176" s="216"/>
      <c r="QRV176" s="216"/>
      <c r="QRW176" s="216"/>
      <c r="QRX176" s="216"/>
      <c r="QRY176" s="216"/>
      <c r="QRZ176" s="216"/>
      <c r="QSA176" s="216"/>
      <c r="QSB176" s="216"/>
      <c r="QSC176" s="216"/>
      <c r="QSD176" s="216"/>
      <c r="QSE176" s="216"/>
      <c r="QSF176" s="216"/>
      <c r="QSG176" s="216"/>
      <c r="QSH176" s="216"/>
      <c r="QSI176" s="216"/>
      <c r="QSJ176" s="216"/>
      <c r="QSK176" s="216"/>
      <c r="QSL176" s="216"/>
      <c r="QSM176" s="216"/>
      <c r="QSN176" s="216"/>
      <c r="QSO176" s="216"/>
      <c r="QSP176" s="216"/>
      <c r="QSQ176" s="216"/>
      <c r="QSR176" s="216"/>
      <c r="QSS176" s="216"/>
      <c r="QST176" s="216"/>
      <c r="QSU176" s="216"/>
      <c r="QSV176" s="216"/>
      <c r="QSW176" s="216"/>
      <c r="QSX176" s="216"/>
      <c r="QSY176" s="216"/>
      <c r="QSZ176" s="216"/>
      <c r="QTA176" s="216"/>
      <c r="QTB176" s="216"/>
      <c r="QTC176" s="216"/>
      <c r="QTD176" s="216"/>
      <c r="QTE176" s="216"/>
      <c r="QTF176" s="216"/>
      <c r="QTG176" s="216"/>
      <c r="QTH176" s="216"/>
      <c r="QTI176" s="216"/>
      <c r="QTJ176" s="216"/>
      <c r="QTK176" s="216"/>
      <c r="QTL176" s="216"/>
      <c r="QTM176" s="216"/>
      <c r="QTN176" s="216"/>
      <c r="QTO176" s="216"/>
      <c r="QTP176" s="216"/>
      <c r="QTQ176" s="216"/>
      <c r="QTR176" s="216"/>
      <c r="QTS176" s="216"/>
      <c r="QTT176" s="216"/>
      <c r="QTU176" s="216"/>
      <c r="QTV176" s="216"/>
      <c r="QTW176" s="216"/>
      <c r="QTX176" s="216"/>
      <c r="QTY176" s="216"/>
      <c r="QTZ176" s="216"/>
      <c r="QUA176" s="216"/>
      <c r="QUB176" s="216"/>
      <c r="QUC176" s="216"/>
      <c r="QUD176" s="216"/>
      <c r="QUE176" s="216"/>
      <c r="QUF176" s="216"/>
      <c r="QUG176" s="216"/>
      <c r="QUH176" s="216"/>
      <c r="QUI176" s="216"/>
      <c r="QUJ176" s="216"/>
      <c r="QUK176" s="216"/>
      <c r="QUL176" s="216"/>
      <c r="QUM176" s="216"/>
      <c r="QUN176" s="216"/>
      <c r="QUO176" s="216"/>
      <c r="QUP176" s="216"/>
      <c r="QUQ176" s="216"/>
      <c r="QUR176" s="216"/>
      <c r="QUS176" s="216"/>
      <c r="QUT176" s="216"/>
      <c r="QUU176" s="216"/>
      <c r="QUV176" s="216"/>
      <c r="QUW176" s="216"/>
      <c r="QUX176" s="216"/>
      <c r="QUY176" s="216"/>
      <c r="QUZ176" s="216"/>
      <c r="QVA176" s="216"/>
      <c r="QVB176" s="216"/>
      <c r="QVC176" s="216"/>
      <c r="QVD176" s="216"/>
      <c r="QVE176" s="216"/>
      <c r="QVF176" s="216"/>
      <c r="QVG176" s="216"/>
      <c r="QVH176" s="216"/>
      <c r="QVI176" s="216"/>
      <c r="QVJ176" s="216"/>
      <c r="QVK176" s="216"/>
      <c r="QVL176" s="216"/>
      <c r="QVM176" s="216"/>
      <c r="QVN176" s="216"/>
      <c r="QVO176" s="216"/>
      <c r="QVP176" s="216"/>
      <c r="QVQ176" s="216"/>
      <c r="QVR176" s="216"/>
      <c r="QVS176" s="216"/>
      <c r="QVT176" s="216"/>
      <c r="QVU176" s="216"/>
      <c r="QVV176" s="216"/>
      <c r="QVW176" s="216"/>
      <c r="QVX176" s="216"/>
      <c r="QVY176" s="216"/>
      <c r="QVZ176" s="216"/>
      <c r="QWA176" s="216"/>
      <c r="QWB176" s="216"/>
      <c r="QWC176" s="216"/>
      <c r="QWD176" s="216"/>
      <c r="QWE176" s="216"/>
      <c r="QWF176" s="216"/>
      <c r="QWG176" s="216"/>
      <c r="QWH176" s="216"/>
      <c r="QWI176" s="216"/>
      <c r="QWJ176" s="216"/>
      <c r="QWK176" s="216"/>
      <c r="QWL176" s="216"/>
      <c r="QWM176" s="216"/>
      <c r="QWN176" s="216"/>
      <c r="QWO176" s="216"/>
      <c r="QWP176" s="216"/>
      <c r="QWQ176" s="216"/>
      <c r="QWR176" s="216"/>
      <c r="QWS176" s="216"/>
      <c r="QWT176" s="216"/>
      <c r="QWU176" s="216"/>
      <c r="QWV176" s="216"/>
      <c r="QWW176" s="216"/>
      <c r="QWX176" s="216"/>
      <c r="QWY176" s="216"/>
      <c r="QWZ176" s="216"/>
      <c r="QXA176" s="216"/>
      <c r="QXB176" s="216"/>
      <c r="QXC176" s="216"/>
      <c r="QXD176" s="216"/>
      <c r="QXE176" s="216"/>
      <c r="QXF176" s="216"/>
      <c r="QXG176" s="216"/>
      <c r="QXH176" s="216"/>
      <c r="QXI176" s="216"/>
      <c r="QXJ176" s="216"/>
      <c r="QXK176" s="216"/>
      <c r="QXL176" s="216"/>
      <c r="QXM176" s="216"/>
      <c r="QXN176" s="216"/>
      <c r="QXO176" s="216"/>
      <c r="QXP176" s="216"/>
      <c r="QXQ176" s="216"/>
      <c r="QXR176" s="216"/>
      <c r="QXS176" s="216"/>
      <c r="QXT176" s="216"/>
      <c r="QXU176" s="216"/>
      <c r="QXV176" s="216"/>
      <c r="QXW176" s="216"/>
      <c r="QXX176" s="216"/>
      <c r="QXY176" s="216"/>
      <c r="QXZ176" s="216"/>
      <c r="QYA176" s="216"/>
      <c r="QYB176" s="216"/>
      <c r="QYC176" s="216"/>
      <c r="QYD176" s="216"/>
      <c r="QYE176" s="216"/>
      <c r="QYF176" s="216"/>
      <c r="QYG176" s="216"/>
      <c r="QYH176" s="216"/>
      <c r="QYI176" s="216"/>
      <c r="QYJ176" s="216"/>
      <c r="QYK176" s="216"/>
      <c r="QYL176" s="216"/>
      <c r="QYM176" s="216"/>
      <c r="QYN176" s="216"/>
      <c r="QYO176" s="216"/>
      <c r="QYP176" s="216"/>
      <c r="QYQ176" s="216"/>
      <c r="QYR176" s="216"/>
      <c r="QYS176" s="216"/>
      <c r="QYT176" s="216"/>
      <c r="QYU176" s="216"/>
      <c r="QYV176" s="216"/>
      <c r="QYW176" s="216"/>
      <c r="QYX176" s="216"/>
      <c r="QYY176" s="216"/>
      <c r="QYZ176" s="216"/>
      <c r="QZA176" s="216"/>
      <c r="QZB176" s="216"/>
      <c r="QZC176" s="216"/>
      <c r="QZD176" s="216"/>
      <c r="QZE176" s="216"/>
      <c r="QZF176" s="216"/>
      <c r="QZG176" s="216"/>
      <c r="QZH176" s="216"/>
      <c r="QZI176" s="216"/>
      <c r="QZJ176" s="216"/>
      <c r="QZK176" s="216"/>
      <c r="QZL176" s="216"/>
      <c r="QZM176" s="216"/>
      <c r="QZN176" s="216"/>
      <c r="QZO176" s="216"/>
      <c r="QZP176" s="216"/>
      <c r="QZQ176" s="216"/>
      <c r="QZR176" s="216"/>
      <c r="QZS176" s="216"/>
      <c r="QZT176" s="216"/>
      <c r="QZU176" s="216"/>
      <c r="QZV176" s="216"/>
      <c r="QZW176" s="216"/>
      <c r="QZX176" s="216"/>
      <c r="QZY176" s="216"/>
      <c r="QZZ176" s="216"/>
      <c r="RAA176" s="216"/>
      <c r="RAB176" s="216"/>
      <c r="RAC176" s="216"/>
      <c r="RAD176" s="216"/>
      <c r="RAE176" s="216"/>
      <c r="RAF176" s="216"/>
      <c r="RAG176" s="216"/>
      <c r="RAH176" s="216"/>
      <c r="RAI176" s="216"/>
      <c r="RAJ176" s="216"/>
      <c r="RAK176" s="216"/>
      <c r="RAL176" s="216"/>
      <c r="RAM176" s="216"/>
      <c r="RAN176" s="216"/>
      <c r="RAO176" s="216"/>
      <c r="RAP176" s="216"/>
      <c r="RAQ176" s="216"/>
      <c r="RAR176" s="216"/>
      <c r="RAS176" s="216"/>
      <c r="RAT176" s="216"/>
      <c r="RAU176" s="216"/>
      <c r="RAV176" s="216"/>
      <c r="RAW176" s="216"/>
      <c r="RAX176" s="216"/>
      <c r="RAY176" s="216"/>
      <c r="RAZ176" s="216"/>
      <c r="RBA176" s="216"/>
      <c r="RBB176" s="216"/>
      <c r="RBC176" s="216"/>
      <c r="RBD176" s="216"/>
      <c r="RBE176" s="216"/>
      <c r="RBF176" s="216"/>
      <c r="RBG176" s="216"/>
      <c r="RBH176" s="216"/>
      <c r="RBI176" s="216"/>
      <c r="RBJ176" s="216"/>
      <c r="RBK176" s="216"/>
      <c r="RBL176" s="216"/>
      <c r="RBM176" s="216"/>
      <c r="RBN176" s="216"/>
      <c r="RBO176" s="216"/>
      <c r="RBP176" s="216"/>
      <c r="RBQ176" s="216"/>
      <c r="RBR176" s="216"/>
      <c r="RBS176" s="216"/>
      <c r="RBT176" s="216"/>
      <c r="RBU176" s="216"/>
      <c r="RBV176" s="216"/>
      <c r="RBW176" s="216"/>
      <c r="RBX176" s="216"/>
      <c r="RBY176" s="216"/>
      <c r="RBZ176" s="216"/>
      <c r="RCA176" s="216"/>
      <c r="RCB176" s="216"/>
      <c r="RCC176" s="216"/>
      <c r="RCD176" s="216"/>
      <c r="RCE176" s="216"/>
      <c r="RCF176" s="216"/>
      <c r="RCG176" s="216"/>
      <c r="RCH176" s="216"/>
      <c r="RCI176" s="216"/>
      <c r="RCJ176" s="216"/>
      <c r="RCK176" s="216"/>
      <c r="RCL176" s="216"/>
      <c r="RCM176" s="216"/>
      <c r="RCN176" s="216"/>
      <c r="RCO176" s="216"/>
      <c r="RCP176" s="216"/>
      <c r="RCQ176" s="216"/>
      <c r="RCR176" s="216"/>
      <c r="RCS176" s="216"/>
      <c r="RCT176" s="216"/>
      <c r="RCU176" s="216"/>
      <c r="RCV176" s="216"/>
      <c r="RCW176" s="216"/>
      <c r="RCX176" s="216"/>
      <c r="RCY176" s="216"/>
      <c r="RCZ176" s="216"/>
      <c r="RDA176" s="216"/>
      <c r="RDB176" s="216"/>
      <c r="RDC176" s="216"/>
      <c r="RDD176" s="216"/>
      <c r="RDE176" s="216"/>
      <c r="RDF176" s="216"/>
      <c r="RDG176" s="216"/>
      <c r="RDH176" s="216"/>
      <c r="RDI176" s="216"/>
      <c r="RDJ176" s="216"/>
      <c r="RDK176" s="216"/>
      <c r="RDL176" s="216"/>
      <c r="RDM176" s="216"/>
      <c r="RDN176" s="216"/>
      <c r="RDO176" s="216"/>
      <c r="RDP176" s="216"/>
      <c r="RDQ176" s="216"/>
      <c r="RDR176" s="216"/>
      <c r="RDS176" s="216"/>
      <c r="RDT176" s="216"/>
      <c r="RDU176" s="216"/>
      <c r="RDV176" s="216"/>
      <c r="RDW176" s="216"/>
      <c r="RDX176" s="216"/>
      <c r="RDY176" s="216"/>
      <c r="RDZ176" s="216"/>
      <c r="REA176" s="216"/>
      <c r="REB176" s="216"/>
      <c r="REC176" s="216"/>
      <c r="RED176" s="216"/>
      <c r="REE176" s="216"/>
      <c r="REF176" s="216"/>
      <c r="REG176" s="216"/>
      <c r="REH176" s="216"/>
      <c r="REI176" s="216"/>
      <c r="REJ176" s="216"/>
      <c r="REK176" s="216"/>
      <c r="REL176" s="216"/>
      <c r="REM176" s="216"/>
      <c r="REN176" s="216"/>
      <c r="REO176" s="216"/>
      <c r="REP176" s="216"/>
      <c r="REQ176" s="216"/>
      <c r="RER176" s="216"/>
      <c r="RES176" s="216"/>
      <c r="RET176" s="216"/>
      <c r="REU176" s="216"/>
      <c r="REV176" s="216"/>
      <c r="REW176" s="216"/>
      <c r="REX176" s="216"/>
      <c r="REY176" s="216"/>
      <c r="REZ176" s="216"/>
      <c r="RFA176" s="216"/>
      <c r="RFB176" s="216"/>
      <c r="RFC176" s="216"/>
      <c r="RFD176" s="216"/>
      <c r="RFE176" s="216"/>
      <c r="RFF176" s="216"/>
      <c r="RFG176" s="216"/>
      <c r="RFH176" s="216"/>
      <c r="RFI176" s="216"/>
      <c r="RFJ176" s="216"/>
      <c r="RFK176" s="216"/>
      <c r="RFL176" s="216"/>
      <c r="RFM176" s="216"/>
      <c r="RFN176" s="216"/>
      <c r="RFO176" s="216"/>
      <c r="RFP176" s="216"/>
      <c r="RFQ176" s="216"/>
      <c r="RFR176" s="216"/>
      <c r="RFS176" s="216"/>
      <c r="RFT176" s="216"/>
      <c r="RFU176" s="216"/>
      <c r="RFV176" s="216"/>
      <c r="RFW176" s="216"/>
      <c r="RFX176" s="216"/>
      <c r="RFY176" s="216"/>
      <c r="RFZ176" s="216"/>
      <c r="RGA176" s="216"/>
      <c r="RGB176" s="216"/>
      <c r="RGC176" s="216"/>
      <c r="RGD176" s="216"/>
      <c r="RGE176" s="216"/>
      <c r="RGF176" s="216"/>
      <c r="RGG176" s="216"/>
      <c r="RGH176" s="216"/>
      <c r="RGI176" s="216"/>
      <c r="RGJ176" s="216"/>
      <c r="RGK176" s="216"/>
      <c r="RGL176" s="216"/>
      <c r="RGM176" s="216"/>
      <c r="RGN176" s="216"/>
      <c r="RGO176" s="216"/>
      <c r="RGP176" s="216"/>
      <c r="RGQ176" s="216"/>
      <c r="RGR176" s="216"/>
      <c r="RGS176" s="216"/>
      <c r="RGT176" s="216"/>
      <c r="RGU176" s="216"/>
      <c r="RGV176" s="216"/>
      <c r="RGW176" s="216"/>
      <c r="RGX176" s="216"/>
      <c r="RGY176" s="216"/>
      <c r="RGZ176" s="216"/>
      <c r="RHA176" s="216"/>
      <c r="RHB176" s="216"/>
      <c r="RHC176" s="216"/>
      <c r="RHD176" s="216"/>
      <c r="RHE176" s="216"/>
      <c r="RHF176" s="216"/>
      <c r="RHG176" s="216"/>
      <c r="RHH176" s="216"/>
      <c r="RHI176" s="216"/>
      <c r="RHJ176" s="216"/>
      <c r="RHK176" s="216"/>
      <c r="RHL176" s="216"/>
      <c r="RHM176" s="216"/>
      <c r="RHN176" s="216"/>
      <c r="RHO176" s="216"/>
      <c r="RHP176" s="216"/>
      <c r="RHQ176" s="216"/>
      <c r="RHR176" s="216"/>
      <c r="RHS176" s="216"/>
      <c r="RHT176" s="216"/>
      <c r="RHU176" s="216"/>
      <c r="RHV176" s="216"/>
      <c r="RHW176" s="216"/>
      <c r="RHX176" s="216"/>
      <c r="RHY176" s="216"/>
      <c r="RHZ176" s="216"/>
      <c r="RIA176" s="216"/>
      <c r="RIB176" s="216"/>
      <c r="RIC176" s="216"/>
      <c r="RID176" s="216"/>
      <c r="RIE176" s="216"/>
      <c r="RIF176" s="216"/>
      <c r="RIG176" s="216"/>
      <c r="RIH176" s="216"/>
      <c r="RII176" s="216"/>
      <c r="RIJ176" s="216"/>
      <c r="RIK176" s="216"/>
      <c r="RIL176" s="216"/>
      <c r="RIM176" s="216"/>
      <c r="RIN176" s="216"/>
      <c r="RIO176" s="216"/>
      <c r="RIP176" s="216"/>
      <c r="RIQ176" s="216"/>
      <c r="RIR176" s="216"/>
      <c r="RIS176" s="216"/>
      <c r="RIT176" s="216"/>
      <c r="RIU176" s="216"/>
      <c r="RIV176" s="216"/>
      <c r="RIW176" s="216"/>
      <c r="RIX176" s="216"/>
      <c r="RIY176" s="216"/>
      <c r="RIZ176" s="216"/>
      <c r="RJA176" s="216"/>
      <c r="RJB176" s="216"/>
      <c r="RJC176" s="216"/>
      <c r="RJD176" s="216"/>
      <c r="RJE176" s="216"/>
      <c r="RJF176" s="216"/>
      <c r="RJG176" s="216"/>
      <c r="RJH176" s="216"/>
      <c r="RJI176" s="216"/>
      <c r="RJJ176" s="216"/>
      <c r="RJK176" s="216"/>
      <c r="RJL176" s="216"/>
      <c r="RJM176" s="216"/>
      <c r="RJN176" s="216"/>
      <c r="RJO176" s="216"/>
      <c r="RJP176" s="216"/>
      <c r="RJQ176" s="216"/>
      <c r="RJR176" s="216"/>
      <c r="RJS176" s="216"/>
      <c r="RJT176" s="216"/>
      <c r="RJU176" s="216"/>
      <c r="RJV176" s="216"/>
      <c r="RJW176" s="216"/>
      <c r="RJX176" s="216"/>
      <c r="RJY176" s="216"/>
      <c r="RJZ176" s="216"/>
      <c r="RKA176" s="216"/>
      <c r="RKB176" s="216"/>
      <c r="RKC176" s="216"/>
      <c r="RKD176" s="216"/>
      <c r="RKE176" s="216"/>
      <c r="RKF176" s="216"/>
      <c r="RKG176" s="216"/>
      <c r="RKH176" s="216"/>
      <c r="RKI176" s="216"/>
      <c r="RKJ176" s="216"/>
      <c r="RKK176" s="216"/>
      <c r="RKL176" s="216"/>
      <c r="RKM176" s="216"/>
      <c r="RKN176" s="216"/>
      <c r="RKO176" s="216"/>
      <c r="RKP176" s="216"/>
      <c r="RKQ176" s="216"/>
      <c r="RKR176" s="216"/>
      <c r="RKS176" s="216"/>
      <c r="RKT176" s="216"/>
      <c r="RKU176" s="216"/>
      <c r="RKV176" s="216"/>
      <c r="RKW176" s="216"/>
      <c r="RKX176" s="216"/>
      <c r="RKY176" s="216"/>
      <c r="RKZ176" s="216"/>
      <c r="RLA176" s="216"/>
      <c r="RLB176" s="216"/>
      <c r="RLC176" s="216"/>
      <c r="RLD176" s="216"/>
      <c r="RLE176" s="216"/>
      <c r="RLF176" s="216"/>
      <c r="RLG176" s="216"/>
      <c r="RLH176" s="216"/>
      <c r="RLI176" s="216"/>
      <c r="RLJ176" s="216"/>
      <c r="RLK176" s="216"/>
      <c r="RLL176" s="216"/>
      <c r="RLM176" s="216"/>
      <c r="RLN176" s="216"/>
      <c r="RLO176" s="216"/>
      <c r="RLP176" s="216"/>
      <c r="RLQ176" s="216"/>
      <c r="RLR176" s="216"/>
      <c r="RLS176" s="216"/>
      <c r="RLT176" s="216"/>
      <c r="RLU176" s="216"/>
      <c r="RLV176" s="216"/>
      <c r="RLW176" s="216"/>
      <c r="RLX176" s="216"/>
      <c r="RLY176" s="216"/>
      <c r="RLZ176" s="216"/>
      <c r="RMA176" s="216"/>
      <c r="RMB176" s="216"/>
      <c r="RMC176" s="216"/>
      <c r="RMD176" s="216"/>
      <c r="RME176" s="216"/>
      <c r="RMF176" s="216"/>
      <c r="RMG176" s="216"/>
      <c r="RMH176" s="216"/>
      <c r="RMI176" s="216"/>
      <c r="RMJ176" s="216"/>
      <c r="RMK176" s="216"/>
      <c r="RML176" s="216"/>
      <c r="RMM176" s="216"/>
      <c r="RMN176" s="216"/>
      <c r="RMO176" s="216"/>
      <c r="RMP176" s="216"/>
      <c r="RMQ176" s="216"/>
      <c r="RMR176" s="216"/>
      <c r="RMS176" s="216"/>
      <c r="RMT176" s="216"/>
      <c r="RMU176" s="216"/>
      <c r="RMV176" s="216"/>
      <c r="RMW176" s="216"/>
      <c r="RMX176" s="216"/>
      <c r="RMY176" s="216"/>
      <c r="RMZ176" s="216"/>
      <c r="RNA176" s="216"/>
      <c r="RNB176" s="216"/>
      <c r="RNC176" s="216"/>
      <c r="RND176" s="216"/>
      <c r="RNE176" s="216"/>
      <c r="RNF176" s="216"/>
      <c r="RNG176" s="216"/>
      <c r="RNH176" s="216"/>
      <c r="RNI176" s="216"/>
      <c r="RNJ176" s="216"/>
      <c r="RNK176" s="216"/>
      <c r="RNL176" s="216"/>
      <c r="RNM176" s="216"/>
      <c r="RNN176" s="216"/>
      <c r="RNO176" s="216"/>
      <c r="RNP176" s="216"/>
      <c r="RNQ176" s="216"/>
      <c r="RNR176" s="216"/>
      <c r="RNS176" s="216"/>
      <c r="RNT176" s="216"/>
      <c r="RNU176" s="216"/>
      <c r="RNV176" s="216"/>
      <c r="RNW176" s="216"/>
      <c r="RNX176" s="216"/>
      <c r="RNY176" s="216"/>
      <c r="RNZ176" s="216"/>
      <c r="ROA176" s="216"/>
      <c r="ROB176" s="216"/>
      <c r="ROC176" s="216"/>
      <c r="ROD176" s="216"/>
      <c r="ROE176" s="216"/>
      <c r="ROF176" s="216"/>
      <c r="ROG176" s="216"/>
      <c r="ROH176" s="216"/>
      <c r="ROI176" s="216"/>
      <c r="ROJ176" s="216"/>
      <c r="ROK176" s="216"/>
      <c r="ROL176" s="216"/>
      <c r="ROM176" s="216"/>
      <c r="RON176" s="216"/>
      <c r="ROO176" s="216"/>
      <c r="ROP176" s="216"/>
      <c r="ROQ176" s="216"/>
      <c r="ROR176" s="216"/>
      <c r="ROS176" s="216"/>
      <c r="ROT176" s="216"/>
      <c r="ROU176" s="216"/>
      <c r="ROV176" s="216"/>
      <c r="ROW176" s="216"/>
      <c r="ROX176" s="216"/>
      <c r="ROY176" s="216"/>
      <c r="ROZ176" s="216"/>
      <c r="RPA176" s="216"/>
      <c r="RPB176" s="216"/>
      <c r="RPC176" s="216"/>
      <c r="RPD176" s="216"/>
      <c r="RPE176" s="216"/>
      <c r="RPF176" s="216"/>
      <c r="RPG176" s="216"/>
      <c r="RPH176" s="216"/>
      <c r="RPI176" s="216"/>
      <c r="RPJ176" s="216"/>
      <c r="RPK176" s="216"/>
      <c r="RPL176" s="216"/>
      <c r="RPM176" s="216"/>
      <c r="RPN176" s="216"/>
      <c r="RPO176" s="216"/>
      <c r="RPP176" s="216"/>
      <c r="RPQ176" s="216"/>
      <c r="RPR176" s="216"/>
      <c r="RPS176" s="216"/>
      <c r="RPT176" s="216"/>
      <c r="RPU176" s="216"/>
      <c r="RPV176" s="216"/>
      <c r="RPW176" s="216"/>
      <c r="RPX176" s="216"/>
      <c r="RPY176" s="216"/>
      <c r="RPZ176" s="216"/>
      <c r="RQA176" s="216"/>
      <c r="RQB176" s="216"/>
      <c r="RQC176" s="216"/>
      <c r="RQD176" s="216"/>
      <c r="RQE176" s="216"/>
      <c r="RQF176" s="216"/>
      <c r="RQG176" s="216"/>
      <c r="RQH176" s="216"/>
      <c r="RQI176" s="216"/>
      <c r="RQJ176" s="216"/>
      <c r="RQK176" s="216"/>
      <c r="RQL176" s="216"/>
      <c r="RQM176" s="216"/>
      <c r="RQN176" s="216"/>
      <c r="RQO176" s="216"/>
      <c r="RQP176" s="216"/>
      <c r="RQQ176" s="216"/>
      <c r="RQR176" s="216"/>
      <c r="RQS176" s="216"/>
      <c r="RQT176" s="216"/>
      <c r="RQU176" s="216"/>
      <c r="RQV176" s="216"/>
      <c r="RQW176" s="216"/>
      <c r="RQX176" s="216"/>
      <c r="RQY176" s="216"/>
      <c r="RQZ176" s="216"/>
      <c r="RRA176" s="216"/>
      <c r="RRB176" s="216"/>
      <c r="RRC176" s="216"/>
      <c r="RRD176" s="216"/>
      <c r="RRE176" s="216"/>
      <c r="RRF176" s="216"/>
      <c r="RRG176" s="216"/>
      <c r="RRH176" s="216"/>
      <c r="RRI176" s="216"/>
      <c r="RRJ176" s="216"/>
      <c r="RRK176" s="216"/>
      <c r="RRL176" s="216"/>
      <c r="RRM176" s="216"/>
      <c r="RRN176" s="216"/>
      <c r="RRO176" s="216"/>
      <c r="RRP176" s="216"/>
      <c r="RRQ176" s="216"/>
      <c r="RRR176" s="216"/>
      <c r="RRS176" s="216"/>
      <c r="RRT176" s="216"/>
      <c r="RRU176" s="216"/>
      <c r="RRV176" s="216"/>
      <c r="RRW176" s="216"/>
      <c r="RRX176" s="216"/>
      <c r="RRY176" s="216"/>
      <c r="RRZ176" s="216"/>
      <c r="RSA176" s="216"/>
      <c r="RSB176" s="216"/>
      <c r="RSC176" s="216"/>
      <c r="RSD176" s="216"/>
      <c r="RSE176" s="216"/>
      <c r="RSF176" s="216"/>
      <c r="RSG176" s="216"/>
      <c r="RSH176" s="216"/>
      <c r="RSI176" s="216"/>
      <c r="RSJ176" s="216"/>
      <c r="RSK176" s="216"/>
      <c r="RSL176" s="216"/>
      <c r="RSM176" s="216"/>
      <c r="RSN176" s="216"/>
      <c r="RSO176" s="216"/>
      <c r="RSP176" s="216"/>
      <c r="RSQ176" s="216"/>
      <c r="RSR176" s="216"/>
      <c r="RSS176" s="216"/>
      <c r="RST176" s="216"/>
      <c r="RSU176" s="216"/>
      <c r="RSV176" s="216"/>
      <c r="RSW176" s="216"/>
      <c r="RSX176" s="216"/>
      <c r="RSY176" s="216"/>
      <c r="RSZ176" s="216"/>
      <c r="RTA176" s="216"/>
      <c r="RTB176" s="216"/>
      <c r="RTC176" s="216"/>
      <c r="RTD176" s="216"/>
      <c r="RTE176" s="216"/>
      <c r="RTF176" s="216"/>
      <c r="RTG176" s="216"/>
      <c r="RTH176" s="216"/>
      <c r="RTI176" s="216"/>
      <c r="RTJ176" s="216"/>
      <c r="RTK176" s="216"/>
      <c r="RTL176" s="216"/>
      <c r="RTM176" s="216"/>
      <c r="RTN176" s="216"/>
      <c r="RTO176" s="216"/>
      <c r="RTP176" s="216"/>
      <c r="RTQ176" s="216"/>
      <c r="RTR176" s="216"/>
      <c r="RTS176" s="216"/>
      <c r="RTT176" s="216"/>
      <c r="RTU176" s="216"/>
      <c r="RTV176" s="216"/>
      <c r="RTW176" s="216"/>
      <c r="RTX176" s="216"/>
      <c r="RTY176" s="216"/>
      <c r="RTZ176" s="216"/>
      <c r="RUA176" s="216"/>
      <c r="RUB176" s="216"/>
      <c r="RUC176" s="216"/>
      <c r="RUD176" s="216"/>
      <c r="RUE176" s="216"/>
      <c r="RUF176" s="216"/>
      <c r="RUG176" s="216"/>
      <c r="RUH176" s="216"/>
      <c r="RUI176" s="216"/>
      <c r="RUJ176" s="216"/>
      <c r="RUK176" s="216"/>
      <c r="RUL176" s="216"/>
      <c r="RUM176" s="216"/>
      <c r="RUN176" s="216"/>
      <c r="RUO176" s="216"/>
      <c r="RUP176" s="216"/>
      <c r="RUQ176" s="216"/>
      <c r="RUR176" s="216"/>
      <c r="RUS176" s="216"/>
      <c r="RUT176" s="216"/>
      <c r="RUU176" s="216"/>
      <c r="RUV176" s="216"/>
      <c r="RUW176" s="216"/>
      <c r="RUX176" s="216"/>
      <c r="RUY176" s="216"/>
      <c r="RUZ176" s="216"/>
      <c r="RVA176" s="216"/>
      <c r="RVB176" s="216"/>
      <c r="RVC176" s="216"/>
      <c r="RVD176" s="216"/>
      <c r="RVE176" s="216"/>
      <c r="RVF176" s="216"/>
      <c r="RVG176" s="216"/>
      <c r="RVH176" s="216"/>
      <c r="RVI176" s="216"/>
      <c r="RVJ176" s="216"/>
      <c r="RVK176" s="216"/>
      <c r="RVL176" s="216"/>
      <c r="RVM176" s="216"/>
      <c r="RVN176" s="216"/>
      <c r="RVO176" s="216"/>
      <c r="RVP176" s="216"/>
      <c r="RVQ176" s="216"/>
      <c r="RVR176" s="216"/>
      <c r="RVS176" s="216"/>
      <c r="RVT176" s="216"/>
      <c r="RVU176" s="216"/>
      <c r="RVV176" s="216"/>
      <c r="RVW176" s="216"/>
      <c r="RVX176" s="216"/>
      <c r="RVY176" s="216"/>
      <c r="RVZ176" s="216"/>
      <c r="RWA176" s="216"/>
      <c r="RWB176" s="216"/>
      <c r="RWC176" s="216"/>
      <c r="RWD176" s="216"/>
      <c r="RWE176" s="216"/>
      <c r="RWF176" s="216"/>
      <c r="RWG176" s="216"/>
      <c r="RWH176" s="216"/>
      <c r="RWI176" s="216"/>
      <c r="RWJ176" s="216"/>
      <c r="RWK176" s="216"/>
      <c r="RWL176" s="216"/>
      <c r="RWM176" s="216"/>
      <c r="RWN176" s="216"/>
      <c r="RWO176" s="216"/>
      <c r="RWP176" s="216"/>
      <c r="RWQ176" s="216"/>
      <c r="RWR176" s="216"/>
      <c r="RWS176" s="216"/>
      <c r="RWT176" s="216"/>
      <c r="RWU176" s="216"/>
      <c r="RWV176" s="216"/>
      <c r="RWW176" s="216"/>
      <c r="RWX176" s="216"/>
      <c r="RWY176" s="216"/>
      <c r="RWZ176" s="216"/>
      <c r="RXA176" s="216"/>
      <c r="RXB176" s="216"/>
      <c r="RXC176" s="216"/>
      <c r="RXD176" s="216"/>
      <c r="RXE176" s="216"/>
      <c r="RXF176" s="216"/>
      <c r="RXG176" s="216"/>
      <c r="RXH176" s="216"/>
      <c r="RXI176" s="216"/>
      <c r="RXJ176" s="216"/>
      <c r="RXK176" s="216"/>
      <c r="RXL176" s="216"/>
      <c r="RXM176" s="216"/>
      <c r="RXN176" s="216"/>
      <c r="RXO176" s="216"/>
      <c r="RXP176" s="216"/>
      <c r="RXQ176" s="216"/>
      <c r="RXR176" s="216"/>
      <c r="RXS176" s="216"/>
      <c r="RXT176" s="216"/>
      <c r="RXU176" s="216"/>
      <c r="RXV176" s="216"/>
      <c r="RXW176" s="216"/>
      <c r="RXX176" s="216"/>
      <c r="RXY176" s="216"/>
      <c r="RXZ176" s="216"/>
      <c r="RYA176" s="216"/>
      <c r="RYB176" s="216"/>
      <c r="RYC176" s="216"/>
      <c r="RYD176" s="216"/>
      <c r="RYE176" s="216"/>
      <c r="RYF176" s="216"/>
      <c r="RYG176" s="216"/>
      <c r="RYH176" s="216"/>
      <c r="RYI176" s="216"/>
      <c r="RYJ176" s="216"/>
      <c r="RYK176" s="216"/>
      <c r="RYL176" s="216"/>
      <c r="RYM176" s="216"/>
      <c r="RYN176" s="216"/>
      <c r="RYO176" s="216"/>
      <c r="RYP176" s="216"/>
      <c r="RYQ176" s="216"/>
      <c r="RYR176" s="216"/>
      <c r="RYS176" s="216"/>
      <c r="RYT176" s="216"/>
      <c r="RYU176" s="216"/>
      <c r="RYV176" s="216"/>
      <c r="RYW176" s="216"/>
      <c r="RYX176" s="216"/>
      <c r="RYY176" s="216"/>
      <c r="RYZ176" s="216"/>
      <c r="RZA176" s="216"/>
      <c r="RZB176" s="216"/>
      <c r="RZC176" s="216"/>
      <c r="RZD176" s="216"/>
      <c r="RZE176" s="216"/>
      <c r="RZF176" s="216"/>
      <c r="RZG176" s="216"/>
      <c r="RZH176" s="216"/>
      <c r="RZI176" s="216"/>
      <c r="RZJ176" s="216"/>
      <c r="RZK176" s="216"/>
      <c r="RZL176" s="216"/>
      <c r="RZM176" s="216"/>
      <c r="RZN176" s="216"/>
      <c r="RZO176" s="216"/>
      <c r="RZP176" s="216"/>
      <c r="RZQ176" s="216"/>
      <c r="RZR176" s="216"/>
      <c r="RZS176" s="216"/>
      <c r="RZT176" s="216"/>
      <c r="RZU176" s="216"/>
      <c r="RZV176" s="216"/>
      <c r="RZW176" s="216"/>
      <c r="RZX176" s="216"/>
      <c r="RZY176" s="216"/>
      <c r="RZZ176" s="216"/>
      <c r="SAA176" s="216"/>
      <c r="SAB176" s="216"/>
      <c r="SAC176" s="216"/>
      <c r="SAD176" s="216"/>
      <c r="SAE176" s="216"/>
      <c r="SAF176" s="216"/>
      <c r="SAG176" s="216"/>
      <c r="SAH176" s="216"/>
      <c r="SAI176" s="216"/>
      <c r="SAJ176" s="216"/>
      <c r="SAK176" s="216"/>
      <c r="SAL176" s="216"/>
      <c r="SAM176" s="216"/>
      <c r="SAN176" s="216"/>
      <c r="SAO176" s="216"/>
      <c r="SAP176" s="216"/>
      <c r="SAQ176" s="216"/>
      <c r="SAR176" s="216"/>
      <c r="SAS176" s="216"/>
      <c r="SAT176" s="216"/>
      <c r="SAU176" s="216"/>
      <c r="SAV176" s="216"/>
      <c r="SAW176" s="216"/>
      <c r="SAX176" s="216"/>
      <c r="SAY176" s="216"/>
      <c r="SAZ176" s="216"/>
      <c r="SBA176" s="216"/>
      <c r="SBB176" s="216"/>
      <c r="SBC176" s="216"/>
      <c r="SBD176" s="216"/>
      <c r="SBE176" s="216"/>
      <c r="SBF176" s="216"/>
      <c r="SBG176" s="216"/>
      <c r="SBH176" s="216"/>
      <c r="SBI176" s="216"/>
      <c r="SBJ176" s="216"/>
      <c r="SBK176" s="216"/>
      <c r="SBL176" s="216"/>
      <c r="SBM176" s="216"/>
      <c r="SBN176" s="216"/>
      <c r="SBO176" s="216"/>
      <c r="SBP176" s="216"/>
      <c r="SBQ176" s="216"/>
      <c r="SBR176" s="216"/>
      <c r="SBS176" s="216"/>
      <c r="SBT176" s="216"/>
      <c r="SBU176" s="216"/>
      <c r="SBV176" s="216"/>
      <c r="SBW176" s="216"/>
      <c r="SBX176" s="216"/>
      <c r="SBY176" s="216"/>
      <c r="SBZ176" s="216"/>
      <c r="SCA176" s="216"/>
      <c r="SCB176" s="216"/>
      <c r="SCC176" s="216"/>
      <c r="SCD176" s="216"/>
      <c r="SCE176" s="216"/>
      <c r="SCF176" s="216"/>
      <c r="SCG176" s="216"/>
      <c r="SCH176" s="216"/>
      <c r="SCI176" s="216"/>
      <c r="SCJ176" s="216"/>
      <c r="SCK176" s="216"/>
      <c r="SCL176" s="216"/>
      <c r="SCM176" s="216"/>
      <c r="SCN176" s="216"/>
      <c r="SCO176" s="216"/>
      <c r="SCP176" s="216"/>
      <c r="SCQ176" s="216"/>
      <c r="SCR176" s="216"/>
      <c r="SCS176" s="216"/>
      <c r="SCT176" s="216"/>
      <c r="SCU176" s="216"/>
      <c r="SCV176" s="216"/>
      <c r="SCW176" s="216"/>
      <c r="SCX176" s="216"/>
      <c r="SCY176" s="216"/>
      <c r="SCZ176" s="216"/>
      <c r="SDA176" s="216"/>
      <c r="SDB176" s="216"/>
      <c r="SDC176" s="216"/>
      <c r="SDD176" s="216"/>
      <c r="SDE176" s="216"/>
      <c r="SDF176" s="216"/>
      <c r="SDG176" s="216"/>
      <c r="SDH176" s="216"/>
      <c r="SDI176" s="216"/>
      <c r="SDJ176" s="216"/>
      <c r="SDK176" s="216"/>
      <c r="SDL176" s="216"/>
      <c r="SDM176" s="216"/>
      <c r="SDN176" s="216"/>
      <c r="SDO176" s="216"/>
      <c r="SDP176" s="216"/>
      <c r="SDQ176" s="216"/>
      <c r="SDR176" s="216"/>
      <c r="SDS176" s="216"/>
      <c r="SDT176" s="216"/>
      <c r="SDU176" s="216"/>
      <c r="SDV176" s="216"/>
      <c r="SDW176" s="216"/>
      <c r="SDX176" s="216"/>
      <c r="SDY176" s="216"/>
      <c r="SDZ176" s="216"/>
      <c r="SEA176" s="216"/>
      <c r="SEB176" s="216"/>
      <c r="SEC176" s="216"/>
      <c r="SED176" s="216"/>
      <c r="SEE176" s="216"/>
      <c r="SEF176" s="216"/>
      <c r="SEG176" s="216"/>
      <c r="SEH176" s="216"/>
      <c r="SEI176" s="216"/>
      <c r="SEJ176" s="216"/>
      <c r="SEK176" s="216"/>
      <c r="SEL176" s="216"/>
      <c r="SEM176" s="216"/>
      <c r="SEN176" s="216"/>
      <c r="SEO176" s="216"/>
      <c r="SEP176" s="216"/>
      <c r="SEQ176" s="216"/>
      <c r="SER176" s="216"/>
      <c r="SES176" s="216"/>
      <c r="SET176" s="216"/>
      <c r="SEU176" s="216"/>
      <c r="SEV176" s="216"/>
      <c r="SEW176" s="216"/>
      <c r="SEX176" s="216"/>
      <c r="SEY176" s="216"/>
      <c r="SEZ176" s="216"/>
      <c r="SFA176" s="216"/>
      <c r="SFB176" s="216"/>
      <c r="SFC176" s="216"/>
      <c r="SFD176" s="216"/>
      <c r="SFE176" s="216"/>
      <c r="SFF176" s="216"/>
      <c r="SFG176" s="216"/>
      <c r="SFH176" s="216"/>
      <c r="SFI176" s="216"/>
      <c r="SFJ176" s="216"/>
      <c r="SFK176" s="216"/>
      <c r="SFL176" s="216"/>
      <c r="SFM176" s="216"/>
      <c r="SFN176" s="216"/>
      <c r="SFO176" s="216"/>
      <c r="SFP176" s="216"/>
      <c r="SFQ176" s="216"/>
      <c r="SFR176" s="216"/>
      <c r="SFS176" s="216"/>
      <c r="SFT176" s="216"/>
      <c r="SFU176" s="216"/>
      <c r="SFV176" s="216"/>
      <c r="SFW176" s="216"/>
      <c r="SFX176" s="216"/>
      <c r="SFY176" s="216"/>
      <c r="SFZ176" s="216"/>
      <c r="SGA176" s="216"/>
      <c r="SGB176" s="216"/>
      <c r="SGC176" s="216"/>
      <c r="SGD176" s="216"/>
      <c r="SGE176" s="216"/>
      <c r="SGF176" s="216"/>
      <c r="SGG176" s="216"/>
      <c r="SGH176" s="216"/>
      <c r="SGI176" s="216"/>
      <c r="SGJ176" s="216"/>
      <c r="SGK176" s="216"/>
      <c r="SGL176" s="216"/>
      <c r="SGM176" s="216"/>
      <c r="SGN176" s="216"/>
      <c r="SGO176" s="216"/>
      <c r="SGP176" s="216"/>
      <c r="SGQ176" s="216"/>
      <c r="SGR176" s="216"/>
      <c r="SGS176" s="216"/>
      <c r="SGT176" s="216"/>
      <c r="SGU176" s="216"/>
      <c r="SGV176" s="216"/>
      <c r="SGW176" s="216"/>
      <c r="SGX176" s="216"/>
      <c r="SGY176" s="216"/>
      <c r="SGZ176" s="216"/>
      <c r="SHA176" s="216"/>
      <c r="SHB176" s="216"/>
      <c r="SHC176" s="216"/>
      <c r="SHD176" s="216"/>
      <c r="SHE176" s="216"/>
      <c r="SHF176" s="216"/>
      <c r="SHG176" s="216"/>
      <c r="SHH176" s="216"/>
      <c r="SHI176" s="216"/>
      <c r="SHJ176" s="216"/>
      <c r="SHK176" s="216"/>
      <c r="SHL176" s="216"/>
      <c r="SHM176" s="216"/>
      <c r="SHN176" s="216"/>
      <c r="SHO176" s="216"/>
      <c r="SHP176" s="216"/>
      <c r="SHQ176" s="216"/>
      <c r="SHR176" s="216"/>
      <c r="SHS176" s="216"/>
      <c r="SHT176" s="216"/>
      <c r="SHU176" s="216"/>
      <c r="SHV176" s="216"/>
      <c r="SHW176" s="216"/>
      <c r="SHX176" s="216"/>
      <c r="SHY176" s="216"/>
      <c r="SHZ176" s="216"/>
      <c r="SIA176" s="216"/>
      <c r="SIB176" s="216"/>
      <c r="SIC176" s="216"/>
      <c r="SID176" s="216"/>
      <c r="SIE176" s="216"/>
      <c r="SIF176" s="216"/>
      <c r="SIG176" s="216"/>
      <c r="SIH176" s="216"/>
      <c r="SII176" s="216"/>
      <c r="SIJ176" s="216"/>
      <c r="SIK176" s="216"/>
      <c r="SIL176" s="216"/>
      <c r="SIM176" s="216"/>
      <c r="SIN176" s="216"/>
      <c r="SIO176" s="216"/>
      <c r="SIP176" s="216"/>
      <c r="SIQ176" s="216"/>
      <c r="SIR176" s="216"/>
      <c r="SIS176" s="216"/>
      <c r="SIT176" s="216"/>
      <c r="SIU176" s="216"/>
      <c r="SIV176" s="216"/>
      <c r="SIW176" s="216"/>
      <c r="SIX176" s="216"/>
      <c r="SIY176" s="216"/>
      <c r="SIZ176" s="216"/>
      <c r="SJA176" s="216"/>
      <c r="SJB176" s="216"/>
      <c r="SJC176" s="216"/>
      <c r="SJD176" s="216"/>
      <c r="SJE176" s="216"/>
      <c r="SJF176" s="216"/>
      <c r="SJG176" s="216"/>
      <c r="SJH176" s="216"/>
      <c r="SJI176" s="216"/>
      <c r="SJJ176" s="216"/>
      <c r="SJK176" s="216"/>
      <c r="SJL176" s="216"/>
      <c r="SJM176" s="216"/>
      <c r="SJN176" s="216"/>
      <c r="SJO176" s="216"/>
      <c r="SJP176" s="216"/>
      <c r="SJQ176" s="216"/>
      <c r="SJR176" s="216"/>
      <c r="SJS176" s="216"/>
      <c r="SJT176" s="216"/>
      <c r="SJU176" s="216"/>
      <c r="SJV176" s="216"/>
      <c r="SJW176" s="216"/>
      <c r="SJX176" s="216"/>
      <c r="SJY176" s="216"/>
      <c r="SJZ176" s="216"/>
      <c r="SKA176" s="216"/>
      <c r="SKB176" s="216"/>
      <c r="SKC176" s="216"/>
      <c r="SKD176" s="216"/>
      <c r="SKE176" s="216"/>
      <c r="SKF176" s="216"/>
      <c r="SKG176" s="216"/>
      <c r="SKH176" s="216"/>
      <c r="SKI176" s="216"/>
      <c r="SKJ176" s="216"/>
      <c r="SKK176" s="216"/>
      <c r="SKL176" s="216"/>
      <c r="SKM176" s="216"/>
      <c r="SKN176" s="216"/>
      <c r="SKO176" s="216"/>
      <c r="SKP176" s="216"/>
      <c r="SKQ176" s="216"/>
      <c r="SKR176" s="216"/>
      <c r="SKS176" s="216"/>
      <c r="SKT176" s="216"/>
      <c r="SKU176" s="216"/>
      <c r="SKV176" s="216"/>
      <c r="SKW176" s="216"/>
      <c r="SKX176" s="216"/>
      <c r="SKY176" s="216"/>
      <c r="SKZ176" s="216"/>
      <c r="SLA176" s="216"/>
      <c r="SLB176" s="216"/>
      <c r="SLC176" s="216"/>
      <c r="SLD176" s="216"/>
      <c r="SLE176" s="216"/>
      <c r="SLF176" s="216"/>
      <c r="SLG176" s="216"/>
      <c r="SLH176" s="216"/>
      <c r="SLI176" s="216"/>
      <c r="SLJ176" s="216"/>
      <c r="SLK176" s="216"/>
      <c r="SLL176" s="216"/>
      <c r="SLM176" s="216"/>
      <c r="SLN176" s="216"/>
      <c r="SLO176" s="216"/>
      <c r="SLP176" s="216"/>
      <c r="SLQ176" s="216"/>
      <c r="SLR176" s="216"/>
      <c r="SLS176" s="216"/>
      <c r="SLT176" s="216"/>
      <c r="SLU176" s="216"/>
      <c r="SLV176" s="216"/>
      <c r="SLW176" s="216"/>
      <c r="SLX176" s="216"/>
      <c r="SLY176" s="216"/>
      <c r="SLZ176" s="216"/>
      <c r="SMA176" s="216"/>
      <c r="SMB176" s="216"/>
      <c r="SMC176" s="216"/>
      <c r="SMD176" s="216"/>
      <c r="SME176" s="216"/>
      <c r="SMF176" s="216"/>
      <c r="SMG176" s="216"/>
      <c r="SMH176" s="216"/>
      <c r="SMI176" s="216"/>
      <c r="SMJ176" s="216"/>
      <c r="SMK176" s="216"/>
      <c r="SML176" s="216"/>
      <c r="SMM176" s="216"/>
      <c r="SMN176" s="216"/>
      <c r="SMO176" s="216"/>
      <c r="SMP176" s="216"/>
      <c r="SMQ176" s="216"/>
      <c r="SMR176" s="216"/>
      <c r="SMS176" s="216"/>
      <c r="SMT176" s="216"/>
      <c r="SMU176" s="216"/>
      <c r="SMV176" s="216"/>
      <c r="SMW176" s="216"/>
      <c r="SMX176" s="216"/>
      <c r="SMY176" s="216"/>
      <c r="SMZ176" s="216"/>
      <c r="SNA176" s="216"/>
      <c r="SNB176" s="216"/>
      <c r="SNC176" s="216"/>
      <c r="SND176" s="216"/>
      <c r="SNE176" s="216"/>
      <c r="SNF176" s="216"/>
      <c r="SNG176" s="216"/>
      <c r="SNH176" s="216"/>
      <c r="SNI176" s="216"/>
      <c r="SNJ176" s="216"/>
      <c r="SNK176" s="216"/>
      <c r="SNL176" s="216"/>
      <c r="SNM176" s="216"/>
      <c r="SNN176" s="216"/>
      <c r="SNO176" s="216"/>
      <c r="SNP176" s="216"/>
      <c r="SNQ176" s="216"/>
      <c r="SNR176" s="216"/>
      <c r="SNS176" s="216"/>
      <c r="SNT176" s="216"/>
      <c r="SNU176" s="216"/>
      <c r="SNV176" s="216"/>
      <c r="SNW176" s="216"/>
      <c r="SNX176" s="216"/>
      <c r="SNY176" s="216"/>
      <c r="SNZ176" s="216"/>
      <c r="SOA176" s="216"/>
      <c r="SOB176" s="216"/>
      <c r="SOC176" s="216"/>
      <c r="SOD176" s="216"/>
      <c r="SOE176" s="216"/>
      <c r="SOF176" s="216"/>
      <c r="SOG176" s="216"/>
      <c r="SOH176" s="216"/>
      <c r="SOI176" s="216"/>
      <c r="SOJ176" s="216"/>
      <c r="SOK176" s="216"/>
      <c r="SOL176" s="216"/>
      <c r="SOM176" s="216"/>
      <c r="SON176" s="216"/>
      <c r="SOO176" s="216"/>
      <c r="SOP176" s="216"/>
      <c r="SOQ176" s="216"/>
      <c r="SOR176" s="216"/>
      <c r="SOS176" s="216"/>
      <c r="SOT176" s="216"/>
      <c r="SOU176" s="216"/>
      <c r="SOV176" s="216"/>
      <c r="SOW176" s="216"/>
      <c r="SOX176" s="216"/>
      <c r="SOY176" s="216"/>
      <c r="SOZ176" s="216"/>
      <c r="SPA176" s="216"/>
      <c r="SPB176" s="216"/>
      <c r="SPC176" s="216"/>
      <c r="SPD176" s="216"/>
      <c r="SPE176" s="216"/>
      <c r="SPF176" s="216"/>
      <c r="SPG176" s="216"/>
      <c r="SPH176" s="216"/>
      <c r="SPI176" s="216"/>
      <c r="SPJ176" s="216"/>
      <c r="SPK176" s="216"/>
      <c r="SPL176" s="216"/>
      <c r="SPM176" s="216"/>
      <c r="SPN176" s="216"/>
      <c r="SPO176" s="216"/>
      <c r="SPP176" s="216"/>
      <c r="SPQ176" s="216"/>
      <c r="SPR176" s="216"/>
      <c r="SPS176" s="216"/>
      <c r="SPT176" s="216"/>
      <c r="SPU176" s="216"/>
      <c r="SPV176" s="216"/>
      <c r="SPW176" s="216"/>
      <c r="SPX176" s="216"/>
      <c r="SPY176" s="216"/>
      <c r="SPZ176" s="216"/>
      <c r="SQA176" s="216"/>
      <c r="SQB176" s="216"/>
      <c r="SQC176" s="216"/>
      <c r="SQD176" s="216"/>
      <c r="SQE176" s="216"/>
      <c r="SQF176" s="216"/>
      <c r="SQG176" s="216"/>
      <c r="SQH176" s="216"/>
      <c r="SQI176" s="216"/>
      <c r="SQJ176" s="216"/>
      <c r="SQK176" s="216"/>
      <c r="SQL176" s="216"/>
      <c r="SQM176" s="216"/>
      <c r="SQN176" s="216"/>
      <c r="SQO176" s="216"/>
      <c r="SQP176" s="216"/>
      <c r="SQQ176" s="216"/>
      <c r="SQR176" s="216"/>
      <c r="SQS176" s="216"/>
      <c r="SQT176" s="216"/>
      <c r="SQU176" s="216"/>
      <c r="SQV176" s="216"/>
      <c r="SQW176" s="216"/>
      <c r="SQX176" s="216"/>
      <c r="SQY176" s="216"/>
      <c r="SQZ176" s="216"/>
      <c r="SRA176" s="216"/>
      <c r="SRB176" s="216"/>
      <c r="SRC176" s="216"/>
      <c r="SRD176" s="216"/>
      <c r="SRE176" s="216"/>
      <c r="SRF176" s="216"/>
      <c r="SRG176" s="216"/>
      <c r="SRH176" s="216"/>
      <c r="SRI176" s="216"/>
      <c r="SRJ176" s="216"/>
      <c r="SRK176" s="216"/>
      <c r="SRL176" s="216"/>
      <c r="SRM176" s="216"/>
      <c r="SRN176" s="216"/>
      <c r="SRO176" s="216"/>
      <c r="SRP176" s="216"/>
      <c r="SRQ176" s="216"/>
      <c r="SRR176" s="216"/>
      <c r="SRS176" s="216"/>
      <c r="SRT176" s="216"/>
      <c r="SRU176" s="216"/>
      <c r="SRV176" s="216"/>
      <c r="SRW176" s="216"/>
      <c r="SRX176" s="216"/>
      <c r="SRY176" s="216"/>
      <c r="SRZ176" s="216"/>
      <c r="SSA176" s="216"/>
      <c r="SSB176" s="216"/>
      <c r="SSC176" s="216"/>
      <c r="SSD176" s="216"/>
      <c r="SSE176" s="216"/>
      <c r="SSF176" s="216"/>
      <c r="SSG176" s="216"/>
      <c r="SSH176" s="216"/>
      <c r="SSI176" s="216"/>
      <c r="SSJ176" s="216"/>
      <c r="SSK176" s="216"/>
      <c r="SSL176" s="216"/>
      <c r="SSM176" s="216"/>
      <c r="SSN176" s="216"/>
      <c r="SSO176" s="216"/>
      <c r="SSP176" s="216"/>
      <c r="SSQ176" s="216"/>
      <c r="SSR176" s="216"/>
      <c r="SSS176" s="216"/>
      <c r="SST176" s="216"/>
      <c r="SSU176" s="216"/>
      <c r="SSV176" s="216"/>
      <c r="SSW176" s="216"/>
      <c r="SSX176" s="216"/>
      <c r="SSY176" s="216"/>
      <c r="SSZ176" s="216"/>
      <c r="STA176" s="216"/>
      <c r="STB176" s="216"/>
      <c r="STC176" s="216"/>
      <c r="STD176" s="216"/>
      <c r="STE176" s="216"/>
      <c r="STF176" s="216"/>
      <c r="STG176" s="216"/>
      <c r="STH176" s="216"/>
      <c r="STI176" s="216"/>
      <c r="STJ176" s="216"/>
      <c r="STK176" s="216"/>
      <c r="STL176" s="216"/>
      <c r="STM176" s="216"/>
      <c r="STN176" s="216"/>
      <c r="STO176" s="216"/>
      <c r="STP176" s="216"/>
      <c r="STQ176" s="216"/>
      <c r="STR176" s="216"/>
      <c r="STS176" s="216"/>
      <c r="STT176" s="216"/>
      <c r="STU176" s="216"/>
      <c r="STV176" s="216"/>
      <c r="STW176" s="216"/>
      <c r="STX176" s="216"/>
      <c r="STY176" s="216"/>
      <c r="STZ176" s="216"/>
      <c r="SUA176" s="216"/>
      <c r="SUB176" s="216"/>
      <c r="SUC176" s="216"/>
      <c r="SUD176" s="216"/>
      <c r="SUE176" s="216"/>
      <c r="SUF176" s="216"/>
      <c r="SUG176" s="216"/>
      <c r="SUH176" s="216"/>
      <c r="SUI176" s="216"/>
      <c r="SUJ176" s="216"/>
      <c r="SUK176" s="216"/>
      <c r="SUL176" s="216"/>
      <c r="SUM176" s="216"/>
      <c r="SUN176" s="216"/>
      <c r="SUO176" s="216"/>
      <c r="SUP176" s="216"/>
      <c r="SUQ176" s="216"/>
      <c r="SUR176" s="216"/>
      <c r="SUS176" s="216"/>
      <c r="SUT176" s="216"/>
      <c r="SUU176" s="216"/>
      <c r="SUV176" s="216"/>
      <c r="SUW176" s="216"/>
      <c r="SUX176" s="216"/>
      <c r="SUY176" s="216"/>
      <c r="SUZ176" s="216"/>
      <c r="SVA176" s="216"/>
      <c r="SVB176" s="216"/>
      <c r="SVC176" s="216"/>
      <c r="SVD176" s="216"/>
      <c r="SVE176" s="216"/>
      <c r="SVF176" s="216"/>
      <c r="SVG176" s="216"/>
      <c r="SVH176" s="216"/>
      <c r="SVI176" s="216"/>
      <c r="SVJ176" s="216"/>
      <c r="SVK176" s="216"/>
      <c r="SVL176" s="216"/>
      <c r="SVM176" s="216"/>
      <c r="SVN176" s="216"/>
      <c r="SVO176" s="216"/>
      <c r="SVP176" s="216"/>
      <c r="SVQ176" s="216"/>
      <c r="SVR176" s="216"/>
      <c r="SVS176" s="216"/>
      <c r="SVT176" s="216"/>
      <c r="SVU176" s="216"/>
      <c r="SVV176" s="216"/>
      <c r="SVW176" s="216"/>
      <c r="SVX176" s="216"/>
      <c r="SVY176" s="216"/>
      <c r="SVZ176" s="216"/>
      <c r="SWA176" s="216"/>
      <c r="SWB176" s="216"/>
      <c r="SWC176" s="216"/>
      <c r="SWD176" s="216"/>
      <c r="SWE176" s="216"/>
      <c r="SWF176" s="216"/>
      <c r="SWG176" s="216"/>
      <c r="SWH176" s="216"/>
      <c r="SWI176" s="216"/>
      <c r="SWJ176" s="216"/>
      <c r="SWK176" s="216"/>
      <c r="SWL176" s="216"/>
      <c r="SWM176" s="216"/>
      <c r="SWN176" s="216"/>
      <c r="SWO176" s="216"/>
      <c r="SWP176" s="216"/>
      <c r="SWQ176" s="216"/>
      <c r="SWR176" s="216"/>
      <c r="SWS176" s="216"/>
      <c r="SWT176" s="216"/>
      <c r="SWU176" s="216"/>
      <c r="SWV176" s="216"/>
      <c r="SWW176" s="216"/>
      <c r="SWX176" s="216"/>
      <c r="SWY176" s="216"/>
      <c r="SWZ176" s="216"/>
      <c r="SXA176" s="216"/>
      <c r="SXB176" s="216"/>
      <c r="SXC176" s="216"/>
      <c r="SXD176" s="216"/>
      <c r="SXE176" s="216"/>
      <c r="SXF176" s="216"/>
      <c r="SXG176" s="216"/>
      <c r="SXH176" s="216"/>
      <c r="SXI176" s="216"/>
      <c r="SXJ176" s="216"/>
      <c r="SXK176" s="216"/>
      <c r="SXL176" s="216"/>
      <c r="SXM176" s="216"/>
      <c r="SXN176" s="216"/>
      <c r="SXO176" s="216"/>
      <c r="SXP176" s="216"/>
      <c r="SXQ176" s="216"/>
      <c r="SXR176" s="216"/>
      <c r="SXS176" s="216"/>
      <c r="SXT176" s="216"/>
      <c r="SXU176" s="216"/>
      <c r="SXV176" s="216"/>
      <c r="SXW176" s="216"/>
      <c r="SXX176" s="216"/>
      <c r="SXY176" s="216"/>
      <c r="SXZ176" s="216"/>
      <c r="SYA176" s="216"/>
      <c r="SYB176" s="216"/>
      <c r="SYC176" s="216"/>
      <c r="SYD176" s="216"/>
      <c r="SYE176" s="216"/>
      <c r="SYF176" s="216"/>
      <c r="SYG176" s="216"/>
      <c r="SYH176" s="216"/>
      <c r="SYI176" s="216"/>
      <c r="SYJ176" s="216"/>
      <c r="SYK176" s="216"/>
      <c r="SYL176" s="216"/>
      <c r="SYM176" s="216"/>
      <c r="SYN176" s="216"/>
      <c r="SYO176" s="216"/>
      <c r="SYP176" s="216"/>
      <c r="SYQ176" s="216"/>
      <c r="SYR176" s="216"/>
      <c r="SYS176" s="216"/>
      <c r="SYT176" s="216"/>
      <c r="SYU176" s="216"/>
      <c r="SYV176" s="216"/>
      <c r="SYW176" s="216"/>
      <c r="SYX176" s="216"/>
      <c r="SYY176" s="216"/>
      <c r="SYZ176" s="216"/>
      <c r="SZA176" s="216"/>
      <c r="SZB176" s="216"/>
      <c r="SZC176" s="216"/>
      <c r="SZD176" s="216"/>
      <c r="SZE176" s="216"/>
      <c r="SZF176" s="216"/>
      <c r="SZG176" s="216"/>
      <c r="SZH176" s="216"/>
      <c r="SZI176" s="216"/>
      <c r="SZJ176" s="216"/>
      <c r="SZK176" s="216"/>
      <c r="SZL176" s="216"/>
      <c r="SZM176" s="216"/>
      <c r="SZN176" s="216"/>
      <c r="SZO176" s="216"/>
      <c r="SZP176" s="216"/>
      <c r="SZQ176" s="216"/>
      <c r="SZR176" s="216"/>
      <c r="SZS176" s="216"/>
      <c r="SZT176" s="216"/>
      <c r="SZU176" s="216"/>
      <c r="SZV176" s="216"/>
      <c r="SZW176" s="216"/>
      <c r="SZX176" s="216"/>
      <c r="SZY176" s="216"/>
      <c r="SZZ176" s="216"/>
      <c r="TAA176" s="216"/>
      <c r="TAB176" s="216"/>
      <c r="TAC176" s="216"/>
      <c r="TAD176" s="216"/>
      <c r="TAE176" s="216"/>
      <c r="TAF176" s="216"/>
      <c r="TAG176" s="216"/>
      <c r="TAH176" s="216"/>
      <c r="TAI176" s="216"/>
      <c r="TAJ176" s="216"/>
      <c r="TAK176" s="216"/>
      <c r="TAL176" s="216"/>
      <c r="TAM176" s="216"/>
      <c r="TAN176" s="216"/>
      <c r="TAO176" s="216"/>
      <c r="TAP176" s="216"/>
      <c r="TAQ176" s="216"/>
      <c r="TAR176" s="216"/>
      <c r="TAS176" s="216"/>
      <c r="TAT176" s="216"/>
      <c r="TAU176" s="216"/>
      <c r="TAV176" s="216"/>
      <c r="TAW176" s="216"/>
      <c r="TAX176" s="216"/>
      <c r="TAY176" s="216"/>
      <c r="TAZ176" s="216"/>
      <c r="TBA176" s="216"/>
      <c r="TBB176" s="216"/>
      <c r="TBC176" s="216"/>
      <c r="TBD176" s="216"/>
      <c r="TBE176" s="216"/>
      <c r="TBF176" s="216"/>
      <c r="TBG176" s="216"/>
      <c r="TBH176" s="216"/>
      <c r="TBI176" s="216"/>
      <c r="TBJ176" s="216"/>
      <c r="TBK176" s="216"/>
      <c r="TBL176" s="216"/>
      <c r="TBM176" s="216"/>
      <c r="TBN176" s="216"/>
      <c r="TBO176" s="216"/>
      <c r="TBP176" s="216"/>
      <c r="TBQ176" s="216"/>
      <c r="TBR176" s="216"/>
      <c r="TBS176" s="216"/>
      <c r="TBT176" s="216"/>
      <c r="TBU176" s="216"/>
      <c r="TBV176" s="216"/>
      <c r="TBW176" s="216"/>
      <c r="TBX176" s="216"/>
      <c r="TBY176" s="216"/>
      <c r="TBZ176" s="216"/>
      <c r="TCA176" s="216"/>
      <c r="TCB176" s="216"/>
      <c r="TCC176" s="216"/>
      <c r="TCD176" s="216"/>
      <c r="TCE176" s="216"/>
      <c r="TCF176" s="216"/>
      <c r="TCG176" s="216"/>
      <c r="TCH176" s="216"/>
      <c r="TCI176" s="216"/>
      <c r="TCJ176" s="216"/>
      <c r="TCK176" s="216"/>
      <c r="TCL176" s="216"/>
      <c r="TCM176" s="216"/>
      <c r="TCN176" s="216"/>
      <c r="TCO176" s="216"/>
      <c r="TCP176" s="216"/>
      <c r="TCQ176" s="216"/>
      <c r="TCR176" s="216"/>
      <c r="TCS176" s="216"/>
      <c r="TCT176" s="216"/>
      <c r="TCU176" s="216"/>
      <c r="TCV176" s="216"/>
      <c r="TCW176" s="216"/>
      <c r="TCX176" s="216"/>
      <c r="TCY176" s="216"/>
      <c r="TCZ176" s="216"/>
      <c r="TDA176" s="216"/>
      <c r="TDB176" s="216"/>
      <c r="TDC176" s="216"/>
      <c r="TDD176" s="216"/>
      <c r="TDE176" s="216"/>
      <c r="TDF176" s="216"/>
      <c r="TDG176" s="216"/>
      <c r="TDH176" s="216"/>
      <c r="TDI176" s="216"/>
      <c r="TDJ176" s="216"/>
      <c r="TDK176" s="216"/>
      <c r="TDL176" s="216"/>
      <c r="TDM176" s="216"/>
      <c r="TDN176" s="216"/>
      <c r="TDO176" s="216"/>
      <c r="TDP176" s="216"/>
      <c r="TDQ176" s="216"/>
      <c r="TDR176" s="216"/>
      <c r="TDS176" s="216"/>
      <c r="TDT176" s="216"/>
      <c r="TDU176" s="216"/>
      <c r="TDV176" s="216"/>
      <c r="TDW176" s="216"/>
      <c r="TDX176" s="216"/>
      <c r="TDY176" s="216"/>
      <c r="TDZ176" s="216"/>
      <c r="TEA176" s="216"/>
      <c r="TEB176" s="216"/>
      <c r="TEC176" s="216"/>
      <c r="TED176" s="216"/>
      <c r="TEE176" s="216"/>
      <c r="TEF176" s="216"/>
      <c r="TEG176" s="216"/>
      <c r="TEH176" s="216"/>
      <c r="TEI176" s="216"/>
      <c r="TEJ176" s="216"/>
      <c r="TEK176" s="216"/>
      <c r="TEL176" s="216"/>
      <c r="TEM176" s="216"/>
      <c r="TEN176" s="216"/>
      <c r="TEO176" s="216"/>
      <c r="TEP176" s="216"/>
      <c r="TEQ176" s="216"/>
      <c r="TER176" s="216"/>
      <c r="TES176" s="216"/>
      <c r="TET176" s="216"/>
      <c r="TEU176" s="216"/>
      <c r="TEV176" s="216"/>
      <c r="TEW176" s="216"/>
      <c r="TEX176" s="216"/>
      <c r="TEY176" s="216"/>
      <c r="TEZ176" s="216"/>
      <c r="TFA176" s="216"/>
      <c r="TFB176" s="216"/>
      <c r="TFC176" s="216"/>
      <c r="TFD176" s="216"/>
      <c r="TFE176" s="216"/>
      <c r="TFF176" s="216"/>
      <c r="TFG176" s="216"/>
      <c r="TFH176" s="216"/>
      <c r="TFI176" s="216"/>
      <c r="TFJ176" s="216"/>
      <c r="TFK176" s="216"/>
      <c r="TFL176" s="216"/>
      <c r="TFM176" s="216"/>
      <c r="TFN176" s="216"/>
      <c r="TFO176" s="216"/>
      <c r="TFP176" s="216"/>
      <c r="TFQ176" s="216"/>
      <c r="TFR176" s="216"/>
      <c r="TFS176" s="216"/>
      <c r="TFT176" s="216"/>
      <c r="TFU176" s="216"/>
      <c r="TFV176" s="216"/>
      <c r="TFW176" s="216"/>
      <c r="TFX176" s="216"/>
      <c r="TFY176" s="216"/>
      <c r="TFZ176" s="216"/>
      <c r="TGA176" s="216"/>
      <c r="TGB176" s="216"/>
      <c r="TGC176" s="216"/>
      <c r="TGD176" s="216"/>
      <c r="TGE176" s="216"/>
      <c r="TGF176" s="216"/>
      <c r="TGG176" s="216"/>
      <c r="TGH176" s="216"/>
      <c r="TGI176" s="216"/>
      <c r="TGJ176" s="216"/>
      <c r="TGK176" s="216"/>
      <c r="TGL176" s="216"/>
      <c r="TGM176" s="216"/>
      <c r="TGN176" s="216"/>
      <c r="TGO176" s="216"/>
      <c r="TGP176" s="216"/>
      <c r="TGQ176" s="216"/>
      <c r="TGR176" s="216"/>
      <c r="TGS176" s="216"/>
      <c r="TGT176" s="216"/>
      <c r="TGU176" s="216"/>
      <c r="TGV176" s="216"/>
      <c r="TGW176" s="216"/>
      <c r="TGX176" s="216"/>
      <c r="TGY176" s="216"/>
      <c r="TGZ176" s="216"/>
      <c r="THA176" s="216"/>
      <c r="THB176" s="216"/>
      <c r="THC176" s="216"/>
      <c r="THD176" s="216"/>
      <c r="THE176" s="216"/>
      <c r="THF176" s="216"/>
      <c r="THG176" s="216"/>
      <c r="THH176" s="216"/>
      <c r="THI176" s="216"/>
      <c r="THJ176" s="216"/>
      <c r="THK176" s="216"/>
      <c r="THL176" s="216"/>
      <c r="THM176" s="216"/>
      <c r="THN176" s="216"/>
      <c r="THO176" s="216"/>
      <c r="THP176" s="216"/>
      <c r="THQ176" s="216"/>
      <c r="THR176" s="216"/>
      <c r="THS176" s="216"/>
      <c r="THT176" s="216"/>
      <c r="THU176" s="216"/>
      <c r="THV176" s="216"/>
      <c r="THW176" s="216"/>
      <c r="THX176" s="216"/>
      <c r="THY176" s="216"/>
      <c r="THZ176" s="216"/>
      <c r="TIA176" s="216"/>
      <c r="TIB176" s="216"/>
      <c r="TIC176" s="216"/>
      <c r="TID176" s="216"/>
      <c r="TIE176" s="216"/>
      <c r="TIF176" s="216"/>
      <c r="TIG176" s="216"/>
      <c r="TIH176" s="216"/>
      <c r="TII176" s="216"/>
      <c r="TIJ176" s="216"/>
      <c r="TIK176" s="216"/>
      <c r="TIL176" s="216"/>
      <c r="TIM176" s="216"/>
      <c r="TIN176" s="216"/>
      <c r="TIO176" s="216"/>
      <c r="TIP176" s="216"/>
      <c r="TIQ176" s="216"/>
      <c r="TIR176" s="216"/>
      <c r="TIS176" s="216"/>
      <c r="TIT176" s="216"/>
      <c r="TIU176" s="216"/>
      <c r="TIV176" s="216"/>
      <c r="TIW176" s="216"/>
      <c r="TIX176" s="216"/>
      <c r="TIY176" s="216"/>
      <c r="TIZ176" s="216"/>
      <c r="TJA176" s="216"/>
      <c r="TJB176" s="216"/>
      <c r="TJC176" s="216"/>
      <c r="TJD176" s="216"/>
      <c r="TJE176" s="216"/>
      <c r="TJF176" s="216"/>
      <c r="TJG176" s="216"/>
      <c r="TJH176" s="216"/>
      <c r="TJI176" s="216"/>
      <c r="TJJ176" s="216"/>
      <c r="TJK176" s="216"/>
      <c r="TJL176" s="216"/>
      <c r="TJM176" s="216"/>
      <c r="TJN176" s="216"/>
      <c r="TJO176" s="216"/>
      <c r="TJP176" s="216"/>
      <c r="TJQ176" s="216"/>
      <c r="TJR176" s="216"/>
      <c r="TJS176" s="216"/>
      <c r="TJT176" s="216"/>
      <c r="TJU176" s="216"/>
      <c r="TJV176" s="216"/>
      <c r="TJW176" s="216"/>
      <c r="TJX176" s="216"/>
      <c r="TJY176" s="216"/>
      <c r="TJZ176" s="216"/>
      <c r="TKA176" s="216"/>
      <c r="TKB176" s="216"/>
      <c r="TKC176" s="216"/>
      <c r="TKD176" s="216"/>
      <c r="TKE176" s="216"/>
      <c r="TKF176" s="216"/>
      <c r="TKG176" s="216"/>
      <c r="TKH176" s="216"/>
      <c r="TKI176" s="216"/>
      <c r="TKJ176" s="216"/>
      <c r="TKK176" s="216"/>
      <c r="TKL176" s="216"/>
      <c r="TKM176" s="216"/>
      <c r="TKN176" s="216"/>
      <c r="TKO176" s="216"/>
      <c r="TKP176" s="216"/>
      <c r="TKQ176" s="216"/>
      <c r="TKR176" s="216"/>
      <c r="TKS176" s="216"/>
      <c r="TKT176" s="216"/>
      <c r="TKU176" s="216"/>
      <c r="TKV176" s="216"/>
      <c r="TKW176" s="216"/>
      <c r="TKX176" s="216"/>
      <c r="TKY176" s="216"/>
      <c r="TKZ176" s="216"/>
      <c r="TLA176" s="216"/>
      <c r="TLB176" s="216"/>
      <c r="TLC176" s="216"/>
      <c r="TLD176" s="216"/>
      <c r="TLE176" s="216"/>
      <c r="TLF176" s="216"/>
      <c r="TLG176" s="216"/>
      <c r="TLH176" s="216"/>
      <c r="TLI176" s="216"/>
      <c r="TLJ176" s="216"/>
      <c r="TLK176" s="216"/>
      <c r="TLL176" s="216"/>
      <c r="TLM176" s="216"/>
      <c r="TLN176" s="216"/>
      <c r="TLO176" s="216"/>
      <c r="TLP176" s="216"/>
      <c r="TLQ176" s="216"/>
      <c r="TLR176" s="216"/>
      <c r="TLS176" s="216"/>
      <c r="TLT176" s="216"/>
      <c r="TLU176" s="216"/>
      <c r="TLV176" s="216"/>
      <c r="TLW176" s="216"/>
      <c r="TLX176" s="216"/>
      <c r="TLY176" s="216"/>
      <c r="TLZ176" s="216"/>
      <c r="TMA176" s="216"/>
      <c r="TMB176" s="216"/>
      <c r="TMC176" s="216"/>
      <c r="TMD176" s="216"/>
      <c r="TME176" s="216"/>
      <c r="TMF176" s="216"/>
      <c r="TMG176" s="216"/>
      <c r="TMH176" s="216"/>
      <c r="TMI176" s="216"/>
      <c r="TMJ176" s="216"/>
      <c r="TMK176" s="216"/>
      <c r="TML176" s="216"/>
      <c r="TMM176" s="216"/>
      <c r="TMN176" s="216"/>
      <c r="TMO176" s="216"/>
      <c r="TMP176" s="216"/>
      <c r="TMQ176" s="216"/>
      <c r="TMR176" s="216"/>
      <c r="TMS176" s="216"/>
      <c r="TMT176" s="216"/>
      <c r="TMU176" s="216"/>
      <c r="TMV176" s="216"/>
      <c r="TMW176" s="216"/>
      <c r="TMX176" s="216"/>
      <c r="TMY176" s="216"/>
      <c r="TMZ176" s="216"/>
      <c r="TNA176" s="216"/>
      <c r="TNB176" s="216"/>
      <c r="TNC176" s="216"/>
      <c r="TND176" s="216"/>
      <c r="TNE176" s="216"/>
      <c r="TNF176" s="216"/>
      <c r="TNG176" s="216"/>
      <c r="TNH176" s="216"/>
      <c r="TNI176" s="216"/>
      <c r="TNJ176" s="216"/>
      <c r="TNK176" s="216"/>
      <c r="TNL176" s="216"/>
      <c r="TNM176" s="216"/>
      <c r="TNN176" s="216"/>
      <c r="TNO176" s="216"/>
      <c r="TNP176" s="216"/>
      <c r="TNQ176" s="216"/>
      <c r="TNR176" s="216"/>
      <c r="TNS176" s="216"/>
      <c r="TNT176" s="216"/>
      <c r="TNU176" s="216"/>
      <c r="TNV176" s="216"/>
      <c r="TNW176" s="216"/>
      <c r="TNX176" s="216"/>
      <c r="TNY176" s="216"/>
      <c r="TNZ176" s="216"/>
      <c r="TOA176" s="216"/>
      <c r="TOB176" s="216"/>
      <c r="TOC176" s="216"/>
      <c r="TOD176" s="216"/>
      <c r="TOE176" s="216"/>
      <c r="TOF176" s="216"/>
      <c r="TOG176" s="216"/>
      <c r="TOH176" s="216"/>
      <c r="TOI176" s="216"/>
      <c r="TOJ176" s="216"/>
      <c r="TOK176" s="216"/>
      <c r="TOL176" s="216"/>
      <c r="TOM176" s="216"/>
      <c r="TON176" s="216"/>
      <c r="TOO176" s="216"/>
      <c r="TOP176" s="216"/>
      <c r="TOQ176" s="216"/>
      <c r="TOR176" s="216"/>
      <c r="TOS176" s="216"/>
      <c r="TOT176" s="216"/>
      <c r="TOU176" s="216"/>
      <c r="TOV176" s="216"/>
      <c r="TOW176" s="216"/>
      <c r="TOX176" s="216"/>
      <c r="TOY176" s="216"/>
      <c r="TOZ176" s="216"/>
      <c r="TPA176" s="216"/>
      <c r="TPB176" s="216"/>
      <c r="TPC176" s="216"/>
      <c r="TPD176" s="216"/>
      <c r="TPE176" s="216"/>
      <c r="TPF176" s="216"/>
      <c r="TPG176" s="216"/>
      <c r="TPH176" s="216"/>
      <c r="TPI176" s="216"/>
      <c r="TPJ176" s="216"/>
      <c r="TPK176" s="216"/>
      <c r="TPL176" s="216"/>
      <c r="TPM176" s="216"/>
      <c r="TPN176" s="216"/>
      <c r="TPO176" s="216"/>
      <c r="TPP176" s="216"/>
      <c r="TPQ176" s="216"/>
      <c r="TPR176" s="216"/>
      <c r="TPS176" s="216"/>
      <c r="TPT176" s="216"/>
      <c r="TPU176" s="216"/>
      <c r="TPV176" s="216"/>
      <c r="TPW176" s="216"/>
      <c r="TPX176" s="216"/>
      <c r="TPY176" s="216"/>
      <c r="TPZ176" s="216"/>
      <c r="TQA176" s="216"/>
      <c r="TQB176" s="216"/>
      <c r="TQC176" s="216"/>
      <c r="TQD176" s="216"/>
      <c r="TQE176" s="216"/>
      <c r="TQF176" s="216"/>
      <c r="TQG176" s="216"/>
      <c r="TQH176" s="216"/>
      <c r="TQI176" s="216"/>
      <c r="TQJ176" s="216"/>
      <c r="TQK176" s="216"/>
      <c r="TQL176" s="216"/>
      <c r="TQM176" s="216"/>
      <c r="TQN176" s="216"/>
      <c r="TQO176" s="216"/>
      <c r="TQP176" s="216"/>
      <c r="TQQ176" s="216"/>
      <c r="TQR176" s="216"/>
      <c r="TQS176" s="216"/>
      <c r="TQT176" s="216"/>
      <c r="TQU176" s="216"/>
      <c r="TQV176" s="216"/>
      <c r="TQW176" s="216"/>
      <c r="TQX176" s="216"/>
      <c r="TQY176" s="216"/>
      <c r="TQZ176" s="216"/>
      <c r="TRA176" s="216"/>
      <c r="TRB176" s="216"/>
      <c r="TRC176" s="216"/>
      <c r="TRD176" s="216"/>
      <c r="TRE176" s="216"/>
      <c r="TRF176" s="216"/>
      <c r="TRG176" s="216"/>
      <c r="TRH176" s="216"/>
      <c r="TRI176" s="216"/>
      <c r="TRJ176" s="216"/>
      <c r="TRK176" s="216"/>
      <c r="TRL176" s="216"/>
      <c r="TRM176" s="216"/>
      <c r="TRN176" s="216"/>
      <c r="TRO176" s="216"/>
      <c r="TRP176" s="216"/>
      <c r="TRQ176" s="216"/>
      <c r="TRR176" s="216"/>
      <c r="TRS176" s="216"/>
      <c r="TRT176" s="216"/>
      <c r="TRU176" s="216"/>
      <c r="TRV176" s="216"/>
      <c r="TRW176" s="216"/>
      <c r="TRX176" s="216"/>
      <c r="TRY176" s="216"/>
      <c r="TRZ176" s="216"/>
      <c r="TSA176" s="216"/>
      <c r="TSB176" s="216"/>
      <c r="TSC176" s="216"/>
      <c r="TSD176" s="216"/>
      <c r="TSE176" s="216"/>
      <c r="TSF176" s="216"/>
      <c r="TSG176" s="216"/>
      <c r="TSH176" s="216"/>
      <c r="TSI176" s="216"/>
      <c r="TSJ176" s="216"/>
      <c r="TSK176" s="216"/>
      <c r="TSL176" s="216"/>
      <c r="TSM176" s="216"/>
      <c r="TSN176" s="216"/>
      <c r="TSO176" s="216"/>
      <c r="TSP176" s="216"/>
      <c r="TSQ176" s="216"/>
      <c r="TSR176" s="216"/>
      <c r="TSS176" s="216"/>
      <c r="TST176" s="216"/>
      <c r="TSU176" s="216"/>
      <c r="TSV176" s="216"/>
      <c r="TSW176" s="216"/>
      <c r="TSX176" s="216"/>
      <c r="TSY176" s="216"/>
      <c r="TSZ176" s="216"/>
      <c r="TTA176" s="216"/>
      <c r="TTB176" s="216"/>
      <c r="TTC176" s="216"/>
      <c r="TTD176" s="216"/>
      <c r="TTE176" s="216"/>
      <c r="TTF176" s="216"/>
      <c r="TTG176" s="216"/>
      <c r="TTH176" s="216"/>
      <c r="TTI176" s="216"/>
      <c r="TTJ176" s="216"/>
      <c r="TTK176" s="216"/>
      <c r="TTL176" s="216"/>
      <c r="TTM176" s="216"/>
      <c r="TTN176" s="216"/>
      <c r="TTO176" s="216"/>
      <c r="TTP176" s="216"/>
      <c r="TTQ176" s="216"/>
      <c r="TTR176" s="216"/>
      <c r="TTS176" s="216"/>
      <c r="TTT176" s="216"/>
      <c r="TTU176" s="216"/>
      <c r="TTV176" s="216"/>
      <c r="TTW176" s="216"/>
      <c r="TTX176" s="216"/>
      <c r="TTY176" s="216"/>
      <c r="TTZ176" s="216"/>
      <c r="TUA176" s="216"/>
      <c r="TUB176" s="216"/>
      <c r="TUC176" s="216"/>
      <c r="TUD176" s="216"/>
      <c r="TUE176" s="216"/>
      <c r="TUF176" s="216"/>
      <c r="TUG176" s="216"/>
      <c r="TUH176" s="216"/>
      <c r="TUI176" s="216"/>
      <c r="TUJ176" s="216"/>
      <c r="TUK176" s="216"/>
      <c r="TUL176" s="216"/>
      <c r="TUM176" s="216"/>
      <c r="TUN176" s="216"/>
      <c r="TUO176" s="216"/>
      <c r="TUP176" s="216"/>
      <c r="TUQ176" s="216"/>
      <c r="TUR176" s="216"/>
      <c r="TUS176" s="216"/>
      <c r="TUT176" s="216"/>
      <c r="TUU176" s="216"/>
      <c r="TUV176" s="216"/>
      <c r="TUW176" s="216"/>
      <c r="TUX176" s="216"/>
      <c r="TUY176" s="216"/>
      <c r="TUZ176" s="216"/>
      <c r="TVA176" s="216"/>
      <c r="TVB176" s="216"/>
      <c r="TVC176" s="216"/>
      <c r="TVD176" s="216"/>
      <c r="TVE176" s="216"/>
      <c r="TVF176" s="216"/>
      <c r="TVG176" s="216"/>
      <c r="TVH176" s="216"/>
      <c r="TVI176" s="216"/>
      <c r="TVJ176" s="216"/>
      <c r="TVK176" s="216"/>
      <c r="TVL176" s="216"/>
      <c r="TVM176" s="216"/>
      <c r="TVN176" s="216"/>
      <c r="TVO176" s="216"/>
      <c r="TVP176" s="216"/>
      <c r="TVQ176" s="216"/>
      <c r="TVR176" s="216"/>
      <c r="TVS176" s="216"/>
      <c r="TVT176" s="216"/>
      <c r="TVU176" s="216"/>
      <c r="TVV176" s="216"/>
      <c r="TVW176" s="216"/>
      <c r="TVX176" s="216"/>
      <c r="TVY176" s="216"/>
      <c r="TVZ176" s="216"/>
      <c r="TWA176" s="216"/>
      <c r="TWB176" s="216"/>
      <c r="TWC176" s="216"/>
      <c r="TWD176" s="216"/>
      <c r="TWE176" s="216"/>
      <c r="TWF176" s="216"/>
      <c r="TWG176" s="216"/>
      <c r="TWH176" s="216"/>
      <c r="TWI176" s="216"/>
      <c r="TWJ176" s="216"/>
      <c r="TWK176" s="216"/>
      <c r="TWL176" s="216"/>
      <c r="TWM176" s="216"/>
      <c r="TWN176" s="216"/>
      <c r="TWO176" s="216"/>
      <c r="TWP176" s="216"/>
      <c r="TWQ176" s="216"/>
      <c r="TWR176" s="216"/>
      <c r="TWS176" s="216"/>
      <c r="TWT176" s="216"/>
      <c r="TWU176" s="216"/>
      <c r="TWV176" s="216"/>
      <c r="TWW176" s="216"/>
      <c r="TWX176" s="216"/>
      <c r="TWY176" s="216"/>
      <c r="TWZ176" s="216"/>
      <c r="TXA176" s="216"/>
      <c r="TXB176" s="216"/>
      <c r="TXC176" s="216"/>
      <c r="TXD176" s="216"/>
      <c r="TXE176" s="216"/>
      <c r="TXF176" s="216"/>
      <c r="TXG176" s="216"/>
      <c r="TXH176" s="216"/>
      <c r="TXI176" s="216"/>
      <c r="TXJ176" s="216"/>
      <c r="TXK176" s="216"/>
      <c r="TXL176" s="216"/>
      <c r="TXM176" s="216"/>
      <c r="TXN176" s="216"/>
      <c r="TXO176" s="216"/>
      <c r="TXP176" s="216"/>
      <c r="TXQ176" s="216"/>
      <c r="TXR176" s="216"/>
      <c r="TXS176" s="216"/>
      <c r="TXT176" s="216"/>
      <c r="TXU176" s="216"/>
      <c r="TXV176" s="216"/>
      <c r="TXW176" s="216"/>
      <c r="TXX176" s="216"/>
      <c r="TXY176" s="216"/>
      <c r="TXZ176" s="216"/>
      <c r="TYA176" s="216"/>
      <c r="TYB176" s="216"/>
      <c r="TYC176" s="216"/>
      <c r="TYD176" s="216"/>
      <c r="TYE176" s="216"/>
      <c r="TYF176" s="216"/>
      <c r="TYG176" s="216"/>
      <c r="TYH176" s="216"/>
      <c r="TYI176" s="216"/>
      <c r="TYJ176" s="216"/>
      <c r="TYK176" s="216"/>
      <c r="TYL176" s="216"/>
      <c r="TYM176" s="216"/>
      <c r="TYN176" s="216"/>
      <c r="TYO176" s="216"/>
      <c r="TYP176" s="216"/>
      <c r="TYQ176" s="216"/>
      <c r="TYR176" s="216"/>
      <c r="TYS176" s="216"/>
      <c r="TYT176" s="216"/>
      <c r="TYU176" s="216"/>
      <c r="TYV176" s="216"/>
      <c r="TYW176" s="216"/>
      <c r="TYX176" s="216"/>
      <c r="TYY176" s="216"/>
      <c r="TYZ176" s="216"/>
      <c r="TZA176" s="216"/>
      <c r="TZB176" s="216"/>
      <c r="TZC176" s="216"/>
      <c r="TZD176" s="216"/>
      <c r="TZE176" s="216"/>
      <c r="TZF176" s="216"/>
      <c r="TZG176" s="216"/>
      <c r="TZH176" s="216"/>
      <c r="TZI176" s="216"/>
      <c r="TZJ176" s="216"/>
      <c r="TZK176" s="216"/>
      <c r="TZL176" s="216"/>
      <c r="TZM176" s="216"/>
      <c r="TZN176" s="216"/>
      <c r="TZO176" s="216"/>
      <c r="TZP176" s="216"/>
      <c r="TZQ176" s="216"/>
      <c r="TZR176" s="216"/>
      <c r="TZS176" s="216"/>
      <c r="TZT176" s="216"/>
      <c r="TZU176" s="216"/>
      <c r="TZV176" s="216"/>
      <c r="TZW176" s="216"/>
      <c r="TZX176" s="216"/>
      <c r="TZY176" s="216"/>
      <c r="TZZ176" s="216"/>
      <c r="UAA176" s="216"/>
      <c r="UAB176" s="216"/>
      <c r="UAC176" s="216"/>
      <c r="UAD176" s="216"/>
      <c r="UAE176" s="216"/>
      <c r="UAF176" s="216"/>
      <c r="UAG176" s="216"/>
      <c r="UAH176" s="216"/>
      <c r="UAI176" s="216"/>
      <c r="UAJ176" s="216"/>
      <c r="UAK176" s="216"/>
      <c r="UAL176" s="216"/>
      <c r="UAM176" s="216"/>
      <c r="UAN176" s="216"/>
      <c r="UAO176" s="216"/>
      <c r="UAP176" s="216"/>
      <c r="UAQ176" s="216"/>
      <c r="UAR176" s="216"/>
      <c r="UAS176" s="216"/>
      <c r="UAT176" s="216"/>
      <c r="UAU176" s="216"/>
      <c r="UAV176" s="216"/>
      <c r="UAW176" s="216"/>
      <c r="UAX176" s="216"/>
      <c r="UAY176" s="216"/>
      <c r="UAZ176" s="216"/>
      <c r="UBA176" s="216"/>
      <c r="UBB176" s="216"/>
      <c r="UBC176" s="216"/>
      <c r="UBD176" s="216"/>
      <c r="UBE176" s="216"/>
      <c r="UBF176" s="216"/>
      <c r="UBG176" s="216"/>
      <c r="UBH176" s="216"/>
      <c r="UBI176" s="216"/>
      <c r="UBJ176" s="216"/>
      <c r="UBK176" s="216"/>
      <c r="UBL176" s="216"/>
      <c r="UBM176" s="216"/>
      <c r="UBN176" s="216"/>
      <c r="UBO176" s="216"/>
      <c r="UBP176" s="216"/>
      <c r="UBQ176" s="216"/>
      <c r="UBR176" s="216"/>
      <c r="UBS176" s="216"/>
      <c r="UBT176" s="216"/>
      <c r="UBU176" s="216"/>
      <c r="UBV176" s="216"/>
      <c r="UBW176" s="216"/>
      <c r="UBX176" s="216"/>
      <c r="UBY176" s="216"/>
      <c r="UBZ176" s="216"/>
      <c r="UCA176" s="216"/>
      <c r="UCB176" s="216"/>
      <c r="UCC176" s="216"/>
      <c r="UCD176" s="216"/>
      <c r="UCE176" s="216"/>
      <c r="UCF176" s="216"/>
      <c r="UCG176" s="216"/>
      <c r="UCH176" s="216"/>
      <c r="UCI176" s="216"/>
      <c r="UCJ176" s="216"/>
      <c r="UCK176" s="216"/>
      <c r="UCL176" s="216"/>
      <c r="UCM176" s="216"/>
      <c r="UCN176" s="216"/>
      <c r="UCO176" s="216"/>
      <c r="UCP176" s="216"/>
      <c r="UCQ176" s="216"/>
      <c r="UCR176" s="216"/>
      <c r="UCS176" s="216"/>
      <c r="UCT176" s="216"/>
      <c r="UCU176" s="216"/>
      <c r="UCV176" s="216"/>
      <c r="UCW176" s="216"/>
      <c r="UCX176" s="216"/>
      <c r="UCY176" s="216"/>
      <c r="UCZ176" s="216"/>
      <c r="UDA176" s="216"/>
      <c r="UDB176" s="216"/>
      <c r="UDC176" s="216"/>
      <c r="UDD176" s="216"/>
      <c r="UDE176" s="216"/>
      <c r="UDF176" s="216"/>
      <c r="UDG176" s="216"/>
      <c r="UDH176" s="216"/>
      <c r="UDI176" s="216"/>
      <c r="UDJ176" s="216"/>
      <c r="UDK176" s="216"/>
      <c r="UDL176" s="216"/>
      <c r="UDM176" s="216"/>
      <c r="UDN176" s="216"/>
      <c r="UDO176" s="216"/>
      <c r="UDP176" s="216"/>
      <c r="UDQ176" s="216"/>
      <c r="UDR176" s="216"/>
      <c r="UDS176" s="216"/>
      <c r="UDT176" s="216"/>
      <c r="UDU176" s="216"/>
      <c r="UDV176" s="216"/>
      <c r="UDW176" s="216"/>
      <c r="UDX176" s="216"/>
      <c r="UDY176" s="216"/>
      <c r="UDZ176" s="216"/>
      <c r="UEA176" s="216"/>
      <c r="UEB176" s="216"/>
      <c r="UEC176" s="216"/>
      <c r="UED176" s="216"/>
      <c r="UEE176" s="216"/>
      <c r="UEF176" s="216"/>
      <c r="UEG176" s="216"/>
      <c r="UEH176" s="216"/>
      <c r="UEI176" s="216"/>
      <c r="UEJ176" s="216"/>
      <c r="UEK176" s="216"/>
      <c r="UEL176" s="216"/>
      <c r="UEM176" s="216"/>
      <c r="UEN176" s="216"/>
      <c r="UEO176" s="216"/>
      <c r="UEP176" s="216"/>
      <c r="UEQ176" s="216"/>
      <c r="UER176" s="216"/>
      <c r="UES176" s="216"/>
      <c r="UET176" s="216"/>
      <c r="UEU176" s="216"/>
      <c r="UEV176" s="216"/>
      <c r="UEW176" s="216"/>
      <c r="UEX176" s="216"/>
      <c r="UEY176" s="216"/>
      <c r="UEZ176" s="216"/>
      <c r="UFA176" s="216"/>
      <c r="UFB176" s="216"/>
      <c r="UFC176" s="216"/>
      <c r="UFD176" s="216"/>
      <c r="UFE176" s="216"/>
      <c r="UFF176" s="216"/>
      <c r="UFG176" s="216"/>
      <c r="UFH176" s="216"/>
      <c r="UFI176" s="216"/>
      <c r="UFJ176" s="216"/>
      <c r="UFK176" s="216"/>
      <c r="UFL176" s="216"/>
      <c r="UFM176" s="216"/>
      <c r="UFN176" s="216"/>
      <c r="UFO176" s="216"/>
      <c r="UFP176" s="216"/>
      <c r="UFQ176" s="216"/>
      <c r="UFR176" s="216"/>
      <c r="UFS176" s="216"/>
      <c r="UFT176" s="216"/>
      <c r="UFU176" s="216"/>
      <c r="UFV176" s="216"/>
      <c r="UFW176" s="216"/>
      <c r="UFX176" s="216"/>
      <c r="UFY176" s="216"/>
      <c r="UFZ176" s="216"/>
      <c r="UGA176" s="216"/>
      <c r="UGB176" s="216"/>
      <c r="UGC176" s="216"/>
      <c r="UGD176" s="216"/>
      <c r="UGE176" s="216"/>
      <c r="UGF176" s="216"/>
      <c r="UGG176" s="216"/>
      <c r="UGH176" s="216"/>
      <c r="UGI176" s="216"/>
      <c r="UGJ176" s="216"/>
      <c r="UGK176" s="216"/>
      <c r="UGL176" s="216"/>
      <c r="UGM176" s="216"/>
      <c r="UGN176" s="216"/>
      <c r="UGO176" s="216"/>
      <c r="UGP176" s="216"/>
      <c r="UGQ176" s="216"/>
      <c r="UGR176" s="216"/>
      <c r="UGS176" s="216"/>
      <c r="UGT176" s="216"/>
      <c r="UGU176" s="216"/>
      <c r="UGV176" s="216"/>
      <c r="UGW176" s="216"/>
      <c r="UGX176" s="216"/>
      <c r="UGY176" s="216"/>
      <c r="UGZ176" s="216"/>
      <c r="UHA176" s="216"/>
      <c r="UHB176" s="216"/>
      <c r="UHC176" s="216"/>
      <c r="UHD176" s="216"/>
      <c r="UHE176" s="216"/>
      <c r="UHF176" s="216"/>
      <c r="UHG176" s="216"/>
      <c r="UHH176" s="216"/>
      <c r="UHI176" s="216"/>
      <c r="UHJ176" s="216"/>
      <c r="UHK176" s="216"/>
      <c r="UHL176" s="216"/>
      <c r="UHM176" s="216"/>
      <c r="UHN176" s="216"/>
      <c r="UHO176" s="216"/>
      <c r="UHP176" s="216"/>
      <c r="UHQ176" s="216"/>
      <c r="UHR176" s="216"/>
      <c r="UHS176" s="216"/>
      <c r="UHT176" s="216"/>
      <c r="UHU176" s="216"/>
      <c r="UHV176" s="216"/>
      <c r="UHW176" s="216"/>
      <c r="UHX176" s="216"/>
      <c r="UHY176" s="216"/>
      <c r="UHZ176" s="216"/>
      <c r="UIA176" s="216"/>
      <c r="UIB176" s="216"/>
      <c r="UIC176" s="216"/>
      <c r="UID176" s="216"/>
      <c r="UIE176" s="216"/>
      <c r="UIF176" s="216"/>
      <c r="UIG176" s="216"/>
      <c r="UIH176" s="216"/>
      <c r="UII176" s="216"/>
      <c r="UIJ176" s="216"/>
      <c r="UIK176" s="216"/>
      <c r="UIL176" s="216"/>
      <c r="UIM176" s="216"/>
      <c r="UIN176" s="216"/>
      <c r="UIO176" s="216"/>
      <c r="UIP176" s="216"/>
      <c r="UIQ176" s="216"/>
      <c r="UIR176" s="216"/>
      <c r="UIS176" s="216"/>
      <c r="UIT176" s="216"/>
      <c r="UIU176" s="216"/>
      <c r="UIV176" s="216"/>
      <c r="UIW176" s="216"/>
      <c r="UIX176" s="216"/>
      <c r="UIY176" s="216"/>
      <c r="UIZ176" s="216"/>
      <c r="UJA176" s="216"/>
      <c r="UJB176" s="216"/>
      <c r="UJC176" s="216"/>
      <c r="UJD176" s="216"/>
      <c r="UJE176" s="216"/>
      <c r="UJF176" s="216"/>
      <c r="UJG176" s="216"/>
      <c r="UJH176" s="216"/>
      <c r="UJI176" s="216"/>
      <c r="UJJ176" s="216"/>
      <c r="UJK176" s="216"/>
      <c r="UJL176" s="216"/>
      <c r="UJM176" s="216"/>
      <c r="UJN176" s="216"/>
      <c r="UJO176" s="216"/>
      <c r="UJP176" s="216"/>
      <c r="UJQ176" s="216"/>
      <c r="UJR176" s="216"/>
      <c r="UJS176" s="216"/>
      <c r="UJT176" s="216"/>
      <c r="UJU176" s="216"/>
      <c r="UJV176" s="216"/>
      <c r="UJW176" s="216"/>
      <c r="UJX176" s="216"/>
      <c r="UJY176" s="216"/>
      <c r="UJZ176" s="216"/>
      <c r="UKA176" s="216"/>
      <c r="UKB176" s="216"/>
      <c r="UKC176" s="216"/>
      <c r="UKD176" s="216"/>
      <c r="UKE176" s="216"/>
      <c r="UKF176" s="216"/>
      <c r="UKG176" s="216"/>
      <c r="UKH176" s="216"/>
      <c r="UKI176" s="216"/>
      <c r="UKJ176" s="216"/>
      <c r="UKK176" s="216"/>
      <c r="UKL176" s="216"/>
      <c r="UKM176" s="216"/>
      <c r="UKN176" s="216"/>
      <c r="UKO176" s="216"/>
      <c r="UKP176" s="216"/>
      <c r="UKQ176" s="216"/>
      <c r="UKR176" s="216"/>
      <c r="UKS176" s="216"/>
      <c r="UKT176" s="216"/>
      <c r="UKU176" s="216"/>
      <c r="UKV176" s="216"/>
      <c r="UKW176" s="216"/>
      <c r="UKX176" s="216"/>
      <c r="UKY176" s="216"/>
      <c r="UKZ176" s="216"/>
      <c r="ULA176" s="216"/>
      <c r="ULB176" s="216"/>
      <c r="ULC176" s="216"/>
      <c r="ULD176" s="216"/>
      <c r="ULE176" s="216"/>
      <c r="ULF176" s="216"/>
      <c r="ULG176" s="216"/>
      <c r="ULH176" s="216"/>
      <c r="ULI176" s="216"/>
      <c r="ULJ176" s="216"/>
      <c r="ULK176" s="216"/>
      <c r="ULL176" s="216"/>
      <c r="ULM176" s="216"/>
      <c r="ULN176" s="216"/>
      <c r="ULO176" s="216"/>
      <c r="ULP176" s="216"/>
      <c r="ULQ176" s="216"/>
      <c r="ULR176" s="216"/>
      <c r="ULS176" s="216"/>
      <c r="ULT176" s="216"/>
      <c r="ULU176" s="216"/>
      <c r="ULV176" s="216"/>
      <c r="ULW176" s="216"/>
      <c r="ULX176" s="216"/>
      <c r="ULY176" s="216"/>
      <c r="ULZ176" s="216"/>
      <c r="UMA176" s="216"/>
      <c r="UMB176" s="216"/>
      <c r="UMC176" s="216"/>
      <c r="UMD176" s="216"/>
      <c r="UME176" s="216"/>
      <c r="UMF176" s="216"/>
      <c r="UMG176" s="216"/>
      <c r="UMH176" s="216"/>
      <c r="UMI176" s="216"/>
      <c r="UMJ176" s="216"/>
      <c r="UMK176" s="216"/>
      <c r="UML176" s="216"/>
      <c r="UMM176" s="216"/>
      <c r="UMN176" s="216"/>
      <c r="UMO176" s="216"/>
      <c r="UMP176" s="216"/>
      <c r="UMQ176" s="216"/>
      <c r="UMR176" s="216"/>
      <c r="UMS176" s="216"/>
      <c r="UMT176" s="216"/>
      <c r="UMU176" s="216"/>
      <c r="UMV176" s="216"/>
      <c r="UMW176" s="216"/>
      <c r="UMX176" s="216"/>
      <c r="UMY176" s="216"/>
      <c r="UMZ176" s="216"/>
      <c r="UNA176" s="216"/>
      <c r="UNB176" s="216"/>
      <c r="UNC176" s="216"/>
      <c r="UND176" s="216"/>
      <c r="UNE176" s="216"/>
      <c r="UNF176" s="216"/>
      <c r="UNG176" s="216"/>
      <c r="UNH176" s="216"/>
      <c r="UNI176" s="216"/>
      <c r="UNJ176" s="216"/>
      <c r="UNK176" s="216"/>
      <c r="UNL176" s="216"/>
      <c r="UNM176" s="216"/>
      <c r="UNN176" s="216"/>
      <c r="UNO176" s="216"/>
      <c r="UNP176" s="216"/>
      <c r="UNQ176" s="216"/>
      <c r="UNR176" s="216"/>
      <c r="UNS176" s="216"/>
      <c r="UNT176" s="216"/>
      <c r="UNU176" s="216"/>
      <c r="UNV176" s="216"/>
      <c r="UNW176" s="216"/>
      <c r="UNX176" s="216"/>
      <c r="UNY176" s="216"/>
      <c r="UNZ176" s="216"/>
      <c r="UOA176" s="216"/>
      <c r="UOB176" s="216"/>
      <c r="UOC176" s="216"/>
      <c r="UOD176" s="216"/>
      <c r="UOE176" s="216"/>
      <c r="UOF176" s="216"/>
      <c r="UOG176" s="216"/>
      <c r="UOH176" s="216"/>
      <c r="UOI176" s="216"/>
      <c r="UOJ176" s="216"/>
      <c r="UOK176" s="216"/>
      <c r="UOL176" s="216"/>
      <c r="UOM176" s="216"/>
      <c r="UON176" s="216"/>
      <c r="UOO176" s="216"/>
      <c r="UOP176" s="216"/>
      <c r="UOQ176" s="216"/>
      <c r="UOR176" s="216"/>
      <c r="UOS176" s="216"/>
      <c r="UOT176" s="216"/>
      <c r="UOU176" s="216"/>
      <c r="UOV176" s="216"/>
      <c r="UOW176" s="216"/>
      <c r="UOX176" s="216"/>
      <c r="UOY176" s="216"/>
      <c r="UOZ176" s="216"/>
      <c r="UPA176" s="216"/>
      <c r="UPB176" s="216"/>
      <c r="UPC176" s="216"/>
      <c r="UPD176" s="216"/>
      <c r="UPE176" s="216"/>
      <c r="UPF176" s="216"/>
      <c r="UPG176" s="216"/>
      <c r="UPH176" s="216"/>
      <c r="UPI176" s="216"/>
      <c r="UPJ176" s="216"/>
      <c r="UPK176" s="216"/>
      <c r="UPL176" s="216"/>
      <c r="UPM176" s="216"/>
      <c r="UPN176" s="216"/>
      <c r="UPO176" s="216"/>
      <c r="UPP176" s="216"/>
      <c r="UPQ176" s="216"/>
      <c r="UPR176" s="216"/>
      <c r="UPS176" s="216"/>
      <c r="UPT176" s="216"/>
      <c r="UPU176" s="216"/>
      <c r="UPV176" s="216"/>
      <c r="UPW176" s="216"/>
      <c r="UPX176" s="216"/>
      <c r="UPY176" s="216"/>
      <c r="UPZ176" s="216"/>
      <c r="UQA176" s="216"/>
      <c r="UQB176" s="216"/>
      <c r="UQC176" s="216"/>
      <c r="UQD176" s="216"/>
      <c r="UQE176" s="216"/>
      <c r="UQF176" s="216"/>
      <c r="UQG176" s="216"/>
      <c r="UQH176" s="216"/>
      <c r="UQI176" s="216"/>
      <c r="UQJ176" s="216"/>
      <c r="UQK176" s="216"/>
      <c r="UQL176" s="216"/>
      <c r="UQM176" s="216"/>
      <c r="UQN176" s="216"/>
      <c r="UQO176" s="216"/>
      <c r="UQP176" s="216"/>
      <c r="UQQ176" s="216"/>
      <c r="UQR176" s="216"/>
      <c r="UQS176" s="216"/>
      <c r="UQT176" s="216"/>
      <c r="UQU176" s="216"/>
      <c r="UQV176" s="216"/>
      <c r="UQW176" s="216"/>
      <c r="UQX176" s="216"/>
      <c r="UQY176" s="216"/>
      <c r="UQZ176" s="216"/>
      <c r="URA176" s="216"/>
      <c r="URB176" s="216"/>
      <c r="URC176" s="216"/>
      <c r="URD176" s="216"/>
      <c r="URE176" s="216"/>
      <c r="URF176" s="216"/>
      <c r="URG176" s="216"/>
      <c r="URH176" s="216"/>
      <c r="URI176" s="216"/>
      <c r="URJ176" s="216"/>
      <c r="URK176" s="216"/>
      <c r="URL176" s="216"/>
      <c r="URM176" s="216"/>
      <c r="URN176" s="216"/>
      <c r="URO176" s="216"/>
      <c r="URP176" s="216"/>
      <c r="URQ176" s="216"/>
      <c r="URR176" s="216"/>
      <c r="URS176" s="216"/>
      <c r="URT176" s="216"/>
      <c r="URU176" s="216"/>
      <c r="URV176" s="216"/>
      <c r="URW176" s="216"/>
      <c r="URX176" s="216"/>
      <c r="URY176" s="216"/>
      <c r="URZ176" s="216"/>
      <c r="USA176" s="216"/>
      <c r="USB176" s="216"/>
      <c r="USC176" s="216"/>
      <c r="USD176" s="216"/>
      <c r="USE176" s="216"/>
      <c r="USF176" s="216"/>
      <c r="USG176" s="216"/>
      <c r="USH176" s="216"/>
      <c r="USI176" s="216"/>
      <c r="USJ176" s="216"/>
      <c r="USK176" s="216"/>
      <c r="USL176" s="216"/>
      <c r="USM176" s="216"/>
      <c r="USN176" s="216"/>
      <c r="USO176" s="216"/>
      <c r="USP176" s="216"/>
      <c r="USQ176" s="216"/>
      <c r="USR176" s="216"/>
      <c r="USS176" s="216"/>
      <c r="UST176" s="216"/>
      <c r="USU176" s="216"/>
      <c r="USV176" s="216"/>
      <c r="USW176" s="216"/>
      <c r="USX176" s="216"/>
      <c r="USY176" s="216"/>
      <c r="USZ176" s="216"/>
      <c r="UTA176" s="216"/>
      <c r="UTB176" s="216"/>
      <c r="UTC176" s="216"/>
      <c r="UTD176" s="216"/>
      <c r="UTE176" s="216"/>
      <c r="UTF176" s="216"/>
      <c r="UTG176" s="216"/>
      <c r="UTH176" s="216"/>
      <c r="UTI176" s="216"/>
      <c r="UTJ176" s="216"/>
      <c r="UTK176" s="216"/>
      <c r="UTL176" s="216"/>
      <c r="UTM176" s="216"/>
      <c r="UTN176" s="216"/>
      <c r="UTO176" s="216"/>
      <c r="UTP176" s="216"/>
      <c r="UTQ176" s="216"/>
      <c r="UTR176" s="216"/>
      <c r="UTS176" s="216"/>
      <c r="UTT176" s="216"/>
      <c r="UTU176" s="216"/>
      <c r="UTV176" s="216"/>
      <c r="UTW176" s="216"/>
      <c r="UTX176" s="216"/>
      <c r="UTY176" s="216"/>
      <c r="UTZ176" s="216"/>
      <c r="UUA176" s="216"/>
      <c r="UUB176" s="216"/>
      <c r="UUC176" s="216"/>
      <c r="UUD176" s="216"/>
      <c r="UUE176" s="216"/>
      <c r="UUF176" s="216"/>
      <c r="UUG176" s="216"/>
      <c r="UUH176" s="216"/>
      <c r="UUI176" s="216"/>
      <c r="UUJ176" s="216"/>
      <c r="UUK176" s="216"/>
      <c r="UUL176" s="216"/>
      <c r="UUM176" s="216"/>
      <c r="UUN176" s="216"/>
      <c r="UUO176" s="216"/>
      <c r="UUP176" s="216"/>
      <c r="UUQ176" s="216"/>
      <c r="UUR176" s="216"/>
      <c r="UUS176" s="216"/>
      <c r="UUT176" s="216"/>
      <c r="UUU176" s="216"/>
      <c r="UUV176" s="216"/>
      <c r="UUW176" s="216"/>
      <c r="UUX176" s="216"/>
      <c r="UUY176" s="216"/>
      <c r="UUZ176" s="216"/>
      <c r="UVA176" s="216"/>
      <c r="UVB176" s="216"/>
      <c r="UVC176" s="216"/>
      <c r="UVD176" s="216"/>
      <c r="UVE176" s="216"/>
      <c r="UVF176" s="216"/>
      <c r="UVG176" s="216"/>
      <c r="UVH176" s="216"/>
      <c r="UVI176" s="216"/>
      <c r="UVJ176" s="216"/>
      <c r="UVK176" s="216"/>
      <c r="UVL176" s="216"/>
      <c r="UVM176" s="216"/>
      <c r="UVN176" s="216"/>
      <c r="UVO176" s="216"/>
      <c r="UVP176" s="216"/>
      <c r="UVQ176" s="216"/>
      <c r="UVR176" s="216"/>
      <c r="UVS176" s="216"/>
      <c r="UVT176" s="216"/>
      <c r="UVU176" s="216"/>
      <c r="UVV176" s="216"/>
      <c r="UVW176" s="216"/>
      <c r="UVX176" s="216"/>
      <c r="UVY176" s="216"/>
      <c r="UVZ176" s="216"/>
      <c r="UWA176" s="216"/>
      <c r="UWB176" s="216"/>
      <c r="UWC176" s="216"/>
      <c r="UWD176" s="216"/>
      <c r="UWE176" s="216"/>
      <c r="UWF176" s="216"/>
      <c r="UWG176" s="216"/>
      <c r="UWH176" s="216"/>
      <c r="UWI176" s="216"/>
      <c r="UWJ176" s="216"/>
      <c r="UWK176" s="216"/>
      <c r="UWL176" s="216"/>
      <c r="UWM176" s="216"/>
      <c r="UWN176" s="216"/>
      <c r="UWO176" s="216"/>
      <c r="UWP176" s="216"/>
      <c r="UWQ176" s="216"/>
      <c r="UWR176" s="216"/>
      <c r="UWS176" s="216"/>
      <c r="UWT176" s="216"/>
      <c r="UWU176" s="216"/>
      <c r="UWV176" s="216"/>
      <c r="UWW176" s="216"/>
      <c r="UWX176" s="216"/>
      <c r="UWY176" s="216"/>
      <c r="UWZ176" s="216"/>
      <c r="UXA176" s="216"/>
      <c r="UXB176" s="216"/>
      <c r="UXC176" s="216"/>
      <c r="UXD176" s="216"/>
      <c r="UXE176" s="216"/>
      <c r="UXF176" s="216"/>
      <c r="UXG176" s="216"/>
      <c r="UXH176" s="216"/>
      <c r="UXI176" s="216"/>
      <c r="UXJ176" s="216"/>
      <c r="UXK176" s="216"/>
      <c r="UXL176" s="216"/>
      <c r="UXM176" s="216"/>
      <c r="UXN176" s="216"/>
      <c r="UXO176" s="216"/>
      <c r="UXP176" s="216"/>
      <c r="UXQ176" s="216"/>
      <c r="UXR176" s="216"/>
      <c r="UXS176" s="216"/>
      <c r="UXT176" s="216"/>
      <c r="UXU176" s="216"/>
      <c r="UXV176" s="216"/>
      <c r="UXW176" s="216"/>
      <c r="UXX176" s="216"/>
      <c r="UXY176" s="216"/>
      <c r="UXZ176" s="216"/>
      <c r="UYA176" s="216"/>
      <c r="UYB176" s="216"/>
      <c r="UYC176" s="216"/>
      <c r="UYD176" s="216"/>
      <c r="UYE176" s="216"/>
      <c r="UYF176" s="216"/>
      <c r="UYG176" s="216"/>
      <c r="UYH176" s="216"/>
      <c r="UYI176" s="216"/>
      <c r="UYJ176" s="216"/>
      <c r="UYK176" s="216"/>
      <c r="UYL176" s="216"/>
      <c r="UYM176" s="216"/>
      <c r="UYN176" s="216"/>
      <c r="UYO176" s="216"/>
      <c r="UYP176" s="216"/>
      <c r="UYQ176" s="216"/>
      <c r="UYR176" s="216"/>
      <c r="UYS176" s="216"/>
      <c r="UYT176" s="216"/>
      <c r="UYU176" s="216"/>
      <c r="UYV176" s="216"/>
      <c r="UYW176" s="216"/>
      <c r="UYX176" s="216"/>
      <c r="UYY176" s="216"/>
      <c r="UYZ176" s="216"/>
      <c r="UZA176" s="216"/>
      <c r="UZB176" s="216"/>
      <c r="UZC176" s="216"/>
      <c r="UZD176" s="216"/>
      <c r="UZE176" s="216"/>
      <c r="UZF176" s="216"/>
      <c r="UZG176" s="216"/>
      <c r="UZH176" s="216"/>
      <c r="UZI176" s="216"/>
      <c r="UZJ176" s="216"/>
      <c r="UZK176" s="216"/>
      <c r="UZL176" s="216"/>
      <c r="UZM176" s="216"/>
      <c r="UZN176" s="216"/>
      <c r="UZO176" s="216"/>
      <c r="UZP176" s="216"/>
      <c r="UZQ176" s="216"/>
      <c r="UZR176" s="216"/>
      <c r="UZS176" s="216"/>
      <c r="UZT176" s="216"/>
      <c r="UZU176" s="216"/>
      <c r="UZV176" s="216"/>
      <c r="UZW176" s="216"/>
      <c r="UZX176" s="216"/>
      <c r="UZY176" s="216"/>
      <c r="UZZ176" s="216"/>
      <c r="VAA176" s="216"/>
      <c r="VAB176" s="216"/>
      <c r="VAC176" s="216"/>
      <c r="VAD176" s="216"/>
      <c r="VAE176" s="216"/>
      <c r="VAF176" s="216"/>
      <c r="VAG176" s="216"/>
      <c r="VAH176" s="216"/>
      <c r="VAI176" s="216"/>
      <c r="VAJ176" s="216"/>
      <c r="VAK176" s="216"/>
      <c r="VAL176" s="216"/>
      <c r="VAM176" s="216"/>
      <c r="VAN176" s="216"/>
      <c r="VAO176" s="216"/>
      <c r="VAP176" s="216"/>
      <c r="VAQ176" s="216"/>
      <c r="VAR176" s="216"/>
      <c r="VAS176" s="216"/>
      <c r="VAT176" s="216"/>
      <c r="VAU176" s="216"/>
      <c r="VAV176" s="216"/>
      <c r="VAW176" s="216"/>
      <c r="VAX176" s="216"/>
      <c r="VAY176" s="216"/>
      <c r="VAZ176" s="216"/>
      <c r="VBA176" s="216"/>
      <c r="VBB176" s="216"/>
      <c r="VBC176" s="216"/>
      <c r="VBD176" s="216"/>
      <c r="VBE176" s="216"/>
      <c r="VBF176" s="216"/>
      <c r="VBG176" s="216"/>
      <c r="VBH176" s="216"/>
      <c r="VBI176" s="216"/>
      <c r="VBJ176" s="216"/>
      <c r="VBK176" s="216"/>
      <c r="VBL176" s="216"/>
      <c r="VBM176" s="216"/>
      <c r="VBN176" s="216"/>
      <c r="VBO176" s="216"/>
      <c r="VBP176" s="216"/>
      <c r="VBQ176" s="216"/>
      <c r="VBR176" s="216"/>
      <c r="VBS176" s="216"/>
      <c r="VBT176" s="216"/>
      <c r="VBU176" s="216"/>
      <c r="VBV176" s="216"/>
      <c r="VBW176" s="216"/>
      <c r="VBX176" s="216"/>
      <c r="VBY176" s="216"/>
      <c r="VBZ176" s="216"/>
      <c r="VCA176" s="216"/>
      <c r="VCB176" s="216"/>
      <c r="VCC176" s="216"/>
      <c r="VCD176" s="216"/>
      <c r="VCE176" s="216"/>
      <c r="VCF176" s="216"/>
      <c r="VCG176" s="216"/>
      <c r="VCH176" s="216"/>
      <c r="VCI176" s="216"/>
      <c r="VCJ176" s="216"/>
      <c r="VCK176" s="216"/>
      <c r="VCL176" s="216"/>
      <c r="VCM176" s="216"/>
      <c r="VCN176" s="216"/>
      <c r="VCO176" s="216"/>
      <c r="VCP176" s="216"/>
      <c r="VCQ176" s="216"/>
      <c r="VCR176" s="216"/>
      <c r="VCS176" s="216"/>
      <c r="VCT176" s="216"/>
      <c r="VCU176" s="216"/>
      <c r="VCV176" s="216"/>
      <c r="VCW176" s="216"/>
      <c r="VCX176" s="216"/>
      <c r="VCY176" s="216"/>
      <c r="VCZ176" s="216"/>
      <c r="VDA176" s="216"/>
      <c r="VDB176" s="216"/>
      <c r="VDC176" s="216"/>
      <c r="VDD176" s="216"/>
      <c r="VDE176" s="216"/>
      <c r="VDF176" s="216"/>
      <c r="VDG176" s="216"/>
      <c r="VDH176" s="216"/>
      <c r="VDI176" s="216"/>
      <c r="VDJ176" s="216"/>
      <c r="VDK176" s="216"/>
      <c r="VDL176" s="216"/>
      <c r="VDM176" s="216"/>
      <c r="VDN176" s="216"/>
      <c r="VDO176" s="216"/>
      <c r="VDP176" s="216"/>
      <c r="VDQ176" s="216"/>
      <c r="VDR176" s="216"/>
      <c r="VDS176" s="216"/>
      <c r="VDT176" s="216"/>
      <c r="VDU176" s="216"/>
      <c r="VDV176" s="216"/>
      <c r="VDW176" s="216"/>
      <c r="VDX176" s="216"/>
      <c r="VDY176" s="216"/>
      <c r="VDZ176" s="216"/>
      <c r="VEA176" s="216"/>
      <c r="VEB176" s="216"/>
      <c r="VEC176" s="216"/>
      <c r="VED176" s="216"/>
      <c r="VEE176" s="216"/>
      <c r="VEF176" s="216"/>
      <c r="VEG176" s="216"/>
      <c r="VEH176" s="216"/>
      <c r="VEI176" s="216"/>
      <c r="VEJ176" s="216"/>
      <c r="VEK176" s="216"/>
      <c r="VEL176" s="216"/>
      <c r="VEM176" s="216"/>
      <c r="VEN176" s="216"/>
      <c r="VEO176" s="216"/>
      <c r="VEP176" s="216"/>
      <c r="VEQ176" s="216"/>
      <c r="VER176" s="216"/>
      <c r="VES176" s="216"/>
      <c r="VET176" s="216"/>
      <c r="VEU176" s="216"/>
      <c r="VEV176" s="216"/>
      <c r="VEW176" s="216"/>
      <c r="VEX176" s="216"/>
      <c r="VEY176" s="216"/>
      <c r="VEZ176" s="216"/>
      <c r="VFA176" s="216"/>
      <c r="VFB176" s="216"/>
      <c r="VFC176" s="216"/>
      <c r="VFD176" s="216"/>
      <c r="VFE176" s="216"/>
      <c r="VFF176" s="216"/>
      <c r="VFG176" s="216"/>
      <c r="VFH176" s="216"/>
      <c r="VFI176" s="216"/>
      <c r="VFJ176" s="216"/>
      <c r="VFK176" s="216"/>
      <c r="VFL176" s="216"/>
      <c r="VFM176" s="216"/>
      <c r="VFN176" s="216"/>
      <c r="VFO176" s="216"/>
      <c r="VFP176" s="216"/>
      <c r="VFQ176" s="216"/>
      <c r="VFR176" s="216"/>
      <c r="VFS176" s="216"/>
      <c r="VFT176" s="216"/>
      <c r="VFU176" s="216"/>
      <c r="VFV176" s="216"/>
      <c r="VFW176" s="216"/>
      <c r="VFX176" s="216"/>
      <c r="VFY176" s="216"/>
      <c r="VFZ176" s="216"/>
      <c r="VGA176" s="216"/>
      <c r="VGB176" s="216"/>
      <c r="VGC176" s="216"/>
      <c r="VGD176" s="216"/>
      <c r="VGE176" s="216"/>
      <c r="VGF176" s="216"/>
      <c r="VGG176" s="216"/>
      <c r="VGH176" s="216"/>
      <c r="VGI176" s="216"/>
      <c r="VGJ176" s="216"/>
      <c r="VGK176" s="216"/>
      <c r="VGL176" s="216"/>
      <c r="VGM176" s="216"/>
      <c r="VGN176" s="216"/>
      <c r="VGO176" s="216"/>
      <c r="VGP176" s="216"/>
      <c r="VGQ176" s="216"/>
      <c r="VGR176" s="216"/>
      <c r="VGS176" s="216"/>
      <c r="VGT176" s="216"/>
      <c r="VGU176" s="216"/>
      <c r="VGV176" s="216"/>
      <c r="VGW176" s="216"/>
      <c r="VGX176" s="216"/>
      <c r="VGY176" s="216"/>
      <c r="VGZ176" s="216"/>
      <c r="VHA176" s="216"/>
      <c r="VHB176" s="216"/>
      <c r="VHC176" s="216"/>
      <c r="VHD176" s="216"/>
      <c r="VHE176" s="216"/>
      <c r="VHF176" s="216"/>
      <c r="VHG176" s="216"/>
      <c r="VHH176" s="216"/>
      <c r="VHI176" s="216"/>
      <c r="VHJ176" s="216"/>
      <c r="VHK176" s="216"/>
      <c r="VHL176" s="216"/>
      <c r="VHM176" s="216"/>
      <c r="VHN176" s="216"/>
      <c r="VHO176" s="216"/>
      <c r="VHP176" s="216"/>
      <c r="VHQ176" s="216"/>
      <c r="VHR176" s="216"/>
      <c r="VHS176" s="216"/>
      <c r="VHT176" s="216"/>
      <c r="VHU176" s="216"/>
      <c r="VHV176" s="216"/>
      <c r="VHW176" s="216"/>
      <c r="VHX176" s="216"/>
      <c r="VHY176" s="216"/>
      <c r="VHZ176" s="216"/>
      <c r="VIA176" s="216"/>
      <c r="VIB176" s="216"/>
      <c r="VIC176" s="216"/>
      <c r="VID176" s="216"/>
      <c r="VIE176" s="216"/>
      <c r="VIF176" s="216"/>
      <c r="VIG176" s="216"/>
      <c r="VIH176" s="216"/>
      <c r="VII176" s="216"/>
      <c r="VIJ176" s="216"/>
      <c r="VIK176" s="216"/>
      <c r="VIL176" s="216"/>
      <c r="VIM176" s="216"/>
      <c r="VIN176" s="216"/>
      <c r="VIO176" s="216"/>
      <c r="VIP176" s="216"/>
      <c r="VIQ176" s="216"/>
      <c r="VIR176" s="216"/>
      <c r="VIS176" s="216"/>
      <c r="VIT176" s="216"/>
      <c r="VIU176" s="216"/>
      <c r="VIV176" s="216"/>
      <c r="VIW176" s="216"/>
      <c r="VIX176" s="216"/>
      <c r="VIY176" s="216"/>
      <c r="VIZ176" s="216"/>
      <c r="VJA176" s="216"/>
      <c r="VJB176" s="216"/>
      <c r="VJC176" s="216"/>
      <c r="VJD176" s="216"/>
      <c r="VJE176" s="216"/>
      <c r="VJF176" s="216"/>
      <c r="VJG176" s="216"/>
      <c r="VJH176" s="216"/>
      <c r="VJI176" s="216"/>
      <c r="VJJ176" s="216"/>
      <c r="VJK176" s="216"/>
      <c r="VJL176" s="216"/>
      <c r="VJM176" s="216"/>
      <c r="VJN176" s="216"/>
      <c r="VJO176" s="216"/>
      <c r="VJP176" s="216"/>
      <c r="VJQ176" s="216"/>
      <c r="VJR176" s="216"/>
      <c r="VJS176" s="216"/>
      <c r="VJT176" s="216"/>
      <c r="VJU176" s="216"/>
      <c r="VJV176" s="216"/>
      <c r="VJW176" s="216"/>
      <c r="VJX176" s="216"/>
      <c r="VJY176" s="216"/>
      <c r="VJZ176" s="216"/>
      <c r="VKA176" s="216"/>
      <c r="VKB176" s="216"/>
      <c r="VKC176" s="216"/>
      <c r="VKD176" s="216"/>
      <c r="VKE176" s="216"/>
      <c r="VKF176" s="216"/>
      <c r="VKG176" s="216"/>
      <c r="VKH176" s="216"/>
      <c r="VKI176" s="216"/>
      <c r="VKJ176" s="216"/>
      <c r="VKK176" s="216"/>
      <c r="VKL176" s="216"/>
      <c r="VKM176" s="216"/>
      <c r="VKN176" s="216"/>
      <c r="VKO176" s="216"/>
      <c r="VKP176" s="216"/>
      <c r="VKQ176" s="216"/>
      <c r="VKR176" s="216"/>
      <c r="VKS176" s="216"/>
      <c r="VKT176" s="216"/>
      <c r="VKU176" s="216"/>
      <c r="VKV176" s="216"/>
      <c r="VKW176" s="216"/>
      <c r="VKX176" s="216"/>
      <c r="VKY176" s="216"/>
      <c r="VKZ176" s="216"/>
      <c r="VLA176" s="216"/>
      <c r="VLB176" s="216"/>
      <c r="VLC176" s="216"/>
      <c r="VLD176" s="216"/>
      <c r="VLE176" s="216"/>
      <c r="VLF176" s="216"/>
      <c r="VLG176" s="216"/>
      <c r="VLH176" s="216"/>
      <c r="VLI176" s="216"/>
      <c r="VLJ176" s="216"/>
      <c r="VLK176" s="216"/>
      <c r="VLL176" s="216"/>
      <c r="VLM176" s="216"/>
      <c r="VLN176" s="216"/>
      <c r="VLO176" s="216"/>
      <c r="VLP176" s="216"/>
      <c r="VLQ176" s="216"/>
      <c r="VLR176" s="216"/>
      <c r="VLS176" s="216"/>
      <c r="VLT176" s="216"/>
      <c r="VLU176" s="216"/>
      <c r="VLV176" s="216"/>
      <c r="VLW176" s="216"/>
      <c r="VLX176" s="216"/>
      <c r="VLY176" s="216"/>
      <c r="VLZ176" s="216"/>
      <c r="VMA176" s="216"/>
      <c r="VMB176" s="216"/>
      <c r="VMC176" s="216"/>
      <c r="VMD176" s="216"/>
      <c r="VME176" s="216"/>
      <c r="VMF176" s="216"/>
      <c r="VMG176" s="216"/>
      <c r="VMH176" s="216"/>
      <c r="VMI176" s="216"/>
      <c r="VMJ176" s="216"/>
      <c r="VMK176" s="216"/>
      <c r="VML176" s="216"/>
      <c r="VMM176" s="216"/>
      <c r="VMN176" s="216"/>
      <c r="VMO176" s="216"/>
      <c r="VMP176" s="216"/>
      <c r="VMQ176" s="216"/>
      <c r="VMR176" s="216"/>
      <c r="VMS176" s="216"/>
      <c r="VMT176" s="216"/>
      <c r="VMU176" s="216"/>
      <c r="VMV176" s="216"/>
      <c r="VMW176" s="216"/>
      <c r="VMX176" s="216"/>
      <c r="VMY176" s="216"/>
      <c r="VMZ176" s="216"/>
      <c r="VNA176" s="216"/>
      <c r="VNB176" s="216"/>
      <c r="VNC176" s="216"/>
      <c r="VND176" s="216"/>
      <c r="VNE176" s="216"/>
      <c r="VNF176" s="216"/>
      <c r="VNG176" s="216"/>
      <c r="VNH176" s="216"/>
      <c r="VNI176" s="216"/>
      <c r="VNJ176" s="216"/>
      <c r="VNK176" s="216"/>
      <c r="VNL176" s="216"/>
      <c r="VNM176" s="216"/>
      <c r="VNN176" s="216"/>
      <c r="VNO176" s="216"/>
      <c r="VNP176" s="216"/>
      <c r="VNQ176" s="216"/>
      <c r="VNR176" s="216"/>
      <c r="VNS176" s="216"/>
      <c r="VNT176" s="216"/>
      <c r="VNU176" s="216"/>
      <c r="VNV176" s="216"/>
      <c r="VNW176" s="216"/>
      <c r="VNX176" s="216"/>
      <c r="VNY176" s="216"/>
      <c r="VNZ176" s="216"/>
      <c r="VOA176" s="216"/>
      <c r="VOB176" s="216"/>
      <c r="VOC176" s="216"/>
      <c r="VOD176" s="216"/>
      <c r="VOE176" s="216"/>
      <c r="VOF176" s="216"/>
      <c r="VOG176" s="216"/>
      <c r="VOH176" s="216"/>
      <c r="VOI176" s="216"/>
      <c r="VOJ176" s="216"/>
      <c r="VOK176" s="216"/>
      <c r="VOL176" s="216"/>
      <c r="VOM176" s="216"/>
      <c r="VON176" s="216"/>
      <c r="VOO176" s="216"/>
      <c r="VOP176" s="216"/>
      <c r="VOQ176" s="216"/>
      <c r="VOR176" s="216"/>
      <c r="VOS176" s="216"/>
      <c r="VOT176" s="216"/>
      <c r="VOU176" s="216"/>
      <c r="VOV176" s="216"/>
      <c r="VOW176" s="216"/>
      <c r="VOX176" s="216"/>
      <c r="VOY176" s="216"/>
      <c r="VOZ176" s="216"/>
      <c r="VPA176" s="216"/>
      <c r="VPB176" s="216"/>
      <c r="VPC176" s="216"/>
      <c r="VPD176" s="216"/>
      <c r="VPE176" s="216"/>
      <c r="VPF176" s="216"/>
      <c r="VPG176" s="216"/>
      <c r="VPH176" s="216"/>
      <c r="VPI176" s="216"/>
      <c r="VPJ176" s="216"/>
      <c r="VPK176" s="216"/>
      <c r="VPL176" s="216"/>
      <c r="VPM176" s="216"/>
      <c r="VPN176" s="216"/>
      <c r="VPO176" s="216"/>
      <c r="VPP176" s="216"/>
      <c r="VPQ176" s="216"/>
      <c r="VPR176" s="216"/>
      <c r="VPS176" s="216"/>
      <c r="VPT176" s="216"/>
      <c r="VPU176" s="216"/>
      <c r="VPV176" s="216"/>
      <c r="VPW176" s="216"/>
      <c r="VPX176" s="216"/>
      <c r="VPY176" s="216"/>
      <c r="VPZ176" s="216"/>
      <c r="VQA176" s="216"/>
      <c r="VQB176" s="216"/>
      <c r="VQC176" s="216"/>
      <c r="VQD176" s="216"/>
      <c r="VQE176" s="216"/>
      <c r="VQF176" s="216"/>
      <c r="VQG176" s="216"/>
      <c r="VQH176" s="216"/>
      <c r="VQI176" s="216"/>
      <c r="VQJ176" s="216"/>
      <c r="VQK176" s="216"/>
      <c r="VQL176" s="216"/>
      <c r="VQM176" s="216"/>
      <c r="VQN176" s="216"/>
      <c r="VQO176" s="216"/>
      <c r="VQP176" s="216"/>
      <c r="VQQ176" s="216"/>
      <c r="VQR176" s="216"/>
      <c r="VQS176" s="216"/>
      <c r="VQT176" s="216"/>
      <c r="VQU176" s="216"/>
      <c r="VQV176" s="216"/>
      <c r="VQW176" s="216"/>
      <c r="VQX176" s="216"/>
      <c r="VQY176" s="216"/>
      <c r="VQZ176" s="216"/>
      <c r="VRA176" s="216"/>
      <c r="VRB176" s="216"/>
      <c r="VRC176" s="216"/>
      <c r="VRD176" s="216"/>
      <c r="VRE176" s="216"/>
      <c r="VRF176" s="216"/>
      <c r="VRG176" s="216"/>
      <c r="VRH176" s="216"/>
      <c r="VRI176" s="216"/>
      <c r="VRJ176" s="216"/>
      <c r="VRK176" s="216"/>
      <c r="VRL176" s="216"/>
      <c r="VRM176" s="216"/>
      <c r="VRN176" s="216"/>
      <c r="VRO176" s="216"/>
      <c r="VRP176" s="216"/>
      <c r="VRQ176" s="216"/>
      <c r="VRR176" s="216"/>
      <c r="VRS176" s="216"/>
      <c r="VRT176" s="216"/>
      <c r="VRU176" s="216"/>
      <c r="VRV176" s="216"/>
      <c r="VRW176" s="216"/>
      <c r="VRX176" s="216"/>
      <c r="VRY176" s="216"/>
      <c r="VRZ176" s="216"/>
      <c r="VSA176" s="216"/>
      <c r="VSB176" s="216"/>
      <c r="VSC176" s="216"/>
      <c r="VSD176" s="216"/>
      <c r="VSE176" s="216"/>
      <c r="VSF176" s="216"/>
      <c r="VSG176" s="216"/>
      <c r="VSH176" s="216"/>
      <c r="VSI176" s="216"/>
      <c r="VSJ176" s="216"/>
      <c r="VSK176" s="216"/>
      <c r="VSL176" s="216"/>
      <c r="VSM176" s="216"/>
      <c r="VSN176" s="216"/>
      <c r="VSO176" s="216"/>
      <c r="VSP176" s="216"/>
      <c r="VSQ176" s="216"/>
      <c r="VSR176" s="216"/>
      <c r="VSS176" s="216"/>
      <c r="VST176" s="216"/>
      <c r="VSU176" s="216"/>
      <c r="VSV176" s="216"/>
      <c r="VSW176" s="216"/>
      <c r="VSX176" s="216"/>
      <c r="VSY176" s="216"/>
      <c r="VSZ176" s="216"/>
      <c r="VTA176" s="216"/>
      <c r="VTB176" s="216"/>
      <c r="VTC176" s="216"/>
      <c r="VTD176" s="216"/>
      <c r="VTE176" s="216"/>
      <c r="VTF176" s="216"/>
      <c r="VTG176" s="216"/>
      <c r="VTH176" s="216"/>
      <c r="VTI176" s="216"/>
      <c r="VTJ176" s="216"/>
      <c r="VTK176" s="216"/>
      <c r="VTL176" s="216"/>
      <c r="VTM176" s="216"/>
      <c r="VTN176" s="216"/>
      <c r="VTO176" s="216"/>
      <c r="VTP176" s="216"/>
      <c r="VTQ176" s="216"/>
      <c r="VTR176" s="216"/>
      <c r="VTS176" s="216"/>
      <c r="VTT176" s="216"/>
      <c r="VTU176" s="216"/>
      <c r="VTV176" s="216"/>
      <c r="VTW176" s="216"/>
      <c r="VTX176" s="216"/>
      <c r="VTY176" s="216"/>
      <c r="VTZ176" s="216"/>
      <c r="VUA176" s="216"/>
      <c r="VUB176" s="216"/>
      <c r="VUC176" s="216"/>
      <c r="VUD176" s="216"/>
      <c r="VUE176" s="216"/>
      <c r="VUF176" s="216"/>
      <c r="VUG176" s="216"/>
      <c r="VUH176" s="216"/>
      <c r="VUI176" s="216"/>
      <c r="VUJ176" s="216"/>
      <c r="VUK176" s="216"/>
      <c r="VUL176" s="216"/>
      <c r="VUM176" s="216"/>
      <c r="VUN176" s="216"/>
      <c r="VUO176" s="216"/>
      <c r="VUP176" s="216"/>
      <c r="VUQ176" s="216"/>
      <c r="VUR176" s="216"/>
      <c r="VUS176" s="216"/>
      <c r="VUT176" s="216"/>
      <c r="VUU176" s="216"/>
      <c r="VUV176" s="216"/>
      <c r="VUW176" s="216"/>
      <c r="VUX176" s="216"/>
      <c r="VUY176" s="216"/>
      <c r="VUZ176" s="216"/>
      <c r="VVA176" s="216"/>
      <c r="VVB176" s="216"/>
      <c r="VVC176" s="216"/>
      <c r="VVD176" s="216"/>
      <c r="VVE176" s="216"/>
      <c r="VVF176" s="216"/>
      <c r="VVG176" s="216"/>
      <c r="VVH176" s="216"/>
      <c r="VVI176" s="216"/>
      <c r="VVJ176" s="216"/>
      <c r="VVK176" s="216"/>
      <c r="VVL176" s="216"/>
      <c r="VVM176" s="216"/>
      <c r="VVN176" s="216"/>
      <c r="VVO176" s="216"/>
      <c r="VVP176" s="216"/>
      <c r="VVQ176" s="216"/>
      <c r="VVR176" s="216"/>
      <c r="VVS176" s="216"/>
      <c r="VVT176" s="216"/>
      <c r="VVU176" s="216"/>
      <c r="VVV176" s="216"/>
      <c r="VVW176" s="216"/>
      <c r="VVX176" s="216"/>
      <c r="VVY176" s="216"/>
      <c r="VVZ176" s="216"/>
      <c r="VWA176" s="216"/>
      <c r="VWB176" s="216"/>
      <c r="VWC176" s="216"/>
      <c r="VWD176" s="216"/>
      <c r="VWE176" s="216"/>
      <c r="VWF176" s="216"/>
      <c r="VWG176" s="216"/>
      <c r="VWH176" s="216"/>
      <c r="VWI176" s="216"/>
      <c r="VWJ176" s="216"/>
      <c r="VWK176" s="216"/>
      <c r="VWL176" s="216"/>
      <c r="VWM176" s="216"/>
      <c r="VWN176" s="216"/>
      <c r="VWO176" s="216"/>
      <c r="VWP176" s="216"/>
      <c r="VWQ176" s="216"/>
      <c r="VWR176" s="216"/>
      <c r="VWS176" s="216"/>
      <c r="VWT176" s="216"/>
      <c r="VWU176" s="216"/>
      <c r="VWV176" s="216"/>
      <c r="VWW176" s="216"/>
      <c r="VWX176" s="216"/>
      <c r="VWY176" s="216"/>
      <c r="VWZ176" s="216"/>
      <c r="VXA176" s="216"/>
      <c r="VXB176" s="216"/>
      <c r="VXC176" s="216"/>
      <c r="VXD176" s="216"/>
      <c r="VXE176" s="216"/>
      <c r="VXF176" s="216"/>
      <c r="VXG176" s="216"/>
      <c r="VXH176" s="216"/>
      <c r="VXI176" s="216"/>
      <c r="VXJ176" s="216"/>
      <c r="VXK176" s="216"/>
      <c r="VXL176" s="216"/>
      <c r="VXM176" s="216"/>
      <c r="VXN176" s="216"/>
      <c r="VXO176" s="216"/>
      <c r="VXP176" s="216"/>
      <c r="VXQ176" s="216"/>
      <c r="VXR176" s="216"/>
      <c r="VXS176" s="216"/>
      <c r="VXT176" s="216"/>
      <c r="VXU176" s="216"/>
      <c r="VXV176" s="216"/>
      <c r="VXW176" s="216"/>
      <c r="VXX176" s="216"/>
      <c r="VXY176" s="216"/>
      <c r="VXZ176" s="216"/>
      <c r="VYA176" s="216"/>
      <c r="VYB176" s="216"/>
      <c r="VYC176" s="216"/>
      <c r="VYD176" s="216"/>
      <c r="VYE176" s="216"/>
      <c r="VYF176" s="216"/>
      <c r="VYG176" s="216"/>
      <c r="VYH176" s="216"/>
      <c r="VYI176" s="216"/>
      <c r="VYJ176" s="216"/>
      <c r="VYK176" s="216"/>
      <c r="VYL176" s="216"/>
      <c r="VYM176" s="216"/>
      <c r="VYN176" s="216"/>
      <c r="VYO176" s="216"/>
      <c r="VYP176" s="216"/>
      <c r="VYQ176" s="216"/>
      <c r="VYR176" s="216"/>
      <c r="VYS176" s="216"/>
      <c r="VYT176" s="216"/>
      <c r="VYU176" s="216"/>
      <c r="VYV176" s="216"/>
      <c r="VYW176" s="216"/>
      <c r="VYX176" s="216"/>
      <c r="VYY176" s="216"/>
      <c r="VYZ176" s="216"/>
      <c r="VZA176" s="216"/>
      <c r="VZB176" s="216"/>
      <c r="VZC176" s="216"/>
      <c r="VZD176" s="216"/>
      <c r="VZE176" s="216"/>
      <c r="VZF176" s="216"/>
      <c r="VZG176" s="216"/>
      <c r="VZH176" s="216"/>
      <c r="VZI176" s="216"/>
      <c r="VZJ176" s="216"/>
      <c r="VZK176" s="216"/>
      <c r="VZL176" s="216"/>
      <c r="VZM176" s="216"/>
      <c r="VZN176" s="216"/>
      <c r="VZO176" s="216"/>
      <c r="VZP176" s="216"/>
      <c r="VZQ176" s="216"/>
      <c r="VZR176" s="216"/>
      <c r="VZS176" s="216"/>
      <c r="VZT176" s="216"/>
      <c r="VZU176" s="216"/>
      <c r="VZV176" s="216"/>
      <c r="VZW176" s="216"/>
      <c r="VZX176" s="216"/>
      <c r="VZY176" s="216"/>
      <c r="VZZ176" s="216"/>
      <c r="WAA176" s="216"/>
      <c r="WAB176" s="216"/>
      <c r="WAC176" s="216"/>
      <c r="WAD176" s="216"/>
      <c r="WAE176" s="216"/>
      <c r="WAF176" s="216"/>
      <c r="WAG176" s="216"/>
      <c r="WAH176" s="216"/>
      <c r="WAI176" s="216"/>
      <c r="WAJ176" s="216"/>
      <c r="WAK176" s="216"/>
      <c r="WAL176" s="216"/>
      <c r="WAM176" s="216"/>
      <c r="WAN176" s="216"/>
      <c r="WAO176" s="216"/>
      <c r="WAP176" s="216"/>
      <c r="WAQ176" s="216"/>
      <c r="WAR176" s="216"/>
      <c r="WAS176" s="216"/>
      <c r="WAT176" s="216"/>
      <c r="WAU176" s="216"/>
      <c r="WAV176" s="216"/>
      <c r="WAW176" s="216"/>
      <c r="WAX176" s="216"/>
      <c r="WAY176" s="216"/>
      <c r="WAZ176" s="216"/>
      <c r="WBA176" s="216"/>
      <c r="WBB176" s="216"/>
      <c r="WBC176" s="216"/>
      <c r="WBD176" s="216"/>
      <c r="WBE176" s="216"/>
      <c r="WBF176" s="216"/>
      <c r="WBG176" s="216"/>
      <c r="WBH176" s="216"/>
      <c r="WBI176" s="216"/>
      <c r="WBJ176" s="216"/>
      <c r="WBK176" s="216"/>
      <c r="WBL176" s="216"/>
      <c r="WBM176" s="216"/>
      <c r="WBN176" s="216"/>
      <c r="WBO176" s="216"/>
      <c r="WBP176" s="216"/>
      <c r="WBQ176" s="216"/>
      <c r="WBR176" s="216"/>
      <c r="WBS176" s="216"/>
      <c r="WBT176" s="216"/>
      <c r="WBU176" s="216"/>
      <c r="WBV176" s="216"/>
      <c r="WBW176" s="216"/>
      <c r="WBX176" s="216"/>
      <c r="WBY176" s="216"/>
      <c r="WBZ176" s="216"/>
      <c r="WCA176" s="216"/>
      <c r="WCB176" s="216"/>
      <c r="WCC176" s="216"/>
      <c r="WCD176" s="216"/>
      <c r="WCE176" s="216"/>
      <c r="WCF176" s="216"/>
      <c r="WCG176" s="216"/>
      <c r="WCH176" s="216"/>
      <c r="WCI176" s="216"/>
      <c r="WCJ176" s="216"/>
      <c r="WCK176" s="216"/>
      <c r="WCL176" s="216"/>
      <c r="WCM176" s="216"/>
      <c r="WCN176" s="216"/>
      <c r="WCO176" s="216"/>
      <c r="WCP176" s="216"/>
      <c r="WCQ176" s="216"/>
      <c r="WCR176" s="216"/>
      <c r="WCS176" s="216"/>
      <c r="WCT176" s="216"/>
      <c r="WCU176" s="216"/>
      <c r="WCV176" s="216"/>
      <c r="WCW176" s="216"/>
      <c r="WCX176" s="216"/>
      <c r="WCY176" s="216"/>
      <c r="WCZ176" s="216"/>
      <c r="WDA176" s="216"/>
      <c r="WDB176" s="216"/>
      <c r="WDC176" s="216"/>
      <c r="WDD176" s="216"/>
      <c r="WDE176" s="216"/>
      <c r="WDF176" s="216"/>
      <c r="WDG176" s="216"/>
      <c r="WDH176" s="216"/>
      <c r="WDI176" s="216"/>
      <c r="WDJ176" s="216"/>
      <c r="WDK176" s="216"/>
      <c r="WDL176" s="216"/>
      <c r="WDM176" s="216"/>
      <c r="WDN176" s="216"/>
      <c r="WDO176" s="216"/>
      <c r="WDP176" s="216"/>
      <c r="WDQ176" s="216"/>
      <c r="WDR176" s="216"/>
      <c r="WDS176" s="216"/>
      <c r="WDT176" s="216"/>
      <c r="WDU176" s="216"/>
      <c r="WDV176" s="216"/>
      <c r="WDW176" s="216"/>
      <c r="WDX176" s="216"/>
      <c r="WDY176" s="216"/>
      <c r="WDZ176" s="216"/>
      <c r="WEA176" s="216"/>
      <c r="WEB176" s="216"/>
      <c r="WEC176" s="216"/>
      <c r="WED176" s="216"/>
      <c r="WEE176" s="216"/>
      <c r="WEF176" s="216"/>
      <c r="WEG176" s="216"/>
      <c r="WEH176" s="216"/>
      <c r="WEI176" s="216"/>
      <c r="WEJ176" s="216"/>
      <c r="WEK176" s="216"/>
      <c r="WEL176" s="216"/>
      <c r="WEM176" s="216"/>
      <c r="WEN176" s="216"/>
      <c r="WEO176" s="216"/>
      <c r="WEP176" s="216"/>
      <c r="WEQ176" s="216"/>
      <c r="WER176" s="216"/>
      <c r="WES176" s="216"/>
      <c r="WET176" s="216"/>
      <c r="WEU176" s="216"/>
      <c r="WEV176" s="216"/>
      <c r="WEW176" s="216"/>
      <c r="WEX176" s="216"/>
      <c r="WEY176" s="216"/>
      <c r="WEZ176" s="216"/>
      <c r="WFA176" s="216"/>
      <c r="WFB176" s="216"/>
      <c r="WFC176" s="216"/>
      <c r="WFD176" s="216"/>
      <c r="WFE176" s="216"/>
      <c r="WFF176" s="216"/>
      <c r="WFG176" s="216"/>
      <c r="WFH176" s="216"/>
      <c r="WFI176" s="216"/>
      <c r="WFJ176" s="216"/>
      <c r="WFK176" s="216"/>
      <c r="WFL176" s="216"/>
      <c r="WFM176" s="216"/>
      <c r="WFN176" s="216"/>
      <c r="WFO176" s="216"/>
      <c r="WFP176" s="216"/>
      <c r="WFQ176" s="216"/>
      <c r="WFR176" s="216"/>
      <c r="WFS176" s="216"/>
      <c r="WFT176" s="216"/>
      <c r="WFU176" s="216"/>
      <c r="WFV176" s="216"/>
      <c r="WFW176" s="216"/>
      <c r="WFX176" s="216"/>
      <c r="WFY176" s="216"/>
      <c r="WFZ176" s="216"/>
      <c r="WGA176" s="216"/>
      <c r="WGB176" s="216"/>
      <c r="WGC176" s="216"/>
      <c r="WGD176" s="216"/>
      <c r="WGE176" s="216"/>
      <c r="WGF176" s="216"/>
      <c r="WGG176" s="216"/>
      <c r="WGH176" s="216"/>
      <c r="WGI176" s="216"/>
      <c r="WGJ176" s="216"/>
      <c r="WGK176" s="216"/>
      <c r="WGL176" s="216"/>
      <c r="WGM176" s="216"/>
      <c r="WGN176" s="216"/>
      <c r="WGO176" s="216"/>
      <c r="WGP176" s="216"/>
      <c r="WGQ176" s="216"/>
      <c r="WGR176" s="216"/>
      <c r="WGS176" s="216"/>
      <c r="WGT176" s="216"/>
      <c r="WGU176" s="216"/>
      <c r="WGV176" s="216"/>
      <c r="WGW176" s="216"/>
      <c r="WGX176" s="216"/>
      <c r="WGY176" s="216"/>
      <c r="WGZ176" s="216"/>
      <c r="WHA176" s="216"/>
      <c r="WHB176" s="216"/>
      <c r="WHC176" s="216"/>
      <c r="WHD176" s="216"/>
      <c r="WHE176" s="216"/>
      <c r="WHF176" s="216"/>
      <c r="WHG176" s="216"/>
      <c r="WHH176" s="216"/>
      <c r="WHI176" s="216"/>
      <c r="WHJ176" s="216"/>
      <c r="WHK176" s="216"/>
      <c r="WHL176" s="216"/>
      <c r="WHM176" s="216"/>
      <c r="WHN176" s="216"/>
      <c r="WHO176" s="216"/>
      <c r="WHP176" s="216"/>
      <c r="WHQ176" s="216"/>
      <c r="WHR176" s="216"/>
      <c r="WHS176" s="216"/>
      <c r="WHT176" s="216"/>
      <c r="WHU176" s="216"/>
      <c r="WHV176" s="216"/>
      <c r="WHW176" s="216"/>
      <c r="WHX176" s="216"/>
      <c r="WHY176" s="216"/>
      <c r="WHZ176" s="216"/>
      <c r="WIA176" s="216"/>
      <c r="WIB176" s="216"/>
      <c r="WIC176" s="216"/>
      <c r="WID176" s="216"/>
      <c r="WIE176" s="216"/>
      <c r="WIF176" s="216"/>
      <c r="WIG176" s="216"/>
      <c r="WIH176" s="216"/>
      <c r="WII176" s="216"/>
      <c r="WIJ176" s="216"/>
      <c r="WIK176" s="216"/>
      <c r="WIL176" s="216"/>
      <c r="WIM176" s="216"/>
      <c r="WIN176" s="216"/>
      <c r="WIO176" s="216"/>
      <c r="WIP176" s="216"/>
      <c r="WIQ176" s="216"/>
      <c r="WIR176" s="216"/>
      <c r="WIS176" s="216"/>
      <c r="WIT176" s="216"/>
      <c r="WIU176" s="216"/>
      <c r="WIV176" s="216"/>
      <c r="WIW176" s="216"/>
      <c r="WIX176" s="216"/>
      <c r="WIY176" s="216"/>
      <c r="WIZ176" s="216"/>
      <c r="WJA176" s="216"/>
      <c r="WJB176" s="216"/>
      <c r="WJC176" s="216"/>
      <c r="WJD176" s="216"/>
      <c r="WJE176" s="216"/>
      <c r="WJF176" s="216"/>
      <c r="WJG176" s="216"/>
      <c r="WJH176" s="216"/>
      <c r="WJI176" s="216"/>
      <c r="WJJ176" s="216"/>
      <c r="WJK176" s="216"/>
      <c r="WJL176" s="216"/>
      <c r="WJM176" s="216"/>
      <c r="WJN176" s="216"/>
      <c r="WJO176" s="216"/>
      <c r="WJP176" s="216"/>
      <c r="WJQ176" s="216"/>
      <c r="WJR176" s="216"/>
      <c r="WJS176" s="216"/>
      <c r="WJT176" s="216"/>
      <c r="WJU176" s="216"/>
      <c r="WJV176" s="216"/>
      <c r="WJW176" s="216"/>
      <c r="WJX176" s="216"/>
      <c r="WJY176" s="216"/>
      <c r="WJZ176" s="216"/>
      <c r="WKA176" s="216"/>
      <c r="WKB176" s="216"/>
      <c r="WKC176" s="216"/>
      <c r="WKD176" s="216"/>
      <c r="WKE176" s="216"/>
      <c r="WKF176" s="216"/>
      <c r="WKG176" s="216"/>
      <c r="WKH176" s="216"/>
      <c r="WKI176" s="216"/>
      <c r="WKJ176" s="216"/>
      <c r="WKK176" s="216"/>
      <c r="WKL176" s="216"/>
      <c r="WKM176" s="216"/>
      <c r="WKN176" s="216"/>
      <c r="WKO176" s="216"/>
      <c r="WKP176" s="216"/>
      <c r="WKQ176" s="216"/>
      <c r="WKR176" s="216"/>
      <c r="WKS176" s="216"/>
      <c r="WKT176" s="216"/>
      <c r="WKU176" s="216"/>
      <c r="WKV176" s="216"/>
      <c r="WKW176" s="216"/>
      <c r="WKX176" s="216"/>
      <c r="WKY176" s="216"/>
      <c r="WKZ176" s="216"/>
      <c r="WLA176" s="216"/>
      <c r="WLB176" s="216"/>
      <c r="WLC176" s="216"/>
      <c r="WLD176" s="216"/>
      <c r="WLE176" s="216"/>
      <c r="WLF176" s="216"/>
      <c r="WLG176" s="216"/>
      <c r="WLH176" s="216"/>
      <c r="WLI176" s="216"/>
      <c r="WLJ176" s="216"/>
      <c r="WLK176" s="216"/>
      <c r="WLL176" s="216"/>
      <c r="WLM176" s="216"/>
      <c r="WLN176" s="216"/>
      <c r="WLO176" s="216"/>
      <c r="WLP176" s="216"/>
      <c r="WLQ176" s="216"/>
      <c r="WLR176" s="216"/>
      <c r="WLS176" s="216"/>
      <c r="WLT176" s="216"/>
      <c r="WLU176" s="216"/>
      <c r="WLV176" s="216"/>
      <c r="WLW176" s="216"/>
      <c r="WLX176" s="216"/>
      <c r="WLY176" s="216"/>
      <c r="WLZ176" s="216"/>
      <c r="WMA176" s="216"/>
      <c r="WMB176" s="216"/>
      <c r="WMC176" s="216"/>
      <c r="WMD176" s="216"/>
      <c r="WME176" s="216"/>
      <c r="WMF176" s="216"/>
      <c r="WMG176" s="216"/>
      <c r="WMH176" s="216"/>
      <c r="WMI176" s="216"/>
      <c r="WMJ176" s="216"/>
      <c r="WMK176" s="216"/>
      <c r="WML176" s="216"/>
      <c r="WMM176" s="216"/>
      <c r="WMN176" s="216"/>
      <c r="WMO176" s="216"/>
      <c r="WMP176" s="216"/>
      <c r="WMQ176" s="216"/>
      <c r="WMR176" s="216"/>
      <c r="WMS176" s="216"/>
      <c r="WMT176" s="216"/>
      <c r="WMU176" s="216"/>
      <c r="WMV176" s="216"/>
      <c r="WMW176" s="216"/>
      <c r="WMX176" s="216"/>
      <c r="WMY176" s="216"/>
      <c r="WMZ176" s="216"/>
      <c r="WNA176" s="216"/>
      <c r="WNB176" s="216"/>
      <c r="WNC176" s="216"/>
      <c r="WND176" s="216"/>
      <c r="WNE176" s="216"/>
      <c r="WNF176" s="216"/>
      <c r="WNG176" s="216"/>
      <c r="WNH176" s="216"/>
      <c r="WNI176" s="216"/>
      <c r="WNJ176" s="216"/>
      <c r="WNK176" s="216"/>
      <c r="WNL176" s="216"/>
      <c r="WNM176" s="216"/>
      <c r="WNN176" s="216"/>
      <c r="WNO176" s="216"/>
      <c r="WNP176" s="216"/>
      <c r="WNQ176" s="216"/>
      <c r="WNR176" s="216"/>
      <c r="WNS176" s="216"/>
      <c r="WNT176" s="216"/>
      <c r="WNU176" s="216"/>
      <c r="WNV176" s="216"/>
      <c r="WNW176" s="216"/>
      <c r="WNX176" s="216"/>
      <c r="WNY176" s="216"/>
      <c r="WNZ176" s="216"/>
      <c r="WOA176" s="216"/>
      <c r="WOB176" s="216"/>
      <c r="WOC176" s="216"/>
      <c r="WOD176" s="216"/>
      <c r="WOE176" s="216"/>
      <c r="WOF176" s="216"/>
      <c r="WOG176" s="216"/>
      <c r="WOH176" s="216"/>
      <c r="WOI176" s="216"/>
      <c r="WOJ176" s="216"/>
      <c r="WOK176" s="216"/>
      <c r="WOL176" s="216"/>
      <c r="WOM176" s="216"/>
      <c r="WON176" s="216"/>
      <c r="WOO176" s="216"/>
      <c r="WOP176" s="216"/>
      <c r="WOQ176" s="216"/>
      <c r="WOR176" s="216"/>
      <c r="WOS176" s="216"/>
      <c r="WOT176" s="216"/>
      <c r="WOU176" s="216"/>
      <c r="WOV176" s="216"/>
      <c r="WOW176" s="216"/>
      <c r="WOX176" s="216"/>
      <c r="WOY176" s="216"/>
      <c r="WOZ176" s="216"/>
      <c r="WPA176" s="216"/>
      <c r="WPB176" s="216"/>
      <c r="WPC176" s="216"/>
      <c r="WPD176" s="216"/>
      <c r="WPE176" s="216"/>
      <c r="WPF176" s="216"/>
      <c r="WPG176" s="216"/>
      <c r="WPH176" s="216"/>
      <c r="WPI176" s="216"/>
      <c r="WPJ176" s="216"/>
      <c r="WPK176" s="216"/>
      <c r="WPL176" s="216"/>
      <c r="WPM176" s="216"/>
      <c r="WPN176" s="216"/>
      <c r="WPO176" s="216"/>
      <c r="WPP176" s="216"/>
      <c r="WPQ176" s="216"/>
      <c r="WPR176" s="216"/>
      <c r="WPS176" s="216"/>
      <c r="WPT176" s="216"/>
      <c r="WPU176" s="216"/>
      <c r="WPV176" s="216"/>
      <c r="WPW176" s="216"/>
      <c r="WPX176" s="216"/>
      <c r="WPY176" s="216"/>
      <c r="WPZ176" s="216"/>
      <c r="WQA176" s="216"/>
      <c r="WQB176" s="216"/>
      <c r="WQC176" s="216"/>
      <c r="WQD176" s="216"/>
      <c r="WQE176" s="216"/>
      <c r="WQF176" s="216"/>
      <c r="WQG176" s="216"/>
      <c r="WQH176" s="216"/>
      <c r="WQI176" s="216"/>
      <c r="WQJ176" s="216"/>
      <c r="WQK176" s="216"/>
      <c r="WQL176" s="216"/>
      <c r="WQM176" s="216"/>
      <c r="WQN176" s="216"/>
      <c r="WQO176" s="216"/>
      <c r="WQP176" s="216"/>
      <c r="WQQ176" s="216"/>
      <c r="WQR176" s="216"/>
      <c r="WQS176" s="216"/>
      <c r="WQT176" s="216"/>
      <c r="WQU176" s="216"/>
      <c r="WQV176" s="216"/>
      <c r="WQW176" s="216"/>
      <c r="WQX176" s="216"/>
      <c r="WQY176" s="216"/>
      <c r="WQZ176" s="216"/>
      <c r="WRA176" s="216"/>
      <c r="WRB176" s="216"/>
      <c r="WRC176" s="216"/>
      <c r="WRD176" s="216"/>
      <c r="WRE176" s="216"/>
      <c r="WRF176" s="216"/>
      <c r="WRG176" s="216"/>
      <c r="WRH176" s="216"/>
      <c r="WRI176" s="216"/>
      <c r="WRJ176" s="216"/>
      <c r="WRK176" s="216"/>
      <c r="WRL176" s="216"/>
      <c r="WRM176" s="216"/>
      <c r="WRN176" s="216"/>
      <c r="WRO176" s="216"/>
      <c r="WRP176" s="216"/>
      <c r="WRQ176" s="216"/>
      <c r="WRR176" s="216"/>
      <c r="WRS176" s="216"/>
      <c r="WRT176" s="216"/>
      <c r="WRU176" s="216"/>
      <c r="WRV176" s="216"/>
      <c r="WRW176" s="216"/>
      <c r="WRX176" s="216"/>
      <c r="WRY176" s="216"/>
      <c r="WRZ176" s="216"/>
      <c r="WSA176" s="216"/>
      <c r="WSB176" s="216"/>
      <c r="WSC176" s="216"/>
      <c r="WSD176" s="216"/>
      <c r="WSE176" s="216"/>
      <c r="WSF176" s="216"/>
      <c r="WSG176" s="216"/>
      <c r="WSH176" s="216"/>
      <c r="WSI176" s="216"/>
      <c r="WSJ176" s="216"/>
      <c r="WSK176" s="216"/>
      <c r="WSL176" s="216"/>
      <c r="WSM176" s="216"/>
      <c r="WSN176" s="216"/>
      <c r="WSO176" s="216"/>
      <c r="WSP176" s="216"/>
      <c r="WSQ176" s="216"/>
      <c r="WSR176" s="216"/>
      <c r="WSS176" s="216"/>
      <c r="WST176" s="216"/>
      <c r="WSU176" s="216"/>
      <c r="WSV176" s="216"/>
      <c r="WSW176" s="216"/>
      <c r="WSX176" s="216"/>
      <c r="WSY176" s="216"/>
      <c r="WSZ176" s="216"/>
      <c r="WTA176" s="216"/>
      <c r="WTB176" s="216"/>
      <c r="WTC176" s="216"/>
      <c r="WTD176" s="216"/>
      <c r="WTE176" s="216"/>
      <c r="WTF176" s="216"/>
      <c r="WTG176" s="216"/>
      <c r="WTH176" s="216"/>
      <c r="WTI176" s="216"/>
      <c r="WTJ176" s="216"/>
      <c r="WTK176" s="216"/>
      <c r="WTL176" s="216"/>
      <c r="WTM176" s="216"/>
      <c r="WTN176" s="216"/>
      <c r="WTO176" s="216"/>
      <c r="WTP176" s="216"/>
      <c r="WTQ176" s="216"/>
      <c r="WTR176" s="216"/>
      <c r="WTS176" s="216"/>
      <c r="WTT176" s="216"/>
      <c r="WTU176" s="216"/>
      <c r="WTV176" s="216"/>
      <c r="WTW176" s="216"/>
      <c r="WTX176" s="216"/>
      <c r="WTY176" s="216"/>
      <c r="WTZ176" s="216"/>
      <c r="WUA176" s="216"/>
      <c r="WUB176" s="216"/>
      <c r="WUC176" s="216"/>
      <c r="WUD176" s="216"/>
      <c r="WUE176" s="216"/>
      <c r="WUF176" s="216"/>
      <c r="WUG176" s="216"/>
      <c r="WUH176" s="216"/>
      <c r="WUI176" s="216"/>
      <c r="WUJ176" s="216"/>
      <c r="WUK176" s="216"/>
      <c r="WUL176" s="216"/>
      <c r="WUM176" s="216"/>
      <c r="WUN176" s="216"/>
      <c r="WUO176" s="216"/>
      <c r="WUP176" s="216"/>
      <c r="WUQ176" s="216"/>
      <c r="WUR176" s="216"/>
      <c r="WUS176" s="216"/>
      <c r="WUT176" s="216"/>
      <c r="WUU176" s="216"/>
      <c r="WUV176" s="216"/>
      <c r="WUW176" s="216"/>
      <c r="WUX176" s="216"/>
      <c r="WUY176" s="216"/>
      <c r="WUZ176" s="216"/>
      <c r="WVA176" s="216"/>
      <c r="WVB176" s="216"/>
      <c r="WVC176" s="216"/>
      <c r="WVD176" s="216"/>
      <c r="WVE176" s="216"/>
      <c r="WVF176" s="216"/>
      <c r="WVG176" s="216"/>
      <c r="WVH176" s="216"/>
      <c r="WVI176" s="216"/>
      <c r="WVJ176" s="216"/>
      <c r="WVK176" s="216"/>
      <c r="WVL176" s="216"/>
      <c r="WVM176" s="216"/>
      <c r="WVN176" s="216"/>
      <c r="WVO176" s="216"/>
      <c r="WVP176" s="216"/>
      <c r="WVQ176" s="216"/>
      <c r="WVR176" s="216"/>
      <c r="WVS176" s="216"/>
      <c r="WVT176" s="216"/>
      <c r="WVU176" s="216"/>
      <c r="WVV176" s="216"/>
      <c r="WVW176" s="216"/>
      <c r="WVX176" s="216"/>
      <c r="WVY176" s="216"/>
      <c r="WVZ176" s="216"/>
      <c r="WWA176" s="216"/>
      <c r="WWB176" s="216"/>
      <c r="WWC176" s="216"/>
      <c r="WWD176" s="216"/>
      <c r="WWE176" s="216"/>
      <c r="WWF176" s="216"/>
      <c r="WWG176" s="216"/>
      <c r="WWH176" s="216"/>
      <c r="WWI176" s="216"/>
      <c r="WWJ176" s="216"/>
      <c r="WWK176" s="216"/>
      <c r="WWL176" s="216"/>
      <c r="WWM176" s="216"/>
      <c r="WWN176" s="216"/>
      <c r="WWO176" s="216"/>
      <c r="WWP176" s="216"/>
      <c r="WWQ176" s="216"/>
      <c r="WWR176" s="216"/>
      <c r="WWS176" s="216"/>
      <c r="WWT176" s="216"/>
      <c r="WWU176" s="216"/>
      <c r="WWV176" s="216"/>
      <c r="WWW176" s="216"/>
      <c r="WWX176" s="216"/>
      <c r="WWY176" s="216"/>
      <c r="WWZ176" s="216"/>
      <c r="WXA176" s="216"/>
      <c r="WXB176" s="216"/>
      <c r="WXC176" s="216"/>
      <c r="WXD176" s="216"/>
      <c r="WXE176" s="216"/>
      <c r="WXF176" s="216"/>
      <c r="WXG176" s="216"/>
      <c r="WXH176" s="216"/>
      <c r="WXI176" s="216"/>
      <c r="WXJ176" s="216"/>
      <c r="WXK176" s="216"/>
      <c r="WXL176" s="216"/>
      <c r="WXM176" s="216"/>
      <c r="WXN176" s="216"/>
      <c r="WXO176" s="216"/>
      <c r="WXP176" s="216"/>
      <c r="WXQ176" s="216"/>
      <c r="WXR176" s="216"/>
      <c r="WXS176" s="216"/>
      <c r="WXT176" s="216"/>
      <c r="WXU176" s="216"/>
      <c r="WXV176" s="216"/>
      <c r="WXW176" s="216"/>
      <c r="WXX176" s="216"/>
      <c r="WXY176" s="216"/>
      <c r="WXZ176" s="216"/>
      <c r="WYA176" s="216"/>
      <c r="WYB176" s="216"/>
      <c r="WYC176" s="216"/>
      <c r="WYD176" s="216"/>
      <c r="WYE176" s="216"/>
      <c r="WYF176" s="216"/>
      <c r="WYG176" s="216"/>
      <c r="WYH176" s="216"/>
      <c r="WYI176" s="216"/>
      <c r="WYJ176" s="216"/>
      <c r="WYK176" s="216"/>
      <c r="WYL176" s="216"/>
      <c r="WYM176" s="216"/>
      <c r="WYN176" s="216"/>
      <c r="WYO176" s="216"/>
      <c r="WYP176" s="216"/>
      <c r="WYQ176" s="216"/>
      <c r="WYR176" s="216"/>
      <c r="WYS176" s="216"/>
      <c r="WYT176" s="216"/>
      <c r="WYU176" s="216"/>
      <c r="WYV176" s="216"/>
      <c r="WYW176" s="216"/>
      <c r="WYX176" s="216"/>
      <c r="WYY176" s="216"/>
      <c r="WYZ176" s="216"/>
      <c r="WZA176" s="216"/>
      <c r="WZB176" s="216"/>
      <c r="WZC176" s="216"/>
      <c r="WZD176" s="216"/>
      <c r="WZE176" s="216"/>
      <c r="WZF176" s="216"/>
      <c r="WZG176" s="216"/>
      <c r="WZH176" s="216"/>
      <c r="WZI176" s="216"/>
      <c r="WZJ176" s="216"/>
      <c r="WZK176" s="216"/>
      <c r="WZL176" s="216"/>
      <c r="WZM176" s="216"/>
      <c r="WZN176" s="216"/>
      <c r="WZO176" s="216"/>
      <c r="WZP176" s="216"/>
      <c r="WZQ176" s="216"/>
      <c r="WZR176" s="216"/>
      <c r="WZS176" s="216"/>
      <c r="WZT176" s="216"/>
      <c r="WZU176" s="216"/>
      <c r="WZV176" s="216"/>
      <c r="WZW176" s="216"/>
      <c r="WZX176" s="216"/>
      <c r="WZY176" s="216"/>
      <c r="WZZ176" s="216"/>
      <c r="XAA176" s="216"/>
      <c r="XAB176" s="216"/>
      <c r="XAC176" s="216"/>
      <c r="XAD176" s="216"/>
      <c r="XAE176" s="216"/>
      <c r="XAF176" s="216"/>
      <c r="XAG176" s="216"/>
      <c r="XAH176" s="216"/>
      <c r="XAI176" s="216"/>
      <c r="XAJ176" s="216"/>
      <c r="XAK176" s="216"/>
      <c r="XAL176" s="216"/>
      <c r="XAM176" s="216"/>
      <c r="XAN176" s="216"/>
      <c r="XAO176" s="216"/>
      <c r="XAP176" s="216"/>
      <c r="XAQ176" s="216"/>
      <c r="XAR176" s="216"/>
      <c r="XAS176" s="216"/>
      <c r="XAT176" s="216"/>
      <c r="XAU176" s="216"/>
      <c r="XAV176" s="216"/>
      <c r="XAW176" s="216"/>
      <c r="XAX176" s="216"/>
      <c r="XAY176" s="216"/>
      <c r="XAZ176" s="216"/>
      <c r="XBA176" s="216"/>
      <c r="XBB176" s="216"/>
      <c r="XBC176" s="216"/>
      <c r="XBD176" s="216"/>
      <c r="XBE176" s="216"/>
      <c r="XBF176" s="216"/>
      <c r="XBG176" s="216"/>
      <c r="XBH176" s="216"/>
      <c r="XBI176" s="216"/>
      <c r="XBJ176" s="216"/>
      <c r="XBK176" s="216"/>
      <c r="XBL176" s="216"/>
      <c r="XBM176" s="216"/>
      <c r="XBN176" s="216"/>
      <c r="XBO176" s="216"/>
      <c r="XBP176" s="216"/>
      <c r="XBQ176" s="216"/>
      <c r="XBR176" s="216"/>
      <c r="XBS176" s="216"/>
      <c r="XBT176" s="216"/>
      <c r="XBU176" s="216"/>
      <c r="XBV176" s="216"/>
      <c r="XBW176" s="216"/>
      <c r="XBX176" s="216"/>
      <c r="XBY176" s="216"/>
      <c r="XBZ176" s="216"/>
      <c r="XCA176" s="216"/>
      <c r="XCB176" s="216"/>
      <c r="XCC176" s="216"/>
      <c r="XCD176" s="216"/>
      <c r="XCE176" s="216"/>
      <c r="XCF176" s="216"/>
      <c r="XCG176" s="216"/>
      <c r="XCH176" s="216"/>
      <c r="XCI176" s="216"/>
      <c r="XCJ176" s="216"/>
      <c r="XCK176" s="216"/>
      <c r="XCL176" s="216"/>
      <c r="XCM176" s="216"/>
      <c r="XCN176" s="216"/>
      <c r="XCO176" s="216"/>
      <c r="XCP176" s="216"/>
      <c r="XCQ176" s="216"/>
      <c r="XCR176" s="216"/>
      <c r="XCS176" s="216"/>
      <c r="XCT176" s="216"/>
      <c r="XCU176" s="216"/>
      <c r="XCV176" s="216"/>
      <c r="XCW176" s="216"/>
      <c r="XCX176" s="216"/>
      <c r="XCY176" s="216"/>
      <c r="XCZ176" s="216"/>
      <c r="XDA176" s="216"/>
      <c r="XDB176" s="216"/>
      <c r="XDC176" s="216"/>
      <c r="XDD176" s="216"/>
      <c r="XDE176" s="216"/>
      <c r="XDF176" s="216"/>
      <c r="XDG176" s="216"/>
      <c r="XDH176" s="216"/>
      <c r="XDI176" s="216"/>
      <c r="XDJ176" s="216"/>
      <c r="XDK176" s="216"/>
      <c r="XDL176" s="216"/>
      <c r="XDM176" s="216"/>
      <c r="XDN176" s="216"/>
      <c r="XDO176" s="216"/>
      <c r="XDP176" s="216"/>
      <c r="XDQ176" s="216"/>
      <c r="XDR176" s="216"/>
      <c r="XDS176" s="216"/>
      <c r="XDT176" s="216"/>
      <c r="XDU176" s="216"/>
      <c r="XDV176" s="216"/>
      <c r="XDW176" s="216"/>
      <c r="XDX176" s="216"/>
      <c r="XDY176" s="216"/>
      <c r="XDZ176" s="216"/>
      <c r="XEA176" s="216"/>
      <c r="XEB176" s="216"/>
      <c r="XEC176" s="216"/>
      <c r="XED176" s="216"/>
      <c r="XEE176" s="216"/>
      <c r="XEF176" s="216"/>
      <c r="XEG176" s="216"/>
      <c r="XEH176" s="216"/>
      <c r="XEI176" s="216"/>
      <c r="XEJ176" s="216"/>
      <c r="XEK176" s="216"/>
      <c r="XEL176" s="216"/>
      <c r="XEM176" s="216"/>
      <c r="XEN176" s="216"/>
      <c r="XEO176" s="216"/>
      <c r="XEP176" s="216"/>
      <c r="XEQ176" s="216"/>
      <c r="XER176" s="216"/>
      <c r="XES176" s="216"/>
      <c r="XET176" s="216"/>
      <c r="XEU176" s="216"/>
      <c r="XEV176" s="216"/>
      <c r="XEW176" s="216"/>
      <c r="XEX176" s="216"/>
      <c r="XEY176" s="216"/>
      <c r="XEZ176" s="216"/>
      <c r="XFA176" s="216"/>
      <c r="XFB176" s="216"/>
      <c r="XFC176" s="216"/>
      <c r="XFD176" s="216"/>
    </row>
    <row r="177" spans="2:16384">
      <c r="B177" s="216"/>
      <c r="C177" s="227"/>
      <c r="D177" s="216"/>
      <c r="E177" s="216"/>
      <c r="F177" s="216"/>
      <c r="G177" s="216"/>
      <c r="H177" s="216"/>
      <c r="I177" s="216"/>
      <c r="J177" s="216"/>
      <c r="K177" s="216"/>
      <c r="L177" s="224"/>
      <c r="M177" s="225"/>
      <c r="N177" s="225"/>
      <c r="O177" s="225"/>
      <c r="P177" s="225"/>
      <c r="Q177" s="225"/>
      <c r="R177" s="225"/>
      <c r="S177" s="225"/>
      <c r="T177" s="216"/>
      <c r="U177" s="216"/>
      <c r="V177" s="216"/>
      <c r="W177" s="216"/>
      <c r="X177" s="225"/>
      <c r="Y177" s="225"/>
      <c r="Z177" s="225"/>
      <c r="AA177" s="225"/>
      <c r="AB177" s="225"/>
      <c r="AC177" s="225"/>
      <c r="AD177" s="225"/>
      <c r="AE177" s="225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6"/>
      <c r="BN177" s="216"/>
      <c r="BO177" s="216"/>
      <c r="BP177" s="216"/>
      <c r="BQ177" s="216"/>
      <c r="BR177" s="216"/>
      <c r="BS177" s="216"/>
      <c r="BT177" s="216"/>
      <c r="BU177" s="216"/>
      <c r="BV177" s="216"/>
      <c r="BW177" s="216"/>
      <c r="BX177" s="216"/>
      <c r="BY177" s="216"/>
      <c r="BZ177" s="216"/>
      <c r="CA177" s="216"/>
      <c r="CB177" s="216"/>
      <c r="CC177" s="216"/>
      <c r="CD177" s="216"/>
      <c r="CE177" s="216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  <c r="CR177" s="216"/>
      <c r="CS177" s="216"/>
      <c r="CT177" s="216"/>
      <c r="CU177" s="216"/>
      <c r="CV177" s="216"/>
      <c r="CW177" s="216"/>
      <c r="CX177" s="216"/>
      <c r="CY177" s="216"/>
      <c r="CZ177" s="216"/>
      <c r="DA177" s="216"/>
      <c r="DB177" s="216"/>
      <c r="DC177" s="216"/>
      <c r="DD177" s="216"/>
      <c r="DE177" s="216"/>
      <c r="DF177" s="216"/>
      <c r="DG177" s="216"/>
      <c r="DH177" s="216"/>
      <c r="DI177" s="216"/>
      <c r="DJ177" s="216"/>
      <c r="DK177" s="216"/>
      <c r="DL177" s="216"/>
      <c r="DM177" s="216"/>
      <c r="DN177" s="216"/>
      <c r="DO177" s="216"/>
      <c r="DP177" s="216"/>
      <c r="DQ177" s="216"/>
      <c r="DR177" s="216"/>
      <c r="DS177" s="216"/>
      <c r="DT177" s="216"/>
      <c r="DU177" s="216"/>
      <c r="DV177" s="216"/>
      <c r="DW177" s="216"/>
      <c r="DX177" s="216"/>
      <c r="DY177" s="216"/>
      <c r="DZ177" s="216"/>
      <c r="EA177" s="216"/>
      <c r="EB177" s="216"/>
      <c r="EC177" s="216"/>
      <c r="ED177" s="216"/>
      <c r="EE177" s="216"/>
      <c r="EF177" s="216"/>
      <c r="EG177" s="216"/>
      <c r="EH177" s="216"/>
      <c r="EI177" s="216"/>
      <c r="EJ177" s="216"/>
      <c r="EK177" s="216"/>
      <c r="EL177" s="216"/>
      <c r="EM177" s="216"/>
      <c r="EN177" s="216"/>
      <c r="EO177" s="216"/>
      <c r="EP177" s="216"/>
      <c r="EQ177" s="216"/>
      <c r="ER177" s="216"/>
      <c r="ES177" s="216"/>
      <c r="ET177" s="216"/>
      <c r="EU177" s="216"/>
      <c r="EV177" s="216"/>
      <c r="EW177" s="216"/>
      <c r="EX177" s="216"/>
      <c r="EY177" s="216"/>
      <c r="EZ177" s="216"/>
      <c r="FA177" s="216"/>
      <c r="FB177" s="216"/>
      <c r="FC177" s="216"/>
      <c r="FD177" s="216"/>
      <c r="FE177" s="216"/>
      <c r="FF177" s="216"/>
      <c r="FG177" s="216"/>
      <c r="FH177" s="216"/>
      <c r="FI177" s="216"/>
      <c r="FJ177" s="216"/>
      <c r="FK177" s="216"/>
      <c r="FL177" s="216"/>
      <c r="FM177" s="216"/>
      <c r="FN177" s="216"/>
      <c r="FO177" s="216"/>
      <c r="FP177" s="216"/>
      <c r="FQ177" s="216"/>
      <c r="FR177" s="216"/>
      <c r="FS177" s="216"/>
      <c r="FT177" s="216"/>
      <c r="FU177" s="216"/>
      <c r="FV177" s="216"/>
      <c r="FW177" s="216"/>
      <c r="FX177" s="216"/>
      <c r="FY177" s="216"/>
      <c r="FZ177" s="216"/>
      <c r="GA177" s="216"/>
      <c r="GB177" s="216"/>
      <c r="GC177" s="216"/>
      <c r="GD177" s="216"/>
      <c r="GE177" s="216"/>
      <c r="GF177" s="216"/>
      <c r="GG177" s="216"/>
      <c r="GH177" s="216"/>
      <c r="GI177" s="216"/>
      <c r="GJ177" s="216"/>
      <c r="GK177" s="216"/>
      <c r="GL177" s="216"/>
      <c r="GM177" s="216"/>
      <c r="GN177" s="216"/>
      <c r="GO177" s="216"/>
      <c r="GP177" s="216"/>
      <c r="GQ177" s="216"/>
      <c r="GR177" s="216"/>
      <c r="GS177" s="216"/>
      <c r="GT177" s="216"/>
      <c r="GU177" s="216"/>
      <c r="GV177" s="216"/>
      <c r="GW177" s="216"/>
      <c r="GX177" s="216"/>
      <c r="GY177" s="216"/>
      <c r="GZ177" s="216"/>
      <c r="HA177" s="216"/>
      <c r="HB177" s="216"/>
      <c r="HC177" s="216"/>
      <c r="HD177" s="216"/>
      <c r="HE177" s="216"/>
      <c r="HF177" s="216"/>
      <c r="HG177" s="216"/>
      <c r="HH177" s="216"/>
      <c r="HI177" s="216"/>
      <c r="HJ177" s="216"/>
      <c r="HK177" s="216"/>
      <c r="HL177" s="216"/>
      <c r="HM177" s="216"/>
      <c r="HN177" s="216"/>
      <c r="HO177" s="216"/>
      <c r="HP177" s="216"/>
      <c r="HQ177" s="216"/>
      <c r="HR177" s="216"/>
      <c r="HS177" s="216"/>
      <c r="HT177" s="216"/>
      <c r="HU177" s="216"/>
      <c r="HV177" s="216"/>
      <c r="HW177" s="216"/>
      <c r="HX177" s="216"/>
      <c r="HY177" s="216"/>
      <c r="HZ177" s="216"/>
      <c r="IA177" s="216"/>
      <c r="IB177" s="216"/>
      <c r="IC177" s="216"/>
      <c r="ID177" s="216"/>
      <c r="IE177" s="216"/>
      <c r="IF177" s="216"/>
      <c r="IG177" s="216"/>
      <c r="IH177" s="216"/>
      <c r="II177" s="216"/>
      <c r="IJ177" s="216"/>
      <c r="IK177" s="216"/>
      <c r="IL177" s="216"/>
      <c r="IM177" s="216"/>
      <c r="IN177" s="216"/>
      <c r="IO177" s="216"/>
      <c r="IP177" s="216"/>
      <c r="IQ177" s="216"/>
      <c r="IR177" s="216"/>
      <c r="IS177" s="216"/>
      <c r="IT177" s="216"/>
      <c r="IU177" s="216"/>
      <c r="IV177" s="216"/>
      <c r="IW177" s="216"/>
      <c r="IX177" s="216"/>
      <c r="IY177" s="216"/>
      <c r="IZ177" s="216"/>
      <c r="JA177" s="216"/>
      <c r="JB177" s="216"/>
      <c r="JC177" s="216"/>
      <c r="JD177" s="216"/>
      <c r="JE177" s="216"/>
      <c r="JF177" s="216"/>
      <c r="JG177" s="216"/>
      <c r="JH177" s="216"/>
      <c r="JI177" s="216"/>
      <c r="JJ177" s="216"/>
      <c r="JK177" s="216"/>
      <c r="JL177" s="216"/>
      <c r="JM177" s="216"/>
      <c r="JN177" s="216"/>
      <c r="JO177" s="216"/>
      <c r="JP177" s="216"/>
      <c r="JQ177" s="216"/>
      <c r="JR177" s="216"/>
      <c r="JS177" s="216"/>
      <c r="JT177" s="216"/>
      <c r="JU177" s="216"/>
      <c r="JV177" s="216"/>
      <c r="JW177" s="216"/>
      <c r="JX177" s="216"/>
      <c r="JY177" s="216"/>
      <c r="JZ177" s="216"/>
      <c r="KA177" s="216"/>
      <c r="KB177" s="216"/>
      <c r="KC177" s="216"/>
      <c r="KD177" s="216"/>
      <c r="KE177" s="216"/>
      <c r="KF177" s="216"/>
      <c r="KG177" s="216"/>
      <c r="KH177" s="216"/>
      <c r="KI177" s="216"/>
      <c r="KJ177" s="216"/>
      <c r="KK177" s="216"/>
      <c r="KL177" s="216"/>
      <c r="KM177" s="216"/>
      <c r="KN177" s="216"/>
      <c r="KO177" s="216"/>
      <c r="KP177" s="216"/>
      <c r="KQ177" s="216"/>
      <c r="KR177" s="216"/>
      <c r="KS177" s="216"/>
      <c r="KT177" s="216"/>
      <c r="KU177" s="216"/>
      <c r="KV177" s="216"/>
      <c r="KW177" s="216"/>
      <c r="KX177" s="216"/>
      <c r="KY177" s="216"/>
      <c r="KZ177" s="216"/>
      <c r="LA177" s="216"/>
      <c r="LB177" s="216"/>
      <c r="LC177" s="216"/>
      <c r="LD177" s="216"/>
      <c r="LE177" s="216"/>
      <c r="LF177" s="216"/>
      <c r="LG177" s="216"/>
      <c r="LH177" s="216"/>
      <c r="LI177" s="216"/>
      <c r="LJ177" s="216"/>
      <c r="LK177" s="216"/>
      <c r="LL177" s="216"/>
      <c r="LM177" s="216"/>
      <c r="LN177" s="216"/>
      <c r="LO177" s="216"/>
      <c r="LP177" s="216"/>
      <c r="LQ177" s="216"/>
      <c r="LR177" s="216"/>
      <c r="LS177" s="216"/>
      <c r="LT177" s="216"/>
      <c r="LU177" s="216"/>
      <c r="LV177" s="216"/>
      <c r="LW177" s="216"/>
      <c r="LX177" s="216"/>
      <c r="LY177" s="216"/>
      <c r="LZ177" s="216"/>
      <c r="MA177" s="216"/>
      <c r="MB177" s="216"/>
      <c r="MC177" s="216"/>
      <c r="MD177" s="216"/>
      <c r="ME177" s="216"/>
      <c r="MF177" s="216"/>
      <c r="MG177" s="216"/>
      <c r="MH177" s="216"/>
      <c r="MI177" s="216"/>
      <c r="MJ177" s="216"/>
      <c r="MK177" s="216"/>
      <c r="ML177" s="216"/>
      <c r="MM177" s="216"/>
      <c r="MN177" s="216"/>
      <c r="MO177" s="216"/>
      <c r="MP177" s="216"/>
      <c r="MQ177" s="216"/>
      <c r="MR177" s="216"/>
      <c r="MS177" s="216"/>
      <c r="MT177" s="216"/>
      <c r="MU177" s="216"/>
      <c r="MV177" s="216"/>
      <c r="MW177" s="216"/>
      <c r="MX177" s="216"/>
      <c r="MY177" s="216"/>
      <c r="MZ177" s="216"/>
      <c r="NA177" s="216"/>
      <c r="NB177" s="216"/>
      <c r="NC177" s="216"/>
      <c r="ND177" s="216"/>
      <c r="NE177" s="216"/>
      <c r="NF177" s="216"/>
      <c r="NG177" s="216"/>
      <c r="NH177" s="216"/>
      <c r="NI177" s="216"/>
      <c r="NJ177" s="216"/>
      <c r="NK177" s="216"/>
      <c r="NL177" s="216"/>
      <c r="NM177" s="216"/>
      <c r="NN177" s="216"/>
      <c r="NO177" s="216"/>
      <c r="NP177" s="216"/>
      <c r="NQ177" s="216"/>
      <c r="NR177" s="216"/>
      <c r="NS177" s="216"/>
      <c r="NT177" s="216"/>
      <c r="NU177" s="216"/>
      <c r="NV177" s="216"/>
      <c r="NW177" s="216"/>
      <c r="NX177" s="216"/>
      <c r="NY177" s="216"/>
      <c r="NZ177" s="216"/>
      <c r="OA177" s="216"/>
      <c r="OB177" s="216"/>
      <c r="OC177" s="216"/>
      <c r="OD177" s="216"/>
      <c r="OE177" s="216"/>
      <c r="OF177" s="216"/>
      <c r="OG177" s="216"/>
      <c r="OH177" s="216"/>
      <c r="OI177" s="216"/>
      <c r="OJ177" s="216"/>
      <c r="OK177" s="216"/>
      <c r="OL177" s="216"/>
      <c r="OM177" s="216"/>
      <c r="ON177" s="216"/>
      <c r="OO177" s="216"/>
      <c r="OP177" s="216"/>
      <c r="OQ177" s="216"/>
      <c r="OR177" s="216"/>
      <c r="OS177" s="216"/>
      <c r="OT177" s="216"/>
      <c r="OU177" s="216"/>
      <c r="OV177" s="216"/>
      <c r="OW177" s="216"/>
      <c r="OX177" s="216"/>
      <c r="OY177" s="216"/>
      <c r="OZ177" s="216"/>
      <c r="PA177" s="216"/>
      <c r="PB177" s="216"/>
      <c r="PC177" s="216"/>
      <c r="PD177" s="216"/>
      <c r="PE177" s="216"/>
      <c r="PF177" s="216"/>
      <c r="PG177" s="216"/>
      <c r="PH177" s="216"/>
      <c r="PI177" s="216"/>
      <c r="PJ177" s="216"/>
      <c r="PK177" s="216"/>
      <c r="PL177" s="216"/>
      <c r="PM177" s="216"/>
      <c r="PN177" s="216"/>
      <c r="PO177" s="216"/>
      <c r="PP177" s="216"/>
      <c r="PQ177" s="216"/>
      <c r="PR177" s="216"/>
      <c r="PS177" s="216"/>
      <c r="PT177" s="216"/>
      <c r="PU177" s="216"/>
      <c r="PV177" s="216"/>
      <c r="PW177" s="216"/>
      <c r="PX177" s="216"/>
      <c r="PY177" s="216"/>
      <c r="PZ177" s="216"/>
      <c r="QA177" s="216"/>
      <c r="QB177" s="216"/>
      <c r="QC177" s="216"/>
      <c r="QD177" s="216"/>
      <c r="QE177" s="216"/>
      <c r="QF177" s="216"/>
      <c r="QG177" s="216"/>
      <c r="QH177" s="216"/>
      <c r="QI177" s="216"/>
      <c r="QJ177" s="216"/>
      <c r="QK177" s="216"/>
      <c r="QL177" s="216"/>
      <c r="QM177" s="216"/>
      <c r="QN177" s="216"/>
      <c r="QO177" s="216"/>
      <c r="QP177" s="216"/>
      <c r="QQ177" s="216"/>
      <c r="QR177" s="216"/>
      <c r="QS177" s="216"/>
      <c r="QT177" s="216"/>
      <c r="QU177" s="216"/>
      <c r="QV177" s="216"/>
      <c r="QW177" s="216"/>
      <c r="QX177" s="216"/>
      <c r="QY177" s="216"/>
      <c r="QZ177" s="216"/>
      <c r="RA177" s="216"/>
      <c r="RB177" s="216"/>
      <c r="RC177" s="216"/>
      <c r="RD177" s="216"/>
      <c r="RE177" s="216"/>
      <c r="RF177" s="216"/>
      <c r="RG177" s="216"/>
      <c r="RH177" s="216"/>
      <c r="RI177" s="216"/>
      <c r="RJ177" s="216"/>
      <c r="RK177" s="216"/>
      <c r="RL177" s="216"/>
      <c r="RM177" s="216"/>
      <c r="RN177" s="216"/>
      <c r="RO177" s="216"/>
      <c r="RP177" s="216"/>
      <c r="RQ177" s="216"/>
      <c r="RR177" s="216"/>
      <c r="RS177" s="216"/>
      <c r="RT177" s="216"/>
      <c r="RU177" s="216"/>
      <c r="RV177" s="216"/>
      <c r="RW177" s="216"/>
      <c r="RX177" s="216"/>
      <c r="RY177" s="216"/>
      <c r="RZ177" s="216"/>
      <c r="SA177" s="216"/>
      <c r="SB177" s="216"/>
      <c r="SC177" s="216"/>
      <c r="SD177" s="216"/>
      <c r="SE177" s="216"/>
      <c r="SF177" s="216"/>
      <c r="SG177" s="216"/>
      <c r="SH177" s="216"/>
      <c r="SI177" s="216"/>
      <c r="SJ177" s="216"/>
      <c r="SK177" s="216"/>
      <c r="SL177" s="216"/>
      <c r="SM177" s="216"/>
      <c r="SN177" s="216"/>
      <c r="SO177" s="216"/>
      <c r="SP177" s="216"/>
      <c r="SQ177" s="216"/>
      <c r="SR177" s="216"/>
      <c r="SS177" s="216"/>
      <c r="ST177" s="216"/>
      <c r="SU177" s="216"/>
      <c r="SV177" s="216"/>
      <c r="SW177" s="216"/>
      <c r="SX177" s="216"/>
      <c r="SY177" s="216"/>
      <c r="SZ177" s="216"/>
      <c r="TA177" s="216"/>
      <c r="TB177" s="216"/>
      <c r="TC177" s="216"/>
      <c r="TD177" s="216"/>
      <c r="TE177" s="216"/>
      <c r="TF177" s="216"/>
      <c r="TG177" s="216"/>
      <c r="TH177" s="216"/>
      <c r="TI177" s="216"/>
      <c r="TJ177" s="216"/>
      <c r="TK177" s="216"/>
      <c r="TL177" s="216"/>
      <c r="TM177" s="216"/>
      <c r="TN177" s="216"/>
      <c r="TO177" s="216"/>
      <c r="TP177" s="216"/>
      <c r="TQ177" s="216"/>
      <c r="TR177" s="216"/>
      <c r="TS177" s="216"/>
      <c r="TT177" s="216"/>
      <c r="TU177" s="216"/>
      <c r="TV177" s="216"/>
      <c r="TW177" s="216"/>
      <c r="TX177" s="216"/>
      <c r="TY177" s="216"/>
      <c r="TZ177" s="216"/>
      <c r="UA177" s="216"/>
      <c r="UB177" s="216"/>
      <c r="UC177" s="216"/>
      <c r="UD177" s="216"/>
      <c r="UE177" s="216"/>
      <c r="UF177" s="216"/>
      <c r="UG177" s="216"/>
      <c r="UH177" s="216"/>
      <c r="UI177" s="216"/>
      <c r="UJ177" s="216"/>
      <c r="UK177" s="216"/>
      <c r="UL177" s="216"/>
      <c r="UM177" s="216"/>
      <c r="UN177" s="216"/>
      <c r="UO177" s="216"/>
      <c r="UP177" s="216"/>
      <c r="UQ177" s="216"/>
      <c r="UR177" s="216"/>
      <c r="US177" s="216"/>
      <c r="UT177" s="216"/>
      <c r="UU177" s="216"/>
      <c r="UV177" s="216"/>
      <c r="UW177" s="216"/>
      <c r="UX177" s="216"/>
      <c r="UY177" s="216"/>
      <c r="UZ177" s="216"/>
      <c r="VA177" s="216"/>
      <c r="VB177" s="216"/>
      <c r="VC177" s="216"/>
      <c r="VD177" s="216"/>
      <c r="VE177" s="216"/>
      <c r="VF177" s="216"/>
      <c r="VG177" s="216"/>
      <c r="VH177" s="216"/>
      <c r="VI177" s="216"/>
      <c r="VJ177" s="216"/>
      <c r="VK177" s="216"/>
      <c r="VL177" s="216"/>
      <c r="VM177" s="216"/>
      <c r="VN177" s="216"/>
      <c r="VO177" s="216"/>
      <c r="VP177" s="216"/>
      <c r="VQ177" s="216"/>
      <c r="VR177" s="216"/>
      <c r="VS177" s="216"/>
      <c r="VT177" s="216"/>
      <c r="VU177" s="216"/>
      <c r="VV177" s="216"/>
      <c r="VW177" s="216"/>
      <c r="VX177" s="216"/>
      <c r="VY177" s="216"/>
      <c r="VZ177" s="216"/>
      <c r="WA177" s="216"/>
      <c r="WB177" s="216"/>
      <c r="WC177" s="216"/>
      <c r="WD177" s="216"/>
      <c r="WE177" s="216"/>
      <c r="WF177" s="216"/>
      <c r="WG177" s="216"/>
      <c r="WH177" s="216"/>
      <c r="WI177" s="216"/>
      <c r="WJ177" s="216"/>
      <c r="WK177" s="216"/>
      <c r="WL177" s="216"/>
      <c r="WM177" s="216"/>
      <c r="WN177" s="216"/>
      <c r="WO177" s="216"/>
      <c r="WP177" s="216"/>
      <c r="WQ177" s="216"/>
      <c r="WR177" s="216"/>
      <c r="WS177" s="216"/>
      <c r="WT177" s="216"/>
      <c r="WU177" s="216"/>
      <c r="WV177" s="216"/>
      <c r="WW177" s="216"/>
      <c r="WX177" s="216"/>
      <c r="WY177" s="216"/>
      <c r="WZ177" s="216"/>
      <c r="XA177" s="216"/>
      <c r="XB177" s="216"/>
      <c r="XC177" s="216"/>
      <c r="XD177" s="216"/>
      <c r="XE177" s="216"/>
      <c r="XF177" s="216"/>
      <c r="XG177" s="216"/>
      <c r="XH177" s="216"/>
      <c r="XI177" s="216"/>
      <c r="XJ177" s="216"/>
      <c r="XK177" s="216"/>
      <c r="XL177" s="216"/>
      <c r="XM177" s="216"/>
      <c r="XN177" s="216"/>
      <c r="XO177" s="216"/>
      <c r="XP177" s="216"/>
      <c r="XQ177" s="216"/>
      <c r="XR177" s="216"/>
      <c r="XS177" s="216"/>
      <c r="XT177" s="216"/>
      <c r="XU177" s="216"/>
      <c r="XV177" s="216"/>
      <c r="XW177" s="216"/>
      <c r="XX177" s="216"/>
      <c r="XY177" s="216"/>
      <c r="XZ177" s="216"/>
      <c r="YA177" s="216"/>
      <c r="YB177" s="216"/>
      <c r="YC177" s="216"/>
      <c r="YD177" s="216"/>
      <c r="YE177" s="216"/>
      <c r="YF177" s="216"/>
      <c r="YG177" s="216"/>
      <c r="YH177" s="216"/>
      <c r="YI177" s="216"/>
      <c r="YJ177" s="216"/>
      <c r="YK177" s="216"/>
      <c r="YL177" s="216"/>
      <c r="YM177" s="216"/>
      <c r="YN177" s="216"/>
      <c r="YO177" s="216"/>
      <c r="YP177" s="216"/>
      <c r="YQ177" s="216"/>
      <c r="YR177" s="216"/>
      <c r="YS177" s="216"/>
      <c r="YT177" s="216"/>
      <c r="YU177" s="216"/>
      <c r="YV177" s="216"/>
      <c r="YW177" s="216"/>
      <c r="YX177" s="216"/>
      <c r="YY177" s="216"/>
      <c r="YZ177" s="216"/>
      <c r="ZA177" s="216"/>
      <c r="ZB177" s="216"/>
      <c r="ZC177" s="216"/>
      <c r="ZD177" s="216"/>
      <c r="ZE177" s="216"/>
      <c r="ZF177" s="216"/>
      <c r="ZG177" s="216"/>
      <c r="ZH177" s="216"/>
      <c r="ZI177" s="216"/>
      <c r="ZJ177" s="216"/>
      <c r="ZK177" s="216"/>
      <c r="ZL177" s="216"/>
      <c r="ZM177" s="216"/>
      <c r="ZN177" s="216"/>
      <c r="ZO177" s="216"/>
      <c r="ZP177" s="216"/>
      <c r="ZQ177" s="216"/>
      <c r="ZR177" s="216"/>
      <c r="ZS177" s="216"/>
      <c r="ZT177" s="216"/>
      <c r="ZU177" s="216"/>
      <c r="ZV177" s="216"/>
      <c r="ZW177" s="216"/>
      <c r="ZX177" s="216"/>
      <c r="ZY177" s="216"/>
      <c r="ZZ177" s="216"/>
      <c r="AAA177" s="216"/>
      <c r="AAB177" s="216"/>
      <c r="AAC177" s="216"/>
      <c r="AAD177" s="216"/>
      <c r="AAE177" s="216"/>
      <c r="AAF177" s="216"/>
      <c r="AAG177" s="216"/>
      <c r="AAH177" s="216"/>
      <c r="AAI177" s="216"/>
      <c r="AAJ177" s="216"/>
      <c r="AAK177" s="216"/>
      <c r="AAL177" s="216"/>
      <c r="AAM177" s="216"/>
      <c r="AAN177" s="216"/>
      <c r="AAO177" s="216"/>
      <c r="AAP177" s="216"/>
      <c r="AAQ177" s="216"/>
      <c r="AAR177" s="216"/>
      <c r="AAS177" s="216"/>
      <c r="AAT177" s="216"/>
      <c r="AAU177" s="216"/>
      <c r="AAV177" s="216"/>
      <c r="AAW177" s="216"/>
      <c r="AAX177" s="216"/>
      <c r="AAY177" s="216"/>
      <c r="AAZ177" s="216"/>
      <c r="ABA177" s="216"/>
      <c r="ABB177" s="216"/>
      <c r="ABC177" s="216"/>
      <c r="ABD177" s="216"/>
      <c r="ABE177" s="216"/>
      <c r="ABF177" s="216"/>
      <c r="ABG177" s="216"/>
      <c r="ABH177" s="216"/>
      <c r="ABI177" s="216"/>
      <c r="ABJ177" s="216"/>
      <c r="ABK177" s="216"/>
      <c r="ABL177" s="216"/>
      <c r="ABM177" s="216"/>
      <c r="ABN177" s="216"/>
      <c r="ABO177" s="216"/>
      <c r="ABP177" s="216"/>
      <c r="ABQ177" s="216"/>
      <c r="ABR177" s="216"/>
      <c r="ABS177" s="216"/>
      <c r="ABT177" s="216"/>
      <c r="ABU177" s="216"/>
      <c r="ABV177" s="216"/>
      <c r="ABW177" s="216"/>
      <c r="ABX177" s="216"/>
      <c r="ABY177" s="216"/>
      <c r="ABZ177" s="216"/>
      <c r="ACA177" s="216"/>
      <c r="ACB177" s="216"/>
      <c r="ACC177" s="216"/>
      <c r="ACD177" s="216"/>
      <c r="ACE177" s="216"/>
      <c r="ACF177" s="216"/>
      <c r="ACG177" s="216"/>
      <c r="ACH177" s="216"/>
      <c r="ACI177" s="216"/>
      <c r="ACJ177" s="216"/>
      <c r="ACK177" s="216"/>
      <c r="ACL177" s="216"/>
      <c r="ACM177" s="216"/>
      <c r="ACN177" s="216"/>
      <c r="ACO177" s="216"/>
      <c r="ACP177" s="216"/>
      <c r="ACQ177" s="216"/>
      <c r="ACR177" s="216"/>
      <c r="ACS177" s="216"/>
      <c r="ACT177" s="216"/>
      <c r="ACU177" s="216"/>
      <c r="ACV177" s="216"/>
      <c r="ACW177" s="216"/>
      <c r="ACX177" s="216"/>
      <c r="ACY177" s="216"/>
      <c r="ACZ177" s="216"/>
      <c r="ADA177" s="216"/>
      <c r="ADB177" s="216"/>
      <c r="ADC177" s="216"/>
      <c r="ADD177" s="216"/>
      <c r="ADE177" s="216"/>
      <c r="ADF177" s="216"/>
      <c r="ADG177" s="216"/>
      <c r="ADH177" s="216"/>
      <c r="ADI177" s="216"/>
      <c r="ADJ177" s="216"/>
      <c r="ADK177" s="216"/>
      <c r="ADL177" s="216"/>
      <c r="ADM177" s="216"/>
      <c r="ADN177" s="216"/>
      <c r="ADO177" s="216"/>
      <c r="ADP177" s="216"/>
      <c r="ADQ177" s="216"/>
      <c r="ADR177" s="216"/>
      <c r="ADS177" s="216"/>
      <c r="ADT177" s="216"/>
      <c r="ADU177" s="216"/>
      <c r="ADV177" s="216"/>
      <c r="ADW177" s="216"/>
      <c r="ADX177" s="216"/>
      <c r="ADY177" s="216"/>
      <c r="ADZ177" s="216"/>
      <c r="AEA177" s="216"/>
      <c r="AEB177" s="216"/>
      <c r="AEC177" s="216"/>
      <c r="AED177" s="216"/>
      <c r="AEE177" s="216"/>
      <c r="AEF177" s="216"/>
      <c r="AEG177" s="216"/>
      <c r="AEH177" s="216"/>
      <c r="AEI177" s="216"/>
      <c r="AEJ177" s="216"/>
      <c r="AEK177" s="216"/>
      <c r="AEL177" s="216"/>
      <c r="AEM177" s="216"/>
      <c r="AEN177" s="216"/>
      <c r="AEO177" s="216"/>
      <c r="AEP177" s="216"/>
      <c r="AEQ177" s="216"/>
      <c r="AER177" s="216"/>
      <c r="AES177" s="216"/>
      <c r="AET177" s="216"/>
      <c r="AEU177" s="216"/>
      <c r="AEV177" s="216"/>
      <c r="AEW177" s="216"/>
      <c r="AEX177" s="216"/>
      <c r="AEY177" s="216"/>
      <c r="AEZ177" s="216"/>
      <c r="AFA177" s="216"/>
      <c r="AFB177" s="216"/>
      <c r="AFC177" s="216"/>
      <c r="AFD177" s="216"/>
      <c r="AFE177" s="216"/>
      <c r="AFF177" s="216"/>
      <c r="AFG177" s="216"/>
      <c r="AFH177" s="216"/>
      <c r="AFI177" s="216"/>
      <c r="AFJ177" s="216"/>
      <c r="AFK177" s="216"/>
      <c r="AFL177" s="216"/>
      <c r="AFM177" s="216"/>
      <c r="AFN177" s="216"/>
      <c r="AFO177" s="216"/>
      <c r="AFP177" s="216"/>
      <c r="AFQ177" s="216"/>
      <c r="AFR177" s="216"/>
      <c r="AFS177" s="216"/>
      <c r="AFT177" s="216"/>
      <c r="AFU177" s="216"/>
      <c r="AFV177" s="216"/>
      <c r="AFW177" s="216"/>
      <c r="AFX177" s="216"/>
      <c r="AFY177" s="216"/>
      <c r="AFZ177" s="216"/>
      <c r="AGA177" s="216"/>
      <c r="AGB177" s="216"/>
      <c r="AGC177" s="216"/>
      <c r="AGD177" s="216"/>
      <c r="AGE177" s="216"/>
      <c r="AGF177" s="216"/>
      <c r="AGG177" s="216"/>
      <c r="AGH177" s="216"/>
      <c r="AGI177" s="216"/>
      <c r="AGJ177" s="216"/>
      <c r="AGK177" s="216"/>
      <c r="AGL177" s="216"/>
      <c r="AGM177" s="216"/>
      <c r="AGN177" s="216"/>
      <c r="AGO177" s="216"/>
      <c r="AGP177" s="216"/>
      <c r="AGQ177" s="216"/>
      <c r="AGR177" s="216"/>
      <c r="AGS177" s="216"/>
      <c r="AGT177" s="216"/>
      <c r="AGU177" s="216"/>
      <c r="AGV177" s="216"/>
      <c r="AGW177" s="216"/>
      <c r="AGX177" s="216"/>
      <c r="AGY177" s="216"/>
      <c r="AGZ177" s="216"/>
      <c r="AHA177" s="216"/>
      <c r="AHB177" s="216"/>
      <c r="AHC177" s="216"/>
      <c r="AHD177" s="216"/>
      <c r="AHE177" s="216"/>
      <c r="AHF177" s="216"/>
      <c r="AHG177" s="216"/>
      <c r="AHH177" s="216"/>
      <c r="AHI177" s="216"/>
      <c r="AHJ177" s="216"/>
      <c r="AHK177" s="216"/>
      <c r="AHL177" s="216"/>
      <c r="AHM177" s="216"/>
      <c r="AHN177" s="216"/>
      <c r="AHO177" s="216"/>
      <c r="AHP177" s="216"/>
      <c r="AHQ177" s="216"/>
      <c r="AHR177" s="216"/>
      <c r="AHS177" s="216"/>
      <c r="AHT177" s="216"/>
      <c r="AHU177" s="216"/>
      <c r="AHV177" s="216"/>
      <c r="AHW177" s="216"/>
      <c r="AHX177" s="216"/>
      <c r="AHY177" s="216"/>
      <c r="AHZ177" s="216"/>
      <c r="AIA177" s="216"/>
      <c r="AIB177" s="216"/>
      <c r="AIC177" s="216"/>
      <c r="AID177" s="216"/>
      <c r="AIE177" s="216"/>
      <c r="AIF177" s="216"/>
      <c r="AIG177" s="216"/>
      <c r="AIH177" s="216"/>
      <c r="AII177" s="216"/>
      <c r="AIJ177" s="216"/>
      <c r="AIK177" s="216"/>
      <c r="AIL177" s="216"/>
      <c r="AIM177" s="216"/>
      <c r="AIN177" s="216"/>
      <c r="AIO177" s="216"/>
      <c r="AIP177" s="216"/>
      <c r="AIQ177" s="216"/>
      <c r="AIR177" s="216"/>
      <c r="AIS177" s="216"/>
      <c r="AIT177" s="216"/>
      <c r="AIU177" s="216"/>
      <c r="AIV177" s="216"/>
      <c r="AIW177" s="216"/>
      <c r="AIX177" s="216"/>
      <c r="AIY177" s="216"/>
      <c r="AIZ177" s="216"/>
      <c r="AJA177" s="216"/>
      <c r="AJB177" s="216"/>
      <c r="AJC177" s="216"/>
      <c r="AJD177" s="216"/>
      <c r="AJE177" s="216"/>
      <c r="AJF177" s="216"/>
      <c r="AJG177" s="216"/>
      <c r="AJH177" s="216"/>
      <c r="AJI177" s="216"/>
      <c r="AJJ177" s="216"/>
      <c r="AJK177" s="216"/>
      <c r="AJL177" s="216"/>
      <c r="AJM177" s="216"/>
      <c r="AJN177" s="216"/>
      <c r="AJO177" s="216"/>
      <c r="AJP177" s="216"/>
      <c r="AJQ177" s="216"/>
      <c r="AJR177" s="216"/>
      <c r="AJS177" s="216"/>
      <c r="AJT177" s="216"/>
      <c r="AJU177" s="216"/>
      <c r="AJV177" s="216"/>
      <c r="AJW177" s="216"/>
      <c r="AJX177" s="216"/>
      <c r="AJY177" s="216"/>
      <c r="AJZ177" s="216"/>
      <c r="AKA177" s="216"/>
      <c r="AKB177" s="216"/>
      <c r="AKC177" s="216"/>
      <c r="AKD177" s="216"/>
      <c r="AKE177" s="216"/>
      <c r="AKF177" s="216"/>
      <c r="AKG177" s="216"/>
      <c r="AKH177" s="216"/>
      <c r="AKI177" s="216"/>
      <c r="AKJ177" s="216"/>
      <c r="AKK177" s="216"/>
      <c r="AKL177" s="216"/>
      <c r="AKM177" s="216"/>
      <c r="AKN177" s="216"/>
      <c r="AKO177" s="216"/>
      <c r="AKP177" s="216"/>
      <c r="AKQ177" s="216"/>
      <c r="AKR177" s="216"/>
      <c r="AKS177" s="216"/>
      <c r="AKT177" s="216"/>
      <c r="AKU177" s="216"/>
      <c r="AKV177" s="216"/>
      <c r="AKW177" s="216"/>
      <c r="AKX177" s="216"/>
      <c r="AKY177" s="216"/>
      <c r="AKZ177" s="216"/>
      <c r="ALA177" s="216"/>
      <c r="ALB177" s="216"/>
      <c r="ALC177" s="216"/>
      <c r="ALD177" s="216"/>
      <c r="ALE177" s="216"/>
      <c r="ALF177" s="216"/>
      <c r="ALG177" s="216"/>
      <c r="ALH177" s="216"/>
      <c r="ALI177" s="216"/>
      <c r="ALJ177" s="216"/>
      <c r="ALK177" s="216"/>
      <c r="ALL177" s="216"/>
      <c r="ALM177" s="216"/>
      <c r="ALN177" s="216"/>
      <c r="ALO177" s="216"/>
      <c r="ALP177" s="216"/>
      <c r="ALQ177" s="216"/>
      <c r="ALR177" s="216"/>
      <c r="ALS177" s="216"/>
      <c r="ALT177" s="216"/>
      <c r="ALU177" s="216"/>
      <c r="ALV177" s="216"/>
      <c r="ALW177" s="216"/>
      <c r="ALX177" s="216"/>
      <c r="ALY177" s="216"/>
      <c r="ALZ177" s="216"/>
      <c r="AMA177" s="216"/>
      <c r="AMB177" s="216"/>
      <c r="AMC177" s="216"/>
      <c r="AMD177" s="216"/>
      <c r="AME177" s="216"/>
      <c r="AMF177" s="216"/>
      <c r="AMG177" s="216"/>
      <c r="AMH177" s="216"/>
      <c r="AMI177" s="216"/>
      <c r="AMJ177" s="216"/>
      <c r="AMK177" s="216"/>
      <c r="AML177" s="216"/>
      <c r="AMM177" s="216"/>
      <c r="AMN177" s="216"/>
      <c r="AMO177" s="216"/>
      <c r="AMP177" s="216"/>
      <c r="AMQ177" s="216"/>
      <c r="AMR177" s="216"/>
      <c r="AMS177" s="216"/>
      <c r="AMT177" s="216"/>
      <c r="AMU177" s="216"/>
      <c r="AMV177" s="216"/>
      <c r="AMW177" s="216"/>
      <c r="AMX177" s="216"/>
      <c r="AMY177" s="216"/>
      <c r="AMZ177" s="216"/>
      <c r="ANA177" s="216"/>
      <c r="ANB177" s="216"/>
      <c r="ANC177" s="216"/>
      <c r="AND177" s="216"/>
      <c r="ANE177" s="216"/>
      <c r="ANF177" s="216"/>
      <c r="ANG177" s="216"/>
      <c r="ANH177" s="216"/>
      <c r="ANI177" s="216"/>
      <c r="ANJ177" s="216"/>
      <c r="ANK177" s="216"/>
      <c r="ANL177" s="216"/>
      <c r="ANM177" s="216"/>
      <c r="ANN177" s="216"/>
      <c r="ANO177" s="216"/>
      <c r="ANP177" s="216"/>
      <c r="ANQ177" s="216"/>
      <c r="ANR177" s="216"/>
      <c r="ANS177" s="216"/>
      <c r="ANT177" s="216"/>
      <c r="ANU177" s="216"/>
      <c r="ANV177" s="216"/>
      <c r="ANW177" s="216"/>
      <c r="ANX177" s="216"/>
      <c r="ANY177" s="216"/>
      <c r="ANZ177" s="216"/>
      <c r="AOA177" s="216"/>
      <c r="AOB177" s="216"/>
      <c r="AOC177" s="216"/>
      <c r="AOD177" s="216"/>
      <c r="AOE177" s="216"/>
      <c r="AOF177" s="216"/>
      <c r="AOG177" s="216"/>
      <c r="AOH177" s="216"/>
      <c r="AOI177" s="216"/>
      <c r="AOJ177" s="216"/>
      <c r="AOK177" s="216"/>
      <c r="AOL177" s="216"/>
      <c r="AOM177" s="216"/>
      <c r="AON177" s="216"/>
      <c r="AOO177" s="216"/>
      <c r="AOP177" s="216"/>
      <c r="AOQ177" s="216"/>
      <c r="AOR177" s="216"/>
      <c r="AOS177" s="216"/>
      <c r="AOT177" s="216"/>
      <c r="AOU177" s="216"/>
      <c r="AOV177" s="216"/>
      <c r="AOW177" s="216"/>
      <c r="AOX177" s="216"/>
      <c r="AOY177" s="216"/>
      <c r="AOZ177" s="216"/>
      <c r="APA177" s="216"/>
      <c r="APB177" s="216"/>
      <c r="APC177" s="216"/>
      <c r="APD177" s="216"/>
      <c r="APE177" s="216"/>
      <c r="APF177" s="216"/>
      <c r="APG177" s="216"/>
      <c r="APH177" s="216"/>
      <c r="API177" s="216"/>
      <c r="APJ177" s="216"/>
      <c r="APK177" s="216"/>
      <c r="APL177" s="216"/>
      <c r="APM177" s="216"/>
      <c r="APN177" s="216"/>
      <c r="APO177" s="216"/>
      <c r="APP177" s="216"/>
      <c r="APQ177" s="216"/>
      <c r="APR177" s="216"/>
      <c r="APS177" s="216"/>
      <c r="APT177" s="216"/>
      <c r="APU177" s="216"/>
      <c r="APV177" s="216"/>
      <c r="APW177" s="216"/>
      <c r="APX177" s="216"/>
      <c r="APY177" s="216"/>
      <c r="APZ177" s="216"/>
      <c r="AQA177" s="216"/>
      <c r="AQB177" s="216"/>
      <c r="AQC177" s="216"/>
      <c r="AQD177" s="216"/>
      <c r="AQE177" s="216"/>
      <c r="AQF177" s="216"/>
      <c r="AQG177" s="216"/>
      <c r="AQH177" s="216"/>
      <c r="AQI177" s="216"/>
      <c r="AQJ177" s="216"/>
      <c r="AQK177" s="216"/>
      <c r="AQL177" s="216"/>
      <c r="AQM177" s="216"/>
      <c r="AQN177" s="216"/>
      <c r="AQO177" s="216"/>
      <c r="AQP177" s="216"/>
      <c r="AQQ177" s="216"/>
      <c r="AQR177" s="216"/>
      <c r="AQS177" s="216"/>
      <c r="AQT177" s="216"/>
      <c r="AQU177" s="216"/>
      <c r="AQV177" s="216"/>
      <c r="AQW177" s="216"/>
      <c r="AQX177" s="216"/>
      <c r="AQY177" s="216"/>
      <c r="AQZ177" s="216"/>
      <c r="ARA177" s="216"/>
      <c r="ARB177" s="216"/>
      <c r="ARC177" s="216"/>
      <c r="ARD177" s="216"/>
      <c r="ARE177" s="216"/>
      <c r="ARF177" s="216"/>
      <c r="ARG177" s="216"/>
      <c r="ARH177" s="216"/>
      <c r="ARI177" s="216"/>
      <c r="ARJ177" s="216"/>
      <c r="ARK177" s="216"/>
      <c r="ARL177" s="216"/>
      <c r="ARM177" s="216"/>
      <c r="ARN177" s="216"/>
      <c r="ARO177" s="216"/>
      <c r="ARP177" s="216"/>
      <c r="ARQ177" s="216"/>
      <c r="ARR177" s="216"/>
      <c r="ARS177" s="216"/>
      <c r="ART177" s="216"/>
      <c r="ARU177" s="216"/>
      <c r="ARV177" s="216"/>
      <c r="ARW177" s="216"/>
      <c r="ARX177" s="216"/>
      <c r="ARY177" s="216"/>
      <c r="ARZ177" s="216"/>
      <c r="ASA177" s="216"/>
      <c r="ASB177" s="216"/>
      <c r="ASC177" s="216"/>
      <c r="ASD177" s="216"/>
      <c r="ASE177" s="216"/>
      <c r="ASF177" s="216"/>
      <c r="ASG177" s="216"/>
      <c r="ASH177" s="216"/>
      <c r="ASI177" s="216"/>
      <c r="ASJ177" s="216"/>
      <c r="ASK177" s="216"/>
      <c r="ASL177" s="216"/>
      <c r="ASM177" s="216"/>
      <c r="ASN177" s="216"/>
      <c r="ASO177" s="216"/>
      <c r="ASP177" s="216"/>
      <c r="ASQ177" s="216"/>
      <c r="ASR177" s="216"/>
      <c r="ASS177" s="216"/>
      <c r="AST177" s="216"/>
      <c r="ASU177" s="216"/>
      <c r="ASV177" s="216"/>
      <c r="ASW177" s="216"/>
      <c r="ASX177" s="216"/>
      <c r="ASY177" s="216"/>
      <c r="ASZ177" s="216"/>
      <c r="ATA177" s="216"/>
      <c r="ATB177" s="216"/>
      <c r="ATC177" s="216"/>
      <c r="ATD177" s="216"/>
      <c r="ATE177" s="216"/>
      <c r="ATF177" s="216"/>
      <c r="ATG177" s="216"/>
      <c r="ATH177" s="216"/>
      <c r="ATI177" s="216"/>
      <c r="ATJ177" s="216"/>
      <c r="ATK177" s="216"/>
      <c r="ATL177" s="216"/>
      <c r="ATM177" s="216"/>
      <c r="ATN177" s="216"/>
      <c r="ATO177" s="216"/>
      <c r="ATP177" s="216"/>
      <c r="ATQ177" s="216"/>
      <c r="ATR177" s="216"/>
      <c r="ATS177" s="216"/>
      <c r="ATT177" s="216"/>
      <c r="ATU177" s="216"/>
      <c r="ATV177" s="216"/>
      <c r="ATW177" s="216"/>
      <c r="ATX177" s="216"/>
      <c r="ATY177" s="216"/>
      <c r="ATZ177" s="216"/>
      <c r="AUA177" s="216"/>
      <c r="AUB177" s="216"/>
      <c r="AUC177" s="216"/>
      <c r="AUD177" s="216"/>
      <c r="AUE177" s="216"/>
      <c r="AUF177" s="216"/>
      <c r="AUG177" s="216"/>
      <c r="AUH177" s="216"/>
      <c r="AUI177" s="216"/>
      <c r="AUJ177" s="216"/>
      <c r="AUK177" s="216"/>
      <c r="AUL177" s="216"/>
      <c r="AUM177" s="216"/>
      <c r="AUN177" s="216"/>
      <c r="AUO177" s="216"/>
      <c r="AUP177" s="216"/>
      <c r="AUQ177" s="216"/>
      <c r="AUR177" s="216"/>
      <c r="AUS177" s="216"/>
      <c r="AUT177" s="216"/>
      <c r="AUU177" s="216"/>
      <c r="AUV177" s="216"/>
      <c r="AUW177" s="216"/>
      <c r="AUX177" s="216"/>
      <c r="AUY177" s="216"/>
      <c r="AUZ177" s="216"/>
      <c r="AVA177" s="216"/>
      <c r="AVB177" s="216"/>
      <c r="AVC177" s="216"/>
      <c r="AVD177" s="216"/>
      <c r="AVE177" s="216"/>
      <c r="AVF177" s="216"/>
      <c r="AVG177" s="216"/>
      <c r="AVH177" s="216"/>
      <c r="AVI177" s="216"/>
      <c r="AVJ177" s="216"/>
      <c r="AVK177" s="216"/>
      <c r="AVL177" s="216"/>
      <c r="AVM177" s="216"/>
      <c r="AVN177" s="216"/>
      <c r="AVO177" s="216"/>
      <c r="AVP177" s="216"/>
      <c r="AVQ177" s="216"/>
      <c r="AVR177" s="216"/>
      <c r="AVS177" s="216"/>
      <c r="AVT177" s="216"/>
      <c r="AVU177" s="216"/>
      <c r="AVV177" s="216"/>
      <c r="AVW177" s="216"/>
      <c r="AVX177" s="216"/>
      <c r="AVY177" s="216"/>
      <c r="AVZ177" s="216"/>
      <c r="AWA177" s="216"/>
      <c r="AWB177" s="216"/>
      <c r="AWC177" s="216"/>
      <c r="AWD177" s="216"/>
      <c r="AWE177" s="216"/>
      <c r="AWF177" s="216"/>
      <c r="AWG177" s="216"/>
      <c r="AWH177" s="216"/>
      <c r="AWI177" s="216"/>
      <c r="AWJ177" s="216"/>
      <c r="AWK177" s="216"/>
      <c r="AWL177" s="216"/>
      <c r="AWM177" s="216"/>
      <c r="AWN177" s="216"/>
      <c r="AWO177" s="216"/>
      <c r="AWP177" s="216"/>
      <c r="AWQ177" s="216"/>
      <c r="AWR177" s="216"/>
      <c r="AWS177" s="216"/>
      <c r="AWT177" s="216"/>
      <c r="AWU177" s="216"/>
      <c r="AWV177" s="216"/>
      <c r="AWW177" s="216"/>
      <c r="AWX177" s="216"/>
      <c r="AWY177" s="216"/>
      <c r="AWZ177" s="216"/>
      <c r="AXA177" s="216"/>
      <c r="AXB177" s="216"/>
      <c r="AXC177" s="216"/>
      <c r="AXD177" s="216"/>
      <c r="AXE177" s="216"/>
      <c r="AXF177" s="216"/>
      <c r="AXG177" s="216"/>
      <c r="AXH177" s="216"/>
      <c r="AXI177" s="216"/>
      <c r="AXJ177" s="216"/>
      <c r="AXK177" s="216"/>
      <c r="AXL177" s="216"/>
      <c r="AXM177" s="216"/>
      <c r="AXN177" s="216"/>
      <c r="AXO177" s="216"/>
      <c r="AXP177" s="216"/>
      <c r="AXQ177" s="216"/>
      <c r="AXR177" s="216"/>
      <c r="AXS177" s="216"/>
      <c r="AXT177" s="216"/>
      <c r="AXU177" s="216"/>
      <c r="AXV177" s="216"/>
      <c r="AXW177" s="216"/>
      <c r="AXX177" s="216"/>
      <c r="AXY177" s="216"/>
      <c r="AXZ177" s="216"/>
      <c r="AYA177" s="216"/>
      <c r="AYB177" s="216"/>
      <c r="AYC177" s="216"/>
      <c r="AYD177" s="216"/>
      <c r="AYE177" s="216"/>
      <c r="AYF177" s="216"/>
      <c r="AYG177" s="216"/>
      <c r="AYH177" s="216"/>
      <c r="AYI177" s="216"/>
      <c r="AYJ177" s="216"/>
      <c r="AYK177" s="216"/>
      <c r="AYL177" s="216"/>
      <c r="AYM177" s="216"/>
      <c r="AYN177" s="216"/>
      <c r="AYO177" s="216"/>
      <c r="AYP177" s="216"/>
      <c r="AYQ177" s="216"/>
      <c r="AYR177" s="216"/>
      <c r="AYS177" s="216"/>
      <c r="AYT177" s="216"/>
      <c r="AYU177" s="216"/>
      <c r="AYV177" s="216"/>
      <c r="AYW177" s="216"/>
      <c r="AYX177" s="216"/>
      <c r="AYY177" s="216"/>
      <c r="AYZ177" s="216"/>
      <c r="AZA177" s="216"/>
      <c r="AZB177" s="216"/>
      <c r="AZC177" s="216"/>
      <c r="AZD177" s="216"/>
      <c r="AZE177" s="216"/>
      <c r="AZF177" s="216"/>
      <c r="AZG177" s="216"/>
      <c r="AZH177" s="216"/>
      <c r="AZI177" s="216"/>
      <c r="AZJ177" s="216"/>
      <c r="AZK177" s="216"/>
      <c r="AZL177" s="216"/>
      <c r="AZM177" s="216"/>
      <c r="AZN177" s="216"/>
      <c r="AZO177" s="216"/>
      <c r="AZP177" s="216"/>
      <c r="AZQ177" s="216"/>
      <c r="AZR177" s="216"/>
      <c r="AZS177" s="216"/>
      <c r="AZT177" s="216"/>
      <c r="AZU177" s="216"/>
      <c r="AZV177" s="216"/>
      <c r="AZW177" s="216"/>
      <c r="AZX177" s="216"/>
      <c r="AZY177" s="216"/>
      <c r="AZZ177" s="216"/>
      <c r="BAA177" s="216"/>
      <c r="BAB177" s="216"/>
      <c r="BAC177" s="216"/>
      <c r="BAD177" s="216"/>
      <c r="BAE177" s="216"/>
      <c r="BAF177" s="216"/>
      <c r="BAG177" s="216"/>
      <c r="BAH177" s="216"/>
      <c r="BAI177" s="216"/>
      <c r="BAJ177" s="216"/>
      <c r="BAK177" s="216"/>
      <c r="BAL177" s="216"/>
      <c r="BAM177" s="216"/>
      <c r="BAN177" s="216"/>
      <c r="BAO177" s="216"/>
      <c r="BAP177" s="216"/>
      <c r="BAQ177" s="216"/>
      <c r="BAR177" s="216"/>
      <c r="BAS177" s="216"/>
      <c r="BAT177" s="216"/>
      <c r="BAU177" s="216"/>
      <c r="BAV177" s="216"/>
      <c r="BAW177" s="216"/>
      <c r="BAX177" s="216"/>
      <c r="BAY177" s="216"/>
      <c r="BAZ177" s="216"/>
      <c r="BBA177" s="216"/>
      <c r="BBB177" s="216"/>
      <c r="BBC177" s="216"/>
      <c r="BBD177" s="216"/>
      <c r="BBE177" s="216"/>
      <c r="BBF177" s="216"/>
      <c r="BBG177" s="216"/>
      <c r="BBH177" s="216"/>
      <c r="BBI177" s="216"/>
      <c r="BBJ177" s="216"/>
      <c r="BBK177" s="216"/>
      <c r="BBL177" s="216"/>
      <c r="BBM177" s="216"/>
      <c r="BBN177" s="216"/>
      <c r="BBO177" s="216"/>
      <c r="BBP177" s="216"/>
      <c r="BBQ177" s="216"/>
      <c r="BBR177" s="216"/>
      <c r="BBS177" s="216"/>
      <c r="BBT177" s="216"/>
      <c r="BBU177" s="216"/>
      <c r="BBV177" s="216"/>
      <c r="BBW177" s="216"/>
      <c r="BBX177" s="216"/>
      <c r="BBY177" s="216"/>
      <c r="BBZ177" s="216"/>
      <c r="BCA177" s="216"/>
      <c r="BCB177" s="216"/>
      <c r="BCC177" s="216"/>
      <c r="BCD177" s="216"/>
      <c r="BCE177" s="216"/>
      <c r="BCF177" s="216"/>
      <c r="BCG177" s="216"/>
      <c r="BCH177" s="216"/>
      <c r="BCI177" s="216"/>
      <c r="BCJ177" s="216"/>
      <c r="BCK177" s="216"/>
      <c r="BCL177" s="216"/>
      <c r="BCM177" s="216"/>
      <c r="BCN177" s="216"/>
      <c r="BCO177" s="216"/>
      <c r="BCP177" s="216"/>
      <c r="BCQ177" s="216"/>
      <c r="BCR177" s="216"/>
      <c r="BCS177" s="216"/>
      <c r="BCT177" s="216"/>
      <c r="BCU177" s="216"/>
      <c r="BCV177" s="216"/>
      <c r="BCW177" s="216"/>
      <c r="BCX177" s="216"/>
      <c r="BCY177" s="216"/>
      <c r="BCZ177" s="216"/>
      <c r="BDA177" s="216"/>
      <c r="BDB177" s="216"/>
      <c r="BDC177" s="216"/>
      <c r="BDD177" s="216"/>
      <c r="BDE177" s="216"/>
      <c r="BDF177" s="216"/>
      <c r="BDG177" s="216"/>
      <c r="BDH177" s="216"/>
      <c r="BDI177" s="216"/>
      <c r="BDJ177" s="216"/>
      <c r="BDK177" s="216"/>
      <c r="BDL177" s="216"/>
      <c r="BDM177" s="216"/>
      <c r="BDN177" s="216"/>
      <c r="BDO177" s="216"/>
      <c r="BDP177" s="216"/>
      <c r="BDQ177" s="216"/>
      <c r="BDR177" s="216"/>
      <c r="BDS177" s="216"/>
      <c r="BDT177" s="216"/>
      <c r="BDU177" s="216"/>
      <c r="BDV177" s="216"/>
      <c r="BDW177" s="216"/>
      <c r="BDX177" s="216"/>
      <c r="BDY177" s="216"/>
      <c r="BDZ177" s="216"/>
      <c r="BEA177" s="216"/>
      <c r="BEB177" s="216"/>
      <c r="BEC177" s="216"/>
      <c r="BED177" s="216"/>
      <c r="BEE177" s="216"/>
      <c r="BEF177" s="216"/>
      <c r="BEG177" s="216"/>
      <c r="BEH177" s="216"/>
      <c r="BEI177" s="216"/>
      <c r="BEJ177" s="216"/>
      <c r="BEK177" s="216"/>
      <c r="BEL177" s="216"/>
      <c r="BEM177" s="216"/>
      <c r="BEN177" s="216"/>
      <c r="BEO177" s="216"/>
      <c r="BEP177" s="216"/>
      <c r="BEQ177" s="216"/>
      <c r="BER177" s="216"/>
      <c r="BES177" s="216"/>
      <c r="BET177" s="216"/>
      <c r="BEU177" s="216"/>
      <c r="BEV177" s="216"/>
      <c r="BEW177" s="216"/>
      <c r="BEX177" s="216"/>
      <c r="BEY177" s="216"/>
      <c r="BEZ177" s="216"/>
      <c r="BFA177" s="216"/>
      <c r="BFB177" s="216"/>
      <c r="BFC177" s="216"/>
      <c r="BFD177" s="216"/>
      <c r="BFE177" s="216"/>
      <c r="BFF177" s="216"/>
      <c r="BFG177" s="216"/>
      <c r="BFH177" s="216"/>
      <c r="BFI177" s="216"/>
      <c r="BFJ177" s="216"/>
      <c r="BFK177" s="216"/>
      <c r="BFL177" s="216"/>
      <c r="BFM177" s="216"/>
      <c r="BFN177" s="216"/>
      <c r="BFO177" s="216"/>
      <c r="BFP177" s="216"/>
      <c r="BFQ177" s="216"/>
      <c r="BFR177" s="216"/>
      <c r="BFS177" s="216"/>
      <c r="BFT177" s="216"/>
      <c r="BFU177" s="216"/>
      <c r="BFV177" s="216"/>
      <c r="BFW177" s="216"/>
      <c r="BFX177" s="216"/>
      <c r="BFY177" s="216"/>
      <c r="BFZ177" s="216"/>
      <c r="BGA177" s="216"/>
      <c r="BGB177" s="216"/>
      <c r="BGC177" s="216"/>
      <c r="BGD177" s="216"/>
      <c r="BGE177" s="216"/>
      <c r="BGF177" s="216"/>
      <c r="BGG177" s="216"/>
      <c r="BGH177" s="216"/>
      <c r="BGI177" s="216"/>
      <c r="BGJ177" s="216"/>
      <c r="BGK177" s="216"/>
      <c r="BGL177" s="216"/>
      <c r="BGM177" s="216"/>
      <c r="BGN177" s="216"/>
      <c r="BGO177" s="216"/>
      <c r="BGP177" s="216"/>
      <c r="BGQ177" s="216"/>
      <c r="BGR177" s="216"/>
      <c r="BGS177" s="216"/>
      <c r="BGT177" s="216"/>
      <c r="BGU177" s="216"/>
      <c r="BGV177" s="216"/>
      <c r="BGW177" s="216"/>
      <c r="BGX177" s="216"/>
      <c r="BGY177" s="216"/>
      <c r="BGZ177" s="216"/>
      <c r="BHA177" s="216"/>
      <c r="BHB177" s="216"/>
      <c r="BHC177" s="216"/>
      <c r="BHD177" s="216"/>
      <c r="BHE177" s="216"/>
      <c r="BHF177" s="216"/>
      <c r="BHG177" s="216"/>
      <c r="BHH177" s="216"/>
      <c r="BHI177" s="216"/>
      <c r="BHJ177" s="216"/>
      <c r="BHK177" s="216"/>
      <c r="BHL177" s="216"/>
      <c r="BHM177" s="216"/>
      <c r="BHN177" s="216"/>
      <c r="BHO177" s="216"/>
      <c r="BHP177" s="216"/>
      <c r="BHQ177" s="216"/>
      <c r="BHR177" s="216"/>
      <c r="BHS177" s="216"/>
      <c r="BHT177" s="216"/>
      <c r="BHU177" s="216"/>
      <c r="BHV177" s="216"/>
      <c r="BHW177" s="216"/>
      <c r="BHX177" s="216"/>
      <c r="BHY177" s="216"/>
      <c r="BHZ177" s="216"/>
      <c r="BIA177" s="216"/>
      <c r="BIB177" s="216"/>
      <c r="BIC177" s="216"/>
      <c r="BID177" s="216"/>
      <c r="BIE177" s="216"/>
      <c r="BIF177" s="216"/>
      <c r="BIG177" s="216"/>
      <c r="BIH177" s="216"/>
      <c r="BII177" s="216"/>
      <c r="BIJ177" s="216"/>
      <c r="BIK177" s="216"/>
      <c r="BIL177" s="216"/>
      <c r="BIM177" s="216"/>
      <c r="BIN177" s="216"/>
      <c r="BIO177" s="216"/>
      <c r="BIP177" s="216"/>
      <c r="BIQ177" s="216"/>
      <c r="BIR177" s="216"/>
      <c r="BIS177" s="216"/>
      <c r="BIT177" s="216"/>
      <c r="BIU177" s="216"/>
      <c r="BIV177" s="216"/>
      <c r="BIW177" s="216"/>
      <c r="BIX177" s="216"/>
      <c r="BIY177" s="216"/>
      <c r="BIZ177" s="216"/>
      <c r="BJA177" s="216"/>
      <c r="BJB177" s="216"/>
      <c r="BJC177" s="216"/>
      <c r="BJD177" s="216"/>
      <c r="BJE177" s="216"/>
      <c r="BJF177" s="216"/>
      <c r="BJG177" s="216"/>
      <c r="BJH177" s="216"/>
      <c r="BJI177" s="216"/>
      <c r="BJJ177" s="216"/>
      <c r="BJK177" s="216"/>
      <c r="BJL177" s="216"/>
      <c r="BJM177" s="216"/>
      <c r="BJN177" s="216"/>
      <c r="BJO177" s="216"/>
      <c r="BJP177" s="216"/>
      <c r="BJQ177" s="216"/>
      <c r="BJR177" s="216"/>
      <c r="BJS177" s="216"/>
      <c r="BJT177" s="216"/>
      <c r="BJU177" s="216"/>
      <c r="BJV177" s="216"/>
      <c r="BJW177" s="216"/>
      <c r="BJX177" s="216"/>
      <c r="BJY177" s="216"/>
      <c r="BJZ177" s="216"/>
      <c r="BKA177" s="216"/>
      <c r="BKB177" s="216"/>
      <c r="BKC177" s="216"/>
      <c r="BKD177" s="216"/>
      <c r="BKE177" s="216"/>
      <c r="BKF177" s="216"/>
      <c r="BKG177" s="216"/>
      <c r="BKH177" s="216"/>
      <c r="BKI177" s="216"/>
      <c r="BKJ177" s="216"/>
      <c r="BKK177" s="216"/>
      <c r="BKL177" s="216"/>
      <c r="BKM177" s="216"/>
      <c r="BKN177" s="216"/>
      <c r="BKO177" s="216"/>
      <c r="BKP177" s="216"/>
      <c r="BKQ177" s="216"/>
      <c r="BKR177" s="216"/>
      <c r="BKS177" s="216"/>
      <c r="BKT177" s="216"/>
      <c r="BKU177" s="216"/>
      <c r="BKV177" s="216"/>
      <c r="BKW177" s="216"/>
      <c r="BKX177" s="216"/>
      <c r="BKY177" s="216"/>
      <c r="BKZ177" s="216"/>
      <c r="BLA177" s="216"/>
      <c r="BLB177" s="216"/>
      <c r="BLC177" s="216"/>
      <c r="BLD177" s="216"/>
      <c r="BLE177" s="216"/>
      <c r="BLF177" s="216"/>
      <c r="BLG177" s="216"/>
      <c r="BLH177" s="216"/>
      <c r="BLI177" s="216"/>
      <c r="BLJ177" s="216"/>
      <c r="BLK177" s="216"/>
      <c r="BLL177" s="216"/>
      <c r="BLM177" s="216"/>
      <c r="BLN177" s="216"/>
      <c r="BLO177" s="216"/>
      <c r="BLP177" s="216"/>
      <c r="BLQ177" s="216"/>
      <c r="BLR177" s="216"/>
      <c r="BLS177" s="216"/>
      <c r="BLT177" s="216"/>
      <c r="BLU177" s="216"/>
      <c r="BLV177" s="216"/>
      <c r="BLW177" s="216"/>
      <c r="BLX177" s="216"/>
      <c r="BLY177" s="216"/>
      <c r="BLZ177" s="216"/>
      <c r="BMA177" s="216"/>
      <c r="BMB177" s="216"/>
      <c r="BMC177" s="216"/>
      <c r="BMD177" s="216"/>
      <c r="BME177" s="216"/>
      <c r="BMF177" s="216"/>
      <c r="BMG177" s="216"/>
      <c r="BMH177" s="216"/>
      <c r="BMI177" s="216"/>
      <c r="BMJ177" s="216"/>
      <c r="BMK177" s="216"/>
      <c r="BML177" s="216"/>
      <c r="BMM177" s="216"/>
      <c r="BMN177" s="216"/>
      <c r="BMO177" s="216"/>
      <c r="BMP177" s="216"/>
      <c r="BMQ177" s="216"/>
      <c r="BMR177" s="216"/>
      <c r="BMS177" s="216"/>
      <c r="BMT177" s="216"/>
      <c r="BMU177" s="216"/>
      <c r="BMV177" s="216"/>
      <c r="BMW177" s="216"/>
      <c r="BMX177" s="216"/>
      <c r="BMY177" s="216"/>
      <c r="BMZ177" s="216"/>
      <c r="BNA177" s="216"/>
      <c r="BNB177" s="216"/>
      <c r="BNC177" s="216"/>
      <c r="BND177" s="216"/>
      <c r="BNE177" s="216"/>
      <c r="BNF177" s="216"/>
      <c r="BNG177" s="216"/>
      <c r="BNH177" s="216"/>
      <c r="BNI177" s="216"/>
      <c r="BNJ177" s="216"/>
      <c r="BNK177" s="216"/>
      <c r="BNL177" s="216"/>
      <c r="BNM177" s="216"/>
      <c r="BNN177" s="216"/>
      <c r="BNO177" s="216"/>
      <c r="BNP177" s="216"/>
      <c r="BNQ177" s="216"/>
      <c r="BNR177" s="216"/>
      <c r="BNS177" s="216"/>
      <c r="BNT177" s="216"/>
      <c r="BNU177" s="216"/>
      <c r="BNV177" s="216"/>
      <c r="BNW177" s="216"/>
      <c r="BNX177" s="216"/>
      <c r="BNY177" s="216"/>
      <c r="BNZ177" s="216"/>
      <c r="BOA177" s="216"/>
      <c r="BOB177" s="216"/>
      <c r="BOC177" s="216"/>
      <c r="BOD177" s="216"/>
      <c r="BOE177" s="216"/>
      <c r="BOF177" s="216"/>
      <c r="BOG177" s="216"/>
      <c r="BOH177" s="216"/>
      <c r="BOI177" s="216"/>
      <c r="BOJ177" s="216"/>
      <c r="BOK177" s="216"/>
      <c r="BOL177" s="216"/>
      <c r="BOM177" s="216"/>
      <c r="BON177" s="216"/>
      <c r="BOO177" s="216"/>
      <c r="BOP177" s="216"/>
      <c r="BOQ177" s="216"/>
      <c r="BOR177" s="216"/>
      <c r="BOS177" s="216"/>
      <c r="BOT177" s="216"/>
      <c r="BOU177" s="216"/>
      <c r="BOV177" s="216"/>
      <c r="BOW177" s="216"/>
      <c r="BOX177" s="216"/>
      <c r="BOY177" s="216"/>
      <c r="BOZ177" s="216"/>
      <c r="BPA177" s="216"/>
      <c r="BPB177" s="216"/>
      <c r="BPC177" s="216"/>
      <c r="BPD177" s="216"/>
      <c r="BPE177" s="216"/>
      <c r="BPF177" s="216"/>
      <c r="BPG177" s="216"/>
      <c r="BPH177" s="216"/>
      <c r="BPI177" s="216"/>
      <c r="BPJ177" s="216"/>
      <c r="BPK177" s="216"/>
      <c r="BPL177" s="216"/>
      <c r="BPM177" s="216"/>
      <c r="BPN177" s="216"/>
      <c r="BPO177" s="216"/>
      <c r="BPP177" s="216"/>
      <c r="BPQ177" s="216"/>
      <c r="BPR177" s="216"/>
      <c r="BPS177" s="216"/>
      <c r="BPT177" s="216"/>
      <c r="BPU177" s="216"/>
      <c r="BPV177" s="216"/>
      <c r="BPW177" s="216"/>
      <c r="BPX177" s="216"/>
      <c r="BPY177" s="216"/>
      <c r="BPZ177" s="216"/>
      <c r="BQA177" s="216"/>
      <c r="BQB177" s="216"/>
      <c r="BQC177" s="216"/>
      <c r="BQD177" s="216"/>
      <c r="BQE177" s="216"/>
      <c r="BQF177" s="216"/>
      <c r="BQG177" s="216"/>
      <c r="BQH177" s="216"/>
      <c r="BQI177" s="216"/>
      <c r="BQJ177" s="216"/>
      <c r="BQK177" s="216"/>
      <c r="BQL177" s="216"/>
      <c r="BQM177" s="216"/>
      <c r="BQN177" s="216"/>
      <c r="BQO177" s="216"/>
      <c r="BQP177" s="216"/>
      <c r="BQQ177" s="216"/>
      <c r="BQR177" s="216"/>
      <c r="BQS177" s="216"/>
      <c r="BQT177" s="216"/>
      <c r="BQU177" s="216"/>
      <c r="BQV177" s="216"/>
      <c r="BQW177" s="216"/>
      <c r="BQX177" s="216"/>
      <c r="BQY177" s="216"/>
      <c r="BQZ177" s="216"/>
      <c r="BRA177" s="216"/>
      <c r="BRB177" s="216"/>
      <c r="BRC177" s="216"/>
      <c r="BRD177" s="216"/>
      <c r="BRE177" s="216"/>
      <c r="BRF177" s="216"/>
      <c r="BRG177" s="216"/>
      <c r="BRH177" s="216"/>
      <c r="BRI177" s="216"/>
      <c r="BRJ177" s="216"/>
      <c r="BRK177" s="216"/>
      <c r="BRL177" s="216"/>
      <c r="BRM177" s="216"/>
      <c r="BRN177" s="216"/>
      <c r="BRO177" s="216"/>
      <c r="BRP177" s="216"/>
      <c r="BRQ177" s="216"/>
      <c r="BRR177" s="216"/>
      <c r="BRS177" s="216"/>
      <c r="BRT177" s="216"/>
      <c r="BRU177" s="216"/>
      <c r="BRV177" s="216"/>
      <c r="BRW177" s="216"/>
      <c r="BRX177" s="216"/>
      <c r="BRY177" s="216"/>
      <c r="BRZ177" s="216"/>
      <c r="BSA177" s="216"/>
      <c r="BSB177" s="216"/>
      <c r="BSC177" s="216"/>
      <c r="BSD177" s="216"/>
      <c r="BSE177" s="216"/>
      <c r="BSF177" s="216"/>
      <c r="BSG177" s="216"/>
      <c r="BSH177" s="216"/>
      <c r="BSI177" s="216"/>
      <c r="BSJ177" s="216"/>
      <c r="BSK177" s="216"/>
      <c r="BSL177" s="216"/>
      <c r="BSM177" s="216"/>
      <c r="BSN177" s="216"/>
      <c r="BSO177" s="216"/>
      <c r="BSP177" s="216"/>
      <c r="BSQ177" s="216"/>
      <c r="BSR177" s="216"/>
      <c r="BSS177" s="216"/>
      <c r="BST177" s="216"/>
      <c r="BSU177" s="216"/>
      <c r="BSV177" s="216"/>
      <c r="BSW177" s="216"/>
      <c r="BSX177" s="216"/>
      <c r="BSY177" s="216"/>
      <c r="BSZ177" s="216"/>
      <c r="BTA177" s="216"/>
      <c r="BTB177" s="216"/>
      <c r="BTC177" s="216"/>
      <c r="BTD177" s="216"/>
      <c r="BTE177" s="216"/>
      <c r="BTF177" s="216"/>
      <c r="BTG177" s="216"/>
      <c r="BTH177" s="216"/>
      <c r="BTI177" s="216"/>
      <c r="BTJ177" s="216"/>
      <c r="BTK177" s="216"/>
      <c r="BTL177" s="216"/>
      <c r="BTM177" s="216"/>
      <c r="BTN177" s="216"/>
      <c r="BTO177" s="216"/>
      <c r="BTP177" s="216"/>
      <c r="BTQ177" s="216"/>
      <c r="BTR177" s="216"/>
      <c r="BTS177" s="216"/>
      <c r="BTT177" s="216"/>
      <c r="BTU177" s="216"/>
      <c r="BTV177" s="216"/>
      <c r="BTW177" s="216"/>
      <c r="BTX177" s="216"/>
      <c r="BTY177" s="216"/>
      <c r="BTZ177" s="216"/>
      <c r="BUA177" s="216"/>
      <c r="BUB177" s="216"/>
      <c r="BUC177" s="216"/>
      <c r="BUD177" s="216"/>
      <c r="BUE177" s="216"/>
      <c r="BUF177" s="216"/>
      <c r="BUG177" s="216"/>
      <c r="BUH177" s="216"/>
      <c r="BUI177" s="216"/>
      <c r="BUJ177" s="216"/>
      <c r="BUK177" s="216"/>
      <c r="BUL177" s="216"/>
      <c r="BUM177" s="216"/>
      <c r="BUN177" s="216"/>
      <c r="BUO177" s="216"/>
      <c r="BUP177" s="216"/>
      <c r="BUQ177" s="216"/>
      <c r="BUR177" s="216"/>
      <c r="BUS177" s="216"/>
      <c r="BUT177" s="216"/>
      <c r="BUU177" s="216"/>
      <c r="BUV177" s="216"/>
      <c r="BUW177" s="216"/>
      <c r="BUX177" s="216"/>
      <c r="BUY177" s="216"/>
      <c r="BUZ177" s="216"/>
      <c r="BVA177" s="216"/>
      <c r="BVB177" s="216"/>
      <c r="BVC177" s="216"/>
      <c r="BVD177" s="216"/>
      <c r="BVE177" s="216"/>
      <c r="BVF177" s="216"/>
      <c r="BVG177" s="216"/>
      <c r="BVH177" s="216"/>
      <c r="BVI177" s="216"/>
      <c r="BVJ177" s="216"/>
      <c r="BVK177" s="216"/>
      <c r="BVL177" s="216"/>
      <c r="BVM177" s="216"/>
      <c r="BVN177" s="216"/>
      <c r="BVO177" s="216"/>
      <c r="BVP177" s="216"/>
      <c r="BVQ177" s="216"/>
      <c r="BVR177" s="216"/>
      <c r="BVS177" s="216"/>
      <c r="BVT177" s="216"/>
      <c r="BVU177" s="216"/>
      <c r="BVV177" s="216"/>
      <c r="BVW177" s="216"/>
      <c r="BVX177" s="216"/>
      <c r="BVY177" s="216"/>
      <c r="BVZ177" s="216"/>
      <c r="BWA177" s="216"/>
      <c r="BWB177" s="216"/>
      <c r="BWC177" s="216"/>
      <c r="BWD177" s="216"/>
      <c r="BWE177" s="216"/>
      <c r="BWF177" s="216"/>
      <c r="BWG177" s="216"/>
      <c r="BWH177" s="216"/>
      <c r="BWI177" s="216"/>
      <c r="BWJ177" s="216"/>
      <c r="BWK177" s="216"/>
      <c r="BWL177" s="216"/>
      <c r="BWM177" s="216"/>
      <c r="BWN177" s="216"/>
      <c r="BWO177" s="216"/>
      <c r="BWP177" s="216"/>
      <c r="BWQ177" s="216"/>
      <c r="BWR177" s="216"/>
      <c r="BWS177" s="216"/>
      <c r="BWT177" s="216"/>
      <c r="BWU177" s="216"/>
      <c r="BWV177" s="216"/>
      <c r="BWW177" s="216"/>
      <c r="BWX177" s="216"/>
      <c r="BWY177" s="216"/>
      <c r="BWZ177" s="216"/>
      <c r="BXA177" s="216"/>
      <c r="BXB177" s="216"/>
      <c r="BXC177" s="216"/>
      <c r="BXD177" s="216"/>
      <c r="BXE177" s="216"/>
      <c r="BXF177" s="216"/>
      <c r="BXG177" s="216"/>
      <c r="BXH177" s="216"/>
      <c r="BXI177" s="216"/>
      <c r="BXJ177" s="216"/>
      <c r="BXK177" s="216"/>
      <c r="BXL177" s="216"/>
      <c r="BXM177" s="216"/>
      <c r="BXN177" s="216"/>
      <c r="BXO177" s="216"/>
      <c r="BXP177" s="216"/>
      <c r="BXQ177" s="216"/>
      <c r="BXR177" s="216"/>
      <c r="BXS177" s="216"/>
      <c r="BXT177" s="216"/>
      <c r="BXU177" s="216"/>
      <c r="BXV177" s="216"/>
      <c r="BXW177" s="216"/>
      <c r="BXX177" s="216"/>
      <c r="BXY177" s="216"/>
      <c r="BXZ177" s="216"/>
      <c r="BYA177" s="216"/>
      <c r="BYB177" s="216"/>
      <c r="BYC177" s="216"/>
      <c r="BYD177" s="216"/>
      <c r="BYE177" s="216"/>
      <c r="BYF177" s="216"/>
      <c r="BYG177" s="216"/>
      <c r="BYH177" s="216"/>
      <c r="BYI177" s="216"/>
      <c r="BYJ177" s="216"/>
      <c r="BYK177" s="216"/>
      <c r="BYL177" s="216"/>
      <c r="BYM177" s="216"/>
      <c r="BYN177" s="216"/>
      <c r="BYO177" s="216"/>
      <c r="BYP177" s="216"/>
      <c r="BYQ177" s="216"/>
      <c r="BYR177" s="216"/>
      <c r="BYS177" s="216"/>
      <c r="BYT177" s="216"/>
      <c r="BYU177" s="216"/>
      <c r="BYV177" s="216"/>
      <c r="BYW177" s="216"/>
      <c r="BYX177" s="216"/>
      <c r="BYY177" s="216"/>
      <c r="BYZ177" s="216"/>
      <c r="BZA177" s="216"/>
      <c r="BZB177" s="216"/>
      <c r="BZC177" s="216"/>
      <c r="BZD177" s="216"/>
      <c r="BZE177" s="216"/>
      <c r="BZF177" s="216"/>
      <c r="BZG177" s="216"/>
      <c r="BZH177" s="216"/>
      <c r="BZI177" s="216"/>
      <c r="BZJ177" s="216"/>
      <c r="BZK177" s="216"/>
      <c r="BZL177" s="216"/>
      <c r="BZM177" s="216"/>
      <c r="BZN177" s="216"/>
      <c r="BZO177" s="216"/>
      <c r="BZP177" s="216"/>
      <c r="BZQ177" s="216"/>
      <c r="BZR177" s="216"/>
      <c r="BZS177" s="216"/>
      <c r="BZT177" s="216"/>
      <c r="BZU177" s="216"/>
      <c r="BZV177" s="216"/>
      <c r="BZW177" s="216"/>
      <c r="BZX177" s="216"/>
      <c r="BZY177" s="216"/>
      <c r="BZZ177" s="216"/>
      <c r="CAA177" s="216"/>
      <c r="CAB177" s="216"/>
      <c r="CAC177" s="216"/>
      <c r="CAD177" s="216"/>
      <c r="CAE177" s="216"/>
      <c r="CAF177" s="216"/>
      <c r="CAG177" s="216"/>
      <c r="CAH177" s="216"/>
      <c r="CAI177" s="216"/>
      <c r="CAJ177" s="216"/>
      <c r="CAK177" s="216"/>
      <c r="CAL177" s="216"/>
      <c r="CAM177" s="216"/>
      <c r="CAN177" s="216"/>
      <c r="CAO177" s="216"/>
      <c r="CAP177" s="216"/>
      <c r="CAQ177" s="216"/>
      <c r="CAR177" s="216"/>
      <c r="CAS177" s="216"/>
      <c r="CAT177" s="216"/>
      <c r="CAU177" s="216"/>
      <c r="CAV177" s="216"/>
      <c r="CAW177" s="216"/>
      <c r="CAX177" s="216"/>
      <c r="CAY177" s="216"/>
      <c r="CAZ177" s="216"/>
      <c r="CBA177" s="216"/>
      <c r="CBB177" s="216"/>
      <c r="CBC177" s="216"/>
      <c r="CBD177" s="216"/>
      <c r="CBE177" s="216"/>
      <c r="CBF177" s="216"/>
      <c r="CBG177" s="216"/>
      <c r="CBH177" s="216"/>
      <c r="CBI177" s="216"/>
      <c r="CBJ177" s="216"/>
      <c r="CBK177" s="216"/>
      <c r="CBL177" s="216"/>
      <c r="CBM177" s="216"/>
      <c r="CBN177" s="216"/>
      <c r="CBO177" s="216"/>
      <c r="CBP177" s="216"/>
      <c r="CBQ177" s="216"/>
      <c r="CBR177" s="216"/>
      <c r="CBS177" s="216"/>
      <c r="CBT177" s="216"/>
      <c r="CBU177" s="216"/>
      <c r="CBV177" s="216"/>
      <c r="CBW177" s="216"/>
      <c r="CBX177" s="216"/>
      <c r="CBY177" s="216"/>
      <c r="CBZ177" s="216"/>
      <c r="CCA177" s="216"/>
      <c r="CCB177" s="216"/>
      <c r="CCC177" s="216"/>
      <c r="CCD177" s="216"/>
      <c r="CCE177" s="216"/>
      <c r="CCF177" s="216"/>
      <c r="CCG177" s="216"/>
      <c r="CCH177" s="216"/>
      <c r="CCI177" s="216"/>
      <c r="CCJ177" s="216"/>
      <c r="CCK177" s="216"/>
      <c r="CCL177" s="216"/>
      <c r="CCM177" s="216"/>
      <c r="CCN177" s="216"/>
      <c r="CCO177" s="216"/>
      <c r="CCP177" s="216"/>
      <c r="CCQ177" s="216"/>
      <c r="CCR177" s="216"/>
      <c r="CCS177" s="216"/>
      <c r="CCT177" s="216"/>
      <c r="CCU177" s="216"/>
      <c r="CCV177" s="216"/>
      <c r="CCW177" s="216"/>
      <c r="CCX177" s="216"/>
      <c r="CCY177" s="216"/>
      <c r="CCZ177" s="216"/>
      <c r="CDA177" s="216"/>
      <c r="CDB177" s="216"/>
      <c r="CDC177" s="216"/>
      <c r="CDD177" s="216"/>
      <c r="CDE177" s="216"/>
      <c r="CDF177" s="216"/>
      <c r="CDG177" s="216"/>
      <c r="CDH177" s="216"/>
      <c r="CDI177" s="216"/>
      <c r="CDJ177" s="216"/>
      <c r="CDK177" s="216"/>
      <c r="CDL177" s="216"/>
      <c r="CDM177" s="216"/>
      <c r="CDN177" s="216"/>
      <c r="CDO177" s="216"/>
      <c r="CDP177" s="216"/>
      <c r="CDQ177" s="216"/>
      <c r="CDR177" s="216"/>
      <c r="CDS177" s="216"/>
      <c r="CDT177" s="216"/>
      <c r="CDU177" s="216"/>
      <c r="CDV177" s="216"/>
      <c r="CDW177" s="216"/>
      <c r="CDX177" s="216"/>
      <c r="CDY177" s="216"/>
      <c r="CDZ177" s="216"/>
      <c r="CEA177" s="216"/>
      <c r="CEB177" s="216"/>
      <c r="CEC177" s="216"/>
      <c r="CED177" s="216"/>
      <c r="CEE177" s="216"/>
      <c r="CEF177" s="216"/>
      <c r="CEG177" s="216"/>
      <c r="CEH177" s="216"/>
      <c r="CEI177" s="216"/>
      <c r="CEJ177" s="216"/>
      <c r="CEK177" s="216"/>
      <c r="CEL177" s="216"/>
      <c r="CEM177" s="216"/>
      <c r="CEN177" s="216"/>
      <c r="CEO177" s="216"/>
      <c r="CEP177" s="216"/>
      <c r="CEQ177" s="216"/>
      <c r="CER177" s="216"/>
      <c r="CES177" s="216"/>
      <c r="CET177" s="216"/>
      <c r="CEU177" s="216"/>
      <c r="CEV177" s="216"/>
      <c r="CEW177" s="216"/>
      <c r="CEX177" s="216"/>
      <c r="CEY177" s="216"/>
      <c r="CEZ177" s="216"/>
      <c r="CFA177" s="216"/>
      <c r="CFB177" s="216"/>
      <c r="CFC177" s="216"/>
      <c r="CFD177" s="216"/>
      <c r="CFE177" s="216"/>
      <c r="CFF177" s="216"/>
      <c r="CFG177" s="216"/>
      <c r="CFH177" s="216"/>
      <c r="CFI177" s="216"/>
      <c r="CFJ177" s="216"/>
      <c r="CFK177" s="216"/>
      <c r="CFL177" s="216"/>
      <c r="CFM177" s="216"/>
      <c r="CFN177" s="216"/>
      <c r="CFO177" s="216"/>
      <c r="CFP177" s="216"/>
      <c r="CFQ177" s="216"/>
      <c r="CFR177" s="216"/>
      <c r="CFS177" s="216"/>
      <c r="CFT177" s="216"/>
      <c r="CFU177" s="216"/>
      <c r="CFV177" s="216"/>
      <c r="CFW177" s="216"/>
      <c r="CFX177" s="216"/>
      <c r="CFY177" s="216"/>
      <c r="CFZ177" s="216"/>
      <c r="CGA177" s="216"/>
      <c r="CGB177" s="216"/>
      <c r="CGC177" s="216"/>
      <c r="CGD177" s="216"/>
      <c r="CGE177" s="216"/>
      <c r="CGF177" s="216"/>
      <c r="CGG177" s="216"/>
      <c r="CGH177" s="216"/>
      <c r="CGI177" s="216"/>
      <c r="CGJ177" s="216"/>
      <c r="CGK177" s="216"/>
      <c r="CGL177" s="216"/>
      <c r="CGM177" s="216"/>
      <c r="CGN177" s="216"/>
      <c r="CGO177" s="216"/>
      <c r="CGP177" s="216"/>
      <c r="CGQ177" s="216"/>
      <c r="CGR177" s="216"/>
      <c r="CGS177" s="216"/>
      <c r="CGT177" s="216"/>
      <c r="CGU177" s="216"/>
      <c r="CGV177" s="216"/>
      <c r="CGW177" s="216"/>
      <c r="CGX177" s="216"/>
      <c r="CGY177" s="216"/>
      <c r="CGZ177" s="216"/>
      <c r="CHA177" s="216"/>
      <c r="CHB177" s="216"/>
      <c r="CHC177" s="216"/>
      <c r="CHD177" s="216"/>
      <c r="CHE177" s="216"/>
      <c r="CHF177" s="216"/>
      <c r="CHG177" s="216"/>
      <c r="CHH177" s="216"/>
      <c r="CHI177" s="216"/>
      <c r="CHJ177" s="216"/>
      <c r="CHK177" s="216"/>
      <c r="CHL177" s="216"/>
      <c r="CHM177" s="216"/>
      <c r="CHN177" s="216"/>
      <c r="CHO177" s="216"/>
      <c r="CHP177" s="216"/>
      <c r="CHQ177" s="216"/>
      <c r="CHR177" s="216"/>
      <c r="CHS177" s="216"/>
      <c r="CHT177" s="216"/>
      <c r="CHU177" s="216"/>
      <c r="CHV177" s="216"/>
      <c r="CHW177" s="216"/>
      <c r="CHX177" s="216"/>
      <c r="CHY177" s="216"/>
      <c r="CHZ177" s="216"/>
      <c r="CIA177" s="216"/>
      <c r="CIB177" s="216"/>
      <c r="CIC177" s="216"/>
      <c r="CID177" s="216"/>
      <c r="CIE177" s="216"/>
      <c r="CIF177" s="216"/>
      <c r="CIG177" s="216"/>
      <c r="CIH177" s="216"/>
      <c r="CII177" s="216"/>
      <c r="CIJ177" s="216"/>
      <c r="CIK177" s="216"/>
      <c r="CIL177" s="216"/>
      <c r="CIM177" s="216"/>
      <c r="CIN177" s="216"/>
      <c r="CIO177" s="216"/>
      <c r="CIP177" s="216"/>
      <c r="CIQ177" s="216"/>
      <c r="CIR177" s="216"/>
      <c r="CIS177" s="216"/>
      <c r="CIT177" s="216"/>
      <c r="CIU177" s="216"/>
      <c r="CIV177" s="216"/>
      <c r="CIW177" s="216"/>
      <c r="CIX177" s="216"/>
      <c r="CIY177" s="216"/>
      <c r="CIZ177" s="216"/>
      <c r="CJA177" s="216"/>
      <c r="CJB177" s="216"/>
      <c r="CJC177" s="216"/>
      <c r="CJD177" s="216"/>
      <c r="CJE177" s="216"/>
      <c r="CJF177" s="216"/>
      <c r="CJG177" s="216"/>
      <c r="CJH177" s="216"/>
      <c r="CJI177" s="216"/>
      <c r="CJJ177" s="216"/>
      <c r="CJK177" s="216"/>
      <c r="CJL177" s="216"/>
      <c r="CJM177" s="216"/>
      <c r="CJN177" s="216"/>
      <c r="CJO177" s="216"/>
      <c r="CJP177" s="216"/>
      <c r="CJQ177" s="216"/>
      <c r="CJR177" s="216"/>
      <c r="CJS177" s="216"/>
      <c r="CJT177" s="216"/>
      <c r="CJU177" s="216"/>
      <c r="CJV177" s="216"/>
      <c r="CJW177" s="216"/>
      <c r="CJX177" s="216"/>
      <c r="CJY177" s="216"/>
      <c r="CJZ177" s="216"/>
      <c r="CKA177" s="216"/>
      <c r="CKB177" s="216"/>
      <c r="CKC177" s="216"/>
      <c r="CKD177" s="216"/>
      <c r="CKE177" s="216"/>
      <c r="CKF177" s="216"/>
      <c r="CKG177" s="216"/>
      <c r="CKH177" s="216"/>
      <c r="CKI177" s="216"/>
      <c r="CKJ177" s="216"/>
      <c r="CKK177" s="216"/>
      <c r="CKL177" s="216"/>
      <c r="CKM177" s="216"/>
      <c r="CKN177" s="216"/>
      <c r="CKO177" s="216"/>
      <c r="CKP177" s="216"/>
      <c r="CKQ177" s="216"/>
      <c r="CKR177" s="216"/>
      <c r="CKS177" s="216"/>
      <c r="CKT177" s="216"/>
      <c r="CKU177" s="216"/>
      <c r="CKV177" s="216"/>
      <c r="CKW177" s="216"/>
      <c r="CKX177" s="216"/>
      <c r="CKY177" s="216"/>
      <c r="CKZ177" s="216"/>
      <c r="CLA177" s="216"/>
      <c r="CLB177" s="216"/>
      <c r="CLC177" s="216"/>
      <c r="CLD177" s="216"/>
      <c r="CLE177" s="216"/>
      <c r="CLF177" s="216"/>
      <c r="CLG177" s="216"/>
      <c r="CLH177" s="216"/>
      <c r="CLI177" s="216"/>
      <c r="CLJ177" s="216"/>
      <c r="CLK177" s="216"/>
      <c r="CLL177" s="216"/>
      <c r="CLM177" s="216"/>
      <c r="CLN177" s="216"/>
      <c r="CLO177" s="216"/>
      <c r="CLP177" s="216"/>
      <c r="CLQ177" s="216"/>
      <c r="CLR177" s="216"/>
      <c r="CLS177" s="216"/>
      <c r="CLT177" s="216"/>
      <c r="CLU177" s="216"/>
      <c r="CLV177" s="216"/>
      <c r="CLW177" s="216"/>
      <c r="CLX177" s="216"/>
      <c r="CLY177" s="216"/>
      <c r="CLZ177" s="216"/>
      <c r="CMA177" s="216"/>
      <c r="CMB177" s="216"/>
      <c r="CMC177" s="216"/>
      <c r="CMD177" s="216"/>
      <c r="CME177" s="216"/>
      <c r="CMF177" s="216"/>
      <c r="CMG177" s="216"/>
      <c r="CMH177" s="216"/>
      <c r="CMI177" s="216"/>
      <c r="CMJ177" s="216"/>
      <c r="CMK177" s="216"/>
      <c r="CML177" s="216"/>
      <c r="CMM177" s="216"/>
      <c r="CMN177" s="216"/>
      <c r="CMO177" s="216"/>
      <c r="CMP177" s="216"/>
      <c r="CMQ177" s="216"/>
      <c r="CMR177" s="216"/>
      <c r="CMS177" s="216"/>
      <c r="CMT177" s="216"/>
      <c r="CMU177" s="216"/>
      <c r="CMV177" s="216"/>
      <c r="CMW177" s="216"/>
      <c r="CMX177" s="216"/>
      <c r="CMY177" s="216"/>
      <c r="CMZ177" s="216"/>
      <c r="CNA177" s="216"/>
      <c r="CNB177" s="216"/>
      <c r="CNC177" s="216"/>
      <c r="CND177" s="216"/>
      <c r="CNE177" s="216"/>
      <c r="CNF177" s="216"/>
      <c r="CNG177" s="216"/>
      <c r="CNH177" s="216"/>
      <c r="CNI177" s="216"/>
      <c r="CNJ177" s="216"/>
      <c r="CNK177" s="216"/>
      <c r="CNL177" s="216"/>
      <c r="CNM177" s="216"/>
      <c r="CNN177" s="216"/>
      <c r="CNO177" s="216"/>
      <c r="CNP177" s="216"/>
      <c r="CNQ177" s="216"/>
      <c r="CNR177" s="216"/>
      <c r="CNS177" s="216"/>
      <c r="CNT177" s="216"/>
      <c r="CNU177" s="216"/>
      <c r="CNV177" s="216"/>
      <c r="CNW177" s="216"/>
      <c r="CNX177" s="216"/>
      <c r="CNY177" s="216"/>
      <c r="CNZ177" s="216"/>
      <c r="COA177" s="216"/>
      <c r="COB177" s="216"/>
      <c r="COC177" s="216"/>
      <c r="COD177" s="216"/>
      <c r="COE177" s="216"/>
      <c r="COF177" s="216"/>
      <c r="COG177" s="216"/>
      <c r="COH177" s="216"/>
      <c r="COI177" s="216"/>
      <c r="COJ177" s="216"/>
      <c r="COK177" s="216"/>
      <c r="COL177" s="216"/>
      <c r="COM177" s="216"/>
      <c r="CON177" s="216"/>
      <c r="COO177" s="216"/>
      <c r="COP177" s="216"/>
      <c r="COQ177" s="216"/>
      <c r="COR177" s="216"/>
      <c r="COS177" s="216"/>
      <c r="COT177" s="216"/>
      <c r="COU177" s="216"/>
      <c r="COV177" s="216"/>
      <c r="COW177" s="216"/>
      <c r="COX177" s="216"/>
      <c r="COY177" s="216"/>
      <c r="COZ177" s="216"/>
      <c r="CPA177" s="216"/>
      <c r="CPB177" s="216"/>
      <c r="CPC177" s="216"/>
      <c r="CPD177" s="216"/>
      <c r="CPE177" s="216"/>
      <c r="CPF177" s="216"/>
      <c r="CPG177" s="216"/>
      <c r="CPH177" s="216"/>
      <c r="CPI177" s="216"/>
      <c r="CPJ177" s="216"/>
      <c r="CPK177" s="216"/>
      <c r="CPL177" s="216"/>
      <c r="CPM177" s="216"/>
      <c r="CPN177" s="216"/>
      <c r="CPO177" s="216"/>
      <c r="CPP177" s="216"/>
      <c r="CPQ177" s="216"/>
      <c r="CPR177" s="216"/>
      <c r="CPS177" s="216"/>
      <c r="CPT177" s="216"/>
      <c r="CPU177" s="216"/>
      <c r="CPV177" s="216"/>
      <c r="CPW177" s="216"/>
      <c r="CPX177" s="216"/>
      <c r="CPY177" s="216"/>
      <c r="CPZ177" s="216"/>
      <c r="CQA177" s="216"/>
      <c r="CQB177" s="216"/>
      <c r="CQC177" s="216"/>
      <c r="CQD177" s="216"/>
      <c r="CQE177" s="216"/>
      <c r="CQF177" s="216"/>
      <c r="CQG177" s="216"/>
      <c r="CQH177" s="216"/>
      <c r="CQI177" s="216"/>
      <c r="CQJ177" s="216"/>
      <c r="CQK177" s="216"/>
      <c r="CQL177" s="216"/>
      <c r="CQM177" s="216"/>
      <c r="CQN177" s="216"/>
      <c r="CQO177" s="216"/>
      <c r="CQP177" s="216"/>
      <c r="CQQ177" s="216"/>
      <c r="CQR177" s="216"/>
      <c r="CQS177" s="216"/>
      <c r="CQT177" s="216"/>
      <c r="CQU177" s="216"/>
      <c r="CQV177" s="216"/>
      <c r="CQW177" s="216"/>
      <c r="CQX177" s="216"/>
      <c r="CQY177" s="216"/>
      <c r="CQZ177" s="216"/>
      <c r="CRA177" s="216"/>
      <c r="CRB177" s="216"/>
      <c r="CRC177" s="216"/>
      <c r="CRD177" s="216"/>
      <c r="CRE177" s="216"/>
      <c r="CRF177" s="216"/>
      <c r="CRG177" s="216"/>
      <c r="CRH177" s="216"/>
      <c r="CRI177" s="216"/>
      <c r="CRJ177" s="216"/>
      <c r="CRK177" s="216"/>
      <c r="CRL177" s="216"/>
      <c r="CRM177" s="216"/>
      <c r="CRN177" s="216"/>
      <c r="CRO177" s="216"/>
      <c r="CRP177" s="216"/>
      <c r="CRQ177" s="216"/>
      <c r="CRR177" s="216"/>
      <c r="CRS177" s="216"/>
      <c r="CRT177" s="216"/>
      <c r="CRU177" s="216"/>
      <c r="CRV177" s="216"/>
      <c r="CRW177" s="216"/>
      <c r="CRX177" s="216"/>
      <c r="CRY177" s="216"/>
      <c r="CRZ177" s="216"/>
      <c r="CSA177" s="216"/>
      <c r="CSB177" s="216"/>
      <c r="CSC177" s="216"/>
      <c r="CSD177" s="216"/>
      <c r="CSE177" s="216"/>
      <c r="CSF177" s="216"/>
      <c r="CSG177" s="216"/>
      <c r="CSH177" s="216"/>
      <c r="CSI177" s="216"/>
      <c r="CSJ177" s="216"/>
      <c r="CSK177" s="216"/>
      <c r="CSL177" s="216"/>
      <c r="CSM177" s="216"/>
      <c r="CSN177" s="216"/>
      <c r="CSO177" s="216"/>
      <c r="CSP177" s="216"/>
      <c r="CSQ177" s="216"/>
      <c r="CSR177" s="216"/>
      <c r="CSS177" s="216"/>
      <c r="CST177" s="216"/>
      <c r="CSU177" s="216"/>
      <c r="CSV177" s="216"/>
      <c r="CSW177" s="216"/>
      <c r="CSX177" s="216"/>
      <c r="CSY177" s="216"/>
      <c r="CSZ177" s="216"/>
      <c r="CTA177" s="216"/>
      <c r="CTB177" s="216"/>
      <c r="CTC177" s="216"/>
      <c r="CTD177" s="216"/>
      <c r="CTE177" s="216"/>
      <c r="CTF177" s="216"/>
      <c r="CTG177" s="216"/>
      <c r="CTH177" s="216"/>
      <c r="CTI177" s="216"/>
      <c r="CTJ177" s="216"/>
      <c r="CTK177" s="216"/>
      <c r="CTL177" s="216"/>
      <c r="CTM177" s="216"/>
      <c r="CTN177" s="216"/>
      <c r="CTO177" s="216"/>
      <c r="CTP177" s="216"/>
      <c r="CTQ177" s="216"/>
      <c r="CTR177" s="216"/>
      <c r="CTS177" s="216"/>
      <c r="CTT177" s="216"/>
      <c r="CTU177" s="216"/>
      <c r="CTV177" s="216"/>
      <c r="CTW177" s="216"/>
      <c r="CTX177" s="216"/>
      <c r="CTY177" s="216"/>
      <c r="CTZ177" s="216"/>
      <c r="CUA177" s="216"/>
      <c r="CUB177" s="216"/>
      <c r="CUC177" s="216"/>
      <c r="CUD177" s="216"/>
      <c r="CUE177" s="216"/>
      <c r="CUF177" s="216"/>
      <c r="CUG177" s="216"/>
      <c r="CUH177" s="216"/>
      <c r="CUI177" s="216"/>
      <c r="CUJ177" s="216"/>
      <c r="CUK177" s="216"/>
      <c r="CUL177" s="216"/>
      <c r="CUM177" s="216"/>
      <c r="CUN177" s="216"/>
      <c r="CUO177" s="216"/>
      <c r="CUP177" s="216"/>
      <c r="CUQ177" s="216"/>
      <c r="CUR177" s="216"/>
      <c r="CUS177" s="216"/>
      <c r="CUT177" s="216"/>
      <c r="CUU177" s="216"/>
      <c r="CUV177" s="216"/>
      <c r="CUW177" s="216"/>
      <c r="CUX177" s="216"/>
      <c r="CUY177" s="216"/>
      <c r="CUZ177" s="216"/>
      <c r="CVA177" s="216"/>
      <c r="CVB177" s="216"/>
      <c r="CVC177" s="216"/>
      <c r="CVD177" s="216"/>
      <c r="CVE177" s="216"/>
      <c r="CVF177" s="216"/>
      <c r="CVG177" s="216"/>
      <c r="CVH177" s="216"/>
      <c r="CVI177" s="216"/>
      <c r="CVJ177" s="216"/>
      <c r="CVK177" s="216"/>
      <c r="CVL177" s="216"/>
      <c r="CVM177" s="216"/>
      <c r="CVN177" s="216"/>
      <c r="CVO177" s="216"/>
      <c r="CVP177" s="216"/>
      <c r="CVQ177" s="216"/>
      <c r="CVR177" s="216"/>
      <c r="CVS177" s="216"/>
      <c r="CVT177" s="216"/>
      <c r="CVU177" s="216"/>
      <c r="CVV177" s="216"/>
      <c r="CVW177" s="216"/>
      <c r="CVX177" s="216"/>
      <c r="CVY177" s="216"/>
      <c r="CVZ177" s="216"/>
      <c r="CWA177" s="216"/>
      <c r="CWB177" s="216"/>
      <c r="CWC177" s="216"/>
      <c r="CWD177" s="216"/>
      <c r="CWE177" s="216"/>
      <c r="CWF177" s="216"/>
      <c r="CWG177" s="216"/>
      <c r="CWH177" s="216"/>
      <c r="CWI177" s="216"/>
      <c r="CWJ177" s="216"/>
      <c r="CWK177" s="216"/>
      <c r="CWL177" s="216"/>
      <c r="CWM177" s="216"/>
      <c r="CWN177" s="216"/>
      <c r="CWO177" s="216"/>
      <c r="CWP177" s="216"/>
      <c r="CWQ177" s="216"/>
      <c r="CWR177" s="216"/>
      <c r="CWS177" s="216"/>
      <c r="CWT177" s="216"/>
      <c r="CWU177" s="216"/>
      <c r="CWV177" s="216"/>
      <c r="CWW177" s="216"/>
      <c r="CWX177" s="216"/>
      <c r="CWY177" s="216"/>
      <c r="CWZ177" s="216"/>
      <c r="CXA177" s="216"/>
      <c r="CXB177" s="216"/>
      <c r="CXC177" s="216"/>
      <c r="CXD177" s="216"/>
      <c r="CXE177" s="216"/>
      <c r="CXF177" s="216"/>
      <c r="CXG177" s="216"/>
      <c r="CXH177" s="216"/>
      <c r="CXI177" s="216"/>
      <c r="CXJ177" s="216"/>
      <c r="CXK177" s="216"/>
      <c r="CXL177" s="216"/>
      <c r="CXM177" s="216"/>
      <c r="CXN177" s="216"/>
      <c r="CXO177" s="216"/>
      <c r="CXP177" s="216"/>
      <c r="CXQ177" s="216"/>
      <c r="CXR177" s="216"/>
      <c r="CXS177" s="216"/>
      <c r="CXT177" s="216"/>
      <c r="CXU177" s="216"/>
      <c r="CXV177" s="216"/>
      <c r="CXW177" s="216"/>
      <c r="CXX177" s="216"/>
      <c r="CXY177" s="216"/>
      <c r="CXZ177" s="216"/>
      <c r="CYA177" s="216"/>
      <c r="CYB177" s="216"/>
      <c r="CYC177" s="216"/>
      <c r="CYD177" s="216"/>
      <c r="CYE177" s="216"/>
      <c r="CYF177" s="216"/>
      <c r="CYG177" s="216"/>
      <c r="CYH177" s="216"/>
      <c r="CYI177" s="216"/>
      <c r="CYJ177" s="216"/>
      <c r="CYK177" s="216"/>
      <c r="CYL177" s="216"/>
      <c r="CYM177" s="216"/>
      <c r="CYN177" s="216"/>
      <c r="CYO177" s="216"/>
      <c r="CYP177" s="216"/>
      <c r="CYQ177" s="216"/>
      <c r="CYR177" s="216"/>
      <c r="CYS177" s="216"/>
      <c r="CYT177" s="216"/>
      <c r="CYU177" s="216"/>
      <c r="CYV177" s="216"/>
      <c r="CYW177" s="216"/>
      <c r="CYX177" s="216"/>
      <c r="CYY177" s="216"/>
      <c r="CYZ177" s="216"/>
      <c r="CZA177" s="216"/>
      <c r="CZB177" s="216"/>
      <c r="CZC177" s="216"/>
      <c r="CZD177" s="216"/>
      <c r="CZE177" s="216"/>
      <c r="CZF177" s="216"/>
      <c r="CZG177" s="216"/>
      <c r="CZH177" s="216"/>
      <c r="CZI177" s="216"/>
      <c r="CZJ177" s="216"/>
      <c r="CZK177" s="216"/>
      <c r="CZL177" s="216"/>
      <c r="CZM177" s="216"/>
      <c r="CZN177" s="216"/>
      <c r="CZO177" s="216"/>
      <c r="CZP177" s="216"/>
      <c r="CZQ177" s="216"/>
      <c r="CZR177" s="216"/>
      <c r="CZS177" s="216"/>
      <c r="CZT177" s="216"/>
      <c r="CZU177" s="216"/>
      <c r="CZV177" s="216"/>
      <c r="CZW177" s="216"/>
      <c r="CZX177" s="216"/>
      <c r="CZY177" s="216"/>
      <c r="CZZ177" s="216"/>
      <c r="DAA177" s="216"/>
      <c r="DAB177" s="216"/>
      <c r="DAC177" s="216"/>
      <c r="DAD177" s="216"/>
      <c r="DAE177" s="216"/>
      <c r="DAF177" s="216"/>
      <c r="DAG177" s="216"/>
      <c r="DAH177" s="216"/>
      <c r="DAI177" s="216"/>
      <c r="DAJ177" s="216"/>
      <c r="DAK177" s="216"/>
      <c r="DAL177" s="216"/>
      <c r="DAM177" s="216"/>
      <c r="DAN177" s="216"/>
      <c r="DAO177" s="216"/>
      <c r="DAP177" s="216"/>
      <c r="DAQ177" s="216"/>
      <c r="DAR177" s="216"/>
      <c r="DAS177" s="216"/>
      <c r="DAT177" s="216"/>
      <c r="DAU177" s="216"/>
      <c r="DAV177" s="216"/>
      <c r="DAW177" s="216"/>
      <c r="DAX177" s="216"/>
      <c r="DAY177" s="216"/>
      <c r="DAZ177" s="216"/>
      <c r="DBA177" s="216"/>
      <c r="DBB177" s="216"/>
      <c r="DBC177" s="216"/>
      <c r="DBD177" s="216"/>
      <c r="DBE177" s="216"/>
      <c r="DBF177" s="216"/>
      <c r="DBG177" s="216"/>
      <c r="DBH177" s="216"/>
      <c r="DBI177" s="216"/>
      <c r="DBJ177" s="216"/>
      <c r="DBK177" s="216"/>
      <c r="DBL177" s="216"/>
      <c r="DBM177" s="216"/>
      <c r="DBN177" s="216"/>
      <c r="DBO177" s="216"/>
      <c r="DBP177" s="216"/>
      <c r="DBQ177" s="216"/>
      <c r="DBR177" s="216"/>
      <c r="DBS177" s="216"/>
      <c r="DBT177" s="216"/>
      <c r="DBU177" s="216"/>
      <c r="DBV177" s="216"/>
      <c r="DBW177" s="216"/>
      <c r="DBX177" s="216"/>
      <c r="DBY177" s="216"/>
      <c r="DBZ177" s="216"/>
      <c r="DCA177" s="216"/>
      <c r="DCB177" s="216"/>
      <c r="DCC177" s="216"/>
      <c r="DCD177" s="216"/>
      <c r="DCE177" s="216"/>
      <c r="DCF177" s="216"/>
      <c r="DCG177" s="216"/>
      <c r="DCH177" s="216"/>
      <c r="DCI177" s="216"/>
      <c r="DCJ177" s="216"/>
      <c r="DCK177" s="216"/>
      <c r="DCL177" s="216"/>
      <c r="DCM177" s="216"/>
      <c r="DCN177" s="216"/>
      <c r="DCO177" s="216"/>
      <c r="DCP177" s="216"/>
      <c r="DCQ177" s="216"/>
      <c r="DCR177" s="216"/>
      <c r="DCS177" s="216"/>
      <c r="DCT177" s="216"/>
      <c r="DCU177" s="216"/>
      <c r="DCV177" s="216"/>
      <c r="DCW177" s="216"/>
      <c r="DCX177" s="216"/>
      <c r="DCY177" s="216"/>
      <c r="DCZ177" s="216"/>
      <c r="DDA177" s="216"/>
      <c r="DDB177" s="216"/>
      <c r="DDC177" s="216"/>
      <c r="DDD177" s="216"/>
      <c r="DDE177" s="216"/>
      <c r="DDF177" s="216"/>
      <c r="DDG177" s="216"/>
      <c r="DDH177" s="216"/>
      <c r="DDI177" s="216"/>
      <c r="DDJ177" s="216"/>
      <c r="DDK177" s="216"/>
      <c r="DDL177" s="216"/>
      <c r="DDM177" s="216"/>
      <c r="DDN177" s="216"/>
      <c r="DDO177" s="216"/>
      <c r="DDP177" s="216"/>
      <c r="DDQ177" s="216"/>
      <c r="DDR177" s="216"/>
      <c r="DDS177" s="216"/>
      <c r="DDT177" s="216"/>
      <c r="DDU177" s="216"/>
      <c r="DDV177" s="216"/>
      <c r="DDW177" s="216"/>
      <c r="DDX177" s="216"/>
      <c r="DDY177" s="216"/>
      <c r="DDZ177" s="216"/>
      <c r="DEA177" s="216"/>
      <c r="DEB177" s="216"/>
      <c r="DEC177" s="216"/>
      <c r="DED177" s="216"/>
      <c r="DEE177" s="216"/>
      <c r="DEF177" s="216"/>
      <c r="DEG177" s="216"/>
      <c r="DEH177" s="216"/>
      <c r="DEI177" s="216"/>
      <c r="DEJ177" s="216"/>
      <c r="DEK177" s="216"/>
      <c r="DEL177" s="216"/>
      <c r="DEM177" s="216"/>
      <c r="DEN177" s="216"/>
      <c r="DEO177" s="216"/>
      <c r="DEP177" s="216"/>
      <c r="DEQ177" s="216"/>
      <c r="DER177" s="216"/>
      <c r="DES177" s="216"/>
      <c r="DET177" s="216"/>
      <c r="DEU177" s="216"/>
      <c r="DEV177" s="216"/>
      <c r="DEW177" s="216"/>
      <c r="DEX177" s="216"/>
      <c r="DEY177" s="216"/>
      <c r="DEZ177" s="216"/>
      <c r="DFA177" s="216"/>
      <c r="DFB177" s="216"/>
      <c r="DFC177" s="216"/>
      <c r="DFD177" s="216"/>
      <c r="DFE177" s="216"/>
      <c r="DFF177" s="216"/>
      <c r="DFG177" s="216"/>
      <c r="DFH177" s="216"/>
      <c r="DFI177" s="216"/>
      <c r="DFJ177" s="216"/>
      <c r="DFK177" s="216"/>
      <c r="DFL177" s="216"/>
      <c r="DFM177" s="216"/>
      <c r="DFN177" s="216"/>
      <c r="DFO177" s="216"/>
      <c r="DFP177" s="216"/>
      <c r="DFQ177" s="216"/>
      <c r="DFR177" s="216"/>
      <c r="DFS177" s="216"/>
      <c r="DFT177" s="216"/>
      <c r="DFU177" s="216"/>
      <c r="DFV177" s="216"/>
      <c r="DFW177" s="216"/>
      <c r="DFX177" s="216"/>
      <c r="DFY177" s="216"/>
      <c r="DFZ177" s="216"/>
      <c r="DGA177" s="216"/>
      <c r="DGB177" s="216"/>
      <c r="DGC177" s="216"/>
      <c r="DGD177" s="216"/>
      <c r="DGE177" s="216"/>
      <c r="DGF177" s="216"/>
      <c r="DGG177" s="216"/>
      <c r="DGH177" s="216"/>
      <c r="DGI177" s="216"/>
      <c r="DGJ177" s="216"/>
      <c r="DGK177" s="216"/>
      <c r="DGL177" s="216"/>
      <c r="DGM177" s="216"/>
      <c r="DGN177" s="216"/>
      <c r="DGO177" s="216"/>
      <c r="DGP177" s="216"/>
      <c r="DGQ177" s="216"/>
      <c r="DGR177" s="216"/>
      <c r="DGS177" s="216"/>
      <c r="DGT177" s="216"/>
      <c r="DGU177" s="216"/>
      <c r="DGV177" s="216"/>
      <c r="DGW177" s="216"/>
      <c r="DGX177" s="216"/>
      <c r="DGY177" s="216"/>
      <c r="DGZ177" s="216"/>
      <c r="DHA177" s="216"/>
      <c r="DHB177" s="216"/>
      <c r="DHC177" s="216"/>
      <c r="DHD177" s="216"/>
      <c r="DHE177" s="216"/>
      <c r="DHF177" s="216"/>
      <c r="DHG177" s="216"/>
      <c r="DHH177" s="216"/>
      <c r="DHI177" s="216"/>
      <c r="DHJ177" s="216"/>
      <c r="DHK177" s="216"/>
      <c r="DHL177" s="216"/>
      <c r="DHM177" s="216"/>
      <c r="DHN177" s="216"/>
      <c r="DHO177" s="216"/>
      <c r="DHP177" s="216"/>
      <c r="DHQ177" s="216"/>
      <c r="DHR177" s="216"/>
      <c r="DHS177" s="216"/>
      <c r="DHT177" s="216"/>
      <c r="DHU177" s="216"/>
      <c r="DHV177" s="216"/>
      <c r="DHW177" s="216"/>
      <c r="DHX177" s="216"/>
      <c r="DHY177" s="216"/>
      <c r="DHZ177" s="216"/>
      <c r="DIA177" s="216"/>
      <c r="DIB177" s="216"/>
      <c r="DIC177" s="216"/>
      <c r="DID177" s="216"/>
      <c r="DIE177" s="216"/>
      <c r="DIF177" s="216"/>
      <c r="DIG177" s="216"/>
      <c r="DIH177" s="216"/>
      <c r="DII177" s="216"/>
      <c r="DIJ177" s="216"/>
      <c r="DIK177" s="216"/>
      <c r="DIL177" s="216"/>
      <c r="DIM177" s="216"/>
      <c r="DIN177" s="216"/>
      <c r="DIO177" s="216"/>
      <c r="DIP177" s="216"/>
      <c r="DIQ177" s="216"/>
      <c r="DIR177" s="216"/>
      <c r="DIS177" s="216"/>
      <c r="DIT177" s="216"/>
      <c r="DIU177" s="216"/>
      <c r="DIV177" s="216"/>
      <c r="DIW177" s="216"/>
      <c r="DIX177" s="216"/>
      <c r="DIY177" s="216"/>
      <c r="DIZ177" s="216"/>
      <c r="DJA177" s="216"/>
      <c r="DJB177" s="216"/>
      <c r="DJC177" s="216"/>
      <c r="DJD177" s="216"/>
      <c r="DJE177" s="216"/>
      <c r="DJF177" s="216"/>
      <c r="DJG177" s="216"/>
      <c r="DJH177" s="216"/>
      <c r="DJI177" s="216"/>
      <c r="DJJ177" s="216"/>
      <c r="DJK177" s="216"/>
      <c r="DJL177" s="216"/>
      <c r="DJM177" s="216"/>
      <c r="DJN177" s="216"/>
      <c r="DJO177" s="216"/>
      <c r="DJP177" s="216"/>
      <c r="DJQ177" s="216"/>
      <c r="DJR177" s="216"/>
      <c r="DJS177" s="216"/>
      <c r="DJT177" s="216"/>
      <c r="DJU177" s="216"/>
      <c r="DJV177" s="216"/>
      <c r="DJW177" s="216"/>
      <c r="DJX177" s="216"/>
      <c r="DJY177" s="216"/>
      <c r="DJZ177" s="216"/>
      <c r="DKA177" s="216"/>
      <c r="DKB177" s="216"/>
      <c r="DKC177" s="216"/>
      <c r="DKD177" s="216"/>
      <c r="DKE177" s="216"/>
      <c r="DKF177" s="216"/>
      <c r="DKG177" s="216"/>
      <c r="DKH177" s="216"/>
      <c r="DKI177" s="216"/>
      <c r="DKJ177" s="216"/>
      <c r="DKK177" s="216"/>
      <c r="DKL177" s="216"/>
      <c r="DKM177" s="216"/>
      <c r="DKN177" s="216"/>
      <c r="DKO177" s="216"/>
      <c r="DKP177" s="216"/>
      <c r="DKQ177" s="216"/>
      <c r="DKR177" s="216"/>
      <c r="DKS177" s="216"/>
      <c r="DKT177" s="216"/>
      <c r="DKU177" s="216"/>
      <c r="DKV177" s="216"/>
      <c r="DKW177" s="216"/>
      <c r="DKX177" s="216"/>
      <c r="DKY177" s="216"/>
      <c r="DKZ177" s="216"/>
      <c r="DLA177" s="216"/>
      <c r="DLB177" s="216"/>
      <c r="DLC177" s="216"/>
      <c r="DLD177" s="216"/>
      <c r="DLE177" s="216"/>
      <c r="DLF177" s="216"/>
      <c r="DLG177" s="216"/>
      <c r="DLH177" s="216"/>
      <c r="DLI177" s="216"/>
      <c r="DLJ177" s="216"/>
      <c r="DLK177" s="216"/>
      <c r="DLL177" s="216"/>
      <c r="DLM177" s="216"/>
      <c r="DLN177" s="216"/>
      <c r="DLO177" s="216"/>
      <c r="DLP177" s="216"/>
      <c r="DLQ177" s="216"/>
      <c r="DLR177" s="216"/>
      <c r="DLS177" s="216"/>
      <c r="DLT177" s="216"/>
      <c r="DLU177" s="216"/>
      <c r="DLV177" s="216"/>
      <c r="DLW177" s="216"/>
      <c r="DLX177" s="216"/>
      <c r="DLY177" s="216"/>
      <c r="DLZ177" s="216"/>
      <c r="DMA177" s="216"/>
      <c r="DMB177" s="216"/>
      <c r="DMC177" s="216"/>
      <c r="DMD177" s="216"/>
      <c r="DME177" s="216"/>
      <c r="DMF177" s="216"/>
      <c r="DMG177" s="216"/>
      <c r="DMH177" s="216"/>
      <c r="DMI177" s="216"/>
      <c r="DMJ177" s="216"/>
      <c r="DMK177" s="216"/>
      <c r="DML177" s="216"/>
      <c r="DMM177" s="216"/>
      <c r="DMN177" s="216"/>
      <c r="DMO177" s="216"/>
      <c r="DMP177" s="216"/>
      <c r="DMQ177" s="216"/>
      <c r="DMR177" s="216"/>
      <c r="DMS177" s="216"/>
      <c r="DMT177" s="216"/>
      <c r="DMU177" s="216"/>
      <c r="DMV177" s="216"/>
      <c r="DMW177" s="216"/>
      <c r="DMX177" s="216"/>
      <c r="DMY177" s="216"/>
      <c r="DMZ177" s="216"/>
      <c r="DNA177" s="216"/>
      <c r="DNB177" s="216"/>
      <c r="DNC177" s="216"/>
      <c r="DND177" s="216"/>
      <c r="DNE177" s="216"/>
      <c r="DNF177" s="216"/>
      <c r="DNG177" s="216"/>
      <c r="DNH177" s="216"/>
      <c r="DNI177" s="216"/>
      <c r="DNJ177" s="216"/>
      <c r="DNK177" s="216"/>
      <c r="DNL177" s="216"/>
      <c r="DNM177" s="216"/>
      <c r="DNN177" s="216"/>
      <c r="DNO177" s="216"/>
      <c r="DNP177" s="216"/>
      <c r="DNQ177" s="216"/>
      <c r="DNR177" s="216"/>
      <c r="DNS177" s="216"/>
      <c r="DNT177" s="216"/>
      <c r="DNU177" s="216"/>
      <c r="DNV177" s="216"/>
      <c r="DNW177" s="216"/>
      <c r="DNX177" s="216"/>
      <c r="DNY177" s="216"/>
      <c r="DNZ177" s="216"/>
      <c r="DOA177" s="216"/>
      <c r="DOB177" s="216"/>
      <c r="DOC177" s="216"/>
      <c r="DOD177" s="216"/>
      <c r="DOE177" s="216"/>
      <c r="DOF177" s="216"/>
      <c r="DOG177" s="216"/>
      <c r="DOH177" s="216"/>
      <c r="DOI177" s="216"/>
      <c r="DOJ177" s="216"/>
      <c r="DOK177" s="216"/>
      <c r="DOL177" s="216"/>
      <c r="DOM177" s="216"/>
      <c r="DON177" s="216"/>
      <c r="DOO177" s="216"/>
      <c r="DOP177" s="216"/>
      <c r="DOQ177" s="216"/>
      <c r="DOR177" s="216"/>
      <c r="DOS177" s="216"/>
      <c r="DOT177" s="216"/>
      <c r="DOU177" s="216"/>
      <c r="DOV177" s="216"/>
      <c r="DOW177" s="216"/>
      <c r="DOX177" s="216"/>
      <c r="DOY177" s="216"/>
      <c r="DOZ177" s="216"/>
      <c r="DPA177" s="216"/>
      <c r="DPB177" s="216"/>
      <c r="DPC177" s="216"/>
      <c r="DPD177" s="216"/>
      <c r="DPE177" s="216"/>
      <c r="DPF177" s="216"/>
      <c r="DPG177" s="216"/>
      <c r="DPH177" s="216"/>
      <c r="DPI177" s="216"/>
      <c r="DPJ177" s="216"/>
      <c r="DPK177" s="216"/>
      <c r="DPL177" s="216"/>
      <c r="DPM177" s="216"/>
      <c r="DPN177" s="216"/>
      <c r="DPO177" s="216"/>
      <c r="DPP177" s="216"/>
      <c r="DPQ177" s="216"/>
      <c r="DPR177" s="216"/>
      <c r="DPS177" s="216"/>
      <c r="DPT177" s="216"/>
      <c r="DPU177" s="216"/>
      <c r="DPV177" s="216"/>
      <c r="DPW177" s="216"/>
      <c r="DPX177" s="216"/>
      <c r="DPY177" s="216"/>
      <c r="DPZ177" s="216"/>
      <c r="DQA177" s="216"/>
      <c r="DQB177" s="216"/>
      <c r="DQC177" s="216"/>
      <c r="DQD177" s="216"/>
      <c r="DQE177" s="216"/>
      <c r="DQF177" s="216"/>
      <c r="DQG177" s="216"/>
      <c r="DQH177" s="216"/>
      <c r="DQI177" s="216"/>
      <c r="DQJ177" s="216"/>
      <c r="DQK177" s="216"/>
      <c r="DQL177" s="216"/>
      <c r="DQM177" s="216"/>
      <c r="DQN177" s="216"/>
      <c r="DQO177" s="216"/>
      <c r="DQP177" s="216"/>
      <c r="DQQ177" s="216"/>
      <c r="DQR177" s="216"/>
      <c r="DQS177" s="216"/>
      <c r="DQT177" s="216"/>
      <c r="DQU177" s="216"/>
      <c r="DQV177" s="216"/>
      <c r="DQW177" s="216"/>
      <c r="DQX177" s="216"/>
      <c r="DQY177" s="216"/>
      <c r="DQZ177" s="216"/>
      <c r="DRA177" s="216"/>
      <c r="DRB177" s="216"/>
      <c r="DRC177" s="216"/>
      <c r="DRD177" s="216"/>
      <c r="DRE177" s="216"/>
      <c r="DRF177" s="216"/>
      <c r="DRG177" s="216"/>
      <c r="DRH177" s="216"/>
      <c r="DRI177" s="216"/>
      <c r="DRJ177" s="216"/>
      <c r="DRK177" s="216"/>
      <c r="DRL177" s="216"/>
      <c r="DRM177" s="216"/>
      <c r="DRN177" s="216"/>
      <c r="DRO177" s="216"/>
      <c r="DRP177" s="216"/>
      <c r="DRQ177" s="216"/>
      <c r="DRR177" s="216"/>
      <c r="DRS177" s="216"/>
      <c r="DRT177" s="216"/>
      <c r="DRU177" s="216"/>
      <c r="DRV177" s="216"/>
      <c r="DRW177" s="216"/>
      <c r="DRX177" s="216"/>
      <c r="DRY177" s="216"/>
      <c r="DRZ177" s="216"/>
      <c r="DSA177" s="216"/>
      <c r="DSB177" s="216"/>
      <c r="DSC177" s="216"/>
      <c r="DSD177" s="216"/>
      <c r="DSE177" s="216"/>
      <c r="DSF177" s="216"/>
      <c r="DSG177" s="216"/>
      <c r="DSH177" s="216"/>
      <c r="DSI177" s="216"/>
      <c r="DSJ177" s="216"/>
      <c r="DSK177" s="216"/>
      <c r="DSL177" s="216"/>
      <c r="DSM177" s="216"/>
      <c r="DSN177" s="216"/>
      <c r="DSO177" s="216"/>
      <c r="DSP177" s="216"/>
      <c r="DSQ177" s="216"/>
      <c r="DSR177" s="216"/>
      <c r="DSS177" s="216"/>
      <c r="DST177" s="216"/>
      <c r="DSU177" s="216"/>
      <c r="DSV177" s="216"/>
      <c r="DSW177" s="216"/>
      <c r="DSX177" s="216"/>
      <c r="DSY177" s="216"/>
      <c r="DSZ177" s="216"/>
      <c r="DTA177" s="216"/>
      <c r="DTB177" s="216"/>
      <c r="DTC177" s="216"/>
      <c r="DTD177" s="216"/>
      <c r="DTE177" s="216"/>
      <c r="DTF177" s="216"/>
      <c r="DTG177" s="216"/>
      <c r="DTH177" s="216"/>
      <c r="DTI177" s="216"/>
      <c r="DTJ177" s="216"/>
      <c r="DTK177" s="216"/>
      <c r="DTL177" s="216"/>
      <c r="DTM177" s="216"/>
      <c r="DTN177" s="216"/>
      <c r="DTO177" s="216"/>
      <c r="DTP177" s="216"/>
      <c r="DTQ177" s="216"/>
      <c r="DTR177" s="216"/>
      <c r="DTS177" s="216"/>
      <c r="DTT177" s="216"/>
      <c r="DTU177" s="216"/>
      <c r="DTV177" s="216"/>
      <c r="DTW177" s="216"/>
      <c r="DTX177" s="216"/>
      <c r="DTY177" s="216"/>
      <c r="DTZ177" s="216"/>
      <c r="DUA177" s="216"/>
      <c r="DUB177" s="216"/>
      <c r="DUC177" s="216"/>
      <c r="DUD177" s="216"/>
      <c r="DUE177" s="216"/>
      <c r="DUF177" s="216"/>
      <c r="DUG177" s="216"/>
      <c r="DUH177" s="216"/>
      <c r="DUI177" s="216"/>
      <c r="DUJ177" s="216"/>
      <c r="DUK177" s="216"/>
      <c r="DUL177" s="216"/>
      <c r="DUM177" s="216"/>
      <c r="DUN177" s="216"/>
      <c r="DUO177" s="216"/>
      <c r="DUP177" s="216"/>
      <c r="DUQ177" s="216"/>
      <c r="DUR177" s="216"/>
      <c r="DUS177" s="216"/>
      <c r="DUT177" s="216"/>
      <c r="DUU177" s="216"/>
      <c r="DUV177" s="216"/>
      <c r="DUW177" s="216"/>
      <c r="DUX177" s="216"/>
      <c r="DUY177" s="216"/>
      <c r="DUZ177" s="216"/>
      <c r="DVA177" s="216"/>
      <c r="DVB177" s="216"/>
      <c r="DVC177" s="216"/>
      <c r="DVD177" s="216"/>
      <c r="DVE177" s="216"/>
      <c r="DVF177" s="216"/>
      <c r="DVG177" s="216"/>
      <c r="DVH177" s="216"/>
      <c r="DVI177" s="216"/>
      <c r="DVJ177" s="216"/>
      <c r="DVK177" s="216"/>
      <c r="DVL177" s="216"/>
      <c r="DVM177" s="216"/>
      <c r="DVN177" s="216"/>
      <c r="DVO177" s="216"/>
      <c r="DVP177" s="216"/>
      <c r="DVQ177" s="216"/>
      <c r="DVR177" s="216"/>
      <c r="DVS177" s="216"/>
      <c r="DVT177" s="216"/>
      <c r="DVU177" s="216"/>
      <c r="DVV177" s="216"/>
      <c r="DVW177" s="216"/>
      <c r="DVX177" s="216"/>
      <c r="DVY177" s="216"/>
      <c r="DVZ177" s="216"/>
      <c r="DWA177" s="216"/>
      <c r="DWB177" s="216"/>
      <c r="DWC177" s="216"/>
      <c r="DWD177" s="216"/>
      <c r="DWE177" s="216"/>
      <c r="DWF177" s="216"/>
      <c r="DWG177" s="216"/>
      <c r="DWH177" s="216"/>
      <c r="DWI177" s="216"/>
      <c r="DWJ177" s="216"/>
      <c r="DWK177" s="216"/>
      <c r="DWL177" s="216"/>
      <c r="DWM177" s="216"/>
      <c r="DWN177" s="216"/>
      <c r="DWO177" s="216"/>
      <c r="DWP177" s="216"/>
      <c r="DWQ177" s="216"/>
      <c r="DWR177" s="216"/>
      <c r="DWS177" s="216"/>
      <c r="DWT177" s="216"/>
      <c r="DWU177" s="216"/>
      <c r="DWV177" s="216"/>
      <c r="DWW177" s="216"/>
      <c r="DWX177" s="216"/>
      <c r="DWY177" s="216"/>
      <c r="DWZ177" s="216"/>
      <c r="DXA177" s="216"/>
      <c r="DXB177" s="216"/>
      <c r="DXC177" s="216"/>
      <c r="DXD177" s="216"/>
      <c r="DXE177" s="216"/>
      <c r="DXF177" s="216"/>
      <c r="DXG177" s="216"/>
      <c r="DXH177" s="216"/>
      <c r="DXI177" s="216"/>
      <c r="DXJ177" s="216"/>
      <c r="DXK177" s="216"/>
      <c r="DXL177" s="216"/>
      <c r="DXM177" s="216"/>
      <c r="DXN177" s="216"/>
      <c r="DXO177" s="216"/>
      <c r="DXP177" s="216"/>
      <c r="DXQ177" s="216"/>
      <c r="DXR177" s="216"/>
      <c r="DXS177" s="216"/>
      <c r="DXT177" s="216"/>
      <c r="DXU177" s="216"/>
      <c r="DXV177" s="216"/>
      <c r="DXW177" s="216"/>
      <c r="DXX177" s="216"/>
      <c r="DXY177" s="216"/>
      <c r="DXZ177" s="216"/>
      <c r="DYA177" s="216"/>
      <c r="DYB177" s="216"/>
      <c r="DYC177" s="216"/>
      <c r="DYD177" s="216"/>
      <c r="DYE177" s="216"/>
      <c r="DYF177" s="216"/>
      <c r="DYG177" s="216"/>
      <c r="DYH177" s="216"/>
      <c r="DYI177" s="216"/>
      <c r="DYJ177" s="216"/>
      <c r="DYK177" s="216"/>
      <c r="DYL177" s="216"/>
      <c r="DYM177" s="216"/>
      <c r="DYN177" s="216"/>
      <c r="DYO177" s="216"/>
      <c r="DYP177" s="216"/>
      <c r="DYQ177" s="216"/>
      <c r="DYR177" s="216"/>
      <c r="DYS177" s="216"/>
      <c r="DYT177" s="216"/>
      <c r="DYU177" s="216"/>
      <c r="DYV177" s="216"/>
      <c r="DYW177" s="216"/>
      <c r="DYX177" s="216"/>
      <c r="DYY177" s="216"/>
      <c r="DYZ177" s="216"/>
      <c r="DZA177" s="216"/>
      <c r="DZB177" s="216"/>
      <c r="DZC177" s="216"/>
      <c r="DZD177" s="216"/>
      <c r="DZE177" s="216"/>
      <c r="DZF177" s="216"/>
      <c r="DZG177" s="216"/>
      <c r="DZH177" s="216"/>
      <c r="DZI177" s="216"/>
      <c r="DZJ177" s="216"/>
      <c r="DZK177" s="216"/>
      <c r="DZL177" s="216"/>
      <c r="DZM177" s="216"/>
      <c r="DZN177" s="216"/>
      <c r="DZO177" s="216"/>
      <c r="DZP177" s="216"/>
      <c r="DZQ177" s="216"/>
      <c r="DZR177" s="216"/>
      <c r="DZS177" s="216"/>
      <c r="DZT177" s="216"/>
      <c r="DZU177" s="216"/>
      <c r="DZV177" s="216"/>
      <c r="DZW177" s="216"/>
      <c r="DZX177" s="216"/>
      <c r="DZY177" s="216"/>
      <c r="DZZ177" s="216"/>
      <c r="EAA177" s="216"/>
      <c r="EAB177" s="216"/>
      <c r="EAC177" s="216"/>
      <c r="EAD177" s="216"/>
      <c r="EAE177" s="216"/>
      <c r="EAF177" s="216"/>
      <c r="EAG177" s="216"/>
      <c r="EAH177" s="216"/>
      <c r="EAI177" s="216"/>
      <c r="EAJ177" s="216"/>
      <c r="EAK177" s="216"/>
      <c r="EAL177" s="216"/>
      <c r="EAM177" s="216"/>
      <c r="EAN177" s="216"/>
      <c r="EAO177" s="216"/>
      <c r="EAP177" s="216"/>
      <c r="EAQ177" s="216"/>
      <c r="EAR177" s="216"/>
      <c r="EAS177" s="216"/>
      <c r="EAT177" s="216"/>
      <c r="EAU177" s="216"/>
      <c r="EAV177" s="216"/>
      <c r="EAW177" s="216"/>
      <c r="EAX177" s="216"/>
      <c r="EAY177" s="216"/>
      <c r="EAZ177" s="216"/>
      <c r="EBA177" s="216"/>
      <c r="EBB177" s="216"/>
      <c r="EBC177" s="216"/>
      <c r="EBD177" s="216"/>
      <c r="EBE177" s="216"/>
      <c r="EBF177" s="216"/>
      <c r="EBG177" s="216"/>
      <c r="EBH177" s="216"/>
      <c r="EBI177" s="216"/>
      <c r="EBJ177" s="216"/>
      <c r="EBK177" s="216"/>
      <c r="EBL177" s="216"/>
      <c r="EBM177" s="216"/>
      <c r="EBN177" s="216"/>
      <c r="EBO177" s="216"/>
      <c r="EBP177" s="216"/>
      <c r="EBQ177" s="216"/>
      <c r="EBR177" s="216"/>
      <c r="EBS177" s="216"/>
      <c r="EBT177" s="216"/>
      <c r="EBU177" s="216"/>
      <c r="EBV177" s="216"/>
      <c r="EBW177" s="216"/>
      <c r="EBX177" s="216"/>
      <c r="EBY177" s="216"/>
      <c r="EBZ177" s="216"/>
      <c r="ECA177" s="216"/>
      <c r="ECB177" s="216"/>
      <c r="ECC177" s="216"/>
      <c r="ECD177" s="216"/>
      <c r="ECE177" s="216"/>
      <c r="ECF177" s="216"/>
      <c r="ECG177" s="216"/>
      <c r="ECH177" s="216"/>
      <c r="ECI177" s="216"/>
      <c r="ECJ177" s="216"/>
      <c r="ECK177" s="216"/>
      <c r="ECL177" s="216"/>
      <c r="ECM177" s="216"/>
      <c r="ECN177" s="216"/>
      <c r="ECO177" s="216"/>
      <c r="ECP177" s="216"/>
      <c r="ECQ177" s="216"/>
      <c r="ECR177" s="216"/>
      <c r="ECS177" s="216"/>
      <c r="ECT177" s="216"/>
      <c r="ECU177" s="216"/>
      <c r="ECV177" s="216"/>
      <c r="ECW177" s="216"/>
      <c r="ECX177" s="216"/>
      <c r="ECY177" s="216"/>
      <c r="ECZ177" s="216"/>
      <c r="EDA177" s="216"/>
      <c r="EDB177" s="216"/>
      <c r="EDC177" s="216"/>
      <c r="EDD177" s="216"/>
      <c r="EDE177" s="216"/>
      <c r="EDF177" s="216"/>
      <c r="EDG177" s="216"/>
      <c r="EDH177" s="216"/>
      <c r="EDI177" s="216"/>
      <c r="EDJ177" s="216"/>
      <c r="EDK177" s="216"/>
      <c r="EDL177" s="216"/>
      <c r="EDM177" s="216"/>
      <c r="EDN177" s="216"/>
      <c r="EDO177" s="216"/>
      <c r="EDP177" s="216"/>
      <c r="EDQ177" s="216"/>
      <c r="EDR177" s="216"/>
      <c r="EDS177" s="216"/>
      <c r="EDT177" s="216"/>
      <c r="EDU177" s="216"/>
      <c r="EDV177" s="216"/>
      <c r="EDW177" s="216"/>
      <c r="EDX177" s="216"/>
      <c r="EDY177" s="216"/>
      <c r="EDZ177" s="216"/>
      <c r="EEA177" s="216"/>
      <c r="EEB177" s="216"/>
      <c r="EEC177" s="216"/>
      <c r="EED177" s="216"/>
      <c r="EEE177" s="216"/>
      <c r="EEF177" s="216"/>
      <c r="EEG177" s="216"/>
      <c r="EEH177" s="216"/>
      <c r="EEI177" s="216"/>
      <c r="EEJ177" s="216"/>
      <c r="EEK177" s="216"/>
      <c r="EEL177" s="216"/>
      <c r="EEM177" s="216"/>
      <c r="EEN177" s="216"/>
      <c r="EEO177" s="216"/>
      <c r="EEP177" s="216"/>
      <c r="EEQ177" s="216"/>
      <c r="EER177" s="216"/>
      <c r="EES177" s="216"/>
      <c r="EET177" s="216"/>
      <c r="EEU177" s="216"/>
      <c r="EEV177" s="216"/>
      <c r="EEW177" s="216"/>
      <c r="EEX177" s="216"/>
      <c r="EEY177" s="216"/>
      <c r="EEZ177" s="216"/>
      <c r="EFA177" s="216"/>
      <c r="EFB177" s="216"/>
      <c r="EFC177" s="216"/>
      <c r="EFD177" s="216"/>
      <c r="EFE177" s="216"/>
      <c r="EFF177" s="216"/>
      <c r="EFG177" s="216"/>
      <c r="EFH177" s="216"/>
      <c r="EFI177" s="216"/>
      <c r="EFJ177" s="216"/>
      <c r="EFK177" s="216"/>
      <c r="EFL177" s="216"/>
      <c r="EFM177" s="216"/>
      <c r="EFN177" s="216"/>
      <c r="EFO177" s="216"/>
      <c r="EFP177" s="216"/>
      <c r="EFQ177" s="216"/>
      <c r="EFR177" s="216"/>
      <c r="EFS177" s="216"/>
      <c r="EFT177" s="216"/>
      <c r="EFU177" s="216"/>
      <c r="EFV177" s="216"/>
      <c r="EFW177" s="216"/>
      <c r="EFX177" s="216"/>
      <c r="EFY177" s="216"/>
      <c r="EFZ177" s="216"/>
      <c r="EGA177" s="216"/>
      <c r="EGB177" s="216"/>
      <c r="EGC177" s="216"/>
      <c r="EGD177" s="216"/>
      <c r="EGE177" s="216"/>
      <c r="EGF177" s="216"/>
      <c r="EGG177" s="216"/>
      <c r="EGH177" s="216"/>
      <c r="EGI177" s="216"/>
      <c r="EGJ177" s="216"/>
      <c r="EGK177" s="216"/>
      <c r="EGL177" s="216"/>
      <c r="EGM177" s="216"/>
      <c r="EGN177" s="216"/>
      <c r="EGO177" s="216"/>
      <c r="EGP177" s="216"/>
      <c r="EGQ177" s="216"/>
      <c r="EGR177" s="216"/>
      <c r="EGS177" s="216"/>
      <c r="EGT177" s="216"/>
      <c r="EGU177" s="216"/>
      <c r="EGV177" s="216"/>
      <c r="EGW177" s="216"/>
      <c r="EGX177" s="216"/>
      <c r="EGY177" s="216"/>
      <c r="EGZ177" s="216"/>
      <c r="EHA177" s="216"/>
      <c r="EHB177" s="216"/>
      <c r="EHC177" s="216"/>
      <c r="EHD177" s="216"/>
      <c r="EHE177" s="216"/>
      <c r="EHF177" s="216"/>
      <c r="EHG177" s="216"/>
      <c r="EHH177" s="216"/>
      <c r="EHI177" s="216"/>
      <c r="EHJ177" s="216"/>
      <c r="EHK177" s="216"/>
      <c r="EHL177" s="216"/>
      <c r="EHM177" s="216"/>
      <c r="EHN177" s="216"/>
      <c r="EHO177" s="216"/>
      <c r="EHP177" s="216"/>
      <c r="EHQ177" s="216"/>
      <c r="EHR177" s="216"/>
      <c r="EHS177" s="216"/>
      <c r="EHT177" s="216"/>
      <c r="EHU177" s="216"/>
      <c r="EHV177" s="216"/>
      <c r="EHW177" s="216"/>
      <c r="EHX177" s="216"/>
      <c r="EHY177" s="216"/>
      <c r="EHZ177" s="216"/>
      <c r="EIA177" s="216"/>
      <c r="EIB177" s="216"/>
      <c r="EIC177" s="216"/>
      <c r="EID177" s="216"/>
      <c r="EIE177" s="216"/>
      <c r="EIF177" s="216"/>
      <c r="EIG177" s="216"/>
      <c r="EIH177" s="216"/>
      <c r="EII177" s="216"/>
      <c r="EIJ177" s="216"/>
      <c r="EIK177" s="216"/>
      <c r="EIL177" s="216"/>
      <c r="EIM177" s="216"/>
      <c r="EIN177" s="216"/>
      <c r="EIO177" s="216"/>
      <c r="EIP177" s="216"/>
      <c r="EIQ177" s="216"/>
      <c r="EIR177" s="216"/>
      <c r="EIS177" s="216"/>
      <c r="EIT177" s="216"/>
      <c r="EIU177" s="216"/>
      <c r="EIV177" s="216"/>
      <c r="EIW177" s="216"/>
      <c r="EIX177" s="216"/>
      <c r="EIY177" s="216"/>
      <c r="EIZ177" s="216"/>
      <c r="EJA177" s="216"/>
      <c r="EJB177" s="216"/>
      <c r="EJC177" s="216"/>
      <c r="EJD177" s="216"/>
      <c r="EJE177" s="216"/>
      <c r="EJF177" s="216"/>
      <c r="EJG177" s="216"/>
      <c r="EJH177" s="216"/>
      <c r="EJI177" s="216"/>
      <c r="EJJ177" s="216"/>
      <c r="EJK177" s="216"/>
      <c r="EJL177" s="216"/>
      <c r="EJM177" s="216"/>
      <c r="EJN177" s="216"/>
      <c r="EJO177" s="216"/>
      <c r="EJP177" s="216"/>
      <c r="EJQ177" s="216"/>
      <c r="EJR177" s="216"/>
      <c r="EJS177" s="216"/>
      <c r="EJT177" s="216"/>
      <c r="EJU177" s="216"/>
      <c r="EJV177" s="216"/>
      <c r="EJW177" s="216"/>
      <c r="EJX177" s="216"/>
      <c r="EJY177" s="216"/>
      <c r="EJZ177" s="216"/>
      <c r="EKA177" s="216"/>
      <c r="EKB177" s="216"/>
      <c r="EKC177" s="216"/>
      <c r="EKD177" s="216"/>
      <c r="EKE177" s="216"/>
      <c r="EKF177" s="216"/>
      <c r="EKG177" s="216"/>
      <c r="EKH177" s="216"/>
      <c r="EKI177" s="216"/>
      <c r="EKJ177" s="216"/>
      <c r="EKK177" s="216"/>
      <c r="EKL177" s="216"/>
      <c r="EKM177" s="216"/>
      <c r="EKN177" s="216"/>
      <c r="EKO177" s="216"/>
      <c r="EKP177" s="216"/>
      <c r="EKQ177" s="216"/>
      <c r="EKR177" s="216"/>
      <c r="EKS177" s="216"/>
      <c r="EKT177" s="216"/>
      <c r="EKU177" s="216"/>
      <c r="EKV177" s="216"/>
      <c r="EKW177" s="216"/>
      <c r="EKX177" s="216"/>
      <c r="EKY177" s="216"/>
      <c r="EKZ177" s="216"/>
      <c r="ELA177" s="216"/>
      <c r="ELB177" s="216"/>
      <c r="ELC177" s="216"/>
      <c r="ELD177" s="216"/>
      <c r="ELE177" s="216"/>
      <c r="ELF177" s="216"/>
      <c r="ELG177" s="216"/>
      <c r="ELH177" s="216"/>
      <c r="ELI177" s="216"/>
      <c r="ELJ177" s="216"/>
      <c r="ELK177" s="216"/>
      <c r="ELL177" s="216"/>
      <c r="ELM177" s="216"/>
      <c r="ELN177" s="216"/>
      <c r="ELO177" s="216"/>
      <c r="ELP177" s="216"/>
      <c r="ELQ177" s="216"/>
      <c r="ELR177" s="216"/>
      <c r="ELS177" s="216"/>
      <c r="ELT177" s="216"/>
      <c r="ELU177" s="216"/>
      <c r="ELV177" s="216"/>
      <c r="ELW177" s="216"/>
      <c r="ELX177" s="216"/>
      <c r="ELY177" s="216"/>
      <c r="ELZ177" s="216"/>
      <c r="EMA177" s="216"/>
      <c r="EMB177" s="216"/>
      <c r="EMC177" s="216"/>
      <c r="EMD177" s="216"/>
      <c r="EME177" s="216"/>
      <c r="EMF177" s="216"/>
      <c r="EMG177" s="216"/>
      <c r="EMH177" s="216"/>
      <c r="EMI177" s="216"/>
      <c r="EMJ177" s="216"/>
      <c r="EMK177" s="216"/>
      <c r="EML177" s="216"/>
      <c r="EMM177" s="216"/>
      <c r="EMN177" s="216"/>
      <c r="EMO177" s="216"/>
      <c r="EMP177" s="216"/>
      <c r="EMQ177" s="216"/>
      <c r="EMR177" s="216"/>
      <c r="EMS177" s="216"/>
      <c r="EMT177" s="216"/>
      <c r="EMU177" s="216"/>
      <c r="EMV177" s="216"/>
      <c r="EMW177" s="216"/>
      <c r="EMX177" s="216"/>
      <c r="EMY177" s="216"/>
      <c r="EMZ177" s="216"/>
      <c r="ENA177" s="216"/>
      <c r="ENB177" s="216"/>
      <c r="ENC177" s="216"/>
      <c r="END177" s="216"/>
      <c r="ENE177" s="216"/>
      <c r="ENF177" s="216"/>
      <c r="ENG177" s="216"/>
      <c r="ENH177" s="216"/>
      <c r="ENI177" s="216"/>
      <c r="ENJ177" s="216"/>
      <c r="ENK177" s="216"/>
      <c r="ENL177" s="216"/>
      <c r="ENM177" s="216"/>
      <c r="ENN177" s="216"/>
      <c r="ENO177" s="216"/>
      <c r="ENP177" s="216"/>
      <c r="ENQ177" s="216"/>
      <c r="ENR177" s="216"/>
      <c r="ENS177" s="216"/>
      <c r="ENT177" s="216"/>
      <c r="ENU177" s="216"/>
      <c r="ENV177" s="216"/>
      <c r="ENW177" s="216"/>
      <c r="ENX177" s="216"/>
      <c r="ENY177" s="216"/>
      <c r="ENZ177" s="216"/>
      <c r="EOA177" s="216"/>
      <c r="EOB177" s="216"/>
      <c r="EOC177" s="216"/>
      <c r="EOD177" s="216"/>
      <c r="EOE177" s="216"/>
      <c r="EOF177" s="216"/>
      <c r="EOG177" s="216"/>
      <c r="EOH177" s="216"/>
      <c r="EOI177" s="216"/>
      <c r="EOJ177" s="216"/>
      <c r="EOK177" s="216"/>
      <c r="EOL177" s="216"/>
      <c r="EOM177" s="216"/>
      <c r="EON177" s="216"/>
      <c r="EOO177" s="216"/>
      <c r="EOP177" s="216"/>
      <c r="EOQ177" s="216"/>
      <c r="EOR177" s="216"/>
      <c r="EOS177" s="216"/>
      <c r="EOT177" s="216"/>
      <c r="EOU177" s="216"/>
      <c r="EOV177" s="216"/>
      <c r="EOW177" s="216"/>
      <c r="EOX177" s="216"/>
      <c r="EOY177" s="216"/>
      <c r="EOZ177" s="216"/>
      <c r="EPA177" s="216"/>
      <c r="EPB177" s="216"/>
      <c r="EPC177" s="216"/>
      <c r="EPD177" s="216"/>
      <c r="EPE177" s="216"/>
      <c r="EPF177" s="216"/>
      <c r="EPG177" s="216"/>
      <c r="EPH177" s="216"/>
      <c r="EPI177" s="216"/>
      <c r="EPJ177" s="216"/>
      <c r="EPK177" s="216"/>
      <c r="EPL177" s="216"/>
      <c r="EPM177" s="216"/>
      <c r="EPN177" s="216"/>
      <c r="EPO177" s="216"/>
      <c r="EPP177" s="216"/>
      <c r="EPQ177" s="216"/>
      <c r="EPR177" s="216"/>
      <c r="EPS177" s="216"/>
      <c r="EPT177" s="216"/>
      <c r="EPU177" s="216"/>
      <c r="EPV177" s="216"/>
      <c r="EPW177" s="216"/>
      <c r="EPX177" s="216"/>
      <c r="EPY177" s="216"/>
      <c r="EPZ177" s="216"/>
      <c r="EQA177" s="216"/>
      <c r="EQB177" s="216"/>
      <c r="EQC177" s="216"/>
      <c r="EQD177" s="216"/>
      <c r="EQE177" s="216"/>
      <c r="EQF177" s="216"/>
      <c r="EQG177" s="216"/>
      <c r="EQH177" s="216"/>
      <c r="EQI177" s="216"/>
      <c r="EQJ177" s="216"/>
      <c r="EQK177" s="216"/>
      <c r="EQL177" s="216"/>
      <c r="EQM177" s="216"/>
      <c r="EQN177" s="216"/>
      <c r="EQO177" s="216"/>
      <c r="EQP177" s="216"/>
      <c r="EQQ177" s="216"/>
      <c r="EQR177" s="216"/>
      <c r="EQS177" s="216"/>
      <c r="EQT177" s="216"/>
      <c r="EQU177" s="216"/>
      <c r="EQV177" s="216"/>
      <c r="EQW177" s="216"/>
      <c r="EQX177" s="216"/>
      <c r="EQY177" s="216"/>
      <c r="EQZ177" s="216"/>
      <c r="ERA177" s="216"/>
      <c r="ERB177" s="216"/>
      <c r="ERC177" s="216"/>
      <c r="ERD177" s="216"/>
      <c r="ERE177" s="216"/>
      <c r="ERF177" s="216"/>
      <c r="ERG177" s="216"/>
      <c r="ERH177" s="216"/>
      <c r="ERI177" s="216"/>
      <c r="ERJ177" s="216"/>
      <c r="ERK177" s="216"/>
      <c r="ERL177" s="216"/>
      <c r="ERM177" s="216"/>
      <c r="ERN177" s="216"/>
      <c r="ERO177" s="216"/>
      <c r="ERP177" s="216"/>
      <c r="ERQ177" s="216"/>
      <c r="ERR177" s="216"/>
      <c r="ERS177" s="216"/>
      <c r="ERT177" s="216"/>
      <c r="ERU177" s="216"/>
      <c r="ERV177" s="216"/>
      <c r="ERW177" s="216"/>
      <c r="ERX177" s="216"/>
      <c r="ERY177" s="216"/>
      <c r="ERZ177" s="216"/>
      <c r="ESA177" s="216"/>
      <c r="ESB177" s="216"/>
      <c r="ESC177" s="216"/>
      <c r="ESD177" s="216"/>
      <c r="ESE177" s="216"/>
      <c r="ESF177" s="216"/>
      <c r="ESG177" s="216"/>
      <c r="ESH177" s="216"/>
      <c r="ESI177" s="216"/>
      <c r="ESJ177" s="216"/>
      <c r="ESK177" s="216"/>
      <c r="ESL177" s="216"/>
      <c r="ESM177" s="216"/>
      <c r="ESN177" s="216"/>
      <c r="ESO177" s="216"/>
      <c r="ESP177" s="216"/>
      <c r="ESQ177" s="216"/>
      <c r="ESR177" s="216"/>
      <c r="ESS177" s="216"/>
      <c r="EST177" s="216"/>
      <c r="ESU177" s="216"/>
      <c r="ESV177" s="216"/>
      <c r="ESW177" s="216"/>
      <c r="ESX177" s="216"/>
      <c r="ESY177" s="216"/>
      <c r="ESZ177" s="216"/>
      <c r="ETA177" s="216"/>
      <c r="ETB177" s="216"/>
      <c r="ETC177" s="216"/>
      <c r="ETD177" s="216"/>
      <c r="ETE177" s="216"/>
      <c r="ETF177" s="216"/>
      <c r="ETG177" s="216"/>
      <c r="ETH177" s="216"/>
      <c r="ETI177" s="216"/>
      <c r="ETJ177" s="216"/>
      <c r="ETK177" s="216"/>
      <c r="ETL177" s="216"/>
      <c r="ETM177" s="216"/>
      <c r="ETN177" s="216"/>
      <c r="ETO177" s="216"/>
      <c r="ETP177" s="216"/>
      <c r="ETQ177" s="216"/>
      <c r="ETR177" s="216"/>
      <c r="ETS177" s="216"/>
      <c r="ETT177" s="216"/>
      <c r="ETU177" s="216"/>
      <c r="ETV177" s="216"/>
      <c r="ETW177" s="216"/>
      <c r="ETX177" s="216"/>
      <c r="ETY177" s="216"/>
      <c r="ETZ177" s="216"/>
      <c r="EUA177" s="216"/>
      <c r="EUB177" s="216"/>
      <c r="EUC177" s="216"/>
      <c r="EUD177" s="216"/>
      <c r="EUE177" s="216"/>
      <c r="EUF177" s="216"/>
      <c r="EUG177" s="216"/>
      <c r="EUH177" s="216"/>
      <c r="EUI177" s="216"/>
      <c r="EUJ177" s="216"/>
      <c r="EUK177" s="216"/>
      <c r="EUL177" s="216"/>
      <c r="EUM177" s="216"/>
      <c r="EUN177" s="216"/>
      <c r="EUO177" s="216"/>
      <c r="EUP177" s="216"/>
      <c r="EUQ177" s="216"/>
      <c r="EUR177" s="216"/>
      <c r="EUS177" s="216"/>
      <c r="EUT177" s="216"/>
      <c r="EUU177" s="216"/>
      <c r="EUV177" s="216"/>
      <c r="EUW177" s="216"/>
      <c r="EUX177" s="216"/>
      <c r="EUY177" s="216"/>
      <c r="EUZ177" s="216"/>
      <c r="EVA177" s="216"/>
      <c r="EVB177" s="216"/>
      <c r="EVC177" s="216"/>
      <c r="EVD177" s="216"/>
      <c r="EVE177" s="216"/>
      <c r="EVF177" s="216"/>
      <c r="EVG177" s="216"/>
      <c r="EVH177" s="216"/>
      <c r="EVI177" s="216"/>
      <c r="EVJ177" s="216"/>
      <c r="EVK177" s="216"/>
      <c r="EVL177" s="216"/>
      <c r="EVM177" s="216"/>
      <c r="EVN177" s="216"/>
      <c r="EVO177" s="216"/>
      <c r="EVP177" s="216"/>
      <c r="EVQ177" s="216"/>
      <c r="EVR177" s="216"/>
      <c r="EVS177" s="216"/>
      <c r="EVT177" s="216"/>
      <c r="EVU177" s="216"/>
      <c r="EVV177" s="216"/>
      <c r="EVW177" s="216"/>
      <c r="EVX177" s="216"/>
      <c r="EVY177" s="216"/>
      <c r="EVZ177" s="216"/>
      <c r="EWA177" s="216"/>
      <c r="EWB177" s="216"/>
      <c r="EWC177" s="216"/>
      <c r="EWD177" s="216"/>
      <c r="EWE177" s="216"/>
      <c r="EWF177" s="216"/>
      <c r="EWG177" s="216"/>
      <c r="EWH177" s="216"/>
      <c r="EWI177" s="216"/>
      <c r="EWJ177" s="216"/>
      <c r="EWK177" s="216"/>
      <c r="EWL177" s="216"/>
      <c r="EWM177" s="216"/>
      <c r="EWN177" s="216"/>
      <c r="EWO177" s="216"/>
      <c r="EWP177" s="216"/>
      <c r="EWQ177" s="216"/>
      <c r="EWR177" s="216"/>
      <c r="EWS177" s="216"/>
      <c r="EWT177" s="216"/>
      <c r="EWU177" s="216"/>
      <c r="EWV177" s="216"/>
      <c r="EWW177" s="216"/>
      <c r="EWX177" s="216"/>
      <c r="EWY177" s="216"/>
      <c r="EWZ177" s="216"/>
      <c r="EXA177" s="216"/>
      <c r="EXB177" s="216"/>
      <c r="EXC177" s="216"/>
      <c r="EXD177" s="216"/>
      <c r="EXE177" s="216"/>
      <c r="EXF177" s="216"/>
      <c r="EXG177" s="216"/>
      <c r="EXH177" s="216"/>
      <c r="EXI177" s="216"/>
      <c r="EXJ177" s="216"/>
      <c r="EXK177" s="216"/>
      <c r="EXL177" s="216"/>
      <c r="EXM177" s="216"/>
      <c r="EXN177" s="216"/>
      <c r="EXO177" s="216"/>
      <c r="EXP177" s="216"/>
      <c r="EXQ177" s="216"/>
      <c r="EXR177" s="216"/>
      <c r="EXS177" s="216"/>
      <c r="EXT177" s="216"/>
      <c r="EXU177" s="216"/>
      <c r="EXV177" s="216"/>
      <c r="EXW177" s="216"/>
      <c r="EXX177" s="216"/>
      <c r="EXY177" s="216"/>
      <c r="EXZ177" s="216"/>
      <c r="EYA177" s="216"/>
      <c r="EYB177" s="216"/>
      <c r="EYC177" s="216"/>
      <c r="EYD177" s="216"/>
      <c r="EYE177" s="216"/>
      <c r="EYF177" s="216"/>
      <c r="EYG177" s="216"/>
      <c r="EYH177" s="216"/>
      <c r="EYI177" s="216"/>
      <c r="EYJ177" s="216"/>
      <c r="EYK177" s="216"/>
      <c r="EYL177" s="216"/>
      <c r="EYM177" s="216"/>
      <c r="EYN177" s="216"/>
      <c r="EYO177" s="216"/>
      <c r="EYP177" s="216"/>
      <c r="EYQ177" s="216"/>
      <c r="EYR177" s="216"/>
      <c r="EYS177" s="216"/>
      <c r="EYT177" s="216"/>
      <c r="EYU177" s="216"/>
      <c r="EYV177" s="216"/>
      <c r="EYW177" s="216"/>
      <c r="EYX177" s="216"/>
      <c r="EYY177" s="216"/>
      <c r="EYZ177" s="216"/>
      <c r="EZA177" s="216"/>
      <c r="EZB177" s="216"/>
      <c r="EZC177" s="216"/>
      <c r="EZD177" s="216"/>
      <c r="EZE177" s="216"/>
      <c r="EZF177" s="216"/>
      <c r="EZG177" s="216"/>
      <c r="EZH177" s="216"/>
      <c r="EZI177" s="216"/>
      <c r="EZJ177" s="216"/>
      <c r="EZK177" s="216"/>
      <c r="EZL177" s="216"/>
      <c r="EZM177" s="216"/>
      <c r="EZN177" s="216"/>
      <c r="EZO177" s="216"/>
      <c r="EZP177" s="216"/>
      <c r="EZQ177" s="216"/>
      <c r="EZR177" s="216"/>
      <c r="EZS177" s="216"/>
      <c r="EZT177" s="216"/>
      <c r="EZU177" s="216"/>
      <c r="EZV177" s="216"/>
      <c r="EZW177" s="216"/>
      <c r="EZX177" s="216"/>
      <c r="EZY177" s="216"/>
      <c r="EZZ177" s="216"/>
      <c r="FAA177" s="216"/>
      <c r="FAB177" s="216"/>
      <c r="FAC177" s="216"/>
      <c r="FAD177" s="216"/>
      <c r="FAE177" s="216"/>
      <c r="FAF177" s="216"/>
      <c r="FAG177" s="216"/>
      <c r="FAH177" s="216"/>
      <c r="FAI177" s="216"/>
      <c r="FAJ177" s="216"/>
      <c r="FAK177" s="216"/>
      <c r="FAL177" s="216"/>
      <c r="FAM177" s="216"/>
      <c r="FAN177" s="216"/>
      <c r="FAO177" s="216"/>
      <c r="FAP177" s="216"/>
      <c r="FAQ177" s="216"/>
      <c r="FAR177" s="216"/>
      <c r="FAS177" s="216"/>
      <c r="FAT177" s="216"/>
      <c r="FAU177" s="216"/>
      <c r="FAV177" s="216"/>
      <c r="FAW177" s="216"/>
      <c r="FAX177" s="216"/>
      <c r="FAY177" s="216"/>
      <c r="FAZ177" s="216"/>
      <c r="FBA177" s="216"/>
      <c r="FBB177" s="216"/>
      <c r="FBC177" s="216"/>
      <c r="FBD177" s="216"/>
      <c r="FBE177" s="216"/>
      <c r="FBF177" s="216"/>
      <c r="FBG177" s="216"/>
      <c r="FBH177" s="216"/>
      <c r="FBI177" s="216"/>
      <c r="FBJ177" s="216"/>
      <c r="FBK177" s="216"/>
      <c r="FBL177" s="216"/>
      <c r="FBM177" s="216"/>
      <c r="FBN177" s="216"/>
      <c r="FBO177" s="216"/>
      <c r="FBP177" s="216"/>
      <c r="FBQ177" s="216"/>
      <c r="FBR177" s="216"/>
      <c r="FBS177" s="216"/>
      <c r="FBT177" s="216"/>
      <c r="FBU177" s="216"/>
      <c r="FBV177" s="216"/>
      <c r="FBW177" s="216"/>
      <c r="FBX177" s="216"/>
      <c r="FBY177" s="216"/>
      <c r="FBZ177" s="216"/>
      <c r="FCA177" s="216"/>
      <c r="FCB177" s="216"/>
      <c r="FCC177" s="216"/>
      <c r="FCD177" s="216"/>
      <c r="FCE177" s="216"/>
      <c r="FCF177" s="216"/>
      <c r="FCG177" s="216"/>
      <c r="FCH177" s="216"/>
      <c r="FCI177" s="216"/>
      <c r="FCJ177" s="216"/>
      <c r="FCK177" s="216"/>
      <c r="FCL177" s="216"/>
      <c r="FCM177" s="216"/>
      <c r="FCN177" s="216"/>
      <c r="FCO177" s="216"/>
      <c r="FCP177" s="216"/>
      <c r="FCQ177" s="216"/>
      <c r="FCR177" s="216"/>
      <c r="FCS177" s="216"/>
      <c r="FCT177" s="216"/>
      <c r="FCU177" s="216"/>
      <c r="FCV177" s="216"/>
      <c r="FCW177" s="216"/>
      <c r="FCX177" s="216"/>
      <c r="FCY177" s="216"/>
      <c r="FCZ177" s="216"/>
      <c r="FDA177" s="216"/>
      <c r="FDB177" s="216"/>
      <c r="FDC177" s="216"/>
      <c r="FDD177" s="216"/>
      <c r="FDE177" s="216"/>
      <c r="FDF177" s="216"/>
      <c r="FDG177" s="216"/>
      <c r="FDH177" s="216"/>
      <c r="FDI177" s="216"/>
      <c r="FDJ177" s="216"/>
      <c r="FDK177" s="216"/>
      <c r="FDL177" s="216"/>
      <c r="FDM177" s="216"/>
      <c r="FDN177" s="216"/>
      <c r="FDO177" s="216"/>
      <c r="FDP177" s="216"/>
      <c r="FDQ177" s="216"/>
      <c r="FDR177" s="216"/>
      <c r="FDS177" s="216"/>
      <c r="FDT177" s="216"/>
      <c r="FDU177" s="216"/>
      <c r="FDV177" s="216"/>
      <c r="FDW177" s="216"/>
      <c r="FDX177" s="216"/>
      <c r="FDY177" s="216"/>
      <c r="FDZ177" s="216"/>
      <c r="FEA177" s="216"/>
      <c r="FEB177" s="216"/>
      <c r="FEC177" s="216"/>
      <c r="FED177" s="216"/>
      <c r="FEE177" s="216"/>
      <c r="FEF177" s="216"/>
      <c r="FEG177" s="216"/>
      <c r="FEH177" s="216"/>
      <c r="FEI177" s="216"/>
      <c r="FEJ177" s="216"/>
      <c r="FEK177" s="216"/>
      <c r="FEL177" s="216"/>
      <c r="FEM177" s="216"/>
      <c r="FEN177" s="216"/>
      <c r="FEO177" s="216"/>
      <c r="FEP177" s="216"/>
      <c r="FEQ177" s="216"/>
      <c r="FER177" s="216"/>
      <c r="FES177" s="216"/>
      <c r="FET177" s="216"/>
      <c r="FEU177" s="216"/>
      <c r="FEV177" s="216"/>
      <c r="FEW177" s="216"/>
      <c r="FEX177" s="216"/>
      <c r="FEY177" s="216"/>
      <c r="FEZ177" s="216"/>
      <c r="FFA177" s="216"/>
      <c r="FFB177" s="216"/>
      <c r="FFC177" s="216"/>
      <c r="FFD177" s="216"/>
      <c r="FFE177" s="216"/>
      <c r="FFF177" s="216"/>
      <c r="FFG177" s="216"/>
      <c r="FFH177" s="216"/>
      <c r="FFI177" s="216"/>
      <c r="FFJ177" s="216"/>
      <c r="FFK177" s="216"/>
      <c r="FFL177" s="216"/>
      <c r="FFM177" s="216"/>
      <c r="FFN177" s="216"/>
      <c r="FFO177" s="216"/>
      <c r="FFP177" s="216"/>
      <c r="FFQ177" s="216"/>
      <c r="FFR177" s="216"/>
      <c r="FFS177" s="216"/>
      <c r="FFT177" s="216"/>
      <c r="FFU177" s="216"/>
      <c r="FFV177" s="216"/>
      <c r="FFW177" s="216"/>
      <c r="FFX177" s="216"/>
      <c r="FFY177" s="216"/>
      <c r="FFZ177" s="216"/>
      <c r="FGA177" s="216"/>
      <c r="FGB177" s="216"/>
      <c r="FGC177" s="216"/>
      <c r="FGD177" s="216"/>
      <c r="FGE177" s="216"/>
      <c r="FGF177" s="216"/>
      <c r="FGG177" s="216"/>
      <c r="FGH177" s="216"/>
      <c r="FGI177" s="216"/>
      <c r="FGJ177" s="216"/>
      <c r="FGK177" s="216"/>
      <c r="FGL177" s="216"/>
      <c r="FGM177" s="216"/>
      <c r="FGN177" s="216"/>
      <c r="FGO177" s="216"/>
      <c r="FGP177" s="216"/>
      <c r="FGQ177" s="216"/>
      <c r="FGR177" s="216"/>
      <c r="FGS177" s="216"/>
      <c r="FGT177" s="216"/>
      <c r="FGU177" s="216"/>
      <c r="FGV177" s="216"/>
      <c r="FGW177" s="216"/>
      <c r="FGX177" s="216"/>
      <c r="FGY177" s="216"/>
      <c r="FGZ177" s="216"/>
      <c r="FHA177" s="216"/>
      <c r="FHB177" s="216"/>
      <c r="FHC177" s="216"/>
      <c r="FHD177" s="216"/>
      <c r="FHE177" s="216"/>
      <c r="FHF177" s="216"/>
      <c r="FHG177" s="216"/>
      <c r="FHH177" s="216"/>
      <c r="FHI177" s="216"/>
      <c r="FHJ177" s="216"/>
      <c r="FHK177" s="216"/>
      <c r="FHL177" s="216"/>
      <c r="FHM177" s="216"/>
      <c r="FHN177" s="216"/>
      <c r="FHO177" s="216"/>
      <c r="FHP177" s="216"/>
      <c r="FHQ177" s="216"/>
      <c r="FHR177" s="216"/>
      <c r="FHS177" s="216"/>
      <c r="FHT177" s="216"/>
      <c r="FHU177" s="216"/>
      <c r="FHV177" s="216"/>
      <c r="FHW177" s="216"/>
      <c r="FHX177" s="216"/>
      <c r="FHY177" s="216"/>
      <c r="FHZ177" s="216"/>
      <c r="FIA177" s="216"/>
      <c r="FIB177" s="216"/>
      <c r="FIC177" s="216"/>
      <c r="FID177" s="216"/>
      <c r="FIE177" s="216"/>
      <c r="FIF177" s="216"/>
      <c r="FIG177" s="216"/>
      <c r="FIH177" s="216"/>
      <c r="FII177" s="216"/>
      <c r="FIJ177" s="216"/>
      <c r="FIK177" s="216"/>
      <c r="FIL177" s="216"/>
      <c r="FIM177" s="216"/>
      <c r="FIN177" s="216"/>
      <c r="FIO177" s="216"/>
      <c r="FIP177" s="216"/>
      <c r="FIQ177" s="216"/>
      <c r="FIR177" s="216"/>
      <c r="FIS177" s="216"/>
      <c r="FIT177" s="216"/>
      <c r="FIU177" s="216"/>
      <c r="FIV177" s="216"/>
      <c r="FIW177" s="216"/>
      <c r="FIX177" s="216"/>
      <c r="FIY177" s="216"/>
      <c r="FIZ177" s="216"/>
      <c r="FJA177" s="216"/>
      <c r="FJB177" s="216"/>
      <c r="FJC177" s="216"/>
      <c r="FJD177" s="216"/>
      <c r="FJE177" s="216"/>
      <c r="FJF177" s="216"/>
      <c r="FJG177" s="216"/>
      <c r="FJH177" s="216"/>
      <c r="FJI177" s="216"/>
      <c r="FJJ177" s="216"/>
      <c r="FJK177" s="216"/>
      <c r="FJL177" s="216"/>
      <c r="FJM177" s="216"/>
      <c r="FJN177" s="216"/>
      <c r="FJO177" s="216"/>
      <c r="FJP177" s="216"/>
      <c r="FJQ177" s="216"/>
      <c r="FJR177" s="216"/>
      <c r="FJS177" s="216"/>
      <c r="FJT177" s="216"/>
      <c r="FJU177" s="216"/>
      <c r="FJV177" s="216"/>
      <c r="FJW177" s="216"/>
      <c r="FJX177" s="216"/>
      <c r="FJY177" s="216"/>
      <c r="FJZ177" s="216"/>
      <c r="FKA177" s="216"/>
      <c r="FKB177" s="216"/>
      <c r="FKC177" s="216"/>
      <c r="FKD177" s="216"/>
      <c r="FKE177" s="216"/>
      <c r="FKF177" s="216"/>
      <c r="FKG177" s="216"/>
      <c r="FKH177" s="216"/>
      <c r="FKI177" s="216"/>
      <c r="FKJ177" s="216"/>
      <c r="FKK177" s="216"/>
      <c r="FKL177" s="216"/>
      <c r="FKM177" s="216"/>
      <c r="FKN177" s="216"/>
      <c r="FKO177" s="216"/>
      <c r="FKP177" s="216"/>
      <c r="FKQ177" s="216"/>
      <c r="FKR177" s="216"/>
      <c r="FKS177" s="216"/>
      <c r="FKT177" s="216"/>
      <c r="FKU177" s="216"/>
      <c r="FKV177" s="216"/>
      <c r="FKW177" s="216"/>
      <c r="FKX177" s="216"/>
      <c r="FKY177" s="216"/>
      <c r="FKZ177" s="216"/>
      <c r="FLA177" s="216"/>
      <c r="FLB177" s="216"/>
      <c r="FLC177" s="216"/>
      <c r="FLD177" s="216"/>
      <c r="FLE177" s="216"/>
      <c r="FLF177" s="216"/>
      <c r="FLG177" s="216"/>
      <c r="FLH177" s="216"/>
      <c r="FLI177" s="216"/>
      <c r="FLJ177" s="216"/>
      <c r="FLK177" s="216"/>
      <c r="FLL177" s="216"/>
      <c r="FLM177" s="216"/>
      <c r="FLN177" s="216"/>
      <c r="FLO177" s="216"/>
      <c r="FLP177" s="216"/>
      <c r="FLQ177" s="216"/>
      <c r="FLR177" s="216"/>
      <c r="FLS177" s="216"/>
      <c r="FLT177" s="216"/>
      <c r="FLU177" s="216"/>
      <c r="FLV177" s="216"/>
      <c r="FLW177" s="216"/>
      <c r="FLX177" s="216"/>
      <c r="FLY177" s="216"/>
      <c r="FLZ177" s="216"/>
      <c r="FMA177" s="216"/>
      <c r="FMB177" s="216"/>
      <c r="FMC177" s="216"/>
      <c r="FMD177" s="216"/>
      <c r="FME177" s="216"/>
      <c r="FMF177" s="216"/>
      <c r="FMG177" s="216"/>
      <c r="FMH177" s="216"/>
      <c r="FMI177" s="216"/>
      <c r="FMJ177" s="216"/>
      <c r="FMK177" s="216"/>
      <c r="FML177" s="216"/>
      <c r="FMM177" s="216"/>
      <c r="FMN177" s="216"/>
      <c r="FMO177" s="216"/>
      <c r="FMP177" s="216"/>
      <c r="FMQ177" s="216"/>
      <c r="FMR177" s="216"/>
      <c r="FMS177" s="216"/>
      <c r="FMT177" s="216"/>
      <c r="FMU177" s="216"/>
      <c r="FMV177" s="216"/>
      <c r="FMW177" s="216"/>
      <c r="FMX177" s="216"/>
      <c r="FMY177" s="216"/>
      <c r="FMZ177" s="216"/>
      <c r="FNA177" s="216"/>
      <c r="FNB177" s="216"/>
      <c r="FNC177" s="216"/>
      <c r="FND177" s="216"/>
      <c r="FNE177" s="216"/>
      <c r="FNF177" s="216"/>
      <c r="FNG177" s="216"/>
      <c r="FNH177" s="216"/>
      <c r="FNI177" s="216"/>
      <c r="FNJ177" s="216"/>
      <c r="FNK177" s="216"/>
      <c r="FNL177" s="216"/>
      <c r="FNM177" s="216"/>
      <c r="FNN177" s="216"/>
      <c r="FNO177" s="216"/>
      <c r="FNP177" s="216"/>
      <c r="FNQ177" s="216"/>
      <c r="FNR177" s="216"/>
      <c r="FNS177" s="216"/>
      <c r="FNT177" s="216"/>
      <c r="FNU177" s="216"/>
      <c r="FNV177" s="216"/>
      <c r="FNW177" s="216"/>
      <c r="FNX177" s="216"/>
      <c r="FNY177" s="216"/>
      <c r="FNZ177" s="216"/>
      <c r="FOA177" s="216"/>
      <c r="FOB177" s="216"/>
      <c r="FOC177" s="216"/>
      <c r="FOD177" s="216"/>
      <c r="FOE177" s="216"/>
      <c r="FOF177" s="216"/>
      <c r="FOG177" s="216"/>
      <c r="FOH177" s="216"/>
      <c r="FOI177" s="216"/>
      <c r="FOJ177" s="216"/>
      <c r="FOK177" s="216"/>
      <c r="FOL177" s="216"/>
      <c r="FOM177" s="216"/>
      <c r="FON177" s="216"/>
      <c r="FOO177" s="216"/>
      <c r="FOP177" s="216"/>
      <c r="FOQ177" s="216"/>
      <c r="FOR177" s="216"/>
      <c r="FOS177" s="216"/>
      <c r="FOT177" s="216"/>
      <c r="FOU177" s="216"/>
      <c r="FOV177" s="216"/>
      <c r="FOW177" s="216"/>
      <c r="FOX177" s="216"/>
      <c r="FOY177" s="216"/>
      <c r="FOZ177" s="216"/>
      <c r="FPA177" s="216"/>
      <c r="FPB177" s="216"/>
      <c r="FPC177" s="216"/>
      <c r="FPD177" s="216"/>
      <c r="FPE177" s="216"/>
      <c r="FPF177" s="216"/>
      <c r="FPG177" s="216"/>
      <c r="FPH177" s="216"/>
      <c r="FPI177" s="216"/>
      <c r="FPJ177" s="216"/>
      <c r="FPK177" s="216"/>
      <c r="FPL177" s="216"/>
      <c r="FPM177" s="216"/>
      <c r="FPN177" s="216"/>
      <c r="FPO177" s="216"/>
      <c r="FPP177" s="216"/>
      <c r="FPQ177" s="216"/>
      <c r="FPR177" s="216"/>
      <c r="FPS177" s="216"/>
      <c r="FPT177" s="216"/>
      <c r="FPU177" s="216"/>
      <c r="FPV177" s="216"/>
      <c r="FPW177" s="216"/>
      <c r="FPX177" s="216"/>
      <c r="FPY177" s="216"/>
      <c r="FPZ177" s="216"/>
      <c r="FQA177" s="216"/>
      <c r="FQB177" s="216"/>
      <c r="FQC177" s="216"/>
      <c r="FQD177" s="216"/>
      <c r="FQE177" s="216"/>
      <c r="FQF177" s="216"/>
      <c r="FQG177" s="216"/>
      <c r="FQH177" s="216"/>
      <c r="FQI177" s="216"/>
      <c r="FQJ177" s="216"/>
      <c r="FQK177" s="216"/>
      <c r="FQL177" s="216"/>
      <c r="FQM177" s="216"/>
      <c r="FQN177" s="216"/>
      <c r="FQO177" s="216"/>
      <c r="FQP177" s="216"/>
      <c r="FQQ177" s="216"/>
      <c r="FQR177" s="216"/>
      <c r="FQS177" s="216"/>
      <c r="FQT177" s="216"/>
      <c r="FQU177" s="216"/>
      <c r="FQV177" s="216"/>
      <c r="FQW177" s="216"/>
      <c r="FQX177" s="216"/>
      <c r="FQY177" s="216"/>
      <c r="FQZ177" s="216"/>
      <c r="FRA177" s="216"/>
      <c r="FRB177" s="216"/>
      <c r="FRC177" s="216"/>
      <c r="FRD177" s="216"/>
      <c r="FRE177" s="216"/>
      <c r="FRF177" s="216"/>
      <c r="FRG177" s="216"/>
      <c r="FRH177" s="216"/>
      <c r="FRI177" s="216"/>
      <c r="FRJ177" s="216"/>
      <c r="FRK177" s="216"/>
      <c r="FRL177" s="216"/>
      <c r="FRM177" s="216"/>
      <c r="FRN177" s="216"/>
      <c r="FRO177" s="216"/>
      <c r="FRP177" s="216"/>
      <c r="FRQ177" s="216"/>
      <c r="FRR177" s="216"/>
      <c r="FRS177" s="216"/>
      <c r="FRT177" s="216"/>
      <c r="FRU177" s="216"/>
      <c r="FRV177" s="216"/>
      <c r="FRW177" s="216"/>
      <c r="FRX177" s="216"/>
      <c r="FRY177" s="216"/>
      <c r="FRZ177" s="216"/>
      <c r="FSA177" s="216"/>
      <c r="FSB177" s="216"/>
      <c r="FSC177" s="216"/>
      <c r="FSD177" s="216"/>
      <c r="FSE177" s="216"/>
      <c r="FSF177" s="216"/>
      <c r="FSG177" s="216"/>
      <c r="FSH177" s="216"/>
      <c r="FSI177" s="216"/>
      <c r="FSJ177" s="216"/>
      <c r="FSK177" s="216"/>
      <c r="FSL177" s="216"/>
      <c r="FSM177" s="216"/>
      <c r="FSN177" s="216"/>
      <c r="FSO177" s="216"/>
      <c r="FSP177" s="216"/>
      <c r="FSQ177" s="216"/>
      <c r="FSR177" s="216"/>
      <c r="FSS177" s="216"/>
      <c r="FST177" s="216"/>
      <c r="FSU177" s="216"/>
      <c r="FSV177" s="216"/>
      <c r="FSW177" s="216"/>
      <c r="FSX177" s="216"/>
      <c r="FSY177" s="216"/>
      <c r="FSZ177" s="216"/>
      <c r="FTA177" s="216"/>
      <c r="FTB177" s="216"/>
      <c r="FTC177" s="216"/>
      <c r="FTD177" s="216"/>
      <c r="FTE177" s="216"/>
      <c r="FTF177" s="216"/>
      <c r="FTG177" s="216"/>
      <c r="FTH177" s="216"/>
      <c r="FTI177" s="216"/>
      <c r="FTJ177" s="216"/>
      <c r="FTK177" s="216"/>
      <c r="FTL177" s="216"/>
      <c r="FTM177" s="216"/>
      <c r="FTN177" s="216"/>
      <c r="FTO177" s="216"/>
      <c r="FTP177" s="216"/>
      <c r="FTQ177" s="216"/>
      <c r="FTR177" s="216"/>
      <c r="FTS177" s="216"/>
      <c r="FTT177" s="216"/>
      <c r="FTU177" s="216"/>
      <c r="FTV177" s="216"/>
      <c r="FTW177" s="216"/>
      <c r="FTX177" s="216"/>
      <c r="FTY177" s="216"/>
      <c r="FTZ177" s="216"/>
      <c r="FUA177" s="216"/>
      <c r="FUB177" s="216"/>
      <c r="FUC177" s="216"/>
      <c r="FUD177" s="216"/>
      <c r="FUE177" s="216"/>
      <c r="FUF177" s="216"/>
      <c r="FUG177" s="216"/>
      <c r="FUH177" s="216"/>
      <c r="FUI177" s="216"/>
      <c r="FUJ177" s="216"/>
      <c r="FUK177" s="216"/>
      <c r="FUL177" s="216"/>
      <c r="FUM177" s="216"/>
      <c r="FUN177" s="216"/>
      <c r="FUO177" s="216"/>
      <c r="FUP177" s="216"/>
      <c r="FUQ177" s="216"/>
      <c r="FUR177" s="216"/>
      <c r="FUS177" s="216"/>
      <c r="FUT177" s="216"/>
      <c r="FUU177" s="216"/>
      <c r="FUV177" s="216"/>
      <c r="FUW177" s="216"/>
      <c r="FUX177" s="216"/>
      <c r="FUY177" s="216"/>
      <c r="FUZ177" s="216"/>
      <c r="FVA177" s="216"/>
      <c r="FVB177" s="216"/>
      <c r="FVC177" s="216"/>
      <c r="FVD177" s="216"/>
      <c r="FVE177" s="216"/>
      <c r="FVF177" s="216"/>
      <c r="FVG177" s="216"/>
      <c r="FVH177" s="216"/>
      <c r="FVI177" s="216"/>
      <c r="FVJ177" s="216"/>
      <c r="FVK177" s="216"/>
      <c r="FVL177" s="216"/>
      <c r="FVM177" s="216"/>
      <c r="FVN177" s="216"/>
      <c r="FVO177" s="216"/>
      <c r="FVP177" s="216"/>
      <c r="FVQ177" s="216"/>
      <c r="FVR177" s="216"/>
      <c r="FVS177" s="216"/>
      <c r="FVT177" s="216"/>
      <c r="FVU177" s="216"/>
      <c r="FVV177" s="216"/>
      <c r="FVW177" s="216"/>
      <c r="FVX177" s="216"/>
      <c r="FVY177" s="216"/>
      <c r="FVZ177" s="216"/>
      <c r="FWA177" s="216"/>
      <c r="FWB177" s="216"/>
      <c r="FWC177" s="216"/>
      <c r="FWD177" s="216"/>
      <c r="FWE177" s="216"/>
      <c r="FWF177" s="216"/>
      <c r="FWG177" s="216"/>
      <c r="FWH177" s="216"/>
      <c r="FWI177" s="216"/>
      <c r="FWJ177" s="216"/>
      <c r="FWK177" s="216"/>
      <c r="FWL177" s="216"/>
      <c r="FWM177" s="216"/>
      <c r="FWN177" s="216"/>
      <c r="FWO177" s="216"/>
      <c r="FWP177" s="216"/>
      <c r="FWQ177" s="216"/>
      <c r="FWR177" s="216"/>
      <c r="FWS177" s="216"/>
      <c r="FWT177" s="216"/>
      <c r="FWU177" s="216"/>
      <c r="FWV177" s="216"/>
      <c r="FWW177" s="216"/>
      <c r="FWX177" s="216"/>
      <c r="FWY177" s="216"/>
      <c r="FWZ177" s="216"/>
      <c r="FXA177" s="216"/>
      <c r="FXB177" s="216"/>
      <c r="FXC177" s="216"/>
      <c r="FXD177" s="216"/>
      <c r="FXE177" s="216"/>
      <c r="FXF177" s="216"/>
      <c r="FXG177" s="216"/>
      <c r="FXH177" s="216"/>
      <c r="FXI177" s="216"/>
      <c r="FXJ177" s="216"/>
      <c r="FXK177" s="216"/>
      <c r="FXL177" s="216"/>
      <c r="FXM177" s="216"/>
      <c r="FXN177" s="216"/>
      <c r="FXO177" s="216"/>
      <c r="FXP177" s="216"/>
      <c r="FXQ177" s="216"/>
      <c r="FXR177" s="216"/>
      <c r="FXS177" s="216"/>
      <c r="FXT177" s="216"/>
      <c r="FXU177" s="216"/>
      <c r="FXV177" s="216"/>
      <c r="FXW177" s="216"/>
      <c r="FXX177" s="216"/>
      <c r="FXY177" s="216"/>
      <c r="FXZ177" s="216"/>
      <c r="FYA177" s="216"/>
      <c r="FYB177" s="216"/>
      <c r="FYC177" s="216"/>
      <c r="FYD177" s="216"/>
      <c r="FYE177" s="216"/>
      <c r="FYF177" s="216"/>
      <c r="FYG177" s="216"/>
      <c r="FYH177" s="216"/>
      <c r="FYI177" s="216"/>
      <c r="FYJ177" s="216"/>
      <c r="FYK177" s="216"/>
      <c r="FYL177" s="216"/>
      <c r="FYM177" s="216"/>
      <c r="FYN177" s="216"/>
      <c r="FYO177" s="216"/>
      <c r="FYP177" s="216"/>
      <c r="FYQ177" s="216"/>
      <c r="FYR177" s="216"/>
      <c r="FYS177" s="216"/>
      <c r="FYT177" s="216"/>
      <c r="FYU177" s="216"/>
      <c r="FYV177" s="216"/>
      <c r="FYW177" s="216"/>
      <c r="FYX177" s="216"/>
      <c r="FYY177" s="216"/>
      <c r="FYZ177" s="216"/>
      <c r="FZA177" s="216"/>
      <c r="FZB177" s="216"/>
      <c r="FZC177" s="216"/>
      <c r="FZD177" s="216"/>
      <c r="FZE177" s="216"/>
      <c r="FZF177" s="216"/>
      <c r="FZG177" s="216"/>
      <c r="FZH177" s="216"/>
      <c r="FZI177" s="216"/>
      <c r="FZJ177" s="216"/>
      <c r="FZK177" s="216"/>
      <c r="FZL177" s="216"/>
      <c r="FZM177" s="216"/>
      <c r="FZN177" s="216"/>
      <c r="FZO177" s="216"/>
      <c r="FZP177" s="216"/>
      <c r="FZQ177" s="216"/>
      <c r="FZR177" s="216"/>
      <c r="FZS177" s="216"/>
      <c r="FZT177" s="216"/>
      <c r="FZU177" s="216"/>
      <c r="FZV177" s="216"/>
      <c r="FZW177" s="216"/>
      <c r="FZX177" s="216"/>
      <c r="FZY177" s="216"/>
      <c r="FZZ177" s="216"/>
      <c r="GAA177" s="216"/>
      <c r="GAB177" s="216"/>
      <c r="GAC177" s="216"/>
      <c r="GAD177" s="216"/>
      <c r="GAE177" s="216"/>
      <c r="GAF177" s="216"/>
      <c r="GAG177" s="216"/>
      <c r="GAH177" s="216"/>
      <c r="GAI177" s="216"/>
      <c r="GAJ177" s="216"/>
      <c r="GAK177" s="216"/>
      <c r="GAL177" s="216"/>
      <c r="GAM177" s="216"/>
      <c r="GAN177" s="216"/>
      <c r="GAO177" s="216"/>
      <c r="GAP177" s="216"/>
      <c r="GAQ177" s="216"/>
      <c r="GAR177" s="216"/>
      <c r="GAS177" s="216"/>
      <c r="GAT177" s="216"/>
      <c r="GAU177" s="216"/>
      <c r="GAV177" s="216"/>
      <c r="GAW177" s="216"/>
      <c r="GAX177" s="216"/>
      <c r="GAY177" s="216"/>
      <c r="GAZ177" s="216"/>
      <c r="GBA177" s="216"/>
      <c r="GBB177" s="216"/>
      <c r="GBC177" s="216"/>
      <c r="GBD177" s="216"/>
      <c r="GBE177" s="216"/>
      <c r="GBF177" s="216"/>
      <c r="GBG177" s="216"/>
      <c r="GBH177" s="216"/>
      <c r="GBI177" s="216"/>
      <c r="GBJ177" s="216"/>
      <c r="GBK177" s="216"/>
      <c r="GBL177" s="216"/>
      <c r="GBM177" s="216"/>
      <c r="GBN177" s="216"/>
      <c r="GBO177" s="216"/>
      <c r="GBP177" s="216"/>
      <c r="GBQ177" s="216"/>
      <c r="GBR177" s="216"/>
      <c r="GBS177" s="216"/>
      <c r="GBT177" s="216"/>
      <c r="GBU177" s="216"/>
      <c r="GBV177" s="216"/>
      <c r="GBW177" s="216"/>
      <c r="GBX177" s="216"/>
      <c r="GBY177" s="216"/>
      <c r="GBZ177" s="216"/>
      <c r="GCA177" s="216"/>
      <c r="GCB177" s="216"/>
      <c r="GCC177" s="216"/>
      <c r="GCD177" s="216"/>
      <c r="GCE177" s="216"/>
      <c r="GCF177" s="216"/>
      <c r="GCG177" s="216"/>
      <c r="GCH177" s="216"/>
      <c r="GCI177" s="216"/>
      <c r="GCJ177" s="216"/>
      <c r="GCK177" s="216"/>
      <c r="GCL177" s="216"/>
      <c r="GCM177" s="216"/>
      <c r="GCN177" s="216"/>
      <c r="GCO177" s="216"/>
      <c r="GCP177" s="216"/>
      <c r="GCQ177" s="216"/>
      <c r="GCR177" s="216"/>
      <c r="GCS177" s="216"/>
      <c r="GCT177" s="216"/>
      <c r="GCU177" s="216"/>
      <c r="GCV177" s="216"/>
      <c r="GCW177" s="216"/>
      <c r="GCX177" s="216"/>
      <c r="GCY177" s="216"/>
      <c r="GCZ177" s="216"/>
      <c r="GDA177" s="216"/>
      <c r="GDB177" s="216"/>
      <c r="GDC177" s="216"/>
      <c r="GDD177" s="216"/>
      <c r="GDE177" s="216"/>
      <c r="GDF177" s="216"/>
      <c r="GDG177" s="216"/>
      <c r="GDH177" s="216"/>
      <c r="GDI177" s="216"/>
      <c r="GDJ177" s="216"/>
      <c r="GDK177" s="216"/>
      <c r="GDL177" s="216"/>
      <c r="GDM177" s="216"/>
      <c r="GDN177" s="216"/>
      <c r="GDO177" s="216"/>
      <c r="GDP177" s="216"/>
      <c r="GDQ177" s="216"/>
      <c r="GDR177" s="216"/>
      <c r="GDS177" s="216"/>
      <c r="GDT177" s="216"/>
      <c r="GDU177" s="216"/>
      <c r="GDV177" s="216"/>
      <c r="GDW177" s="216"/>
      <c r="GDX177" s="216"/>
      <c r="GDY177" s="216"/>
      <c r="GDZ177" s="216"/>
      <c r="GEA177" s="216"/>
      <c r="GEB177" s="216"/>
      <c r="GEC177" s="216"/>
      <c r="GED177" s="216"/>
      <c r="GEE177" s="216"/>
      <c r="GEF177" s="216"/>
      <c r="GEG177" s="216"/>
      <c r="GEH177" s="216"/>
      <c r="GEI177" s="216"/>
      <c r="GEJ177" s="216"/>
      <c r="GEK177" s="216"/>
      <c r="GEL177" s="216"/>
      <c r="GEM177" s="216"/>
      <c r="GEN177" s="216"/>
      <c r="GEO177" s="216"/>
      <c r="GEP177" s="216"/>
      <c r="GEQ177" s="216"/>
      <c r="GER177" s="216"/>
      <c r="GES177" s="216"/>
      <c r="GET177" s="216"/>
      <c r="GEU177" s="216"/>
      <c r="GEV177" s="216"/>
      <c r="GEW177" s="216"/>
      <c r="GEX177" s="216"/>
      <c r="GEY177" s="216"/>
      <c r="GEZ177" s="216"/>
      <c r="GFA177" s="216"/>
      <c r="GFB177" s="216"/>
      <c r="GFC177" s="216"/>
      <c r="GFD177" s="216"/>
      <c r="GFE177" s="216"/>
      <c r="GFF177" s="216"/>
      <c r="GFG177" s="216"/>
      <c r="GFH177" s="216"/>
      <c r="GFI177" s="216"/>
      <c r="GFJ177" s="216"/>
      <c r="GFK177" s="216"/>
      <c r="GFL177" s="216"/>
      <c r="GFM177" s="216"/>
      <c r="GFN177" s="216"/>
      <c r="GFO177" s="216"/>
      <c r="GFP177" s="216"/>
      <c r="GFQ177" s="216"/>
      <c r="GFR177" s="216"/>
      <c r="GFS177" s="216"/>
      <c r="GFT177" s="216"/>
      <c r="GFU177" s="216"/>
      <c r="GFV177" s="216"/>
      <c r="GFW177" s="216"/>
      <c r="GFX177" s="216"/>
      <c r="GFY177" s="216"/>
      <c r="GFZ177" s="216"/>
      <c r="GGA177" s="216"/>
      <c r="GGB177" s="216"/>
      <c r="GGC177" s="216"/>
      <c r="GGD177" s="216"/>
      <c r="GGE177" s="216"/>
      <c r="GGF177" s="216"/>
      <c r="GGG177" s="216"/>
      <c r="GGH177" s="216"/>
      <c r="GGI177" s="216"/>
      <c r="GGJ177" s="216"/>
      <c r="GGK177" s="216"/>
      <c r="GGL177" s="216"/>
      <c r="GGM177" s="216"/>
      <c r="GGN177" s="216"/>
      <c r="GGO177" s="216"/>
      <c r="GGP177" s="216"/>
      <c r="GGQ177" s="216"/>
      <c r="GGR177" s="216"/>
      <c r="GGS177" s="216"/>
      <c r="GGT177" s="216"/>
      <c r="GGU177" s="216"/>
      <c r="GGV177" s="216"/>
      <c r="GGW177" s="216"/>
      <c r="GGX177" s="216"/>
      <c r="GGY177" s="216"/>
      <c r="GGZ177" s="216"/>
      <c r="GHA177" s="216"/>
      <c r="GHB177" s="216"/>
      <c r="GHC177" s="216"/>
      <c r="GHD177" s="216"/>
      <c r="GHE177" s="216"/>
      <c r="GHF177" s="216"/>
      <c r="GHG177" s="216"/>
      <c r="GHH177" s="216"/>
      <c r="GHI177" s="216"/>
      <c r="GHJ177" s="216"/>
      <c r="GHK177" s="216"/>
      <c r="GHL177" s="216"/>
      <c r="GHM177" s="216"/>
      <c r="GHN177" s="216"/>
      <c r="GHO177" s="216"/>
      <c r="GHP177" s="216"/>
      <c r="GHQ177" s="216"/>
      <c r="GHR177" s="216"/>
      <c r="GHS177" s="216"/>
      <c r="GHT177" s="216"/>
      <c r="GHU177" s="216"/>
      <c r="GHV177" s="216"/>
      <c r="GHW177" s="216"/>
      <c r="GHX177" s="216"/>
      <c r="GHY177" s="216"/>
      <c r="GHZ177" s="216"/>
      <c r="GIA177" s="216"/>
      <c r="GIB177" s="216"/>
      <c r="GIC177" s="216"/>
      <c r="GID177" s="216"/>
      <c r="GIE177" s="216"/>
      <c r="GIF177" s="216"/>
      <c r="GIG177" s="216"/>
      <c r="GIH177" s="216"/>
      <c r="GII177" s="216"/>
      <c r="GIJ177" s="216"/>
      <c r="GIK177" s="216"/>
      <c r="GIL177" s="216"/>
      <c r="GIM177" s="216"/>
      <c r="GIN177" s="216"/>
      <c r="GIO177" s="216"/>
      <c r="GIP177" s="216"/>
      <c r="GIQ177" s="216"/>
      <c r="GIR177" s="216"/>
      <c r="GIS177" s="216"/>
      <c r="GIT177" s="216"/>
      <c r="GIU177" s="216"/>
      <c r="GIV177" s="216"/>
      <c r="GIW177" s="216"/>
      <c r="GIX177" s="216"/>
      <c r="GIY177" s="216"/>
      <c r="GIZ177" s="216"/>
      <c r="GJA177" s="216"/>
      <c r="GJB177" s="216"/>
      <c r="GJC177" s="216"/>
      <c r="GJD177" s="216"/>
      <c r="GJE177" s="216"/>
      <c r="GJF177" s="216"/>
      <c r="GJG177" s="216"/>
      <c r="GJH177" s="216"/>
      <c r="GJI177" s="216"/>
      <c r="GJJ177" s="216"/>
      <c r="GJK177" s="216"/>
      <c r="GJL177" s="216"/>
      <c r="GJM177" s="216"/>
      <c r="GJN177" s="216"/>
      <c r="GJO177" s="216"/>
      <c r="GJP177" s="216"/>
      <c r="GJQ177" s="216"/>
      <c r="GJR177" s="216"/>
      <c r="GJS177" s="216"/>
      <c r="GJT177" s="216"/>
      <c r="GJU177" s="216"/>
      <c r="GJV177" s="216"/>
      <c r="GJW177" s="216"/>
      <c r="GJX177" s="216"/>
      <c r="GJY177" s="216"/>
      <c r="GJZ177" s="216"/>
      <c r="GKA177" s="216"/>
      <c r="GKB177" s="216"/>
      <c r="GKC177" s="216"/>
      <c r="GKD177" s="216"/>
      <c r="GKE177" s="216"/>
      <c r="GKF177" s="216"/>
      <c r="GKG177" s="216"/>
      <c r="GKH177" s="216"/>
      <c r="GKI177" s="216"/>
      <c r="GKJ177" s="216"/>
      <c r="GKK177" s="216"/>
      <c r="GKL177" s="216"/>
      <c r="GKM177" s="216"/>
      <c r="GKN177" s="216"/>
      <c r="GKO177" s="216"/>
      <c r="GKP177" s="216"/>
      <c r="GKQ177" s="216"/>
      <c r="GKR177" s="216"/>
      <c r="GKS177" s="216"/>
      <c r="GKT177" s="216"/>
      <c r="GKU177" s="216"/>
      <c r="GKV177" s="216"/>
      <c r="GKW177" s="216"/>
      <c r="GKX177" s="216"/>
      <c r="GKY177" s="216"/>
      <c r="GKZ177" s="216"/>
      <c r="GLA177" s="216"/>
      <c r="GLB177" s="216"/>
      <c r="GLC177" s="216"/>
      <c r="GLD177" s="216"/>
      <c r="GLE177" s="216"/>
      <c r="GLF177" s="216"/>
      <c r="GLG177" s="216"/>
      <c r="GLH177" s="216"/>
      <c r="GLI177" s="216"/>
      <c r="GLJ177" s="216"/>
      <c r="GLK177" s="216"/>
      <c r="GLL177" s="216"/>
      <c r="GLM177" s="216"/>
      <c r="GLN177" s="216"/>
      <c r="GLO177" s="216"/>
      <c r="GLP177" s="216"/>
      <c r="GLQ177" s="216"/>
      <c r="GLR177" s="216"/>
      <c r="GLS177" s="216"/>
      <c r="GLT177" s="216"/>
      <c r="GLU177" s="216"/>
      <c r="GLV177" s="216"/>
      <c r="GLW177" s="216"/>
      <c r="GLX177" s="216"/>
      <c r="GLY177" s="216"/>
      <c r="GLZ177" s="216"/>
      <c r="GMA177" s="216"/>
      <c r="GMB177" s="216"/>
      <c r="GMC177" s="216"/>
      <c r="GMD177" s="216"/>
      <c r="GME177" s="216"/>
      <c r="GMF177" s="216"/>
      <c r="GMG177" s="216"/>
      <c r="GMH177" s="216"/>
      <c r="GMI177" s="216"/>
      <c r="GMJ177" s="216"/>
      <c r="GMK177" s="216"/>
      <c r="GML177" s="216"/>
      <c r="GMM177" s="216"/>
      <c r="GMN177" s="216"/>
      <c r="GMO177" s="216"/>
      <c r="GMP177" s="216"/>
      <c r="GMQ177" s="216"/>
      <c r="GMR177" s="216"/>
      <c r="GMS177" s="216"/>
      <c r="GMT177" s="216"/>
      <c r="GMU177" s="216"/>
      <c r="GMV177" s="216"/>
      <c r="GMW177" s="216"/>
      <c r="GMX177" s="216"/>
      <c r="GMY177" s="216"/>
      <c r="GMZ177" s="216"/>
      <c r="GNA177" s="216"/>
      <c r="GNB177" s="216"/>
      <c r="GNC177" s="216"/>
      <c r="GND177" s="216"/>
      <c r="GNE177" s="216"/>
      <c r="GNF177" s="216"/>
      <c r="GNG177" s="216"/>
      <c r="GNH177" s="216"/>
      <c r="GNI177" s="216"/>
      <c r="GNJ177" s="216"/>
      <c r="GNK177" s="216"/>
      <c r="GNL177" s="216"/>
      <c r="GNM177" s="216"/>
      <c r="GNN177" s="216"/>
      <c r="GNO177" s="216"/>
      <c r="GNP177" s="216"/>
      <c r="GNQ177" s="216"/>
      <c r="GNR177" s="216"/>
      <c r="GNS177" s="216"/>
      <c r="GNT177" s="216"/>
      <c r="GNU177" s="216"/>
      <c r="GNV177" s="216"/>
      <c r="GNW177" s="216"/>
      <c r="GNX177" s="216"/>
      <c r="GNY177" s="216"/>
      <c r="GNZ177" s="216"/>
      <c r="GOA177" s="216"/>
      <c r="GOB177" s="216"/>
      <c r="GOC177" s="216"/>
      <c r="GOD177" s="216"/>
      <c r="GOE177" s="216"/>
      <c r="GOF177" s="216"/>
      <c r="GOG177" s="216"/>
      <c r="GOH177" s="216"/>
      <c r="GOI177" s="216"/>
      <c r="GOJ177" s="216"/>
      <c r="GOK177" s="216"/>
      <c r="GOL177" s="216"/>
      <c r="GOM177" s="216"/>
      <c r="GON177" s="216"/>
      <c r="GOO177" s="216"/>
      <c r="GOP177" s="216"/>
      <c r="GOQ177" s="216"/>
      <c r="GOR177" s="216"/>
      <c r="GOS177" s="216"/>
      <c r="GOT177" s="216"/>
      <c r="GOU177" s="216"/>
      <c r="GOV177" s="216"/>
      <c r="GOW177" s="216"/>
      <c r="GOX177" s="216"/>
      <c r="GOY177" s="216"/>
      <c r="GOZ177" s="216"/>
      <c r="GPA177" s="216"/>
      <c r="GPB177" s="216"/>
      <c r="GPC177" s="216"/>
      <c r="GPD177" s="216"/>
      <c r="GPE177" s="216"/>
      <c r="GPF177" s="216"/>
      <c r="GPG177" s="216"/>
      <c r="GPH177" s="216"/>
      <c r="GPI177" s="216"/>
      <c r="GPJ177" s="216"/>
      <c r="GPK177" s="216"/>
      <c r="GPL177" s="216"/>
      <c r="GPM177" s="216"/>
      <c r="GPN177" s="216"/>
      <c r="GPO177" s="216"/>
      <c r="GPP177" s="216"/>
      <c r="GPQ177" s="216"/>
      <c r="GPR177" s="216"/>
      <c r="GPS177" s="216"/>
      <c r="GPT177" s="216"/>
      <c r="GPU177" s="216"/>
      <c r="GPV177" s="216"/>
      <c r="GPW177" s="216"/>
      <c r="GPX177" s="216"/>
      <c r="GPY177" s="216"/>
      <c r="GPZ177" s="216"/>
      <c r="GQA177" s="216"/>
      <c r="GQB177" s="216"/>
      <c r="GQC177" s="216"/>
      <c r="GQD177" s="216"/>
      <c r="GQE177" s="216"/>
      <c r="GQF177" s="216"/>
      <c r="GQG177" s="216"/>
      <c r="GQH177" s="216"/>
      <c r="GQI177" s="216"/>
      <c r="GQJ177" s="216"/>
      <c r="GQK177" s="216"/>
      <c r="GQL177" s="216"/>
      <c r="GQM177" s="216"/>
      <c r="GQN177" s="216"/>
      <c r="GQO177" s="216"/>
      <c r="GQP177" s="216"/>
      <c r="GQQ177" s="216"/>
      <c r="GQR177" s="216"/>
      <c r="GQS177" s="216"/>
      <c r="GQT177" s="216"/>
      <c r="GQU177" s="216"/>
      <c r="GQV177" s="216"/>
      <c r="GQW177" s="216"/>
      <c r="GQX177" s="216"/>
      <c r="GQY177" s="216"/>
      <c r="GQZ177" s="216"/>
      <c r="GRA177" s="216"/>
      <c r="GRB177" s="216"/>
      <c r="GRC177" s="216"/>
      <c r="GRD177" s="216"/>
      <c r="GRE177" s="216"/>
      <c r="GRF177" s="216"/>
      <c r="GRG177" s="216"/>
      <c r="GRH177" s="216"/>
      <c r="GRI177" s="216"/>
      <c r="GRJ177" s="216"/>
      <c r="GRK177" s="216"/>
      <c r="GRL177" s="216"/>
      <c r="GRM177" s="216"/>
      <c r="GRN177" s="216"/>
      <c r="GRO177" s="216"/>
      <c r="GRP177" s="216"/>
      <c r="GRQ177" s="216"/>
      <c r="GRR177" s="216"/>
      <c r="GRS177" s="216"/>
      <c r="GRT177" s="216"/>
      <c r="GRU177" s="216"/>
      <c r="GRV177" s="216"/>
      <c r="GRW177" s="216"/>
      <c r="GRX177" s="216"/>
      <c r="GRY177" s="216"/>
      <c r="GRZ177" s="216"/>
      <c r="GSA177" s="216"/>
      <c r="GSB177" s="216"/>
      <c r="GSC177" s="216"/>
      <c r="GSD177" s="216"/>
      <c r="GSE177" s="216"/>
      <c r="GSF177" s="216"/>
      <c r="GSG177" s="216"/>
      <c r="GSH177" s="216"/>
      <c r="GSI177" s="216"/>
      <c r="GSJ177" s="216"/>
      <c r="GSK177" s="216"/>
      <c r="GSL177" s="216"/>
      <c r="GSM177" s="216"/>
      <c r="GSN177" s="216"/>
      <c r="GSO177" s="216"/>
      <c r="GSP177" s="216"/>
      <c r="GSQ177" s="216"/>
      <c r="GSR177" s="216"/>
      <c r="GSS177" s="216"/>
      <c r="GST177" s="216"/>
      <c r="GSU177" s="216"/>
      <c r="GSV177" s="216"/>
      <c r="GSW177" s="216"/>
      <c r="GSX177" s="216"/>
      <c r="GSY177" s="216"/>
      <c r="GSZ177" s="216"/>
      <c r="GTA177" s="216"/>
      <c r="GTB177" s="216"/>
      <c r="GTC177" s="216"/>
      <c r="GTD177" s="216"/>
      <c r="GTE177" s="216"/>
      <c r="GTF177" s="216"/>
      <c r="GTG177" s="216"/>
      <c r="GTH177" s="216"/>
      <c r="GTI177" s="216"/>
      <c r="GTJ177" s="216"/>
      <c r="GTK177" s="216"/>
      <c r="GTL177" s="216"/>
      <c r="GTM177" s="216"/>
      <c r="GTN177" s="216"/>
      <c r="GTO177" s="216"/>
      <c r="GTP177" s="216"/>
      <c r="GTQ177" s="216"/>
      <c r="GTR177" s="216"/>
      <c r="GTS177" s="216"/>
      <c r="GTT177" s="216"/>
      <c r="GTU177" s="216"/>
      <c r="GTV177" s="216"/>
      <c r="GTW177" s="216"/>
      <c r="GTX177" s="216"/>
      <c r="GTY177" s="216"/>
      <c r="GTZ177" s="216"/>
      <c r="GUA177" s="216"/>
      <c r="GUB177" s="216"/>
      <c r="GUC177" s="216"/>
      <c r="GUD177" s="216"/>
      <c r="GUE177" s="216"/>
      <c r="GUF177" s="216"/>
      <c r="GUG177" s="216"/>
      <c r="GUH177" s="216"/>
      <c r="GUI177" s="216"/>
      <c r="GUJ177" s="216"/>
      <c r="GUK177" s="216"/>
      <c r="GUL177" s="216"/>
      <c r="GUM177" s="216"/>
      <c r="GUN177" s="216"/>
      <c r="GUO177" s="216"/>
      <c r="GUP177" s="216"/>
      <c r="GUQ177" s="216"/>
      <c r="GUR177" s="216"/>
      <c r="GUS177" s="216"/>
      <c r="GUT177" s="216"/>
      <c r="GUU177" s="216"/>
      <c r="GUV177" s="216"/>
      <c r="GUW177" s="216"/>
      <c r="GUX177" s="216"/>
      <c r="GUY177" s="216"/>
      <c r="GUZ177" s="216"/>
      <c r="GVA177" s="216"/>
      <c r="GVB177" s="216"/>
      <c r="GVC177" s="216"/>
      <c r="GVD177" s="216"/>
      <c r="GVE177" s="216"/>
      <c r="GVF177" s="216"/>
      <c r="GVG177" s="216"/>
      <c r="GVH177" s="216"/>
      <c r="GVI177" s="216"/>
      <c r="GVJ177" s="216"/>
      <c r="GVK177" s="216"/>
      <c r="GVL177" s="216"/>
      <c r="GVM177" s="216"/>
      <c r="GVN177" s="216"/>
      <c r="GVO177" s="216"/>
      <c r="GVP177" s="216"/>
      <c r="GVQ177" s="216"/>
      <c r="GVR177" s="216"/>
      <c r="GVS177" s="216"/>
      <c r="GVT177" s="216"/>
      <c r="GVU177" s="216"/>
      <c r="GVV177" s="216"/>
      <c r="GVW177" s="216"/>
      <c r="GVX177" s="216"/>
      <c r="GVY177" s="216"/>
      <c r="GVZ177" s="216"/>
      <c r="GWA177" s="216"/>
      <c r="GWB177" s="216"/>
      <c r="GWC177" s="216"/>
      <c r="GWD177" s="216"/>
      <c r="GWE177" s="216"/>
      <c r="GWF177" s="216"/>
      <c r="GWG177" s="216"/>
      <c r="GWH177" s="216"/>
      <c r="GWI177" s="216"/>
      <c r="GWJ177" s="216"/>
      <c r="GWK177" s="216"/>
      <c r="GWL177" s="216"/>
      <c r="GWM177" s="216"/>
      <c r="GWN177" s="216"/>
      <c r="GWO177" s="216"/>
      <c r="GWP177" s="216"/>
      <c r="GWQ177" s="216"/>
      <c r="GWR177" s="216"/>
      <c r="GWS177" s="216"/>
      <c r="GWT177" s="216"/>
      <c r="GWU177" s="216"/>
      <c r="GWV177" s="216"/>
      <c r="GWW177" s="216"/>
      <c r="GWX177" s="216"/>
      <c r="GWY177" s="216"/>
      <c r="GWZ177" s="216"/>
      <c r="GXA177" s="216"/>
      <c r="GXB177" s="216"/>
      <c r="GXC177" s="216"/>
      <c r="GXD177" s="216"/>
      <c r="GXE177" s="216"/>
      <c r="GXF177" s="216"/>
      <c r="GXG177" s="216"/>
      <c r="GXH177" s="216"/>
      <c r="GXI177" s="216"/>
      <c r="GXJ177" s="216"/>
      <c r="GXK177" s="216"/>
      <c r="GXL177" s="216"/>
      <c r="GXM177" s="216"/>
      <c r="GXN177" s="216"/>
      <c r="GXO177" s="216"/>
      <c r="GXP177" s="216"/>
      <c r="GXQ177" s="216"/>
      <c r="GXR177" s="216"/>
      <c r="GXS177" s="216"/>
      <c r="GXT177" s="216"/>
      <c r="GXU177" s="216"/>
      <c r="GXV177" s="216"/>
      <c r="GXW177" s="216"/>
      <c r="GXX177" s="216"/>
      <c r="GXY177" s="216"/>
      <c r="GXZ177" s="216"/>
      <c r="GYA177" s="216"/>
      <c r="GYB177" s="216"/>
      <c r="GYC177" s="216"/>
      <c r="GYD177" s="216"/>
      <c r="GYE177" s="216"/>
      <c r="GYF177" s="216"/>
      <c r="GYG177" s="216"/>
      <c r="GYH177" s="216"/>
      <c r="GYI177" s="216"/>
      <c r="GYJ177" s="216"/>
      <c r="GYK177" s="216"/>
      <c r="GYL177" s="216"/>
      <c r="GYM177" s="216"/>
      <c r="GYN177" s="216"/>
      <c r="GYO177" s="216"/>
      <c r="GYP177" s="216"/>
      <c r="GYQ177" s="216"/>
      <c r="GYR177" s="216"/>
      <c r="GYS177" s="216"/>
      <c r="GYT177" s="216"/>
      <c r="GYU177" s="216"/>
      <c r="GYV177" s="216"/>
      <c r="GYW177" s="216"/>
      <c r="GYX177" s="216"/>
      <c r="GYY177" s="216"/>
      <c r="GYZ177" s="216"/>
      <c r="GZA177" s="216"/>
      <c r="GZB177" s="216"/>
      <c r="GZC177" s="216"/>
      <c r="GZD177" s="216"/>
      <c r="GZE177" s="216"/>
      <c r="GZF177" s="216"/>
      <c r="GZG177" s="216"/>
      <c r="GZH177" s="216"/>
      <c r="GZI177" s="216"/>
      <c r="GZJ177" s="216"/>
      <c r="GZK177" s="216"/>
      <c r="GZL177" s="216"/>
      <c r="GZM177" s="216"/>
      <c r="GZN177" s="216"/>
      <c r="GZO177" s="216"/>
      <c r="GZP177" s="216"/>
      <c r="GZQ177" s="216"/>
      <c r="GZR177" s="216"/>
      <c r="GZS177" s="216"/>
      <c r="GZT177" s="216"/>
      <c r="GZU177" s="216"/>
      <c r="GZV177" s="216"/>
      <c r="GZW177" s="216"/>
      <c r="GZX177" s="216"/>
      <c r="GZY177" s="216"/>
      <c r="GZZ177" s="216"/>
      <c r="HAA177" s="216"/>
      <c r="HAB177" s="216"/>
      <c r="HAC177" s="216"/>
      <c r="HAD177" s="216"/>
      <c r="HAE177" s="216"/>
      <c r="HAF177" s="216"/>
      <c r="HAG177" s="216"/>
      <c r="HAH177" s="216"/>
      <c r="HAI177" s="216"/>
      <c r="HAJ177" s="216"/>
      <c r="HAK177" s="216"/>
      <c r="HAL177" s="216"/>
      <c r="HAM177" s="216"/>
      <c r="HAN177" s="216"/>
      <c r="HAO177" s="216"/>
      <c r="HAP177" s="216"/>
      <c r="HAQ177" s="216"/>
      <c r="HAR177" s="216"/>
      <c r="HAS177" s="216"/>
      <c r="HAT177" s="216"/>
      <c r="HAU177" s="216"/>
      <c r="HAV177" s="216"/>
      <c r="HAW177" s="216"/>
      <c r="HAX177" s="216"/>
      <c r="HAY177" s="216"/>
      <c r="HAZ177" s="216"/>
      <c r="HBA177" s="216"/>
      <c r="HBB177" s="216"/>
      <c r="HBC177" s="216"/>
      <c r="HBD177" s="216"/>
      <c r="HBE177" s="216"/>
      <c r="HBF177" s="216"/>
      <c r="HBG177" s="216"/>
      <c r="HBH177" s="216"/>
      <c r="HBI177" s="216"/>
      <c r="HBJ177" s="216"/>
      <c r="HBK177" s="216"/>
      <c r="HBL177" s="216"/>
      <c r="HBM177" s="216"/>
      <c r="HBN177" s="216"/>
      <c r="HBO177" s="216"/>
      <c r="HBP177" s="216"/>
      <c r="HBQ177" s="216"/>
      <c r="HBR177" s="216"/>
      <c r="HBS177" s="216"/>
      <c r="HBT177" s="216"/>
      <c r="HBU177" s="216"/>
      <c r="HBV177" s="216"/>
      <c r="HBW177" s="216"/>
      <c r="HBX177" s="216"/>
      <c r="HBY177" s="216"/>
      <c r="HBZ177" s="216"/>
      <c r="HCA177" s="216"/>
      <c r="HCB177" s="216"/>
      <c r="HCC177" s="216"/>
      <c r="HCD177" s="216"/>
      <c r="HCE177" s="216"/>
      <c r="HCF177" s="216"/>
      <c r="HCG177" s="216"/>
      <c r="HCH177" s="216"/>
      <c r="HCI177" s="216"/>
      <c r="HCJ177" s="216"/>
      <c r="HCK177" s="216"/>
      <c r="HCL177" s="216"/>
      <c r="HCM177" s="216"/>
      <c r="HCN177" s="216"/>
      <c r="HCO177" s="216"/>
      <c r="HCP177" s="216"/>
      <c r="HCQ177" s="216"/>
      <c r="HCR177" s="216"/>
      <c r="HCS177" s="216"/>
      <c r="HCT177" s="216"/>
      <c r="HCU177" s="216"/>
      <c r="HCV177" s="216"/>
      <c r="HCW177" s="216"/>
      <c r="HCX177" s="216"/>
      <c r="HCY177" s="216"/>
      <c r="HCZ177" s="216"/>
      <c r="HDA177" s="216"/>
      <c r="HDB177" s="216"/>
      <c r="HDC177" s="216"/>
      <c r="HDD177" s="216"/>
      <c r="HDE177" s="216"/>
      <c r="HDF177" s="216"/>
      <c r="HDG177" s="216"/>
      <c r="HDH177" s="216"/>
      <c r="HDI177" s="216"/>
      <c r="HDJ177" s="216"/>
      <c r="HDK177" s="216"/>
      <c r="HDL177" s="216"/>
      <c r="HDM177" s="216"/>
      <c r="HDN177" s="216"/>
      <c r="HDO177" s="216"/>
      <c r="HDP177" s="216"/>
      <c r="HDQ177" s="216"/>
      <c r="HDR177" s="216"/>
      <c r="HDS177" s="216"/>
      <c r="HDT177" s="216"/>
      <c r="HDU177" s="216"/>
      <c r="HDV177" s="216"/>
      <c r="HDW177" s="216"/>
      <c r="HDX177" s="216"/>
      <c r="HDY177" s="216"/>
      <c r="HDZ177" s="216"/>
      <c r="HEA177" s="216"/>
      <c r="HEB177" s="216"/>
      <c r="HEC177" s="216"/>
      <c r="HED177" s="216"/>
      <c r="HEE177" s="216"/>
      <c r="HEF177" s="216"/>
      <c r="HEG177" s="216"/>
      <c r="HEH177" s="216"/>
      <c r="HEI177" s="216"/>
      <c r="HEJ177" s="216"/>
      <c r="HEK177" s="216"/>
      <c r="HEL177" s="216"/>
      <c r="HEM177" s="216"/>
      <c r="HEN177" s="216"/>
      <c r="HEO177" s="216"/>
      <c r="HEP177" s="216"/>
      <c r="HEQ177" s="216"/>
      <c r="HER177" s="216"/>
      <c r="HES177" s="216"/>
      <c r="HET177" s="216"/>
      <c r="HEU177" s="216"/>
      <c r="HEV177" s="216"/>
      <c r="HEW177" s="216"/>
      <c r="HEX177" s="216"/>
      <c r="HEY177" s="216"/>
      <c r="HEZ177" s="216"/>
      <c r="HFA177" s="216"/>
      <c r="HFB177" s="216"/>
      <c r="HFC177" s="216"/>
      <c r="HFD177" s="216"/>
      <c r="HFE177" s="216"/>
      <c r="HFF177" s="216"/>
      <c r="HFG177" s="216"/>
      <c r="HFH177" s="216"/>
      <c r="HFI177" s="216"/>
      <c r="HFJ177" s="216"/>
      <c r="HFK177" s="216"/>
      <c r="HFL177" s="216"/>
      <c r="HFM177" s="216"/>
      <c r="HFN177" s="216"/>
      <c r="HFO177" s="216"/>
      <c r="HFP177" s="216"/>
      <c r="HFQ177" s="216"/>
      <c r="HFR177" s="216"/>
      <c r="HFS177" s="216"/>
      <c r="HFT177" s="216"/>
      <c r="HFU177" s="216"/>
      <c r="HFV177" s="216"/>
      <c r="HFW177" s="216"/>
      <c r="HFX177" s="216"/>
      <c r="HFY177" s="216"/>
      <c r="HFZ177" s="216"/>
      <c r="HGA177" s="216"/>
      <c r="HGB177" s="216"/>
      <c r="HGC177" s="216"/>
      <c r="HGD177" s="216"/>
      <c r="HGE177" s="216"/>
      <c r="HGF177" s="216"/>
      <c r="HGG177" s="216"/>
      <c r="HGH177" s="216"/>
      <c r="HGI177" s="216"/>
      <c r="HGJ177" s="216"/>
      <c r="HGK177" s="216"/>
      <c r="HGL177" s="216"/>
      <c r="HGM177" s="216"/>
      <c r="HGN177" s="216"/>
      <c r="HGO177" s="216"/>
      <c r="HGP177" s="216"/>
      <c r="HGQ177" s="216"/>
      <c r="HGR177" s="216"/>
      <c r="HGS177" s="216"/>
      <c r="HGT177" s="216"/>
      <c r="HGU177" s="216"/>
      <c r="HGV177" s="216"/>
      <c r="HGW177" s="216"/>
      <c r="HGX177" s="216"/>
      <c r="HGY177" s="216"/>
      <c r="HGZ177" s="216"/>
      <c r="HHA177" s="216"/>
      <c r="HHB177" s="216"/>
      <c r="HHC177" s="216"/>
      <c r="HHD177" s="216"/>
      <c r="HHE177" s="216"/>
      <c r="HHF177" s="216"/>
      <c r="HHG177" s="216"/>
      <c r="HHH177" s="216"/>
      <c r="HHI177" s="216"/>
      <c r="HHJ177" s="216"/>
      <c r="HHK177" s="216"/>
      <c r="HHL177" s="216"/>
      <c r="HHM177" s="216"/>
      <c r="HHN177" s="216"/>
      <c r="HHO177" s="216"/>
      <c r="HHP177" s="216"/>
      <c r="HHQ177" s="216"/>
      <c r="HHR177" s="216"/>
      <c r="HHS177" s="216"/>
      <c r="HHT177" s="216"/>
      <c r="HHU177" s="216"/>
      <c r="HHV177" s="216"/>
      <c r="HHW177" s="216"/>
      <c r="HHX177" s="216"/>
      <c r="HHY177" s="216"/>
      <c r="HHZ177" s="216"/>
      <c r="HIA177" s="216"/>
      <c r="HIB177" s="216"/>
      <c r="HIC177" s="216"/>
      <c r="HID177" s="216"/>
      <c r="HIE177" s="216"/>
      <c r="HIF177" s="216"/>
      <c r="HIG177" s="216"/>
      <c r="HIH177" s="216"/>
      <c r="HII177" s="216"/>
      <c r="HIJ177" s="216"/>
      <c r="HIK177" s="216"/>
      <c r="HIL177" s="216"/>
      <c r="HIM177" s="216"/>
      <c r="HIN177" s="216"/>
      <c r="HIO177" s="216"/>
      <c r="HIP177" s="216"/>
      <c r="HIQ177" s="216"/>
      <c r="HIR177" s="216"/>
      <c r="HIS177" s="216"/>
      <c r="HIT177" s="216"/>
      <c r="HIU177" s="216"/>
      <c r="HIV177" s="216"/>
      <c r="HIW177" s="216"/>
      <c r="HIX177" s="216"/>
      <c r="HIY177" s="216"/>
      <c r="HIZ177" s="216"/>
      <c r="HJA177" s="216"/>
      <c r="HJB177" s="216"/>
      <c r="HJC177" s="216"/>
      <c r="HJD177" s="216"/>
      <c r="HJE177" s="216"/>
      <c r="HJF177" s="216"/>
      <c r="HJG177" s="216"/>
      <c r="HJH177" s="216"/>
      <c r="HJI177" s="216"/>
      <c r="HJJ177" s="216"/>
      <c r="HJK177" s="216"/>
      <c r="HJL177" s="216"/>
      <c r="HJM177" s="216"/>
      <c r="HJN177" s="216"/>
      <c r="HJO177" s="216"/>
      <c r="HJP177" s="216"/>
      <c r="HJQ177" s="216"/>
      <c r="HJR177" s="216"/>
      <c r="HJS177" s="216"/>
      <c r="HJT177" s="216"/>
      <c r="HJU177" s="216"/>
      <c r="HJV177" s="216"/>
      <c r="HJW177" s="216"/>
      <c r="HJX177" s="216"/>
      <c r="HJY177" s="216"/>
      <c r="HJZ177" s="216"/>
      <c r="HKA177" s="216"/>
      <c r="HKB177" s="216"/>
      <c r="HKC177" s="216"/>
      <c r="HKD177" s="216"/>
      <c r="HKE177" s="216"/>
      <c r="HKF177" s="216"/>
      <c r="HKG177" s="216"/>
      <c r="HKH177" s="216"/>
      <c r="HKI177" s="216"/>
      <c r="HKJ177" s="216"/>
      <c r="HKK177" s="216"/>
      <c r="HKL177" s="216"/>
      <c r="HKM177" s="216"/>
      <c r="HKN177" s="216"/>
      <c r="HKO177" s="216"/>
      <c r="HKP177" s="216"/>
      <c r="HKQ177" s="216"/>
      <c r="HKR177" s="216"/>
      <c r="HKS177" s="216"/>
      <c r="HKT177" s="216"/>
      <c r="HKU177" s="216"/>
      <c r="HKV177" s="216"/>
      <c r="HKW177" s="216"/>
      <c r="HKX177" s="216"/>
      <c r="HKY177" s="216"/>
      <c r="HKZ177" s="216"/>
      <c r="HLA177" s="216"/>
      <c r="HLB177" s="216"/>
      <c r="HLC177" s="216"/>
      <c r="HLD177" s="216"/>
      <c r="HLE177" s="216"/>
      <c r="HLF177" s="216"/>
      <c r="HLG177" s="216"/>
      <c r="HLH177" s="216"/>
      <c r="HLI177" s="216"/>
      <c r="HLJ177" s="216"/>
      <c r="HLK177" s="216"/>
      <c r="HLL177" s="216"/>
      <c r="HLM177" s="216"/>
      <c r="HLN177" s="216"/>
      <c r="HLO177" s="216"/>
      <c r="HLP177" s="216"/>
      <c r="HLQ177" s="216"/>
      <c r="HLR177" s="216"/>
      <c r="HLS177" s="216"/>
      <c r="HLT177" s="216"/>
      <c r="HLU177" s="216"/>
      <c r="HLV177" s="216"/>
      <c r="HLW177" s="216"/>
      <c r="HLX177" s="216"/>
      <c r="HLY177" s="216"/>
      <c r="HLZ177" s="216"/>
      <c r="HMA177" s="216"/>
      <c r="HMB177" s="216"/>
      <c r="HMC177" s="216"/>
      <c r="HMD177" s="216"/>
      <c r="HME177" s="216"/>
      <c r="HMF177" s="216"/>
      <c r="HMG177" s="216"/>
      <c r="HMH177" s="216"/>
      <c r="HMI177" s="216"/>
      <c r="HMJ177" s="216"/>
      <c r="HMK177" s="216"/>
      <c r="HML177" s="216"/>
      <c r="HMM177" s="216"/>
      <c r="HMN177" s="216"/>
      <c r="HMO177" s="216"/>
      <c r="HMP177" s="216"/>
      <c r="HMQ177" s="216"/>
      <c r="HMR177" s="216"/>
      <c r="HMS177" s="216"/>
      <c r="HMT177" s="216"/>
      <c r="HMU177" s="216"/>
      <c r="HMV177" s="216"/>
      <c r="HMW177" s="216"/>
      <c r="HMX177" s="216"/>
      <c r="HMY177" s="216"/>
      <c r="HMZ177" s="216"/>
      <c r="HNA177" s="216"/>
      <c r="HNB177" s="216"/>
      <c r="HNC177" s="216"/>
      <c r="HND177" s="216"/>
      <c r="HNE177" s="216"/>
      <c r="HNF177" s="216"/>
      <c r="HNG177" s="216"/>
      <c r="HNH177" s="216"/>
      <c r="HNI177" s="216"/>
      <c r="HNJ177" s="216"/>
      <c r="HNK177" s="216"/>
      <c r="HNL177" s="216"/>
      <c r="HNM177" s="216"/>
      <c r="HNN177" s="216"/>
      <c r="HNO177" s="216"/>
      <c r="HNP177" s="216"/>
      <c r="HNQ177" s="216"/>
      <c r="HNR177" s="216"/>
      <c r="HNS177" s="216"/>
      <c r="HNT177" s="216"/>
      <c r="HNU177" s="216"/>
      <c r="HNV177" s="216"/>
      <c r="HNW177" s="216"/>
      <c r="HNX177" s="216"/>
      <c r="HNY177" s="216"/>
      <c r="HNZ177" s="216"/>
      <c r="HOA177" s="216"/>
      <c r="HOB177" s="216"/>
      <c r="HOC177" s="216"/>
      <c r="HOD177" s="216"/>
      <c r="HOE177" s="216"/>
      <c r="HOF177" s="216"/>
      <c r="HOG177" s="216"/>
      <c r="HOH177" s="216"/>
      <c r="HOI177" s="216"/>
      <c r="HOJ177" s="216"/>
      <c r="HOK177" s="216"/>
      <c r="HOL177" s="216"/>
      <c r="HOM177" s="216"/>
      <c r="HON177" s="216"/>
      <c r="HOO177" s="216"/>
      <c r="HOP177" s="216"/>
      <c r="HOQ177" s="216"/>
      <c r="HOR177" s="216"/>
      <c r="HOS177" s="216"/>
      <c r="HOT177" s="216"/>
      <c r="HOU177" s="216"/>
      <c r="HOV177" s="216"/>
      <c r="HOW177" s="216"/>
      <c r="HOX177" s="216"/>
      <c r="HOY177" s="216"/>
      <c r="HOZ177" s="216"/>
      <c r="HPA177" s="216"/>
      <c r="HPB177" s="216"/>
      <c r="HPC177" s="216"/>
      <c r="HPD177" s="216"/>
      <c r="HPE177" s="216"/>
      <c r="HPF177" s="216"/>
      <c r="HPG177" s="216"/>
      <c r="HPH177" s="216"/>
      <c r="HPI177" s="216"/>
      <c r="HPJ177" s="216"/>
      <c r="HPK177" s="216"/>
      <c r="HPL177" s="216"/>
      <c r="HPM177" s="216"/>
      <c r="HPN177" s="216"/>
      <c r="HPO177" s="216"/>
      <c r="HPP177" s="216"/>
      <c r="HPQ177" s="216"/>
      <c r="HPR177" s="216"/>
      <c r="HPS177" s="216"/>
      <c r="HPT177" s="216"/>
      <c r="HPU177" s="216"/>
      <c r="HPV177" s="216"/>
      <c r="HPW177" s="216"/>
      <c r="HPX177" s="216"/>
      <c r="HPY177" s="216"/>
      <c r="HPZ177" s="216"/>
      <c r="HQA177" s="216"/>
      <c r="HQB177" s="216"/>
      <c r="HQC177" s="216"/>
      <c r="HQD177" s="216"/>
      <c r="HQE177" s="216"/>
      <c r="HQF177" s="216"/>
      <c r="HQG177" s="216"/>
      <c r="HQH177" s="216"/>
      <c r="HQI177" s="216"/>
      <c r="HQJ177" s="216"/>
      <c r="HQK177" s="216"/>
      <c r="HQL177" s="216"/>
      <c r="HQM177" s="216"/>
      <c r="HQN177" s="216"/>
      <c r="HQO177" s="216"/>
      <c r="HQP177" s="216"/>
      <c r="HQQ177" s="216"/>
      <c r="HQR177" s="216"/>
      <c r="HQS177" s="216"/>
      <c r="HQT177" s="216"/>
      <c r="HQU177" s="216"/>
      <c r="HQV177" s="216"/>
      <c r="HQW177" s="216"/>
      <c r="HQX177" s="216"/>
      <c r="HQY177" s="216"/>
      <c r="HQZ177" s="216"/>
      <c r="HRA177" s="216"/>
      <c r="HRB177" s="216"/>
      <c r="HRC177" s="216"/>
      <c r="HRD177" s="216"/>
      <c r="HRE177" s="216"/>
      <c r="HRF177" s="216"/>
      <c r="HRG177" s="216"/>
      <c r="HRH177" s="216"/>
      <c r="HRI177" s="216"/>
      <c r="HRJ177" s="216"/>
      <c r="HRK177" s="216"/>
      <c r="HRL177" s="216"/>
      <c r="HRM177" s="216"/>
      <c r="HRN177" s="216"/>
      <c r="HRO177" s="216"/>
      <c r="HRP177" s="216"/>
      <c r="HRQ177" s="216"/>
      <c r="HRR177" s="216"/>
      <c r="HRS177" s="216"/>
      <c r="HRT177" s="216"/>
      <c r="HRU177" s="216"/>
      <c r="HRV177" s="216"/>
      <c r="HRW177" s="216"/>
      <c r="HRX177" s="216"/>
      <c r="HRY177" s="216"/>
      <c r="HRZ177" s="216"/>
      <c r="HSA177" s="216"/>
      <c r="HSB177" s="216"/>
      <c r="HSC177" s="216"/>
      <c r="HSD177" s="216"/>
      <c r="HSE177" s="216"/>
      <c r="HSF177" s="216"/>
      <c r="HSG177" s="216"/>
      <c r="HSH177" s="216"/>
      <c r="HSI177" s="216"/>
      <c r="HSJ177" s="216"/>
      <c r="HSK177" s="216"/>
      <c r="HSL177" s="216"/>
      <c r="HSM177" s="216"/>
      <c r="HSN177" s="216"/>
      <c r="HSO177" s="216"/>
      <c r="HSP177" s="216"/>
      <c r="HSQ177" s="216"/>
      <c r="HSR177" s="216"/>
      <c r="HSS177" s="216"/>
      <c r="HST177" s="216"/>
      <c r="HSU177" s="216"/>
      <c r="HSV177" s="216"/>
      <c r="HSW177" s="216"/>
      <c r="HSX177" s="216"/>
      <c r="HSY177" s="216"/>
      <c r="HSZ177" s="216"/>
      <c r="HTA177" s="216"/>
      <c r="HTB177" s="216"/>
      <c r="HTC177" s="216"/>
      <c r="HTD177" s="216"/>
      <c r="HTE177" s="216"/>
      <c r="HTF177" s="216"/>
      <c r="HTG177" s="216"/>
      <c r="HTH177" s="216"/>
      <c r="HTI177" s="216"/>
      <c r="HTJ177" s="216"/>
      <c r="HTK177" s="216"/>
      <c r="HTL177" s="216"/>
      <c r="HTM177" s="216"/>
      <c r="HTN177" s="216"/>
      <c r="HTO177" s="216"/>
      <c r="HTP177" s="216"/>
      <c r="HTQ177" s="216"/>
      <c r="HTR177" s="216"/>
      <c r="HTS177" s="216"/>
      <c r="HTT177" s="216"/>
      <c r="HTU177" s="216"/>
      <c r="HTV177" s="216"/>
      <c r="HTW177" s="216"/>
      <c r="HTX177" s="216"/>
      <c r="HTY177" s="216"/>
      <c r="HTZ177" s="216"/>
      <c r="HUA177" s="216"/>
      <c r="HUB177" s="216"/>
      <c r="HUC177" s="216"/>
      <c r="HUD177" s="216"/>
      <c r="HUE177" s="216"/>
      <c r="HUF177" s="216"/>
      <c r="HUG177" s="216"/>
      <c r="HUH177" s="216"/>
      <c r="HUI177" s="216"/>
      <c r="HUJ177" s="216"/>
      <c r="HUK177" s="216"/>
      <c r="HUL177" s="216"/>
      <c r="HUM177" s="216"/>
      <c r="HUN177" s="216"/>
      <c r="HUO177" s="216"/>
      <c r="HUP177" s="216"/>
      <c r="HUQ177" s="216"/>
      <c r="HUR177" s="216"/>
      <c r="HUS177" s="216"/>
      <c r="HUT177" s="216"/>
      <c r="HUU177" s="216"/>
      <c r="HUV177" s="216"/>
      <c r="HUW177" s="216"/>
      <c r="HUX177" s="216"/>
      <c r="HUY177" s="216"/>
      <c r="HUZ177" s="216"/>
      <c r="HVA177" s="216"/>
      <c r="HVB177" s="216"/>
      <c r="HVC177" s="216"/>
      <c r="HVD177" s="216"/>
      <c r="HVE177" s="216"/>
      <c r="HVF177" s="216"/>
      <c r="HVG177" s="216"/>
      <c r="HVH177" s="216"/>
      <c r="HVI177" s="216"/>
      <c r="HVJ177" s="216"/>
      <c r="HVK177" s="216"/>
      <c r="HVL177" s="216"/>
      <c r="HVM177" s="216"/>
      <c r="HVN177" s="216"/>
      <c r="HVO177" s="216"/>
      <c r="HVP177" s="216"/>
      <c r="HVQ177" s="216"/>
      <c r="HVR177" s="216"/>
      <c r="HVS177" s="216"/>
      <c r="HVT177" s="216"/>
      <c r="HVU177" s="216"/>
      <c r="HVV177" s="216"/>
      <c r="HVW177" s="216"/>
      <c r="HVX177" s="216"/>
      <c r="HVY177" s="216"/>
      <c r="HVZ177" s="216"/>
      <c r="HWA177" s="216"/>
      <c r="HWB177" s="216"/>
      <c r="HWC177" s="216"/>
      <c r="HWD177" s="216"/>
      <c r="HWE177" s="216"/>
      <c r="HWF177" s="216"/>
      <c r="HWG177" s="216"/>
      <c r="HWH177" s="216"/>
      <c r="HWI177" s="216"/>
      <c r="HWJ177" s="216"/>
      <c r="HWK177" s="216"/>
      <c r="HWL177" s="216"/>
      <c r="HWM177" s="216"/>
      <c r="HWN177" s="216"/>
      <c r="HWO177" s="216"/>
      <c r="HWP177" s="216"/>
      <c r="HWQ177" s="216"/>
      <c r="HWR177" s="216"/>
      <c r="HWS177" s="216"/>
      <c r="HWT177" s="216"/>
      <c r="HWU177" s="216"/>
      <c r="HWV177" s="216"/>
      <c r="HWW177" s="216"/>
      <c r="HWX177" s="216"/>
      <c r="HWY177" s="216"/>
      <c r="HWZ177" s="216"/>
      <c r="HXA177" s="216"/>
      <c r="HXB177" s="216"/>
      <c r="HXC177" s="216"/>
      <c r="HXD177" s="216"/>
      <c r="HXE177" s="216"/>
      <c r="HXF177" s="216"/>
      <c r="HXG177" s="216"/>
      <c r="HXH177" s="216"/>
      <c r="HXI177" s="216"/>
      <c r="HXJ177" s="216"/>
      <c r="HXK177" s="216"/>
      <c r="HXL177" s="216"/>
      <c r="HXM177" s="216"/>
      <c r="HXN177" s="216"/>
      <c r="HXO177" s="216"/>
      <c r="HXP177" s="216"/>
      <c r="HXQ177" s="216"/>
      <c r="HXR177" s="216"/>
      <c r="HXS177" s="216"/>
      <c r="HXT177" s="216"/>
      <c r="HXU177" s="216"/>
      <c r="HXV177" s="216"/>
      <c r="HXW177" s="216"/>
      <c r="HXX177" s="216"/>
      <c r="HXY177" s="216"/>
      <c r="HXZ177" s="216"/>
      <c r="HYA177" s="216"/>
      <c r="HYB177" s="216"/>
      <c r="HYC177" s="216"/>
      <c r="HYD177" s="216"/>
      <c r="HYE177" s="216"/>
      <c r="HYF177" s="216"/>
      <c r="HYG177" s="216"/>
      <c r="HYH177" s="216"/>
      <c r="HYI177" s="216"/>
      <c r="HYJ177" s="216"/>
      <c r="HYK177" s="216"/>
      <c r="HYL177" s="216"/>
      <c r="HYM177" s="216"/>
      <c r="HYN177" s="216"/>
      <c r="HYO177" s="216"/>
      <c r="HYP177" s="216"/>
      <c r="HYQ177" s="216"/>
      <c r="HYR177" s="216"/>
      <c r="HYS177" s="216"/>
      <c r="HYT177" s="216"/>
      <c r="HYU177" s="216"/>
      <c r="HYV177" s="216"/>
      <c r="HYW177" s="216"/>
      <c r="HYX177" s="216"/>
      <c r="HYY177" s="216"/>
      <c r="HYZ177" s="216"/>
      <c r="HZA177" s="216"/>
      <c r="HZB177" s="216"/>
      <c r="HZC177" s="216"/>
      <c r="HZD177" s="216"/>
      <c r="HZE177" s="216"/>
      <c r="HZF177" s="216"/>
      <c r="HZG177" s="216"/>
      <c r="HZH177" s="216"/>
      <c r="HZI177" s="216"/>
      <c r="HZJ177" s="216"/>
      <c r="HZK177" s="216"/>
      <c r="HZL177" s="216"/>
      <c r="HZM177" s="216"/>
      <c r="HZN177" s="216"/>
      <c r="HZO177" s="216"/>
      <c r="HZP177" s="216"/>
      <c r="HZQ177" s="216"/>
      <c r="HZR177" s="216"/>
      <c r="HZS177" s="216"/>
      <c r="HZT177" s="216"/>
      <c r="HZU177" s="216"/>
      <c r="HZV177" s="216"/>
      <c r="HZW177" s="216"/>
      <c r="HZX177" s="216"/>
      <c r="HZY177" s="216"/>
      <c r="HZZ177" s="216"/>
      <c r="IAA177" s="216"/>
      <c r="IAB177" s="216"/>
      <c r="IAC177" s="216"/>
      <c r="IAD177" s="216"/>
      <c r="IAE177" s="216"/>
      <c r="IAF177" s="216"/>
      <c r="IAG177" s="216"/>
      <c r="IAH177" s="216"/>
      <c r="IAI177" s="216"/>
      <c r="IAJ177" s="216"/>
      <c r="IAK177" s="216"/>
      <c r="IAL177" s="216"/>
      <c r="IAM177" s="216"/>
      <c r="IAN177" s="216"/>
      <c r="IAO177" s="216"/>
      <c r="IAP177" s="216"/>
      <c r="IAQ177" s="216"/>
      <c r="IAR177" s="216"/>
      <c r="IAS177" s="216"/>
      <c r="IAT177" s="216"/>
      <c r="IAU177" s="216"/>
      <c r="IAV177" s="216"/>
      <c r="IAW177" s="216"/>
      <c r="IAX177" s="216"/>
      <c r="IAY177" s="216"/>
      <c r="IAZ177" s="216"/>
      <c r="IBA177" s="216"/>
      <c r="IBB177" s="216"/>
      <c r="IBC177" s="216"/>
      <c r="IBD177" s="216"/>
      <c r="IBE177" s="216"/>
      <c r="IBF177" s="216"/>
      <c r="IBG177" s="216"/>
      <c r="IBH177" s="216"/>
      <c r="IBI177" s="216"/>
      <c r="IBJ177" s="216"/>
      <c r="IBK177" s="216"/>
      <c r="IBL177" s="216"/>
      <c r="IBM177" s="216"/>
      <c r="IBN177" s="216"/>
      <c r="IBO177" s="216"/>
      <c r="IBP177" s="216"/>
      <c r="IBQ177" s="216"/>
      <c r="IBR177" s="216"/>
      <c r="IBS177" s="216"/>
      <c r="IBT177" s="216"/>
      <c r="IBU177" s="216"/>
      <c r="IBV177" s="216"/>
      <c r="IBW177" s="216"/>
      <c r="IBX177" s="216"/>
      <c r="IBY177" s="216"/>
      <c r="IBZ177" s="216"/>
      <c r="ICA177" s="216"/>
      <c r="ICB177" s="216"/>
      <c r="ICC177" s="216"/>
      <c r="ICD177" s="216"/>
      <c r="ICE177" s="216"/>
      <c r="ICF177" s="216"/>
      <c r="ICG177" s="216"/>
      <c r="ICH177" s="216"/>
      <c r="ICI177" s="216"/>
      <c r="ICJ177" s="216"/>
      <c r="ICK177" s="216"/>
      <c r="ICL177" s="216"/>
      <c r="ICM177" s="216"/>
      <c r="ICN177" s="216"/>
      <c r="ICO177" s="216"/>
      <c r="ICP177" s="216"/>
      <c r="ICQ177" s="216"/>
      <c r="ICR177" s="216"/>
      <c r="ICS177" s="216"/>
      <c r="ICT177" s="216"/>
      <c r="ICU177" s="216"/>
      <c r="ICV177" s="216"/>
      <c r="ICW177" s="216"/>
      <c r="ICX177" s="216"/>
      <c r="ICY177" s="216"/>
      <c r="ICZ177" s="216"/>
      <c r="IDA177" s="216"/>
      <c r="IDB177" s="216"/>
      <c r="IDC177" s="216"/>
      <c r="IDD177" s="216"/>
      <c r="IDE177" s="216"/>
      <c r="IDF177" s="216"/>
      <c r="IDG177" s="216"/>
      <c r="IDH177" s="216"/>
      <c r="IDI177" s="216"/>
      <c r="IDJ177" s="216"/>
      <c r="IDK177" s="216"/>
      <c r="IDL177" s="216"/>
      <c r="IDM177" s="216"/>
      <c r="IDN177" s="216"/>
      <c r="IDO177" s="216"/>
      <c r="IDP177" s="216"/>
      <c r="IDQ177" s="216"/>
      <c r="IDR177" s="216"/>
      <c r="IDS177" s="216"/>
      <c r="IDT177" s="216"/>
      <c r="IDU177" s="216"/>
      <c r="IDV177" s="216"/>
      <c r="IDW177" s="216"/>
      <c r="IDX177" s="216"/>
      <c r="IDY177" s="216"/>
      <c r="IDZ177" s="216"/>
      <c r="IEA177" s="216"/>
      <c r="IEB177" s="216"/>
      <c r="IEC177" s="216"/>
      <c r="IED177" s="216"/>
      <c r="IEE177" s="216"/>
      <c r="IEF177" s="216"/>
      <c r="IEG177" s="216"/>
      <c r="IEH177" s="216"/>
      <c r="IEI177" s="216"/>
      <c r="IEJ177" s="216"/>
      <c r="IEK177" s="216"/>
      <c r="IEL177" s="216"/>
      <c r="IEM177" s="216"/>
      <c r="IEN177" s="216"/>
      <c r="IEO177" s="216"/>
      <c r="IEP177" s="216"/>
      <c r="IEQ177" s="216"/>
      <c r="IER177" s="216"/>
      <c r="IES177" s="216"/>
      <c r="IET177" s="216"/>
      <c r="IEU177" s="216"/>
      <c r="IEV177" s="216"/>
      <c r="IEW177" s="216"/>
      <c r="IEX177" s="216"/>
      <c r="IEY177" s="216"/>
      <c r="IEZ177" s="216"/>
      <c r="IFA177" s="216"/>
      <c r="IFB177" s="216"/>
      <c r="IFC177" s="216"/>
      <c r="IFD177" s="216"/>
      <c r="IFE177" s="216"/>
      <c r="IFF177" s="216"/>
      <c r="IFG177" s="216"/>
      <c r="IFH177" s="216"/>
      <c r="IFI177" s="216"/>
      <c r="IFJ177" s="216"/>
      <c r="IFK177" s="216"/>
      <c r="IFL177" s="216"/>
      <c r="IFM177" s="216"/>
      <c r="IFN177" s="216"/>
      <c r="IFO177" s="216"/>
      <c r="IFP177" s="216"/>
      <c r="IFQ177" s="216"/>
      <c r="IFR177" s="216"/>
      <c r="IFS177" s="216"/>
      <c r="IFT177" s="216"/>
      <c r="IFU177" s="216"/>
      <c r="IFV177" s="216"/>
      <c r="IFW177" s="216"/>
      <c r="IFX177" s="216"/>
      <c r="IFY177" s="216"/>
      <c r="IFZ177" s="216"/>
      <c r="IGA177" s="216"/>
      <c r="IGB177" s="216"/>
      <c r="IGC177" s="216"/>
      <c r="IGD177" s="216"/>
      <c r="IGE177" s="216"/>
      <c r="IGF177" s="216"/>
      <c r="IGG177" s="216"/>
      <c r="IGH177" s="216"/>
      <c r="IGI177" s="216"/>
      <c r="IGJ177" s="216"/>
      <c r="IGK177" s="216"/>
      <c r="IGL177" s="216"/>
      <c r="IGM177" s="216"/>
      <c r="IGN177" s="216"/>
      <c r="IGO177" s="216"/>
      <c r="IGP177" s="216"/>
      <c r="IGQ177" s="216"/>
      <c r="IGR177" s="216"/>
      <c r="IGS177" s="216"/>
      <c r="IGT177" s="216"/>
      <c r="IGU177" s="216"/>
      <c r="IGV177" s="216"/>
      <c r="IGW177" s="216"/>
      <c r="IGX177" s="216"/>
      <c r="IGY177" s="216"/>
      <c r="IGZ177" s="216"/>
      <c r="IHA177" s="216"/>
      <c r="IHB177" s="216"/>
      <c r="IHC177" s="216"/>
      <c r="IHD177" s="216"/>
      <c r="IHE177" s="216"/>
      <c r="IHF177" s="216"/>
      <c r="IHG177" s="216"/>
      <c r="IHH177" s="216"/>
      <c r="IHI177" s="216"/>
      <c r="IHJ177" s="216"/>
      <c r="IHK177" s="216"/>
      <c r="IHL177" s="216"/>
      <c r="IHM177" s="216"/>
      <c r="IHN177" s="216"/>
      <c r="IHO177" s="216"/>
      <c r="IHP177" s="216"/>
      <c r="IHQ177" s="216"/>
      <c r="IHR177" s="216"/>
      <c r="IHS177" s="216"/>
      <c r="IHT177" s="216"/>
      <c r="IHU177" s="216"/>
      <c r="IHV177" s="216"/>
      <c r="IHW177" s="216"/>
      <c r="IHX177" s="216"/>
      <c r="IHY177" s="216"/>
      <c r="IHZ177" s="216"/>
      <c r="IIA177" s="216"/>
      <c r="IIB177" s="216"/>
      <c r="IIC177" s="216"/>
      <c r="IID177" s="216"/>
      <c r="IIE177" s="216"/>
      <c r="IIF177" s="216"/>
      <c r="IIG177" s="216"/>
      <c r="IIH177" s="216"/>
      <c r="III177" s="216"/>
      <c r="IIJ177" s="216"/>
      <c r="IIK177" s="216"/>
      <c r="IIL177" s="216"/>
      <c r="IIM177" s="216"/>
      <c r="IIN177" s="216"/>
      <c r="IIO177" s="216"/>
      <c r="IIP177" s="216"/>
      <c r="IIQ177" s="216"/>
      <c r="IIR177" s="216"/>
      <c r="IIS177" s="216"/>
      <c r="IIT177" s="216"/>
      <c r="IIU177" s="216"/>
      <c r="IIV177" s="216"/>
      <c r="IIW177" s="216"/>
      <c r="IIX177" s="216"/>
      <c r="IIY177" s="216"/>
      <c r="IIZ177" s="216"/>
      <c r="IJA177" s="216"/>
      <c r="IJB177" s="216"/>
      <c r="IJC177" s="216"/>
      <c r="IJD177" s="216"/>
      <c r="IJE177" s="216"/>
      <c r="IJF177" s="216"/>
      <c r="IJG177" s="216"/>
      <c r="IJH177" s="216"/>
      <c r="IJI177" s="216"/>
      <c r="IJJ177" s="216"/>
      <c r="IJK177" s="216"/>
      <c r="IJL177" s="216"/>
      <c r="IJM177" s="216"/>
      <c r="IJN177" s="216"/>
      <c r="IJO177" s="216"/>
      <c r="IJP177" s="216"/>
      <c r="IJQ177" s="216"/>
      <c r="IJR177" s="216"/>
      <c r="IJS177" s="216"/>
      <c r="IJT177" s="216"/>
      <c r="IJU177" s="216"/>
      <c r="IJV177" s="216"/>
      <c r="IJW177" s="216"/>
      <c r="IJX177" s="216"/>
      <c r="IJY177" s="216"/>
      <c r="IJZ177" s="216"/>
      <c r="IKA177" s="216"/>
      <c r="IKB177" s="216"/>
      <c r="IKC177" s="216"/>
      <c r="IKD177" s="216"/>
      <c r="IKE177" s="216"/>
      <c r="IKF177" s="216"/>
      <c r="IKG177" s="216"/>
      <c r="IKH177" s="216"/>
      <c r="IKI177" s="216"/>
      <c r="IKJ177" s="216"/>
      <c r="IKK177" s="216"/>
      <c r="IKL177" s="216"/>
      <c r="IKM177" s="216"/>
      <c r="IKN177" s="216"/>
      <c r="IKO177" s="216"/>
      <c r="IKP177" s="216"/>
      <c r="IKQ177" s="216"/>
      <c r="IKR177" s="216"/>
      <c r="IKS177" s="216"/>
      <c r="IKT177" s="216"/>
      <c r="IKU177" s="216"/>
      <c r="IKV177" s="216"/>
      <c r="IKW177" s="216"/>
      <c r="IKX177" s="216"/>
      <c r="IKY177" s="216"/>
      <c r="IKZ177" s="216"/>
      <c r="ILA177" s="216"/>
      <c r="ILB177" s="216"/>
      <c r="ILC177" s="216"/>
      <c r="ILD177" s="216"/>
      <c r="ILE177" s="216"/>
      <c r="ILF177" s="216"/>
      <c r="ILG177" s="216"/>
      <c r="ILH177" s="216"/>
      <c r="ILI177" s="216"/>
      <c r="ILJ177" s="216"/>
      <c r="ILK177" s="216"/>
      <c r="ILL177" s="216"/>
      <c r="ILM177" s="216"/>
      <c r="ILN177" s="216"/>
      <c r="ILO177" s="216"/>
      <c r="ILP177" s="216"/>
      <c r="ILQ177" s="216"/>
      <c r="ILR177" s="216"/>
      <c r="ILS177" s="216"/>
      <c r="ILT177" s="216"/>
      <c r="ILU177" s="216"/>
      <c r="ILV177" s="216"/>
      <c r="ILW177" s="216"/>
      <c r="ILX177" s="216"/>
      <c r="ILY177" s="216"/>
      <c r="ILZ177" s="216"/>
      <c r="IMA177" s="216"/>
      <c r="IMB177" s="216"/>
      <c r="IMC177" s="216"/>
      <c r="IMD177" s="216"/>
      <c r="IME177" s="216"/>
      <c r="IMF177" s="216"/>
      <c r="IMG177" s="216"/>
      <c r="IMH177" s="216"/>
      <c r="IMI177" s="216"/>
      <c r="IMJ177" s="216"/>
      <c r="IMK177" s="216"/>
      <c r="IML177" s="216"/>
      <c r="IMM177" s="216"/>
      <c r="IMN177" s="216"/>
      <c r="IMO177" s="216"/>
      <c r="IMP177" s="216"/>
      <c r="IMQ177" s="216"/>
      <c r="IMR177" s="216"/>
      <c r="IMS177" s="216"/>
      <c r="IMT177" s="216"/>
      <c r="IMU177" s="216"/>
      <c r="IMV177" s="216"/>
      <c r="IMW177" s="216"/>
      <c r="IMX177" s="216"/>
      <c r="IMY177" s="216"/>
      <c r="IMZ177" s="216"/>
      <c r="INA177" s="216"/>
      <c r="INB177" s="216"/>
      <c r="INC177" s="216"/>
      <c r="IND177" s="216"/>
      <c r="INE177" s="216"/>
      <c r="INF177" s="216"/>
      <c r="ING177" s="216"/>
      <c r="INH177" s="216"/>
      <c r="INI177" s="216"/>
      <c r="INJ177" s="216"/>
      <c r="INK177" s="216"/>
      <c r="INL177" s="216"/>
      <c r="INM177" s="216"/>
      <c r="INN177" s="216"/>
      <c r="INO177" s="216"/>
      <c r="INP177" s="216"/>
      <c r="INQ177" s="216"/>
      <c r="INR177" s="216"/>
      <c r="INS177" s="216"/>
      <c r="INT177" s="216"/>
      <c r="INU177" s="216"/>
      <c r="INV177" s="216"/>
      <c r="INW177" s="216"/>
      <c r="INX177" s="216"/>
      <c r="INY177" s="216"/>
      <c r="INZ177" s="216"/>
      <c r="IOA177" s="216"/>
      <c r="IOB177" s="216"/>
      <c r="IOC177" s="216"/>
      <c r="IOD177" s="216"/>
      <c r="IOE177" s="216"/>
      <c r="IOF177" s="216"/>
      <c r="IOG177" s="216"/>
      <c r="IOH177" s="216"/>
      <c r="IOI177" s="216"/>
      <c r="IOJ177" s="216"/>
      <c r="IOK177" s="216"/>
      <c r="IOL177" s="216"/>
      <c r="IOM177" s="216"/>
      <c r="ION177" s="216"/>
      <c r="IOO177" s="216"/>
      <c r="IOP177" s="216"/>
      <c r="IOQ177" s="216"/>
      <c r="IOR177" s="216"/>
      <c r="IOS177" s="216"/>
      <c r="IOT177" s="216"/>
      <c r="IOU177" s="216"/>
      <c r="IOV177" s="216"/>
      <c r="IOW177" s="216"/>
      <c r="IOX177" s="216"/>
      <c r="IOY177" s="216"/>
      <c r="IOZ177" s="216"/>
      <c r="IPA177" s="216"/>
      <c r="IPB177" s="216"/>
      <c r="IPC177" s="216"/>
      <c r="IPD177" s="216"/>
      <c r="IPE177" s="216"/>
      <c r="IPF177" s="216"/>
      <c r="IPG177" s="216"/>
      <c r="IPH177" s="216"/>
      <c r="IPI177" s="216"/>
      <c r="IPJ177" s="216"/>
      <c r="IPK177" s="216"/>
      <c r="IPL177" s="216"/>
      <c r="IPM177" s="216"/>
      <c r="IPN177" s="216"/>
      <c r="IPO177" s="216"/>
      <c r="IPP177" s="216"/>
      <c r="IPQ177" s="216"/>
      <c r="IPR177" s="216"/>
      <c r="IPS177" s="216"/>
      <c r="IPT177" s="216"/>
      <c r="IPU177" s="216"/>
      <c r="IPV177" s="216"/>
      <c r="IPW177" s="216"/>
      <c r="IPX177" s="216"/>
      <c r="IPY177" s="216"/>
      <c r="IPZ177" s="216"/>
      <c r="IQA177" s="216"/>
      <c r="IQB177" s="216"/>
      <c r="IQC177" s="216"/>
      <c r="IQD177" s="216"/>
      <c r="IQE177" s="216"/>
      <c r="IQF177" s="216"/>
      <c r="IQG177" s="216"/>
      <c r="IQH177" s="216"/>
      <c r="IQI177" s="216"/>
      <c r="IQJ177" s="216"/>
      <c r="IQK177" s="216"/>
      <c r="IQL177" s="216"/>
      <c r="IQM177" s="216"/>
      <c r="IQN177" s="216"/>
      <c r="IQO177" s="216"/>
      <c r="IQP177" s="216"/>
      <c r="IQQ177" s="216"/>
      <c r="IQR177" s="216"/>
      <c r="IQS177" s="216"/>
      <c r="IQT177" s="216"/>
      <c r="IQU177" s="216"/>
      <c r="IQV177" s="216"/>
      <c r="IQW177" s="216"/>
      <c r="IQX177" s="216"/>
      <c r="IQY177" s="216"/>
      <c r="IQZ177" s="216"/>
      <c r="IRA177" s="216"/>
      <c r="IRB177" s="216"/>
      <c r="IRC177" s="216"/>
      <c r="IRD177" s="216"/>
      <c r="IRE177" s="216"/>
      <c r="IRF177" s="216"/>
      <c r="IRG177" s="216"/>
      <c r="IRH177" s="216"/>
      <c r="IRI177" s="216"/>
      <c r="IRJ177" s="216"/>
      <c r="IRK177" s="216"/>
      <c r="IRL177" s="216"/>
      <c r="IRM177" s="216"/>
      <c r="IRN177" s="216"/>
      <c r="IRO177" s="216"/>
      <c r="IRP177" s="216"/>
      <c r="IRQ177" s="216"/>
      <c r="IRR177" s="216"/>
      <c r="IRS177" s="216"/>
      <c r="IRT177" s="216"/>
      <c r="IRU177" s="216"/>
      <c r="IRV177" s="216"/>
      <c r="IRW177" s="216"/>
      <c r="IRX177" s="216"/>
      <c r="IRY177" s="216"/>
      <c r="IRZ177" s="216"/>
      <c r="ISA177" s="216"/>
      <c r="ISB177" s="216"/>
      <c r="ISC177" s="216"/>
      <c r="ISD177" s="216"/>
      <c r="ISE177" s="216"/>
      <c r="ISF177" s="216"/>
      <c r="ISG177" s="216"/>
      <c r="ISH177" s="216"/>
      <c r="ISI177" s="216"/>
      <c r="ISJ177" s="216"/>
      <c r="ISK177" s="216"/>
      <c r="ISL177" s="216"/>
      <c r="ISM177" s="216"/>
      <c r="ISN177" s="216"/>
      <c r="ISO177" s="216"/>
      <c r="ISP177" s="216"/>
      <c r="ISQ177" s="216"/>
      <c r="ISR177" s="216"/>
      <c r="ISS177" s="216"/>
      <c r="IST177" s="216"/>
      <c r="ISU177" s="216"/>
      <c r="ISV177" s="216"/>
      <c r="ISW177" s="216"/>
      <c r="ISX177" s="216"/>
      <c r="ISY177" s="216"/>
      <c r="ISZ177" s="216"/>
      <c r="ITA177" s="216"/>
      <c r="ITB177" s="216"/>
      <c r="ITC177" s="216"/>
      <c r="ITD177" s="216"/>
      <c r="ITE177" s="216"/>
      <c r="ITF177" s="216"/>
      <c r="ITG177" s="216"/>
      <c r="ITH177" s="216"/>
      <c r="ITI177" s="216"/>
      <c r="ITJ177" s="216"/>
      <c r="ITK177" s="216"/>
      <c r="ITL177" s="216"/>
      <c r="ITM177" s="216"/>
      <c r="ITN177" s="216"/>
      <c r="ITO177" s="216"/>
      <c r="ITP177" s="216"/>
      <c r="ITQ177" s="216"/>
      <c r="ITR177" s="216"/>
      <c r="ITS177" s="216"/>
      <c r="ITT177" s="216"/>
      <c r="ITU177" s="216"/>
      <c r="ITV177" s="216"/>
      <c r="ITW177" s="216"/>
      <c r="ITX177" s="216"/>
      <c r="ITY177" s="216"/>
      <c r="ITZ177" s="216"/>
      <c r="IUA177" s="216"/>
      <c r="IUB177" s="216"/>
      <c r="IUC177" s="216"/>
      <c r="IUD177" s="216"/>
      <c r="IUE177" s="216"/>
      <c r="IUF177" s="216"/>
      <c r="IUG177" s="216"/>
      <c r="IUH177" s="216"/>
      <c r="IUI177" s="216"/>
      <c r="IUJ177" s="216"/>
      <c r="IUK177" s="216"/>
      <c r="IUL177" s="216"/>
      <c r="IUM177" s="216"/>
      <c r="IUN177" s="216"/>
      <c r="IUO177" s="216"/>
      <c r="IUP177" s="216"/>
      <c r="IUQ177" s="216"/>
      <c r="IUR177" s="216"/>
      <c r="IUS177" s="216"/>
      <c r="IUT177" s="216"/>
      <c r="IUU177" s="216"/>
      <c r="IUV177" s="216"/>
      <c r="IUW177" s="216"/>
      <c r="IUX177" s="216"/>
      <c r="IUY177" s="216"/>
      <c r="IUZ177" s="216"/>
      <c r="IVA177" s="216"/>
      <c r="IVB177" s="216"/>
      <c r="IVC177" s="216"/>
      <c r="IVD177" s="216"/>
      <c r="IVE177" s="216"/>
      <c r="IVF177" s="216"/>
      <c r="IVG177" s="216"/>
      <c r="IVH177" s="216"/>
      <c r="IVI177" s="216"/>
      <c r="IVJ177" s="216"/>
      <c r="IVK177" s="216"/>
      <c r="IVL177" s="216"/>
      <c r="IVM177" s="216"/>
      <c r="IVN177" s="216"/>
      <c r="IVO177" s="216"/>
      <c r="IVP177" s="216"/>
      <c r="IVQ177" s="216"/>
      <c r="IVR177" s="216"/>
      <c r="IVS177" s="216"/>
      <c r="IVT177" s="216"/>
      <c r="IVU177" s="216"/>
      <c r="IVV177" s="216"/>
      <c r="IVW177" s="216"/>
      <c r="IVX177" s="216"/>
      <c r="IVY177" s="216"/>
      <c r="IVZ177" s="216"/>
      <c r="IWA177" s="216"/>
      <c r="IWB177" s="216"/>
      <c r="IWC177" s="216"/>
      <c r="IWD177" s="216"/>
      <c r="IWE177" s="216"/>
      <c r="IWF177" s="216"/>
      <c r="IWG177" s="216"/>
      <c r="IWH177" s="216"/>
      <c r="IWI177" s="216"/>
      <c r="IWJ177" s="216"/>
      <c r="IWK177" s="216"/>
      <c r="IWL177" s="216"/>
      <c r="IWM177" s="216"/>
      <c r="IWN177" s="216"/>
      <c r="IWO177" s="216"/>
      <c r="IWP177" s="216"/>
      <c r="IWQ177" s="216"/>
      <c r="IWR177" s="216"/>
      <c r="IWS177" s="216"/>
      <c r="IWT177" s="216"/>
      <c r="IWU177" s="216"/>
      <c r="IWV177" s="216"/>
      <c r="IWW177" s="216"/>
      <c r="IWX177" s="216"/>
      <c r="IWY177" s="216"/>
      <c r="IWZ177" s="216"/>
      <c r="IXA177" s="216"/>
      <c r="IXB177" s="216"/>
      <c r="IXC177" s="216"/>
      <c r="IXD177" s="216"/>
      <c r="IXE177" s="216"/>
      <c r="IXF177" s="216"/>
      <c r="IXG177" s="216"/>
      <c r="IXH177" s="216"/>
      <c r="IXI177" s="216"/>
      <c r="IXJ177" s="216"/>
      <c r="IXK177" s="216"/>
      <c r="IXL177" s="216"/>
      <c r="IXM177" s="216"/>
      <c r="IXN177" s="216"/>
      <c r="IXO177" s="216"/>
      <c r="IXP177" s="216"/>
      <c r="IXQ177" s="216"/>
      <c r="IXR177" s="216"/>
      <c r="IXS177" s="216"/>
      <c r="IXT177" s="216"/>
      <c r="IXU177" s="216"/>
      <c r="IXV177" s="216"/>
      <c r="IXW177" s="216"/>
      <c r="IXX177" s="216"/>
      <c r="IXY177" s="216"/>
      <c r="IXZ177" s="216"/>
      <c r="IYA177" s="216"/>
      <c r="IYB177" s="216"/>
      <c r="IYC177" s="216"/>
      <c r="IYD177" s="216"/>
      <c r="IYE177" s="216"/>
      <c r="IYF177" s="216"/>
      <c r="IYG177" s="216"/>
      <c r="IYH177" s="216"/>
      <c r="IYI177" s="216"/>
      <c r="IYJ177" s="216"/>
      <c r="IYK177" s="216"/>
      <c r="IYL177" s="216"/>
      <c r="IYM177" s="216"/>
      <c r="IYN177" s="216"/>
      <c r="IYO177" s="216"/>
      <c r="IYP177" s="216"/>
      <c r="IYQ177" s="216"/>
      <c r="IYR177" s="216"/>
      <c r="IYS177" s="216"/>
      <c r="IYT177" s="216"/>
      <c r="IYU177" s="216"/>
      <c r="IYV177" s="216"/>
      <c r="IYW177" s="216"/>
      <c r="IYX177" s="216"/>
      <c r="IYY177" s="216"/>
      <c r="IYZ177" s="216"/>
      <c r="IZA177" s="216"/>
      <c r="IZB177" s="216"/>
      <c r="IZC177" s="216"/>
      <c r="IZD177" s="216"/>
      <c r="IZE177" s="216"/>
      <c r="IZF177" s="216"/>
      <c r="IZG177" s="216"/>
      <c r="IZH177" s="216"/>
      <c r="IZI177" s="216"/>
      <c r="IZJ177" s="216"/>
      <c r="IZK177" s="216"/>
      <c r="IZL177" s="216"/>
      <c r="IZM177" s="216"/>
      <c r="IZN177" s="216"/>
      <c r="IZO177" s="216"/>
      <c r="IZP177" s="216"/>
      <c r="IZQ177" s="216"/>
      <c r="IZR177" s="216"/>
      <c r="IZS177" s="216"/>
      <c r="IZT177" s="216"/>
      <c r="IZU177" s="216"/>
      <c r="IZV177" s="216"/>
      <c r="IZW177" s="216"/>
      <c r="IZX177" s="216"/>
      <c r="IZY177" s="216"/>
      <c r="IZZ177" s="216"/>
      <c r="JAA177" s="216"/>
      <c r="JAB177" s="216"/>
      <c r="JAC177" s="216"/>
      <c r="JAD177" s="216"/>
      <c r="JAE177" s="216"/>
      <c r="JAF177" s="216"/>
      <c r="JAG177" s="216"/>
      <c r="JAH177" s="216"/>
      <c r="JAI177" s="216"/>
      <c r="JAJ177" s="216"/>
      <c r="JAK177" s="216"/>
      <c r="JAL177" s="216"/>
      <c r="JAM177" s="216"/>
      <c r="JAN177" s="216"/>
      <c r="JAO177" s="216"/>
      <c r="JAP177" s="216"/>
      <c r="JAQ177" s="216"/>
      <c r="JAR177" s="216"/>
      <c r="JAS177" s="216"/>
      <c r="JAT177" s="216"/>
      <c r="JAU177" s="216"/>
      <c r="JAV177" s="216"/>
      <c r="JAW177" s="216"/>
      <c r="JAX177" s="216"/>
      <c r="JAY177" s="216"/>
      <c r="JAZ177" s="216"/>
      <c r="JBA177" s="216"/>
      <c r="JBB177" s="216"/>
      <c r="JBC177" s="216"/>
      <c r="JBD177" s="216"/>
      <c r="JBE177" s="216"/>
      <c r="JBF177" s="216"/>
      <c r="JBG177" s="216"/>
      <c r="JBH177" s="216"/>
      <c r="JBI177" s="216"/>
      <c r="JBJ177" s="216"/>
      <c r="JBK177" s="216"/>
      <c r="JBL177" s="216"/>
      <c r="JBM177" s="216"/>
      <c r="JBN177" s="216"/>
      <c r="JBO177" s="216"/>
      <c r="JBP177" s="216"/>
      <c r="JBQ177" s="216"/>
      <c r="JBR177" s="216"/>
      <c r="JBS177" s="216"/>
      <c r="JBT177" s="216"/>
      <c r="JBU177" s="216"/>
      <c r="JBV177" s="216"/>
      <c r="JBW177" s="216"/>
      <c r="JBX177" s="216"/>
      <c r="JBY177" s="216"/>
      <c r="JBZ177" s="216"/>
      <c r="JCA177" s="216"/>
      <c r="JCB177" s="216"/>
      <c r="JCC177" s="216"/>
      <c r="JCD177" s="216"/>
      <c r="JCE177" s="216"/>
      <c r="JCF177" s="216"/>
      <c r="JCG177" s="216"/>
      <c r="JCH177" s="216"/>
      <c r="JCI177" s="216"/>
      <c r="JCJ177" s="216"/>
      <c r="JCK177" s="216"/>
      <c r="JCL177" s="216"/>
      <c r="JCM177" s="216"/>
      <c r="JCN177" s="216"/>
      <c r="JCO177" s="216"/>
      <c r="JCP177" s="216"/>
      <c r="JCQ177" s="216"/>
      <c r="JCR177" s="216"/>
      <c r="JCS177" s="216"/>
      <c r="JCT177" s="216"/>
      <c r="JCU177" s="216"/>
      <c r="JCV177" s="216"/>
      <c r="JCW177" s="216"/>
      <c r="JCX177" s="216"/>
      <c r="JCY177" s="216"/>
      <c r="JCZ177" s="216"/>
      <c r="JDA177" s="216"/>
      <c r="JDB177" s="216"/>
      <c r="JDC177" s="216"/>
      <c r="JDD177" s="216"/>
      <c r="JDE177" s="216"/>
      <c r="JDF177" s="216"/>
      <c r="JDG177" s="216"/>
      <c r="JDH177" s="216"/>
      <c r="JDI177" s="216"/>
      <c r="JDJ177" s="216"/>
      <c r="JDK177" s="216"/>
      <c r="JDL177" s="216"/>
      <c r="JDM177" s="216"/>
      <c r="JDN177" s="216"/>
      <c r="JDO177" s="216"/>
      <c r="JDP177" s="216"/>
      <c r="JDQ177" s="216"/>
      <c r="JDR177" s="216"/>
      <c r="JDS177" s="216"/>
      <c r="JDT177" s="216"/>
      <c r="JDU177" s="216"/>
      <c r="JDV177" s="216"/>
      <c r="JDW177" s="216"/>
      <c r="JDX177" s="216"/>
      <c r="JDY177" s="216"/>
      <c r="JDZ177" s="216"/>
      <c r="JEA177" s="216"/>
      <c r="JEB177" s="216"/>
      <c r="JEC177" s="216"/>
      <c r="JED177" s="216"/>
      <c r="JEE177" s="216"/>
      <c r="JEF177" s="216"/>
      <c r="JEG177" s="216"/>
      <c r="JEH177" s="216"/>
      <c r="JEI177" s="216"/>
      <c r="JEJ177" s="216"/>
      <c r="JEK177" s="216"/>
      <c r="JEL177" s="216"/>
      <c r="JEM177" s="216"/>
      <c r="JEN177" s="216"/>
      <c r="JEO177" s="216"/>
      <c r="JEP177" s="216"/>
      <c r="JEQ177" s="216"/>
      <c r="JER177" s="216"/>
      <c r="JES177" s="216"/>
      <c r="JET177" s="216"/>
      <c r="JEU177" s="216"/>
      <c r="JEV177" s="216"/>
      <c r="JEW177" s="216"/>
      <c r="JEX177" s="216"/>
      <c r="JEY177" s="216"/>
      <c r="JEZ177" s="216"/>
      <c r="JFA177" s="216"/>
      <c r="JFB177" s="216"/>
      <c r="JFC177" s="216"/>
      <c r="JFD177" s="216"/>
      <c r="JFE177" s="216"/>
      <c r="JFF177" s="216"/>
      <c r="JFG177" s="216"/>
      <c r="JFH177" s="216"/>
      <c r="JFI177" s="216"/>
      <c r="JFJ177" s="216"/>
      <c r="JFK177" s="216"/>
      <c r="JFL177" s="216"/>
      <c r="JFM177" s="216"/>
      <c r="JFN177" s="216"/>
      <c r="JFO177" s="216"/>
      <c r="JFP177" s="216"/>
      <c r="JFQ177" s="216"/>
      <c r="JFR177" s="216"/>
      <c r="JFS177" s="216"/>
      <c r="JFT177" s="216"/>
      <c r="JFU177" s="216"/>
      <c r="JFV177" s="216"/>
      <c r="JFW177" s="216"/>
      <c r="JFX177" s="216"/>
      <c r="JFY177" s="216"/>
      <c r="JFZ177" s="216"/>
      <c r="JGA177" s="216"/>
      <c r="JGB177" s="216"/>
      <c r="JGC177" s="216"/>
      <c r="JGD177" s="216"/>
      <c r="JGE177" s="216"/>
      <c r="JGF177" s="216"/>
      <c r="JGG177" s="216"/>
      <c r="JGH177" s="216"/>
      <c r="JGI177" s="216"/>
      <c r="JGJ177" s="216"/>
      <c r="JGK177" s="216"/>
      <c r="JGL177" s="216"/>
      <c r="JGM177" s="216"/>
      <c r="JGN177" s="216"/>
      <c r="JGO177" s="216"/>
      <c r="JGP177" s="216"/>
      <c r="JGQ177" s="216"/>
      <c r="JGR177" s="216"/>
      <c r="JGS177" s="216"/>
      <c r="JGT177" s="216"/>
      <c r="JGU177" s="216"/>
      <c r="JGV177" s="216"/>
      <c r="JGW177" s="216"/>
      <c r="JGX177" s="216"/>
      <c r="JGY177" s="216"/>
      <c r="JGZ177" s="216"/>
      <c r="JHA177" s="216"/>
      <c r="JHB177" s="216"/>
      <c r="JHC177" s="216"/>
      <c r="JHD177" s="216"/>
      <c r="JHE177" s="216"/>
      <c r="JHF177" s="216"/>
      <c r="JHG177" s="216"/>
      <c r="JHH177" s="216"/>
      <c r="JHI177" s="216"/>
      <c r="JHJ177" s="216"/>
      <c r="JHK177" s="216"/>
      <c r="JHL177" s="216"/>
      <c r="JHM177" s="216"/>
      <c r="JHN177" s="216"/>
      <c r="JHO177" s="216"/>
      <c r="JHP177" s="216"/>
      <c r="JHQ177" s="216"/>
      <c r="JHR177" s="216"/>
      <c r="JHS177" s="216"/>
      <c r="JHT177" s="216"/>
      <c r="JHU177" s="216"/>
      <c r="JHV177" s="216"/>
      <c r="JHW177" s="216"/>
      <c r="JHX177" s="216"/>
      <c r="JHY177" s="216"/>
      <c r="JHZ177" s="216"/>
      <c r="JIA177" s="216"/>
      <c r="JIB177" s="216"/>
      <c r="JIC177" s="216"/>
      <c r="JID177" s="216"/>
      <c r="JIE177" s="216"/>
      <c r="JIF177" s="216"/>
      <c r="JIG177" s="216"/>
      <c r="JIH177" s="216"/>
      <c r="JII177" s="216"/>
      <c r="JIJ177" s="216"/>
      <c r="JIK177" s="216"/>
      <c r="JIL177" s="216"/>
      <c r="JIM177" s="216"/>
      <c r="JIN177" s="216"/>
      <c r="JIO177" s="216"/>
      <c r="JIP177" s="216"/>
      <c r="JIQ177" s="216"/>
      <c r="JIR177" s="216"/>
      <c r="JIS177" s="216"/>
      <c r="JIT177" s="216"/>
      <c r="JIU177" s="216"/>
      <c r="JIV177" s="216"/>
      <c r="JIW177" s="216"/>
      <c r="JIX177" s="216"/>
      <c r="JIY177" s="216"/>
      <c r="JIZ177" s="216"/>
      <c r="JJA177" s="216"/>
      <c r="JJB177" s="216"/>
      <c r="JJC177" s="216"/>
      <c r="JJD177" s="216"/>
      <c r="JJE177" s="216"/>
      <c r="JJF177" s="216"/>
      <c r="JJG177" s="216"/>
      <c r="JJH177" s="216"/>
      <c r="JJI177" s="216"/>
      <c r="JJJ177" s="216"/>
      <c r="JJK177" s="216"/>
      <c r="JJL177" s="216"/>
      <c r="JJM177" s="216"/>
      <c r="JJN177" s="216"/>
      <c r="JJO177" s="216"/>
      <c r="JJP177" s="216"/>
      <c r="JJQ177" s="216"/>
      <c r="JJR177" s="216"/>
      <c r="JJS177" s="216"/>
      <c r="JJT177" s="216"/>
      <c r="JJU177" s="216"/>
      <c r="JJV177" s="216"/>
      <c r="JJW177" s="216"/>
      <c r="JJX177" s="216"/>
      <c r="JJY177" s="216"/>
      <c r="JJZ177" s="216"/>
      <c r="JKA177" s="216"/>
      <c r="JKB177" s="216"/>
      <c r="JKC177" s="216"/>
      <c r="JKD177" s="216"/>
      <c r="JKE177" s="216"/>
      <c r="JKF177" s="216"/>
      <c r="JKG177" s="216"/>
      <c r="JKH177" s="216"/>
      <c r="JKI177" s="216"/>
      <c r="JKJ177" s="216"/>
      <c r="JKK177" s="216"/>
      <c r="JKL177" s="216"/>
      <c r="JKM177" s="216"/>
      <c r="JKN177" s="216"/>
      <c r="JKO177" s="216"/>
      <c r="JKP177" s="216"/>
      <c r="JKQ177" s="216"/>
      <c r="JKR177" s="216"/>
      <c r="JKS177" s="216"/>
      <c r="JKT177" s="216"/>
      <c r="JKU177" s="216"/>
      <c r="JKV177" s="216"/>
      <c r="JKW177" s="216"/>
      <c r="JKX177" s="216"/>
      <c r="JKY177" s="216"/>
      <c r="JKZ177" s="216"/>
      <c r="JLA177" s="216"/>
      <c r="JLB177" s="216"/>
      <c r="JLC177" s="216"/>
      <c r="JLD177" s="216"/>
      <c r="JLE177" s="216"/>
      <c r="JLF177" s="216"/>
      <c r="JLG177" s="216"/>
      <c r="JLH177" s="216"/>
      <c r="JLI177" s="216"/>
      <c r="JLJ177" s="216"/>
      <c r="JLK177" s="216"/>
      <c r="JLL177" s="216"/>
      <c r="JLM177" s="216"/>
      <c r="JLN177" s="216"/>
      <c r="JLO177" s="216"/>
      <c r="JLP177" s="216"/>
      <c r="JLQ177" s="216"/>
      <c r="JLR177" s="216"/>
      <c r="JLS177" s="216"/>
      <c r="JLT177" s="216"/>
      <c r="JLU177" s="216"/>
      <c r="JLV177" s="216"/>
      <c r="JLW177" s="216"/>
      <c r="JLX177" s="216"/>
      <c r="JLY177" s="216"/>
      <c r="JLZ177" s="216"/>
      <c r="JMA177" s="216"/>
      <c r="JMB177" s="216"/>
      <c r="JMC177" s="216"/>
      <c r="JMD177" s="216"/>
      <c r="JME177" s="216"/>
      <c r="JMF177" s="216"/>
      <c r="JMG177" s="216"/>
      <c r="JMH177" s="216"/>
      <c r="JMI177" s="216"/>
      <c r="JMJ177" s="216"/>
      <c r="JMK177" s="216"/>
      <c r="JML177" s="216"/>
      <c r="JMM177" s="216"/>
      <c r="JMN177" s="216"/>
      <c r="JMO177" s="216"/>
      <c r="JMP177" s="216"/>
      <c r="JMQ177" s="216"/>
      <c r="JMR177" s="216"/>
      <c r="JMS177" s="216"/>
      <c r="JMT177" s="216"/>
      <c r="JMU177" s="216"/>
      <c r="JMV177" s="216"/>
      <c r="JMW177" s="216"/>
      <c r="JMX177" s="216"/>
      <c r="JMY177" s="216"/>
      <c r="JMZ177" s="216"/>
      <c r="JNA177" s="216"/>
      <c r="JNB177" s="216"/>
      <c r="JNC177" s="216"/>
      <c r="JND177" s="216"/>
      <c r="JNE177" s="216"/>
      <c r="JNF177" s="216"/>
      <c r="JNG177" s="216"/>
      <c r="JNH177" s="216"/>
      <c r="JNI177" s="216"/>
      <c r="JNJ177" s="216"/>
      <c r="JNK177" s="216"/>
      <c r="JNL177" s="216"/>
      <c r="JNM177" s="216"/>
      <c r="JNN177" s="216"/>
      <c r="JNO177" s="216"/>
      <c r="JNP177" s="216"/>
      <c r="JNQ177" s="216"/>
      <c r="JNR177" s="216"/>
      <c r="JNS177" s="216"/>
      <c r="JNT177" s="216"/>
      <c r="JNU177" s="216"/>
      <c r="JNV177" s="216"/>
      <c r="JNW177" s="216"/>
      <c r="JNX177" s="216"/>
      <c r="JNY177" s="216"/>
      <c r="JNZ177" s="216"/>
      <c r="JOA177" s="216"/>
      <c r="JOB177" s="216"/>
      <c r="JOC177" s="216"/>
      <c r="JOD177" s="216"/>
      <c r="JOE177" s="216"/>
      <c r="JOF177" s="216"/>
      <c r="JOG177" s="216"/>
      <c r="JOH177" s="216"/>
      <c r="JOI177" s="216"/>
      <c r="JOJ177" s="216"/>
      <c r="JOK177" s="216"/>
      <c r="JOL177" s="216"/>
      <c r="JOM177" s="216"/>
      <c r="JON177" s="216"/>
      <c r="JOO177" s="216"/>
      <c r="JOP177" s="216"/>
      <c r="JOQ177" s="216"/>
      <c r="JOR177" s="216"/>
      <c r="JOS177" s="216"/>
      <c r="JOT177" s="216"/>
      <c r="JOU177" s="216"/>
      <c r="JOV177" s="216"/>
      <c r="JOW177" s="216"/>
      <c r="JOX177" s="216"/>
      <c r="JOY177" s="216"/>
      <c r="JOZ177" s="216"/>
      <c r="JPA177" s="216"/>
      <c r="JPB177" s="216"/>
      <c r="JPC177" s="216"/>
      <c r="JPD177" s="216"/>
      <c r="JPE177" s="216"/>
      <c r="JPF177" s="216"/>
      <c r="JPG177" s="216"/>
      <c r="JPH177" s="216"/>
      <c r="JPI177" s="216"/>
      <c r="JPJ177" s="216"/>
      <c r="JPK177" s="216"/>
      <c r="JPL177" s="216"/>
      <c r="JPM177" s="216"/>
      <c r="JPN177" s="216"/>
      <c r="JPO177" s="216"/>
      <c r="JPP177" s="216"/>
      <c r="JPQ177" s="216"/>
      <c r="JPR177" s="216"/>
      <c r="JPS177" s="216"/>
      <c r="JPT177" s="216"/>
      <c r="JPU177" s="216"/>
      <c r="JPV177" s="216"/>
      <c r="JPW177" s="216"/>
      <c r="JPX177" s="216"/>
      <c r="JPY177" s="216"/>
      <c r="JPZ177" s="216"/>
      <c r="JQA177" s="216"/>
      <c r="JQB177" s="216"/>
      <c r="JQC177" s="216"/>
      <c r="JQD177" s="216"/>
      <c r="JQE177" s="216"/>
      <c r="JQF177" s="216"/>
      <c r="JQG177" s="216"/>
      <c r="JQH177" s="216"/>
      <c r="JQI177" s="216"/>
      <c r="JQJ177" s="216"/>
      <c r="JQK177" s="216"/>
      <c r="JQL177" s="216"/>
      <c r="JQM177" s="216"/>
      <c r="JQN177" s="216"/>
      <c r="JQO177" s="216"/>
      <c r="JQP177" s="216"/>
      <c r="JQQ177" s="216"/>
      <c r="JQR177" s="216"/>
      <c r="JQS177" s="216"/>
      <c r="JQT177" s="216"/>
      <c r="JQU177" s="216"/>
      <c r="JQV177" s="216"/>
      <c r="JQW177" s="216"/>
      <c r="JQX177" s="216"/>
      <c r="JQY177" s="216"/>
      <c r="JQZ177" s="216"/>
      <c r="JRA177" s="216"/>
      <c r="JRB177" s="216"/>
      <c r="JRC177" s="216"/>
      <c r="JRD177" s="216"/>
      <c r="JRE177" s="216"/>
      <c r="JRF177" s="216"/>
      <c r="JRG177" s="216"/>
      <c r="JRH177" s="216"/>
      <c r="JRI177" s="216"/>
      <c r="JRJ177" s="216"/>
      <c r="JRK177" s="216"/>
      <c r="JRL177" s="216"/>
      <c r="JRM177" s="216"/>
      <c r="JRN177" s="216"/>
      <c r="JRO177" s="216"/>
      <c r="JRP177" s="216"/>
      <c r="JRQ177" s="216"/>
      <c r="JRR177" s="216"/>
      <c r="JRS177" s="216"/>
      <c r="JRT177" s="216"/>
      <c r="JRU177" s="216"/>
      <c r="JRV177" s="216"/>
      <c r="JRW177" s="216"/>
      <c r="JRX177" s="216"/>
      <c r="JRY177" s="216"/>
      <c r="JRZ177" s="216"/>
      <c r="JSA177" s="216"/>
      <c r="JSB177" s="216"/>
      <c r="JSC177" s="216"/>
      <c r="JSD177" s="216"/>
      <c r="JSE177" s="216"/>
      <c r="JSF177" s="216"/>
      <c r="JSG177" s="216"/>
      <c r="JSH177" s="216"/>
      <c r="JSI177" s="216"/>
      <c r="JSJ177" s="216"/>
      <c r="JSK177" s="216"/>
      <c r="JSL177" s="216"/>
      <c r="JSM177" s="216"/>
      <c r="JSN177" s="216"/>
      <c r="JSO177" s="216"/>
      <c r="JSP177" s="216"/>
      <c r="JSQ177" s="216"/>
      <c r="JSR177" s="216"/>
      <c r="JSS177" s="216"/>
      <c r="JST177" s="216"/>
      <c r="JSU177" s="216"/>
      <c r="JSV177" s="216"/>
      <c r="JSW177" s="216"/>
      <c r="JSX177" s="216"/>
      <c r="JSY177" s="216"/>
      <c r="JSZ177" s="216"/>
      <c r="JTA177" s="216"/>
      <c r="JTB177" s="216"/>
      <c r="JTC177" s="216"/>
      <c r="JTD177" s="216"/>
      <c r="JTE177" s="216"/>
      <c r="JTF177" s="216"/>
      <c r="JTG177" s="216"/>
      <c r="JTH177" s="216"/>
      <c r="JTI177" s="216"/>
      <c r="JTJ177" s="216"/>
      <c r="JTK177" s="216"/>
      <c r="JTL177" s="216"/>
      <c r="JTM177" s="216"/>
      <c r="JTN177" s="216"/>
      <c r="JTO177" s="216"/>
      <c r="JTP177" s="216"/>
      <c r="JTQ177" s="216"/>
      <c r="JTR177" s="216"/>
      <c r="JTS177" s="216"/>
      <c r="JTT177" s="216"/>
      <c r="JTU177" s="216"/>
      <c r="JTV177" s="216"/>
      <c r="JTW177" s="216"/>
      <c r="JTX177" s="216"/>
      <c r="JTY177" s="216"/>
      <c r="JTZ177" s="216"/>
      <c r="JUA177" s="216"/>
      <c r="JUB177" s="216"/>
      <c r="JUC177" s="216"/>
      <c r="JUD177" s="216"/>
      <c r="JUE177" s="216"/>
      <c r="JUF177" s="216"/>
      <c r="JUG177" s="216"/>
      <c r="JUH177" s="216"/>
      <c r="JUI177" s="216"/>
      <c r="JUJ177" s="216"/>
      <c r="JUK177" s="216"/>
      <c r="JUL177" s="216"/>
      <c r="JUM177" s="216"/>
      <c r="JUN177" s="216"/>
      <c r="JUO177" s="216"/>
      <c r="JUP177" s="216"/>
      <c r="JUQ177" s="216"/>
      <c r="JUR177" s="216"/>
      <c r="JUS177" s="216"/>
      <c r="JUT177" s="216"/>
      <c r="JUU177" s="216"/>
      <c r="JUV177" s="216"/>
      <c r="JUW177" s="216"/>
      <c r="JUX177" s="216"/>
      <c r="JUY177" s="216"/>
      <c r="JUZ177" s="216"/>
      <c r="JVA177" s="216"/>
      <c r="JVB177" s="216"/>
      <c r="JVC177" s="216"/>
      <c r="JVD177" s="216"/>
      <c r="JVE177" s="216"/>
      <c r="JVF177" s="216"/>
      <c r="JVG177" s="216"/>
      <c r="JVH177" s="216"/>
      <c r="JVI177" s="216"/>
      <c r="JVJ177" s="216"/>
      <c r="JVK177" s="216"/>
      <c r="JVL177" s="216"/>
      <c r="JVM177" s="216"/>
      <c r="JVN177" s="216"/>
      <c r="JVO177" s="216"/>
      <c r="JVP177" s="216"/>
      <c r="JVQ177" s="216"/>
      <c r="JVR177" s="216"/>
      <c r="JVS177" s="216"/>
      <c r="JVT177" s="216"/>
      <c r="JVU177" s="216"/>
      <c r="JVV177" s="216"/>
      <c r="JVW177" s="216"/>
      <c r="JVX177" s="216"/>
      <c r="JVY177" s="216"/>
      <c r="JVZ177" s="216"/>
      <c r="JWA177" s="216"/>
      <c r="JWB177" s="216"/>
      <c r="JWC177" s="216"/>
      <c r="JWD177" s="216"/>
      <c r="JWE177" s="216"/>
      <c r="JWF177" s="216"/>
      <c r="JWG177" s="216"/>
      <c r="JWH177" s="216"/>
      <c r="JWI177" s="216"/>
      <c r="JWJ177" s="216"/>
      <c r="JWK177" s="216"/>
      <c r="JWL177" s="216"/>
      <c r="JWM177" s="216"/>
      <c r="JWN177" s="216"/>
      <c r="JWO177" s="216"/>
      <c r="JWP177" s="216"/>
      <c r="JWQ177" s="216"/>
      <c r="JWR177" s="216"/>
      <c r="JWS177" s="216"/>
      <c r="JWT177" s="216"/>
      <c r="JWU177" s="216"/>
      <c r="JWV177" s="216"/>
      <c r="JWW177" s="216"/>
      <c r="JWX177" s="216"/>
      <c r="JWY177" s="216"/>
      <c r="JWZ177" s="216"/>
      <c r="JXA177" s="216"/>
      <c r="JXB177" s="216"/>
      <c r="JXC177" s="216"/>
      <c r="JXD177" s="216"/>
      <c r="JXE177" s="216"/>
      <c r="JXF177" s="216"/>
      <c r="JXG177" s="216"/>
      <c r="JXH177" s="216"/>
      <c r="JXI177" s="216"/>
      <c r="JXJ177" s="216"/>
      <c r="JXK177" s="216"/>
      <c r="JXL177" s="216"/>
      <c r="JXM177" s="216"/>
      <c r="JXN177" s="216"/>
      <c r="JXO177" s="216"/>
      <c r="JXP177" s="216"/>
      <c r="JXQ177" s="216"/>
      <c r="JXR177" s="216"/>
      <c r="JXS177" s="216"/>
      <c r="JXT177" s="216"/>
      <c r="JXU177" s="216"/>
      <c r="JXV177" s="216"/>
      <c r="JXW177" s="216"/>
      <c r="JXX177" s="216"/>
      <c r="JXY177" s="216"/>
      <c r="JXZ177" s="216"/>
      <c r="JYA177" s="216"/>
      <c r="JYB177" s="216"/>
      <c r="JYC177" s="216"/>
      <c r="JYD177" s="216"/>
      <c r="JYE177" s="216"/>
      <c r="JYF177" s="216"/>
      <c r="JYG177" s="216"/>
      <c r="JYH177" s="216"/>
      <c r="JYI177" s="216"/>
      <c r="JYJ177" s="216"/>
      <c r="JYK177" s="216"/>
      <c r="JYL177" s="216"/>
      <c r="JYM177" s="216"/>
      <c r="JYN177" s="216"/>
      <c r="JYO177" s="216"/>
      <c r="JYP177" s="216"/>
      <c r="JYQ177" s="216"/>
      <c r="JYR177" s="216"/>
      <c r="JYS177" s="216"/>
      <c r="JYT177" s="216"/>
      <c r="JYU177" s="216"/>
      <c r="JYV177" s="216"/>
      <c r="JYW177" s="216"/>
      <c r="JYX177" s="216"/>
      <c r="JYY177" s="216"/>
      <c r="JYZ177" s="216"/>
      <c r="JZA177" s="216"/>
      <c r="JZB177" s="216"/>
      <c r="JZC177" s="216"/>
      <c r="JZD177" s="216"/>
      <c r="JZE177" s="216"/>
      <c r="JZF177" s="216"/>
      <c r="JZG177" s="216"/>
      <c r="JZH177" s="216"/>
      <c r="JZI177" s="216"/>
      <c r="JZJ177" s="216"/>
      <c r="JZK177" s="216"/>
      <c r="JZL177" s="216"/>
      <c r="JZM177" s="216"/>
      <c r="JZN177" s="216"/>
      <c r="JZO177" s="216"/>
      <c r="JZP177" s="216"/>
      <c r="JZQ177" s="216"/>
      <c r="JZR177" s="216"/>
      <c r="JZS177" s="216"/>
      <c r="JZT177" s="216"/>
      <c r="JZU177" s="216"/>
      <c r="JZV177" s="216"/>
      <c r="JZW177" s="216"/>
      <c r="JZX177" s="216"/>
      <c r="JZY177" s="216"/>
      <c r="JZZ177" s="216"/>
      <c r="KAA177" s="216"/>
      <c r="KAB177" s="216"/>
      <c r="KAC177" s="216"/>
      <c r="KAD177" s="216"/>
      <c r="KAE177" s="216"/>
      <c r="KAF177" s="216"/>
      <c r="KAG177" s="216"/>
      <c r="KAH177" s="216"/>
      <c r="KAI177" s="216"/>
      <c r="KAJ177" s="216"/>
      <c r="KAK177" s="216"/>
      <c r="KAL177" s="216"/>
      <c r="KAM177" s="216"/>
      <c r="KAN177" s="216"/>
      <c r="KAO177" s="216"/>
      <c r="KAP177" s="216"/>
      <c r="KAQ177" s="216"/>
      <c r="KAR177" s="216"/>
      <c r="KAS177" s="216"/>
      <c r="KAT177" s="216"/>
      <c r="KAU177" s="216"/>
      <c r="KAV177" s="216"/>
      <c r="KAW177" s="216"/>
      <c r="KAX177" s="216"/>
      <c r="KAY177" s="216"/>
      <c r="KAZ177" s="216"/>
      <c r="KBA177" s="216"/>
      <c r="KBB177" s="216"/>
      <c r="KBC177" s="216"/>
      <c r="KBD177" s="216"/>
      <c r="KBE177" s="216"/>
      <c r="KBF177" s="216"/>
      <c r="KBG177" s="216"/>
      <c r="KBH177" s="216"/>
      <c r="KBI177" s="216"/>
      <c r="KBJ177" s="216"/>
      <c r="KBK177" s="216"/>
      <c r="KBL177" s="216"/>
      <c r="KBM177" s="216"/>
      <c r="KBN177" s="216"/>
      <c r="KBO177" s="216"/>
      <c r="KBP177" s="216"/>
      <c r="KBQ177" s="216"/>
      <c r="KBR177" s="216"/>
      <c r="KBS177" s="216"/>
      <c r="KBT177" s="216"/>
      <c r="KBU177" s="216"/>
      <c r="KBV177" s="216"/>
      <c r="KBW177" s="216"/>
      <c r="KBX177" s="216"/>
      <c r="KBY177" s="216"/>
      <c r="KBZ177" s="216"/>
      <c r="KCA177" s="216"/>
      <c r="KCB177" s="216"/>
      <c r="KCC177" s="216"/>
      <c r="KCD177" s="216"/>
      <c r="KCE177" s="216"/>
      <c r="KCF177" s="216"/>
      <c r="KCG177" s="216"/>
      <c r="KCH177" s="216"/>
      <c r="KCI177" s="216"/>
      <c r="KCJ177" s="216"/>
      <c r="KCK177" s="216"/>
      <c r="KCL177" s="216"/>
      <c r="KCM177" s="216"/>
      <c r="KCN177" s="216"/>
      <c r="KCO177" s="216"/>
      <c r="KCP177" s="216"/>
      <c r="KCQ177" s="216"/>
      <c r="KCR177" s="216"/>
      <c r="KCS177" s="216"/>
      <c r="KCT177" s="216"/>
      <c r="KCU177" s="216"/>
      <c r="KCV177" s="216"/>
      <c r="KCW177" s="216"/>
      <c r="KCX177" s="216"/>
      <c r="KCY177" s="216"/>
      <c r="KCZ177" s="216"/>
      <c r="KDA177" s="216"/>
      <c r="KDB177" s="216"/>
      <c r="KDC177" s="216"/>
      <c r="KDD177" s="216"/>
      <c r="KDE177" s="216"/>
      <c r="KDF177" s="216"/>
      <c r="KDG177" s="216"/>
      <c r="KDH177" s="216"/>
      <c r="KDI177" s="216"/>
      <c r="KDJ177" s="216"/>
      <c r="KDK177" s="216"/>
      <c r="KDL177" s="216"/>
      <c r="KDM177" s="216"/>
      <c r="KDN177" s="216"/>
      <c r="KDO177" s="216"/>
      <c r="KDP177" s="216"/>
      <c r="KDQ177" s="216"/>
      <c r="KDR177" s="216"/>
      <c r="KDS177" s="216"/>
      <c r="KDT177" s="216"/>
      <c r="KDU177" s="216"/>
      <c r="KDV177" s="216"/>
      <c r="KDW177" s="216"/>
      <c r="KDX177" s="216"/>
      <c r="KDY177" s="216"/>
      <c r="KDZ177" s="216"/>
      <c r="KEA177" s="216"/>
      <c r="KEB177" s="216"/>
      <c r="KEC177" s="216"/>
      <c r="KED177" s="216"/>
      <c r="KEE177" s="216"/>
      <c r="KEF177" s="216"/>
      <c r="KEG177" s="216"/>
      <c r="KEH177" s="216"/>
      <c r="KEI177" s="216"/>
      <c r="KEJ177" s="216"/>
      <c r="KEK177" s="216"/>
      <c r="KEL177" s="216"/>
      <c r="KEM177" s="216"/>
      <c r="KEN177" s="216"/>
      <c r="KEO177" s="216"/>
      <c r="KEP177" s="216"/>
      <c r="KEQ177" s="216"/>
      <c r="KER177" s="216"/>
      <c r="KES177" s="216"/>
      <c r="KET177" s="216"/>
      <c r="KEU177" s="216"/>
      <c r="KEV177" s="216"/>
      <c r="KEW177" s="216"/>
      <c r="KEX177" s="216"/>
      <c r="KEY177" s="216"/>
      <c r="KEZ177" s="216"/>
      <c r="KFA177" s="216"/>
      <c r="KFB177" s="216"/>
      <c r="KFC177" s="216"/>
      <c r="KFD177" s="216"/>
      <c r="KFE177" s="216"/>
      <c r="KFF177" s="216"/>
      <c r="KFG177" s="216"/>
      <c r="KFH177" s="216"/>
      <c r="KFI177" s="216"/>
      <c r="KFJ177" s="216"/>
      <c r="KFK177" s="216"/>
      <c r="KFL177" s="216"/>
      <c r="KFM177" s="216"/>
      <c r="KFN177" s="216"/>
      <c r="KFO177" s="216"/>
      <c r="KFP177" s="216"/>
      <c r="KFQ177" s="216"/>
      <c r="KFR177" s="216"/>
      <c r="KFS177" s="216"/>
      <c r="KFT177" s="216"/>
      <c r="KFU177" s="216"/>
      <c r="KFV177" s="216"/>
      <c r="KFW177" s="216"/>
      <c r="KFX177" s="216"/>
      <c r="KFY177" s="216"/>
      <c r="KFZ177" s="216"/>
      <c r="KGA177" s="216"/>
      <c r="KGB177" s="216"/>
      <c r="KGC177" s="216"/>
      <c r="KGD177" s="216"/>
      <c r="KGE177" s="216"/>
      <c r="KGF177" s="216"/>
      <c r="KGG177" s="216"/>
      <c r="KGH177" s="216"/>
      <c r="KGI177" s="216"/>
      <c r="KGJ177" s="216"/>
      <c r="KGK177" s="216"/>
      <c r="KGL177" s="216"/>
      <c r="KGM177" s="216"/>
      <c r="KGN177" s="216"/>
      <c r="KGO177" s="216"/>
      <c r="KGP177" s="216"/>
      <c r="KGQ177" s="216"/>
      <c r="KGR177" s="216"/>
      <c r="KGS177" s="216"/>
      <c r="KGT177" s="216"/>
      <c r="KGU177" s="216"/>
      <c r="KGV177" s="216"/>
      <c r="KGW177" s="216"/>
      <c r="KGX177" s="216"/>
      <c r="KGY177" s="216"/>
      <c r="KGZ177" s="216"/>
      <c r="KHA177" s="216"/>
      <c r="KHB177" s="216"/>
      <c r="KHC177" s="216"/>
      <c r="KHD177" s="216"/>
      <c r="KHE177" s="216"/>
      <c r="KHF177" s="216"/>
      <c r="KHG177" s="216"/>
      <c r="KHH177" s="216"/>
      <c r="KHI177" s="216"/>
      <c r="KHJ177" s="216"/>
      <c r="KHK177" s="216"/>
      <c r="KHL177" s="216"/>
      <c r="KHM177" s="216"/>
      <c r="KHN177" s="216"/>
      <c r="KHO177" s="216"/>
      <c r="KHP177" s="216"/>
      <c r="KHQ177" s="216"/>
      <c r="KHR177" s="216"/>
      <c r="KHS177" s="216"/>
      <c r="KHT177" s="216"/>
      <c r="KHU177" s="216"/>
      <c r="KHV177" s="216"/>
      <c r="KHW177" s="216"/>
      <c r="KHX177" s="216"/>
      <c r="KHY177" s="216"/>
      <c r="KHZ177" s="216"/>
      <c r="KIA177" s="216"/>
      <c r="KIB177" s="216"/>
      <c r="KIC177" s="216"/>
      <c r="KID177" s="216"/>
      <c r="KIE177" s="216"/>
      <c r="KIF177" s="216"/>
      <c r="KIG177" s="216"/>
      <c r="KIH177" s="216"/>
      <c r="KII177" s="216"/>
      <c r="KIJ177" s="216"/>
      <c r="KIK177" s="216"/>
      <c r="KIL177" s="216"/>
      <c r="KIM177" s="216"/>
      <c r="KIN177" s="216"/>
      <c r="KIO177" s="216"/>
      <c r="KIP177" s="216"/>
      <c r="KIQ177" s="216"/>
      <c r="KIR177" s="216"/>
      <c r="KIS177" s="216"/>
      <c r="KIT177" s="216"/>
      <c r="KIU177" s="216"/>
      <c r="KIV177" s="216"/>
      <c r="KIW177" s="216"/>
      <c r="KIX177" s="216"/>
      <c r="KIY177" s="216"/>
      <c r="KIZ177" s="216"/>
      <c r="KJA177" s="216"/>
      <c r="KJB177" s="216"/>
      <c r="KJC177" s="216"/>
      <c r="KJD177" s="216"/>
      <c r="KJE177" s="216"/>
      <c r="KJF177" s="216"/>
      <c r="KJG177" s="216"/>
      <c r="KJH177" s="216"/>
      <c r="KJI177" s="216"/>
      <c r="KJJ177" s="216"/>
      <c r="KJK177" s="216"/>
      <c r="KJL177" s="216"/>
      <c r="KJM177" s="216"/>
      <c r="KJN177" s="216"/>
      <c r="KJO177" s="216"/>
      <c r="KJP177" s="216"/>
      <c r="KJQ177" s="216"/>
      <c r="KJR177" s="216"/>
      <c r="KJS177" s="216"/>
      <c r="KJT177" s="216"/>
      <c r="KJU177" s="216"/>
      <c r="KJV177" s="216"/>
      <c r="KJW177" s="216"/>
      <c r="KJX177" s="216"/>
      <c r="KJY177" s="216"/>
      <c r="KJZ177" s="216"/>
      <c r="KKA177" s="216"/>
      <c r="KKB177" s="216"/>
      <c r="KKC177" s="216"/>
      <c r="KKD177" s="216"/>
      <c r="KKE177" s="216"/>
      <c r="KKF177" s="216"/>
      <c r="KKG177" s="216"/>
      <c r="KKH177" s="216"/>
      <c r="KKI177" s="216"/>
      <c r="KKJ177" s="216"/>
      <c r="KKK177" s="216"/>
      <c r="KKL177" s="216"/>
      <c r="KKM177" s="216"/>
      <c r="KKN177" s="216"/>
      <c r="KKO177" s="216"/>
      <c r="KKP177" s="216"/>
      <c r="KKQ177" s="216"/>
      <c r="KKR177" s="216"/>
      <c r="KKS177" s="216"/>
      <c r="KKT177" s="216"/>
      <c r="KKU177" s="216"/>
      <c r="KKV177" s="216"/>
      <c r="KKW177" s="216"/>
      <c r="KKX177" s="216"/>
      <c r="KKY177" s="216"/>
      <c r="KKZ177" s="216"/>
      <c r="KLA177" s="216"/>
      <c r="KLB177" s="216"/>
      <c r="KLC177" s="216"/>
      <c r="KLD177" s="216"/>
      <c r="KLE177" s="216"/>
      <c r="KLF177" s="216"/>
      <c r="KLG177" s="216"/>
      <c r="KLH177" s="216"/>
      <c r="KLI177" s="216"/>
      <c r="KLJ177" s="216"/>
      <c r="KLK177" s="216"/>
      <c r="KLL177" s="216"/>
      <c r="KLM177" s="216"/>
      <c r="KLN177" s="216"/>
      <c r="KLO177" s="216"/>
      <c r="KLP177" s="216"/>
      <c r="KLQ177" s="216"/>
      <c r="KLR177" s="216"/>
      <c r="KLS177" s="216"/>
      <c r="KLT177" s="216"/>
      <c r="KLU177" s="216"/>
      <c r="KLV177" s="216"/>
      <c r="KLW177" s="216"/>
      <c r="KLX177" s="216"/>
      <c r="KLY177" s="216"/>
      <c r="KLZ177" s="216"/>
      <c r="KMA177" s="216"/>
      <c r="KMB177" s="216"/>
      <c r="KMC177" s="216"/>
      <c r="KMD177" s="216"/>
      <c r="KME177" s="216"/>
      <c r="KMF177" s="216"/>
      <c r="KMG177" s="216"/>
      <c r="KMH177" s="216"/>
      <c r="KMI177" s="216"/>
      <c r="KMJ177" s="216"/>
      <c r="KMK177" s="216"/>
      <c r="KML177" s="216"/>
      <c r="KMM177" s="216"/>
      <c r="KMN177" s="216"/>
      <c r="KMO177" s="216"/>
      <c r="KMP177" s="216"/>
      <c r="KMQ177" s="216"/>
      <c r="KMR177" s="216"/>
      <c r="KMS177" s="216"/>
      <c r="KMT177" s="216"/>
      <c r="KMU177" s="216"/>
      <c r="KMV177" s="216"/>
      <c r="KMW177" s="216"/>
      <c r="KMX177" s="216"/>
      <c r="KMY177" s="216"/>
      <c r="KMZ177" s="216"/>
      <c r="KNA177" s="216"/>
      <c r="KNB177" s="216"/>
      <c r="KNC177" s="216"/>
      <c r="KND177" s="216"/>
      <c r="KNE177" s="216"/>
      <c r="KNF177" s="216"/>
      <c r="KNG177" s="216"/>
      <c r="KNH177" s="216"/>
      <c r="KNI177" s="216"/>
      <c r="KNJ177" s="216"/>
      <c r="KNK177" s="216"/>
      <c r="KNL177" s="216"/>
      <c r="KNM177" s="216"/>
      <c r="KNN177" s="216"/>
      <c r="KNO177" s="216"/>
      <c r="KNP177" s="216"/>
      <c r="KNQ177" s="216"/>
      <c r="KNR177" s="216"/>
      <c r="KNS177" s="216"/>
      <c r="KNT177" s="216"/>
      <c r="KNU177" s="216"/>
      <c r="KNV177" s="216"/>
      <c r="KNW177" s="216"/>
      <c r="KNX177" s="216"/>
      <c r="KNY177" s="216"/>
      <c r="KNZ177" s="216"/>
      <c r="KOA177" s="216"/>
      <c r="KOB177" s="216"/>
      <c r="KOC177" s="216"/>
      <c r="KOD177" s="216"/>
      <c r="KOE177" s="216"/>
      <c r="KOF177" s="216"/>
      <c r="KOG177" s="216"/>
      <c r="KOH177" s="216"/>
      <c r="KOI177" s="216"/>
      <c r="KOJ177" s="216"/>
      <c r="KOK177" s="216"/>
      <c r="KOL177" s="216"/>
      <c r="KOM177" s="216"/>
      <c r="KON177" s="216"/>
      <c r="KOO177" s="216"/>
      <c r="KOP177" s="216"/>
      <c r="KOQ177" s="216"/>
      <c r="KOR177" s="216"/>
      <c r="KOS177" s="216"/>
      <c r="KOT177" s="216"/>
      <c r="KOU177" s="216"/>
      <c r="KOV177" s="216"/>
      <c r="KOW177" s="216"/>
      <c r="KOX177" s="216"/>
      <c r="KOY177" s="216"/>
      <c r="KOZ177" s="216"/>
      <c r="KPA177" s="216"/>
      <c r="KPB177" s="216"/>
      <c r="KPC177" s="216"/>
      <c r="KPD177" s="216"/>
      <c r="KPE177" s="216"/>
      <c r="KPF177" s="216"/>
      <c r="KPG177" s="216"/>
      <c r="KPH177" s="216"/>
      <c r="KPI177" s="216"/>
      <c r="KPJ177" s="216"/>
      <c r="KPK177" s="216"/>
      <c r="KPL177" s="216"/>
      <c r="KPM177" s="216"/>
      <c r="KPN177" s="216"/>
      <c r="KPO177" s="216"/>
      <c r="KPP177" s="216"/>
      <c r="KPQ177" s="216"/>
      <c r="KPR177" s="216"/>
      <c r="KPS177" s="216"/>
      <c r="KPT177" s="216"/>
      <c r="KPU177" s="216"/>
      <c r="KPV177" s="216"/>
      <c r="KPW177" s="216"/>
      <c r="KPX177" s="216"/>
      <c r="KPY177" s="216"/>
      <c r="KPZ177" s="216"/>
      <c r="KQA177" s="216"/>
      <c r="KQB177" s="216"/>
      <c r="KQC177" s="216"/>
      <c r="KQD177" s="216"/>
      <c r="KQE177" s="216"/>
      <c r="KQF177" s="216"/>
      <c r="KQG177" s="216"/>
      <c r="KQH177" s="216"/>
      <c r="KQI177" s="216"/>
      <c r="KQJ177" s="216"/>
      <c r="KQK177" s="216"/>
      <c r="KQL177" s="216"/>
      <c r="KQM177" s="216"/>
      <c r="KQN177" s="216"/>
      <c r="KQO177" s="216"/>
      <c r="KQP177" s="216"/>
      <c r="KQQ177" s="216"/>
      <c r="KQR177" s="216"/>
      <c r="KQS177" s="216"/>
      <c r="KQT177" s="216"/>
      <c r="KQU177" s="216"/>
      <c r="KQV177" s="216"/>
      <c r="KQW177" s="216"/>
      <c r="KQX177" s="216"/>
      <c r="KQY177" s="216"/>
      <c r="KQZ177" s="216"/>
      <c r="KRA177" s="216"/>
      <c r="KRB177" s="216"/>
      <c r="KRC177" s="216"/>
      <c r="KRD177" s="216"/>
      <c r="KRE177" s="216"/>
      <c r="KRF177" s="216"/>
      <c r="KRG177" s="216"/>
      <c r="KRH177" s="216"/>
      <c r="KRI177" s="216"/>
      <c r="KRJ177" s="216"/>
      <c r="KRK177" s="216"/>
      <c r="KRL177" s="216"/>
      <c r="KRM177" s="216"/>
      <c r="KRN177" s="216"/>
      <c r="KRO177" s="216"/>
      <c r="KRP177" s="216"/>
      <c r="KRQ177" s="216"/>
      <c r="KRR177" s="216"/>
      <c r="KRS177" s="216"/>
      <c r="KRT177" s="216"/>
      <c r="KRU177" s="216"/>
      <c r="KRV177" s="216"/>
      <c r="KRW177" s="216"/>
      <c r="KRX177" s="216"/>
      <c r="KRY177" s="216"/>
      <c r="KRZ177" s="216"/>
      <c r="KSA177" s="216"/>
      <c r="KSB177" s="216"/>
      <c r="KSC177" s="216"/>
      <c r="KSD177" s="216"/>
      <c r="KSE177" s="216"/>
      <c r="KSF177" s="216"/>
      <c r="KSG177" s="216"/>
      <c r="KSH177" s="216"/>
      <c r="KSI177" s="216"/>
      <c r="KSJ177" s="216"/>
      <c r="KSK177" s="216"/>
      <c r="KSL177" s="216"/>
      <c r="KSM177" s="216"/>
      <c r="KSN177" s="216"/>
      <c r="KSO177" s="216"/>
      <c r="KSP177" s="216"/>
      <c r="KSQ177" s="216"/>
      <c r="KSR177" s="216"/>
      <c r="KSS177" s="216"/>
      <c r="KST177" s="216"/>
      <c r="KSU177" s="216"/>
      <c r="KSV177" s="216"/>
      <c r="KSW177" s="216"/>
      <c r="KSX177" s="216"/>
      <c r="KSY177" s="216"/>
      <c r="KSZ177" s="216"/>
      <c r="KTA177" s="216"/>
      <c r="KTB177" s="216"/>
      <c r="KTC177" s="216"/>
      <c r="KTD177" s="216"/>
      <c r="KTE177" s="216"/>
      <c r="KTF177" s="216"/>
      <c r="KTG177" s="216"/>
      <c r="KTH177" s="216"/>
      <c r="KTI177" s="216"/>
      <c r="KTJ177" s="216"/>
      <c r="KTK177" s="216"/>
      <c r="KTL177" s="216"/>
      <c r="KTM177" s="216"/>
      <c r="KTN177" s="216"/>
      <c r="KTO177" s="216"/>
      <c r="KTP177" s="216"/>
      <c r="KTQ177" s="216"/>
      <c r="KTR177" s="216"/>
      <c r="KTS177" s="216"/>
      <c r="KTT177" s="216"/>
      <c r="KTU177" s="216"/>
      <c r="KTV177" s="216"/>
      <c r="KTW177" s="216"/>
      <c r="KTX177" s="216"/>
      <c r="KTY177" s="216"/>
      <c r="KTZ177" s="216"/>
      <c r="KUA177" s="216"/>
      <c r="KUB177" s="216"/>
      <c r="KUC177" s="216"/>
      <c r="KUD177" s="216"/>
      <c r="KUE177" s="216"/>
      <c r="KUF177" s="216"/>
      <c r="KUG177" s="216"/>
      <c r="KUH177" s="216"/>
      <c r="KUI177" s="216"/>
      <c r="KUJ177" s="216"/>
      <c r="KUK177" s="216"/>
      <c r="KUL177" s="216"/>
      <c r="KUM177" s="216"/>
      <c r="KUN177" s="216"/>
      <c r="KUO177" s="216"/>
      <c r="KUP177" s="216"/>
      <c r="KUQ177" s="216"/>
      <c r="KUR177" s="216"/>
      <c r="KUS177" s="216"/>
      <c r="KUT177" s="216"/>
      <c r="KUU177" s="216"/>
      <c r="KUV177" s="216"/>
      <c r="KUW177" s="216"/>
      <c r="KUX177" s="216"/>
      <c r="KUY177" s="216"/>
      <c r="KUZ177" s="216"/>
      <c r="KVA177" s="216"/>
      <c r="KVB177" s="216"/>
      <c r="KVC177" s="216"/>
      <c r="KVD177" s="216"/>
      <c r="KVE177" s="216"/>
      <c r="KVF177" s="216"/>
      <c r="KVG177" s="216"/>
      <c r="KVH177" s="216"/>
      <c r="KVI177" s="216"/>
      <c r="KVJ177" s="216"/>
      <c r="KVK177" s="216"/>
      <c r="KVL177" s="216"/>
      <c r="KVM177" s="216"/>
      <c r="KVN177" s="216"/>
      <c r="KVO177" s="216"/>
      <c r="KVP177" s="216"/>
      <c r="KVQ177" s="216"/>
      <c r="KVR177" s="216"/>
      <c r="KVS177" s="216"/>
      <c r="KVT177" s="216"/>
      <c r="KVU177" s="216"/>
      <c r="KVV177" s="216"/>
      <c r="KVW177" s="216"/>
      <c r="KVX177" s="216"/>
      <c r="KVY177" s="216"/>
      <c r="KVZ177" s="216"/>
      <c r="KWA177" s="216"/>
      <c r="KWB177" s="216"/>
      <c r="KWC177" s="216"/>
      <c r="KWD177" s="216"/>
      <c r="KWE177" s="216"/>
      <c r="KWF177" s="216"/>
      <c r="KWG177" s="216"/>
      <c r="KWH177" s="216"/>
      <c r="KWI177" s="216"/>
      <c r="KWJ177" s="216"/>
      <c r="KWK177" s="216"/>
      <c r="KWL177" s="216"/>
      <c r="KWM177" s="216"/>
      <c r="KWN177" s="216"/>
      <c r="KWO177" s="216"/>
      <c r="KWP177" s="216"/>
      <c r="KWQ177" s="216"/>
      <c r="KWR177" s="216"/>
      <c r="KWS177" s="216"/>
      <c r="KWT177" s="216"/>
      <c r="KWU177" s="216"/>
      <c r="KWV177" s="216"/>
      <c r="KWW177" s="216"/>
      <c r="KWX177" s="216"/>
      <c r="KWY177" s="216"/>
      <c r="KWZ177" s="216"/>
      <c r="KXA177" s="216"/>
      <c r="KXB177" s="216"/>
      <c r="KXC177" s="216"/>
      <c r="KXD177" s="216"/>
      <c r="KXE177" s="216"/>
      <c r="KXF177" s="216"/>
      <c r="KXG177" s="216"/>
      <c r="KXH177" s="216"/>
      <c r="KXI177" s="216"/>
      <c r="KXJ177" s="216"/>
      <c r="KXK177" s="216"/>
      <c r="KXL177" s="216"/>
      <c r="KXM177" s="216"/>
      <c r="KXN177" s="216"/>
      <c r="KXO177" s="216"/>
      <c r="KXP177" s="216"/>
      <c r="KXQ177" s="216"/>
      <c r="KXR177" s="216"/>
      <c r="KXS177" s="216"/>
      <c r="KXT177" s="216"/>
      <c r="KXU177" s="216"/>
      <c r="KXV177" s="216"/>
      <c r="KXW177" s="216"/>
      <c r="KXX177" s="216"/>
      <c r="KXY177" s="216"/>
      <c r="KXZ177" s="216"/>
      <c r="KYA177" s="216"/>
      <c r="KYB177" s="216"/>
      <c r="KYC177" s="216"/>
      <c r="KYD177" s="216"/>
      <c r="KYE177" s="216"/>
      <c r="KYF177" s="216"/>
      <c r="KYG177" s="216"/>
      <c r="KYH177" s="216"/>
      <c r="KYI177" s="216"/>
      <c r="KYJ177" s="216"/>
      <c r="KYK177" s="216"/>
      <c r="KYL177" s="216"/>
      <c r="KYM177" s="216"/>
      <c r="KYN177" s="216"/>
      <c r="KYO177" s="216"/>
      <c r="KYP177" s="216"/>
      <c r="KYQ177" s="216"/>
      <c r="KYR177" s="216"/>
      <c r="KYS177" s="216"/>
      <c r="KYT177" s="216"/>
      <c r="KYU177" s="216"/>
      <c r="KYV177" s="216"/>
      <c r="KYW177" s="216"/>
      <c r="KYX177" s="216"/>
      <c r="KYY177" s="216"/>
      <c r="KYZ177" s="216"/>
      <c r="KZA177" s="216"/>
      <c r="KZB177" s="216"/>
      <c r="KZC177" s="216"/>
      <c r="KZD177" s="216"/>
      <c r="KZE177" s="216"/>
      <c r="KZF177" s="216"/>
      <c r="KZG177" s="216"/>
      <c r="KZH177" s="216"/>
      <c r="KZI177" s="216"/>
      <c r="KZJ177" s="216"/>
      <c r="KZK177" s="216"/>
      <c r="KZL177" s="216"/>
      <c r="KZM177" s="216"/>
      <c r="KZN177" s="216"/>
      <c r="KZO177" s="216"/>
      <c r="KZP177" s="216"/>
      <c r="KZQ177" s="216"/>
      <c r="KZR177" s="216"/>
      <c r="KZS177" s="216"/>
      <c r="KZT177" s="216"/>
      <c r="KZU177" s="216"/>
      <c r="KZV177" s="216"/>
      <c r="KZW177" s="216"/>
      <c r="KZX177" s="216"/>
      <c r="KZY177" s="216"/>
      <c r="KZZ177" s="216"/>
      <c r="LAA177" s="216"/>
      <c r="LAB177" s="216"/>
      <c r="LAC177" s="216"/>
      <c r="LAD177" s="216"/>
      <c r="LAE177" s="216"/>
      <c r="LAF177" s="216"/>
      <c r="LAG177" s="216"/>
      <c r="LAH177" s="216"/>
      <c r="LAI177" s="216"/>
      <c r="LAJ177" s="216"/>
      <c r="LAK177" s="216"/>
      <c r="LAL177" s="216"/>
      <c r="LAM177" s="216"/>
      <c r="LAN177" s="216"/>
      <c r="LAO177" s="216"/>
      <c r="LAP177" s="216"/>
      <c r="LAQ177" s="216"/>
      <c r="LAR177" s="216"/>
      <c r="LAS177" s="216"/>
      <c r="LAT177" s="216"/>
      <c r="LAU177" s="216"/>
      <c r="LAV177" s="216"/>
      <c r="LAW177" s="216"/>
      <c r="LAX177" s="216"/>
      <c r="LAY177" s="216"/>
      <c r="LAZ177" s="216"/>
      <c r="LBA177" s="216"/>
      <c r="LBB177" s="216"/>
      <c r="LBC177" s="216"/>
      <c r="LBD177" s="216"/>
      <c r="LBE177" s="216"/>
      <c r="LBF177" s="216"/>
      <c r="LBG177" s="216"/>
      <c r="LBH177" s="216"/>
      <c r="LBI177" s="216"/>
      <c r="LBJ177" s="216"/>
      <c r="LBK177" s="216"/>
      <c r="LBL177" s="216"/>
      <c r="LBM177" s="216"/>
      <c r="LBN177" s="216"/>
      <c r="LBO177" s="216"/>
      <c r="LBP177" s="216"/>
      <c r="LBQ177" s="216"/>
      <c r="LBR177" s="216"/>
      <c r="LBS177" s="216"/>
      <c r="LBT177" s="216"/>
      <c r="LBU177" s="216"/>
      <c r="LBV177" s="216"/>
      <c r="LBW177" s="216"/>
      <c r="LBX177" s="216"/>
      <c r="LBY177" s="216"/>
      <c r="LBZ177" s="216"/>
      <c r="LCA177" s="216"/>
      <c r="LCB177" s="216"/>
      <c r="LCC177" s="216"/>
      <c r="LCD177" s="216"/>
      <c r="LCE177" s="216"/>
      <c r="LCF177" s="216"/>
      <c r="LCG177" s="216"/>
      <c r="LCH177" s="216"/>
      <c r="LCI177" s="216"/>
      <c r="LCJ177" s="216"/>
      <c r="LCK177" s="216"/>
      <c r="LCL177" s="216"/>
      <c r="LCM177" s="216"/>
      <c r="LCN177" s="216"/>
      <c r="LCO177" s="216"/>
      <c r="LCP177" s="216"/>
      <c r="LCQ177" s="216"/>
      <c r="LCR177" s="216"/>
      <c r="LCS177" s="216"/>
      <c r="LCT177" s="216"/>
      <c r="LCU177" s="216"/>
      <c r="LCV177" s="216"/>
      <c r="LCW177" s="216"/>
      <c r="LCX177" s="216"/>
      <c r="LCY177" s="216"/>
      <c r="LCZ177" s="216"/>
      <c r="LDA177" s="216"/>
      <c r="LDB177" s="216"/>
      <c r="LDC177" s="216"/>
      <c r="LDD177" s="216"/>
      <c r="LDE177" s="216"/>
      <c r="LDF177" s="216"/>
      <c r="LDG177" s="216"/>
      <c r="LDH177" s="216"/>
      <c r="LDI177" s="216"/>
      <c r="LDJ177" s="216"/>
      <c r="LDK177" s="216"/>
      <c r="LDL177" s="216"/>
      <c r="LDM177" s="216"/>
      <c r="LDN177" s="216"/>
      <c r="LDO177" s="216"/>
      <c r="LDP177" s="216"/>
      <c r="LDQ177" s="216"/>
      <c r="LDR177" s="216"/>
      <c r="LDS177" s="216"/>
      <c r="LDT177" s="216"/>
      <c r="LDU177" s="216"/>
      <c r="LDV177" s="216"/>
      <c r="LDW177" s="216"/>
      <c r="LDX177" s="216"/>
      <c r="LDY177" s="216"/>
      <c r="LDZ177" s="216"/>
      <c r="LEA177" s="216"/>
      <c r="LEB177" s="216"/>
      <c r="LEC177" s="216"/>
      <c r="LED177" s="216"/>
      <c r="LEE177" s="216"/>
      <c r="LEF177" s="216"/>
      <c r="LEG177" s="216"/>
      <c r="LEH177" s="216"/>
      <c r="LEI177" s="216"/>
      <c r="LEJ177" s="216"/>
      <c r="LEK177" s="216"/>
      <c r="LEL177" s="216"/>
      <c r="LEM177" s="216"/>
      <c r="LEN177" s="216"/>
      <c r="LEO177" s="216"/>
      <c r="LEP177" s="216"/>
      <c r="LEQ177" s="216"/>
      <c r="LER177" s="216"/>
      <c r="LES177" s="216"/>
      <c r="LET177" s="216"/>
      <c r="LEU177" s="216"/>
      <c r="LEV177" s="216"/>
      <c r="LEW177" s="216"/>
      <c r="LEX177" s="216"/>
      <c r="LEY177" s="216"/>
      <c r="LEZ177" s="216"/>
      <c r="LFA177" s="216"/>
      <c r="LFB177" s="216"/>
      <c r="LFC177" s="216"/>
      <c r="LFD177" s="216"/>
      <c r="LFE177" s="216"/>
      <c r="LFF177" s="216"/>
      <c r="LFG177" s="216"/>
      <c r="LFH177" s="216"/>
      <c r="LFI177" s="216"/>
      <c r="LFJ177" s="216"/>
      <c r="LFK177" s="216"/>
      <c r="LFL177" s="216"/>
      <c r="LFM177" s="216"/>
      <c r="LFN177" s="216"/>
      <c r="LFO177" s="216"/>
      <c r="LFP177" s="216"/>
      <c r="LFQ177" s="216"/>
      <c r="LFR177" s="216"/>
      <c r="LFS177" s="216"/>
      <c r="LFT177" s="216"/>
      <c r="LFU177" s="216"/>
      <c r="LFV177" s="216"/>
      <c r="LFW177" s="216"/>
      <c r="LFX177" s="216"/>
      <c r="LFY177" s="216"/>
      <c r="LFZ177" s="216"/>
      <c r="LGA177" s="216"/>
      <c r="LGB177" s="216"/>
      <c r="LGC177" s="216"/>
      <c r="LGD177" s="216"/>
      <c r="LGE177" s="216"/>
      <c r="LGF177" s="216"/>
      <c r="LGG177" s="216"/>
      <c r="LGH177" s="216"/>
      <c r="LGI177" s="216"/>
      <c r="LGJ177" s="216"/>
      <c r="LGK177" s="216"/>
      <c r="LGL177" s="216"/>
      <c r="LGM177" s="216"/>
      <c r="LGN177" s="216"/>
      <c r="LGO177" s="216"/>
      <c r="LGP177" s="216"/>
      <c r="LGQ177" s="216"/>
      <c r="LGR177" s="216"/>
      <c r="LGS177" s="216"/>
      <c r="LGT177" s="216"/>
      <c r="LGU177" s="216"/>
      <c r="LGV177" s="216"/>
      <c r="LGW177" s="216"/>
      <c r="LGX177" s="216"/>
      <c r="LGY177" s="216"/>
      <c r="LGZ177" s="216"/>
      <c r="LHA177" s="216"/>
      <c r="LHB177" s="216"/>
      <c r="LHC177" s="216"/>
      <c r="LHD177" s="216"/>
      <c r="LHE177" s="216"/>
      <c r="LHF177" s="216"/>
      <c r="LHG177" s="216"/>
      <c r="LHH177" s="216"/>
      <c r="LHI177" s="216"/>
      <c r="LHJ177" s="216"/>
      <c r="LHK177" s="216"/>
      <c r="LHL177" s="216"/>
      <c r="LHM177" s="216"/>
      <c r="LHN177" s="216"/>
      <c r="LHO177" s="216"/>
      <c r="LHP177" s="216"/>
      <c r="LHQ177" s="216"/>
      <c r="LHR177" s="216"/>
      <c r="LHS177" s="216"/>
      <c r="LHT177" s="216"/>
      <c r="LHU177" s="216"/>
      <c r="LHV177" s="216"/>
      <c r="LHW177" s="216"/>
      <c r="LHX177" s="216"/>
      <c r="LHY177" s="216"/>
      <c r="LHZ177" s="216"/>
      <c r="LIA177" s="216"/>
      <c r="LIB177" s="216"/>
      <c r="LIC177" s="216"/>
      <c r="LID177" s="216"/>
      <c r="LIE177" s="216"/>
      <c r="LIF177" s="216"/>
      <c r="LIG177" s="216"/>
      <c r="LIH177" s="216"/>
      <c r="LII177" s="216"/>
      <c r="LIJ177" s="216"/>
      <c r="LIK177" s="216"/>
      <c r="LIL177" s="216"/>
      <c r="LIM177" s="216"/>
      <c r="LIN177" s="216"/>
      <c r="LIO177" s="216"/>
      <c r="LIP177" s="216"/>
      <c r="LIQ177" s="216"/>
      <c r="LIR177" s="216"/>
      <c r="LIS177" s="216"/>
      <c r="LIT177" s="216"/>
      <c r="LIU177" s="216"/>
      <c r="LIV177" s="216"/>
      <c r="LIW177" s="216"/>
      <c r="LIX177" s="216"/>
      <c r="LIY177" s="216"/>
      <c r="LIZ177" s="216"/>
      <c r="LJA177" s="216"/>
      <c r="LJB177" s="216"/>
      <c r="LJC177" s="216"/>
      <c r="LJD177" s="216"/>
      <c r="LJE177" s="216"/>
      <c r="LJF177" s="216"/>
      <c r="LJG177" s="216"/>
      <c r="LJH177" s="216"/>
      <c r="LJI177" s="216"/>
      <c r="LJJ177" s="216"/>
      <c r="LJK177" s="216"/>
      <c r="LJL177" s="216"/>
      <c r="LJM177" s="216"/>
      <c r="LJN177" s="216"/>
      <c r="LJO177" s="216"/>
      <c r="LJP177" s="216"/>
      <c r="LJQ177" s="216"/>
      <c r="LJR177" s="216"/>
      <c r="LJS177" s="216"/>
      <c r="LJT177" s="216"/>
      <c r="LJU177" s="216"/>
      <c r="LJV177" s="216"/>
      <c r="LJW177" s="216"/>
      <c r="LJX177" s="216"/>
      <c r="LJY177" s="216"/>
      <c r="LJZ177" s="216"/>
      <c r="LKA177" s="216"/>
      <c r="LKB177" s="216"/>
      <c r="LKC177" s="216"/>
      <c r="LKD177" s="216"/>
      <c r="LKE177" s="216"/>
      <c r="LKF177" s="216"/>
      <c r="LKG177" s="216"/>
      <c r="LKH177" s="216"/>
      <c r="LKI177" s="216"/>
      <c r="LKJ177" s="216"/>
      <c r="LKK177" s="216"/>
      <c r="LKL177" s="216"/>
      <c r="LKM177" s="216"/>
      <c r="LKN177" s="216"/>
      <c r="LKO177" s="216"/>
      <c r="LKP177" s="216"/>
      <c r="LKQ177" s="216"/>
      <c r="LKR177" s="216"/>
      <c r="LKS177" s="216"/>
      <c r="LKT177" s="216"/>
      <c r="LKU177" s="216"/>
      <c r="LKV177" s="216"/>
      <c r="LKW177" s="216"/>
      <c r="LKX177" s="216"/>
      <c r="LKY177" s="216"/>
      <c r="LKZ177" s="216"/>
      <c r="LLA177" s="216"/>
      <c r="LLB177" s="216"/>
      <c r="LLC177" s="216"/>
      <c r="LLD177" s="216"/>
      <c r="LLE177" s="216"/>
      <c r="LLF177" s="216"/>
      <c r="LLG177" s="216"/>
      <c r="LLH177" s="216"/>
      <c r="LLI177" s="216"/>
      <c r="LLJ177" s="216"/>
      <c r="LLK177" s="216"/>
      <c r="LLL177" s="216"/>
      <c r="LLM177" s="216"/>
      <c r="LLN177" s="216"/>
      <c r="LLO177" s="216"/>
      <c r="LLP177" s="216"/>
      <c r="LLQ177" s="216"/>
      <c r="LLR177" s="216"/>
      <c r="LLS177" s="216"/>
      <c r="LLT177" s="216"/>
      <c r="LLU177" s="216"/>
      <c r="LLV177" s="216"/>
      <c r="LLW177" s="216"/>
      <c r="LLX177" s="216"/>
      <c r="LLY177" s="216"/>
      <c r="LLZ177" s="216"/>
      <c r="LMA177" s="216"/>
      <c r="LMB177" s="216"/>
      <c r="LMC177" s="216"/>
      <c r="LMD177" s="216"/>
      <c r="LME177" s="216"/>
      <c r="LMF177" s="216"/>
      <c r="LMG177" s="216"/>
      <c r="LMH177" s="216"/>
      <c r="LMI177" s="216"/>
      <c r="LMJ177" s="216"/>
      <c r="LMK177" s="216"/>
      <c r="LML177" s="216"/>
      <c r="LMM177" s="216"/>
      <c r="LMN177" s="216"/>
      <c r="LMO177" s="216"/>
      <c r="LMP177" s="216"/>
      <c r="LMQ177" s="216"/>
      <c r="LMR177" s="216"/>
      <c r="LMS177" s="216"/>
      <c r="LMT177" s="216"/>
      <c r="LMU177" s="216"/>
      <c r="LMV177" s="216"/>
      <c r="LMW177" s="216"/>
      <c r="LMX177" s="216"/>
      <c r="LMY177" s="216"/>
      <c r="LMZ177" s="216"/>
      <c r="LNA177" s="216"/>
      <c r="LNB177" s="216"/>
      <c r="LNC177" s="216"/>
      <c r="LND177" s="216"/>
      <c r="LNE177" s="216"/>
      <c r="LNF177" s="216"/>
      <c r="LNG177" s="216"/>
      <c r="LNH177" s="216"/>
      <c r="LNI177" s="216"/>
      <c r="LNJ177" s="216"/>
      <c r="LNK177" s="216"/>
      <c r="LNL177" s="216"/>
      <c r="LNM177" s="216"/>
      <c r="LNN177" s="216"/>
      <c r="LNO177" s="216"/>
      <c r="LNP177" s="216"/>
      <c r="LNQ177" s="216"/>
      <c r="LNR177" s="216"/>
      <c r="LNS177" s="216"/>
      <c r="LNT177" s="216"/>
      <c r="LNU177" s="216"/>
      <c r="LNV177" s="216"/>
      <c r="LNW177" s="216"/>
      <c r="LNX177" s="216"/>
      <c r="LNY177" s="216"/>
      <c r="LNZ177" s="216"/>
      <c r="LOA177" s="216"/>
      <c r="LOB177" s="216"/>
      <c r="LOC177" s="216"/>
      <c r="LOD177" s="216"/>
      <c r="LOE177" s="216"/>
      <c r="LOF177" s="216"/>
      <c r="LOG177" s="216"/>
      <c r="LOH177" s="216"/>
      <c r="LOI177" s="216"/>
      <c r="LOJ177" s="216"/>
      <c r="LOK177" s="216"/>
      <c r="LOL177" s="216"/>
      <c r="LOM177" s="216"/>
      <c r="LON177" s="216"/>
      <c r="LOO177" s="216"/>
      <c r="LOP177" s="216"/>
      <c r="LOQ177" s="216"/>
      <c r="LOR177" s="216"/>
      <c r="LOS177" s="216"/>
      <c r="LOT177" s="216"/>
      <c r="LOU177" s="216"/>
      <c r="LOV177" s="216"/>
      <c r="LOW177" s="216"/>
      <c r="LOX177" s="216"/>
      <c r="LOY177" s="216"/>
      <c r="LOZ177" s="216"/>
      <c r="LPA177" s="216"/>
      <c r="LPB177" s="216"/>
      <c r="LPC177" s="216"/>
      <c r="LPD177" s="216"/>
      <c r="LPE177" s="216"/>
      <c r="LPF177" s="216"/>
      <c r="LPG177" s="216"/>
      <c r="LPH177" s="216"/>
      <c r="LPI177" s="216"/>
      <c r="LPJ177" s="216"/>
      <c r="LPK177" s="216"/>
      <c r="LPL177" s="216"/>
      <c r="LPM177" s="216"/>
      <c r="LPN177" s="216"/>
      <c r="LPO177" s="216"/>
      <c r="LPP177" s="216"/>
      <c r="LPQ177" s="216"/>
      <c r="LPR177" s="216"/>
      <c r="LPS177" s="216"/>
      <c r="LPT177" s="216"/>
      <c r="LPU177" s="216"/>
      <c r="LPV177" s="216"/>
      <c r="LPW177" s="216"/>
      <c r="LPX177" s="216"/>
      <c r="LPY177" s="216"/>
      <c r="LPZ177" s="216"/>
      <c r="LQA177" s="216"/>
      <c r="LQB177" s="216"/>
      <c r="LQC177" s="216"/>
      <c r="LQD177" s="216"/>
      <c r="LQE177" s="216"/>
      <c r="LQF177" s="216"/>
      <c r="LQG177" s="216"/>
      <c r="LQH177" s="216"/>
      <c r="LQI177" s="216"/>
      <c r="LQJ177" s="216"/>
      <c r="LQK177" s="216"/>
      <c r="LQL177" s="216"/>
      <c r="LQM177" s="216"/>
      <c r="LQN177" s="216"/>
      <c r="LQO177" s="216"/>
      <c r="LQP177" s="216"/>
      <c r="LQQ177" s="216"/>
      <c r="LQR177" s="216"/>
      <c r="LQS177" s="216"/>
      <c r="LQT177" s="216"/>
      <c r="LQU177" s="216"/>
      <c r="LQV177" s="216"/>
      <c r="LQW177" s="216"/>
      <c r="LQX177" s="216"/>
      <c r="LQY177" s="216"/>
      <c r="LQZ177" s="216"/>
      <c r="LRA177" s="216"/>
      <c r="LRB177" s="216"/>
      <c r="LRC177" s="216"/>
      <c r="LRD177" s="216"/>
      <c r="LRE177" s="216"/>
      <c r="LRF177" s="216"/>
      <c r="LRG177" s="216"/>
      <c r="LRH177" s="216"/>
      <c r="LRI177" s="216"/>
      <c r="LRJ177" s="216"/>
      <c r="LRK177" s="216"/>
      <c r="LRL177" s="216"/>
      <c r="LRM177" s="216"/>
      <c r="LRN177" s="216"/>
      <c r="LRO177" s="216"/>
      <c r="LRP177" s="216"/>
      <c r="LRQ177" s="216"/>
      <c r="LRR177" s="216"/>
      <c r="LRS177" s="216"/>
      <c r="LRT177" s="216"/>
      <c r="LRU177" s="216"/>
      <c r="LRV177" s="216"/>
      <c r="LRW177" s="216"/>
      <c r="LRX177" s="216"/>
      <c r="LRY177" s="216"/>
      <c r="LRZ177" s="216"/>
      <c r="LSA177" s="216"/>
      <c r="LSB177" s="216"/>
      <c r="LSC177" s="216"/>
      <c r="LSD177" s="216"/>
      <c r="LSE177" s="216"/>
      <c r="LSF177" s="216"/>
      <c r="LSG177" s="216"/>
      <c r="LSH177" s="216"/>
      <c r="LSI177" s="216"/>
      <c r="LSJ177" s="216"/>
      <c r="LSK177" s="216"/>
      <c r="LSL177" s="216"/>
      <c r="LSM177" s="216"/>
      <c r="LSN177" s="216"/>
      <c r="LSO177" s="216"/>
      <c r="LSP177" s="216"/>
      <c r="LSQ177" s="216"/>
      <c r="LSR177" s="216"/>
      <c r="LSS177" s="216"/>
      <c r="LST177" s="216"/>
      <c r="LSU177" s="216"/>
      <c r="LSV177" s="216"/>
      <c r="LSW177" s="216"/>
      <c r="LSX177" s="216"/>
      <c r="LSY177" s="216"/>
      <c r="LSZ177" s="216"/>
      <c r="LTA177" s="216"/>
      <c r="LTB177" s="216"/>
      <c r="LTC177" s="216"/>
      <c r="LTD177" s="216"/>
      <c r="LTE177" s="216"/>
      <c r="LTF177" s="216"/>
      <c r="LTG177" s="216"/>
      <c r="LTH177" s="216"/>
      <c r="LTI177" s="216"/>
      <c r="LTJ177" s="216"/>
      <c r="LTK177" s="216"/>
      <c r="LTL177" s="216"/>
      <c r="LTM177" s="216"/>
      <c r="LTN177" s="216"/>
      <c r="LTO177" s="216"/>
      <c r="LTP177" s="216"/>
      <c r="LTQ177" s="216"/>
      <c r="LTR177" s="216"/>
      <c r="LTS177" s="216"/>
      <c r="LTT177" s="216"/>
      <c r="LTU177" s="216"/>
      <c r="LTV177" s="216"/>
      <c r="LTW177" s="216"/>
      <c r="LTX177" s="216"/>
      <c r="LTY177" s="216"/>
      <c r="LTZ177" s="216"/>
      <c r="LUA177" s="216"/>
      <c r="LUB177" s="216"/>
      <c r="LUC177" s="216"/>
      <c r="LUD177" s="216"/>
      <c r="LUE177" s="216"/>
      <c r="LUF177" s="216"/>
      <c r="LUG177" s="216"/>
      <c r="LUH177" s="216"/>
      <c r="LUI177" s="216"/>
      <c r="LUJ177" s="216"/>
      <c r="LUK177" s="216"/>
      <c r="LUL177" s="216"/>
      <c r="LUM177" s="216"/>
      <c r="LUN177" s="216"/>
      <c r="LUO177" s="216"/>
      <c r="LUP177" s="216"/>
      <c r="LUQ177" s="216"/>
      <c r="LUR177" s="216"/>
      <c r="LUS177" s="216"/>
      <c r="LUT177" s="216"/>
      <c r="LUU177" s="216"/>
      <c r="LUV177" s="216"/>
      <c r="LUW177" s="216"/>
      <c r="LUX177" s="216"/>
      <c r="LUY177" s="216"/>
      <c r="LUZ177" s="216"/>
      <c r="LVA177" s="216"/>
      <c r="LVB177" s="216"/>
      <c r="LVC177" s="216"/>
      <c r="LVD177" s="216"/>
      <c r="LVE177" s="216"/>
      <c r="LVF177" s="216"/>
      <c r="LVG177" s="216"/>
      <c r="LVH177" s="216"/>
      <c r="LVI177" s="216"/>
      <c r="LVJ177" s="216"/>
      <c r="LVK177" s="216"/>
      <c r="LVL177" s="216"/>
      <c r="LVM177" s="216"/>
      <c r="LVN177" s="216"/>
      <c r="LVO177" s="216"/>
      <c r="LVP177" s="216"/>
      <c r="LVQ177" s="216"/>
      <c r="LVR177" s="216"/>
      <c r="LVS177" s="216"/>
      <c r="LVT177" s="216"/>
      <c r="LVU177" s="216"/>
      <c r="LVV177" s="216"/>
      <c r="LVW177" s="216"/>
      <c r="LVX177" s="216"/>
      <c r="LVY177" s="216"/>
      <c r="LVZ177" s="216"/>
      <c r="LWA177" s="216"/>
      <c r="LWB177" s="216"/>
      <c r="LWC177" s="216"/>
      <c r="LWD177" s="216"/>
      <c r="LWE177" s="216"/>
      <c r="LWF177" s="216"/>
      <c r="LWG177" s="216"/>
      <c r="LWH177" s="216"/>
      <c r="LWI177" s="216"/>
      <c r="LWJ177" s="216"/>
      <c r="LWK177" s="216"/>
      <c r="LWL177" s="216"/>
      <c r="LWM177" s="216"/>
      <c r="LWN177" s="216"/>
      <c r="LWO177" s="216"/>
      <c r="LWP177" s="216"/>
      <c r="LWQ177" s="216"/>
      <c r="LWR177" s="216"/>
      <c r="LWS177" s="216"/>
      <c r="LWT177" s="216"/>
      <c r="LWU177" s="216"/>
      <c r="LWV177" s="216"/>
      <c r="LWW177" s="216"/>
      <c r="LWX177" s="216"/>
      <c r="LWY177" s="216"/>
      <c r="LWZ177" s="216"/>
      <c r="LXA177" s="216"/>
      <c r="LXB177" s="216"/>
      <c r="LXC177" s="216"/>
      <c r="LXD177" s="216"/>
      <c r="LXE177" s="216"/>
      <c r="LXF177" s="216"/>
      <c r="LXG177" s="216"/>
      <c r="LXH177" s="216"/>
      <c r="LXI177" s="216"/>
      <c r="LXJ177" s="216"/>
      <c r="LXK177" s="216"/>
      <c r="LXL177" s="216"/>
      <c r="LXM177" s="216"/>
      <c r="LXN177" s="216"/>
      <c r="LXO177" s="216"/>
      <c r="LXP177" s="216"/>
      <c r="LXQ177" s="216"/>
      <c r="LXR177" s="216"/>
      <c r="LXS177" s="216"/>
      <c r="LXT177" s="216"/>
      <c r="LXU177" s="216"/>
      <c r="LXV177" s="216"/>
      <c r="LXW177" s="216"/>
      <c r="LXX177" s="216"/>
      <c r="LXY177" s="216"/>
      <c r="LXZ177" s="216"/>
      <c r="LYA177" s="216"/>
      <c r="LYB177" s="216"/>
      <c r="LYC177" s="216"/>
      <c r="LYD177" s="216"/>
      <c r="LYE177" s="216"/>
      <c r="LYF177" s="216"/>
      <c r="LYG177" s="216"/>
      <c r="LYH177" s="216"/>
      <c r="LYI177" s="216"/>
      <c r="LYJ177" s="216"/>
      <c r="LYK177" s="216"/>
      <c r="LYL177" s="216"/>
      <c r="LYM177" s="216"/>
      <c r="LYN177" s="216"/>
      <c r="LYO177" s="216"/>
      <c r="LYP177" s="216"/>
      <c r="LYQ177" s="216"/>
      <c r="LYR177" s="216"/>
      <c r="LYS177" s="216"/>
      <c r="LYT177" s="216"/>
      <c r="LYU177" s="216"/>
      <c r="LYV177" s="216"/>
      <c r="LYW177" s="216"/>
      <c r="LYX177" s="216"/>
      <c r="LYY177" s="216"/>
      <c r="LYZ177" s="216"/>
      <c r="LZA177" s="216"/>
      <c r="LZB177" s="216"/>
      <c r="LZC177" s="216"/>
      <c r="LZD177" s="216"/>
      <c r="LZE177" s="216"/>
      <c r="LZF177" s="216"/>
      <c r="LZG177" s="216"/>
      <c r="LZH177" s="216"/>
      <c r="LZI177" s="216"/>
      <c r="LZJ177" s="216"/>
      <c r="LZK177" s="216"/>
      <c r="LZL177" s="216"/>
      <c r="LZM177" s="216"/>
      <c r="LZN177" s="216"/>
      <c r="LZO177" s="216"/>
      <c r="LZP177" s="216"/>
      <c r="LZQ177" s="216"/>
      <c r="LZR177" s="216"/>
      <c r="LZS177" s="216"/>
      <c r="LZT177" s="216"/>
      <c r="LZU177" s="216"/>
      <c r="LZV177" s="216"/>
      <c r="LZW177" s="216"/>
      <c r="LZX177" s="216"/>
      <c r="LZY177" s="216"/>
      <c r="LZZ177" s="216"/>
      <c r="MAA177" s="216"/>
      <c r="MAB177" s="216"/>
      <c r="MAC177" s="216"/>
      <c r="MAD177" s="216"/>
      <c r="MAE177" s="216"/>
      <c r="MAF177" s="216"/>
      <c r="MAG177" s="216"/>
      <c r="MAH177" s="216"/>
      <c r="MAI177" s="216"/>
      <c r="MAJ177" s="216"/>
      <c r="MAK177" s="216"/>
      <c r="MAL177" s="216"/>
      <c r="MAM177" s="216"/>
      <c r="MAN177" s="216"/>
      <c r="MAO177" s="216"/>
      <c r="MAP177" s="216"/>
      <c r="MAQ177" s="216"/>
      <c r="MAR177" s="216"/>
      <c r="MAS177" s="216"/>
      <c r="MAT177" s="216"/>
      <c r="MAU177" s="216"/>
      <c r="MAV177" s="216"/>
      <c r="MAW177" s="216"/>
      <c r="MAX177" s="216"/>
      <c r="MAY177" s="216"/>
      <c r="MAZ177" s="216"/>
      <c r="MBA177" s="216"/>
      <c r="MBB177" s="216"/>
      <c r="MBC177" s="216"/>
      <c r="MBD177" s="216"/>
      <c r="MBE177" s="216"/>
      <c r="MBF177" s="216"/>
      <c r="MBG177" s="216"/>
      <c r="MBH177" s="216"/>
      <c r="MBI177" s="216"/>
      <c r="MBJ177" s="216"/>
      <c r="MBK177" s="216"/>
      <c r="MBL177" s="216"/>
      <c r="MBM177" s="216"/>
      <c r="MBN177" s="216"/>
      <c r="MBO177" s="216"/>
      <c r="MBP177" s="216"/>
      <c r="MBQ177" s="216"/>
      <c r="MBR177" s="216"/>
      <c r="MBS177" s="216"/>
      <c r="MBT177" s="216"/>
      <c r="MBU177" s="216"/>
      <c r="MBV177" s="216"/>
      <c r="MBW177" s="216"/>
      <c r="MBX177" s="216"/>
      <c r="MBY177" s="216"/>
      <c r="MBZ177" s="216"/>
      <c r="MCA177" s="216"/>
      <c r="MCB177" s="216"/>
      <c r="MCC177" s="216"/>
      <c r="MCD177" s="216"/>
      <c r="MCE177" s="216"/>
      <c r="MCF177" s="216"/>
      <c r="MCG177" s="216"/>
      <c r="MCH177" s="216"/>
      <c r="MCI177" s="216"/>
      <c r="MCJ177" s="216"/>
      <c r="MCK177" s="216"/>
      <c r="MCL177" s="216"/>
      <c r="MCM177" s="216"/>
      <c r="MCN177" s="216"/>
      <c r="MCO177" s="216"/>
      <c r="MCP177" s="216"/>
      <c r="MCQ177" s="216"/>
      <c r="MCR177" s="216"/>
      <c r="MCS177" s="216"/>
      <c r="MCT177" s="216"/>
      <c r="MCU177" s="216"/>
      <c r="MCV177" s="216"/>
      <c r="MCW177" s="216"/>
      <c r="MCX177" s="216"/>
      <c r="MCY177" s="216"/>
      <c r="MCZ177" s="216"/>
      <c r="MDA177" s="216"/>
      <c r="MDB177" s="216"/>
      <c r="MDC177" s="216"/>
      <c r="MDD177" s="216"/>
      <c r="MDE177" s="216"/>
      <c r="MDF177" s="216"/>
      <c r="MDG177" s="216"/>
      <c r="MDH177" s="216"/>
      <c r="MDI177" s="216"/>
      <c r="MDJ177" s="216"/>
      <c r="MDK177" s="216"/>
      <c r="MDL177" s="216"/>
      <c r="MDM177" s="216"/>
      <c r="MDN177" s="216"/>
      <c r="MDO177" s="216"/>
      <c r="MDP177" s="216"/>
      <c r="MDQ177" s="216"/>
      <c r="MDR177" s="216"/>
      <c r="MDS177" s="216"/>
      <c r="MDT177" s="216"/>
      <c r="MDU177" s="216"/>
      <c r="MDV177" s="216"/>
      <c r="MDW177" s="216"/>
      <c r="MDX177" s="216"/>
      <c r="MDY177" s="216"/>
      <c r="MDZ177" s="216"/>
      <c r="MEA177" s="216"/>
      <c r="MEB177" s="216"/>
      <c r="MEC177" s="216"/>
      <c r="MED177" s="216"/>
      <c r="MEE177" s="216"/>
      <c r="MEF177" s="216"/>
      <c r="MEG177" s="216"/>
      <c r="MEH177" s="216"/>
      <c r="MEI177" s="216"/>
      <c r="MEJ177" s="216"/>
      <c r="MEK177" s="216"/>
      <c r="MEL177" s="216"/>
      <c r="MEM177" s="216"/>
      <c r="MEN177" s="216"/>
      <c r="MEO177" s="216"/>
      <c r="MEP177" s="216"/>
      <c r="MEQ177" s="216"/>
      <c r="MER177" s="216"/>
      <c r="MES177" s="216"/>
      <c r="MET177" s="216"/>
      <c r="MEU177" s="216"/>
      <c r="MEV177" s="216"/>
      <c r="MEW177" s="216"/>
      <c r="MEX177" s="216"/>
      <c r="MEY177" s="216"/>
      <c r="MEZ177" s="216"/>
      <c r="MFA177" s="216"/>
      <c r="MFB177" s="216"/>
      <c r="MFC177" s="216"/>
      <c r="MFD177" s="216"/>
      <c r="MFE177" s="216"/>
      <c r="MFF177" s="216"/>
      <c r="MFG177" s="216"/>
      <c r="MFH177" s="216"/>
      <c r="MFI177" s="216"/>
      <c r="MFJ177" s="216"/>
      <c r="MFK177" s="216"/>
      <c r="MFL177" s="216"/>
      <c r="MFM177" s="216"/>
      <c r="MFN177" s="216"/>
      <c r="MFO177" s="216"/>
      <c r="MFP177" s="216"/>
      <c r="MFQ177" s="216"/>
      <c r="MFR177" s="216"/>
      <c r="MFS177" s="216"/>
      <c r="MFT177" s="216"/>
      <c r="MFU177" s="216"/>
      <c r="MFV177" s="216"/>
      <c r="MFW177" s="216"/>
      <c r="MFX177" s="216"/>
      <c r="MFY177" s="216"/>
      <c r="MFZ177" s="216"/>
      <c r="MGA177" s="216"/>
      <c r="MGB177" s="216"/>
      <c r="MGC177" s="216"/>
      <c r="MGD177" s="216"/>
      <c r="MGE177" s="216"/>
      <c r="MGF177" s="216"/>
      <c r="MGG177" s="216"/>
      <c r="MGH177" s="216"/>
      <c r="MGI177" s="216"/>
      <c r="MGJ177" s="216"/>
      <c r="MGK177" s="216"/>
      <c r="MGL177" s="216"/>
      <c r="MGM177" s="216"/>
      <c r="MGN177" s="216"/>
      <c r="MGO177" s="216"/>
      <c r="MGP177" s="216"/>
      <c r="MGQ177" s="216"/>
      <c r="MGR177" s="216"/>
      <c r="MGS177" s="216"/>
      <c r="MGT177" s="216"/>
      <c r="MGU177" s="216"/>
      <c r="MGV177" s="216"/>
      <c r="MGW177" s="216"/>
      <c r="MGX177" s="216"/>
      <c r="MGY177" s="216"/>
      <c r="MGZ177" s="216"/>
      <c r="MHA177" s="216"/>
      <c r="MHB177" s="216"/>
      <c r="MHC177" s="216"/>
      <c r="MHD177" s="216"/>
      <c r="MHE177" s="216"/>
      <c r="MHF177" s="216"/>
      <c r="MHG177" s="216"/>
      <c r="MHH177" s="216"/>
      <c r="MHI177" s="216"/>
      <c r="MHJ177" s="216"/>
      <c r="MHK177" s="216"/>
      <c r="MHL177" s="216"/>
      <c r="MHM177" s="216"/>
      <c r="MHN177" s="216"/>
      <c r="MHO177" s="216"/>
      <c r="MHP177" s="216"/>
      <c r="MHQ177" s="216"/>
      <c r="MHR177" s="216"/>
      <c r="MHS177" s="216"/>
      <c r="MHT177" s="216"/>
      <c r="MHU177" s="216"/>
      <c r="MHV177" s="216"/>
      <c r="MHW177" s="216"/>
      <c r="MHX177" s="216"/>
      <c r="MHY177" s="216"/>
      <c r="MHZ177" s="216"/>
      <c r="MIA177" s="216"/>
      <c r="MIB177" s="216"/>
      <c r="MIC177" s="216"/>
      <c r="MID177" s="216"/>
      <c r="MIE177" s="216"/>
      <c r="MIF177" s="216"/>
      <c r="MIG177" s="216"/>
      <c r="MIH177" s="216"/>
      <c r="MII177" s="216"/>
      <c r="MIJ177" s="216"/>
      <c r="MIK177" s="216"/>
      <c r="MIL177" s="216"/>
      <c r="MIM177" s="216"/>
      <c r="MIN177" s="216"/>
      <c r="MIO177" s="216"/>
      <c r="MIP177" s="216"/>
      <c r="MIQ177" s="216"/>
      <c r="MIR177" s="216"/>
      <c r="MIS177" s="216"/>
      <c r="MIT177" s="216"/>
      <c r="MIU177" s="216"/>
      <c r="MIV177" s="216"/>
      <c r="MIW177" s="216"/>
      <c r="MIX177" s="216"/>
      <c r="MIY177" s="216"/>
      <c r="MIZ177" s="216"/>
      <c r="MJA177" s="216"/>
      <c r="MJB177" s="216"/>
      <c r="MJC177" s="216"/>
      <c r="MJD177" s="216"/>
      <c r="MJE177" s="216"/>
      <c r="MJF177" s="216"/>
      <c r="MJG177" s="216"/>
      <c r="MJH177" s="216"/>
      <c r="MJI177" s="216"/>
      <c r="MJJ177" s="216"/>
      <c r="MJK177" s="216"/>
      <c r="MJL177" s="216"/>
      <c r="MJM177" s="216"/>
      <c r="MJN177" s="216"/>
      <c r="MJO177" s="216"/>
      <c r="MJP177" s="216"/>
      <c r="MJQ177" s="216"/>
      <c r="MJR177" s="216"/>
      <c r="MJS177" s="216"/>
      <c r="MJT177" s="216"/>
      <c r="MJU177" s="216"/>
      <c r="MJV177" s="216"/>
      <c r="MJW177" s="216"/>
      <c r="MJX177" s="216"/>
      <c r="MJY177" s="216"/>
      <c r="MJZ177" s="216"/>
      <c r="MKA177" s="216"/>
      <c r="MKB177" s="216"/>
      <c r="MKC177" s="216"/>
      <c r="MKD177" s="216"/>
      <c r="MKE177" s="216"/>
      <c r="MKF177" s="216"/>
      <c r="MKG177" s="216"/>
      <c r="MKH177" s="216"/>
      <c r="MKI177" s="216"/>
      <c r="MKJ177" s="216"/>
      <c r="MKK177" s="216"/>
      <c r="MKL177" s="216"/>
      <c r="MKM177" s="216"/>
      <c r="MKN177" s="216"/>
      <c r="MKO177" s="216"/>
      <c r="MKP177" s="216"/>
      <c r="MKQ177" s="216"/>
      <c r="MKR177" s="216"/>
      <c r="MKS177" s="216"/>
      <c r="MKT177" s="216"/>
      <c r="MKU177" s="216"/>
      <c r="MKV177" s="216"/>
      <c r="MKW177" s="216"/>
      <c r="MKX177" s="216"/>
      <c r="MKY177" s="216"/>
      <c r="MKZ177" s="216"/>
      <c r="MLA177" s="216"/>
      <c r="MLB177" s="216"/>
      <c r="MLC177" s="216"/>
      <c r="MLD177" s="216"/>
      <c r="MLE177" s="216"/>
      <c r="MLF177" s="216"/>
      <c r="MLG177" s="216"/>
      <c r="MLH177" s="216"/>
      <c r="MLI177" s="216"/>
      <c r="MLJ177" s="216"/>
      <c r="MLK177" s="216"/>
      <c r="MLL177" s="216"/>
      <c r="MLM177" s="216"/>
      <c r="MLN177" s="216"/>
      <c r="MLO177" s="216"/>
      <c r="MLP177" s="216"/>
      <c r="MLQ177" s="216"/>
      <c r="MLR177" s="216"/>
      <c r="MLS177" s="216"/>
      <c r="MLT177" s="216"/>
      <c r="MLU177" s="216"/>
      <c r="MLV177" s="216"/>
      <c r="MLW177" s="216"/>
      <c r="MLX177" s="216"/>
      <c r="MLY177" s="216"/>
      <c r="MLZ177" s="216"/>
      <c r="MMA177" s="216"/>
      <c r="MMB177" s="216"/>
      <c r="MMC177" s="216"/>
      <c r="MMD177" s="216"/>
      <c r="MME177" s="216"/>
      <c r="MMF177" s="216"/>
      <c r="MMG177" s="216"/>
      <c r="MMH177" s="216"/>
      <c r="MMI177" s="216"/>
      <c r="MMJ177" s="216"/>
      <c r="MMK177" s="216"/>
      <c r="MML177" s="216"/>
      <c r="MMM177" s="216"/>
      <c r="MMN177" s="216"/>
      <c r="MMO177" s="216"/>
      <c r="MMP177" s="216"/>
      <c r="MMQ177" s="216"/>
      <c r="MMR177" s="216"/>
      <c r="MMS177" s="216"/>
      <c r="MMT177" s="216"/>
      <c r="MMU177" s="216"/>
      <c r="MMV177" s="216"/>
      <c r="MMW177" s="216"/>
      <c r="MMX177" s="216"/>
      <c r="MMY177" s="216"/>
      <c r="MMZ177" s="216"/>
      <c r="MNA177" s="216"/>
      <c r="MNB177" s="216"/>
      <c r="MNC177" s="216"/>
      <c r="MND177" s="216"/>
      <c r="MNE177" s="216"/>
      <c r="MNF177" s="216"/>
      <c r="MNG177" s="216"/>
      <c r="MNH177" s="216"/>
      <c r="MNI177" s="216"/>
      <c r="MNJ177" s="216"/>
      <c r="MNK177" s="216"/>
      <c r="MNL177" s="216"/>
      <c r="MNM177" s="216"/>
      <c r="MNN177" s="216"/>
      <c r="MNO177" s="216"/>
      <c r="MNP177" s="216"/>
      <c r="MNQ177" s="216"/>
      <c r="MNR177" s="216"/>
      <c r="MNS177" s="216"/>
      <c r="MNT177" s="216"/>
      <c r="MNU177" s="216"/>
      <c r="MNV177" s="216"/>
      <c r="MNW177" s="216"/>
      <c r="MNX177" s="216"/>
      <c r="MNY177" s="216"/>
      <c r="MNZ177" s="216"/>
      <c r="MOA177" s="216"/>
      <c r="MOB177" s="216"/>
      <c r="MOC177" s="216"/>
      <c r="MOD177" s="216"/>
      <c r="MOE177" s="216"/>
      <c r="MOF177" s="216"/>
      <c r="MOG177" s="216"/>
      <c r="MOH177" s="216"/>
      <c r="MOI177" s="216"/>
      <c r="MOJ177" s="216"/>
      <c r="MOK177" s="216"/>
      <c r="MOL177" s="216"/>
      <c r="MOM177" s="216"/>
      <c r="MON177" s="216"/>
      <c r="MOO177" s="216"/>
      <c r="MOP177" s="216"/>
      <c r="MOQ177" s="216"/>
      <c r="MOR177" s="216"/>
      <c r="MOS177" s="216"/>
      <c r="MOT177" s="216"/>
      <c r="MOU177" s="216"/>
      <c r="MOV177" s="216"/>
      <c r="MOW177" s="216"/>
      <c r="MOX177" s="216"/>
      <c r="MOY177" s="216"/>
      <c r="MOZ177" s="216"/>
      <c r="MPA177" s="216"/>
      <c r="MPB177" s="216"/>
      <c r="MPC177" s="216"/>
      <c r="MPD177" s="216"/>
      <c r="MPE177" s="216"/>
      <c r="MPF177" s="216"/>
      <c r="MPG177" s="216"/>
      <c r="MPH177" s="216"/>
      <c r="MPI177" s="216"/>
      <c r="MPJ177" s="216"/>
      <c r="MPK177" s="216"/>
      <c r="MPL177" s="216"/>
      <c r="MPM177" s="216"/>
      <c r="MPN177" s="216"/>
      <c r="MPO177" s="216"/>
      <c r="MPP177" s="216"/>
      <c r="MPQ177" s="216"/>
      <c r="MPR177" s="216"/>
      <c r="MPS177" s="216"/>
      <c r="MPT177" s="216"/>
      <c r="MPU177" s="216"/>
      <c r="MPV177" s="216"/>
      <c r="MPW177" s="216"/>
      <c r="MPX177" s="216"/>
      <c r="MPY177" s="216"/>
      <c r="MPZ177" s="216"/>
      <c r="MQA177" s="216"/>
      <c r="MQB177" s="216"/>
      <c r="MQC177" s="216"/>
      <c r="MQD177" s="216"/>
      <c r="MQE177" s="216"/>
      <c r="MQF177" s="216"/>
      <c r="MQG177" s="216"/>
      <c r="MQH177" s="216"/>
      <c r="MQI177" s="216"/>
      <c r="MQJ177" s="216"/>
      <c r="MQK177" s="216"/>
      <c r="MQL177" s="216"/>
      <c r="MQM177" s="216"/>
      <c r="MQN177" s="216"/>
      <c r="MQO177" s="216"/>
      <c r="MQP177" s="216"/>
      <c r="MQQ177" s="216"/>
      <c r="MQR177" s="216"/>
      <c r="MQS177" s="216"/>
      <c r="MQT177" s="216"/>
      <c r="MQU177" s="216"/>
      <c r="MQV177" s="216"/>
      <c r="MQW177" s="216"/>
      <c r="MQX177" s="216"/>
      <c r="MQY177" s="216"/>
      <c r="MQZ177" s="216"/>
      <c r="MRA177" s="216"/>
      <c r="MRB177" s="216"/>
      <c r="MRC177" s="216"/>
      <c r="MRD177" s="216"/>
      <c r="MRE177" s="216"/>
      <c r="MRF177" s="216"/>
      <c r="MRG177" s="216"/>
      <c r="MRH177" s="216"/>
      <c r="MRI177" s="216"/>
      <c r="MRJ177" s="216"/>
      <c r="MRK177" s="216"/>
      <c r="MRL177" s="216"/>
      <c r="MRM177" s="216"/>
      <c r="MRN177" s="216"/>
      <c r="MRO177" s="216"/>
      <c r="MRP177" s="216"/>
      <c r="MRQ177" s="216"/>
      <c r="MRR177" s="216"/>
      <c r="MRS177" s="216"/>
      <c r="MRT177" s="216"/>
      <c r="MRU177" s="216"/>
      <c r="MRV177" s="216"/>
      <c r="MRW177" s="216"/>
      <c r="MRX177" s="216"/>
      <c r="MRY177" s="216"/>
      <c r="MRZ177" s="216"/>
      <c r="MSA177" s="216"/>
      <c r="MSB177" s="216"/>
      <c r="MSC177" s="216"/>
      <c r="MSD177" s="216"/>
      <c r="MSE177" s="216"/>
      <c r="MSF177" s="216"/>
      <c r="MSG177" s="216"/>
      <c r="MSH177" s="216"/>
      <c r="MSI177" s="216"/>
      <c r="MSJ177" s="216"/>
      <c r="MSK177" s="216"/>
      <c r="MSL177" s="216"/>
      <c r="MSM177" s="216"/>
      <c r="MSN177" s="216"/>
      <c r="MSO177" s="216"/>
      <c r="MSP177" s="216"/>
      <c r="MSQ177" s="216"/>
      <c r="MSR177" s="216"/>
      <c r="MSS177" s="216"/>
      <c r="MST177" s="216"/>
      <c r="MSU177" s="216"/>
      <c r="MSV177" s="216"/>
      <c r="MSW177" s="216"/>
      <c r="MSX177" s="216"/>
      <c r="MSY177" s="216"/>
      <c r="MSZ177" s="216"/>
      <c r="MTA177" s="216"/>
      <c r="MTB177" s="216"/>
      <c r="MTC177" s="216"/>
      <c r="MTD177" s="216"/>
      <c r="MTE177" s="216"/>
      <c r="MTF177" s="216"/>
      <c r="MTG177" s="216"/>
      <c r="MTH177" s="216"/>
      <c r="MTI177" s="216"/>
      <c r="MTJ177" s="216"/>
      <c r="MTK177" s="216"/>
      <c r="MTL177" s="216"/>
      <c r="MTM177" s="216"/>
      <c r="MTN177" s="216"/>
      <c r="MTO177" s="216"/>
      <c r="MTP177" s="216"/>
      <c r="MTQ177" s="216"/>
      <c r="MTR177" s="216"/>
      <c r="MTS177" s="216"/>
      <c r="MTT177" s="216"/>
      <c r="MTU177" s="216"/>
      <c r="MTV177" s="216"/>
      <c r="MTW177" s="216"/>
      <c r="MTX177" s="216"/>
      <c r="MTY177" s="216"/>
      <c r="MTZ177" s="216"/>
      <c r="MUA177" s="216"/>
      <c r="MUB177" s="216"/>
      <c r="MUC177" s="216"/>
      <c r="MUD177" s="216"/>
      <c r="MUE177" s="216"/>
      <c r="MUF177" s="216"/>
      <c r="MUG177" s="216"/>
      <c r="MUH177" s="216"/>
      <c r="MUI177" s="216"/>
      <c r="MUJ177" s="216"/>
      <c r="MUK177" s="216"/>
      <c r="MUL177" s="216"/>
      <c r="MUM177" s="216"/>
      <c r="MUN177" s="216"/>
      <c r="MUO177" s="216"/>
      <c r="MUP177" s="216"/>
      <c r="MUQ177" s="216"/>
      <c r="MUR177" s="216"/>
      <c r="MUS177" s="216"/>
      <c r="MUT177" s="216"/>
      <c r="MUU177" s="216"/>
      <c r="MUV177" s="216"/>
      <c r="MUW177" s="216"/>
      <c r="MUX177" s="216"/>
      <c r="MUY177" s="216"/>
      <c r="MUZ177" s="216"/>
      <c r="MVA177" s="216"/>
      <c r="MVB177" s="216"/>
      <c r="MVC177" s="216"/>
      <c r="MVD177" s="216"/>
      <c r="MVE177" s="216"/>
      <c r="MVF177" s="216"/>
      <c r="MVG177" s="216"/>
      <c r="MVH177" s="216"/>
      <c r="MVI177" s="216"/>
      <c r="MVJ177" s="216"/>
      <c r="MVK177" s="216"/>
      <c r="MVL177" s="216"/>
      <c r="MVM177" s="216"/>
      <c r="MVN177" s="216"/>
      <c r="MVO177" s="216"/>
      <c r="MVP177" s="216"/>
      <c r="MVQ177" s="216"/>
      <c r="MVR177" s="216"/>
      <c r="MVS177" s="216"/>
      <c r="MVT177" s="216"/>
      <c r="MVU177" s="216"/>
      <c r="MVV177" s="216"/>
      <c r="MVW177" s="216"/>
      <c r="MVX177" s="216"/>
      <c r="MVY177" s="216"/>
      <c r="MVZ177" s="216"/>
      <c r="MWA177" s="216"/>
      <c r="MWB177" s="216"/>
      <c r="MWC177" s="216"/>
      <c r="MWD177" s="216"/>
      <c r="MWE177" s="216"/>
      <c r="MWF177" s="216"/>
      <c r="MWG177" s="216"/>
      <c r="MWH177" s="216"/>
      <c r="MWI177" s="216"/>
      <c r="MWJ177" s="216"/>
      <c r="MWK177" s="216"/>
      <c r="MWL177" s="216"/>
      <c r="MWM177" s="216"/>
      <c r="MWN177" s="216"/>
      <c r="MWO177" s="216"/>
      <c r="MWP177" s="216"/>
      <c r="MWQ177" s="216"/>
      <c r="MWR177" s="216"/>
      <c r="MWS177" s="216"/>
      <c r="MWT177" s="216"/>
      <c r="MWU177" s="216"/>
      <c r="MWV177" s="216"/>
      <c r="MWW177" s="216"/>
      <c r="MWX177" s="216"/>
      <c r="MWY177" s="216"/>
      <c r="MWZ177" s="216"/>
      <c r="MXA177" s="216"/>
      <c r="MXB177" s="216"/>
      <c r="MXC177" s="216"/>
      <c r="MXD177" s="216"/>
      <c r="MXE177" s="216"/>
      <c r="MXF177" s="216"/>
      <c r="MXG177" s="216"/>
      <c r="MXH177" s="216"/>
      <c r="MXI177" s="216"/>
      <c r="MXJ177" s="216"/>
      <c r="MXK177" s="216"/>
      <c r="MXL177" s="216"/>
      <c r="MXM177" s="216"/>
      <c r="MXN177" s="216"/>
      <c r="MXO177" s="216"/>
      <c r="MXP177" s="216"/>
      <c r="MXQ177" s="216"/>
      <c r="MXR177" s="216"/>
      <c r="MXS177" s="216"/>
      <c r="MXT177" s="216"/>
      <c r="MXU177" s="216"/>
      <c r="MXV177" s="216"/>
      <c r="MXW177" s="216"/>
      <c r="MXX177" s="216"/>
      <c r="MXY177" s="216"/>
      <c r="MXZ177" s="216"/>
      <c r="MYA177" s="216"/>
      <c r="MYB177" s="216"/>
      <c r="MYC177" s="216"/>
      <c r="MYD177" s="216"/>
      <c r="MYE177" s="216"/>
      <c r="MYF177" s="216"/>
      <c r="MYG177" s="216"/>
      <c r="MYH177" s="216"/>
      <c r="MYI177" s="216"/>
      <c r="MYJ177" s="216"/>
      <c r="MYK177" s="216"/>
      <c r="MYL177" s="216"/>
      <c r="MYM177" s="216"/>
      <c r="MYN177" s="216"/>
      <c r="MYO177" s="216"/>
      <c r="MYP177" s="216"/>
      <c r="MYQ177" s="216"/>
      <c r="MYR177" s="216"/>
      <c r="MYS177" s="216"/>
      <c r="MYT177" s="216"/>
      <c r="MYU177" s="216"/>
      <c r="MYV177" s="216"/>
      <c r="MYW177" s="216"/>
      <c r="MYX177" s="216"/>
      <c r="MYY177" s="216"/>
      <c r="MYZ177" s="216"/>
      <c r="MZA177" s="216"/>
      <c r="MZB177" s="216"/>
      <c r="MZC177" s="216"/>
      <c r="MZD177" s="216"/>
      <c r="MZE177" s="216"/>
      <c r="MZF177" s="216"/>
      <c r="MZG177" s="216"/>
      <c r="MZH177" s="216"/>
      <c r="MZI177" s="216"/>
      <c r="MZJ177" s="216"/>
      <c r="MZK177" s="216"/>
      <c r="MZL177" s="216"/>
      <c r="MZM177" s="216"/>
      <c r="MZN177" s="216"/>
      <c r="MZO177" s="216"/>
      <c r="MZP177" s="216"/>
      <c r="MZQ177" s="216"/>
      <c r="MZR177" s="216"/>
      <c r="MZS177" s="216"/>
      <c r="MZT177" s="216"/>
      <c r="MZU177" s="216"/>
      <c r="MZV177" s="216"/>
      <c r="MZW177" s="216"/>
      <c r="MZX177" s="216"/>
      <c r="MZY177" s="216"/>
      <c r="MZZ177" s="216"/>
      <c r="NAA177" s="216"/>
      <c r="NAB177" s="216"/>
      <c r="NAC177" s="216"/>
      <c r="NAD177" s="216"/>
      <c r="NAE177" s="216"/>
      <c r="NAF177" s="216"/>
      <c r="NAG177" s="216"/>
      <c r="NAH177" s="216"/>
      <c r="NAI177" s="216"/>
      <c r="NAJ177" s="216"/>
      <c r="NAK177" s="216"/>
      <c r="NAL177" s="216"/>
      <c r="NAM177" s="216"/>
      <c r="NAN177" s="216"/>
      <c r="NAO177" s="216"/>
      <c r="NAP177" s="216"/>
      <c r="NAQ177" s="216"/>
      <c r="NAR177" s="216"/>
      <c r="NAS177" s="216"/>
      <c r="NAT177" s="216"/>
      <c r="NAU177" s="216"/>
      <c r="NAV177" s="216"/>
      <c r="NAW177" s="216"/>
      <c r="NAX177" s="216"/>
      <c r="NAY177" s="216"/>
      <c r="NAZ177" s="216"/>
      <c r="NBA177" s="216"/>
      <c r="NBB177" s="216"/>
      <c r="NBC177" s="216"/>
      <c r="NBD177" s="216"/>
      <c r="NBE177" s="216"/>
      <c r="NBF177" s="216"/>
      <c r="NBG177" s="216"/>
      <c r="NBH177" s="216"/>
      <c r="NBI177" s="216"/>
      <c r="NBJ177" s="216"/>
      <c r="NBK177" s="216"/>
      <c r="NBL177" s="216"/>
      <c r="NBM177" s="216"/>
      <c r="NBN177" s="216"/>
      <c r="NBO177" s="216"/>
      <c r="NBP177" s="216"/>
      <c r="NBQ177" s="216"/>
      <c r="NBR177" s="216"/>
      <c r="NBS177" s="216"/>
      <c r="NBT177" s="216"/>
      <c r="NBU177" s="216"/>
      <c r="NBV177" s="216"/>
      <c r="NBW177" s="216"/>
      <c r="NBX177" s="216"/>
      <c r="NBY177" s="216"/>
      <c r="NBZ177" s="216"/>
      <c r="NCA177" s="216"/>
      <c r="NCB177" s="216"/>
      <c r="NCC177" s="216"/>
      <c r="NCD177" s="216"/>
      <c r="NCE177" s="216"/>
      <c r="NCF177" s="216"/>
      <c r="NCG177" s="216"/>
      <c r="NCH177" s="216"/>
      <c r="NCI177" s="216"/>
      <c r="NCJ177" s="216"/>
      <c r="NCK177" s="216"/>
      <c r="NCL177" s="216"/>
      <c r="NCM177" s="216"/>
      <c r="NCN177" s="216"/>
      <c r="NCO177" s="216"/>
      <c r="NCP177" s="216"/>
      <c r="NCQ177" s="216"/>
      <c r="NCR177" s="216"/>
      <c r="NCS177" s="216"/>
      <c r="NCT177" s="216"/>
      <c r="NCU177" s="216"/>
      <c r="NCV177" s="216"/>
      <c r="NCW177" s="216"/>
      <c r="NCX177" s="216"/>
      <c r="NCY177" s="216"/>
      <c r="NCZ177" s="216"/>
      <c r="NDA177" s="216"/>
      <c r="NDB177" s="216"/>
      <c r="NDC177" s="216"/>
      <c r="NDD177" s="216"/>
      <c r="NDE177" s="216"/>
      <c r="NDF177" s="216"/>
      <c r="NDG177" s="216"/>
      <c r="NDH177" s="216"/>
      <c r="NDI177" s="216"/>
      <c r="NDJ177" s="216"/>
      <c r="NDK177" s="216"/>
      <c r="NDL177" s="216"/>
      <c r="NDM177" s="216"/>
      <c r="NDN177" s="216"/>
      <c r="NDO177" s="216"/>
      <c r="NDP177" s="216"/>
      <c r="NDQ177" s="216"/>
      <c r="NDR177" s="216"/>
      <c r="NDS177" s="216"/>
      <c r="NDT177" s="216"/>
      <c r="NDU177" s="216"/>
      <c r="NDV177" s="216"/>
      <c r="NDW177" s="216"/>
      <c r="NDX177" s="216"/>
      <c r="NDY177" s="216"/>
      <c r="NDZ177" s="216"/>
      <c r="NEA177" s="216"/>
      <c r="NEB177" s="216"/>
      <c r="NEC177" s="216"/>
      <c r="NED177" s="216"/>
      <c r="NEE177" s="216"/>
      <c r="NEF177" s="216"/>
      <c r="NEG177" s="216"/>
      <c r="NEH177" s="216"/>
      <c r="NEI177" s="216"/>
      <c r="NEJ177" s="216"/>
      <c r="NEK177" s="216"/>
      <c r="NEL177" s="216"/>
      <c r="NEM177" s="216"/>
      <c r="NEN177" s="216"/>
      <c r="NEO177" s="216"/>
      <c r="NEP177" s="216"/>
      <c r="NEQ177" s="216"/>
      <c r="NER177" s="216"/>
      <c r="NES177" s="216"/>
      <c r="NET177" s="216"/>
      <c r="NEU177" s="216"/>
      <c r="NEV177" s="216"/>
      <c r="NEW177" s="216"/>
      <c r="NEX177" s="216"/>
      <c r="NEY177" s="216"/>
      <c r="NEZ177" s="216"/>
      <c r="NFA177" s="216"/>
      <c r="NFB177" s="216"/>
      <c r="NFC177" s="216"/>
      <c r="NFD177" s="216"/>
      <c r="NFE177" s="216"/>
      <c r="NFF177" s="216"/>
      <c r="NFG177" s="216"/>
      <c r="NFH177" s="216"/>
      <c r="NFI177" s="216"/>
      <c r="NFJ177" s="216"/>
      <c r="NFK177" s="216"/>
      <c r="NFL177" s="216"/>
      <c r="NFM177" s="216"/>
      <c r="NFN177" s="216"/>
      <c r="NFO177" s="216"/>
      <c r="NFP177" s="216"/>
      <c r="NFQ177" s="216"/>
      <c r="NFR177" s="216"/>
      <c r="NFS177" s="216"/>
      <c r="NFT177" s="216"/>
      <c r="NFU177" s="216"/>
      <c r="NFV177" s="216"/>
      <c r="NFW177" s="216"/>
      <c r="NFX177" s="216"/>
      <c r="NFY177" s="216"/>
      <c r="NFZ177" s="216"/>
      <c r="NGA177" s="216"/>
      <c r="NGB177" s="216"/>
      <c r="NGC177" s="216"/>
      <c r="NGD177" s="216"/>
      <c r="NGE177" s="216"/>
      <c r="NGF177" s="216"/>
      <c r="NGG177" s="216"/>
      <c r="NGH177" s="216"/>
      <c r="NGI177" s="216"/>
      <c r="NGJ177" s="216"/>
      <c r="NGK177" s="216"/>
      <c r="NGL177" s="216"/>
      <c r="NGM177" s="216"/>
      <c r="NGN177" s="216"/>
      <c r="NGO177" s="216"/>
      <c r="NGP177" s="216"/>
      <c r="NGQ177" s="216"/>
      <c r="NGR177" s="216"/>
      <c r="NGS177" s="216"/>
      <c r="NGT177" s="216"/>
      <c r="NGU177" s="216"/>
      <c r="NGV177" s="216"/>
      <c r="NGW177" s="216"/>
      <c r="NGX177" s="216"/>
      <c r="NGY177" s="216"/>
      <c r="NGZ177" s="216"/>
      <c r="NHA177" s="216"/>
      <c r="NHB177" s="216"/>
      <c r="NHC177" s="216"/>
      <c r="NHD177" s="216"/>
      <c r="NHE177" s="216"/>
      <c r="NHF177" s="216"/>
      <c r="NHG177" s="216"/>
      <c r="NHH177" s="216"/>
      <c r="NHI177" s="216"/>
      <c r="NHJ177" s="216"/>
      <c r="NHK177" s="216"/>
      <c r="NHL177" s="216"/>
      <c r="NHM177" s="216"/>
      <c r="NHN177" s="216"/>
      <c r="NHO177" s="216"/>
      <c r="NHP177" s="216"/>
      <c r="NHQ177" s="216"/>
      <c r="NHR177" s="216"/>
      <c r="NHS177" s="216"/>
      <c r="NHT177" s="216"/>
      <c r="NHU177" s="216"/>
      <c r="NHV177" s="216"/>
      <c r="NHW177" s="216"/>
      <c r="NHX177" s="216"/>
      <c r="NHY177" s="216"/>
      <c r="NHZ177" s="216"/>
      <c r="NIA177" s="216"/>
      <c r="NIB177" s="216"/>
      <c r="NIC177" s="216"/>
      <c r="NID177" s="216"/>
      <c r="NIE177" s="216"/>
      <c r="NIF177" s="216"/>
      <c r="NIG177" s="216"/>
      <c r="NIH177" s="216"/>
      <c r="NII177" s="216"/>
      <c r="NIJ177" s="216"/>
      <c r="NIK177" s="216"/>
      <c r="NIL177" s="216"/>
      <c r="NIM177" s="216"/>
      <c r="NIN177" s="216"/>
      <c r="NIO177" s="216"/>
      <c r="NIP177" s="216"/>
      <c r="NIQ177" s="216"/>
      <c r="NIR177" s="216"/>
      <c r="NIS177" s="216"/>
      <c r="NIT177" s="216"/>
      <c r="NIU177" s="216"/>
      <c r="NIV177" s="216"/>
      <c r="NIW177" s="216"/>
      <c r="NIX177" s="216"/>
      <c r="NIY177" s="216"/>
      <c r="NIZ177" s="216"/>
      <c r="NJA177" s="216"/>
      <c r="NJB177" s="216"/>
      <c r="NJC177" s="216"/>
      <c r="NJD177" s="216"/>
      <c r="NJE177" s="216"/>
      <c r="NJF177" s="216"/>
      <c r="NJG177" s="216"/>
      <c r="NJH177" s="216"/>
      <c r="NJI177" s="216"/>
      <c r="NJJ177" s="216"/>
      <c r="NJK177" s="216"/>
      <c r="NJL177" s="216"/>
      <c r="NJM177" s="216"/>
      <c r="NJN177" s="216"/>
      <c r="NJO177" s="216"/>
      <c r="NJP177" s="216"/>
      <c r="NJQ177" s="216"/>
      <c r="NJR177" s="216"/>
      <c r="NJS177" s="216"/>
      <c r="NJT177" s="216"/>
      <c r="NJU177" s="216"/>
      <c r="NJV177" s="216"/>
      <c r="NJW177" s="216"/>
      <c r="NJX177" s="216"/>
      <c r="NJY177" s="216"/>
      <c r="NJZ177" s="216"/>
      <c r="NKA177" s="216"/>
      <c r="NKB177" s="216"/>
      <c r="NKC177" s="216"/>
      <c r="NKD177" s="216"/>
      <c r="NKE177" s="216"/>
      <c r="NKF177" s="216"/>
      <c r="NKG177" s="216"/>
      <c r="NKH177" s="216"/>
      <c r="NKI177" s="216"/>
      <c r="NKJ177" s="216"/>
      <c r="NKK177" s="216"/>
      <c r="NKL177" s="216"/>
      <c r="NKM177" s="216"/>
      <c r="NKN177" s="216"/>
      <c r="NKO177" s="216"/>
      <c r="NKP177" s="216"/>
      <c r="NKQ177" s="216"/>
      <c r="NKR177" s="216"/>
      <c r="NKS177" s="216"/>
      <c r="NKT177" s="216"/>
      <c r="NKU177" s="216"/>
      <c r="NKV177" s="216"/>
      <c r="NKW177" s="216"/>
      <c r="NKX177" s="216"/>
      <c r="NKY177" s="216"/>
      <c r="NKZ177" s="216"/>
      <c r="NLA177" s="216"/>
      <c r="NLB177" s="216"/>
      <c r="NLC177" s="216"/>
      <c r="NLD177" s="216"/>
      <c r="NLE177" s="216"/>
      <c r="NLF177" s="216"/>
      <c r="NLG177" s="216"/>
      <c r="NLH177" s="216"/>
      <c r="NLI177" s="216"/>
      <c r="NLJ177" s="216"/>
      <c r="NLK177" s="216"/>
      <c r="NLL177" s="216"/>
      <c r="NLM177" s="216"/>
      <c r="NLN177" s="216"/>
      <c r="NLO177" s="216"/>
      <c r="NLP177" s="216"/>
      <c r="NLQ177" s="216"/>
      <c r="NLR177" s="216"/>
      <c r="NLS177" s="216"/>
      <c r="NLT177" s="216"/>
      <c r="NLU177" s="216"/>
      <c r="NLV177" s="216"/>
      <c r="NLW177" s="216"/>
      <c r="NLX177" s="216"/>
      <c r="NLY177" s="216"/>
      <c r="NLZ177" s="216"/>
      <c r="NMA177" s="216"/>
      <c r="NMB177" s="216"/>
      <c r="NMC177" s="216"/>
      <c r="NMD177" s="216"/>
      <c r="NME177" s="216"/>
      <c r="NMF177" s="216"/>
      <c r="NMG177" s="216"/>
      <c r="NMH177" s="216"/>
      <c r="NMI177" s="216"/>
      <c r="NMJ177" s="216"/>
      <c r="NMK177" s="216"/>
      <c r="NML177" s="216"/>
      <c r="NMM177" s="216"/>
      <c r="NMN177" s="216"/>
      <c r="NMO177" s="216"/>
      <c r="NMP177" s="216"/>
      <c r="NMQ177" s="216"/>
      <c r="NMR177" s="216"/>
      <c r="NMS177" s="216"/>
      <c r="NMT177" s="216"/>
      <c r="NMU177" s="216"/>
      <c r="NMV177" s="216"/>
      <c r="NMW177" s="216"/>
      <c r="NMX177" s="216"/>
      <c r="NMY177" s="216"/>
      <c r="NMZ177" s="216"/>
      <c r="NNA177" s="216"/>
      <c r="NNB177" s="216"/>
      <c r="NNC177" s="216"/>
      <c r="NND177" s="216"/>
      <c r="NNE177" s="216"/>
      <c r="NNF177" s="216"/>
      <c r="NNG177" s="216"/>
      <c r="NNH177" s="216"/>
      <c r="NNI177" s="216"/>
      <c r="NNJ177" s="216"/>
      <c r="NNK177" s="216"/>
      <c r="NNL177" s="216"/>
      <c r="NNM177" s="216"/>
      <c r="NNN177" s="216"/>
      <c r="NNO177" s="216"/>
      <c r="NNP177" s="216"/>
      <c r="NNQ177" s="216"/>
      <c r="NNR177" s="216"/>
      <c r="NNS177" s="216"/>
      <c r="NNT177" s="216"/>
      <c r="NNU177" s="216"/>
      <c r="NNV177" s="216"/>
      <c r="NNW177" s="216"/>
      <c r="NNX177" s="216"/>
      <c r="NNY177" s="216"/>
      <c r="NNZ177" s="216"/>
      <c r="NOA177" s="216"/>
      <c r="NOB177" s="216"/>
      <c r="NOC177" s="216"/>
      <c r="NOD177" s="216"/>
      <c r="NOE177" s="216"/>
      <c r="NOF177" s="216"/>
      <c r="NOG177" s="216"/>
      <c r="NOH177" s="216"/>
      <c r="NOI177" s="216"/>
      <c r="NOJ177" s="216"/>
      <c r="NOK177" s="216"/>
      <c r="NOL177" s="216"/>
      <c r="NOM177" s="216"/>
      <c r="NON177" s="216"/>
      <c r="NOO177" s="216"/>
      <c r="NOP177" s="216"/>
      <c r="NOQ177" s="216"/>
      <c r="NOR177" s="216"/>
      <c r="NOS177" s="216"/>
      <c r="NOT177" s="216"/>
      <c r="NOU177" s="216"/>
      <c r="NOV177" s="216"/>
      <c r="NOW177" s="216"/>
      <c r="NOX177" s="216"/>
      <c r="NOY177" s="216"/>
      <c r="NOZ177" s="216"/>
      <c r="NPA177" s="216"/>
      <c r="NPB177" s="216"/>
      <c r="NPC177" s="216"/>
      <c r="NPD177" s="216"/>
      <c r="NPE177" s="216"/>
      <c r="NPF177" s="216"/>
      <c r="NPG177" s="216"/>
      <c r="NPH177" s="216"/>
      <c r="NPI177" s="216"/>
      <c r="NPJ177" s="216"/>
      <c r="NPK177" s="216"/>
      <c r="NPL177" s="216"/>
      <c r="NPM177" s="216"/>
      <c r="NPN177" s="216"/>
      <c r="NPO177" s="216"/>
      <c r="NPP177" s="216"/>
      <c r="NPQ177" s="216"/>
      <c r="NPR177" s="216"/>
      <c r="NPS177" s="216"/>
      <c r="NPT177" s="216"/>
      <c r="NPU177" s="216"/>
      <c r="NPV177" s="216"/>
      <c r="NPW177" s="216"/>
      <c r="NPX177" s="216"/>
      <c r="NPY177" s="216"/>
      <c r="NPZ177" s="216"/>
      <c r="NQA177" s="216"/>
      <c r="NQB177" s="216"/>
      <c r="NQC177" s="216"/>
      <c r="NQD177" s="216"/>
      <c r="NQE177" s="216"/>
      <c r="NQF177" s="216"/>
      <c r="NQG177" s="216"/>
      <c r="NQH177" s="216"/>
      <c r="NQI177" s="216"/>
      <c r="NQJ177" s="216"/>
      <c r="NQK177" s="216"/>
      <c r="NQL177" s="216"/>
      <c r="NQM177" s="216"/>
      <c r="NQN177" s="216"/>
      <c r="NQO177" s="216"/>
      <c r="NQP177" s="216"/>
      <c r="NQQ177" s="216"/>
      <c r="NQR177" s="216"/>
      <c r="NQS177" s="216"/>
      <c r="NQT177" s="216"/>
      <c r="NQU177" s="216"/>
      <c r="NQV177" s="216"/>
      <c r="NQW177" s="216"/>
      <c r="NQX177" s="216"/>
      <c r="NQY177" s="216"/>
      <c r="NQZ177" s="216"/>
      <c r="NRA177" s="216"/>
      <c r="NRB177" s="216"/>
      <c r="NRC177" s="216"/>
      <c r="NRD177" s="216"/>
      <c r="NRE177" s="216"/>
      <c r="NRF177" s="216"/>
      <c r="NRG177" s="216"/>
      <c r="NRH177" s="216"/>
      <c r="NRI177" s="216"/>
      <c r="NRJ177" s="216"/>
      <c r="NRK177" s="216"/>
      <c r="NRL177" s="216"/>
      <c r="NRM177" s="216"/>
      <c r="NRN177" s="216"/>
      <c r="NRO177" s="216"/>
      <c r="NRP177" s="216"/>
      <c r="NRQ177" s="216"/>
      <c r="NRR177" s="216"/>
      <c r="NRS177" s="216"/>
      <c r="NRT177" s="216"/>
      <c r="NRU177" s="216"/>
      <c r="NRV177" s="216"/>
      <c r="NRW177" s="216"/>
      <c r="NRX177" s="216"/>
      <c r="NRY177" s="216"/>
      <c r="NRZ177" s="216"/>
      <c r="NSA177" s="216"/>
      <c r="NSB177" s="216"/>
      <c r="NSC177" s="216"/>
      <c r="NSD177" s="216"/>
      <c r="NSE177" s="216"/>
      <c r="NSF177" s="216"/>
      <c r="NSG177" s="216"/>
      <c r="NSH177" s="216"/>
      <c r="NSI177" s="216"/>
      <c r="NSJ177" s="216"/>
      <c r="NSK177" s="216"/>
      <c r="NSL177" s="216"/>
      <c r="NSM177" s="216"/>
      <c r="NSN177" s="216"/>
      <c r="NSO177" s="216"/>
      <c r="NSP177" s="216"/>
      <c r="NSQ177" s="216"/>
      <c r="NSR177" s="216"/>
      <c r="NSS177" s="216"/>
      <c r="NST177" s="216"/>
      <c r="NSU177" s="216"/>
      <c r="NSV177" s="216"/>
      <c r="NSW177" s="216"/>
      <c r="NSX177" s="216"/>
      <c r="NSY177" s="216"/>
      <c r="NSZ177" s="216"/>
      <c r="NTA177" s="216"/>
      <c r="NTB177" s="216"/>
      <c r="NTC177" s="216"/>
      <c r="NTD177" s="216"/>
      <c r="NTE177" s="216"/>
      <c r="NTF177" s="216"/>
      <c r="NTG177" s="216"/>
      <c r="NTH177" s="216"/>
      <c r="NTI177" s="216"/>
      <c r="NTJ177" s="216"/>
      <c r="NTK177" s="216"/>
      <c r="NTL177" s="216"/>
      <c r="NTM177" s="216"/>
      <c r="NTN177" s="216"/>
      <c r="NTO177" s="216"/>
      <c r="NTP177" s="216"/>
      <c r="NTQ177" s="216"/>
      <c r="NTR177" s="216"/>
      <c r="NTS177" s="216"/>
      <c r="NTT177" s="216"/>
      <c r="NTU177" s="216"/>
      <c r="NTV177" s="216"/>
      <c r="NTW177" s="216"/>
      <c r="NTX177" s="216"/>
      <c r="NTY177" s="216"/>
      <c r="NTZ177" s="216"/>
      <c r="NUA177" s="216"/>
      <c r="NUB177" s="216"/>
      <c r="NUC177" s="216"/>
      <c r="NUD177" s="216"/>
      <c r="NUE177" s="216"/>
      <c r="NUF177" s="216"/>
      <c r="NUG177" s="216"/>
      <c r="NUH177" s="216"/>
      <c r="NUI177" s="216"/>
      <c r="NUJ177" s="216"/>
      <c r="NUK177" s="216"/>
      <c r="NUL177" s="216"/>
      <c r="NUM177" s="216"/>
      <c r="NUN177" s="216"/>
      <c r="NUO177" s="216"/>
      <c r="NUP177" s="216"/>
      <c r="NUQ177" s="216"/>
      <c r="NUR177" s="216"/>
      <c r="NUS177" s="216"/>
      <c r="NUT177" s="216"/>
      <c r="NUU177" s="216"/>
      <c r="NUV177" s="216"/>
      <c r="NUW177" s="216"/>
      <c r="NUX177" s="216"/>
      <c r="NUY177" s="216"/>
      <c r="NUZ177" s="216"/>
      <c r="NVA177" s="216"/>
      <c r="NVB177" s="216"/>
      <c r="NVC177" s="216"/>
      <c r="NVD177" s="216"/>
      <c r="NVE177" s="216"/>
      <c r="NVF177" s="216"/>
      <c r="NVG177" s="216"/>
      <c r="NVH177" s="216"/>
      <c r="NVI177" s="216"/>
      <c r="NVJ177" s="216"/>
      <c r="NVK177" s="216"/>
      <c r="NVL177" s="216"/>
      <c r="NVM177" s="216"/>
      <c r="NVN177" s="216"/>
      <c r="NVO177" s="216"/>
      <c r="NVP177" s="216"/>
      <c r="NVQ177" s="216"/>
      <c r="NVR177" s="216"/>
      <c r="NVS177" s="216"/>
      <c r="NVT177" s="216"/>
      <c r="NVU177" s="216"/>
      <c r="NVV177" s="216"/>
      <c r="NVW177" s="216"/>
      <c r="NVX177" s="216"/>
      <c r="NVY177" s="216"/>
      <c r="NVZ177" s="216"/>
      <c r="NWA177" s="216"/>
      <c r="NWB177" s="216"/>
      <c r="NWC177" s="216"/>
      <c r="NWD177" s="216"/>
      <c r="NWE177" s="216"/>
      <c r="NWF177" s="216"/>
      <c r="NWG177" s="216"/>
      <c r="NWH177" s="216"/>
      <c r="NWI177" s="216"/>
      <c r="NWJ177" s="216"/>
      <c r="NWK177" s="216"/>
      <c r="NWL177" s="216"/>
      <c r="NWM177" s="216"/>
      <c r="NWN177" s="216"/>
      <c r="NWO177" s="216"/>
      <c r="NWP177" s="216"/>
      <c r="NWQ177" s="216"/>
      <c r="NWR177" s="216"/>
      <c r="NWS177" s="216"/>
      <c r="NWT177" s="216"/>
      <c r="NWU177" s="216"/>
      <c r="NWV177" s="216"/>
      <c r="NWW177" s="216"/>
      <c r="NWX177" s="216"/>
      <c r="NWY177" s="216"/>
      <c r="NWZ177" s="216"/>
      <c r="NXA177" s="216"/>
      <c r="NXB177" s="216"/>
      <c r="NXC177" s="216"/>
      <c r="NXD177" s="216"/>
      <c r="NXE177" s="216"/>
      <c r="NXF177" s="216"/>
      <c r="NXG177" s="216"/>
      <c r="NXH177" s="216"/>
      <c r="NXI177" s="216"/>
      <c r="NXJ177" s="216"/>
      <c r="NXK177" s="216"/>
      <c r="NXL177" s="216"/>
      <c r="NXM177" s="216"/>
      <c r="NXN177" s="216"/>
      <c r="NXO177" s="216"/>
      <c r="NXP177" s="216"/>
      <c r="NXQ177" s="216"/>
      <c r="NXR177" s="216"/>
      <c r="NXS177" s="216"/>
      <c r="NXT177" s="216"/>
      <c r="NXU177" s="216"/>
      <c r="NXV177" s="216"/>
      <c r="NXW177" s="216"/>
      <c r="NXX177" s="216"/>
      <c r="NXY177" s="216"/>
      <c r="NXZ177" s="216"/>
      <c r="NYA177" s="216"/>
      <c r="NYB177" s="216"/>
      <c r="NYC177" s="216"/>
      <c r="NYD177" s="216"/>
      <c r="NYE177" s="216"/>
      <c r="NYF177" s="216"/>
      <c r="NYG177" s="216"/>
      <c r="NYH177" s="216"/>
      <c r="NYI177" s="216"/>
      <c r="NYJ177" s="216"/>
      <c r="NYK177" s="216"/>
      <c r="NYL177" s="216"/>
      <c r="NYM177" s="216"/>
      <c r="NYN177" s="216"/>
      <c r="NYO177" s="216"/>
      <c r="NYP177" s="216"/>
      <c r="NYQ177" s="216"/>
      <c r="NYR177" s="216"/>
      <c r="NYS177" s="216"/>
      <c r="NYT177" s="216"/>
      <c r="NYU177" s="216"/>
      <c r="NYV177" s="216"/>
      <c r="NYW177" s="216"/>
      <c r="NYX177" s="216"/>
      <c r="NYY177" s="216"/>
      <c r="NYZ177" s="216"/>
      <c r="NZA177" s="216"/>
      <c r="NZB177" s="216"/>
      <c r="NZC177" s="216"/>
      <c r="NZD177" s="216"/>
      <c r="NZE177" s="216"/>
      <c r="NZF177" s="216"/>
      <c r="NZG177" s="216"/>
      <c r="NZH177" s="216"/>
      <c r="NZI177" s="216"/>
      <c r="NZJ177" s="216"/>
      <c r="NZK177" s="216"/>
      <c r="NZL177" s="216"/>
      <c r="NZM177" s="216"/>
      <c r="NZN177" s="216"/>
      <c r="NZO177" s="216"/>
      <c r="NZP177" s="216"/>
      <c r="NZQ177" s="216"/>
      <c r="NZR177" s="216"/>
      <c r="NZS177" s="216"/>
      <c r="NZT177" s="216"/>
      <c r="NZU177" s="216"/>
      <c r="NZV177" s="216"/>
      <c r="NZW177" s="216"/>
      <c r="NZX177" s="216"/>
      <c r="NZY177" s="216"/>
      <c r="NZZ177" s="216"/>
      <c r="OAA177" s="216"/>
      <c r="OAB177" s="216"/>
      <c r="OAC177" s="216"/>
      <c r="OAD177" s="216"/>
      <c r="OAE177" s="216"/>
      <c r="OAF177" s="216"/>
      <c r="OAG177" s="216"/>
      <c r="OAH177" s="216"/>
      <c r="OAI177" s="216"/>
      <c r="OAJ177" s="216"/>
      <c r="OAK177" s="216"/>
      <c r="OAL177" s="216"/>
      <c r="OAM177" s="216"/>
      <c r="OAN177" s="216"/>
      <c r="OAO177" s="216"/>
      <c r="OAP177" s="216"/>
      <c r="OAQ177" s="216"/>
      <c r="OAR177" s="216"/>
      <c r="OAS177" s="216"/>
      <c r="OAT177" s="216"/>
      <c r="OAU177" s="216"/>
      <c r="OAV177" s="216"/>
      <c r="OAW177" s="216"/>
      <c r="OAX177" s="216"/>
      <c r="OAY177" s="216"/>
      <c r="OAZ177" s="216"/>
      <c r="OBA177" s="216"/>
      <c r="OBB177" s="216"/>
      <c r="OBC177" s="216"/>
      <c r="OBD177" s="216"/>
      <c r="OBE177" s="216"/>
      <c r="OBF177" s="216"/>
      <c r="OBG177" s="216"/>
      <c r="OBH177" s="216"/>
      <c r="OBI177" s="216"/>
      <c r="OBJ177" s="216"/>
      <c r="OBK177" s="216"/>
      <c r="OBL177" s="216"/>
      <c r="OBM177" s="216"/>
      <c r="OBN177" s="216"/>
      <c r="OBO177" s="216"/>
      <c r="OBP177" s="216"/>
      <c r="OBQ177" s="216"/>
      <c r="OBR177" s="216"/>
      <c r="OBS177" s="216"/>
      <c r="OBT177" s="216"/>
      <c r="OBU177" s="216"/>
      <c r="OBV177" s="216"/>
      <c r="OBW177" s="216"/>
      <c r="OBX177" s="216"/>
      <c r="OBY177" s="216"/>
      <c r="OBZ177" s="216"/>
      <c r="OCA177" s="216"/>
      <c r="OCB177" s="216"/>
      <c r="OCC177" s="216"/>
      <c r="OCD177" s="216"/>
      <c r="OCE177" s="216"/>
      <c r="OCF177" s="216"/>
      <c r="OCG177" s="216"/>
      <c r="OCH177" s="216"/>
      <c r="OCI177" s="216"/>
      <c r="OCJ177" s="216"/>
      <c r="OCK177" s="216"/>
      <c r="OCL177" s="216"/>
      <c r="OCM177" s="216"/>
      <c r="OCN177" s="216"/>
      <c r="OCO177" s="216"/>
      <c r="OCP177" s="216"/>
      <c r="OCQ177" s="216"/>
      <c r="OCR177" s="216"/>
      <c r="OCS177" s="216"/>
      <c r="OCT177" s="216"/>
      <c r="OCU177" s="216"/>
      <c r="OCV177" s="216"/>
      <c r="OCW177" s="216"/>
      <c r="OCX177" s="216"/>
      <c r="OCY177" s="216"/>
      <c r="OCZ177" s="216"/>
      <c r="ODA177" s="216"/>
      <c r="ODB177" s="216"/>
      <c r="ODC177" s="216"/>
      <c r="ODD177" s="216"/>
      <c r="ODE177" s="216"/>
      <c r="ODF177" s="216"/>
      <c r="ODG177" s="216"/>
      <c r="ODH177" s="216"/>
      <c r="ODI177" s="216"/>
      <c r="ODJ177" s="216"/>
      <c r="ODK177" s="216"/>
      <c r="ODL177" s="216"/>
      <c r="ODM177" s="216"/>
      <c r="ODN177" s="216"/>
      <c r="ODO177" s="216"/>
      <c r="ODP177" s="216"/>
      <c r="ODQ177" s="216"/>
      <c r="ODR177" s="216"/>
      <c r="ODS177" s="216"/>
      <c r="ODT177" s="216"/>
      <c r="ODU177" s="216"/>
      <c r="ODV177" s="216"/>
      <c r="ODW177" s="216"/>
      <c r="ODX177" s="216"/>
      <c r="ODY177" s="216"/>
      <c r="ODZ177" s="216"/>
      <c r="OEA177" s="216"/>
      <c r="OEB177" s="216"/>
      <c r="OEC177" s="216"/>
      <c r="OED177" s="216"/>
      <c r="OEE177" s="216"/>
      <c r="OEF177" s="216"/>
      <c r="OEG177" s="216"/>
      <c r="OEH177" s="216"/>
      <c r="OEI177" s="216"/>
      <c r="OEJ177" s="216"/>
      <c r="OEK177" s="216"/>
      <c r="OEL177" s="216"/>
      <c r="OEM177" s="216"/>
      <c r="OEN177" s="216"/>
      <c r="OEO177" s="216"/>
      <c r="OEP177" s="216"/>
      <c r="OEQ177" s="216"/>
      <c r="OER177" s="216"/>
      <c r="OES177" s="216"/>
      <c r="OET177" s="216"/>
      <c r="OEU177" s="216"/>
      <c r="OEV177" s="216"/>
      <c r="OEW177" s="216"/>
      <c r="OEX177" s="216"/>
      <c r="OEY177" s="216"/>
      <c r="OEZ177" s="216"/>
      <c r="OFA177" s="216"/>
      <c r="OFB177" s="216"/>
      <c r="OFC177" s="216"/>
      <c r="OFD177" s="216"/>
      <c r="OFE177" s="216"/>
      <c r="OFF177" s="216"/>
      <c r="OFG177" s="216"/>
      <c r="OFH177" s="216"/>
      <c r="OFI177" s="216"/>
      <c r="OFJ177" s="216"/>
      <c r="OFK177" s="216"/>
      <c r="OFL177" s="216"/>
      <c r="OFM177" s="216"/>
      <c r="OFN177" s="216"/>
      <c r="OFO177" s="216"/>
      <c r="OFP177" s="216"/>
      <c r="OFQ177" s="216"/>
      <c r="OFR177" s="216"/>
      <c r="OFS177" s="216"/>
      <c r="OFT177" s="216"/>
      <c r="OFU177" s="216"/>
      <c r="OFV177" s="216"/>
      <c r="OFW177" s="216"/>
      <c r="OFX177" s="216"/>
      <c r="OFY177" s="216"/>
      <c r="OFZ177" s="216"/>
      <c r="OGA177" s="216"/>
      <c r="OGB177" s="216"/>
      <c r="OGC177" s="216"/>
      <c r="OGD177" s="216"/>
      <c r="OGE177" s="216"/>
      <c r="OGF177" s="216"/>
      <c r="OGG177" s="216"/>
      <c r="OGH177" s="216"/>
      <c r="OGI177" s="216"/>
      <c r="OGJ177" s="216"/>
      <c r="OGK177" s="216"/>
      <c r="OGL177" s="216"/>
      <c r="OGM177" s="216"/>
      <c r="OGN177" s="216"/>
      <c r="OGO177" s="216"/>
      <c r="OGP177" s="216"/>
      <c r="OGQ177" s="216"/>
      <c r="OGR177" s="216"/>
      <c r="OGS177" s="216"/>
      <c r="OGT177" s="216"/>
      <c r="OGU177" s="216"/>
      <c r="OGV177" s="216"/>
      <c r="OGW177" s="216"/>
      <c r="OGX177" s="216"/>
      <c r="OGY177" s="216"/>
      <c r="OGZ177" s="216"/>
      <c r="OHA177" s="216"/>
      <c r="OHB177" s="216"/>
      <c r="OHC177" s="216"/>
      <c r="OHD177" s="216"/>
      <c r="OHE177" s="216"/>
      <c r="OHF177" s="216"/>
      <c r="OHG177" s="216"/>
      <c r="OHH177" s="216"/>
      <c r="OHI177" s="216"/>
      <c r="OHJ177" s="216"/>
      <c r="OHK177" s="216"/>
      <c r="OHL177" s="216"/>
      <c r="OHM177" s="216"/>
      <c r="OHN177" s="216"/>
      <c r="OHO177" s="216"/>
      <c r="OHP177" s="216"/>
      <c r="OHQ177" s="216"/>
      <c r="OHR177" s="216"/>
      <c r="OHS177" s="216"/>
      <c r="OHT177" s="216"/>
      <c r="OHU177" s="216"/>
      <c r="OHV177" s="216"/>
      <c r="OHW177" s="216"/>
      <c r="OHX177" s="216"/>
      <c r="OHY177" s="216"/>
      <c r="OHZ177" s="216"/>
      <c r="OIA177" s="216"/>
      <c r="OIB177" s="216"/>
      <c r="OIC177" s="216"/>
      <c r="OID177" s="216"/>
      <c r="OIE177" s="216"/>
      <c r="OIF177" s="216"/>
      <c r="OIG177" s="216"/>
      <c r="OIH177" s="216"/>
      <c r="OII177" s="216"/>
      <c r="OIJ177" s="216"/>
      <c r="OIK177" s="216"/>
      <c r="OIL177" s="216"/>
      <c r="OIM177" s="216"/>
      <c r="OIN177" s="216"/>
      <c r="OIO177" s="216"/>
      <c r="OIP177" s="216"/>
      <c r="OIQ177" s="216"/>
      <c r="OIR177" s="216"/>
      <c r="OIS177" s="216"/>
      <c r="OIT177" s="216"/>
      <c r="OIU177" s="216"/>
      <c r="OIV177" s="216"/>
      <c r="OIW177" s="216"/>
      <c r="OIX177" s="216"/>
      <c r="OIY177" s="216"/>
      <c r="OIZ177" s="216"/>
      <c r="OJA177" s="216"/>
      <c r="OJB177" s="216"/>
      <c r="OJC177" s="216"/>
      <c r="OJD177" s="216"/>
      <c r="OJE177" s="216"/>
      <c r="OJF177" s="216"/>
      <c r="OJG177" s="216"/>
      <c r="OJH177" s="216"/>
      <c r="OJI177" s="216"/>
      <c r="OJJ177" s="216"/>
      <c r="OJK177" s="216"/>
      <c r="OJL177" s="216"/>
      <c r="OJM177" s="216"/>
      <c r="OJN177" s="216"/>
      <c r="OJO177" s="216"/>
      <c r="OJP177" s="216"/>
      <c r="OJQ177" s="216"/>
      <c r="OJR177" s="216"/>
      <c r="OJS177" s="216"/>
      <c r="OJT177" s="216"/>
      <c r="OJU177" s="216"/>
      <c r="OJV177" s="216"/>
      <c r="OJW177" s="216"/>
      <c r="OJX177" s="216"/>
      <c r="OJY177" s="216"/>
      <c r="OJZ177" s="216"/>
      <c r="OKA177" s="216"/>
      <c r="OKB177" s="216"/>
      <c r="OKC177" s="216"/>
      <c r="OKD177" s="216"/>
      <c r="OKE177" s="216"/>
      <c r="OKF177" s="216"/>
      <c r="OKG177" s="216"/>
      <c r="OKH177" s="216"/>
      <c r="OKI177" s="216"/>
      <c r="OKJ177" s="216"/>
      <c r="OKK177" s="216"/>
      <c r="OKL177" s="216"/>
      <c r="OKM177" s="216"/>
      <c r="OKN177" s="216"/>
      <c r="OKO177" s="216"/>
      <c r="OKP177" s="216"/>
      <c r="OKQ177" s="216"/>
      <c r="OKR177" s="216"/>
      <c r="OKS177" s="216"/>
      <c r="OKT177" s="216"/>
      <c r="OKU177" s="216"/>
      <c r="OKV177" s="216"/>
      <c r="OKW177" s="216"/>
      <c r="OKX177" s="216"/>
      <c r="OKY177" s="216"/>
      <c r="OKZ177" s="216"/>
      <c r="OLA177" s="216"/>
      <c r="OLB177" s="216"/>
      <c r="OLC177" s="216"/>
      <c r="OLD177" s="216"/>
      <c r="OLE177" s="216"/>
      <c r="OLF177" s="216"/>
      <c r="OLG177" s="216"/>
      <c r="OLH177" s="216"/>
      <c r="OLI177" s="216"/>
      <c r="OLJ177" s="216"/>
      <c r="OLK177" s="216"/>
      <c r="OLL177" s="216"/>
      <c r="OLM177" s="216"/>
      <c r="OLN177" s="216"/>
      <c r="OLO177" s="216"/>
      <c r="OLP177" s="216"/>
      <c r="OLQ177" s="216"/>
      <c r="OLR177" s="216"/>
      <c r="OLS177" s="216"/>
      <c r="OLT177" s="216"/>
      <c r="OLU177" s="216"/>
      <c r="OLV177" s="216"/>
      <c r="OLW177" s="216"/>
      <c r="OLX177" s="216"/>
      <c r="OLY177" s="216"/>
      <c r="OLZ177" s="216"/>
      <c r="OMA177" s="216"/>
      <c r="OMB177" s="216"/>
      <c r="OMC177" s="216"/>
      <c r="OMD177" s="216"/>
      <c r="OME177" s="216"/>
      <c r="OMF177" s="216"/>
      <c r="OMG177" s="216"/>
      <c r="OMH177" s="216"/>
      <c r="OMI177" s="216"/>
      <c r="OMJ177" s="216"/>
      <c r="OMK177" s="216"/>
      <c r="OML177" s="216"/>
      <c r="OMM177" s="216"/>
      <c r="OMN177" s="216"/>
      <c r="OMO177" s="216"/>
      <c r="OMP177" s="216"/>
      <c r="OMQ177" s="216"/>
      <c r="OMR177" s="216"/>
      <c r="OMS177" s="216"/>
      <c r="OMT177" s="216"/>
      <c r="OMU177" s="216"/>
      <c r="OMV177" s="216"/>
      <c r="OMW177" s="216"/>
      <c r="OMX177" s="216"/>
      <c r="OMY177" s="216"/>
      <c r="OMZ177" s="216"/>
      <c r="ONA177" s="216"/>
      <c r="ONB177" s="216"/>
      <c r="ONC177" s="216"/>
      <c r="OND177" s="216"/>
      <c r="ONE177" s="216"/>
      <c r="ONF177" s="216"/>
      <c r="ONG177" s="216"/>
      <c r="ONH177" s="216"/>
      <c r="ONI177" s="216"/>
      <c r="ONJ177" s="216"/>
      <c r="ONK177" s="216"/>
      <c r="ONL177" s="216"/>
      <c r="ONM177" s="216"/>
      <c r="ONN177" s="216"/>
      <c r="ONO177" s="216"/>
      <c r="ONP177" s="216"/>
      <c r="ONQ177" s="216"/>
      <c r="ONR177" s="216"/>
      <c r="ONS177" s="216"/>
      <c r="ONT177" s="216"/>
      <c r="ONU177" s="216"/>
      <c r="ONV177" s="216"/>
      <c r="ONW177" s="216"/>
      <c r="ONX177" s="216"/>
      <c r="ONY177" s="216"/>
      <c r="ONZ177" s="216"/>
      <c r="OOA177" s="216"/>
      <c r="OOB177" s="216"/>
      <c r="OOC177" s="216"/>
      <c r="OOD177" s="216"/>
      <c r="OOE177" s="216"/>
      <c r="OOF177" s="216"/>
      <c r="OOG177" s="216"/>
      <c r="OOH177" s="216"/>
      <c r="OOI177" s="216"/>
      <c r="OOJ177" s="216"/>
      <c r="OOK177" s="216"/>
      <c r="OOL177" s="216"/>
      <c r="OOM177" s="216"/>
      <c r="OON177" s="216"/>
      <c r="OOO177" s="216"/>
      <c r="OOP177" s="216"/>
      <c r="OOQ177" s="216"/>
      <c r="OOR177" s="216"/>
      <c r="OOS177" s="216"/>
      <c r="OOT177" s="216"/>
      <c r="OOU177" s="216"/>
      <c r="OOV177" s="216"/>
      <c r="OOW177" s="216"/>
      <c r="OOX177" s="216"/>
      <c r="OOY177" s="216"/>
      <c r="OOZ177" s="216"/>
      <c r="OPA177" s="216"/>
      <c r="OPB177" s="216"/>
      <c r="OPC177" s="216"/>
      <c r="OPD177" s="216"/>
      <c r="OPE177" s="216"/>
      <c r="OPF177" s="216"/>
      <c r="OPG177" s="216"/>
      <c r="OPH177" s="216"/>
      <c r="OPI177" s="216"/>
      <c r="OPJ177" s="216"/>
      <c r="OPK177" s="216"/>
      <c r="OPL177" s="216"/>
      <c r="OPM177" s="216"/>
      <c r="OPN177" s="216"/>
      <c r="OPO177" s="216"/>
      <c r="OPP177" s="216"/>
      <c r="OPQ177" s="216"/>
      <c r="OPR177" s="216"/>
      <c r="OPS177" s="216"/>
      <c r="OPT177" s="216"/>
      <c r="OPU177" s="216"/>
      <c r="OPV177" s="216"/>
      <c r="OPW177" s="216"/>
      <c r="OPX177" s="216"/>
      <c r="OPY177" s="216"/>
      <c r="OPZ177" s="216"/>
      <c r="OQA177" s="216"/>
      <c r="OQB177" s="216"/>
      <c r="OQC177" s="216"/>
      <c r="OQD177" s="216"/>
      <c r="OQE177" s="216"/>
      <c r="OQF177" s="216"/>
      <c r="OQG177" s="216"/>
      <c r="OQH177" s="216"/>
      <c r="OQI177" s="216"/>
      <c r="OQJ177" s="216"/>
      <c r="OQK177" s="216"/>
      <c r="OQL177" s="216"/>
      <c r="OQM177" s="216"/>
      <c r="OQN177" s="216"/>
      <c r="OQO177" s="216"/>
      <c r="OQP177" s="216"/>
      <c r="OQQ177" s="216"/>
      <c r="OQR177" s="216"/>
      <c r="OQS177" s="216"/>
      <c r="OQT177" s="216"/>
      <c r="OQU177" s="216"/>
      <c r="OQV177" s="216"/>
      <c r="OQW177" s="216"/>
      <c r="OQX177" s="216"/>
      <c r="OQY177" s="216"/>
      <c r="OQZ177" s="216"/>
      <c r="ORA177" s="216"/>
      <c r="ORB177" s="216"/>
      <c r="ORC177" s="216"/>
      <c r="ORD177" s="216"/>
      <c r="ORE177" s="216"/>
      <c r="ORF177" s="216"/>
      <c r="ORG177" s="216"/>
      <c r="ORH177" s="216"/>
      <c r="ORI177" s="216"/>
      <c r="ORJ177" s="216"/>
      <c r="ORK177" s="216"/>
      <c r="ORL177" s="216"/>
      <c r="ORM177" s="216"/>
      <c r="ORN177" s="216"/>
      <c r="ORO177" s="216"/>
      <c r="ORP177" s="216"/>
      <c r="ORQ177" s="216"/>
      <c r="ORR177" s="216"/>
      <c r="ORS177" s="216"/>
      <c r="ORT177" s="216"/>
      <c r="ORU177" s="216"/>
      <c r="ORV177" s="216"/>
      <c r="ORW177" s="216"/>
      <c r="ORX177" s="216"/>
      <c r="ORY177" s="216"/>
      <c r="ORZ177" s="216"/>
      <c r="OSA177" s="216"/>
      <c r="OSB177" s="216"/>
      <c r="OSC177" s="216"/>
      <c r="OSD177" s="216"/>
      <c r="OSE177" s="216"/>
      <c r="OSF177" s="216"/>
      <c r="OSG177" s="216"/>
      <c r="OSH177" s="216"/>
      <c r="OSI177" s="216"/>
      <c r="OSJ177" s="216"/>
      <c r="OSK177" s="216"/>
      <c r="OSL177" s="216"/>
      <c r="OSM177" s="216"/>
      <c r="OSN177" s="216"/>
      <c r="OSO177" s="216"/>
      <c r="OSP177" s="216"/>
      <c r="OSQ177" s="216"/>
      <c r="OSR177" s="216"/>
      <c r="OSS177" s="216"/>
      <c r="OST177" s="216"/>
      <c r="OSU177" s="216"/>
      <c r="OSV177" s="216"/>
      <c r="OSW177" s="216"/>
      <c r="OSX177" s="216"/>
      <c r="OSY177" s="216"/>
      <c r="OSZ177" s="216"/>
      <c r="OTA177" s="216"/>
      <c r="OTB177" s="216"/>
      <c r="OTC177" s="216"/>
      <c r="OTD177" s="216"/>
      <c r="OTE177" s="216"/>
      <c r="OTF177" s="216"/>
      <c r="OTG177" s="216"/>
      <c r="OTH177" s="216"/>
      <c r="OTI177" s="216"/>
      <c r="OTJ177" s="216"/>
      <c r="OTK177" s="216"/>
      <c r="OTL177" s="216"/>
      <c r="OTM177" s="216"/>
      <c r="OTN177" s="216"/>
      <c r="OTO177" s="216"/>
      <c r="OTP177" s="216"/>
      <c r="OTQ177" s="216"/>
      <c r="OTR177" s="216"/>
      <c r="OTS177" s="216"/>
      <c r="OTT177" s="216"/>
      <c r="OTU177" s="216"/>
      <c r="OTV177" s="216"/>
      <c r="OTW177" s="216"/>
      <c r="OTX177" s="216"/>
      <c r="OTY177" s="216"/>
      <c r="OTZ177" s="216"/>
      <c r="OUA177" s="216"/>
      <c r="OUB177" s="216"/>
      <c r="OUC177" s="216"/>
      <c r="OUD177" s="216"/>
      <c r="OUE177" s="216"/>
      <c r="OUF177" s="216"/>
      <c r="OUG177" s="216"/>
      <c r="OUH177" s="216"/>
      <c r="OUI177" s="216"/>
      <c r="OUJ177" s="216"/>
      <c r="OUK177" s="216"/>
      <c r="OUL177" s="216"/>
      <c r="OUM177" s="216"/>
      <c r="OUN177" s="216"/>
      <c r="OUO177" s="216"/>
      <c r="OUP177" s="216"/>
      <c r="OUQ177" s="216"/>
      <c r="OUR177" s="216"/>
      <c r="OUS177" s="216"/>
      <c r="OUT177" s="216"/>
      <c r="OUU177" s="216"/>
      <c r="OUV177" s="216"/>
      <c r="OUW177" s="216"/>
      <c r="OUX177" s="216"/>
      <c r="OUY177" s="216"/>
      <c r="OUZ177" s="216"/>
      <c r="OVA177" s="216"/>
      <c r="OVB177" s="216"/>
      <c r="OVC177" s="216"/>
      <c r="OVD177" s="216"/>
      <c r="OVE177" s="216"/>
      <c r="OVF177" s="216"/>
      <c r="OVG177" s="216"/>
      <c r="OVH177" s="216"/>
      <c r="OVI177" s="216"/>
      <c r="OVJ177" s="216"/>
      <c r="OVK177" s="216"/>
      <c r="OVL177" s="216"/>
      <c r="OVM177" s="216"/>
      <c r="OVN177" s="216"/>
      <c r="OVO177" s="216"/>
      <c r="OVP177" s="216"/>
      <c r="OVQ177" s="216"/>
      <c r="OVR177" s="216"/>
      <c r="OVS177" s="216"/>
      <c r="OVT177" s="216"/>
      <c r="OVU177" s="216"/>
      <c r="OVV177" s="216"/>
      <c r="OVW177" s="216"/>
      <c r="OVX177" s="216"/>
      <c r="OVY177" s="216"/>
      <c r="OVZ177" s="216"/>
      <c r="OWA177" s="216"/>
      <c r="OWB177" s="216"/>
      <c r="OWC177" s="216"/>
      <c r="OWD177" s="216"/>
      <c r="OWE177" s="216"/>
      <c r="OWF177" s="216"/>
      <c r="OWG177" s="216"/>
      <c r="OWH177" s="216"/>
      <c r="OWI177" s="216"/>
      <c r="OWJ177" s="216"/>
      <c r="OWK177" s="216"/>
      <c r="OWL177" s="216"/>
      <c r="OWM177" s="216"/>
      <c r="OWN177" s="216"/>
      <c r="OWO177" s="216"/>
      <c r="OWP177" s="216"/>
      <c r="OWQ177" s="216"/>
      <c r="OWR177" s="216"/>
      <c r="OWS177" s="216"/>
      <c r="OWT177" s="216"/>
      <c r="OWU177" s="216"/>
      <c r="OWV177" s="216"/>
      <c r="OWW177" s="216"/>
      <c r="OWX177" s="216"/>
      <c r="OWY177" s="216"/>
      <c r="OWZ177" s="216"/>
      <c r="OXA177" s="216"/>
      <c r="OXB177" s="216"/>
      <c r="OXC177" s="216"/>
      <c r="OXD177" s="216"/>
      <c r="OXE177" s="216"/>
      <c r="OXF177" s="216"/>
      <c r="OXG177" s="216"/>
      <c r="OXH177" s="216"/>
      <c r="OXI177" s="216"/>
      <c r="OXJ177" s="216"/>
      <c r="OXK177" s="216"/>
      <c r="OXL177" s="216"/>
      <c r="OXM177" s="216"/>
      <c r="OXN177" s="216"/>
      <c r="OXO177" s="216"/>
      <c r="OXP177" s="216"/>
      <c r="OXQ177" s="216"/>
      <c r="OXR177" s="216"/>
      <c r="OXS177" s="216"/>
      <c r="OXT177" s="216"/>
      <c r="OXU177" s="216"/>
      <c r="OXV177" s="216"/>
      <c r="OXW177" s="216"/>
      <c r="OXX177" s="216"/>
      <c r="OXY177" s="216"/>
      <c r="OXZ177" s="216"/>
      <c r="OYA177" s="216"/>
      <c r="OYB177" s="216"/>
      <c r="OYC177" s="216"/>
      <c r="OYD177" s="216"/>
      <c r="OYE177" s="216"/>
      <c r="OYF177" s="216"/>
      <c r="OYG177" s="216"/>
      <c r="OYH177" s="216"/>
      <c r="OYI177" s="216"/>
      <c r="OYJ177" s="216"/>
      <c r="OYK177" s="216"/>
      <c r="OYL177" s="216"/>
      <c r="OYM177" s="216"/>
      <c r="OYN177" s="216"/>
      <c r="OYO177" s="216"/>
      <c r="OYP177" s="216"/>
      <c r="OYQ177" s="216"/>
      <c r="OYR177" s="216"/>
      <c r="OYS177" s="216"/>
      <c r="OYT177" s="216"/>
      <c r="OYU177" s="216"/>
      <c r="OYV177" s="216"/>
      <c r="OYW177" s="216"/>
      <c r="OYX177" s="216"/>
      <c r="OYY177" s="216"/>
      <c r="OYZ177" s="216"/>
      <c r="OZA177" s="216"/>
      <c r="OZB177" s="216"/>
      <c r="OZC177" s="216"/>
      <c r="OZD177" s="216"/>
      <c r="OZE177" s="216"/>
      <c r="OZF177" s="216"/>
      <c r="OZG177" s="216"/>
      <c r="OZH177" s="216"/>
      <c r="OZI177" s="216"/>
      <c r="OZJ177" s="216"/>
      <c r="OZK177" s="216"/>
      <c r="OZL177" s="216"/>
      <c r="OZM177" s="216"/>
      <c r="OZN177" s="216"/>
      <c r="OZO177" s="216"/>
      <c r="OZP177" s="216"/>
      <c r="OZQ177" s="216"/>
      <c r="OZR177" s="216"/>
      <c r="OZS177" s="216"/>
      <c r="OZT177" s="216"/>
      <c r="OZU177" s="216"/>
      <c r="OZV177" s="216"/>
      <c r="OZW177" s="216"/>
      <c r="OZX177" s="216"/>
      <c r="OZY177" s="216"/>
      <c r="OZZ177" s="216"/>
      <c r="PAA177" s="216"/>
      <c r="PAB177" s="216"/>
      <c r="PAC177" s="216"/>
      <c r="PAD177" s="216"/>
      <c r="PAE177" s="216"/>
      <c r="PAF177" s="216"/>
      <c r="PAG177" s="216"/>
      <c r="PAH177" s="216"/>
      <c r="PAI177" s="216"/>
      <c r="PAJ177" s="216"/>
      <c r="PAK177" s="216"/>
      <c r="PAL177" s="216"/>
      <c r="PAM177" s="216"/>
      <c r="PAN177" s="216"/>
      <c r="PAO177" s="216"/>
      <c r="PAP177" s="216"/>
      <c r="PAQ177" s="216"/>
      <c r="PAR177" s="216"/>
      <c r="PAS177" s="216"/>
      <c r="PAT177" s="216"/>
      <c r="PAU177" s="216"/>
      <c r="PAV177" s="216"/>
      <c r="PAW177" s="216"/>
      <c r="PAX177" s="216"/>
      <c r="PAY177" s="216"/>
      <c r="PAZ177" s="216"/>
      <c r="PBA177" s="216"/>
      <c r="PBB177" s="216"/>
      <c r="PBC177" s="216"/>
      <c r="PBD177" s="216"/>
      <c r="PBE177" s="216"/>
      <c r="PBF177" s="216"/>
      <c r="PBG177" s="216"/>
      <c r="PBH177" s="216"/>
      <c r="PBI177" s="216"/>
      <c r="PBJ177" s="216"/>
      <c r="PBK177" s="216"/>
      <c r="PBL177" s="216"/>
      <c r="PBM177" s="216"/>
      <c r="PBN177" s="216"/>
      <c r="PBO177" s="216"/>
      <c r="PBP177" s="216"/>
      <c r="PBQ177" s="216"/>
      <c r="PBR177" s="216"/>
      <c r="PBS177" s="216"/>
      <c r="PBT177" s="216"/>
      <c r="PBU177" s="216"/>
      <c r="PBV177" s="216"/>
      <c r="PBW177" s="216"/>
      <c r="PBX177" s="216"/>
      <c r="PBY177" s="216"/>
      <c r="PBZ177" s="216"/>
      <c r="PCA177" s="216"/>
      <c r="PCB177" s="216"/>
      <c r="PCC177" s="216"/>
      <c r="PCD177" s="216"/>
      <c r="PCE177" s="216"/>
      <c r="PCF177" s="216"/>
      <c r="PCG177" s="216"/>
      <c r="PCH177" s="216"/>
      <c r="PCI177" s="216"/>
      <c r="PCJ177" s="216"/>
      <c r="PCK177" s="216"/>
      <c r="PCL177" s="216"/>
      <c r="PCM177" s="216"/>
      <c r="PCN177" s="216"/>
      <c r="PCO177" s="216"/>
      <c r="PCP177" s="216"/>
      <c r="PCQ177" s="216"/>
      <c r="PCR177" s="216"/>
      <c r="PCS177" s="216"/>
      <c r="PCT177" s="216"/>
      <c r="PCU177" s="216"/>
      <c r="PCV177" s="216"/>
      <c r="PCW177" s="216"/>
      <c r="PCX177" s="216"/>
      <c r="PCY177" s="216"/>
      <c r="PCZ177" s="216"/>
      <c r="PDA177" s="216"/>
      <c r="PDB177" s="216"/>
      <c r="PDC177" s="216"/>
      <c r="PDD177" s="216"/>
      <c r="PDE177" s="216"/>
      <c r="PDF177" s="216"/>
      <c r="PDG177" s="216"/>
      <c r="PDH177" s="216"/>
      <c r="PDI177" s="216"/>
      <c r="PDJ177" s="216"/>
      <c r="PDK177" s="216"/>
      <c r="PDL177" s="216"/>
      <c r="PDM177" s="216"/>
      <c r="PDN177" s="216"/>
      <c r="PDO177" s="216"/>
      <c r="PDP177" s="216"/>
      <c r="PDQ177" s="216"/>
      <c r="PDR177" s="216"/>
      <c r="PDS177" s="216"/>
      <c r="PDT177" s="216"/>
      <c r="PDU177" s="216"/>
      <c r="PDV177" s="216"/>
      <c r="PDW177" s="216"/>
      <c r="PDX177" s="216"/>
      <c r="PDY177" s="216"/>
      <c r="PDZ177" s="216"/>
      <c r="PEA177" s="216"/>
      <c r="PEB177" s="216"/>
      <c r="PEC177" s="216"/>
      <c r="PED177" s="216"/>
      <c r="PEE177" s="216"/>
      <c r="PEF177" s="216"/>
      <c r="PEG177" s="216"/>
      <c r="PEH177" s="216"/>
      <c r="PEI177" s="216"/>
      <c r="PEJ177" s="216"/>
      <c r="PEK177" s="216"/>
      <c r="PEL177" s="216"/>
      <c r="PEM177" s="216"/>
      <c r="PEN177" s="216"/>
      <c r="PEO177" s="216"/>
      <c r="PEP177" s="216"/>
      <c r="PEQ177" s="216"/>
      <c r="PER177" s="216"/>
      <c r="PES177" s="216"/>
      <c r="PET177" s="216"/>
      <c r="PEU177" s="216"/>
      <c r="PEV177" s="216"/>
      <c r="PEW177" s="216"/>
      <c r="PEX177" s="216"/>
      <c r="PEY177" s="216"/>
      <c r="PEZ177" s="216"/>
      <c r="PFA177" s="216"/>
      <c r="PFB177" s="216"/>
      <c r="PFC177" s="216"/>
      <c r="PFD177" s="216"/>
      <c r="PFE177" s="216"/>
      <c r="PFF177" s="216"/>
      <c r="PFG177" s="216"/>
      <c r="PFH177" s="216"/>
      <c r="PFI177" s="216"/>
      <c r="PFJ177" s="216"/>
      <c r="PFK177" s="216"/>
      <c r="PFL177" s="216"/>
      <c r="PFM177" s="216"/>
      <c r="PFN177" s="216"/>
      <c r="PFO177" s="216"/>
      <c r="PFP177" s="216"/>
      <c r="PFQ177" s="216"/>
      <c r="PFR177" s="216"/>
      <c r="PFS177" s="216"/>
      <c r="PFT177" s="216"/>
      <c r="PFU177" s="216"/>
      <c r="PFV177" s="216"/>
      <c r="PFW177" s="216"/>
      <c r="PFX177" s="216"/>
      <c r="PFY177" s="216"/>
      <c r="PFZ177" s="216"/>
      <c r="PGA177" s="216"/>
      <c r="PGB177" s="216"/>
      <c r="PGC177" s="216"/>
      <c r="PGD177" s="216"/>
      <c r="PGE177" s="216"/>
      <c r="PGF177" s="216"/>
      <c r="PGG177" s="216"/>
      <c r="PGH177" s="216"/>
      <c r="PGI177" s="216"/>
      <c r="PGJ177" s="216"/>
      <c r="PGK177" s="216"/>
      <c r="PGL177" s="216"/>
      <c r="PGM177" s="216"/>
      <c r="PGN177" s="216"/>
      <c r="PGO177" s="216"/>
      <c r="PGP177" s="216"/>
      <c r="PGQ177" s="216"/>
      <c r="PGR177" s="216"/>
      <c r="PGS177" s="216"/>
      <c r="PGT177" s="216"/>
      <c r="PGU177" s="216"/>
      <c r="PGV177" s="216"/>
      <c r="PGW177" s="216"/>
      <c r="PGX177" s="216"/>
      <c r="PGY177" s="216"/>
      <c r="PGZ177" s="216"/>
      <c r="PHA177" s="216"/>
      <c r="PHB177" s="216"/>
      <c r="PHC177" s="216"/>
      <c r="PHD177" s="216"/>
      <c r="PHE177" s="216"/>
      <c r="PHF177" s="216"/>
      <c r="PHG177" s="216"/>
      <c r="PHH177" s="216"/>
      <c r="PHI177" s="216"/>
      <c r="PHJ177" s="216"/>
      <c r="PHK177" s="216"/>
      <c r="PHL177" s="216"/>
      <c r="PHM177" s="216"/>
      <c r="PHN177" s="216"/>
      <c r="PHO177" s="216"/>
      <c r="PHP177" s="216"/>
      <c r="PHQ177" s="216"/>
      <c r="PHR177" s="216"/>
      <c r="PHS177" s="216"/>
      <c r="PHT177" s="216"/>
      <c r="PHU177" s="216"/>
      <c r="PHV177" s="216"/>
      <c r="PHW177" s="216"/>
      <c r="PHX177" s="216"/>
      <c r="PHY177" s="216"/>
      <c r="PHZ177" s="216"/>
      <c r="PIA177" s="216"/>
      <c r="PIB177" s="216"/>
      <c r="PIC177" s="216"/>
      <c r="PID177" s="216"/>
      <c r="PIE177" s="216"/>
      <c r="PIF177" s="216"/>
      <c r="PIG177" s="216"/>
      <c r="PIH177" s="216"/>
      <c r="PII177" s="216"/>
      <c r="PIJ177" s="216"/>
      <c r="PIK177" s="216"/>
      <c r="PIL177" s="216"/>
      <c r="PIM177" s="216"/>
      <c r="PIN177" s="216"/>
      <c r="PIO177" s="216"/>
      <c r="PIP177" s="216"/>
      <c r="PIQ177" s="216"/>
      <c r="PIR177" s="216"/>
      <c r="PIS177" s="216"/>
      <c r="PIT177" s="216"/>
      <c r="PIU177" s="216"/>
      <c r="PIV177" s="216"/>
      <c r="PIW177" s="216"/>
      <c r="PIX177" s="216"/>
      <c r="PIY177" s="216"/>
      <c r="PIZ177" s="216"/>
      <c r="PJA177" s="216"/>
      <c r="PJB177" s="216"/>
      <c r="PJC177" s="216"/>
      <c r="PJD177" s="216"/>
      <c r="PJE177" s="216"/>
      <c r="PJF177" s="216"/>
      <c r="PJG177" s="216"/>
      <c r="PJH177" s="216"/>
      <c r="PJI177" s="216"/>
      <c r="PJJ177" s="216"/>
      <c r="PJK177" s="216"/>
      <c r="PJL177" s="216"/>
      <c r="PJM177" s="216"/>
      <c r="PJN177" s="216"/>
      <c r="PJO177" s="216"/>
      <c r="PJP177" s="216"/>
      <c r="PJQ177" s="216"/>
      <c r="PJR177" s="216"/>
      <c r="PJS177" s="216"/>
      <c r="PJT177" s="216"/>
      <c r="PJU177" s="216"/>
      <c r="PJV177" s="216"/>
      <c r="PJW177" s="216"/>
      <c r="PJX177" s="216"/>
      <c r="PJY177" s="216"/>
      <c r="PJZ177" s="216"/>
      <c r="PKA177" s="216"/>
      <c r="PKB177" s="216"/>
      <c r="PKC177" s="216"/>
      <c r="PKD177" s="216"/>
      <c r="PKE177" s="216"/>
      <c r="PKF177" s="216"/>
      <c r="PKG177" s="216"/>
      <c r="PKH177" s="216"/>
      <c r="PKI177" s="216"/>
      <c r="PKJ177" s="216"/>
      <c r="PKK177" s="216"/>
      <c r="PKL177" s="216"/>
      <c r="PKM177" s="216"/>
      <c r="PKN177" s="216"/>
      <c r="PKO177" s="216"/>
      <c r="PKP177" s="216"/>
      <c r="PKQ177" s="216"/>
      <c r="PKR177" s="216"/>
      <c r="PKS177" s="216"/>
      <c r="PKT177" s="216"/>
      <c r="PKU177" s="216"/>
      <c r="PKV177" s="216"/>
      <c r="PKW177" s="216"/>
      <c r="PKX177" s="216"/>
      <c r="PKY177" s="216"/>
      <c r="PKZ177" s="216"/>
      <c r="PLA177" s="216"/>
      <c r="PLB177" s="216"/>
      <c r="PLC177" s="216"/>
      <c r="PLD177" s="216"/>
      <c r="PLE177" s="216"/>
      <c r="PLF177" s="216"/>
      <c r="PLG177" s="216"/>
      <c r="PLH177" s="216"/>
      <c r="PLI177" s="216"/>
      <c r="PLJ177" s="216"/>
      <c r="PLK177" s="216"/>
      <c r="PLL177" s="216"/>
      <c r="PLM177" s="216"/>
      <c r="PLN177" s="216"/>
      <c r="PLO177" s="216"/>
      <c r="PLP177" s="216"/>
      <c r="PLQ177" s="216"/>
      <c r="PLR177" s="216"/>
      <c r="PLS177" s="216"/>
      <c r="PLT177" s="216"/>
      <c r="PLU177" s="216"/>
      <c r="PLV177" s="216"/>
      <c r="PLW177" s="216"/>
      <c r="PLX177" s="216"/>
      <c r="PLY177" s="216"/>
      <c r="PLZ177" s="216"/>
      <c r="PMA177" s="216"/>
      <c r="PMB177" s="216"/>
      <c r="PMC177" s="216"/>
      <c r="PMD177" s="216"/>
      <c r="PME177" s="216"/>
      <c r="PMF177" s="216"/>
      <c r="PMG177" s="216"/>
      <c r="PMH177" s="216"/>
      <c r="PMI177" s="216"/>
      <c r="PMJ177" s="216"/>
      <c r="PMK177" s="216"/>
      <c r="PML177" s="216"/>
      <c r="PMM177" s="216"/>
      <c r="PMN177" s="216"/>
      <c r="PMO177" s="216"/>
      <c r="PMP177" s="216"/>
      <c r="PMQ177" s="216"/>
      <c r="PMR177" s="216"/>
      <c r="PMS177" s="216"/>
      <c r="PMT177" s="216"/>
      <c r="PMU177" s="216"/>
      <c r="PMV177" s="216"/>
      <c r="PMW177" s="216"/>
      <c r="PMX177" s="216"/>
      <c r="PMY177" s="216"/>
      <c r="PMZ177" s="216"/>
      <c r="PNA177" s="216"/>
      <c r="PNB177" s="216"/>
      <c r="PNC177" s="216"/>
      <c r="PND177" s="216"/>
      <c r="PNE177" s="216"/>
      <c r="PNF177" s="216"/>
      <c r="PNG177" s="216"/>
      <c r="PNH177" s="216"/>
      <c r="PNI177" s="216"/>
      <c r="PNJ177" s="216"/>
      <c r="PNK177" s="216"/>
      <c r="PNL177" s="216"/>
      <c r="PNM177" s="216"/>
      <c r="PNN177" s="216"/>
      <c r="PNO177" s="216"/>
      <c r="PNP177" s="216"/>
      <c r="PNQ177" s="216"/>
      <c r="PNR177" s="216"/>
      <c r="PNS177" s="216"/>
      <c r="PNT177" s="216"/>
      <c r="PNU177" s="216"/>
      <c r="PNV177" s="216"/>
      <c r="PNW177" s="216"/>
      <c r="PNX177" s="216"/>
      <c r="PNY177" s="216"/>
      <c r="PNZ177" s="216"/>
      <c r="POA177" s="216"/>
      <c r="POB177" s="216"/>
      <c r="POC177" s="216"/>
      <c r="POD177" s="216"/>
      <c r="POE177" s="216"/>
      <c r="POF177" s="216"/>
      <c r="POG177" s="216"/>
      <c r="POH177" s="216"/>
      <c r="POI177" s="216"/>
      <c r="POJ177" s="216"/>
      <c r="POK177" s="216"/>
      <c r="POL177" s="216"/>
      <c r="POM177" s="216"/>
      <c r="PON177" s="216"/>
      <c r="POO177" s="216"/>
      <c r="POP177" s="216"/>
      <c r="POQ177" s="216"/>
      <c r="POR177" s="216"/>
      <c r="POS177" s="216"/>
      <c r="POT177" s="216"/>
      <c r="POU177" s="216"/>
      <c r="POV177" s="216"/>
      <c r="POW177" s="216"/>
      <c r="POX177" s="216"/>
      <c r="POY177" s="216"/>
      <c r="POZ177" s="216"/>
      <c r="PPA177" s="216"/>
      <c r="PPB177" s="216"/>
      <c r="PPC177" s="216"/>
      <c r="PPD177" s="216"/>
      <c r="PPE177" s="216"/>
      <c r="PPF177" s="216"/>
      <c r="PPG177" s="216"/>
      <c r="PPH177" s="216"/>
      <c r="PPI177" s="216"/>
      <c r="PPJ177" s="216"/>
      <c r="PPK177" s="216"/>
      <c r="PPL177" s="216"/>
      <c r="PPM177" s="216"/>
      <c r="PPN177" s="216"/>
      <c r="PPO177" s="216"/>
      <c r="PPP177" s="216"/>
      <c r="PPQ177" s="216"/>
      <c r="PPR177" s="216"/>
      <c r="PPS177" s="216"/>
      <c r="PPT177" s="216"/>
      <c r="PPU177" s="216"/>
      <c r="PPV177" s="216"/>
      <c r="PPW177" s="216"/>
      <c r="PPX177" s="216"/>
      <c r="PPY177" s="216"/>
      <c r="PPZ177" s="216"/>
      <c r="PQA177" s="216"/>
      <c r="PQB177" s="216"/>
      <c r="PQC177" s="216"/>
      <c r="PQD177" s="216"/>
      <c r="PQE177" s="216"/>
      <c r="PQF177" s="216"/>
      <c r="PQG177" s="216"/>
      <c r="PQH177" s="216"/>
      <c r="PQI177" s="216"/>
      <c r="PQJ177" s="216"/>
      <c r="PQK177" s="216"/>
      <c r="PQL177" s="216"/>
      <c r="PQM177" s="216"/>
      <c r="PQN177" s="216"/>
      <c r="PQO177" s="216"/>
      <c r="PQP177" s="216"/>
      <c r="PQQ177" s="216"/>
      <c r="PQR177" s="216"/>
      <c r="PQS177" s="216"/>
      <c r="PQT177" s="216"/>
      <c r="PQU177" s="216"/>
      <c r="PQV177" s="216"/>
      <c r="PQW177" s="216"/>
      <c r="PQX177" s="216"/>
      <c r="PQY177" s="216"/>
      <c r="PQZ177" s="216"/>
      <c r="PRA177" s="216"/>
      <c r="PRB177" s="216"/>
      <c r="PRC177" s="216"/>
      <c r="PRD177" s="216"/>
      <c r="PRE177" s="216"/>
      <c r="PRF177" s="216"/>
      <c r="PRG177" s="216"/>
      <c r="PRH177" s="216"/>
      <c r="PRI177" s="216"/>
      <c r="PRJ177" s="216"/>
      <c r="PRK177" s="216"/>
      <c r="PRL177" s="216"/>
      <c r="PRM177" s="216"/>
      <c r="PRN177" s="216"/>
      <c r="PRO177" s="216"/>
      <c r="PRP177" s="216"/>
      <c r="PRQ177" s="216"/>
      <c r="PRR177" s="216"/>
      <c r="PRS177" s="216"/>
      <c r="PRT177" s="216"/>
      <c r="PRU177" s="216"/>
      <c r="PRV177" s="216"/>
      <c r="PRW177" s="216"/>
      <c r="PRX177" s="216"/>
      <c r="PRY177" s="216"/>
      <c r="PRZ177" s="216"/>
      <c r="PSA177" s="216"/>
      <c r="PSB177" s="216"/>
      <c r="PSC177" s="216"/>
      <c r="PSD177" s="216"/>
      <c r="PSE177" s="216"/>
      <c r="PSF177" s="216"/>
      <c r="PSG177" s="216"/>
      <c r="PSH177" s="216"/>
      <c r="PSI177" s="216"/>
      <c r="PSJ177" s="216"/>
      <c r="PSK177" s="216"/>
      <c r="PSL177" s="216"/>
      <c r="PSM177" s="216"/>
      <c r="PSN177" s="216"/>
      <c r="PSO177" s="216"/>
      <c r="PSP177" s="216"/>
      <c r="PSQ177" s="216"/>
      <c r="PSR177" s="216"/>
      <c r="PSS177" s="216"/>
      <c r="PST177" s="216"/>
      <c r="PSU177" s="216"/>
      <c r="PSV177" s="216"/>
      <c r="PSW177" s="216"/>
      <c r="PSX177" s="216"/>
      <c r="PSY177" s="216"/>
      <c r="PSZ177" s="216"/>
      <c r="PTA177" s="216"/>
      <c r="PTB177" s="216"/>
      <c r="PTC177" s="216"/>
      <c r="PTD177" s="216"/>
      <c r="PTE177" s="216"/>
      <c r="PTF177" s="216"/>
      <c r="PTG177" s="216"/>
      <c r="PTH177" s="216"/>
      <c r="PTI177" s="216"/>
      <c r="PTJ177" s="216"/>
      <c r="PTK177" s="216"/>
      <c r="PTL177" s="216"/>
      <c r="PTM177" s="216"/>
      <c r="PTN177" s="216"/>
      <c r="PTO177" s="216"/>
      <c r="PTP177" s="216"/>
      <c r="PTQ177" s="216"/>
      <c r="PTR177" s="216"/>
      <c r="PTS177" s="216"/>
      <c r="PTT177" s="216"/>
      <c r="PTU177" s="216"/>
      <c r="PTV177" s="216"/>
      <c r="PTW177" s="216"/>
      <c r="PTX177" s="216"/>
      <c r="PTY177" s="216"/>
      <c r="PTZ177" s="216"/>
      <c r="PUA177" s="216"/>
      <c r="PUB177" s="216"/>
      <c r="PUC177" s="216"/>
      <c r="PUD177" s="216"/>
      <c r="PUE177" s="216"/>
      <c r="PUF177" s="216"/>
      <c r="PUG177" s="216"/>
      <c r="PUH177" s="216"/>
      <c r="PUI177" s="216"/>
      <c r="PUJ177" s="216"/>
      <c r="PUK177" s="216"/>
      <c r="PUL177" s="216"/>
      <c r="PUM177" s="216"/>
      <c r="PUN177" s="216"/>
      <c r="PUO177" s="216"/>
      <c r="PUP177" s="216"/>
      <c r="PUQ177" s="216"/>
      <c r="PUR177" s="216"/>
      <c r="PUS177" s="216"/>
      <c r="PUT177" s="216"/>
      <c r="PUU177" s="216"/>
      <c r="PUV177" s="216"/>
      <c r="PUW177" s="216"/>
      <c r="PUX177" s="216"/>
      <c r="PUY177" s="216"/>
      <c r="PUZ177" s="216"/>
      <c r="PVA177" s="216"/>
      <c r="PVB177" s="216"/>
      <c r="PVC177" s="216"/>
      <c r="PVD177" s="216"/>
      <c r="PVE177" s="216"/>
      <c r="PVF177" s="216"/>
      <c r="PVG177" s="216"/>
      <c r="PVH177" s="216"/>
      <c r="PVI177" s="216"/>
      <c r="PVJ177" s="216"/>
      <c r="PVK177" s="216"/>
      <c r="PVL177" s="216"/>
      <c r="PVM177" s="216"/>
      <c r="PVN177" s="216"/>
      <c r="PVO177" s="216"/>
      <c r="PVP177" s="216"/>
      <c r="PVQ177" s="216"/>
      <c r="PVR177" s="216"/>
      <c r="PVS177" s="216"/>
      <c r="PVT177" s="216"/>
      <c r="PVU177" s="216"/>
      <c r="PVV177" s="216"/>
      <c r="PVW177" s="216"/>
      <c r="PVX177" s="216"/>
      <c r="PVY177" s="216"/>
      <c r="PVZ177" s="216"/>
      <c r="PWA177" s="216"/>
      <c r="PWB177" s="216"/>
      <c r="PWC177" s="216"/>
      <c r="PWD177" s="216"/>
      <c r="PWE177" s="216"/>
      <c r="PWF177" s="216"/>
      <c r="PWG177" s="216"/>
      <c r="PWH177" s="216"/>
      <c r="PWI177" s="216"/>
      <c r="PWJ177" s="216"/>
      <c r="PWK177" s="216"/>
      <c r="PWL177" s="216"/>
      <c r="PWM177" s="216"/>
      <c r="PWN177" s="216"/>
      <c r="PWO177" s="216"/>
      <c r="PWP177" s="216"/>
      <c r="PWQ177" s="216"/>
      <c r="PWR177" s="216"/>
      <c r="PWS177" s="216"/>
      <c r="PWT177" s="216"/>
      <c r="PWU177" s="216"/>
      <c r="PWV177" s="216"/>
      <c r="PWW177" s="216"/>
      <c r="PWX177" s="216"/>
      <c r="PWY177" s="216"/>
      <c r="PWZ177" s="216"/>
      <c r="PXA177" s="216"/>
      <c r="PXB177" s="216"/>
      <c r="PXC177" s="216"/>
      <c r="PXD177" s="216"/>
      <c r="PXE177" s="216"/>
      <c r="PXF177" s="216"/>
      <c r="PXG177" s="216"/>
      <c r="PXH177" s="216"/>
      <c r="PXI177" s="216"/>
      <c r="PXJ177" s="216"/>
      <c r="PXK177" s="216"/>
      <c r="PXL177" s="216"/>
      <c r="PXM177" s="216"/>
      <c r="PXN177" s="216"/>
      <c r="PXO177" s="216"/>
      <c r="PXP177" s="216"/>
      <c r="PXQ177" s="216"/>
      <c r="PXR177" s="216"/>
      <c r="PXS177" s="216"/>
      <c r="PXT177" s="216"/>
      <c r="PXU177" s="216"/>
      <c r="PXV177" s="216"/>
      <c r="PXW177" s="216"/>
      <c r="PXX177" s="216"/>
      <c r="PXY177" s="216"/>
      <c r="PXZ177" s="216"/>
      <c r="PYA177" s="216"/>
      <c r="PYB177" s="216"/>
      <c r="PYC177" s="216"/>
      <c r="PYD177" s="216"/>
      <c r="PYE177" s="216"/>
      <c r="PYF177" s="216"/>
      <c r="PYG177" s="216"/>
      <c r="PYH177" s="216"/>
      <c r="PYI177" s="216"/>
      <c r="PYJ177" s="216"/>
      <c r="PYK177" s="216"/>
      <c r="PYL177" s="216"/>
      <c r="PYM177" s="216"/>
      <c r="PYN177" s="216"/>
      <c r="PYO177" s="216"/>
      <c r="PYP177" s="216"/>
      <c r="PYQ177" s="216"/>
      <c r="PYR177" s="216"/>
      <c r="PYS177" s="216"/>
      <c r="PYT177" s="216"/>
      <c r="PYU177" s="216"/>
      <c r="PYV177" s="216"/>
      <c r="PYW177" s="216"/>
      <c r="PYX177" s="216"/>
      <c r="PYY177" s="216"/>
      <c r="PYZ177" s="216"/>
      <c r="PZA177" s="216"/>
      <c r="PZB177" s="216"/>
      <c r="PZC177" s="216"/>
      <c r="PZD177" s="216"/>
      <c r="PZE177" s="216"/>
      <c r="PZF177" s="216"/>
      <c r="PZG177" s="216"/>
      <c r="PZH177" s="216"/>
      <c r="PZI177" s="216"/>
      <c r="PZJ177" s="216"/>
      <c r="PZK177" s="216"/>
      <c r="PZL177" s="216"/>
      <c r="PZM177" s="216"/>
      <c r="PZN177" s="216"/>
      <c r="PZO177" s="216"/>
      <c r="PZP177" s="216"/>
      <c r="PZQ177" s="216"/>
      <c r="PZR177" s="216"/>
      <c r="PZS177" s="216"/>
      <c r="PZT177" s="216"/>
      <c r="PZU177" s="216"/>
      <c r="PZV177" s="216"/>
      <c r="PZW177" s="216"/>
      <c r="PZX177" s="216"/>
      <c r="PZY177" s="216"/>
      <c r="PZZ177" s="216"/>
      <c r="QAA177" s="216"/>
      <c r="QAB177" s="216"/>
      <c r="QAC177" s="216"/>
      <c r="QAD177" s="216"/>
      <c r="QAE177" s="216"/>
      <c r="QAF177" s="216"/>
      <c r="QAG177" s="216"/>
      <c r="QAH177" s="216"/>
      <c r="QAI177" s="216"/>
      <c r="QAJ177" s="216"/>
      <c r="QAK177" s="216"/>
      <c r="QAL177" s="216"/>
      <c r="QAM177" s="216"/>
      <c r="QAN177" s="216"/>
      <c r="QAO177" s="216"/>
      <c r="QAP177" s="216"/>
      <c r="QAQ177" s="216"/>
      <c r="QAR177" s="216"/>
      <c r="QAS177" s="216"/>
      <c r="QAT177" s="216"/>
      <c r="QAU177" s="216"/>
      <c r="QAV177" s="216"/>
      <c r="QAW177" s="216"/>
      <c r="QAX177" s="216"/>
      <c r="QAY177" s="216"/>
      <c r="QAZ177" s="216"/>
      <c r="QBA177" s="216"/>
      <c r="QBB177" s="216"/>
      <c r="QBC177" s="216"/>
      <c r="QBD177" s="216"/>
      <c r="QBE177" s="216"/>
      <c r="QBF177" s="216"/>
      <c r="QBG177" s="216"/>
      <c r="QBH177" s="216"/>
      <c r="QBI177" s="216"/>
      <c r="QBJ177" s="216"/>
      <c r="QBK177" s="216"/>
      <c r="QBL177" s="216"/>
      <c r="QBM177" s="216"/>
      <c r="QBN177" s="216"/>
      <c r="QBO177" s="216"/>
      <c r="QBP177" s="216"/>
      <c r="QBQ177" s="216"/>
      <c r="QBR177" s="216"/>
      <c r="QBS177" s="216"/>
      <c r="QBT177" s="216"/>
      <c r="QBU177" s="216"/>
      <c r="QBV177" s="216"/>
      <c r="QBW177" s="216"/>
      <c r="QBX177" s="216"/>
      <c r="QBY177" s="216"/>
      <c r="QBZ177" s="216"/>
      <c r="QCA177" s="216"/>
      <c r="QCB177" s="216"/>
      <c r="QCC177" s="216"/>
      <c r="QCD177" s="216"/>
      <c r="QCE177" s="216"/>
      <c r="QCF177" s="216"/>
      <c r="QCG177" s="216"/>
      <c r="QCH177" s="216"/>
      <c r="QCI177" s="216"/>
      <c r="QCJ177" s="216"/>
      <c r="QCK177" s="216"/>
      <c r="QCL177" s="216"/>
      <c r="QCM177" s="216"/>
      <c r="QCN177" s="216"/>
      <c r="QCO177" s="216"/>
      <c r="QCP177" s="216"/>
      <c r="QCQ177" s="216"/>
      <c r="QCR177" s="216"/>
      <c r="QCS177" s="216"/>
      <c r="QCT177" s="216"/>
      <c r="QCU177" s="216"/>
      <c r="QCV177" s="216"/>
      <c r="QCW177" s="216"/>
      <c r="QCX177" s="216"/>
      <c r="QCY177" s="216"/>
      <c r="QCZ177" s="216"/>
      <c r="QDA177" s="216"/>
      <c r="QDB177" s="216"/>
      <c r="QDC177" s="216"/>
      <c r="QDD177" s="216"/>
      <c r="QDE177" s="216"/>
      <c r="QDF177" s="216"/>
      <c r="QDG177" s="216"/>
      <c r="QDH177" s="216"/>
      <c r="QDI177" s="216"/>
      <c r="QDJ177" s="216"/>
      <c r="QDK177" s="216"/>
      <c r="QDL177" s="216"/>
      <c r="QDM177" s="216"/>
      <c r="QDN177" s="216"/>
      <c r="QDO177" s="216"/>
      <c r="QDP177" s="216"/>
      <c r="QDQ177" s="216"/>
      <c r="QDR177" s="216"/>
      <c r="QDS177" s="216"/>
      <c r="QDT177" s="216"/>
      <c r="QDU177" s="216"/>
      <c r="QDV177" s="216"/>
      <c r="QDW177" s="216"/>
      <c r="QDX177" s="216"/>
      <c r="QDY177" s="216"/>
      <c r="QDZ177" s="216"/>
      <c r="QEA177" s="216"/>
      <c r="QEB177" s="216"/>
      <c r="QEC177" s="216"/>
      <c r="QED177" s="216"/>
      <c r="QEE177" s="216"/>
      <c r="QEF177" s="216"/>
      <c r="QEG177" s="216"/>
      <c r="QEH177" s="216"/>
      <c r="QEI177" s="216"/>
      <c r="QEJ177" s="216"/>
      <c r="QEK177" s="216"/>
      <c r="QEL177" s="216"/>
      <c r="QEM177" s="216"/>
      <c r="QEN177" s="216"/>
      <c r="QEO177" s="216"/>
      <c r="QEP177" s="216"/>
      <c r="QEQ177" s="216"/>
      <c r="QER177" s="216"/>
      <c r="QES177" s="216"/>
      <c r="QET177" s="216"/>
      <c r="QEU177" s="216"/>
      <c r="QEV177" s="216"/>
      <c r="QEW177" s="216"/>
      <c r="QEX177" s="216"/>
      <c r="QEY177" s="216"/>
      <c r="QEZ177" s="216"/>
      <c r="QFA177" s="216"/>
      <c r="QFB177" s="216"/>
      <c r="QFC177" s="216"/>
      <c r="QFD177" s="216"/>
      <c r="QFE177" s="216"/>
      <c r="QFF177" s="216"/>
      <c r="QFG177" s="216"/>
      <c r="QFH177" s="216"/>
      <c r="QFI177" s="216"/>
      <c r="QFJ177" s="216"/>
      <c r="QFK177" s="216"/>
      <c r="QFL177" s="216"/>
      <c r="QFM177" s="216"/>
      <c r="QFN177" s="216"/>
      <c r="QFO177" s="216"/>
      <c r="QFP177" s="216"/>
      <c r="QFQ177" s="216"/>
      <c r="QFR177" s="216"/>
      <c r="QFS177" s="216"/>
      <c r="QFT177" s="216"/>
      <c r="QFU177" s="216"/>
      <c r="QFV177" s="216"/>
      <c r="QFW177" s="216"/>
      <c r="QFX177" s="216"/>
      <c r="QFY177" s="216"/>
      <c r="QFZ177" s="216"/>
      <c r="QGA177" s="216"/>
      <c r="QGB177" s="216"/>
      <c r="QGC177" s="216"/>
      <c r="QGD177" s="216"/>
      <c r="QGE177" s="216"/>
      <c r="QGF177" s="216"/>
      <c r="QGG177" s="216"/>
      <c r="QGH177" s="216"/>
      <c r="QGI177" s="216"/>
      <c r="QGJ177" s="216"/>
      <c r="QGK177" s="216"/>
      <c r="QGL177" s="216"/>
      <c r="QGM177" s="216"/>
      <c r="QGN177" s="216"/>
      <c r="QGO177" s="216"/>
      <c r="QGP177" s="216"/>
      <c r="QGQ177" s="216"/>
      <c r="QGR177" s="216"/>
      <c r="QGS177" s="216"/>
      <c r="QGT177" s="216"/>
      <c r="QGU177" s="216"/>
      <c r="QGV177" s="216"/>
      <c r="QGW177" s="216"/>
      <c r="QGX177" s="216"/>
      <c r="QGY177" s="216"/>
      <c r="QGZ177" s="216"/>
      <c r="QHA177" s="216"/>
      <c r="QHB177" s="216"/>
      <c r="QHC177" s="216"/>
      <c r="QHD177" s="216"/>
      <c r="QHE177" s="216"/>
      <c r="QHF177" s="216"/>
      <c r="QHG177" s="216"/>
      <c r="QHH177" s="216"/>
      <c r="QHI177" s="216"/>
      <c r="QHJ177" s="216"/>
      <c r="QHK177" s="216"/>
      <c r="QHL177" s="216"/>
      <c r="QHM177" s="216"/>
      <c r="QHN177" s="216"/>
      <c r="QHO177" s="216"/>
      <c r="QHP177" s="216"/>
      <c r="QHQ177" s="216"/>
      <c r="QHR177" s="216"/>
      <c r="QHS177" s="216"/>
      <c r="QHT177" s="216"/>
      <c r="QHU177" s="216"/>
      <c r="QHV177" s="216"/>
      <c r="QHW177" s="216"/>
      <c r="QHX177" s="216"/>
      <c r="QHY177" s="216"/>
      <c r="QHZ177" s="216"/>
      <c r="QIA177" s="216"/>
      <c r="QIB177" s="216"/>
      <c r="QIC177" s="216"/>
      <c r="QID177" s="216"/>
      <c r="QIE177" s="216"/>
      <c r="QIF177" s="216"/>
      <c r="QIG177" s="216"/>
      <c r="QIH177" s="216"/>
      <c r="QII177" s="216"/>
      <c r="QIJ177" s="216"/>
      <c r="QIK177" s="216"/>
      <c r="QIL177" s="216"/>
      <c r="QIM177" s="216"/>
      <c r="QIN177" s="216"/>
      <c r="QIO177" s="216"/>
      <c r="QIP177" s="216"/>
      <c r="QIQ177" s="216"/>
      <c r="QIR177" s="216"/>
      <c r="QIS177" s="216"/>
      <c r="QIT177" s="216"/>
      <c r="QIU177" s="216"/>
      <c r="QIV177" s="216"/>
      <c r="QIW177" s="216"/>
      <c r="QIX177" s="216"/>
      <c r="QIY177" s="216"/>
      <c r="QIZ177" s="216"/>
      <c r="QJA177" s="216"/>
      <c r="QJB177" s="216"/>
      <c r="QJC177" s="216"/>
      <c r="QJD177" s="216"/>
      <c r="QJE177" s="216"/>
      <c r="QJF177" s="216"/>
      <c r="QJG177" s="216"/>
      <c r="QJH177" s="216"/>
      <c r="QJI177" s="216"/>
      <c r="QJJ177" s="216"/>
      <c r="QJK177" s="216"/>
      <c r="QJL177" s="216"/>
      <c r="QJM177" s="216"/>
      <c r="QJN177" s="216"/>
      <c r="QJO177" s="216"/>
      <c r="QJP177" s="216"/>
      <c r="QJQ177" s="216"/>
      <c r="QJR177" s="216"/>
      <c r="QJS177" s="216"/>
      <c r="QJT177" s="216"/>
      <c r="QJU177" s="216"/>
      <c r="QJV177" s="216"/>
      <c r="QJW177" s="216"/>
      <c r="QJX177" s="216"/>
      <c r="QJY177" s="216"/>
      <c r="QJZ177" s="216"/>
      <c r="QKA177" s="216"/>
      <c r="QKB177" s="216"/>
      <c r="QKC177" s="216"/>
      <c r="QKD177" s="216"/>
      <c r="QKE177" s="216"/>
      <c r="QKF177" s="216"/>
      <c r="QKG177" s="216"/>
      <c r="QKH177" s="216"/>
      <c r="QKI177" s="216"/>
      <c r="QKJ177" s="216"/>
      <c r="QKK177" s="216"/>
      <c r="QKL177" s="216"/>
      <c r="QKM177" s="216"/>
      <c r="QKN177" s="216"/>
      <c r="QKO177" s="216"/>
      <c r="QKP177" s="216"/>
      <c r="QKQ177" s="216"/>
      <c r="QKR177" s="216"/>
      <c r="QKS177" s="216"/>
      <c r="QKT177" s="216"/>
      <c r="QKU177" s="216"/>
      <c r="QKV177" s="216"/>
      <c r="QKW177" s="216"/>
      <c r="QKX177" s="216"/>
      <c r="QKY177" s="216"/>
      <c r="QKZ177" s="216"/>
      <c r="QLA177" s="216"/>
      <c r="QLB177" s="216"/>
      <c r="QLC177" s="216"/>
      <c r="QLD177" s="216"/>
      <c r="QLE177" s="216"/>
      <c r="QLF177" s="216"/>
      <c r="QLG177" s="216"/>
      <c r="QLH177" s="216"/>
      <c r="QLI177" s="216"/>
      <c r="QLJ177" s="216"/>
      <c r="QLK177" s="216"/>
      <c r="QLL177" s="216"/>
      <c r="QLM177" s="216"/>
      <c r="QLN177" s="216"/>
      <c r="QLO177" s="216"/>
      <c r="QLP177" s="216"/>
      <c r="QLQ177" s="216"/>
      <c r="QLR177" s="216"/>
      <c r="QLS177" s="216"/>
      <c r="QLT177" s="216"/>
      <c r="QLU177" s="216"/>
      <c r="QLV177" s="216"/>
      <c r="QLW177" s="216"/>
      <c r="QLX177" s="216"/>
      <c r="QLY177" s="216"/>
      <c r="QLZ177" s="216"/>
      <c r="QMA177" s="216"/>
      <c r="QMB177" s="216"/>
      <c r="QMC177" s="216"/>
      <c r="QMD177" s="216"/>
      <c r="QME177" s="216"/>
      <c r="QMF177" s="216"/>
      <c r="QMG177" s="216"/>
      <c r="QMH177" s="216"/>
      <c r="QMI177" s="216"/>
      <c r="QMJ177" s="216"/>
      <c r="QMK177" s="216"/>
      <c r="QML177" s="216"/>
      <c r="QMM177" s="216"/>
      <c r="QMN177" s="216"/>
      <c r="QMO177" s="216"/>
      <c r="QMP177" s="216"/>
      <c r="QMQ177" s="216"/>
      <c r="QMR177" s="216"/>
      <c r="QMS177" s="216"/>
      <c r="QMT177" s="216"/>
      <c r="QMU177" s="216"/>
      <c r="QMV177" s="216"/>
      <c r="QMW177" s="216"/>
      <c r="QMX177" s="216"/>
      <c r="QMY177" s="216"/>
      <c r="QMZ177" s="216"/>
      <c r="QNA177" s="216"/>
      <c r="QNB177" s="216"/>
      <c r="QNC177" s="216"/>
      <c r="QND177" s="216"/>
      <c r="QNE177" s="216"/>
      <c r="QNF177" s="216"/>
      <c r="QNG177" s="216"/>
      <c r="QNH177" s="216"/>
      <c r="QNI177" s="216"/>
      <c r="QNJ177" s="216"/>
      <c r="QNK177" s="216"/>
      <c r="QNL177" s="216"/>
      <c r="QNM177" s="216"/>
      <c r="QNN177" s="216"/>
      <c r="QNO177" s="216"/>
      <c r="QNP177" s="216"/>
      <c r="QNQ177" s="216"/>
      <c r="QNR177" s="216"/>
      <c r="QNS177" s="216"/>
      <c r="QNT177" s="216"/>
      <c r="QNU177" s="216"/>
      <c r="QNV177" s="216"/>
      <c r="QNW177" s="216"/>
      <c r="QNX177" s="216"/>
      <c r="QNY177" s="216"/>
      <c r="QNZ177" s="216"/>
      <c r="QOA177" s="216"/>
      <c r="QOB177" s="216"/>
      <c r="QOC177" s="216"/>
      <c r="QOD177" s="216"/>
      <c r="QOE177" s="216"/>
      <c r="QOF177" s="216"/>
      <c r="QOG177" s="216"/>
      <c r="QOH177" s="216"/>
      <c r="QOI177" s="216"/>
      <c r="QOJ177" s="216"/>
      <c r="QOK177" s="216"/>
      <c r="QOL177" s="216"/>
      <c r="QOM177" s="216"/>
      <c r="QON177" s="216"/>
      <c r="QOO177" s="216"/>
      <c r="QOP177" s="216"/>
      <c r="QOQ177" s="216"/>
      <c r="QOR177" s="216"/>
      <c r="QOS177" s="216"/>
      <c r="QOT177" s="216"/>
      <c r="QOU177" s="216"/>
      <c r="QOV177" s="216"/>
      <c r="QOW177" s="216"/>
      <c r="QOX177" s="216"/>
      <c r="QOY177" s="216"/>
      <c r="QOZ177" s="216"/>
      <c r="QPA177" s="216"/>
      <c r="QPB177" s="216"/>
      <c r="QPC177" s="216"/>
      <c r="QPD177" s="216"/>
      <c r="QPE177" s="216"/>
      <c r="QPF177" s="216"/>
      <c r="QPG177" s="216"/>
      <c r="QPH177" s="216"/>
      <c r="QPI177" s="216"/>
      <c r="QPJ177" s="216"/>
      <c r="QPK177" s="216"/>
      <c r="QPL177" s="216"/>
      <c r="QPM177" s="216"/>
      <c r="QPN177" s="216"/>
      <c r="QPO177" s="216"/>
      <c r="QPP177" s="216"/>
      <c r="QPQ177" s="216"/>
      <c r="QPR177" s="216"/>
      <c r="QPS177" s="216"/>
      <c r="QPT177" s="216"/>
      <c r="QPU177" s="216"/>
      <c r="QPV177" s="216"/>
      <c r="QPW177" s="216"/>
      <c r="QPX177" s="216"/>
      <c r="QPY177" s="216"/>
      <c r="QPZ177" s="216"/>
      <c r="QQA177" s="216"/>
      <c r="QQB177" s="216"/>
      <c r="QQC177" s="216"/>
      <c r="QQD177" s="216"/>
      <c r="QQE177" s="216"/>
      <c r="QQF177" s="216"/>
      <c r="QQG177" s="216"/>
      <c r="QQH177" s="216"/>
      <c r="QQI177" s="216"/>
      <c r="QQJ177" s="216"/>
      <c r="QQK177" s="216"/>
      <c r="QQL177" s="216"/>
      <c r="QQM177" s="216"/>
      <c r="QQN177" s="216"/>
      <c r="QQO177" s="216"/>
      <c r="QQP177" s="216"/>
      <c r="QQQ177" s="216"/>
      <c r="QQR177" s="216"/>
      <c r="QQS177" s="216"/>
      <c r="QQT177" s="216"/>
      <c r="QQU177" s="216"/>
      <c r="QQV177" s="216"/>
      <c r="QQW177" s="216"/>
      <c r="QQX177" s="216"/>
      <c r="QQY177" s="216"/>
      <c r="QQZ177" s="216"/>
      <c r="QRA177" s="216"/>
      <c r="QRB177" s="216"/>
      <c r="QRC177" s="216"/>
      <c r="QRD177" s="216"/>
      <c r="QRE177" s="216"/>
      <c r="QRF177" s="216"/>
      <c r="QRG177" s="216"/>
      <c r="QRH177" s="216"/>
      <c r="QRI177" s="216"/>
      <c r="QRJ177" s="216"/>
      <c r="QRK177" s="216"/>
      <c r="QRL177" s="216"/>
      <c r="QRM177" s="216"/>
      <c r="QRN177" s="216"/>
      <c r="QRO177" s="216"/>
      <c r="QRP177" s="216"/>
      <c r="QRQ177" s="216"/>
      <c r="QRR177" s="216"/>
      <c r="QRS177" s="216"/>
      <c r="QRT177" s="216"/>
      <c r="QRU177" s="216"/>
      <c r="QRV177" s="216"/>
      <c r="QRW177" s="216"/>
      <c r="QRX177" s="216"/>
      <c r="QRY177" s="216"/>
      <c r="QRZ177" s="216"/>
      <c r="QSA177" s="216"/>
      <c r="QSB177" s="216"/>
      <c r="QSC177" s="216"/>
      <c r="QSD177" s="216"/>
      <c r="QSE177" s="216"/>
      <c r="QSF177" s="216"/>
      <c r="QSG177" s="216"/>
      <c r="QSH177" s="216"/>
      <c r="QSI177" s="216"/>
      <c r="QSJ177" s="216"/>
      <c r="QSK177" s="216"/>
      <c r="QSL177" s="216"/>
      <c r="QSM177" s="216"/>
      <c r="QSN177" s="216"/>
      <c r="QSO177" s="216"/>
      <c r="QSP177" s="216"/>
      <c r="QSQ177" s="216"/>
      <c r="QSR177" s="216"/>
      <c r="QSS177" s="216"/>
      <c r="QST177" s="216"/>
      <c r="QSU177" s="216"/>
      <c r="QSV177" s="216"/>
      <c r="QSW177" s="216"/>
      <c r="QSX177" s="216"/>
      <c r="QSY177" s="216"/>
      <c r="QSZ177" s="216"/>
      <c r="QTA177" s="216"/>
      <c r="QTB177" s="216"/>
      <c r="QTC177" s="216"/>
      <c r="QTD177" s="216"/>
      <c r="QTE177" s="216"/>
      <c r="QTF177" s="216"/>
      <c r="QTG177" s="216"/>
      <c r="QTH177" s="216"/>
      <c r="QTI177" s="216"/>
      <c r="QTJ177" s="216"/>
      <c r="QTK177" s="216"/>
      <c r="QTL177" s="216"/>
      <c r="QTM177" s="216"/>
      <c r="QTN177" s="216"/>
      <c r="QTO177" s="216"/>
      <c r="QTP177" s="216"/>
      <c r="QTQ177" s="216"/>
      <c r="QTR177" s="216"/>
      <c r="QTS177" s="216"/>
      <c r="QTT177" s="216"/>
      <c r="QTU177" s="216"/>
      <c r="QTV177" s="216"/>
      <c r="QTW177" s="216"/>
      <c r="QTX177" s="216"/>
      <c r="QTY177" s="216"/>
      <c r="QTZ177" s="216"/>
      <c r="QUA177" s="216"/>
      <c r="QUB177" s="216"/>
      <c r="QUC177" s="216"/>
      <c r="QUD177" s="216"/>
      <c r="QUE177" s="216"/>
      <c r="QUF177" s="216"/>
      <c r="QUG177" s="216"/>
      <c r="QUH177" s="216"/>
      <c r="QUI177" s="216"/>
      <c r="QUJ177" s="216"/>
      <c r="QUK177" s="216"/>
      <c r="QUL177" s="216"/>
      <c r="QUM177" s="216"/>
      <c r="QUN177" s="216"/>
      <c r="QUO177" s="216"/>
      <c r="QUP177" s="216"/>
      <c r="QUQ177" s="216"/>
      <c r="QUR177" s="216"/>
      <c r="QUS177" s="216"/>
      <c r="QUT177" s="216"/>
      <c r="QUU177" s="216"/>
      <c r="QUV177" s="216"/>
      <c r="QUW177" s="216"/>
      <c r="QUX177" s="216"/>
      <c r="QUY177" s="216"/>
      <c r="QUZ177" s="216"/>
      <c r="QVA177" s="216"/>
      <c r="QVB177" s="216"/>
      <c r="QVC177" s="216"/>
      <c r="QVD177" s="216"/>
      <c r="QVE177" s="216"/>
      <c r="QVF177" s="216"/>
      <c r="QVG177" s="216"/>
      <c r="QVH177" s="216"/>
      <c r="QVI177" s="216"/>
      <c r="QVJ177" s="216"/>
      <c r="QVK177" s="216"/>
      <c r="QVL177" s="216"/>
      <c r="QVM177" s="216"/>
      <c r="QVN177" s="216"/>
      <c r="QVO177" s="216"/>
      <c r="QVP177" s="216"/>
      <c r="QVQ177" s="216"/>
      <c r="QVR177" s="216"/>
      <c r="QVS177" s="216"/>
      <c r="QVT177" s="216"/>
      <c r="QVU177" s="216"/>
      <c r="QVV177" s="216"/>
      <c r="QVW177" s="216"/>
      <c r="QVX177" s="216"/>
      <c r="QVY177" s="216"/>
      <c r="QVZ177" s="216"/>
      <c r="QWA177" s="216"/>
      <c r="QWB177" s="216"/>
      <c r="QWC177" s="216"/>
      <c r="QWD177" s="216"/>
      <c r="QWE177" s="216"/>
      <c r="QWF177" s="216"/>
      <c r="QWG177" s="216"/>
      <c r="QWH177" s="216"/>
      <c r="QWI177" s="216"/>
      <c r="QWJ177" s="216"/>
      <c r="QWK177" s="216"/>
      <c r="QWL177" s="216"/>
      <c r="QWM177" s="216"/>
      <c r="QWN177" s="216"/>
      <c r="QWO177" s="216"/>
      <c r="QWP177" s="216"/>
      <c r="QWQ177" s="216"/>
      <c r="QWR177" s="216"/>
      <c r="QWS177" s="216"/>
      <c r="QWT177" s="216"/>
      <c r="QWU177" s="216"/>
      <c r="QWV177" s="216"/>
      <c r="QWW177" s="216"/>
      <c r="QWX177" s="216"/>
      <c r="QWY177" s="216"/>
      <c r="QWZ177" s="216"/>
      <c r="QXA177" s="216"/>
      <c r="QXB177" s="216"/>
      <c r="QXC177" s="216"/>
      <c r="QXD177" s="216"/>
      <c r="QXE177" s="216"/>
      <c r="QXF177" s="216"/>
      <c r="QXG177" s="216"/>
      <c r="QXH177" s="216"/>
      <c r="QXI177" s="216"/>
      <c r="QXJ177" s="216"/>
      <c r="QXK177" s="216"/>
      <c r="QXL177" s="216"/>
      <c r="QXM177" s="216"/>
      <c r="QXN177" s="216"/>
      <c r="QXO177" s="216"/>
      <c r="QXP177" s="216"/>
      <c r="QXQ177" s="216"/>
      <c r="QXR177" s="216"/>
      <c r="QXS177" s="216"/>
      <c r="QXT177" s="216"/>
      <c r="QXU177" s="216"/>
      <c r="QXV177" s="216"/>
      <c r="QXW177" s="216"/>
      <c r="QXX177" s="216"/>
      <c r="QXY177" s="216"/>
      <c r="QXZ177" s="216"/>
      <c r="QYA177" s="216"/>
      <c r="QYB177" s="216"/>
      <c r="QYC177" s="216"/>
      <c r="QYD177" s="216"/>
      <c r="QYE177" s="216"/>
      <c r="QYF177" s="216"/>
      <c r="QYG177" s="216"/>
      <c r="QYH177" s="216"/>
      <c r="QYI177" s="216"/>
      <c r="QYJ177" s="216"/>
      <c r="QYK177" s="216"/>
      <c r="QYL177" s="216"/>
      <c r="QYM177" s="216"/>
      <c r="QYN177" s="216"/>
      <c r="QYO177" s="216"/>
      <c r="QYP177" s="216"/>
      <c r="QYQ177" s="216"/>
      <c r="QYR177" s="216"/>
      <c r="QYS177" s="216"/>
      <c r="QYT177" s="216"/>
      <c r="QYU177" s="216"/>
      <c r="QYV177" s="216"/>
      <c r="QYW177" s="216"/>
      <c r="QYX177" s="216"/>
      <c r="QYY177" s="216"/>
      <c r="QYZ177" s="216"/>
      <c r="QZA177" s="216"/>
      <c r="QZB177" s="216"/>
      <c r="QZC177" s="216"/>
      <c r="QZD177" s="216"/>
      <c r="QZE177" s="216"/>
      <c r="QZF177" s="216"/>
      <c r="QZG177" s="216"/>
      <c r="QZH177" s="216"/>
      <c r="QZI177" s="216"/>
      <c r="QZJ177" s="216"/>
      <c r="QZK177" s="216"/>
      <c r="QZL177" s="216"/>
      <c r="QZM177" s="216"/>
      <c r="QZN177" s="216"/>
      <c r="QZO177" s="216"/>
      <c r="QZP177" s="216"/>
      <c r="QZQ177" s="216"/>
      <c r="QZR177" s="216"/>
      <c r="QZS177" s="216"/>
      <c r="QZT177" s="216"/>
      <c r="QZU177" s="216"/>
      <c r="QZV177" s="216"/>
      <c r="QZW177" s="216"/>
      <c r="QZX177" s="216"/>
      <c r="QZY177" s="216"/>
      <c r="QZZ177" s="216"/>
      <c r="RAA177" s="216"/>
      <c r="RAB177" s="216"/>
      <c r="RAC177" s="216"/>
      <c r="RAD177" s="216"/>
      <c r="RAE177" s="216"/>
      <c r="RAF177" s="216"/>
      <c r="RAG177" s="216"/>
      <c r="RAH177" s="216"/>
      <c r="RAI177" s="216"/>
      <c r="RAJ177" s="216"/>
      <c r="RAK177" s="216"/>
      <c r="RAL177" s="216"/>
      <c r="RAM177" s="216"/>
      <c r="RAN177" s="216"/>
      <c r="RAO177" s="216"/>
      <c r="RAP177" s="216"/>
      <c r="RAQ177" s="216"/>
      <c r="RAR177" s="216"/>
      <c r="RAS177" s="216"/>
      <c r="RAT177" s="216"/>
      <c r="RAU177" s="216"/>
      <c r="RAV177" s="216"/>
      <c r="RAW177" s="216"/>
      <c r="RAX177" s="216"/>
      <c r="RAY177" s="216"/>
      <c r="RAZ177" s="216"/>
      <c r="RBA177" s="216"/>
      <c r="RBB177" s="216"/>
      <c r="RBC177" s="216"/>
      <c r="RBD177" s="216"/>
      <c r="RBE177" s="216"/>
      <c r="RBF177" s="216"/>
      <c r="RBG177" s="216"/>
      <c r="RBH177" s="216"/>
      <c r="RBI177" s="216"/>
      <c r="RBJ177" s="216"/>
      <c r="RBK177" s="216"/>
      <c r="RBL177" s="216"/>
      <c r="RBM177" s="216"/>
      <c r="RBN177" s="216"/>
      <c r="RBO177" s="216"/>
      <c r="RBP177" s="216"/>
      <c r="RBQ177" s="216"/>
      <c r="RBR177" s="216"/>
      <c r="RBS177" s="216"/>
      <c r="RBT177" s="216"/>
      <c r="RBU177" s="216"/>
      <c r="RBV177" s="216"/>
      <c r="RBW177" s="216"/>
      <c r="RBX177" s="216"/>
      <c r="RBY177" s="216"/>
      <c r="RBZ177" s="216"/>
      <c r="RCA177" s="216"/>
      <c r="RCB177" s="216"/>
      <c r="RCC177" s="216"/>
      <c r="RCD177" s="216"/>
      <c r="RCE177" s="216"/>
      <c r="RCF177" s="216"/>
      <c r="RCG177" s="216"/>
      <c r="RCH177" s="216"/>
      <c r="RCI177" s="216"/>
      <c r="RCJ177" s="216"/>
      <c r="RCK177" s="216"/>
      <c r="RCL177" s="216"/>
      <c r="RCM177" s="216"/>
      <c r="RCN177" s="216"/>
      <c r="RCO177" s="216"/>
      <c r="RCP177" s="216"/>
      <c r="RCQ177" s="216"/>
      <c r="RCR177" s="216"/>
      <c r="RCS177" s="216"/>
      <c r="RCT177" s="216"/>
      <c r="RCU177" s="216"/>
      <c r="RCV177" s="216"/>
      <c r="RCW177" s="216"/>
      <c r="RCX177" s="216"/>
      <c r="RCY177" s="216"/>
      <c r="RCZ177" s="216"/>
      <c r="RDA177" s="216"/>
      <c r="RDB177" s="216"/>
      <c r="RDC177" s="216"/>
      <c r="RDD177" s="216"/>
      <c r="RDE177" s="216"/>
      <c r="RDF177" s="216"/>
      <c r="RDG177" s="216"/>
      <c r="RDH177" s="216"/>
      <c r="RDI177" s="216"/>
      <c r="RDJ177" s="216"/>
      <c r="RDK177" s="216"/>
      <c r="RDL177" s="216"/>
      <c r="RDM177" s="216"/>
      <c r="RDN177" s="216"/>
      <c r="RDO177" s="216"/>
      <c r="RDP177" s="216"/>
      <c r="RDQ177" s="216"/>
      <c r="RDR177" s="216"/>
      <c r="RDS177" s="216"/>
      <c r="RDT177" s="216"/>
      <c r="RDU177" s="216"/>
      <c r="RDV177" s="216"/>
      <c r="RDW177" s="216"/>
      <c r="RDX177" s="216"/>
      <c r="RDY177" s="216"/>
      <c r="RDZ177" s="216"/>
      <c r="REA177" s="216"/>
      <c r="REB177" s="216"/>
      <c r="REC177" s="216"/>
      <c r="RED177" s="216"/>
      <c r="REE177" s="216"/>
      <c r="REF177" s="216"/>
      <c r="REG177" s="216"/>
      <c r="REH177" s="216"/>
      <c r="REI177" s="216"/>
      <c r="REJ177" s="216"/>
      <c r="REK177" s="216"/>
      <c r="REL177" s="216"/>
      <c r="REM177" s="216"/>
      <c r="REN177" s="216"/>
      <c r="REO177" s="216"/>
      <c r="REP177" s="216"/>
      <c r="REQ177" s="216"/>
      <c r="RER177" s="216"/>
      <c r="RES177" s="216"/>
      <c r="RET177" s="216"/>
      <c r="REU177" s="216"/>
      <c r="REV177" s="216"/>
      <c r="REW177" s="216"/>
      <c r="REX177" s="216"/>
      <c r="REY177" s="216"/>
      <c r="REZ177" s="216"/>
      <c r="RFA177" s="216"/>
      <c r="RFB177" s="216"/>
      <c r="RFC177" s="216"/>
      <c r="RFD177" s="216"/>
      <c r="RFE177" s="216"/>
      <c r="RFF177" s="216"/>
      <c r="RFG177" s="216"/>
      <c r="RFH177" s="216"/>
      <c r="RFI177" s="216"/>
      <c r="RFJ177" s="216"/>
      <c r="RFK177" s="216"/>
      <c r="RFL177" s="216"/>
      <c r="RFM177" s="216"/>
      <c r="RFN177" s="216"/>
      <c r="RFO177" s="216"/>
      <c r="RFP177" s="216"/>
      <c r="RFQ177" s="216"/>
      <c r="RFR177" s="216"/>
      <c r="RFS177" s="216"/>
      <c r="RFT177" s="216"/>
      <c r="RFU177" s="216"/>
      <c r="RFV177" s="216"/>
      <c r="RFW177" s="216"/>
      <c r="RFX177" s="216"/>
      <c r="RFY177" s="216"/>
      <c r="RFZ177" s="216"/>
      <c r="RGA177" s="216"/>
      <c r="RGB177" s="216"/>
      <c r="RGC177" s="216"/>
      <c r="RGD177" s="216"/>
      <c r="RGE177" s="216"/>
      <c r="RGF177" s="216"/>
      <c r="RGG177" s="216"/>
      <c r="RGH177" s="216"/>
      <c r="RGI177" s="216"/>
      <c r="RGJ177" s="216"/>
      <c r="RGK177" s="216"/>
      <c r="RGL177" s="216"/>
      <c r="RGM177" s="216"/>
      <c r="RGN177" s="216"/>
      <c r="RGO177" s="216"/>
      <c r="RGP177" s="216"/>
      <c r="RGQ177" s="216"/>
      <c r="RGR177" s="216"/>
      <c r="RGS177" s="216"/>
      <c r="RGT177" s="216"/>
      <c r="RGU177" s="216"/>
      <c r="RGV177" s="216"/>
      <c r="RGW177" s="216"/>
      <c r="RGX177" s="216"/>
      <c r="RGY177" s="216"/>
      <c r="RGZ177" s="216"/>
      <c r="RHA177" s="216"/>
      <c r="RHB177" s="216"/>
      <c r="RHC177" s="216"/>
      <c r="RHD177" s="216"/>
      <c r="RHE177" s="216"/>
      <c r="RHF177" s="216"/>
      <c r="RHG177" s="216"/>
      <c r="RHH177" s="216"/>
      <c r="RHI177" s="216"/>
      <c r="RHJ177" s="216"/>
      <c r="RHK177" s="216"/>
      <c r="RHL177" s="216"/>
      <c r="RHM177" s="216"/>
      <c r="RHN177" s="216"/>
      <c r="RHO177" s="216"/>
      <c r="RHP177" s="216"/>
      <c r="RHQ177" s="216"/>
      <c r="RHR177" s="216"/>
      <c r="RHS177" s="216"/>
      <c r="RHT177" s="216"/>
      <c r="RHU177" s="216"/>
      <c r="RHV177" s="216"/>
      <c r="RHW177" s="216"/>
      <c r="RHX177" s="216"/>
      <c r="RHY177" s="216"/>
      <c r="RHZ177" s="216"/>
      <c r="RIA177" s="216"/>
      <c r="RIB177" s="216"/>
      <c r="RIC177" s="216"/>
      <c r="RID177" s="216"/>
      <c r="RIE177" s="216"/>
      <c r="RIF177" s="216"/>
      <c r="RIG177" s="216"/>
      <c r="RIH177" s="216"/>
      <c r="RII177" s="216"/>
      <c r="RIJ177" s="216"/>
      <c r="RIK177" s="216"/>
      <c r="RIL177" s="216"/>
      <c r="RIM177" s="216"/>
      <c r="RIN177" s="216"/>
      <c r="RIO177" s="216"/>
      <c r="RIP177" s="216"/>
      <c r="RIQ177" s="216"/>
      <c r="RIR177" s="216"/>
      <c r="RIS177" s="216"/>
      <c r="RIT177" s="216"/>
      <c r="RIU177" s="216"/>
      <c r="RIV177" s="216"/>
      <c r="RIW177" s="216"/>
      <c r="RIX177" s="216"/>
      <c r="RIY177" s="216"/>
      <c r="RIZ177" s="216"/>
      <c r="RJA177" s="216"/>
      <c r="RJB177" s="216"/>
      <c r="RJC177" s="216"/>
      <c r="RJD177" s="216"/>
      <c r="RJE177" s="216"/>
      <c r="RJF177" s="216"/>
      <c r="RJG177" s="216"/>
      <c r="RJH177" s="216"/>
      <c r="RJI177" s="216"/>
      <c r="RJJ177" s="216"/>
      <c r="RJK177" s="216"/>
      <c r="RJL177" s="216"/>
      <c r="RJM177" s="216"/>
      <c r="RJN177" s="216"/>
      <c r="RJO177" s="216"/>
      <c r="RJP177" s="216"/>
      <c r="RJQ177" s="216"/>
      <c r="RJR177" s="216"/>
      <c r="RJS177" s="216"/>
      <c r="RJT177" s="216"/>
      <c r="RJU177" s="216"/>
      <c r="RJV177" s="216"/>
      <c r="RJW177" s="216"/>
      <c r="RJX177" s="216"/>
      <c r="RJY177" s="216"/>
      <c r="RJZ177" s="216"/>
      <c r="RKA177" s="216"/>
      <c r="RKB177" s="216"/>
      <c r="RKC177" s="216"/>
      <c r="RKD177" s="216"/>
      <c r="RKE177" s="216"/>
      <c r="RKF177" s="216"/>
      <c r="RKG177" s="216"/>
      <c r="RKH177" s="216"/>
      <c r="RKI177" s="216"/>
      <c r="RKJ177" s="216"/>
      <c r="RKK177" s="216"/>
      <c r="RKL177" s="216"/>
      <c r="RKM177" s="216"/>
      <c r="RKN177" s="216"/>
      <c r="RKO177" s="216"/>
      <c r="RKP177" s="216"/>
      <c r="RKQ177" s="216"/>
      <c r="RKR177" s="216"/>
      <c r="RKS177" s="216"/>
      <c r="RKT177" s="216"/>
      <c r="RKU177" s="216"/>
      <c r="RKV177" s="216"/>
      <c r="RKW177" s="216"/>
      <c r="RKX177" s="216"/>
      <c r="RKY177" s="216"/>
      <c r="RKZ177" s="216"/>
      <c r="RLA177" s="216"/>
      <c r="RLB177" s="216"/>
      <c r="RLC177" s="216"/>
      <c r="RLD177" s="216"/>
      <c r="RLE177" s="216"/>
      <c r="RLF177" s="216"/>
      <c r="RLG177" s="216"/>
      <c r="RLH177" s="216"/>
      <c r="RLI177" s="216"/>
      <c r="RLJ177" s="216"/>
      <c r="RLK177" s="216"/>
      <c r="RLL177" s="216"/>
      <c r="RLM177" s="216"/>
      <c r="RLN177" s="216"/>
      <c r="RLO177" s="216"/>
      <c r="RLP177" s="216"/>
      <c r="RLQ177" s="216"/>
      <c r="RLR177" s="216"/>
      <c r="RLS177" s="216"/>
      <c r="RLT177" s="216"/>
      <c r="RLU177" s="216"/>
      <c r="RLV177" s="216"/>
      <c r="RLW177" s="216"/>
      <c r="RLX177" s="216"/>
      <c r="RLY177" s="216"/>
      <c r="RLZ177" s="216"/>
      <c r="RMA177" s="216"/>
      <c r="RMB177" s="216"/>
      <c r="RMC177" s="216"/>
      <c r="RMD177" s="216"/>
      <c r="RME177" s="216"/>
      <c r="RMF177" s="216"/>
      <c r="RMG177" s="216"/>
      <c r="RMH177" s="216"/>
      <c r="RMI177" s="216"/>
      <c r="RMJ177" s="216"/>
      <c r="RMK177" s="216"/>
      <c r="RML177" s="216"/>
      <c r="RMM177" s="216"/>
      <c r="RMN177" s="216"/>
      <c r="RMO177" s="216"/>
      <c r="RMP177" s="216"/>
      <c r="RMQ177" s="216"/>
      <c r="RMR177" s="216"/>
      <c r="RMS177" s="216"/>
      <c r="RMT177" s="216"/>
      <c r="RMU177" s="216"/>
      <c r="RMV177" s="216"/>
      <c r="RMW177" s="216"/>
      <c r="RMX177" s="216"/>
      <c r="RMY177" s="216"/>
      <c r="RMZ177" s="216"/>
      <c r="RNA177" s="216"/>
      <c r="RNB177" s="216"/>
      <c r="RNC177" s="216"/>
      <c r="RND177" s="216"/>
      <c r="RNE177" s="216"/>
      <c r="RNF177" s="216"/>
      <c r="RNG177" s="216"/>
      <c r="RNH177" s="216"/>
      <c r="RNI177" s="216"/>
      <c r="RNJ177" s="216"/>
      <c r="RNK177" s="216"/>
      <c r="RNL177" s="216"/>
      <c r="RNM177" s="216"/>
      <c r="RNN177" s="216"/>
      <c r="RNO177" s="216"/>
      <c r="RNP177" s="216"/>
      <c r="RNQ177" s="216"/>
      <c r="RNR177" s="216"/>
      <c r="RNS177" s="216"/>
      <c r="RNT177" s="216"/>
      <c r="RNU177" s="216"/>
      <c r="RNV177" s="216"/>
      <c r="RNW177" s="216"/>
      <c r="RNX177" s="216"/>
      <c r="RNY177" s="216"/>
      <c r="RNZ177" s="216"/>
      <c r="ROA177" s="216"/>
      <c r="ROB177" s="216"/>
      <c r="ROC177" s="216"/>
      <c r="ROD177" s="216"/>
      <c r="ROE177" s="216"/>
      <c r="ROF177" s="216"/>
      <c r="ROG177" s="216"/>
      <c r="ROH177" s="216"/>
      <c r="ROI177" s="216"/>
      <c r="ROJ177" s="216"/>
      <c r="ROK177" s="216"/>
      <c r="ROL177" s="216"/>
      <c r="ROM177" s="216"/>
      <c r="RON177" s="216"/>
      <c r="ROO177" s="216"/>
      <c r="ROP177" s="216"/>
      <c r="ROQ177" s="216"/>
      <c r="ROR177" s="216"/>
      <c r="ROS177" s="216"/>
      <c r="ROT177" s="216"/>
      <c r="ROU177" s="216"/>
      <c r="ROV177" s="216"/>
      <c r="ROW177" s="216"/>
      <c r="ROX177" s="216"/>
      <c r="ROY177" s="216"/>
      <c r="ROZ177" s="216"/>
      <c r="RPA177" s="216"/>
      <c r="RPB177" s="216"/>
      <c r="RPC177" s="216"/>
      <c r="RPD177" s="216"/>
      <c r="RPE177" s="216"/>
      <c r="RPF177" s="216"/>
      <c r="RPG177" s="216"/>
      <c r="RPH177" s="216"/>
      <c r="RPI177" s="216"/>
      <c r="RPJ177" s="216"/>
      <c r="RPK177" s="216"/>
      <c r="RPL177" s="216"/>
      <c r="RPM177" s="216"/>
      <c r="RPN177" s="216"/>
      <c r="RPO177" s="216"/>
      <c r="RPP177" s="216"/>
      <c r="RPQ177" s="216"/>
      <c r="RPR177" s="216"/>
      <c r="RPS177" s="216"/>
      <c r="RPT177" s="216"/>
      <c r="RPU177" s="216"/>
      <c r="RPV177" s="216"/>
      <c r="RPW177" s="216"/>
      <c r="RPX177" s="216"/>
      <c r="RPY177" s="216"/>
      <c r="RPZ177" s="216"/>
      <c r="RQA177" s="216"/>
      <c r="RQB177" s="216"/>
      <c r="RQC177" s="216"/>
      <c r="RQD177" s="216"/>
      <c r="RQE177" s="216"/>
      <c r="RQF177" s="216"/>
      <c r="RQG177" s="216"/>
      <c r="RQH177" s="216"/>
      <c r="RQI177" s="216"/>
      <c r="RQJ177" s="216"/>
      <c r="RQK177" s="216"/>
      <c r="RQL177" s="216"/>
      <c r="RQM177" s="216"/>
      <c r="RQN177" s="216"/>
      <c r="RQO177" s="216"/>
      <c r="RQP177" s="216"/>
      <c r="RQQ177" s="216"/>
      <c r="RQR177" s="216"/>
      <c r="RQS177" s="216"/>
      <c r="RQT177" s="216"/>
      <c r="RQU177" s="216"/>
      <c r="RQV177" s="216"/>
      <c r="RQW177" s="216"/>
      <c r="RQX177" s="216"/>
      <c r="RQY177" s="216"/>
      <c r="RQZ177" s="216"/>
      <c r="RRA177" s="216"/>
      <c r="RRB177" s="216"/>
      <c r="RRC177" s="216"/>
      <c r="RRD177" s="216"/>
      <c r="RRE177" s="216"/>
      <c r="RRF177" s="216"/>
      <c r="RRG177" s="216"/>
      <c r="RRH177" s="216"/>
      <c r="RRI177" s="216"/>
      <c r="RRJ177" s="216"/>
      <c r="RRK177" s="216"/>
      <c r="RRL177" s="216"/>
      <c r="RRM177" s="216"/>
      <c r="RRN177" s="216"/>
      <c r="RRO177" s="216"/>
      <c r="RRP177" s="216"/>
      <c r="RRQ177" s="216"/>
      <c r="RRR177" s="216"/>
      <c r="RRS177" s="216"/>
      <c r="RRT177" s="216"/>
      <c r="RRU177" s="216"/>
      <c r="RRV177" s="216"/>
      <c r="RRW177" s="216"/>
      <c r="RRX177" s="216"/>
      <c r="RRY177" s="216"/>
      <c r="RRZ177" s="216"/>
      <c r="RSA177" s="216"/>
      <c r="RSB177" s="216"/>
      <c r="RSC177" s="216"/>
      <c r="RSD177" s="216"/>
      <c r="RSE177" s="216"/>
      <c r="RSF177" s="216"/>
      <c r="RSG177" s="216"/>
      <c r="RSH177" s="216"/>
      <c r="RSI177" s="216"/>
      <c r="RSJ177" s="216"/>
      <c r="RSK177" s="216"/>
      <c r="RSL177" s="216"/>
      <c r="RSM177" s="216"/>
      <c r="RSN177" s="216"/>
      <c r="RSO177" s="216"/>
      <c r="RSP177" s="216"/>
      <c r="RSQ177" s="216"/>
      <c r="RSR177" s="216"/>
      <c r="RSS177" s="216"/>
      <c r="RST177" s="216"/>
      <c r="RSU177" s="216"/>
      <c r="RSV177" s="216"/>
      <c r="RSW177" s="216"/>
      <c r="RSX177" s="216"/>
      <c r="RSY177" s="216"/>
      <c r="RSZ177" s="216"/>
      <c r="RTA177" s="216"/>
      <c r="RTB177" s="216"/>
      <c r="RTC177" s="216"/>
      <c r="RTD177" s="216"/>
      <c r="RTE177" s="216"/>
      <c r="RTF177" s="216"/>
      <c r="RTG177" s="216"/>
      <c r="RTH177" s="216"/>
      <c r="RTI177" s="216"/>
      <c r="RTJ177" s="216"/>
      <c r="RTK177" s="216"/>
      <c r="RTL177" s="216"/>
      <c r="RTM177" s="216"/>
      <c r="RTN177" s="216"/>
      <c r="RTO177" s="216"/>
      <c r="RTP177" s="216"/>
      <c r="RTQ177" s="216"/>
      <c r="RTR177" s="216"/>
      <c r="RTS177" s="216"/>
      <c r="RTT177" s="216"/>
      <c r="RTU177" s="216"/>
      <c r="RTV177" s="216"/>
      <c r="RTW177" s="216"/>
      <c r="RTX177" s="216"/>
      <c r="RTY177" s="216"/>
      <c r="RTZ177" s="216"/>
      <c r="RUA177" s="216"/>
      <c r="RUB177" s="216"/>
      <c r="RUC177" s="216"/>
      <c r="RUD177" s="216"/>
      <c r="RUE177" s="216"/>
      <c r="RUF177" s="216"/>
      <c r="RUG177" s="216"/>
      <c r="RUH177" s="216"/>
      <c r="RUI177" s="216"/>
      <c r="RUJ177" s="216"/>
      <c r="RUK177" s="216"/>
      <c r="RUL177" s="216"/>
      <c r="RUM177" s="216"/>
      <c r="RUN177" s="216"/>
      <c r="RUO177" s="216"/>
      <c r="RUP177" s="216"/>
      <c r="RUQ177" s="216"/>
      <c r="RUR177" s="216"/>
      <c r="RUS177" s="216"/>
      <c r="RUT177" s="216"/>
      <c r="RUU177" s="216"/>
      <c r="RUV177" s="216"/>
      <c r="RUW177" s="216"/>
      <c r="RUX177" s="216"/>
      <c r="RUY177" s="216"/>
      <c r="RUZ177" s="216"/>
      <c r="RVA177" s="216"/>
      <c r="RVB177" s="216"/>
      <c r="RVC177" s="216"/>
      <c r="RVD177" s="216"/>
      <c r="RVE177" s="216"/>
      <c r="RVF177" s="216"/>
      <c r="RVG177" s="216"/>
      <c r="RVH177" s="216"/>
      <c r="RVI177" s="216"/>
      <c r="RVJ177" s="216"/>
      <c r="RVK177" s="216"/>
      <c r="RVL177" s="216"/>
      <c r="RVM177" s="216"/>
      <c r="RVN177" s="216"/>
      <c r="RVO177" s="216"/>
      <c r="RVP177" s="216"/>
      <c r="RVQ177" s="216"/>
      <c r="RVR177" s="216"/>
      <c r="RVS177" s="216"/>
      <c r="RVT177" s="216"/>
      <c r="RVU177" s="216"/>
      <c r="RVV177" s="216"/>
      <c r="RVW177" s="216"/>
      <c r="RVX177" s="216"/>
      <c r="RVY177" s="216"/>
      <c r="RVZ177" s="216"/>
      <c r="RWA177" s="216"/>
      <c r="RWB177" s="216"/>
      <c r="RWC177" s="216"/>
      <c r="RWD177" s="216"/>
      <c r="RWE177" s="216"/>
      <c r="RWF177" s="216"/>
      <c r="RWG177" s="216"/>
      <c r="RWH177" s="216"/>
      <c r="RWI177" s="216"/>
      <c r="RWJ177" s="216"/>
      <c r="RWK177" s="216"/>
      <c r="RWL177" s="216"/>
      <c r="RWM177" s="216"/>
      <c r="RWN177" s="216"/>
      <c r="RWO177" s="216"/>
      <c r="RWP177" s="216"/>
      <c r="RWQ177" s="216"/>
      <c r="RWR177" s="216"/>
      <c r="RWS177" s="216"/>
      <c r="RWT177" s="216"/>
      <c r="RWU177" s="216"/>
      <c r="RWV177" s="216"/>
      <c r="RWW177" s="216"/>
      <c r="RWX177" s="216"/>
      <c r="RWY177" s="216"/>
      <c r="RWZ177" s="216"/>
      <c r="RXA177" s="216"/>
      <c r="RXB177" s="216"/>
      <c r="RXC177" s="216"/>
      <c r="RXD177" s="216"/>
      <c r="RXE177" s="216"/>
      <c r="RXF177" s="216"/>
      <c r="RXG177" s="216"/>
      <c r="RXH177" s="216"/>
      <c r="RXI177" s="216"/>
      <c r="RXJ177" s="216"/>
      <c r="RXK177" s="216"/>
      <c r="RXL177" s="216"/>
      <c r="RXM177" s="216"/>
      <c r="RXN177" s="216"/>
      <c r="RXO177" s="216"/>
      <c r="RXP177" s="216"/>
      <c r="RXQ177" s="216"/>
      <c r="RXR177" s="216"/>
      <c r="RXS177" s="216"/>
      <c r="RXT177" s="216"/>
      <c r="RXU177" s="216"/>
      <c r="RXV177" s="216"/>
      <c r="RXW177" s="216"/>
      <c r="RXX177" s="216"/>
      <c r="RXY177" s="216"/>
      <c r="RXZ177" s="216"/>
      <c r="RYA177" s="216"/>
      <c r="RYB177" s="216"/>
      <c r="RYC177" s="216"/>
      <c r="RYD177" s="216"/>
      <c r="RYE177" s="216"/>
      <c r="RYF177" s="216"/>
      <c r="RYG177" s="216"/>
      <c r="RYH177" s="216"/>
      <c r="RYI177" s="216"/>
      <c r="RYJ177" s="216"/>
      <c r="RYK177" s="216"/>
      <c r="RYL177" s="216"/>
      <c r="RYM177" s="216"/>
      <c r="RYN177" s="216"/>
      <c r="RYO177" s="216"/>
      <c r="RYP177" s="216"/>
      <c r="RYQ177" s="216"/>
      <c r="RYR177" s="216"/>
      <c r="RYS177" s="216"/>
      <c r="RYT177" s="216"/>
      <c r="RYU177" s="216"/>
      <c r="RYV177" s="216"/>
      <c r="RYW177" s="216"/>
      <c r="RYX177" s="216"/>
      <c r="RYY177" s="216"/>
      <c r="RYZ177" s="216"/>
      <c r="RZA177" s="216"/>
      <c r="RZB177" s="216"/>
      <c r="RZC177" s="216"/>
      <c r="RZD177" s="216"/>
      <c r="RZE177" s="216"/>
      <c r="RZF177" s="216"/>
      <c r="RZG177" s="216"/>
      <c r="RZH177" s="216"/>
      <c r="RZI177" s="216"/>
      <c r="RZJ177" s="216"/>
      <c r="RZK177" s="216"/>
      <c r="RZL177" s="216"/>
      <c r="RZM177" s="216"/>
      <c r="RZN177" s="216"/>
      <c r="RZO177" s="216"/>
      <c r="RZP177" s="216"/>
      <c r="RZQ177" s="216"/>
      <c r="RZR177" s="216"/>
      <c r="RZS177" s="216"/>
      <c r="RZT177" s="216"/>
      <c r="RZU177" s="216"/>
      <c r="RZV177" s="216"/>
      <c r="RZW177" s="216"/>
      <c r="RZX177" s="216"/>
      <c r="RZY177" s="216"/>
      <c r="RZZ177" s="216"/>
      <c r="SAA177" s="216"/>
      <c r="SAB177" s="216"/>
      <c r="SAC177" s="216"/>
      <c r="SAD177" s="216"/>
      <c r="SAE177" s="216"/>
      <c r="SAF177" s="216"/>
      <c r="SAG177" s="216"/>
      <c r="SAH177" s="216"/>
      <c r="SAI177" s="216"/>
      <c r="SAJ177" s="216"/>
      <c r="SAK177" s="216"/>
      <c r="SAL177" s="216"/>
      <c r="SAM177" s="216"/>
      <c r="SAN177" s="216"/>
      <c r="SAO177" s="216"/>
      <c r="SAP177" s="216"/>
      <c r="SAQ177" s="216"/>
      <c r="SAR177" s="216"/>
      <c r="SAS177" s="216"/>
      <c r="SAT177" s="216"/>
      <c r="SAU177" s="216"/>
      <c r="SAV177" s="216"/>
      <c r="SAW177" s="216"/>
      <c r="SAX177" s="216"/>
      <c r="SAY177" s="216"/>
      <c r="SAZ177" s="216"/>
      <c r="SBA177" s="216"/>
      <c r="SBB177" s="216"/>
      <c r="SBC177" s="216"/>
      <c r="SBD177" s="216"/>
      <c r="SBE177" s="216"/>
      <c r="SBF177" s="216"/>
      <c r="SBG177" s="216"/>
      <c r="SBH177" s="216"/>
      <c r="SBI177" s="216"/>
      <c r="SBJ177" s="216"/>
      <c r="SBK177" s="216"/>
      <c r="SBL177" s="216"/>
      <c r="SBM177" s="216"/>
      <c r="SBN177" s="216"/>
      <c r="SBO177" s="216"/>
      <c r="SBP177" s="216"/>
      <c r="SBQ177" s="216"/>
      <c r="SBR177" s="216"/>
      <c r="SBS177" s="216"/>
      <c r="SBT177" s="216"/>
      <c r="SBU177" s="216"/>
      <c r="SBV177" s="216"/>
      <c r="SBW177" s="216"/>
      <c r="SBX177" s="216"/>
      <c r="SBY177" s="216"/>
      <c r="SBZ177" s="216"/>
      <c r="SCA177" s="216"/>
      <c r="SCB177" s="216"/>
      <c r="SCC177" s="216"/>
      <c r="SCD177" s="216"/>
      <c r="SCE177" s="216"/>
      <c r="SCF177" s="216"/>
      <c r="SCG177" s="216"/>
      <c r="SCH177" s="216"/>
      <c r="SCI177" s="216"/>
      <c r="SCJ177" s="216"/>
      <c r="SCK177" s="216"/>
      <c r="SCL177" s="216"/>
      <c r="SCM177" s="216"/>
      <c r="SCN177" s="216"/>
      <c r="SCO177" s="216"/>
      <c r="SCP177" s="216"/>
      <c r="SCQ177" s="216"/>
      <c r="SCR177" s="216"/>
      <c r="SCS177" s="216"/>
      <c r="SCT177" s="216"/>
      <c r="SCU177" s="216"/>
      <c r="SCV177" s="216"/>
      <c r="SCW177" s="216"/>
      <c r="SCX177" s="216"/>
      <c r="SCY177" s="216"/>
      <c r="SCZ177" s="216"/>
      <c r="SDA177" s="216"/>
      <c r="SDB177" s="216"/>
      <c r="SDC177" s="216"/>
      <c r="SDD177" s="216"/>
      <c r="SDE177" s="216"/>
      <c r="SDF177" s="216"/>
      <c r="SDG177" s="216"/>
      <c r="SDH177" s="216"/>
      <c r="SDI177" s="216"/>
      <c r="SDJ177" s="216"/>
      <c r="SDK177" s="216"/>
      <c r="SDL177" s="216"/>
      <c r="SDM177" s="216"/>
      <c r="SDN177" s="216"/>
      <c r="SDO177" s="216"/>
      <c r="SDP177" s="216"/>
      <c r="SDQ177" s="216"/>
      <c r="SDR177" s="216"/>
      <c r="SDS177" s="216"/>
      <c r="SDT177" s="216"/>
      <c r="SDU177" s="216"/>
      <c r="SDV177" s="216"/>
      <c r="SDW177" s="216"/>
      <c r="SDX177" s="216"/>
      <c r="SDY177" s="216"/>
      <c r="SDZ177" s="216"/>
      <c r="SEA177" s="216"/>
      <c r="SEB177" s="216"/>
      <c r="SEC177" s="216"/>
      <c r="SED177" s="216"/>
      <c r="SEE177" s="216"/>
      <c r="SEF177" s="216"/>
      <c r="SEG177" s="216"/>
      <c r="SEH177" s="216"/>
      <c r="SEI177" s="216"/>
      <c r="SEJ177" s="216"/>
      <c r="SEK177" s="216"/>
      <c r="SEL177" s="216"/>
      <c r="SEM177" s="216"/>
      <c r="SEN177" s="216"/>
      <c r="SEO177" s="216"/>
      <c r="SEP177" s="216"/>
      <c r="SEQ177" s="216"/>
      <c r="SER177" s="216"/>
      <c r="SES177" s="216"/>
      <c r="SET177" s="216"/>
      <c r="SEU177" s="216"/>
      <c r="SEV177" s="216"/>
      <c r="SEW177" s="216"/>
      <c r="SEX177" s="216"/>
      <c r="SEY177" s="216"/>
      <c r="SEZ177" s="216"/>
      <c r="SFA177" s="216"/>
      <c r="SFB177" s="216"/>
      <c r="SFC177" s="216"/>
      <c r="SFD177" s="216"/>
      <c r="SFE177" s="216"/>
      <c r="SFF177" s="216"/>
      <c r="SFG177" s="216"/>
      <c r="SFH177" s="216"/>
      <c r="SFI177" s="216"/>
      <c r="SFJ177" s="216"/>
      <c r="SFK177" s="216"/>
      <c r="SFL177" s="216"/>
      <c r="SFM177" s="216"/>
      <c r="SFN177" s="216"/>
      <c r="SFO177" s="216"/>
      <c r="SFP177" s="216"/>
      <c r="SFQ177" s="216"/>
      <c r="SFR177" s="216"/>
      <c r="SFS177" s="216"/>
      <c r="SFT177" s="216"/>
      <c r="SFU177" s="216"/>
      <c r="SFV177" s="216"/>
      <c r="SFW177" s="216"/>
      <c r="SFX177" s="216"/>
      <c r="SFY177" s="216"/>
      <c r="SFZ177" s="216"/>
      <c r="SGA177" s="216"/>
      <c r="SGB177" s="216"/>
      <c r="SGC177" s="216"/>
      <c r="SGD177" s="216"/>
      <c r="SGE177" s="216"/>
      <c r="SGF177" s="216"/>
      <c r="SGG177" s="216"/>
      <c r="SGH177" s="216"/>
      <c r="SGI177" s="216"/>
      <c r="SGJ177" s="216"/>
      <c r="SGK177" s="216"/>
      <c r="SGL177" s="216"/>
      <c r="SGM177" s="216"/>
      <c r="SGN177" s="216"/>
      <c r="SGO177" s="216"/>
      <c r="SGP177" s="216"/>
      <c r="SGQ177" s="216"/>
      <c r="SGR177" s="216"/>
      <c r="SGS177" s="216"/>
      <c r="SGT177" s="216"/>
      <c r="SGU177" s="216"/>
      <c r="SGV177" s="216"/>
      <c r="SGW177" s="216"/>
      <c r="SGX177" s="216"/>
      <c r="SGY177" s="216"/>
      <c r="SGZ177" s="216"/>
      <c r="SHA177" s="216"/>
      <c r="SHB177" s="216"/>
      <c r="SHC177" s="216"/>
      <c r="SHD177" s="216"/>
      <c r="SHE177" s="216"/>
      <c r="SHF177" s="216"/>
      <c r="SHG177" s="216"/>
      <c r="SHH177" s="216"/>
      <c r="SHI177" s="216"/>
      <c r="SHJ177" s="216"/>
      <c r="SHK177" s="216"/>
      <c r="SHL177" s="216"/>
      <c r="SHM177" s="216"/>
      <c r="SHN177" s="216"/>
      <c r="SHO177" s="216"/>
      <c r="SHP177" s="216"/>
      <c r="SHQ177" s="216"/>
      <c r="SHR177" s="216"/>
      <c r="SHS177" s="216"/>
      <c r="SHT177" s="216"/>
      <c r="SHU177" s="216"/>
      <c r="SHV177" s="216"/>
      <c r="SHW177" s="216"/>
      <c r="SHX177" s="216"/>
      <c r="SHY177" s="216"/>
      <c r="SHZ177" s="216"/>
      <c r="SIA177" s="216"/>
      <c r="SIB177" s="216"/>
      <c r="SIC177" s="216"/>
      <c r="SID177" s="216"/>
      <c r="SIE177" s="216"/>
      <c r="SIF177" s="216"/>
      <c r="SIG177" s="216"/>
      <c r="SIH177" s="216"/>
      <c r="SII177" s="216"/>
      <c r="SIJ177" s="216"/>
      <c r="SIK177" s="216"/>
      <c r="SIL177" s="216"/>
      <c r="SIM177" s="216"/>
      <c r="SIN177" s="216"/>
      <c r="SIO177" s="216"/>
      <c r="SIP177" s="216"/>
      <c r="SIQ177" s="216"/>
      <c r="SIR177" s="216"/>
      <c r="SIS177" s="216"/>
      <c r="SIT177" s="216"/>
      <c r="SIU177" s="216"/>
      <c r="SIV177" s="216"/>
      <c r="SIW177" s="216"/>
      <c r="SIX177" s="216"/>
      <c r="SIY177" s="216"/>
      <c r="SIZ177" s="216"/>
      <c r="SJA177" s="216"/>
      <c r="SJB177" s="216"/>
      <c r="SJC177" s="216"/>
      <c r="SJD177" s="216"/>
      <c r="SJE177" s="216"/>
      <c r="SJF177" s="216"/>
      <c r="SJG177" s="216"/>
      <c r="SJH177" s="216"/>
      <c r="SJI177" s="216"/>
      <c r="SJJ177" s="216"/>
      <c r="SJK177" s="216"/>
      <c r="SJL177" s="216"/>
      <c r="SJM177" s="216"/>
      <c r="SJN177" s="216"/>
      <c r="SJO177" s="216"/>
      <c r="SJP177" s="216"/>
      <c r="SJQ177" s="216"/>
      <c r="SJR177" s="216"/>
      <c r="SJS177" s="216"/>
      <c r="SJT177" s="216"/>
      <c r="SJU177" s="216"/>
      <c r="SJV177" s="216"/>
      <c r="SJW177" s="216"/>
      <c r="SJX177" s="216"/>
      <c r="SJY177" s="216"/>
      <c r="SJZ177" s="216"/>
      <c r="SKA177" s="216"/>
      <c r="SKB177" s="216"/>
      <c r="SKC177" s="216"/>
      <c r="SKD177" s="216"/>
      <c r="SKE177" s="216"/>
      <c r="SKF177" s="216"/>
      <c r="SKG177" s="216"/>
      <c r="SKH177" s="216"/>
      <c r="SKI177" s="216"/>
      <c r="SKJ177" s="216"/>
      <c r="SKK177" s="216"/>
      <c r="SKL177" s="216"/>
      <c r="SKM177" s="216"/>
      <c r="SKN177" s="216"/>
      <c r="SKO177" s="216"/>
      <c r="SKP177" s="216"/>
      <c r="SKQ177" s="216"/>
      <c r="SKR177" s="216"/>
      <c r="SKS177" s="216"/>
      <c r="SKT177" s="216"/>
      <c r="SKU177" s="216"/>
      <c r="SKV177" s="216"/>
      <c r="SKW177" s="216"/>
      <c r="SKX177" s="216"/>
      <c r="SKY177" s="216"/>
      <c r="SKZ177" s="216"/>
      <c r="SLA177" s="216"/>
      <c r="SLB177" s="216"/>
      <c r="SLC177" s="216"/>
      <c r="SLD177" s="216"/>
      <c r="SLE177" s="216"/>
      <c r="SLF177" s="216"/>
      <c r="SLG177" s="216"/>
      <c r="SLH177" s="216"/>
      <c r="SLI177" s="216"/>
      <c r="SLJ177" s="216"/>
      <c r="SLK177" s="216"/>
      <c r="SLL177" s="216"/>
      <c r="SLM177" s="216"/>
      <c r="SLN177" s="216"/>
      <c r="SLO177" s="216"/>
      <c r="SLP177" s="216"/>
      <c r="SLQ177" s="216"/>
      <c r="SLR177" s="216"/>
      <c r="SLS177" s="216"/>
      <c r="SLT177" s="216"/>
      <c r="SLU177" s="216"/>
      <c r="SLV177" s="216"/>
      <c r="SLW177" s="216"/>
      <c r="SLX177" s="216"/>
      <c r="SLY177" s="216"/>
      <c r="SLZ177" s="216"/>
      <c r="SMA177" s="216"/>
      <c r="SMB177" s="216"/>
      <c r="SMC177" s="216"/>
      <c r="SMD177" s="216"/>
      <c r="SME177" s="216"/>
      <c r="SMF177" s="216"/>
      <c r="SMG177" s="216"/>
      <c r="SMH177" s="216"/>
      <c r="SMI177" s="216"/>
      <c r="SMJ177" s="216"/>
      <c r="SMK177" s="216"/>
      <c r="SML177" s="216"/>
      <c r="SMM177" s="216"/>
      <c r="SMN177" s="216"/>
      <c r="SMO177" s="216"/>
      <c r="SMP177" s="216"/>
      <c r="SMQ177" s="216"/>
      <c r="SMR177" s="216"/>
      <c r="SMS177" s="216"/>
      <c r="SMT177" s="216"/>
      <c r="SMU177" s="216"/>
      <c r="SMV177" s="216"/>
      <c r="SMW177" s="216"/>
      <c r="SMX177" s="216"/>
      <c r="SMY177" s="216"/>
      <c r="SMZ177" s="216"/>
      <c r="SNA177" s="216"/>
      <c r="SNB177" s="216"/>
      <c r="SNC177" s="216"/>
      <c r="SND177" s="216"/>
      <c r="SNE177" s="216"/>
      <c r="SNF177" s="216"/>
      <c r="SNG177" s="216"/>
      <c r="SNH177" s="216"/>
      <c r="SNI177" s="216"/>
      <c r="SNJ177" s="216"/>
      <c r="SNK177" s="216"/>
      <c r="SNL177" s="216"/>
      <c r="SNM177" s="216"/>
      <c r="SNN177" s="216"/>
      <c r="SNO177" s="216"/>
      <c r="SNP177" s="216"/>
      <c r="SNQ177" s="216"/>
      <c r="SNR177" s="216"/>
      <c r="SNS177" s="216"/>
      <c r="SNT177" s="216"/>
      <c r="SNU177" s="216"/>
      <c r="SNV177" s="216"/>
      <c r="SNW177" s="216"/>
      <c r="SNX177" s="216"/>
      <c r="SNY177" s="216"/>
      <c r="SNZ177" s="216"/>
      <c r="SOA177" s="216"/>
      <c r="SOB177" s="216"/>
      <c r="SOC177" s="216"/>
      <c r="SOD177" s="216"/>
      <c r="SOE177" s="216"/>
      <c r="SOF177" s="216"/>
      <c r="SOG177" s="216"/>
      <c r="SOH177" s="216"/>
      <c r="SOI177" s="216"/>
      <c r="SOJ177" s="216"/>
      <c r="SOK177" s="216"/>
      <c r="SOL177" s="216"/>
      <c r="SOM177" s="216"/>
      <c r="SON177" s="216"/>
      <c r="SOO177" s="216"/>
      <c r="SOP177" s="216"/>
      <c r="SOQ177" s="216"/>
      <c r="SOR177" s="216"/>
      <c r="SOS177" s="216"/>
      <c r="SOT177" s="216"/>
      <c r="SOU177" s="216"/>
      <c r="SOV177" s="216"/>
      <c r="SOW177" s="216"/>
      <c r="SOX177" s="216"/>
      <c r="SOY177" s="216"/>
      <c r="SOZ177" s="216"/>
      <c r="SPA177" s="216"/>
      <c r="SPB177" s="216"/>
      <c r="SPC177" s="216"/>
      <c r="SPD177" s="216"/>
      <c r="SPE177" s="216"/>
      <c r="SPF177" s="216"/>
      <c r="SPG177" s="216"/>
      <c r="SPH177" s="216"/>
      <c r="SPI177" s="216"/>
      <c r="SPJ177" s="216"/>
      <c r="SPK177" s="216"/>
      <c r="SPL177" s="216"/>
      <c r="SPM177" s="216"/>
      <c r="SPN177" s="216"/>
      <c r="SPO177" s="216"/>
      <c r="SPP177" s="216"/>
      <c r="SPQ177" s="216"/>
      <c r="SPR177" s="216"/>
      <c r="SPS177" s="216"/>
      <c r="SPT177" s="216"/>
      <c r="SPU177" s="216"/>
      <c r="SPV177" s="216"/>
      <c r="SPW177" s="216"/>
      <c r="SPX177" s="216"/>
      <c r="SPY177" s="216"/>
      <c r="SPZ177" s="216"/>
      <c r="SQA177" s="216"/>
      <c r="SQB177" s="216"/>
      <c r="SQC177" s="216"/>
      <c r="SQD177" s="216"/>
      <c r="SQE177" s="216"/>
      <c r="SQF177" s="216"/>
      <c r="SQG177" s="216"/>
      <c r="SQH177" s="216"/>
      <c r="SQI177" s="216"/>
      <c r="SQJ177" s="216"/>
      <c r="SQK177" s="216"/>
      <c r="SQL177" s="216"/>
      <c r="SQM177" s="216"/>
      <c r="SQN177" s="216"/>
      <c r="SQO177" s="216"/>
      <c r="SQP177" s="216"/>
      <c r="SQQ177" s="216"/>
      <c r="SQR177" s="216"/>
      <c r="SQS177" s="216"/>
      <c r="SQT177" s="216"/>
      <c r="SQU177" s="216"/>
      <c r="SQV177" s="216"/>
      <c r="SQW177" s="216"/>
      <c r="SQX177" s="216"/>
      <c r="SQY177" s="216"/>
      <c r="SQZ177" s="216"/>
      <c r="SRA177" s="216"/>
      <c r="SRB177" s="216"/>
      <c r="SRC177" s="216"/>
      <c r="SRD177" s="216"/>
      <c r="SRE177" s="216"/>
      <c r="SRF177" s="216"/>
      <c r="SRG177" s="216"/>
      <c r="SRH177" s="216"/>
      <c r="SRI177" s="216"/>
      <c r="SRJ177" s="216"/>
      <c r="SRK177" s="216"/>
      <c r="SRL177" s="216"/>
      <c r="SRM177" s="216"/>
      <c r="SRN177" s="216"/>
      <c r="SRO177" s="216"/>
      <c r="SRP177" s="216"/>
      <c r="SRQ177" s="216"/>
      <c r="SRR177" s="216"/>
      <c r="SRS177" s="216"/>
      <c r="SRT177" s="216"/>
      <c r="SRU177" s="216"/>
      <c r="SRV177" s="216"/>
      <c r="SRW177" s="216"/>
      <c r="SRX177" s="216"/>
      <c r="SRY177" s="216"/>
      <c r="SRZ177" s="216"/>
      <c r="SSA177" s="216"/>
      <c r="SSB177" s="216"/>
      <c r="SSC177" s="216"/>
      <c r="SSD177" s="216"/>
      <c r="SSE177" s="216"/>
      <c r="SSF177" s="216"/>
      <c r="SSG177" s="216"/>
      <c r="SSH177" s="216"/>
      <c r="SSI177" s="216"/>
      <c r="SSJ177" s="216"/>
      <c r="SSK177" s="216"/>
      <c r="SSL177" s="216"/>
      <c r="SSM177" s="216"/>
      <c r="SSN177" s="216"/>
      <c r="SSO177" s="216"/>
      <c r="SSP177" s="216"/>
      <c r="SSQ177" s="216"/>
      <c r="SSR177" s="216"/>
      <c r="SSS177" s="216"/>
      <c r="SST177" s="216"/>
      <c r="SSU177" s="216"/>
      <c r="SSV177" s="216"/>
      <c r="SSW177" s="216"/>
      <c r="SSX177" s="216"/>
      <c r="SSY177" s="216"/>
      <c r="SSZ177" s="216"/>
      <c r="STA177" s="216"/>
      <c r="STB177" s="216"/>
      <c r="STC177" s="216"/>
      <c r="STD177" s="216"/>
      <c r="STE177" s="216"/>
      <c r="STF177" s="216"/>
      <c r="STG177" s="216"/>
      <c r="STH177" s="216"/>
      <c r="STI177" s="216"/>
      <c r="STJ177" s="216"/>
      <c r="STK177" s="216"/>
      <c r="STL177" s="216"/>
      <c r="STM177" s="216"/>
      <c r="STN177" s="216"/>
      <c r="STO177" s="216"/>
      <c r="STP177" s="216"/>
      <c r="STQ177" s="216"/>
      <c r="STR177" s="216"/>
      <c r="STS177" s="216"/>
      <c r="STT177" s="216"/>
      <c r="STU177" s="216"/>
      <c r="STV177" s="216"/>
      <c r="STW177" s="216"/>
      <c r="STX177" s="216"/>
      <c r="STY177" s="216"/>
      <c r="STZ177" s="216"/>
      <c r="SUA177" s="216"/>
      <c r="SUB177" s="216"/>
      <c r="SUC177" s="216"/>
      <c r="SUD177" s="216"/>
      <c r="SUE177" s="216"/>
      <c r="SUF177" s="216"/>
      <c r="SUG177" s="216"/>
      <c r="SUH177" s="216"/>
      <c r="SUI177" s="216"/>
      <c r="SUJ177" s="216"/>
      <c r="SUK177" s="216"/>
      <c r="SUL177" s="216"/>
      <c r="SUM177" s="216"/>
      <c r="SUN177" s="216"/>
      <c r="SUO177" s="216"/>
      <c r="SUP177" s="216"/>
      <c r="SUQ177" s="216"/>
      <c r="SUR177" s="216"/>
      <c r="SUS177" s="216"/>
      <c r="SUT177" s="216"/>
      <c r="SUU177" s="216"/>
      <c r="SUV177" s="216"/>
      <c r="SUW177" s="216"/>
      <c r="SUX177" s="216"/>
      <c r="SUY177" s="216"/>
      <c r="SUZ177" s="216"/>
      <c r="SVA177" s="216"/>
      <c r="SVB177" s="216"/>
      <c r="SVC177" s="216"/>
      <c r="SVD177" s="216"/>
      <c r="SVE177" s="216"/>
      <c r="SVF177" s="216"/>
      <c r="SVG177" s="216"/>
      <c r="SVH177" s="216"/>
      <c r="SVI177" s="216"/>
      <c r="SVJ177" s="216"/>
      <c r="SVK177" s="216"/>
      <c r="SVL177" s="216"/>
      <c r="SVM177" s="216"/>
      <c r="SVN177" s="216"/>
      <c r="SVO177" s="216"/>
      <c r="SVP177" s="216"/>
      <c r="SVQ177" s="216"/>
      <c r="SVR177" s="216"/>
      <c r="SVS177" s="216"/>
      <c r="SVT177" s="216"/>
      <c r="SVU177" s="216"/>
      <c r="SVV177" s="216"/>
      <c r="SVW177" s="216"/>
      <c r="SVX177" s="216"/>
      <c r="SVY177" s="216"/>
      <c r="SVZ177" s="216"/>
      <c r="SWA177" s="216"/>
      <c r="SWB177" s="216"/>
      <c r="SWC177" s="216"/>
      <c r="SWD177" s="216"/>
      <c r="SWE177" s="216"/>
      <c r="SWF177" s="216"/>
      <c r="SWG177" s="216"/>
      <c r="SWH177" s="216"/>
      <c r="SWI177" s="216"/>
      <c r="SWJ177" s="216"/>
      <c r="SWK177" s="216"/>
      <c r="SWL177" s="216"/>
      <c r="SWM177" s="216"/>
      <c r="SWN177" s="216"/>
      <c r="SWO177" s="216"/>
      <c r="SWP177" s="216"/>
      <c r="SWQ177" s="216"/>
      <c r="SWR177" s="216"/>
      <c r="SWS177" s="216"/>
      <c r="SWT177" s="216"/>
      <c r="SWU177" s="216"/>
      <c r="SWV177" s="216"/>
      <c r="SWW177" s="216"/>
      <c r="SWX177" s="216"/>
      <c r="SWY177" s="216"/>
      <c r="SWZ177" s="216"/>
      <c r="SXA177" s="216"/>
      <c r="SXB177" s="216"/>
      <c r="SXC177" s="216"/>
      <c r="SXD177" s="216"/>
      <c r="SXE177" s="216"/>
      <c r="SXF177" s="216"/>
      <c r="SXG177" s="216"/>
      <c r="SXH177" s="216"/>
      <c r="SXI177" s="216"/>
      <c r="SXJ177" s="216"/>
      <c r="SXK177" s="216"/>
      <c r="SXL177" s="216"/>
      <c r="SXM177" s="216"/>
      <c r="SXN177" s="216"/>
      <c r="SXO177" s="216"/>
      <c r="SXP177" s="216"/>
      <c r="SXQ177" s="216"/>
      <c r="SXR177" s="216"/>
      <c r="SXS177" s="216"/>
      <c r="SXT177" s="216"/>
      <c r="SXU177" s="216"/>
      <c r="SXV177" s="216"/>
      <c r="SXW177" s="216"/>
      <c r="SXX177" s="216"/>
      <c r="SXY177" s="216"/>
      <c r="SXZ177" s="216"/>
      <c r="SYA177" s="216"/>
      <c r="SYB177" s="216"/>
      <c r="SYC177" s="216"/>
      <c r="SYD177" s="216"/>
      <c r="SYE177" s="216"/>
      <c r="SYF177" s="216"/>
      <c r="SYG177" s="216"/>
      <c r="SYH177" s="216"/>
      <c r="SYI177" s="216"/>
      <c r="SYJ177" s="216"/>
      <c r="SYK177" s="216"/>
      <c r="SYL177" s="216"/>
      <c r="SYM177" s="216"/>
      <c r="SYN177" s="216"/>
      <c r="SYO177" s="216"/>
      <c r="SYP177" s="216"/>
      <c r="SYQ177" s="216"/>
      <c r="SYR177" s="216"/>
      <c r="SYS177" s="216"/>
      <c r="SYT177" s="216"/>
      <c r="SYU177" s="216"/>
      <c r="SYV177" s="216"/>
      <c r="SYW177" s="216"/>
      <c r="SYX177" s="216"/>
      <c r="SYY177" s="216"/>
      <c r="SYZ177" s="216"/>
      <c r="SZA177" s="216"/>
      <c r="SZB177" s="216"/>
      <c r="SZC177" s="216"/>
      <c r="SZD177" s="216"/>
      <c r="SZE177" s="216"/>
      <c r="SZF177" s="216"/>
      <c r="SZG177" s="216"/>
      <c r="SZH177" s="216"/>
      <c r="SZI177" s="216"/>
      <c r="SZJ177" s="216"/>
      <c r="SZK177" s="216"/>
      <c r="SZL177" s="216"/>
      <c r="SZM177" s="216"/>
      <c r="SZN177" s="216"/>
      <c r="SZO177" s="216"/>
      <c r="SZP177" s="216"/>
      <c r="SZQ177" s="216"/>
      <c r="SZR177" s="216"/>
      <c r="SZS177" s="216"/>
      <c r="SZT177" s="216"/>
      <c r="SZU177" s="216"/>
      <c r="SZV177" s="216"/>
      <c r="SZW177" s="216"/>
      <c r="SZX177" s="216"/>
      <c r="SZY177" s="216"/>
      <c r="SZZ177" s="216"/>
      <c r="TAA177" s="216"/>
      <c r="TAB177" s="216"/>
      <c r="TAC177" s="216"/>
      <c r="TAD177" s="216"/>
      <c r="TAE177" s="216"/>
      <c r="TAF177" s="216"/>
      <c r="TAG177" s="216"/>
      <c r="TAH177" s="216"/>
      <c r="TAI177" s="216"/>
      <c r="TAJ177" s="216"/>
      <c r="TAK177" s="216"/>
      <c r="TAL177" s="216"/>
      <c r="TAM177" s="216"/>
      <c r="TAN177" s="216"/>
      <c r="TAO177" s="216"/>
      <c r="TAP177" s="216"/>
      <c r="TAQ177" s="216"/>
      <c r="TAR177" s="216"/>
      <c r="TAS177" s="216"/>
      <c r="TAT177" s="216"/>
      <c r="TAU177" s="216"/>
      <c r="TAV177" s="216"/>
      <c r="TAW177" s="216"/>
      <c r="TAX177" s="216"/>
      <c r="TAY177" s="216"/>
      <c r="TAZ177" s="216"/>
      <c r="TBA177" s="216"/>
      <c r="TBB177" s="216"/>
      <c r="TBC177" s="216"/>
      <c r="TBD177" s="216"/>
      <c r="TBE177" s="216"/>
      <c r="TBF177" s="216"/>
      <c r="TBG177" s="216"/>
      <c r="TBH177" s="216"/>
      <c r="TBI177" s="216"/>
      <c r="TBJ177" s="216"/>
      <c r="TBK177" s="216"/>
      <c r="TBL177" s="216"/>
      <c r="TBM177" s="216"/>
      <c r="TBN177" s="216"/>
      <c r="TBO177" s="216"/>
      <c r="TBP177" s="216"/>
      <c r="TBQ177" s="216"/>
      <c r="TBR177" s="216"/>
      <c r="TBS177" s="216"/>
      <c r="TBT177" s="216"/>
      <c r="TBU177" s="216"/>
      <c r="TBV177" s="216"/>
      <c r="TBW177" s="216"/>
      <c r="TBX177" s="216"/>
      <c r="TBY177" s="216"/>
      <c r="TBZ177" s="216"/>
      <c r="TCA177" s="216"/>
      <c r="TCB177" s="216"/>
      <c r="TCC177" s="216"/>
      <c r="TCD177" s="216"/>
      <c r="TCE177" s="216"/>
      <c r="TCF177" s="216"/>
      <c r="TCG177" s="216"/>
      <c r="TCH177" s="216"/>
      <c r="TCI177" s="216"/>
      <c r="TCJ177" s="216"/>
      <c r="TCK177" s="216"/>
      <c r="TCL177" s="216"/>
      <c r="TCM177" s="216"/>
      <c r="TCN177" s="216"/>
      <c r="TCO177" s="216"/>
      <c r="TCP177" s="216"/>
      <c r="TCQ177" s="216"/>
      <c r="TCR177" s="216"/>
      <c r="TCS177" s="216"/>
      <c r="TCT177" s="216"/>
      <c r="TCU177" s="216"/>
      <c r="TCV177" s="216"/>
      <c r="TCW177" s="216"/>
      <c r="TCX177" s="216"/>
      <c r="TCY177" s="216"/>
      <c r="TCZ177" s="216"/>
      <c r="TDA177" s="216"/>
      <c r="TDB177" s="216"/>
      <c r="TDC177" s="216"/>
      <c r="TDD177" s="216"/>
      <c r="TDE177" s="216"/>
      <c r="TDF177" s="216"/>
      <c r="TDG177" s="216"/>
      <c r="TDH177" s="216"/>
      <c r="TDI177" s="216"/>
      <c r="TDJ177" s="216"/>
      <c r="TDK177" s="216"/>
      <c r="TDL177" s="216"/>
      <c r="TDM177" s="216"/>
      <c r="TDN177" s="216"/>
      <c r="TDO177" s="216"/>
      <c r="TDP177" s="216"/>
      <c r="TDQ177" s="216"/>
      <c r="TDR177" s="216"/>
      <c r="TDS177" s="216"/>
      <c r="TDT177" s="216"/>
      <c r="TDU177" s="216"/>
      <c r="TDV177" s="216"/>
      <c r="TDW177" s="216"/>
      <c r="TDX177" s="216"/>
      <c r="TDY177" s="216"/>
      <c r="TDZ177" s="216"/>
      <c r="TEA177" s="216"/>
      <c r="TEB177" s="216"/>
      <c r="TEC177" s="216"/>
      <c r="TED177" s="216"/>
      <c r="TEE177" s="216"/>
      <c r="TEF177" s="216"/>
      <c r="TEG177" s="216"/>
      <c r="TEH177" s="216"/>
      <c r="TEI177" s="216"/>
      <c r="TEJ177" s="216"/>
      <c r="TEK177" s="216"/>
      <c r="TEL177" s="216"/>
      <c r="TEM177" s="216"/>
      <c r="TEN177" s="216"/>
      <c r="TEO177" s="216"/>
      <c r="TEP177" s="216"/>
      <c r="TEQ177" s="216"/>
      <c r="TER177" s="216"/>
      <c r="TES177" s="216"/>
      <c r="TET177" s="216"/>
      <c r="TEU177" s="216"/>
      <c r="TEV177" s="216"/>
      <c r="TEW177" s="216"/>
      <c r="TEX177" s="216"/>
      <c r="TEY177" s="216"/>
      <c r="TEZ177" s="216"/>
      <c r="TFA177" s="216"/>
      <c r="TFB177" s="216"/>
      <c r="TFC177" s="216"/>
      <c r="TFD177" s="216"/>
      <c r="TFE177" s="216"/>
      <c r="TFF177" s="216"/>
      <c r="TFG177" s="216"/>
      <c r="TFH177" s="216"/>
      <c r="TFI177" s="216"/>
      <c r="TFJ177" s="216"/>
      <c r="TFK177" s="216"/>
      <c r="TFL177" s="216"/>
      <c r="TFM177" s="216"/>
      <c r="TFN177" s="216"/>
      <c r="TFO177" s="216"/>
      <c r="TFP177" s="216"/>
      <c r="TFQ177" s="216"/>
      <c r="TFR177" s="216"/>
      <c r="TFS177" s="216"/>
      <c r="TFT177" s="216"/>
      <c r="TFU177" s="216"/>
      <c r="TFV177" s="216"/>
      <c r="TFW177" s="216"/>
      <c r="TFX177" s="216"/>
      <c r="TFY177" s="216"/>
      <c r="TFZ177" s="216"/>
      <c r="TGA177" s="216"/>
      <c r="TGB177" s="216"/>
      <c r="TGC177" s="216"/>
      <c r="TGD177" s="216"/>
      <c r="TGE177" s="216"/>
      <c r="TGF177" s="216"/>
      <c r="TGG177" s="216"/>
      <c r="TGH177" s="216"/>
      <c r="TGI177" s="216"/>
      <c r="TGJ177" s="216"/>
      <c r="TGK177" s="216"/>
      <c r="TGL177" s="216"/>
      <c r="TGM177" s="216"/>
      <c r="TGN177" s="216"/>
      <c r="TGO177" s="216"/>
      <c r="TGP177" s="216"/>
      <c r="TGQ177" s="216"/>
      <c r="TGR177" s="216"/>
      <c r="TGS177" s="216"/>
      <c r="TGT177" s="216"/>
      <c r="TGU177" s="216"/>
      <c r="TGV177" s="216"/>
      <c r="TGW177" s="216"/>
      <c r="TGX177" s="216"/>
      <c r="TGY177" s="216"/>
      <c r="TGZ177" s="216"/>
      <c r="THA177" s="216"/>
      <c r="THB177" s="216"/>
      <c r="THC177" s="216"/>
      <c r="THD177" s="216"/>
      <c r="THE177" s="216"/>
      <c r="THF177" s="216"/>
      <c r="THG177" s="216"/>
      <c r="THH177" s="216"/>
      <c r="THI177" s="216"/>
      <c r="THJ177" s="216"/>
      <c r="THK177" s="216"/>
      <c r="THL177" s="216"/>
      <c r="THM177" s="216"/>
      <c r="THN177" s="216"/>
      <c r="THO177" s="216"/>
      <c r="THP177" s="216"/>
      <c r="THQ177" s="216"/>
      <c r="THR177" s="216"/>
      <c r="THS177" s="216"/>
      <c r="THT177" s="216"/>
      <c r="THU177" s="216"/>
      <c r="THV177" s="216"/>
      <c r="THW177" s="216"/>
      <c r="THX177" s="216"/>
      <c r="THY177" s="216"/>
      <c r="THZ177" s="216"/>
      <c r="TIA177" s="216"/>
      <c r="TIB177" s="216"/>
      <c r="TIC177" s="216"/>
      <c r="TID177" s="216"/>
      <c r="TIE177" s="216"/>
      <c r="TIF177" s="216"/>
      <c r="TIG177" s="216"/>
      <c r="TIH177" s="216"/>
      <c r="TII177" s="216"/>
      <c r="TIJ177" s="216"/>
      <c r="TIK177" s="216"/>
      <c r="TIL177" s="216"/>
      <c r="TIM177" s="216"/>
      <c r="TIN177" s="216"/>
      <c r="TIO177" s="216"/>
      <c r="TIP177" s="216"/>
      <c r="TIQ177" s="216"/>
      <c r="TIR177" s="216"/>
      <c r="TIS177" s="216"/>
      <c r="TIT177" s="216"/>
      <c r="TIU177" s="216"/>
      <c r="TIV177" s="216"/>
      <c r="TIW177" s="216"/>
      <c r="TIX177" s="216"/>
      <c r="TIY177" s="216"/>
      <c r="TIZ177" s="216"/>
      <c r="TJA177" s="216"/>
      <c r="TJB177" s="216"/>
      <c r="TJC177" s="216"/>
      <c r="TJD177" s="216"/>
      <c r="TJE177" s="216"/>
      <c r="TJF177" s="216"/>
      <c r="TJG177" s="216"/>
      <c r="TJH177" s="216"/>
      <c r="TJI177" s="216"/>
      <c r="TJJ177" s="216"/>
      <c r="TJK177" s="216"/>
      <c r="TJL177" s="216"/>
      <c r="TJM177" s="216"/>
      <c r="TJN177" s="216"/>
      <c r="TJO177" s="216"/>
      <c r="TJP177" s="216"/>
      <c r="TJQ177" s="216"/>
      <c r="TJR177" s="216"/>
      <c r="TJS177" s="216"/>
      <c r="TJT177" s="216"/>
      <c r="TJU177" s="216"/>
      <c r="TJV177" s="216"/>
      <c r="TJW177" s="216"/>
      <c r="TJX177" s="216"/>
      <c r="TJY177" s="216"/>
      <c r="TJZ177" s="216"/>
      <c r="TKA177" s="216"/>
      <c r="TKB177" s="216"/>
      <c r="TKC177" s="216"/>
      <c r="TKD177" s="216"/>
      <c r="TKE177" s="216"/>
      <c r="TKF177" s="216"/>
      <c r="TKG177" s="216"/>
      <c r="TKH177" s="216"/>
      <c r="TKI177" s="216"/>
      <c r="TKJ177" s="216"/>
      <c r="TKK177" s="216"/>
      <c r="TKL177" s="216"/>
      <c r="TKM177" s="216"/>
      <c r="TKN177" s="216"/>
      <c r="TKO177" s="216"/>
      <c r="TKP177" s="216"/>
      <c r="TKQ177" s="216"/>
      <c r="TKR177" s="216"/>
      <c r="TKS177" s="216"/>
      <c r="TKT177" s="216"/>
      <c r="TKU177" s="216"/>
      <c r="TKV177" s="216"/>
      <c r="TKW177" s="216"/>
      <c r="TKX177" s="216"/>
      <c r="TKY177" s="216"/>
      <c r="TKZ177" s="216"/>
      <c r="TLA177" s="216"/>
      <c r="TLB177" s="216"/>
      <c r="TLC177" s="216"/>
      <c r="TLD177" s="216"/>
      <c r="TLE177" s="216"/>
      <c r="TLF177" s="216"/>
      <c r="TLG177" s="216"/>
      <c r="TLH177" s="216"/>
      <c r="TLI177" s="216"/>
      <c r="TLJ177" s="216"/>
      <c r="TLK177" s="216"/>
      <c r="TLL177" s="216"/>
      <c r="TLM177" s="216"/>
      <c r="TLN177" s="216"/>
      <c r="TLO177" s="216"/>
      <c r="TLP177" s="216"/>
      <c r="TLQ177" s="216"/>
      <c r="TLR177" s="216"/>
      <c r="TLS177" s="216"/>
      <c r="TLT177" s="216"/>
      <c r="TLU177" s="216"/>
      <c r="TLV177" s="216"/>
      <c r="TLW177" s="216"/>
      <c r="TLX177" s="216"/>
      <c r="TLY177" s="216"/>
      <c r="TLZ177" s="216"/>
      <c r="TMA177" s="216"/>
      <c r="TMB177" s="216"/>
      <c r="TMC177" s="216"/>
      <c r="TMD177" s="216"/>
      <c r="TME177" s="216"/>
      <c r="TMF177" s="216"/>
      <c r="TMG177" s="216"/>
      <c r="TMH177" s="216"/>
      <c r="TMI177" s="216"/>
      <c r="TMJ177" s="216"/>
      <c r="TMK177" s="216"/>
      <c r="TML177" s="216"/>
      <c r="TMM177" s="216"/>
      <c r="TMN177" s="216"/>
      <c r="TMO177" s="216"/>
      <c r="TMP177" s="216"/>
      <c r="TMQ177" s="216"/>
      <c r="TMR177" s="216"/>
      <c r="TMS177" s="216"/>
      <c r="TMT177" s="216"/>
      <c r="TMU177" s="216"/>
      <c r="TMV177" s="216"/>
      <c r="TMW177" s="216"/>
      <c r="TMX177" s="216"/>
      <c r="TMY177" s="216"/>
      <c r="TMZ177" s="216"/>
      <c r="TNA177" s="216"/>
      <c r="TNB177" s="216"/>
      <c r="TNC177" s="216"/>
      <c r="TND177" s="216"/>
      <c r="TNE177" s="216"/>
      <c r="TNF177" s="216"/>
      <c r="TNG177" s="216"/>
      <c r="TNH177" s="216"/>
      <c r="TNI177" s="216"/>
      <c r="TNJ177" s="216"/>
      <c r="TNK177" s="216"/>
      <c r="TNL177" s="216"/>
      <c r="TNM177" s="216"/>
      <c r="TNN177" s="216"/>
      <c r="TNO177" s="216"/>
      <c r="TNP177" s="216"/>
      <c r="TNQ177" s="216"/>
      <c r="TNR177" s="216"/>
      <c r="TNS177" s="216"/>
      <c r="TNT177" s="216"/>
      <c r="TNU177" s="216"/>
      <c r="TNV177" s="216"/>
      <c r="TNW177" s="216"/>
      <c r="TNX177" s="216"/>
      <c r="TNY177" s="216"/>
      <c r="TNZ177" s="216"/>
      <c r="TOA177" s="216"/>
      <c r="TOB177" s="216"/>
      <c r="TOC177" s="216"/>
      <c r="TOD177" s="216"/>
      <c r="TOE177" s="216"/>
      <c r="TOF177" s="216"/>
      <c r="TOG177" s="216"/>
      <c r="TOH177" s="216"/>
      <c r="TOI177" s="216"/>
      <c r="TOJ177" s="216"/>
      <c r="TOK177" s="216"/>
      <c r="TOL177" s="216"/>
      <c r="TOM177" s="216"/>
      <c r="TON177" s="216"/>
      <c r="TOO177" s="216"/>
      <c r="TOP177" s="216"/>
      <c r="TOQ177" s="216"/>
      <c r="TOR177" s="216"/>
      <c r="TOS177" s="216"/>
      <c r="TOT177" s="216"/>
      <c r="TOU177" s="216"/>
      <c r="TOV177" s="216"/>
      <c r="TOW177" s="216"/>
      <c r="TOX177" s="216"/>
      <c r="TOY177" s="216"/>
      <c r="TOZ177" s="216"/>
      <c r="TPA177" s="216"/>
      <c r="TPB177" s="216"/>
      <c r="TPC177" s="216"/>
      <c r="TPD177" s="216"/>
      <c r="TPE177" s="216"/>
      <c r="TPF177" s="216"/>
      <c r="TPG177" s="216"/>
      <c r="TPH177" s="216"/>
      <c r="TPI177" s="216"/>
      <c r="TPJ177" s="216"/>
      <c r="TPK177" s="216"/>
      <c r="TPL177" s="216"/>
      <c r="TPM177" s="216"/>
      <c r="TPN177" s="216"/>
      <c r="TPO177" s="216"/>
      <c r="TPP177" s="216"/>
      <c r="TPQ177" s="216"/>
      <c r="TPR177" s="216"/>
      <c r="TPS177" s="216"/>
      <c r="TPT177" s="216"/>
      <c r="TPU177" s="216"/>
      <c r="TPV177" s="216"/>
      <c r="TPW177" s="216"/>
      <c r="TPX177" s="216"/>
      <c r="TPY177" s="216"/>
      <c r="TPZ177" s="216"/>
      <c r="TQA177" s="216"/>
      <c r="TQB177" s="216"/>
      <c r="TQC177" s="216"/>
      <c r="TQD177" s="216"/>
      <c r="TQE177" s="216"/>
      <c r="TQF177" s="216"/>
      <c r="TQG177" s="216"/>
      <c r="TQH177" s="216"/>
      <c r="TQI177" s="216"/>
      <c r="TQJ177" s="216"/>
      <c r="TQK177" s="216"/>
      <c r="TQL177" s="216"/>
      <c r="TQM177" s="216"/>
      <c r="TQN177" s="216"/>
      <c r="TQO177" s="216"/>
      <c r="TQP177" s="216"/>
      <c r="TQQ177" s="216"/>
      <c r="TQR177" s="216"/>
      <c r="TQS177" s="216"/>
      <c r="TQT177" s="216"/>
      <c r="TQU177" s="216"/>
      <c r="TQV177" s="216"/>
      <c r="TQW177" s="216"/>
      <c r="TQX177" s="216"/>
      <c r="TQY177" s="216"/>
      <c r="TQZ177" s="216"/>
      <c r="TRA177" s="216"/>
      <c r="TRB177" s="216"/>
      <c r="TRC177" s="216"/>
      <c r="TRD177" s="216"/>
      <c r="TRE177" s="216"/>
      <c r="TRF177" s="216"/>
      <c r="TRG177" s="216"/>
      <c r="TRH177" s="216"/>
      <c r="TRI177" s="216"/>
      <c r="TRJ177" s="216"/>
      <c r="TRK177" s="216"/>
      <c r="TRL177" s="216"/>
      <c r="TRM177" s="216"/>
      <c r="TRN177" s="216"/>
      <c r="TRO177" s="216"/>
      <c r="TRP177" s="216"/>
      <c r="TRQ177" s="216"/>
      <c r="TRR177" s="216"/>
      <c r="TRS177" s="216"/>
      <c r="TRT177" s="216"/>
      <c r="TRU177" s="216"/>
      <c r="TRV177" s="216"/>
      <c r="TRW177" s="216"/>
      <c r="TRX177" s="216"/>
      <c r="TRY177" s="216"/>
      <c r="TRZ177" s="216"/>
      <c r="TSA177" s="216"/>
      <c r="TSB177" s="216"/>
      <c r="TSC177" s="216"/>
      <c r="TSD177" s="216"/>
      <c r="TSE177" s="216"/>
      <c r="TSF177" s="216"/>
      <c r="TSG177" s="216"/>
      <c r="TSH177" s="216"/>
      <c r="TSI177" s="216"/>
      <c r="TSJ177" s="216"/>
      <c r="TSK177" s="216"/>
      <c r="TSL177" s="216"/>
      <c r="TSM177" s="216"/>
      <c r="TSN177" s="216"/>
      <c r="TSO177" s="216"/>
      <c r="TSP177" s="216"/>
      <c r="TSQ177" s="216"/>
      <c r="TSR177" s="216"/>
      <c r="TSS177" s="216"/>
      <c r="TST177" s="216"/>
      <c r="TSU177" s="216"/>
      <c r="TSV177" s="216"/>
      <c r="TSW177" s="216"/>
      <c r="TSX177" s="216"/>
      <c r="TSY177" s="216"/>
      <c r="TSZ177" s="216"/>
      <c r="TTA177" s="216"/>
      <c r="TTB177" s="216"/>
      <c r="TTC177" s="216"/>
      <c r="TTD177" s="216"/>
      <c r="TTE177" s="216"/>
      <c r="TTF177" s="216"/>
      <c r="TTG177" s="216"/>
      <c r="TTH177" s="216"/>
      <c r="TTI177" s="216"/>
      <c r="TTJ177" s="216"/>
      <c r="TTK177" s="216"/>
      <c r="TTL177" s="216"/>
      <c r="TTM177" s="216"/>
      <c r="TTN177" s="216"/>
      <c r="TTO177" s="216"/>
      <c r="TTP177" s="216"/>
      <c r="TTQ177" s="216"/>
      <c r="TTR177" s="216"/>
      <c r="TTS177" s="216"/>
      <c r="TTT177" s="216"/>
      <c r="TTU177" s="216"/>
      <c r="TTV177" s="216"/>
      <c r="TTW177" s="216"/>
      <c r="TTX177" s="216"/>
      <c r="TTY177" s="216"/>
      <c r="TTZ177" s="216"/>
      <c r="TUA177" s="216"/>
      <c r="TUB177" s="216"/>
      <c r="TUC177" s="216"/>
      <c r="TUD177" s="216"/>
      <c r="TUE177" s="216"/>
      <c r="TUF177" s="216"/>
      <c r="TUG177" s="216"/>
      <c r="TUH177" s="216"/>
      <c r="TUI177" s="216"/>
      <c r="TUJ177" s="216"/>
      <c r="TUK177" s="216"/>
      <c r="TUL177" s="216"/>
      <c r="TUM177" s="216"/>
      <c r="TUN177" s="216"/>
      <c r="TUO177" s="216"/>
      <c r="TUP177" s="216"/>
      <c r="TUQ177" s="216"/>
      <c r="TUR177" s="216"/>
      <c r="TUS177" s="216"/>
      <c r="TUT177" s="216"/>
      <c r="TUU177" s="216"/>
      <c r="TUV177" s="216"/>
      <c r="TUW177" s="216"/>
      <c r="TUX177" s="216"/>
      <c r="TUY177" s="216"/>
      <c r="TUZ177" s="216"/>
      <c r="TVA177" s="216"/>
      <c r="TVB177" s="216"/>
      <c r="TVC177" s="216"/>
      <c r="TVD177" s="216"/>
      <c r="TVE177" s="216"/>
      <c r="TVF177" s="216"/>
      <c r="TVG177" s="216"/>
      <c r="TVH177" s="216"/>
      <c r="TVI177" s="216"/>
      <c r="TVJ177" s="216"/>
      <c r="TVK177" s="216"/>
      <c r="TVL177" s="216"/>
      <c r="TVM177" s="216"/>
      <c r="TVN177" s="216"/>
      <c r="TVO177" s="216"/>
      <c r="TVP177" s="216"/>
      <c r="TVQ177" s="216"/>
      <c r="TVR177" s="216"/>
      <c r="TVS177" s="216"/>
      <c r="TVT177" s="216"/>
      <c r="TVU177" s="216"/>
      <c r="TVV177" s="216"/>
      <c r="TVW177" s="216"/>
      <c r="TVX177" s="216"/>
      <c r="TVY177" s="216"/>
      <c r="TVZ177" s="216"/>
      <c r="TWA177" s="216"/>
      <c r="TWB177" s="216"/>
      <c r="TWC177" s="216"/>
      <c r="TWD177" s="216"/>
      <c r="TWE177" s="216"/>
      <c r="TWF177" s="216"/>
      <c r="TWG177" s="216"/>
      <c r="TWH177" s="216"/>
      <c r="TWI177" s="216"/>
      <c r="TWJ177" s="216"/>
      <c r="TWK177" s="216"/>
      <c r="TWL177" s="216"/>
      <c r="TWM177" s="216"/>
      <c r="TWN177" s="216"/>
      <c r="TWO177" s="216"/>
      <c r="TWP177" s="216"/>
      <c r="TWQ177" s="216"/>
      <c r="TWR177" s="216"/>
      <c r="TWS177" s="216"/>
      <c r="TWT177" s="216"/>
      <c r="TWU177" s="216"/>
      <c r="TWV177" s="216"/>
      <c r="TWW177" s="216"/>
      <c r="TWX177" s="216"/>
      <c r="TWY177" s="216"/>
      <c r="TWZ177" s="216"/>
      <c r="TXA177" s="216"/>
      <c r="TXB177" s="216"/>
      <c r="TXC177" s="216"/>
      <c r="TXD177" s="216"/>
      <c r="TXE177" s="216"/>
      <c r="TXF177" s="216"/>
      <c r="TXG177" s="216"/>
      <c r="TXH177" s="216"/>
      <c r="TXI177" s="216"/>
      <c r="TXJ177" s="216"/>
      <c r="TXK177" s="216"/>
      <c r="TXL177" s="216"/>
      <c r="TXM177" s="216"/>
      <c r="TXN177" s="216"/>
      <c r="TXO177" s="216"/>
      <c r="TXP177" s="216"/>
      <c r="TXQ177" s="216"/>
      <c r="TXR177" s="216"/>
      <c r="TXS177" s="216"/>
      <c r="TXT177" s="216"/>
      <c r="TXU177" s="216"/>
      <c r="TXV177" s="216"/>
      <c r="TXW177" s="216"/>
      <c r="TXX177" s="216"/>
      <c r="TXY177" s="216"/>
      <c r="TXZ177" s="216"/>
      <c r="TYA177" s="216"/>
      <c r="TYB177" s="216"/>
      <c r="TYC177" s="216"/>
      <c r="TYD177" s="216"/>
      <c r="TYE177" s="216"/>
      <c r="TYF177" s="216"/>
      <c r="TYG177" s="216"/>
      <c r="TYH177" s="216"/>
      <c r="TYI177" s="216"/>
      <c r="TYJ177" s="216"/>
      <c r="TYK177" s="216"/>
      <c r="TYL177" s="216"/>
      <c r="TYM177" s="216"/>
      <c r="TYN177" s="216"/>
      <c r="TYO177" s="216"/>
      <c r="TYP177" s="216"/>
      <c r="TYQ177" s="216"/>
      <c r="TYR177" s="216"/>
      <c r="TYS177" s="216"/>
      <c r="TYT177" s="216"/>
      <c r="TYU177" s="216"/>
      <c r="TYV177" s="216"/>
      <c r="TYW177" s="216"/>
      <c r="TYX177" s="216"/>
      <c r="TYY177" s="216"/>
      <c r="TYZ177" s="216"/>
      <c r="TZA177" s="216"/>
      <c r="TZB177" s="216"/>
      <c r="TZC177" s="216"/>
      <c r="TZD177" s="216"/>
      <c r="TZE177" s="216"/>
      <c r="TZF177" s="216"/>
      <c r="TZG177" s="216"/>
      <c r="TZH177" s="216"/>
      <c r="TZI177" s="216"/>
      <c r="TZJ177" s="216"/>
      <c r="TZK177" s="216"/>
      <c r="TZL177" s="216"/>
      <c r="TZM177" s="216"/>
      <c r="TZN177" s="216"/>
      <c r="TZO177" s="216"/>
      <c r="TZP177" s="216"/>
      <c r="TZQ177" s="216"/>
      <c r="TZR177" s="216"/>
      <c r="TZS177" s="216"/>
      <c r="TZT177" s="216"/>
      <c r="TZU177" s="216"/>
      <c r="TZV177" s="216"/>
      <c r="TZW177" s="216"/>
      <c r="TZX177" s="216"/>
      <c r="TZY177" s="216"/>
      <c r="TZZ177" s="216"/>
      <c r="UAA177" s="216"/>
      <c r="UAB177" s="216"/>
      <c r="UAC177" s="216"/>
      <c r="UAD177" s="216"/>
      <c r="UAE177" s="216"/>
      <c r="UAF177" s="216"/>
      <c r="UAG177" s="216"/>
      <c r="UAH177" s="216"/>
      <c r="UAI177" s="216"/>
      <c r="UAJ177" s="216"/>
      <c r="UAK177" s="216"/>
      <c r="UAL177" s="216"/>
      <c r="UAM177" s="216"/>
      <c r="UAN177" s="216"/>
      <c r="UAO177" s="216"/>
      <c r="UAP177" s="216"/>
      <c r="UAQ177" s="216"/>
      <c r="UAR177" s="216"/>
      <c r="UAS177" s="216"/>
      <c r="UAT177" s="216"/>
      <c r="UAU177" s="216"/>
      <c r="UAV177" s="216"/>
      <c r="UAW177" s="216"/>
      <c r="UAX177" s="216"/>
      <c r="UAY177" s="216"/>
      <c r="UAZ177" s="216"/>
      <c r="UBA177" s="216"/>
      <c r="UBB177" s="216"/>
      <c r="UBC177" s="216"/>
      <c r="UBD177" s="216"/>
      <c r="UBE177" s="216"/>
      <c r="UBF177" s="216"/>
      <c r="UBG177" s="216"/>
      <c r="UBH177" s="216"/>
      <c r="UBI177" s="216"/>
      <c r="UBJ177" s="216"/>
      <c r="UBK177" s="216"/>
      <c r="UBL177" s="216"/>
      <c r="UBM177" s="216"/>
      <c r="UBN177" s="216"/>
      <c r="UBO177" s="216"/>
      <c r="UBP177" s="216"/>
      <c r="UBQ177" s="216"/>
      <c r="UBR177" s="216"/>
      <c r="UBS177" s="216"/>
      <c r="UBT177" s="216"/>
      <c r="UBU177" s="216"/>
      <c r="UBV177" s="216"/>
      <c r="UBW177" s="216"/>
      <c r="UBX177" s="216"/>
      <c r="UBY177" s="216"/>
      <c r="UBZ177" s="216"/>
      <c r="UCA177" s="216"/>
      <c r="UCB177" s="216"/>
      <c r="UCC177" s="216"/>
      <c r="UCD177" s="216"/>
      <c r="UCE177" s="216"/>
      <c r="UCF177" s="216"/>
      <c r="UCG177" s="216"/>
      <c r="UCH177" s="216"/>
      <c r="UCI177" s="216"/>
      <c r="UCJ177" s="216"/>
      <c r="UCK177" s="216"/>
      <c r="UCL177" s="216"/>
      <c r="UCM177" s="216"/>
      <c r="UCN177" s="216"/>
      <c r="UCO177" s="216"/>
      <c r="UCP177" s="216"/>
      <c r="UCQ177" s="216"/>
      <c r="UCR177" s="216"/>
      <c r="UCS177" s="216"/>
      <c r="UCT177" s="216"/>
      <c r="UCU177" s="216"/>
      <c r="UCV177" s="216"/>
      <c r="UCW177" s="216"/>
      <c r="UCX177" s="216"/>
      <c r="UCY177" s="216"/>
      <c r="UCZ177" s="216"/>
      <c r="UDA177" s="216"/>
      <c r="UDB177" s="216"/>
      <c r="UDC177" s="216"/>
      <c r="UDD177" s="216"/>
      <c r="UDE177" s="216"/>
      <c r="UDF177" s="216"/>
      <c r="UDG177" s="216"/>
      <c r="UDH177" s="216"/>
      <c r="UDI177" s="216"/>
      <c r="UDJ177" s="216"/>
      <c r="UDK177" s="216"/>
      <c r="UDL177" s="216"/>
      <c r="UDM177" s="216"/>
      <c r="UDN177" s="216"/>
      <c r="UDO177" s="216"/>
      <c r="UDP177" s="216"/>
      <c r="UDQ177" s="216"/>
      <c r="UDR177" s="216"/>
      <c r="UDS177" s="216"/>
      <c r="UDT177" s="216"/>
      <c r="UDU177" s="216"/>
      <c r="UDV177" s="216"/>
      <c r="UDW177" s="216"/>
      <c r="UDX177" s="216"/>
      <c r="UDY177" s="216"/>
      <c r="UDZ177" s="216"/>
      <c r="UEA177" s="216"/>
      <c r="UEB177" s="216"/>
      <c r="UEC177" s="216"/>
      <c r="UED177" s="216"/>
      <c r="UEE177" s="216"/>
      <c r="UEF177" s="216"/>
      <c r="UEG177" s="216"/>
      <c r="UEH177" s="216"/>
      <c r="UEI177" s="216"/>
      <c r="UEJ177" s="216"/>
      <c r="UEK177" s="216"/>
      <c r="UEL177" s="216"/>
      <c r="UEM177" s="216"/>
      <c r="UEN177" s="216"/>
      <c r="UEO177" s="216"/>
      <c r="UEP177" s="216"/>
      <c r="UEQ177" s="216"/>
      <c r="UER177" s="216"/>
      <c r="UES177" s="216"/>
      <c r="UET177" s="216"/>
      <c r="UEU177" s="216"/>
      <c r="UEV177" s="216"/>
      <c r="UEW177" s="216"/>
      <c r="UEX177" s="216"/>
      <c r="UEY177" s="216"/>
      <c r="UEZ177" s="216"/>
      <c r="UFA177" s="216"/>
      <c r="UFB177" s="216"/>
      <c r="UFC177" s="216"/>
      <c r="UFD177" s="216"/>
      <c r="UFE177" s="216"/>
      <c r="UFF177" s="216"/>
      <c r="UFG177" s="216"/>
      <c r="UFH177" s="216"/>
      <c r="UFI177" s="216"/>
      <c r="UFJ177" s="216"/>
      <c r="UFK177" s="216"/>
      <c r="UFL177" s="216"/>
      <c r="UFM177" s="216"/>
      <c r="UFN177" s="216"/>
      <c r="UFO177" s="216"/>
      <c r="UFP177" s="216"/>
      <c r="UFQ177" s="216"/>
      <c r="UFR177" s="216"/>
      <c r="UFS177" s="216"/>
      <c r="UFT177" s="216"/>
      <c r="UFU177" s="216"/>
      <c r="UFV177" s="216"/>
      <c r="UFW177" s="216"/>
      <c r="UFX177" s="216"/>
      <c r="UFY177" s="216"/>
      <c r="UFZ177" s="216"/>
      <c r="UGA177" s="216"/>
      <c r="UGB177" s="216"/>
      <c r="UGC177" s="216"/>
      <c r="UGD177" s="216"/>
      <c r="UGE177" s="216"/>
      <c r="UGF177" s="216"/>
      <c r="UGG177" s="216"/>
      <c r="UGH177" s="216"/>
      <c r="UGI177" s="216"/>
      <c r="UGJ177" s="216"/>
      <c r="UGK177" s="216"/>
      <c r="UGL177" s="216"/>
      <c r="UGM177" s="216"/>
      <c r="UGN177" s="216"/>
      <c r="UGO177" s="216"/>
      <c r="UGP177" s="216"/>
      <c r="UGQ177" s="216"/>
      <c r="UGR177" s="216"/>
      <c r="UGS177" s="216"/>
      <c r="UGT177" s="216"/>
      <c r="UGU177" s="216"/>
      <c r="UGV177" s="216"/>
      <c r="UGW177" s="216"/>
      <c r="UGX177" s="216"/>
      <c r="UGY177" s="216"/>
      <c r="UGZ177" s="216"/>
      <c r="UHA177" s="216"/>
      <c r="UHB177" s="216"/>
      <c r="UHC177" s="216"/>
      <c r="UHD177" s="216"/>
      <c r="UHE177" s="216"/>
      <c r="UHF177" s="216"/>
      <c r="UHG177" s="216"/>
      <c r="UHH177" s="216"/>
      <c r="UHI177" s="216"/>
      <c r="UHJ177" s="216"/>
      <c r="UHK177" s="216"/>
      <c r="UHL177" s="216"/>
      <c r="UHM177" s="216"/>
      <c r="UHN177" s="216"/>
      <c r="UHO177" s="216"/>
      <c r="UHP177" s="216"/>
      <c r="UHQ177" s="216"/>
      <c r="UHR177" s="216"/>
      <c r="UHS177" s="216"/>
      <c r="UHT177" s="216"/>
      <c r="UHU177" s="216"/>
      <c r="UHV177" s="216"/>
      <c r="UHW177" s="216"/>
      <c r="UHX177" s="216"/>
      <c r="UHY177" s="216"/>
      <c r="UHZ177" s="216"/>
      <c r="UIA177" s="216"/>
      <c r="UIB177" s="216"/>
      <c r="UIC177" s="216"/>
      <c r="UID177" s="216"/>
      <c r="UIE177" s="216"/>
      <c r="UIF177" s="216"/>
      <c r="UIG177" s="216"/>
      <c r="UIH177" s="216"/>
      <c r="UII177" s="216"/>
      <c r="UIJ177" s="216"/>
      <c r="UIK177" s="216"/>
      <c r="UIL177" s="216"/>
      <c r="UIM177" s="216"/>
      <c r="UIN177" s="216"/>
      <c r="UIO177" s="216"/>
      <c r="UIP177" s="216"/>
      <c r="UIQ177" s="216"/>
      <c r="UIR177" s="216"/>
      <c r="UIS177" s="216"/>
      <c r="UIT177" s="216"/>
      <c r="UIU177" s="216"/>
      <c r="UIV177" s="216"/>
      <c r="UIW177" s="216"/>
      <c r="UIX177" s="216"/>
      <c r="UIY177" s="216"/>
      <c r="UIZ177" s="216"/>
      <c r="UJA177" s="216"/>
      <c r="UJB177" s="216"/>
      <c r="UJC177" s="216"/>
      <c r="UJD177" s="216"/>
      <c r="UJE177" s="216"/>
      <c r="UJF177" s="216"/>
      <c r="UJG177" s="216"/>
      <c r="UJH177" s="216"/>
      <c r="UJI177" s="216"/>
      <c r="UJJ177" s="216"/>
      <c r="UJK177" s="216"/>
      <c r="UJL177" s="216"/>
      <c r="UJM177" s="216"/>
      <c r="UJN177" s="216"/>
      <c r="UJO177" s="216"/>
      <c r="UJP177" s="216"/>
      <c r="UJQ177" s="216"/>
      <c r="UJR177" s="216"/>
      <c r="UJS177" s="216"/>
      <c r="UJT177" s="216"/>
      <c r="UJU177" s="216"/>
      <c r="UJV177" s="216"/>
      <c r="UJW177" s="216"/>
      <c r="UJX177" s="216"/>
      <c r="UJY177" s="216"/>
      <c r="UJZ177" s="216"/>
      <c r="UKA177" s="216"/>
      <c r="UKB177" s="216"/>
      <c r="UKC177" s="216"/>
      <c r="UKD177" s="216"/>
      <c r="UKE177" s="216"/>
      <c r="UKF177" s="216"/>
      <c r="UKG177" s="216"/>
      <c r="UKH177" s="216"/>
      <c r="UKI177" s="216"/>
      <c r="UKJ177" s="216"/>
      <c r="UKK177" s="216"/>
      <c r="UKL177" s="216"/>
      <c r="UKM177" s="216"/>
      <c r="UKN177" s="216"/>
      <c r="UKO177" s="216"/>
      <c r="UKP177" s="216"/>
      <c r="UKQ177" s="216"/>
      <c r="UKR177" s="216"/>
      <c r="UKS177" s="216"/>
      <c r="UKT177" s="216"/>
      <c r="UKU177" s="216"/>
      <c r="UKV177" s="216"/>
      <c r="UKW177" s="216"/>
      <c r="UKX177" s="216"/>
      <c r="UKY177" s="216"/>
      <c r="UKZ177" s="216"/>
      <c r="ULA177" s="216"/>
      <c r="ULB177" s="216"/>
      <c r="ULC177" s="216"/>
      <c r="ULD177" s="216"/>
      <c r="ULE177" s="216"/>
      <c r="ULF177" s="216"/>
      <c r="ULG177" s="216"/>
      <c r="ULH177" s="216"/>
      <c r="ULI177" s="216"/>
      <c r="ULJ177" s="216"/>
      <c r="ULK177" s="216"/>
      <c r="ULL177" s="216"/>
      <c r="ULM177" s="216"/>
      <c r="ULN177" s="216"/>
      <c r="ULO177" s="216"/>
      <c r="ULP177" s="216"/>
      <c r="ULQ177" s="216"/>
      <c r="ULR177" s="216"/>
      <c r="ULS177" s="216"/>
      <c r="ULT177" s="216"/>
      <c r="ULU177" s="216"/>
      <c r="ULV177" s="216"/>
      <c r="ULW177" s="216"/>
      <c r="ULX177" s="216"/>
      <c r="ULY177" s="216"/>
      <c r="ULZ177" s="216"/>
      <c r="UMA177" s="216"/>
      <c r="UMB177" s="216"/>
      <c r="UMC177" s="216"/>
      <c r="UMD177" s="216"/>
      <c r="UME177" s="216"/>
      <c r="UMF177" s="216"/>
      <c r="UMG177" s="216"/>
      <c r="UMH177" s="216"/>
      <c r="UMI177" s="216"/>
      <c r="UMJ177" s="216"/>
      <c r="UMK177" s="216"/>
      <c r="UML177" s="216"/>
      <c r="UMM177" s="216"/>
      <c r="UMN177" s="216"/>
      <c r="UMO177" s="216"/>
      <c r="UMP177" s="216"/>
      <c r="UMQ177" s="216"/>
      <c r="UMR177" s="216"/>
      <c r="UMS177" s="216"/>
      <c r="UMT177" s="216"/>
      <c r="UMU177" s="216"/>
      <c r="UMV177" s="216"/>
      <c r="UMW177" s="216"/>
      <c r="UMX177" s="216"/>
      <c r="UMY177" s="216"/>
      <c r="UMZ177" s="216"/>
      <c r="UNA177" s="216"/>
      <c r="UNB177" s="216"/>
      <c r="UNC177" s="216"/>
      <c r="UND177" s="216"/>
      <c r="UNE177" s="216"/>
      <c r="UNF177" s="216"/>
      <c r="UNG177" s="216"/>
      <c r="UNH177" s="216"/>
      <c r="UNI177" s="216"/>
      <c r="UNJ177" s="216"/>
      <c r="UNK177" s="216"/>
      <c r="UNL177" s="216"/>
      <c r="UNM177" s="216"/>
      <c r="UNN177" s="216"/>
      <c r="UNO177" s="216"/>
      <c r="UNP177" s="216"/>
      <c r="UNQ177" s="216"/>
      <c r="UNR177" s="216"/>
      <c r="UNS177" s="216"/>
      <c r="UNT177" s="216"/>
      <c r="UNU177" s="216"/>
      <c r="UNV177" s="216"/>
      <c r="UNW177" s="216"/>
      <c r="UNX177" s="216"/>
      <c r="UNY177" s="216"/>
      <c r="UNZ177" s="216"/>
      <c r="UOA177" s="216"/>
      <c r="UOB177" s="216"/>
      <c r="UOC177" s="216"/>
      <c r="UOD177" s="216"/>
      <c r="UOE177" s="216"/>
      <c r="UOF177" s="216"/>
      <c r="UOG177" s="216"/>
      <c r="UOH177" s="216"/>
      <c r="UOI177" s="216"/>
      <c r="UOJ177" s="216"/>
      <c r="UOK177" s="216"/>
      <c r="UOL177" s="216"/>
      <c r="UOM177" s="216"/>
      <c r="UON177" s="216"/>
      <c r="UOO177" s="216"/>
      <c r="UOP177" s="216"/>
      <c r="UOQ177" s="216"/>
      <c r="UOR177" s="216"/>
      <c r="UOS177" s="216"/>
      <c r="UOT177" s="216"/>
      <c r="UOU177" s="216"/>
      <c r="UOV177" s="216"/>
      <c r="UOW177" s="216"/>
      <c r="UOX177" s="216"/>
      <c r="UOY177" s="216"/>
      <c r="UOZ177" s="216"/>
      <c r="UPA177" s="216"/>
      <c r="UPB177" s="216"/>
      <c r="UPC177" s="216"/>
      <c r="UPD177" s="216"/>
      <c r="UPE177" s="216"/>
      <c r="UPF177" s="216"/>
      <c r="UPG177" s="216"/>
      <c r="UPH177" s="216"/>
      <c r="UPI177" s="216"/>
      <c r="UPJ177" s="216"/>
      <c r="UPK177" s="216"/>
      <c r="UPL177" s="216"/>
      <c r="UPM177" s="216"/>
      <c r="UPN177" s="216"/>
      <c r="UPO177" s="216"/>
      <c r="UPP177" s="216"/>
      <c r="UPQ177" s="216"/>
      <c r="UPR177" s="216"/>
      <c r="UPS177" s="216"/>
      <c r="UPT177" s="216"/>
      <c r="UPU177" s="216"/>
      <c r="UPV177" s="216"/>
      <c r="UPW177" s="216"/>
      <c r="UPX177" s="216"/>
      <c r="UPY177" s="216"/>
      <c r="UPZ177" s="216"/>
      <c r="UQA177" s="216"/>
      <c r="UQB177" s="216"/>
      <c r="UQC177" s="216"/>
      <c r="UQD177" s="216"/>
      <c r="UQE177" s="216"/>
      <c r="UQF177" s="216"/>
      <c r="UQG177" s="216"/>
      <c r="UQH177" s="216"/>
      <c r="UQI177" s="216"/>
      <c r="UQJ177" s="216"/>
      <c r="UQK177" s="216"/>
      <c r="UQL177" s="216"/>
      <c r="UQM177" s="216"/>
      <c r="UQN177" s="216"/>
      <c r="UQO177" s="216"/>
      <c r="UQP177" s="216"/>
      <c r="UQQ177" s="216"/>
      <c r="UQR177" s="216"/>
      <c r="UQS177" s="216"/>
      <c r="UQT177" s="216"/>
      <c r="UQU177" s="216"/>
      <c r="UQV177" s="216"/>
      <c r="UQW177" s="216"/>
      <c r="UQX177" s="216"/>
      <c r="UQY177" s="216"/>
      <c r="UQZ177" s="216"/>
      <c r="URA177" s="216"/>
      <c r="URB177" s="216"/>
      <c r="URC177" s="216"/>
      <c r="URD177" s="216"/>
      <c r="URE177" s="216"/>
      <c r="URF177" s="216"/>
      <c r="URG177" s="216"/>
      <c r="URH177" s="216"/>
      <c r="URI177" s="216"/>
      <c r="URJ177" s="216"/>
      <c r="URK177" s="216"/>
      <c r="URL177" s="216"/>
      <c r="URM177" s="216"/>
      <c r="URN177" s="216"/>
      <c r="URO177" s="216"/>
      <c r="URP177" s="216"/>
      <c r="URQ177" s="216"/>
      <c r="URR177" s="216"/>
      <c r="URS177" s="216"/>
      <c r="URT177" s="216"/>
      <c r="URU177" s="216"/>
      <c r="URV177" s="216"/>
      <c r="URW177" s="216"/>
      <c r="URX177" s="216"/>
      <c r="URY177" s="216"/>
      <c r="URZ177" s="216"/>
      <c r="USA177" s="216"/>
      <c r="USB177" s="216"/>
      <c r="USC177" s="216"/>
      <c r="USD177" s="216"/>
      <c r="USE177" s="216"/>
      <c r="USF177" s="216"/>
      <c r="USG177" s="216"/>
      <c r="USH177" s="216"/>
      <c r="USI177" s="216"/>
      <c r="USJ177" s="216"/>
      <c r="USK177" s="216"/>
      <c r="USL177" s="216"/>
      <c r="USM177" s="216"/>
      <c r="USN177" s="216"/>
      <c r="USO177" s="216"/>
      <c r="USP177" s="216"/>
      <c r="USQ177" s="216"/>
      <c r="USR177" s="216"/>
      <c r="USS177" s="216"/>
      <c r="UST177" s="216"/>
      <c r="USU177" s="216"/>
      <c r="USV177" s="216"/>
      <c r="USW177" s="216"/>
      <c r="USX177" s="216"/>
      <c r="USY177" s="216"/>
      <c r="USZ177" s="216"/>
      <c r="UTA177" s="216"/>
      <c r="UTB177" s="216"/>
      <c r="UTC177" s="216"/>
      <c r="UTD177" s="216"/>
      <c r="UTE177" s="216"/>
      <c r="UTF177" s="216"/>
      <c r="UTG177" s="216"/>
      <c r="UTH177" s="216"/>
      <c r="UTI177" s="216"/>
      <c r="UTJ177" s="216"/>
      <c r="UTK177" s="216"/>
      <c r="UTL177" s="216"/>
      <c r="UTM177" s="216"/>
      <c r="UTN177" s="216"/>
      <c r="UTO177" s="216"/>
      <c r="UTP177" s="216"/>
      <c r="UTQ177" s="216"/>
      <c r="UTR177" s="216"/>
      <c r="UTS177" s="216"/>
      <c r="UTT177" s="216"/>
      <c r="UTU177" s="216"/>
      <c r="UTV177" s="216"/>
      <c r="UTW177" s="216"/>
      <c r="UTX177" s="216"/>
      <c r="UTY177" s="216"/>
      <c r="UTZ177" s="216"/>
      <c r="UUA177" s="216"/>
      <c r="UUB177" s="216"/>
      <c r="UUC177" s="216"/>
      <c r="UUD177" s="216"/>
      <c r="UUE177" s="216"/>
      <c r="UUF177" s="216"/>
      <c r="UUG177" s="216"/>
      <c r="UUH177" s="216"/>
      <c r="UUI177" s="216"/>
      <c r="UUJ177" s="216"/>
      <c r="UUK177" s="216"/>
      <c r="UUL177" s="216"/>
      <c r="UUM177" s="216"/>
      <c r="UUN177" s="216"/>
      <c r="UUO177" s="216"/>
      <c r="UUP177" s="216"/>
      <c r="UUQ177" s="216"/>
      <c r="UUR177" s="216"/>
      <c r="UUS177" s="216"/>
      <c r="UUT177" s="216"/>
      <c r="UUU177" s="216"/>
      <c r="UUV177" s="216"/>
      <c r="UUW177" s="216"/>
      <c r="UUX177" s="216"/>
      <c r="UUY177" s="216"/>
      <c r="UUZ177" s="216"/>
      <c r="UVA177" s="216"/>
      <c r="UVB177" s="216"/>
      <c r="UVC177" s="216"/>
      <c r="UVD177" s="216"/>
      <c r="UVE177" s="216"/>
      <c r="UVF177" s="216"/>
      <c r="UVG177" s="216"/>
      <c r="UVH177" s="216"/>
      <c r="UVI177" s="216"/>
      <c r="UVJ177" s="216"/>
      <c r="UVK177" s="216"/>
      <c r="UVL177" s="216"/>
      <c r="UVM177" s="216"/>
      <c r="UVN177" s="216"/>
      <c r="UVO177" s="216"/>
      <c r="UVP177" s="216"/>
      <c r="UVQ177" s="216"/>
      <c r="UVR177" s="216"/>
      <c r="UVS177" s="216"/>
      <c r="UVT177" s="216"/>
      <c r="UVU177" s="216"/>
      <c r="UVV177" s="216"/>
      <c r="UVW177" s="216"/>
      <c r="UVX177" s="216"/>
      <c r="UVY177" s="216"/>
      <c r="UVZ177" s="216"/>
      <c r="UWA177" s="216"/>
      <c r="UWB177" s="216"/>
      <c r="UWC177" s="216"/>
      <c r="UWD177" s="216"/>
      <c r="UWE177" s="216"/>
      <c r="UWF177" s="216"/>
      <c r="UWG177" s="216"/>
      <c r="UWH177" s="216"/>
      <c r="UWI177" s="216"/>
      <c r="UWJ177" s="216"/>
      <c r="UWK177" s="216"/>
      <c r="UWL177" s="216"/>
      <c r="UWM177" s="216"/>
      <c r="UWN177" s="216"/>
      <c r="UWO177" s="216"/>
      <c r="UWP177" s="216"/>
      <c r="UWQ177" s="216"/>
      <c r="UWR177" s="216"/>
      <c r="UWS177" s="216"/>
      <c r="UWT177" s="216"/>
      <c r="UWU177" s="216"/>
      <c r="UWV177" s="216"/>
      <c r="UWW177" s="216"/>
      <c r="UWX177" s="216"/>
      <c r="UWY177" s="216"/>
      <c r="UWZ177" s="216"/>
      <c r="UXA177" s="216"/>
      <c r="UXB177" s="216"/>
      <c r="UXC177" s="216"/>
      <c r="UXD177" s="216"/>
      <c r="UXE177" s="216"/>
      <c r="UXF177" s="216"/>
      <c r="UXG177" s="216"/>
      <c r="UXH177" s="216"/>
      <c r="UXI177" s="216"/>
      <c r="UXJ177" s="216"/>
      <c r="UXK177" s="216"/>
      <c r="UXL177" s="216"/>
      <c r="UXM177" s="216"/>
      <c r="UXN177" s="216"/>
      <c r="UXO177" s="216"/>
      <c r="UXP177" s="216"/>
      <c r="UXQ177" s="216"/>
      <c r="UXR177" s="216"/>
      <c r="UXS177" s="216"/>
      <c r="UXT177" s="216"/>
      <c r="UXU177" s="216"/>
      <c r="UXV177" s="216"/>
      <c r="UXW177" s="216"/>
      <c r="UXX177" s="216"/>
      <c r="UXY177" s="216"/>
      <c r="UXZ177" s="216"/>
      <c r="UYA177" s="216"/>
      <c r="UYB177" s="216"/>
      <c r="UYC177" s="216"/>
      <c r="UYD177" s="216"/>
      <c r="UYE177" s="216"/>
      <c r="UYF177" s="216"/>
      <c r="UYG177" s="216"/>
      <c r="UYH177" s="216"/>
      <c r="UYI177" s="216"/>
      <c r="UYJ177" s="216"/>
      <c r="UYK177" s="216"/>
      <c r="UYL177" s="216"/>
      <c r="UYM177" s="216"/>
      <c r="UYN177" s="216"/>
      <c r="UYO177" s="216"/>
      <c r="UYP177" s="216"/>
      <c r="UYQ177" s="216"/>
      <c r="UYR177" s="216"/>
      <c r="UYS177" s="216"/>
      <c r="UYT177" s="216"/>
      <c r="UYU177" s="216"/>
      <c r="UYV177" s="216"/>
      <c r="UYW177" s="216"/>
      <c r="UYX177" s="216"/>
      <c r="UYY177" s="216"/>
      <c r="UYZ177" s="216"/>
      <c r="UZA177" s="216"/>
      <c r="UZB177" s="216"/>
      <c r="UZC177" s="216"/>
      <c r="UZD177" s="216"/>
      <c r="UZE177" s="216"/>
      <c r="UZF177" s="216"/>
      <c r="UZG177" s="216"/>
      <c r="UZH177" s="216"/>
      <c r="UZI177" s="216"/>
      <c r="UZJ177" s="216"/>
      <c r="UZK177" s="216"/>
      <c r="UZL177" s="216"/>
      <c r="UZM177" s="216"/>
      <c r="UZN177" s="216"/>
      <c r="UZO177" s="216"/>
      <c r="UZP177" s="216"/>
      <c r="UZQ177" s="216"/>
      <c r="UZR177" s="216"/>
      <c r="UZS177" s="216"/>
      <c r="UZT177" s="216"/>
      <c r="UZU177" s="216"/>
      <c r="UZV177" s="216"/>
      <c r="UZW177" s="216"/>
      <c r="UZX177" s="216"/>
      <c r="UZY177" s="216"/>
      <c r="UZZ177" s="216"/>
      <c r="VAA177" s="216"/>
      <c r="VAB177" s="216"/>
      <c r="VAC177" s="216"/>
      <c r="VAD177" s="216"/>
      <c r="VAE177" s="216"/>
      <c r="VAF177" s="216"/>
      <c r="VAG177" s="216"/>
      <c r="VAH177" s="216"/>
      <c r="VAI177" s="216"/>
      <c r="VAJ177" s="216"/>
      <c r="VAK177" s="216"/>
      <c r="VAL177" s="216"/>
      <c r="VAM177" s="216"/>
      <c r="VAN177" s="216"/>
      <c r="VAO177" s="216"/>
      <c r="VAP177" s="216"/>
      <c r="VAQ177" s="216"/>
      <c r="VAR177" s="216"/>
      <c r="VAS177" s="216"/>
      <c r="VAT177" s="216"/>
      <c r="VAU177" s="216"/>
      <c r="VAV177" s="216"/>
      <c r="VAW177" s="216"/>
      <c r="VAX177" s="216"/>
      <c r="VAY177" s="216"/>
      <c r="VAZ177" s="216"/>
      <c r="VBA177" s="216"/>
      <c r="VBB177" s="216"/>
      <c r="VBC177" s="216"/>
      <c r="VBD177" s="216"/>
      <c r="VBE177" s="216"/>
      <c r="VBF177" s="216"/>
      <c r="VBG177" s="216"/>
      <c r="VBH177" s="216"/>
      <c r="VBI177" s="216"/>
      <c r="VBJ177" s="216"/>
      <c r="VBK177" s="216"/>
      <c r="VBL177" s="216"/>
      <c r="VBM177" s="216"/>
      <c r="VBN177" s="216"/>
      <c r="VBO177" s="216"/>
      <c r="VBP177" s="216"/>
      <c r="VBQ177" s="216"/>
      <c r="VBR177" s="216"/>
      <c r="VBS177" s="216"/>
      <c r="VBT177" s="216"/>
      <c r="VBU177" s="216"/>
      <c r="VBV177" s="216"/>
      <c r="VBW177" s="216"/>
      <c r="VBX177" s="216"/>
      <c r="VBY177" s="216"/>
      <c r="VBZ177" s="216"/>
      <c r="VCA177" s="216"/>
      <c r="VCB177" s="216"/>
      <c r="VCC177" s="216"/>
      <c r="VCD177" s="216"/>
      <c r="VCE177" s="216"/>
      <c r="VCF177" s="216"/>
      <c r="VCG177" s="216"/>
      <c r="VCH177" s="216"/>
      <c r="VCI177" s="216"/>
      <c r="VCJ177" s="216"/>
      <c r="VCK177" s="216"/>
      <c r="VCL177" s="216"/>
      <c r="VCM177" s="216"/>
      <c r="VCN177" s="216"/>
      <c r="VCO177" s="216"/>
      <c r="VCP177" s="216"/>
      <c r="VCQ177" s="216"/>
      <c r="VCR177" s="216"/>
      <c r="VCS177" s="216"/>
      <c r="VCT177" s="216"/>
      <c r="VCU177" s="216"/>
      <c r="VCV177" s="216"/>
      <c r="VCW177" s="216"/>
      <c r="VCX177" s="216"/>
      <c r="VCY177" s="216"/>
      <c r="VCZ177" s="216"/>
      <c r="VDA177" s="216"/>
      <c r="VDB177" s="216"/>
      <c r="VDC177" s="216"/>
      <c r="VDD177" s="216"/>
      <c r="VDE177" s="216"/>
      <c r="VDF177" s="216"/>
      <c r="VDG177" s="216"/>
      <c r="VDH177" s="216"/>
      <c r="VDI177" s="216"/>
      <c r="VDJ177" s="216"/>
      <c r="VDK177" s="216"/>
      <c r="VDL177" s="216"/>
      <c r="VDM177" s="216"/>
      <c r="VDN177" s="216"/>
      <c r="VDO177" s="216"/>
      <c r="VDP177" s="216"/>
      <c r="VDQ177" s="216"/>
      <c r="VDR177" s="216"/>
      <c r="VDS177" s="216"/>
      <c r="VDT177" s="216"/>
      <c r="VDU177" s="216"/>
      <c r="VDV177" s="216"/>
      <c r="VDW177" s="216"/>
      <c r="VDX177" s="216"/>
      <c r="VDY177" s="216"/>
      <c r="VDZ177" s="216"/>
      <c r="VEA177" s="216"/>
      <c r="VEB177" s="216"/>
      <c r="VEC177" s="216"/>
      <c r="VED177" s="216"/>
      <c r="VEE177" s="216"/>
      <c r="VEF177" s="216"/>
      <c r="VEG177" s="216"/>
      <c r="VEH177" s="216"/>
      <c r="VEI177" s="216"/>
      <c r="VEJ177" s="216"/>
      <c r="VEK177" s="216"/>
      <c r="VEL177" s="216"/>
      <c r="VEM177" s="216"/>
      <c r="VEN177" s="216"/>
      <c r="VEO177" s="216"/>
      <c r="VEP177" s="216"/>
      <c r="VEQ177" s="216"/>
      <c r="VER177" s="216"/>
      <c r="VES177" s="216"/>
      <c r="VET177" s="216"/>
      <c r="VEU177" s="216"/>
      <c r="VEV177" s="216"/>
      <c r="VEW177" s="216"/>
      <c r="VEX177" s="216"/>
      <c r="VEY177" s="216"/>
      <c r="VEZ177" s="216"/>
      <c r="VFA177" s="216"/>
      <c r="VFB177" s="216"/>
      <c r="VFC177" s="216"/>
      <c r="VFD177" s="216"/>
      <c r="VFE177" s="216"/>
      <c r="VFF177" s="216"/>
      <c r="VFG177" s="216"/>
      <c r="VFH177" s="216"/>
      <c r="VFI177" s="216"/>
      <c r="VFJ177" s="216"/>
      <c r="VFK177" s="216"/>
      <c r="VFL177" s="216"/>
      <c r="VFM177" s="216"/>
      <c r="VFN177" s="216"/>
      <c r="VFO177" s="216"/>
      <c r="VFP177" s="216"/>
      <c r="VFQ177" s="216"/>
      <c r="VFR177" s="216"/>
      <c r="VFS177" s="216"/>
      <c r="VFT177" s="216"/>
      <c r="VFU177" s="216"/>
      <c r="VFV177" s="216"/>
      <c r="VFW177" s="216"/>
      <c r="VFX177" s="216"/>
      <c r="VFY177" s="216"/>
      <c r="VFZ177" s="216"/>
      <c r="VGA177" s="216"/>
      <c r="VGB177" s="216"/>
      <c r="VGC177" s="216"/>
      <c r="VGD177" s="216"/>
      <c r="VGE177" s="216"/>
      <c r="VGF177" s="216"/>
      <c r="VGG177" s="216"/>
      <c r="VGH177" s="216"/>
      <c r="VGI177" s="216"/>
      <c r="VGJ177" s="216"/>
      <c r="VGK177" s="216"/>
      <c r="VGL177" s="216"/>
      <c r="VGM177" s="216"/>
      <c r="VGN177" s="216"/>
      <c r="VGO177" s="216"/>
      <c r="VGP177" s="216"/>
      <c r="VGQ177" s="216"/>
      <c r="VGR177" s="216"/>
      <c r="VGS177" s="216"/>
      <c r="VGT177" s="216"/>
      <c r="VGU177" s="216"/>
      <c r="VGV177" s="216"/>
      <c r="VGW177" s="216"/>
      <c r="VGX177" s="216"/>
      <c r="VGY177" s="216"/>
      <c r="VGZ177" s="216"/>
      <c r="VHA177" s="216"/>
      <c r="VHB177" s="216"/>
      <c r="VHC177" s="216"/>
      <c r="VHD177" s="216"/>
      <c r="VHE177" s="216"/>
      <c r="VHF177" s="216"/>
      <c r="VHG177" s="216"/>
      <c r="VHH177" s="216"/>
      <c r="VHI177" s="216"/>
      <c r="VHJ177" s="216"/>
      <c r="VHK177" s="216"/>
      <c r="VHL177" s="216"/>
      <c r="VHM177" s="216"/>
      <c r="VHN177" s="216"/>
      <c r="VHO177" s="216"/>
      <c r="VHP177" s="216"/>
      <c r="VHQ177" s="216"/>
      <c r="VHR177" s="216"/>
      <c r="VHS177" s="216"/>
      <c r="VHT177" s="216"/>
      <c r="VHU177" s="216"/>
      <c r="VHV177" s="216"/>
      <c r="VHW177" s="216"/>
      <c r="VHX177" s="216"/>
      <c r="VHY177" s="216"/>
      <c r="VHZ177" s="216"/>
      <c r="VIA177" s="216"/>
      <c r="VIB177" s="216"/>
      <c r="VIC177" s="216"/>
      <c r="VID177" s="216"/>
      <c r="VIE177" s="216"/>
      <c r="VIF177" s="216"/>
      <c r="VIG177" s="216"/>
      <c r="VIH177" s="216"/>
      <c r="VII177" s="216"/>
      <c r="VIJ177" s="216"/>
      <c r="VIK177" s="216"/>
      <c r="VIL177" s="216"/>
      <c r="VIM177" s="216"/>
      <c r="VIN177" s="216"/>
      <c r="VIO177" s="216"/>
      <c r="VIP177" s="216"/>
      <c r="VIQ177" s="216"/>
      <c r="VIR177" s="216"/>
      <c r="VIS177" s="216"/>
      <c r="VIT177" s="216"/>
      <c r="VIU177" s="216"/>
      <c r="VIV177" s="216"/>
      <c r="VIW177" s="216"/>
      <c r="VIX177" s="216"/>
      <c r="VIY177" s="216"/>
      <c r="VIZ177" s="216"/>
      <c r="VJA177" s="216"/>
      <c r="VJB177" s="216"/>
      <c r="VJC177" s="216"/>
      <c r="VJD177" s="216"/>
      <c r="VJE177" s="216"/>
      <c r="VJF177" s="216"/>
      <c r="VJG177" s="216"/>
      <c r="VJH177" s="216"/>
      <c r="VJI177" s="216"/>
      <c r="VJJ177" s="216"/>
      <c r="VJK177" s="216"/>
      <c r="VJL177" s="216"/>
      <c r="VJM177" s="216"/>
      <c r="VJN177" s="216"/>
      <c r="VJO177" s="216"/>
      <c r="VJP177" s="216"/>
      <c r="VJQ177" s="216"/>
      <c r="VJR177" s="216"/>
      <c r="VJS177" s="216"/>
      <c r="VJT177" s="216"/>
      <c r="VJU177" s="216"/>
      <c r="VJV177" s="216"/>
      <c r="VJW177" s="216"/>
      <c r="VJX177" s="216"/>
      <c r="VJY177" s="216"/>
      <c r="VJZ177" s="216"/>
      <c r="VKA177" s="216"/>
      <c r="VKB177" s="216"/>
      <c r="VKC177" s="216"/>
      <c r="VKD177" s="216"/>
      <c r="VKE177" s="216"/>
      <c r="VKF177" s="216"/>
      <c r="VKG177" s="216"/>
      <c r="VKH177" s="216"/>
      <c r="VKI177" s="216"/>
      <c r="VKJ177" s="216"/>
      <c r="VKK177" s="216"/>
      <c r="VKL177" s="216"/>
      <c r="VKM177" s="216"/>
      <c r="VKN177" s="216"/>
      <c r="VKO177" s="216"/>
      <c r="VKP177" s="216"/>
      <c r="VKQ177" s="216"/>
      <c r="VKR177" s="216"/>
      <c r="VKS177" s="216"/>
      <c r="VKT177" s="216"/>
      <c r="VKU177" s="216"/>
      <c r="VKV177" s="216"/>
      <c r="VKW177" s="216"/>
      <c r="VKX177" s="216"/>
      <c r="VKY177" s="216"/>
      <c r="VKZ177" s="216"/>
      <c r="VLA177" s="216"/>
      <c r="VLB177" s="216"/>
      <c r="VLC177" s="216"/>
      <c r="VLD177" s="216"/>
      <c r="VLE177" s="216"/>
      <c r="VLF177" s="216"/>
      <c r="VLG177" s="216"/>
      <c r="VLH177" s="216"/>
      <c r="VLI177" s="216"/>
      <c r="VLJ177" s="216"/>
      <c r="VLK177" s="216"/>
      <c r="VLL177" s="216"/>
      <c r="VLM177" s="216"/>
      <c r="VLN177" s="216"/>
      <c r="VLO177" s="216"/>
      <c r="VLP177" s="216"/>
      <c r="VLQ177" s="216"/>
      <c r="VLR177" s="216"/>
      <c r="VLS177" s="216"/>
      <c r="VLT177" s="216"/>
      <c r="VLU177" s="216"/>
      <c r="VLV177" s="216"/>
      <c r="VLW177" s="216"/>
      <c r="VLX177" s="216"/>
      <c r="VLY177" s="216"/>
      <c r="VLZ177" s="216"/>
      <c r="VMA177" s="216"/>
      <c r="VMB177" s="216"/>
      <c r="VMC177" s="216"/>
      <c r="VMD177" s="216"/>
      <c r="VME177" s="216"/>
      <c r="VMF177" s="216"/>
      <c r="VMG177" s="216"/>
      <c r="VMH177" s="216"/>
      <c r="VMI177" s="216"/>
      <c r="VMJ177" s="216"/>
      <c r="VMK177" s="216"/>
      <c r="VML177" s="216"/>
      <c r="VMM177" s="216"/>
      <c r="VMN177" s="216"/>
      <c r="VMO177" s="216"/>
      <c r="VMP177" s="216"/>
      <c r="VMQ177" s="216"/>
      <c r="VMR177" s="216"/>
      <c r="VMS177" s="216"/>
      <c r="VMT177" s="216"/>
      <c r="VMU177" s="216"/>
      <c r="VMV177" s="216"/>
      <c r="VMW177" s="216"/>
      <c r="VMX177" s="216"/>
      <c r="VMY177" s="216"/>
      <c r="VMZ177" s="216"/>
      <c r="VNA177" s="216"/>
      <c r="VNB177" s="216"/>
      <c r="VNC177" s="216"/>
      <c r="VND177" s="216"/>
      <c r="VNE177" s="216"/>
      <c r="VNF177" s="216"/>
      <c r="VNG177" s="216"/>
      <c r="VNH177" s="216"/>
      <c r="VNI177" s="216"/>
      <c r="VNJ177" s="216"/>
      <c r="VNK177" s="216"/>
      <c r="VNL177" s="216"/>
      <c r="VNM177" s="216"/>
      <c r="VNN177" s="216"/>
      <c r="VNO177" s="216"/>
      <c r="VNP177" s="216"/>
      <c r="VNQ177" s="216"/>
      <c r="VNR177" s="216"/>
      <c r="VNS177" s="216"/>
      <c r="VNT177" s="216"/>
      <c r="VNU177" s="216"/>
      <c r="VNV177" s="216"/>
      <c r="VNW177" s="216"/>
      <c r="VNX177" s="216"/>
      <c r="VNY177" s="216"/>
      <c r="VNZ177" s="216"/>
      <c r="VOA177" s="216"/>
      <c r="VOB177" s="216"/>
      <c r="VOC177" s="216"/>
      <c r="VOD177" s="216"/>
      <c r="VOE177" s="216"/>
      <c r="VOF177" s="216"/>
      <c r="VOG177" s="216"/>
      <c r="VOH177" s="216"/>
      <c r="VOI177" s="216"/>
      <c r="VOJ177" s="216"/>
      <c r="VOK177" s="216"/>
      <c r="VOL177" s="216"/>
      <c r="VOM177" s="216"/>
      <c r="VON177" s="216"/>
      <c r="VOO177" s="216"/>
      <c r="VOP177" s="216"/>
      <c r="VOQ177" s="216"/>
      <c r="VOR177" s="216"/>
      <c r="VOS177" s="216"/>
      <c r="VOT177" s="216"/>
      <c r="VOU177" s="216"/>
      <c r="VOV177" s="216"/>
      <c r="VOW177" s="216"/>
      <c r="VOX177" s="216"/>
      <c r="VOY177" s="216"/>
      <c r="VOZ177" s="216"/>
      <c r="VPA177" s="216"/>
      <c r="VPB177" s="216"/>
      <c r="VPC177" s="216"/>
      <c r="VPD177" s="216"/>
      <c r="VPE177" s="216"/>
      <c r="VPF177" s="216"/>
      <c r="VPG177" s="216"/>
      <c r="VPH177" s="216"/>
      <c r="VPI177" s="216"/>
      <c r="VPJ177" s="216"/>
      <c r="VPK177" s="216"/>
      <c r="VPL177" s="216"/>
      <c r="VPM177" s="216"/>
      <c r="VPN177" s="216"/>
      <c r="VPO177" s="216"/>
      <c r="VPP177" s="216"/>
      <c r="VPQ177" s="216"/>
      <c r="VPR177" s="216"/>
      <c r="VPS177" s="216"/>
      <c r="VPT177" s="216"/>
      <c r="VPU177" s="216"/>
      <c r="VPV177" s="216"/>
      <c r="VPW177" s="216"/>
      <c r="VPX177" s="216"/>
      <c r="VPY177" s="216"/>
      <c r="VPZ177" s="216"/>
      <c r="VQA177" s="216"/>
      <c r="VQB177" s="216"/>
      <c r="VQC177" s="216"/>
      <c r="VQD177" s="216"/>
      <c r="VQE177" s="216"/>
      <c r="VQF177" s="216"/>
      <c r="VQG177" s="216"/>
      <c r="VQH177" s="216"/>
      <c r="VQI177" s="216"/>
      <c r="VQJ177" s="216"/>
      <c r="VQK177" s="216"/>
      <c r="VQL177" s="216"/>
      <c r="VQM177" s="216"/>
      <c r="VQN177" s="216"/>
      <c r="VQO177" s="216"/>
      <c r="VQP177" s="216"/>
      <c r="VQQ177" s="216"/>
      <c r="VQR177" s="216"/>
      <c r="VQS177" s="216"/>
      <c r="VQT177" s="216"/>
      <c r="VQU177" s="216"/>
      <c r="VQV177" s="216"/>
      <c r="VQW177" s="216"/>
      <c r="VQX177" s="216"/>
      <c r="VQY177" s="216"/>
      <c r="VQZ177" s="216"/>
      <c r="VRA177" s="216"/>
      <c r="VRB177" s="216"/>
      <c r="VRC177" s="216"/>
      <c r="VRD177" s="216"/>
      <c r="VRE177" s="216"/>
      <c r="VRF177" s="216"/>
      <c r="VRG177" s="216"/>
      <c r="VRH177" s="216"/>
      <c r="VRI177" s="216"/>
      <c r="VRJ177" s="216"/>
      <c r="VRK177" s="216"/>
      <c r="VRL177" s="216"/>
      <c r="VRM177" s="216"/>
      <c r="VRN177" s="216"/>
      <c r="VRO177" s="216"/>
      <c r="VRP177" s="216"/>
      <c r="VRQ177" s="216"/>
      <c r="VRR177" s="216"/>
      <c r="VRS177" s="216"/>
      <c r="VRT177" s="216"/>
      <c r="VRU177" s="216"/>
      <c r="VRV177" s="216"/>
      <c r="VRW177" s="216"/>
      <c r="VRX177" s="216"/>
      <c r="VRY177" s="216"/>
      <c r="VRZ177" s="216"/>
      <c r="VSA177" s="216"/>
      <c r="VSB177" s="216"/>
      <c r="VSC177" s="216"/>
      <c r="VSD177" s="216"/>
      <c r="VSE177" s="216"/>
      <c r="VSF177" s="216"/>
      <c r="VSG177" s="216"/>
      <c r="VSH177" s="216"/>
      <c r="VSI177" s="216"/>
      <c r="VSJ177" s="216"/>
      <c r="VSK177" s="216"/>
      <c r="VSL177" s="216"/>
      <c r="VSM177" s="216"/>
      <c r="VSN177" s="216"/>
      <c r="VSO177" s="216"/>
      <c r="VSP177" s="216"/>
      <c r="VSQ177" s="216"/>
      <c r="VSR177" s="216"/>
      <c r="VSS177" s="216"/>
      <c r="VST177" s="216"/>
      <c r="VSU177" s="216"/>
      <c r="VSV177" s="216"/>
      <c r="VSW177" s="216"/>
      <c r="VSX177" s="216"/>
      <c r="VSY177" s="216"/>
      <c r="VSZ177" s="216"/>
      <c r="VTA177" s="216"/>
      <c r="VTB177" s="216"/>
      <c r="VTC177" s="216"/>
      <c r="VTD177" s="216"/>
      <c r="VTE177" s="216"/>
      <c r="VTF177" s="216"/>
      <c r="VTG177" s="216"/>
      <c r="VTH177" s="216"/>
      <c r="VTI177" s="216"/>
      <c r="VTJ177" s="216"/>
      <c r="VTK177" s="216"/>
      <c r="VTL177" s="216"/>
      <c r="VTM177" s="216"/>
      <c r="VTN177" s="216"/>
      <c r="VTO177" s="216"/>
      <c r="VTP177" s="216"/>
      <c r="VTQ177" s="216"/>
      <c r="VTR177" s="216"/>
      <c r="VTS177" s="216"/>
      <c r="VTT177" s="216"/>
      <c r="VTU177" s="216"/>
      <c r="VTV177" s="216"/>
      <c r="VTW177" s="216"/>
      <c r="VTX177" s="216"/>
      <c r="VTY177" s="216"/>
      <c r="VTZ177" s="216"/>
      <c r="VUA177" s="216"/>
      <c r="VUB177" s="216"/>
      <c r="VUC177" s="216"/>
      <c r="VUD177" s="216"/>
      <c r="VUE177" s="216"/>
      <c r="VUF177" s="216"/>
      <c r="VUG177" s="216"/>
      <c r="VUH177" s="216"/>
      <c r="VUI177" s="216"/>
      <c r="VUJ177" s="216"/>
      <c r="VUK177" s="216"/>
      <c r="VUL177" s="216"/>
      <c r="VUM177" s="216"/>
      <c r="VUN177" s="216"/>
      <c r="VUO177" s="216"/>
      <c r="VUP177" s="216"/>
      <c r="VUQ177" s="216"/>
      <c r="VUR177" s="216"/>
      <c r="VUS177" s="216"/>
      <c r="VUT177" s="216"/>
      <c r="VUU177" s="216"/>
      <c r="VUV177" s="216"/>
      <c r="VUW177" s="216"/>
      <c r="VUX177" s="216"/>
      <c r="VUY177" s="216"/>
      <c r="VUZ177" s="216"/>
      <c r="VVA177" s="216"/>
      <c r="VVB177" s="216"/>
      <c r="VVC177" s="216"/>
      <c r="VVD177" s="216"/>
      <c r="VVE177" s="216"/>
      <c r="VVF177" s="216"/>
      <c r="VVG177" s="216"/>
      <c r="VVH177" s="216"/>
      <c r="VVI177" s="216"/>
      <c r="VVJ177" s="216"/>
      <c r="VVK177" s="216"/>
      <c r="VVL177" s="216"/>
      <c r="VVM177" s="216"/>
      <c r="VVN177" s="216"/>
      <c r="VVO177" s="216"/>
      <c r="VVP177" s="216"/>
      <c r="VVQ177" s="216"/>
      <c r="VVR177" s="216"/>
      <c r="VVS177" s="216"/>
      <c r="VVT177" s="216"/>
      <c r="VVU177" s="216"/>
      <c r="VVV177" s="216"/>
      <c r="VVW177" s="216"/>
      <c r="VVX177" s="216"/>
      <c r="VVY177" s="216"/>
      <c r="VVZ177" s="216"/>
      <c r="VWA177" s="216"/>
      <c r="VWB177" s="216"/>
      <c r="VWC177" s="216"/>
      <c r="VWD177" s="216"/>
      <c r="VWE177" s="216"/>
      <c r="VWF177" s="216"/>
      <c r="VWG177" s="216"/>
      <c r="VWH177" s="216"/>
      <c r="VWI177" s="216"/>
      <c r="VWJ177" s="216"/>
      <c r="VWK177" s="216"/>
      <c r="VWL177" s="216"/>
      <c r="VWM177" s="216"/>
      <c r="VWN177" s="216"/>
      <c r="VWO177" s="216"/>
      <c r="VWP177" s="216"/>
      <c r="VWQ177" s="216"/>
      <c r="VWR177" s="216"/>
      <c r="VWS177" s="216"/>
      <c r="VWT177" s="216"/>
      <c r="VWU177" s="216"/>
      <c r="VWV177" s="216"/>
      <c r="VWW177" s="216"/>
      <c r="VWX177" s="216"/>
      <c r="VWY177" s="216"/>
      <c r="VWZ177" s="216"/>
      <c r="VXA177" s="216"/>
      <c r="VXB177" s="216"/>
      <c r="VXC177" s="216"/>
      <c r="VXD177" s="216"/>
      <c r="VXE177" s="216"/>
      <c r="VXF177" s="216"/>
      <c r="VXG177" s="216"/>
      <c r="VXH177" s="216"/>
      <c r="VXI177" s="216"/>
      <c r="VXJ177" s="216"/>
      <c r="VXK177" s="216"/>
      <c r="VXL177" s="216"/>
      <c r="VXM177" s="216"/>
      <c r="VXN177" s="216"/>
      <c r="VXO177" s="216"/>
      <c r="VXP177" s="216"/>
      <c r="VXQ177" s="216"/>
      <c r="VXR177" s="216"/>
      <c r="VXS177" s="216"/>
      <c r="VXT177" s="216"/>
      <c r="VXU177" s="216"/>
      <c r="VXV177" s="216"/>
      <c r="VXW177" s="216"/>
      <c r="VXX177" s="216"/>
      <c r="VXY177" s="216"/>
      <c r="VXZ177" s="216"/>
      <c r="VYA177" s="216"/>
      <c r="VYB177" s="216"/>
      <c r="VYC177" s="216"/>
      <c r="VYD177" s="216"/>
      <c r="VYE177" s="216"/>
      <c r="VYF177" s="216"/>
      <c r="VYG177" s="216"/>
      <c r="VYH177" s="216"/>
      <c r="VYI177" s="216"/>
      <c r="VYJ177" s="216"/>
      <c r="VYK177" s="216"/>
      <c r="VYL177" s="216"/>
      <c r="VYM177" s="216"/>
      <c r="VYN177" s="216"/>
      <c r="VYO177" s="216"/>
      <c r="VYP177" s="216"/>
      <c r="VYQ177" s="216"/>
      <c r="VYR177" s="216"/>
      <c r="VYS177" s="216"/>
      <c r="VYT177" s="216"/>
      <c r="VYU177" s="216"/>
      <c r="VYV177" s="216"/>
      <c r="VYW177" s="216"/>
      <c r="VYX177" s="216"/>
      <c r="VYY177" s="216"/>
      <c r="VYZ177" s="216"/>
      <c r="VZA177" s="216"/>
      <c r="VZB177" s="216"/>
      <c r="VZC177" s="216"/>
      <c r="VZD177" s="216"/>
      <c r="VZE177" s="216"/>
      <c r="VZF177" s="216"/>
      <c r="VZG177" s="216"/>
      <c r="VZH177" s="216"/>
      <c r="VZI177" s="216"/>
      <c r="VZJ177" s="216"/>
      <c r="VZK177" s="216"/>
      <c r="VZL177" s="216"/>
      <c r="VZM177" s="216"/>
      <c r="VZN177" s="216"/>
      <c r="VZO177" s="216"/>
      <c r="VZP177" s="216"/>
      <c r="VZQ177" s="216"/>
      <c r="VZR177" s="216"/>
      <c r="VZS177" s="216"/>
      <c r="VZT177" s="216"/>
      <c r="VZU177" s="216"/>
      <c r="VZV177" s="216"/>
      <c r="VZW177" s="216"/>
      <c r="VZX177" s="216"/>
      <c r="VZY177" s="216"/>
      <c r="VZZ177" s="216"/>
      <c r="WAA177" s="216"/>
      <c r="WAB177" s="216"/>
      <c r="WAC177" s="216"/>
      <c r="WAD177" s="216"/>
      <c r="WAE177" s="216"/>
      <c r="WAF177" s="216"/>
      <c r="WAG177" s="216"/>
      <c r="WAH177" s="216"/>
      <c r="WAI177" s="216"/>
      <c r="WAJ177" s="216"/>
      <c r="WAK177" s="216"/>
      <c r="WAL177" s="216"/>
      <c r="WAM177" s="216"/>
      <c r="WAN177" s="216"/>
      <c r="WAO177" s="216"/>
      <c r="WAP177" s="216"/>
      <c r="WAQ177" s="216"/>
      <c r="WAR177" s="216"/>
      <c r="WAS177" s="216"/>
      <c r="WAT177" s="216"/>
      <c r="WAU177" s="216"/>
      <c r="WAV177" s="216"/>
      <c r="WAW177" s="216"/>
      <c r="WAX177" s="216"/>
      <c r="WAY177" s="216"/>
      <c r="WAZ177" s="216"/>
      <c r="WBA177" s="216"/>
      <c r="WBB177" s="216"/>
      <c r="WBC177" s="216"/>
      <c r="WBD177" s="216"/>
      <c r="WBE177" s="216"/>
      <c r="WBF177" s="216"/>
      <c r="WBG177" s="216"/>
      <c r="WBH177" s="216"/>
      <c r="WBI177" s="216"/>
      <c r="WBJ177" s="216"/>
      <c r="WBK177" s="216"/>
      <c r="WBL177" s="216"/>
      <c r="WBM177" s="216"/>
      <c r="WBN177" s="216"/>
      <c r="WBO177" s="216"/>
      <c r="WBP177" s="216"/>
      <c r="WBQ177" s="216"/>
      <c r="WBR177" s="216"/>
      <c r="WBS177" s="216"/>
      <c r="WBT177" s="216"/>
      <c r="WBU177" s="216"/>
      <c r="WBV177" s="216"/>
      <c r="WBW177" s="216"/>
      <c r="WBX177" s="216"/>
      <c r="WBY177" s="216"/>
      <c r="WBZ177" s="216"/>
      <c r="WCA177" s="216"/>
      <c r="WCB177" s="216"/>
      <c r="WCC177" s="216"/>
      <c r="WCD177" s="216"/>
      <c r="WCE177" s="216"/>
      <c r="WCF177" s="216"/>
      <c r="WCG177" s="216"/>
      <c r="WCH177" s="216"/>
      <c r="WCI177" s="216"/>
      <c r="WCJ177" s="216"/>
      <c r="WCK177" s="216"/>
      <c r="WCL177" s="216"/>
      <c r="WCM177" s="216"/>
      <c r="WCN177" s="216"/>
      <c r="WCO177" s="216"/>
      <c r="WCP177" s="216"/>
      <c r="WCQ177" s="216"/>
      <c r="WCR177" s="216"/>
      <c r="WCS177" s="216"/>
      <c r="WCT177" s="216"/>
      <c r="WCU177" s="216"/>
      <c r="WCV177" s="216"/>
      <c r="WCW177" s="216"/>
      <c r="WCX177" s="216"/>
      <c r="WCY177" s="216"/>
      <c r="WCZ177" s="216"/>
      <c r="WDA177" s="216"/>
      <c r="WDB177" s="216"/>
      <c r="WDC177" s="216"/>
      <c r="WDD177" s="216"/>
      <c r="WDE177" s="216"/>
      <c r="WDF177" s="216"/>
      <c r="WDG177" s="216"/>
      <c r="WDH177" s="216"/>
      <c r="WDI177" s="216"/>
      <c r="WDJ177" s="216"/>
      <c r="WDK177" s="216"/>
      <c r="WDL177" s="216"/>
      <c r="WDM177" s="216"/>
      <c r="WDN177" s="216"/>
      <c r="WDO177" s="216"/>
      <c r="WDP177" s="216"/>
      <c r="WDQ177" s="216"/>
      <c r="WDR177" s="216"/>
      <c r="WDS177" s="216"/>
      <c r="WDT177" s="216"/>
      <c r="WDU177" s="216"/>
      <c r="WDV177" s="216"/>
      <c r="WDW177" s="216"/>
      <c r="WDX177" s="216"/>
      <c r="WDY177" s="216"/>
      <c r="WDZ177" s="216"/>
      <c r="WEA177" s="216"/>
      <c r="WEB177" s="216"/>
      <c r="WEC177" s="216"/>
      <c r="WED177" s="216"/>
      <c r="WEE177" s="216"/>
      <c r="WEF177" s="216"/>
      <c r="WEG177" s="216"/>
      <c r="WEH177" s="216"/>
      <c r="WEI177" s="216"/>
      <c r="WEJ177" s="216"/>
      <c r="WEK177" s="216"/>
      <c r="WEL177" s="216"/>
      <c r="WEM177" s="216"/>
      <c r="WEN177" s="216"/>
      <c r="WEO177" s="216"/>
      <c r="WEP177" s="216"/>
      <c r="WEQ177" s="216"/>
      <c r="WER177" s="216"/>
      <c r="WES177" s="216"/>
      <c r="WET177" s="216"/>
      <c r="WEU177" s="216"/>
      <c r="WEV177" s="216"/>
      <c r="WEW177" s="216"/>
      <c r="WEX177" s="216"/>
      <c r="WEY177" s="216"/>
      <c r="WEZ177" s="216"/>
      <c r="WFA177" s="216"/>
      <c r="WFB177" s="216"/>
      <c r="WFC177" s="216"/>
      <c r="WFD177" s="216"/>
      <c r="WFE177" s="216"/>
      <c r="WFF177" s="216"/>
      <c r="WFG177" s="216"/>
      <c r="WFH177" s="216"/>
      <c r="WFI177" s="216"/>
      <c r="WFJ177" s="216"/>
      <c r="WFK177" s="216"/>
      <c r="WFL177" s="216"/>
      <c r="WFM177" s="216"/>
      <c r="WFN177" s="216"/>
      <c r="WFO177" s="216"/>
      <c r="WFP177" s="216"/>
      <c r="WFQ177" s="216"/>
      <c r="WFR177" s="216"/>
      <c r="WFS177" s="216"/>
      <c r="WFT177" s="216"/>
      <c r="WFU177" s="216"/>
      <c r="WFV177" s="216"/>
      <c r="WFW177" s="216"/>
      <c r="WFX177" s="216"/>
      <c r="WFY177" s="216"/>
      <c r="WFZ177" s="216"/>
      <c r="WGA177" s="216"/>
      <c r="WGB177" s="216"/>
      <c r="WGC177" s="216"/>
      <c r="WGD177" s="216"/>
      <c r="WGE177" s="216"/>
      <c r="WGF177" s="216"/>
      <c r="WGG177" s="216"/>
      <c r="WGH177" s="216"/>
      <c r="WGI177" s="216"/>
      <c r="WGJ177" s="216"/>
      <c r="WGK177" s="216"/>
      <c r="WGL177" s="216"/>
      <c r="WGM177" s="216"/>
      <c r="WGN177" s="216"/>
      <c r="WGO177" s="216"/>
      <c r="WGP177" s="216"/>
      <c r="WGQ177" s="216"/>
      <c r="WGR177" s="216"/>
      <c r="WGS177" s="216"/>
      <c r="WGT177" s="216"/>
      <c r="WGU177" s="216"/>
      <c r="WGV177" s="216"/>
      <c r="WGW177" s="216"/>
      <c r="WGX177" s="216"/>
      <c r="WGY177" s="216"/>
      <c r="WGZ177" s="216"/>
      <c r="WHA177" s="216"/>
      <c r="WHB177" s="216"/>
      <c r="WHC177" s="216"/>
      <c r="WHD177" s="216"/>
      <c r="WHE177" s="216"/>
      <c r="WHF177" s="216"/>
      <c r="WHG177" s="216"/>
      <c r="WHH177" s="216"/>
      <c r="WHI177" s="216"/>
      <c r="WHJ177" s="216"/>
      <c r="WHK177" s="216"/>
      <c r="WHL177" s="216"/>
      <c r="WHM177" s="216"/>
      <c r="WHN177" s="216"/>
      <c r="WHO177" s="216"/>
      <c r="WHP177" s="216"/>
      <c r="WHQ177" s="216"/>
      <c r="WHR177" s="216"/>
      <c r="WHS177" s="216"/>
      <c r="WHT177" s="216"/>
      <c r="WHU177" s="216"/>
      <c r="WHV177" s="216"/>
      <c r="WHW177" s="216"/>
      <c r="WHX177" s="216"/>
      <c r="WHY177" s="216"/>
      <c r="WHZ177" s="216"/>
      <c r="WIA177" s="216"/>
      <c r="WIB177" s="216"/>
      <c r="WIC177" s="216"/>
      <c r="WID177" s="216"/>
      <c r="WIE177" s="216"/>
      <c r="WIF177" s="216"/>
      <c r="WIG177" s="216"/>
      <c r="WIH177" s="216"/>
      <c r="WII177" s="216"/>
      <c r="WIJ177" s="216"/>
      <c r="WIK177" s="216"/>
      <c r="WIL177" s="216"/>
      <c r="WIM177" s="216"/>
      <c r="WIN177" s="216"/>
      <c r="WIO177" s="216"/>
      <c r="WIP177" s="216"/>
      <c r="WIQ177" s="216"/>
      <c r="WIR177" s="216"/>
      <c r="WIS177" s="216"/>
      <c r="WIT177" s="216"/>
      <c r="WIU177" s="216"/>
      <c r="WIV177" s="216"/>
      <c r="WIW177" s="216"/>
      <c r="WIX177" s="216"/>
      <c r="WIY177" s="216"/>
      <c r="WIZ177" s="216"/>
      <c r="WJA177" s="216"/>
      <c r="WJB177" s="216"/>
      <c r="WJC177" s="216"/>
      <c r="WJD177" s="216"/>
      <c r="WJE177" s="216"/>
      <c r="WJF177" s="216"/>
      <c r="WJG177" s="216"/>
      <c r="WJH177" s="216"/>
      <c r="WJI177" s="216"/>
      <c r="WJJ177" s="216"/>
      <c r="WJK177" s="216"/>
      <c r="WJL177" s="216"/>
      <c r="WJM177" s="216"/>
      <c r="WJN177" s="216"/>
      <c r="WJO177" s="216"/>
      <c r="WJP177" s="216"/>
      <c r="WJQ177" s="216"/>
      <c r="WJR177" s="216"/>
      <c r="WJS177" s="216"/>
      <c r="WJT177" s="216"/>
      <c r="WJU177" s="216"/>
      <c r="WJV177" s="216"/>
      <c r="WJW177" s="216"/>
      <c r="WJX177" s="216"/>
      <c r="WJY177" s="216"/>
      <c r="WJZ177" s="216"/>
      <c r="WKA177" s="216"/>
      <c r="WKB177" s="216"/>
      <c r="WKC177" s="216"/>
      <c r="WKD177" s="216"/>
      <c r="WKE177" s="216"/>
      <c r="WKF177" s="216"/>
      <c r="WKG177" s="216"/>
      <c r="WKH177" s="216"/>
      <c r="WKI177" s="216"/>
      <c r="WKJ177" s="216"/>
      <c r="WKK177" s="216"/>
      <c r="WKL177" s="216"/>
      <c r="WKM177" s="216"/>
      <c r="WKN177" s="216"/>
      <c r="WKO177" s="216"/>
      <c r="WKP177" s="216"/>
      <c r="WKQ177" s="216"/>
      <c r="WKR177" s="216"/>
      <c r="WKS177" s="216"/>
      <c r="WKT177" s="216"/>
      <c r="WKU177" s="216"/>
      <c r="WKV177" s="216"/>
      <c r="WKW177" s="216"/>
      <c r="WKX177" s="216"/>
      <c r="WKY177" s="216"/>
      <c r="WKZ177" s="216"/>
      <c r="WLA177" s="216"/>
      <c r="WLB177" s="216"/>
      <c r="WLC177" s="216"/>
      <c r="WLD177" s="216"/>
      <c r="WLE177" s="216"/>
      <c r="WLF177" s="216"/>
      <c r="WLG177" s="216"/>
      <c r="WLH177" s="216"/>
      <c r="WLI177" s="216"/>
      <c r="WLJ177" s="216"/>
      <c r="WLK177" s="216"/>
      <c r="WLL177" s="216"/>
      <c r="WLM177" s="216"/>
      <c r="WLN177" s="216"/>
      <c r="WLO177" s="216"/>
      <c r="WLP177" s="216"/>
      <c r="WLQ177" s="216"/>
      <c r="WLR177" s="216"/>
      <c r="WLS177" s="216"/>
      <c r="WLT177" s="216"/>
      <c r="WLU177" s="216"/>
      <c r="WLV177" s="216"/>
      <c r="WLW177" s="216"/>
      <c r="WLX177" s="216"/>
      <c r="WLY177" s="216"/>
      <c r="WLZ177" s="216"/>
      <c r="WMA177" s="216"/>
      <c r="WMB177" s="216"/>
      <c r="WMC177" s="216"/>
      <c r="WMD177" s="216"/>
      <c r="WME177" s="216"/>
      <c r="WMF177" s="216"/>
      <c r="WMG177" s="216"/>
      <c r="WMH177" s="216"/>
      <c r="WMI177" s="216"/>
      <c r="WMJ177" s="216"/>
      <c r="WMK177" s="216"/>
      <c r="WML177" s="216"/>
      <c r="WMM177" s="216"/>
      <c r="WMN177" s="216"/>
      <c r="WMO177" s="216"/>
      <c r="WMP177" s="216"/>
      <c r="WMQ177" s="216"/>
      <c r="WMR177" s="216"/>
      <c r="WMS177" s="216"/>
      <c r="WMT177" s="216"/>
      <c r="WMU177" s="216"/>
      <c r="WMV177" s="216"/>
      <c r="WMW177" s="216"/>
      <c r="WMX177" s="216"/>
      <c r="WMY177" s="216"/>
      <c r="WMZ177" s="216"/>
      <c r="WNA177" s="216"/>
      <c r="WNB177" s="216"/>
      <c r="WNC177" s="216"/>
      <c r="WND177" s="216"/>
      <c r="WNE177" s="216"/>
      <c r="WNF177" s="216"/>
      <c r="WNG177" s="216"/>
      <c r="WNH177" s="216"/>
      <c r="WNI177" s="216"/>
      <c r="WNJ177" s="216"/>
      <c r="WNK177" s="216"/>
      <c r="WNL177" s="216"/>
      <c r="WNM177" s="216"/>
      <c r="WNN177" s="216"/>
      <c r="WNO177" s="216"/>
      <c r="WNP177" s="216"/>
      <c r="WNQ177" s="216"/>
      <c r="WNR177" s="216"/>
      <c r="WNS177" s="216"/>
      <c r="WNT177" s="216"/>
      <c r="WNU177" s="216"/>
      <c r="WNV177" s="216"/>
      <c r="WNW177" s="216"/>
      <c r="WNX177" s="216"/>
      <c r="WNY177" s="216"/>
      <c r="WNZ177" s="216"/>
      <c r="WOA177" s="216"/>
      <c r="WOB177" s="216"/>
      <c r="WOC177" s="216"/>
      <c r="WOD177" s="216"/>
      <c r="WOE177" s="216"/>
      <c r="WOF177" s="216"/>
      <c r="WOG177" s="216"/>
      <c r="WOH177" s="216"/>
      <c r="WOI177" s="216"/>
      <c r="WOJ177" s="216"/>
      <c r="WOK177" s="216"/>
      <c r="WOL177" s="216"/>
      <c r="WOM177" s="216"/>
      <c r="WON177" s="216"/>
      <c r="WOO177" s="216"/>
      <c r="WOP177" s="216"/>
      <c r="WOQ177" s="216"/>
      <c r="WOR177" s="216"/>
      <c r="WOS177" s="216"/>
      <c r="WOT177" s="216"/>
      <c r="WOU177" s="216"/>
      <c r="WOV177" s="216"/>
      <c r="WOW177" s="216"/>
      <c r="WOX177" s="216"/>
      <c r="WOY177" s="216"/>
      <c r="WOZ177" s="216"/>
      <c r="WPA177" s="216"/>
      <c r="WPB177" s="216"/>
      <c r="WPC177" s="216"/>
      <c r="WPD177" s="216"/>
      <c r="WPE177" s="216"/>
      <c r="WPF177" s="216"/>
      <c r="WPG177" s="216"/>
      <c r="WPH177" s="216"/>
      <c r="WPI177" s="216"/>
      <c r="WPJ177" s="216"/>
      <c r="WPK177" s="216"/>
      <c r="WPL177" s="216"/>
      <c r="WPM177" s="216"/>
      <c r="WPN177" s="216"/>
      <c r="WPO177" s="216"/>
      <c r="WPP177" s="216"/>
      <c r="WPQ177" s="216"/>
      <c r="WPR177" s="216"/>
      <c r="WPS177" s="216"/>
      <c r="WPT177" s="216"/>
      <c r="WPU177" s="216"/>
      <c r="WPV177" s="216"/>
      <c r="WPW177" s="216"/>
      <c r="WPX177" s="216"/>
      <c r="WPY177" s="216"/>
      <c r="WPZ177" s="216"/>
      <c r="WQA177" s="216"/>
      <c r="WQB177" s="216"/>
      <c r="WQC177" s="216"/>
      <c r="WQD177" s="216"/>
      <c r="WQE177" s="216"/>
      <c r="WQF177" s="216"/>
      <c r="WQG177" s="216"/>
      <c r="WQH177" s="216"/>
      <c r="WQI177" s="216"/>
      <c r="WQJ177" s="216"/>
      <c r="WQK177" s="216"/>
      <c r="WQL177" s="216"/>
      <c r="WQM177" s="216"/>
      <c r="WQN177" s="216"/>
      <c r="WQO177" s="216"/>
      <c r="WQP177" s="216"/>
      <c r="WQQ177" s="216"/>
      <c r="WQR177" s="216"/>
      <c r="WQS177" s="216"/>
      <c r="WQT177" s="216"/>
      <c r="WQU177" s="216"/>
      <c r="WQV177" s="216"/>
      <c r="WQW177" s="216"/>
      <c r="WQX177" s="216"/>
      <c r="WQY177" s="216"/>
      <c r="WQZ177" s="216"/>
      <c r="WRA177" s="216"/>
      <c r="WRB177" s="216"/>
      <c r="WRC177" s="216"/>
      <c r="WRD177" s="216"/>
      <c r="WRE177" s="216"/>
      <c r="WRF177" s="216"/>
      <c r="WRG177" s="216"/>
      <c r="WRH177" s="216"/>
      <c r="WRI177" s="216"/>
      <c r="WRJ177" s="216"/>
      <c r="WRK177" s="216"/>
      <c r="WRL177" s="216"/>
      <c r="WRM177" s="216"/>
      <c r="WRN177" s="216"/>
      <c r="WRO177" s="216"/>
      <c r="WRP177" s="216"/>
      <c r="WRQ177" s="216"/>
      <c r="WRR177" s="216"/>
      <c r="WRS177" s="216"/>
      <c r="WRT177" s="216"/>
      <c r="WRU177" s="216"/>
      <c r="WRV177" s="216"/>
      <c r="WRW177" s="216"/>
      <c r="WRX177" s="216"/>
      <c r="WRY177" s="216"/>
      <c r="WRZ177" s="216"/>
      <c r="WSA177" s="216"/>
      <c r="WSB177" s="216"/>
      <c r="WSC177" s="216"/>
      <c r="WSD177" s="216"/>
      <c r="WSE177" s="216"/>
      <c r="WSF177" s="216"/>
      <c r="WSG177" s="216"/>
      <c r="WSH177" s="216"/>
      <c r="WSI177" s="216"/>
      <c r="WSJ177" s="216"/>
      <c r="WSK177" s="216"/>
      <c r="WSL177" s="216"/>
      <c r="WSM177" s="216"/>
      <c r="WSN177" s="216"/>
      <c r="WSO177" s="216"/>
      <c r="WSP177" s="216"/>
      <c r="WSQ177" s="216"/>
      <c r="WSR177" s="216"/>
      <c r="WSS177" s="216"/>
      <c r="WST177" s="216"/>
      <c r="WSU177" s="216"/>
      <c r="WSV177" s="216"/>
      <c r="WSW177" s="216"/>
      <c r="WSX177" s="216"/>
      <c r="WSY177" s="216"/>
      <c r="WSZ177" s="216"/>
      <c r="WTA177" s="216"/>
      <c r="WTB177" s="216"/>
      <c r="WTC177" s="216"/>
      <c r="WTD177" s="216"/>
      <c r="WTE177" s="216"/>
      <c r="WTF177" s="216"/>
      <c r="WTG177" s="216"/>
      <c r="WTH177" s="216"/>
      <c r="WTI177" s="216"/>
      <c r="WTJ177" s="216"/>
      <c r="WTK177" s="216"/>
      <c r="WTL177" s="216"/>
      <c r="WTM177" s="216"/>
      <c r="WTN177" s="216"/>
      <c r="WTO177" s="216"/>
      <c r="WTP177" s="216"/>
      <c r="WTQ177" s="216"/>
      <c r="WTR177" s="216"/>
      <c r="WTS177" s="216"/>
      <c r="WTT177" s="216"/>
      <c r="WTU177" s="216"/>
      <c r="WTV177" s="216"/>
      <c r="WTW177" s="216"/>
      <c r="WTX177" s="216"/>
      <c r="WTY177" s="216"/>
      <c r="WTZ177" s="216"/>
      <c r="WUA177" s="216"/>
      <c r="WUB177" s="216"/>
      <c r="WUC177" s="216"/>
      <c r="WUD177" s="216"/>
      <c r="WUE177" s="216"/>
      <c r="WUF177" s="216"/>
      <c r="WUG177" s="216"/>
      <c r="WUH177" s="216"/>
      <c r="WUI177" s="216"/>
      <c r="WUJ177" s="216"/>
      <c r="WUK177" s="216"/>
      <c r="WUL177" s="216"/>
      <c r="WUM177" s="216"/>
      <c r="WUN177" s="216"/>
      <c r="WUO177" s="216"/>
      <c r="WUP177" s="216"/>
      <c r="WUQ177" s="216"/>
      <c r="WUR177" s="216"/>
      <c r="WUS177" s="216"/>
      <c r="WUT177" s="216"/>
      <c r="WUU177" s="216"/>
      <c r="WUV177" s="216"/>
      <c r="WUW177" s="216"/>
      <c r="WUX177" s="216"/>
      <c r="WUY177" s="216"/>
      <c r="WUZ177" s="216"/>
      <c r="WVA177" s="216"/>
      <c r="WVB177" s="216"/>
      <c r="WVC177" s="216"/>
      <c r="WVD177" s="216"/>
      <c r="WVE177" s="216"/>
      <c r="WVF177" s="216"/>
      <c r="WVG177" s="216"/>
      <c r="WVH177" s="216"/>
      <c r="WVI177" s="216"/>
      <c r="WVJ177" s="216"/>
      <c r="WVK177" s="216"/>
      <c r="WVL177" s="216"/>
      <c r="WVM177" s="216"/>
      <c r="WVN177" s="216"/>
      <c r="WVO177" s="216"/>
      <c r="WVP177" s="216"/>
      <c r="WVQ177" s="216"/>
      <c r="WVR177" s="216"/>
      <c r="WVS177" s="216"/>
      <c r="WVT177" s="216"/>
      <c r="WVU177" s="216"/>
      <c r="WVV177" s="216"/>
      <c r="WVW177" s="216"/>
      <c r="WVX177" s="216"/>
      <c r="WVY177" s="216"/>
      <c r="WVZ177" s="216"/>
      <c r="WWA177" s="216"/>
      <c r="WWB177" s="216"/>
      <c r="WWC177" s="216"/>
      <c r="WWD177" s="216"/>
      <c r="WWE177" s="216"/>
      <c r="WWF177" s="216"/>
      <c r="WWG177" s="216"/>
      <c r="WWH177" s="216"/>
      <c r="WWI177" s="216"/>
      <c r="WWJ177" s="216"/>
      <c r="WWK177" s="216"/>
      <c r="WWL177" s="216"/>
      <c r="WWM177" s="216"/>
      <c r="WWN177" s="216"/>
      <c r="WWO177" s="216"/>
      <c r="WWP177" s="216"/>
      <c r="WWQ177" s="216"/>
      <c r="WWR177" s="216"/>
      <c r="WWS177" s="216"/>
      <c r="WWT177" s="216"/>
      <c r="WWU177" s="216"/>
      <c r="WWV177" s="216"/>
      <c r="WWW177" s="216"/>
      <c r="WWX177" s="216"/>
      <c r="WWY177" s="216"/>
      <c r="WWZ177" s="216"/>
      <c r="WXA177" s="216"/>
      <c r="WXB177" s="216"/>
      <c r="WXC177" s="216"/>
      <c r="WXD177" s="216"/>
      <c r="WXE177" s="216"/>
      <c r="WXF177" s="216"/>
      <c r="WXG177" s="216"/>
      <c r="WXH177" s="216"/>
      <c r="WXI177" s="216"/>
      <c r="WXJ177" s="216"/>
      <c r="WXK177" s="216"/>
      <c r="WXL177" s="216"/>
      <c r="WXM177" s="216"/>
      <c r="WXN177" s="216"/>
      <c r="WXO177" s="216"/>
      <c r="WXP177" s="216"/>
      <c r="WXQ177" s="216"/>
      <c r="WXR177" s="216"/>
      <c r="WXS177" s="216"/>
      <c r="WXT177" s="216"/>
      <c r="WXU177" s="216"/>
      <c r="WXV177" s="216"/>
      <c r="WXW177" s="216"/>
      <c r="WXX177" s="216"/>
      <c r="WXY177" s="216"/>
      <c r="WXZ177" s="216"/>
      <c r="WYA177" s="216"/>
      <c r="WYB177" s="216"/>
      <c r="WYC177" s="216"/>
      <c r="WYD177" s="216"/>
      <c r="WYE177" s="216"/>
      <c r="WYF177" s="216"/>
      <c r="WYG177" s="216"/>
      <c r="WYH177" s="216"/>
      <c r="WYI177" s="216"/>
      <c r="WYJ177" s="216"/>
      <c r="WYK177" s="216"/>
      <c r="WYL177" s="216"/>
      <c r="WYM177" s="216"/>
      <c r="WYN177" s="216"/>
      <c r="WYO177" s="216"/>
      <c r="WYP177" s="216"/>
      <c r="WYQ177" s="216"/>
      <c r="WYR177" s="216"/>
      <c r="WYS177" s="216"/>
      <c r="WYT177" s="216"/>
      <c r="WYU177" s="216"/>
      <c r="WYV177" s="216"/>
      <c r="WYW177" s="216"/>
      <c r="WYX177" s="216"/>
      <c r="WYY177" s="216"/>
      <c r="WYZ177" s="216"/>
      <c r="WZA177" s="216"/>
      <c r="WZB177" s="216"/>
      <c r="WZC177" s="216"/>
      <c r="WZD177" s="216"/>
      <c r="WZE177" s="216"/>
      <c r="WZF177" s="216"/>
      <c r="WZG177" s="216"/>
      <c r="WZH177" s="216"/>
      <c r="WZI177" s="216"/>
      <c r="WZJ177" s="216"/>
      <c r="WZK177" s="216"/>
      <c r="WZL177" s="216"/>
      <c r="WZM177" s="216"/>
      <c r="WZN177" s="216"/>
      <c r="WZO177" s="216"/>
      <c r="WZP177" s="216"/>
      <c r="WZQ177" s="216"/>
      <c r="WZR177" s="216"/>
      <c r="WZS177" s="216"/>
      <c r="WZT177" s="216"/>
      <c r="WZU177" s="216"/>
      <c r="WZV177" s="216"/>
      <c r="WZW177" s="216"/>
      <c r="WZX177" s="216"/>
      <c r="WZY177" s="216"/>
      <c r="WZZ177" s="216"/>
      <c r="XAA177" s="216"/>
      <c r="XAB177" s="216"/>
      <c r="XAC177" s="216"/>
      <c r="XAD177" s="216"/>
      <c r="XAE177" s="216"/>
      <c r="XAF177" s="216"/>
      <c r="XAG177" s="216"/>
      <c r="XAH177" s="216"/>
      <c r="XAI177" s="216"/>
      <c r="XAJ177" s="216"/>
      <c r="XAK177" s="216"/>
      <c r="XAL177" s="216"/>
      <c r="XAM177" s="216"/>
      <c r="XAN177" s="216"/>
      <c r="XAO177" s="216"/>
      <c r="XAP177" s="216"/>
      <c r="XAQ177" s="216"/>
      <c r="XAR177" s="216"/>
      <c r="XAS177" s="216"/>
      <c r="XAT177" s="216"/>
      <c r="XAU177" s="216"/>
      <c r="XAV177" s="216"/>
      <c r="XAW177" s="216"/>
      <c r="XAX177" s="216"/>
      <c r="XAY177" s="216"/>
      <c r="XAZ177" s="216"/>
      <c r="XBA177" s="216"/>
      <c r="XBB177" s="216"/>
      <c r="XBC177" s="216"/>
      <c r="XBD177" s="216"/>
      <c r="XBE177" s="216"/>
      <c r="XBF177" s="216"/>
      <c r="XBG177" s="216"/>
      <c r="XBH177" s="216"/>
      <c r="XBI177" s="216"/>
      <c r="XBJ177" s="216"/>
      <c r="XBK177" s="216"/>
      <c r="XBL177" s="216"/>
      <c r="XBM177" s="216"/>
      <c r="XBN177" s="216"/>
      <c r="XBO177" s="216"/>
      <c r="XBP177" s="216"/>
      <c r="XBQ177" s="216"/>
      <c r="XBR177" s="216"/>
      <c r="XBS177" s="216"/>
      <c r="XBT177" s="216"/>
      <c r="XBU177" s="216"/>
      <c r="XBV177" s="216"/>
      <c r="XBW177" s="216"/>
      <c r="XBX177" s="216"/>
      <c r="XBY177" s="216"/>
      <c r="XBZ177" s="216"/>
      <c r="XCA177" s="216"/>
      <c r="XCB177" s="216"/>
      <c r="XCC177" s="216"/>
      <c r="XCD177" s="216"/>
      <c r="XCE177" s="216"/>
      <c r="XCF177" s="216"/>
      <c r="XCG177" s="216"/>
      <c r="XCH177" s="216"/>
      <c r="XCI177" s="216"/>
      <c r="XCJ177" s="216"/>
      <c r="XCK177" s="216"/>
      <c r="XCL177" s="216"/>
      <c r="XCM177" s="216"/>
      <c r="XCN177" s="216"/>
      <c r="XCO177" s="216"/>
      <c r="XCP177" s="216"/>
      <c r="XCQ177" s="216"/>
      <c r="XCR177" s="216"/>
      <c r="XCS177" s="216"/>
      <c r="XCT177" s="216"/>
      <c r="XCU177" s="216"/>
      <c r="XCV177" s="216"/>
      <c r="XCW177" s="216"/>
      <c r="XCX177" s="216"/>
      <c r="XCY177" s="216"/>
      <c r="XCZ177" s="216"/>
      <c r="XDA177" s="216"/>
      <c r="XDB177" s="216"/>
      <c r="XDC177" s="216"/>
      <c r="XDD177" s="216"/>
      <c r="XDE177" s="216"/>
      <c r="XDF177" s="216"/>
      <c r="XDG177" s="216"/>
      <c r="XDH177" s="216"/>
      <c r="XDI177" s="216"/>
      <c r="XDJ177" s="216"/>
      <c r="XDK177" s="216"/>
      <c r="XDL177" s="216"/>
      <c r="XDM177" s="216"/>
      <c r="XDN177" s="216"/>
      <c r="XDO177" s="216"/>
      <c r="XDP177" s="216"/>
      <c r="XDQ177" s="216"/>
      <c r="XDR177" s="216"/>
      <c r="XDS177" s="216"/>
      <c r="XDT177" s="216"/>
      <c r="XDU177" s="216"/>
      <c r="XDV177" s="216"/>
      <c r="XDW177" s="216"/>
      <c r="XDX177" s="216"/>
      <c r="XDY177" s="216"/>
      <c r="XDZ177" s="216"/>
      <c r="XEA177" s="216"/>
      <c r="XEB177" s="216"/>
      <c r="XEC177" s="216"/>
      <c r="XED177" s="216"/>
      <c r="XEE177" s="216"/>
      <c r="XEF177" s="216"/>
      <c r="XEG177" s="216"/>
      <c r="XEH177" s="216"/>
      <c r="XEI177" s="216"/>
      <c r="XEJ177" s="216"/>
      <c r="XEK177" s="216"/>
      <c r="XEL177" s="216"/>
      <c r="XEM177" s="216"/>
      <c r="XEN177" s="216"/>
      <c r="XEO177" s="216"/>
      <c r="XEP177" s="216"/>
      <c r="XEQ177" s="216"/>
      <c r="XER177" s="216"/>
      <c r="XES177" s="216"/>
      <c r="XET177" s="216"/>
      <c r="XEU177" s="216"/>
      <c r="XEV177" s="216"/>
      <c r="XEW177" s="216"/>
      <c r="XEX177" s="216"/>
      <c r="XEY177" s="216"/>
      <c r="XEZ177" s="216"/>
      <c r="XFA177" s="216"/>
      <c r="XFB177" s="216"/>
      <c r="XFC177" s="216"/>
      <c r="XFD177" s="216"/>
    </row>
    <row r="178" spans="2:16384">
      <c r="B178" s="216"/>
      <c r="C178" s="227"/>
      <c r="D178" s="216"/>
      <c r="E178" s="216"/>
      <c r="F178" s="216"/>
      <c r="G178" s="216"/>
      <c r="H178" s="216"/>
      <c r="I178" s="216"/>
      <c r="J178" s="216"/>
      <c r="K178" s="216"/>
      <c r="L178" s="224"/>
      <c r="M178" s="225"/>
      <c r="N178" s="225"/>
      <c r="O178" s="225"/>
      <c r="P178" s="225"/>
      <c r="Q178" s="225"/>
      <c r="R178" s="225"/>
      <c r="S178" s="225"/>
      <c r="T178" s="216"/>
      <c r="U178" s="216"/>
      <c r="V178" s="216"/>
      <c r="W178" s="216"/>
      <c r="X178" s="225"/>
      <c r="Y178" s="225"/>
      <c r="Z178" s="225"/>
      <c r="AA178" s="225"/>
      <c r="AB178" s="225"/>
      <c r="AC178" s="225"/>
      <c r="AD178" s="225"/>
      <c r="AE178" s="225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16"/>
      <c r="BN178" s="216"/>
      <c r="BO178" s="216"/>
      <c r="BP178" s="216"/>
      <c r="BQ178" s="216"/>
      <c r="BR178" s="216"/>
      <c r="BS178" s="216"/>
      <c r="BT178" s="216"/>
      <c r="BU178" s="216"/>
      <c r="BV178" s="216"/>
      <c r="BW178" s="216"/>
      <c r="BX178" s="216"/>
      <c r="BY178" s="216"/>
      <c r="BZ178" s="216"/>
      <c r="CA178" s="216"/>
      <c r="CB178" s="216"/>
      <c r="CC178" s="216"/>
      <c r="CD178" s="216"/>
      <c r="CE178" s="216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  <c r="CR178" s="216"/>
      <c r="CS178" s="216"/>
      <c r="CT178" s="216"/>
      <c r="CU178" s="216"/>
      <c r="CV178" s="216"/>
      <c r="CW178" s="216"/>
      <c r="CX178" s="216"/>
      <c r="CY178" s="216"/>
      <c r="CZ178" s="216"/>
      <c r="DA178" s="216"/>
      <c r="DB178" s="216"/>
      <c r="DC178" s="216"/>
      <c r="DD178" s="216"/>
      <c r="DE178" s="216"/>
      <c r="DF178" s="216"/>
      <c r="DG178" s="216"/>
      <c r="DH178" s="216"/>
      <c r="DI178" s="216"/>
      <c r="DJ178" s="216"/>
      <c r="DK178" s="216"/>
      <c r="DL178" s="216"/>
      <c r="DM178" s="216"/>
      <c r="DN178" s="216"/>
      <c r="DO178" s="216"/>
      <c r="DP178" s="216"/>
      <c r="DQ178" s="216"/>
      <c r="DR178" s="216"/>
      <c r="DS178" s="216"/>
      <c r="DT178" s="216"/>
      <c r="DU178" s="216"/>
      <c r="DV178" s="216"/>
      <c r="DW178" s="216"/>
      <c r="DX178" s="216"/>
      <c r="DY178" s="216"/>
      <c r="DZ178" s="216"/>
      <c r="EA178" s="216"/>
      <c r="EB178" s="216"/>
      <c r="EC178" s="216"/>
      <c r="ED178" s="216"/>
      <c r="EE178" s="216"/>
      <c r="EF178" s="216"/>
      <c r="EG178" s="216"/>
      <c r="EH178" s="216"/>
      <c r="EI178" s="216"/>
      <c r="EJ178" s="216"/>
      <c r="EK178" s="216"/>
      <c r="EL178" s="216"/>
      <c r="EM178" s="216"/>
      <c r="EN178" s="216"/>
      <c r="EO178" s="216"/>
      <c r="EP178" s="216"/>
      <c r="EQ178" s="216"/>
      <c r="ER178" s="216"/>
      <c r="ES178" s="216"/>
      <c r="ET178" s="216"/>
      <c r="EU178" s="216"/>
      <c r="EV178" s="216"/>
      <c r="EW178" s="216"/>
      <c r="EX178" s="216"/>
      <c r="EY178" s="216"/>
      <c r="EZ178" s="216"/>
      <c r="FA178" s="216"/>
      <c r="FB178" s="216"/>
      <c r="FC178" s="216"/>
      <c r="FD178" s="216"/>
      <c r="FE178" s="216"/>
      <c r="FF178" s="216"/>
      <c r="FG178" s="216"/>
      <c r="FH178" s="216"/>
      <c r="FI178" s="216"/>
      <c r="FJ178" s="216"/>
      <c r="FK178" s="216"/>
      <c r="FL178" s="216"/>
      <c r="FM178" s="216"/>
      <c r="FN178" s="216"/>
      <c r="FO178" s="216"/>
      <c r="FP178" s="216"/>
      <c r="FQ178" s="216"/>
      <c r="FR178" s="216"/>
      <c r="FS178" s="216"/>
      <c r="FT178" s="216"/>
      <c r="FU178" s="216"/>
      <c r="FV178" s="216"/>
      <c r="FW178" s="216"/>
      <c r="FX178" s="216"/>
      <c r="FY178" s="216"/>
      <c r="FZ178" s="216"/>
      <c r="GA178" s="216"/>
      <c r="GB178" s="216"/>
      <c r="GC178" s="216"/>
      <c r="GD178" s="216"/>
      <c r="GE178" s="216"/>
      <c r="GF178" s="216"/>
      <c r="GG178" s="216"/>
      <c r="GH178" s="216"/>
      <c r="GI178" s="216"/>
      <c r="GJ178" s="216"/>
      <c r="GK178" s="216"/>
      <c r="GL178" s="216"/>
      <c r="GM178" s="216"/>
      <c r="GN178" s="216"/>
      <c r="GO178" s="216"/>
      <c r="GP178" s="216"/>
      <c r="GQ178" s="216"/>
      <c r="GR178" s="216"/>
      <c r="GS178" s="216"/>
      <c r="GT178" s="216"/>
      <c r="GU178" s="216"/>
      <c r="GV178" s="216"/>
      <c r="GW178" s="216"/>
      <c r="GX178" s="216"/>
      <c r="GY178" s="216"/>
      <c r="GZ178" s="216"/>
      <c r="HA178" s="216"/>
      <c r="HB178" s="216"/>
      <c r="HC178" s="216"/>
      <c r="HD178" s="216"/>
      <c r="HE178" s="216"/>
      <c r="HF178" s="216"/>
      <c r="HG178" s="216"/>
      <c r="HH178" s="216"/>
      <c r="HI178" s="216"/>
      <c r="HJ178" s="216"/>
      <c r="HK178" s="216"/>
      <c r="HL178" s="216"/>
      <c r="HM178" s="216"/>
      <c r="HN178" s="216"/>
      <c r="HO178" s="216"/>
      <c r="HP178" s="216"/>
      <c r="HQ178" s="216"/>
      <c r="HR178" s="216"/>
      <c r="HS178" s="216"/>
      <c r="HT178" s="216"/>
      <c r="HU178" s="216"/>
      <c r="HV178" s="216"/>
      <c r="HW178" s="216"/>
      <c r="HX178" s="216"/>
      <c r="HY178" s="216"/>
      <c r="HZ178" s="216"/>
      <c r="IA178" s="216"/>
      <c r="IB178" s="216"/>
      <c r="IC178" s="216"/>
      <c r="ID178" s="216"/>
      <c r="IE178" s="216"/>
      <c r="IF178" s="216"/>
      <c r="IG178" s="216"/>
      <c r="IH178" s="216"/>
      <c r="II178" s="216"/>
      <c r="IJ178" s="216"/>
      <c r="IK178" s="216"/>
      <c r="IL178" s="216"/>
      <c r="IM178" s="216"/>
      <c r="IN178" s="216"/>
      <c r="IO178" s="216"/>
      <c r="IP178" s="216"/>
      <c r="IQ178" s="216"/>
      <c r="IR178" s="216"/>
      <c r="IS178" s="216"/>
      <c r="IT178" s="216"/>
      <c r="IU178" s="216"/>
      <c r="IV178" s="216"/>
      <c r="IW178" s="216"/>
      <c r="IX178" s="216"/>
      <c r="IY178" s="216"/>
      <c r="IZ178" s="216"/>
      <c r="JA178" s="216"/>
      <c r="JB178" s="216"/>
      <c r="JC178" s="216"/>
      <c r="JD178" s="216"/>
      <c r="JE178" s="216"/>
      <c r="JF178" s="216"/>
      <c r="JG178" s="216"/>
      <c r="JH178" s="216"/>
      <c r="JI178" s="216"/>
      <c r="JJ178" s="216"/>
      <c r="JK178" s="216"/>
      <c r="JL178" s="216"/>
      <c r="JM178" s="216"/>
      <c r="JN178" s="216"/>
      <c r="JO178" s="216"/>
      <c r="JP178" s="216"/>
      <c r="JQ178" s="216"/>
      <c r="JR178" s="216"/>
      <c r="JS178" s="216"/>
      <c r="JT178" s="216"/>
      <c r="JU178" s="216"/>
      <c r="JV178" s="216"/>
      <c r="JW178" s="216"/>
      <c r="JX178" s="216"/>
      <c r="JY178" s="216"/>
      <c r="JZ178" s="216"/>
      <c r="KA178" s="216"/>
      <c r="KB178" s="216"/>
      <c r="KC178" s="216"/>
      <c r="KD178" s="216"/>
      <c r="KE178" s="216"/>
      <c r="KF178" s="216"/>
      <c r="KG178" s="216"/>
      <c r="KH178" s="216"/>
      <c r="KI178" s="216"/>
      <c r="KJ178" s="216"/>
      <c r="KK178" s="216"/>
      <c r="KL178" s="216"/>
      <c r="KM178" s="216"/>
      <c r="KN178" s="216"/>
      <c r="KO178" s="216"/>
      <c r="KP178" s="216"/>
      <c r="KQ178" s="216"/>
      <c r="KR178" s="216"/>
      <c r="KS178" s="216"/>
      <c r="KT178" s="216"/>
      <c r="KU178" s="216"/>
      <c r="KV178" s="216"/>
      <c r="KW178" s="216"/>
      <c r="KX178" s="216"/>
      <c r="KY178" s="216"/>
      <c r="KZ178" s="216"/>
      <c r="LA178" s="216"/>
      <c r="LB178" s="216"/>
      <c r="LC178" s="216"/>
      <c r="LD178" s="216"/>
      <c r="LE178" s="216"/>
      <c r="LF178" s="216"/>
      <c r="LG178" s="216"/>
      <c r="LH178" s="216"/>
      <c r="LI178" s="216"/>
      <c r="LJ178" s="216"/>
      <c r="LK178" s="216"/>
      <c r="LL178" s="216"/>
      <c r="LM178" s="216"/>
      <c r="LN178" s="216"/>
      <c r="LO178" s="216"/>
      <c r="LP178" s="216"/>
      <c r="LQ178" s="216"/>
      <c r="LR178" s="216"/>
      <c r="LS178" s="216"/>
      <c r="LT178" s="216"/>
      <c r="LU178" s="216"/>
      <c r="LV178" s="216"/>
      <c r="LW178" s="216"/>
      <c r="LX178" s="216"/>
      <c r="LY178" s="216"/>
      <c r="LZ178" s="216"/>
      <c r="MA178" s="216"/>
      <c r="MB178" s="216"/>
      <c r="MC178" s="216"/>
      <c r="MD178" s="216"/>
      <c r="ME178" s="216"/>
      <c r="MF178" s="216"/>
      <c r="MG178" s="216"/>
      <c r="MH178" s="216"/>
      <c r="MI178" s="216"/>
      <c r="MJ178" s="216"/>
      <c r="MK178" s="216"/>
      <c r="ML178" s="216"/>
      <c r="MM178" s="216"/>
      <c r="MN178" s="216"/>
      <c r="MO178" s="216"/>
      <c r="MP178" s="216"/>
      <c r="MQ178" s="216"/>
      <c r="MR178" s="216"/>
      <c r="MS178" s="216"/>
      <c r="MT178" s="216"/>
      <c r="MU178" s="216"/>
      <c r="MV178" s="216"/>
      <c r="MW178" s="216"/>
      <c r="MX178" s="216"/>
      <c r="MY178" s="216"/>
      <c r="MZ178" s="216"/>
      <c r="NA178" s="216"/>
      <c r="NB178" s="216"/>
      <c r="NC178" s="216"/>
      <c r="ND178" s="216"/>
      <c r="NE178" s="216"/>
      <c r="NF178" s="216"/>
      <c r="NG178" s="216"/>
      <c r="NH178" s="216"/>
      <c r="NI178" s="216"/>
      <c r="NJ178" s="216"/>
      <c r="NK178" s="216"/>
      <c r="NL178" s="216"/>
      <c r="NM178" s="216"/>
      <c r="NN178" s="216"/>
      <c r="NO178" s="216"/>
      <c r="NP178" s="216"/>
      <c r="NQ178" s="216"/>
      <c r="NR178" s="216"/>
      <c r="NS178" s="216"/>
      <c r="NT178" s="216"/>
      <c r="NU178" s="216"/>
      <c r="NV178" s="216"/>
      <c r="NW178" s="216"/>
      <c r="NX178" s="216"/>
      <c r="NY178" s="216"/>
      <c r="NZ178" s="216"/>
      <c r="OA178" s="216"/>
      <c r="OB178" s="216"/>
      <c r="OC178" s="216"/>
      <c r="OD178" s="216"/>
      <c r="OE178" s="216"/>
      <c r="OF178" s="216"/>
      <c r="OG178" s="216"/>
      <c r="OH178" s="216"/>
      <c r="OI178" s="216"/>
      <c r="OJ178" s="216"/>
      <c r="OK178" s="216"/>
      <c r="OL178" s="216"/>
      <c r="OM178" s="216"/>
      <c r="ON178" s="216"/>
      <c r="OO178" s="216"/>
      <c r="OP178" s="216"/>
      <c r="OQ178" s="216"/>
      <c r="OR178" s="216"/>
      <c r="OS178" s="216"/>
      <c r="OT178" s="216"/>
      <c r="OU178" s="216"/>
      <c r="OV178" s="216"/>
      <c r="OW178" s="216"/>
      <c r="OX178" s="216"/>
      <c r="OY178" s="216"/>
      <c r="OZ178" s="216"/>
      <c r="PA178" s="216"/>
      <c r="PB178" s="216"/>
      <c r="PC178" s="216"/>
      <c r="PD178" s="216"/>
      <c r="PE178" s="216"/>
      <c r="PF178" s="216"/>
      <c r="PG178" s="216"/>
      <c r="PH178" s="216"/>
      <c r="PI178" s="216"/>
      <c r="PJ178" s="216"/>
      <c r="PK178" s="216"/>
      <c r="PL178" s="216"/>
      <c r="PM178" s="216"/>
      <c r="PN178" s="216"/>
      <c r="PO178" s="216"/>
      <c r="PP178" s="216"/>
      <c r="PQ178" s="216"/>
      <c r="PR178" s="216"/>
      <c r="PS178" s="216"/>
      <c r="PT178" s="216"/>
      <c r="PU178" s="216"/>
      <c r="PV178" s="216"/>
      <c r="PW178" s="216"/>
      <c r="PX178" s="216"/>
      <c r="PY178" s="216"/>
      <c r="PZ178" s="216"/>
      <c r="QA178" s="216"/>
      <c r="QB178" s="216"/>
      <c r="QC178" s="216"/>
      <c r="QD178" s="216"/>
      <c r="QE178" s="216"/>
      <c r="QF178" s="216"/>
      <c r="QG178" s="216"/>
      <c r="QH178" s="216"/>
      <c r="QI178" s="216"/>
      <c r="QJ178" s="216"/>
      <c r="QK178" s="216"/>
      <c r="QL178" s="216"/>
      <c r="QM178" s="216"/>
      <c r="QN178" s="216"/>
      <c r="QO178" s="216"/>
      <c r="QP178" s="216"/>
      <c r="QQ178" s="216"/>
      <c r="QR178" s="216"/>
      <c r="QS178" s="216"/>
      <c r="QT178" s="216"/>
      <c r="QU178" s="216"/>
      <c r="QV178" s="216"/>
      <c r="QW178" s="216"/>
      <c r="QX178" s="216"/>
      <c r="QY178" s="216"/>
      <c r="QZ178" s="216"/>
      <c r="RA178" s="216"/>
      <c r="RB178" s="216"/>
      <c r="RC178" s="216"/>
      <c r="RD178" s="216"/>
      <c r="RE178" s="216"/>
      <c r="RF178" s="216"/>
      <c r="RG178" s="216"/>
      <c r="RH178" s="216"/>
      <c r="RI178" s="216"/>
      <c r="RJ178" s="216"/>
      <c r="RK178" s="216"/>
      <c r="RL178" s="216"/>
      <c r="RM178" s="216"/>
      <c r="RN178" s="216"/>
      <c r="RO178" s="216"/>
      <c r="RP178" s="216"/>
      <c r="RQ178" s="216"/>
      <c r="RR178" s="216"/>
      <c r="RS178" s="216"/>
      <c r="RT178" s="216"/>
      <c r="RU178" s="216"/>
      <c r="RV178" s="216"/>
      <c r="RW178" s="216"/>
      <c r="RX178" s="216"/>
      <c r="RY178" s="216"/>
      <c r="RZ178" s="216"/>
      <c r="SA178" s="216"/>
      <c r="SB178" s="216"/>
      <c r="SC178" s="216"/>
      <c r="SD178" s="216"/>
      <c r="SE178" s="216"/>
      <c r="SF178" s="216"/>
      <c r="SG178" s="216"/>
      <c r="SH178" s="216"/>
      <c r="SI178" s="216"/>
      <c r="SJ178" s="216"/>
      <c r="SK178" s="216"/>
      <c r="SL178" s="216"/>
      <c r="SM178" s="216"/>
      <c r="SN178" s="216"/>
      <c r="SO178" s="216"/>
      <c r="SP178" s="216"/>
      <c r="SQ178" s="216"/>
      <c r="SR178" s="216"/>
      <c r="SS178" s="216"/>
      <c r="ST178" s="216"/>
      <c r="SU178" s="216"/>
      <c r="SV178" s="216"/>
      <c r="SW178" s="216"/>
      <c r="SX178" s="216"/>
      <c r="SY178" s="216"/>
      <c r="SZ178" s="216"/>
      <c r="TA178" s="216"/>
      <c r="TB178" s="216"/>
      <c r="TC178" s="216"/>
      <c r="TD178" s="216"/>
      <c r="TE178" s="216"/>
      <c r="TF178" s="216"/>
      <c r="TG178" s="216"/>
      <c r="TH178" s="216"/>
      <c r="TI178" s="216"/>
      <c r="TJ178" s="216"/>
      <c r="TK178" s="216"/>
      <c r="TL178" s="216"/>
      <c r="TM178" s="216"/>
      <c r="TN178" s="216"/>
      <c r="TO178" s="216"/>
      <c r="TP178" s="216"/>
      <c r="TQ178" s="216"/>
      <c r="TR178" s="216"/>
      <c r="TS178" s="216"/>
      <c r="TT178" s="216"/>
      <c r="TU178" s="216"/>
      <c r="TV178" s="216"/>
      <c r="TW178" s="216"/>
      <c r="TX178" s="216"/>
      <c r="TY178" s="216"/>
      <c r="TZ178" s="216"/>
      <c r="UA178" s="216"/>
      <c r="UB178" s="216"/>
      <c r="UC178" s="216"/>
      <c r="UD178" s="216"/>
      <c r="UE178" s="216"/>
      <c r="UF178" s="216"/>
      <c r="UG178" s="216"/>
      <c r="UH178" s="216"/>
      <c r="UI178" s="216"/>
      <c r="UJ178" s="216"/>
      <c r="UK178" s="216"/>
      <c r="UL178" s="216"/>
      <c r="UM178" s="216"/>
      <c r="UN178" s="216"/>
      <c r="UO178" s="216"/>
      <c r="UP178" s="216"/>
      <c r="UQ178" s="216"/>
      <c r="UR178" s="216"/>
      <c r="US178" s="216"/>
      <c r="UT178" s="216"/>
      <c r="UU178" s="216"/>
      <c r="UV178" s="216"/>
      <c r="UW178" s="216"/>
      <c r="UX178" s="216"/>
      <c r="UY178" s="216"/>
      <c r="UZ178" s="216"/>
      <c r="VA178" s="216"/>
      <c r="VB178" s="216"/>
      <c r="VC178" s="216"/>
      <c r="VD178" s="216"/>
      <c r="VE178" s="216"/>
      <c r="VF178" s="216"/>
      <c r="VG178" s="216"/>
      <c r="VH178" s="216"/>
      <c r="VI178" s="216"/>
      <c r="VJ178" s="216"/>
      <c r="VK178" s="216"/>
      <c r="VL178" s="216"/>
      <c r="VM178" s="216"/>
      <c r="VN178" s="216"/>
      <c r="VO178" s="216"/>
      <c r="VP178" s="216"/>
      <c r="VQ178" s="216"/>
      <c r="VR178" s="216"/>
      <c r="VS178" s="216"/>
      <c r="VT178" s="216"/>
      <c r="VU178" s="216"/>
      <c r="VV178" s="216"/>
      <c r="VW178" s="216"/>
      <c r="VX178" s="216"/>
      <c r="VY178" s="216"/>
      <c r="VZ178" s="216"/>
      <c r="WA178" s="216"/>
      <c r="WB178" s="216"/>
      <c r="WC178" s="216"/>
      <c r="WD178" s="216"/>
      <c r="WE178" s="216"/>
      <c r="WF178" s="216"/>
      <c r="WG178" s="216"/>
      <c r="WH178" s="216"/>
      <c r="WI178" s="216"/>
      <c r="WJ178" s="216"/>
      <c r="WK178" s="216"/>
      <c r="WL178" s="216"/>
      <c r="WM178" s="216"/>
      <c r="WN178" s="216"/>
      <c r="WO178" s="216"/>
      <c r="WP178" s="216"/>
      <c r="WQ178" s="216"/>
      <c r="WR178" s="216"/>
      <c r="WS178" s="216"/>
      <c r="WT178" s="216"/>
      <c r="WU178" s="216"/>
      <c r="WV178" s="216"/>
      <c r="WW178" s="216"/>
      <c r="WX178" s="216"/>
      <c r="WY178" s="216"/>
      <c r="WZ178" s="216"/>
      <c r="XA178" s="216"/>
      <c r="XB178" s="216"/>
      <c r="XC178" s="216"/>
      <c r="XD178" s="216"/>
      <c r="XE178" s="216"/>
      <c r="XF178" s="216"/>
      <c r="XG178" s="216"/>
      <c r="XH178" s="216"/>
      <c r="XI178" s="216"/>
      <c r="XJ178" s="216"/>
      <c r="XK178" s="216"/>
      <c r="XL178" s="216"/>
      <c r="XM178" s="216"/>
      <c r="XN178" s="216"/>
      <c r="XO178" s="216"/>
      <c r="XP178" s="216"/>
      <c r="XQ178" s="216"/>
      <c r="XR178" s="216"/>
      <c r="XS178" s="216"/>
      <c r="XT178" s="216"/>
      <c r="XU178" s="216"/>
      <c r="XV178" s="216"/>
      <c r="XW178" s="216"/>
      <c r="XX178" s="216"/>
      <c r="XY178" s="216"/>
      <c r="XZ178" s="216"/>
      <c r="YA178" s="216"/>
      <c r="YB178" s="216"/>
      <c r="YC178" s="216"/>
      <c r="YD178" s="216"/>
      <c r="YE178" s="216"/>
      <c r="YF178" s="216"/>
      <c r="YG178" s="216"/>
      <c r="YH178" s="216"/>
      <c r="YI178" s="216"/>
      <c r="YJ178" s="216"/>
      <c r="YK178" s="216"/>
      <c r="YL178" s="216"/>
      <c r="YM178" s="216"/>
      <c r="YN178" s="216"/>
      <c r="YO178" s="216"/>
      <c r="YP178" s="216"/>
      <c r="YQ178" s="216"/>
      <c r="YR178" s="216"/>
      <c r="YS178" s="216"/>
      <c r="YT178" s="216"/>
      <c r="YU178" s="216"/>
      <c r="YV178" s="216"/>
      <c r="YW178" s="216"/>
      <c r="YX178" s="216"/>
      <c r="YY178" s="216"/>
      <c r="YZ178" s="216"/>
      <c r="ZA178" s="216"/>
      <c r="ZB178" s="216"/>
      <c r="ZC178" s="216"/>
      <c r="ZD178" s="216"/>
      <c r="ZE178" s="216"/>
      <c r="ZF178" s="216"/>
      <c r="ZG178" s="216"/>
      <c r="ZH178" s="216"/>
      <c r="ZI178" s="216"/>
      <c r="ZJ178" s="216"/>
      <c r="ZK178" s="216"/>
      <c r="ZL178" s="216"/>
      <c r="ZM178" s="216"/>
      <c r="ZN178" s="216"/>
      <c r="ZO178" s="216"/>
      <c r="ZP178" s="216"/>
      <c r="ZQ178" s="216"/>
      <c r="ZR178" s="216"/>
      <c r="ZS178" s="216"/>
      <c r="ZT178" s="216"/>
      <c r="ZU178" s="216"/>
      <c r="ZV178" s="216"/>
      <c r="ZW178" s="216"/>
      <c r="ZX178" s="216"/>
      <c r="ZY178" s="216"/>
      <c r="ZZ178" s="216"/>
      <c r="AAA178" s="216"/>
      <c r="AAB178" s="216"/>
      <c r="AAC178" s="216"/>
      <c r="AAD178" s="216"/>
      <c r="AAE178" s="216"/>
      <c r="AAF178" s="216"/>
      <c r="AAG178" s="216"/>
      <c r="AAH178" s="216"/>
      <c r="AAI178" s="216"/>
      <c r="AAJ178" s="216"/>
      <c r="AAK178" s="216"/>
      <c r="AAL178" s="216"/>
      <c r="AAM178" s="216"/>
      <c r="AAN178" s="216"/>
      <c r="AAO178" s="216"/>
      <c r="AAP178" s="216"/>
      <c r="AAQ178" s="216"/>
      <c r="AAR178" s="216"/>
      <c r="AAS178" s="216"/>
      <c r="AAT178" s="216"/>
      <c r="AAU178" s="216"/>
      <c r="AAV178" s="216"/>
      <c r="AAW178" s="216"/>
      <c r="AAX178" s="216"/>
      <c r="AAY178" s="216"/>
      <c r="AAZ178" s="216"/>
      <c r="ABA178" s="216"/>
      <c r="ABB178" s="216"/>
      <c r="ABC178" s="216"/>
      <c r="ABD178" s="216"/>
      <c r="ABE178" s="216"/>
      <c r="ABF178" s="216"/>
      <c r="ABG178" s="216"/>
      <c r="ABH178" s="216"/>
      <c r="ABI178" s="216"/>
      <c r="ABJ178" s="216"/>
      <c r="ABK178" s="216"/>
      <c r="ABL178" s="216"/>
      <c r="ABM178" s="216"/>
      <c r="ABN178" s="216"/>
      <c r="ABO178" s="216"/>
      <c r="ABP178" s="216"/>
      <c r="ABQ178" s="216"/>
      <c r="ABR178" s="216"/>
      <c r="ABS178" s="216"/>
      <c r="ABT178" s="216"/>
      <c r="ABU178" s="216"/>
      <c r="ABV178" s="216"/>
      <c r="ABW178" s="216"/>
      <c r="ABX178" s="216"/>
      <c r="ABY178" s="216"/>
      <c r="ABZ178" s="216"/>
      <c r="ACA178" s="216"/>
      <c r="ACB178" s="216"/>
      <c r="ACC178" s="216"/>
      <c r="ACD178" s="216"/>
      <c r="ACE178" s="216"/>
      <c r="ACF178" s="216"/>
      <c r="ACG178" s="216"/>
      <c r="ACH178" s="216"/>
      <c r="ACI178" s="216"/>
      <c r="ACJ178" s="216"/>
      <c r="ACK178" s="216"/>
      <c r="ACL178" s="216"/>
      <c r="ACM178" s="216"/>
      <c r="ACN178" s="216"/>
      <c r="ACO178" s="216"/>
      <c r="ACP178" s="216"/>
      <c r="ACQ178" s="216"/>
      <c r="ACR178" s="216"/>
      <c r="ACS178" s="216"/>
      <c r="ACT178" s="216"/>
      <c r="ACU178" s="216"/>
      <c r="ACV178" s="216"/>
      <c r="ACW178" s="216"/>
      <c r="ACX178" s="216"/>
      <c r="ACY178" s="216"/>
      <c r="ACZ178" s="216"/>
      <c r="ADA178" s="216"/>
      <c r="ADB178" s="216"/>
      <c r="ADC178" s="216"/>
      <c r="ADD178" s="216"/>
      <c r="ADE178" s="216"/>
      <c r="ADF178" s="216"/>
      <c r="ADG178" s="216"/>
      <c r="ADH178" s="216"/>
      <c r="ADI178" s="216"/>
      <c r="ADJ178" s="216"/>
      <c r="ADK178" s="216"/>
      <c r="ADL178" s="216"/>
      <c r="ADM178" s="216"/>
      <c r="ADN178" s="216"/>
      <c r="ADO178" s="216"/>
      <c r="ADP178" s="216"/>
      <c r="ADQ178" s="216"/>
      <c r="ADR178" s="216"/>
      <c r="ADS178" s="216"/>
      <c r="ADT178" s="216"/>
      <c r="ADU178" s="216"/>
      <c r="ADV178" s="216"/>
      <c r="ADW178" s="216"/>
      <c r="ADX178" s="216"/>
      <c r="ADY178" s="216"/>
      <c r="ADZ178" s="216"/>
      <c r="AEA178" s="216"/>
      <c r="AEB178" s="216"/>
      <c r="AEC178" s="216"/>
      <c r="AED178" s="216"/>
      <c r="AEE178" s="216"/>
      <c r="AEF178" s="216"/>
      <c r="AEG178" s="216"/>
      <c r="AEH178" s="216"/>
      <c r="AEI178" s="216"/>
      <c r="AEJ178" s="216"/>
      <c r="AEK178" s="216"/>
      <c r="AEL178" s="216"/>
      <c r="AEM178" s="216"/>
      <c r="AEN178" s="216"/>
      <c r="AEO178" s="216"/>
      <c r="AEP178" s="216"/>
      <c r="AEQ178" s="216"/>
      <c r="AER178" s="216"/>
      <c r="AES178" s="216"/>
      <c r="AET178" s="216"/>
      <c r="AEU178" s="216"/>
      <c r="AEV178" s="216"/>
      <c r="AEW178" s="216"/>
      <c r="AEX178" s="216"/>
      <c r="AEY178" s="216"/>
      <c r="AEZ178" s="216"/>
      <c r="AFA178" s="216"/>
      <c r="AFB178" s="216"/>
      <c r="AFC178" s="216"/>
      <c r="AFD178" s="216"/>
      <c r="AFE178" s="216"/>
      <c r="AFF178" s="216"/>
      <c r="AFG178" s="216"/>
      <c r="AFH178" s="216"/>
      <c r="AFI178" s="216"/>
      <c r="AFJ178" s="216"/>
      <c r="AFK178" s="216"/>
      <c r="AFL178" s="216"/>
      <c r="AFM178" s="216"/>
      <c r="AFN178" s="216"/>
      <c r="AFO178" s="216"/>
      <c r="AFP178" s="216"/>
      <c r="AFQ178" s="216"/>
      <c r="AFR178" s="216"/>
      <c r="AFS178" s="216"/>
      <c r="AFT178" s="216"/>
      <c r="AFU178" s="216"/>
      <c r="AFV178" s="216"/>
      <c r="AFW178" s="216"/>
      <c r="AFX178" s="216"/>
      <c r="AFY178" s="216"/>
      <c r="AFZ178" s="216"/>
      <c r="AGA178" s="216"/>
      <c r="AGB178" s="216"/>
      <c r="AGC178" s="216"/>
      <c r="AGD178" s="216"/>
      <c r="AGE178" s="216"/>
      <c r="AGF178" s="216"/>
      <c r="AGG178" s="216"/>
      <c r="AGH178" s="216"/>
      <c r="AGI178" s="216"/>
      <c r="AGJ178" s="216"/>
      <c r="AGK178" s="216"/>
      <c r="AGL178" s="216"/>
      <c r="AGM178" s="216"/>
      <c r="AGN178" s="216"/>
      <c r="AGO178" s="216"/>
      <c r="AGP178" s="216"/>
      <c r="AGQ178" s="216"/>
      <c r="AGR178" s="216"/>
      <c r="AGS178" s="216"/>
      <c r="AGT178" s="216"/>
      <c r="AGU178" s="216"/>
      <c r="AGV178" s="216"/>
      <c r="AGW178" s="216"/>
      <c r="AGX178" s="216"/>
      <c r="AGY178" s="216"/>
      <c r="AGZ178" s="216"/>
      <c r="AHA178" s="216"/>
      <c r="AHB178" s="216"/>
      <c r="AHC178" s="216"/>
      <c r="AHD178" s="216"/>
      <c r="AHE178" s="216"/>
      <c r="AHF178" s="216"/>
      <c r="AHG178" s="216"/>
      <c r="AHH178" s="216"/>
      <c r="AHI178" s="216"/>
      <c r="AHJ178" s="216"/>
      <c r="AHK178" s="216"/>
      <c r="AHL178" s="216"/>
      <c r="AHM178" s="216"/>
      <c r="AHN178" s="216"/>
      <c r="AHO178" s="216"/>
      <c r="AHP178" s="216"/>
      <c r="AHQ178" s="216"/>
      <c r="AHR178" s="216"/>
      <c r="AHS178" s="216"/>
      <c r="AHT178" s="216"/>
      <c r="AHU178" s="216"/>
      <c r="AHV178" s="216"/>
      <c r="AHW178" s="216"/>
      <c r="AHX178" s="216"/>
      <c r="AHY178" s="216"/>
      <c r="AHZ178" s="216"/>
      <c r="AIA178" s="216"/>
      <c r="AIB178" s="216"/>
      <c r="AIC178" s="216"/>
      <c r="AID178" s="216"/>
      <c r="AIE178" s="216"/>
      <c r="AIF178" s="216"/>
      <c r="AIG178" s="216"/>
      <c r="AIH178" s="216"/>
      <c r="AII178" s="216"/>
      <c r="AIJ178" s="216"/>
      <c r="AIK178" s="216"/>
      <c r="AIL178" s="216"/>
      <c r="AIM178" s="216"/>
      <c r="AIN178" s="216"/>
      <c r="AIO178" s="216"/>
      <c r="AIP178" s="216"/>
      <c r="AIQ178" s="216"/>
      <c r="AIR178" s="216"/>
      <c r="AIS178" s="216"/>
      <c r="AIT178" s="216"/>
      <c r="AIU178" s="216"/>
      <c r="AIV178" s="216"/>
      <c r="AIW178" s="216"/>
      <c r="AIX178" s="216"/>
      <c r="AIY178" s="216"/>
      <c r="AIZ178" s="216"/>
      <c r="AJA178" s="216"/>
      <c r="AJB178" s="216"/>
      <c r="AJC178" s="216"/>
      <c r="AJD178" s="216"/>
      <c r="AJE178" s="216"/>
      <c r="AJF178" s="216"/>
      <c r="AJG178" s="216"/>
      <c r="AJH178" s="216"/>
      <c r="AJI178" s="216"/>
      <c r="AJJ178" s="216"/>
      <c r="AJK178" s="216"/>
      <c r="AJL178" s="216"/>
      <c r="AJM178" s="216"/>
      <c r="AJN178" s="216"/>
      <c r="AJO178" s="216"/>
      <c r="AJP178" s="216"/>
      <c r="AJQ178" s="216"/>
      <c r="AJR178" s="216"/>
      <c r="AJS178" s="216"/>
      <c r="AJT178" s="216"/>
      <c r="AJU178" s="216"/>
      <c r="AJV178" s="216"/>
      <c r="AJW178" s="216"/>
      <c r="AJX178" s="216"/>
      <c r="AJY178" s="216"/>
      <c r="AJZ178" s="216"/>
      <c r="AKA178" s="216"/>
      <c r="AKB178" s="216"/>
      <c r="AKC178" s="216"/>
      <c r="AKD178" s="216"/>
      <c r="AKE178" s="216"/>
      <c r="AKF178" s="216"/>
      <c r="AKG178" s="216"/>
      <c r="AKH178" s="216"/>
      <c r="AKI178" s="216"/>
      <c r="AKJ178" s="216"/>
      <c r="AKK178" s="216"/>
      <c r="AKL178" s="216"/>
      <c r="AKM178" s="216"/>
      <c r="AKN178" s="216"/>
      <c r="AKO178" s="216"/>
      <c r="AKP178" s="216"/>
      <c r="AKQ178" s="216"/>
      <c r="AKR178" s="216"/>
      <c r="AKS178" s="216"/>
      <c r="AKT178" s="216"/>
      <c r="AKU178" s="216"/>
      <c r="AKV178" s="216"/>
      <c r="AKW178" s="216"/>
      <c r="AKX178" s="216"/>
      <c r="AKY178" s="216"/>
      <c r="AKZ178" s="216"/>
      <c r="ALA178" s="216"/>
      <c r="ALB178" s="216"/>
      <c r="ALC178" s="216"/>
      <c r="ALD178" s="216"/>
      <c r="ALE178" s="216"/>
      <c r="ALF178" s="216"/>
      <c r="ALG178" s="216"/>
      <c r="ALH178" s="216"/>
      <c r="ALI178" s="216"/>
      <c r="ALJ178" s="216"/>
      <c r="ALK178" s="216"/>
      <c r="ALL178" s="216"/>
      <c r="ALM178" s="216"/>
      <c r="ALN178" s="216"/>
      <c r="ALO178" s="216"/>
      <c r="ALP178" s="216"/>
      <c r="ALQ178" s="216"/>
      <c r="ALR178" s="216"/>
      <c r="ALS178" s="216"/>
      <c r="ALT178" s="216"/>
      <c r="ALU178" s="216"/>
      <c r="ALV178" s="216"/>
      <c r="ALW178" s="216"/>
      <c r="ALX178" s="216"/>
      <c r="ALY178" s="216"/>
      <c r="ALZ178" s="216"/>
      <c r="AMA178" s="216"/>
      <c r="AMB178" s="216"/>
      <c r="AMC178" s="216"/>
      <c r="AMD178" s="216"/>
      <c r="AME178" s="216"/>
      <c r="AMF178" s="216"/>
      <c r="AMG178" s="216"/>
      <c r="AMH178" s="216"/>
      <c r="AMI178" s="216"/>
      <c r="AMJ178" s="216"/>
      <c r="AMK178" s="216"/>
      <c r="AML178" s="216"/>
      <c r="AMM178" s="216"/>
      <c r="AMN178" s="216"/>
      <c r="AMO178" s="216"/>
      <c r="AMP178" s="216"/>
      <c r="AMQ178" s="216"/>
      <c r="AMR178" s="216"/>
      <c r="AMS178" s="216"/>
      <c r="AMT178" s="216"/>
      <c r="AMU178" s="216"/>
      <c r="AMV178" s="216"/>
      <c r="AMW178" s="216"/>
      <c r="AMX178" s="216"/>
      <c r="AMY178" s="216"/>
      <c r="AMZ178" s="216"/>
      <c r="ANA178" s="216"/>
      <c r="ANB178" s="216"/>
      <c r="ANC178" s="216"/>
      <c r="AND178" s="216"/>
      <c r="ANE178" s="216"/>
      <c r="ANF178" s="216"/>
      <c r="ANG178" s="216"/>
      <c r="ANH178" s="216"/>
      <c r="ANI178" s="216"/>
      <c r="ANJ178" s="216"/>
      <c r="ANK178" s="216"/>
      <c r="ANL178" s="216"/>
      <c r="ANM178" s="216"/>
      <c r="ANN178" s="216"/>
      <c r="ANO178" s="216"/>
      <c r="ANP178" s="216"/>
      <c r="ANQ178" s="216"/>
      <c r="ANR178" s="216"/>
      <c r="ANS178" s="216"/>
      <c r="ANT178" s="216"/>
      <c r="ANU178" s="216"/>
      <c r="ANV178" s="216"/>
      <c r="ANW178" s="216"/>
      <c r="ANX178" s="216"/>
      <c r="ANY178" s="216"/>
      <c r="ANZ178" s="216"/>
      <c r="AOA178" s="216"/>
      <c r="AOB178" s="216"/>
      <c r="AOC178" s="216"/>
      <c r="AOD178" s="216"/>
      <c r="AOE178" s="216"/>
      <c r="AOF178" s="216"/>
      <c r="AOG178" s="216"/>
      <c r="AOH178" s="216"/>
      <c r="AOI178" s="216"/>
      <c r="AOJ178" s="216"/>
      <c r="AOK178" s="216"/>
      <c r="AOL178" s="216"/>
      <c r="AOM178" s="216"/>
      <c r="AON178" s="216"/>
      <c r="AOO178" s="216"/>
      <c r="AOP178" s="216"/>
      <c r="AOQ178" s="216"/>
      <c r="AOR178" s="216"/>
      <c r="AOS178" s="216"/>
      <c r="AOT178" s="216"/>
      <c r="AOU178" s="216"/>
      <c r="AOV178" s="216"/>
      <c r="AOW178" s="216"/>
      <c r="AOX178" s="216"/>
      <c r="AOY178" s="216"/>
      <c r="AOZ178" s="216"/>
      <c r="APA178" s="216"/>
      <c r="APB178" s="216"/>
      <c r="APC178" s="216"/>
      <c r="APD178" s="216"/>
      <c r="APE178" s="216"/>
      <c r="APF178" s="216"/>
      <c r="APG178" s="216"/>
      <c r="APH178" s="216"/>
      <c r="API178" s="216"/>
      <c r="APJ178" s="216"/>
      <c r="APK178" s="216"/>
      <c r="APL178" s="216"/>
      <c r="APM178" s="216"/>
      <c r="APN178" s="216"/>
      <c r="APO178" s="216"/>
      <c r="APP178" s="216"/>
      <c r="APQ178" s="216"/>
      <c r="APR178" s="216"/>
      <c r="APS178" s="216"/>
      <c r="APT178" s="216"/>
      <c r="APU178" s="216"/>
      <c r="APV178" s="216"/>
      <c r="APW178" s="216"/>
      <c r="APX178" s="216"/>
      <c r="APY178" s="216"/>
      <c r="APZ178" s="216"/>
      <c r="AQA178" s="216"/>
      <c r="AQB178" s="216"/>
      <c r="AQC178" s="216"/>
      <c r="AQD178" s="216"/>
      <c r="AQE178" s="216"/>
      <c r="AQF178" s="216"/>
      <c r="AQG178" s="216"/>
      <c r="AQH178" s="216"/>
      <c r="AQI178" s="216"/>
      <c r="AQJ178" s="216"/>
      <c r="AQK178" s="216"/>
      <c r="AQL178" s="216"/>
      <c r="AQM178" s="216"/>
      <c r="AQN178" s="216"/>
      <c r="AQO178" s="216"/>
      <c r="AQP178" s="216"/>
      <c r="AQQ178" s="216"/>
      <c r="AQR178" s="216"/>
      <c r="AQS178" s="216"/>
      <c r="AQT178" s="216"/>
      <c r="AQU178" s="216"/>
      <c r="AQV178" s="216"/>
      <c r="AQW178" s="216"/>
      <c r="AQX178" s="216"/>
      <c r="AQY178" s="216"/>
      <c r="AQZ178" s="216"/>
      <c r="ARA178" s="216"/>
      <c r="ARB178" s="216"/>
      <c r="ARC178" s="216"/>
      <c r="ARD178" s="216"/>
      <c r="ARE178" s="216"/>
      <c r="ARF178" s="216"/>
      <c r="ARG178" s="216"/>
      <c r="ARH178" s="216"/>
      <c r="ARI178" s="216"/>
      <c r="ARJ178" s="216"/>
      <c r="ARK178" s="216"/>
      <c r="ARL178" s="216"/>
      <c r="ARM178" s="216"/>
      <c r="ARN178" s="216"/>
      <c r="ARO178" s="216"/>
      <c r="ARP178" s="216"/>
      <c r="ARQ178" s="216"/>
      <c r="ARR178" s="216"/>
      <c r="ARS178" s="216"/>
      <c r="ART178" s="216"/>
      <c r="ARU178" s="216"/>
      <c r="ARV178" s="216"/>
      <c r="ARW178" s="216"/>
      <c r="ARX178" s="216"/>
      <c r="ARY178" s="216"/>
      <c r="ARZ178" s="216"/>
      <c r="ASA178" s="216"/>
      <c r="ASB178" s="216"/>
      <c r="ASC178" s="216"/>
      <c r="ASD178" s="216"/>
      <c r="ASE178" s="216"/>
      <c r="ASF178" s="216"/>
      <c r="ASG178" s="216"/>
      <c r="ASH178" s="216"/>
      <c r="ASI178" s="216"/>
      <c r="ASJ178" s="216"/>
      <c r="ASK178" s="216"/>
      <c r="ASL178" s="216"/>
      <c r="ASM178" s="216"/>
      <c r="ASN178" s="216"/>
      <c r="ASO178" s="216"/>
      <c r="ASP178" s="216"/>
      <c r="ASQ178" s="216"/>
      <c r="ASR178" s="216"/>
      <c r="ASS178" s="216"/>
      <c r="AST178" s="216"/>
      <c r="ASU178" s="216"/>
      <c r="ASV178" s="216"/>
      <c r="ASW178" s="216"/>
      <c r="ASX178" s="216"/>
      <c r="ASY178" s="216"/>
      <c r="ASZ178" s="216"/>
      <c r="ATA178" s="216"/>
      <c r="ATB178" s="216"/>
      <c r="ATC178" s="216"/>
      <c r="ATD178" s="216"/>
      <c r="ATE178" s="216"/>
      <c r="ATF178" s="216"/>
      <c r="ATG178" s="216"/>
      <c r="ATH178" s="216"/>
      <c r="ATI178" s="216"/>
      <c r="ATJ178" s="216"/>
      <c r="ATK178" s="216"/>
      <c r="ATL178" s="216"/>
      <c r="ATM178" s="216"/>
      <c r="ATN178" s="216"/>
      <c r="ATO178" s="216"/>
      <c r="ATP178" s="216"/>
      <c r="ATQ178" s="216"/>
      <c r="ATR178" s="216"/>
      <c r="ATS178" s="216"/>
      <c r="ATT178" s="216"/>
      <c r="ATU178" s="216"/>
      <c r="ATV178" s="216"/>
      <c r="ATW178" s="216"/>
      <c r="ATX178" s="216"/>
      <c r="ATY178" s="216"/>
      <c r="ATZ178" s="216"/>
      <c r="AUA178" s="216"/>
      <c r="AUB178" s="216"/>
      <c r="AUC178" s="216"/>
      <c r="AUD178" s="216"/>
      <c r="AUE178" s="216"/>
      <c r="AUF178" s="216"/>
      <c r="AUG178" s="216"/>
      <c r="AUH178" s="216"/>
      <c r="AUI178" s="216"/>
      <c r="AUJ178" s="216"/>
      <c r="AUK178" s="216"/>
      <c r="AUL178" s="216"/>
      <c r="AUM178" s="216"/>
      <c r="AUN178" s="216"/>
      <c r="AUO178" s="216"/>
      <c r="AUP178" s="216"/>
      <c r="AUQ178" s="216"/>
      <c r="AUR178" s="216"/>
      <c r="AUS178" s="216"/>
      <c r="AUT178" s="216"/>
      <c r="AUU178" s="216"/>
      <c r="AUV178" s="216"/>
      <c r="AUW178" s="216"/>
      <c r="AUX178" s="216"/>
      <c r="AUY178" s="216"/>
      <c r="AUZ178" s="216"/>
      <c r="AVA178" s="216"/>
      <c r="AVB178" s="216"/>
      <c r="AVC178" s="216"/>
      <c r="AVD178" s="216"/>
      <c r="AVE178" s="216"/>
      <c r="AVF178" s="216"/>
      <c r="AVG178" s="216"/>
      <c r="AVH178" s="216"/>
      <c r="AVI178" s="216"/>
      <c r="AVJ178" s="216"/>
      <c r="AVK178" s="216"/>
      <c r="AVL178" s="216"/>
      <c r="AVM178" s="216"/>
      <c r="AVN178" s="216"/>
      <c r="AVO178" s="216"/>
      <c r="AVP178" s="216"/>
      <c r="AVQ178" s="216"/>
      <c r="AVR178" s="216"/>
      <c r="AVS178" s="216"/>
      <c r="AVT178" s="216"/>
      <c r="AVU178" s="216"/>
      <c r="AVV178" s="216"/>
      <c r="AVW178" s="216"/>
      <c r="AVX178" s="216"/>
      <c r="AVY178" s="216"/>
      <c r="AVZ178" s="216"/>
      <c r="AWA178" s="216"/>
      <c r="AWB178" s="216"/>
      <c r="AWC178" s="216"/>
      <c r="AWD178" s="216"/>
      <c r="AWE178" s="216"/>
      <c r="AWF178" s="216"/>
      <c r="AWG178" s="216"/>
      <c r="AWH178" s="216"/>
      <c r="AWI178" s="216"/>
      <c r="AWJ178" s="216"/>
      <c r="AWK178" s="216"/>
      <c r="AWL178" s="216"/>
      <c r="AWM178" s="216"/>
      <c r="AWN178" s="216"/>
      <c r="AWO178" s="216"/>
      <c r="AWP178" s="216"/>
      <c r="AWQ178" s="216"/>
      <c r="AWR178" s="216"/>
      <c r="AWS178" s="216"/>
      <c r="AWT178" s="216"/>
      <c r="AWU178" s="216"/>
      <c r="AWV178" s="216"/>
      <c r="AWW178" s="216"/>
      <c r="AWX178" s="216"/>
      <c r="AWY178" s="216"/>
      <c r="AWZ178" s="216"/>
      <c r="AXA178" s="216"/>
      <c r="AXB178" s="216"/>
      <c r="AXC178" s="216"/>
      <c r="AXD178" s="216"/>
      <c r="AXE178" s="216"/>
      <c r="AXF178" s="216"/>
      <c r="AXG178" s="216"/>
      <c r="AXH178" s="216"/>
      <c r="AXI178" s="216"/>
      <c r="AXJ178" s="216"/>
      <c r="AXK178" s="216"/>
      <c r="AXL178" s="216"/>
      <c r="AXM178" s="216"/>
      <c r="AXN178" s="216"/>
      <c r="AXO178" s="216"/>
      <c r="AXP178" s="216"/>
      <c r="AXQ178" s="216"/>
      <c r="AXR178" s="216"/>
      <c r="AXS178" s="216"/>
      <c r="AXT178" s="216"/>
      <c r="AXU178" s="216"/>
      <c r="AXV178" s="216"/>
      <c r="AXW178" s="216"/>
      <c r="AXX178" s="216"/>
      <c r="AXY178" s="216"/>
      <c r="AXZ178" s="216"/>
      <c r="AYA178" s="216"/>
      <c r="AYB178" s="216"/>
      <c r="AYC178" s="216"/>
      <c r="AYD178" s="216"/>
      <c r="AYE178" s="216"/>
      <c r="AYF178" s="216"/>
      <c r="AYG178" s="216"/>
      <c r="AYH178" s="216"/>
      <c r="AYI178" s="216"/>
      <c r="AYJ178" s="216"/>
      <c r="AYK178" s="216"/>
      <c r="AYL178" s="216"/>
      <c r="AYM178" s="216"/>
      <c r="AYN178" s="216"/>
      <c r="AYO178" s="216"/>
      <c r="AYP178" s="216"/>
      <c r="AYQ178" s="216"/>
      <c r="AYR178" s="216"/>
      <c r="AYS178" s="216"/>
      <c r="AYT178" s="216"/>
      <c r="AYU178" s="216"/>
      <c r="AYV178" s="216"/>
      <c r="AYW178" s="216"/>
      <c r="AYX178" s="216"/>
      <c r="AYY178" s="216"/>
      <c r="AYZ178" s="216"/>
      <c r="AZA178" s="216"/>
      <c r="AZB178" s="216"/>
      <c r="AZC178" s="216"/>
      <c r="AZD178" s="216"/>
      <c r="AZE178" s="216"/>
      <c r="AZF178" s="216"/>
      <c r="AZG178" s="216"/>
      <c r="AZH178" s="216"/>
      <c r="AZI178" s="216"/>
      <c r="AZJ178" s="216"/>
      <c r="AZK178" s="216"/>
      <c r="AZL178" s="216"/>
      <c r="AZM178" s="216"/>
      <c r="AZN178" s="216"/>
      <c r="AZO178" s="216"/>
      <c r="AZP178" s="216"/>
      <c r="AZQ178" s="216"/>
      <c r="AZR178" s="216"/>
      <c r="AZS178" s="216"/>
      <c r="AZT178" s="216"/>
      <c r="AZU178" s="216"/>
      <c r="AZV178" s="216"/>
      <c r="AZW178" s="216"/>
      <c r="AZX178" s="216"/>
      <c r="AZY178" s="216"/>
      <c r="AZZ178" s="216"/>
      <c r="BAA178" s="216"/>
      <c r="BAB178" s="216"/>
      <c r="BAC178" s="216"/>
      <c r="BAD178" s="216"/>
      <c r="BAE178" s="216"/>
      <c r="BAF178" s="216"/>
      <c r="BAG178" s="216"/>
      <c r="BAH178" s="216"/>
      <c r="BAI178" s="216"/>
      <c r="BAJ178" s="216"/>
      <c r="BAK178" s="216"/>
      <c r="BAL178" s="216"/>
      <c r="BAM178" s="216"/>
      <c r="BAN178" s="216"/>
      <c r="BAO178" s="216"/>
      <c r="BAP178" s="216"/>
      <c r="BAQ178" s="216"/>
      <c r="BAR178" s="216"/>
      <c r="BAS178" s="216"/>
      <c r="BAT178" s="216"/>
      <c r="BAU178" s="216"/>
      <c r="BAV178" s="216"/>
      <c r="BAW178" s="216"/>
      <c r="BAX178" s="216"/>
      <c r="BAY178" s="216"/>
      <c r="BAZ178" s="216"/>
      <c r="BBA178" s="216"/>
      <c r="BBB178" s="216"/>
      <c r="BBC178" s="216"/>
      <c r="BBD178" s="216"/>
      <c r="BBE178" s="216"/>
      <c r="BBF178" s="216"/>
      <c r="BBG178" s="216"/>
      <c r="BBH178" s="216"/>
      <c r="BBI178" s="216"/>
      <c r="BBJ178" s="216"/>
      <c r="BBK178" s="216"/>
      <c r="BBL178" s="216"/>
      <c r="BBM178" s="216"/>
      <c r="BBN178" s="216"/>
      <c r="BBO178" s="216"/>
      <c r="BBP178" s="216"/>
      <c r="BBQ178" s="216"/>
      <c r="BBR178" s="216"/>
      <c r="BBS178" s="216"/>
      <c r="BBT178" s="216"/>
      <c r="BBU178" s="216"/>
      <c r="BBV178" s="216"/>
      <c r="BBW178" s="216"/>
      <c r="BBX178" s="216"/>
      <c r="BBY178" s="216"/>
      <c r="BBZ178" s="216"/>
      <c r="BCA178" s="216"/>
      <c r="BCB178" s="216"/>
      <c r="BCC178" s="216"/>
      <c r="BCD178" s="216"/>
      <c r="BCE178" s="216"/>
      <c r="BCF178" s="216"/>
      <c r="BCG178" s="216"/>
      <c r="BCH178" s="216"/>
      <c r="BCI178" s="216"/>
      <c r="BCJ178" s="216"/>
      <c r="BCK178" s="216"/>
      <c r="BCL178" s="216"/>
      <c r="BCM178" s="216"/>
      <c r="BCN178" s="216"/>
      <c r="BCO178" s="216"/>
      <c r="BCP178" s="216"/>
      <c r="BCQ178" s="216"/>
      <c r="BCR178" s="216"/>
      <c r="BCS178" s="216"/>
      <c r="BCT178" s="216"/>
      <c r="BCU178" s="216"/>
      <c r="BCV178" s="216"/>
      <c r="BCW178" s="216"/>
      <c r="BCX178" s="216"/>
      <c r="BCY178" s="216"/>
      <c r="BCZ178" s="216"/>
      <c r="BDA178" s="216"/>
      <c r="BDB178" s="216"/>
      <c r="BDC178" s="216"/>
      <c r="BDD178" s="216"/>
      <c r="BDE178" s="216"/>
      <c r="BDF178" s="216"/>
      <c r="BDG178" s="216"/>
      <c r="BDH178" s="216"/>
      <c r="BDI178" s="216"/>
      <c r="BDJ178" s="216"/>
      <c r="BDK178" s="216"/>
      <c r="BDL178" s="216"/>
      <c r="BDM178" s="216"/>
      <c r="BDN178" s="216"/>
      <c r="BDO178" s="216"/>
      <c r="BDP178" s="216"/>
      <c r="BDQ178" s="216"/>
      <c r="BDR178" s="216"/>
      <c r="BDS178" s="216"/>
      <c r="BDT178" s="216"/>
      <c r="BDU178" s="216"/>
      <c r="BDV178" s="216"/>
      <c r="BDW178" s="216"/>
      <c r="BDX178" s="216"/>
      <c r="BDY178" s="216"/>
      <c r="BDZ178" s="216"/>
      <c r="BEA178" s="216"/>
      <c r="BEB178" s="216"/>
      <c r="BEC178" s="216"/>
      <c r="BED178" s="216"/>
      <c r="BEE178" s="216"/>
      <c r="BEF178" s="216"/>
      <c r="BEG178" s="216"/>
      <c r="BEH178" s="216"/>
      <c r="BEI178" s="216"/>
      <c r="BEJ178" s="216"/>
      <c r="BEK178" s="216"/>
      <c r="BEL178" s="216"/>
      <c r="BEM178" s="216"/>
      <c r="BEN178" s="216"/>
      <c r="BEO178" s="216"/>
      <c r="BEP178" s="216"/>
      <c r="BEQ178" s="216"/>
      <c r="BER178" s="216"/>
      <c r="BES178" s="216"/>
      <c r="BET178" s="216"/>
      <c r="BEU178" s="216"/>
      <c r="BEV178" s="216"/>
      <c r="BEW178" s="216"/>
      <c r="BEX178" s="216"/>
      <c r="BEY178" s="216"/>
      <c r="BEZ178" s="216"/>
      <c r="BFA178" s="216"/>
      <c r="BFB178" s="216"/>
      <c r="BFC178" s="216"/>
      <c r="BFD178" s="216"/>
      <c r="BFE178" s="216"/>
      <c r="BFF178" s="216"/>
      <c r="BFG178" s="216"/>
      <c r="BFH178" s="216"/>
      <c r="BFI178" s="216"/>
      <c r="BFJ178" s="216"/>
      <c r="BFK178" s="216"/>
      <c r="BFL178" s="216"/>
      <c r="BFM178" s="216"/>
      <c r="BFN178" s="216"/>
      <c r="BFO178" s="216"/>
      <c r="BFP178" s="216"/>
      <c r="BFQ178" s="216"/>
      <c r="BFR178" s="216"/>
      <c r="BFS178" s="216"/>
      <c r="BFT178" s="216"/>
      <c r="BFU178" s="216"/>
      <c r="BFV178" s="216"/>
      <c r="BFW178" s="216"/>
      <c r="BFX178" s="216"/>
      <c r="BFY178" s="216"/>
      <c r="BFZ178" s="216"/>
      <c r="BGA178" s="216"/>
      <c r="BGB178" s="216"/>
      <c r="BGC178" s="216"/>
      <c r="BGD178" s="216"/>
      <c r="BGE178" s="216"/>
      <c r="BGF178" s="216"/>
      <c r="BGG178" s="216"/>
      <c r="BGH178" s="216"/>
      <c r="BGI178" s="216"/>
      <c r="BGJ178" s="216"/>
      <c r="BGK178" s="216"/>
      <c r="BGL178" s="216"/>
      <c r="BGM178" s="216"/>
      <c r="BGN178" s="216"/>
      <c r="BGO178" s="216"/>
      <c r="BGP178" s="216"/>
      <c r="BGQ178" s="216"/>
      <c r="BGR178" s="216"/>
      <c r="BGS178" s="216"/>
      <c r="BGT178" s="216"/>
      <c r="BGU178" s="216"/>
      <c r="BGV178" s="216"/>
      <c r="BGW178" s="216"/>
      <c r="BGX178" s="216"/>
      <c r="BGY178" s="216"/>
      <c r="BGZ178" s="216"/>
      <c r="BHA178" s="216"/>
      <c r="BHB178" s="216"/>
      <c r="BHC178" s="216"/>
      <c r="BHD178" s="216"/>
      <c r="BHE178" s="216"/>
      <c r="BHF178" s="216"/>
      <c r="BHG178" s="216"/>
      <c r="BHH178" s="216"/>
      <c r="BHI178" s="216"/>
      <c r="BHJ178" s="216"/>
      <c r="BHK178" s="216"/>
      <c r="BHL178" s="216"/>
      <c r="BHM178" s="216"/>
      <c r="BHN178" s="216"/>
      <c r="BHO178" s="216"/>
      <c r="BHP178" s="216"/>
      <c r="BHQ178" s="216"/>
      <c r="BHR178" s="216"/>
      <c r="BHS178" s="216"/>
      <c r="BHT178" s="216"/>
      <c r="BHU178" s="216"/>
      <c r="BHV178" s="216"/>
      <c r="BHW178" s="216"/>
      <c r="BHX178" s="216"/>
      <c r="BHY178" s="216"/>
      <c r="BHZ178" s="216"/>
      <c r="BIA178" s="216"/>
      <c r="BIB178" s="216"/>
      <c r="BIC178" s="216"/>
      <c r="BID178" s="216"/>
      <c r="BIE178" s="216"/>
      <c r="BIF178" s="216"/>
      <c r="BIG178" s="216"/>
      <c r="BIH178" s="216"/>
      <c r="BII178" s="216"/>
      <c r="BIJ178" s="216"/>
      <c r="BIK178" s="216"/>
      <c r="BIL178" s="216"/>
      <c r="BIM178" s="216"/>
      <c r="BIN178" s="216"/>
      <c r="BIO178" s="216"/>
      <c r="BIP178" s="216"/>
      <c r="BIQ178" s="216"/>
      <c r="BIR178" s="216"/>
      <c r="BIS178" s="216"/>
      <c r="BIT178" s="216"/>
      <c r="BIU178" s="216"/>
      <c r="BIV178" s="216"/>
      <c r="BIW178" s="216"/>
      <c r="BIX178" s="216"/>
      <c r="BIY178" s="216"/>
      <c r="BIZ178" s="216"/>
      <c r="BJA178" s="216"/>
      <c r="BJB178" s="216"/>
      <c r="BJC178" s="216"/>
      <c r="BJD178" s="216"/>
      <c r="BJE178" s="216"/>
      <c r="BJF178" s="216"/>
      <c r="BJG178" s="216"/>
      <c r="BJH178" s="216"/>
      <c r="BJI178" s="216"/>
      <c r="BJJ178" s="216"/>
      <c r="BJK178" s="216"/>
      <c r="BJL178" s="216"/>
      <c r="BJM178" s="216"/>
      <c r="BJN178" s="216"/>
      <c r="BJO178" s="216"/>
      <c r="BJP178" s="216"/>
      <c r="BJQ178" s="216"/>
      <c r="BJR178" s="216"/>
      <c r="BJS178" s="216"/>
      <c r="BJT178" s="216"/>
      <c r="BJU178" s="216"/>
      <c r="BJV178" s="216"/>
      <c r="BJW178" s="216"/>
      <c r="BJX178" s="216"/>
      <c r="BJY178" s="216"/>
      <c r="BJZ178" s="216"/>
      <c r="BKA178" s="216"/>
      <c r="BKB178" s="216"/>
      <c r="BKC178" s="216"/>
      <c r="BKD178" s="216"/>
      <c r="BKE178" s="216"/>
      <c r="BKF178" s="216"/>
      <c r="BKG178" s="216"/>
      <c r="BKH178" s="216"/>
      <c r="BKI178" s="216"/>
      <c r="BKJ178" s="216"/>
      <c r="BKK178" s="216"/>
      <c r="BKL178" s="216"/>
      <c r="BKM178" s="216"/>
      <c r="BKN178" s="216"/>
      <c r="BKO178" s="216"/>
      <c r="BKP178" s="216"/>
      <c r="BKQ178" s="216"/>
      <c r="BKR178" s="216"/>
      <c r="BKS178" s="216"/>
      <c r="BKT178" s="216"/>
      <c r="BKU178" s="216"/>
      <c r="BKV178" s="216"/>
      <c r="BKW178" s="216"/>
      <c r="BKX178" s="216"/>
      <c r="BKY178" s="216"/>
      <c r="BKZ178" s="216"/>
      <c r="BLA178" s="216"/>
      <c r="BLB178" s="216"/>
      <c r="BLC178" s="216"/>
      <c r="BLD178" s="216"/>
      <c r="BLE178" s="216"/>
      <c r="BLF178" s="216"/>
      <c r="BLG178" s="216"/>
      <c r="BLH178" s="216"/>
      <c r="BLI178" s="216"/>
      <c r="BLJ178" s="216"/>
      <c r="BLK178" s="216"/>
      <c r="BLL178" s="216"/>
      <c r="BLM178" s="216"/>
      <c r="BLN178" s="216"/>
      <c r="BLO178" s="216"/>
      <c r="BLP178" s="216"/>
      <c r="BLQ178" s="216"/>
      <c r="BLR178" s="216"/>
      <c r="BLS178" s="216"/>
      <c r="BLT178" s="216"/>
      <c r="BLU178" s="216"/>
      <c r="BLV178" s="216"/>
      <c r="BLW178" s="216"/>
      <c r="BLX178" s="216"/>
      <c r="BLY178" s="216"/>
      <c r="BLZ178" s="216"/>
      <c r="BMA178" s="216"/>
      <c r="BMB178" s="216"/>
      <c r="BMC178" s="216"/>
      <c r="BMD178" s="216"/>
      <c r="BME178" s="216"/>
      <c r="BMF178" s="216"/>
      <c r="BMG178" s="216"/>
      <c r="BMH178" s="216"/>
      <c r="BMI178" s="216"/>
      <c r="BMJ178" s="216"/>
      <c r="BMK178" s="216"/>
      <c r="BML178" s="216"/>
      <c r="BMM178" s="216"/>
      <c r="BMN178" s="216"/>
      <c r="BMO178" s="216"/>
      <c r="BMP178" s="216"/>
      <c r="BMQ178" s="216"/>
      <c r="BMR178" s="216"/>
      <c r="BMS178" s="216"/>
      <c r="BMT178" s="216"/>
      <c r="BMU178" s="216"/>
      <c r="BMV178" s="216"/>
      <c r="BMW178" s="216"/>
      <c r="BMX178" s="216"/>
      <c r="BMY178" s="216"/>
      <c r="BMZ178" s="216"/>
      <c r="BNA178" s="216"/>
      <c r="BNB178" s="216"/>
      <c r="BNC178" s="216"/>
      <c r="BND178" s="216"/>
      <c r="BNE178" s="216"/>
      <c r="BNF178" s="216"/>
      <c r="BNG178" s="216"/>
      <c r="BNH178" s="216"/>
      <c r="BNI178" s="216"/>
      <c r="BNJ178" s="216"/>
      <c r="BNK178" s="216"/>
      <c r="BNL178" s="216"/>
      <c r="BNM178" s="216"/>
      <c r="BNN178" s="216"/>
      <c r="BNO178" s="216"/>
      <c r="BNP178" s="216"/>
      <c r="BNQ178" s="216"/>
      <c r="BNR178" s="216"/>
      <c r="BNS178" s="216"/>
      <c r="BNT178" s="216"/>
      <c r="BNU178" s="216"/>
      <c r="BNV178" s="216"/>
      <c r="BNW178" s="216"/>
      <c r="BNX178" s="216"/>
      <c r="BNY178" s="216"/>
      <c r="BNZ178" s="216"/>
      <c r="BOA178" s="216"/>
      <c r="BOB178" s="216"/>
      <c r="BOC178" s="216"/>
      <c r="BOD178" s="216"/>
      <c r="BOE178" s="216"/>
      <c r="BOF178" s="216"/>
      <c r="BOG178" s="216"/>
      <c r="BOH178" s="216"/>
      <c r="BOI178" s="216"/>
      <c r="BOJ178" s="216"/>
      <c r="BOK178" s="216"/>
      <c r="BOL178" s="216"/>
      <c r="BOM178" s="216"/>
      <c r="BON178" s="216"/>
      <c r="BOO178" s="216"/>
      <c r="BOP178" s="216"/>
      <c r="BOQ178" s="216"/>
      <c r="BOR178" s="216"/>
      <c r="BOS178" s="216"/>
      <c r="BOT178" s="216"/>
      <c r="BOU178" s="216"/>
      <c r="BOV178" s="216"/>
      <c r="BOW178" s="216"/>
      <c r="BOX178" s="216"/>
      <c r="BOY178" s="216"/>
      <c r="BOZ178" s="216"/>
      <c r="BPA178" s="216"/>
      <c r="BPB178" s="216"/>
      <c r="BPC178" s="216"/>
      <c r="BPD178" s="216"/>
      <c r="BPE178" s="216"/>
      <c r="BPF178" s="216"/>
      <c r="BPG178" s="216"/>
      <c r="BPH178" s="216"/>
      <c r="BPI178" s="216"/>
      <c r="BPJ178" s="216"/>
      <c r="BPK178" s="216"/>
      <c r="BPL178" s="216"/>
      <c r="BPM178" s="216"/>
      <c r="BPN178" s="216"/>
      <c r="BPO178" s="216"/>
      <c r="BPP178" s="216"/>
      <c r="BPQ178" s="216"/>
      <c r="BPR178" s="216"/>
      <c r="BPS178" s="216"/>
      <c r="BPT178" s="216"/>
      <c r="BPU178" s="216"/>
      <c r="BPV178" s="216"/>
      <c r="BPW178" s="216"/>
      <c r="BPX178" s="216"/>
      <c r="BPY178" s="216"/>
      <c r="BPZ178" s="216"/>
      <c r="BQA178" s="216"/>
      <c r="BQB178" s="216"/>
      <c r="BQC178" s="216"/>
      <c r="BQD178" s="216"/>
      <c r="BQE178" s="216"/>
      <c r="BQF178" s="216"/>
      <c r="BQG178" s="216"/>
      <c r="BQH178" s="216"/>
      <c r="BQI178" s="216"/>
      <c r="BQJ178" s="216"/>
      <c r="BQK178" s="216"/>
      <c r="BQL178" s="216"/>
      <c r="BQM178" s="216"/>
      <c r="BQN178" s="216"/>
      <c r="BQO178" s="216"/>
      <c r="BQP178" s="216"/>
      <c r="BQQ178" s="216"/>
      <c r="BQR178" s="216"/>
      <c r="BQS178" s="216"/>
      <c r="BQT178" s="216"/>
      <c r="BQU178" s="216"/>
      <c r="BQV178" s="216"/>
      <c r="BQW178" s="216"/>
      <c r="BQX178" s="216"/>
      <c r="BQY178" s="216"/>
      <c r="BQZ178" s="216"/>
      <c r="BRA178" s="216"/>
      <c r="BRB178" s="216"/>
      <c r="BRC178" s="216"/>
      <c r="BRD178" s="216"/>
      <c r="BRE178" s="216"/>
      <c r="BRF178" s="216"/>
      <c r="BRG178" s="216"/>
      <c r="BRH178" s="216"/>
      <c r="BRI178" s="216"/>
      <c r="BRJ178" s="216"/>
      <c r="BRK178" s="216"/>
      <c r="BRL178" s="216"/>
      <c r="BRM178" s="216"/>
      <c r="BRN178" s="216"/>
      <c r="BRO178" s="216"/>
      <c r="BRP178" s="216"/>
      <c r="BRQ178" s="216"/>
      <c r="BRR178" s="216"/>
      <c r="BRS178" s="216"/>
      <c r="BRT178" s="216"/>
      <c r="BRU178" s="216"/>
      <c r="BRV178" s="216"/>
      <c r="BRW178" s="216"/>
      <c r="BRX178" s="216"/>
      <c r="BRY178" s="216"/>
      <c r="BRZ178" s="216"/>
      <c r="BSA178" s="216"/>
      <c r="BSB178" s="216"/>
      <c r="BSC178" s="216"/>
      <c r="BSD178" s="216"/>
      <c r="BSE178" s="216"/>
      <c r="BSF178" s="216"/>
      <c r="BSG178" s="216"/>
      <c r="BSH178" s="216"/>
      <c r="BSI178" s="216"/>
      <c r="BSJ178" s="216"/>
      <c r="BSK178" s="216"/>
      <c r="BSL178" s="216"/>
      <c r="BSM178" s="216"/>
      <c r="BSN178" s="216"/>
      <c r="BSO178" s="216"/>
      <c r="BSP178" s="216"/>
      <c r="BSQ178" s="216"/>
      <c r="BSR178" s="216"/>
      <c r="BSS178" s="216"/>
      <c r="BST178" s="216"/>
      <c r="BSU178" s="216"/>
      <c r="BSV178" s="216"/>
      <c r="BSW178" s="216"/>
      <c r="BSX178" s="216"/>
      <c r="BSY178" s="216"/>
      <c r="BSZ178" s="216"/>
      <c r="BTA178" s="216"/>
      <c r="BTB178" s="216"/>
      <c r="BTC178" s="216"/>
      <c r="BTD178" s="216"/>
      <c r="BTE178" s="216"/>
      <c r="BTF178" s="216"/>
      <c r="BTG178" s="216"/>
      <c r="BTH178" s="216"/>
      <c r="BTI178" s="216"/>
      <c r="BTJ178" s="216"/>
      <c r="BTK178" s="216"/>
      <c r="BTL178" s="216"/>
      <c r="BTM178" s="216"/>
      <c r="BTN178" s="216"/>
      <c r="BTO178" s="216"/>
      <c r="BTP178" s="216"/>
      <c r="BTQ178" s="216"/>
      <c r="BTR178" s="216"/>
      <c r="BTS178" s="216"/>
      <c r="BTT178" s="216"/>
      <c r="BTU178" s="216"/>
      <c r="BTV178" s="216"/>
      <c r="BTW178" s="216"/>
      <c r="BTX178" s="216"/>
      <c r="BTY178" s="216"/>
      <c r="BTZ178" s="216"/>
      <c r="BUA178" s="216"/>
      <c r="BUB178" s="216"/>
      <c r="BUC178" s="216"/>
      <c r="BUD178" s="216"/>
      <c r="BUE178" s="216"/>
      <c r="BUF178" s="216"/>
      <c r="BUG178" s="216"/>
      <c r="BUH178" s="216"/>
      <c r="BUI178" s="216"/>
      <c r="BUJ178" s="216"/>
      <c r="BUK178" s="216"/>
      <c r="BUL178" s="216"/>
      <c r="BUM178" s="216"/>
      <c r="BUN178" s="216"/>
      <c r="BUO178" s="216"/>
      <c r="BUP178" s="216"/>
      <c r="BUQ178" s="216"/>
      <c r="BUR178" s="216"/>
      <c r="BUS178" s="216"/>
      <c r="BUT178" s="216"/>
      <c r="BUU178" s="216"/>
      <c r="BUV178" s="216"/>
      <c r="BUW178" s="216"/>
      <c r="BUX178" s="216"/>
      <c r="BUY178" s="216"/>
      <c r="BUZ178" s="216"/>
      <c r="BVA178" s="216"/>
      <c r="BVB178" s="216"/>
      <c r="BVC178" s="216"/>
      <c r="BVD178" s="216"/>
      <c r="BVE178" s="216"/>
      <c r="BVF178" s="216"/>
      <c r="BVG178" s="216"/>
      <c r="BVH178" s="216"/>
      <c r="BVI178" s="216"/>
      <c r="BVJ178" s="216"/>
      <c r="BVK178" s="216"/>
      <c r="BVL178" s="216"/>
      <c r="BVM178" s="216"/>
      <c r="BVN178" s="216"/>
      <c r="BVO178" s="216"/>
      <c r="BVP178" s="216"/>
      <c r="BVQ178" s="216"/>
      <c r="BVR178" s="216"/>
      <c r="BVS178" s="216"/>
      <c r="BVT178" s="216"/>
      <c r="BVU178" s="216"/>
      <c r="BVV178" s="216"/>
      <c r="BVW178" s="216"/>
      <c r="BVX178" s="216"/>
      <c r="BVY178" s="216"/>
      <c r="BVZ178" s="216"/>
      <c r="BWA178" s="216"/>
      <c r="BWB178" s="216"/>
      <c r="BWC178" s="216"/>
      <c r="BWD178" s="216"/>
      <c r="BWE178" s="216"/>
      <c r="BWF178" s="216"/>
      <c r="BWG178" s="216"/>
      <c r="BWH178" s="216"/>
      <c r="BWI178" s="216"/>
      <c r="BWJ178" s="216"/>
      <c r="BWK178" s="216"/>
      <c r="BWL178" s="216"/>
      <c r="BWM178" s="216"/>
      <c r="BWN178" s="216"/>
      <c r="BWO178" s="216"/>
      <c r="BWP178" s="216"/>
      <c r="BWQ178" s="216"/>
      <c r="BWR178" s="216"/>
      <c r="BWS178" s="216"/>
      <c r="BWT178" s="216"/>
      <c r="BWU178" s="216"/>
      <c r="BWV178" s="216"/>
      <c r="BWW178" s="216"/>
      <c r="BWX178" s="216"/>
      <c r="BWY178" s="216"/>
      <c r="BWZ178" s="216"/>
      <c r="BXA178" s="216"/>
      <c r="BXB178" s="216"/>
      <c r="BXC178" s="216"/>
      <c r="BXD178" s="216"/>
      <c r="BXE178" s="216"/>
      <c r="BXF178" s="216"/>
      <c r="BXG178" s="216"/>
      <c r="BXH178" s="216"/>
      <c r="BXI178" s="216"/>
      <c r="BXJ178" s="216"/>
      <c r="BXK178" s="216"/>
      <c r="BXL178" s="216"/>
      <c r="BXM178" s="216"/>
      <c r="BXN178" s="216"/>
      <c r="BXO178" s="216"/>
      <c r="BXP178" s="216"/>
      <c r="BXQ178" s="216"/>
      <c r="BXR178" s="216"/>
      <c r="BXS178" s="216"/>
      <c r="BXT178" s="216"/>
      <c r="BXU178" s="216"/>
      <c r="BXV178" s="216"/>
      <c r="BXW178" s="216"/>
      <c r="BXX178" s="216"/>
      <c r="BXY178" s="216"/>
      <c r="BXZ178" s="216"/>
      <c r="BYA178" s="216"/>
      <c r="BYB178" s="216"/>
      <c r="BYC178" s="216"/>
      <c r="BYD178" s="216"/>
      <c r="BYE178" s="216"/>
      <c r="BYF178" s="216"/>
      <c r="BYG178" s="216"/>
      <c r="BYH178" s="216"/>
      <c r="BYI178" s="216"/>
      <c r="BYJ178" s="216"/>
      <c r="BYK178" s="216"/>
      <c r="BYL178" s="216"/>
      <c r="BYM178" s="216"/>
      <c r="BYN178" s="216"/>
      <c r="BYO178" s="216"/>
      <c r="BYP178" s="216"/>
      <c r="BYQ178" s="216"/>
      <c r="BYR178" s="216"/>
      <c r="BYS178" s="216"/>
      <c r="BYT178" s="216"/>
      <c r="BYU178" s="216"/>
      <c r="BYV178" s="216"/>
      <c r="BYW178" s="216"/>
      <c r="BYX178" s="216"/>
      <c r="BYY178" s="216"/>
      <c r="BYZ178" s="216"/>
      <c r="BZA178" s="216"/>
      <c r="BZB178" s="216"/>
      <c r="BZC178" s="216"/>
      <c r="BZD178" s="216"/>
      <c r="BZE178" s="216"/>
      <c r="BZF178" s="216"/>
      <c r="BZG178" s="216"/>
      <c r="BZH178" s="216"/>
      <c r="BZI178" s="216"/>
      <c r="BZJ178" s="216"/>
      <c r="BZK178" s="216"/>
      <c r="BZL178" s="216"/>
      <c r="BZM178" s="216"/>
      <c r="BZN178" s="216"/>
      <c r="BZO178" s="216"/>
      <c r="BZP178" s="216"/>
      <c r="BZQ178" s="216"/>
      <c r="BZR178" s="216"/>
      <c r="BZS178" s="216"/>
      <c r="BZT178" s="216"/>
      <c r="BZU178" s="216"/>
      <c r="BZV178" s="216"/>
      <c r="BZW178" s="216"/>
      <c r="BZX178" s="216"/>
      <c r="BZY178" s="216"/>
      <c r="BZZ178" s="216"/>
      <c r="CAA178" s="216"/>
      <c r="CAB178" s="216"/>
      <c r="CAC178" s="216"/>
      <c r="CAD178" s="216"/>
      <c r="CAE178" s="216"/>
      <c r="CAF178" s="216"/>
      <c r="CAG178" s="216"/>
      <c r="CAH178" s="216"/>
      <c r="CAI178" s="216"/>
      <c r="CAJ178" s="216"/>
      <c r="CAK178" s="216"/>
      <c r="CAL178" s="216"/>
      <c r="CAM178" s="216"/>
      <c r="CAN178" s="216"/>
      <c r="CAO178" s="216"/>
      <c r="CAP178" s="216"/>
      <c r="CAQ178" s="216"/>
      <c r="CAR178" s="216"/>
      <c r="CAS178" s="216"/>
      <c r="CAT178" s="216"/>
      <c r="CAU178" s="216"/>
      <c r="CAV178" s="216"/>
      <c r="CAW178" s="216"/>
      <c r="CAX178" s="216"/>
      <c r="CAY178" s="216"/>
      <c r="CAZ178" s="216"/>
      <c r="CBA178" s="216"/>
      <c r="CBB178" s="216"/>
      <c r="CBC178" s="216"/>
      <c r="CBD178" s="216"/>
      <c r="CBE178" s="216"/>
      <c r="CBF178" s="216"/>
      <c r="CBG178" s="216"/>
      <c r="CBH178" s="216"/>
      <c r="CBI178" s="216"/>
      <c r="CBJ178" s="216"/>
      <c r="CBK178" s="216"/>
      <c r="CBL178" s="216"/>
      <c r="CBM178" s="216"/>
      <c r="CBN178" s="216"/>
      <c r="CBO178" s="216"/>
      <c r="CBP178" s="216"/>
      <c r="CBQ178" s="216"/>
      <c r="CBR178" s="216"/>
      <c r="CBS178" s="216"/>
      <c r="CBT178" s="216"/>
      <c r="CBU178" s="216"/>
      <c r="CBV178" s="216"/>
      <c r="CBW178" s="216"/>
      <c r="CBX178" s="216"/>
      <c r="CBY178" s="216"/>
      <c r="CBZ178" s="216"/>
      <c r="CCA178" s="216"/>
      <c r="CCB178" s="216"/>
      <c r="CCC178" s="216"/>
      <c r="CCD178" s="216"/>
      <c r="CCE178" s="216"/>
      <c r="CCF178" s="216"/>
      <c r="CCG178" s="216"/>
      <c r="CCH178" s="216"/>
      <c r="CCI178" s="216"/>
      <c r="CCJ178" s="216"/>
      <c r="CCK178" s="216"/>
      <c r="CCL178" s="216"/>
      <c r="CCM178" s="216"/>
      <c r="CCN178" s="216"/>
      <c r="CCO178" s="216"/>
      <c r="CCP178" s="216"/>
      <c r="CCQ178" s="216"/>
      <c r="CCR178" s="216"/>
      <c r="CCS178" s="216"/>
      <c r="CCT178" s="216"/>
      <c r="CCU178" s="216"/>
      <c r="CCV178" s="216"/>
      <c r="CCW178" s="216"/>
      <c r="CCX178" s="216"/>
      <c r="CCY178" s="216"/>
      <c r="CCZ178" s="216"/>
      <c r="CDA178" s="216"/>
      <c r="CDB178" s="216"/>
      <c r="CDC178" s="216"/>
      <c r="CDD178" s="216"/>
      <c r="CDE178" s="216"/>
      <c r="CDF178" s="216"/>
      <c r="CDG178" s="216"/>
      <c r="CDH178" s="216"/>
      <c r="CDI178" s="216"/>
      <c r="CDJ178" s="216"/>
      <c r="CDK178" s="216"/>
      <c r="CDL178" s="216"/>
      <c r="CDM178" s="216"/>
      <c r="CDN178" s="216"/>
      <c r="CDO178" s="216"/>
      <c r="CDP178" s="216"/>
      <c r="CDQ178" s="216"/>
      <c r="CDR178" s="216"/>
      <c r="CDS178" s="216"/>
      <c r="CDT178" s="216"/>
      <c r="CDU178" s="216"/>
      <c r="CDV178" s="216"/>
      <c r="CDW178" s="216"/>
      <c r="CDX178" s="216"/>
      <c r="CDY178" s="216"/>
      <c r="CDZ178" s="216"/>
      <c r="CEA178" s="216"/>
      <c r="CEB178" s="216"/>
      <c r="CEC178" s="216"/>
      <c r="CED178" s="216"/>
      <c r="CEE178" s="216"/>
      <c r="CEF178" s="216"/>
      <c r="CEG178" s="216"/>
      <c r="CEH178" s="216"/>
      <c r="CEI178" s="216"/>
      <c r="CEJ178" s="216"/>
      <c r="CEK178" s="216"/>
      <c r="CEL178" s="216"/>
      <c r="CEM178" s="216"/>
      <c r="CEN178" s="216"/>
      <c r="CEO178" s="216"/>
      <c r="CEP178" s="216"/>
      <c r="CEQ178" s="216"/>
      <c r="CER178" s="216"/>
      <c r="CES178" s="216"/>
      <c r="CET178" s="216"/>
      <c r="CEU178" s="216"/>
      <c r="CEV178" s="216"/>
      <c r="CEW178" s="216"/>
      <c r="CEX178" s="216"/>
      <c r="CEY178" s="216"/>
      <c r="CEZ178" s="216"/>
      <c r="CFA178" s="216"/>
      <c r="CFB178" s="216"/>
      <c r="CFC178" s="216"/>
      <c r="CFD178" s="216"/>
      <c r="CFE178" s="216"/>
      <c r="CFF178" s="216"/>
      <c r="CFG178" s="216"/>
      <c r="CFH178" s="216"/>
      <c r="CFI178" s="216"/>
      <c r="CFJ178" s="216"/>
      <c r="CFK178" s="216"/>
      <c r="CFL178" s="216"/>
      <c r="CFM178" s="216"/>
      <c r="CFN178" s="216"/>
      <c r="CFO178" s="216"/>
      <c r="CFP178" s="216"/>
      <c r="CFQ178" s="216"/>
      <c r="CFR178" s="216"/>
      <c r="CFS178" s="216"/>
      <c r="CFT178" s="216"/>
      <c r="CFU178" s="216"/>
      <c r="CFV178" s="216"/>
      <c r="CFW178" s="216"/>
      <c r="CFX178" s="216"/>
      <c r="CFY178" s="216"/>
      <c r="CFZ178" s="216"/>
      <c r="CGA178" s="216"/>
      <c r="CGB178" s="216"/>
      <c r="CGC178" s="216"/>
      <c r="CGD178" s="216"/>
      <c r="CGE178" s="216"/>
      <c r="CGF178" s="216"/>
      <c r="CGG178" s="216"/>
      <c r="CGH178" s="216"/>
      <c r="CGI178" s="216"/>
      <c r="CGJ178" s="216"/>
      <c r="CGK178" s="216"/>
      <c r="CGL178" s="216"/>
      <c r="CGM178" s="216"/>
      <c r="CGN178" s="216"/>
      <c r="CGO178" s="216"/>
      <c r="CGP178" s="216"/>
      <c r="CGQ178" s="216"/>
      <c r="CGR178" s="216"/>
      <c r="CGS178" s="216"/>
      <c r="CGT178" s="216"/>
      <c r="CGU178" s="216"/>
      <c r="CGV178" s="216"/>
      <c r="CGW178" s="216"/>
      <c r="CGX178" s="216"/>
      <c r="CGY178" s="216"/>
      <c r="CGZ178" s="216"/>
      <c r="CHA178" s="216"/>
      <c r="CHB178" s="216"/>
      <c r="CHC178" s="216"/>
      <c r="CHD178" s="216"/>
      <c r="CHE178" s="216"/>
      <c r="CHF178" s="216"/>
      <c r="CHG178" s="216"/>
      <c r="CHH178" s="216"/>
      <c r="CHI178" s="216"/>
      <c r="CHJ178" s="216"/>
      <c r="CHK178" s="216"/>
      <c r="CHL178" s="216"/>
      <c r="CHM178" s="216"/>
      <c r="CHN178" s="216"/>
      <c r="CHO178" s="216"/>
      <c r="CHP178" s="216"/>
      <c r="CHQ178" s="216"/>
      <c r="CHR178" s="216"/>
      <c r="CHS178" s="216"/>
      <c r="CHT178" s="216"/>
      <c r="CHU178" s="216"/>
      <c r="CHV178" s="216"/>
      <c r="CHW178" s="216"/>
      <c r="CHX178" s="216"/>
      <c r="CHY178" s="216"/>
      <c r="CHZ178" s="216"/>
      <c r="CIA178" s="216"/>
      <c r="CIB178" s="216"/>
      <c r="CIC178" s="216"/>
      <c r="CID178" s="216"/>
      <c r="CIE178" s="216"/>
      <c r="CIF178" s="216"/>
      <c r="CIG178" s="216"/>
      <c r="CIH178" s="216"/>
      <c r="CII178" s="216"/>
      <c r="CIJ178" s="216"/>
      <c r="CIK178" s="216"/>
      <c r="CIL178" s="216"/>
      <c r="CIM178" s="216"/>
      <c r="CIN178" s="216"/>
      <c r="CIO178" s="216"/>
      <c r="CIP178" s="216"/>
      <c r="CIQ178" s="216"/>
      <c r="CIR178" s="216"/>
      <c r="CIS178" s="216"/>
      <c r="CIT178" s="216"/>
      <c r="CIU178" s="216"/>
      <c r="CIV178" s="216"/>
      <c r="CIW178" s="216"/>
      <c r="CIX178" s="216"/>
      <c r="CIY178" s="216"/>
      <c r="CIZ178" s="216"/>
      <c r="CJA178" s="216"/>
      <c r="CJB178" s="216"/>
      <c r="CJC178" s="216"/>
      <c r="CJD178" s="216"/>
      <c r="CJE178" s="216"/>
      <c r="CJF178" s="216"/>
      <c r="CJG178" s="216"/>
      <c r="CJH178" s="216"/>
      <c r="CJI178" s="216"/>
      <c r="CJJ178" s="216"/>
      <c r="CJK178" s="216"/>
      <c r="CJL178" s="216"/>
      <c r="CJM178" s="216"/>
      <c r="CJN178" s="216"/>
      <c r="CJO178" s="216"/>
      <c r="CJP178" s="216"/>
      <c r="CJQ178" s="216"/>
      <c r="CJR178" s="216"/>
      <c r="CJS178" s="216"/>
      <c r="CJT178" s="216"/>
      <c r="CJU178" s="216"/>
      <c r="CJV178" s="216"/>
      <c r="CJW178" s="216"/>
      <c r="CJX178" s="216"/>
      <c r="CJY178" s="216"/>
      <c r="CJZ178" s="216"/>
      <c r="CKA178" s="216"/>
      <c r="CKB178" s="216"/>
      <c r="CKC178" s="216"/>
      <c r="CKD178" s="216"/>
      <c r="CKE178" s="216"/>
      <c r="CKF178" s="216"/>
      <c r="CKG178" s="216"/>
      <c r="CKH178" s="216"/>
      <c r="CKI178" s="216"/>
      <c r="CKJ178" s="216"/>
      <c r="CKK178" s="216"/>
      <c r="CKL178" s="216"/>
      <c r="CKM178" s="216"/>
      <c r="CKN178" s="216"/>
      <c r="CKO178" s="216"/>
      <c r="CKP178" s="216"/>
      <c r="CKQ178" s="216"/>
      <c r="CKR178" s="216"/>
      <c r="CKS178" s="216"/>
      <c r="CKT178" s="216"/>
      <c r="CKU178" s="216"/>
      <c r="CKV178" s="216"/>
      <c r="CKW178" s="216"/>
      <c r="CKX178" s="216"/>
      <c r="CKY178" s="216"/>
      <c r="CKZ178" s="216"/>
      <c r="CLA178" s="216"/>
      <c r="CLB178" s="216"/>
      <c r="CLC178" s="216"/>
      <c r="CLD178" s="216"/>
      <c r="CLE178" s="216"/>
      <c r="CLF178" s="216"/>
      <c r="CLG178" s="216"/>
      <c r="CLH178" s="216"/>
      <c r="CLI178" s="216"/>
      <c r="CLJ178" s="216"/>
      <c r="CLK178" s="216"/>
      <c r="CLL178" s="216"/>
      <c r="CLM178" s="216"/>
      <c r="CLN178" s="216"/>
      <c r="CLO178" s="216"/>
      <c r="CLP178" s="216"/>
      <c r="CLQ178" s="216"/>
      <c r="CLR178" s="216"/>
      <c r="CLS178" s="216"/>
      <c r="CLT178" s="216"/>
      <c r="CLU178" s="216"/>
      <c r="CLV178" s="216"/>
      <c r="CLW178" s="216"/>
      <c r="CLX178" s="216"/>
      <c r="CLY178" s="216"/>
      <c r="CLZ178" s="216"/>
      <c r="CMA178" s="216"/>
      <c r="CMB178" s="216"/>
      <c r="CMC178" s="216"/>
      <c r="CMD178" s="216"/>
      <c r="CME178" s="216"/>
      <c r="CMF178" s="216"/>
      <c r="CMG178" s="216"/>
      <c r="CMH178" s="216"/>
      <c r="CMI178" s="216"/>
      <c r="CMJ178" s="216"/>
      <c r="CMK178" s="216"/>
      <c r="CML178" s="216"/>
      <c r="CMM178" s="216"/>
      <c r="CMN178" s="216"/>
      <c r="CMO178" s="216"/>
      <c r="CMP178" s="216"/>
      <c r="CMQ178" s="216"/>
      <c r="CMR178" s="216"/>
      <c r="CMS178" s="216"/>
      <c r="CMT178" s="216"/>
      <c r="CMU178" s="216"/>
      <c r="CMV178" s="216"/>
      <c r="CMW178" s="216"/>
      <c r="CMX178" s="216"/>
      <c r="CMY178" s="216"/>
      <c r="CMZ178" s="216"/>
      <c r="CNA178" s="216"/>
      <c r="CNB178" s="216"/>
      <c r="CNC178" s="216"/>
      <c r="CND178" s="216"/>
      <c r="CNE178" s="216"/>
      <c r="CNF178" s="216"/>
      <c r="CNG178" s="216"/>
      <c r="CNH178" s="216"/>
      <c r="CNI178" s="216"/>
      <c r="CNJ178" s="216"/>
      <c r="CNK178" s="216"/>
      <c r="CNL178" s="216"/>
      <c r="CNM178" s="216"/>
      <c r="CNN178" s="216"/>
      <c r="CNO178" s="216"/>
      <c r="CNP178" s="216"/>
      <c r="CNQ178" s="216"/>
      <c r="CNR178" s="216"/>
      <c r="CNS178" s="216"/>
      <c r="CNT178" s="216"/>
      <c r="CNU178" s="216"/>
      <c r="CNV178" s="216"/>
      <c r="CNW178" s="216"/>
      <c r="CNX178" s="216"/>
      <c r="CNY178" s="216"/>
      <c r="CNZ178" s="216"/>
      <c r="COA178" s="216"/>
      <c r="COB178" s="216"/>
      <c r="COC178" s="216"/>
      <c r="COD178" s="216"/>
      <c r="COE178" s="216"/>
      <c r="COF178" s="216"/>
      <c r="COG178" s="216"/>
      <c r="COH178" s="216"/>
      <c r="COI178" s="216"/>
      <c r="COJ178" s="216"/>
      <c r="COK178" s="216"/>
      <c r="COL178" s="216"/>
      <c r="COM178" s="216"/>
      <c r="CON178" s="216"/>
      <c r="COO178" s="216"/>
      <c r="COP178" s="216"/>
      <c r="COQ178" s="216"/>
      <c r="COR178" s="216"/>
      <c r="COS178" s="216"/>
      <c r="COT178" s="216"/>
      <c r="COU178" s="216"/>
      <c r="COV178" s="216"/>
      <c r="COW178" s="216"/>
      <c r="COX178" s="216"/>
      <c r="COY178" s="216"/>
      <c r="COZ178" s="216"/>
      <c r="CPA178" s="216"/>
      <c r="CPB178" s="216"/>
      <c r="CPC178" s="216"/>
      <c r="CPD178" s="216"/>
      <c r="CPE178" s="216"/>
      <c r="CPF178" s="216"/>
      <c r="CPG178" s="216"/>
      <c r="CPH178" s="216"/>
      <c r="CPI178" s="216"/>
      <c r="CPJ178" s="216"/>
      <c r="CPK178" s="216"/>
      <c r="CPL178" s="216"/>
      <c r="CPM178" s="216"/>
      <c r="CPN178" s="216"/>
      <c r="CPO178" s="216"/>
      <c r="CPP178" s="216"/>
      <c r="CPQ178" s="216"/>
      <c r="CPR178" s="216"/>
      <c r="CPS178" s="216"/>
      <c r="CPT178" s="216"/>
      <c r="CPU178" s="216"/>
      <c r="CPV178" s="216"/>
      <c r="CPW178" s="216"/>
      <c r="CPX178" s="216"/>
      <c r="CPY178" s="216"/>
      <c r="CPZ178" s="216"/>
      <c r="CQA178" s="216"/>
      <c r="CQB178" s="216"/>
      <c r="CQC178" s="216"/>
      <c r="CQD178" s="216"/>
      <c r="CQE178" s="216"/>
      <c r="CQF178" s="216"/>
      <c r="CQG178" s="216"/>
      <c r="CQH178" s="216"/>
      <c r="CQI178" s="216"/>
      <c r="CQJ178" s="216"/>
      <c r="CQK178" s="216"/>
      <c r="CQL178" s="216"/>
      <c r="CQM178" s="216"/>
      <c r="CQN178" s="216"/>
      <c r="CQO178" s="216"/>
      <c r="CQP178" s="216"/>
      <c r="CQQ178" s="216"/>
      <c r="CQR178" s="216"/>
      <c r="CQS178" s="216"/>
      <c r="CQT178" s="216"/>
      <c r="CQU178" s="216"/>
      <c r="CQV178" s="216"/>
      <c r="CQW178" s="216"/>
      <c r="CQX178" s="216"/>
      <c r="CQY178" s="216"/>
      <c r="CQZ178" s="216"/>
      <c r="CRA178" s="216"/>
      <c r="CRB178" s="216"/>
      <c r="CRC178" s="216"/>
      <c r="CRD178" s="216"/>
      <c r="CRE178" s="216"/>
      <c r="CRF178" s="216"/>
      <c r="CRG178" s="216"/>
      <c r="CRH178" s="216"/>
      <c r="CRI178" s="216"/>
      <c r="CRJ178" s="216"/>
      <c r="CRK178" s="216"/>
      <c r="CRL178" s="216"/>
      <c r="CRM178" s="216"/>
      <c r="CRN178" s="216"/>
      <c r="CRO178" s="216"/>
      <c r="CRP178" s="216"/>
      <c r="CRQ178" s="216"/>
      <c r="CRR178" s="216"/>
      <c r="CRS178" s="216"/>
      <c r="CRT178" s="216"/>
      <c r="CRU178" s="216"/>
      <c r="CRV178" s="216"/>
      <c r="CRW178" s="216"/>
      <c r="CRX178" s="216"/>
      <c r="CRY178" s="216"/>
      <c r="CRZ178" s="216"/>
      <c r="CSA178" s="216"/>
      <c r="CSB178" s="216"/>
      <c r="CSC178" s="216"/>
      <c r="CSD178" s="216"/>
      <c r="CSE178" s="216"/>
      <c r="CSF178" s="216"/>
      <c r="CSG178" s="216"/>
      <c r="CSH178" s="216"/>
      <c r="CSI178" s="216"/>
      <c r="CSJ178" s="216"/>
      <c r="CSK178" s="216"/>
      <c r="CSL178" s="216"/>
      <c r="CSM178" s="216"/>
      <c r="CSN178" s="216"/>
      <c r="CSO178" s="216"/>
      <c r="CSP178" s="216"/>
      <c r="CSQ178" s="216"/>
      <c r="CSR178" s="216"/>
      <c r="CSS178" s="216"/>
      <c r="CST178" s="216"/>
      <c r="CSU178" s="216"/>
      <c r="CSV178" s="216"/>
      <c r="CSW178" s="216"/>
      <c r="CSX178" s="216"/>
      <c r="CSY178" s="216"/>
      <c r="CSZ178" s="216"/>
      <c r="CTA178" s="216"/>
      <c r="CTB178" s="216"/>
      <c r="CTC178" s="216"/>
      <c r="CTD178" s="216"/>
      <c r="CTE178" s="216"/>
      <c r="CTF178" s="216"/>
      <c r="CTG178" s="216"/>
      <c r="CTH178" s="216"/>
      <c r="CTI178" s="216"/>
      <c r="CTJ178" s="216"/>
      <c r="CTK178" s="216"/>
      <c r="CTL178" s="216"/>
      <c r="CTM178" s="216"/>
      <c r="CTN178" s="216"/>
      <c r="CTO178" s="216"/>
      <c r="CTP178" s="216"/>
      <c r="CTQ178" s="216"/>
      <c r="CTR178" s="216"/>
      <c r="CTS178" s="216"/>
      <c r="CTT178" s="216"/>
      <c r="CTU178" s="216"/>
      <c r="CTV178" s="216"/>
      <c r="CTW178" s="216"/>
      <c r="CTX178" s="216"/>
      <c r="CTY178" s="216"/>
      <c r="CTZ178" s="216"/>
      <c r="CUA178" s="216"/>
      <c r="CUB178" s="216"/>
      <c r="CUC178" s="216"/>
      <c r="CUD178" s="216"/>
      <c r="CUE178" s="216"/>
      <c r="CUF178" s="216"/>
      <c r="CUG178" s="216"/>
      <c r="CUH178" s="216"/>
      <c r="CUI178" s="216"/>
      <c r="CUJ178" s="216"/>
      <c r="CUK178" s="216"/>
      <c r="CUL178" s="216"/>
      <c r="CUM178" s="216"/>
      <c r="CUN178" s="216"/>
      <c r="CUO178" s="216"/>
      <c r="CUP178" s="216"/>
      <c r="CUQ178" s="216"/>
      <c r="CUR178" s="216"/>
      <c r="CUS178" s="216"/>
      <c r="CUT178" s="216"/>
      <c r="CUU178" s="216"/>
      <c r="CUV178" s="216"/>
      <c r="CUW178" s="216"/>
      <c r="CUX178" s="216"/>
      <c r="CUY178" s="216"/>
      <c r="CUZ178" s="216"/>
      <c r="CVA178" s="216"/>
      <c r="CVB178" s="216"/>
      <c r="CVC178" s="216"/>
      <c r="CVD178" s="216"/>
      <c r="CVE178" s="216"/>
      <c r="CVF178" s="216"/>
      <c r="CVG178" s="216"/>
      <c r="CVH178" s="216"/>
      <c r="CVI178" s="216"/>
      <c r="CVJ178" s="216"/>
      <c r="CVK178" s="216"/>
      <c r="CVL178" s="216"/>
      <c r="CVM178" s="216"/>
      <c r="CVN178" s="216"/>
      <c r="CVO178" s="216"/>
      <c r="CVP178" s="216"/>
      <c r="CVQ178" s="216"/>
      <c r="CVR178" s="216"/>
      <c r="CVS178" s="216"/>
      <c r="CVT178" s="216"/>
      <c r="CVU178" s="216"/>
      <c r="CVV178" s="216"/>
      <c r="CVW178" s="216"/>
      <c r="CVX178" s="216"/>
      <c r="CVY178" s="216"/>
      <c r="CVZ178" s="216"/>
      <c r="CWA178" s="216"/>
      <c r="CWB178" s="216"/>
      <c r="CWC178" s="216"/>
      <c r="CWD178" s="216"/>
      <c r="CWE178" s="216"/>
      <c r="CWF178" s="216"/>
      <c r="CWG178" s="216"/>
      <c r="CWH178" s="216"/>
      <c r="CWI178" s="216"/>
      <c r="CWJ178" s="216"/>
      <c r="CWK178" s="216"/>
      <c r="CWL178" s="216"/>
      <c r="CWM178" s="216"/>
      <c r="CWN178" s="216"/>
      <c r="CWO178" s="216"/>
      <c r="CWP178" s="216"/>
      <c r="CWQ178" s="216"/>
      <c r="CWR178" s="216"/>
      <c r="CWS178" s="216"/>
      <c r="CWT178" s="216"/>
      <c r="CWU178" s="216"/>
      <c r="CWV178" s="216"/>
      <c r="CWW178" s="216"/>
      <c r="CWX178" s="216"/>
      <c r="CWY178" s="216"/>
      <c r="CWZ178" s="216"/>
      <c r="CXA178" s="216"/>
      <c r="CXB178" s="216"/>
      <c r="CXC178" s="216"/>
      <c r="CXD178" s="216"/>
      <c r="CXE178" s="216"/>
      <c r="CXF178" s="216"/>
      <c r="CXG178" s="216"/>
      <c r="CXH178" s="216"/>
      <c r="CXI178" s="216"/>
      <c r="CXJ178" s="216"/>
      <c r="CXK178" s="216"/>
      <c r="CXL178" s="216"/>
      <c r="CXM178" s="216"/>
      <c r="CXN178" s="216"/>
      <c r="CXO178" s="216"/>
      <c r="CXP178" s="216"/>
      <c r="CXQ178" s="216"/>
      <c r="CXR178" s="216"/>
      <c r="CXS178" s="216"/>
      <c r="CXT178" s="216"/>
      <c r="CXU178" s="216"/>
      <c r="CXV178" s="216"/>
      <c r="CXW178" s="216"/>
      <c r="CXX178" s="216"/>
      <c r="CXY178" s="216"/>
      <c r="CXZ178" s="216"/>
      <c r="CYA178" s="216"/>
      <c r="CYB178" s="216"/>
      <c r="CYC178" s="216"/>
      <c r="CYD178" s="216"/>
      <c r="CYE178" s="216"/>
      <c r="CYF178" s="216"/>
      <c r="CYG178" s="216"/>
      <c r="CYH178" s="216"/>
      <c r="CYI178" s="216"/>
      <c r="CYJ178" s="216"/>
      <c r="CYK178" s="216"/>
      <c r="CYL178" s="216"/>
      <c r="CYM178" s="216"/>
      <c r="CYN178" s="216"/>
      <c r="CYO178" s="216"/>
      <c r="CYP178" s="216"/>
      <c r="CYQ178" s="216"/>
      <c r="CYR178" s="216"/>
      <c r="CYS178" s="216"/>
      <c r="CYT178" s="216"/>
      <c r="CYU178" s="216"/>
      <c r="CYV178" s="216"/>
      <c r="CYW178" s="216"/>
      <c r="CYX178" s="216"/>
      <c r="CYY178" s="216"/>
      <c r="CYZ178" s="216"/>
      <c r="CZA178" s="216"/>
      <c r="CZB178" s="216"/>
      <c r="CZC178" s="216"/>
      <c r="CZD178" s="216"/>
      <c r="CZE178" s="216"/>
      <c r="CZF178" s="216"/>
      <c r="CZG178" s="216"/>
      <c r="CZH178" s="216"/>
      <c r="CZI178" s="216"/>
      <c r="CZJ178" s="216"/>
      <c r="CZK178" s="216"/>
      <c r="CZL178" s="216"/>
      <c r="CZM178" s="216"/>
      <c r="CZN178" s="216"/>
      <c r="CZO178" s="216"/>
      <c r="CZP178" s="216"/>
      <c r="CZQ178" s="216"/>
      <c r="CZR178" s="216"/>
      <c r="CZS178" s="216"/>
      <c r="CZT178" s="216"/>
      <c r="CZU178" s="216"/>
      <c r="CZV178" s="216"/>
      <c r="CZW178" s="216"/>
      <c r="CZX178" s="216"/>
      <c r="CZY178" s="216"/>
      <c r="CZZ178" s="216"/>
      <c r="DAA178" s="216"/>
      <c r="DAB178" s="216"/>
      <c r="DAC178" s="216"/>
      <c r="DAD178" s="216"/>
      <c r="DAE178" s="216"/>
      <c r="DAF178" s="216"/>
      <c r="DAG178" s="216"/>
      <c r="DAH178" s="216"/>
      <c r="DAI178" s="216"/>
      <c r="DAJ178" s="216"/>
      <c r="DAK178" s="216"/>
      <c r="DAL178" s="216"/>
      <c r="DAM178" s="216"/>
      <c r="DAN178" s="216"/>
      <c r="DAO178" s="216"/>
      <c r="DAP178" s="216"/>
      <c r="DAQ178" s="216"/>
      <c r="DAR178" s="216"/>
      <c r="DAS178" s="216"/>
      <c r="DAT178" s="216"/>
      <c r="DAU178" s="216"/>
      <c r="DAV178" s="216"/>
      <c r="DAW178" s="216"/>
      <c r="DAX178" s="216"/>
      <c r="DAY178" s="216"/>
      <c r="DAZ178" s="216"/>
      <c r="DBA178" s="216"/>
      <c r="DBB178" s="216"/>
      <c r="DBC178" s="216"/>
      <c r="DBD178" s="216"/>
      <c r="DBE178" s="216"/>
      <c r="DBF178" s="216"/>
      <c r="DBG178" s="216"/>
      <c r="DBH178" s="216"/>
      <c r="DBI178" s="216"/>
      <c r="DBJ178" s="216"/>
      <c r="DBK178" s="216"/>
      <c r="DBL178" s="216"/>
      <c r="DBM178" s="216"/>
      <c r="DBN178" s="216"/>
      <c r="DBO178" s="216"/>
      <c r="DBP178" s="216"/>
      <c r="DBQ178" s="216"/>
      <c r="DBR178" s="216"/>
      <c r="DBS178" s="216"/>
      <c r="DBT178" s="216"/>
      <c r="DBU178" s="216"/>
      <c r="DBV178" s="216"/>
      <c r="DBW178" s="216"/>
      <c r="DBX178" s="216"/>
      <c r="DBY178" s="216"/>
      <c r="DBZ178" s="216"/>
      <c r="DCA178" s="216"/>
      <c r="DCB178" s="216"/>
      <c r="DCC178" s="216"/>
      <c r="DCD178" s="216"/>
      <c r="DCE178" s="216"/>
      <c r="DCF178" s="216"/>
      <c r="DCG178" s="216"/>
      <c r="DCH178" s="216"/>
      <c r="DCI178" s="216"/>
      <c r="DCJ178" s="216"/>
      <c r="DCK178" s="216"/>
      <c r="DCL178" s="216"/>
      <c r="DCM178" s="216"/>
      <c r="DCN178" s="216"/>
      <c r="DCO178" s="216"/>
      <c r="DCP178" s="216"/>
      <c r="DCQ178" s="216"/>
      <c r="DCR178" s="216"/>
      <c r="DCS178" s="216"/>
      <c r="DCT178" s="216"/>
      <c r="DCU178" s="216"/>
      <c r="DCV178" s="216"/>
      <c r="DCW178" s="216"/>
      <c r="DCX178" s="216"/>
      <c r="DCY178" s="216"/>
      <c r="DCZ178" s="216"/>
      <c r="DDA178" s="216"/>
      <c r="DDB178" s="216"/>
      <c r="DDC178" s="216"/>
      <c r="DDD178" s="216"/>
      <c r="DDE178" s="216"/>
      <c r="DDF178" s="216"/>
      <c r="DDG178" s="216"/>
      <c r="DDH178" s="216"/>
      <c r="DDI178" s="216"/>
      <c r="DDJ178" s="216"/>
      <c r="DDK178" s="216"/>
      <c r="DDL178" s="216"/>
      <c r="DDM178" s="216"/>
      <c r="DDN178" s="216"/>
      <c r="DDO178" s="216"/>
      <c r="DDP178" s="216"/>
      <c r="DDQ178" s="216"/>
      <c r="DDR178" s="216"/>
      <c r="DDS178" s="216"/>
      <c r="DDT178" s="216"/>
      <c r="DDU178" s="216"/>
      <c r="DDV178" s="216"/>
      <c r="DDW178" s="216"/>
      <c r="DDX178" s="216"/>
      <c r="DDY178" s="216"/>
      <c r="DDZ178" s="216"/>
      <c r="DEA178" s="216"/>
      <c r="DEB178" s="216"/>
      <c r="DEC178" s="216"/>
      <c r="DED178" s="216"/>
      <c r="DEE178" s="216"/>
      <c r="DEF178" s="216"/>
      <c r="DEG178" s="216"/>
      <c r="DEH178" s="216"/>
      <c r="DEI178" s="216"/>
      <c r="DEJ178" s="216"/>
      <c r="DEK178" s="216"/>
      <c r="DEL178" s="216"/>
      <c r="DEM178" s="216"/>
      <c r="DEN178" s="216"/>
      <c r="DEO178" s="216"/>
      <c r="DEP178" s="216"/>
      <c r="DEQ178" s="216"/>
      <c r="DER178" s="216"/>
      <c r="DES178" s="216"/>
      <c r="DET178" s="216"/>
      <c r="DEU178" s="216"/>
      <c r="DEV178" s="216"/>
      <c r="DEW178" s="216"/>
      <c r="DEX178" s="216"/>
      <c r="DEY178" s="216"/>
      <c r="DEZ178" s="216"/>
      <c r="DFA178" s="216"/>
      <c r="DFB178" s="216"/>
      <c r="DFC178" s="216"/>
      <c r="DFD178" s="216"/>
      <c r="DFE178" s="216"/>
      <c r="DFF178" s="216"/>
      <c r="DFG178" s="216"/>
      <c r="DFH178" s="216"/>
      <c r="DFI178" s="216"/>
      <c r="DFJ178" s="216"/>
      <c r="DFK178" s="216"/>
      <c r="DFL178" s="216"/>
      <c r="DFM178" s="216"/>
      <c r="DFN178" s="216"/>
      <c r="DFO178" s="216"/>
      <c r="DFP178" s="216"/>
      <c r="DFQ178" s="216"/>
      <c r="DFR178" s="216"/>
      <c r="DFS178" s="216"/>
      <c r="DFT178" s="216"/>
      <c r="DFU178" s="216"/>
      <c r="DFV178" s="216"/>
      <c r="DFW178" s="216"/>
      <c r="DFX178" s="216"/>
      <c r="DFY178" s="216"/>
      <c r="DFZ178" s="216"/>
      <c r="DGA178" s="216"/>
      <c r="DGB178" s="216"/>
      <c r="DGC178" s="216"/>
      <c r="DGD178" s="216"/>
      <c r="DGE178" s="216"/>
      <c r="DGF178" s="216"/>
      <c r="DGG178" s="216"/>
      <c r="DGH178" s="216"/>
      <c r="DGI178" s="216"/>
      <c r="DGJ178" s="216"/>
      <c r="DGK178" s="216"/>
      <c r="DGL178" s="216"/>
      <c r="DGM178" s="216"/>
      <c r="DGN178" s="216"/>
      <c r="DGO178" s="216"/>
      <c r="DGP178" s="216"/>
      <c r="DGQ178" s="216"/>
      <c r="DGR178" s="216"/>
      <c r="DGS178" s="216"/>
      <c r="DGT178" s="216"/>
      <c r="DGU178" s="216"/>
      <c r="DGV178" s="216"/>
      <c r="DGW178" s="216"/>
      <c r="DGX178" s="216"/>
      <c r="DGY178" s="216"/>
      <c r="DGZ178" s="216"/>
      <c r="DHA178" s="216"/>
      <c r="DHB178" s="216"/>
      <c r="DHC178" s="216"/>
      <c r="DHD178" s="216"/>
      <c r="DHE178" s="216"/>
      <c r="DHF178" s="216"/>
      <c r="DHG178" s="216"/>
      <c r="DHH178" s="216"/>
      <c r="DHI178" s="216"/>
      <c r="DHJ178" s="216"/>
      <c r="DHK178" s="216"/>
      <c r="DHL178" s="216"/>
      <c r="DHM178" s="216"/>
      <c r="DHN178" s="216"/>
      <c r="DHO178" s="216"/>
      <c r="DHP178" s="216"/>
      <c r="DHQ178" s="216"/>
      <c r="DHR178" s="216"/>
      <c r="DHS178" s="216"/>
      <c r="DHT178" s="216"/>
      <c r="DHU178" s="216"/>
      <c r="DHV178" s="216"/>
      <c r="DHW178" s="216"/>
      <c r="DHX178" s="216"/>
      <c r="DHY178" s="216"/>
      <c r="DHZ178" s="216"/>
      <c r="DIA178" s="216"/>
      <c r="DIB178" s="216"/>
      <c r="DIC178" s="216"/>
      <c r="DID178" s="216"/>
      <c r="DIE178" s="216"/>
      <c r="DIF178" s="216"/>
      <c r="DIG178" s="216"/>
      <c r="DIH178" s="216"/>
      <c r="DII178" s="216"/>
      <c r="DIJ178" s="216"/>
      <c r="DIK178" s="216"/>
      <c r="DIL178" s="216"/>
      <c r="DIM178" s="216"/>
      <c r="DIN178" s="216"/>
      <c r="DIO178" s="216"/>
      <c r="DIP178" s="216"/>
      <c r="DIQ178" s="216"/>
      <c r="DIR178" s="216"/>
      <c r="DIS178" s="216"/>
      <c r="DIT178" s="216"/>
      <c r="DIU178" s="216"/>
      <c r="DIV178" s="216"/>
      <c r="DIW178" s="216"/>
      <c r="DIX178" s="216"/>
      <c r="DIY178" s="216"/>
      <c r="DIZ178" s="216"/>
      <c r="DJA178" s="216"/>
      <c r="DJB178" s="216"/>
      <c r="DJC178" s="216"/>
      <c r="DJD178" s="216"/>
      <c r="DJE178" s="216"/>
      <c r="DJF178" s="216"/>
      <c r="DJG178" s="216"/>
      <c r="DJH178" s="216"/>
      <c r="DJI178" s="216"/>
      <c r="DJJ178" s="216"/>
      <c r="DJK178" s="216"/>
      <c r="DJL178" s="216"/>
      <c r="DJM178" s="216"/>
      <c r="DJN178" s="216"/>
      <c r="DJO178" s="216"/>
      <c r="DJP178" s="216"/>
      <c r="DJQ178" s="216"/>
      <c r="DJR178" s="216"/>
      <c r="DJS178" s="216"/>
      <c r="DJT178" s="216"/>
      <c r="DJU178" s="216"/>
      <c r="DJV178" s="216"/>
      <c r="DJW178" s="216"/>
      <c r="DJX178" s="216"/>
      <c r="DJY178" s="216"/>
      <c r="DJZ178" s="216"/>
      <c r="DKA178" s="216"/>
      <c r="DKB178" s="216"/>
      <c r="DKC178" s="216"/>
      <c r="DKD178" s="216"/>
      <c r="DKE178" s="216"/>
      <c r="DKF178" s="216"/>
      <c r="DKG178" s="216"/>
      <c r="DKH178" s="216"/>
      <c r="DKI178" s="216"/>
      <c r="DKJ178" s="216"/>
      <c r="DKK178" s="216"/>
      <c r="DKL178" s="216"/>
      <c r="DKM178" s="216"/>
      <c r="DKN178" s="216"/>
      <c r="DKO178" s="216"/>
      <c r="DKP178" s="216"/>
      <c r="DKQ178" s="216"/>
      <c r="DKR178" s="216"/>
      <c r="DKS178" s="216"/>
      <c r="DKT178" s="216"/>
      <c r="DKU178" s="216"/>
      <c r="DKV178" s="216"/>
      <c r="DKW178" s="216"/>
      <c r="DKX178" s="216"/>
      <c r="DKY178" s="216"/>
      <c r="DKZ178" s="216"/>
      <c r="DLA178" s="216"/>
      <c r="DLB178" s="216"/>
      <c r="DLC178" s="216"/>
      <c r="DLD178" s="216"/>
      <c r="DLE178" s="216"/>
      <c r="DLF178" s="216"/>
      <c r="DLG178" s="216"/>
      <c r="DLH178" s="216"/>
      <c r="DLI178" s="216"/>
      <c r="DLJ178" s="216"/>
      <c r="DLK178" s="216"/>
      <c r="DLL178" s="216"/>
      <c r="DLM178" s="216"/>
      <c r="DLN178" s="216"/>
      <c r="DLO178" s="216"/>
      <c r="DLP178" s="216"/>
      <c r="DLQ178" s="216"/>
      <c r="DLR178" s="216"/>
      <c r="DLS178" s="216"/>
      <c r="DLT178" s="216"/>
      <c r="DLU178" s="216"/>
      <c r="DLV178" s="216"/>
      <c r="DLW178" s="216"/>
      <c r="DLX178" s="216"/>
      <c r="DLY178" s="216"/>
      <c r="DLZ178" s="216"/>
      <c r="DMA178" s="216"/>
      <c r="DMB178" s="216"/>
      <c r="DMC178" s="216"/>
      <c r="DMD178" s="216"/>
      <c r="DME178" s="216"/>
      <c r="DMF178" s="216"/>
      <c r="DMG178" s="216"/>
      <c r="DMH178" s="216"/>
      <c r="DMI178" s="216"/>
      <c r="DMJ178" s="216"/>
      <c r="DMK178" s="216"/>
      <c r="DML178" s="216"/>
      <c r="DMM178" s="216"/>
      <c r="DMN178" s="216"/>
      <c r="DMO178" s="216"/>
      <c r="DMP178" s="216"/>
      <c r="DMQ178" s="216"/>
      <c r="DMR178" s="216"/>
      <c r="DMS178" s="216"/>
      <c r="DMT178" s="216"/>
      <c r="DMU178" s="216"/>
      <c r="DMV178" s="216"/>
      <c r="DMW178" s="216"/>
      <c r="DMX178" s="216"/>
      <c r="DMY178" s="216"/>
      <c r="DMZ178" s="216"/>
      <c r="DNA178" s="216"/>
      <c r="DNB178" s="216"/>
      <c r="DNC178" s="216"/>
      <c r="DND178" s="216"/>
      <c r="DNE178" s="216"/>
      <c r="DNF178" s="216"/>
      <c r="DNG178" s="216"/>
      <c r="DNH178" s="216"/>
      <c r="DNI178" s="216"/>
      <c r="DNJ178" s="216"/>
      <c r="DNK178" s="216"/>
      <c r="DNL178" s="216"/>
      <c r="DNM178" s="216"/>
      <c r="DNN178" s="216"/>
      <c r="DNO178" s="216"/>
      <c r="DNP178" s="216"/>
      <c r="DNQ178" s="216"/>
      <c r="DNR178" s="216"/>
      <c r="DNS178" s="216"/>
      <c r="DNT178" s="216"/>
      <c r="DNU178" s="216"/>
      <c r="DNV178" s="216"/>
      <c r="DNW178" s="216"/>
      <c r="DNX178" s="216"/>
      <c r="DNY178" s="216"/>
      <c r="DNZ178" s="216"/>
      <c r="DOA178" s="216"/>
      <c r="DOB178" s="216"/>
      <c r="DOC178" s="216"/>
      <c r="DOD178" s="216"/>
      <c r="DOE178" s="216"/>
      <c r="DOF178" s="216"/>
      <c r="DOG178" s="216"/>
      <c r="DOH178" s="216"/>
      <c r="DOI178" s="216"/>
      <c r="DOJ178" s="216"/>
      <c r="DOK178" s="216"/>
      <c r="DOL178" s="216"/>
      <c r="DOM178" s="216"/>
      <c r="DON178" s="216"/>
      <c r="DOO178" s="216"/>
      <c r="DOP178" s="216"/>
      <c r="DOQ178" s="216"/>
      <c r="DOR178" s="216"/>
      <c r="DOS178" s="216"/>
      <c r="DOT178" s="216"/>
      <c r="DOU178" s="216"/>
      <c r="DOV178" s="216"/>
      <c r="DOW178" s="216"/>
      <c r="DOX178" s="216"/>
      <c r="DOY178" s="216"/>
      <c r="DOZ178" s="216"/>
      <c r="DPA178" s="216"/>
      <c r="DPB178" s="216"/>
      <c r="DPC178" s="216"/>
      <c r="DPD178" s="216"/>
      <c r="DPE178" s="216"/>
      <c r="DPF178" s="216"/>
      <c r="DPG178" s="216"/>
      <c r="DPH178" s="216"/>
      <c r="DPI178" s="216"/>
      <c r="DPJ178" s="216"/>
      <c r="DPK178" s="216"/>
      <c r="DPL178" s="216"/>
      <c r="DPM178" s="216"/>
      <c r="DPN178" s="216"/>
      <c r="DPO178" s="216"/>
      <c r="DPP178" s="216"/>
      <c r="DPQ178" s="216"/>
      <c r="DPR178" s="216"/>
      <c r="DPS178" s="216"/>
      <c r="DPT178" s="216"/>
      <c r="DPU178" s="216"/>
      <c r="DPV178" s="216"/>
      <c r="DPW178" s="216"/>
      <c r="DPX178" s="216"/>
      <c r="DPY178" s="216"/>
      <c r="DPZ178" s="216"/>
      <c r="DQA178" s="216"/>
      <c r="DQB178" s="216"/>
      <c r="DQC178" s="216"/>
      <c r="DQD178" s="216"/>
      <c r="DQE178" s="216"/>
      <c r="DQF178" s="216"/>
      <c r="DQG178" s="216"/>
      <c r="DQH178" s="216"/>
      <c r="DQI178" s="216"/>
      <c r="DQJ178" s="216"/>
      <c r="DQK178" s="216"/>
      <c r="DQL178" s="216"/>
      <c r="DQM178" s="216"/>
      <c r="DQN178" s="216"/>
      <c r="DQO178" s="216"/>
      <c r="DQP178" s="216"/>
      <c r="DQQ178" s="216"/>
      <c r="DQR178" s="216"/>
      <c r="DQS178" s="216"/>
      <c r="DQT178" s="216"/>
      <c r="DQU178" s="216"/>
      <c r="DQV178" s="216"/>
      <c r="DQW178" s="216"/>
      <c r="DQX178" s="216"/>
      <c r="DQY178" s="216"/>
      <c r="DQZ178" s="216"/>
      <c r="DRA178" s="216"/>
      <c r="DRB178" s="216"/>
      <c r="DRC178" s="216"/>
      <c r="DRD178" s="216"/>
      <c r="DRE178" s="216"/>
      <c r="DRF178" s="216"/>
      <c r="DRG178" s="216"/>
      <c r="DRH178" s="216"/>
      <c r="DRI178" s="216"/>
      <c r="DRJ178" s="216"/>
      <c r="DRK178" s="216"/>
      <c r="DRL178" s="216"/>
      <c r="DRM178" s="216"/>
      <c r="DRN178" s="216"/>
      <c r="DRO178" s="216"/>
      <c r="DRP178" s="216"/>
      <c r="DRQ178" s="216"/>
      <c r="DRR178" s="216"/>
      <c r="DRS178" s="216"/>
      <c r="DRT178" s="216"/>
      <c r="DRU178" s="216"/>
      <c r="DRV178" s="216"/>
      <c r="DRW178" s="216"/>
      <c r="DRX178" s="216"/>
      <c r="DRY178" s="216"/>
      <c r="DRZ178" s="216"/>
      <c r="DSA178" s="216"/>
      <c r="DSB178" s="216"/>
      <c r="DSC178" s="216"/>
      <c r="DSD178" s="216"/>
      <c r="DSE178" s="216"/>
      <c r="DSF178" s="216"/>
      <c r="DSG178" s="216"/>
      <c r="DSH178" s="216"/>
      <c r="DSI178" s="216"/>
      <c r="DSJ178" s="216"/>
      <c r="DSK178" s="216"/>
      <c r="DSL178" s="216"/>
      <c r="DSM178" s="216"/>
      <c r="DSN178" s="216"/>
      <c r="DSO178" s="216"/>
      <c r="DSP178" s="216"/>
      <c r="DSQ178" s="216"/>
      <c r="DSR178" s="216"/>
      <c r="DSS178" s="216"/>
      <c r="DST178" s="216"/>
      <c r="DSU178" s="216"/>
      <c r="DSV178" s="216"/>
      <c r="DSW178" s="216"/>
      <c r="DSX178" s="216"/>
      <c r="DSY178" s="216"/>
      <c r="DSZ178" s="216"/>
      <c r="DTA178" s="216"/>
      <c r="DTB178" s="216"/>
      <c r="DTC178" s="216"/>
      <c r="DTD178" s="216"/>
      <c r="DTE178" s="216"/>
      <c r="DTF178" s="216"/>
      <c r="DTG178" s="216"/>
      <c r="DTH178" s="216"/>
      <c r="DTI178" s="216"/>
      <c r="DTJ178" s="216"/>
      <c r="DTK178" s="216"/>
      <c r="DTL178" s="216"/>
      <c r="DTM178" s="216"/>
      <c r="DTN178" s="216"/>
      <c r="DTO178" s="216"/>
      <c r="DTP178" s="216"/>
      <c r="DTQ178" s="216"/>
      <c r="DTR178" s="216"/>
      <c r="DTS178" s="216"/>
      <c r="DTT178" s="216"/>
      <c r="DTU178" s="216"/>
      <c r="DTV178" s="216"/>
      <c r="DTW178" s="216"/>
      <c r="DTX178" s="216"/>
      <c r="DTY178" s="216"/>
      <c r="DTZ178" s="216"/>
      <c r="DUA178" s="216"/>
      <c r="DUB178" s="216"/>
      <c r="DUC178" s="216"/>
      <c r="DUD178" s="216"/>
      <c r="DUE178" s="216"/>
      <c r="DUF178" s="216"/>
      <c r="DUG178" s="216"/>
      <c r="DUH178" s="216"/>
      <c r="DUI178" s="216"/>
      <c r="DUJ178" s="216"/>
      <c r="DUK178" s="216"/>
      <c r="DUL178" s="216"/>
      <c r="DUM178" s="216"/>
      <c r="DUN178" s="216"/>
      <c r="DUO178" s="216"/>
      <c r="DUP178" s="216"/>
      <c r="DUQ178" s="216"/>
      <c r="DUR178" s="216"/>
      <c r="DUS178" s="216"/>
      <c r="DUT178" s="216"/>
      <c r="DUU178" s="216"/>
      <c r="DUV178" s="216"/>
      <c r="DUW178" s="216"/>
      <c r="DUX178" s="216"/>
      <c r="DUY178" s="216"/>
      <c r="DUZ178" s="216"/>
      <c r="DVA178" s="216"/>
      <c r="DVB178" s="216"/>
      <c r="DVC178" s="216"/>
      <c r="DVD178" s="216"/>
      <c r="DVE178" s="216"/>
      <c r="DVF178" s="216"/>
      <c r="DVG178" s="216"/>
      <c r="DVH178" s="216"/>
      <c r="DVI178" s="216"/>
      <c r="DVJ178" s="216"/>
      <c r="DVK178" s="216"/>
      <c r="DVL178" s="216"/>
      <c r="DVM178" s="216"/>
      <c r="DVN178" s="216"/>
      <c r="DVO178" s="216"/>
      <c r="DVP178" s="216"/>
      <c r="DVQ178" s="216"/>
      <c r="DVR178" s="216"/>
      <c r="DVS178" s="216"/>
      <c r="DVT178" s="216"/>
      <c r="DVU178" s="216"/>
      <c r="DVV178" s="216"/>
      <c r="DVW178" s="216"/>
      <c r="DVX178" s="216"/>
      <c r="DVY178" s="216"/>
      <c r="DVZ178" s="216"/>
      <c r="DWA178" s="216"/>
      <c r="DWB178" s="216"/>
      <c r="DWC178" s="216"/>
      <c r="DWD178" s="216"/>
      <c r="DWE178" s="216"/>
      <c r="DWF178" s="216"/>
      <c r="DWG178" s="216"/>
      <c r="DWH178" s="216"/>
      <c r="DWI178" s="216"/>
      <c r="DWJ178" s="216"/>
      <c r="DWK178" s="216"/>
      <c r="DWL178" s="216"/>
      <c r="DWM178" s="216"/>
      <c r="DWN178" s="216"/>
      <c r="DWO178" s="216"/>
      <c r="DWP178" s="216"/>
      <c r="DWQ178" s="216"/>
      <c r="DWR178" s="216"/>
      <c r="DWS178" s="216"/>
      <c r="DWT178" s="216"/>
      <c r="DWU178" s="216"/>
      <c r="DWV178" s="216"/>
      <c r="DWW178" s="216"/>
      <c r="DWX178" s="216"/>
      <c r="DWY178" s="216"/>
      <c r="DWZ178" s="216"/>
      <c r="DXA178" s="216"/>
      <c r="DXB178" s="216"/>
      <c r="DXC178" s="216"/>
      <c r="DXD178" s="216"/>
      <c r="DXE178" s="216"/>
      <c r="DXF178" s="216"/>
      <c r="DXG178" s="216"/>
      <c r="DXH178" s="216"/>
      <c r="DXI178" s="216"/>
      <c r="DXJ178" s="216"/>
      <c r="DXK178" s="216"/>
      <c r="DXL178" s="216"/>
      <c r="DXM178" s="216"/>
      <c r="DXN178" s="216"/>
      <c r="DXO178" s="216"/>
      <c r="DXP178" s="216"/>
      <c r="DXQ178" s="216"/>
      <c r="DXR178" s="216"/>
      <c r="DXS178" s="216"/>
      <c r="DXT178" s="216"/>
      <c r="DXU178" s="216"/>
      <c r="DXV178" s="216"/>
      <c r="DXW178" s="216"/>
      <c r="DXX178" s="216"/>
      <c r="DXY178" s="216"/>
      <c r="DXZ178" s="216"/>
      <c r="DYA178" s="216"/>
      <c r="DYB178" s="216"/>
      <c r="DYC178" s="216"/>
      <c r="DYD178" s="216"/>
      <c r="DYE178" s="216"/>
      <c r="DYF178" s="216"/>
      <c r="DYG178" s="216"/>
      <c r="DYH178" s="216"/>
      <c r="DYI178" s="216"/>
      <c r="DYJ178" s="216"/>
      <c r="DYK178" s="216"/>
      <c r="DYL178" s="216"/>
      <c r="DYM178" s="216"/>
      <c r="DYN178" s="216"/>
      <c r="DYO178" s="216"/>
      <c r="DYP178" s="216"/>
      <c r="DYQ178" s="216"/>
      <c r="DYR178" s="216"/>
      <c r="DYS178" s="216"/>
      <c r="DYT178" s="216"/>
      <c r="DYU178" s="216"/>
      <c r="DYV178" s="216"/>
      <c r="DYW178" s="216"/>
      <c r="DYX178" s="216"/>
      <c r="DYY178" s="216"/>
      <c r="DYZ178" s="216"/>
      <c r="DZA178" s="216"/>
      <c r="DZB178" s="216"/>
      <c r="DZC178" s="216"/>
      <c r="DZD178" s="216"/>
      <c r="DZE178" s="216"/>
      <c r="DZF178" s="216"/>
      <c r="DZG178" s="216"/>
      <c r="DZH178" s="216"/>
      <c r="DZI178" s="216"/>
      <c r="DZJ178" s="216"/>
      <c r="DZK178" s="216"/>
      <c r="DZL178" s="216"/>
      <c r="DZM178" s="216"/>
      <c r="DZN178" s="216"/>
      <c r="DZO178" s="216"/>
      <c r="DZP178" s="216"/>
      <c r="DZQ178" s="216"/>
      <c r="DZR178" s="216"/>
      <c r="DZS178" s="216"/>
      <c r="DZT178" s="216"/>
      <c r="DZU178" s="216"/>
      <c r="DZV178" s="216"/>
      <c r="DZW178" s="216"/>
      <c r="DZX178" s="216"/>
      <c r="DZY178" s="216"/>
      <c r="DZZ178" s="216"/>
      <c r="EAA178" s="216"/>
      <c r="EAB178" s="216"/>
      <c r="EAC178" s="216"/>
      <c r="EAD178" s="216"/>
      <c r="EAE178" s="216"/>
      <c r="EAF178" s="216"/>
      <c r="EAG178" s="216"/>
      <c r="EAH178" s="216"/>
      <c r="EAI178" s="216"/>
      <c r="EAJ178" s="216"/>
      <c r="EAK178" s="216"/>
      <c r="EAL178" s="216"/>
      <c r="EAM178" s="216"/>
      <c r="EAN178" s="216"/>
      <c r="EAO178" s="216"/>
      <c r="EAP178" s="216"/>
      <c r="EAQ178" s="216"/>
      <c r="EAR178" s="216"/>
      <c r="EAS178" s="216"/>
      <c r="EAT178" s="216"/>
      <c r="EAU178" s="216"/>
      <c r="EAV178" s="216"/>
      <c r="EAW178" s="216"/>
      <c r="EAX178" s="216"/>
      <c r="EAY178" s="216"/>
      <c r="EAZ178" s="216"/>
      <c r="EBA178" s="216"/>
      <c r="EBB178" s="216"/>
      <c r="EBC178" s="216"/>
      <c r="EBD178" s="216"/>
      <c r="EBE178" s="216"/>
      <c r="EBF178" s="216"/>
      <c r="EBG178" s="216"/>
      <c r="EBH178" s="216"/>
      <c r="EBI178" s="216"/>
      <c r="EBJ178" s="216"/>
      <c r="EBK178" s="216"/>
      <c r="EBL178" s="216"/>
      <c r="EBM178" s="216"/>
      <c r="EBN178" s="216"/>
      <c r="EBO178" s="216"/>
      <c r="EBP178" s="216"/>
      <c r="EBQ178" s="216"/>
      <c r="EBR178" s="216"/>
      <c r="EBS178" s="216"/>
      <c r="EBT178" s="216"/>
      <c r="EBU178" s="216"/>
      <c r="EBV178" s="216"/>
      <c r="EBW178" s="216"/>
      <c r="EBX178" s="216"/>
      <c r="EBY178" s="216"/>
      <c r="EBZ178" s="216"/>
      <c r="ECA178" s="216"/>
      <c r="ECB178" s="216"/>
      <c r="ECC178" s="216"/>
      <c r="ECD178" s="216"/>
      <c r="ECE178" s="216"/>
      <c r="ECF178" s="216"/>
      <c r="ECG178" s="216"/>
      <c r="ECH178" s="216"/>
      <c r="ECI178" s="216"/>
      <c r="ECJ178" s="216"/>
      <c r="ECK178" s="216"/>
      <c r="ECL178" s="216"/>
      <c r="ECM178" s="216"/>
      <c r="ECN178" s="216"/>
      <c r="ECO178" s="216"/>
      <c r="ECP178" s="216"/>
      <c r="ECQ178" s="216"/>
      <c r="ECR178" s="216"/>
      <c r="ECS178" s="216"/>
      <c r="ECT178" s="216"/>
      <c r="ECU178" s="216"/>
      <c r="ECV178" s="216"/>
      <c r="ECW178" s="216"/>
      <c r="ECX178" s="216"/>
      <c r="ECY178" s="216"/>
      <c r="ECZ178" s="216"/>
      <c r="EDA178" s="216"/>
      <c r="EDB178" s="216"/>
      <c r="EDC178" s="216"/>
      <c r="EDD178" s="216"/>
      <c r="EDE178" s="216"/>
      <c r="EDF178" s="216"/>
      <c r="EDG178" s="216"/>
      <c r="EDH178" s="216"/>
      <c r="EDI178" s="216"/>
      <c r="EDJ178" s="216"/>
      <c r="EDK178" s="216"/>
      <c r="EDL178" s="216"/>
      <c r="EDM178" s="216"/>
      <c r="EDN178" s="216"/>
      <c r="EDO178" s="216"/>
      <c r="EDP178" s="216"/>
      <c r="EDQ178" s="216"/>
      <c r="EDR178" s="216"/>
      <c r="EDS178" s="216"/>
      <c r="EDT178" s="216"/>
      <c r="EDU178" s="216"/>
      <c r="EDV178" s="216"/>
      <c r="EDW178" s="216"/>
      <c r="EDX178" s="216"/>
      <c r="EDY178" s="216"/>
      <c r="EDZ178" s="216"/>
      <c r="EEA178" s="216"/>
      <c r="EEB178" s="216"/>
      <c r="EEC178" s="216"/>
      <c r="EED178" s="216"/>
      <c r="EEE178" s="216"/>
      <c r="EEF178" s="216"/>
      <c r="EEG178" s="216"/>
      <c r="EEH178" s="216"/>
      <c r="EEI178" s="216"/>
      <c r="EEJ178" s="216"/>
      <c r="EEK178" s="216"/>
      <c r="EEL178" s="216"/>
      <c r="EEM178" s="216"/>
      <c r="EEN178" s="216"/>
      <c r="EEO178" s="216"/>
      <c r="EEP178" s="216"/>
      <c r="EEQ178" s="216"/>
      <c r="EER178" s="216"/>
      <c r="EES178" s="216"/>
      <c r="EET178" s="216"/>
      <c r="EEU178" s="216"/>
      <c r="EEV178" s="216"/>
      <c r="EEW178" s="216"/>
      <c r="EEX178" s="216"/>
      <c r="EEY178" s="216"/>
      <c r="EEZ178" s="216"/>
      <c r="EFA178" s="216"/>
      <c r="EFB178" s="216"/>
      <c r="EFC178" s="216"/>
      <c r="EFD178" s="216"/>
      <c r="EFE178" s="216"/>
      <c r="EFF178" s="216"/>
      <c r="EFG178" s="216"/>
      <c r="EFH178" s="216"/>
      <c r="EFI178" s="216"/>
      <c r="EFJ178" s="216"/>
      <c r="EFK178" s="216"/>
      <c r="EFL178" s="216"/>
      <c r="EFM178" s="216"/>
      <c r="EFN178" s="216"/>
      <c r="EFO178" s="216"/>
      <c r="EFP178" s="216"/>
      <c r="EFQ178" s="216"/>
      <c r="EFR178" s="216"/>
      <c r="EFS178" s="216"/>
      <c r="EFT178" s="216"/>
      <c r="EFU178" s="216"/>
      <c r="EFV178" s="216"/>
      <c r="EFW178" s="216"/>
      <c r="EFX178" s="216"/>
      <c r="EFY178" s="216"/>
      <c r="EFZ178" s="216"/>
      <c r="EGA178" s="216"/>
      <c r="EGB178" s="216"/>
      <c r="EGC178" s="216"/>
      <c r="EGD178" s="216"/>
      <c r="EGE178" s="216"/>
      <c r="EGF178" s="216"/>
      <c r="EGG178" s="216"/>
      <c r="EGH178" s="216"/>
      <c r="EGI178" s="216"/>
      <c r="EGJ178" s="216"/>
      <c r="EGK178" s="216"/>
      <c r="EGL178" s="216"/>
      <c r="EGM178" s="216"/>
      <c r="EGN178" s="216"/>
      <c r="EGO178" s="216"/>
      <c r="EGP178" s="216"/>
      <c r="EGQ178" s="216"/>
      <c r="EGR178" s="216"/>
      <c r="EGS178" s="216"/>
      <c r="EGT178" s="216"/>
      <c r="EGU178" s="216"/>
      <c r="EGV178" s="216"/>
      <c r="EGW178" s="216"/>
      <c r="EGX178" s="216"/>
      <c r="EGY178" s="216"/>
      <c r="EGZ178" s="216"/>
      <c r="EHA178" s="216"/>
      <c r="EHB178" s="216"/>
      <c r="EHC178" s="216"/>
      <c r="EHD178" s="216"/>
      <c r="EHE178" s="216"/>
      <c r="EHF178" s="216"/>
      <c r="EHG178" s="216"/>
      <c r="EHH178" s="216"/>
      <c r="EHI178" s="216"/>
      <c r="EHJ178" s="216"/>
      <c r="EHK178" s="216"/>
      <c r="EHL178" s="216"/>
      <c r="EHM178" s="216"/>
      <c r="EHN178" s="216"/>
      <c r="EHO178" s="216"/>
      <c r="EHP178" s="216"/>
      <c r="EHQ178" s="216"/>
      <c r="EHR178" s="216"/>
      <c r="EHS178" s="216"/>
      <c r="EHT178" s="216"/>
      <c r="EHU178" s="216"/>
      <c r="EHV178" s="216"/>
      <c r="EHW178" s="216"/>
      <c r="EHX178" s="216"/>
      <c r="EHY178" s="216"/>
      <c r="EHZ178" s="216"/>
      <c r="EIA178" s="216"/>
      <c r="EIB178" s="216"/>
      <c r="EIC178" s="216"/>
      <c r="EID178" s="216"/>
      <c r="EIE178" s="216"/>
      <c r="EIF178" s="216"/>
      <c r="EIG178" s="216"/>
      <c r="EIH178" s="216"/>
      <c r="EII178" s="216"/>
      <c r="EIJ178" s="216"/>
      <c r="EIK178" s="216"/>
      <c r="EIL178" s="216"/>
      <c r="EIM178" s="216"/>
      <c r="EIN178" s="216"/>
      <c r="EIO178" s="216"/>
      <c r="EIP178" s="216"/>
      <c r="EIQ178" s="216"/>
      <c r="EIR178" s="216"/>
      <c r="EIS178" s="216"/>
      <c r="EIT178" s="216"/>
      <c r="EIU178" s="216"/>
      <c r="EIV178" s="216"/>
      <c r="EIW178" s="216"/>
      <c r="EIX178" s="216"/>
      <c r="EIY178" s="216"/>
      <c r="EIZ178" s="216"/>
      <c r="EJA178" s="216"/>
      <c r="EJB178" s="216"/>
      <c r="EJC178" s="216"/>
      <c r="EJD178" s="216"/>
      <c r="EJE178" s="216"/>
      <c r="EJF178" s="216"/>
      <c r="EJG178" s="216"/>
      <c r="EJH178" s="216"/>
      <c r="EJI178" s="216"/>
      <c r="EJJ178" s="216"/>
      <c r="EJK178" s="216"/>
      <c r="EJL178" s="216"/>
      <c r="EJM178" s="216"/>
      <c r="EJN178" s="216"/>
      <c r="EJO178" s="216"/>
      <c r="EJP178" s="216"/>
      <c r="EJQ178" s="216"/>
      <c r="EJR178" s="216"/>
      <c r="EJS178" s="216"/>
      <c r="EJT178" s="216"/>
      <c r="EJU178" s="216"/>
      <c r="EJV178" s="216"/>
      <c r="EJW178" s="216"/>
      <c r="EJX178" s="216"/>
      <c r="EJY178" s="216"/>
      <c r="EJZ178" s="216"/>
      <c r="EKA178" s="216"/>
      <c r="EKB178" s="216"/>
      <c r="EKC178" s="216"/>
      <c r="EKD178" s="216"/>
      <c r="EKE178" s="216"/>
      <c r="EKF178" s="216"/>
      <c r="EKG178" s="216"/>
      <c r="EKH178" s="216"/>
      <c r="EKI178" s="216"/>
      <c r="EKJ178" s="216"/>
      <c r="EKK178" s="216"/>
      <c r="EKL178" s="216"/>
      <c r="EKM178" s="216"/>
      <c r="EKN178" s="216"/>
      <c r="EKO178" s="216"/>
      <c r="EKP178" s="216"/>
      <c r="EKQ178" s="216"/>
      <c r="EKR178" s="216"/>
      <c r="EKS178" s="216"/>
      <c r="EKT178" s="216"/>
      <c r="EKU178" s="216"/>
      <c r="EKV178" s="216"/>
      <c r="EKW178" s="216"/>
      <c r="EKX178" s="216"/>
      <c r="EKY178" s="216"/>
      <c r="EKZ178" s="216"/>
      <c r="ELA178" s="216"/>
      <c r="ELB178" s="216"/>
      <c r="ELC178" s="216"/>
      <c r="ELD178" s="216"/>
      <c r="ELE178" s="216"/>
      <c r="ELF178" s="216"/>
      <c r="ELG178" s="216"/>
      <c r="ELH178" s="216"/>
      <c r="ELI178" s="216"/>
      <c r="ELJ178" s="216"/>
      <c r="ELK178" s="216"/>
      <c r="ELL178" s="216"/>
      <c r="ELM178" s="216"/>
      <c r="ELN178" s="216"/>
      <c r="ELO178" s="216"/>
      <c r="ELP178" s="216"/>
      <c r="ELQ178" s="216"/>
      <c r="ELR178" s="216"/>
      <c r="ELS178" s="216"/>
      <c r="ELT178" s="216"/>
      <c r="ELU178" s="216"/>
      <c r="ELV178" s="216"/>
      <c r="ELW178" s="216"/>
      <c r="ELX178" s="216"/>
      <c r="ELY178" s="216"/>
      <c r="ELZ178" s="216"/>
      <c r="EMA178" s="216"/>
      <c r="EMB178" s="216"/>
      <c r="EMC178" s="216"/>
      <c r="EMD178" s="216"/>
      <c r="EME178" s="216"/>
      <c r="EMF178" s="216"/>
      <c r="EMG178" s="216"/>
      <c r="EMH178" s="216"/>
      <c r="EMI178" s="216"/>
      <c r="EMJ178" s="216"/>
      <c r="EMK178" s="216"/>
      <c r="EML178" s="216"/>
      <c r="EMM178" s="216"/>
      <c r="EMN178" s="216"/>
      <c r="EMO178" s="216"/>
      <c r="EMP178" s="216"/>
      <c r="EMQ178" s="216"/>
      <c r="EMR178" s="216"/>
      <c r="EMS178" s="216"/>
      <c r="EMT178" s="216"/>
      <c r="EMU178" s="216"/>
      <c r="EMV178" s="216"/>
      <c r="EMW178" s="216"/>
      <c r="EMX178" s="216"/>
      <c r="EMY178" s="216"/>
      <c r="EMZ178" s="216"/>
      <c r="ENA178" s="216"/>
      <c r="ENB178" s="216"/>
      <c r="ENC178" s="216"/>
      <c r="END178" s="216"/>
      <c r="ENE178" s="216"/>
      <c r="ENF178" s="216"/>
      <c r="ENG178" s="216"/>
      <c r="ENH178" s="216"/>
      <c r="ENI178" s="216"/>
      <c r="ENJ178" s="216"/>
      <c r="ENK178" s="216"/>
      <c r="ENL178" s="216"/>
      <c r="ENM178" s="216"/>
      <c r="ENN178" s="216"/>
      <c r="ENO178" s="216"/>
      <c r="ENP178" s="216"/>
      <c r="ENQ178" s="216"/>
      <c r="ENR178" s="216"/>
      <c r="ENS178" s="216"/>
      <c r="ENT178" s="216"/>
      <c r="ENU178" s="216"/>
      <c r="ENV178" s="216"/>
      <c r="ENW178" s="216"/>
      <c r="ENX178" s="216"/>
      <c r="ENY178" s="216"/>
      <c r="ENZ178" s="216"/>
      <c r="EOA178" s="216"/>
      <c r="EOB178" s="216"/>
      <c r="EOC178" s="216"/>
      <c r="EOD178" s="216"/>
      <c r="EOE178" s="216"/>
      <c r="EOF178" s="216"/>
      <c r="EOG178" s="216"/>
      <c r="EOH178" s="216"/>
      <c r="EOI178" s="216"/>
      <c r="EOJ178" s="216"/>
      <c r="EOK178" s="216"/>
      <c r="EOL178" s="216"/>
      <c r="EOM178" s="216"/>
      <c r="EON178" s="216"/>
      <c r="EOO178" s="216"/>
      <c r="EOP178" s="216"/>
      <c r="EOQ178" s="216"/>
      <c r="EOR178" s="216"/>
      <c r="EOS178" s="216"/>
      <c r="EOT178" s="216"/>
      <c r="EOU178" s="216"/>
      <c r="EOV178" s="216"/>
      <c r="EOW178" s="216"/>
      <c r="EOX178" s="216"/>
      <c r="EOY178" s="216"/>
      <c r="EOZ178" s="216"/>
      <c r="EPA178" s="216"/>
      <c r="EPB178" s="216"/>
      <c r="EPC178" s="216"/>
      <c r="EPD178" s="216"/>
      <c r="EPE178" s="216"/>
      <c r="EPF178" s="216"/>
      <c r="EPG178" s="216"/>
      <c r="EPH178" s="216"/>
      <c r="EPI178" s="216"/>
      <c r="EPJ178" s="216"/>
      <c r="EPK178" s="216"/>
      <c r="EPL178" s="216"/>
      <c r="EPM178" s="216"/>
      <c r="EPN178" s="216"/>
      <c r="EPO178" s="216"/>
      <c r="EPP178" s="216"/>
      <c r="EPQ178" s="216"/>
      <c r="EPR178" s="216"/>
      <c r="EPS178" s="216"/>
      <c r="EPT178" s="216"/>
      <c r="EPU178" s="216"/>
      <c r="EPV178" s="216"/>
      <c r="EPW178" s="216"/>
      <c r="EPX178" s="216"/>
      <c r="EPY178" s="216"/>
      <c r="EPZ178" s="216"/>
      <c r="EQA178" s="216"/>
      <c r="EQB178" s="216"/>
      <c r="EQC178" s="216"/>
      <c r="EQD178" s="216"/>
      <c r="EQE178" s="216"/>
      <c r="EQF178" s="216"/>
      <c r="EQG178" s="216"/>
      <c r="EQH178" s="216"/>
      <c r="EQI178" s="216"/>
      <c r="EQJ178" s="216"/>
      <c r="EQK178" s="216"/>
      <c r="EQL178" s="216"/>
      <c r="EQM178" s="216"/>
      <c r="EQN178" s="216"/>
      <c r="EQO178" s="216"/>
      <c r="EQP178" s="216"/>
      <c r="EQQ178" s="216"/>
      <c r="EQR178" s="216"/>
      <c r="EQS178" s="216"/>
      <c r="EQT178" s="216"/>
      <c r="EQU178" s="216"/>
      <c r="EQV178" s="216"/>
      <c r="EQW178" s="216"/>
      <c r="EQX178" s="216"/>
      <c r="EQY178" s="216"/>
      <c r="EQZ178" s="216"/>
      <c r="ERA178" s="216"/>
      <c r="ERB178" s="216"/>
      <c r="ERC178" s="216"/>
      <c r="ERD178" s="216"/>
      <c r="ERE178" s="216"/>
      <c r="ERF178" s="216"/>
      <c r="ERG178" s="216"/>
      <c r="ERH178" s="216"/>
      <c r="ERI178" s="216"/>
      <c r="ERJ178" s="216"/>
      <c r="ERK178" s="216"/>
      <c r="ERL178" s="216"/>
      <c r="ERM178" s="216"/>
      <c r="ERN178" s="216"/>
      <c r="ERO178" s="216"/>
      <c r="ERP178" s="216"/>
      <c r="ERQ178" s="216"/>
      <c r="ERR178" s="216"/>
      <c r="ERS178" s="216"/>
      <c r="ERT178" s="216"/>
      <c r="ERU178" s="216"/>
      <c r="ERV178" s="216"/>
      <c r="ERW178" s="216"/>
      <c r="ERX178" s="216"/>
      <c r="ERY178" s="216"/>
      <c r="ERZ178" s="216"/>
      <c r="ESA178" s="216"/>
      <c r="ESB178" s="216"/>
      <c r="ESC178" s="216"/>
      <c r="ESD178" s="216"/>
      <c r="ESE178" s="216"/>
      <c r="ESF178" s="216"/>
      <c r="ESG178" s="216"/>
      <c r="ESH178" s="216"/>
      <c r="ESI178" s="216"/>
      <c r="ESJ178" s="216"/>
      <c r="ESK178" s="216"/>
      <c r="ESL178" s="216"/>
      <c r="ESM178" s="216"/>
      <c r="ESN178" s="216"/>
      <c r="ESO178" s="216"/>
      <c r="ESP178" s="216"/>
      <c r="ESQ178" s="216"/>
      <c r="ESR178" s="216"/>
      <c r="ESS178" s="216"/>
      <c r="EST178" s="216"/>
      <c r="ESU178" s="216"/>
      <c r="ESV178" s="216"/>
      <c r="ESW178" s="216"/>
      <c r="ESX178" s="216"/>
      <c r="ESY178" s="216"/>
      <c r="ESZ178" s="216"/>
      <c r="ETA178" s="216"/>
      <c r="ETB178" s="216"/>
      <c r="ETC178" s="216"/>
      <c r="ETD178" s="216"/>
      <c r="ETE178" s="216"/>
      <c r="ETF178" s="216"/>
      <c r="ETG178" s="216"/>
      <c r="ETH178" s="216"/>
      <c r="ETI178" s="216"/>
      <c r="ETJ178" s="216"/>
      <c r="ETK178" s="216"/>
      <c r="ETL178" s="216"/>
      <c r="ETM178" s="216"/>
      <c r="ETN178" s="216"/>
      <c r="ETO178" s="216"/>
      <c r="ETP178" s="216"/>
      <c r="ETQ178" s="216"/>
      <c r="ETR178" s="216"/>
      <c r="ETS178" s="216"/>
      <c r="ETT178" s="216"/>
      <c r="ETU178" s="216"/>
      <c r="ETV178" s="216"/>
      <c r="ETW178" s="216"/>
      <c r="ETX178" s="216"/>
      <c r="ETY178" s="216"/>
      <c r="ETZ178" s="216"/>
      <c r="EUA178" s="216"/>
      <c r="EUB178" s="216"/>
      <c r="EUC178" s="216"/>
      <c r="EUD178" s="216"/>
      <c r="EUE178" s="216"/>
      <c r="EUF178" s="216"/>
      <c r="EUG178" s="216"/>
      <c r="EUH178" s="216"/>
      <c r="EUI178" s="216"/>
      <c r="EUJ178" s="216"/>
      <c r="EUK178" s="216"/>
      <c r="EUL178" s="216"/>
      <c r="EUM178" s="216"/>
      <c r="EUN178" s="216"/>
      <c r="EUO178" s="216"/>
      <c r="EUP178" s="216"/>
      <c r="EUQ178" s="216"/>
      <c r="EUR178" s="216"/>
      <c r="EUS178" s="216"/>
      <c r="EUT178" s="216"/>
      <c r="EUU178" s="216"/>
      <c r="EUV178" s="216"/>
      <c r="EUW178" s="216"/>
      <c r="EUX178" s="216"/>
      <c r="EUY178" s="216"/>
      <c r="EUZ178" s="216"/>
      <c r="EVA178" s="216"/>
      <c r="EVB178" s="216"/>
      <c r="EVC178" s="216"/>
      <c r="EVD178" s="216"/>
      <c r="EVE178" s="216"/>
      <c r="EVF178" s="216"/>
      <c r="EVG178" s="216"/>
      <c r="EVH178" s="216"/>
      <c r="EVI178" s="216"/>
      <c r="EVJ178" s="216"/>
      <c r="EVK178" s="216"/>
      <c r="EVL178" s="216"/>
      <c r="EVM178" s="216"/>
      <c r="EVN178" s="216"/>
      <c r="EVO178" s="216"/>
      <c r="EVP178" s="216"/>
      <c r="EVQ178" s="216"/>
      <c r="EVR178" s="216"/>
      <c r="EVS178" s="216"/>
      <c r="EVT178" s="216"/>
      <c r="EVU178" s="216"/>
      <c r="EVV178" s="216"/>
      <c r="EVW178" s="216"/>
      <c r="EVX178" s="216"/>
      <c r="EVY178" s="216"/>
      <c r="EVZ178" s="216"/>
      <c r="EWA178" s="216"/>
      <c r="EWB178" s="216"/>
      <c r="EWC178" s="216"/>
      <c r="EWD178" s="216"/>
      <c r="EWE178" s="216"/>
      <c r="EWF178" s="216"/>
      <c r="EWG178" s="216"/>
      <c r="EWH178" s="216"/>
      <c r="EWI178" s="216"/>
      <c r="EWJ178" s="216"/>
      <c r="EWK178" s="216"/>
      <c r="EWL178" s="216"/>
      <c r="EWM178" s="216"/>
      <c r="EWN178" s="216"/>
      <c r="EWO178" s="216"/>
      <c r="EWP178" s="216"/>
      <c r="EWQ178" s="216"/>
      <c r="EWR178" s="216"/>
      <c r="EWS178" s="216"/>
      <c r="EWT178" s="216"/>
      <c r="EWU178" s="216"/>
      <c r="EWV178" s="216"/>
      <c r="EWW178" s="216"/>
      <c r="EWX178" s="216"/>
      <c r="EWY178" s="216"/>
      <c r="EWZ178" s="216"/>
      <c r="EXA178" s="216"/>
      <c r="EXB178" s="216"/>
      <c r="EXC178" s="216"/>
      <c r="EXD178" s="216"/>
      <c r="EXE178" s="216"/>
      <c r="EXF178" s="216"/>
      <c r="EXG178" s="216"/>
      <c r="EXH178" s="216"/>
      <c r="EXI178" s="216"/>
      <c r="EXJ178" s="216"/>
      <c r="EXK178" s="216"/>
      <c r="EXL178" s="216"/>
      <c r="EXM178" s="216"/>
      <c r="EXN178" s="216"/>
      <c r="EXO178" s="216"/>
      <c r="EXP178" s="216"/>
      <c r="EXQ178" s="216"/>
      <c r="EXR178" s="216"/>
      <c r="EXS178" s="216"/>
      <c r="EXT178" s="216"/>
      <c r="EXU178" s="216"/>
      <c r="EXV178" s="216"/>
      <c r="EXW178" s="216"/>
      <c r="EXX178" s="216"/>
      <c r="EXY178" s="216"/>
      <c r="EXZ178" s="216"/>
      <c r="EYA178" s="216"/>
      <c r="EYB178" s="216"/>
      <c r="EYC178" s="216"/>
      <c r="EYD178" s="216"/>
      <c r="EYE178" s="216"/>
      <c r="EYF178" s="216"/>
      <c r="EYG178" s="216"/>
      <c r="EYH178" s="216"/>
      <c r="EYI178" s="216"/>
      <c r="EYJ178" s="216"/>
      <c r="EYK178" s="216"/>
      <c r="EYL178" s="216"/>
      <c r="EYM178" s="216"/>
      <c r="EYN178" s="216"/>
      <c r="EYO178" s="216"/>
      <c r="EYP178" s="216"/>
      <c r="EYQ178" s="216"/>
      <c r="EYR178" s="216"/>
      <c r="EYS178" s="216"/>
      <c r="EYT178" s="216"/>
      <c r="EYU178" s="216"/>
      <c r="EYV178" s="216"/>
      <c r="EYW178" s="216"/>
      <c r="EYX178" s="216"/>
      <c r="EYY178" s="216"/>
      <c r="EYZ178" s="216"/>
      <c r="EZA178" s="216"/>
      <c r="EZB178" s="216"/>
      <c r="EZC178" s="216"/>
      <c r="EZD178" s="216"/>
      <c r="EZE178" s="216"/>
      <c r="EZF178" s="216"/>
      <c r="EZG178" s="216"/>
      <c r="EZH178" s="216"/>
      <c r="EZI178" s="216"/>
      <c r="EZJ178" s="216"/>
      <c r="EZK178" s="216"/>
      <c r="EZL178" s="216"/>
      <c r="EZM178" s="216"/>
      <c r="EZN178" s="216"/>
      <c r="EZO178" s="216"/>
      <c r="EZP178" s="216"/>
      <c r="EZQ178" s="216"/>
      <c r="EZR178" s="216"/>
      <c r="EZS178" s="216"/>
      <c r="EZT178" s="216"/>
      <c r="EZU178" s="216"/>
      <c r="EZV178" s="216"/>
      <c r="EZW178" s="216"/>
      <c r="EZX178" s="216"/>
      <c r="EZY178" s="216"/>
      <c r="EZZ178" s="216"/>
      <c r="FAA178" s="216"/>
      <c r="FAB178" s="216"/>
      <c r="FAC178" s="216"/>
      <c r="FAD178" s="216"/>
      <c r="FAE178" s="216"/>
      <c r="FAF178" s="216"/>
      <c r="FAG178" s="216"/>
      <c r="FAH178" s="216"/>
      <c r="FAI178" s="216"/>
      <c r="FAJ178" s="216"/>
      <c r="FAK178" s="216"/>
      <c r="FAL178" s="216"/>
      <c r="FAM178" s="216"/>
      <c r="FAN178" s="216"/>
      <c r="FAO178" s="216"/>
      <c r="FAP178" s="216"/>
      <c r="FAQ178" s="216"/>
      <c r="FAR178" s="216"/>
      <c r="FAS178" s="216"/>
      <c r="FAT178" s="216"/>
      <c r="FAU178" s="216"/>
      <c r="FAV178" s="216"/>
      <c r="FAW178" s="216"/>
      <c r="FAX178" s="216"/>
      <c r="FAY178" s="216"/>
      <c r="FAZ178" s="216"/>
      <c r="FBA178" s="216"/>
      <c r="FBB178" s="216"/>
      <c r="FBC178" s="216"/>
      <c r="FBD178" s="216"/>
      <c r="FBE178" s="216"/>
      <c r="FBF178" s="216"/>
      <c r="FBG178" s="216"/>
      <c r="FBH178" s="216"/>
      <c r="FBI178" s="216"/>
      <c r="FBJ178" s="216"/>
      <c r="FBK178" s="216"/>
      <c r="FBL178" s="216"/>
      <c r="FBM178" s="216"/>
      <c r="FBN178" s="216"/>
      <c r="FBO178" s="216"/>
      <c r="FBP178" s="216"/>
      <c r="FBQ178" s="216"/>
      <c r="FBR178" s="216"/>
      <c r="FBS178" s="216"/>
      <c r="FBT178" s="216"/>
      <c r="FBU178" s="216"/>
      <c r="FBV178" s="216"/>
      <c r="FBW178" s="216"/>
      <c r="FBX178" s="216"/>
      <c r="FBY178" s="216"/>
      <c r="FBZ178" s="216"/>
      <c r="FCA178" s="216"/>
      <c r="FCB178" s="216"/>
      <c r="FCC178" s="216"/>
      <c r="FCD178" s="216"/>
      <c r="FCE178" s="216"/>
      <c r="FCF178" s="216"/>
      <c r="FCG178" s="216"/>
      <c r="FCH178" s="216"/>
      <c r="FCI178" s="216"/>
      <c r="FCJ178" s="216"/>
      <c r="FCK178" s="216"/>
      <c r="FCL178" s="216"/>
      <c r="FCM178" s="216"/>
      <c r="FCN178" s="216"/>
      <c r="FCO178" s="216"/>
      <c r="FCP178" s="216"/>
      <c r="FCQ178" s="216"/>
      <c r="FCR178" s="216"/>
      <c r="FCS178" s="216"/>
      <c r="FCT178" s="216"/>
      <c r="FCU178" s="216"/>
      <c r="FCV178" s="216"/>
      <c r="FCW178" s="216"/>
      <c r="FCX178" s="216"/>
      <c r="FCY178" s="216"/>
      <c r="FCZ178" s="216"/>
      <c r="FDA178" s="216"/>
      <c r="FDB178" s="216"/>
      <c r="FDC178" s="216"/>
      <c r="FDD178" s="216"/>
      <c r="FDE178" s="216"/>
      <c r="FDF178" s="216"/>
      <c r="FDG178" s="216"/>
      <c r="FDH178" s="216"/>
      <c r="FDI178" s="216"/>
      <c r="FDJ178" s="216"/>
      <c r="FDK178" s="216"/>
      <c r="FDL178" s="216"/>
      <c r="FDM178" s="216"/>
      <c r="FDN178" s="216"/>
      <c r="FDO178" s="216"/>
      <c r="FDP178" s="216"/>
      <c r="FDQ178" s="216"/>
      <c r="FDR178" s="216"/>
      <c r="FDS178" s="216"/>
      <c r="FDT178" s="216"/>
      <c r="FDU178" s="216"/>
      <c r="FDV178" s="216"/>
      <c r="FDW178" s="216"/>
      <c r="FDX178" s="216"/>
      <c r="FDY178" s="216"/>
      <c r="FDZ178" s="216"/>
      <c r="FEA178" s="216"/>
      <c r="FEB178" s="216"/>
      <c r="FEC178" s="216"/>
      <c r="FED178" s="216"/>
      <c r="FEE178" s="216"/>
      <c r="FEF178" s="216"/>
      <c r="FEG178" s="216"/>
      <c r="FEH178" s="216"/>
      <c r="FEI178" s="216"/>
      <c r="FEJ178" s="216"/>
      <c r="FEK178" s="216"/>
      <c r="FEL178" s="216"/>
      <c r="FEM178" s="216"/>
      <c r="FEN178" s="216"/>
      <c r="FEO178" s="216"/>
      <c r="FEP178" s="216"/>
      <c r="FEQ178" s="216"/>
      <c r="FER178" s="216"/>
      <c r="FES178" s="216"/>
      <c r="FET178" s="216"/>
      <c r="FEU178" s="216"/>
      <c r="FEV178" s="216"/>
      <c r="FEW178" s="216"/>
      <c r="FEX178" s="216"/>
      <c r="FEY178" s="216"/>
      <c r="FEZ178" s="216"/>
      <c r="FFA178" s="216"/>
      <c r="FFB178" s="216"/>
      <c r="FFC178" s="216"/>
      <c r="FFD178" s="216"/>
      <c r="FFE178" s="216"/>
      <c r="FFF178" s="216"/>
      <c r="FFG178" s="216"/>
      <c r="FFH178" s="216"/>
      <c r="FFI178" s="216"/>
      <c r="FFJ178" s="216"/>
      <c r="FFK178" s="216"/>
      <c r="FFL178" s="216"/>
      <c r="FFM178" s="216"/>
      <c r="FFN178" s="216"/>
      <c r="FFO178" s="216"/>
      <c r="FFP178" s="216"/>
      <c r="FFQ178" s="216"/>
      <c r="FFR178" s="216"/>
      <c r="FFS178" s="216"/>
      <c r="FFT178" s="216"/>
      <c r="FFU178" s="216"/>
      <c r="FFV178" s="216"/>
      <c r="FFW178" s="216"/>
      <c r="FFX178" s="216"/>
      <c r="FFY178" s="216"/>
      <c r="FFZ178" s="216"/>
      <c r="FGA178" s="216"/>
      <c r="FGB178" s="216"/>
      <c r="FGC178" s="216"/>
      <c r="FGD178" s="216"/>
      <c r="FGE178" s="216"/>
      <c r="FGF178" s="216"/>
      <c r="FGG178" s="216"/>
      <c r="FGH178" s="216"/>
      <c r="FGI178" s="216"/>
      <c r="FGJ178" s="216"/>
      <c r="FGK178" s="216"/>
      <c r="FGL178" s="216"/>
      <c r="FGM178" s="216"/>
      <c r="FGN178" s="216"/>
      <c r="FGO178" s="216"/>
      <c r="FGP178" s="216"/>
      <c r="FGQ178" s="216"/>
      <c r="FGR178" s="216"/>
      <c r="FGS178" s="216"/>
      <c r="FGT178" s="216"/>
      <c r="FGU178" s="216"/>
      <c r="FGV178" s="216"/>
      <c r="FGW178" s="216"/>
      <c r="FGX178" s="216"/>
      <c r="FGY178" s="216"/>
      <c r="FGZ178" s="216"/>
      <c r="FHA178" s="216"/>
      <c r="FHB178" s="216"/>
      <c r="FHC178" s="216"/>
      <c r="FHD178" s="216"/>
      <c r="FHE178" s="216"/>
      <c r="FHF178" s="216"/>
      <c r="FHG178" s="216"/>
      <c r="FHH178" s="216"/>
      <c r="FHI178" s="216"/>
      <c r="FHJ178" s="216"/>
      <c r="FHK178" s="216"/>
      <c r="FHL178" s="216"/>
      <c r="FHM178" s="216"/>
      <c r="FHN178" s="216"/>
      <c r="FHO178" s="216"/>
      <c r="FHP178" s="216"/>
      <c r="FHQ178" s="216"/>
      <c r="FHR178" s="216"/>
      <c r="FHS178" s="216"/>
      <c r="FHT178" s="216"/>
      <c r="FHU178" s="216"/>
      <c r="FHV178" s="216"/>
      <c r="FHW178" s="216"/>
      <c r="FHX178" s="216"/>
      <c r="FHY178" s="216"/>
      <c r="FHZ178" s="216"/>
      <c r="FIA178" s="216"/>
      <c r="FIB178" s="216"/>
      <c r="FIC178" s="216"/>
      <c r="FID178" s="216"/>
      <c r="FIE178" s="216"/>
      <c r="FIF178" s="216"/>
      <c r="FIG178" s="216"/>
      <c r="FIH178" s="216"/>
      <c r="FII178" s="216"/>
      <c r="FIJ178" s="216"/>
      <c r="FIK178" s="216"/>
      <c r="FIL178" s="216"/>
      <c r="FIM178" s="216"/>
      <c r="FIN178" s="216"/>
      <c r="FIO178" s="216"/>
      <c r="FIP178" s="216"/>
      <c r="FIQ178" s="216"/>
      <c r="FIR178" s="216"/>
      <c r="FIS178" s="216"/>
      <c r="FIT178" s="216"/>
      <c r="FIU178" s="216"/>
      <c r="FIV178" s="216"/>
      <c r="FIW178" s="216"/>
      <c r="FIX178" s="216"/>
      <c r="FIY178" s="216"/>
      <c r="FIZ178" s="216"/>
      <c r="FJA178" s="216"/>
      <c r="FJB178" s="216"/>
      <c r="FJC178" s="216"/>
      <c r="FJD178" s="216"/>
      <c r="FJE178" s="216"/>
      <c r="FJF178" s="216"/>
      <c r="FJG178" s="216"/>
      <c r="FJH178" s="216"/>
      <c r="FJI178" s="216"/>
      <c r="FJJ178" s="216"/>
      <c r="FJK178" s="216"/>
      <c r="FJL178" s="216"/>
      <c r="FJM178" s="216"/>
      <c r="FJN178" s="216"/>
      <c r="FJO178" s="216"/>
      <c r="FJP178" s="216"/>
      <c r="FJQ178" s="216"/>
      <c r="FJR178" s="216"/>
      <c r="FJS178" s="216"/>
      <c r="FJT178" s="216"/>
      <c r="FJU178" s="216"/>
      <c r="FJV178" s="216"/>
      <c r="FJW178" s="216"/>
      <c r="FJX178" s="216"/>
      <c r="FJY178" s="216"/>
      <c r="FJZ178" s="216"/>
      <c r="FKA178" s="216"/>
      <c r="FKB178" s="216"/>
      <c r="FKC178" s="216"/>
      <c r="FKD178" s="216"/>
      <c r="FKE178" s="216"/>
      <c r="FKF178" s="216"/>
      <c r="FKG178" s="216"/>
      <c r="FKH178" s="216"/>
      <c r="FKI178" s="216"/>
      <c r="FKJ178" s="216"/>
      <c r="FKK178" s="216"/>
      <c r="FKL178" s="216"/>
      <c r="FKM178" s="216"/>
      <c r="FKN178" s="216"/>
      <c r="FKO178" s="216"/>
      <c r="FKP178" s="216"/>
      <c r="FKQ178" s="216"/>
      <c r="FKR178" s="216"/>
      <c r="FKS178" s="216"/>
      <c r="FKT178" s="216"/>
      <c r="FKU178" s="216"/>
      <c r="FKV178" s="216"/>
      <c r="FKW178" s="216"/>
      <c r="FKX178" s="216"/>
      <c r="FKY178" s="216"/>
      <c r="FKZ178" s="216"/>
      <c r="FLA178" s="216"/>
      <c r="FLB178" s="216"/>
      <c r="FLC178" s="216"/>
      <c r="FLD178" s="216"/>
      <c r="FLE178" s="216"/>
      <c r="FLF178" s="216"/>
      <c r="FLG178" s="216"/>
      <c r="FLH178" s="216"/>
      <c r="FLI178" s="216"/>
      <c r="FLJ178" s="216"/>
      <c r="FLK178" s="216"/>
      <c r="FLL178" s="216"/>
      <c r="FLM178" s="216"/>
      <c r="FLN178" s="216"/>
      <c r="FLO178" s="216"/>
      <c r="FLP178" s="216"/>
      <c r="FLQ178" s="216"/>
      <c r="FLR178" s="216"/>
      <c r="FLS178" s="216"/>
      <c r="FLT178" s="216"/>
      <c r="FLU178" s="216"/>
      <c r="FLV178" s="216"/>
      <c r="FLW178" s="216"/>
      <c r="FLX178" s="216"/>
      <c r="FLY178" s="216"/>
      <c r="FLZ178" s="216"/>
      <c r="FMA178" s="216"/>
      <c r="FMB178" s="216"/>
      <c r="FMC178" s="216"/>
      <c r="FMD178" s="216"/>
      <c r="FME178" s="216"/>
      <c r="FMF178" s="216"/>
      <c r="FMG178" s="216"/>
      <c r="FMH178" s="216"/>
      <c r="FMI178" s="216"/>
      <c r="FMJ178" s="216"/>
      <c r="FMK178" s="216"/>
      <c r="FML178" s="216"/>
      <c r="FMM178" s="216"/>
      <c r="FMN178" s="216"/>
      <c r="FMO178" s="216"/>
      <c r="FMP178" s="216"/>
      <c r="FMQ178" s="216"/>
      <c r="FMR178" s="216"/>
      <c r="FMS178" s="216"/>
      <c r="FMT178" s="216"/>
      <c r="FMU178" s="216"/>
      <c r="FMV178" s="216"/>
      <c r="FMW178" s="216"/>
      <c r="FMX178" s="216"/>
      <c r="FMY178" s="216"/>
      <c r="FMZ178" s="216"/>
      <c r="FNA178" s="216"/>
      <c r="FNB178" s="216"/>
      <c r="FNC178" s="216"/>
      <c r="FND178" s="216"/>
      <c r="FNE178" s="216"/>
      <c r="FNF178" s="216"/>
      <c r="FNG178" s="216"/>
      <c r="FNH178" s="216"/>
      <c r="FNI178" s="216"/>
      <c r="FNJ178" s="216"/>
      <c r="FNK178" s="216"/>
      <c r="FNL178" s="216"/>
      <c r="FNM178" s="216"/>
      <c r="FNN178" s="216"/>
      <c r="FNO178" s="216"/>
      <c r="FNP178" s="216"/>
      <c r="FNQ178" s="216"/>
      <c r="FNR178" s="216"/>
      <c r="FNS178" s="216"/>
      <c r="FNT178" s="216"/>
      <c r="FNU178" s="216"/>
      <c r="FNV178" s="216"/>
      <c r="FNW178" s="216"/>
      <c r="FNX178" s="216"/>
      <c r="FNY178" s="216"/>
      <c r="FNZ178" s="216"/>
      <c r="FOA178" s="216"/>
      <c r="FOB178" s="216"/>
      <c r="FOC178" s="216"/>
      <c r="FOD178" s="216"/>
      <c r="FOE178" s="216"/>
      <c r="FOF178" s="216"/>
      <c r="FOG178" s="216"/>
      <c r="FOH178" s="216"/>
      <c r="FOI178" s="216"/>
      <c r="FOJ178" s="216"/>
      <c r="FOK178" s="216"/>
      <c r="FOL178" s="216"/>
      <c r="FOM178" s="216"/>
      <c r="FON178" s="216"/>
      <c r="FOO178" s="216"/>
      <c r="FOP178" s="216"/>
      <c r="FOQ178" s="216"/>
      <c r="FOR178" s="216"/>
      <c r="FOS178" s="216"/>
      <c r="FOT178" s="216"/>
      <c r="FOU178" s="216"/>
      <c r="FOV178" s="216"/>
      <c r="FOW178" s="216"/>
      <c r="FOX178" s="216"/>
      <c r="FOY178" s="216"/>
      <c r="FOZ178" s="216"/>
      <c r="FPA178" s="216"/>
      <c r="FPB178" s="216"/>
      <c r="FPC178" s="216"/>
      <c r="FPD178" s="216"/>
      <c r="FPE178" s="216"/>
      <c r="FPF178" s="216"/>
      <c r="FPG178" s="216"/>
      <c r="FPH178" s="216"/>
      <c r="FPI178" s="216"/>
      <c r="FPJ178" s="216"/>
      <c r="FPK178" s="216"/>
      <c r="FPL178" s="216"/>
      <c r="FPM178" s="216"/>
      <c r="FPN178" s="216"/>
      <c r="FPO178" s="216"/>
      <c r="FPP178" s="216"/>
      <c r="FPQ178" s="216"/>
      <c r="FPR178" s="216"/>
      <c r="FPS178" s="216"/>
      <c r="FPT178" s="216"/>
      <c r="FPU178" s="216"/>
      <c r="FPV178" s="216"/>
      <c r="FPW178" s="216"/>
      <c r="FPX178" s="216"/>
      <c r="FPY178" s="216"/>
      <c r="FPZ178" s="216"/>
      <c r="FQA178" s="216"/>
      <c r="FQB178" s="216"/>
      <c r="FQC178" s="216"/>
      <c r="FQD178" s="216"/>
      <c r="FQE178" s="216"/>
      <c r="FQF178" s="216"/>
      <c r="FQG178" s="216"/>
      <c r="FQH178" s="216"/>
      <c r="FQI178" s="216"/>
      <c r="FQJ178" s="216"/>
      <c r="FQK178" s="216"/>
      <c r="FQL178" s="216"/>
      <c r="FQM178" s="216"/>
      <c r="FQN178" s="216"/>
      <c r="FQO178" s="216"/>
      <c r="FQP178" s="216"/>
      <c r="FQQ178" s="216"/>
      <c r="FQR178" s="216"/>
      <c r="FQS178" s="216"/>
      <c r="FQT178" s="216"/>
      <c r="FQU178" s="216"/>
      <c r="FQV178" s="216"/>
      <c r="FQW178" s="216"/>
      <c r="FQX178" s="216"/>
      <c r="FQY178" s="216"/>
      <c r="FQZ178" s="216"/>
      <c r="FRA178" s="216"/>
      <c r="FRB178" s="216"/>
      <c r="FRC178" s="216"/>
      <c r="FRD178" s="216"/>
      <c r="FRE178" s="216"/>
      <c r="FRF178" s="216"/>
      <c r="FRG178" s="216"/>
      <c r="FRH178" s="216"/>
      <c r="FRI178" s="216"/>
      <c r="FRJ178" s="216"/>
      <c r="FRK178" s="216"/>
      <c r="FRL178" s="216"/>
      <c r="FRM178" s="216"/>
      <c r="FRN178" s="216"/>
      <c r="FRO178" s="216"/>
      <c r="FRP178" s="216"/>
      <c r="FRQ178" s="216"/>
      <c r="FRR178" s="216"/>
      <c r="FRS178" s="216"/>
      <c r="FRT178" s="216"/>
      <c r="FRU178" s="216"/>
      <c r="FRV178" s="216"/>
      <c r="FRW178" s="216"/>
      <c r="FRX178" s="216"/>
      <c r="FRY178" s="216"/>
      <c r="FRZ178" s="216"/>
      <c r="FSA178" s="216"/>
      <c r="FSB178" s="216"/>
      <c r="FSC178" s="216"/>
      <c r="FSD178" s="216"/>
      <c r="FSE178" s="216"/>
      <c r="FSF178" s="216"/>
      <c r="FSG178" s="216"/>
      <c r="FSH178" s="216"/>
      <c r="FSI178" s="216"/>
      <c r="FSJ178" s="216"/>
      <c r="FSK178" s="216"/>
      <c r="FSL178" s="216"/>
      <c r="FSM178" s="216"/>
      <c r="FSN178" s="216"/>
      <c r="FSO178" s="216"/>
      <c r="FSP178" s="216"/>
      <c r="FSQ178" s="216"/>
      <c r="FSR178" s="216"/>
      <c r="FSS178" s="216"/>
      <c r="FST178" s="216"/>
      <c r="FSU178" s="216"/>
      <c r="FSV178" s="216"/>
      <c r="FSW178" s="216"/>
      <c r="FSX178" s="216"/>
      <c r="FSY178" s="216"/>
      <c r="FSZ178" s="216"/>
      <c r="FTA178" s="216"/>
      <c r="FTB178" s="216"/>
      <c r="FTC178" s="216"/>
      <c r="FTD178" s="216"/>
      <c r="FTE178" s="216"/>
      <c r="FTF178" s="216"/>
      <c r="FTG178" s="216"/>
      <c r="FTH178" s="216"/>
      <c r="FTI178" s="216"/>
      <c r="FTJ178" s="216"/>
      <c r="FTK178" s="216"/>
      <c r="FTL178" s="216"/>
      <c r="FTM178" s="216"/>
      <c r="FTN178" s="216"/>
      <c r="FTO178" s="216"/>
      <c r="FTP178" s="216"/>
      <c r="FTQ178" s="216"/>
      <c r="FTR178" s="216"/>
      <c r="FTS178" s="216"/>
      <c r="FTT178" s="216"/>
      <c r="FTU178" s="216"/>
      <c r="FTV178" s="216"/>
      <c r="FTW178" s="216"/>
      <c r="FTX178" s="216"/>
      <c r="FTY178" s="216"/>
      <c r="FTZ178" s="216"/>
      <c r="FUA178" s="216"/>
      <c r="FUB178" s="216"/>
      <c r="FUC178" s="216"/>
      <c r="FUD178" s="216"/>
      <c r="FUE178" s="216"/>
      <c r="FUF178" s="216"/>
      <c r="FUG178" s="216"/>
      <c r="FUH178" s="216"/>
      <c r="FUI178" s="216"/>
      <c r="FUJ178" s="216"/>
      <c r="FUK178" s="216"/>
      <c r="FUL178" s="216"/>
      <c r="FUM178" s="216"/>
      <c r="FUN178" s="216"/>
      <c r="FUO178" s="216"/>
      <c r="FUP178" s="216"/>
      <c r="FUQ178" s="216"/>
      <c r="FUR178" s="216"/>
      <c r="FUS178" s="216"/>
      <c r="FUT178" s="216"/>
      <c r="FUU178" s="216"/>
      <c r="FUV178" s="216"/>
      <c r="FUW178" s="216"/>
      <c r="FUX178" s="216"/>
      <c r="FUY178" s="216"/>
      <c r="FUZ178" s="216"/>
      <c r="FVA178" s="216"/>
      <c r="FVB178" s="216"/>
      <c r="FVC178" s="216"/>
      <c r="FVD178" s="216"/>
      <c r="FVE178" s="216"/>
      <c r="FVF178" s="216"/>
      <c r="FVG178" s="216"/>
      <c r="FVH178" s="216"/>
      <c r="FVI178" s="216"/>
      <c r="FVJ178" s="216"/>
      <c r="FVK178" s="216"/>
      <c r="FVL178" s="216"/>
      <c r="FVM178" s="216"/>
      <c r="FVN178" s="216"/>
      <c r="FVO178" s="216"/>
      <c r="FVP178" s="216"/>
      <c r="FVQ178" s="216"/>
      <c r="FVR178" s="216"/>
      <c r="FVS178" s="216"/>
      <c r="FVT178" s="216"/>
      <c r="FVU178" s="216"/>
      <c r="FVV178" s="216"/>
      <c r="FVW178" s="216"/>
      <c r="FVX178" s="216"/>
      <c r="FVY178" s="216"/>
      <c r="FVZ178" s="216"/>
      <c r="FWA178" s="216"/>
      <c r="FWB178" s="216"/>
      <c r="FWC178" s="216"/>
      <c r="FWD178" s="216"/>
      <c r="FWE178" s="216"/>
      <c r="FWF178" s="216"/>
      <c r="FWG178" s="216"/>
      <c r="FWH178" s="216"/>
      <c r="FWI178" s="216"/>
      <c r="FWJ178" s="216"/>
      <c r="FWK178" s="216"/>
      <c r="FWL178" s="216"/>
      <c r="FWM178" s="216"/>
      <c r="FWN178" s="216"/>
      <c r="FWO178" s="216"/>
      <c r="FWP178" s="216"/>
      <c r="FWQ178" s="216"/>
      <c r="FWR178" s="216"/>
      <c r="FWS178" s="216"/>
      <c r="FWT178" s="216"/>
      <c r="FWU178" s="216"/>
      <c r="FWV178" s="216"/>
      <c r="FWW178" s="216"/>
      <c r="FWX178" s="216"/>
      <c r="FWY178" s="216"/>
      <c r="FWZ178" s="216"/>
      <c r="FXA178" s="216"/>
      <c r="FXB178" s="216"/>
      <c r="FXC178" s="216"/>
      <c r="FXD178" s="216"/>
      <c r="FXE178" s="216"/>
      <c r="FXF178" s="216"/>
      <c r="FXG178" s="216"/>
      <c r="FXH178" s="216"/>
      <c r="FXI178" s="216"/>
      <c r="FXJ178" s="216"/>
      <c r="FXK178" s="216"/>
      <c r="FXL178" s="216"/>
      <c r="FXM178" s="216"/>
      <c r="FXN178" s="216"/>
      <c r="FXO178" s="216"/>
      <c r="FXP178" s="216"/>
      <c r="FXQ178" s="216"/>
      <c r="FXR178" s="216"/>
      <c r="FXS178" s="216"/>
      <c r="FXT178" s="216"/>
      <c r="FXU178" s="216"/>
      <c r="FXV178" s="216"/>
      <c r="FXW178" s="216"/>
      <c r="FXX178" s="216"/>
      <c r="FXY178" s="216"/>
      <c r="FXZ178" s="216"/>
      <c r="FYA178" s="216"/>
      <c r="FYB178" s="216"/>
      <c r="FYC178" s="216"/>
      <c r="FYD178" s="216"/>
      <c r="FYE178" s="216"/>
      <c r="FYF178" s="216"/>
      <c r="FYG178" s="216"/>
      <c r="FYH178" s="216"/>
      <c r="FYI178" s="216"/>
      <c r="FYJ178" s="216"/>
      <c r="FYK178" s="216"/>
      <c r="FYL178" s="216"/>
      <c r="FYM178" s="216"/>
      <c r="FYN178" s="216"/>
      <c r="FYO178" s="216"/>
      <c r="FYP178" s="216"/>
      <c r="FYQ178" s="216"/>
      <c r="FYR178" s="216"/>
      <c r="FYS178" s="216"/>
      <c r="FYT178" s="216"/>
      <c r="FYU178" s="216"/>
      <c r="FYV178" s="216"/>
      <c r="FYW178" s="216"/>
      <c r="FYX178" s="216"/>
      <c r="FYY178" s="216"/>
      <c r="FYZ178" s="216"/>
      <c r="FZA178" s="216"/>
      <c r="FZB178" s="216"/>
      <c r="FZC178" s="216"/>
      <c r="FZD178" s="216"/>
      <c r="FZE178" s="216"/>
      <c r="FZF178" s="216"/>
      <c r="FZG178" s="216"/>
      <c r="FZH178" s="216"/>
      <c r="FZI178" s="216"/>
      <c r="FZJ178" s="216"/>
      <c r="FZK178" s="216"/>
      <c r="FZL178" s="216"/>
      <c r="FZM178" s="216"/>
      <c r="FZN178" s="216"/>
      <c r="FZO178" s="216"/>
      <c r="FZP178" s="216"/>
      <c r="FZQ178" s="216"/>
      <c r="FZR178" s="216"/>
      <c r="FZS178" s="216"/>
      <c r="FZT178" s="216"/>
      <c r="FZU178" s="216"/>
      <c r="FZV178" s="216"/>
      <c r="FZW178" s="216"/>
      <c r="FZX178" s="216"/>
      <c r="FZY178" s="216"/>
      <c r="FZZ178" s="216"/>
      <c r="GAA178" s="216"/>
      <c r="GAB178" s="216"/>
      <c r="GAC178" s="216"/>
      <c r="GAD178" s="216"/>
      <c r="GAE178" s="216"/>
      <c r="GAF178" s="216"/>
      <c r="GAG178" s="216"/>
      <c r="GAH178" s="216"/>
      <c r="GAI178" s="216"/>
      <c r="GAJ178" s="216"/>
      <c r="GAK178" s="216"/>
      <c r="GAL178" s="216"/>
      <c r="GAM178" s="216"/>
      <c r="GAN178" s="216"/>
      <c r="GAO178" s="216"/>
      <c r="GAP178" s="216"/>
      <c r="GAQ178" s="216"/>
      <c r="GAR178" s="216"/>
      <c r="GAS178" s="216"/>
      <c r="GAT178" s="216"/>
      <c r="GAU178" s="216"/>
      <c r="GAV178" s="216"/>
      <c r="GAW178" s="216"/>
      <c r="GAX178" s="216"/>
      <c r="GAY178" s="216"/>
      <c r="GAZ178" s="216"/>
      <c r="GBA178" s="216"/>
      <c r="GBB178" s="216"/>
      <c r="GBC178" s="216"/>
      <c r="GBD178" s="216"/>
      <c r="GBE178" s="216"/>
      <c r="GBF178" s="216"/>
      <c r="GBG178" s="216"/>
      <c r="GBH178" s="216"/>
      <c r="GBI178" s="216"/>
      <c r="GBJ178" s="216"/>
      <c r="GBK178" s="216"/>
      <c r="GBL178" s="216"/>
      <c r="GBM178" s="216"/>
      <c r="GBN178" s="216"/>
      <c r="GBO178" s="216"/>
      <c r="GBP178" s="216"/>
      <c r="GBQ178" s="216"/>
      <c r="GBR178" s="216"/>
      <c r="GBS178" s="216"/>
      <c r="GBT178" s="216"/>
      <c r="GBU178" s="216"/>
      <c r="GBV178" s="216"/>
      <c r="GBW178" s="216"/>
      <c r="GBX178" s="216"/>
      <c r="GBY178" s="216"/>
      <c r="GBZ178" s="216"/>
      <c r="GCA178" s="216"/>
      <c r="GCB178" s="216"/>
      <c r="GCC178" s="216"/>
      <c r="GCD178" s="216"/>
      <c r="GCE178" s="216"/>
      <c r="GCF178" s="216"/>
      <c r="GCG178" s="216"/>
      <c r="GCH178" s="216"/>
      <c r="GCI178" s="216"/>
      <c r="GCJ178" s="216"/>
      <c r="GCK178" s="216"/>
      <c r="GCL178" s="216"/>
      <c r="GCM178" s="216"/>
      <c r="GCN178" s="216"/>
      <c r="GCO178" s="216"/>
      <c r="GCP178" s="216"/>
      <c r="GCQ178" s="216"/>
      <c r="GCR178" s="216"/>
      <c r="GCS178" s="216"/>
      <c r="GCT178" s="216"/>
      <c r="GCU178" s="216"/>
      <c r="GCV178" s="216"/>
      <c r="GCW178" s="216"/>
      <c r="GCX178" s="216"/>
      <c r="GCY178" s="216"/>
      <c r="GCZ178" s="216"/>
      <c r="GDA178" s="216"/>
      <c r="GDB178" s="216"/>
      <c r="GDC178" s="216"/>
      <c r="GDD178" s="216"/>
      <c r="GDE178" s="216"/>
      <c r="GDF178" s="216"/>
      <c r="GDG178" s="216"/>
      <c r="GDH178" s="216"/>
      <c r="GDI178" s="216"/>
      <c r="GDJ178" s="216"/>
      <c r="GDK178" s="216"/>
      <c r="GDL178" s="216"/>
      <c r="GDM178" s="216"/>
      <c r="GDN178" s="216"/>
      <c r="GDO178" s="216"/>
      <c r="GDP178" s="216"/>
      <c r="GDQ178" s="216"/>
      <c r="GDR178" s="216"/>
      <c r="GDS178" s="216"/>
      <c r="GDT178" s="216"/>
      <c r="GDU178" s="216"/>
      <c r="GDV178" s="216"/>
      <c r="GDW178" s="216"/>
      <c r="GDX178" s="216"/>
      <c r="GDY178" s="216"/>
      <c r="GDZ178" s="216"/>
      <c r="GEA178" s="216"/>
      <c r="GEB178" s="216"/>
      <c r="GEC178" s="216"/>
      <c r="GED178" s="216"/>
      <c r="GEE178" s="216"/>
      <c r="GEF178" s="216"/>
      <c r="GEG178" s="216"/>
      <c r="GEH178" s="216"/>
      <c r="GEI178" s="216"/>
      <c r="GEJ178" s="216"/>
      <c r="GEK178" s="216"/>
      <c r="GEL178" s="216"/>
      <c r="GEM178" s="216"/>
      <c r="GEN178" s="216"/>
      <c r="GEO178" s="216"/>
      <c r="GEP178" s="216"/>
      <c r="GEQ178" s="216"/>
      <c r="GER178" s="216"/>
      <c r="GES178" s="216"/>
      <c r="GET178" s="216"/>
      <c r="GEU178" s="216"/>
      <c r="GEV178" s="216"/>
      <c r="GEW178" s="216"/>
      <c r="GEX178" s="216"/>
      <c r="GEY178" s="216"/>
      <c r="GEZ178" s="216"/>
      <c r="GFA178" s="216"/>
      <c r="GFB178" s="216"/>
      <c r="GFC178" s="216"/>
      <c r="GFD178" s="216"/>
      <c r="GFE178" s="216"/>
      <c r="GFF178" s="216"/>
      <c r="GFG178" s="216"/>
      <c r="GFH178" s="216"/>
      <c r="GFI178" s="216"/>
      <c r="GFJ178" s="216"/>
      <c r="GFK178" s="216"/>
      <c r="GFL178" s="216"/>
      <c r="GFM178" s="216"/>
      <c r="GFN178" s="216"/>
      <c r="GFO178" s="216"/>
      <c r="GFP178" s="216"/>
      <c r="GFQ178" s="216"/>
      <c r="GFR178" s="216"/>
      <c r="GFS178" s="216"/>
      <c r="GFT178" s="216"/>
      <c r="GFU178" s="216"/>
      <c r="GFV178" s="216"/>
      <c r="GFW178" s="216"/>
      <c r="GFX178" s="216"/>
      <c r="GFY178" s="216"/>
      <c r="GFZ178" s="216"/>
      <c r="GGA178" s="216"/>
      <c r="GGB178" s="216"/>
      <c r="GGC178" s="216"/>
      <c r="GGD178" s="216"/>
      <c r="GGE178" s="216"/>
      <c r="GGF178" s="216"/>
      <c r="GGG178" s="216"/>
      <c r="GGH178" s="216"/>
      <c r="GGI178" s="216"/>
      <c r="GGJ178" s="216"/>
      <c r="GGK178" s="216"/>
      <c r="GGL178" s="216"/>
      <c r="GGM178" s="216"/>
      <c r="GGN178" s="216"/>
      <c r="GGO178" s="216"/>
      <c r="GGP178" s="216"/>
      <c r="GGQ178" s="216"/>
      <c r="GGR178" s="216"/>
      <c r="GGS178" s="216"/>
      <c r="GGT178" s="216"/>
      <c r="GGU178" s="216"/>
      <c r="GGV178" s="216"/>
      <c r="GGW178" s="216"/>
      <c r="GGX178" s="216"/>
      <c r="GGY178" s="216"/>
      <c r="GGZ178" s="216"/>
      <c r="GHA178" s="216"/>
      <c r="GHB178" s="216"/>
      <c r="GHC178" s="216"/>
      <c r="GHD178" s="216"/>
      <c r="GHE178" s="216"/>
      <c r="GHF178" s="216"/>
      <c r="GHG178" s="216"/>
      <c r="GHH178" s="216"/>
      <c r="GHI178" s="216"/>
      <c r="GHJ178" s="216"/>
      <c r="GHK178" s="216"/>
      <c r="GHL178" s="216"/>
      <c r="GHM178" s="216"/>
      <c r="GHN178" s="216"/>
      <c r="GHO178" s="216"/>
      <c r="GHP178" s="216"/>
      <c r="GHQ178" s="216"/>
      <c r="GHR178" s="216"/>
      <c r="GHS178" s="216"/>
      <c r="GHT178" s="216"/>
      <c r="GHU178" s="216"/>
      <c r="GHV178" s="216"/>
      <c r="GHW178" s="216"/>
      <c r="GHX178" s="216"/>
      <c r="GHY178" s="216"/>
      <c r="GHZ178" s="216"/>
      <c r="GIA178" s="216"/>
      <c r="GIB178" s="216"/>
      <c r="GIC178" s="216"/>
      <c r="GID178" s="216"/>
      <c r="GIE178" s="216"/>
      <c r="GIF178" s="216"/>
      <c r="GIG178" s="216"/>
      <c r="GIH178" s="216"/>
      <c r="GII178" s="216"/>
      <c r="GIJ178" s="216"/>
      <c r="GIK178" s="216"/>
      <c r="GIL178" s="216"/>
      <c r="GIM178" s="216"/>
      <c r="GIN178" s="216"/>
      <c r="GIO178" s="216"/>
      <c r="GIP178" s="216"/>
      <c r="GIQ178" s="216"/>
      <c r="GIR178" s="216"/>
      <c r="GIS178" s="216"/>
      <c r="GIT178" s="216"/>
      <c r="GIU178" s="216"/>
      <c r="GIV178" s="216"/>
      <c r="GIW178" s="216"/>
      <c r="GIX178" s="216"/>
      <c r="GIY178" s="216"/>
      <c r="GIZ178" s="216"/>
      <c r="GJA178" s="216"/>
      <c r="GJB178" s="216"/>
      <c r="GJC178" s="216"/>
      <c r="GJD178" s="216"/>
      <c r="GJE178" s="216"/>
      <c r="GJF178" s="216"/>
      <c r="GJG178" s="216"/>
      <c r="GJH178" s="216"/>
      <c r="GJI178" s="216"/>
      <c r="GJJ178" s="216"/>
      <c r="GJK178" s="216"/>
      <c r="GJL178" s="216"/>
      <c r="GJM178" s="216"/>
      <c r="GJN178" s="216"/>
      <c r="GJO178" s="216"/>
      <c r="GJP178" s="216"/>
      <c r="GJQ178" s="216"/>
      <c r="GJR178" s="216"/>
      <c r="GJS178" s="216"/>
      <c r="GJT178" s="216"/>
      <c r="GJU178" s="216"/>
      <c r="GJV178" s="216"/>
      <c r="GJW178" s="216"/>
      <c r="GJX178" s="216"/>
      <c r="GJY178" s="216"/>
      <c r="GJZ178" s="216"/>
      <c r="GKA178" s="216"/>
      <c r="GKB178" s="216"/>
      <c r="GKC178" s="216"/>
      <c r="GKD178" s="216"/>
      <c r="GKE178" s="216"/>
      <c r="GKF178" s="216"/>
      <c r="GKG178" s="216"/>
      <c r="GKH178" s="216"/>
      <c r="GKI178" s="216"/>
      <c r="GKJ178" s="216"/>
      <c r="GKK178" s="216"/>
      <c r="GKL178" s="216"/>
      <c r="GKM178" s="216"/>
      <c r="GKN178" s="216"/>
      <c r="GKO178" s="216"/>
      <c r="GKP178" s="216"/>
      <c r="GKQ178" s="216"/>
      <c r="GKR178" s="216"/>
      <c r="GKS178" s="216"/>
      <c r="GKT178" s="216"/>
      <c r="GKU178" s="216"/>
      <c r="GKV178" s="216"/>
      <c r="GKW178" s="216"/>
      <c r="GKX178" s="216"/>
      <c r="GKY178" s="216"/>
      <c r="GKZ178" s="216"/>
      <c r="GLA178" s="216"/>
      <c r="GLB178" s="216"/>
      <c r="GLC178" s="216"/>
      <c r="GLD178" s="216"/>
      <c r="GLE178" s="216"/>
      <c r="GLF178" s="216"/>
      <c r="GLG178" s="216"/>
      <c r="GLH178" s="216"/>
      <c r="GLI178" s="216"/>
      <c r="GLJ178" s="216"/>
      <c r="GLK178" s="216"/>
      <c r="GLL178" s="216"/>
      <c r="GLM178" s="216"/>
      <c r="GLN178" s="216"/>
      <c r="GLO178" s="216"/>
      <c r="GLP178" s="216"/>
      <c r="GLQ178" s="216"/>
      <c r="GLR178" s="216"/>
      <c r="GLS178" s="216"/>
      <c r="GLT178" s="216"/>
      <c r="GLU178" s="216"/>
      <c r="GLV178" s="216"/>
      <c r="GLW178" s="216"/>
      <c r="GLX178" s="216"/>
      <c r="GLY178" s="216"/>
      <c r="GLZ178" s="216"/>
      <c r="GMA178" s="216"/>
      <c r="GMB178" s="216"/>
      <c r="GMC178" s="216"/>
      <c r="GMD178" s="216"/>
      <c r="GME178" s="216"/>
      <c r="GMF178" s="216"/>
      <c r="GMG178" s="216"/>
      <c r="GMH178" s="216"/>
      <c r="GMI178" s="216"/>
      <c r="GMJ178" s="216"/>
      <c r="GMK178" s="216"/>
      <c r="GML178" s="216"/>
      <c r="GMM178" s="216"/>
      <c r="GMN178" s="216"/>
      <c r="GMO178" s="216"/>
      <c r="GMP178" s="216"/>
      <c r="GMQ178" s="216"/>
      <c r="GMR178" s="216"/>
      <c r="GMS178" s="216"/>
      <c r="GMT178" s="216"/>
      <c r="GMU178" s="216"/>
      <c r="GMV178" s="216"/>
      <c r="GMW178" s="216"/>
      <c r="GMX178" s="216"/>
      <c r="GMY178" s="216"/>
      <c r="GMZ178" s="216"/>
      <c r="GNA178" s="216"/>
      <c r="GNB178" s="216"/>
      <c r="GNC178" s="216"/>
      <c r="GND178" s="216"/>
      <c r="GNE178" s="216"/>
      <c r="GNF178" s="216"/>
      <c r="GNG178" s="216"/>
      <c r="GNH178" s="216"/>
      <c r="GNI178" s="216"/>
      <c r="GNJ178" s="216"/>
      <c r="GNK178" s="216"/>
      <c r="GNL178" s="216"/>
      <c r="GNM178" s="216"/>
      <c r="GNN178" s="216"/>
      <c r="GNO178" s="216"/>
      <c r="GNP178" s="216"/>
      <c r="GNQ178" s="216"/>
      <c r="GNR178" s="216"/>
      <c r="GNS178" s="216"/>
      <c r="GNT178" s="216"/>
      <c r="GNU178" s="216"/>
      <c r="GNV178" s="216"/>
      <c r="GNW178" s="216"/>
      <c r="GNX178" s="216"/>
      <c r="GNY178" s="216"/>
      <c r="GNZ178" s="216"/>
      <c r="GOA178" s="216"/>
      <c r="GOB178" s="216"/>
      <c r="GOC178" s="216"/>
      <c r="GOD178" s="216"/>
      <c r="GOE178" s="216"/>
      <c r="GOF178" s="216"/>
      <c r="GOG178" s="216"/>
      <c r="GOH178" s="216"/>
      <c r="GOI178" s="216"/>
      <c r="GOJ178" s="216"/>
      <c r="GOK178" s="216"/>
      <c r="GOL178" s="216"/>
      <c r="GOM178" s="216"/>
      <c r="GON178" s="216"/>
      <c r="GOO178" s="216"/>
      <c r="GOP178" s="216"/>
      <c r="GOQ178" s="216"/>
      <c r="GOR178" s="216"/>
      <c r="GOS178" s="216"/>
      <c r="GOT178" s="216"/>
      <c r="GOU178" s="216"/>
      <c r="GOV178" s="216"/>
      <c r="GOW178" s="216"/>
      <c r="GOX178" s="216"/>
      <c r="GOY178" s="216"/>
      <c r="GOZ178" s="216"/>
      <c r="GPA178" s="216"/>
      <c r="GPB178" s="216"/>
      <c r="GPC178" s="216"/>
      <c r="GPD178" s="216"/>
      <c r="GPE178" s="216"/>
      <c r="GPF178" s="216"/>
      <c r="GPG178" s="216"/>
      <c r="GPH178" s="216"/>
      <c r="GPI178" s="216"/>
      <c r="GPJ178" s="216"/>
      <c r="GPK178" s="216"/>
      <c r="GPL178" s="216"/>
      <c r="GPM178" s="216"/>
      <c r="GPN178" s="216"/>
      <c r="GPO178" s="216"/>
      <c r="GPP178" s="216"/>
      <c r="GPQ178" s="216"/>
      <c r="GPR178" s="216"/>
      <c r="GPS178" s="216"/>
      <c r="GPT178" s="216"/>
      <c r="GPU178" s="216"/>
      <c r="GPV178" s="216"/>
      <c r="GPW178" s="216"/>
      <c r="GPX178" s="216"/>
      <c r="GPY178" s="216"/>
      <c r="GPZ178" s="216"/>
      <c r="GQA178" s="216"/>
      <c r="GQB178" s="216"/>
      <c r="GQC178" s="216"/>
      <c r="GQD178" s="216"/>
      <c r="GQE178" s="216"/>
      <c r="GQF178" s="216"/>
      <c r="GQG178" s="216"/>
      <c r="GQH178" s="216"/>
      <c r="GQI178" s="216"/>
      <c r="GQJ178" s="216"/>
      <c r="GQK178" s="216"/>
      <c r="GQL178" s="216"/>
      <c r="GQM178" s="216"/>
      <c r="GQN178" s="216"/>
      <c r="GQO178" s="216"/>
      <c r="GQP178" s="216"/>
      <c r="GQQ178" s="216"/>
      <c r="GQR178" s="216"/>
      <c r="GQS178" s="216"/>
      <c r="GQT178" s="216"/>
      <c r="GQU178" s="216"/>
      <c r="GQV178" s="216"/>
      <c r="GQW178" s="216"/>
      <c r="GQX178" s="216"/>
      <c r="GQY178" s="216"/>
      <c r="GQZ178" s="216"/>
      <c r="GRA178" s="216"/>
      <c r="GRB178" s="216"/>
      <c r="GRC178" s="216"/>
      <c r="GRD178" s="216"/>
      <c r="GRE178" s="216"/>
      <c r="GRF178" s="216"/>
      <c r="GRG178" s="216"/>
      <c r="GRH178" s="216"/>
      <c r="GRI178" s="216"/>
      <c r="GRJ178" s="216"/>
      <c r="GRK178" s="216"/>
      <c r="GRL178" s="216"/>
      <c r="GRM178" s="216"/>
      <c r="GRN178" s="216"/>
      <c r="GRO178" s="216"/>
      <c r="GRP178" s="216"/>
      <c r="GRQ178" s="216"/>
      <c r="GRR178" s="216"/>
      <c r="GRS178" s="216"/>
      <c r="GRT178" s="216"/>
      <c r="GRU178" s="216"/>
      <c r="GRV178" s="216"/>
      <c r="GRW178" s="216"/>
      <c r="GRX178" s="216"/>
      <c r="GRY178" s="216"/>
      <c r="GRZ178" s="216"/>
      <c r="GSA178" s="216"/>
      <c r="GSB178" s="216"/>
      <c r="GSC178" s="216"/>
      <c r="GSD178" s="216"/>
      <c r="GSE178" s="216"/>
      <c r="GSF178" s="216"/>
      <c r="GSG178" s="216"/>
      <c r="GSH178" s="216"/>
      <c r="GSI178" s="216"/>
      <c r="GSJ178" s="216"/>
      <c r="GSK178" s="216"/>
      <c r="GSL178" s="216"/>
      <c r="GSM178" s="216"/>
      <c r="GSN178" s="216"/>
      <c r="GSO178" s="216"/>
      <c r="GSP178" s="216"/>
      <c r="GSQ178" s="216"/>
      <c r="GSR178" s="216"/>
      <c r="GSS178" s="216"/>
      <c r="GST178" s="216"/>
      <c r="GSU178" s="216"/>
      <c r="GSV178" s="216"/>
      <c r="GSW178" s="216"/>
      <c r="GSX178" s="216"/>
      <c r="GSY178" s="216"/>
      <c r="GSZ178" s="216"/>
      <c r="GTA178" s="216"/>
      <c r="GTB178" s="216"/>
      <c r="GTC178" s="216"/>
      <c r="GTD178" s="216"/>
      <c r="GTE178" s="216"/>
      <c r="GTF178" s="216"/>
      <c r="GTG178" s="216"/>
      <c r="GTH178" s="216"/>
      <c r="GTI178" s="216"/>
      <c r="GTJ178" s="216"/>
      <c r="GTK178" s="216"/>
      <c r="GTL178" s="216"/>
      <c r="GTM178" s="216"/>
      <c r="GTN178" s="216"/>
      <c r="GTO178" s="216"/>
      <c r="GTP178" s="216"/>
      <c r="GTQ178" s="216"/>
      <c r="GTR178" s="216"/>
      <c r="GTS178" s="216"/>
      <c r="GTT178" s="216"/>
      <c r="GTU178" s="216"/>
      <c r="GTV178" s="216"/>
      <c r="GTW178" s="216"/>
      <c r="GTX178" s="216"/>
      <c r="GTY178" s="216"/>
      <c r="GTZ178" s="216"/>
      <c r="GUA178" s="216"/>
      <c r="GUB178" s="216"/>
      <c r="GUC178" s="216"/>
      <c r="GUD178" s="216"/>
      <c r="GUE178" s="216"/>
      <c r="GUF178" s="216"/>
      <c r="GUG178" s="216"/>
      <c r="GUH178" s="216"/>
      <c r="GUI178" s="216"/>
      <c r="GUJ178" s="216"/>
      <c r="GUK178" s="216"/>
      <c r="GUL178" s="216"/>
      <c r="GUM178" s="216"/>
      <c r="GUN178" s="216"/>
      <c r="GUO178" s="216"/>
      <c r="GUP178" s="216"/>
      <c r="GUQ178" s="216"/>
      <c r="GUR178" s="216"/>
      <c r="GUS178" s="216"/>
      <c r="GUT178" s="216"/>
      <c r="GUU178" s="216"/>
      <c r="GUV178" s="216"/>
      <c r="GUW178" s="216"/>
      <c r="GUX178" s="216"/>
      <c r="GUY178" s="216"/>
      <c r="GUZ178" s="216"/>
      <c r="GVA178" s="216"/>
      <c r="GVB178" s="216"/>
      <c r="GVC178" s="216"/>
      <c r="GVD178" s="216"/>
      <c r="GVE178" s="216"/>
      <c r="GVF178" s="216"/>
      <c r="GVG178" s="216"/>
      <c r="GVH178" s="216"/>
      <c r="GVI178" s="216"/>
      <c r="GVJ178" s="216"/>
      <c r="GVK178" s="216"/>
      <c r="GVL178" s="216"/>
      <c r="GVM178" s="216"/>
      <c r="GVN178" s="216"/>
      <c r="GVO178" s="216"/>
      <c r="GVP178" s="216"/>
      <c r="GVQ178" s="216"/>
      <c r="GVR178" s="216"/>
      <c r="GVS178" s="216"/>
      <c r="GVT178" s="216"/>
      <c r="GVU178" s="216"/>
      <c r="GVV178" s="216"/>
      <c r="GVW178" s="216"/>
      <c r="GVX178" s="216"/>
      <c r="GVY178" s="216"/>
      <c r="GVZ178" s="216"/>
      <c r="GWA178" s="216"/>
      <c r="GWB178" s="216"/>
      <c r="GWC178" s="216"/>
      <c r="GWD178" s="216"/>
      <c r="GWE178" s="216"/>
      <c r="GWF178" s="216"/>
      <c r="GWG178" s="216"/>
      <c r="GWH178" s="216"/>
      <c r="GWI178" s="216"/>
      <c r="GWJ178" s="216"/>
      <c r="GWK178" s="216"/>
      <c r="GWL178" s="216"/>
      <c r="GWM178" s="216"/>
      <c r="GWN178" s="216"/>
      <c r="GWO178" s="216"/>
      <c r="GWP178" s="216"/>
      <c r="GWQ178" s="216"/>
      <c r="GWR178" s="216"/>
      <c r="GWS178" s="216"/>
      <c r="GWT178" s="216"/>
      <c r="GWU178" s="216"/>
      <c r="GWV178" s="216"/>
      <c r="GWW178" s="216"/>
      <c r="GWX178" s="216"/>
      <c r="GWY178" s="216"/>
      <c r="GWZ178" s="216"/>
      <c r="GXA178" s="216"/>
      <c r="GXB178" s="216"/>
      <c r="GXC178" s="216"/>
      <c r="GXD178" s="216"/>
      <c r="GXE178" s="216"/>
      <c r="GXF178" s="216"/>
      <c r="GXG178" s="216"/>
      <c r="GXH178" s="216"/>
      <c r="GXI178" s="216"/>
      <c r="GXJ178" s="216"/>
      <c r="GXK178" s="216"/>
      <c r="GXL178" s="216"/>
      <c r="GXM178" s="216"/>
      <c r="GXN178" s="216"/>
      <c r="GXO178" s="216"/>
      <c r="GXP178" s="216"/>
      <c r="GXQ178" s="216"/>
      <c r="GXR178" s="216"/>
      <c r="GXS178" s="216"/>
      <c r="GXT178" s="216"/>
      <c r="GXU178" s="216"/>
      <c r="GXV178" s="216"/>
      <c r="GXW178" s="216"/>
      <c r="GXX178" s="216"/>
      <c r="GXY178" s="216"/>
      <c r="GXZ178" s="216"/>
      <c r="GYA178" s="216"/>
      <c r="GYB178" s="216"/>
      <c r="GYC178" s="216"/>
      <c r="GYD178" s="216"/>
      <c r="GYE178" s="216"/>
      <c r="GYF178" s="216"/>
      <c r="GYG178" s="216"/>
      <c r="GYH178" s="216"/>
      <c r="GYI178" s="216"/>
      <c r="GYJ178" s="216"/>
      <c r="GYK178" s="216"/>
      <c r="GYL178" s="216"/>
      <c r="GYM178" s="216"/>
      <c r="GYN178" s="216"/>
      <c r="GYO178" s="216"/>
      <c r="GYP178" s="216"/>
      <c r="GYQ178" s="216"/>
      <c r="GYR178" s="216"/>
      <c r="GYS178" s="216"/>
      <c r="GYT178" s="216"/>
      <c r="GYU178" s="216"/>
      <c r="GYV178" s="216"/>
      <c r="GYW178" s="216"/>
      <c r="GYX178" s="216"/>
      <c r="GYY178" s="216"/>
      <c r="GYZ178" s="216"/>
      <c r="GZA178" s="216"/>
      <c r="GZB178" s="216"/>
      <c r="GZC178" s="216"/>
      <c r="GZD178" s="216"/>
      <c r="GZE178" s="216"/>
      <c r="GZF178" s="216"/>
      <c r="GZG178" s="216"/>
      <c r="GZH178" s="216"/>
      <c r="GZI178" s="216"/>
      <c r="GZJ178" s="216"/>
      <c r="GZK178" s="216"/>
      <c r="GZL178" s="216"/>
      <c r="GZM178" s="216"/>
      <c r="GZN178" s="216"/>
      <c r="GZO178" s="216"/>
      <c r="GZP178" s="216"/>
      <c r="GZQ178" s="216"/>
      <c r="GZR178" s="216"/>
      <c r="GZS178" s="216"/>
      <c r="GZT178" s="216"/>
      <c r="GZU178" s="216"/>
      <c r="GZV178" s="216"/>
      <c r="GZW178" s="216"/>
      <c r="GZX178" s="216"/>
      <c r="GZY178" s="216"/>
      <c r="GZZ178" s="216"/>
      <c r="HAA178" s="216"/>
      <c r="HAB178" s="216"/>
      <c r="HAC178" s="216"/>
      <c r="HAD178" s="216"/>
      <c r="HAE178" s="216"/>
      <c r="HAF178" s="216"/>
      <c r="HAG178" s="216"/>
      <c r="HAH178" s="216"/>
      <c r="HAI178" s="216"/>
      <c r="HAJ178" s="216"/>
      <c r="HAK178" s="216"/>
      <c r="HAL178" s="216"/>
      <c r="HAM178" s="216"/>
      <c r="HAN178" s="216"/>
      <c r="HAO178" s="216"/>
      <c r="HAP178" s="216"/>
      <c r="HAQ178" s="216"/>
      <c r="HAR178" s="216"/>
      <c r="HAS178" s="216"/>
      <c r="HAT178" s="216"/>
      <c r="HAU178" s="216"/>
      <c r="HAV178" s="216"/>
      <c r="HAW178" s="216"/>
      <c r="HAX178" s="216"/>
      <c r="HAY178" s="216"/>
      <c r="HAZ178" s="216"/>
      <c r="HBA178" s="216"/>
      <c r="HBB178" s="216"/>
      <c r="HBC178" s="216"/>
      <c r="HBD178" s="216"/>
      <c r="HBE178" s="216"/>
      <c r="HBF178" s="216"/>
      <c r="HBG178" s="216"/>
      <c r="HBH178" s="216"/>
      <c r="HBI178" s="216"/>
      <c r="HBJ178" s="216"/>
      <c r="HBK178" s="216"/>
      <c r="HBL178" s="216"/>
      <c r="HBM178" s="216"/>
      <c r="HBN178" s="216"/>
      <c r="HBO178" s="216"/>
      <c r="HBP178" s="216"/>
      <c r="HBQ178" s="216"/>
      <c r="HBR178" s="216"/>
      <c r="HBS178" s="216"/>
      <c r="HBT178" s="216"/>
      <c r="HBU178" s="216"/>
      <c r="HBV178" s="216"/>
      <c r="HBW178" s="216"/>
      <c r="HBX178" s="216"/>
      <c r="HBY178" s="216"/>
      <c r="HBZ178" s="216"/>
      <c r="HCA178" s="216"/>
      <c r="HCB178" s="216"/>
      <c r="HCC178" s="216"/>
      <c r="HCD178" s="216"/>
      <c r="HCE178" s="216"/>
      <c r="HCF178" s="216"/>
      <c r="HCG178" s="216"/>
      <c r="HCH178" s="216"/>
      <c r="HCI178" s="216"/>
      <c r="HCJ178" s="216"/>
      <c r="HCK178" s="216"/>
      <c r="HCL178" s="216"/>
      <c r="HCM178" s="216"/>
      <c r="HCN178" s="216"/>
      <c r="HCO178" s="216"/>
      <c r="HCP178" s="216"/>
      <c r="HCQ178" s="216"/>
      <c r="HCR178" s="216"/>
      <c r="HCS178" s="216"/>
      <c r="HCT178" s="216"/>
      <c r="HCU178" s="216"/>
      <c r="HCV178" s="216"/>
      <c r="HCW178" s="216"/>
      <c r="HCX178" s="216"/>
      <c r="HCY178" s="216"/>
      <c r="HCZ178" s="216"/>
      <c r="HDA178" s="216"/>
      <c r="HDB178" s="216"/>
      <c r="HDC178" s="216"/>
      <c r="HDD178" s="216"/>
      <c r="HDE178" s="216"/>
      <c r="HDF178" s="216"/>
      <c r="HDG178" s="216"/>
      <c r="HDH178" s="216"/>
      <c r="HDI178" s="216"/>
      <c r="HDJ178" s="216"/>
      <c r="HDK178" s="216"/>
      <c r="HDL178" s="216"/>
      <c r="HDM178" s="216"/>
      <c r="HDN178" s="216"/>
      <c r="HDO178" s="216"/>
      <c r="HDP178" s="216"/>
      <c r="HDQ178" s="216"/>
      <c r="HDR178" s="216"/>
      <c r="HDS178" s="216"/>
      <c r="HDT178" s="216"/>
      <c r="HDU178" s="216"/>
      <c r="HDV178" s="216"/>
      <c r="HDW178" s="216"/>
      <c r="HDX178" s="216"/>
      <c r="HDY178" s="216"/>
      <c r="HDZ178" s="216"/>
      <c r="HEA178" s="216"/>
      <c r="HEB178" s="216"/>
      <c r="HEC178" s="216"/>
      <c r="HED178" s="216"/>
      <c r="HEE178" s="216"/>
      <c r="HEF178" s="216"/>
      <c r="HEG178" s="216"/>
      <c r="HEH178" s="216"/>
      <c r="HEI178" s="216"/>
      <c r="HEJ178" s="216"/>
      <c r="HEK178" s="216"/>
      <c r="HEL178" s="216"/>
      <c r="HEM178" s="216"/>
      <c r="HEN178" s="216"/>
      <c r="HEO178" s="216"/>
      <c r="HEP178" s="216"/>
      <c r="HEQ178" s="216"/>
      <c r="HER178" s="216"/>
      <c r="HES178" s="216"/>
      <c r="HET178" s="216"/>
      <c r="HEU178" s="216"/>
      <c r="HEV178" s="216"/>
      <c r="HEW178" s="216"/>
      <c r="HEX178" s="216"/>
      <c r="HEY178" s="216"/>
      <c r="HEZ178" s="216"/>
      <c r="HFA178" s="216"/>
      <c r="HFB178" s="216"/>
      <c r="HFC178" s="216"/>
      <c r="HFD178" s="216"/>
      <c r="HFE178" s="216"/>
      <c r="HFF178" s="216"/>
      <c r="HFG178" s="216"/>
      <c r="HFH178" s="216"/>
      <c r="HFI178" s="216"/>
      <c r="HFJ178" s="216"/>
      <c r="HFK178" s="216"/>
      <c r="HFL178" s="216"/>
      <c r="HFM178" s="216"/>
      <c r="HFN178" s="216"/>
      <c r="HFO178" s="216"/>
      <c r="HFP178" s="216"/>
      <c r="HFQ178" s="216"/>
      <c r="HFR178" s="216"/>
      <c r="HFS178" s="216"/>
      <c r="HFT178" s="216"/>
      <c r="HFU178" s="216"/>
      <c r="HFV178" s="216"/>
      <c r="HFW178" s="216"/>
      <c r="HFX178" s="216"/>
      <c r="HFY178" s="216"/>
      <c r="HFZ178" s="216"/>
      <c r="HGA178" s="216"/>
      <c r="HGB178" s="216"/>
      <c r="HGC178" s="216"/>
      <c r="HGD178" s="216"/>
      <c r="HGE178" s="216"/>
      <c r="HGF178" s="216"/>
      <c r="HGG178" s="216"/>
      <c r="HGH178" s="216"/>
      <c r="HGI178" s="216"/>
      <c r="HGJ178" s="216"/>
      <c r="HGK178" s="216"/>
      <c r="HGL178" s="216"/>
      <c r="HGM178" s="216"/>
      <c r="HGN178" s="216"/>
      <c r="HGO178" s="216"/>
      <c r="HGP178" s="216"/>
      <c r="HGQ178" s="216"/>
      <c r="HGR178" s="216"/>
      <c r="HGS178" s="216"/>
      <c r="HGT178" s="216"/>
      <c r="HGU178" s="216"/>
      <c r="HGV178" s="216"/>
      <c r="HGW178" s="216"/>
      <c r="HGX178" s="216"/>
      <c r="HGY178" s="216"/>
      <c r="HGZ178" s="216"/>
      <c r="HHA178" s="216"/>
      <c r="HHB178" s="216"/>
      <c r="HHC178" s="216"/>
      <c r="HHD178" s="216"/>
      <c r="HHE178" s="216"/>
      <c r="HHF178" s="216"/>
      <c r="HHG178" s="216"/>
      <c r="HHH178" s="216"/>
      <c r="HHI178" s="216"/>
      <c r="HHJ178" s="216"/>
      <c r="HHK178" s="216"/>
      <c r="HHL178" s="216"/>
      <c r="HHM178" s="216"/>
      <c r="HHN178" s="216"/>
      <c r="HHO178" s="216"/>
      <c r="HHP178" s="216"/>
      <c r="HHQ178" s="216"/>
      <c r="HHR178" s="216"/>
      <c r="HHS178" s="216"/>
      <c r="HHT178" s="216"/>
      <c r="HHU178" s="216"/>
      <c r="HHV178" s="216"/>
      <c r="HHW178" s="216"/>
      <c r="HHX178" s="216"/>
      <c r="HHY178" s="216"/>
      <c r="HHZ178" s="216"/>
      <c r="HIA178" s="216"/>
      <c r="HIB178" s="216"/>
      <c r="HIC178" s="216"/>
      <c r="HID178" s="216"/>
      <c r="HIE178" s="216"/>
      <c r="HIF178" s="216"/>
      <c r="HIG178" s="216"/>
      <c r="HIH178" s="216"/>
      <c r="HII178" s="216"/>
      <c r="HIJ178" s="216"/>
      <c r="HIK178" s="216"/>
      <c r="HIL178" s="216"/>
      <c r="HIM178" s="216"/>
      <c r="HIN178" s="216"/>
      <c r="HIO178" s="216"/>
      <c r="HIP178" s="216"/>
      <c r="HIQ178" s="216"/>
      <c r="HIR178" s="216"/>
      <c r="HIS178" s="216"/>
      <c r="HIT178" s="216"/>
      <c r="HIU178" s="216"/>
      <c r="HIV178" s="216"/>
      <c r="HIW178" s="216"/>
      <c r="HIX178" s="216"/>
      <c r="HIY178" s="216"/>
      <c r="HIZ178" s="216"/>
      <c r="HJA178" s="216"/>
      <c r="HJB178" s="216"/>
      <c r="HJC178" s="216"/>
      <c r="HJD178" s="216"/>
      <c r="HJE178" s="216"/>
      <c r="HJF178" s="216"/>
      <c r="HJG178" s="216"/>
      <c r="HJH178" s="216"/>
      <c r="HJI178" s="216"/>
      <c r="HJJ178" s="216"/>
      <c r="HJK178" s="216"/>
      <c r="HJL178" s="216"/>
      <c r="HJM178" s="216"/>
      <c r="HJN178" s="216"/>
      <c r="HJO178" s="216"/>
      <c r="HJP178" s="216"/>
      <c r="HJQ178" s="216"/>
      <c r="HJR178" s="216"/>
      <c r="HJS178" s="216"/>
      <c r="HJT178" s="216"/>
      <c r="HJU178" s="216"/>
      <c r="HJV178" s="216"/>
      <c r="HJW178" s="216"/>
      <c r="HJX178" s="216"/>
      <c r="HJY178" s="216"/>
      <c r="HJZ178" s="216"/>
      <c r="HKA178" s="216"/>
      <c r="HKB178" s="216"/>
      <c r="HKC178" s="216"/>
      <c r="HKD178" s="216"/>
      <c r="HKE178" s="216"/>
      <c r="HKF178" s="216"/>
      <c r="HKG178" s="216"/>
      <c r="HKH178" s="216"/>
      <c r="HKI178" s="216"/>
      <c r="HKJ178" s="216"/>
      <c r="HKK178" s="216"/>
      <c r="HKL178" s="216"/>
      <c r="HKM178" s="216"/>
      <c r="HKN178" s="216"/>
      <c r="HKO178" s="216"/>
      <c r="HKP178" s="216"/>
      <c r="HKQ178" s="216"/>
      <c r="HKR178" s="216"/>
      <c r="HKS178" s="216"/>
      <c r="HKT178" s="216"/>
      <c r="HKU178" s="216"/>
      <c r="HKV178" s="216"/>
      <c r="HKW178" s="216"/>
      <c r="HKX178" s="216"/>
      <c r="HKY178" s="216"/>
      <c r="HKZ178" s="216"/>
      <c r="HLA178" s="216"/>
      <c r="HLB178" s="216"/>
      <c r="HLC178" s="216"/>
      <c r="HLD178" s="216"/>
      <c r="HLE178" s="216"/>
      <c r="HLF178" s="216"/>
      <c r="HLG178" s="216"/>
      <c r="HLH178" s="216"/>
      <c r="HLI178" s="216"/>
      <c r="HLJ178" s="216"/>
      <c r="HLK178" s="216"/>
      <c r="HLL178" s="216"/>
      <c r="HLM178" s="216"/>
      <c r="HLN178" s="216"/>
      <c r="HLO178" s="216"/>
      <c r="HLP178" s="216"/>
      <c r="HLQ178" s="216"/>
      <c r="HLR178" s="216"/>
      <c r="HLS178" s="216"/>
      <c r="HLT178" s="216"/>
      <c r="HLU178" s="216"/>
      <c r="HLV178" s="216"/>
      <c r="HLW178" s="216"/>
      <c r="HLX178" s="216"/>
      <c r="HLY178" s="216"/>
      <c r="HLZ178" s="216"/>
      <c r="HMA178" s="216"/>
      <c r="HMB178" s="216"/>
      <c r="HMC178" s="216"/>
      <c r="HMD178" s="216"/>
      <c r="HME178" s="216"/>
      <c r="HMF178" s="216"/>
      <c r="HMG178" s="216"/>
      <c r="HMH178" s="216"/>
      <c r="HMI178" s="216"/>
      <c r="HMJ178" s="216"/>
      <c r="HMK178" s="216"/>
      <c r="HML178" s="216"/>
      <c r="HMM178" s="216"/>
      <c r="HMN178" s="216"/>
      <c r="HMO178" s="216"/>
      <c r="HMP178" s="216"/>
      <c r="HMQ178" s="216"/>
      <c r="HMR178" s="216"/>
      <c r="HMS178" s="216"/>
      <c r="HMT178" s="216"/>
      <c r="HMU178" s="216"/>
      <c r="HMV178" s="216"/>
      <c r="HMW178" s="216"/>
      <c r="HMX178" s="216"/>
      <c r="HMY178" s="216"/>
      <c r="HMZ178" s="216"/>
      <c r="HNA178" s="216"/>
      <c r="HNB178" s="216"/>
      <c r="HNC178" s="216"/>
      <c r="HND178" s="216"/>
      <c r="HNE178" s="216"/>
      <c r="HNF178" s="216"/>
      <c r="HNG178" s="216"/>
      <c r="HNH178" s="216"/>
      <c r="HNI178" s="216"/>
      <c r="HNJ178" s="216"/>
      <c r="HNK178" s="216"/>
      <c r="HNL178" s="216"/>
      <c r="HNM178" s="216"/>
      <c r="HNN178" s="216"/>
      <c r="HNO178" s="216"/>
      <c r="HNP178" s="216"/>
      <c r="HNQ178" s="216"/>
      <c r="HNR178" s="216"/>
      <c r="HNS178" s="216"/>
      <c r="HNT178" s="216"/>
      <c r="HNU178" s="216"/>
      <c r="HNV178" s="216"/>
      <c r="HNW178" s="216"/>
      <c r="HNX178" s="216"/>
      <c r="HNY178" s="216"/>
      <c r="HNZ178" s="216"/>
      <c r="HOA178" s="216"/>
      <c r="HOB178" s="216"/>
      <c r="HOC178" s="216"/>
      <c r="HOD178" s="216"/>
      <c r="HOE178" s="216"/>
      <c r="HOF178" s="216"/>
      <c r="HOG178" s="216"/>
      <c r="HOH178" s="216"/>
      <c r="HOI178" s="216"/>
      <c r="HOJ178" s="216"/>
      <c r="HOK178" s="216"/>
      <c r="HOL178" s="216"/>
      <c r="HOM178" s="216"/>
      <c r="HON178" s="216"/>
      <c r="HOO178" s="216"/>
      <c r="HOP178" s="216"/>
      <c r="HOQ178" s="216"/>
      <c r="HOR178" s="216"/>
      <c r="HOS178" s="216"/>
      <c r="HOT178" s="216"/>
      <c r="HOU178" s="216"/>
      <c r="HOV178" s="216"/>
      <c r="HOW178" s="216"/>
      <c r="HOX178" s="216"/>
      <c r="HOY178" s="216"/>
      <c r="HOZ178" s="216"/>
      <c r="HPA178" s="216"/>
      <c r="HPB178" s="216"/>
      <c r="HPC178" s="216"/>
      <c r="HPD178" s="216"/>
      <c r="HPE178" s="216"/>
      <c r="HPF178" s="216"/>
      <c r="HPG178" s="216"/>
      <c r="HPH178" s="216"/>
      <c r="HPI178" s="216"/>
      <c r="HPJ178" s="216"/>
      <c r="HPK178" s="216"/>
      <c r="HPL178" s="216"/>
      <c r="HPM178" s="216"/>
      <c r="HPN178" s="216"/>
      <c r="HPO178" s="216"/>
      <c r="HPP178" s="216"/>
      <c r="HPQ178" s="216"/>
      <c r="HPR178" s="216"/>
      <c r="HPS178" s="216"/>
      <c r="HPT178" s="216"/>
      <c r="HPU178" s="216"/>
      <c r="HPV178" s="216"/>
      <c r="HPW178" s="216"/>
      <c r="HPX178" s="216"/>
      <c r="HPY178" s="216"/>
      <c r="HPZ178" s="216"/>
      <c r="HQA178" s="216"/>
      <c r="HQB178" s="216"/>
      <c r="HQC178" s="216"/>
      <c r="HQD178" s="216"/>
      <c r="HQE178" s="216"/>
      <c r="HQF178" s="216"/>
      <c r="HQG178" s="216"/>
      <c r="HQH178" s="216"/>
      <c r="HQI178" s="216"/>
      <c r="HQJ178" s="216"/>
      <c r="HQK178" s="216"/>
      <c r="HQL178" s="216"/>
      <c r="HQM178" s="216"/>
      <c r="HQN178" s="216"/>
      <c r="HQO178" s="216"/>
      <c r="HQP178" s="216"/>
      <c r="HQQ178" s="216"/>
      <c r="HQR178" s="216"/>
      <c r="HQS178" s="216"/>
      <c r="HQT178" s="216"/>
      <c r="HQU178" s="216"/>
      <c r="HQV178" s="216"/>
      <c r="HQW178" s="216"/>
      <c r="HQX178" s="216"/>
      <c r="HQY178" s="216"/>
      <c r="HQZ178" s="216"/>
      <c r="HRA178" s="216"/>
      <c r="HRB178" s="216"/>
      <c r="HRC178" s="216"/>
      <c r="HRD178" s="216"/>
      <c r="HRE178" s="216"/>
      <c r="HRF178" s="216"/>
      <c r="HRG178" s="216"/>
      <c r="HRH178" s="216"/>
      <c r="HRI178" s="216"/>
      <c r="HRJ178" s="216"/>
      <c r="HRK178" s="216"/>
      <c r="HRL178" s="216"/>
      <c r="HRM178" s="216"/>
      <c r="HRN178" s="216"/>
      <c r="HRO178" s="216"/>
      <c r="HRP178" s="216"/>
      <c r="HRQ178" s="216"/>
      <c r="HRR178" s="216"/>
      <c r="HRS178" s="216"/>
      <c r="HRT178" s="216"/>
      <c r="HRU178" s="216"/>
      <c r="HRV178" s="216"/>
      <c r="HRW178" s="216"/>
      <c r="HRX178" s="216"/>
      <c r="HRY178" s="216"/>
      <c r="HRZ178" s="216"/>
      <c r="HSA178" s="216"/>
      <c r="HSB178" s="216"/>
      <c r="HSC178" s="216"/>
      <c r="HSD178" s="216"/>
      <c r="HSE178" s="216"/>
      <c r="HSF178" s="216"/>
      <c r="HSG178" s="216"/>
      <c r="HSH178" s="216"/>
      <c r="HSI178" s="216"/>
      <c r="HSJ178" s="216"/>
      <c r="HSK178" s="216"/>
      <c r="HSL178" s="216"/>
      <c r="HSM178" s="216"/>
      <c r="HSN178" s="216"/>
      <c r="HSO178" s="216"/>
      <c r="HSP178" s="216"/>
      <c r="HSQ178" s="216"/>
      <c r="HSR178" s="216"/>
      <c r="HSS178" s="216"/>
      <c r="HST178" s="216"/>
      <c r="HSU178" s="216"/>
      <c r="HSV178" s="216"/>
      <c r="HSW178" s="216"/>
      <c r="HSX178" s="216"/>
      <c r="HSY178" s="216"/>
      <c r="HSZ178" s="216"/>
      <c r="HTA178" s="216"/>
      <c r="HTB178" s="216"/>
      <c r="HTC178" s="216"/>
      <c r="HTD178" s="216"/>
      <c r="HTE178" s="216"/>
      <c r="HTF178" s="216"/>
      <c r="HTG178" s="216"/>
      <c r="HTH178" s="216"/>
      <c r="HTI178" s="216"/>
      <c r="HTJ178" s="216"/>
      <c r="HTK178" s="216"/>
      <c r="HTL178" s="216"/>
      <c r="HTM178" s="216"/>
      <c r="HTN178" s="216"/>
      <c r="HTO178" s="216"/>
      <c r="HTP178" s="216"/>
      <c r="HTQ178" s="216"/>
      <c r="HTR178" s="216"/>
      <c r="HTS178" s="216"/>
      <c r="HTT178" s="216"/>
      <c r="HTU178" s="216"/>
      <c r="HTV178" s="216"/>
      <c r="HTW178" s="216"/>
      <c r="HTX178" s="216"/>
      <c r="HTY178" s="216"/>
      <c r="HTZ178" s="216"/>
      <c r="HUA178" s="216"/>
      <c r="HUB178" s="216"/>
      <c r="HUC178" s="216"/>
      <c r="HUD178" s="216"/>
      <c r="HUE178" s="216"/>
      <c r="HUF178" s="216"/>
      <c r="HUG178" s="216"/>
      <c r="HUH178" s="216"/>
      <c r="HUI178" s="216"/>
      <c r="HUJ178" s="216"/>
      <c r="HUK178" s="216"/>
      <c r="HUL178" s="216"/>
      <c r="HUM178" s="216"/>
      <c r="HUN178" s="216"/>
      <c r="HUO178" s="216"/>
      <c r="HUP178" s="216"/>
      <c r="HUQ178" s="216"/>
      <c r="HUR178" s="216"/>
      <c r="HUS178" s="216"/>
      <c r="HUT178" s="216"/>
      <c r="HUU178" s="216"/>
      <c r="HUV178" s="216"/>
      <c r="HUW178" s="216"/>
      <c r="HUX178" s="216"/>
      <c r="HUY178" s="216"/>
      <c r="HUZ178" s="216"/>
      <c r="HVA178" s="216"/>
      <c r="HVB178" s="216"/>
      <c r="HVC178" s="216"/>
      <c r="HVD178" s="216"/>
      <c r="HVE178" s="216"/>
      <c r="HVF178" s="216"/>
      <c r="HVG178" s="216"/>
      <c r="HVH178" s="216"/>
      <c r="HVI178" s="216"/>
      <c r="HVJ178" s="216"/>
      <c r="HVK178" s="216"/>
      <c r="HVL178" s="216"/>
      <c r="HVM178" s="216"/>
      <c r="HVN178" s="216"/>
      <c r="HVO178" s="216"/>
      <c r="HVP178" s="216"/>
      <c r="HVQ178" s="216"/>
      <c r="HVR178" s="216"/>
      <c r="HVS178" s="216"/>
      <c r="HVT178" s="216"/>
      <c r="HVU178" s="216"/>
      <c r="HVV178" s="216"/>
      <c r="HVW178" s="216"/>
      <c r="HVX178" s="216"/>
      <c r="HVY178" s="216"/>
      <c r="HVZ178" s="216"/>
      <c r="HWA178" s="216"/>
      <c r="HWB178" s="216"/>
      <c r="HWC178" s="216"/>
      <c r="HWD178" s="216"/>
      <c r="HWE178" s="216"/>
      <c r="HWF178" s="216"/>
      <c r="HWG178" s="216"/>
      <c r="HWH178" s="216"/>
      <c r="HWI178" s="216"/>
      <c r="HWJ178" s="216"/>
      <c r="HWK178" s="216"/>
      <c r="HWL178" s="216"/>
      <c r="HWM178" s="216"/>
      <c r="HWN178" s="216"/>
      <c r="HWO178" s="216"/>
      <c r="HWP178" s="216"/>
      <c r="HWQ178" s="216"/>
      <c r="HWR178" s="216"/>
      <c r="HWS178" s="216"/>
      <c r="HWT178" s="216"/>
      <c r="HWU178" s="216"/>
      <c r="HWV178" s="216"/>
      <c r="HWW178" s="216"/>
      <c r="HWX178" s="216"/>
      <c r="HWY178" s="216"/>
      <c r="HWZ178" s="216"/>
      <c r="HXA178" s="216"/>
      <c r="HXB178" s="216"/>
      <c r="HXC178" s="216"/>
      <c r="HXD178" s="216"/>
      <c r="HXE178" s="216"/>
      <c r="HXF178" s="216"/>
      <c r="HXG178" s="216"/>
      <c r="HXH178" s="216"/>
      <c r="HXI178" s="216"/>
      <c r="HXJ178" s="216"/>
      <c r="HXK178" s="216"/>
      <c r="HXL178" s="216"/>
      <c r="HXM178" s="216"/>
      <c r="HXN178" s="216"/>
      <c r="HXO178" s="216"/>
      <c r="HXP178" s="216"/>
      <c r="HXQ178" s="216"/>
      <c r="HXR178" s="216"/>
      <c r="HXS178" s="216"/>
      <c r="HXT178" s="216"/>
      <c r="HXU178" s="216"/>
      <c r="HXV178" s="216"/>
      <c r="HXW178" s="216"/>
      <c r="HXX178" s="216"/>
      <c r="HXY178" s="216"/>
      <c r="HXZ178" s="216"/>
      <c r="HYA178" s="216"/>
      <c r="HYB178" s="216"/>
      <c r="HYC178" s="216"/>
      <c r="HYD178" s="216"/>
      <c r="HYE178" s="216"/>
      <c r="HYF178" s="216"/>
      <c r="HYG178" s="216"/>
      <c r="HYH178" s="216"/>
      <c r="HYI178" s="216"/>
      <c r="HYJ178" s="216"/>
      <c r="HYK178" s="216"/>
      <c r="HYL178" s="216"/>
      <c r="HYM178" s="216"/>
      <c r="HYN178" s="216"/>
      <c r="HYO178" s="216"/>
      <c r="HYP178" s="216"/>
      <c r="HYQ178" s="216"/>
      <c r="HYR178" s="216"/>
      <c r="HYS178" s="216"/>
      <c r="HYT178" s="216"/>
      <c r="HYU178" s="216"/>
      <c r="HYV178" s="216"/>
      <c r="HYW178" s="216"/>
      <c r="HYX178" s="216"/>
      <c r="HYY178" s="216"/>
      <c r="HYZ178" s="216"/>
      <c r="HZA178" s="216"/>
      <c r="HZB178" s="216"/>
      <c r="HZC178" s="216"/>
      <c r="HZD178" s="216"/>
      <c r="HZE178" s="216"/>
      <c r="HZF178" s="216"/>
      <c r="HZG178" s="216"/>
      <c r="HZH178" s="216"/>
      <c r="HZI178" s="216"/>
      <c r="HZJ178" s="216"/>
      <c r="HZK178" s="216"/>
      <c r="HZL178" s="216"/>
      <c r="HZM178" s="216"/>
      <c r="HZN178" s="216"/>
      <c r="HZO178" s="216"/>
      <c r="HZP178" s="216"/>
      <c r="HZQ178" s="216"/>
      <c r="HZR178" s="216"/>
      <c r="HZS178" s="216"/>
      <c r="HZT178" s="216"/>
      <c r="HZU178" s="216"/>
      <c r="HZV178" s="216"/>
      <c r="HZW178" s="216"/>
      <c r="HZX178" s="216"/>
      <c r="HZY178" s="216"/>
      <c r="HZZ178" s="216"/>
      <c r="IAA178" s="216"/>
      <c r="IAB178" s="216"/>
      <c r="IAC178" s="216"/>
      <c r="IAD178" s="216"/>
      <c r="IAE178" s="216"/>
      <c r="IAF178" s="216"/>
      <c r="IAG178" s="216"/>
      <c r="IAH178" s="216"/>
      <c r="IAI178" s="216"/>
      <c r="IAJ178" s="216"/>
      <c r="IAK178" s="216"/>
      <c r="IAL178" s="216"/>
      <c r="IAM178" s="216"/>
      <c r="IAN178" s="216"/>
      <c r="IAO178" s="216"/>
      <c r="IAP178" s="216"/>
      <c r="IAQ178" s="216"/>
      <c r="IAR178" s="216"/>
      <c r="IAS178" s="216"/>
      <c r="IAT178" s="216"/>
      <c r="IAU178" s="216"/>
      <c r="IAV178" s="216"/>
      <c r="IAW178" s="216"/>
      <c r="IAX178" s="216"/>
      <c r="IAY178" s="216"/>
      <c r="IAZ178" s="216"/>
      <c r="IBA178" s="216"/>
      <c r="IBB178" s="216"/>
      <c r="IBC178" s="216"/>
      <c r="IBD178" s="216"/>
      <c r="IBE178" s="216"/>
      <c r="IBF178" s="216"/>
      <c r="IBG178" s="216"/>
      <c r="IBH178" s="216"/>
      <c r="IBI178" s="216"/>
      <c r="IBJ178" s="216"/>
      <c r="IBK178" s="216"/>
      <c r="IBL178" s="216"/>
      <c r="IBM178" s="216"/>
      <c r="IBN178" s="216"/>
      <c r="IBO178" s="216"/>
      <c r="IBP178" s="216"/>
      <c r="IBQ178" s="216"/>
      <c r="IBR178" s="216"/>
      <c r="IBS178" s="216"/>
      <c r="IBT178" s="216"/>
      <c r="IBU178" s="216"/>
      <c r="IBV178" s="216"/>
      <c r="IBW178" s="216"/>
      <c r="IBX178" s="216"/>
      <c r="IBY178" s="216"/>
      <c r="IBZ178" s="216"/>
      <c r="ICA178" s="216"/>
      <c r="ICB178" s="216"/>
      <c r="ICC178" s="216"/>
      <c r="ICD178" s="216"/>
      <c r="ICE178" s="216"/>
      <c r="ICF178" s="216"/>
      <c r="ICG178" s="216"/>
      <c r="ICH178" s="216"/>
      <c r="ICI178" s="216"/>
      <c r="ICJ178" s="216"/>
      <c r="ICK178" s="216"/>
      <c r="ICL178" s="216"/>
      <c r="ICM178" s="216"/>
      <c r="ICN178" s="216"/>
      <c r="ICO178" s="216"/>
      <c r="ICP178" s="216"/>
      <c r="ICQ178" s="216"/>
      <c r="ICR178" s="216"/>
      <c r="ICS178" s="216"/>
      <c r="ICT178" s="216"/>
      <c r="ICU178" s="216"/>
      <c r="ICV178" s="216"/>
      <c r="ICW178" s="216"/>
      <c r="ICX178" s="216"/>
      <c r="ICY178" s="216"/>
      <c r="ICZ178" s="216"/>
      <c r="IDA178" s="216"/>
      <c r="IDB178" s="216"/>
      <c r="IDC178" s="216"/>
      <c r="IDD178" s="216"/>
      <c r="IDE178" s="216"/>
      <c r="IDF178" s="216"/>
      <c r="IDG178" s="216"/>
      <c r="IDH178" s="216"/>
      <c r="IDI178" s="216"/>
      <c r="IDJ178" s="216"/>
      <c r="IDK178" s="216"/>
      <c r="IDL178" s="216"/>
      <c r="IDM178" s="216"/>
      <c r="IDN178" s="216"/>
      <c r="IDO178" s="216"/>
      <c r="IDP178" s="216"/>
      <c r="IDQ178" s="216"/>
      <c r="IDR178" s="216"/>
      <c r="IDS178" s="216"/>
      <c r="IDT178" s="216"/>
      <c r="IDU178" s="216"/>
      <c r="IDV178" s="216"/>
      <c r="IDW178" s="216"/>
      <c r="IDX178" s="216"/>
      <c r="IDY178" s="216"/>
      <c r="IDZ178" s="216"/>
      <c r="IEA178" s="216"/>
      <c r="IEB178" s="216"/>
      <c r="IEC178" s="216"/>
      <c r="IED178" s="216"/>
      <c r="IEE178" s="216"/>
      <c r="IEF178" s="216"/>
      <c r="IEG178" s="216"/>
      <c r="IEH178" s="216"/>
      <c r="IEI178" s="216"/>
      <c r="IEJ178" s="216"/>
      <c r="IEK178" s="216"/>
      <c r="IEL178" s="216"/>
      <c r="IEM178" s="216"/>
      <c r="IEN178" s="216"/>
      <c r="IEO178" s="216"/>
      <c r="IEP178" s="216"/>
      <c r="IEQ178" s="216"/>
      <c r="IER178" s="216"/>
      <c r="IES178" s="216"/>
      <c r="IET178" s="216"/>
      <c r="IEU178" s="216"/>
      <c r="IEV178" s="216"/>
      <c r="IEW178" s="216"/>
      <c r="IEX178" s="216"/>
      <c r="IEY178" s="216"/>
      <c r="IEZ178" s="216"/>
      <c r="IFA178" s="216"/>
      <c r="IFB178" s="216"/>
      <c r="IFC178" s="216"/>
      <c r="IFD178" s="216"/>
      <c r="IFE178" s="216"/>
      <c r="IFF178" s="216"/>
      <c r="IFG178" s="216"/>
      <c r="IFH178" s="216"/>
      <c r="IFI178" s="216"/>
      <c r="IFJ178" s="216"/>
      <c r="IFK178" s="216"/>
      <c r="IFL178" s="216"/>
      <c r="IFM178" s="216"/>
      <c r="IFN178" s="216"/>
      <c r="IFO178" s="216"/>
      <c r="IFP178" s="216"/>
      <c r="IFQ178" s="216"/>
      <c r="IFR178" s="216"/>
      <c r="IFS178" s="216"/>
      <c r="IFT178" s="216"/>
      <c r="IFU178" s="216"/>
      <c r="IFV178" s="216"/>
      <c r="IFW178" s="216"/>
      <c r="IFX178" s="216"/>
      <c r="IFY178" s="216"/>
      <c r="IFZ178" s="216"/>
      <c r="IGA178" s="216"/>
      <c r="IGB178" s="216"/>
      <c r="IGC178" s="216"/>
      <c r="IGD178" s="216"/>
      <c r="IGE178" s="216"/>
      <c r="IGF178" s="216"/>
      <c r="IGG178" s="216"/>
      <c r="IGH178" s="216"/>
      <c r="IGI178" s="216"/>
      <c r="IGJ178" s="216"/>
      <c r="IGK178" s="216"/>
      <c r="IGL178" s="216"/>
      <c r="IGM178" s="216"/>
      <c r="IGN178" s="216"/>
      <c r="IGO178" s="216"/>
      <c r="IGP178" s="216"/>
      <c r="IGQ178" s="216"/>
      <c r="IGR178" s="216"/>
      <c r="IGS178" s="216"/>
      <c r="IGT178" s="216"/>
      <c r="IGU178" s="216"/>
      <c r="IGV178" s="216"/>
      <c r="IGW178" s="216"/>
      <c r="IGX178" s="216"/>
      <c r="IGY178" s="216"/>
      <c r="IGZ178" s="216"/>
      <c r="IHA178" s="216"/>
      <c r="IHB178" s="216"/>
      <c r="IHC178" s="216"/>
      <c r="IHD178" s="216"/>
      <c r="IHE178" s="216"/>
      <c r="IHF178" s="216"/>
      <c r="IHG178" s="216"/>
      <c r="IHH178" s="216"/>
      <c r="IHI178" s="216"/>
      <c r="IHJ178" s="216"/>
      <c r="IHK178" s="216"/>
      <c r="IHL178" s="216"/>
      <c r="IHM178" s="216"/>
      <c r="IHN178" s="216"/>
      <c r="IHO178" s="216"/>
      <c r="IHP178" s="216"/>
      <c r="IHQ178" s="216"/>
      <c r="IHR178" s="216"/>
      <c r="IHS178" s="216"/>
      <c r="IHT178" s="216"/>
      <c r="IHU178" s="216"/>
      <c r="IHV178" s="216"/>
      <c r="IHW178" s="216"/>
      <c r="IHX178" s="216"/>
      <c r="IHY178" s="216"/>
      <c r="IHZ178" s="216"/>
      <c r="IIA178" s="216"/>
      <c r="IIB178" s="216"/>
      <c r="IIC178" s="216"/>
      <c r="IID178" s="216"/>
      <c r="IIE178" s="216"/>
      <c r="IIF178" s="216"/>
      <c r="IIG178" s="216"/>
      <c r="IIH178" s="216"/>
      <c r="III178" s="216"/>
      <c r="IIJ178" s="216"/>
      <c r="IIK178" s="216"/>
      <c r="IIL178" s="216"/>
      <c r="IIM178" s="216"/>
      <c r="IIN178" s="216"/>
      <c r="IIO178" s="216"/>
      <c r="IIP178" s="216"/>
      <c r="IIQ178" s="216"/>
      <c r="IIR178" s="216"/>
      <c r="IIS178" s="216"/>
      <c r="IIT178" s="216"/>
      <c r="IIU178" s="216"/>
      <c r="IIV178" s="216"/>
      <c r="IIW178" s="216"/>
      <c r="IIX178" s="216"/>
      <c r="IIY178" s="216"/>
      <c r="IIZ178" s="216"/>
      <c r="IJA178" s="216"/>
      <c r="IJB178" s="216"/>
      <c r="IJC178" s="216"/>
      <c r="IJD178" s="216"/>
      <c r="IJE178" s="216"/>
      <c r="IJF178" s="216"/>
      <c r="IJG178" s="216"/>
      <c r="IJH178" s="216"/>
      <c r="IJI178" s="216"/>
      <c r="IJJ178" s="216"/>
      <c r="IJK178" s="216"/>
      <c r="IJL178" s="216"/>
      <c r="IJM178" s="216"/>
      <c r="IJN178" s="216"/>
      <c r="IJO178" s="216"/>
      <c r="IJP178" s="216"/>
      <c r="IJQ178" s="216"/>
      <c r="IJR178" s="216"/>
      <c r="IJS178" s="216"/>
      <c r="IJT178" s="216"/>
      <c r="IJU178" s="216"/>
      <c r="IJV178" s="216"/>
      <c r="IJW178" s="216"/>
      <c r="IJX178" s="216"/>
      <c r="IJY178" s="216"/>
      <c r="IJZ178" s="216"/>
      <c r="IKA178" s="216"/>
      <c r="IKB178" s="216"/>
      <c r="IKC178" s="216"/>
      <c r="IKD178" s="216"/>
      <c r="IKE178" s="216"/>
      <c r="IKF178" s="216"/>
      <c r="IKG178" s="216"/>
      <c r="IKH178" s="216"/>
      <c r="IKI178" s="216"/>
      <c r="IKJ178" s="216"/>
      <c r="IKK178" s="216"/>
      <c r="IKL178" s="216"/>
      <c r="IKM178" s="216"/>
      <c r="IKN178" s="216"/>
      <c r="IKO178" s="216"/>
      <c r="IKP178" s="216"/>
      <c r="IKQ178" s="216"/>
      <c r="IKR178" s="216"/>
      <c r="IKS178" s="216"/>
      <c r="IKT178" s="216"/>
      <c r="IKU178" s="216"/>
      <c r="IKV178" s="216"/>
      <c r="IKW178" s="216"/>
      <c r="IKX178" s="216"/>
      <c r="IKY178" s="216"/>
      <c r="IKZ178" s="216"/>
      <c r="ILA178" s="216"/>
      <c r="ILB178" s="216"/>
      <c r="ILC178" s="216"/>
      <c r="ILD178" s="216"/>
      <c r="ILE178" s="216"/>
      <c r="ILF178" s="216"/>
      <c r="ILG178" s="216"/>
      <c r="ILH178" s="216"/>
      <c r="ILI178" s="216"/>
      <c r="ILJ178" s="216"/>
      <c r="ILK178" s="216"/>
      <c r="ILL178" s="216"/>
      <c r="ILM178" s="216"/>
      <c r="ILN178" s="216"/>
      <c r="ILO178" s="216"/>
      <c r="ILP178" s="216"/>
      <c r="ILQ178" s="216"/>
      <c r="ILR178" s="216"/>
      <c r="ILS178" s="216"/>
      <c r="ILT178" s="216"/>
      <c r="ILU178" s="216"/>
      <c r="ILV178" s="216"/>
      <c r="ILW178" s="216"/>
      <c r="ILX178" s="216"/>
      <c r="ILY178" s="216"/>
      <c r="ILZ178" s="216"/>
      <c r="IMA178" s="216"/>
      <c r="IMB178" s="216"/>
      <c r="IMC178" s="216"/>
      <c r="IMD178" s="216"/>
      <c r="IME178" s="216"/>
      <c r="IMF178" s="216"/>
      <c r="IMG178" s="216"/>
      <c r="IMH178" s="216"/>
      <c r="IMI178" s="216"/>
      <c r="IMJ178" s="216"/>
      <c r="IMK178" s="216"/>
      <c r="IML178" s="216"/>
      <c r="IMM178" s="216"/>
      <c r="IMN178" s="216"/>
      <c r="IMO178" s="216"/>
      <c r="IMP178" s="216"/>
      <c r="IMQ178" s="216"/>
      <c r="IMR178" s="216"/>
      <c r="IMS178" s="216"/>
      <c r="IMT178" s="216"/>
      <c r="IMU178" s="216"/>
      <c r="IMV178" s="216"/>
      <c r="IMW178" s="216"/>
      <c r="IMX178" s="216"/>
      <c r="IMY178" s="216"/>
      <c r="IMZ178" s="216"/>
      <c r="INA178" s="216"/>
      <c r="INB178" s="216"/>
      <c r="INC178" s="216"/>
      <c r="IND178" s="216"/>
      <c r="INE178" s="216"/>
      <c r="INF178" s="216"/>
      <c r="ING178" s="216"/>
      <c r="INH178" s="216"/>
      <c r="INI178" s="216"/>
      <c r="INJ178" s="216"/>
      <c r="INK178" s="216"/>
      <c r="INL178" s="216"/>
      <c r="INM178" s="216"/>
      <c r="INN178" s="216"/>
      <c r="INO178" s="216"/>
      <c r="INP178" s="216"/>
      <c r="INQ178" s="216"/>
      <c r="INR178" s="216"/>
      <c r="INS178" s="216"/>
      <c r="INT178" s="216"/>
      <c r="INU178" s="216"/>
      <c r="INV178" s="216"/>
      <c r="INW178" s="216"/>
      <c r="INX178" s="216"/>
      <c r="INY178" s="216"/>
      <c r="INZ178" s="216"/>
      <c r="IOA178" s="216"/>
      <c r="IOB178" s="216"/>
      <c r="IOC178" s="216"/>
      <c r="IOD178" s="216"/>
      <c r="IOE178" s="216"/>
      <c r="IOF178" s="216"/>
      <c r="IOG178" s="216"/>
      <c r="IOH178" s="216"/>
      <c r="IOI178" s="216"/>
      <c r="IOJ178" s="216"/>
      <c r="IOK178" s="216"/>
      <c r="IOL178" s="216"/>
      <c r="IOM178" s="216"/>
      <c r="ION178" s="216"/>
      <c r="IOO178" s="216"/>
      <c r="IOP178" s="216"/>
      <c r="IOQ178" s="216"/>
      <c r="IOR178" s="216"/>
      <c r="IOS178" s="216"/>
      <c r="IOT178" s="216"/>
      <c r="IOU178" s="216"/>
      <c r="IOV178" s="216"/>
      <c r="IOW178" s="216"/>
      <c r="IOX178" s="216"/>
      <c r="IOY178" s="216"/>
      <c r="IOZ178" s="216"/>
      <c r="IPA178" s="216"/>
      <c r="IPB178" s="216"/>
      <c r="IPC178" s="216"/>
      <c r="IPD178" s="216"/>
      <c r="IPE178" s="216"/>
      <c r="IPF178" s="216"/>
      <c r="IPG178" s="216"/>
      <c r="IPH178" s="216"/>
      <c r="IPI178" s="216"/>
      <c r="IPJ178" s="216"/>
      <c r="IPK178" s="216"/>
      <c r="IPL178" s="216"/>
      <c r="IPM178" s="216"/>
      <c r="IPN178" s="216"/>
      <c r="IPO178" s="216"/>
      <c r="IPP178" s="216"/>
      <c r="IPQ178" s="216"/>
      <c r="IPR178" s="216"/>
      <c r="IPS178" s="216"/>
      <c r="IPT178" s="216"/>
      <c r="IPU178" s="216"/>
      <c r="IPV178" s="216"/>
      <c r="IPW178" s="216"/>
      <c r="IPX178" s="216"/>
      <c r="IPY178" s="216"/>
      <c r="IPZ178" s="216"/>
      <c r="IQA178" s="216"/>
      <c r="IQB178" s="216"/>
      <c r="IQC178" s="216"/>
      <c r="IQD178" s="216"/>
      <c r="IQE178" s="216"/>
      <c r="IQF178" s="216"/>
      <c r="IQG178" s="216"/>
      <c r="IQH178" s="216"/>
      <c r="IQI178" s="216"/>
      <c r="IQJ178" s="216"/>
      <c r="IQK178" s="216"/>
      <c r="IQL178" s="216"/>
      <c r="IQM178" s="216"/>
      <c r="IQN178" s="216"/>
      <c r="IQO178" s="216"/>
      <c r="IQP178" s="216"/>
      <c r="IQQ178" s="216"/>
      <c r="IQR178" s="216"/>
      <c r="IQS178" s="216"/>
      <c r="IQT178" s="216"/>
      <c r="IQU178" s="216"/>
      <c r="IQV178" s="216"/>
      <c r="IQW178" s="216"/>
      <c r="IQX178" s="216"/>
      <c r="IQY178" s="216"/>
      <c r="IQZ178" s="216"/>
      <c r="IRA178" s="216"/>
      <c r="IRB178" s="216"/>
      <c r="IRC178" s="216"/>
      <c r="IRD178" s="216"/>
      <c r="IRE178" s="216"/>
      <c r="IRF178" s="216"/>
      <c r="IRG178" s="216"/>
      <c r="IRH178" s="216"/>
      <c r="IRI178" s="216"/>
      <c r="IRJ178" s="216"/>
      <c r="IRK178" s="216"/>
      <c r="IRL178" s="216"/>
      <c r="IRM178" s="216"/>
      <c r="IRN178" s="216"/>
      <c r="IRO178" s="216"/>
      <c r="IRP178" s="216"/>
      <c r="IRQ178" s="216"/>
      <c r="IRR178" s="216"/>
      <c r="IRS178" s="216"/>
      <c r="IRT178" s="216"/>
      <c r="IRU178" s="216"/>
      <c r="IRV178" s="216"/>
      <c r="IRW178" s="216"/>
      <c r="IRX178" s="216"/>
      <c r="IRY178" s="216"/>
      <c r="IRZ178" s="216"/>
      <c r="ISA178" s="216"/>
      <c r="ISB178" s="216"/>
      <c r="ISC178" s="216"/>
      <c r="ISD178" s="216"/>
      <c r="ISE178" s="216"/>
      <c r="ISF178" s="216"/>
      <c r="ISG178" s="216"/>
      <c r="ISH178" s="216"/>
      <c r="ISI178" s="216"/>
      <c r="ISJ178" s="216"/>
      <c r="ISK178" s="216"/>
      <c r="ISL178" s="216"/>
      <c r="ISM178" s="216"/>
      <c r="ISN178" s="216"/>
      <c r="ISO178" s="216"/>
      <c r="ISP178" s="216"/>
      <c r="ISQ178" s="216"/>
      <c r="ISR178" s="216"/>
      <c r="ISS178" s="216"/>
      <c r="IST178" s="216"/>
      <c r="ISU178" s="216"/>
      <c r="ISV178" s="216"/>
      <c r="ISW178" s="216"/>
      <c r="ISX178" s="216"/>
      <c r="ISY178" s="216"/>
      <c r="ISZ178" s="216"/>
      <c r="ITA178" s="216"/>
      <c r="ITB178" s="216"/>
      <c r="ITC178" s="216"/>
      <c r="ITD178" s="216"/>
      <c r="ITE178" s="216"/>
      <c r="ITF178" s="216"/>
      <c r="ITG178" s="216"/>
      <c r="ITH178" s="216"/>
      <c r="ITI178" s="216"/>
      <c r="ITJ178" s="216"/>
      <c r="ITK178" s="216"/>
      <c r="ITL178" s="216"/>
      <c r="ITM178" s="216"/>
      <c r="ITN178" s="216"/>
      <c r="ITO178" s="216"/>
      <c r="ITP178" s="216"/>
      <c r="ITQ178" s="216"/>
      <c r="ITR178" s="216"/>
      <c r="ITS178" s="216"/>
      <c r="ITT178" s="216"/>
      <c r="ITU178" s="216"/>
      <c r="ITV178" s="216"/>
      <c r="ITW178" s="216"/>
      <c r="ITX178" s="216"/>
      <c r="ITY178" s="216"/>
      <c r="ITZ178" s="216"/>
      <c r="IUA178" s="216"/>
      <c r="IUB178" s="216"/>
      <c r="IUC178" s="216"/>
      <c r="IUD178" s="216"/>
      <c r="IUE178" s="216"/>
      <c r="IUF178" s="216"/>
      <c r="IUG178" s="216"/>
      <c r="IUH178" s="216"/>
      <c r="IUI178" s="216"/>
      <c r="IUJ178" s="216"/>
      <c r="IUK178" s="216"/>
      <c r="IUL178" s="216"/>
      <c r="IUM178" s="216"/>
      <c r="IUN178" s="216"/>
      <c r="IUO178" s="216"/>
      <c r="IUP178" s="216"/>
      <c r="IUQ178" s="216"/>
      <c r="IUR178" s="216"/>
      <c r="IUS178" s="216"/>
      <c r="IUT178" s="216"/>
      <c r="IUU178" s="216"/>
      <c r="IUV178" s="216"/>
      <c r="IUW178" s="216"/>
      <c r="IUX178" s="216"/>
      <c r="IUY178" s="216"/>
      <c r="IUZ178" s="216"/>
      <c r="IVA178" s="216"/>
      <c r="IVB178" s="216"/>
      <c r="IVC178" s="216"/>
      <c r="IVD178" s="216"/>
      <c r="IVE178" s="216"/>
      <c r="IVF178" s="216"/>
      <c r="IVG178" s="216"/>
      <c r="IVH178" s="216"/>
      <c r="IVI178" s="216"/>
      <c r="IVJ178" s="216"/>
      <c r="IVK178" s="216"/>
      <c r="IVL178" s="216"/>
      <c r="IVM178" s="216"/>
      <c r="IVN178" s="216"/>
      <c r="IVO178" s="216"/>
      <c r="IVP178" s="216"/>
      <c r="IVQ178" s="216"/>
      <c r="IVR178" s="216"/>
      <c r="IVS178" s="216"/>
      <c r="IVT178" s="216"/>
      <c r="IVU178" s="216"/>
      <c r="IVV178" s="216"/>
      <c r="IVW178" s="216"/>
      <c r="IVX178" s="216"/>
      <c r="IVY178" s="216"/>
      <c r="IVZ178" s="216"/>
      <c r="IWA178" s="216"/>
      <c r="IWB178" s="216"/>
      <c r="IWC178" s="216"/>
      <c r="IWD178" s="216"/>
      <c r="IWE178" s="216"/>
      <c r="IWF178" s="216"/>
      <c r="IWG178" s="216"/>
      <c r="IWH178" s="216"/>
      <c r="IWI178" s="216"/>
      <c r="IWJ178" s="216"/>
      <c r="IWK178" s="216"/>
      <c r="IWL178" s="216"/>
      <c r="IWM178" s="216"/>
      <c r="IWN178" s="216"/>
      <c r="IWO178" s="216"/>
      <c r="IWP178" s="216"/>
      <c r="IWQ178" s="216"/>
      <c r="IWR178" s="216"/>
      <c r="IWS178" s="216"/>
      <c r="IWT178" s="216"/>
      <c r="IWU178" s="216"/>
      <c r="IWV178" s="216"/>
      <c r="IWW178" s="216"/>
      <c r="IWX178" s="216"/>
      <c r="IWY178" s="216"/>
      <c r="IWZ178" s="216"/>
      <c r="IXA178" s="216"/>
      <c r="IXB178" s="216"/>
      <c r="IXC178" s="216"/>
      <c r="IXD178" s="216"/>
      <c r="IXE178" s="216"/>
      <c r="IXF178" s="216"/>
      <c r="IXG178" s="216"/>
      <c r="IXH178" s="216"/>
      <c r="IXI178" s="216"/>
      <c r="IXJ178" s="216"/>
      <c r="IXK178" s="216"/>
      <c r="IXL178" s="216"/>
      <c r="IXM178" s="216"/>
      <c r="IXN178" s="216"/>
      <c r="IXO178" s="216"/>
      <c r="IXP178" s="216"/>
      <c r="IXQ178" s="216"/>
      <c r="IXR178" s="216"/>
      <c r="IXS178" s="216"/>
      <c r="IXT178" s="216"/>
      <c r="IXU178" s="216"/>
      <c r="IXV178" s="216"/>
      <c r="IXW178" s="216"/>
      <c r="IXX178" s="216"/>
      <c r="IXY178" s="216"/>
      <c r="IXZ178" s="216"/>
      <c r="IYA178" s="216"/>
      <c r="IYB178" s="216"/>
      <c r="IYC178" s="216"/>
      <c r="IYD178" s="216"/>
      <c r="IYE178" s="216"/>
      <c r="IYF178" s="216"/>
      <c r="IYG178" s="216"/>
      <c r="IYH178" s="216"/>
      <c r="IYI178" s="216"/>
      <c r="IYJ178" s="216"/>
      <c r="IYK178" s="216"/>
      <c r="IYL178" s="216"/>
      <c r="IYM178" s="216"/>
      <c r="IYN178" s="216"/>
      <c r="IYO178" s="216"/>
      <c r="IYP178" s="216"/>
      <c r="IYQ178" s="216"/>
      <c r="IYR178" s="216"/>
      <c r="IYS178" s="216"/>
      <c r="IYT178" s="216"/>
      <c r="IYU178" s="216"/>
      <c r="IYV178" s="216"/>
      <c r="IYW178" s="216"/>
      <c r="IYX178" s="216"/>
      <c r="IYY178" s="216"/>
      <c r="IYZ178" s="216"/>
      <c r="IZA178" s="216"/>
      <c r="IZB178" s="216"/>
      <c r="IZC178" s="216"/>
      <c r="IZD178" s="216"/>
      <c r="IZE178" s="216"/>
      <c r="IZF178" s="216"/>
      <c r="IZG178" s="216"/>
      <c r="IZH178" s="216"/>
      <c r="IZI178" s="216"/>
      <c r="IZJ178" s="216"/>
      <c r="IZK178" s="216"/>
      <c r="IZL178" s="216"/>
      <c r="IZM178" s="216"/>
      <c r="IZN178" s="216"/>
      <c r="IZO178" s="216"/>
      <c r="IZP178" s="216"/>
      <c r="IZQ178" s="216"/>
      <c r="IZR178" s="216"/>
      <c r="IZS178" s="216"/>
      <c r="IZT178" s="216"/>
      <c r="IZU178" s="216"/>
      <c r="IZV178" s="216"/>
      <c r="IZW178" s="216"/>
      <c r="IZX178" s="216"/>
      <c r="IZY178" s="216"/>
      <c r="IZZ178" s="216"/>
      <c r="JAA178" s="216"/>
      <c r="JAB178" s="216"/>
      <c r="JAC178" s="216"/>
      <c r="JAD178" s="216"/>
      <c r="JAE178" s="216"/>
      <c r="JAF178" s="216"/>
      <c r="JAG178" s="216"/>
      <c r="JAH178" s="216"/>
      <c r="JAI178" s="216"/>
      <c r="JAJ178" s="216"/>
      <c r="JAK178" s="216"/>
      <c r="JAL178" s="216"/>
      <c r="JAM178" s="216"/>
      <c r="JAN178" s="216"/>
      <c r="JAO178" s="216"/>
      <c r="JAP178" s="216"/>
      <c r="JAQ178" s="216"/>
      <c r="JAR178" s="216"/>
      <c r="JAS178" s="216"/>
      <c r="JAT178" s="216"/>
      <c r="JAU178" s="216"/>
      <c r="JAV178" s="216"/>
      <c r="JAW178" s="216"/>
      <c r="JAX178" s="216"/>
      <c r="JAY178" s="216"/>
      <c r="JAZ178" s="216"/>
      <c r="JBA178" s="216"/>
      <c r="JBB178" s="216"/>
      <c r="JBC178" s="216"/>
      <c r="JBD178" s="216"/>
      <c r="JBE178" s="216"/>
      <c r="JBF178" s="216"/>
      <c r="JBG178" s="216"/>
      <c r="JBH178" s="216"/>
      <c r="JBI178" s="216"/>
      <c r="JBJ178" s="216"/>
      <c r="JBK178" s="216"/>
      <c r="JBL178" s="216"/>
      <c r="JBM178" s="216"/>
      <c r="JBN178" s="216"/>
      <c r="JBO178" s="216"/>
      <c r="JBP178" s="216"/>
      <c r="JBQ178" s="216"/>
      <c r="JBR178" s="216"/>
      <c r="JBS178" s="216"/>
      <c r="JBT178" s="216"/>
      <c r="JBU178" s="216"/>
      <c r="JBV178" s="216"/>
      <c r="JBW178" s="216"/>
      <c r="JBX178" s="216"/>
      <c r="JBY178" s="216"/>
      <c r="JBZ178" s="216"/>
      <c r="JCA178" s="216"/>
      <c r="JCB178" s="216"/>
      <c r="JCC178" s="216"/>
      <c r="JCD178" s="216"/>
      <c r="JCE178" s="216"/>
      <c r="JCF178" s="216"/>
      <c r="JCG178" s="216"/>
      <c r="JCH178" s="216"/>
      <c r="JCI178" s="216"/>
      <c r="JCJ178" s="216"/>
      <c r="JCK178" s="216"/>
      <c r="JCL178" s="216"/>
      <c r="JCM178" s="216"/>
      <c r="JCN178" s="216"/>
      <c r="JCO178" s="216"/>
      <c r="JCP178" s="216"/>
      <c r="JCQ178" s="216"/>
      <c r="JCR178" s="216"/>
      <c r="JCS178" s="216"/>
      <c r="JCT178" s="216"/>
      <c r="JCU178" s="216"/>
      <c r="JCV178" s="216"/>
      <c r="JCW178" s="216"/>
      <c r="JCX178" s="216"/>
      <c r="JCY178" s="216"/>
      <c r="JCZ178" s="216"/>
      <c r="JDA178" s="216"/>
      <c r="JDB178" s="216"/>
      <c r="JDC178" s="216"/>
      <c r="JDD178" s="216"/>
      <c r="JDE178" s="216"/>
      <c r="JDF178" s="216"/>
      <c r="JDG178" s="216"/>
      <c r="JDH178" s="216"/>
      <c r="JDI178" s="216"/>
      <c r="JDJ178" s="216"/>
      <c r="JDK178" s="216"/>
      <c r="JDL178" s="216"/>
      <c r="JDM178" s="216"/>
      <c r="JDN178" s="216"/>
      <c r="JDO178" s="216"/>
      <c r="JDP178" s="216"/>
      <c r="JDQ178" s="216"/>
      <c r="JDR178" s="216"/>
      <c r="JDS178" s="216"/>
      <c r="JDT178" s="216"/>
      <c r="JDU178" s="216"/>
      <c r="JDV178" s="216"/>
      <c r="JDW178" s="216"/>
      <c r="JDX178" s="216"/>
      <c r="JDY178" s="216"/>
      <c r="JDZ178" s="216"/>
      <c r="JEA178" s="216"/>
      <c r="JEB178" s="216"/>
      <c r="JEC178" s="216"/>
      <c r="JED178" s="216"/>
      <c r="JEE178" s="216"/>
      <c r="JEF178" s="216"/>
      <c r="JEG178" s="216"/>
      <c r="JEH178" s="216"/>
      <c r="JEI178" s="216"/>
      <c r="JEJ178" s="216"/>
      <c r="JEK178" s="216"/>
      <c r="JEL178" s="216"/>
      <c r="JEM178" s="216"/>
      <c r="JEN178" s="216"/>
      <c r="JEO178" s="216"/>
      <c r="JEP178" s="216"/>
      <c r="JEQ178" s="216"/>
      <c r="JER178" s="216"/>
      <c r="JES178" s="216"/>
      <c r="JET178" s="216"/>
      <c r="JEU178" s="216"/>
      <c r="JEV178" s="216"/>
      <c r="JEW178" s="216"/>
      <c r="JEX178" s="216"/>
      <c r="JEY178" s="216"/>
      <c r="JEZ178" s="216"/>
      <c r="JFA178" s="216"/>
      <c r="JFB178" s="216"/>
      <c r="JFC178" s="216"/>
      <c r="JFD178" s="216"/>
      <c r="JFE178" s="216"/>
      <c r="JFF178" s="216"/>
      <c r="JFG178" s="216"/>
      <c r="JFH178" s="216"/>
      <c r="JFI178" s="216"/>
      <c r="JFJ178" s="216"/>
      <c r="JFK178" s="216"/>
      <c r="JFL178" s="216"/>
      <c r="JFM178" s="216"/>
      <c r="JFN178" s="216"/>
      <c r="JFO178" s="216"/>
      <c r="JFP178" s="216"/>
      <c r="JFQ178" s="216"/>
      <c r="JFR178" s="216"/>
      <c r="JFS178" s="216"/>
      <c r="JFT178" s="216"/>
      <c r="JFU178" s="216"/>
      <c r="JFV178" s="216"/>
      <c r="JFW178" s="216"/>
      <c r="JFX178" s="216"/>
      <c r="JFY178" s="216"/>
      <c r="JFZ178" s="216"/>
      <c r="JGA178" s="216"/>
      <c r="JGB178" s="216"/>
      <c r="JGC178" s="216"/>
      <c r="JGD178" s="216"/>
      <c r="JGE178" s="216"/>
      <c r="JGF178" s="216"/>
      <c r="JGG178" s="216"/>
      <c r="JGH178" s="216"/>
      <c r="JGI178" s="216"/>
      <c r="JGJ178" s="216"/>
      <c r="JGK178" s="216"/>
      <c r="JGL178" s="216"/>
      <c r="JGM178" s="216"/>
      <c r="JGN178" s="216"/>
      <c r="JGO178" s="216"/>
      <c r="JGP178" s="216"/>
      <c r="JGQ178" s="216"/>
      <c r="JGR178" s="216"/>
      <c r="JGS178" s="216"/>
      <c r="JGT178" s="216"/>
      <c r="JGU178" s="216"/>
      <c r="JGV178" s="216"/>
      <c r="JGW178" s="216"/>
      <c r="JGX178" s="216"/>
      <c r="JGY178" s="216"/>
      <c r="JGZ178" s="216"/>
      <c r="JHA178" s="216"/>
      <c r="JHB178" s="216"/>
      <c r="JHC178" s="216"/>
      <c r="JHD178" s="216"/>
      <c r="JHE178" s="216"/>
      <c r="JHF178" s="216"/>
      <c r="JHG178" s="216"/>
      <c r="JHH178" s="216"/>
      <c r="JHI178" s="216"/>
      <c r="JHJ178" s="216"/>
      <c r="JHK178" s="216"/>
      <c r="JHL178" s="216"/>
      <c r="JHM178" s="216"/>
      <c r="JHN178" s="216"/>
      <c r="JHO178" s="216"/>
      <c r="JHP178" s="216"/>
      <c r="JHQ178" s="216"/>
      <c r="JHR178" s="216"/>
      <c r="JHS178" s="216"/>
      <c r="JHT178" s="216"/>
      <c r="JHU178" s="216"/>
      <c r="JHV178" s="216"/>
      <c r="JHW178" s="216"/>
      <c r="JHX178" s="216"/>
      <c r="JHY178" s="216"/>
      <c r="JHZ178" s="216"/>
      <c r="JIA178" s="216"/>
      <c r="JIB178" s="216"/>
      <c r="JIC178" s="216"/>
      <c r="JID178" s="216"/>
      <c r="JIE178" s="216"/>
      <c r="JIF178" s="216"/>
      <c r="JIG178" s="216"/>
      <c r="JIH178" s="216"/>
      <c r="JII178" s="216"/>
      <c r="JIJ178" s="216"/>
      <c r="JIK178" s="216"/>
      <c r="JIL178" s="216"/>
      <c r="JIM178" s="216"/>
      <c r="JIN178" s="216"/>
      <c r="JIO178" s="216"/>
      <c r="JIP178" s="216"/>
      <c r="JIQ178" s="216"/>
      <c r="JIR178" s="216"/>
      <c r="JIS178" s="216"/>
      <c r="JIT178" s="216"/>
      <c r="JIU178" s="216"/>
      <c r="JIV178" s="216"/>
      <c r="JIW178" s="216"/>
      <c r="JIX178" s="216"/>
      <c r="JIY178" s="216"/>
      <c r="JIZ178" s="216"/>
      <c r="JJA178" s="216"/>
      <c r="JJB178" s="216"/>
      <c r="JJC178" s="216"/>
      <c r="JJD178" s="216"/>
      <c r="JJE178" s="216"/>
      <c r="JJF178" s="216"/>
      <c r="JJG178" s="216"/>
      <c r="JJH178" s="216"/>
      <c r="JJI178" s="216"/>
      <c r="JJJ178" s="216"/>
      <c r="JJK178" s="216"/>
      <c r="JJL178" s="216"/>
      <c r="JJM178" s="216"/>
      <c r="JJN178" s="216"/>
      <c r="JJO178" s="216"/>
      <c r="JJP178" s="216"/>
      <c r="JJQ178" s="216"/>
      <c r="JJR178" s="216"/>
      <c r="JJS178" s="216"/>
      <c r="JJT178" s="216"/>
      <c r="JJU178" s="216"/>
      <c r="JJV178" s="216"/>
      <c r="JJW178" s="216"/>
      <c r="JJX178" s="216"/>
      <c r="JJY178" s="216"/>
      <c r="JJZ178" s="216"/>
      <c r="JKA178" s="216"/>
      <c r="JKB178" s="216"/>
      <c r="JKC178" s="216"/>
      <c r="JKD178" s="216"/>
      <c r="JKE178" s="216"/>
      <c r="JKF178" s="216"/>
      <c r="JKG178" s="216"/>
      <c r="JKH178" s="216"/>
      <c r="JKI178" s="216"/>
      <c r="JKJ178" s="216"/>
      <c r="JKK178" s="216"/>
      <c r="JKL178" s="216"/>
      <c r="JKM178" s="216"/>
      <c r="JKN178" s="216"/>
      <c r="JKO178" s="216"/>
      <c r="JKP178" s="216"/>
      <c r="JKQ178" s="216"/>
      <c r="JKR178" s="216"/>
      <c r="JKS178" s="216"/>
      <c r="JKT178" s="216"/>
      <c r="JKU178" s="216"/>
      <c r="JKV178" s="216"/>
      <c r="JKW178" s="216"/>
      <c r="JKX178" s="216"/>
      <c r="JKY178" s="216"/>
      <c r="JKZ178" s="216"/>
      <c r="JLA178" s="216"/>
      <c r="JLB178" s="216"/>
      <c r="JLC178" s="216"/>
      <c r="JLD178" s="216"/>
      <c r="JLE178" s="216"/>
      <c r="JLF178" s="216"/>
      <c r="JLG178" s="216"/>
      <c r="JLH178" s="216"/>
      <c r="JLI178" s="216"/>
      <c r="JLJ178" s="216"/>
      <c r="JLK178" s="216"/>
      <c r="JLL178" s="216"/>
      <c r="JLM178" s="216"/>
      <c r="JLN178" s="216"/>
      <c r="JLO178" s="216"/>
      <c r="JLP178" s="216"/>
      <c r="JLQ178" s="216"/>
      <c r="JLR178" s="216"/>
      <c r="JLS178" s="216"/>
      <c r="JLT178" s="216"/>
      <c r="JLU178" s="216"/>
      <c r="JLV178" s="216"/>
      <c r="JLW178" s="216"/>
      <c r="JLX178" s="216"/>
      <c r="JLY178" s="216"/>
      <c r="JLZ178" s="216"/>
      <c r="JMA178" s="216"/>
      <c r="JMB178" s="216"/>
      <c r="JMC178" s="216"/>
      <c r="JMD178" s="216"/>
      <c r="JME178" s="216"/>
      <c r="JMF178" s="216"/>
      <c r="JMG178" s="216"/>
      <c r="JMH178" s="216"/>
      <c r="JMI178" s="216"/>
      <c r="JMJ178" s="216"/>
      <c r="JMK178" s="216"/>
      <c r="JML178" s="216"/>
      <c r="JMM178" s="216"/>
      <c r="JMN178" s="216"/>
      <c r="JMO178" s="216"/>
      <c r="JMP178" s="216"/>
      <c r="JMQ178" s="216"/>
      <c r="JMR178" s="216"/>
      <c r="JMS178" s="216"/>
      <c r="JMT178" s="216"/>
      <c r="JMU178" s="216"/>
      <c r="JMV178" s="216"/>
      <c r="JMW178" s="216"/>
      <c r="JMX178" s="216"/>
      <c r="JMY178" s="216"/>
      <c r="JMZ178" s="216"/>
      <c r="JNA178" s="216"/>
      <c r="JNB178" s="216"/>
      <c r="JNC178" s="216"/>
      <c r="JND178" s="216"/>
      <c r="JNE178" s="216"/>
      <c r="JNF178" s="216"/>
      <c r="JNG178" s="216"/>
      <c r="JNH178" s="216"/>
      <c r="JNI178" s="216"/>
      <c r="JNJ178" s="216"/>
      <c r="JNK178" s="216"/>
      <c r="JNL178" s="216"/>
      <c r="JNM178" s="216"/>
      <c r="JNN178" s="216"/>
      <c r="JNO178" s="216"/>
      <c r="JNP178" s="216"/>
      <c r="JNQ178" s="216"/>
      <c r="JNR178" s="216"/>
      <c r="JNS178" s="216"/>
      <c r="JNT178" s="216"/>
      <c r="JNU178" s="216"/>
      <c r="JNV178" s="216"/>
      <c r="JNW178" s="216"/>
      <c r="JNX178" s="216"/>
      <c r="JNY178" s="216"/>
      <c r="JNZ178" s="216"/>
      <c r="JOA178" s="216"/>
      <c r="JOB178" s="216"/>
      <c r="JOC178" s="216"/>
      <c r="JOD178" s="216"/>
      <c r="JOE178" s="216"/>
      <c r="JOF178" s="216"/>
      <c r="JOG178" s="216"/>
      <c r="JOH178" s="216"/>
      <c r="JOI178" s="216"/>
      <c r="JOJ178" s="216"/>
      <c r="JOK178" s="216"/>
      <c r="JOL178" s="216"/>
      <c r="JOM178" s="216"/>
      <c r="JON178" s="216"/>
      <c r="JOO178" s="216"/>
      <c r="JOP178" s="216"/>
      <c r="JOQ178" s="216"/>
      <c r="JOR178" s="216"/>
      <c r="JOS178" s="216"/>
      <c r="JOT178" s="216"/>
      <c r="JOU178" s="216"/>
      <c r="JOV178" s="216"/>
      <c r="JOW178" s="216"/>
      <c r="JOX178" s="216"/>
      <c r="JOY178" s="216"/>
      <c r="JOZ178" s="216"/>
      <c r="JPA178" s="216"/>
      <c r="JPB178" s="216"/>
      <c r="JPC178" s="216"/>
      <c r="JPD178" s="216"/>
      <c r="JPE178" s="216"/>
      <c r="JPF178" s="216"/>
      <c r="JPG178" s="216"/>
      <c r="JPH178" s="216"/>
      <c r="JPI178" s="216"/>
      <c r="JPJ178" s="216"/>
      <c r="JPK178" s="216"/>
      <c r="JPL178" s="216"/>
      <c r="JPM178" s="216"/>
      <c r="JPN178" s="216"/>
      <c r="JPO178" s="216"/>
      <c r="JPP178" s="216"/>
      <c r="JPQ178" s="216"/>
      <c r="JPR178" s="216"/>
      <c r="JPS178" s="216"/>
      <c r="JPT178" s="216"/>
      <c r="JPU178" s="216"/>
      <c r="JPV178" s="216"/>
      <c r="JPW178" s="216"/>
      <c r="JPX178" s="216"/>
      <c r="JPY178" s="216"/>
      <c r="JPZ178" s="216"/>
      <c r="JQA178" s="216"/>
      <c r="JQB178" s="216"/>
      <c r="JQC178" s="216"/>
      <c r="JQD178" s="216"/>
      <c r="JQE178" s="216"/>
      <c r="JQF178" s="216"/>
      <c r="JQG178" s="216"/>
      <c r="JQH178" s="216"/>
      <c r="JQI178" s="216"/>
      <c r="JQJ178" s="216"/>
      <c r="JQK178" s="216"/>
      <c r="JQL178" s="216"/>
      <c r="JQM178" s="216"/>
      <c r="JQN178" s="216"/>
      <c r="JQO178" s="216"/>
      <c r="JQP178" s="216"/>
      <c r="JQQ178" s="216"/>
      <c r="JQR178" s="216"/>
      <c r="JQS178" s="216"/>
      <c r="JQT178" s="216"/>
      <c r="JQU178" s="216"/>
      <c r="JQV178" s="216"/>
      <c r="JQW178" s="216"/>
      <c r="JQX178" s="216"/>
      <c r="JQY178" s="216"/>
      <c r="JQZ178" s="216"/>
      <c r="JRA178" s="216"/>
      <c r="JRB178" s="216"/>
      <c r="JRC178" s="216"/>
      <c r="JRD178" s="216"/>
      <c r="JRE178" s="216"/>
      <c r="JRF178" s="216"/>
      <c r="JRG178" s="216"/>
      <c r="JRH178" s="216"/>
      <c r="JRI178" s="216"/>
      <c r="JRJ178" s="216"/>
      <c r="JRK178" s="216"/>
      <c r="JRL178" s="216"/>
      <c r="JRM178" s="216"/>
      <c r="JRN178" s="216"/>
      <c r="JRO178" s="216"/>
      <c r="JRP178" s="216"/>
      <c r="JRQ178" s="216"/>
      <c r="JRR178" s="216"/>
      <c r="JRS178" s="216"/>
      <c r="JRT178" s="216"/>
      <c r="JRU178" s="216"/>
      <c r="JRV178" s="216"/>
      <c r="JRW178" s="216"/>
      <c r="JRX178" s="216"/>
      <c r="JRY178" s="216"/>
      <c r="JRZ178" s="216"/>
      <c r="JSA178" s="216"/>
      <c r="JSB178" s="216"/>
      <c r="JSC178" s="216"/>
      <c r="JSD178" s="216"/>
      <c r="JSE178" s="216"/>
      <c r="JSF178" s="216"/>
      <c r="JSG178" s="216"/>
      <c r="JSH178" s="216"/>
      <c r="JSI178" s="216"/>
      <c r="JSJ178" s="216"/>
      <c r="JSK178" s="216"/>
      <c r="JSL178" s="216"/>
      <c r="JSM178" s="216"/>
      <c r="JSN178" s="216"/>
      <c r="JSO178" s="216"/>
      <c r="JSP178" s="216"/>
      <c r="JSQ178" s="216"/>
      <c r="JSR178" s="216"/>
      <c r="JSS178" s="216"/>
      <c r="JST178" s="216"/>
      <c r="JSU178" s="216"/>
      <c r="JSV178" s="216"/>
      <c r="JSW178" s="216"/>
      <c r="JSX178" s="216"/>
      <c r="JSY178" s="216"/>
      <c r="JSZ178" s="216"/>
      <c r="JTA178" s="216"/>
      <c r="JTB178" s="216"/>
      <c r="JTC178" s="216"/>
      <c r="JTD178" s="216"/>
      <c r="JTE178" s="216"/>
      <c r="JTF178" s="216"/>
      <c r="JTG178" s="216"/>
      <c r="JTH178" s="216"/>
      <c r="JTI178" s="216"/>
      <c r="JTJ178" s="216"/>
      <c r="JTK178" s="216"/>
      <c r="JTL178" s="216"/>
      <c r="JTM178" s="216"/>
      <c r="JTN178" s="216"/>
      <c r="JTO178" s="216"/>
      <c r="JTP178" s="216"/>
      <c r="JTQ178" s="216"/>
      <c r="JTR178" s="216"/>
      <c r="JTS178" s="216"/>
      <c r="JTT178" s="216"/>
      <c r="JTU178" s="216"/>
      <c r="JTV178" s="216"/>
      <c r="JTW178" s="216"/>
      <c r="JTX178" s="216"/>
      <c r="JTY178" s="216"/>
      <c r="JTZ178" s="216"/>
      <c r="JUA178" s="216"/>
      <c r="JUB178" s="216"/>
      <c r="JUC178" s="216"/>
      <c r="JUD178" s="216"/>
      <c r="JUE178" s="216"/>
      <c r="JUF178" s="216"/>
      <c r="JUG178" s="216"/>
      <c r="JUH178" s="216"/>
      <c r="JUI178" s="216"/>
      <c r="JUJ178" s="216"/>
      <c r="JUK178" s="216"/>
      <c r="JUL178" s="216"/>
      <c r="JUM178" s="216"/>
      <c r="JUN178" s="216"/>
      <c r="JUO178" s="216"/>
      <c r="JUP178" s="216"/>
      <c r="JUQ178" s="216"/>
      <c r="JUR178" s="216"/>
      <c r="JUS178" s="216"/>
      <c r="JUT178" s="216"/>
      <c r="JUU178" s="216"/>
      <c r="JUV178" s="216"/>
      <c r="JUW178" s="216"/>
      <c r="JUX178" s="216"/>
      <c r="JUY178" s="216"/>
      <c r="JUZ178" s="216"/>
      <c r="JVA178" s="216"/>
      <c r="JVB178" s="216"/>
      <c r="JVC178" s="216"/>
      <c r="JVD178" s="216"/>
      <c r="JVE178" s="216"/>
      <c r="JVF178" s="216"/>
      <c r="JVG178" s="216"/>
      <c r="JVH178" s="216"/>
      <c r="JVI178" s="216"/>
      <c r="JVJ178" s="216"/>
      <c r="JVK178" s="216"/>
      <c r="JVL178" s="216"/>
      <c r="JVM178" s="216"/>
      <c r="JVN178" s="216"/>
      <c r="JVO178" s="216"/>
      <c r="JVP178" s="216"/>
      <c r="JVQ178" s="216"/>
      <c r="JVR178" s="216"/>
      <c r="JVS178" s="216"/>
      <c r="JVT178" s="216"/>
      <c r="JVU178" s="216"/>
      <c r="JVV178" s="216"/>
      <c r="JVW178" s="216"/>
      <c r="JVX178" s="216"/>
      <c r="JVY178" s="216"/>
      <c r="JVZ178" s="216"/>
      <c r="JWA178" s="216"/>
      <c r="JWB178" s="216"/>
      <c r="JWC178" s="216"/>
      <c r="JWD178" s="216"/>
      <c r="JWE178" s="216"/>
      <c r="JWF178" s="216"/>
      <c r="JWG178" s="216"/>
      <c r="JWH178" s="216"/>
      <c r="JWI178" s="216"/>
      <c r="JWJ178" s="216"/>
      <c r="JWK178" s="216"/>
      <c r="JWL178" s="216"/>
      <c r="JWM178" s="216"/>
      <c r="JWN178" s="216"/>
      <c r="JWO178" s="216"/>
      <c r="JWP178" s="216"/>
      <c r="JWQ178" s="216"/>
      <c r="JWR178" s="216"/>
      <c r="JWS178" s="216"/>
      <c r="JWT178" s="216"/>
      <c r="JWU178" s="216"/>
      <c r="JWV178" s="216"/>
      <c r="JWW178" s="216"/>
      <c r="JWX178" s="216"/>
      <c r="JWY178" s="216"/>
      <c r="JWZ178" s="216"/>
      <c r="JXA178" s="216"/>
      <c r="JXB178" s="216"/>
      <c r="JXC178" s="216"/>
      <c r="JXD178" s="216"/>
      <c r="JXE178" s="216"/>
      <c r="JXF178" s="216"/>
      <c r="JXG178" s="216"/>
      <c r="JXH178" s="216"/>
      <c r="JXI178" s="216"/>
      <c r="JXJ178" s="216"/>
      <c r="JXK178" s="216"/>
      <c r="JXL178" s="216"/>
      <c r="JXM178" s="216"/>
      <c r="JXN178" s="216"/>
      <c r="JXO178" s="216"/>
      <c r="JXP178" s="216"/>
      <c r="JXQ178" s="216"/>
      <c r="JXR178" s="216"/>
      <c r="JXS178" s="216"/>
      <c r="JXT178" s="216"/>
      <c r="JXU178" s="216"/>
      <c r="JXV178" s="216"/>
      <c r="JXW178" s="216"/>
      <c r="JXX178" s="216"/>
      <c r="JXY178" s="216"/>
      <c r="JXZ178" s="216"/>
      <c r="JYA178" s="216"/>
      <c r="JYB178" s="216"/>
      <c r="JYC178" s="216"/>
      <c r="JYD178" s="216"/>
      <c r="JYE178" s="216"/>
      <c r="JYF178" s="216"/>
      <c r="JYG178" s="216"/>
      <c r="JYH178" s="216"/>
      <c r="JYI178" s="216"/>
      <c r="JYJ178" s="216"/>
      <c r="JYK178" s="216"/>
      <c r="JYL178" s="216"/>
      <c r="JYM178" s="216"/>
      <c r="JYN178" s="216"/>
      <c r="JYO178" s="216"/>
      <c r="JYP178" s="216"/>
      <c r="JYQ178" s="216"/>
      <c r="JYR178" s="216"/>
      <c r="JYS178" s="216"/>
      <c r="JYT178" s="216"/>
      <c r="JYU178" s="216"/>
      <c r="JYV178" s="216"/>
      <c r="JYW178" s="216"/>
      <c r="JYX178" s="216"/>
      <c r="JYY178" s="216"/>
      <c r="JYZ178" s="216"/>
      <c r="JZA178" s="216"/>
      <c r="JZB178" s="216"/>
      <c r="JZC178" s="216"/>
      <c r="JZD178" s="216"/>
      <c r="JZE178" s="216"/>
      <c r="JZF178" s="216"/>
      <c r="JZG178" s="216"/>
      <c r="JZH178" s="216"/>
      <c r="JZI178" s="216"/>
      <c r="JZJ178" s="216"/>
      <c r="JZK178" s="216"/>
      <c r="JZL178" s="216"/>
      <c r="JZM178" s="216"/>
      <c r="JZN178" s="216"/>
      <c r="JZO178" s="216"/>
      <c r="JZP178" s="216"/>
      <c r="JZQ178" s="216"/>
      <c r="JZR178" s="216"/>
      <c r="JZS178" s="216"/>
      <c r="JZT178" s="216"/>
      <c r="JZU178" s="216"/>
      <c r="JZV178" s="216"/>
      <c r="JZW178" s="216"/>
      <c r="JZX178" s="216"/>
      <c r="JZY178" s="216"/>
      <c r="JZZ178" s="216"/>
      <c r="KAA178" s="216"/>
      <c r="KAB178" s="216"/>
      <c r="KAC178" s="216"/>
      <c r="KAD178" s="216"/>
      <c r="KAE178" s="216"/>
      <c r="KAF178" s="216"/>
      <c r="KAG178" s="216"/>
      <c r="KAH178" s="216"/>
      <c r="KAI178" s="216"/>
      <c r="KAJ178" s="216"/>
      <c r="KAK178" s="216"/>
      <c r="KAL178" s="216"/>
      <c r="KAM178" s="216"/>
      <c r="KAN178" s="216"/>
      <c r="KAO178" s="216"/>
      <c r="KAP178" s="216"/>
      <c r="KAQ178" s="216"/>
      <c r="KAR178" s="216"/>
      <c r="KAS178" s="216"/>
      <c r="KAT178" s="216"/>
      <c r="KAU178" s="216"/>
      <c r="KAV178" s="216"/>
      <c r="KAW178" s="216"/>
      <c r="KAX178" s="216"/>
      <c r="KAY178" s="216"/>
      <c r="KAZ178" s="216"/>
      <c r="KBA178" s="216"/>
      <c r="KBB178" s="216"/>
      <c r="KBC178" s="216"/>
      <c r="KBD178" s="216"/>
      <c r="KBE178" s="216"/>
      <c r="KBF178" s="216"/>
      <c r="KBG178" s="216"/>
      <c r="KBH178" s="216"/>
      <c r="KBI178" s="216"/>
      <c r="KBJ178" s="216"/>
      <c r="KBK178" s="216"/>
      <c r="KBL178" s="216"/>
      <c r="KBM178" s="216"/>
      <c r="KBN178" s="216"/>
      <c r="KBO178" s="216"/>
      <c r="KBP178" s="216"/>
      <c r="KBQ178" s="216"/>
      <c r="KBR178" s="216"/>
      <c r="KBS178" s="216"/>
      <c r="KBT178" s="216"/>
      <c r="KBU178" s="216"/>
      <c r="KBV178" s="216"/>
      <c r="KBW178" s="216"/>
      <c r="KBX178" s="216"/>
      <c r="KBY178" s="216"/>
      <c r="KBZ178" s="216"/>
      <c r="KCA178" s="216"/>
      <c r="KCB178" s="216"/>
      <c r="KCC178" s="216"/>
      <c r="KCD178" s="216"/>
      <c r="KCE178" s="216"/>
      <c r="KCF178" s="216"/>
      <c r="KCG178" s="216"/>
      <c r="KCH178" s="216"/>
      <c r="KCI178" s="216"/>
      <c r="KCJ178" s="216"/>
      <c r="KCK178" s="216"/>
      <c r="KCL178" s="216"/>
      <c r="KCM178" s="216"/>
      <c r="KCN178" s="216"/>
      <c r="KCO178" s="216"/>
      <c r="KCP178" s="216"/>
      <c r="KCQ178" s="216"/>
      <c r="KCR178" s="216"/>
      <c r="KCS178" s="216"/>
      <c r="KCT178" s="216"/>
      <c r="KCU178" s="216"/>
      <c r="KCV178" s="216"/>
      <c r="KCW178" s="216"/>
      <c r="KCX178" s="216"/>
      <c r="KCY178" s="216"/>
      <c r="KCZ178" s="216"/>
      <c r="KDA178" s="216"/>
      <c r="KDB178" s="216"/>
      <c r="KDC178" s="216"/>
      <c r="KDD178" s="216"/>
      <c r="KDE178" s="216"/>
      <c r="KDF178" s="216"/>
      <c r="KDG178" s="216"/>
      <c r="KDH178" s="216"/>
      <c r="KDI178" s="216"/>
      <c r="KDJ178" s="216"/>
      <c r="KDK178" s="216"/>
      <c r="KDL178" s="216"/>
      <c r="KDM178" s="216"/>
      <c r="KDN178" s="216"/>
      <c r="KDO178" s="216"/>
      <c r="KDP178" s="216"/>
      <c r="KDQ178" s="216"/>
      <c r="KDR178" s="216"/>
      <c r="KDS178" s="216"/>
      <c r="KDT178" s="216"/>
      <c r="KDU178" s="216"/>
      <c r="KDV178" s="216"/>
      <c r="KDW178" s="216"/>
      <c r="KDX178" s="216"/>
      <c r="KDY178" s="216"/>
      <c r="KDZ178" s="216"/>
      <c r="KEA178" s="216"/>
      <c r="KEB178" s="216"/>
      <c r="KEC178" s="216"/>
      <c r="KED178" s="216"/>
      <c r="KEE178" s="216"/>
      <c r="KEF178" s="216"/>
      <c r="KEG178" s="216"/>
      <c r="KEH178" s="216"/>
      <c r="KEI178" s="216"/>
      <c r="KEJ178" s="216"/>
      <c r="KEK178" s="216"/>
      <c r="KEL178" s="216"/>
      <c r="KEM178" s="216"/>
      <c r="KEN178" s="216"/>
      <c r="KEO178" s="216"/>
      <c r="KEP178" s="216"/>
      <c r="KEQ178" s="216"/>
      <c r="KER178" s="216"/>
      <c r="KES178" s="216"/>
      <c r="KET178" s="216"/>
      <c r="KEU178" s="216"/>
      <c r="KEV178" s="216"/>
      <c r="KEW178" s="216"/>
      <c r="KEX178" s="216"/>
      <c r="KEY178" s="216"/>
      <c r="KEZ178" s="216"/>
      <c r="KFA178" s="216"/>
      <c r="KFB178" s="216"/>
      <c r="KFC178" s="216"/>
      <c r="KFD178" s="216"/>
      <c r="KFE178" s="216"/>
      <c r="KFF178" s="216"/>
      <c r="KFG178" s="216"/>
      <c r="KFH178" s="216"/>
      <c r="KFI178" s="216"/>
      <c r="KFJ178" s="216"/>
      <c r="KFK178" s="216"/>
      <c r="KFL178" s="216"/>
      <c r="KFM178" s="216"/>
      <c r="KFN178" s="216"/>
      <c r="KFO178" s="216"/>
      <c r="KFP178" s="216"/>
      <c r="KFQ178" s="216"/>
      <c r="KFR178" s="216"/>
      <c r="KFS178" s="216"/>
      <c r="KFT178" s="216"/>
      <c r="KFU178" s="216"/>
      <c r="KFV178" s="216"/>
      <c r="KFW178" s="216"/>
      <c r="KFX178" s="216"/>
      <c r="KFY178" s="216"/>
      <c r="KFZ178" s="216"/>
      <c r="KGA178" s="216"/>
      <c r="KGB178" s="216"/>
      <c r="KGC178" s="216"/>
      <c r="KGD178" s="216"/>
      <c r="KGE178" s="216"/>
      <c r="KGF178" s="216"/>
      <c r="KGG178" s="216"/>
      <c r="KGH178" s="216"/>
      <c r="KGI178" s="216"/>
      <c r="KGJ178" s="216"/>
      <c r="KGK178" s="216"/>
      <c r="KGL178" s="216"/>
      <c r="KGM178" s="216"/>
      <c r="KGN178" s="216"/>
      <c r="KGO178" s="216"/>
      <c r="KGP178" s="216"/>
      <c r="KGQ178" s="216"/>
      <c r="KGR178" s="216"/>
      <c r="KGS178" s="216"/>
      <c r="KGT178" s="216"/>
      <c r="KGU178" s="216"/>
      <c r="KGV178" s="216"/>
      <c r="KGW178" s="216"/>
      <c r="KGX178" s="216"/>
      <c r="KGY178" s="216"/>
      <c r="KGZ178" s="216"/>
      <c r="KHA178" s="216"/>
      <c r="KHB178" s="216"/>
      <c r="KHC178" s="216"/>
      <c r="KHD178" s="216"/>
      <c r="KHE178" s="216"/>
      <c r="KHF178" s="216"/>
      <c r="KHG178" s="216"/>
      <c r="KHH178" s="216"/>
      <c r="KHI178" s="216"/>
      <c r="KHJ178" s="216"/>
      <c r="KHK178" s="216"/>
      <c r="KHL178" s="216"/>
      <c r="KHM178" s="216"/>
      <c r="KHN178" s="216"/>
      <c r="KHO178" s="216"/>
      <c r="KHP178" s="216"/>
      <c r="KHQ178" s="216"/>
      <c r="KHR178" s="216"/>
      <c r="KHS178" s="216"/>
      <c r="KHT178" s="216"/>
      <c r="KHU178" s="216"/>
      <c r="KHV178" s="216"/>
      <c r="KHW178" s="216"/>
      <c r="KHX178" s="216"/>
      <c r="KHY178" s="216"/>
      <c r="KHZ178" s="216"/>
      <c r="KIA178" s="216"/>
      <c r="KIB178" s="216"/>
      <c r="KIC178" s="216"/>
      <c r="KID178" s="216"/>
      <c r="KIE178" s="216"/>
      <c r="KIF178" s="216"/>
      <c r="KIG178" s="216"/>
      <c r="KIH178" s="216"/>
      <c r="KII178" s="216"/>
      <c r="KIJ178" s="216"/>
      <c r="KIK178" s="216"/>
      <c r="KIL178" s="216"/>
      <c r="KIM178" s="216"/>
      <c r="KIN178" s="216"/>
      <c r="KIO178" s="216"/>
      <c r="KIP178" s="216"/>
      <c r="KIQ178" s="216"/>
      <c r="KIR178" s="216"/>
      <c r="KIS178" s="216"/>
      <c r="KIT178" s="216"/>
      <c r="KIU178" s="216"/>
      <c r="KIV178" s="216"/>
      <c r="KIW178" s="216"/>
      <c r="KIX178" s="216"/>
      <c r="KIY178" s="216"/>
      <c r="KIZ178" s="216"/>
      <c r="KJA178" s="216"/>
      <c r="KJB178" s="216"/>
      <c r="KJC178" s="216"/>
      <c r="KJD178" s="216"/>
      <c r="KJE178" s="216"/>
      <c r="KJF178" s="216"/>
      <c r="KJG178" s="216"/>
      <c r="KJH178" s="216"/>
      <c r="KJI178" s="216"/>
      <c r="KJJ178" s="216"/>
      <c r="KJK178" s="216"/>
      <c r="KJL178" s="216"/>
      <c r="KJM178" s="216"/>
      <c r="KJN178" s="216"/>
      <c r="KJO178" s="216"/>
      <c r="KJP178" s="216"/>
      <c r="KJQ178" s="216"/>
      <c r="KJR178" s="216"/>
      <c r="KJS178" s="216"/>
      <c r="KJT178" s="216"/>
      <c r="KJU178" s="216"/>
      <c r="KJV178" s="216"/>
      <c r="KJW178" s="216"/>
      <c r="KJX178" s="216"/>
      <c r="KJY178" s="216"/>
      <c r="KJZ178" s="216"/>
      <c r="KKA178" s="216"/>
      <c r="KKB178" s="216"/>
      <c r="KKC178" s="216"/>
      <c r="KKD178" s="216"/>
      <c r="KKE178" s="216"/>
      <c r="KKF178" s="216"/>
      <c r="KKG178" s="216"/>
      <c r="KKH178" s="216"/>
      <c r="KKI178" s="216"/>
      <c r="KKJ178" s="216"/>
      <c r="KKK178" s="216"/>
      <c r="KKL178" s="216"/>
      <c r="KKM178" s="216"/>
      <c r="KKN178" s="216"/>
      <c r="KKO178" s="216"/>
      <c r="KKP178" s="216"/>
      <c r="KKQ178" s="216"/>
      <c r="KKR178" s="216"/>
      <c r="KKS178" s="216"/>
      <c r="KKT178" s="216"/>
      <c r="KKU178" s="216"/>
      <c r="KKV178" s="216"/>
      <c r="KKW178" s="216"/>
      <c r="KKX178" s="216"/>
      <c r="KKY178" s="216"/>
      <c r="KKZ178" s="216"/>
      <c r="KLA178" s="216"/>
      <c r="KLB178" s="216"/>
      <c r="KLC178" s="216"/>
      <c r="KLD178" s="216"/>
      <c r="KLE178" s="216"/>
      <c r="KLF178" s="216"/>
      <c r="KLG178" s="216"/>
      <c r="KLH178" s="216"/>
      <c r="KLI178" s="216"/>
      <c r="KLJ178" s="216"/>
      <c r="KLK178" s="216"/>
      <c r="KLL178" s="216"/>
      <c r="KLM178" s="216"/>
      <c r="KLN178" s="216"/>
      <c r="KLO178" s="216"/>
      <c r="KLP178" s="216"/>
      <c r="KLQ178" s="216"/>
      <c r="KLR178" s="216"/>
      <c r="KLS178" s="216"/>
      <c r="KLT178" s="216"/>
      <c r="KLU178" s="216"/>
      <c r="KLV178" s="216"/>
      <c r="KLW178" s="216"/>
      <c r="KLX178" s="216"/>
      <c r="KLY178" s="216"/>
      <c r="KLZ178" s="216"/>
      <c r="KMA178" s="216"/>
      <c r="KMB178" s="216"/>
      <c r="KMC178" s="216"/>
      <c r="KMD178" s="216"/>
      <c r="KME178" s="216"/>
      <c r="KMF178" s="216"/>
      <c r="KMG178" s="216"/>
      <c r="KMH178" s="216"/>
      <c r="KMI178" s="216"/>
      <c r="KMJ178" s="216"/>
      <c r="KMK178" s="216"/>
      <c r="KML178" s="216"/>
      <c r="KMM178" s="216"/>
      <c r="KMN178" s="216"/>
      <c r="KMO178" s="216"/>
      <c r="KMP178" s="216"/>
      <c r="KMQ178" s="216"/>
      <c r="KMR178" s="216"/>
      <c r="KMS178" s="216"/>
      <c r="KMT178" s="216"/>
      <c r="KMU178" s="216"/>
      <c r="KMV178" s="216"/>
      <c r="KMW178" s="216"/>
      <c r="KMX178" s="216"/>
      <c r="KMY178" s="216"/>
      <c r="KMZ178" s="216"/>
      <c r="KNA178" s="216"/>
      <c r="KNB178" s="216"/>
      <c r="KNC178" s="216"/>
      <c r="KND178" s="216"/>
      <c r="KNE178" s="216"/>
      <c r="KNF178" s="216"/>
      <c r="KNG178" s="216"/>
      <c r="KNH178" s="216"/>
      <c r="KNI178" s="216"/>
      <c r="KNJ178" s="216"/>
      <c r="KNK178" s="216"/>
      <c r="KNL178" s="216"/>
      <c r="KNM178" s="216"/>
      <c r="KNN178" s="216"/>
      <c r="KNO178" s="216"/>
      <c r="KNP178" s="216"/>
      <c r="KNQ178" s="216"/>
      <c r="KNR178" s="216"/>
      <c r="KNS178" s="216"/>
      <c r="KNT178" s="216"/>
      <c r="KNU178" s="216"/>
      <c r="KNV178" s="216"/>
      <c r="KNW178" s="216"/>
      <c r="KNX178" s="216"/>
      <c r="KNY178" s="216"/>
      <c r="KNZ178" s="216"/>
      <c r="KOA178" s="216"/>
      <c r="KOB178" s="216"/>
      <c r="KOC178" s="216"/>
      <c r="KOD178" s="216"/>
      <c r="KOE178" s="216"/>
      <c r="KOF178" s="216"/>
      <c r="KOG178" s="216"/>
      <c r="KOH178" s="216"/>
      <c r="KOI178" s="216"/>
      <c r="KOJ178" s="216"/>
      <c r="KOK178" s="216"/>
      <c r="KOL178" s="216"/>
      <c r="KOM178" s="216"/>
      <c r="KON178" s="216"/>
      <c r="KOO178" s="216"/>
      <c r="KOP178" s="216"/>
      <c r="KOQ178" s="216"/>
      <c r="KOR178" s="216"/>
      <c r="KOS178" s="216"/>
      <c r="KOT178" s="216"/>
      <c r="KOU178" s="216"/>
      <c r="KOV178" s="216"/>
      <c r="KOW178" s="216"/>
      <c r="KOX178" s="216"/>
      <c r="KOY178" s="216"/>
      <c r="KOZ178" s="216"/>
      <c r="KPA178" s="216"/>
      <c r="KPB178" s="216"/>
      <c r="KPC178" s="216"/>
      <c r="KPD178" s="216"/>
      <c r="KPE178" s="216"/>
      <c r="KPF178" s="216"/>
      <c r="KPG178" s="216"/>
      <c r="KPH178" s="216"/>
      <c r="KPI178" s="216"/>
      <c r="KPJ178" s="216"/>
      <c r="KPK178" s="216"/>
      <c r="KPL178" s="216"/>
      <c r="KPM178" s="216"/>
      <c r="KPN178" s="216"/>
      <c r="KPO178" s="216"/>
      <c r="KPP178" s="216"/>
      <c r="KPQ178" s="216"/>
      <c r="KPR178" s="216"/>
      <c r="KPS178" s="216"/>
      <c r="KPT178" s="216"/>
      <c r="KPU178" s="216"/>
      <c r="KPV178" s="216"/>
      <c r="KPW178" s="216"/>
      <c r="KPX178" s="216"/>
      <c r="KPY178" s="216"/>
      <c r="KPZ178" s="216"/>
      <c r="KQA178" s="216"/>
      <c r="KQB178" s="216"/>
      <c r="KQC178" s="216"/>
      <c r="KQD178" s="216"/>
      <c r="KQE178" s="216"/>
      <c r="KQF178" s="216"/>
      <c r="KQG178" s="216"/>
      <c r="KQH178" s="216"/>
      <c r="KQI178" s="216"/>
      <c r="KQJ178" s="216"/>
      <c r="KQK178" s="216"/>
      <c r="KQL178" s="216"/>
      <c r="KQM178" s="216"/>
      <c r="KQN178" s="216"/>
      <c r="KQO178" s="216"/>
      <c r="KQP178" s="216"/>
      <c r="KQQ178" s="216"/>
      <c r="KQR178" s="216"/>
      <c r="KQS178" s="216"/>
      <c r="KQT178" s="216"/>
      <c r="KQU178" s="216"/>
      <c r="KQV178" s="216"/>
      <c r="KQW178" s="216"/>
      <c r="KQX178" s="216"/>
      <c r="KQY178" s="216"/>
      <c r="KQZ178" s="216"/>
      <c r="KRA178" s="216"/>
      <c r="KRB178" s="216"/>
      <c r="KRC178" s="216"/>
      <c r="KRD178" s="216"/>
      <c r="KRE178" s="216"/>
      <c r="KRF178" s="216"/>
      <c r="KRG178" s="216"/>
      <c r="KRH178" s="216"/>
      <c r="KRI178" s="216"/>
      <c r="KRJ178" s="216"/>
      <c r="KRK178" s="216"/>
      <c r="KRL178" s="216"/>
      <c r="KRM178" s="216"/>
      <c r="KRN178" s="216"/>
      <c r="KRO178" s="216"/>
      <c r="KRP178" s="216"/>
      <c r="KRQ178" s="216"/>
      <c r="KRR178" s="216"/>
      <c r="KRS178" s="216"/>
      <c r="KRT178" s="216"/>
      <c r="KRU178" s="216"/>
      <c r="KRV178" s="216"/>
      <c r="KRW178" s="216"/>
      <c r="KRX178" s="216"/>
      <c r="KRY178" s="216"/>
      <c r="KRZ178" s="216"/>
      <c r="KSA178" s="216"/>
      <c r="KSB178" s="216"/>
      <c r="KSC178" s="216"/>
      <c r="KSD178" s="216"/>
      <c r="KSE178" s="216"/>
      <c r="KSF178" s="216"/>
      <c r="KSG178" s="216"/>
      <c r="KSH178" s="216"/>
      <c r="KSI178" s="216"/>
      <c r="KSJ178" s="216"/>
      <c r="KSK178" s="216"/>
      <c r="KSL178" s="216"/>
      <c r="KSM178" s="216"/>
      <c r="KSN178" s="216"/>
      <c r="KSO178" s="216"/>
      <c r="KSP178" s="216"/>
      <c r="KSQ178" s="216"/>
      <c r="KSR178" s="216"/>
      <c r="KSS178" s="216"/>
      <c r="KST178" s="216"/>
      <c r="KSU178" s="216"/>
      <c r="KSV178" s="216"/>
      <c r="KSW178" s="216"/>
      <c r="KSX178" s="216"/>
      <c r="KSY178" s="216"/>
      <c r="KSZ178" s="216"/>
      <c r="KTA178" s="216"/>
      <c r="KTB178" s="216"/>
      <c r="KTC178" s="216"/>
      <c r="KTD178" s="216"/>
      <c r="KTE178" s="216"/>
      <c r="KTF178" s="216"/>
      <c r="KTG178" s="216"/>
      <c r="KTH178" s="216"/>
      <c r="KTI178" s="216"/>
      <c r="KTJ178" s="216"/>
      <c r="KTK178" s="216"/>
      <c r="KTL178" s="216"/>
      <c r="KTM178" s="216"/>
      <c r="KTN178" s="216"/>
      <c r="KTO178" s="216"/>
      <c r="KTP178" s="216"/>
      <c r="KTQ178" s="216"/>
      <c r="KTR178" s="216"/>
      <c r="KTS178" s="216"/>
      <c r="KTT178" s="216"/>
      <c r="KTU178" s="216"/>
      <c r="KTV178" s="216"/>
      <c r="KTW178" s="216"/>
      <c r="KTX178" s="216"/>
      <c r="KTY178" s="216"/>
      <c r="KTZ178" s="216"/>
      <c r="KUA178" s="216"/>
      <c r="KUB178" s="216"/>
      <c r="KUC178" s="216"/>
      <c r="KUD178" s="216"/>
      <c r="KUE178" s="216"/>
      <c r="KUF178" s="216"/>
      <c r="KUG178" s="216"/>
      <c r="KUH178" s="216"/>
      <c r="KUI178" s="216"/>
      <c r="KUJ178" s="216"/>
      <c r="KUK178" s="216"/>
      <c r="KUL178" s="216"/>
      <c r="KUM178" s="216"/>
      <c r="KUN178" s="216"/>
      <c r="KUO178" s="216"/>
      <c r="KUP178" s="216"/>
      <c r="KUQ178" s="216"/>
      <c r="KUR178" s="216"/>
      <c r="KUS178" s="216"/>
      <c r="KUT178" s="216"/>
      <c r="KUU178" s="216"/>
      <c r="KUV178" s="216"/>
      <c r="KUW178" s="216"/>
      <c r="KUX178" s="216"/>
      <c r="KUY178" s="216"/>
      <c r="KUZ178" s="216"/>
      <c r="KVA178" s="216"/>
      <c r="KVB178" s="216"/>
      <c r="KVC178" s="216"/>
      <c r="KVD178" s="216"/>
      <c r="KVE178" s="216"/>
      <c r="KVF178" s="216"/>
      <c r="KVG178" s="216"/>
      <c r="KVH178" s="216"/>
      <c r="KVI178" s="216"/>
      <c r="KVJ178" s="216"/>
      <c r="KVK178" s="216"/>
      <c r="KVL178" s="216"/>
      <c r="KVM178" s="216"/>
      <c r="KVN178" s="216"/>
      <c r="KVO178" s="216"/>
      <c r="KVP178" s="216"/>
      <c r="KVQ178" s="216"/>
      <c r="KVR178" s="216"/>
      <c r="KVS178" s="216"/>
      <c r="KVT178" s="216"/>
      <c r="KVU178" s="216"/>
      <c r="KVV178" s="216"/>
      <c r="KVW178" s="216"/>
      <c r="KVX178" s="216"/>
      <c r="KVY178" s="216"/>
      <c r="KVZ178" s="216"/>
      <c r="KWA178" s="216"/>
      <c r="KWB178" s="216"/>
      <c r="KWC178" s="216"/>
      <c r="KWD178" s="216"/>
      <c r="KWE178" s="216"/>
      <c r="KWF178" s="216"/>
      <c r="KWG178" s="216"/>
      <c r="KWH178" s="216"/>
      <c r="KWI178" s="216"/>
      <c r="KWJ178" s="216"/>
      <c r="KWK178" s="216"/>
      <c r="KWL178" s="216"/>
      <c r="KWM178" s="216"/>
      <c r="KWN178" s="216"/>
      <c r="KWO178" s="216"/>
      <c r="KWP178" s="216"/>
      <c r="KWQ178" s="216"/>
      <c r="KWR178" s="216"/>
      <c r="KWS178" s="216"/>
      <c r="KWT178" s="216"/>
      <c r="KWU178" s="216"/>
      <c r="KWV178" s="216"/>
      <c r="KWW178" s="216"/>
      <c r="KWX178" s="216"/>
      <c r="KWY178" s="216"/>
      <c r="KWZ178" s="216"/>
      <c r="KXA178" s="216"/>
      <c r="KXB178" s="216"/>
      <c r="KXC178" s="216"/>
      <c r="KXD178" s="216"/>
      <c r="KXE178" s="216"/>
      <c r="KXF178" s="216"/>
      <c r="KXG178" s="216"/>
      <c r="KXH178" s="216"/>
      <c r="KXI178" s="216"/>
      <c r="KXJ178" s="216"/>
      <c r="KXK178" s="216"/>
      <c r="KXL178" s="216"/>
      <c r="KXM178" s="216"/>
      <c r="KXN178" s="216"/>
      <c r="KXO178" s="216"/>
      <c r="KXP178" s="216"/>
      <c r="KXQ178" s="216"/>
      <c r="KXR178" s="216"/>
      <c r="KXS178" s="216"/>
      <c r="KXT178" s="216"/>
      <c r="KXU178" s="216"/>
      <c r="KXV178" s="216"/>
      <c r="KXW178" s="216"/>
      <c r="KXX178" s="216"/>
      <c r="KXY178" s="216"/>
      <c r="KXZ178" s="216"/>
      <c r="KYA178" s="216"/>
      <c r="KYB178" s="216"/>
      <c r="KYC178" s="216"/>
      <c r="KYD178" s="216"/>
      <c r="KYE178" s="216"/>
      <c r="KYF178" s="216"/>
      <c r="KYG178" s="216"/>
      <c r="KYH178" s="216"/>
      <c r="KYI178" s="216"/>
      <c r="KYJ178" s="216"/>
      <c r="KYK178" s="216"/>
      <c r="KYL178" s="216"/>
      <c r="KYM178" s="216"/>
      <c r="KYN178" s="216"/>
      <c r="KYO178" s="216"/>
      <c r="KYP178" s="216"/>
      <c r="KYQ178" s="216"/>
      <c r="KYR178" s="216"/>
      <c r="KYS178" s="216"/>
      <c r="KYT178" s="216"/>
      <c r="KYU178" s="216"/>
      <c r="KYV178" s="216"/>
      <c r="KYW178" s="216"/>
      <c r="KYX178" s="216"/>
      <c r="KYY178" s="216"/>
      <c r="KYZ178" s="216"/>
      <c r="KZA178" s="216"/>
      <c r="KZB178" s="216"/>
      <c r="KZC178" s="216"/>
      <c r="KZD178" s="216"/>
      <c r="KZE178" s="216"/>
      <c r="KZF178" s="216"/>
      <c r="KZG178" s="216"/>
      <c r="KZH178" s="216"/>
      <c r="KZI178" s="216"/>
      <c r="KZJ178" s="216"/>
      <c r="KZK178" s="216"/>
      <c r="KZL178" s="216"/>
      <c r="KZM178" s="216"/>
      <c r="KZN178" s="216"/>
      <c r="KZO178" s="216"/>
      <c r="KZP178" s="216"/>
      <c r="KZQ178" s="216"/>
      <c r="KZR178" s="216"/>
      <c r="KZS178" s="216"/>
      <c r="KZT178" s="216"/>
      <c r="KZU178" s="216"/>
      <c r="KZV178" s="216"/>
      <c r="KZW178" s="216"/>
      <c r="KZX178" s="216"/>
      <c r="KZY178" s="216"/>
      <c r="KZZ178" s="216"/>
      <c r="LAA178" s="216"/>
      <c r="LAB178" s="216"/>
      <c r="LAC178" s="216"/>
      <c r="LAD178" s="216"/>
      <c r="LAE178" s="216"/>
      <c r="LAF178" s="216"/>
      <c r="LAG178" s="216"/>
      <c r="LAH178" s="216"/>
      <c r="LAI178" s="216"/>
      <c r="LAJ178" s="216"/>
      <c r="LAK178" s="216"/>
      <c r="LAL178" s="216"/>
      <c r="LAM178" s="216"/>
      <c r="LAN178" s="216"/>
      <c r="LAO178" s="216"/>
      <c r="LAP178" s="216"/>
      <c r="LAQ178" s="216"/>
      <c r="LAR178" s="216"/>
      <c r="LAS178" s="216"/>
      <c r="LAT178" s="216"/>
      <c r="LAU178" s="216"/>
      <c r="LAV178" s="216"/>
      <c r="LAW178" s="216"/>
      <c r="LAX178" s="216"/>
      <c r="LAY178" s="216"/>
      <c r="LAZ178" s="216"/>
      <c r="LBA178" s="216"/>
      <c r="LBB178" s="216"/>
      <c r="LBC178" s="216"/>
      <c r="LBD178" s="216"/>
      <c r="LBE178" s="216"/>
      <c r="LBF178" s="216"/>
      <c r="LBG178" s="216"/>
      <c r="LBH178" s="216"/>
      <c r="LBI178" s="216"/>
      <c r="LBJ178" s="216"/>
      <c r="LBK178" s="216"/>
      <c r="LBL178" s="216"/>
      <c r="LBM178" s="216"/>
      <c r="LBN178" s="216"/>
      <c r="LBO178" s="216"/>
      <c r="LBP178" s="216"/>
      <c r="LBQ178" s="216"/>
      <c r="LBR178" s="216"/>
      <c r="LBS178" s="216"/>
      <c r="LBT178" s="216"/>
      <c r="LBU178" s="216"/>
      <c r="LBV178" s="216"/>
      <c r="LBW178" s="216"/>
      <c r="LBX178" s="216"/>
      <c r="LBY178" s="216"/>
      <c r="LBZ178" s="216"/>
      <c r="LCA178" s="216"/>
      <c r="LCB178" s="216"/>
      <c r="LCC178" s="216"/>
      <c r="LCD178" s="216"/>
      <c r="LCE178" s="216"/>
      <c r="LCF178" s="216"/>
      <c r="LCG178" s="216"/>
      <c r="LCH178" s="216"/>
      <c r="LCI178" s="216"/>
      <c r="LCJ178" s="216"/>
      <c r="LCK178" s="216"/>
      <c r="LCL178" s="216"/>
      <c r="LCM178" s="216"/>
      <c r="LCN178" s="216"/>
      <c r="LCO178" s="216"/>
      <c r="LCP178" s="216"/>
      <c r="LCQ178" s="216"/>
      <c r="LCR178" s="216"/>
      <c r="LCS178" s="216"/>
      <c r="LCT178" s="216"/>
      <c r="LCU178" s="216"/>
      <c r="LCV178" s="216"/>
      <c r="LCW178" s="216"/>
      <c r="LCX178" s="216"/>
      <c r="LCY178" s="216"/>
      <c r="LCZ178" s="216"/>
      <c r="LDA178" s="216"/>
      <c r="LDB178" s="216"/>
      <c r="LDC178" s="216"/>
      <c r="LDD178" s="216"/>
      <c r="LDE178" s="216"/>
      <c r="LDF178" s="216"/>
      <c r="LDG178" s="216"/>
      <c r="LDH178" s="216"/>
      <c r="LDI178" s="216"/>
      <c r="LDJ178" s="216"/>
      <c r="LDK178" s="216"/>
      <c r="LDL178" s="216"/>
      <c r="LDM178" s="216"/>
      <c r="LDN178" s="216"/>
      <c r="LDO178" s="216"/>
      <c r="LDP178" s="216"/>
      <c r="LDQ178" s="216"/>
      <c r="LDR178" s="216"/>
      <c r="LDS178" s="216"/>
      <c r="LDT178" s="216"/>
      <c r="LDU178" s="216"/>
      <c r="LDV178" s="216"/>
      <c r="LDW178" s="216"/>
      <c r="LDX178" s="216"/>
      <c r="LDY178" s="216"/>
      <c r="LDZ178" s="216"/>
      <c r="LEA178" s="216"/>
      <c r="LEB178" s="216"/>
      <c r="LEC178" s="216"/>
      <c r="LED178" s="216"/>
      <c r="LEE178" s="216"/>
      <c r="LEF178" s="216"/>
      <c r="LEG178" s="216"/>
      <c r="LEH178" s="216"/>
      <c r="LEI178" s="216"/>
      <c r="LEJ178" s="216"/>
      <c r="LEK178" s="216"/>
      <c r="LEL178" s="216"/>
      <c r="LEM178" s="216"/>
      <c r="LEN178" s="216"/>
      <c r="LEO178" s="216"/>
      <c r="LEP178" s="216"/>
      <c r="LEQ178" s="216"/>
      <c r="LER178" s="216"/>
      <c r="LES178" s="216"/>
      <c r="LET178" s="216"/>
      <c r="LEU178" s="216"/>
      <c r="LEV178" s="216"/>
      <c r="LEW178" s="216"/>
      <c r="LEX178" s="216"/>
      <c r="LEY178" s="216"/>
      <c r="LEZ178" s="216"/>
      <c r="LFA178" s="216"/>
      <c r="LFB178" s="216"/>
      <c r="LFC178" s="216"/>
      <c r="LFD178" s="216"/>
      <c r="LFE178" s="216"/>
      <c r="LFF178" s="216"/>
      <c r="LFG178" s="216"/>
      <c r="LFH178" s="216"/>
      <c r="LFI178" s="216"/>
      <c r="LFJ178" s="216"/>
      <c r="LFK178" s="216"/>
      <c r="LFL178" s="216"/>
      <c r="LFM178" s="216"/>
      <c r="LFN178" s="216"/>
      <c r="LFO178" s="216"/>
      <c r="LFP178" s="216"/>
      <c r="LFQ178" s="216"/>
      <c r="LFR178" s="216"/>
      <c r="LFS178" s="216"/>
      <c r="LFT178" s="216"/>
      <c r="LFU178" s="216"/>
      <c r="LFV178" s="216"/>
      <c r="LFW178" s="216"/>
      <c r="LFX178" s="216"/>
      <c r="LFY178" s="216"/>
      <c r="LFZ178" s="216"/>
      <c r="LGA178" s="216"/>
      <c r="LGB178" s="216"/>
      <c r="LGC178" s="216"/>
      <c r="LGD178" s="216"/>
      <c r="LGE178" s="216"/>
      <c r="LGF178" s="216"/>
      <c r="LGG178" s="216"/>
      <c r="LGH178" s="216"/>
      <c r="LGI178" s="216"/>
      <c r="LGJ178" s="216"/>
      <c r="LGK178" s="216"/>
      <c r="LGL178" s="216"/>
      <c r="LGM178" s="216"/>
      <c r="LGN178" s="216"/>
      <c r="LGO178" s="216"/>
      <c r="LGP178" s="216"/>
      <c r="LGQ178" s="216"/>
      <c r="LGR178" s="216"/>
      <c r="LGS178" s="216"/>
      <c r="LGT178" s="216"/>
      <c r="LGU178" s="216"/>
      <c r="LGV178" s="216"/>
      <c r="LGW178" s="216"/>
      <c r="LGX178" s="216"/>
      <c r="LGY178" s="216"/>
      <c r="LGZ178" s="216"/>
      <c r="LHA178" s="216"/>
      <c r="LHB178" s="216"/>
      <c r="LHC178" s="216"/>
      <c r="LHD178" s="216"/>
      <c r="LHE178" s="216"/>
      <c r="LHF178" s="216"/>
      <c r="LHG178" s="216"/>
      <c r="LHH178" s="216"/>
      <c r="LHI178" s="216"/>
      <c r="LHJ178" s="216"/>
      <c r="LHK178" s="216"/>
      <c r="LHL178" s="216"/>
      <c r="LHM178" s="216"/>
      <c r="LHN178" s="216"/>
      <c r="LHO178" s="216"/>
      <c r="LHP178" s="216"/>
      <c r="LHQ178" s="216"/>
      <c r="LHR178" s="216"/>
      <c r="LHS178" s="216"/>
      <c r="LHT178" s="216"/>
      <c r="LHU178" s="216"/>
      <c r="LHV178" s="216"/>
      <c r="LHW178" s="216"/>
      <c r="LHX178" s="216"/>
      <c r="LHY178" s="216"/>
      <c r="LHZ178" s="216"/>
      <c r="LIA178" s="216"/>
      <c r="LIB178" s="216"/>
      <c r="LIC178" s="216"/>
      <c r="LID178" s="216"/>
      <c r="LIE178" s="216"/>
      <c r="LIF178" s="216"/>
      <c r="LIG178" s="216"/>
      <c r="LIH178" s="216"/>
      <c r="LII178" s="216"/>
      <c r="LIJ178" s="216"/>
      <c r="LIK178" s="216"/>
      <c r="LIL178" s="216"/>
      <c r="LIM178" s="216"/>
      <c r="LIN178" s="216"/>
      <c r="LIO178" s="216"/>
      <c r="LIP178" s="216"/>
      <c r="LIQ178" s="216"/>
      <c r="LIR178" s="216"/>
      <c r="LIS178" s="216"/>
      <c r="LIT178" s="216"/>
      <c r="LIU178" s="216"/>
      <c r="LIV178" s="216"/>
      <c r="LIW178" s="216"/>
      <c r="LIX178" s="216"/>
      <c r="LIY178" s="216"/>
      <c r="LIZ178" s="216"/>
      <c r="LJA178" s="216"/>
      <c r="LJB178" s="216"/>
      <c r="LJC178" s="216"/>
      <c r="LJD178" s="216"/>
      <c r="LJE178" s="216"/>
      <c r="LJF178" s="216"/>
      <c r="LJG178" s="216"/>
      <c r="LJH178" s="216"/>
      <c r="LJI178" s="216"/>
      <c r="LJJ178" s="216"/>
      <c r="LJK178" s="216"/>
      <c r="LJL178" s="216"/>
      <c r="LJM178" s="216"/>
      <c r="LJN178" s="216"/>
      <c r="LJO178" s="216"/>
      <c r="LJP178" s="216"/>
      <c r="LJQ178" s="216"/>
      <c r="LJR178" s="216"/>
      <c r="LJS178" s="216"/>
      <c r="LJT178" s="216"/>
      <c r="LJU178" s="216"/>
      <c r="LJV178" s="216"/>
      <c r="LJW178" s="216"/>
      <c r="LJX178" s="216"/>
      <c r="LJY178" s="216"/>
      <c r="LJZ178" s="216"/>
      <c r="LKA178" s="216"/>
      <c r="LKB178" s="216"/>
      <c r="LKC178" s="216"/>
      <c r="LKD178" s="216"/>
      <c r="LKE178" s="216"/>
      <c r="LKF178" s="216"/>
      <c r="LKG178" s="216"/>
      <c r="LKH178" s="216"/>
      <c r="LKI178" s="216"/>
      <c r="LKJ178" s="216"/>
      <c r="LKK178" s="216"/>
      <c r="LKL178" s="216"/>
      <c r="LKM178" s="216"/>
      <c r="LKN178" s="216"/>
      <c r="LKO178" s="216"/>
      <c r="LKP178" s="216"/>
      <c r="LKQ178" s="216"/>
      <c r="LKR178" s="216"/>
      <c r="LKS178" s="216"/>
      <c r="LKT178" s="216"/>
      <c r="LKU178" s="216"/>
      <c r="LKV178" s="216"/>
      <c r="LKW178" s="216"/>
      <c r="LKX178" s="216"/>
      <c r="LKY178" s="216"/>
      <c r="LKZ178" s="216"/>
      <c r="LLA178" s="216"/>
      <c r="LLB178" s="216"/>
      <c r="LLC178" s="216"/>
      <c r="LLD178" s="216"/>
      <c r="LLE178" s="216"/>
      <c r="LLF178" s="216"/>
      <c r="LLG178" s="216"/>
      <c r="LLH178" s="216"/>
      <c r="LLI178" s="216"/>
      <c r="LLJ178" s="216"/>
      <c r="LLK178" s="216"/>
      <c r="LLL178" s="216"/>
      <c r="LLM178" s="216"/>
      <c r="LLN178" s="216"/>
      <c r="LLO178" s="216"/>
      <c r="LLP178" s="216"/>
      <c r="LLQ178" s="216"/>
      <c r="LLR178" s="216"/>
      <c r="LLS178" s="216"/>
      <c r="LLT178" s="216"/>
      <c r="LLU178" s="216"/>
      <c r="LLV178" s="216"/>
      <c r="LLW178" s="216"/>
      <c r="LLX178" s="216"/>
      <c r="LLY178" s="216"/>
      <c r="LLZ178" s="216"/>
      <c r="LMA178" s="216"/>
      <c r="LMB178" s="216"/>
      <c r="LMC178" s="216"/>
      <c r="LMD178" s="216"/>
      <c r="LME178" s="216"/>
      <c r="LMF178" s="216"/>
      <c r="LMG178" s="216"/>
      <c r="LMH178" s="216"/>
      <c r="LMI178" s="216"/>
      <c r="LMJ178" s="216"/>
      <c r="LMK178" s="216"/>
      <c r="LML178" s="216"/>
      <c r="LMM178" s="216"/>
      <c r="LMN178" s="216"/>
      <c r="LMO178" s="216"/>
      <c r="LMP178" s="216"/>
      <c r="LMQ178" s="216"/>
      <c r="LMR178" s="216"/>
      <c r="LMS178" s="216"/>
      <c r="LMT178" s="216"/>
      <c r="LMU178" s="216"/>
      <c r="LMV178" s="216"/>
      <c r="LMW178" s="216"/>
      <c r="LMX178" s="216"/>
      <c r="LMY178" s="216"/>
      <c r="LMZ178" s="216"/>
      <c r="LNA178" s="216"/>
      <c r="LNB178" s="216"/>
      <c r="LNC178" s="216"/>
      <c r="LND178" s="216"/>
      <c r="LNE178" s="216"/>
      <c r="LNF178" s="216"/>
      <c r="LNG178" s="216"/>
      <c r="LNH178" s="216"/>
      <c r="LNI178" s="216"/>
      <c r="LNJ178" s="216"/>
      <c r="LNK178" s="216"/>
      <c r="LNL178" s="216"/>
      <c r="LNM178" s="216"/>
      <c r="LNN178" s="216"/>
      <c r="LNO178" s="216"/>
      <c r="LNP178" s="216"/>
      <c r="LNQ178" s="216"/>
      <c r="LNR178" s="216"/>
      <c r="LNS178" s="216"/>
      <c r="LNT178" s="216"/>
      <c r="LNU178" s="216"/>
      <c r="LNV178" s="216"/>
      <c r="LNW178" s="216"/>
      <c r="LNX178" s="216"/>
      <c r="LNY178" s="216"/>
      <c r="LNZ178" s="216"/>
      <c r="LOA178" s="216"/>
      <c r="LOB178" s="216"/>
      <c r="LOC178" s="216"/>
      <c r="LOD178" s="216"/>
      <c r="LOE178" s="216"/>
      <c r="LOF178" s="216"/>
      <c r="LOG178" s="216"/>
      <c r="LOH178" s="216"/>
      <c r="LOI178" s="216"/>
      <c r="LOJ178" s="216"/>
      <c r="LOK178" s="216"/>
      <c r="LOL178" s="216"/>
      <c r="LOM178" s="216"/>
      <c r="LON178" s="216"/>
      <c r="LOO178" s="216"/>
      <c r="LOP178" s="216"/>
      <c r="LOQ178" s="216"/>
      <c r="LOR178" s="216"/>
      <c r="LOS178" s="216"/>
      <c r="LOT178" s="216"/>
      <c r="LOU178" s="216"/>
      <c r="LOV178" s="216"/>
      <c r="LOW178" s="216"/>
      <c r="LOX178" s="216"/>
      <c r="LOY178" s="216"/>
      <c r="LOZ178" s="216"/>
      <c r="LPA178" s="216"/>
      <c r="LPB178" s="216"/>
      <c r="LPC178" s="216"/>
      <c r="LPD178" s="216"/>
      <c r="LPE178" s="216"/>
      <c r="LPF178" s="216"/>
      <c r="LPG178" s="216"/>
      <c r="LPH178" s="216"/>
      <c r="LPI178" s="216"/>
      <c r="LPJ178" s="216"/>
      <c r="LPK178" s="216"/>
      <c r="LPL178" s="216"/>
      <c r="LPM178" s="216"/>
      <c r="LPN178" s="216"/>
      <c r="LPO178" s="216"/>
      <c r="LPP178" s="216"/>
      <c r="LPQ178" s="216"/>
      <c r="LPR178" s="216"/>
      <c r="LPS178" s="216"/>
      <c r="LPT178" s="216"/>
      <c r="LPU178" s="216"/>
      <c r="LPV178" s="216"/>
      <c r="LPW178" s="216"/>
      <c r="LPX178" s="216"/>
      <c r="LPY178" s="216"/>
      <c r="LPZ178" s="216"/>
      <c r="LQA178" s="216"/>
      <c r="LQB178" s="216"/>
      <c r="LQC178" s="216"/>
      <c r="LQD178" s="216"/>
      <c r="LQE178" s="216"/>
      <c r="LQF178" s="216"/>
      <c r="LQG178" s="216"/>
      <c r="LQH178" s="216"/>
      <c r="LQI178" s="216"/>
      <c r="LQJ178" s="216"/>
      <c r="LQK178" s="216"/>
      <c r="LQL178" s="216"/>
      <c r="LQM178" s="216"/>
      <c r="LQN178" s="216"/>
      <c r="LQO178" s="216"/>
      <c r="LQP178" s="216"/>
      <c r="LQQ178" s="216"/>
      <c r="LQR178" s="216"/>
      <c r="LQS178" s="216"/>
      <c r="LQT178" s="216"/>
      <c r="LQU178" s="216"/>
      <c r="LQV178" s="216"/>
      <c r="LQW178" s="216"/>
      <c r="LQX178" s="216"/>
      <c r="LQY178" s="216"/>
      <c r="LQZ178" s="216"/>
      <c r="LRA178" s="216"/>
      <c r="LRB178" s="216"/>
      <c r="LRC178" s="216"/>
      <c r="LRD178" s="216"/>
      <c r="LRE178" s="216"/>
      <c r="LRF178" s="216"/>
      <c r="LRG178" s="216"/>
      <c r="LRH178" s="216"/>
      <c r="LRI178" s="216"/>
      <c r="LRJ178" s="216"/>
      <c r="LRK178" s="216"/>
      <c r="LRL178" s="216"/>
      <c r="LRM178" s="216"/>
      <c r="LRN178" s="216"/>
      <c r="LRO178" s="216"/>
      <c r="LRP178" s="216"/>
      <c r="LRQ178" s="216"/>
      <c r="LRR178" s="216"/>
      <c r="LRS178" s="216"/>
      <c r="LRT178" s="216"/>
      <c r="LRU178" s="216"/>
      <c r="LRV178" s="216"/>
      <c r="LRW178" s="216"/>
      <c r="LRX178" s="216"/>
      <c r="LRY178" s="216"/>
      <c r="LRZ178" s="216"/>
      <c r="LSA178" s="216"/>
      <c r="LSB178" s="216"/>
      <c r="LSC178" s="216"/>
      <c r="LSD178" s="216"/>
      <c r="LSE178" s="216"/>
      <c r="LSF178" s="216"/>
      <c r="LSG178" s="216"/>
      <c r="LSH178" s="216"/>
      <c r="LSI178" s="216"/>
      <c r="LSJ178" s="216"/>
      <c r="LSK178" s="216"/>
      <c r="LSL178" s="216"/>
      <c r="LSM178" s="216"/>
      <c r="LSN178" s="216"/>
      <c r="LSO178" s="216"/>
      <c r="LSP178" s="216"/>
      <c r="LSQ178" s="216"/>
      <c r="LSR178" s="216"/>
      <c r="LSS178" s="216"/>
      <c r="LST178" s="216"/>
      <c r="LSU178" s="216"/>
      <c r="LSV178" s="216"/>
      <c r="LSW178" s="216"/>
      <c r="LSX178" s="216"/>
      <c r="LSY178" s="216"/>
      <c r="LSZ178" s="216"/>
      <c r="LTA178" s="216"/>
      <c r="LTB178" s="216"/>
      <c r="LTC178" s="216"/>
      <c r="LTD178" s="216"/>
      <c r="LTE178" s="216"/>
      <c r="LTF178" s="216"/>
      <c r="LTG178" s="216"/>
      <c r="LTH178" s="216"/>
      <c r="LTI178" s="216"/>
      <c r="LTJ178" s="216"/>
      <c r="LTK178" s="216"/>
      <c r="LTL178" s="216"/>
      <c r="LTM178" s="216"/>
      <c r="LTN178" s="216"/>
      <c r="LTO178" s="216"/>
      <c r="LTP178" s="216"/>
      <c r="LTQ178" s="216"/>
      <c r="LTR178" s="216"/>
      <c r="LTS178" s="216"/>
      <c r="LTT178" s="216"/>
      <c r="LTU178" s="216"/>
      <c r="LTV178" s="216"/>
      <c r="LTW178" s="216"/>
      <c r="LTX178" s="216"/>
      <c r="LTY178" s="216"/>
      <c r="LTZ178" s="216"/>
      <c r="LUA178" s="216"/>
      <c r="LUB178" s="216"/>
      <c r="LUC178" s="216"/>
      <c r="LUD178" s="216"/>
      <c r="LUE178" s="216"/>
      <c r="LUF178" s="216"/>
      <c r="LUG178" s="216"/>
      <c r="LUH178" s="216"/>
      <c r="LUI178" s="216"/>
      <c r="LUJ178" s="216"/>
      <c r="LUK178" s="216"/>
      <c r="LUL178" s="216"/>
      <c r="LUM178" s="216"/>
      <c r="LUN178" s="216"/>
      <c r="LUO178" s="216"/>
      <c r="LUP178" s="216"/>
      <c r="LUQ178" s="216"/>
      <c r="LUR178" s="216"/>
      <c r="LUS178" s="216"/>
      <c r="LUT178" s="216"/>
      <c r="LUU178" s="216"/>
      <c r="LUV178" s="216"/>
      <c r="LUW178" s="216"/>
      <c r="LUX178" s="216"/>
      <c r="LUY178" s="216"/>
      <c r="LUZ178" s="216"/>
      <c r="LVA178" s="216"/>
      <c r="LVB178" s="216"/>
      <c r="LVC178" s="216"/>
      <c r="LVD178" s="216"/>
      <c r="LVE178" s="216"/>
      <c r="LVF178" s="216"/>
      <c r="LVG178" s="216"/>
      <c r="LVH178" s="216"/>
      <c r="LVI178" s="216"/>
      <c r="LVJ178" s="216"/>
      <c r="LVK178" s="216"/>
      <c r="LVL178" s="216"/>
      <c r="LVM178" s="216"/>
      <c r="LVN178" s="216"/>
      <c r="LVO178" s="216"/>
      <c r="LVP178" s="216"/>
      <c r="LVQ178" s="216"/>
      <c r="LVR178" s="216"/>
      <c r="LVS178" s="216"/>
      <c r="LVT178" s="216"/>
      <c r="LVU178" s="216"/>
      <c r="LVV178" s="216"/>
      <c r="LVW178" s="216"/>
      <c r="LVX178" s="216"/>
      <c r="LVY178" s="216"/>
      <c r="LVZ178" s="216"/>
      <c r="LWA178" s="216"/>
      <c r="LWB178" s="216"/>
      <c r="LWC178" s="216"/>
      <c r="LWD178" s="216"/>
      <c r="LWE178" s="216"/>
      <c r="LWF178" s="216"/>
      <c r="LWG178" s="216"/>
      <c r="LWH178" s="216"/>
      <c r="LWI178" s="216"/>
      <c r="LWJ178" s="216"/>
      <c r="LWK178" s="216"/>
      <c r="LWL178" s="216"/>
      <c r="LWM178" s="216"/>
      <c r="LWN178" s="216"/>
      <c r="LWO178" s="216"/>
      <c r="LWP178" s="216"/>
      <c r="LWQ178" s="216"/>
      <c r="LWR178" s="216"/>
      <c r="LWS178" s="216"/>
      <c r="LWT178" s="216"/>
      <c r="LWU178" s="216"/>
      <c r="LWV178" s="216"/>
      <c r="LWW178" s="216"/>
      <c r="LWX178" s="216"/>
      <c r="LWY178" s="216"/>
      <c r="LWZ178" s="216"/>
      <c r="LXA178" s="216"/>
      <c r="LXB178" s="216"/>
      <c r="LXC178" s="216"/>
      <c r="LXD178" s="216"/>
      <c r="LXE178" s="216"/>
      <c r="LXF178" s="216"/>
      <c r="LXG178" s="216"/>
      <c r="LXH178" s="216"/>
      <c r="LXI178" s="216"/>
      <c r="LXJ178" s="216"/>
      <c r="LXK178" s="216"/>
      <c r="LXL178" s="216"/>
      <c r="LXM178" s="216"/>
      <c r="LXN178" s="216"/>
      <c r="LXO178" s="216"/>
      <c r="LXP178" s="216"/>
      <c r="LXQ178" s="216"/>
      <c r="LXR178" s="216"/>
      <c r="LXS178" s="216"/>
      <c r="LXT178" s="216"/>
      <c r="LXU178" s="216"/>
      <c r="LXV178" s="216"/>
      <c r="LXW178" s="216"/>
      <c r="LXX178" s="216"/>
      <c r="LXY178" s="216"/>
      <c r="LXZ178" s="216"/>
      <c r="LYA178" s="216"/>
      <c r="LYB178" s="216"/>
      <c r="LYC178" s="216"/>
      <c r="LYD178" s="216"/>
      <c r="LYE178" s="216"/>
      <c r="LYF178" s="216"/>
      <c r="LYG178" s="216"/>
      <c r="LYH178" s="216"/>
      <c r="LYI178" s="216"/>
      <c r="LYJ178" s="216"/>
      <c r="LYK178" s="216"/>
      <c r="LYL178" s="216"/>
      <c r="LYM178" s="216"/>
      <c r="LYN178" s="216"/>
      <c r="LYO178" s="216"/>
      <c r="LYP178" s="216"/>
      <c r="LYQ178" s="216"/>
      <c r="LYR178" s="216"/>
      <c r="LYS178" s="216"/>
      <c r="LYT178" s="216"/>
      <c r="LYU178" s="216"/>
      <c r="LYV178" s="216"/>
      <c r="LYW178" s="216"/>
      <c r="LYX178" s="216"/>
      <c r="LYY178" s="216"/>
      <c r="LYZ178" s="216"/>
      <c r="LZA178" s="216"/>
      <c r="LZB178" s="216"/>
      <c r="LZC178" s="216"/>
      <c r="LZD178" s="216"/>
      <c r="LZE178" s="216"/>
      <c r="LZF178" s="216"/>
      <c r="LZG178" s="216"/>
      <c r="LZH178" s="216"/>
      <c r="LZI178" s="216"/>
      <c r="LZJ178" s="216"/>
      <c r="LZK178" s="216"/>
      <c r="LZL178" s="216"/>
      <c r="LZM178" s="216"/>
      <c r="LZN178" s="216"/>
      <c r="LZO178" s="216"/>
      <c r="LZP178" s="216"/>
      <c r="LZQ178" s="216"/>
      <c r="LZR178" s="216"/>
      <c r="LZS178" s="216"/>
      <c r="LZT178" s="216"/>
      <c r="LZU178" s="216"/>
      <c r="LZV178" s="216"/>
      <c r="LZW178" s="216"/>
      <c r="LZX178" s="216"/>
      <c r="LZY178" s="216"/>
      <c r="LZZ178" s="216"/>
      <c r="MAA178" s="216"/>
      <c r="MAB178" s="216"/>
      <c r="MAC178" s="216"/>
      <c r="MAD178" s="216"/>
      <c r="MAE178" s="216"/>
      <c r="MAF178" s="216"/>
      <c r="MAG178" s="216"/>
      <c r="MAH178" s="216"/>
      <c r="MAI178" s="216"/>
      <c r="MAJ178" s="216"/>
      <c r="MAK178" s="216"/>
      <c r="MAL178" s="216"/>
      <c r="MAM178" s="216"/>
      <c r="MAN178" s="216"/>
      <c r="MAO178" s="216"/>
      <c r="MAP178" s="216"/>
      <c r="MAQ178" s="216"/>
      <c r="MAR178" s="216"/>
      <c r="MAS178" s="216"/>
      <c r="MAT178" s="216"/>
      <c r="MAU178" s="216"/>
      <c r="MAV178" s="216"/>
      <c r="MAW178" s="216"/>
      <c r="MAX178" s="216"/>
      <c r="MAY178" s="216"/>
      <c r="MAZ178" s="216"/>
      <c r="MBA178" s="216"/>
      <c r="MBB178" s="216"/>
      <c r="MBC178" s="216"/>
      <c r="MBD178" s="216"/>
      <c r="MBE178" s="216"/>
      <c r="MBF178" s="216"/>
      <c r="MBG178" s="216"/>
      <c r="MBH178" s="216"/>
      <c r="MBI178" s="216"/>
      <c r="MBJ178" s="216"/>
      <c r="MBK178" s="216"/>
      <c r="MBL178" s="216"/>
      <c r="MBM178" s="216"/>
      <c r="MBN178" s="216"/>
      <c r="MBO178" s="216"/>
      <c r="MBP178" s="216"/>
      <c r="MBQ178" s="216"/>
      <c r="MBR178" s="216"/>
      <c r="MBS178" s="216"/>
      <c r="MBT178" s="216"/>
      <c r="MBU178" s="216"/>
      <c r="MBV178" s="216"/>
      <c r="MBW178" s="216"/>
      <c r="MBX178" s="216"/>
      <c r="MBY178" s="216"/>
      <c r="MBZ178" s="216"/>
      <c r="MCA178" s="216"/>
      <c r="MCB178" s="216"/>
      <c r="MCC178" s="216"/>
      <c r="MCD178" s="216"/>
      <c r="MCE178" s="216"/>
      <c r="MCF178" s="216"/>
      <c r="MCG178" s="216"/>
      <c r="MCH178" s="216"/>
      <c r="MCI178" s="216"/>
      <c r="MCJ178" s="216"/>
      <c r="MCK178" s="216"/>
      <c r="MCL178" s="216"/>
      <c r="MCM178" s="216"/>
      <c r="MCN178" s="216"/>
      <c r="MCO178" s="216"/>
      <c r="MCP178" s="216"/>
      <c r="MCQ178" s="216"/>
      <c r="MCR178" s="216"/>
      <c r="MCS178" s="216"/>
      <c r="MCT178" s="216"/>
      <c r="MCU178" s="216"/>
      <c r="MCV178" s="216"/>
      <c r="MCW178" s="216"/>
      <c r="MCX178" s="216"/>
      <c r="MCY178" s="216"/>
      <c r="MCZ178" s="216"/>
      <c r="MDA178" s="216"/>
      <c r="MDB178" s="216"/>
      <c r="MDC178" s="216"/>
      <c r="MDD178" s="216"/>
      <c r="MDE178" s="216"/>
      <c r="MDF178" s="216"/>
      <c r="MDG178" s="216"/>
      <c r="MDH178" s="216"/>
      <c r="MDI178" s="216"/>
      <c r="MDJ178" s="216"/>
      <c r="MDK178" s="216"/>
      <c r="MDL178" s="216"/>
      <c r="MDM178" s="216"/>
      <c r="MDN178" s="216"/>
      <c r="MDO178" s="216"/>
      <c r="MDP178" s="216"/>
      <c r="MDQ178" s="216"/>
      <c r="MDR178" s="216"/>
      <c r="MDS178" s="216"/>
      <c r="MDT178" s="216"/>
      <c r="MDU178" s="216"/>
      <c r="MDV178" s="216"/>
      <c r="MDW178" s="216"/>
      <c r="MDX178" s="216"/>
      <c r="MDY178" s="216"/>
      <c r="MDZ178" s="216"/>
      <c r="MEA178" s="216"/>
      <c r="MEB178" s="216"/>
      <c r="MEC178" s="216"/>
      <c r="MED178" s="216"/>
      <c r="MEE178" s="216"/>
      <c r="MEF178" s="216"/>
      <c r="MEG178" s="216"/>
      <c r="MEH178" s="216"/>
      <c r="MEI178" s="216"/>
      <c r="MEJ178" s="216"/>
      <c r="MEK178" s="216"/>
      <c r="MEL178" s="216"/>
      <c r="MEM178" s="216"/>
      <c r="MEN178" s="216"/>
      <c r="MEO178" s="216"/>
      <c r="MEP178" s="216"/>
      <c r="MEQ178" s="216"/>
      <c r="MER178" s="216"/>
      <c r="MES178" s="216"/>
      <c r="MET178" s="216"/>
      <c r="MEU178" s="216"/>
      <c r="MEV178" s="216"/>
      <c r="MEW178" s="216"/>
      <c r="MEX178" s="216"/>
      <c r="MEY178" s="216"/>
      <c r="MEZ178" s="216"/>
      <c r="MFA178" s="216"/>
      <c r="MFB178" s="216"/>
      <c r="MFC178" s="216"/>
      <c r="MFD178" s="216"/>
      <c r="MFE178" s="216"/>
      <c r="MFF178" s="216"/>
      <c r="MFG178" s="216"/>
      <c r="MFH178" s="216"/>
      <c r="MFI178" s="216"/>
      <c r="MFJ178" s="216"/>
      <c r="MFK178" s="216"/>
      <c r="MFL178" s="216"/>
      <c r="MFM178" s="216"/>
      <c r="MFN178" s="216"/>
      <c r="MFO178" s="216"/>
      <c r="MFP178" s="216"/>
      <c r="MFQ178" s="216"/>
      <c r="MFR178" s="216"/>
      <c r="MFS178" s="216"/>
      <c r="MFT178" s="216"/>
      <c r="MFU178" s="216"/>
      <c r="MFV178" s="216"/>
      <c r="MFW178" s="216"/>
      <c r="MFX178" s="216"/>
      <c r="MFY178" s="216"/>
      <c r="MFZ178" s="216"/>
      <c r="MGA178" s="216"/>
      <c r="MGB178" s="216"/>
      <c r="MGC178" s="216"/>
      <c r="MGD178" s="216"/>
      <c r="MGE178" s="216"/>
      <c r="MGF178" s="216"/>
      <c r="MGG178" s="216"/>
      <c r="MGH178" s="216"/>
      <c r="MGI178" s="216"/>
      <c r="MGJ178" s="216"/>
      <c r="MGK178" s="216"/>
      <c r="MGL178" s="216"/>
      <c r="MGM178" s="216"/>
      <c r="MGN178" s="216"/>
      <c r="MGO178" s="216"/>
      <c r="MGP178" s="216"/>
      <c r="MGQ178" s="216"/>
      <c r="MGR178" s="216"/>
      <c r="MGS178" s="216"/>
      <c r="MGT178" s="216"/>
      <c r="MGU178" s="216"/>
      <c r="MGV178" s="216"/>
      <c r="MGW178" s="216"/>
      <c r="MGX178" s="216"/>
      <c r="MGY178" s="216"/>
      <c r="MGZ178" s="216"/>
      <c r="MHA178" s="216"/>
      <c r="MHB178" s="216"/>
      <c r="MHC178" s="216"/>
      <c r="MHD178" s="216"/>
      <c r="MHE178" s="216"/>
      <c r="MHF178" s="216"/>
      <c r="MHG178" s="216"/>
      <c r="MHH178" s="216"/>
      <c r="MHI178" s="216"/>
      <c r="MHJ178" s="216"/>
      <c r="MHK178" s="216"/>
      <c r="MHL178" s="216"/>
      <c r="MHM178" s="216"/>
      <c r="MHN178" s="216"/>
      <c r="MHO178" s="216"/>
      <c r="MHP178" s="216"/>
      <c r="MHQ178" s="216"/>
      <c r="MHR178" s="216"/>
      <c r="MHS178" s="216"/>
      <c r="MHT178" s="216"/>
      <c r="MHU178" s="216"/>
      <c r="MHV178" s="216"/>
      <c r="MHW178" s="216"/>
      <c r="MHX178" s="216"/>
      <c r="MHY178" s="216"/>
      <c r="MHZ178" s="216"/>
      <c r="MIA178" s="216"/>
      <c r="MIB178" s="216"/>
      <c r="MIC178" s="216"/>
      <c r="MID178" s="216"/>
      <c r="MIE178" s="216"/>
      <c r="MIF178" s="216"/>
      <c r="MIG178" s="216"/>
      <c r="MIH178" s="216"/>
      <c r="MII178" s="216"/>
      <c r="MIJ178" s="216"/>
      <c r="MIK178" s="216"/>
      <c r="MIL178" s="216"/>
      <c r="MIM178" s="216"/>
      <c r="MIN178" s="216"/>
      <c r="MIO178" s="216"/>
      <c r="MIP178" s="216"/>
      <c r="MIQ178" s="216"/>
      <c r="MIR178" s="216"/>
      <c r="MIS178" s="216"/>
      <c r="MIT178" s="216"/>
      <c r="MIU178" s="216"/>
      <c r="MIV178" s="216"/>
      <c r="MIW178" s="216"/>
      <c r="MIX178" s="216"/>
      <c r="MIY178" s="216"/>
      <c r="MIZ178" s="216"/>
      <c r="MJA178" s="216"/>
      <c r="MJB178" s="216"/>
      <c r="MJC178" s="216"/>
      <c r="MJD178" s="216"/>
      <c r="MJE178" s="216"/>
      <c r="MJF178" s="216"/>
      <c r="MJG178" s="216"/>
      <c r="MJH178" s="216"/>
      <c r="MJI178" s="216"/>
      <c r="MJJ178" s="216"/>
      <c r="MJK178" s="216"/>
      <c r="MJL178" s="216"/>
      <c r="MJM178" s="216"/>
      <c r="MJN178" s="216"/>
      <c r="MJO178" s="216"/>
      <c r="MJP178" s="216"/>
      <c r="MJQ178" s="216"/>
      <c r="MJR178" s="216"/>
      <c r="MJS178" s="216"/>
      <c r="MJT178" s="216"/>
      <c r="MJU178" s="216"/>
      <c r="MJV178" s="216"/>
      <c r="MJW178" s="216"/>
      <c r="MJX178" s="216"/>
      <c r="MJY178" s="216"/>
      <c r="MJZ178" s="216"/>
      <c r="MKA178" s="216"/>
      <c r="MKB178" s="216"/>
      <c r="MKC178" s="216"/>
      <c r="MKD178" s="216"/>
      <c r="MKE178" s="216"/>
      <c r="MKF178" s="216"/>
      <c r="MKG178" s="216"/>
      <c r="MKH178" s="216"/>
      <c r="MKI178" s="216"/>
      <c r="MKJ178" s="216"/>
      <c r="MKK178" s="216"/>
      <c r="MKL178" s="216"/>
      <c r="MKM178" s="216"/>
      <c r="MKN178" s="216"/>
      <c r="MKO178" s="216"/>
      <c r="MKP178" s="216"/>
      <c r="MKQ178" s="216"/>
      <c r="MKR178" s="216"/>
      <c r="MKS178" s="216"/>
      <c r="MKT178" s="216"/>
      <c r="MKU178" s="216"/>
      <c r="MKV178" s="216"/>
      <c r="MKW178" s="216"/>
      <c r="MKX178" s="216"/>
      <c r="MKY178" s="216"/>
      <c r="MKZ178" s="216"/>
      <c r="MLA178" s="216"/>
      <c r="MLB178" s="216"/>
      <c r="MLC178" s="216"/>
      <c r="MLD178" s="216"/>
      <c r="MLE178" s="216"/>
      <c r="MLF178" s="216"/>
      <c r="MLG178" s="216"/>
      <c r="MLH178" s="216"/>
      <c r="MLI178" s="216"/>
      <c r="MLJ178" s="216"/>
      <c r="MLK178" s="216"/>
      <c r="MLL178" s="216"/>
      <c r="MLM178" s="216"/>
      <c r="MLN178" s="216"/>
      <c r="MLO178" s="216"/>
      <c r="MLP178" s="216"/>
      <c r="MLQ178" s="216"/>
      <c r="MLR178" s="216"/>
      <c r="MLS178" s="216"/>
      <c r="MLT178" s="216"/>
      <c r="MLU178" s="216"/>
      <c r="MLV178" s="216"/>
      <c r="MLW178" s="216"/>
      <c r="MLX178" s="216"/>
      <c r="MLY178" s="216"/>
      <c r="MLZ178" s="216"/>
      <c r="MMA178" s="216"/>
      <c r="MMB178" s="216"/>
      <c r="MMC178" s="216"/>
      <c r="MMD178" s="216"/>
      <c r="MME178" s="216"/>
      <c r="MMF178" s="216"/>
      <c r="MMG178" s="216"/>
      <c r="MMH178" s="216"/>
      <c r="MMI178" s="216"/>
      <c r="MMJ178" s="216"/>
      <c r="MMK178" s="216"/>
      <c r="MML178" s="216"/>
      <c r="MMM178" s="216"/>
      <c r="MMN178" s="216"/>
      <c r="MMO178" s="216"/>
      <c r="MMP178" s="216"/>
      <c r="MMQ178" s="216"/>
      <c r="MMR178" s="216"/>
      <c r="MMS178" s="216"/>
      <c r="MMT178" s="216"/>
      <c r="MMU178" s="216"/>
      <c r="MMV178" s="216"/>
      <c r="MMW178" s="216"/>
      <c r="MMX178" s="216"/>
      <c r="MMY178" s="216"/>
      <c r="MMZ178" s="216"/>
      <c r="MNA178" s="216"/>
      <c r="MNB178" s="216"/>
      <c r="MNC178" s="216"/>
      <c r="MND178" s="216"/>
      <c r="MNE178" s="216"/>
      <c r="MNF178" s="216"/>
      <c r="MNG178" s="216"/>
      <c r="MNH178" s="216"/>
      <c r="MNI178" s="216"/>
      <c r="MNJ178" s="216"/>
      <c r="MNK178" s="216"/>
      <c r="MNL178" s="216"/>
      <c r="MNM178" s="216"/>
      <c r="MNN178" s="216"/>
      <c r="MNO178" s="216"/>
      <c r="MNP178" s="216"/>
      <c r="MNQ178" s="216"/>
      <c r="MNR178" s="216"/>
      <c r="MNS178" s="216"/>
      <c r="MNT178" s="216"/>
      <c r="MNU178" s="216"/>
      <c r="MNV178" s="216"/>
      <c r="MNW178" s="216"/>
      <c r="MNX178" s="216"/>
      <c r="MNY178" s="216"/>
      <c r="MNZ178" s="216"/>
      <c r="MOA178" s="216"/>
      <c r="MOB178" s="216"/>
      <c r="MOC178" s="216"/>
      <c r="MOD178" s="216"/>
      <c r="MOE178" s="216"/>
      <c r="MOF178" s="216"/>
      <c r="MOG178" s="216"/>
      <c r="MOH178" s="216"/>
      <c r="MOI178" s="216"/>
      <c r="MOJ178" s="216"/>
      <c r="MOK178" s="216"/>
      <c r="MOL178" s="216"/>
      <c r="MOM178" s="216"/>
      <c r="MON178" s="216"/>
      <c r="MOO178" s="216"/>
      <c r="MOP178" s="216"/>
      <c r="MOQ178" s="216"/>
      <c r="MOR178" s="216"/>
      <c r="MOS178" s="216"/>
      <c r="MOT178" s="216"/>
      <c r="MOU178" s="216"/>
      <c r="MOV178" s="216"/>
      <c r="MOW178" s="216"/>
      <c r="MOX178" s="216"/>
      <c r="MOY178" s="216"/>
      <c r="MOZ178" s="216"/>
      <c r="MPA178" s="216"/>
      <c r="MPB178" s="216"/>
      <c r="MPC178" s="216"/>
      <c r="MPD178" s="216"/>
      <c r="MPE178" s="216"/>
      <c r="MPF178" s="216"/>
      <c r="MPG178" s="216"/>
      <c r="MPH178" s="216"/>
      <c r="MPI178" s="216"/>
      <c r="MPJ178" s="216"/>
      <c r="MPK178" s="216"/>
      <c r="MPL178" s="216"/>
      <c r="MPM178" s="216"/>
      <c r="MPN178" s="216"/>
      <c r="MPO178" s="216"/>
      <c r="MPP178" s="216"/>
      <c r="MPQ178" s="216"/>
      <c r="MPR178" s="216"/>
      <c r="MPS178" s="216"/>
      <c r="MPT178" s="216"/>
      <c r="MPU178" s="216"/>
      <c r="MPV178" s="216"/>
      <c r="MPW178" s="216"/>
      <c r="MPX178" s="216"/>
      <c r="MPY178" s="216"/>
      <c r="MPZ178" s="216"/>
      <c r="MQA178" s="216"/>
      <c r="MQB178" s="216"/>
      <c r="MQC178" s="216"/>
      <c r="MQD178" s="216"/>
      <c r="MQE178" s="216"/>
      <c r="MQF178" s="216"/>
      <c r="MQG178" s="216"/>
      <c r="MQH178" s="216"/>
      <c r="MQI178" s="216"/>
      <c r="MQJ178" s="216"/>
      <c r="MQK178" s="216"/>
      <c r="MQL178" s="216"/>
      <c r="MQM178" s="216"/>
      <c r="MQN178" s="216"/>
      <c r="MQO178" s="216"/>
      <c r="MQP178" s="216"/>
      <c r="MQQ178" s="216"/>
      <c r="MQR178" s="216"/>
      <c r="MQS178" s="216"/>
      <c r="MQT178" s="216"/>
      <c r="MQU178" s="216"/>
      <c r="MQV178" s="216"/>
      <c r="MQW178" s="216"/>
      <c r="MQX178" s="216"/>
      <c r="MQY178" s="216"/>
      <c r="MQZ178" s="216"/>
      <c r="MRA178" s="216"/>
      <c r="MRB178" s="216"/>
      <c r="MRC178" s="216"/>
      <c r="MRD178" s="216"/>
      <c r="MRE178" s="216"/>
      <c r="MRF178" s="216"/>
      <c r="MRG178" s="216"/>
      <c r="MRH178" s="216"/>
      <c r="MRI178" s="216"/>
      <c r="MRJ178" s="216"/>
      <c r="MRK178" s="216"/>
      <c r="MRL178" s="216"/>
      <c r="MRM178" s="216"/>
      <c r="MRN178" s="216"/>
      <c r="MRO178" s="216"/>
      <c r="MRP178" s="216"/>
      <c r="MRQ178" s="216"/>
      <c r="MRR178" s="216"/>
      <c r="MRS178" s="216"/>
      <c r="MRT178" s="216"/>
      <c r="MRU178" s="216"/>
      <c r="MRV178" s="216"/>
      <c r="MRW178" s="216"/>
      <c r="MRX178" s="216"/>
      <c r="MRY178" s="216"/>
      <c r="MRZ178" s="216"/>
      <c r="MSA178" s="216"/>
      <c r="MSB178" s="216"/>
      <c r="MSC178" s="216"/>
      <c r="MSD178" s="216"/>
      <c r="MSE178" s="216"/>
      <c r="MSF178" s="216"/>
      <c r="MSG178" s="216"/>
      <c r="MSH178" s="216"/>
      <c r="MSI178" s="216"/>
      <c r="MSJ178" s="216"/>
      <c r="MSK178" s="216"/>
      <c r="MSL178" s="216"/>
      <c r="MSM178" s="216"/>
      <c r="MSN178" s="216"/>
      <c r="MSO178" s="216"/>
      <c r="MSP178" s="216"/>
      <c r="MSQ178" s="216"/>
      <c r="MSR178" s="216"/>
      <c r="MSS178" s="216"/>
      <c r="MST178" s="216"/>
      <c r="MSU178" s="216"/>
      <c r="MSV178" s="216"/>
      <c r="MSW178" s="216"/>
      <c r="MSX178" s="216"/>
      <c r="MSY178" s="216"/>
      <c r="MSZ178" s="216"/>
      <c r="MTA178" s="216"/>
      <c r="MTB178" s="216"/>
      <c r="MTC178" s="216"/>
      <c r="MTD178" s="216"/>
      <c r="MTE178" s="216"/>
      <c r="MTF178" s="216"/>
      <c r="MTG178" s="216"/>
      <c r="MTH178" s="216"/>
      <c r="MTI178" s="216"/>
      <c r="MTJ178" s="216"/>
      <c r="MTK178" s="216"/>
      <c r="MTL178" s="216"/>
      <c r="MTM178" s="216"/>
      <c r="MTN178" s="216"/>
      <c r="MTO178" s="216"/>
      <c r="MTP178" s="216"/>
      <c r="MTQ178" s="216"/>
      <c r="MTR178" s="216"/>
      <c r="MTS178" s="216"/>
      <c r="MTT178" s="216"/>
      <c r="MTU178" s="216"/>
      <c r="MTV178" s="216"/>
      <c r="MTW178" s="216"/>
      <c r="MTX178" s="216"/>
      <c r="MTY178" s="216"/>
      <c r="MTZ178" s="216"/>
      <c r="MUA178" s="216"/>
      <c r="MUB178" s="216"/>
      <c r="MUC178" s="216"/>
      <c r="MUD178" s="216"/>
      <c r="MUE178" s="216"/>
      <c r="MUF178" s="216"/>
      <c r="MUG178" s="216"/>
      <c r="MUH178" s="216"/>
      <c r="MUI178" s="216"/>
      <c r="MUJ178" s="216"/>
      <c r="MUK178" s="216"/>
      <c r="MUL178" s="216"/>
      <c r="MUM178" s="216"/>
      <c r="MUN178" s="216"/>
      <c r="MUO178" s="216"/>
      <c r="MUP178" s="216"/>
      <c r="MUQ178" s="216"/>
      <c r="MUR178" s="216"/>
      <c r="MUS178" s="216"/>
      <c r="MUT178" s="216"/>
      <c r="MUU178" s="216"/>
      <c r="MUV178" s="216"/>
      <c r="MUW178" s="216"/>
      <c r="MUX178" s="216"/>
      <c r="MUY178" s="216"/>
      <c r="MUZ178" s="216"/>
      <c r="MVA178" s="216"/>
      <c r="MVB178" s="216"/>
      <c r="MVC178" s="216"/>
      <c r="MVD178" s="216"/>
      <c r="MVE178" s="216"/>
      <c r="MVF178" s="216"/>
      <c r="MVG178" s="216"/>
      <c r="MVH178" s="216"/>
      <c r="MVI178" s="216"/>
      <c r="MVJ178" s="216"/>
      <c r="MVK178" s="216"/>
      <c r="MVL178" s="216"/>
      <c r="MVM178" s="216"/>
      <c r="MVN178" s="216"/>
      <c r="MVO178" s="216"/>
      <c r="MVP178" s="216"/>
      <c r="MVQ178" s="216"/>
      <c r="MVR178" s="216"/>
      <c r="MVS178" s="216"/>
      <c r="MVT178" s="216"/>
      <c r="MVU178" s="216"/>
      <c r="MVV178" s="216"/>
      <c r="MVW178" s="216"/>
      <c r="MVX178" s="216"/>
      <c r="MVY178" s="216"/>
      <c r="MVZ178" s="216"/>
      <c r="MWA178" s="216"/>
      <c r="MWB178" s="216"/>
      <c r="MWC178" s="216"/>
      <c r="MWD178" s="216"/>
      <c r="MWE178" s="216"/>
      <c r="MWF178" s="216"/>
      <c r="MWG178" s="216"/>
      <c r="MWH178" s="216"/>
      <c r="MWI178" s="216"/>
      <c r="MWJ178" s="216"/>
      <c r="MWK178" s="216"/>
      <c r="MWL178" s="216"/>
      <c r="MWM178" s="216"/>
      <c r="MWN178" s="216"/>
      <c r="MWO178" s="216"/>
      <c r="MWP178" s="216"/>
      <c r="MWQ178" s="216"/>
      <c r="MWR178" s="216"/>
      <c r="MWS178" s="216"/>
      <c r="MWT178" s="216"/>
      <c r="MWU178" s="216"/>
      <c r="MWV178" s="216"/>
      <c r="MWW178" s="216"/>
      <c r="MWX178" s="216"/>
      <c r="MWY178" s="216"/>
      <c r="MWZ178" s="216"/>
      <c r="MXA178" s="216"/>
      <c r="MXB178" s="216"/>
      <c r="MXC178" s="216"/>
      <c r="MXD178" s="216"/>
      <c r="MXE178" s="216"/>
      <c r="MXF178" s="216"/>
      <c r="MXG178" s="216"/>
      <c r="MXH178" s="216"/>
      <c r="MXI178" s="216"/>
      <c r="MXJ178" s="216"/>
      <c r="MXK178" s="216"/>
      <c r="MXL178" s="216"/>
      <c r="MXM178" s="216"/>
      <c r="MXN178" s="216"/>
      <c r="MXO178" s="216"/>
      <c r="MXP178" s="216"/>
      <c r="MXQ178" s="216"/>
      <c r="MXR178" s="216"/>
      <c r="MXS178" s="216"/>
      <c r="MXT178" s="216"/>
      <c r="MXU178" s="216"/>
      <c r="MXV178" s="216"/>
      <c r="MXW178" s="216"/>
      <c r="MXX178" s="216"/>
      <c r="MXY178" s="216"/>
      <c r="MXZ178" s="216"/>
      <c r="MYA178" s="216"/>
      <c r="MYB178" s="216"/>
      <c r="MYC178" s="216"/>
      <c r="MYD178" s="216"/>
      <c r="MYE178" s="216"/>
      <c r="MYF178" s="216"/>
      <c r="MYG178" s="216"/>
      <c r="MYH178" s="216"/>
      <c r="MYI178" s="216"/>
      <c r="MYJ178" s="216"/>
      <c r="MYK178" s="216"/>
      <c r="MYL178" s="216"/>
      <c r="MYM178" s="216"/>
      <c r="MYN178" s="216"/>
      <c r="MYO178" s="216"/>
      <c r="MYP178" s="216"/>
      <c r="MYQ178" s="216"/>
      <c r="MYR178" s="216"/>
      <c r="MYS178" s="216"/>
      <c r="MYT178" s="216"/>
      <c r="MYU178" s="216"/>
      <c r="MYV178" s="216"/>
      <c r="MYW178" s="216"/>
      <c r="MYX178" s="216"/>
      <c r="MYY178" s="216"/>
      <c r="MYZ178" s="216"/>
      <c r="MZA178" s="216"/>
      <c r="MZB178" s="216"/>
      <c r="MZC178" s="216"/>
      <c r="MZD178" s="216"/>
      <c r="MZE178" s="216"/>
      <c r="MZF178" s="216"/>
      <c r="MZG178" s="216"/>
      <c r="MZH178" s="216"/>
      <c r="MZI178" s="216"/>
      <c r="MZJ178" s="216"/>
      <c r="MZK178" s="216"/>
      <c r="MZL178" s="216"/>
      <c r="MZM178" s="216"/>
      <c r="MZN178" s="216"/>
      <c r="MZO178" s="216"/>
      <c r="MZP178" s="216"/>
      <c r="MZQ178" s="216"/>
      <c r="MZR178" s="216"/>
      <c r="MZS178" s="216"/>
      <c r="MZT178" s="216"/>
      <c r="MZU178" s="216"/>
      <c r="MZV178" s="216"/>
      <c r="MZW178" s="216"/>
      <c r="MZX178" s="216"/>
      <c r="MZY178" s="216"/>
      <c r="MZZ178" s="216"/>
      <c r="NAA178" s="216"/>
      <c r="NAB178" s="216"/>
      <c r="NAC178" s="216"/>
      <c r="NAD178" s="216"/>
      <c r="NAE178" s="216"/>
      <c r="NAF178" s="216"/>
      <c r="NAG178" s="216"/>
      <c r="NAH178" s="216"/>
      <c r="NAI178" s="216"/>
      <c r="NAJ178" s="216"/>
      <c r="NAK178" s="216"/>
      <c r="NAL178" s="216"/>
      <c r="NAM178" s="216"/>
      <c r="NAN178" s="216"/>
      <c r="NAO178" s="216"/>
      <c r="NAP178" s="216"/>
      <c r="NAQ178" s="216"/>
      <c r="NAR178" s="216"/>
      <c r="NAS178" s="216"/>
      <c r="NAT178" s="216"/>
      <c r="NAU178" s="216"/>
      <c r="NAV178" s="216"/>
      <c r="NAW178" s="216"/>
      <c r="NAX178" s="216"/>
      <c r="NAY178" s="216"/>
      <c r="NAZ178" s="216"/>
      <c r="NBA178" s="216"/>
      <c r="NBB178" s="216"/>
      <c r="NBC178" s="216"/>
      <c r="NBD178" s="216"/>
      <c r="NBE178" s="216"/>
      <c r="NBF178" s="216"/>
      <c r="NBG178" s="216"/>
      <c r="NBH178" s="216"/>
      <c r="NBI178" s="216"/>
      <c r="NBJ178" s="216"/>
      <c r="NBK178" s="216"/>
      <c r="NBL178" s="216"/>
      <c r="NBM178" s="216"/>
      <c r="NBN178" s="216"/>
      <c r="NBO178" s="216"/>
      <c r="NBP178" s="216"/>
      <c r="NBQ178" s="216"/>
      <c r="NBR178" s="216"/>
      <c r="NBS178" s="216"/>
      <c r="NBT178" s="216"/>
      <c r="NBU178" s="216"/>
      <c r="NBV178" s="216"/>
      <c r="NBW178" s="216"/>
      <c r="NBX178" s="216"/>
      <c r="NBY178" s="216"/>
      <c r="NBZ178" s="216"/>
      <c r="NCA178" s="216"/>
      <c r="NCB178" s="216"/>
      <c r="NCC178" s="216"/>
      <c r="NCD178" s="216"/>
      <c r="NCE178" s="216"/>
      <c r="NCF178" s="216"/>
      <c r="NCG178" s="216"/>
      <c r="NCH178" s="216"/>
      <c r="NCI178" s="216"/>
      <c r="NCJ178" s="216"/>
      <c r="NCK178" s="216"/>
      <c r="NCL178" s="216"/>
      <c r="NCM178" s="216"/>
      <c r="NCN178" s="216"/>
      <c r="NCO178" s="216"/>
      <c r="NCP178" s="216"/>
      <c r="NCQ178" s="216"/>
      <c r="NCR178" s="216"/>
      <c r="NCS178" s="216"/>
      <c r="NCT178" s="216"/>
      <c r="NCU178" s="216"/>
      <c r="NCV178" s="216"/>
      <c r="NCW178" s="216"/>
      <c r="NCX178" s="216"/>
      <c r="NCY178" s="216"/>
      <c r="NCZ178" s="216"/>
      <c r="NDA178" s="216"/>
      <c r="NDB178" s="216"/>
      <c r="NDC178" s="216"/>
      <c r="NDD178" s="216"/>
      <c r="NDE178" s="216"/>
      <c r="NDF178" s="216"/>
      <c r="NDG178" s="216"/>
      <c r="NDH178" s="216"/>
      <c r="NDI178" s="216"/>
      <c r="NDJ178" s="216"/>
      <c r="NDK178" s="216"/>
      <c r="NDL178" s="216"/>
      <c r="NDM178" s="216"/>
      <c r="NDN178" s="216"/>
      <c r="NDO178" s="216"/>
      <c r="NDP178" s="216"/>
      <c r="NDQ178" s="216"/>
      <c r="NDR178" s="216"/>
      <c r="NDS178" s="216"/>
      <c r="NDT178" s="216"/>
      <c r="NDU178" s="216"/>
      <c r="NDV178" s="216"/>
      <c r="NDW178" s="216"/>
      <c r="NDX178" s="216"/>
      <c r="NDY178" s="216"/>
      <c r="NDZ178" s="216"/>
      <c r="NEA178" s="216"/>
      <c r="NEB178" s="216"/>
      <c r="NEC178" s="216"/>
      <c r="NED178" s="216"/>
      <c r="NEE178" s="216"/>
      <c r="NEF178" s="216"/>
      <c r="NEG178" s="216"/>
      <c r="NEH178" s="216"/>
      <c r="NEI178" s="216"/>
      <c r="NEJ178" s="216"/>
      <c r="NEK178" s="216"/>
      <c r="NEL178" s="216"/>
      <c r="NEM178" s="216"/>
      <c r="NEN178" s="216"/>
      <c r="NEO178" s="216"/>
      <c r="NEP178" s="216"/>
      <c r="NEQ178" s="216"/>
      <c r="NER178" s="216"/>
      <c r="NES178" s="216"/>
      <c r="NET178" s="216"/>
      <c r="NEU178" s="216"/>
      <c r="NEV178" s="216"/>
      <c r="NEW178" s="216"/>
      <c r="NEX178" s="216"/>
      <c r="NEY178" s="216"/>
      <c r="NEZ178" s="216"/>
      <c r="NFA178" s="216"/>
      <c r="NFB178" s="216"/>
      <c r="NFC178" s="216"/>
      <c r="NFD178" s="216"/>
      <c r="NFE178" s="216"/>
      <c r="NFF178" s="216"/>
      <c r="NFG178" s="216"/>
      <c r="NFH178" s="216"/>
      <c r="NFI178" s="216"/>
      <c r="NFJ178" s="216"/>
      <c r="NFK178" s="216"/>
      <c r="NFL178" s="216"/>
      <c r="NFM178" s="216"/>
      <c r="NFN178" s="216"/>
      <c r="NFO178" s="216"/>
      <c r="NFP178" s="216"/>
      <c r="NFQ178" s="216"/>
      <c r="NFR178" s="216"/>
      <c r="NFS178" s="216"/>
      <c r="NFT178" s="216"/>
      <c r="NFU178" s="216"/>
      <c r="NFV178" s="216"/>
      <c r="NFW178" s="216"/>
      <c r="NFX178" s="216"/>
      <c r="NFY178" s="216"/>
      <c r="NFZ178" s="216"/>
      <c r="NGA178" s="216"/>
      <c r="NGB178" s="216"/>
      <c r="NGC178" s="216"/>
      <c r="NGD178" s="216"/>
      <c r="NGE178" s="216"/>
      <c r="NGF178" s="216"/>
      <c r="NGG178" s="216"/>
      <c r="NGH178" s="216"/>
      <c r="NGI178" s="216"/>
      <c r="NGJ178" s="216"/>
      <c r="NGK178" s="216"/>
      <c r="NGL178" s="216"/>
      <c r="NGM178" s="216"/>
      <c r="NGN178" s="216"/>
      <c r="NGO178" s="216"/>
      <c r="NGP178" s="216"/>
      <c r="NGQ178" s="216"/>
      <c r="NGR178" s="216"/>
      <c r="NGS178" s="216"/>
      <c r="NGT178" s="216"/>
      <c r="NGU178" s="216"/>
      <c r="NGV178" s="216"/>
      <c r="NGW178" s="216"/>
      <c r="NGX178" s="216"/>
      <c r="NGY178" s="216"/>
      <c r="NGZ178" s="216"/>
      <c r="NHA178" s="216"/>
      <c r="NHB178" s="216"/>
      <c r="NHC178" s="216"/>
      <c r="NHD178" s="216"/>
      <c r="NHE178" s="216"/>
      <c r="NHF178" s="216"/>
      <c r="NHG178" s="216"/>
      <c r="NHH178" s="216"/>
      <c r="NHI178" s="216"/>
      <c r="NHJ178" s="216"/>
      <c r="NHK178" s="216"/>
      <c r="NHL178" s="216"/>
      <c r="NHM178" s="216"/>
      <c r="NHN178" s="216"/>
      <c r="NHO178" s="216"/>
      <c r="NHP178" s="216"/>
      <c r="NHQ178" s="216"/>
      <c r="NHR178" s="216"/>
      <c r="NHS178" s="216"/>
      <c r="NHT178" s="216"/>
      <c r="NHU178" s="216"/>
      <c r="NHV178" s="216"/>
      <c r="NHW178" s="216"/>
      <c r="NHX178" s="216"/>
      <c r="NHY178" s="216"/>
      <c r="NHZ178" s="216"/>
      <c r="NIA178" s="216"/>
      <c r="NIB178" s="216"/>
      <c r="NIC178" s="216"/>
      <c r="NID178" s="216"/>
      <c r="NIE178" s="216"/>
      <c r="NIF178" s="216"/>
      <c r="NIG178" s="216"/>
      <c r="NIH178" s="216"/>
      <c r="NII178" s="216"/>
      <c r="NIJ178" s="216"/>
      <c r="NIK178" s="216"/>
      <c r="NIL178" s="216"/>
      <c r="NIM178" s="216"/>
      <c r="NIN178" s="216"/>
      <c r="NIO178" s="216"/>
      <c r="NIP178" s="216"/>
      <c r="NIQ178" s="216"/>
      <c r="NIR178" s="216"/>
      <c r="NIS178" s="216"/>
      <c r="NIT178" s="216"/>
      <c r="NIU178" s="216"/>
      <c r="NIV178" s="216"/>
      <c r="NIW178" s="216"/>
      <c r="NIX178" s="216"/>
      <c r="NIY178" s="216"/>
      <c r="NIZ178" s="216"/>
      <c r="NJA178" s="216"/>
      <c r="NJB178" s="216"/>
      <c r="NJC178" s="216"/>
      <c r="NJD178" s="216"/>
      <c r="NJE178" s="216"/>
      <c r="NJF178" s="216"/>
      <c r="NJG178" s="216"/>
      <c r="NJH178" s="216"/>
      <c r="NJI178" s="216"/>
      <c r="NJJ178" s="216"/>
      <c r="NJK178" s="216"/>
      <c r="NJL178" s="216"/>
      <c r="NJM178" s="216"/>
      <c r="NJN178" s="216"/>
      <c r="NJO178" s="216"/>
      <c r="NJP178" s="216"/>
      <c r="NJQ178" s="216"/>
      <c r="NJR178" s="216"/>
      <c r="NJS178" s="216"/>
      <c r="NJT178" s="216"/>
      <c r="NJU178" s="216"/>
      <c r="NJV178" s="216"/>
      <c r="NJW178" s="216"/>
      <c r="NJX178" s="216"/>
      <c r="NJY178" s="216"/>
      <c r="NJZ178" s="216"/>
      <c r="NKA178" s="216"/>
      <c r="NKB178" s="216"/>
      <c r="NKC178" s="216"/>
      <c r="NKD178" s="216"/>
      <c r="NKE178" s="216"/>
      <c r="NKF178" s="216"/>
      <c r="NKG178" s="216"/>
      <c r="NKH178" s="216"/>
      <c r="NKI178" s="216"/>
      <c r="NKJ178" s="216"/>
      <c r="NKK178" s="216"/>
      <c r="NKL178" s="216"/>
      <c r="NKM178" s="216"/>
      <c r="NKN178" s="216"/>
      <c r="NKO178" s="216"/>
      <c r="NKP178" s="216"/>
      <c r="NKQ178" s="216"/>
      <c r="NKR178" s="216"/>
      <c r="NKS178" s="216"/>
      <c r="NKT178" s="216"/>
      <c r="NKU178" s="216"/>
      <c r="NKV178" s="216"/>
      <c r="NKW178" s="216"/>
      <c r="NKX178" s="216"/>
      <c r="NKY178" s="216"/>
      <c r="NKZ178" s="216"/>
      <c r="NLA178" s="216"/>
      <c r="NLB178" s="216"/>
      <c r="NLC178" s="216"/>
      <c r="NLD178" s="216"/>
      <c r="NLE178" s="216"/>
      <c r="NLF178" s="216"/>
      <c r="NLG178" s="216"/>
      <c r="NLH178" s="216"/>
      <c r="NLI178" s="216"/>
      <c r="NLJ178" s="216"/>
      <c r="NLK178" s="216"/>
      <c r="NLL178" s="216"/>
      <c r="NLM178" s="216"/>
      <c r="NLN178" s="216"/>
      <c r="NLO178" s="216"/>
      <c r="NLP178" s="216"/>
      <c r="NLQ178" s="216"/>
      <c r="NLR178" s="216"/>
      <c r="NLS178" s="216"/>
      <c r="NLT178" s="216"/>
      <c r="NLU178" s="216"/>
      <c r="NLV178" s="216"/>
      <c r="NLW178" s="216"/>
      <c r="NLX178" s="216"/>
      <c r="NLY178" s="216"/>
      <c r="NLZ178" s="216"/>
      <c r="NMA178" s="216"/>
      <c r="NMB178" s="216"/>
      <c r="NMC178" s="216"/>
      <c r="NMD178" s="216"/>
      <c r="NME178" s="216"/>
      <c r="NMF178" s="216"/>
      <c r="NMG178" s="216"/>
      <c r="NMH178" s="216"/>
      <c r="NMI178" s="216"/>
      <c r="NMJ178" s="216"/>
      <c r="NMK178" s="216"/>
      <c r="NML178" s="216"/>
      <c r="NMM178" s="216"/>
      <c r="NMN178" s="216"/>
      <c r="NMO178" s="216"/>
      <c r="NMP178" s="216"/>
      <c r="NMQ178" s="216"/>
      <c r="NMR178" s="216"/>
      <c r="NMS178" s="216"/>
      <c r="NMT178" s="216"/>
      <c r="NMU178" s="216"/>
      <c r="NMV178" s="216"/>
      <c r="NMW178" s="216"/>
      <c r="NMX178" s="216"/>
      <c r="NMY178" s="216"/>
      <c r="NMZ178" s="216"/>
      <c r="NNA178" s="216"/>
      <c r="NNB178" s="216"/>
      <c r="NNC178" s="216"/>
      <c r="NND178" s="216"/>
      <c r="NNE178" s="216"/>
      <c r="NNF178" s="216"/>
      <c r="NNG178" s="216"/>
      <c r="NNH178" s="216"/>
      <c r="NNI178" s="216"/>
      <c r="NNJ178" s="216"/>
      <c r="NNK178" s="216"/>
      <c r="NNL178" s="216"/>
      <c r="NNM178" s="216"/>
      <c r="NNN178" s="216"/>
      <c r="NNO178" s="216"/>
      <c r="NNP178" s="216"/>
      <c r="NNQ178" s="216"/>
      <c r="NNR178" s="216"/>
      <c r="NNS178" s="216"/>
      <c r="NNT178" s="216"/>
      <c r="NNU178" s="216"/>
      <c r="NNV178" s="216"/>
      <c r="NNW178" s="216"/>
      <c r="NNX178" s="216"/>
      <c r="NNY178" s="216"/>
      <c r="NNZ178" s="216"/>
      <c r="NOA178" s="216"/>
      <c r="NOB178" s="216"/>
      <c r="NOC178" s="216"/>
      <c r="NOD178" s="216"/>
      <c r="NOE178" s="216"/>
      <c r="NOF178" s="216"/>
      <c r="NOG178" s="216"/>
      <c r="NOH178" s="216"/>
      <c r="NOI178" s="216"/>
      <c r="NOJ178" s="216"/>
      <c r="NOK178" s="216"/>
      <c r="NOL178" s="216"/>
      <c r="NOM178" s="216"/>
      <c r="NON178" s="216"/>
      <c r="NOO178" s="216"/>
      <c r="NOP178" s="216"/>
      <c r="NOQ178" s="216"/>
      <c r="NOR178" s="216"/>
      <c r="NOS178" s="216"/>
      <c r="NOT178" s="216"/>
      <c r="NOU178" s="216"/>
      <c r="NOV178" s="216"/>
      <c r="NOW178" s="216"/>
      <c r="NOX178" s="216"/>
      <c r="NOY178" s="216"/>
      <c r="NOZ178" s="216"/>
      <c r="NPA178" s="216"/>
      <c r="NPB178" s="216"/>
      <c r="NPC178" s="216"/>
      <c r="NPD178" s="216"/>
      <c r="NPE178" s="216"/>
      <c r="NPF178" s="216"/>
      <c r="NPG178" s="216"/>
      <c r="NPH178" s="216"/>
      <c r="NPI178" s="216"/>
      <c r="NPJ178" s="216"/>
      <c r="NPK178" s="216"/>
      <c r="NPL178" s="216"/>
      <c r="NPM178" s="216"/>
      <c r="NPN178" s="216"/>
      <c r="NPO178" s="216"/>
      <c r="NPP178" s="216"/>
      <c r="NPQ178" s="216"/>
      <c r="NPR178" s="216"/>
      <c r="NPS178" s="216"/>
      <c r="NPT178" s="216"/>
      <c r="NPU178" s="216"/>
      <c r="NPV178" s="216"/>
      <c r="NPW178" s="216"/>
      <c r="NPX178" s="216"/>
      <c r="NPY178" s="216"/>
      <c r="NPZ178" s="216"/>
      <c r="NQA178" s="216"/>
      <c r="NQB178" s="216"/>
      <c r="NQC178" s="216"/>
      <c r="NQD178" s="216"/>
      <c r="NQE178" s="216"/>
      <c r="NQF178" s="216"/>
      <c r="NQG178" s="216"/>
      <c r="NQH178" s="216"/>
      <c r="NQI178" s="216"/>
      <c r="NQJ178" s="216"/>
      <c r="NQK178" s="216"/>
      <c r="NQL178" s="216"/>
      <c r="NQM178" s="216"/>
      <c r="NQN178" s="216"/>
      <c r="NQO178" s="216"/>
      <c r="NQP178" s="216"/>
      <c r="NQQ178" s="216"/>
      <c r="NQR178" s="216"/>
      <c r="NQS178" s="216"/>
      <c r="NQT178" s="216"/>
      <c r="NQU178" s="216"/>
      <c r="NQV178" s="216"/>
      <c r="NQW178" s="216"/>
      <c r="NQX178" s="216"/>
      <c r="NQY178" s="216"/>
      <c r="NQZ178" s="216"/>
      <c r="NRA178" s="216"/>
      <c r="NRB178" s="216"/>
      <c r="NRC178" s="216"/>
      <c r="NRD178" s="216"/>
      <c r="NRE178" s="216"/>
      <c r="NRF178" s="216"/>
      <c r="NRG178" s="216"/>
      <c r="NRH178" s="216"/>
      <c r="NRI178" s="216"/>
      <c r="NRJ178" s="216"/>
      <c r="NRK178" s="216"/>
      <c r="NRL178" s="216"/>
      <c r="NRM178" s="216"/>
      <c r="NRN178" s="216"/>
      <c r="NRO178" s="216"/>
      <c r="NRP178" s="216"/>
      <c r="NRQ178" s="216"/>
      <c r="NRR178" s="216"/>
      <c r="NRS178" s="216"/>
      <c r="NRT178" s="216"/>
      <c r="NRU178" s="216"/>
      <c r="NRV178" s="216"/>
      <c r="NRW178" s="216"/>
      <c r="NRX178" s="216"/>
      <c r="NRY178" s="216"/>
      <c r="NRZ178" s="216"/>
      <c r="NSA178" s="216"/>
      <c r="NSB178" s="216"/>
      <c r="NSC178" s="216"/>
      <c r="NSD178" s="216"/>
      <c r="NSE178" s="216"/>
      <c r="NSF178" s="216"/>
      <c r="NSG178" s="216"/>
      <c r="NSH178" s="216"/>
      <c r="NSI178" s="216"/>
      <c r="NSJ178" s="216"/>
      <c r="NSK178" s="216"/>
      <c r="NSL178" s="216"/>
      <c r="NSM178" s="216"/>
      <c r="NSN178" s="216"/>
      <c r="NSO178" s="216"/>
      <c r="NSP178" s="216"/>
      <c r="NSQ178" s="216"/>
      <c r="NSR178" s="216"/>
      <c r="NSS178" s="216"/>
      <c r="NST178" s="216"/>
      <c r="NSU178" s="216"/>
      <c r="NSV178" s="216"/>
      <c r="NSW178" s="216"/>
      <c r="NSX178" s="216"/>
      <c r="NSY178" s="216"/>
      <c r="NSZ178" s="216"/>
      <c r="NTA178" s="216"/>
      <c r="NTB178" s="216"/>
      <c r="NTC178" s="216"/>
      <c r="NTD178" s="216"/>
      <c r="NTE178" s="216"/>
      <c r="NTF178" s="216"/>
      <c r="NTG178" s="216"/>
      <c r="NTH178" s="216"/>
      <c r="NTI178" s="216"/>
      <c r="NTJ178" s="216"/>
      <c r="NTK178" s="216"/>
      <c r="NTL178" s="216"/>
      <c r="NTM178" s="216"/>
      <c r="NTN178" s="216"/>
      <c r="NTO178" s="216"/>
      <c r="NTP178" s="216"/>
      <c r="NTQ178" s="216"/>
      <c r="NTR178" s="216"/>
      <c r="NTS178" s="216"/>
      <c r="NTT178" s="216"/>
      <c r="NTU178" s="216"/>
      <c r="NTV178" s="216"/>
      <c r="NTW178" s="216"/>
      <c r="NTX178" s="216"/>
      <c r="NTY178" s="216"/>
      <c r="NTZ178" s="216"/>
      <c r="NUA178" s="216"/>
      <c r="NUB178" s="216"/>
      <c r="NUC178" s="216"/>
      <c r="NUD178" s="216"/>
      <c r="NUE178" s="216"/>
      <c r="NUF178" s="216"/>
      <c r="NUG178" s="216"/>
      <c r="NUH178" s="216"/>
      <c r="NUI178" s="216"/>
      <c r="NUJ178" s="216"/>
      <c r="NUK178" s="216"/>
      <c r="NUL178" s="216"/>
      <c r="NUM178" s="216"/>
      <c r="NUN178" s="216"/>
      <c r="NUO178" s="216"/>
      <c r="NUP178" s="216"/>
      <c r="NUQ178" s="216"/>
      <c r="NUR178" s="216"/>
      <c r="NUS178" s="216"/>
      <c r="NUT178" s="216"/>
      <c r="NUU178" s="216"/>
      <c r="NUV178" s="216"/>
      <c r="NUW178" s="216"/>
      <c r="NUX178" s="216"/>
      <c r="NUY178" s="216"/>
      <c r="NUZ178" s="216"/>
      <c r="NVA178" s="216"/>
      <c r="NVB178" s="216"/>
      <c r="NVC178" s="216"/>
      <c r="NVD178" s="216"/>
      <c r="NVE178" s="216"/>
      <c r="NVF178" s="216"/>
      <c r="NVG178" s="216"/>
      <c r="NVH178" s="216"/>
      <c r="NVI178" s="216"/>
      <c r="NVJ178" s="216"/>
      <c r="NVK178" s="216"/>
      <c r="NVL178" s="216"/>
      <c r="NVM178" s="216"/>
      <c r="NVN178" s="216"/>
      <c r="NVO178" s="216"/>
      <c r="NVP178" s="216"/>
      <c r="NVQ178" s="216"/>
      <c r="NVR178" s="216"/>
      <c r="NVS178" s="216"/>
      <c r="NVT178" s="216"/>
      <c r="NVU178" s="216"/>
      <c r="NVV178" s="216"/>
      <c r="NVW178" s="216"/>
      <c r="NVX178" s="216"/>
      <c r="NVY178" s="216"/>
      <c r="NVZ178" s="216"/>
      <c r="NWA178" s="216"/>
      <c r="NWB178" s="216"/>
      <c r="NWC178" s="216"/>
      <c r="NWD178" s="216"/>
      <c r="NWE178" s="216"/>
      <c r="NWF178" s="216"/>
      <c r="NWG178" s="216"/>
      <c r="NWH178" s="216"/>
      <c r="NWI178" s="216"/>
      <c r="NWJ178" s="216"/>
      <c r="NWK178" s="216"/>
      <c r="NWL178" s="216"/>
      <c r="NWM178" s="216"/>
      <c r="NWN178" s="216"/>
      <c r="NWO178" s="216"/>
      <c r="NWP178" s="216"/>
      <c r="NWQ178" s="216"/>
      <c r="NWR178" s="216"/>
      <c r="NWS178" s="216"/>
      <c r="NWT178" s="216"/>
      <c r="NWU178" s="216"/>
      <c r="NWV178" s="216"/>
      <c r="NWW178" s="216"/>
      <c r="NWX178" s="216"/>
      <c r="NWY178" s="216"/>
      <c r="NWZ178" s="216"/>
      <c r="NXA178" s="216"/>
      <c r="NXB178" s="216"/>
      <c r="NXC178" s="216"/>
      <c r="NXD178" s="216"/>
      <c r="NXE178" s="216"/>
      <c r="NXF178" s="216"/>
      <c r="NXG178" s="216"/>
      <c r="NXH178" s="216"/>
      <c r="NXI178" s="216"/>
      <c r="NXJ178" s="216"/>
      <c r="NXK178" s="216"/>
      <c r="NXL178" s="216"/>
      <c r="NXM178" s="216"/>
      <c r="NXN178" s="216"/>
      <c r="NXO178" s="216"/>
      <c r="NXP178" s="216"/>
      <c r="NXQ178" s="216"/>
      <c r="NXR178" s="216"/>
      <c r="NXS178" s="216"/>
      <c r="NXT178" s="216"/>
      <c r="NXU178" s="216"/>
      <c r="NXV178" s="216"/>
      <c r="NXW178" s="216"/>
      <c r="NXX178" s="216"/>
      <c r="NXY178" s="216"/>
      <c r="NXZ178" s="216"/>
      <c r="NYA178" s="216"/>
      <c r="NYB178" s="216"/>
      <c r="NYC178" s="216"/>
      <c r="NYD178" s="216"/>
      <c r="NYE178" s="216"/>
      <c r="NYF178" s="216"/>
      <c r="NYG178" s="216"/>
      <c r="NYH178" s="216"/>
      <c r="NYI178" s="216"/>
      <c r="NYJ178" s="216"/>
      <c r="NYK178" s="216"/>
      <c r="NYL178" s="216"/>
      <c r="NYM178" s="216"/>
      <c r="NYN178" s="216"/>
      <c r="NYO178" s="216"/>
      <c r="NYP178" s="216"/>
      <c r="NYQ178" s="216"/>
      <c r="NYR178" s="216"/>
      <c r="NYS178" s="216"/>
      <c r="NYT178" s="216"/>
      <c r="NYU178" s="216"/>
      <c r="NYV178" s="216"/>
      <c r="NYW178" s="216"/>
      <c r="NYX178" s="216"/>
      <c r="NYY178" s="216"/>
      <c r="NYZ178" s="216"/>
      <c r="NZA178" s="216"/>
      <c r="NZB178" s="216"/>
      <c r="NZC178" s="216"/>
      <c r="NZD178" s="216"/>
      <c r="NZE178" s="216"/>
      <c r="NZF178" s="216"/>
      <c r="NZG178" s="216"/>
      <c r="NZH178" s="216"/>
      <c r="NZI178" s="216"/>
      <c r="NZJ178" s="216"/>
      <c r="NZK178" s="216"/>
      <c r="NZL178" s="216"/>
      <c r="NZM178" s="216"/>
      <c r="NZN178" s="216"/>
      <c r="NZO178" s="216"/>
      <c r="NZP178" s="216"/>
      <c r="NZQ178" s="216"/>
      <c r="NZR178" s="216"/>
      <c r="NZS178" s="216"/>
      <c r="NZT178" s="216"/>
      <c r="NZU178" s="216"/>
      <c r="NZV178" s="216"/>
      <c r="NZW178" s="216"/>
      <c r="NZX178" s="216"/>
      <c r="NZY178" s="216"/>
      <c r="NZZ178" s="216"/>
      <c r="OAA178" s="216"/>
      <c r="OAB178" s="216"/>
      <c r="OAC178" s="216"/>
      <c r="OAD178" s="216"/>
      <c r="OAE178" s="216"/>
      <c r="OAF178" s="216"/>
      <c r="OAG178" s="216"/>
      <c r="OAH178" s="216"/>
      <c r="OAI178" s="216"/>
      <c r="OAJ178" s="216"/>
      <c r="OAK178" s="216"/>
      <c r="OAL178" s="216"/>
      <c r="OAM178" s="216"/>
      <c r="OAN178" s="216"/>
      <c r="OAO178" s="216"/>
      <c r="OAP178" s="216"/>
      <c r="OAQ178" s="216"/>
      <c r="OAR178" s="216"/>
      <c r="OAS178" s="216"/>
      <c r="OAT178" s="216"/>
      <c r="OAU178" s="216"/>
      <c r="OAV178" s="216"/>
      <c r="OAW178" s="216"/>
      <c r="OAX178" s="216"/>
      <c r="OAY178" s="216"/>
      <c r="OAZ178" s="216"/>
      <c r="OBA178" s="216"/>
      <c r="OBB178" s="216"/>
      <c r="OBC178" s="216"/>
      <c r="OBD178" s="216"/>
      <c r="OBE178" s="216"/>
      <c r="OBF178" s="216"/>
      <c r="OBG178" s="216"/>
      <c r="OBH178" s="216"/>
      <c r="OBI178" s="216"/>
      <c r="OBJ178" s="216"/>
      <c r="OBK178" s="216"/>
      <c r="OBL178" s="216"/>
      <c r="OBM178" s="216"/>
      <c r="OBN178" s="216"/>
      <c r="OBO178" s="216"/>
      <c r="OBP178" s="216"/>
      <c r="OBQ178" s="216"/>
      <c r="OBR178" s="216"/>
      <c r="OBS178" s="216"/>
      <c r="OBT178" s="216"/>
      <c r="OBU178" s="216"/>
      <c r="OBV178" s="216"/>
      <c r="OBW178" s="216"/>
      <c r="OBX178" s="216"/>
      <c r="OBY178" s="216"/>
      <c r="OBZ178" s="216"/>
      <c r="OCA178" s="216"/>
      <c r="OCB178" s="216"/>
      <c r="OCC178" s="216"/>
      <c r="OCD178" s="216"/>
      <c r="OCE178" s="216"/>
      <c r="OCF178" s="216"/>
      <c r="OCG178" s="216"/>
      <c r="OCH178" s="216"/>
      <c r="OCI178" s="216"/>
      <c r="OCJ178" s="216"/>
      <c r="OCK178" s="216"/>
      <c r="OCL178" s="216"/>
      <c r="OCM178" s="216"/>
      <c r="OCN178" s="216"/>
      <c r="OCO178" s="216"/>
      <c r="OCP178" s="216"/>
      <c r="OCQ178" s="216"/>
      <c r="OCR178" s="216"/>
      <c r="OCS178" s="216"/>
      <c r="OCT178" s="216"/>
      <c r="OCU178" s="216"/>
      <c r="OCV178" s="216"/>
      <c r="OCW178" s="216"/>
      <c r="OCX178" s="216"/>
      <c r="OCY178" s="216"/>
      <c r="OCZ178" s="216"/>
      <c r="ODA178" s="216"/>
      <c r="ODB178" s="216"/>
      <c r="ODC178" s="216"/>
      <c r="ODD178" s="216"/>
      <c r="ODE178" s="216"/>
      <c r="ODF178" s="216"/>
      <c r="ODG178" s="216"/>
      <c r="ODH178" s="216"/>
      <c r="ODI178" s="216"/>
      <c r="ODJ178" s="216"/>
      <c r="ODK178" s="216"/>
      <c r="ODL178" s="216"/>
      <c r="ODM178" s="216"/>
      <c r="ODN178" s="216"/>
      <c r="ODO178" s="216"/>
      <c r="ODP178" s="216"/>
      <c r="ODQ178" s="216"/>
      <c r="ODR178" s="216"/>
      <c r="ODS178" s="216"/>
      <c r="ODT178" s="216"/>
      <c r="ODU178" s="216"/>
      <c r="ODV178" s="216"/>
      <c r="ODW178" s="216"/>
      <c r="ODX178" s="216"/>
      <c r="ODY178" s="216"/>
      <c r="ODZ178" s="216"/>
      <c r="OEA178" s="216"/>
      <c r="OEB178" s="216"/>
      <c r="OEC178" s="216"/>
      <c r="OED178" s="216"/>
      <c r="OEE178" s="216"/>
      <c r="OEF178" s="216"/>
      <c r="OEG178" s="216"/>
      <c r="OEH178" s="216"/>
      <c r="OEI178" s="216"/>
      <c r="OEJ178" s="216"/>
      <c r="OEK178" s="216"/>
      <c r="OEL178" s="216"/>
      <c r="OEM178" s="216"/>
      <c r="OEN178" s="216"/>
      <c r="OEO178" s="216"/>
      <c r="OEP178" s="216"/>
      <c r="OEQ178" s="216"/>
      <c r="OER178" s="216"/>
      <c r="OES178" s="216"/>
      <c r="OET178" s="216"/>
      <c r="OEU178" s="216"/>
      <c r="OEV178" s="216"/>
      <c r="OEW178" s="216"/>
      <c r="OEX178" s="216"/>
      <c r="OEY178" s="216"/>
      <c r="OEZ178" s="216"/>
      <c r="OFA178" s="216"/>
      <c r="OFB178" s="216"/>
      <c r="OFC178" s="216"/>
      <c r="OFD178" s="216"/>
      <c r="OFE178" s="216"/>
      <c r="OFF178" s="216"/>
      <c r="OFG178" s="216"/>
      <c r="OFH178" s="216"/>
      <c r="OFI178" s="216"/>
      <c r="OFJ178" s="216"/>
      <c r="OFK178" s="216"/>
      <c r="OFL178" s="216"/>
      <c r="OFM178" s="216"/>
      <c r="OFN178" s="216"/>
      <c r="OFO178" s="216"/>
      <c r="OFP178" s="216"/>
      <c r="OFQ178" s="216"/>
      <c r="OFR178" s="216"/>
      <c r="OFS178" s="216"/>
      <c r="OFT178" s="216"/>
      <c r="OFU178" s="216"/>
      <c r="OFV178" s="216"/>
      <c r="OFW178" s="216"/>
      <c r="OFX178" s="216"/>
      <c r="OFY178" s="216"/>
      <c r="OFZ178" s="216"/>
      <c r="OGA178" s="216"/>
      <c r="OGB178" s="216"/>
      <c r="OGC178" s="216"/>
      <c r="OGD178" s="216"/>
      <c r="OGE178" s="216"/>
      <c r="OGF178" s="216"/>
      <c r="OGG178" s="216"/>
      <c r="OGH178" s="216"/>
      <c r="OGI178" s="216"/>
      <c r="OGJ178" s="216"/>
      <c r="OGK178" s="216"/>
      <c r="OGL178" s="216"/>
      <c r="OGM178" s="216"/>
      <c r="OGN178" s="216"/>
      <c r="OGO178" s="216"/>
      <c r="OGP178" s="216"/>
      <c r="OGQ178" s="216"/>
      <c r="OGR178" s="216"/>
      <c r="OGS178" s="216"/>
      <c r="OGT178" s="216"/>
      <c r="OGU178" s="216"/>
      <c r="OGV178" s="216"/>
      <c r="OGW178" s="216"/>
      <c r="OGX178" s="216"/>
      <c r="OGY178" s="216"/>
      <c r="OGZ178" s="216"/>
      <c r="OHA178" s="216"/>
      <c r="OHB178" s="216"/>
      <c r="OHC178" s="216"/>
      <c r="OHD178" s="216"/>
      <c r="OHE178" s="216"/>
      <c r="OHF178" s="216"/>
      <c r="OHG178" s="216"/>
      <c r="OHH178" s="216"/>
      <c r="OHI178" s="216"/>
      <c r="OHJ178" s="216"/>
      <c r="OHK178" s="216"/>
      <c r="OHL178" s="216"/>
      <c r="OHM178" s="216"/>
      <c r="OHN178" s="216"/>
      <c r="OHO178" s="216"/>
      <c r="OHP178" s="216"/>
      <c r="OHQ178" s="216"/>
      <c r="OHR178" s="216"/>
      <c r="OHS178" s="216"/>
      <c r="OHT178" s="216"/>
      <c r="OHU178" s="216"/>
      <c r="OHV178" s="216"/>
      <c r="OHW178" s="216"/>
      <c r="OHX178" s="216"/>
      <c r="OHY178" s="216"/>
      <c r="OHZ178" s="216"/>
      <c r="OIA178" s="216"/>
      <c r="OIB178" s="216"/>
      <c r="OIC178" s="216"/>
      <c r="OID178" s="216"/>
      <c r="OIE178" s="216"/>
      <c r="OIF178" s="216"/>
      <c r="OIG178" s="216"/>
      <c r="OIH178" s="216"/>
      <c r="OII178" s="216"/>
      <c r="OIJ178" s="216"/>
      <c r="OIK178" s="216"/>
      <c r="OIL178" s="216"/>
      <c r="OIM178" s="216"/>
      <c r="OIN178" s="216"/>
      <c r="OIO178" s="216"/>
      <c r="OIP178" s="216"/>
      <c r="OIQ178" s="216"/>
      <c r="OIR178" s="216"/>
      <c r="OIS178" s="216"/>
      <c r="OIT178" s="216"/>
      <c r="OIU178" s="216"/>
      <c r="OIV178" s="216"/>
      <c r="OIW178" s="216"/>
      <c r="OIX178" s="216"/>
      <c r="OIY178" s="216"/>
      <c r="OIZ178" s="216"/>
      <c r="OJA178" s="216"/>
      <c r="OJB178" s="216"/>
      <c r="OJC178" s="216"/>
      <c r="OJD178" s="216"/>
      <c r="OJE178" s="216"/>
      <c r="OJF178" s="216"/>
      <c r="OJG178" s="216"/>
      <c r="OJH178" s="216"/>
      <c r="OJI178" s="216"/>
      <c r="OJJ178" s="216"/>
      <c r="OJK178" s="216"/>
      <c r="OJL178" s="216"/>
      <c r="OJM178" s="216"/>
      <c r="OJN178" s="216"/>
      <c r="OJO178" s="216"/>
      <c r="OJP178" s="216"/>
      <c r="OJQ178" s="216"/>
      <c r="OJR178" s="216"/>
      <c r="OJS178" s="216"/>
      <c r="OJT178" s="216"/>
      <c r="OJU178" s="216"/>
      <c r="OJV178" s="216"/>
      <c r="OJW178" s="216"/>
      <c r="OJX178" s="216"/>
      <c r="OJY178" s="216"/>
      <c r="OJZ178" s="216"/>
      <c r="OKA178" s="216"/>
      <c r="OKB178" s="216"/>
      <c r="OKC178" s="216"/>
      <c r="OKD178" s="216"/>
      <c r="OKE178" s="216"/>
      <c r="OKF178" s="216"/>
      <c r="OKG178" s="216"/>
      <c r="OKH178" s="216"/>
      <c r="OKI178" s="216"/>
      <c r="OKJ178" s="216"/>
      <c r="OKK178" s="216"/>
      <c r="OKL178" s="216"/>
      <c r="OKM178" s="216"/>
      <c r="OKN178" s="216"/>
      <c r="OKO178" s="216"/>
      <c r="OKP178" s="216"/>
      <c r="OKQ178" s="216"/>
      <c r="OKR178" s="216"/>
      <c r="OKS178" s="216"/>
      <c r="OKT178" s="216"/>
      <c r="OKU178" s="216"/>
      <c r="OKV178" s="216"/>
      <c r="OKW178" s="216"/>
      <c r="OKX178" s="216"/>
      <c r="OKY178" s="216"/>
      <c r="OKZ178" s="216"/>
      <c r="OLA178" s="216"/>
      <c r="OLB178" s="216"/>
      <c r="OLC178" s="216"/>
      <c r="OLD178" s="216"/>
      <c r="OLE178" s="216"/>
      <c r="OLF178" s="216"/>
      <c r="OLG178" s="216"/>
      <c r="OLH178" s="216"/>
      <c r="OLI178" s="216"/>
      <c r="OLJ178" s="216"/>
      <c r="OLK178" s="216"/>
      <c r="OLL178" s="216"/>
      <c r="OLM178" s="216"/>
      <c r="OLN178" s="216"/>
      <c r="OLO178" s="216"/>
      <c r="OLP178" s="216"/>
      <c r="OLQ178" s="216"/>
      <c r="OLR178" s="216"/>
      <c r="OLS178" s="216"/>
      <c r="OLT178" s="216"/>
      <c r="OLU178" s="216"/>
      <c r="OLV178" s="216"/>
      <c r="OLW178" s="216"/>
      <c r="OLX178" s="216"/>
      <c r="OLY178" s="216"/>
      <c r="OLZ178" s="216"/>
      <c r="OMA178" s="216"/>
      <c r="OMB178" s="216"/>
      <c r="OMC178" s="216"/>
      <c r="OMD178" s="216"/>
      <c r="OME178" s="216"/>
      <c r="OMF178" s="216"/>
      <c r="OMG178" s="216"/>
      <c r="OMH178" s="216"/>
      <c r="OMI178" s="216"/>
      <c r="OMJ178" s="216"/>
      <c r="OMK178" s="216"/>
      <c r="OML178" s="216"/>
      <c r="OMM178" s="216"/>
      <c r="OMN178" s="216"/>
      <c r="OMO178" s="216"/>
      <c r="OMP178" s="216"/>
      <c r="OMQ178" s="216"/>
      <c r="OMR178" s="216"/>
      <c r="OMS178" s="216"/>
      <c r="OMT178" s="216"/>
      <c r="OMU178" s="216"/>
      <c r="OMV178" s="216"/>
      <c r="OMW178" s="216"/>
      <c r="OMX178" s="216"/>
      <c r="OMY178" s="216"/>
      <c r="OMZ178" s="216"/>
      <c r="ONA178" s="216"/>
      <c r="ONB178" s="216"/>
      <c r="ONC178" s="216"/>
      <c r="OND178" s="216"/>
      <c r="ONE178" s="216"/>
      <c r="ONF178" s="216"/>
      <c r="ONG178" s="216"/>
      <c r="ONH178" s="216"/>
      <c r="ONI178" s="216"/>
      <c r="ONJ178" s="216"/>
      <c r="ONK178" s="216"/>
      <c r="ONL178" s="216"/>
      <c r="ONM178" s="216"/>
      <c r="ONN178" s="216"/>
      <c r="ONO178" s="216"/>
      <c r="ONP178" s="216"/>
      <c r="ONQ178" s="216"/>
      <c r="ONR178" s="216"/>
      <c r="ONS178" s="216"/>
      <c r="ONT178" s="216"/>
      <c r="ONU178" s="216"/>
      <c r="ONV178" s="216"/>
      <c r="ONW178" s="216"/>
      <c r="ONX178" s="216"/>
      <c r="ONY178" s="216"/>
      <c r="ONZ178" s="216"/>
      <c r="OOA178" s="216"/>
      <c r="OOB178" s="216"/>
      <c r="OOC178" s="216"/>
      <c r="OOD178" s="216"/>
      <c r="OOE178" s="216"/>
      <c r="OOF178" s="216"/>
      <c r="OOG178" s="216"/>
      <c r="OOH178" s="216"/>
      <c r="OOI178" s="216"/>
      <c r="OOJ178" s="216"/>
      <c r="OOK178" s="216"/>
      <c r="OOL178" s="216"/>
      <c r="OOM178" s="216"/>
      <c r="OON178" s="216"/>
      <c r="OOO178" s="216"/>
      <c r="OOP178" s="216"/>
      <c r="OOQ178" s="216"/>
      <c r="OOR178" s="216"/>
      <c r="OOS178" s="216"/>
      <c r="OOT178" s="216"/>
      <c r="OOU178" s="216"/>
      <c r="OOV178" s="216"/>
      <c r="OOW178" s="216"/>
      <c r="OOX178" s="216"/>
      <c r="OOY178" s="216"/>
      <c r="OOZ178" s="216"/>
      <c r="OPA178" s="216"/>
      <c r="OPB178" s="216"/>
      <c r="OPC178" s="216"/>
      <c r="OPD178" s="216"/>
      <c r="OPE178" s="216"/>
      <c r="OPF178" s="216"/>
      <c r="OPG178" s="216"/>
      <c r="OPH178" s="216"/>
      <c r="OPI178" s="216"/>
      <c r="OPJ178" s="216"/>
      <c r="OPK178" s="216"/>
      <c r="OPL178" s="216"/>
      <c r="OPM178" s="216"/>
      <c r="OPN178" s="216"/>
      <c r="OPO178" s="216"/>
      <c r="OPP178" s="216"/>
      <c r="OPQ178" s="216"/>
      <c r="OPR178" s="216"/>
      <c r="OPS178" s="216"/>
      <c r="OPT178" s="216"/>
      <c r="OPU178" s="216"/>
      <c r="OPV178" s="216"/>
      <c r="OPW178" s="216"/>
      <c r="OPX178" s="216"/>
      <c r="OPY178" s="216"/>
      <c r="OPZ178" s="216"/>
      <c r="OQA178" s="216"/>
      <c r="OQB178" s="216"/>
      <c r="OQC178" s="216"/>
      <c r="OQD178" s="216"/>
      <c r="OQE178" s="216"/>
      <c r="OQF178" s="216"/>
      <c r="OQG178" s="216"/>
      <c r="OQH178" s="216"/>
      <c r="OQI178" s="216"/>
      <c r="OQJ178" s="216"/>
      <c r="OQK178" s="216"/>
      <c r="OQL178" s="216"/>
      <c r="OQM178" s="216"/>
      <c r="OQN178" s="216"/>
      <c r="OQO178" s="216"/>
      <c r="OQP178" s="216"/>
      <c r="OQQ178" s="216"/>
      <c r="OQR178" s="216"/>
      <c r="OQS178" s="216"/>
      <c r="OQT178" s="216"/>
      <c r="OQU178" s="216"/>
      <c r="OQV178" s="216"/>
      <c r="OQW178" s="216"/>
      <c r="OQX178" s="216"/>
      <c r="OQY178" s="216"/>
      <c r="OQZ178" s="216"/>
      <c r="ORA178" s="216"/>
      <c r="ORB178" s="216"/>
      <c r="ORC178" s="216"/>
      <c r="ORD178" s="216"/>
      <c r="ORE178" s="216"/>
      <c r="ORF178" s="216"/>
      <c r="ORG178" s="216"/>
      <c r="ORH178" s="216"/>
      <c r="ORI178" s="216"/>
      <c r="ORJ178" s="216"/>
      <c r="ORK178" s="216"/>
      <c r="ORL178" s="216"/>
      <c r="ORM178" s="216"/>
      <c r="ORN178" s="216"/>
      <c r="ORO178" s="216"/>
      <c r="ORP178" s="216"/>
      <c r="ORQ178" s="216"/>
      <c r="ORR178" s="216"/>
      <c r="ORS178" s="216"/>
      <c r="ORT178" s="216"/>
      <c r="ORU178" s="216"/>
      <c r="ORV178" s="216"/>
      <c r="ORW178" s="216"/>
      <c r="ORX178" s="216"/>
      <c r="ORY178" s="216"/>
      <c r="ORZ178" s="216"/>
      <c r="OSA178" s="216"/>
      <c r="OSB178" s="216"/>
      <c r="OSC178" s="216"/>
      <c r="OSD178" s="216"/>
      <c r="OSE178" s="216"/>
      <c r="OSF178" s="216"/>
      <c r="OSG178" s="216"/>
      <c r="OSH178" s="216"/>
      <c r="OSI178" s="216"/>
      <c r="OSJ178" s="216"/>
      <c r="OSK178" s="216"/>
      <c r="OSL178" s="216"/>
      <c r="OSM178" s="216"/>
      <c r="OSN178" s="216"/>
      <c r="OSO178" s="216"/>
      <c r="OSP178" s="216"/>
      <c r="OSQ178" s="216"/>
      <c r="OSR178" s="216"/>
      <c r="OSS178" s="216"/>
      <c r="OST178" s="216"/>
      <c r="OSU178" s="216"/>
      <c r="OSV178" s="216"/>
      <c r="OSW178" s="216"/>
      <c r="OSX178" s="216"/>
      <c r="OSY178" s="216"/>
      <c r="OSZ178" s="216"/>
      <c r="OTA178" s="216"/>
      <c r="OTB178" s="216"/>
      <c r="OTC178" s="216"/>
      <c r="OTD178" s="216"/>
      <c r="OTE178" s="216"/>
      <c r="OTF178" s="216"/>
      <c r="OTG178" s="216"/>
      <c r="OTH178" s="216"/>
      <c r="OTI178" s="216"/>
      <c r="OTJ178" s="216"/>
      <c r="OTK178" s="216"/>
      <c r="OTL178" s="216"/>
      <c r="OTM178" s="216"/>
      <c r="OTN178" s="216"/>
      <c r="OTO178" s="216"/>
      <c r="OTP178" s="216"/>
      <c r="OTQ178" s="216"/>
      <c r="OTR178" s="216"/>
      <c r="OTS178" s="216"/>
      <c r="OTT178" s="216"/>
      <c r="OTU178" s="216"/>
      <c r="OTV178" s="216"/>
      <c r="OTW178" s="216"/>
      <c r="OTX178" s="216"/>
      <c r="OTY178" s="216"/>
      <c r="OTZ178" s="216"/>
      <c r="OUA178" s="216"/>
      <c r="OUB178" s="216"/>
      <c r="OUC178" s="216"/>
      <c r="OUD178" s="216"/>
      <c r="OUE178" s="216"/>
      <c r="OUF178" s="216"/>
      <c r="OUG178" s="216"/>
      <c r="OUH178" s="216"/>
      <c r="OUI178" s="216"/>
      <c r="OUJ178" s="216"/>
      <c r="OUK178" s="216"/>
      <c r="OUL178" s="216"/>
      <c r="OUM178" s="216"/>
      <c r="OUN178" s="216"/>
      <c r="OUO178" s="216"/>
      <c r="OUP178" s="216"/>
      <c r="OUQ178" s="216"/>
      <c r="OUR178" s="216"/>
      <c r="OUS178" s="216"/>
      <c r="OUT178" s="216"/>
      <c r="OUU178" s="216"/>
      <c r="OUV178" s="216"/>
      <c r="OUW178" s="216"/>
      <c r="OUX178" s="216"/>
      <c r="OUY178" s="216"/>
      <c r="OUZ178" s="216"/>
      <c r="OVA178" s="216"/>
      <c r="OVB178" s="216"/>
      <c r="OVC178" s="216"/>
      <c r="OVD178" s="216"/>
      <c r="OVE178" s="216"/>
      <c r="OVF178" s="216"/>
      <c r="OVG178" s="216"/>
      <c r="OVH178" s="216"/>
      <c r="OVI178" s="216"/>
      <c r="OVJ178" s="216"/>
      <c r="OVK178" s="216"/>
      <c r="OVL178" s="216"/>
      <c r="OVM178" s="216"/>
      <c r="OVN178" s="216"/>
      <c r="OVO178" s="216"/>
      <c r="OVP178" s="216"/>
      <c r="OVQ178" s="216"/>
      <c r="OVR178" s="216"/>
      <c r="OVS178" s="216"/>
      <c r="OVT178" s="216"/>
      <c r="OVU178" s="216"/>
      <c r="OVV178" s="216"/>
      <c r="OVW178" s="216"/>
      <c r="OVX178" s="216"/>
      <c r="OVY178" s="216"/>
      <c r="OVZ178" s="216"/>
      <c r="OWA178" s="216"/>
      <c r="OWB178" s="216"/>
      <c r="OWC178" s="216"/>
      <c r="OWD178" s="216"/>
      <c r="OWE178" s="216"/>
      <c r="OWF178" s="216"/>
      <c r="OWG178" s="216"/>
      <c r="OWH178" s="216"/>
      <c r="OWI178" s="216"/>
      <c r="OWJ178" s="216"/>
      <c r="OWK178" s="216"/>
      <c r="OWL178" s="216"/>
      <c r="OWM178" s="216"/>
      <c r="OWN178" s="216"/>
      <c r="OWO178" s="216"/>
      <c r="OWP178" s="216"/>
      <c r="OWQ178" s="216"/>
      <c r="OWR178" s="216"/>
      <c r="OWS178" s="216"/>
      <c r="OWT178" s="216"/>
      <c r="OWU178" s="216"/>
      <c r="OWV178" s="216"/>
      <c r="OWW178" s="216"/>
      <c r="OWX178" s="216"/>
      <c r="OWY178" s="216"/>
      <c r="OWZ178" s="216"/>
      <c r="OXA178" s="216"/>
      <c r="OXB178" s="216"/>
      <c r="OXC178" s="216"/>
      <c r="OXD178" s="216"/>
      <c r="OXE178" s="216"/>
      <c r="OXF178" s="216"/>
      <c r="OXG178" s="216"/>
      <c r="OXH178" s="216"/>
      <c r="OXI178" s="216"/>
      <c r="OXJ178" s="216"/>
      <c r="OXK178" s="216"/>
      <c r="OXL178" s="216"/>
      <c r="OXM178" s="216"/>
      <c r="OXN178" s="216"/>
      <c r="OXO178" s="216"/>
      <c r="OXP178" s="216"/>
      <c r="OXQ178" s="216"/>
      <c r="OXR178" s="216"/>
      <c r="OXS178" s="216"/>
      <c r="OXT178" s="216"/>
      <c r="OXU178" s="216"/>
      <c r="OXV178" s="216"/>
      <c r="OXW178" s="216"/>
      <c r="OXX178" s="216"/>
      <c r="OXY178" s="216"/>
      <c r="OXZ178" s="216"/>
      <c r="OYA178" s="216"/>
      <c r="OYB178" s="216"/>
      <c r="OYC178" s="216"/>
      <c r="OYD178" s="216"/>
      <c r="OYE178" s="216"/>
      <c r="OYF178" s="216"/>
      <c r="OYG178" s="216"/>
      <c r="OYH178" s="216"/>
      <c r="OYI178" s="216"/>
      <c r="OYJ178" s="216"/>
      <c r="OYK178" s="216"/>
      <c r="OYL178" s="216"/>
      <c r="OYM178" s="216"/>
      <c r="OYN178" s="216"/>
      <c r="OYO178" s="216"/>
      <c r="OYP178" s="216"/>
      <c r="OYQ178" s="216"/>
      <c r="OYR178" s="216"/>
      <c r="OYS178" s="216"/>
      <c r="OYT178" s="216"/>
      <c r="OYU178" s="216"/>
      <c r="OYV178" s="216"/>
      <c r="OYW178" s="216"/>
      <c r="OYX178" s="216"/>
      <c r="OYY178" s="216"/>
      <c r="OYZ178" s="216"/>
      <c r="OZA178" s="216"/>
      <c r="OZB178" s="216"/>
      <c r="OZC178" s="216"/>
      <c r="OZD178" s="216"/>
      <c r="OZE178" s="216"/>
      <c r="OZF178" s="216"/>
      <c r="OZG178" s="216"/>
      <c r="OZH178" s="216"/>
      <c r="OZI178" s="216"/>
      <c r="OZJ178" s="216"/>
      <c r="OZK178" s="216"/>
      <c r="OZL178" s="216"/>
      <c r="OZM178" s="216"/>
      <c r="OZN178" s="216"/>
      <c r="OZO178" s="216"/>
      <c r="OZP178" s="216"/>
      <c r="OZQ178" s="216"/>
      <c r="OZR178" s="216"/>
      <c r="OZS178" s="216"/>
      <c r="OZT178" s="216"/>
      <c r="OZU178" s="216"/>
      <c r="OZV178" s="216"/>
      <c r="OZW178" s="216"/>
      <c r="OZX178" s="216"/>
      <c r="OZY178" s="216"/>
      <c r="OZZ178" s="216"/>
      <c r="PAA178" s="216"/>
      <c r="PAB178" s="216"/>
      <c r="PAC178" s="216"/>
      <c r="PAD178" s="216"/>
      <c r="PAE178" s="216"/>
      <c r="PAF178" s="216"/>
      <c r="PAG178" s="216"/>
      <c r="PAH178" s="216"/>
      <c r="PAI178" s="216"/>
      <c r="PAJ178" s="216"/>
      <c r="PAK178" s="216"/>
      <c r="PAL178" s="216"/>
      <c r="PAM178" s="216"/>
      <c r="PAN178" s="216"/>
      <c r="PAO178" s="216"/>
      <c r="PAP178" s="216"/>
      <c r="PAQ178" s="216"/>
      <c r="PAR178" s="216"/>
      <c r="PAS178" s="216"/>
      <c r="PAT178" s="216"/>
      <c r="PAU178" s="216"/>
      <c r="PAV178" s="216"/>
      <c r="PAW178" s="216"/>
      <c r="PAX178" s="216"/>
      <c r="PAY178" s="216"/>
      <c r="PAZ178" s="216"/>
      <c r="PBA178" s="216"/>
      <c r="PBB178" s="216"/>
      <c r="PBC178" s="216"/>
      <c r="PBD178" s="216"/>
      <c r="PBE178" s="216"/>
      <c r="PBF178" s="216"/>
      <c r="PBG178" s="216"/>
      <c r="PBH178" s="216"/>
      <c r="PBI178" s="216"/>
      <c r="PBJ178" s="216"/>
      <c r="PBK178" s="216"/>
      <c r="PBL178" s="216"/>
      <c r="PBM178" s="216"/>
      <c r="PBN178" s="216"/>
      <c r="PBO178" s="216"/>
      <c r="PBP178" s="216"/>
      <c r="PBQ178" s="216"/>
      <c r="PBR178" s="216"/>
      <c r="PBS178" s="216"/>
      <c r="PBT178" s="216"/>
      <c r="PBU178" s="216"/>
      <c r="PBV178" s="216"/>
      <c r="PBW178" s="216"/>
      <c r="PBX178" s="216"/>
      <c r="PBY178" s="216"/>
      <c r="PBZ178" s="216"/>
      <c r="PCA178" s="216"/>
      <c r="PCB178" s="216"/>
      <c r="PCC178" s="216"/>
      <c r="PCD178" s="216"/>
      <c r="PCE178" s="216"/>
      <c r="PCF178" s="216"/>
      <c r="PCG178" s="216"/>
      <c r="PCH178" s="216"/>
      <c r="PCI178" s="216"/>
      <c r="PCJ178" s="216"/>
      <c r="PCK178" s="216"/>
      <c r="PCL178" s="216"/>
      <c r="PCM178" s="216"/>
      <c r="PCN178" s="216"/>
      <c r="PCO178" s="216"/>
      <c r="PCP178" s="216"/>
      <c r="PCQ178" s="216"/>
      <c r="PCR178" s="216"/>
      <c r="PCS178" s="216"/>
      <c r="PCT178" s="216"/>
      <c r="PCU178" s="216"/>
      <c r="PCV178" s="216"/>
      <c r="PCW178" s="216"/>
      <c r="PCX178" s="216"/>
      <c r="PCY178" s="216"/>
      <c r="PCZ178" s="216"/>
      <c r="PDA178" s="216"/>
      <c r="PDB178" s="216"/>
      <c r="PDC178" s="216"/>
      <c r="PDD178" s="216"/>
      <c r="PDE178" s="216"/>
      <c r="PDF178" s="216"/>
      <c r="PDG178" s="216"/>
      <c r="PDH178" s="216"/>
      <c r="PDI178" s="216"/>
      <c r="PDJ178" s="216"/>
      <c r="PDK178" s="216"/>
      <c r="PDL178" s="216"/>
      <c r="PDM178" s="216"/>
      <c r="PDN178" s="216"/>
      <c r="PDO178" s="216"/>
      <c r="PDP178" s="216"/>
      <c r="PDQ178" s="216"/>
      <c r="PDR178" s="216"/>
      <c r="PDS178" s="216"/>
      <c r="PDT178" s="216"/>
      <c r="PDU178" s="216"/>
      <c r="PDV178" s="216"/>
      <c r="PDW178" s="216"/>
      <c r="PDX178" s="216"/>
      <c r="PDY178" s="216"/>
      <c r="PDZ178" s="216"/>
      <c r="PEA178" s="216"/>
      <c r="PEB178" s="216"/>
      <c r="PEC178" s="216"/>
      <c r="PED178" s="216"/>
      <c r="PEE178" s="216"/>
      <c r="PEF178" s="216"/>
      <c r="PEG178" s="216"/>
      <c r="PEH178" s="216"/>
      <c r="PEI178" s="216"/>
      <c r="PEJ178" s="216"/>
      <c r="PEK178" s="216"/>
      <c r="PEL178" s="216"/>
      <c r="PEM178" s="216"/>
      <c r="PEN178" s="216"/>
      <c r="PEO178" s="216"/>
      <c r="PEP178" s="216"/>
      <c r="PEQ178" s="216"/>
      <c r="PER178" s="216"/>
      <c r="PES178" s="216"/>
      <c r="PET178" s="216"/>
      <c r="PEU178" s="216"/>
      <c r="PEV178" s="216"/>
      <c r="PEW178" s="216"/>
      <c r="PEX178" s="216"/>
      <c r="PEY178" s="216"/>
      <c r="PEZ178" s="216"/>
      <c r="PFA178" s="216"/>
      <c r="PFB178" s="216"/>
      <c r="PFC178" s="216"/>
      <c r="PFD178" s="216"/>
      <c r="PFE178" s="216"/>
      <c r="PFF178" s="216"/>
      <c r="PFG178" s="216"/>
      <c r="PFH178" s="216"/>
      <c r="PFI178" s="216"/>
      <c r="PFJ178" s="216"/>
      <c r="PFK178" s="216"/>
      <c r="PFL178" s="216"/>
      <c r="PFM178" s="216"/>
      <c r="PFN178" s="216"/>
      <c r="PFO178" s="216"/>
      <c r="PFP178" s="216"/>
      <c r="PFQ178" s="216"/>
      <c r="PFR178" s="216"/>
      <c r="PFS178" s="216"/>
      <c r="PFT178" s="216"/>
      <c r="PFU178" s="216"/>
      <c r="PFV178" s="216"/>
      <c r="PFW178" s="216"/>
      <c r="PFX178" s="216"/>
      <c r="PFY178" s="216"/>
      <c r="PFZ178" s="216"/>
      <c r="PGA178" s="216"/>
      <c r="PGB178" s="216"/>
      <c r="PGC178" s="216"/>
      <c r="PGD178" s="216"/>
      <c r="PGE178" s="216"/>
      <c r="PGF178" s="216"/>
      <c r="PGG178" s="216"/>
      <c r="PGH178" s="216"/>
      <c r="PGI178" s="216"/>
      <c r="PGJ178" s="216"/>
      <c r="PGK178" s="216"/>
      <c r="PGL178" s="216"/>
      <c r="PGM178" s="216"/>
      <c r="PGN178" s="216"/>
      <c r="PGO178" s="216"/>
      <c r="PGP178" s="216"/>
      <c r="PGQ178" s="216"/>
      <c r="PGR178" s="216"/>
      <c r="PGS178" s="216"/>
      <c r="PGT178" s="216"/>
      <c r="PGU178" s="216"/>
      <c r="PGV178" s="216"/>
      <c r="PGW178" s="216"/>
      <c r="PGX178" s="216"/>
      <c r="PGY178" s="216"/>
      <c r="PGZ178" s="216"/>
      <c r="PHA178" s="216"/>
      <c r="PHB178" s="216"/>
      <c r="PHC178" s="216"/>
      <c r="PHD178" s="216"/>
      <c r="PHE178" s="216"/>
      <c r="PHF178" s="216"/>
      <c r="PHG178" s="216"/>
      <c r="PHH178" s="216"/>
      <c r="PHI178" s="216"/>
      <c r="PHJ178" s="216"/>
      <c r="PHK178" s="216"/>
      <c r="PHL178" s="216"/>
      <c r="PHM178" s="216"/>
      <c r="PHN178" s="216"/>
      <c r="PHO178" s="216"/>
      <c r="PHP178" s="216"/>
      <c r="PHQ178" s="216"/>
      <c r="PHR178" s="216"/>
      <c r="PHS178" s="216"/>
      <c r="PHT178" s="216"/>
      <c r="PHU178" s="216"/>
      <c r="PHV178" s="216"/>
      <c r="PHW178" s="216"/>
      <c r="PHX178" s="216"/>
      <c r="PHY178" s="216"/>
      <c r="PHZ178" s="216"/>
      <c r="PIA178" s="216"/>
      <c r="PIB178" s="216"/>
      <c r="PIC178" s="216"/>
      <c r="PID178" s="216"/>
      <c r="PIE178" s="216"/>
      <c r="PIF178" s="216"/>
      <c r="PIG178" s="216"/>
      <c r="PIH178" s="216"/>
      <c r="PII178" s="216"/>
      <c r="PIJ178" s="216"/>
      <c r="PIK178" s="216"/>
      <c r="PIL178" s="216"/>
      <c r="PIM178" s="216"/>
      <c r="PIN178" s="216"/>
      <c r="PIO178" s="216"/>
      <c r="PIP178" s="216"/>
      <c r="PIQ178" s="216"/>
      <c r="PIR178" s="216"/>
      <c r="PIS178" s="216"/>
      <c r="PIT178" s="216"/>
      <c r="PIU178" s="216"/>
      <c r="PIV178" s="216"/>
      <c r="PIW178" s="216"/>
      <c r="PIX178" s="216"/>
      <c r="PIY178" s="216"/>
      <c r="PIZ178" s="216"/>
      <c r="PJA178" s="216"/>
      <c r="PJB178" s="216"/>
      <c r="PJC178" s="216"/>
      <c r="PJD178" s="216"/>
      <c r="PJE178" s="216"/>
      <c r="PJF178" s="216"/>
      <c r="PJG178" s="216"/>
      <c r="PJH178" s="216"/>
      <c r="PJI178" s="216"/>
      <c r="PJJ178" s="216"/>
      <c r="PJK178" s="216"/>
      <c r="PJL178" s="216"/>
      <c r="PJM178" s="216"/>
      <c r="PJN178" s="216"/>
      <c r="PJO178" s="216"/>
      <c r="PJP178" s="216"/>
      <c r="PJQ178" s="216"/>
      <c r="PJR178" s="216"/>
      <c r="PJS178" s="216"/>
      <c r="PJT178" s="216"/>
      <c r="PJU178" s="216"/>
      <c r="PJV178" s="216"/>
      <c r="PJW178" s="216"/>
      <c r="PJX178" s="216"/>
      <c r="PJY178" s="216"/>
      <c r="PJZ178" s="216"/>
      <c r="PKA178" s="216"/>
      <c r="PKB178" s="216"/>
      <c r="PKC178" s="216"/>
      <c r="PKD178" s="216"/>
      <c r="PKE178" s="216"/>
      <c r="PKF178" s="216"/>
      <c r="PKG178" s="216"/>
      <c r="PKH178" s="216"/>
      <c r="PKI178" s="216"/>
      <c r="PKJ178" s="216"/>
      <c r="PKK178" s="216"/>
      <c r="PKL178" s="216"/>
      <c r="PKM178" s="216"/>
      <c r="PKN178" s="216"/>
      <c r="PKO178" s="216"/>
      <c r="PKP178" s="216"/>
      <c r="PKQ178" s="216"/>
      <c r="PKR178" s="216"/>
      <c r="PKS178" s="216"/>
      <c r="PKT178" s="216"/>
      <c r="PKU178" s="216"/>
      <c r="PKV178" s="216"/>
      <c r="PKW178" s="216"/>
      <c r="PKX178" s="216"/>
      <c r="PKY178" s="216"/>
      <c r="PKZ178" s="216"/>
      <c r="PLA178" s="216"/>
      <c r="PLB178" s="216"/>
      <c r="PLC178" s="216"/>
      <c r="PLD178" s="216"/>
      <c r="PLE178" s="216"/>
      <c r="PLF178" s="216"/>
      <c r="PLG178" s="216"/>
      <c r="PLH178" s="216"/>
      <c r="PLI178" s="216"/>
      <c r="PLJ178" s="216"/>
      <c r="PLK178" s="216"/>
      <c r="PLL178" s="216"/>
      <c r="PLM178" s="216"/>
      <c r="PLN178" s="216"/>
      <c r="PLO178" s="216"/>
      <c r="PLP178" s="216"/>
      <c r="PLQ178" s="216"/>
      <c r="PLR178" s="216"/>
      <c r="PLS178" s="216"/>
      <c r="PLT178" s="216"/>
      <c r="PLU178" s="216"/>
      <c r="PLV178" s="216"/>
      <c r="PLW178" s="216"/>
      <c r="PLX178" s="216"/>
      <c r="PLY178" s="216"/>
      <c r="PLZ178" s="216"/>
      <c r="PMA178" s="216"/>
      <c r="PMB178" s="216"/>
      <c r="PMC178" s="216"/>
      <c r="PMD178" s="216"/>
      <c r="PME178" s="216"/>
      <c r="PMF178" s="216"/>
      <c r="PMG178" s="216"/>
      <c r="PMH178" s="216"/>
      <c r="PMI178" s="216"/>
      <c r="PMJ178" s="216"/>
      <c r="PMK178" s="216"/>
      <c r="PML178" s="216"/>
      <c r="PMM178" s="216"/>
      <c r="PMN178" s="216"/>
      <c r="PMO178" s="216"/>
      <c r="PMP178" s="216"/>
      <c r="PMQ178" s="216"/>
      <c r="PMR178" s="216"/>
      <c r="PMS178" s="216"/>
      <c r="PMT178" s="216"/>
      <c r="PMU178" s="216"/>
      <c r="PMV178" s="216"/>
      <c r="PMW178" s="216"/>
      <c r="PMX178" s="216"/>
      <c r="PMY178" s="216"/>
      <c r="PMZ178" s="216"/>
      <c r="PNA178" s="216"/>
      <c r="PNB178" s="216"/>
      <c r="PNC178" s="216"/>
      <c r="PND178" s="216"/>
      <c r="PNE178" s="216"/>
      <c r="PNF178" s="216"/>
      <c r="PNG178" s="216"/>
      <c r="PNH178" s="216"/>
      <c r="PNI178" s="216"/>
      <c r="PNJ178" s="216"/>
      <c r="PNK178" s="216"/>
      <c r="PNL178" s="216"/>
      <c r="PNM178" s="216"/>
      <c r="PNN178" s="216"/>
      <c r="PNO178" s="216"/>
      <c r="PNP178" s="216"/>
      <c r="PNQ178" s="216"/>
      <c r="PNR178" s="216"/>
      <c r="PNS178" s="216"/>
      <c r="PNT178" s="216"/>
      <c r="PNU178" s="216"/>
      <c r="PNV178" s="216"/>
      <c r="PNW178" s="216"/>
      <c r="PNX178" s="216"/>
      <c r="PNY178" s="216"/>
      <c r="PNZ178" s="216"/>
      <c r="POA178" s="216"/>
      <c r="POB178" s="216"/>
      <c r="POC178" s="216"/>
      <c r="POD178" s="216"/>
      <c r="POE178" s="216"/>
      <c r="POF178" s="216"/>
      <c r="POG178" s="216"/>
      <c r="POH178" s="216"/>
      <c r="POI178" s="216"/>
      <c r="POJ178" s="216"/>
      <c r="POK178" s="216"/>
      <c r="POL178" s="216"/>
      <c r="POM178" s="216"/>
      <c r="PON178" s="216"/>
      <c r="POO178" s="216"/>
      <c r="POP178" s="216"/>
      <c r="POQ178" s="216"/>
      <c r="POR178" s="216"/>
      <c r="POS178" s="216"/>
      <c r="POT178" s="216"/>
      <c r="POU178" s="216"/>
      <c r="POV178" s="216"/>
      <c r="POW178" s="216"/>
      <c r="POX178" s="216"/>
      <c r="POY178" s="216"/>
      <c r="POZ178" s="216"/>
      <c r="PPA178" s="216"/>
      <c r="PPB178" s="216"/>
      <c r="PPC178" s="216"/>
      <c r="PPD178" s="216"/>
      <c r="PPE178" s="216"/>
      <c r="PPF178" s="216"/>
      <c r="PPG178" s="216"/>
      <c r="PPH178" s="216"/>
      <c r="PPI178" s="216"/>
      <c r="PPJ178" s="216"/>
      <c r="PPK178" s="216"/>
      <c r="PPL178" s="216"/>
      <c r="PPM178" s="216"/>
      <c r="PPN178" s="216"/>
      <c r="PPO178" s="216"/>
      <c r="PPP178" s="216"/>
      <c r="PPQ178" s="216"/>
      <c r="PPR178" s="216"/>
      <c r="PPS178" s="216"/>
      <c r="PPT178" s="216"/>
      <c r="PPU178" s="216"/>
      <c r="PPV178" s="216"/>
      <c r="PPW178" s="216"/>
      <c r="PPX178" s="216"/>
      <c r="PPY178" s="216"/>
      <c r="PPZ178" s="216"/>
      <c r="PQA178" s="216"/>
      <c r="PQB178" s="216"/>
      <c r="PQC178" s="216"/>
      <c r="PQD178" s="216"/>
      <c r="PQE178" s="216"/>
      <c r="PQF178" s="216"/>
      <c r="PQG178" s="216"/>
      <c r="PQH178" s="216"/>
      <c r="PQI178" s="216"/>
      <c r="PQJ178" s="216"/>
      <c r="PQK178" s="216"/>
      <c r="PQL178" s="216"/>
      <c r="PQM178" s="216"/>
      <c r="PQN178" s="216"/>
      <c r="PQO178" s="216"/>
      <c r="PQP178" s="216"/>
      <c r="PQQ178" s="216"/>
      <c r="PQR178" s="216"/>
      <c r="PQS178" s="216"/>
      <c r="PQT178" s="216"/>
      <c r="PQU178" s="216"/>
      <c r="PQV178" s="216"/>
      <c r="PQW178" s="216"/>
      <c r="PQX178" s="216"/>
      <c r="PQY178" s="216"/>
      <c r="PQZ178" s="216"/>
      <c r="PRA178" s="216"/>
      <c r="PRB178" s="216"/>
      <c r="PRC178" s="216"/>
      <c r="PRD178" s="216"/>
      <c r="PRE178" s="216"/>
      <c r="PRF178" s="216"/>
      <c r="PRG178" s="216"/>
      <c r="PRH178" s="216"/>
      <c r="PRI178" s="216"/>
      <c r="PRJ178" s="216"/>
      <c r="PRK178" s="216"/>
      <c r="PRL178" s="216"/>
      <c r="PRM178" s="216"/>
      <c r="PRN178" s="216"/>
      <c r="PRO178" s="216"/>
      <c r="PRP178" s="216"/>
      <c r="PRQ178" s="216"/>
      <c r="PRR178" s="216"/>
      <c r="PRS178" s="216"/>
      <c r="PRT178" s="216"/>
      <c r="PRU178" s="216"/>
      <c r="PRV178" s="216"/>
      <c r="PRW178" s="216"/>
      <c r="PRX178" s="216"/>
      <c r="PRY178" s="216"/>
      <c r="PRZ178" s="216"/>
      <c r="PSA178" s="216"/>
      <c r="PSB178" s="216"/>
      <c r="PSC178" s="216"/>
      <c r="PSD178" s="216"/>
      <c r="PSE178" s="216"/>
      <c r="PSF178" s="216"/>
      <c r="PSG178" s="216"/>
      <c r="PSH178" s="216"/>
      <c r="PSI178" s="216"/>
      <c r="PSJ178" s="216"/>
      <c r="PSK178" s="216"/>
      <c r="PSL178" s="216"/>
      <c r="PSM178" s="216"/>
      <c r="PSN178" s="216"/>
      <c r="PSO178" s="216"/>
      <c r="PSP178" s="216"/>
      <c r="PSQ178" s="216"/>
      <c r="PSR178" s="216"/>
      <c r="PSS178" s="216"/>
      <c r="PST178" s="216"/>
      <c r="PSU178" s="216"/>
      <c r="PSV178" s="216"/>
      <c r="PSW178" s="216"/>
      <c r="PSX178" s="216"/>
      <c r="PSY178" s="216"/>
      <c r="PSZ178" s="216"/>
      <c r="PTA178" s="216"/>
      <c r="PTB178" s="216"/>
      <c r="PTC178" s="216"/>
      <c r="PTD178" s="216"/>
      <c r="PTE178" s="216"/>
      <c r="PTF178" s="216"/>
      <c r="PTG178" s="216"/>
      <c r="PTH178" s="216"/>
      <c r="PTI178" s="216"/>
      <c r="PTJ178" s="216"/>
      <c r="PTK178" s="216"/>
      <c r="PTL178" s="216"/>
      <c r="PTM178" s="216"/>
      <c r="PTN178" s="216"/>
      <c r="PTO178" s="216"/>
      <c r="PTP178" s="216"/>
      <c r="PTQ178" s="216"/>
      <c r="PTR178" s="216"/>
      <c r="PTS178" s="216"/>
      <c r="PTT178" s="216"/>
      <c r="PTU178" s="216"/>
      <c r="PTV178" s="216"/>
      <c r="PTW178" s="216"/>
      <c r="PTX178" s="216"/>
      <c r="PTY178" s="216"/>
      <c r="PTZ178" s="216"/>
      <c r="PUA178" s="216"/>
      <c r="PUB178" s="216"/>
      <c r="PUC178" s="216"/>
      <c r="PUD178" s="216"/>
      <c r="PUE178" s="216"/>
      <c r="PUF178" s="216"/>
      <c r="PUG178" s="216"/>
      <c r="PUH178" s="216"/>
      <c r="PUI178" s="216"/>
      <c r="PUJ178" s="216"/>
      <c r="PUK178" s="216"/>
      <c r="PUL178" s="216"/>
      <c r="PUM178" s="216"/>
      <c r="PUN178" s="216"/>
      <c r="PUO178" s="216"/>
      <c r="PUP178" s="216"/>
      <c r="PUQ178" s="216"/>
      <c r="PUR178" s="216"/>
      <c r="PUS178" s="216"/>
      <c r="PUT178" s="216"/>
      <c r="PUU178" s="216"/>
      <c r="PUV178" s="216"/>
      <c r="PUW178" s="216"/>
      <c r="PUX178" s="216"/>
      <c r="PUY178" s="216"/>
      <c r="PUZ178" s="216"/>
      <c r="PVA178" s="216"/>
      <c r="PVB178" s="216"/>
      <c r="PVC178" s="216"/>
      <c r="PVD178" s="216"/>
      <c r="PVE178" s="216"/>
      <c r="PVF178" s="216"/>
      <c r="PVG178" s="216"/>
      <c r="PVH178" s="216"/>
      <c r="PVI178" s="216"/>
      <c r="PVJ178" s="216"/>
      <c r="PVK178" s="216"/>
      <c r="PVL178" s="216"/>
      <c r="PVM178" s="216"/>
      <c r="PVN178" s="216"/>
      <c r="PVO178" s="216"/>
      <c r="PVP178" s="216"/>
      <c r="PVQ178" s="216"/>
      <c r="PVR178" s="216"/>
      <c r="PVS178" s="216"/>
      <c r="PVT178" s="216"/>
      <c r="PVU178" s="216"/>
      <c r="PVV178" s="216"/>
      <c r="PVW178" s="216"/>
      <c r="PVX178" s="216"/>
      <c r="PVY178" s="216"/>
      <c r="PVZ178" s="216"/>
      <c r="PWA178" s="216"/>
      <c r="PWB178" s="216"/>
      <c r="PWC178" s="216"/>
      <c r="PWD178" s="216"/>
      <c r="PWE178" s="216"/>
      <c r="PWF178" s="216"/>
      <c r="PWG178" s="216"/>
      <c r="PWH178" s="216"/>
      <c r="PWI178" s="216"/>
      <c r="PWJ178" s="216"/>
      <c r="PWK178" s="216"/>
      <c r="PWL178" s="216"/>
      <c r="PWM178" s="216"/>
      <c r="PWN178" s="216"/>
      <c r="PWO178" s="216"/>
      <c r="PWP178" s="216"/>
      <c r="PWQ178" s="216"/>
      <c r="PWR178" s="216"/>
      <c r="PWS178" s="216"/>
      <c r="PWT178" s="216"/>
      <c r="PWU178" s="216"/>
      <c r="PWV178" s="216"/>
      <c r="PWW178" s="216"/>
      <c r="PWX178" s="216"/>
      <c r="PWY178" s="216"/>
      <c r="PWZ178" s="216"/>
      <c r="PXA178" s="216"/>
      <c r="PXB178" s="216"/>
      <c r="PXC178" s="216"/>
      <c r="PXD178" s="216"/>
      <c r="PXE178" s="216"/>
      <c r="PXF178" s="216"/>
      <c r="PXG178" s="216"/>
      <c r="PXH178" s="216"/>
      <c r="PXI178" s="216"/>
      <c r="PXJ178" s="216"/>
      <c r="PXK178" s="216"/>
      <c r="PXL178" s="216"/>
      <c r="PXM178" s="216"/>
      <c r="PXN178" s="216"/>
      <c r="PXO178" s="216"/>
      <c r="PXP178" s="216"/>
      <c r="PXQ178" s="216"/>
      <c r="PXR178" s="216"/>
      <c r="PXS178" s="216"/>
      <c r="PXT178" s="216"/>
      <c r="PXU178" s="216"/>
      <c r="PXV178" s="216"/>
      <c r="PXW178" s="216"/>
      <c r="PXX178" s="216"/>
      <c r="PXY178" s="216"/>
      <c r="PXZ178" s="216"/>
      <c r="PYA178" s="216"/>
      <c r="PYB178" s="216"/>
      <c r="PYC178" s="216"/>
      <c r="PYD178" s="216"/>
      <c r="PYE178" s="216"/>
      <c r="PYF178" s="216"/>
      <c r="PYG178" s="216"/>
      <c r="PYH178" s="216"/>
      <c r="PYI178" s="216"/>
      <c r="PYJ178" s="216"/>
      <c r="PYK178" s="216"/>
      <c r="PYL178" s="216"/>
      <c r="PYM178" s="216"/>
      <c r="PYN178" s="216"/>
      <c r="PYO178" s="216"/>
      <c r="PYP178" s="216"/>
      <c r="PYQ178" s="216"/>
      <c r="PYR178" s="216"/>
      <c r="PYS178" s="216"/>
      <c r="PYT178" s="216"/>
      <c r="PYU178" s="216"/>
      <c r="PYV178" s="216"/>
      <c r="PYW178" s="216"/>
      <c r="PYX178" s="216"/>
      <c r="PYY178" s="216"/>
      <c r="PYZ178" s="216"/>
      <c r="PZA178" s="216"/>
      <c r="PZB178" s="216"/>
      <c r="PZC178" s="216"/>
      <c r="PZD178" s="216"/>
      <c r="PZE178" s="216"/>
      <c r="PZF178" s="216"/>
      <c r="PZG178" s="216"/>
      <c r="PZH178" s="216"/>
      <c r="PZI178" s="216"/>
      <c r="PZJ178" s="216"/>
      <c r="PZK178" s="216"/>
      <c r="PZL178" s="216"/>
      <c r="PZM178" s="216"/>
      <c r="PZN178" s="216"/>
      <c r="PZO178" s="216"/>
      <c r="PZP178" s="216"/>
      <c r="PZQ178" s="216"/>
      <c r="PZR178" s="216"/>
      <c r="PZS178" s="216"/>
      <c r="PZT178" s="216"/>
      <c r="PZU178" s="216"/>
      <c r="PZV178" s="216"/>
      <c r="PZW178" s="216"/>
      <c r="PZX178" s="216"/>
      <c r="PZY178" s="216"/>
      <c r="PZZ178" s="216"/>
      <c r="QAA178" s="216"/>
      <c r="QAB178" s="216"/>
      <c r="QAC178" s="216"/>
      <c r="QAD178" s="216"/>
      <c r="QAE178" s="216"/>
      <c r="QAF178" s="216"/>
      <c r="QAG178" s="216"/>
      <c r="QAH178" s="216"/>
      <c r="QAI178" s="216"/>
      <c r="QAJ178" s="216"/>
      <c r="QAK178" s="216"/>
      <c r="QAL178" s="216"/>
      <c r="QAM178" s="216"/>
      <c r="QAN178" s="216"/>
      <c r="QAO178" s="216"/>
      <c r="QAP178" s="216"/>
      <c r="QAQ178" s="216"/>
      <c r="QAR178" s="216"/>
      <c r="QAS178" s="216"/>
      <c r="QAT178" s="216"/>
      <c r="QAU178" s="216"/>
      <c r="QAV178" s="216"/>
      <c r="QAW178" s="216"/>
      <c r="QAX178" s="216"/>
      <c r="QAY178" s="216"/>
      <c r="QAZ178" s="216"/>
      <c r="QBA178" s="216"/>
      <c r="QBB178" s="216"/>
      <c r="QBC178" s="216"/>
      <c r="QBD178" s="216"/>
      <c r="QBE178" s="216"/>
      <c r="QBF178" s="216"/>
      <c r="QBG178" s="216"/>
      <c r="QBH178" s="216"/>
      <c r="QBI178" s="216"/>
      <c r="QBJ178" s="216"/>
      <c r="QBK178" s="216"/>
      <c r="QBL178" s="216"/>
      <c r="QBM178" s="216"/>
      <c r="QBN178" s="216"/>
      <c r="QBO178" s="216"/>
      <c r="QBP178" s="216"/>
      <c r="QBQ178" s="216"/>
      <c r="QBR178" s="216"/>
      <c r="QBS178" s="216"/>
      <c r="QBT178" s="216"/>
      <c r="QBU178" s="216"/>
      <c r="QBV178" s="216"/>
      <c r="QBW178" s="216"/>
      <c r="QBX178" s="216"/>
      <c r="QBY178" s="216"/>
      <c r="QBZ178" s="216"/>
      <c r="QCA178" s="216"/>
      <c r="QCB178" s="216"/>
      <c r="QCC178" s="216"/>
      <c r="QCD178" s="216"/>
      <c r="QCE178" s="216"/>
      <c r="QCF178" s="216"/>
      <c r="QCG178" s="216"/>
      <c r="QCH178" s="216"/>
      <c r="QCI178" s="216"/>
      <c r="QCJ178" s="216"/>
      <c r="QCK178" s="216"/>
      <c r="QCL178" s="216"/>
      <c r="QCM178" s="216"/>
      <c r="QCN178" s="216"/>
      <c r="QCO178" s="216"/>
      <c r="QCP178" s="216"/>
      <c r="QCQ178" s="216"/>
      <c r="QCR178" s="216"/>
      <c r="QCS178" s="216"/>
      <c r="QCT178" s="216"/>
      <c r="QCU178" s="216"/>
      <c r="QCV178" s="216"/>
      <c r="QCW178" s="216"/>
      <c r="QCX178" s="216"/>
      <c r="QCY178" s="216"/>
      <c r="QCZ178" s="216"/>
      <c r="QDA178" s="216"/>
      <c r="QDB178" s="216"/>
      <c r="QDC178" s="216"/>
      <c r="QDD178" s="216"/>
      <c r="QDE178" s="216"/>
      <c r="QDF178" s="216"/>
      <c r="QDG178" s="216"/>
      <c r="QDH178" s="216"/>
      <c r="QDI178" s="216"/>
      <c r="QDJ178" s="216"/>
      <c r="QDK178" s="216"/>
      <c r="QDL178" s="216"/>
      <c r="QDM178" s="216"/>
      <c r="QDN178" s="216"/>
      <c r="QDO178" s="216"/>
      <c r="QDP178" s="216"/>
      <c r="QDQ178" s="216"/>
      <c r="QDR178" s="216"/>
      <c r="QDS178" s="216"/>
      <c r="QDT178" s="216"/>
      <c r="QDU178" s="216"/>
      <c r="QDV178" s="216"/>
      <c r="QDW178" s="216"/>
      <c r="QDX178" s="216"/>
      <c r="QDY178" s="216"/>
      <c r="QDZ178" s="216"/>
      <c r="QEA178" s="216"/>
      <c r="QEB178" s="216"/>
      <c r="QEC178" s="216"/>
      <c r="QED178" s="216"/>
      <c r="QEE178" s="216"/>
      <c r="QEF178" s="216"/>
      <c r="QEG178" s="216"/>
      <c r="QEH178" s="216"/>
      <c r="QEI178" s="216"/>
      <c r="QEJ178" s="216"/>
      <c r="QEK178" s="216"/>
      <c r="QEL178" s="216"/>
      <c r="QEM178" s="216"/>
      <c r="QEN178" s="216"/>
      <c r="QEO178" s="216"/>
      <c r="QEP178" s="216"/>
      <c r="QEQ178" s="216"/>
      <c r="QER178" s="216"/>
      <c r="QES178" s="216"/>
      <c r="QET178" s="216"/>
      <c r="QEU178" s="216"/>
      <c r="QEV178" s="216"/>
      <c r="QEW178" s="216"/>
      <c r="QEX178" s="216"/>
      <c r="QEY178" s="216"/>
      <c r="QEZ178" s="216"/>
      <c r="QFA178" s="216"/>
      <c r="QFB178" s="216"/>
      <c r="QFC178" s="216"/>
      <c r="QFD178" s="216"/>
      <c r="QFE178" s="216"/>
      <c r="QFF178" s="216"/>
      <c r="QFG178" s="216"/>
      <c r="QFH178" s="216"/>
      <c r="QFI178" s="216"/>
      <c r="QFJ178" s="216"/>
      <c r="QFK178" s="216"/>
      <c r="QFL178" s="216"/>
      <c r="QFM178" s="216"/>
      <c r="QFN178" s="216"/>
      <c r="QFO178" s="216"/>
      <c r="QFP178" s="216"/>
      <c r="QFQ178" s="216"/>
      <c r="QFR178" s="216"/>
      <c r="QFS178" s="216"/>
      <c r="QFT178" s="216"/>
      <c r="QFU178" s="216"/>
      <c r="QFV178" s="216"/>
      <c r="QFW178" s="216"/>
      <c r="QFX178" s="216"/>
      <c r="QFY178" s="216"/>
      <c r="QFZ178" s="216"/>
      <c r="QGA178" s="216"/>
      <c r="QGB178" s="216"/>
      <c r="QGC178" s="216"/>
      <c r="QGD178" s="216"/>
      <c r="QGE178" s="216"/>
      <c r="QGF178" s="216"/>
      <c r="QGG178" s="216"/>
      <c r="QGH178" s="216"/>
      <c r="QGI178" s="216"/>
      <c r="QGJ178" s="216"/>
      <c r="QGK178" s="216"/>
      <c r="QGL178" s="216"/>
      <c r="QGM178" s="216"/>
      <c r="QGN178" s="216"/>
      <c r="QGO178" s="216"/>
      <c r="QGP178" s="216"/>
      <c r="QGQ178" s="216"/>
      <c r="QGR178" s="216"/>
      <c r="QGS178" s="216"/>
      <c r="QGT178" s="216"/>
      <c r="QGU178" s="216"/>
      <c r="QGV178" s="216"/>
      <c r="QGW178" s="216"/>
      <c r="QGX178" s="216"/>
      <c r="QGY178" s="216"/>
      <c r="QGZ178" s="216"/>
      <c r="QHA178" s="216"/>
      <c r="QHB178" s="216"/>
      <c r="QHC178" s="216"/>
      <c r="QHD178" s="216"/>
      <c r="QHE178" s="216"/>
      <c r="QHF178" s="216"/>
      <c r="QHG178" s="216"/>
      <c r="QHH178" s="216"/>
      <c r="QHI178" s="216"/>
      <c r="QHJ178" s="216"/>
      <c r="QHK178" s="216"/>
      <c r="QHL178" s="216"/>
      <c r="QHM178" s="216"/>
      <c r="QHN178" s="216"/>
      <c r="QHO178" s="216"/>
      <c r="QHP178" s="216"/>
      <c r="QHQ178" s="216"/>
      <c r="QHR178" s="216"/>
      <c r="QHS178" s="216"/>
      <c r="QHT178" s="216"/>
      <c r="QHU178" s="216"/>
      <c r="QHV178" s="216"/>
      <c r="QHW178" s="216"/>
      <c r="QHX178" s="216"/>
      <c r="QHY178" s="216"/>
      <c r="QHZ178" s="216"/>
      <c r="QIA178" s="216"/>
      <c r="QIB178" s="216"/>
      <c r="QIC178" s="216"/>
      <c r="QID178" s="216"/>
      <c r="QIE178" s="216"/>
      <c r="QIF178" s="216"/>
      <c r="QIG178" s="216"/>
      <c r="QIH178" s="216"/>
      <c r="QII178" s="216"/>
      <c r="QIJ178" s="216"/>
      <c r="QIK178" s="216"/>
      <c r="QIL178" s="216"/>
      <c r="QIM178" s="216"/>
      <c r="QIN178" s="216"/>
      <c r="QIO178" s="216"/>
      <c r="QIP178" s="216"/>
      <c r="QIQ178" s="216"/>
      <c r="QIR178" s="216"/>
      <c r="QIS178" s="216"/>
      <c r="QIT178" s="216"/>
      <c r="QIU178" s="216"/>
      <c r="QIV178" s="216"/>
      <c r="QIW178" s="216"/>
      <c r="QIX178" s="216"/>
      <c r="QIY178" s="216"/>
      <c r="QIZ178" s="216"/>
      <c r="QJA178" s="216"/>
      <c r="QJB178" s="216"/>
      <c r="QJC178" s="216"/>
      <c r="QJD178" s="216"/>
      <c r="QJE178" s="216"/>
      <c r="QJF178" s="216"/>
      <c r="QJG178" s="216"/>
      <c r="QJH178" s="216"/>
      <c r="QJI178" s="216"/>
      <c r="QJJ178" s="216"/>
      <c r="QJK178" s="216"/>
      <c r="QJL178" s="216"/>
      <c r="QJM178" s="216"/>
      <c r="QJN178" s="216"/>
      <c r="QJO178" s="216"/>
      <c r="QJP178" s="216"/>
      <c r="QJQ178" s="216"/>
      <c r="QJR178" s="216"/>
      <c r="QJS178" s="216"/>
      <c r="QJT178" s="216"/>
      <c r="QJU178" s="216"/>
      <c r="QJV178" s="216"/>
      <c r="QJW178" s="216"/>
      <c r="QJX178" s="216"/>
      <c r="QJY178" s="216"/>
      <c r="QJZ178" s="216"/>
      <c r="QKA178" s="216"/>
      <c r="QKB178" s="216"/>
      <c r="QKC178" s="216"/>
      <c r="QKD178" s="216"/>
      <c r="QKE178" s="216"/>
      <c r="QKF178" s="216"/>
      <c r="QKG178" s="216"/>
      <c r="QKH178" s="216"/>
      <c r="QKI178" s="216"/>
      <c r="QKJ178" s="216"/>
      <c r="QKK178" s="216"/>
      <c r="QKL178" s="216"/>
      <c r="QKM178" s="216"/>
      <c r="QKN178" s="216"/>
      <c r="QKO178" s="216"/>
      <c r="QKP178" s="216"/>
      <c r="QKQ178" s="216"/>
      <c r="QKR178" s="216"/>
      <c r="QKS178" s="216"/>
      <c r="QKT178" s="216"/>
      <c r="QKU178" s="216"/>
      <c r="QKV178" s="216"/>
      <c r="QKW178" s="216"/>
      <c r="QKX178" s="216"/>
      <c r="QKY178" s="216"/>
      <c r="QKZ178" s="216"/>
      <c r="QLA178" s="216"/>
      <c r="QLB178" s="216"/>
      <c r="QLC178" s="216"/>
      <c r="QLD178" s="216"/>
      <c r="QLE178" s="216"/>
      <c r="QLF178" s="216"/>
      <c r="QLG178" s="216"/>
      <c r="QLH178" s="216"/>
      <c r="QLI178" s="216"/>
      <c r="QLJ178" s="216"/>
      <c r="QLK178" s="216"/>
      <c r="QLL178" s="216"/>
      <c r="QLM178" s="216"/>
      <c r="QLN178" s="216"/>
      <c r="QLO178" s="216"/>
      <c r="QLP178" s="216"/>
      <c r="QLQ178" s="216"/>
      <c r="QLR178" s="216"/>
      <c r="QLS178" s="216"/>
      <c r="QLT178" s="216"/>
      <c r="QLU178" s="216"/>
      <c r="QLV178" s="216"/>
      <c r="QLW178" s="216"/>
      <c r="QLX178" s="216"/>
      <c r="QLY178" s="216"/>
      <c r="QLZ178" s="216"/>
      <c r="QMA178" s="216"/>
      <c r="QMB178" s="216"/>
      <c r="QMC178" s="216"/>
      <c r="QMD178" s="216"/>
      <c r="QME178" s="216"/>
      <c r="QMF178" s="216"/>
      <c r="QMG178" s="216"/>
      <c r="QMH178" s="216"/>
      <c r="QMI178" s="216"/>
      <c r="QMJ178" s="216"/>
      <c r="QMK178" s="216"/>
      <c r="QML178" s="216"/>
      <c r="QMM178" s="216"/>
      <c r="QMN178" s="216"/>
      <c r="QMO178" s="216"/>
      <c r="QMP178" s="216"/>
      <c r="QMQ178" s="216"/>
      <c r="QMR178" s="216"/>
      <c r="QMS178" s="216"/>
      <c r="QMT178" s="216"/>
      <c r="QMU178" s="216"/>
      <c r="QMV178" s="216"/>
      <c r="QMW178" s="216"/>
      <c r="QMX178" s="216"/>
      <c r="QMY178" s="216"/>
      <c r="QMZ178" s="216"/>
      <c r="QNA178" s="216"/>
      <c r="QNB178" s="216"/>
      <c r="QNC178" s="216"/>
      <c r="QND178" s="216"/>
      <c r="QNE178" s="216"/>
      <c r="QNF178" s="216"/>
      <c r="QNG178" s="216"/>
      <c r="QNH178" s="216"/>
      <c r="QNI178" s="216"/>
      <c r="QNJ178" s="216"/>
      <c r="QNK178" s="216"/>
      <c r="QNL178" s="216"/>
      <c r="QNM178" s="216"/>
      <c r="QNN178" s="216"/>
      <c r="QNO178" s="216"/>
      <c r="QNP178" s="216"/>
      <c r="QNQ178" s="216"/>
      <c r="QNR178" s="216"/>
      <c r="QNS178" s="216"/>
      <c r="QNT178" s="216"/>
      <c r="QNU178" s="216"/>
      <c r="QNV178" s="216"/>
      <c r="QNW178" s="216"/>
      <c r="QNX178" s="216"/>
      <c r="QNY178" s="216"/>
      <c r="QNZ178" s="216"/>
      <c r="QOA178" s="216"/>
      <c r="QOB178" s="216"/>
      <c r="QOC178" s="216"/>
      <c r="QOD178" s="216"/>
      <c r="QOE178" s="216"/>
      <c r="QOF178" s="216"/>
      <c r="QOG178" s="216"/>
      <c r="QOH178" s="216"/>
      <c r="QOI178" s="216"/>
      <c r="QOJ178" s="216"/>
      <c r="QOK178" s="216"/>
      <c r="QOL178" s="216"/>
      <c r="QOM178" s="216"/>
      <c r="QON178" s="216"/>
      <c r="QOO178" s="216"/>
      <c r="QOP178" s="216"/>
      <c r="QOQ178" s="216"/>
      <c r="QOR178" s="216"/>
      <c r="QOS178" s="216"/>
      <c r="QOT178" s="216"/>
      <c r="QOU178" s="216"/>
      <c r="QOV178" s="216"/>
      <c r="QOW178" s="216"/>
      <c r="QOX178" s="216"/>
      <c r="QOY178" s="216"/>
      <c r="QOZ178" s="216"/>
      <c r="QPA178" s="216"/>
      <c r="QPB178" s="216"/>
      <c r="QPC178" s="216"/>
      <c r="QPD178" s="216"/>
      <c r="QPE178" s="216"/>
      <c r="QPF178" s="216"/>
      <c r="QPG178" s="216"/>
      <c r="QPH178" s="216"/>
      <c r="QPI178" s="216"/>
      <c r="QPJ178" s="216"/>
      <c r="QPK178" s="216"/>
      <c r="QPL178" s="216"/>
      <c r="QPM178" s="216"/>
      <c r="QPN178" s="216"/>
      <c r="QPO178" s="216"/>
      <c r="QPP178" s="216"/>
      <c r="QPQ178" s="216"/>
      <c r="QPR178" s="216"/>
      <c r="QPS178" s="216"/>
      <c r="QPT178" s="216"/>
      <c r="QPU178" s="216"/>
      <c r="QPV178" s="216"/>
      <c r="QPW178" s="216"/>
      <c r="QPX178" s="216"/>
      <c r="QPY178" s="216"/>
      <c r="QPZ178" s="216"/>
      <c r="QQA178" s="216"/>
      <c r="QQB178" s="216"/>
      <c r="QQC178" s="216"/>
      <c r="QQD178" s="216"/>
      <c r="QQE178" s="216"/>
      <c r="QQF178" s="216"/>
      <c r="QQG178" s="216"/>
      <c r="QQH178" s="216"/>
      <c r="QQI178" s="216"/>
      <c r="QQJ178" s="216"/>
      <c r="QQK178" s="216"/>
      <c r="QQL178" s="216"/>
      <c r="QQM178" s="216"/>
      <c r="QQN178" s="216"/>
      <c r="QQO178" s="216"/>
      <c r="QQP178" s="216"/>
      <c r="QQQ178" s="216"/>
      <c r="QQR178" s="216"/>
      <c r="QQS178" s="216"/>
      <c r="QQT178" s="216"/>
      <c r="QQU178" s="216"/>
      <c r="QQV178" s="216"/>
      <c r="QQW178" s="216"/>
      <c r="QQX178" s="216"/>
      <c r="QQY178" s="216"/>
      <c r="QQZ178" s="216"/>
      <c r="QRA178" s="216"/>
      <c r="QRB178" s="216"/>
      <c r="QRC178" s="216"/>
      <c r="QRD178" s="216"/>
      <c r="QRE178" s="216"/>
      <c r="QRF178" s="216"/>
      <c r="QRG178" s="216"/>
      <c r="QRH178" s="216"/>
      <c r="QRI178" s="216"/>
      <c r="QRJ178" s="216"/>
      <c r="QRK178" s="216"/>
      <c r="QRL178" s="216"/>
      <c r="QRM178" s="216"/>
      <c r="QRN178" s="216"/>
      <c r="QRO178" s="216"/>
      <c r="QRP178" s="216"/>
      <c r="QRQ178" s="216"/>
      <c r="QRR178" s="216"/>
      <c r="QRS178" s="216"/>
      <c r="QRT178" s="216"/>
      <c r="QRU178" s="216"/>
      <c r="QRV178" s="216"/>
      <c r="QRW178" s="216"/>
      <c r="QRX178" s="216"/>
      <c r="QRY178" s="216"/>
      <c r="QRZ178" s="216"/>
      <c r="QSA178" s="216"/>
      <c r="QSB178" s="216"/>
      <c r="QSC178" s="216"/>
      <c r="QSD178" s="216"/>
      <c r="QSE178" s="216"/>
      <c r="QSF178" s="216"/>
      <c r="QSG178" s="216"/>
      <c r="QSH178" s="216"/>
      <c r="QSI178" s="216"/>
      <c r="QSJ178" s="216"/>
      <c r="QSK178" s="216"/>
      <c r="QSL178" s="216"/>
      <c r="QSM178" s="216"/>
      <c r="QSN178" s="216"/>
      <c r="QSO178" s="216"/>
      <c r="QSP178" s="216"/>
      <c r="QSQ178" s="216"/>
      <c r="QSR178" s="216"/>
      <c r="QSS178" s="216"/>
      <c r="QST178" s="216"/>
      <c r="QSU178" s="216"/>
      <c r="QSV178" s="216"/>
      <c r="QSW178" s="216"/>
      <c r="QSX178" s="216"/>
      <c r="QSY178" s="216"/>
      <c r="QSZ178" s="216"/>
      <c r="QTA178" s="216"/>
      <c r="QTB178" s="216"/>
      <c r="QTC178" s="216"/>
      <c r="QTD178" s="216"/>
      <c r="QTE178" s="216"/>
      <c r="QTF178" s="216"/>
      <c r="QTG178" s="216"/>
      <c r="QTH178" s="216"/>
      <c r="QTI178" s="216"/>
      <c r="QTJ178" s="216"/>
      <c r="QTK178" s="216"/>
      <c r="QTL178" s="216"/>
      <c r="QTM178" s="216"/>
      <c r="QTN178" s="216"/>
      <c r="QTO178" s="216"/>
      <c r="QTP178" s="216"/>
      <c r="QTQ178" s="216"/>
      <c r="QTR178" s="216"/>
      <c r="QTS178" s="216"/>
      <c r="QTT178" s="216"/>
      <c r="QTU178" s="216"/>
      <c r="QTV178" s="216"/>
      <c r="QTW178" s="216"/>
      <c r="QTX178" s="216"/>
      <c r="QTY178" s="216"/>
      <c r="QTZ178" s="216"/>
      <c r="QUA178" s="216"/>
      <c r="QUB178" s="216"/>
      <c r="QUC178" s="216"/>
      <c r="QUD178" s="216"/>
      <c r="QUE178" s="216"/>
      <c r="QUF178" s="216"/>
      <c r="QUG178" s="216"/>
      <c r="QUH178" s="216"/>
      <c r="QUI178" s="216"/>
      <c r="QUJ178" s="216"/>
      <c r="QUK178" s="216"/>
      <c r="QUL178" s="216"/>
      <c r="QUM178" s="216"/>
      <c r="QUN178" s="216"/>
      <c r="QUO178" s="216"/>
      <c r="QUP178" s="216"/>
      <c r="QUQ178" s="216"/>
      <c r="QUR178" s="216"/>
      <c r="QUS178" s="216"/>
      <c r="QUT178" s="216"/>
      <c r="QUU178" s="216"/>
      <c r="QUV178" s="216"/>
      <c r="QUW178" s="216"/>
      <c r="QUX178" s="216"/>
      <c r="QUY178" s="216"/>
      <c r="QUZ178" s="216"/>
      <c r="QVA178" s="216"/>
      <c r="QVB178" s="216"/>
      <c r="QVC178" s="216"/>
      <c r="QVD178" s="216"/>
      <c r="QVE178" s="216"/>
      <c r="QVF178" s="216"/>
      <c r="QVG178" s="216"/>
      <c r="QVH178" s="216"/>
      <c r="QVI178" s="216"/>
      <c r="QVJ178" s="216"/>
      <c r="QVK178" s="216"/>
      <c r="QVL178" s="216"/>
      <c r="QVM178" s="216"/>
      <c r="QVN178" s="216"/>
      <c r="QVO178" s="216"/>
      <c r="QVP178" s="216"/>
      <c r="QVQ178" s="216"/>
      <c r="QVR178" s="216"/>
      <c r="QVS178" s="216"/>
      <c r="QVT178" s="216"/>
      <c r="QVU178" s="216"/>
      <c r="QVV178" s="216"/>
      <c r="QVW178" s="216"/>
      <c r="QVX178" s="216"/>
      <c r="QVY178" s="216"/>
      <c r="QVZ178" s="216"/>
      <c r="QWA178" s="216"/>
      <c r="QWB178" s="216"/>
      <c r="QWC178" s="216"/>
      <c r="QWD178" s="216"/>
      <c r="QWE178" s="216"/>
      <c r="QWF178" s="216"/>
      <c r="QWG178" s="216"/>
      <c r="QWH178" s="216"/>
      <c r="QWI178" s="216"/>
      <c r="QWJ178" s="216"/>
      <c r="QWK178" s="216"/>
      <c r="QWL178" s="216"/>
      <c r="QWM178" s="216"/>
      <c r="QWN178" s="216"/>
      <c r="QWO178" s="216"/>
      <c r="QWP178" s="216"/>
      <c r="QWQ178" s="216"/>
      <c r="QWR178" s="216"/>
      <c r="QWS178" s="216"/>
      <c r="QWT178" s="216"/>
      <c r="QWU178" s="216"/>
      <c r="QWV178" s="216"/>
      <c r="QWW178" s="216"/>
      <c r="QWX178" s="216"/>
      <c r="QWY178" s="216"/>
      <c r="QWZ178" s="216"/>
      <c r="QXA178" s="216"/>
      <c r="QXB178" s="216"/>
      <c r="QXC178" s="216"/>
      <c r="QXD178" s="216"/>
      <c r="QXE178" s="216"/>
      <c r="QXF178" s="216"/>
      <c r="QXG178" s="216"/>
      <c r="QXH178" s="216"/>
      <c r="QXI178" s="216"/>
      <c r="QXJ178" s="216"/>
      <c r="QXK178" s="216"/>
      <c r="QXL178" s="216"/>
      <c r="QXM178" s="216"/>
      <c r="QXN178" s="216"/>
      <c r="QXO178" s="216"/>
      <c r="QXP178" s="216"/>
      <c r="QXQ178" s="216"/>
      <c r="QXR178" s="216"/>
      <c r="QXS178" s="216"/>
      <c r="QXT178" s="216"/>
      <c r="QXU178" s="216"/>
      <c r="QXV178" s="216"/>
      <c r="QXW178" s="216"/>
      <c r="QXX178" s="216"/>
      <c r="QXY178" s="216"/>
      <c r="QXZ178" s="216"/>
      <c r="QYA178" s="216"/>
      <c r="QYB178" s="216"/>
      <c r="QYC178" s="216"/>
      <c r="QYD178" s="216"/>
      <c r="QYE178" s="216"/>
      <c r="QYF178" s="216"/>
      <c r="QYG178" s="216"/>
      <c r="QYH178" s="216"/>
      <c r="QYI178" s="216"/>
      <c r="QYJ178" s="216"/>
      <c r="QYK178" s="216"/>
      <c r="QYL178" s="216"/>
      <c r="QYM178" s="216"/>
      <c r="QYN178" s="216"/>
      <c r="QYO178" s="216"/>
      <c r="QYP178" s="216"/>
      <c r="QYQ178" s="216"/>
      <c r="QYR178" s="216"/>
      <c r="QYS178" s="216"/>
      <c r="QYT178" s="216"/>
      <c r="QYU178" s="216"/>
      <c r="QYV178" s="216"/>
      <c r="QYW178" s="216"/>
      <c r="QYX178" s="216"/>
      <c r="QYY178" s="216"/>
      <c r="QYZ178" s="216"/>
      <c r="QZA178" s="216"/>
      <c r="QZB178" s="216"/>
      <c r="QZC178" s="216"/>
      <c r="QZD178" s="216"/>
      <c r="QZE178" s="216"/>
      <c r="QZF178" s="216"/>
      <c r="QZG178" s="216"/>
      <c r="QZH178" s="216"/>
      <c r="QZI178" s="216"/>
      <c r="QZJ178" s="216"/>
      <c r="QZK178" s="216"/>
      <c r="QZL178" s="216"/>
      <c r="QZM178" s="216"/>
      <c r="QZN178" s="216"/>
      <c r="QZO178" s="216"/>
      <c r="QZP178" s="216"/>
      <c r="QZQ178" s="216"/>
      <c r="QZR178" s="216"/>
      <c r="QZS178" s="216"/>
      <c r="QZT178" s="216"/>
      <c r="QZU178" s="216"/>
      <c r="QZV178" s="216"/>
      <c r="QZW178" s="216"/>
      <c r="QZX178" s="216"/>
      <c r="QZY178" s="216"/>
      <c r="QZZ178" s="216"/>
      <c r="RAA178" s="216"/>
      <c r="RAB178" s="216"/>
      <c r="RAC178" s="216"/>
      <c r="RAD178" s="216"/>
      <c r="RAE178" s="216"/>
      <c r="RAF178" s="216"/>
      <c r="RAG178" s="216"/>
      <c r="RAH178" s="216"/>
      <c r="RAI178" s="216"/>
      <c r="RAJ178" s="216"/>
      <c r="RAK178" s="216"/>
      <c r="RAL178" s="216"/>
      <c r="RAM178" s="216"/>
      <c r="RAN178" s="216"/>
      <c r="RAO178" s="216"/>
      <c r="RAP178" s="216"/>
      <c r="RAQ178" s="216"/>
      <c r="RAR178" s="216"/>
      <c r="RAS178" s="216"/>
      <c r="RAT178" s="216"/>
      <c r="RAU178" s="216"/>
      <c r="RAV178" s="216"/>
      <c r="RAW178" s="216"/>
      <c r="RAX178" s="216"/>
      <c r="RAY178" s="216"/>
      <c r="RAZ178" s="216"/>
      <c r="RBA178" s="216"/>
      <c r="RBB178" s="216"/>
      <c r="RBC178" s="216"/>
      <c r="RBD178" s="216"/>
      <c r="RBE178" s="216"/>
      <c r="RBF178" s="216"/>
      <c r="RBG178" s="216"/>
      <c r="RBH178" s="216"/>
      <c r="RBI178" s="216"/>
      <c r="RBJ178" s="216"/>
      <c r="RBK178" s="216"/>
      <c r="RBL178" s="216"/>
      <c r="RBM178" s="216"/>
      <c r="RBN178" s="216"/>
      <c r="RBO178" s="216"/>
      <c r="RBP178" s="216"/>
      <c r="RBQ178" s="216"/>
      <c r="RBR178" s="216"/>
      <c r="RBS178" s="216"/>
      <c r="RBT178" s="216"/>
      <c r="RBU178" s="216"/>
      <c r="RBV178" s="216"/>
      <c r="RBW178" s="216"/>
      <c r="RBX178" s="216"/>
      <c r="RBY178" s="216"/>
      <c r="RBZ178" s="216"/>
      <c r="RCA178" s="216"/>
      <c r="RCB178" s="216"/>
      <c r="RCC178" s="216"/>
      <c r="RCD178" s="216"/>
      <c r="RCE178" s="216"/>
      <c r="RCF178" s="216"/>
      <c r="RCG178" s="216"/>
      <c r="RCH178" s="216"/>
      <c r="RCI178" s="216"/>
      <c r="RCJ178" s="216"/>
      <c r="RCK178" s="216"/>
      <c r="RCL178" s="216"/>
      <c r="RCM178" s="216"/>
      <c r="RCN178" s="216"/>
      <c r="RCO178" s="216"/>
      <c r="RCP178" s="216"/>
      <c r="RCQ178" s="216"/>
      <c r="RCR178" s="216"/>
      <c r="RCS178" s="216"/>
      <c r="RCT178" s="216"/>
      <c r="RCU178" s="216"/>
      <c r="RCV178" s="216"/>
      <c r="RCW178" s="216"/>
      <c r="RCX178" s="216"/>
      <c r="RCY178" s="216"/>
      <c r="RCZ178" s="216"/>
      <c r="RDA178" s="216"/>
      <c r="RDB178" s="216"/>
      <c r="RDC178" s="216"/>
      <c r="RDD178" s="216"/>
      <c r="RDE178" s="216"/>
      <c r="RDF178" s="216"/>
      <c r="RDG178" s="216"/>
      <c r="RDH178" s="216"/>
      <c r="RDI178" s="216"/>
      <c r="RDJ178" s="216"/>
      <c r="RDK178" s="216"/>
      <c r="RDL178" s="216"/>
      <c r="RDM178" s="216"/>
      <c r="RDN178" s="216"/>
      <c r="RDO178" s="216"/>
      <c r="RDP178" s="216"/>
      <c r="RDQ178" s="216"/>
      <c r="RDR178" s="216"/>
      <c r="RDS178" s="216"/>
      <c r="RDT178" s="216"/>
      <c r="RDU178" s="216"/>
      <c r="RDV178" s="216"/>
      <c r="RDW178" s="216"/>
      <c r="RDX178" s="216"/>
      <c r="RDY178" s="216"/>
      <c r="RDZ178" s="216"/>
      <c r="REA178" s="216"/>
      <c r="REB178" s="216"/>
      <c r="REC178" s="216"/>
      <c r="RED178" s="216"/>
      <c r="REE178" s="216"/>
      <c r="REF178" s="216"/>
      <c r="REG178" s="216"/>
      <c r="REH178" s="216"/>
      <c r="REI178" s="216"/>
      <c r="REJ178" s="216"/>
      <c r="REK178" s="216"/>
      <c r="REL178" s="216"/>
      <c r="REM178" s="216"/>
      <c r="REN178" s="216"/>
      <c r="REO178" s="216"/>
      <c r="REP178" s="216"/>
      <c r="REQ178" s="216"/>
      <c r="RER178" s="216"/>
      <c r="RES178" s="216"/>
      <c r="RET178" s="216"/>
      <c r="REU178" s="216"/>
      <c r="REV178" s="216"/>
      <c r="REW178" s="216"/>
      <c r="REX178" s="216"/>
      <c r="REY178" s="216"/>
      <c r="REZ178" s="216"/>
      <c r="RFA178" s="216"/>
      <c r="RFB178" s="216"/>
      <c r="RFC178" s="216"/>
      <c r="RFD178" s="216"/>
      <c r="RFE178" s="216"/>
      <c r="RFF178" s="216"/>
      <c r="RFG178" s="216"/>
      <c r="RFH178" s="216"/>
      <c r="RFI178" s="216"/>
      <c r="RFJ178" s="216"/>
      <c r="RFK178" s="216"/>
      <c r="RFL178" s="216"/>
      <c r="RFM178" s="216"/>
      <c r="RFN178" s="216"/>
      <c r="RFO178" s="216"/>
      <c r="RFP178" s="216"/>
      <c r="RFQ178" s="216"/>
      <c r="RFR178" s="216"/>
      <c r="RFS178" s="216"/>
      <c r="RFT178" s="216"/>
      <c r="RFU178" s="216"/>
      <c r="RFV178" s="216"/>
      <c r="RFW178" s="216"/>
      <c r="RFX178" s="216"/>
      <c r="RFY178" s="216"/>
      <c r="RFZ178" s="216"/>
      <c r="RGA178" s="216"/>
      <c r="RGB178" s="216"/>
      <c r="RGC178" s="216"/>
      <c r="RGD178" s="216"/>
      <c r="RGE178" s="216"/>
      <c r="RGF178" s="216"/>
      <c r="RGG178" s="216"/>
      <c r="RGH178" s="216"/>
      <c r="RGI178" s="216"/>
      <c r="RGJ178" s="216"/>
      <c r="RGK178" s="216"/>
      <c r="RGL178" s="216"/>
      <c r="RGM178" s="216"/>
      <c r="RGN178" s="216"/>
      <c r="RGO178" s="216"/>
      <c r="RGP178" s="216"/>
      <c r="RGQ178" s="216"/>
      <c r="RGR178" s="216"/>
      <c r="RGS178" s="216"/>
      <c r="RGT178" s="216"/>
      <c r="RGU178" s="216"/>
      <c r="RGV178" s="216"/>
      <c r="RGW178" s="216"/>
      <c r="RGX178" s="216"/>
      <c r="RGY178" s="216"/>
      <c r="RGZ178" s="216"/>
      <c r="RHA178" s="216"/>
      <c r="RHB178" s="216"/>
      <c r="RHC178" s="216"/>
      <c r="RHD178" s="216"/>
      <c r="RHE178" s="216"/>
      <c r="RHF178" s="216"/>
      <c r="RHG178" s="216"/>
      <c r="RHH178" s="216"/>
      <c r="RHI178" s="216"/>
      <c r="RHJ178" s="216"/>
      <c r="RHK178" s="216"/>
      <c r="RHL178" s="216"/>
      <c r="RHM178" s="216"/>
      <c r="RHN178" s="216"/>
      <c r="RHO178" s="216"/>
      <c r="RHP178" s="216"/>
      <c r="RHQ178" s="216"/>
      <c r="RHR178" s="216"/>
      <c r="RHS178" s="216"/>
      <c r="RHT178" s="216"/>
      <c r="RHU178" s="216"/>
      <c r="RHV178" s="216"/>
      <c r="RHW178" s="216"/>
      <c r="RHX178" s="216"/>
      <c r="RHY178" s="216"/>
      <c r="RHZ178" s="216"/>
      <c r="RIA178" s="216"/>
      <c r="RIB178" s="216"/>
      <c r="RIC178" s="216"/>
      <c r="RID178" s="216"/>
      <c r="RIE178" s="216"/>
      <c r="RIF178" s="216"/>
      <c r="RIG178" s="216"/>
      <c r="RIH178" s="216"/>
      <c r="RII178" s="216"/>
      <c r="RIJ178" s="216"/>
      <c r="RIK178" s="216"/>
      <c r="RIL178" s="216"/>
      <c r="RIM178" s="216"/>
      <c r="RIN178" s="216"/>
      <c r="RIO178" s="216"/>
      <c r="RIP178" s="216"/>
      <c r="RIQ178" s="216"/>
      <c r="RIR178" s="216"/>
      <c r="RIS178" s="216"/>
      <c r="RIT178" s="216"/>
      <c r="RIU178" s="216"/>
      <c r="RIV178" s="216"/>
      <c r="RIW178" s="216"/>
      <c r="RIX178" s="216"/>
      <c r="RIY178" s="216"/>
      <c r="RIZ178" s="216"/>
      <c r="RJA178" s="216"/>
      <c r="RJB178" s="216"/>
      <c r="RJC178" s="216"/>
      <c r="RJD178" s="216"/>
      <c r="RJE178" s="216"/>
      <c r="RJF178" s="216"/>
      <c r="RJG178" s="216"/>
      <c r="RJH178" s="216"/>
      <c r="RJI178" s="216"/>
      <c r="RJJ178" s="216"/>
      <c r="RJK178" s="216"/>
      <c r="RJL178" s="216"/>
      <c r="RJM178" s="216"/>
      <c r="RJN178" s="216"/>
      <c r="RJO178" s="216"/>
      <c r="RJP178" s="216"/>
      <c r="RJQ178" s="216"/>
      <c r="RJR178" s="216"/>
      <c r="RJS178" s="216"/>
      <c r="RJT178" s="216"/>
      <c r="RJU178" s="216"/>
      <c r="RJV178" s="216"/>
      <c r="RJW178" s="216"/>
      <c r="RJX178" s="216"/>
      <c r="RJY178" s="216"/>
      <c r="RJZ178" s="216"/>
      <c r="RKA178" s="216"/>
      <c r="RKB178" s="216"/>
      <c r="RKC178" s="216"/>
      <c r="RKD178" s="216"/>
      <c r="RKE178" s="216"/>
      <c r="RKF178" s="216"/>
      <c r="RKG178" s="216"/>
      <c r="RKH178" s="216"/>
      <c r="RKI178" s="216"/>
      <c r="RKJ178" s="216"/>
      <c r="RKK178" s="216"/>
      <c r="RKL178" s="216"/>
      <c r="RKM178" s="216"/>
      <c r="RKN178" s="216"/>
      <c r="RKO178" s="216"/>
      <c r="RKP178" s="216"/>
      <c r="RKQ178" s="216"/>
      <c r="RKR178" s="216"/>
      <c r="RKS178" s="216"/>
      <c r="RKT178" s="216"/>
      <c r="RKU178" s="216"/>
      <c r="RKV178" s="216"/>
      <c r="RKW178" s="216"/>
      <c r="RKX178" s="216"/>
      <c r="RKY178" s="216"/>
      <c r="RKZ178" s="216"/>
      <c r="RLA178" s="216"/>
      <c r="RLB178" s="216"/>
      <c r="RLC178" s="216"/>
      <c r="RLD178" s="216"/>
      <c r="RLE178" s="216"/>
      <c r="RLF178" s="216"/>
      <c r="RLG178" s="216"/>
      <c r="RLH178" s="216"/>
      <c r="RLI178" s="216"/>
      <c r="RLJ178" s="216"/>
      <c r="RLK178" s="216"/>
      <c r="RLL178" s="216"/>
      <c r="RLM178" s="216"/>
      <c r="RLN178" s="216"/>
      <c r="RLO178" s="216"/>
      <c r="RLP178" s="216"/>
      <c r="RLQ178" s="216"/>
      <c r="RLR178" s="216"/>
      <c r="RLS178" s="216"/>
      <c r="RLT178" s="216"/>
      <c r="RLU178" s="216"/>
      <c r="RLV178" s="216"/>
      <c r="RLW178" s="216"/>
      <c r="RLX178" s="216"/>
      <c r="RLY178" s="216"/>
      <c r="RLZ178" s="216"/>
      <c r="RMA178" s="216"/>
      <c r="RMB178" s="216"/>
      <c r="RMC178" s="216"/>
      <c r="RMD178" s="216"/>
      <c r="RME178" s="216"/>
      <c r="RMF178" s="216"/>
      <c r="RMG178" s="216"/>
      <c r="RMH178" s="216"/>
      <c r="RMI178" s="216"/>
      <c r="RMJ178" s="216"/>
      <c r="RMK178" s="216"/>
      <c r="RML178" s="216"/>
      <c r="RMM178" s="216"/>
      <c r="RMN178" s="216"/>
      <c r="RMO178" s="216"/>
      <c r="RMP178" s="216"/>
      <c r="RMQ178" s="216"/>
      <c r="RMR178" s="216"/>
      <c r="RMS178" s="216"/>
      <c r="RMT178" s="216"/>
      <c r="RMU178" s="216"/>
      <c r="RMV178" s="216"/>
      <c r="RMW178" s="216"/>
      <c r="RMX178" s="216"/>
      <c r="RMY178" s="216"/>
      <c r="RMZ178" s="216"/>
      <c r="RNA178" s="216"/>
      <c r="RNB178" s="216"/>
      <c r="RNC178" s="216"/>
      <c r="RND178" s="216"/>
      <c r="RNE178" s="216"/>
      <c r="RNF178" s="216"/>
      <c r="RNG178" s="216"/>
      <c r="RNH178" s="216"/>
      <c r="RNI178" s="216"/>
      <c r="RNJ178" s="216"/>
      <c r="RNK178" s="216"/>
      <c r="RNL178" s="216"/>
      <c r="RNM178" s="216"/>
      <c r="RNN178" s="216"/>
      <c r="RNO178" s="216"/>
      <c r="RNP178" s="216"/>
      <c r="RNQ178" s="216"/>
      <c r="RNR178" s="216"/>
      <c r="RNS178" s="216"/>
      <c r="RNT178" s="216"/>
      <c r="RNU178" s="216"/>
      <c r="RNV178" s="216"/>
      <c r="RNW178" s="216"/>
      <c r="RNX178" s="216"/>
      <c r="RNY178" s="216"/>
      <c r="RNZ178" s="216"/>
      <c r="ROA178" s="216"/>
      <c r="ROB178" s="216"/>
      <c r="ROC178" s="216"/>
      <c r="ROD178" s="216"/>
      <c r="ROE178" s="216"/>
      <c r="ROF178" s="216"/>
      <c r="ROG178" s="216"/>
      <c r="ROH178" s="216"/>
      <c r="ROI178" s="216"/>
      <c r="ROJ178" s="216"/>
      <c r="ROK178" s="216"/>
      <c r="ROL178" s="216"/>
      <c r="ROM178" s="216"/>
      <c r="RON178" s="216"/>
      <c r="ROO178" s="216"/>
      <c r="ROP178" s="216"/>
      <c r="ROQ178" s="216"/>
      <c r="ROR178" s="216"/>
      <c r="ROS178" s="216"/>
      <c r="ROT178" s="216"/>
      <c r="ROU178" s="216"/>
      <c r="ROV178" s="216"/>
      <c r="ROW178" s="216"/>
      <c r="ROX178" s="216"/>
      <c r="ROY178" s="216"/>
      <c r="ROZ178" s="216"/>
      <c r="RPA178" s="216"/>
      <c r="RPB178" s="216"/>
      <c r="RPC178" s="216"/>
      <c r="RPD178" s="216"/>
      <c r="RPE178" s="216"/>
      <c r="RPF178" s="216"/>
      <c r="RPG178" s="216"/>
      <c r="RPH178" s="216"/>
      <c r="RPI178" s="216"/>
      <c r="RPJ178" s="216"/>
      <c r="RPK178" s="216"/>
      <c r="RPL178" s="216"/>
      <c r="RPM178" s="216"/>
      <c r="RPN178" s="216"/>
      <c r="RPO178" s="216"/>
      <c r="RPP178" s="216"/>
      <c r="RPQ178" s="216"/>
      <c r="RPR178" s="216"/>
      <c r="RPS178" s="216"/>
      <c r="RPT178" s="216"/>
      <c r="RPU178" s="216"/>
      <c r="RPV178" s="216"/>
      <c r="RPW178" s="216"/>
      <c r="RPX178" s="216"/>
      <c r="RPY178" s="216"/>
      <c r="RPZ178" s="216"/>
      <c r="RQA178" s="216"/>
      <c r="RQB178" s="216"/>
      <c r="RQC178" s="216"/>
      <c r="RQD178" s="216"/>
      <c r="RQE178" s="216"/>
      <c r="RQF178" s="216"/>
      <c r="RQG178" s="216"/>
      <c r="RQH178" s="216"/>
      <c r="RQI178" s="216"/>
      <c r="RQJ178" s="216"/>
      <c r="RQK178" s="216"/>
      <c r="RQL178" s="216"/>
      <c r="RQM178" s="216"/>
      <c r="RQN178" s="216"/>
      <c r="RQO178" s="216"/>
      <c r="RQP178" s="216"/>
      <c r="RQQ178" s="216"/>
      <c r="RQR178" s="216"/>
      <c r="RQS178" s="216"/>
      <c r="RQT178" s="216"/>
      <c r="RQU178" s="216"/>
      <c r="RQV178" s="216"/>
      <c r="RQW178" s="216"/>
      <c r="RQX178" s="216"/>
      <c r="RQY178" s="216"/>
      <c r="RQZ178" s="216"/>
      <c r="RRA178" s="216"/>
      <c r="RRB178" s="216"/>
      <c r="RRC178" s="216"/>
      <c r="RRD178" s="216"/>
      <c r="RRE178" s="216"/>
      <c r="RRF178" s="216"/>
      <c r="RRG178" s="216"/>
      <c r="RRH178" s="216"/>
      <c r="RRI178" s="216"/>
      <c r="RRJ178" s="216"/>
      <c r="RRK178" s="216"/>
      <c r="RRL178" s="216"/>
      <c r="RRM178" s="216"/>
      <c r="RRN178" s="216"/>
      <c r="RRO178" s="216"/>
      <c r="RRP178" s="216"/>
      <c r="RRQ178" s="216"/>
      <c r="RRR178" s="216"/>
      <c r="RRS178" s="216"/>
      <c r="RRT178" s="216"/>
      <c r="RRU178" s="216"/>
      <c r="RRV178" s="216"/>
      <c r="RRW178" s="216"/>
      <c r="RRX178" s="216"/>
      <c r="RRY178" s="216"/>
      <c r="RRZ178" s="216"/>
      <c r="RSA178" s="216"/>
      <c r="RSB178" s="216"/>
      <c r="RSC178" s="216"/>
      <c r="RSD178" s="216"/>
      <c r="RSE178" s="216"/>
      <c r="RSF178" s="216"/>
      <c r="RSG178" s="216"/>
      <c r="RSH178" s="216"/>
      <c r="RSI178" s="216"/>
      <c r="RSJ178" s="216"/>
      <c r="RSK178" s="216"/>
      <c r="RSL178" s="216"/>
      <c r="RSM178" s="216"/>
      <c r="RSN178" s="216"/>
      <c r="RSO178" s="216"/>
      <c r="RSP178" s="216"/>
      <c r="RSQ178" s="216"/>
      <c r="RSR178" s="216"/>
      <c r="RSS178" s="216"/>
      <c r="RST178" s="216"/>
      <c r="RSU178" s="216"/>
      <c r="RSV178" s="216"/>
      <c r="RSW178" s="216"/>
      <c r="RSX178" s="216"/>
      <c r="RSY178" s="216"/>
      <c r="RSZ178" s="216"/>
      <c r="RTA178" s="216"/>
      <c r="RTB178" s="216"/>
      <c r="RTC178" s="216"/>
      <c r="RTD178" s="216"/>
      <c r="RTE178" s="216"/>
      <c r="RTF178" s="216"/>
      <c r="RTG178" s="216"/>
      <c r="RTH178" s="216"/>
      <c r="RTI178" s="216"/>
      <c r="RTJ178" s="216"/>
      <c r="RTK178" s="216"/>
      <c r="RTL178" s="216"/>
      <c r="RTM178" s="216"/>
      <c r="RTN178" s="216"/>
      <c r="RTO178" s="216"/>
      <c r="RTP178" s="216"/>
      <c r="RTQ178" s="216"/>
      <c r="RTR178" s="216"/>
      <c r="RTS178" s="216"/>
      <c r="RTT178" s="216"/>
      <c r="RTU178" s="216"/>
      <c r="RTV178" s="216"/>
      <c r="RTW178" s="216"/>
      <c r="RTX178" s="216"/>
      <c r="RTY178" s="216"/>
      <c r="RTZ178" s="216"/>
      <c r="RUA178" s="216"/>
      <c r="RUB178" s="216"/>
      <c r="RUC178" s="216"/>
      <c r="RUD178" s="216"/>
      <c r="RUE178" s="216"/>
      <c r="RUF178" s="216"/>
      <c r="RUG178" s="216"/>
      <c r="RUH178" s="216"/>
      <c r="RUI178" s="216"/>
      <c r="RUJ178" s="216"/>
      <c r="RUK178" s="216"/>
      <c r="RUL178" s="216"/>
      <c r="RUM178" s="216"/>
      <c r="RUN178" s="216"/>
      <c r="RUO178" s="216"/>
      <c r="RUP178" s="216"/>
      <c r="RUQ178" s="216"/>
      <c r="RUR178" s="216"/>
      <c r="RUS178" s="216"/>
      <c r="RUT178" s="216"/>
      <c r="RUU178" s="216"/>
      <c r="RUV178" s="216"/>
      <c r="RUW178" s="216"/>
      <c r="RUX178" s="216"/>
      <c r="RUY178" s="216"/>
      <c r="RUZ178" s="216"/>
      <c r="RVA178" s="216"/>
      <c r="RVB178" s="216"/>
      <c r="RVC178" s="216"/>
      <c r="RVD178" s="216"/>
      <c r="RVE178" s="216"/>
      <c r="RVF178" s="216"/>
      <c r="RVG178" s="216"/>
      <c r="RVH178" s="216"/>
      <c r="RVI178" s="216"/>
      <c r="RVJ178" s="216"/>
      <c r="RVK178" s="216"/>
      <c r="RVL178" s="216"/>
      <c r="RVM178" s="216"/>
      <c r="RVN178" s="216"/>
      <c r="RVO178" s="216"/>
      <c r="RVP178" s="216"/>
      <c r="RVQ178" s="216"/>
      <c r="RVR178" s="216"/>
      <c r="RVS178" s="216"/>
      <c r="RVT178" s="216"/>
      <c r="RVU178" s="216"/>
      <c r="RVV178" s="216"/>
      <c r="RVW178" s="216"/>
      <c r="RVX178" s="216"/>
      <c r="RVY178" s="216"/>
      <c r="RVZ178" s="216"/>
      <c r="RWA178" s="216"/>
      <c r="RWB178" s="216"/>
      <c r="RWC178" s="216"/>
      <c r="RWD178" s="216"/>
      <c r="RWE178" s="216"/>
      <c r="RWF178" s="216"/>
      <c r="RWG178" s="216"/>
      <c r="RWH178" s="216"/>
      <c r="RWI178" s="216"/>
      <c r="RWJ178" s="216"/>
      <c r="RWK178" s="216"/>
      <c r="RWL178" s="216"/>
      <c r="RWM178" s="216"/>
      <c r="RWN178" s="216"/>
      <c r="RWO178" s="216"/>
      <c r="RWP178" s="216"/>
      <c r="RWQ178" s="216"/>
      <c r="RWR178" s="216"/>
      <c r="RWS178" s="216"/>
      <c r="RWT178" s="216"/>
      <c r="RWU178" s="216"/>
      <c r="RWV178" s="216"/>
      <c r="RWW178" s="216"/>
      <c r="RWX178" s="216"/>
      <c r="RWY178" s="216"/>
      <c r="RWZ178" s="216"/>
      <c r="RXA178" s="216"/>
      <c r="RXB178" s="216"/>
      <c r="RXC178" s="216"/>
      <c r="RXD178" s="216"/>
      <c r="RXE178" s="216"/>
      <c r="RXF178" s="216"/>
      <c r="RXG178" s="216"/>
      <c r="RXH178" s="216"/>
      <c r="RXI178" s="216"/>
      <c r="RXJ178" s="216"/>
      <c r="RXK178" s="216"/>
      <c r="RXL178" s="216"/>
      <c r="RXM178" s="216"/>
      <c r="RXN178" s="216"/>
      <c r="RXO178" s="216"/>
      <c r="RXP178" s="216"/>
      <c r="RXQ178" s="216"/>
      <c r="RXR178" s="216"/>
      <c r="RXS178" s="216"/>
      <c r="RXT178" s="216"/>
      <c r="RXU178" s="216"/>
      <c r="RXV178" s="216"/>
      <c r="RXW178" s="216"/>
      <c r="RXX178" s="216"/>
      <c r="RXY178" s="216"/>
      <c r="RXZ178" s="216"/>
      <c r="RYA178" s="216"/>
      <c r="RYB178" s="216"/>
      <c r="RYC178" s="216"/>
      <c r="RYD178" s="216"/>
      <c r="RYE178" s="216"/>
      <c r="RYF178" s="216"/>
      <c r="RYG178" s="216"/>
      <c r="RYH178" s="216"/>
      <c r="RYI178" s="216"/>
      <c r="RYJ178" s="216"/>
      <c r="RYK178" s="216"/>
      <c r="RYL178" s="216"/>
      <c r="RYM178" s="216"/>
      <c r="RYN178" s="216"/>
      <c r="RYO178" s="216"/>
      <c r="RYP178" s="216"/>
      <c r="RYQ178" s="216"/>
      <c r="RYR178" s="216"/>
      <c r="RYS178" s="216"/>
      <c r="RYT178" s="216"/>
      <c r="RYU178" s="216"/>
      <c r="RYV178" s="216"/>
      <c r="RYW178" s="216"/>
      <c r="RYX178" s="216"/>
      <c r="RYY178" s="216"/>
      <c r="RYZ178" s="216"/>
      <c r="RZA178" s="216"/>
      <c r="RZB178" s="216"/>
      <c r="RZC178" s="216"/>
      <c r="RZD178" s="216"/>
      <c r="RZE178" s="216"/>
      <c r="RZF178" s="216"/>
      <c r="RZG178" s="216"/>
      <c r="RZH178" s="216"/>
      <c r="RZI178" s="216"/>
      <c r="RZJ178" s="216"/>
      <c r="RZK178" s="216"/>
      <c r="RZL178" s="216"/>
      <c r="RZM178" s="216"/>
      <c r="RZN178" s="216"/>
      <c r="RZO178" s="216"/>
      <c r="RZP178" s="216"/>
      <c r="RZQ178" s="216"/>
      <c r="RZR178" s="216"/>
      <c r="RZS178" s="216"/>
      <c r="RZT178" s="216"/>
      <c r="RZU178" s="216"/>
      <c r="RZV178" s="216"/>
      <c r="RZW178" s="216"/>
      <c r="RZX178" s="216"/>
      <c r="RZY178" s="216"/>
      <c r="RZZ178" s="216"/>
      <c r="SAA178" s="216"/>
      <c r="SAB178" s="216"/>
      <c r="SAC178" s="216"/>
      <c r="SAD178" s="216"/>
      <c r="SAE178" s="216"/>
      <c r="SAF178" s="216"/>
      <c r="SAG178" s="216"/>
      <c r="SAH178" s="216"/>
      <c r="SAI178" s="216"/>
      <c r="SAJ178" s="216"/>
      <c r="SAK178" s="216"/>
      <c r="SAL178" s="216"/>
      <c r="SAM178" s="216"/>
      <c r="SAN178" s="216"/>
      <c r="SAO178" s="216"/>
      <c r="SAP178" s="216"/>
      <c r="SAQ178" s="216"/>
      <c r="SAR178" s="216"/>
      <c r="SAS178" s="216"/>
      <c r="SAT178" s="216"/>
      <c r="SAU178" s="216"/>
      <c r="SAV178" s="216"/>
      <c r="SAW178" s="216"/>
      <c r="SAX178" s="216"/>
      <c r="SAY178" s="216"/>
      <c r="SAZ178" s="216"/>
      <c r="SBA178" s="216"/>
      <c r="SBB178" s="216"/>
      <c r="SBC178" s="216"/>
      <c r="SBD178" s="216"/>
      <c r="SBE178" s="216"/>
      <c r="SBF178" s="216"/>
      <c r="SBG178" s="216"/>
      <c r="SBH178" s="216"/>
      <c r="SBI178" s="216"/>
      <c r="SBJ178" s="216"/>
      <c r="SBK178" s="216"/>
      <c r="SBL178" s="216"/>
      <c r="SBM178" s="216"/>
      <c r="SBN178" s="216"/>
      <c r="SBO178" s="216"/>
      <c r="SBP178" s="216"/>
      <c r="SBQ178" s="216"/>
      <c r="SBR178" s="216"/>
      <c r="SBS178" s="216"/>
      <c r="SBT178" s="216"/>
      <c r="SBU178" s="216"/>
      <c r="SBV178" s="216"/>
      <c r="SBW178" s="216"/>
      <c r="SBX178" s="216"/>
      <c r="SBY178" s="216"/>
      <c r="SBZ178" s="216"/>
      <c r="SCA178" s="216"/>
      <c r="SCB178" s="216"/>
      <c r="SCC178" s="216"/>
      <c r="SCD178" s="216"/>
      <c r="SCE178" s="216"/>
      <c r="SCF178" s="216"/>
      <c r="SCG178" s="216"/>
      <c r="SCH178" s="216"/>
      <c r="SCI178" s="216"/>
      <c r="SCJ178" s="216"/>
      <c r="SCK178" s="216"/>
      <c r="SCL178" s="216"/>
      <c r="SCM178" s="216"/>
      <c r="SCN178" s="216"/>
      <c r="SCO178" s="216"/>
      <c r="SCP178" s="216"/>
      <c r="SCQ178" s="216"/>
      <c r="SCR178" s="216"/>
      <c r="SCS178" s="216"/>
      <c r="SCT178" s="216"/>
      <c r="SCU178" s="216"/>
      <c r="SCV178" s="216"/>
      <c r="SCW178" s="216"/>
      <c r="SCX178" s="216"/>
      <c r="SCY178" s="216"/>
      <c r="SCZ178" s="216"/>
      <c r="SDA178" s="216"/>
      <c r="SDB178" s="216"/>
      <c r="SDC178" s="216"/>
      <c r="SDD178" s="216"/>
      <c r="SDE178" s="216"/>
      <c r="SDF178" s="216"/>
      <c r="SDG178" s="216"/>
      <c r="SDH178" s="216"/>
      <c r="SDI178" s="216"/>
      <c r="SDJ178" s="216"/>
      <c r="SDK178" s="216"/>
      <c r="SDL178" s="216"/>
      <c r="SDM178" s="216"/>
      <c r="SDN178" s="216"/>
      <c r="SDO178" s="216"/>
      <c r="SDP178" s="216"/>
      <c r="SDQ178" s="216"/>
      <c r="SDR178" s="216"/>
      <c r="SDS178" s="216"/>
      <c r="SDT178" s="216"/>
      <c r="SDU178" s="216"/>
      <c r="SDV178" s="216"/>
      <c r="SDW178" s="216"/>
      <c r="SDX178" s="216"/>
      <c r="SDY178" s="216"/>
      <c r="SDZ178" s="216"/>
      <c r="SEA178" s="216"/>
      <c r="SEB178" s="216"/>
      <c r="SEC178" s="216"/>
      <c r="SED178" s="216"/>
      <c r="SEE178" s="216"/>
      <c r="SEF178" s="216"/>
      <c r="SEG178" s="216"/>
      <c r="SEH178" s="216"/>
      <c r="SEI178" s="216"/>
      <c r="SEJ178" s="216"/>
      <c r="SEK178" s="216"/>
      <c r="SEL178" s="216"/>
      <c r="SEM178" s="216"/>
      <c r="SEN178" s="216"/>
      <c r="SEO178" s="216"/>
      <c r="SEP178" s="216"/>
      <c r="SEQ178" s="216"/>
      <c r="SER178" s="216"/>
      <c r="SES178" s="216"/>
      <c r="SET178" s="216"/>
      <c r="SEU178" s="216"/>
      <c r="SEV178" s="216"/>
      <c r="SEW178" s="216"/>
      <c r="SEX178" s="216"/>
      <c r="SEY178" s="216"/>
      <c r="SEZ178" s="216"/>
      <c r="SFA178" s="216"/>
      <c r="SFB178" s="216"/>
      <c r="SFC178" s="216"/>
      <c r="SFD178" s="216"/>
      <c r="SFE178" s="216"/>
      <c r="SFF178" s="216"/>
      <c r="SFG178" s="216"/>
      <c r="SFH178" s="216"/>
      <c r="SFI178" s="216"/>
      <c r="SFJ178" s="216"/>
      <c r="SFK178" s="216"/>
      <c r="SFL178" s="216"/>
      <c r="SFM178" s="216"/>
      <c r="SFN178" s="216"/>
      <c r="SFO178" s="216"/>
      <c r="SFP178" s="216"/>
      <c r="SFQ178" s="216"/>
      <c r="SFR178" s="216"/>
      <c r="SFS178" s="216"/>
      <c r="SFT178" s="216"/>
      <c r="SFU178" s="216"/>
      <c r="SFV178" s="216"/>
      <c r="SFW178" s="216"/>
      <c r="SFX178" s="216"/>
      <c r="SFY178" s="216"/>
      <c r="SFZ178" s="216"/>
      <c r="SGA178" s="216"/>
      <c r="SGB178" s="216"/>
      <c r="SGC178" s="216"/>
      <c r="SGD178" s="216"/>
      <c r="SGE178" s="216"/>
      <c r="SGF178" s="216"/>
      <c r="SGG178" s="216"/>
      <c r="SGH178" s="216"/>
      <c r="SGI178" s="216"/>
      <c r="SGJ178" s="216"/>
      <c r="SGK178" s="216"/>
      <c r="SGL178" s="216"/>
      <c r="SGM178" s="216"/>
      <c r="SGN178" s="216"/>
      <c r="SGO178" s="216"/>
      <c r="SGP178" s="216"/>
      <c r="SGQ178" s="216"/>
      <c r="SGR178" s="216"/>
      <c r="SGS178" s="216"/>
      <c r="SGT178" s="216"/>
      <c r="SGU178" s="216"/>
      <c r="SGV178" s="216"/>
      <c r="SGW178" s="216"/>
      <c r="SGX178" s="216"/>
      <c r="SGY178" s="216"/>
      <c r="SGZ178" s="216"/>
      <c r="SHA178" s="216"/>
      <c r="SHB178" s="216"/>
      <c r="SHC178" s="216"/>
      <c r="SHD178" s="216"/>
      <c r="SHE178" s="216"/>
      <c r="SHF178" s="216"/>
      <c r="SHG178" s="216"/>
      <c r="SHH178" s="216"/>
      <c r="SHI178" s="216"/>
      <c r="SHJ178" s="216"/>
      <c r="SHK178" s="216"/>
      <c r="SHL178" s="216"/>
      <c r="SHM178" s="216"/>
      <c r="SHN178" s="216"/>
      <c r="SHO178" s="216"/>
      <c r="SHP178" s="216"/>
      <c r="SHQ178" s="216"/>
      <c r="SHR178" s="216"/>
      <c r="SHS178" s="216"/>
      <c r="SHT178" s="216"/>
      <c r="SHU178" s="216"/>
      <c r="SHV178" s="216"/>
      <c r="SHW178" s="216"/>
      <c r="SHX178" s="216"/>
      <c r="SHY178" s="216"/>
      <c r="SHZ178" s="216"/>
      <c r="SIA178" s="216"/>
      <c r="SIB178" s="216"/>
      <c r="SIC178" s="216"/>
      <c r="SID178" s="216"/>
      <c r="SIE178" s="216"/>
      <c r="SIF178" s="216"/>
      <c r="SIG178" s="216"/>
      <c r="SIH178" s="216"/>
      <c r="SII178" s="216"/>
      <c r="SIJ178" s="216"/>
      <c r="SIK178" s="216"/>
      <c r="SIL178" s="216"/>
      <c r="SIM178" s="216"/>
      <c r="SIN178" s="216"/>
      <c r="SIO178" s="216"/>
      <c r="SIP178" s="216"/>
      <c r="SIQ178" s="216"/>
      <c r="SIR178" s="216"/>
      <c r="SIS178" s="216"/>
      <c r="SIT178" s="216"/>
      <c r="SIU178" s="216"/>
      <c r="SIV178" s="216"/>
      <c r="SIW178" s="216"/>
      <c r="SIX178" s="216"/>
      <c r="SIY178" s="216"/>
      <c r="SIZ178" s="216"/>
      <c r="SJA178" s="216"/>
      <c r="SJB178" s="216"/>
      <c r="SJC178" s="216"/>
      <c r="SJD178" s="216"/>
      <c r="SJE178" s="216"/>
      <c r="SJF178" s="216"/>
      <c r="SJG178" s="216"/>
      <c r="SJH178" s="216"/>
      <c r="SJI178" s="216"/>
      <c r="SJJ178" s="216"/>
      <c r="SJK178" s="216"/>
      <c r="SJL178" s="216"/>
      <c r="SJM178" s="216"/>
      <c r="SJN178" s="216"/>
      <c r="SJO178" s="216"/>
      <c r="SJP178" s="216"/>
      <c r="SJQ178" s="216"/>
      <c r="SJR178" s="216"/>
      <c r="SJS178" s="216"/>
      <c r="SJT178" s="216"/>
      <c r="SJU178" s="216"/>
      <c r="SJV178" s="216"/>
      <c r="SJW178" s="216"/>
      <c r="SJX178" s="216"/>
      <c r="SJY178" s="216"/>
      <c r="SJZ178" s="216"/>
      <c r="SKA178" s="216"/>
      <c r="SKB178" s="216"/>
      <c r="SKC178" s="216"/>
      <c r="SKD178" s="216"/>
      <c r="SKE178" s="216"/>
      <c r="SKF178" s="216"/>
      <c r="SKG178" s="216"/>
      <c r="SKH178" s="216"/>
      <c r="SKI178" s="216"/>
      <c r="SKJ178" s="216"/>
      <c r="SKK178" s="216"/>
      <c r="SKL178" s="216"/>
      <c r="SKM178" s="216"/>
      <c r="SKN178" s="216"/>
      <c r="SKO178" s="216"/>
      <c r="SKP178" s="216"/>
      <c r="SKQ178" s="216"/>
      <c r="SKR178" s="216"/>
      <c r="SKS178" s="216"/>
      <c r="SKT178" s="216"/>
      <c r="SKU178" s="216"/>
      <c r="SKV178" s="216"/>
      <c r="SKW178" s="216"/>
      <c r="SKX178" s="216"/>
      <c r="SKY178" s="216"/>
      <c r="SKZ178" s="216"/>
      <c r="SLA178" s="216"/>
      <c r="SLB178" s="216"/>
      <c r="SLC178" s="216"/>
      <c r="SLD178" s="216"/>
      <c r="SLE178" s="216"/>
      <c r="SLF178" s="216"/>
      <c r="SLG178" s="216"/>
      <c r="SLH178" s="216"/>
      <c r="SLI178" s="216"/>
      <c r="SLJ178" s="216"/>
      <c r="SLK178" s="216"/>
      <c r="SLL178" s="216"/>
      <c r="SLM178" s="216"/>
      <c r="SLN178" s="216"/>
      <c r="SLO178" s="216"/>
      <c r="SLP178" s="216"/>
      <c r="SLQ178" s="216"/>
      <c r="SLR178" s="216"/>
      <c r="SLS178" s="216"/>
      <c r="SLT178" s="216"/>
      <c r="SLU178" s="216"/>
      <c r="SLV178" s="216"/>
      <c r="SLW178" s="216"/>
      <c r="SLX178" s="216"/>
      <c r="SLY178" s="216"/>
      <c r="SLZ178" s="216"/>
      <c r="SMA178" s="216"/>
      <c r="SMB178" s="216"/>
      <c r="SMC178" s="216"/>
      <c r="SMD178" s="216"/>
      <c r="SME178" s="216"/>
      <c r="SMF178" s="216"/>
      <c r="SMG178" s="216"/>
      <c r="SMH178" s="216"/>
      <c r="SMI178" s="216"/>
      <c r="SMJ178" s="216"/>
      <c r="SMK178" s="216"/>
      <c r="SML178" s="216"/>
      <c r="SMM178" s="216"/>
      <c r="SMN178" s="216"/>
      <c r="SMO178" s="216"/>
      <c r="SMP178" s="216"/>
      <c r="SMQ178" s="216"/>
      <c r="SMR178" s="216"/>
      <c r="SMS178" s="216"/>
      <c r="SMT178" s="216"/>
      <c r="SMU178" s="216"/>
      <c r="SMV178" s="216"/>
      <c r="SMW178" s="216"/>
      <c r="SMX178" s="216"/>
      <c r="SMY178" s="216"/>
      <c r="SMZ178" s="216"/>
      <c r="SNA178" s="216"/>
      <c r="SNB178" s="216"/>
      <c r="SNC178" s="216"/>
      <c r="SND178" s="216"/>
      <c r="SNE178" s="216"/>
      <c r="SNF178" s="216"/>
      <c r="SNG178" s="216"/>
      <c r="SNH178" s="216"/>
      <c r="SNI178" s="216"/>
      <c r="SNJ178" s="216"/>
      <c r="SNK178" s="216"/>
      <c r="SNL178" s="216"/>
      <c r="SNM178" s="216"/>
      <c r="SNN178" s="216"/>
      <c r="SNO178" s="216"/>
      <c r="SNP178" s="216"/>
      <c r="SNQ178" s="216"/>
      <c r="SNR178" s="216"/>
      <c r="SNS178" s="216"/>
      <c r="SNT178" s="216"/>
      <c r="SNU178" s="216"/>
      <c r="SNV178" s="216"/>
      <c r="SNW178" s="216"/>
      <c r="SNX178" s="216"/>
      <c r="SNY178" s="216"/>
      <c r="SNZ178" s="216"/>
      <c r="SOA178" s="216"/>
      <c r="SOB178" s="216"/>
      <c r="SOC178" s="216"/>
      <c r="SOD178" s="216"/>
      <c r="SOE178" s="216"/>
      <c r="SOF178" s="216"/>
      <c r="SOG178" s="216"/>
      <c r="SOH178" s="216"/>
      <c r="SOI178" s="216"/>
      <c r="SOJ178" s="216"/>
      <c r="SOK178" s="216"/>
      <c r="SOL178" s="216"/>
      <c r="SOM178" s="216"/>
      <c r="SON178" s="216"/>
      <c r="SOO178" s="216"/>
      <c r="SOP178" s="216"/>
      <c r="SOQ178" s="216"/>
      <c r="SOR178" s="216"/>
      <c r="SOS178" s="216"/>
      <c r="SOT178" s="216"/>
      <c r="SOU178" s="216"/>
      <c r="SOV178" s="216"/>
      <c r="SOW178" s="216"/>
      <c r="SOX178" s="216"/>
      <c r="SOY178" s="216"/>
      <c r="SOZ178" s="216"/>
      <c r="SPA178" s="216"/>
      <c r="SPB178" s="216"/>
      <c r="SPC178" s="216"/>
      <c r="SPD178" s="216"/>
      <c r="SPE178" s="216"/>
      <c r="SPF178" s="216"/>
      <c r="SPG178" s="216"/>
      <c r="SPH178" s="216"/>
      <c r="SPI178" s="216"/>
      <c r="SPJ178" s="216"/>
      <c r="SPK178" s="216"/>
      <c r="SPL178" s="216"/>
      <c r="SPM178" s="216"/>
      <c r="SPN178" s="216"/>
      <c r="SPO178" s="216"/>
      <c r="SPP178" s="216"/>
      <c r="SPQ178" s="216"/>
      <c r="SPR178" s="216"/>
      <c r="SPS178" s="216"/>
      <c r="SPT178" s="216"/>
      <c r="SPU178" s="216"/>
      <c r="SPV178" s="216"/>
      <c r="SPW178" s="216"/>
      <c r="SPX178" s="216"/>
      <c r="SPY178" s="216"/>
      <c r="SPZ178" s="216"/>
      <c r="SQA178" s="216"/>
      <c r="SQB178" s="216"/>
      <c r="SQC178" s="216"/>
      <c r="SQD178" s="216"/>
      <c r="SQE178" s="216"/>
      <c r="SQF178" s="216"/>
      <c r="SQG178" s="216"/>
      <c r="SQH178" s="216"/>
      <c r="SQI178" s="216"/>
      <c r="SQJ178" s="216"/>
      <c r="SQK178" s="216"/>
      <c r="SQL178" s="216"/>
      <c r="SQM178" s="216"/>
      <c r="SQN178" s="216"/>
      <c r="SQO178" s="216"/>
      <c r="SQP178" s="216"/>
      <c r="SQQ178" s="216"/>
      <c r="SQR178" s="216"/>
      <c r="SQS178" s="216"/>
      <c r="SQT178" s="216"/>
      <c r="SQU178" s="216"/>
      <c r="SQV178" s="216"/>
      <c r="SQW178" s="216"/>
      <c r="SQX178" s="216"/>
      <c r="SQY178" s="216"/>
      <c r="SQZ178" s="216"/>
      <c r="SRA178" s="216"/>
      <c r="SRB178" s="216"/>
      <c r="SRC178" s="216"/>
      <c r="SRD178" s="216"/>
      <c r="SRE178" s="216"/>
      <c r="SRF178" s="216"/>
      <c r="SRG178" s="216"/>
      <c r="SRH178" s="216"/>
      <c r="SRI178" s="216"/>
      <c r="SRJ178" s="216"/>
      <c r="SRK178" s="216"/>
      <c r="SRL178" s="216"/>
      <c r="SRM178" s="216"/>
      <c r="SRN178" s="216"/>
      <c r="SRO178" s="216"/>
      <c r="SRP178" s="216"/>
      <c r="SRQ178" s="216"/>
      <c r="SRR178" s="216"/>
      <c r="SRS178" s="216"/>
      <c r="SRT178" s="216"/>
      <c r="SRU178" s="216"/>
      <c r="SRV178" s="216"/>
      <c r="SRW178" s="216"/>
      <c r="SRX178" s="216"/>
      <c r="SRY178" s="216"/>
      <c r="SRZ178" s="216"/>
      <c r="SSA178" s="216"/>
      <c r="SSB178" s="216"/>
      <c r="SSC178" s="216"/>
      <c r="SSD178" s="216"/>
      <c r="SSE178" s="216"/>
      <c r="SSF178" s="216"/>
      <c r="SSG178" s="216"/>
      <c r="SSH178" s="216"/>
      <c r="SSI178" s="216"/>
      <c r="SSJ178" s="216"/>
      <c r="SSK178" s="216"/>
      <c r="SSL178" s="216"/>
      <c r="SSM178" s="216"/>
      <c r="SSN178" s="216"/>
      <c r="SSO178" s="216"/>
      <c r="SSP178" s="216"/>
      <c r="SSQ178" s="216"/>
      <c r="SSR178" s="216"/>
      <c r="SSS178" s="216"/>
      <c r="SST178" s="216"/>
      <c r="SSU178" s="216"/>
      <c r="SSV178" s="216"/>
      <c r="SSW178" s="216"/>
      <c r="SSX178" s="216"/>
      <c r="SSY178" s="216"/>
      <c r="SSZ178" s="216"/>
      <c r="STA178" s="216"/>
      <c r="STB178" s="216"/>
      <c r="STC178" s="216"/>
      <c r="STD178" s="216"/>
      <c r="STE178" s="216"/>
      <c r="STF178" s="216"/>
      <c r="STG178" s="216"/>
      <c r="STH178" s="216"/>
      <c r="STI178" s="216"/>
      <c r="STJ178" s="216"/>
      <c r="STK178" s="216"/>
      <c r="STL178" s="216"/>
      <c r="STM178" s="216"/>
      <c r="STN178" s="216"/>
      <c r="STO178" s="216"/>
      <c r="STP178" s="216"/>
      <c r="STQ178" s="216"/>
      <c r="STR178" s="216"/>
      <c r="STS178" s="216"/>
      <c r="STT178" s="216"/>
      <c r="STU178" s="216"/>
      <c r="STV178" s="216"/>
      <c r="STW178" s="216"/>
      <c r="STX178" s="216"/>
      <c r="STY178" s="216"/>
      <c r="STZ178" s="216"/>
      <c r="SUA178" s="216"/>
      <c r="SUB178" s="216"/>
      <c r="SUC178" s="216"/>
      <c r="SUD178" s="216"/>
      <c r="SUE178" s="216"/>
      <c r="SUF178" s="216"/>
      <c r="SUG178" s="216"/>
      <c r="SUH178" s="216"/>
      <c r="SUI178" s="216"/>
      <c r="SUJ178" s="216"/>
      <c r="SUK178" s="216"/>
      <c r="SUL178" s="216"/>
      <c r="SUM178" s="216"/>
      <c r="SUN178" s="216"/>
      <c r="SUO178" s="216"/>
      <c r="SUP178" s="216"/>
      <c r="SUQ178" s="216"/>
      <c r="SUR178" s="216"/>
      <c r="SUS178" s="216"/>
      <c r="SUT178" s="216"/>
      <c r="SUU178" s="216"/>
      <c r="SUV178" s="216"/>
      <c r="SUW178" s="216"/>
      <c r="SUX178" s="216"/>
      <c r="SUY178" s="216"/>
      <c r="SUZ178" s="216"/>
      <c r="SVA178" s="216"/>
      <c r="SVB178" s="216"/>
      <c r="SVC178" s="216"/>
      <c r="SVD178" s="216"/>
      <c r="SVE178" s="216"/>
      <c r="SVF178" s="216"/>
      <c r="SVG178" s="216"/>
      <c r="SVH178" s="216"/>
      <c r="SVI178" s="216"/>
      <c r="SVJ178" s="216"/>
      <c r="SVK178" s="216"/>
      <c r="SVL178" s="216"/>
      <c r="SVM178" s="216"/>
      <c r="SVN178" s="216"/>
      <c r="SVO178" s="216"/>
      <c r="SVP178" s="216"/>
      <c r="SVQ178" s="216"/>
      <c r="SVR178" s="216"/>
      <c r="SVS178" s="216"/>
      <c r="SVT178" s="216"/>
      <c r="SVU178" s="216"/>
      <c r="SVV178" s="216"/>
      <c r="SVW178" s="216"/>
      <c r="SVX178" s="216"/>
      <c r="SVY178" s="216"/>
      <c r="SVZ178" s="216"/>
      <c r="SWA178" s="216"/>
      <c r="SWB178" s="216"/>
      <c r="SWC178" s="216"/>
      <c r="SWD178" s="216"/>
      <c r="SWE178" s="216"/>
      <c r="SWF178" s="216"/>
      <c r="SWG178" s="216"/>
      <c r="SWH178" s="216"/>
      <c r="SWI178" s="216"/>
      <c r="SWJ178" s="216"/>
      <c r="SWK178" s="216"/>
      <c r="SWL178" s="216"/>
      <c r="SWM178" s="216"/>
      <c r="SWN178" s="216"/>
      <c r="SWO178" s="216"/>
      <c r="SWP178" s="216"/>
      <c r="SWQ178" s="216"/>
      <c r="SWR178" s="216"/>
      <c r="SWS178" s="216"/>
      <c r="SWT178" s="216"/>
      <c r="SWU178" s="216"/>
      <c r="SWV178" s="216"/>
      <c r="SWW178" s="216"/>
      <c r="SWX178" s="216"/>
      <c r="SWY178" s="216"/>
      <c r="SWZ178" s="216"/>
      <c r="SXA178" s="216"/>
      <c r="SXB178" s="216"/>
      <c r="SXC178" s="216"/>
      <c r="SXD178" s="216"/>
      <c r="SXE178" s="216"/>
      <c r="SXF178" s="216"/>
      <c r="SXG178" s="216"/>
      <c r="SXH178" s="216"/>
      <c r="SXI178" s="216"/>
      <c r="SXJ178" s="216"/>
      <c r="SXK178" s="216"/>
      <c r="SXL178" s="216"/>
      <c r="SXM178" s="216"/>
      <c r="SXN178" s="216"/>
      <c r="SXO178" s="216"/>
      <c r="SXP178" s="216"/>
      <c r="SXQ178" s="216"/>
      <c r="SXR178" s="216"/>
      <c r="SXS178" s="216"/>
      <c r="SXT178" s="216"/>
      <c r="SXU178" s="216"/>
      <c r="SXV178" s="216"/>
      <c r="SXW178" s="216"/>
      <c r="SXX178" s="216"/>
      <c r="SXY178" s="216"/>
      <c r="SXZ178" s="216"/>
      <c r="SYA178" s="216"/>
      <c r="SYB178" s="216"/>
      <c r="SYC178" s="216"/>
      <c r="SYD178" s="216"/>
      <c r="SYE178" s="216"/>
      <c r="SYF178" s="216"/>
      <c r="SYG178" s="216"/>
      <c r="SYH178" s="216"/>
      <c r="SYI178" s="216"/>
      <c r="SYJ178" s="216"/>
      <c r="SYK178" s="216"/>
      <c r="SYL178" s="216"/>
      <c r="SYM178" s="216"/>
      <c r="SYN178" s="216"/>
      <c r="SYO178" s="216"/>
      <c r="SYP178" s="216"/>
      <c r="SYQ178" s="216"/>
      <c r="SYR178" s="216"/>
      <c r="SYS178" s="216"/>
      <c r="SYT178" s="216"/>
      <c r="SYU178" s="216"/>
      <c r="SYV178" s="216"/>
      <c r="SYW178" s="216"/>
      <c r="SYX178" s="216"/>
      <c r="SYY178" s="216"/>
      <c r="SYZ178" s="216"/>
      <c r="SZA178" s="216"/>
      <c r="SZB178" s="216"/>
      <c r="SZC178" s="216"/>
      <c r="SZD178" s="216"/>
      <c r="SZE178" s="216"/>
      <c r="SZF178" s="216"/>
      <c r="SZG178" s="216"/>
      <c r="SZH178" s="216"/>
      <c r="SZI178" s="216"/>
      <c r="SZJ178" s="216"/>
      <c r="SZK178" s="216"/>
      <c r="SZL178" s="216"/>
      <c r="SZM178" s="216"/>
      <c r="SZN178" s="216"/>
      <c r="SZO178" s="216"/>
      <c r="SZP178" s="216"/>
      <c r="SZQ178" s="216"/>
      <c r="SZR178" s="216"/>
      <c r="SZS178" s="216"/>
      <c r="SZT178" s="216"/>
      <c r="SZU178" s="216"/>
      <c r="SZV178" s="216"/>
      <c r="SZW178" s="216"/>
      <c r="SZX178" s="216"/>
      <c r="SZY178" s="216"/>
      <c r="SZZ178" s="216"/>
      <c r="TAA178" s="216"/>
      <c r="TAB178" s="216"/>
      <c r="TAC178" s="216"/>
      <c r="TAD178" s="216"/>
      <c r="TAE178" s="216"/>
      <c r="TAF178" s="216"/>
      <c r="TAG178" s="216"/>
      <c r="TAH178" s="216"/>
      <c r="TAI178" s="216"/>
      <c r="TAJ178" s="216"/>
      <c r="TAK178" s="216"/>
      <c r="TAL178" s="216"/>
      <c r="TAM178" s="216"/>
      <c r="TAN178" s="216"/>
      <c r="TAO178" s="216"/>
      <c r="TAP178" s="216"/>
      <c r="TAQ178" s="216"/>
      <c r="TAR178" s="216"/>
      <c r="TAS178" s="216"/>
      <c r="TAT178" s="216"/>
      <c r="TAU178" s="216"/>
      <c r="TAV178" s="216"/>
      <c r="TAW178" s="216"/>
      <c r="TAX178" s="216"/>
      <c r="TAY178" s="216"/>
      <c r="TAZ178" s="216"/>
      <c r="TBA178" s="216"/>
      <c r="TBB178" s="216"/>
      <c r="TBC178" s="216"/>
      <c r="TBD178" s="216"/>
      <c r="TBE178" s="216"/>
      <c r="TBF178" s="216"/>
      <c r="TBG178" s="216"/>
      <c r="TBH178" s="216"/>
      <c r="TBI178" s="216"/>
      <c r="TBJ178" s="216"/>
      <c r="TBK178" s="216"/>
      <c r="TBL178" s="216"/>
      <c r="TBM178" s="216"/>
      <c r="TBN178" s="216"/>
      <c r="TBO178" s="216"/>
      <c r="TBP178" s="216"/>
      <c r="TBQ178" s="216"/>
      <c r="TBR178" s="216"/>
      <c r="TBS178" s="216"/>
      <c r="TBT178" s="216"/>
      <c r="TBU178" s="216"/>
      <c r="TBV178" s="216"/>
      <c r="TBW178" s="216"/>
      <c r="TBX178" s="216"/>
      <c r="TBY178" s="216"/>
      <c r="TBZ178" s="216"/>
      <c r="TCA178" s="216"/>
      <c r="TCB178" s="216"/>
      <c r="TCC178" s="216"/>
      <c r="TCD178" s="216"/>
      <c r="TCE178" s="216"/>
      <c r="TCF178" s="216"/>
      <c r="TCG178" s="216"/>
      <c r="TCH178" s="216"/>
      <c r="TCI178" s="216"/>
      <c r="TCJ178" s="216"/>
      <c r="TCK178" s="216"/>
      <c r="TCL178" s="216"/>
      <c r="TCM178" s="216"/>
      <c r="TCN178" s="216"/>
      <c r="TCO178" s="216"/>
      <c r="TCP178" s="216"/>
      <c r="TCQ178" s="216"/>
      <c r="TCR178" s="216"/>
      <c r="TCS178" s="216"/>
      <c r="TCT178" s="216"/>
      <c r="TCU178" s="216"/>
      <c r="TCV178" s="216"/>
      <c r="TCW178" s="216"/>
      <c r="TCX178" s="216"/>
      <c r="TCY178" s="216"/>
      <c r="TCZ178" s="216"/>
      <c r="TDA178" s="216"/>
      <c r="TDB178" s="216"/>
      <c r="TDC178" s="216"/>
      <c r="TDD178" s="216"/>
      <c r="TDE178" s="216"/>
      <c r="TDF178" s="216"/>
      <c r="TDG178" s="216"/>
      <c r="TDH178" s="216"/>
      <c r="TDI178" s="216"/>
      <c r="TDJ178" s="216"/>
      <c r="TDK178" s="216"/>
      <c r="TDL178" s="216"/>
      <c r="TDM178" s="216"/>
      <c r="TDN178" s="216"/>
      <c r="TDO178" s="216"/>
      <c r="TDP178" s="216"/>
      <c r="TDQ178" s="216"/>
      <c r="TDR178" s="216"/>
      <c r="TDS178" s="216"/>
      <c r="TDT178" s="216"/>
      <c r="TDU178" s="216"/>
      <c r="TDV178" s="216"/>
      <c r="TDW178" s="216"/>
      <c r="TDX178" s="216"/>
      <c r="TDY178" s="216"/>
      <c r="TDZ178" s="216"/>
      <c r="TEA178" s="216"/>
      <c r="TEB178" s="216"/>
      <c r="TEC178" s="216"/>
      <c r="TED178" s="216"/>
      <c r="TEE178" s="216"/>
      <c r="TEF178" s="216"/>
      <c r="TEG178" s="216"/>
      <c r="TEH178" s="216"/>
      <c r="TEI178" s="216"/>
      <c r="TEJ178" s="216"/>
      <c r="TEK178" s="216"/>
      <c r="TEL178" s="216"/>
      <c r="TEM178" s="216"/>
      <c r="TEN178" s="216"/>
      <c r="TEO178" s="216"/>
      <c r="TEP178" s="216"/>
      <c r="TEQ178" s="216"/>
      <c r="TER178" s="216"/>
      <c r="TES178" s="216"/>
      <c r="TET178" s="216"/>
      <c r="TEU178" s="216"/>
      <c r="TEV178" s="216"/>
      <c r="TEW178" s="216"/>
      <c r="TEX178" s="216"/>
      <c r="TEY178" s="216"/>
      <c r="TEZ178" s="216"/>
      <c r="TFA178" s="216"/>
      <c r="TFB178" s="216"/>
      <c r="TFC178" s="216"/>
      <c r="TFD178" s="216"/>
      <c r="TFE178" s="216"/>
      <c r="TFF178" s="216"/>
      <c r="TFG178" s="216"/>
      <c r="TFH178" s="216"/>
      <c r="TFI178" s="216"/>
      <c r="TFJ178" s="216"/>
      <c r="TFK178" s="216"/>
      <c r="TFL178" s="216"/>
      <c r="TFM178" s="216"/>
      <c r="TFN178" s="216"/>
      <c r="TFO178" s="216"/>
      <c r="TFP178" s="216"/>
      <c r="TFQ178" s="216"/>
      <c r="TFR178" s="216"/>
      <c r="TFS178" s="216"/>
      <c r="TFT178" s="216"/>
      <c r="TFU178" s="216"/>
      <c r="TFV178" s="216"/>
      <c r="TFW178" s="216"/>
      <c r="TFX178" s="216"/>
      <c r="TFY178" s="216"/>
      <c r="TFZ178" s="216"/>
      <c r="TGA178" s="216"/>
      <c r="TGB178" s="216"/>
      <c r="TGC178" s="216"/>
      <c r="TGD178" s="216"/>
      <c r="TGE178" s="216"/>
      <c r="TGF178" s="216"/>
      <c r="TGG178" s="216"/>
      <c r="TGH178" s="216"/>
      <c r="TGI178" s="216"/>
      <c r="TGJ178" s="216"/>
      <c r="TGK178" s="216"/>
      <c r="TGL178" s="216"/>
      <c r="TGM178" s="216"/>
      <c r="TGN178" s="216"/>
      <c r="TGO178" s="216"/>
      <c r="TGP178" s="216"/>
      <c r="TGQ178" s="216"/>
      <c r="TGR178" s="216"/>
      <c r="TGS178" s="216"/>
      <c r="TGT178" s="216"/>
      <c r="TGU178" s="216"/>
      <c r="TGV178" s="216"/>
      <c r="TGW178" s="216"/>
      <c r="TGX178" s="216"/>
      <c r="TGY178" s="216"/>
      <c r="TGZ178" s="216"/>
      <c r="THA178" s="216"/>
      <c r="THB178" s="216"/>
      <c r="THC178" s="216"/>
      <c r="THD178" s="216"/>
      <c r="THE178" s="216"/>
      <c r="THF178" s="216"/>
      <c r="THG178" s="216"/>
      <c r="THH178" s="216"/>
      <c r="THI178" s="216"/>
      <c r="THJ178" s="216"/>
      <c r="THK178" s="216"/>
      <c r="THL178" s="216"/>
      <c r="THM178" s="216"/>
      <c r="THN178" s="216"/>
      <c r="THO178" s="216"/>
      <c r="THP178" s="216"/>
      <c r="THQ178" s="216"/>
      <c r="THR178" s="216"/>
      <c r="THS178" s="216"/>
      <c r="THT178" s="216"/>
      <c r="THU178" s="216"/>
      <c r="THV178" s="216"/>
      <c r="THW178" s="216"/>
      <c r="THX178" s="216"/>
      <c r="THY178" s="216"/>
      <c r="THZ178" s="216"/>
      <c r="TIA178" s="216"/>
      <c r="TIB178" s="216"/>
      <c r="TIC178" s="216"/>
      <c r="TID178" s="216"/>
      <c r="TIE178" s="216"/>
      <c r="TIF178" s="216"/>
      <c r="TIG178" s="216"/>
      <c r="TIH178" s="216"/>
      <c r="TII178" s="216"/>
      <c r="TIJ178" s="216"/>
      <c r="TIK178" s="216"/>
      <c r="TIL178" s="216"/>
      <c r="TIM178" s="216"/>
      <c r="TIN178" s="216"/>
      <c r="TIO178" s="216"/>
      <c r="TIP178" s="216"/>
      <c r="TIQ178" s="216"/>
      <c r="TIR178" s="216"/>
      <c r="TIS178" s="216"/>
      <c r="TIT178" s="216"/>
      <c r="TIU178" s="216"/>
      <c r="TIV178" s="216"/>
      <c r="TIW178" s="216"/>
      <c r="TIX178" s="216"/>
      <c r="TIY178" s="216"/>
      <c r="TIZ178" s="216"/>
      <c r="TJA178" s="216"/>
      <c r="TJB178" s="216"/>
      <c r="TJC178" s="216"/>
      <c r="TJD178" s="216"/>
      <c r="TJE178" s="216"/>
      <c r="TJF178" s="216"/>
      <c r="TJG178" s="216"/>
      <c r="TJH178" s="216"/>
      <c r="TJI178" s="216"/>
      <c r="TJJ178" s="216"/>
      <c r="TJK178" s="216"/>
      <c r="TJL178" s="216"/>
      <c r="TJM178" s="216"/>
      <c r="TJN178" s="216"/>
      <c r="TJO178" s="216"/>
      <c r="TJP178" s="216"/>
      <c r="TJQ178" s="216"/>
      <c r="TJR178" s="216"/>
      <c r="TJS178" s="216"/>
      <c r="TJT178" s="216"/>
      <c r="TJU178" s="216"/>
      <c r="TJV178" s="216"/>
      <c r="TJW178" s="216"/>
      <c r="TJX178" s="216"/>
      <c r="TJY178" s="216"/>
      <c r="TJZ178" s="216"/>
      <c r="TKA178" s="216"/>
      <c r="TKB178" s="216"/>
      <c r="TKC178" s="216"/>
      <c r="TKD178" s="216"/>
      <c r="TKE178" s="216"/>
      <c r="TKF178" s="216"/>
      <c r="TKG178" s="216"/>
      <c r="TKH178" s="216"/>
      <c r="TKI178" s="216"/>
      <c r="TKJ178" s="216"/>
      <c r="TKK178" s="216"/>
      <c r="TKL178" s="216"/>
      <c r="TKM178" s="216"/>
      <c r="TKN178" s="216"/>
      <c r="TKO178" s="216"/>
      <c r="TKP178" s="216"/>
      <c r="TKQ178" s="216"/>
      <c r="TKR178" s="216"/>
      <c r="TKS178" s="216"/>
      <c r="TKT178" s="216"/>
      <c r="TKU178" s="216"/>
      <c r="TKV178" s="216"/>
      <c r="TKW178" s="216"/>
      <c r="TKX178" s="216"/>
      <c r="TKY178" s="216"/>
      <c r="TKZ178" s="216"/>
      <c r="TLA178" s="216"/>
      <c r="TLB178" s="216"/>
      <c r="TLC178" s="216"/>
      <c r="TLD178" s="216"/>
      <c r="TLE178" s="216"/>
      <c r="TLF178" s="216"/>
      <c r="TLG178" s="216"/>
      <c r="TLH178" s="216"/>
      <c r="TLI178" s="216"/>
      <c r="TLJ178" s="216"/>
      <c r="TLK178" s="216"/>
      <c r="TLL178" s="216"/>
      <c r="TLM178" s="216"/>
      <c r="TLN178" s="216"/>
      <c r="TLO178" s="216"/>
      <c r="TLP178" s="216"/>
      <c r="TLQ178" s="216"/>
      <c r="TLR178" s="216"/>
      <c r="TLS178" s="216"/>
      <c r="TLT178" s="216"/>
      <c r="TLU178" s="216"/>
      <c r="TLV178" s="216"/>
      <c r="TLW178" s="216"/>
      <c r="TLX178" s="216"/>
      <c r="TLY178" s="216"/>
      <c r="TLZ178" s="216"/>
      <c r="TMA178" s="216"/>
      <c r="TMB178" s="216"/>
      <c r="TMC178" s="216"/>
      <c r="TMD178" s="216"/>
      <c r="TME178" s="216"/>
      <c r="TMF178" s="216"/>
      <c r="TMG178" s="216"/>
      <c r="TMH178" s="216"/>
      <c r="TMI178" s="216"/>
      <c r="TMJ178" s="216"/>
      <c r="TMK178" s="216"/>
      <c r="TML178" s="216"/>
      <c r="TMM178" s="216"/>
      <c r="TMN178" s="216"/>
      <c r="TMO178" s="216"/>
      <c r="TMP178" s="216"/>
      <c r="TMQ178" s="216"/>
      <c r="TMR178" s="216"/>
      <c r="TMS178" s="216"/>
      <c r="TMT178" s="216"/>
      <c r="TMU178" s="216"/>
      <c r="TMV178" s="216"/>
      <c r="TMW178" s="216"/>
      <c r="TMX178" s="216"/>
      <c r="TMY178" s="216"/>
      <c r="TMZ178" s="216"/>
      <c r="TNA178" s="216"/>
      <c r="TNB178" s="216"/>
      <c r="TNC178" s="216"/>
      <c r="TND178" s="216"/>
      <c r="TNE178" s="216"/>
      <c r="TNF178" s="216"/>
      <c r="TNG178" s="216"/>
      <c r="TNH178" s="216"/>
      <c r="TNI178" s="216"/>
      <c r="TNJ178" s="216"/>
      <c r="TNK178" s="216"/>
      <c r="TNL178" s="216"/>
      <c r="TNM178" s="216"/>
      <c r="TNN178" s="216"/>
      <c r="TNO178" s="216"/>
      <c r="TNP178" s="216"/>
      <c r="TNQ178" s="216"/>
      <c r="TNR178" s="216"/>
      <c r="TNS178" s="216"/>
      <c r="TNT178" s="216"/>
      <c r="TNU178" s="216"/>
      <c r="TNV178" s="216"/>
      <c r="TNW178" s="216"/>
      <c r="TNX178" s="216"/>
      <c r="TNY178" s="216"/>
      <c r="TNZ178" s="216"/>
      <c r="TOA178" s="216"/>
      <c r="TOB178" s="216"/>
      <c r="TOC178" s="216"/>
      <c r="TOD178" s="216"/>
      <c r="TOE178" s="216"/>
      <c r="TOF178" s="216"/>
      <c r="TOG178" s="216"/>
      <c r="TOH178" s="216"/>
      <c r="TOI178" s="216"/>
      <c r="TOJ178" s="216"/>
      <c r="TOK178" s="216"/>
      <c r="TOL178" s="216"/>
      <c r="TOM178" s="216"/>
      <c r="TON178" s="216"/>
      <c r="TOO178" s="216"/>
      <c r="TOP178" s="216"/>
      <c r="TOQ178" s="216"/>
      <c r="TOR178" s="216"/>
      <c r="TOS178" s="216"/>
      <c r="TOT178" s="216"/>
      <c r="TOU178" s="216"/>
      <c r="TOV178" s="216"/>
      <c r="TOW178" s="216"/>
      <c r="TOX178" s="216"/>
      <c r="TOY178" s="216"/>
      <c r="TOZ178" s="216"/>
      <c r="TPA178" s="216"/>
      <c r="TPB178" s="216"/>
      <c r="TPC178" s="216"/>
      <c r="TPD178" s="216"/>
      <c r="TPE178" s="216"/>
      <c r="TPF178" s="216"/>
      <c r="TPG178" s="216"/>
      <c r="TPH178" s="216"/>
      <c r="TPI178" s="216"/>
      <c r="TPJ178" s="216"/>
      <c r="TPK178" s="216"/>
      <c r="TPL178" s="216"/>
      <c r="TPM178" s="216"/>
      <c r="TPN178" s="216"/>
      <c r="TPO178" s="216"/>
      <c r="TPP178" s="216"/>
      <c r="TPQ178" s="216"/>
      <c r="TPR178" s="216"/>
      <c r="TPS178" s="216"/>
      <c r="TPT178" s="216"/>
      <c r="TPU178" s="216"/>
      <c r="TPV178" s="216"/>
      <c r="TPW178" s="216"/>
      <c r="TPX178" s="216"/>
      <c r="TPY178" s="216"/>
      <c r="TPZ178" s="216"/>
      <c r="TQA178" s="216"/>
      <c r="TQB178" s="216"/>
      <c r="TQC178" s="216"/>
      <c r="TQD178" s="216"/>
      <c r="TQE178" s="216"/>
      <c r="TQF178" s="216"/>
      <c r="TQG178" s="216"/>
      <c r="TQH178" s="216"/>
      <c r="TQI178" s="216"/>
      <c r="TQJ178" s="216"/>
      <c r="TQK178" s="216"/>
      <c r="TQL178" s="216"/>
      <c r="TQM178" s="216"/>
      <c r="TQN178" s="216"/>
      <c r="TQO178" s="216"/>
      <c r="TQP178" s="216"/>
      <c r="TQQ178" s="216"/>
      <c r="TQR178" s="216"/>
      <c r="TQS178" s="216"/>
      <c r="TQT178" s="216"/>
      <c r="TQU178" s="216"/>
      <c r="TQV178" s="216"/>
      <c r="TQW178" s="216"/>
      <c r="TQX178" s="216"/>
      <c r="TQY178" s="216"/>
      <c r="TQZ178" s="216"/>
      <c r="TRA178" s="216"/>
      <c r="TRB178" s="216"/>
      <c r="TRC178" s="216"/>
      <c r="TRD178" s="216"/>
      <c r="TRE178" s="216"/>
      <c r="TRF178" s="216"/>
      <c r="TRG178" s="216"/>
      <c r="TRH178" s="216"/>
      <c r="TRI178" s="216"/>
      <c r="TRJ178" s="216"/>
      <c r="TRK178" s="216"/>
      <c r="TRL178" s="216"/>
      <c r="TRM178" s="216"/>
      <c r="TRN178" s="216"/>
      <c r="TRO178" s="216"/>
      <c r="TRP178" s="216"/>
      <c r="TRQ178" s="216"/>
      <c r="TRR178" s="216"/>
      <c r="TRS178" s="216"/>
      <c r="TRT178" s="216"/>
      <c r="TRU178" s="216"/>
      <c r="TRV178" s="216"/>
      <c r="TRW178" s="216"/>
      <c r="TRX178" s="216"/>
      <c r="TRY178" s="216"/>
      <c r="TRZ178" s="216"/>
      <c r="TSA178" s="216"/>
      <c r="TSB178" s="216"/>
      <c r="TSC178" s="216"/>
      <c r="TSD178" s="216"/>
      <c r="TSE178" s="216"/>
      <c r="TSF178" s="216"/>
      <c r="TSG178" s="216"/>
      <c r="TSH178" s="216"/>
      <c r="TSI178" s="216"/>
      <c r="TSJ178" s="216"/>
      <c r="TSK178" s="216"/>
      <c r="TSL178" s="216"/>
      <c r="TSM178" s="216"/>
      <c r="TSN178" s="216"/>
      <c r="TSO178" s="216"/>
      <c r="TSP178" s="216"/>
      <c r="TSQ178" s="216"/>
      <c r="TSR178" s="216"/>
      <c r="TSS178" s="216"/>
      <c r="TST178" s="216"/>
      <c r="TSU178" s="216"/>
      <c r="TSV178" s="216"/>
      <c r="TSW178" s="216"/>
      <c r="TSX178" s="216"/>
      <c r="TSY178" s="216"/>
      <c r="TSZ178" s="216"/>
      <c r="TTA178" s="216"/>
      <c r="TTB178" s="216"/>
      <c r="TTC178" s="216"/>
      <c r="TTD178" s="216"/>
      <c r="TTE178" s="216"/>
      <c r="TTF178" s="216"/>
      <c r="TTG178" s="216"/>
      <c r="TTH178" s="216"/>
      <c r="TTI178" s="216"/>
      <c r="TTJ178" s="216"/>
      <c r="TTK178" s="216"/>
      <c r="TTL178" s="216"/>
      <c r="TTM178" s="216"/>
      <c r="TTN178" s="216"/>
      <c r="TTO178" s="216"/>
      <c r="TTP178" s="216"/>
      <c r="TTQ178" s="216"/>
      <c r="TTR178" s="216"/>
      <c r="TTS178" s="216"/>
      <c r="TTT178" s="216"/>
      <c r="TTU178" s="216"/>
      <c r="TTV178" s="216"/>
      <c r="TTW178" s="216"/>
      <c r="TTX178" s="216"/>
      <c r="TTY178" s="216"/>
      <c r="TTZ178" s="216"/>
      <c r="TUA178" s="216"/>
      <c r="TUB178" s="216"/>
      <c r="TUC178" s="216"/>
      <c r="TUD178" s="216"/>
      <c r="TUE178" s="216"/>
      <c r="TUF178" s="216"/>
      <c r="TUG178" s="216"/>
      <c r="TUH178" s="216"/>
      <c r="TUI178" s="216"/>
      <c r="TUJ178" s="216"/>
      <c r="TUK178" s="216"/>
      <c r="TUL178" s="216"/>
      <c r="TUM178" s="216"/>
      <c r="TUN178" s="216"/>
      <c r="TUO178" s="216"/>
      <c r="TUP178" s="216"/>
      <c r="TUQ178" s="216"/>
      <c r="TUR178" s="216"/>
      <c r="TUS178" s="216"/>
      <c r="TUT178" s="216"/>
      <c r="TUU178" s="216"/>
      <c r="TUV178" s="216"/>
      <c r="TUW178" s="216"/>
      <c r="TUX178" s="216"/>
      <c r="TUY178" s="216"/>
      <c r="TUZ178" s="216"/>
      <c r="TVA178" s="216"/>
      <c r="TVB178" s="216"/>
      <c r="TVC178" s="216"/>
      <c r="TVD178" s="216"/>
      <c r="TVE178" s="216"/>
      <c r="TVF178" s="216"/>
      <c r="TVG178" s="216"/>
      <c r="TVH178" s="216"/>
      <c r="TVI178" s="216"/>
      <c r="TVJ178" s="216"/>
      <c r="TVK178" s="216"/>
      <c r="TVL178" s="216"/>
      <c r="TVM178" s="216"/>
      <c r="TVN178" s="216"/>
      <c r="TVO178" s="216"/>
      <c r="TVP178" s="216"/>
      <c r="TVQ178" s="216"/>
      <c r="TVR178" s="216"/>
      <c r="TVS178" s="216"/>
      <c r="TVT178" s="216"/>
      <c r="TVU178" s="216"/>
      <c r="TVV178" s="216"/>
      <c r="TVW178" s="216"/>
      <c r="TVX178" s="216"/>
      <c r="TVY178" s="216"/>
      <c r="TVZ178" s="216"/>
      <c r="TWA178" s="216"/>
      <c r="TWB178" s="216"/>
      <c r="TWC178" s="216"/>
      <c r="TWD178" s="216"/>
      <c r="TWE178" s="216"/>
      <c r="TWF178" s="216"/>
      <c r="TWG178" s="216"/>
      <c r="TWH178" s="216"/>
      <c r="TWI178" s="216"/>
      <c r="TWJ178" s="216"/>
      <c r="TWK178" s="216"/>
      <c r="TWL178" s="216"/>
      <c r="TWM178" s="216"/>
      <c r="TWN178" s="216"/>
      <c r="TWO178" s="216"/>
      <c r="TWP178" s="216"/>
      <c r="TWQ178" s="216"/>
      <c r="TWR178" s="216"/>
      <c r="TWS178" s="216"/>
      <c r="TWT178" s="216"/>
      <c r="TWU178" s="216"/>
      <c r="TWV178" s="216"/>
      <c r="TWW178" s="216"/>
      <c r="TWX178" s="216"/>
      <c r="TWY178" s="216"/>
      <c r="TWZ178" s="216"/>
      <c r="TXA178" s="216"/>
      <c r="TXB178" s="216"/>
      <c r="TXC178" s="216"/>
      <c r="TXD178" s="216"/>
      <c r="TXE178" s="216"/>
      <c r="TXF178" s="216"/>
      <c r="TXG178" s="216"/>
      <c r="TXH178" s="216"/>
      <c r="TXI178" s="216"/>
      <c r="TXJ178" s="216"/>
      <c r="TXK178" s="216"/>
      <c r="TXL178" s="216"/>
      <c r="TXM178" s="216"/>
      <c r="TXN178" s="216"/>
      <c r="TXO178" s="216"/>
      <c r="TXP178" s="216"/>
      <c r="TXQ178" s="216"/>
      <c r="TXR178" s="216"/>
      <c r="TXS178" s="216"/>
      <c r="TXT178" s="216"/>
      <c r="TXU178" s="216"/>
      <c r="TXV178" s="216"/>
      <c r="TXW178" s="216"/>
      <c r="TXX178" s="216"/>
      <c r="TXY178" s="216"/>
      <c r="TXZ178" s="216"/>
      <c r="TYA178" s="216"/>
      <c r="TYB178" s="216"/>
      <c r="TYC178" s="216"/>
      <c r="TYD178" s="216"/>
      <c r="TYE178" s="216"/>
      <c r="TYF178" s="216"/>
      <c r="TYG178" s="216"/>
      <c r="TYH178" s="216"/>
      <c r="TYI178" s="216"/>
      <c r="TYJ178" s="216"/>
      <c r="TYK178" s="216"/>
      <c r="TYL178" s="216"/>
      <c r="TYM178" s="216"/>
      <c r="TYN178" s="216"/>
      <c r="TYO178" s="216"/>
      <c r="TYP178" s="216"/>
      <c r="TYQ178" s="216"/>
      <c r="TYR178" s="216"/>
      <c r="TYS178" s="216"/>
      <c r="TYT178" s="216"/>
      <c r="TYU178" s="216"/>
      <c r="TYV178" s="216"/>
      <c r="TYW178" s="216"/>
      <c r="TYX178" s="216"/>
      <c r="TYY178" s="216"/>
      <c r="TYZ178" s="216"/>
      <c r="TZA178" s="216"/>
      <c r="TZB178" s="216"/>
      <c r="TZC178" s="216"/>
      <c r="TZD178" s="216"/>
      <c r="TZE178" s="216"/>
      <c r="TZF178" s="216"/>
      <c r="TZG178" s="216"/>
      <c r="TZH178" s="216"/>
      <c r="TZI178" s="216"/>
      <c r="TZJ178" s="216"/>
      <c r="TZK178" s="216"/>
      <c r="TZL178" s="216"/>
      <c r="TZM178" s="216"/>
      <c r="TZN178" s="216"/>
      <c r="TZO178" s="216"/>
      <c r="TZP178" s="216"/>
      <c r="TZQ178" s="216"/>
      <c r="TZR178" s="216"/>
      <c r="TZS178" s="216"/>
      <c r="TZT178" s="216"/>
      <c r="TZU178" s="216"/>
      <c r="TZV178" s="216"/>
      <c r="TZW178" s="216"/>
      <c r="TZX178" s="216"/>
      <c r="TZY178" s="216"/>
      <c r="TZZ178" s="216"/>
      <c r="UAA178" s="216"/>
      <c r="UAB178" s="216"/>
      <c r="UAC178" s="216"/>
      <c r="UAD178" s="216"/>
      <c r="UAE178" s="216"/>
      <c r="UAF178" s="216"/>
      <c r="UAG178" s="216"/>
      <c r="UAH178" s="216"/>
      <c r="UAI178" s="216"/>
      <c r="UAJ178" s="216"/>
      <c r="UAK178" s="216"/>
      <c r="UAL178" s="216"/>
      <c r="UAM178" s="216"/>
      <c r="UAN178" s="216"/>
      <c r="UAO178" s="216"/>
      <c r="UAP178" s="216"/>
      <c r="UAQ178" s="216"/>
      <c r="UAR178" s="216"/>
      <c r="UAS178" s="216"/>
      <c r="UAT178" s="216"/>
      <c r="UAU178" s="216"/>
      <c r="UAV178" s="216"/>
      <c r="UAW178" s="216"/>
      <c r="UAX178" s="216"/>
      <c r="UAY178" s="216"/>
      <c r="UAZ178" s="216"/>
      <c r="UBA178" s="216"/>
      <c r="UBB178" s="216"/>
      <c r="UBC178" s="216"/>
      <c r="UBD178" s="216"/>
      <c r="UBE178" s="216"/>
      <c r="UBF178" s="216"/>
      <c r="UBG178" s="216"/>
      <c r="UBH178" s="216"/>
      <c r="UBI178" s="216"/>
      <c r="UBJ178" s="216"/>
      <c r="UBK178" s="216"/>
      <c r="UBL178" s="216"/>
      <c r="UBM178" s="216"/>
      <c r="UBN178" s="216"/>
      <c r="UBO178" s="216"/>
      <c r="UBP178" s="216"/>
      <c r="UBQ178" s="216"/>
      <c r="UBR178" s="216"/>
      <c r="UBS178" s="216"/>
      <c r="UBT178" s="216"/>
      <c r="UBU178" s="216"/>
      <c r="UBV178" s="216"/>
      <c r="UBW178" s="216"/>
      <c r="UBX178" s="216"/>
      <c r="UBY178" s="216"/>
      <c r="UBZ178" s="216"/>
      <c r="UCA178" s="216"/>
      <c r="UCB178" s="216"/>
      <c r="UCC178" s="216"/>
      <c r="UCD178" s="216"/>
      <c r="UCE178" s="216"/>
      <c r="UCF178" s="216"/>
      <c r="UCG178" s="216"/>
      <c r="UCH178" s="216"/>
      <c r="UCI178" s="216"/>
      <c r="UCJ178" s="216"/>
      <c r="UCK178" s="216"/>
      <c r="UCL178" s="216"/>
      <c r="UCM178" s="216"/>
      <c r="UCN178" s="216"/>
      <c r="UCO178" s="216"/>
      <c r="UCP178" s="216"/>
      <c r="UCQ178" s="216"/>
      <c r="UCR178" s="216"/>
      <c r="UCS178" s="216"/>
      <c r="UCT178" s="216"/>
      <c r="UCU178" s="216"/>
      <c r="UCV178" s="216"/>
      <c r="UCW178" s="216"/>
      <c r="UCX178" s="216"/>
      <c r="UCY178" s="216"/>
      <c r="UCZ178" s="216"/>
      <c r="UDA178" s="216"/>
      <c r="UDB178" s="216"/>
      <c r="UDC178" s="216"/>
      <c r="UDD178" s="216"/>
      <c r="UDE178" s="216"/>
      <c r="UDF178" s="216"/>
      <c r="UDG178" s="216"/>
      <c r="UDH178" s="216"/>
      <c r="UDI178" s="216"/>
      <c r="UDJ178" s="216"/>
      <c r="UDK178" s="216"/>
      <c r="UDL178" s="216"/>
      <c r="UDM178" s="216"/>
      <c r="UDN178" s="216"/>
      <c r="UDO178" s="216"/>
      <c r="UDP178" s="216"/>
      <c r="UDQ178" s="216"/>
      <c r="UDR178" s="216"/>
      <c r="UDS178" s="216"/>
      <c r="UDT178" s="216"/>
      <c r="UDU178" s="216"/>
      <c r="UDV178" s="216"/>
      <c r="UDW178" s="216"/>
      <c r="UDX178" s="216"/>
      <c r="UDY178" s="216"/>
      <c r="UDZ178" s="216"/>
      <c r="UEA178" s="216"/>
      <c r="UEB178" s="216"/>
      <c r="UEC178" s="216"/>
      <c r="UED178" s="216"/>
      <c r="UEE178" s="216"/>
      <c r="UEF178" s="216"/>
      <c r="UEG178" s="216"/>
      <c r="UEH178" s="216"/>
      <c r="UEI178" s="216"/>
      <c r="UEJ178" s="216"/>
      <c r="UEK178" s="216"/>
      <c r="UEL178" s="216"/>
      <c r="UEM178" s="216"/>
      <c r="UEN178" s="216"/>
      <c r="UEO178" s="216"/>
      <c r="UEP178" s="216"/>
      <c r="UEQ178" s="216"/>
      <c r="UER178" s="216"/>
      <c r="UES178" s="216"/>
      <c r="UET178" s="216"/>
      <c r="UEU178" s="216"/>
      <c r="UEV178" s="216"/>
      <c r="UEW178" s="216"/>
      <c r="UEX178" s="216"/>
      <c r="UEY178" s="216"/>
      <c r="UEZ178" s="216"/>
      <c r="UFA178" s="216"/>
      <c r="UFB178" s="216"/>
      <c r="UFC178" s="216"/>
      <c r="UFD178" s="216"/>
      <c r="UFE178" s="216"/>
      <c r="UFF178" s="216"/>
      <c r="UFG178" s="216"/>
      <c r="UFH178" s="216"/>
      <c r="UFI178" s="216"/>
      <c r="UFJ178" s="216"/>
      <c r="UFK178" s="216"/>
      <c r="UFL178" s="216"/>
      <c r="UFM178" s="216"/>
      <c r="UFN178" s="216"/>
      <c r="UFO178" s="216"/>
      <c r="UFP178" s="216"/>
      <c r="UFQ178" s="216"/>
      <c r="UFR178" s="216"/>
      <c r="UFS178" s="216"/>
      <c r="UFT178" s="216"/>
      <c r="UFU178" s="216"/>
      <c r="UFV178" s="216"/>
      <c r="UFW178" s="216"/>
      <c r="UFX178" s="216"/>
      <c r="UFY178" s="216"/>
      <c r="UFZ178" s="216"/>
      <c r="UGA178" s="216"/>
      <c r="UGB178" s="216"/>
      <c r="UGC178" s="216"/>
      <c r="UGD178" s="216"/>
      <c r="UGE178" s="216"/>
      <c r="UGF178" s="216"/>
      <c r="UGG178" s="216"/>
      <c r="UGH178" s="216"/>
      <c r="UGI178" s="216"/>
      <c r="UGJ178" s="216"/>
      <c r="UGK178" s="216"/>
      <c r="UGL178" s="216"/>
      <c r="UGM178" s="216"/>
      <c r="UGN178" s="216"/>
      <c r="UGO178" s="216"/>
      <c r="UGP178" s="216"/>
      <c r="UGQ178" s="216"/>
      <c r="UGR178" s="216"/>
      <c r="UGS178" s="216"/>
      <c r="UGT178" s="216"/>
      <c r="UGU178" s="216"/>
      <c r="UGV178" s="216"/>
      <c r="UGW178" s="216"/>
      <c r="UGX178" s="216"/>
      <c r="UGY178" s="216"/>
      <c r="UGZ178" s="216"/>
      <c r="UHA178" s="216"/>
      <c r="UHB178" s="216"/>
      <c r="UHC178" s="216"/>
      <c r="UHD178" s="216"/>
      <c r="UHE178" s="216"/>
      <c r="UHF178" s="216"/>
      <c r="UHG178" s="216"/>
      <c r="UHH178" s="216"/>
      <c r="UHI178" s="216"/>
      <c r="UHJ178" s="216"/>
      <c r="UHK178" s="216"/>
      <c r="UHL178" s="216"/>
      <c r="UHM178" s="216"/>
      <c r="UHN178" s="216"/>
      <c r="UHO178" s="216"/>
      <c r="UHP178" s="216"/>
      <c r="UHQ178" s="216"/>
      <c r="UHR178" s="216"/>
      <c r="UHS178" s="216"/>
      <c r="UHT178" s="216"/>
      <c r="UHU178" s="216"/>
      <c r="UHV178" s="216"/>
      <c r="UHW178" s="216"/>
      <c r="UHX178" s="216"/>
      <c r="UHY178" s="216"/>
      <c r="UHZ178" s="216"/>
      <c r="UIA178" s="216"/>
      <c r="UIB178" s="216"/>
      <c r="UIC178" s="216"/>
      <c r="UID178" s="216"/>
      <c r="UIE178" s="216"/>
      <c r="UIF178" s="216"/>
      <c r="UIG178" s="216"/>
      <c r="UIH178" s="216"/>
      <c r="UII178" s="216"/>
      <c r="UIJ178" s="216"/>
      <c r="UIK178" s="216"/>
      <c r="UIL178" s="216"/>
      <c r="UIM178" s="216"/>
      <c r="UIN178" s="216"/>
      <c r="UIO178" s="216"/>
      <c r="UIP178" s="216"/>
      <c r="UIQ178" s="216"/>
      <c r="UIR178" s="216"/>
      <c r="UIS178" s="216"/>
      <c r="UIT178" s="216"/>
      <c r="UIU178" s="216"/>
      <c r="UIV178" s="216"/>
      <c r="UIW178" s="216"/>
      <c r="UIX178" s="216"/>
      <c r="UIY178" s="216"/>
      <c r="UIZ178" s="216"/>
      <c r="UJA178" s="216"/>
      <c r="UJB178" s="216"/>
      <c r="UJC178" s="216"/>
      <c r="UJD178" s="216"/>
      <c r="UJE178" s="216"/>
      <c r="UJF178" s="216"/>
      <c r="UJG178" s="216"/>
      <c r="UJH178" s="216"/>
      <c r="UJI178" s="216"/>
      <c r="UJJ178" s="216"/>
      <c r="UJK178" s="216"/>
      <c r="UJL178" s="216"/>
      <c r="UJM178" s="216"/>
      <c r="UJN178" s="216"/>
      <c r="UJO178" s="216"/>
      <c r="UJP178" s="216"/>
      <c r="UJQ178" s="216"/>
      <c r="UJR178" s="216"/>
      <c r="UJS178" s="216"/>
      <c r="UJT178" s="216"/>
      <c r="UJU178" s="216"/>
      <c r="UJV178" s="216"/>
      <c r="UJW178" s="216"/>
      <c r="UJX178" s="216"/>
      <c r="UJY178" s="216"/>
      <c r="UJZ178" s="216"/>
      <c r="UKA178" s="216"/>
      <c r="UKB178" s="216"/>
      <c r="UKC178" s="216"/>
      <c r="UKD178" s="216"/>
      <c r="UKE178" s="216"/>
      <c r="UKF178" s="216"/>
      <c r="UKG178" s="216"/>
      <c r="UKH178" s="216"/>
      <c r="UKI178" s="216"/>
      <c r="UKJ178" s="216"/>
      <c r="UKK178" s="216"/>
      <c r="UKL178" s="216"/>
      <c r="UKM178" s="216"/>
      <c r="UKN178" s="216"/>
      <c r="UKO178" s="216"/>
      <c r="UKP178" s="216"/>
      <c r="UKQ178" s="216"/>
      <c r="UKR178" s="216"/>
      <c r="UKS178" s="216"/>
      <c r="UKT178" s="216"/>
      <c r="UKU178" s="216"/>
      <c r="UKV178" s="216"/>
      <c r="UKW178" s="216"/>
      <c r="UKX178" s="216"/>
      <c r="UKY178" s="216"/>
      <c r="UKZ178" s="216"/>
      <c r="ULA178" s="216"/>
      <c r="ULB178" s="216"/>
      <c r="ULC178" s="216"/>
      <c r="ULD178" s="216"/>
      <c r="ULE178" s="216"/>
      <c r="ULF178" s="216"/>
      <c r="ULG178" s="216"/>
      <c r="ULH178" s="216"/>
      <c r="ULI178" s="216"/>
      <c r="ULJ178" s="216"/>
      <c r="ULK178" s="216"/>
      <c r="ULL178" s="216"/>
      <c r="ULM178" s="216"/>
      <c r="ULN178" s="216"/>
      <c r="ULO178" s="216"/>
      <c r="ULP178" s="216"/>
      <c r="ULQ178" s="216"/>
      <c r="ULR178" s="216"/>
      <c r="ULS178" s="216"/>
      <c r="ULT178" s="216"/>
      <c r="ULU178" s="216"/>
      <c r="ULV178" s="216"/>
      <c r="ULW178" s="216"/>
      <c r="ULX178" s="216"/>
      <c r="ULY178" s="216"/>
      <c r="ULZ178" s="216"/>
      <c r="UMA178" s="216"/>
      <c r="UMB178" s="216"/>
      <c r="UMC178" s="216"/>
      <c r="UMD178" s="216"/>
      <c r="UME178" s="216"/>
      <c r="UMF178" s="216"/>
      <c r="UMG178" s="216"/>
      <c r="UMH178" s="216"/>
      <c r="UMI178" s="216"/>
      <c r="UMJ178" s="216"/>
      <c r="UMK178" s="216"/>
      <c r="UML178" s="216"/>
      <c r="UMM178" s="216"/>
      <c r="UMN178" s="216"/>
      <c r="UMO178" s="216"/>
      <c r="UMP178" s="216"/>
      <c r="UMQ178" s="216"/>
      <c r="UMR178" s="216"/>
      <c r="UMS178" s="216"/>
      <c r="UMT178" s="216"/>
      <c r="UMU178" s="216"/>
      <c r="UMV178" s="216"/>
      <c r="UMW178" s="216"/>
      <c r="UMX178" s="216"/>
      <c r="UMY178" s="216"/>
      <c r="UMZ178" s="216"/>
      <c r="UNA178" s="216"/>
      <c r="UNB178" s="216"/>
      <c r="UNC178" s="216"/>
      <c r="UND178" s="216"/>
      <c r="UNE178" s="216"/>
      <c r="UNF178" s="216"/>
      <c r="UNG178" s="216"/>
      <c r="UNH178" s="216"/>
      <c r="UNI178" s="216"/>
      <c r="UNJ178" s="216"/>
      <c r="UNK178" s="216"/>
      <c r="UNL178" s="216"/>
      <c r="UNM178" s="216"/>
      <c r="UNN178" s="216"/>
      <c r="UNO178" s="216"/>
      <c r="UNP178" s="216"/>
      <c r="UNQ178" s="216"/>
      <c r="UNR178" s="216"/>
      <c r="UNS178" s="216"/>
      <c r="UNT178" s="216"/>
      <c r="UNU178" s="216"/>
      <c r="UNV178" s="216"/>
      <c r="UNW178" s="216"/>
      <c r="UNX178" s="216"/>
      <c r="UNY178" s="216"/>
      <c r="UNZ178" s="216"/>
      <c r="UOA178" s="216"/>
      <c r="UOB178" s="216"/>
      <c r="UOC178" s="216"/>
      <c r="UOD178" s="216"/>
      <c r="UOE178" s="216"/>
      <c r="UOF178" s="216"/>
      <c r="UOG178" s="216"/>
      <c r="UOH178" s="216"/>
      <c r="UOI178" s="216"/>
      <c r="UOJ178" s="216"/>
      <c r="UOK178" s="216"/>
      <c r="UOL178" s="216"/>
      <c r="UOM178" s="216"/>
      <c r="UON178" s="216"/>
      <c r="UOO178" s="216"/>
      <c r="UOP178" s="216"/>
      <c r="UOQ178" s="216"/>
      <c r="UOR178" s="216"/>
      <c r="UOS178" s="216"/>
      <c r="UOT178" s="216"/>
      <c r="UOU178" s="216"/>
      <c r="UOV178" s="216"/>
      <c r="UOW178" s="216"/>
      <c r="UOX178" s="216"/>
      <c r="UOY178" s="216"/>
      <c r="UOZ178" s="216"/>
      <c r="UPA178" s="216"/>
      <c r="UPB178" s="216"/>
      <c r="UPC178" s="216"/>
      <c r="UPD178" s="216"/>
      <c r="UPE178" s="216"/>
      <c r="UPF178" s="216"/>
      <c r="UPG178" s="216"/>
      <c r="UPH178" s="216"/>
      <c r="UPI178" s="216"/>
      <c r="UPJ178" s="216"/>
      <c r="UPK178" s="216"/>
      <c r="UPL178" s="216"/>
      <c r="UPM178" s="216"/>
      <c r="UPN178" s="216"/>
      <c r="UPO178" s="216"/>
      <c r="UPP178" s="216"/>
      <c r="UPQ178" s="216"/>
      <c r="UPR178" s="216"/>
      <c r="UPS178" s="216"/>
      <c r="UPT178" s="216"/>
      <c r="UPU178" s="216"/>
      <c r="UPV178" s="216"/>
      <c r="UPW178" s="216"/>
      <c r="UPX178" s="216"/>
      <c r="UPY178" s="216"/>
      <c r="UPZ178" s="216"/>
      <c r="UQA178" s="216"/>
      <c r="UQB178" s="216"/>
      <c r="UQC178" s="216"/>
      <c r="UQD178" s="216"/>
      <c r="UQE178" s="216"/>
      <c r="UQF178" s="216"/>
      <c r="UQG178" s="216"/>
      <c r="UQH178" s="216"/>
      <c r="UQI178" s="216"/>
      <c r="UQJ178" s="216"/>
      <c r="UQK178" s="216"/>
      <c r="UQL178" s="216"/>
      <c r="UQM178" s="216"/>
      <c r="UQN178" s="216"/>
      <c r="UQO178" s="216"/>
      <c r="UQP178" s="216"/>
      <c r="UQQ178" s="216"/>
      <c r="UQR178" s="216"/>
      <c r="UQS178" s="216"/>
      <c r="UQT178" s="216"/>
      <c r="UQU178" s="216"/>
      <c r="UQV178" s="216"/>
      <c r="UQW178" s="216"/>
      <c r="UQX178" s="216"/>
      <c r="UQY178" s="216"/>
      <c r="UQZ178" s="216"/>
      <c r="URA178" s="216"/>
      <c r="URB178" s="216"/>
      <c r="URC178" s="216"/>
      <c r="URD178" s="216"/>
      <c r="URE178" s="216"/>
      <c r="URF178" s="216"/>
      <c r="URG178" s="216"/>
      <c r="URH178" s="216"/>
      <c r="URI178" s="216"/>
      <c r="URJ178" s="216"/>
      <c r="URK178" s="216"/>
      <c r="URL178" s="216"/>
      <c r="URM178" s="216"/>
      <c r="URN178" s="216"/>
      <c r="URO178" s="216"/>
      <c r="URP178" s="216"/>
      <c r="URQ178" s="216"/>
      <c r="URR178" s="216"/>
      <c r="URS178" s="216"/>
      <c r="URT178" s="216"/>
      <c r="URU178" s="216"/>
      <c r="URV178" s="216"/>
      <c r="URW178" s="216"/>
      <c r="URX178" s="216"/>
      <c r="URY178" s="216"/>
      <c r="URZ178" s="216"/>
      <c r="USA178" s="216"/>
      <c r="USB178" s="216"/>
      <c r="USC178" s="216"/>
      <c r="USD178" s="216"/>
      <c r="USE178" s="216"/>
      <c r="USF178" s="216"/>
      <c r="USG178" s="216"/>
      <c r="USH178" s="216"/>
      <c r="USI178" s="216"/>
      <c r="USJ178" s="216"/>
      <c r="USK178" s="216"/>
      <c r="USL178" s="216"/>
      <c r="USM178" s="216"/>
      <c r="USN178" s="216"/>
      <c r="USO178" s="216"/>
      <c r="USP178" s="216"/>
      <c r="USQ178" s="216"/>
      <c r="USR178" s="216"/>
      <c r="USS178" s="216"/>
      <c r="UST178" s="216"/>
      <c r="USU178" s="216"/>
      <c r="USV178" s="216"/>
      <c r="USW178" s="216"/>
      <c r="USX178" s="216"/>
      <c r="USY178" s="216"/>
      <c r="USZ178" s="216"/>
      <c r="UTA178" s="216"/>
      <c r="UTB178" s="216"/>
      <c r="UTC178" s="216"/>
      <c r="UTD178" s="216"/>
      <c r="UTE178" s="216"/>
      <c r="UTF178" s="216"/>
      <c r="UTG178" s="216"/>
      <c r="UTH178" s="216"/>
      <c r="UTI178" s="216"/>
      <c r="UTJ178" s="216"/>
      <c r="UTK178" s="216"/>
      <c r="UTL178" s="216"/>
      <c r="UTM178" s="216"/>
      <c r="UTN178" s="216"/>
      <c r="UTO178" s="216"/>
      <c r="UTP178" s="216"/>
      <c r="UTQ178" s="216"/>
      <c r="UTR178" s="216"/>
      <c r="UTS178" s="216"/>
      <c r="UTT178" s="216"/>
      <c r="UTU178" s="216"/>
      <c r="UTV178" s="216"/>
      <c r="UTW178" s="216"/>
      <c r="UTX178" s="216"/>
      <c r="UTY178" s="216"/>
      <c r="UTZ178" s="216"/>
      <c r="UUA178" s="216"/>
      <c r="UUB178" s="216"/>
      <c r="UUC178" s="216"/>
      <c r="UUD178" s="216"/>
      <c r="UUE178" s="216"/>
      <c r="UUF178" s="216"/>
      <c r="UUG178" s="216"/>
      <c r="UUH178" s="216"/>
      <c r="UUI178" s="216"/>
      <c r="UUJ178" s="216"/>
      <c r="UUK178" s="216"/>
      <c r="UUL178" s="216"/>
      <c r="UUM178" s="216"/>
      <c r="UUN178" s="216"/>
      <c r="UUO178" s="216"/>
      <c r="UUP178" s="216"/>
      <c r="UUQ178" s="216"/>
      <c r="UUR178" s="216"/>
      <c r="UUS178" s="216"/>
      <c r="UUT178" s="216"/>
      <c r="UUU178" s="216"/>
      <c r="UUV178" s="216"/>
      <c r="UUW178" s="216"/>
      <c r="UUX178" s="216"/>
      <c r="UUY178" s="216"/>
      <c r="UUZ178" s="216"/>
      <c r="UVA178" s="216"/>
      <c r="UVB178" s="216"/>
      <c r="UVC178" s="216"/>
      <c r="UVD178" s="216"/>
      <c r="UVE178" s="216"/>
      <c r="UVF178" s="216"/>
      <c r="UVG178" s="216"/>
      <c r="UVH178" s="216"/>
      <c r="UVI178" s="216"/>
      <c r="UVJ178" s="216"/>
      <c r="UVK178" s="216"/>
      <c r="UVL178" s="216"/>
      <c r="UVM178" s="216"/>
      <c r="UVN178" s="216"/>
      <c r="UVO178" s="216"/>
      <c r="UVP178" s="216"/>
      <c r="UVQ178" s="216"/>
      <c r="UVR178" s="216"/>
      <c r="UVS178" s="216"/>
      <c r="UVT178" s="216"/>
      <c r="UVU178" s="216"/>
      <c r="UVV178" s="216"/>
      <c r="UVW178" s="216"/>
      <c r="UVX178" s="216"/>
      <c r="UVY178" s="216"/>
      <c r="UVZ178" s="216"/>
      <c r="UWA178" s="216"/>
      <c r="UWB178" s="216"/>
      <c r="UWC178" s="216"/>
      <c r="UWD178" s="216"/>
      <c r="UWE178" s="216"/>
      <c r="UWF178" s="216"/>
      <c r="UWG178" s="216"/>
      <c r="UWH178" s="216"/>
      <c r="UWI178" s="216"/>
      <c r="UWJ178" s="216"/>
      <c r="UWK178" s="216"/>
      <c r="UWL178" s="216"/>
      <c r="UWM178" s="216"/>
      <c r="UWN178" s="216"/>
      <c r="UWO178" s="216"/>
      <c r="UWP178" s="216"/>
      <c r="UWQ178" s="216"/>
      <c r="UWR178" s="216"/>
      <c r="UWS178" s="216"/>
      <c r="UWT178" s="216"/>
      <c r="UWU178" s="216"/>
      <c r="UWV178" s="216"/>
      <c r="UWW178" s="216"/>
      <c r="UWX178" s="216"/>
      <c r="UWY178" s="216"/>
      <c r="UWZ178" s="216"/>
      <c r="UXA178" s="216"/>
      <c r="UXB178" s="216"/>
      <c r="UXC178" s="216"/>
      <c r="UXD178" s="216"/>
      <c r="UXE178" s="216"/>
      <c r="UXF178" s="216"/>
      <c r="UXG178" s="216"/>
      <c r="UXH178" s="216"/>
      <c r="UXI178" s="216"/>
      <c r="UXJ178" s="216"/>
      <c r="UXK178" s="216"/>
      <c r="UXL178" s="216"/>
      <c r="UXM178" s="216"/>
      <c r="UXN178" s="216"/>
      <c r="UXO178" s="216"/>
      <c r="UXP178" s="216"/>
      <c r="UXQ178" s="216"/>
      <c r="UXR178" s="216"/>
      <c r="UXS178" s="216"/>
      <c r="UXT178" s="216"/>
      <c r="UXU178" s="216"/>
      <c r="UXV178" s="216"/>
      <c r="UXW178" s="216"/>
      <c r="UXX178" s="216"/>
      <c r="UXY178" s="216"/>
      <c r="UXZ178" s="216"/>
      <c r="UYA178" s="216"/>
      <c r="UYB178" s="216"/>
      <c r="UYC178" s="216"/>
      <c r="UYD178" s="216"/>
      <c r="UYE178" s="216"/>
      <c r="UYF178" s="216"/>
      <c r="UYG178" s="216"/>
      <c r="UYH178" s="216"/>
      <c r="UYI178" s="216"/>
      <c r="UYJ178" s="216"/>
      <c r="UYK178" s="216"/>
      <c r="UYL178" s="216"/>
      <c r="UYM178" s="216"/>
      <c r="UYN178" s="216"/>
      <c r="UYO178" s="216"/>
      <c r="UYP178" s="216"/>
      <c r="UYQ178" s="216"/>
      <c r="UYR178" s="216"/>
      <c r="UYS178" s="216"/>
      <c r="UYT178" s="216"/>
      <c r="UYU178" s="216"/>
      <c r="UYV178" s="216"/>
      <c r="UYW178" s="216"/>
      <c r="UYX178" s="216"/>
      <c r="UYY178" s="216"/>
      <c r="UYZ178" s="216"/>
      <c r="UZA178" s="216"/>
      <c r="UZB178" s="216"/>
      <c r="UZC178" s="216"/>
      <c r="UZD178" s="216"/>
      <c r="UZE178" s="216"/>
      <c r="UZF178" s="216"/>
      <c r="UZG178" s="216"/>
      <c r="UZH178" s="216"/>
      <c r="UZI178" s="216"/>
      <c r="UZJ178" s="216"/>
      <c r="UZK178" s="216"/>
      <c r="UZL178" s="216"/>
      <c r="UZM178" s="216"/>
      <c r="UZN178" s="216"/>
      <c r="UZO178" s="216"/>
      <c r="UZP178" s="216"/>
      <c r="UZQ178" s="216"/>
      <c r="UZR178" s="216"/>
      <c r="UZS178" s="216"/>
      <c r="UZT178" s="216"/>
      <c r="UZU178" s="216"/>
      <c r="UZV178" s="216"/>
      <c r="UZW178" s="216"/>
      <c r="UZX178" s="216"/>
      <c r="UZY178" s="216"/>
      <c r="UZZ178" s="216"/>
      <c r="VAA178" s="216"/>
      <c r="VAB178" s="216"/>
      <c r="VAC178" s="216"/>
      <c r="VAD178" s="216"/>
      <c r="VAE178" s="216"/>
      <c r="VAF178" s="216"/>
      <c r="VAG178" s="216"/>
      <c r="VAH178" s="216"/>
      <c r="VAI178" s="216"/>
      <c r="VAJ178" s="216"/>
      <c r="VAK178" s="216"/>
      <c r="VAL178" s="216"/>
      <c r="VAM178" s="216"/>
      <c r="VAN178" s="216"/>
      <c r="VAO178" s="216"/>
      <c r="VAP178" s="216"/>
      <c r="VAQ178" s="216"/>
      <c r="VAR178" s="216"/>
      <c r="VAS178" s="216"/>
      <c r="VAT178" s="216"/>
      <c r="VAU178" s="216"/>
      <c r="VAV178" s="216"/>
      <c r="VAW178" s="216"/>
      <c r="VAX178" s="216"/>
      <c r="VAY178" s="216"/>
      <c r="VAZ178" s="216"/>
      <c r="VBA178" s="216"/>
      <c r="VBB178" s="216"/>
      <c r="VBC178" s="216"/>
      <c r="VBD178" s="216"/>
      <c r="VBE178" s="216"/>
      <c r="VBF178" s="216"/>
      <c r="VBG178" s="216"/>
      <c r="VBH178" s="216"/>
      <c r="VBI178" s="216"/>
      <c r="VBJ178" s="216"/>
      <c r="VBK178" s="216"/>
      <c r="VBL178" s="216"/>
      <c r="VBM178" s="216"/>
      <c r="VBN178" s="216"/>
      <c r="VBO178" s="216"/>
      <c r="VBP178" s="216"/>
      <c r="VBQ178" s="216"/>
      <c r="VBR178" s="216"/>
      <c r="VBS178" s="216"/>
      <c r="VBT178" s="216"/>
      <c r="VBU178" s="216"/>
      <c r="VBV178" s="216"/>
      <c r="VBW178" s="216"/>
      <c r="VBX178" s="216"/>
      <c r="VBY178" s="216"/>
      <c r="VBZ178" s="216"/>
      <c r="VCA178" s="216"/>
      <c r="VCB178" s="216"/>
      <c r="VCC178" s="216"/>
      <c r="VCD178" s="216"/>
      <c r="VCE178" s="216"/>
      <c r="VCF178" s="216"/>
      <c r="VCG178" s="216"/>
      <c r="VCH178" s="216"/>
      <c r="VCI178" s="216"/>
      <c r="VCJ178" s="216"/>
      <c r="VCK178" s="216"/>
      <c r="VCL178" s="216"/>
      <c r="VCM178" s="216"/>
      <c r="VCN178" s="216"/>
      <c r="VCO178" s="216"/>
      <c r="VCP178" s="216"/>
      <c r="VCQ178" s="216"/>
      <c r="VCR178" s="216"/>
      <c r="VCS178" s="216"/>
      <c r="VCT178" s="216"/>
      <c r="VCU178" s="216"/>
      <c r="VCV178" s="216"/>
      <c r="VCW178" s="216"/>
      <c r="VCX178" s="216"/>
      <c r="VCY178" s="216"/>
      <c r="VCZ178" s="216"/>
      <c r="VDA178" s="216"/>
      <c r="VDB178" s="216"/>
      <c r="VDC178" s="216"/>
      <c r="VDD178" s="216"/>
      <c r="VDE178" s="216"/>
      <c r="VDF178" s="216"/>
      <c r="VDG178" s="216"/>
      <c r="VDH178" s="216"/>
      <c r="VDI178" s="216"/>
      <c r="VDJ178" s="216"/>
      <c r="VDK178" s="216"/>
      <c r="VDL178" s="216"/>
      <c r="VDM178" s="216"/>
      <c r="VDN178" s="216"/>
      <c r="VDO178" s="216"/>
      <c r="VDP178" s="216"/>
      <c r="VDQ178" s="216"/>
      <c r="VDR178" s="216"/>
      <c r="VDS178" s="216"/>
      <c r="VDT178" s="216"/>
      <c r="VDU178" s="216"/>
      <c r="VDV178" s="216"/>
      <c r="VDW178" s="216"/>
      <c r="VDX178" s="216"/>
      <c r="VDY178" s="216"/>
      <c r="VDZ178" s="216"/>
      <c r="VEA178" s="216"/>
      <c r="VEB178" s="216"/>
      <c r="VEC178" s="216"/>
      <c r="VED178" s="216"/>
      <c r="VEE178" s="216"/>
      <c r="VEF178" s="216"/>
      <c r="VEG178" s="216"/>
      <c r="VEH178" s="216"/>
      <c r="VEI178" s="216"/>
      <c r="VEJ178" s="216"/>
      <c r="VEK178" s="216"/>
      <c r="VEL178" s="216"/>
      <c r="VEM178" s="216"/>
      <c r="VEN178" s="216"/>
      <c r="VEO178" s="216"/>
      <c r="VEP178" s="216"/>
      <c r="VEQ178" s="216"/>
      <c r="VER178" s="216"/>
      <c r="VES178" s="216"/>
      <c r="VET178" s="216"/>
      <c r="VEU178" s="216"/>
      <c r="VEV178" s="216"/>
      <c r="VEW178" s="216"/>
      <c r="VEX178" s="216"/>
      <c r="VEY178" s="216"/>
      <c r="VEZ178" s="216"/>
      <c r="VFA178" s="216"/>
      <c r="VFB178" s="216"/>
      <c r="VFC178" s="216"/>
      <c r="VFD178" s="216"/>
      <c r="VFE178" s="216"/>
      <c r="VFF178" s="216"/>
      <c r="VFG178" s="216"/>
      <c r="VFH178" s="216"/>
      <c r="VFI178" s="216"/>
      <c r="VFJ178" s="216"/>
      <c r="VFK178" s="216"/>
      <c r="VFL178" s="216"/>
      <c r="VFM178" s="216"/>
      <c r="VFN178" s="216"/>
      <c r="VFO178" s="216"/>
      <c r="VFP178" s="216"/>
      <c r="VFQ178" s="216"/>
      <c r="VFR178" s="216"/>
      <c r="VFS178" s="216"/>
      <c r="VFT178" s="216"/>
      <c r="VFU178" s="216"/>
      <c r="VFV178" s="216"/>
      <c r="VFW178" s="216"/>
      <c r="VFX178" s="216"/>
      <c r="VFY178" s="216"/>
      <c r="VFZ178" s="216"/>
      <c r="VGA178" s="216"/>
      <c r="VGB178" s="216"/>
      <c r="VGC178" s="216"/>
      <c r="VGD178" s="216"/>
      <c r="VGE178" s="216"/>
      <c r="VGF178" s="216"/>
      <c r="VGG178" s="216"/>
      <c r="VGH178" s="216"/>
      <c r="VGI178" s="216"/>
      <c r="VGJ178" s="216"/>
      <c r="VGK178" s="216"/>
      <c r="VGL178" s="216"/>
      <c r="VGM178" s="216"/>
      <c r="VGN178" s="216"/>
      <c r="VGO178" s="216"/>
      <c r="VGP178" s="216"/>
      <c r="VGQ178" s="216"/>
      <c r="VGR178" s="216"/>
      <c r="VGS178" s="216"/>
      <c r="VGT178" s="216"/>
      <c r="VGU178" s="216"/>
      <c r="VGV178" s="216"/>
      <c r="VGW178" s="216"/>
      <c r="VGX178" s="216"/>
      <c r="VGY178" s="216"/>
      <c r="VGZ178" s="216"/>
      <c r="VHA178" s="216"/>
      <c r="VHB178" s="216"/>
      <c r="VHC178" s="216"/>
      <c r="VHD178" s="216"/>
      <c r="VHE178" s="216"/>
      <c r="VHF178" s="216"/>
      <c r="VHG178" s="216"/>
      <c r="VHH178" s="216"/>
      <c r="VHI178" s="216"/>
      <c r="VHJ178" s="216"/>
      <c r="VHK178" s="216"/>
      <c r="VHL178" s="216"/>
      <c r="VHM178" s="216"/>
      <c r="VHN178" s="216"/>
      <c r="VHO178" s="216"/>
      <c r="VHP178" s="216"/>
      <c r="VHQ178" s="216"/>
      <c r="VHR178" s="216"/>
      <c r="VHS178" s="216"/>
      <c r="VHT178" s="216"/>
      <c r="VHU178" s="216"/>
      <c r="VHV178" s="216"/>
      <c r="VHW178" s="216"/>
      <c r="VHX178" s="216"/>
      <c r="VHY178" s="216"/>
      <c r="VHZ178" s="216"/>
      <c r="VIA178" s="216"/>
      <c r="VIB178" s="216"/>
      <c r="VIC178" s="216"/>
      <c r="VID178" s="216"/>
      <c r="VIE178" s="216"/>
      <c r="VIF178" s="216"/>
      <c r="VIG178" s="216"/>
      <c r="VIH178" s="216"/>
      <c r="VII178" s="216"/>
      <c r="VIJ178" s="216"/>
      <c r="VIK178" s="216"/>
      <c r="VIL178" s="216"/>
      <c r="VIM178" s="216"/>
      <c r="VIN178" s="216"/>
      <c r="VIO178" s="216"/>
      <c r="VIP178" s="216"/>
      <c r="VIQ178" s="216"/>
      <c r="VIR178" s="216"/>
      <c r="VIS178" s="216"/>
      <c r="VIT178" s="216"/>
      <c r="VIU178" s="216"/>
      <c r="VIV178" s="216"/>
      <c r="VIW178" s="216"/>
      <c r="VIX178" s="216"/>
      <c r="VIY178" s="216"/>
      <c r="VIZ178" s="216"/>
      <c r="VJA178" s="216"/>
      <c r="VJB178" s="216"/>
      <c r="VJC178" s="216"/>
      <c r="VJD178" s="216"/>
      <c r="VJE178" s="216"/>
      <c r="VJF178" s="216"/>
      <c r="VJG178" s="216"/>
      <c r="VJH178" s="216"/>
      <c r="VJI178" s="216"/>
      <c r="VJJ178" s="216"/>
      <c r="VJK178" s="216"/>
      <c r="VJL178" s="216"/>
      <c r="VJM178" s="216"/>
      <c r="VJN178" s="216"/>
      <c r="VJO178" s="216"/>
      <c r="VJP178" s="216"/>
      <c r="VJQ178" s="216"/>
      <c r="VJR178" s="216"/>
      <c r="VJS178" s="216"/>
      <c r="VJT178" s="216"/>
      <c r="VJU178" s="216"/>
      <c r="VJV178" s="216"/>
      <c r="VJW178" s="216"/>
      <c r="VJX178" s="216"/>
      <c r="VJY178" s="216"/>
      <c r="VJZ178" s="216"/>
      <c r="VKA178" s="216"/>
      <c r="VKB178" s="216"/>
      <c r="VKC178" s="216"/>
      <c r="VKD178" s="216"/>
      <c r="VKE178" s="216"/>
      <c r="VKF178" s="216"/>
      <c r="VKG178" s="216"/>
      <c r="VKH178" s="216"/>
      <c r="VKI178" s="216"/>
      <c r="VKJ178" s="216"/>
      <c r="VKK178" s="216"/>
      <c r="VKL178" s="216"/>
      <c r="VKM178" s="216"/>
      <c r="VKN178" s="216"/>
      <c r="VKO178" s="216"/>
      <c r="VKP178" s="216"/>
      <c r="VKQ178" s="216"/>
      <c r="VKR178" s="216"/>
      <c r="VKS178" s="216"/>
      <c r="VKT178" s="216"/>
      <c r="VKU178" s="216"/>
      <c r="VKV178" s="216"/>
      <c r="VKW178" s="216"/>
      <c r="VKX178" s="216"/>
      <c r="VKY178" s="216"/>
      <c r="VKZ178" s="216"/>
      <c r="VLA178" s="216"/>
      <c r="VLB178" s="216"/>
      <c r="VLC178" s="216"/>
      <c r="VLD178" s="216"/>
      <c r="VLE178" s="216"/>
      <c r="VLF178" s="216"/>
      <c r="VLG178" s="216"/>
      <c r="VLH178" s="216"/>
      <c r="VLI178" s="216"/>
      <c r="VLJ178" s="216"/>
      <c r="VLK178" s="216"/>
      <c r="VLL178" s="216"/>
      <c r="VLM178" s="216"/>
      <c r="VLN178" s="216"/>
      <c r="VLO178" s="216"/>
      <c r="VLP178" s="216"/>
      <c r="VLQ178" s="216"/>
      <c r="VLR178" s="216"/>
      <c r="VLS178" s="216"/>
      <c r="VLT178" s="216"/>
      <c r="VLU178" s="216"/>
      <c r="VLV178" s="216"/>
      <c r="VLW178" s="216"/>
      <c r="VLX178" s="216"/>
      <c r="VLY178" s="216"/>
      <c r="VLZ178" s="216"/>
      <c r="VMA178" s="216"/>
      <c r="VMB178" s="216"/>
      <c r="VMC178" s="216"/>
      <c r="VMD178" s="216"/>
      <c r="VME178" s="216"/>
      <c r="VMF178" s="216"/>
      <c r="VMG178" s="216"/>
      <c r="VMH178" s="216"/>
      <c r="VMI178" s="216"/>
      <c r="VMJ178" s="216"/>
      <c r="VMK178" s="216"/>
      <c r="VML178" s="216"/>
      <c r="VMM178" s="216"/>
      <c r="VMN178" s="216"/>
      <c r="VMO178" s="216"/>
      <c r="VMP178" s="216"/>
      <c r="VMQ178" s="216"/>
      <c r="VMR178" s="216"/>
      <c r="VMS178" s="216"/>
      <c r="VMT178" s="216"/>
      <c r="VMU178" s="216"/>
      <c r="VMV178" s="216"/>
      <c r="VMW178" s="216"/>
      <c r="VMX178" s="216"/>
      <c r="VMY178" s="216"/>
      <c r="VMZ178" s="216"/>
      <c r="VNA178" s="216"/>
      <c r="VNB178" s="216"/>
      <c r="VNC178" s="216"/>
      <c r="VND178" s="216"/>
      <c r="VNE178" s="216"/>
      <c r="VNF178" s="216"/>
      <c r="VNG178" s="216"/>
      <c r="VNH178" s="216"/>
      <c r="VNI178" s="216"/>
      <c r="VNJ178" s="216"/>
      <c r="VNK178" s="216"/>
      <c r="VNL178" s="216"/>
      <c r="VNM178" s="216"/>
      <c r="VNN178" s="216"/>
      <c r="VNO178" s="216"/>
      <c r="VNP178" s="216"/>
      <c r="VNQ178" s="216"/>
      <c r="VNR178" s="216"/>
      <c r="VNS178" s="216"/>
      <c r="VNT178" s="216"/>
      <c r="VNU178" s="216"/>
      <c r="VNV178" s="216"/>
      <c r="VNW178" s="216"/>
      <c r="VNX178" s="216"/>
      <c r="VNY178" s="216"/>
      <c r="VNZ178" s="216"/>
      <c r="VOA178" s="216"/>
      <c r="VOB178" s="216"/>
      <c r="VOC178" s="216"/>
      <c r="VOD178" s="216"/>
      <c r="VOE178" s="216"/>
      <c r="VOF178" s="216"/>
      <c r="VOG178" s="216"/>
      <c r="VOH178" s="216"/>
      <c r="VOI178" s="216"/>
      <c r="VOJ178" s="216"/>
      <c r="VOK178" s="216"/>
      <c r="VOL178" s="216"/>
      <c r="VOM178" s="216"/>
      <c r="VON178" s="216"/>
      <c r="VOO178" s="216"/>
      <c r="VOP178" s="216"/>
      <c r="VOQ178" s="216"/>
      <c r="VOR178" s="216"/>
      <c r="VOS178" s="216"/>
      <c r="VOT178" s="216"/>
      <c r="VOU178" s="216"/>
      <c r="VOV178" s="216"/>
      <c r="VOW178" s="216"/>
      <c r="VOX178" s="216"/>
      <c r="VOY178" s="216"/>
      <c r="VOZ178" s="216"/>
      <c r="VPA178" s="216"/>
      <c r="VPB178" s="216"/>
      <c r="VPC178" s="216"/>
      <c r="VPD178" s="216"/>
      <c r="VPE178" s="216"/>
      <c r="VPF178" s="216"/>
      <c r="VPG178" s="216"/>
      <c r="VPH178" s="216"/>
      <c r="VPI178" s="216"/>
      <c r="VPJ178" s="216"/>
      <c r="VPK178" s="216"/>
      <c r="VPL178" s="216"/>
      <c r="VPM178" s="216"/>
      <c r="VPN178" s="216"/>
      <c r="VPO178" s="216"/>
      <c r="VPP178" s="216"/>
      <c r="VPQ178" s="216"/>
      <c r="VPR178" s="216"/>
      <c r="VPS178" s="216"/>
      <c r="VPT178" s="216"/>
      <c r="VPU178" s="216"/>
      <c r="VPV178" s="216"/>
      <c r="VPW178" s="216"/>
      <c r="VPX178" s="216"/>
      <c r="VPY178" s="216"/>
      <c r="VPZ178" s="216"/>
      <c r="VQA178" s="216"/>
      <c r="VQB178" s="216"/>
      <c r="VQC178" s="216"/>
      <c r="VQD178" s="216"/>
      <c r="VQE178" s="216"/>
      <c r="VQF178" s="216"/>
      <c r="VQG178" s="216"/>
      <c r="VQH178" s="216"/>
      <c r="VQI178" s="216"/>
      <c r="VQJ178" s="216"/>
      <c r="VQK178" s="216"/>
      <c r="VQL178" s="216"/>
      <c r="VQM178" s="216"/>
      <c r="VQN178" s="216"/>
      <c r="VQO178" s="216"/>
      <c r="VQP178" s="216"/>
      <c r="VQQ178" s="216"/>
      <c r="VQR178" s="216"/>
      <c r="VQS178" s="216"/>
      <c r="VQT178" s="216"/>
      <c r="VQU178" s="216"/>
      <c r="VQV178" s="216"/>
      <c r="VQW178" s="216"/>
      <c r="VQX178" s="216"/>
      <c r="VQY178" s="216"/>
      <c r="VQZ178" s="216"/>
      <c r="VRA178" s="216"/>
      <c r="VRB178" s="216"/>
      <c r="VRC178" s="216"/>
      <c r="VRD178" s="216"/>
      <c r="VRE178" s="216"/>
      <c r="VRF178" s="216"/>
      <c r="VRG178" s="216"/>
      <c r="VRH178" s="216"/>
      <c r="VRI178" s="216"/>
      <c r="VRJ178" s="216"/>
      <c r="VRK178" s="216"/>
      <c r="VRL178" s="216"/>
      <c r="VRM178" s="216"/>
      <c r="VRN178" s="216"/>
      <c r="VRO178" s="216"/>
      <c r="VRP178" s="216"/>
      <c r="VRQ178" s="216"/>
      <c r="VRR178" s="216"/>
      <c r="VRS178" s="216"/>
      <c r="VRT178" s="216"/>
      <c r="VRU178" s="216"/>
      <c r="VRV178" s="216"/>
      <c r="VRW178" s="216"/>
      <c r="VRX178" s="216"/>
      <c r="VRY178" s="216"/>
      <c r="VRZ178" s="216"/>
      <c r="VSA178" s="216"/>
      <c r="VSB178" s="216"/>
      <c r="VSC178" s="216"/>
      <c r="VSD178" s="216"/>
      <c r="VSE178" s="216"/>
      <c r="VSF178" s="216"/>
      <c r="VSG178" s="216"/>
      <c r="VSH178" s="216"/>
      <c r="VSI178" s="216"/>
      <c r="VSJ178" s="216"/>
      <c r="VSK178" s="216"/>
      <c r="VSL178" s="216"/>
      <c r="VSM178" s="216"/>
      <c r="VSN178" s="216"/>
      <c r="VSO178" s="216"/>
      <c r="VSP178" s="216"/>
      <c r="VSQ178" s="216"/>
      <c r="VSR178" s="216"/>
      <c r="VSS178" s="216"/>
      <c r="VST178" s="216"/>
      <c r="VSU178" s="216"/>
      <c r="VSV178" s="216"/>
      <c r="VSW178" s="216"/>
      <c r="VSX178" s="216"/>
      <c r="VSY178" s="216"/>
      <c r="VSZ178" s="216"/>
      <c r="VTA178" s="216"/>
      <c r="VTB178" s="216"/>
      <c r="VTC178" s="216"/>
      <c r="VTD178" s="216"/>
      <c r="VTE178" s="216"/>
      <c r="VTF178" s="216"/>
      <c r="VTG178" s="216"/>
      <c r="VTH178" s="216"/>
      <c r="VTI178" s="216"/>
      <c r="VTJ178" s="216"/>
      <c r="VTK178" s="216"/>
      <c r="VTL178" s="216"/>
      <c r="VTM178" s="216"/>
      <c r="VTN178" s="216"/>
      <c r="VTO178" s="216"/>
      <c r="VTP178" s="216"/>
      <c r="VTQ178" s="216"/>
      <c r="VTR178" s="216"/>
      <c r="VTS178" s="216"/>
      <c r="VTT178" s="216"/>
      <c r="VTU178" s="216"/>
      <c r="VTV178" s="216"/>
      <c r="VTW178" s="216"/>
      <c r="VTX178" s="216"/>
      <c r="VTY178" s="216"/>
      <c r="VTZ178" s="216"/>
      <c r="VUA178" s="216"/>
      <c r="VUB178" s="216"/>
      <c r="VUC178" s="216"/>
      <c r="VUD178" s="216"/>
      <c r="VUE178" s="216"/>
      <c r="VUF178" s="216"/>
      <c r="VUG178" s="216"/>
      <c r="VUH178" s="216"/>
      <c r="VUI178" s="216"/>
      <c r="VUJ178" s="216"/>
      <c r="VUK178" s="216"/>
      <c r="VUL178" s="216"/>
      <c r="VUM178" s="216"/>
      <c r="VUN178" s="216"/>
      <c r="VUO178" s="216"/>
      <c r="VUP178" s="216"/>
      <c r="VUQ178" s="216"/>
      <c r="VUR178" s="216"/>
      <c r="VUS178" s="216"/>
      <c r="VUT178" s="216"/>
      <c r="VUU178" s="216"/>
      <c r="VUV178" s="216"/>
      <c r="VUW178" s="216"/>
      <c r="VUX178" s="216"/>
      <c r="VUY178" s="216"/>
      <c r="VUZ178" s="216"/>
      <c r="VVA178" s="216"/>
      <c r="VVB178" s="216"/>
      <c r="VVC178" s="216"/>
      <c r="VVD178" s="216"/>
      <c r="VVE178" s="216"/>
      <c r="VVF178" s="216"/>
      <c r="VVG178" s="216"/>
      <c r="VVH178" s="216"/>
      <c r="VVI178" s="216"/>
      <c r="VVJ178" s="216"/>
      <c r="VVK178" s="216"/>
      <c r="VVL178" s="216"/>
      <c r="VVM178" s="216"/>
      <c r="VVN178" s="216"/>
      <c r="VVO178" s="216"/>
      <c r="VVP178" s="216"/>
      <c r="VVQ178" s="216"/>
      <c r="VVR178" s="216"/>
      <c r="VVS178" s="216"/>
      <c r="VVT178" s="216"/>
      <c r="VVU178" s="216"/>
      <c r="VVV178" s="216"/>
      <c r="VVW178" s="216"/>
      <c r="VVX178" s="216"/>
      <c r="VVY178" s="216"/>
      <c r="VVZ178" s="216"/>
      <c r="VWA178" s="216"/>
      <c r="VWB178" s="216"/>
      <c r="VWC178" s="216"/>
      <c r="VWD178" s="216"/>
      <c r="VWE178" s="216"/>
      <c r="VWF178" s="216"/>
      <c r="VWG178" s="216"/>
      <c r="VWH178" s="216"/>
      <c r="VWI178" s="216"/>
      <c r="VWJ178" s="216"/>
      <c r="VWK178" s="216"/>
      <c r="VWL178" s="216"/>
      <c r="VWM178" s="216"/>
      <c r="VWN178" s="216"/>
      <c r="VWO178" s="216"/>
      <c r="VWP178" s="216"/>
      <c r="VWQ178" s="216"/>
      <c r="VWR178" s="216"/>
      <c r="VWS178" s="216"/>
      <c r="VWT178" s="216"/>
      <c r="VWU178" s="216"/>
      <c r="VWV178" s="216"/>
      <c r="VWW178" s="216"/>
      <c r="VWX178" s="216"/>
      <c r="VWY178" s="216"/>
      <c r="VWZ178" s="216"/>
      <c r="VXA178" s="216"/>
      <c r="VXB178" s="216"/>
      <c r="VXC178" s="216"/>
      <c r="VXD178" s="216"/>
      <c r="VXE178" s="216"/>
      <c r="VXF178" s="216"/>
      <c r="VXG178" s="216"/>
      <c r="VXH178" s="216"/>
      <c r="VXI178" s="216"/>
      <c r="VXJ178" s="216"/>
      <c r="VXK178" s="216"/>
      <c r="VXL178" s="216"/>
      <c r="VXM178" s="216"/>
      <c r="VXN178" s="216"/>
      <c r="VXO178" s="216"/>
      <c r="VXP178" s="216"/>
      <c r="VXQ178" s="216"/>
      <c r="VXR178" s="216"/>
      <c r="VXS178" s="216"/>
      <c r="VXT178" s="216"/>
      <c r="VXU178" s="216"/>
      <c r="VXV178" s="216"/>
      <c r="VXW178" s="216"/>
      <c r="VXX178" s="216"/>
      <c r="VXY178" s="216"/>
      <c r="VXZ178" s="216"/>
      <c r="VYA178" s="216"/>
      <c r="VYB178" s="216"/>
      <c r="VYC178" s="216"/>
      <c r="VYD178" s="216"/>
      <c r="VYE178" s="216"/>
      <c r="VYF178" s="216"/>
      <c r="VYG178" s="216"/>
      <c r="VYH178" s="216"/>
      <c r="VYI178" s="216"/>
      <c r="VYJ178" s="216"/>
      <c r="VYK178" s="216"/>
      <c r="VYL178" s="216"/>
      <c r="VYM178" s="216"/>
      <c r="VYN178" s="216"/>
      <c r="VYO178" s="216"/>
      <c r="VYP178" s="216"/>
      <c r="VYQ178" s="216"/>
      <c r="VYR178" s="216"/>
      <c r="VYS178" s="216"/>
      <c r="VYT178" s="216"/>
      <c r="VYU178" s="216"/>
      <c r="VYV178" s="216"/>
      <c r="VYW178" s="216"/>
      <c r="VYX178" s="216"/>
      <c r="VYY178" s="216"/>
      <c r="VYZ178" s="216"/>
      <c r="VZA178" s="216"/>
      <c r="VZB178" s="216"/>
      <c r="VZC178" s="216"/>
      <c r="VZD178" s="216"/>
      <c r="VZE178" s="216"/>
      <c r="VZF178" s="216"/>
      <c r="VZG178" s="216"/>
      <c r="VZH178" s="216"/>
      <c r="VZI178" s="216"/>
      <c r="VZJ178" s="216"/>
      <c r="VZK178" s="216"/>
      <c r="VZL178" s="216"/>
      <c r="VZM178" s="216"/>
      <c r="VZN178" s="216"/>
      <c r="VZO178" s="216"/>
      <c r="VZP178" s="216"/>
      <c r="VZQ178" s="216"/>
      <c r="VZR178" s="216"/>
      <c r="VZS178" s="216"/>
      <c r="VZT178" s="216"/>
      <c r="VZU178" s="216"/>
      <c r="VZV178" s="216"/>
      <c r="VZW178" s="216"/>
      <c r="VZX178" s="216"/>
      <c r="VZY178" s="216"/>
      <c r="VZZ178" s="216"/>
      <c r="WAA178" s="216"/>
      <c r="WAB178" s="216"/>
      <c r="WAC178" s="216"/>
      <c r="WAD178" s="216"/>
      <c r="WAE178" s="216"/>
      <c r="WAF178" s="216"/>
      <c r="WAG178" s="216"/>
      <c r="WAH178" s="216"/>
      <c r="WAI178" s="216"/>
      <c r="WAJ178" s="216"/>
      <c r="WAK178" s="216"/>
      <c r="WAL178" s="216"/>
      <c r="WAM178" s="216"/>
      <c r="WAN178" s="216"/>
      <c r="WAO178" s="216"/>
      <c r="WAP178" s="216"/>
      <c r="WAQ178" s="216"/>
      <c r="WAR178" s="216"/>
      <c r="WAS178" s="216"/>
      <c r="WAT178" s="216"/>
      <c r="WAU178" s="216"/>
      <c r="WAV178" s="216"/>
      <c r="WAW178" s="216"/>
      <c r="WAX178" s="216"/>
      <c r="WAY178" s="216"/>
      <c r="WAZ178" s="216"/>
      <c r="WBA178" s="216"/>
      <c r="WBB178" s="216"/>
      <c r="WBC178" s="216"/>
      <c r="WBD178" s="216"/>
      <c r="WBE178" s="216"/>
      <c r="WBF178" s="216"/>
      <c r="WBG178" s="216"/>
      <c r="WBH178" s="216"/>
      <c r="WBI178" s="216"/>
      <c r="WBJ178" s="216"/>
      <c r="WBK178" s="216"/>
      <c r="WBL178" s="216"/>
      <c r="WBM178" s="216"/>
      <c r="WBN178" s="216"/>
      <c r="WBO178" s="216"/>
      <c r="WBP178" s="216"/>
      <c r="WBQ178" s="216"/>
      <c r="WBR178" s="216"/>
      <c r="WBS178" s="216"/>
      <c r="WBT178" s="216"/>
      <c r="WBU178" s="216"/>
      <c r="WBV178" s="216"/>
      <c r="WBW178" s="216"/>
      <c r="WBX178" s="216"/>
      <c r="WBY178" s="216"/>
      <c r="WBZ178" s="216"/>
      <c r="WCA178" s="216"/>
      <c r="WCB178" s="216"/>
      <c r="WCC178" s="216"/>
      <c r="WCD178" s="216"/>
      <c r="WCE178" s="216"/>
      <c r="WCF178" s="216"/>
      <c r="WCG178" s="216"/>
      <c r="WCH178" s="216"/>
      <c r="WCI178" s="216"/>
      <c r="WCJ178" s="216"/>
      <c r="WCK178" s="216"/>
      <c r="WCL178" s="216"/>
      <c r="WCM178" s="216"/>
      <c r="WCN178" s="216"/>
      <c r="WCO178" s="216"/>
      <c r="WCP178" s="216"/>
      <c r="WCQ178" s="216"/>
      <c r="WCR178" s="216"/>
      <c r="WCS178" s="216"/>
      <c r="WCT178" s="216"/>
      <c r="WCU178" s="216"/>
      <c r="WCV178" s="216"/>
      <c r="WCW178" s="216"/>
      <c r="WCX178" s="216"/>
      <c r="WCY178" s="216"/>
      <c r="WCZ178" s="216"/>
      <c r="WDA178" s="216"/>
      <c r="WDB178" s="216"/>
      <c r="WDC178" s="216"/>
      <c r="WDD178" s="216"/>
      <c r="WDE178" s="216"/>
      <c r="WDF178" s="216"/>
      <c r="WDG178" s="216"/>
      <c r="WDH178" s="216"/>
      <c r="WDI178" s="216"/>
      <c r="WDJ178" s="216"/>
      <c r="WDK178" s="216"/>
      <c r="WDL178" s="216"/>
      <c r="WDM178" s="216"/>
      <c r="WDN178" s="216"/>
      <c r="WDO178" s="216"/>
      <c r="WDP178" s="216"/>
      <c r="WDQ178" s="216"/>
      <c r="WDR178" s="216"/>
      <c r="WDS178" s="216"/>
      <c r="WDT178" s="216"/>
      <c r="WDU178" s="216"/>
      <c r="WDV178" s="216"/>
      <c r="WDW178" s="216"/>
      <c r="WDX178" s="216"/>
      <c r="WDY178" s="216"/>
      <c r="WDZ178" s="216"/>
      <c r="WEA178" s="216"/>
      <c r="WEB178" s="216"/>
      <c r="WEC178" s="216"/>
      <c r="WED178" s="216"/>
      <c r="WEE178" s="216"/>
      <c r="WEF178" s="216"/>
      <c r="WEG178" s="216"/>
      <c r="WEH178" s="216"/>
      <c r="WEI178" s="216"/>
      <c r="WEJ178" s="216"/>
      <c r="WEK178" s="216"/>
      <c r="WEL178" s="216"/>
      <c r="WEM178" s="216"/>
      <c r="WEN178" s="216"/>
      <c r="WEO178" s="216"/>
      <c r="WEP178" s="216"/>
      <c r="WEQ178" s="216"/>
      <c r="WER178" s="216"/>
      <c r="WES178" s="216"/>
      <c r="WET178" s="216"/>
      <c r="WEU178" s="216"/>
      <c r="WEV178" s="216"/>
      <c r="WEW178" s="216"/>
      <c r="WEX178" s="216"/>
      <c r="WEY178" s="216"/>
      <c r="WEZ178" s="216"/>
      <c r="WFA178" s="216"/>
      <c r="WFB178" s="216"/>
      <c r="WFC178" s="216"/>
      <c r="WFD178" s="216"/>
      <c r="WFE178" s="216"/>
      <c r="WFF178" s="216"/>
      <c r="WFG178" s="216"/>
      <c r="WFH178" s="216"/>
      <c r="WFI178" s="216"/>
      <c r="WFJ178" s="216"/>
      <c r="WFK178" s="216"/>
      <c r="WFL178" s="216"/>
      <c r="WFM178" s="216"/>
      <c r="WFN178" s="216"/>
      <c r="WFO178" s="216"/>
      <c r="WFP178" s="216"/>
      <c r="WFQ178" s="216"/>
      <c r="WFR178" s="216"/>
      <c r="WFS178" s="216"/>
      <c r="WFT178" s="216"/>
      <c r="WFU178" s="216"/>
      <c r="WFV178" s="216"/>
      <c r="WFW178" s="216"/>
      <c r="WFX178" s="216"/>
      <c r="WFY178" s="216"/>
      <c r="WFZ178" s="216"/>
      <c r="WGA178" s="216"/>
      <c r="WGB178" s="216"/>
      <c r="WGC178" s="216"/>
      <c r="WGD178" s="216"/>
      <c r="WGE178" s="216"/>
      <c r="WGF178" s="216"/>
      <c r="WGG178" s="216"/>
      <c r="WGH178" s="216"/>
      <c r="WGI178" s="216"/>
      <c r="WGJ178" s="216"/>
      <c r="WGK178" s="216"/>
      <c r="WGL178" s="216"/>
      <c r="WGM178" s="216"/>
      <c r="WGN178" s="216"/>
      <c r="WGO178" s="216"/>
      <c r="WGP178" s="216"/>
      <c r="WGQ178" s="216"/>
      <c r="WGR178" s="216"/>
      <c r="WGS178" s="216"/>
      <c r="WGT178" s="216"/>
      <c r="WGU178" s="216"/>
      <c r="WGV178" s="216"/>
      <c r="WGW178" s="216"/>
      <c r="WGX178" s="216"/>
      <c r="WGY178" s="216"/>
      <c r="WGZ178" s="216"/>
      <c r="WHA178" s="216"/>
      <c r="WHB178" s="216"/>
      <c r="WHC178" s="216"/>
      <c r="WHD178" s="216"/>
      <c r="WHE178" s="216"/>
      <c r="WHF178" s="216"/>
      <c r="WHG178" s="216"/>
      <c r="WHH178" s="216"/>
      <c r="WHI178" s="216"/>
      <c r="WHJ178" s="216"/>
      <c r="WHK178" s="216"/>
      <c r="WHL178" s="216"/>
      <c r="WHM178" s="216"/>
      <c r="WHN178" s="216"/>
      <c r="WHO178" s="216"/>
      <c r="WHP178" s="216"/>
      <c r="WHQ178" s="216"/>
      <c r="WHR178" s="216"/>
      <c r="WHS178" s="216"/>
      <c r="WHT178" s="216"/>
      <c r="WHU178" s="216"/>
      <c r="WHV178" s="216"/>
      <c r="WHW178" s="216"/>
      <c r="WHX178" s="216"/>
      <c r="WHY178" s="216"/>
      <c r="WHZ178" s="216"/>
      <c r="WIA178" s="216"/>
      <c r="WIB178" s="216"/>
      <c r="WIC178" s="216"/>
      <c r="WID178" s="216"/>
      <c r="WIE178" s="216"/>
      <c r="WIF178" s="216"/>
      <c r="WIG178" s="216"/>
      <c r="WIH178" s="216"/>
      <c r="WII178" s="216"/>
      <c r="WIJ178" s="216"/>
      <c r="WIK178" s="216"/>
      <c r="WIL178" s="216"/>
      <c r="WIM178" s="216"/>
      <c r="WIN178" s="216"/>
      <c r="WIO178" s="216"/>
      <c r="WIP178" s="216"/>
      <c r="WIQ178" s="216"/>
      <c r="WIR178" s="216"/>
      <c r="WIS178" s="216"/>
      <c r="WIT178" s="216"/>
      <c r="WIU178" s="216"/>
      <c r="WIV178" s="216"/>
      <c r="WIW178" s="216"/>
      <c r="WIX178" s="216"/>
      <c r="WIY178" s="216"/>
      <c r="WIZ178" s="216"/>
      <c r="WJA178" s="216"/>
      <c r="WJB178" s="216"/>
      <c r="WJC178" s="216"/>
      <c r="WJD178" s="216"/>
      <c r="WJE178" s="216"/>
      <c r="WJF178" s="216"/>
      <c r="WJG178" s="216"/>
      <c r="WJH178" s="216"/>
      <c r="WJI178" s="216"/>
      <c r="WJJ178" s="216"/>
      <c r="WJK178" s="216"/>
      <c r="WJL178" s="216"/>
      <c r="WJM178" s="216"/>
      <c r="WJN178" s="216"/>
      <c r="WJO178" s="216"/>
      <c r="WJP178" s="216"/>
      <c r="WJQ178" s="216"/>
      <c r="WJR178" s="216"/>
      <c r="WJS178" s="216"/>
      <c r="WJT178" s="216"/>
      <c r="WJU178" s="216"/>
      <c r="WJV178" s="216"/>
      <c r="WJW178" s="216"/>
      <c r="WJX178" s="216"/>
      <c r="WJY178" s="216"/>
      <c r="WJZ178" s="216"/>
      <c r="WKA178" s="216"/>
      <c r="WKB178" s="216"/>
      <c r="WKC178" s="216"/>
      <c r="WKD178" s="216"/>
      <c r="WKE178" s="216"/>
      <c r="WKF178" s="216"/>
      <c r="WKG178" s="216"/>
      <c r="WKH178" s="216"/>
      <c r="WKI178" s="216"/>
      <c r="WKJ178" s="216"/>
      <c r="WKK178" s="216"/>
      <c r="WKL178" s="216"/>
      <c r="WKM178" s="216"/>
      <c r="WKN178" s="216"/>
      <c r="WKO178" s="216"/>
      <c r="WKP178" s="216"/>
      <c r="WKQ178" s="216"/>
      <c r="WKR178" s="216"/>
      <c r="WKS178" s="216"/>
      <c r="WKT178" s="216"/>
      <c r="WKU178" s="216"/>
      <c r="WKV178" s="216"/>
      <c r="WKW178" s="216"/>
      <c r="WKX178" s="216"/>
      <c r="WKY178" s="216"/>
      <c r="WKZ178" s="216"/>
      <c r="WLA178" s="216"/>
      <c r="WLB178" s="216"/>
      <c r="WLC178" s="216"/>
      <c r="WLD178" s="216"/>
      <c r="WLE178" s="216"/>
      <c r="WLF178" s="216"/>
      <c r="WLG178" s="216"/>
      <c r="WLH178" s="216"/>
      <c r="WLI178" s="216"/>
      <c r="WLJ178" s="216"/>
      <c r="WLK178" s="216"/>
      <c r="WLL178" s="216"/>
      <c r="WLM178" s="216"/>
      <c r="WLN178" s="216"/>
      <c r="WLO178" s="216"/>
      <c r="WLP178" s="216"/>
      <c r="WLQ178" s="216"/>
      <c r="WLR178" s="216"/>
      <c r="WLS178" s="216"/>
      <c r="WLT178" s="216"/>
      <c r="WLU178" s="216"/>
      <c r="WLV178" s="216"/>
      <c r="WLW178" s="216"/>
      <c r="WLX178" s="216"/>
      <c r="WLY178" s="216"/>
      <c r="WLZ178" s="216"/>
      <c r="WMA178" s="216"/>
      <c r="WMB178" s="216"/>
      <c r="WMC178" s="216"/>
      <c r="WMD178" s="216"/>
      <c r="WME178" s="216"/>
      <c r="WMF178" s="216"/>
      <c r="WMG178" s="216"/>
      <c r="WMH178" s="216"/>
      <c r="WMI178" s="216"/>
      <c r="WMJ178" s="216"/>
      <c r="WMK178" s="216"/>
      <c r="WML178" s="216"/>
      <c r="WMM178" s="216"/>
      <c r="WMN178" s="216"/>
      <c r="WMO178" s="216"/>
      <c r="WMP178" s="216"/>
      <c r="WMQ178" s="216"/>
      <c r="WMR178" s="216"/>
      <c r="WMS178" s="216"/>
      <c r="WMT178" s="216"/>
      <c r="WMU178" s="216"/>
      <c r="WMV178" s="216"/>
      <c r="WMW178" s="216"/>
      <c r="WMX178" s="216"/>
      <c r="WMY178" s="216"/>
      <c r="WMZ178" s="216"/>
      <c r="WNA178" s="216"/>
      <c r="WNB178" s="216"/>
      <c r="WNC178" s="216"/>
      <c r="WND178" s="216"/>
      <c r="WNE178" s="216"/>
      <c r="WNF178" s="216"/>
      <c r="WNG178" s="216"/>
      <c r="WNH178" s="216"/>
      <c r="WNI178" s="216"/>
      <c r="WNJ178" s="216"/>
      <c r="WNK178" s="216"/>
      <c r="WNL178" s="216"/>
      <c r="WNM178" s="216"/>
      <c r="WNN178" s="216"/>
      <c r="WNO178" s="216"/>
      <c r="WNP178" s="216"/>
      <c r="WNQ178" s="216"/>
      <c r="WNR178" s="216"/>
      <c r="WNS178" s="216"/>
      <c r="WNT178" s="216"/>
      <c r="WNU178" s="216"/>
      <c r="WNV178" s="216"/>
      <c r="WNW178" s="216"/>
      <c r="WNX178" s="216"/>
      <c r="WNY178" s="216"/>
      <c r="WNZ178" s="216"/>
      <c r="WOA178" s="216"/>
      <c r="WOB178" s="216"/>
      <c r="WOC178" s="216"/>
      <c r="WOD178" s="216"/>
      <c r="WOE178" s="216"/>
      <c r="WOF178" s="216"/>
      <c r="WOG178" s="216"/>
      <c r="WOH178" s="216"/>
      <c r="WOI178" s="216"/>
      <c r="WOJ178" s="216"/>
      <c r="WOK178" s="216"/>
      <c r="WOL178" s="216"/>
      <c r="WOM178" s="216"/>
      <c r="WON178" s="216"/>
      <c r="WOO178" s="216"/>
      <c r="WOP178" s="216"/>
      <c r="WOQ178" s="216"/>
      <c r="WOR178" s="216"/>
      <c r="WOS178" s="216"/>
      <c r="WOT178" s="216"/>
      <c r="WOU178" s="216"/>
      <c r="WOV178" s="216"/>
      <c r="WOW178" s="216"/>
      <c r="WOX178" s="216"/>
      <c r="WOY178" s="216"/>
      <c r="WOZ178" s="216"/>
      <c r="WPA178" s="216"/>
      <c r="WPB178" s="216"/>
      <c r="WPC178" s="216"/>
      <c r="WPD178" s="216"/>
      <c r="WPE178" s="216"/>
      <c r="WPF178" s="216"/>
      <c r="WPG178" s="216"/>
      <c r="WPH178" s="216"/>
      <c r="WPI178" s="216"/>
      <c r="WPJ178" s="216"/>
      <c r="WPK178" s="216"/>
      <c r="WPL178" s="216"/>
      <c r="WPM178" s="216"/>
      <c r="WPN178" s="216"/>
      <c r="WPO178" s="216"/>
      <c r="WPP178" s="216"/>
      <c r="WPQ178" s="216"/>
      <c r="WPR178" s="216"/>
      <c r="WPS178" s="216"/>
      <c r="WPT178" s="216"/>
      <c r="WPU178" s="216"/>
      <c r="WPV178" s="216"/>
      <c r="WPW178" s="216"/>
      <c r="WPX178" s="216"/>
      <c r="WPY178" s="216"/>
      <c r="WPZ178" s="216"/>
      <c r="WQA178" s="216"/>
      <c r="WQB178" s="216"/>
      <c r="WQC178" s="216"/>
      <c r="WQD178" s="216"/>
      <c r="WQE178" s="216"/>
      <c r="WQF178" s="216"/>
      <c r="WQG178" s="216"/>
      <c r="WQH178" s="216"/>
      <c r="WQI178" s="216"/>
      <c r="WQJ178" s="216"/>
      <c r="WQK178" s="216"/>
      <c r="WQL178" s="216"/>
      <c r="WQM178" s="216"/>
      <c r="WQN178" s="216"/>
      <c r="WQO178" s="216"/>
      <c r="WQP178" s="216"/>
      <c r="WQQ178" s="216"/>
      <c r="WQR178" s="216"/>
      <c r="WQS178" s="216"/>
      <c r="WQT178" s="216"/>
      <c r="WQU178" s="216"/>
      <c r="WQV178" s="216"/>
      <c r="WQW178" s="216"/>
      <c r="WQX178" s="216"/>
      <c r="WQY178" s="216"/>
      <c r="WQZ178" s="216"/>
      <c r="WRA178" s="216"/>
      <c r="WRB178" s="216"/>
      <c r="WRC178" s="216"/>
      <c r="WRD178" s="216"/>
      <c r="WRE178" s="216"/>
      <c r="WRF178" s="216"/>
      <c r="WRG178" s="216"/>
      <c r="WRH178" s="216"/>
      <c r="WRI178" s="216"/>
      <c r="WRJ178" s="216"/>
      <c r="WRK178" s="216"/>
      <c r="WRL178" s="216"/>
      <c r="WRM178" s="216"/>
      <c r="WRN178" s="216"/>
      <c r="WRO178" s="216"/>
      <c r="WRP178" s="216"/>
      <c r="WRQ178" s="216"/>
      <c r="WRR178" s="216"/>
      <c r="WRS178" s="216"/>
      <c r="WRT178" s="216"/>
      <c r="WRU178" s="216"/>
      <c r="WRV178" s="216"/>
      <c r="WRW178" s="216"/>
      <c r="WRX178" s="216"/>
      <c r="WRY178" s="216"/>
      <c r="WRZ178" s="216"/>
      <c r="WSA178" s="216"/>
      <c r="WSB178" s="216"/>
      <c r="WSC178" s="216"/>
      <c r="WSD178" s="216"/>
      <c r="WSE178" s="216"/>
      <c r="WSF178" s="216"/>
      <c r="WSG178" s="216"/>
      <c r="WSH178" s="216"/>
      <c r="WSI178" s="216"/>
      <c r="WSJ178" s="216"/>
      <c r="WSK178" s="216"/>
      <c r="WSL178" s="216"/>
      <c r="WSM178" s="216"/>
      <c r="WSN178" s="216"/>
      <c r="WSO178" s="216"/>
      <c r="WSP178" s="216"/>
      <c r="WSQ178" s="216"/>
      <c r="WSR178" s="216"/>
      <c r="WSS178" s="216"/>
      <c r="WST178" s="216"/>
      <c r="WSU178" s="216"/>
      <c r="WSV178" s="216"/>
      <c r="WSW178" s="216"/>
      <c r="WSX178" s="216"/>
      <c r="WSY178" s="216"/>
      <c r="WSZ178" s="216"/>
      <c r="WTA178" s="216"/>
      <c r="WTB178" s="216"/>
      <c r="WTC178" s="216"/>
      <c r="WTD178" s="216"/>
      <c r="WTE178" s="216"/>
      <c r="WTF178" s="216"/>
      <c r="WTG178" s="216"/>
      <c r="WTH178" s="216"/>
      <c r="WTI178" s="216"/>
      <c r="WTJ178" s="216"/>
      <c r="WTK178" s="216"/>
      <c r="WTL178" s="216"/>
      <c r="WTM178" s="216"/>
      <c r="WTN178" s="216"/>
      <c r="WTO178" s="216"/>
      <c r="WTP178" s="216"/>
      <c r="WTQ178" s="216"/>
      <c r="WTR178" s="216"/>
      <c r="WTS178" s="216"/>
      <c r="WTT178" s="216"/>
      <c r="WTU178" s="216"/>
      <c r="WTV178" s="216"/>
      <c r="WTW178" s="216"/>
      <c r="WTX178" s="216"/>
      <c r="WTY178" s="216"/>
      <c r="WTZ178" s="216"/>
      <c r="WUA178" s="216"/>
      <c r="WUB178" s="216"/>
      <c r="WUC178" s="216"/>
      <c r="WUD178" s="216"/>
      <c r="WUE178" s="216"/>
      <c r="WUF178" s="216"/>
      <c r="WUG178" s="216"/>
      <c r="WUH178" s="216"/>
      <c r="WUI178" s="216"/>
      <c r="WUJ178" s="216"/>
      <c r="WUK178" s="216"/>
      <c r="WUL178" s="216"/>
      <c r="WUM178" s="216"/>
      <c r="WUN178" s="216"/>
      <c r="WUO178" s="216"/>
      <c r="WUP178" s="216"/>
      <c r="WUQ178" s="216"/>
      <c r="WUR178" s="216"/>
      <c r="WUS178" s="216"/>
      <c r="WUT178" s="216"/>
      <c r="WUU178" s="216"/>
      <c r="WUV178" s="216"/>
      <c r="WUW178" s="216"/>
      <c r="WUX178" s="216"/>
      <c r="WUY178" s="216"/>
      <c r="WUZ178" s="216"/>
      <c r="WVA178" s="216"/>
      <c r="WVB178" s="216"/>
      <c r="WVC178" s="216"/>
      <c r="WVD178" s="216"/>
      <c r="WVE178" s="216"/>
      <c r="WVF178" s="216"/>
      <c r="WVG178" s="216"/>
      <c r="WVH178" s="216"/>
      <c r="WVI178" s="216"/>
      <c r="WVJ178" s="216"/>
      <c r="WVK178" s="216"/>
      <c r="WVL178" s="216"/>
      <c r="WVM178" s="216"/>
      <c r="WVN178" s="216"/>
      <c r="WVO178" s="216"/>
      <c r="WVP178" s="216"/>
      <c r="WVQ178" s="216"/>
      <c r="WVR178" s="216"/>
      <c r="WVS178" s="216"/>
      <c r="WVT178" s="216"/>
      <c r="WVU178" s="216"/>
      <c r="WVV178" s="216"/>
      <c r="WVW178" s="216"/>
      <c r="WVX178" s="216"/>
      <c r="WVY178" s="216"/>
      <c r="WVZ178" s="216"/>
      <c r="WWA178" s="216"/>
      <c r="WWB178" s="216"/>
      <c r="WWC178" s="216"/>
      <c r="WWD178" s="216"/>
      <c r="WWE178" s="216"/>
      <c r="WWF178" s="216"/>
      <c r="WWG178" s="216"/>
      <c r="WWH178" s="216"/>
      <c r="WWI178" s="216"/>
      <c r="WWJ178" s="216"/>
      <c r="WWK178" s="216"/>
      <c r="WWL178" s="216"/>
      <c r="WWM178" s="216"/>
      <c r="WWN178" s="216"/>
      <c r="WWO178" s="216"/>
      <c r="WWP178" s="216"/>
      <c r="WWQ178" s="216"/>
      <c r="WWR178" s="216"/>
      <c r="WWS178" s="216"/>
      <c r="WWT178" s="216"/>
      <c r="WWU178" s="216"/>
      <c r="WWV178" s="216"/>
      <c r="WWW178" s="216"/>
      <c r="WWX178" s="216"/>
      <c r="WWY178" s="216"/>
      <c r="WWZ178" s="216"/>
      <c r="WXA178" s="216"/>
      <c r="WXB178" s="216"/>
      <c r="WXC178" s="216"/>
      <c r="WXD178" s="216"/>
      <c r="WXE178" s="216"/>
      <c r="WXF178" s="216"/>
      <c r="WXG178" s="216"/>
      <c r="WXH178" s="216"/>
      <c r="WXI178" s="216"/>
      <c r="WXJ178" s="216"/>
      <c r="WXK178" s="216"/>
      <c r="WXL178" s="216"/>
      <c r="WXM178" s="216"/>
      <c r="WXN178" s="216"/>
      <c r="WXO178" s="216"/>
      <c r="WXP178" s="216"/>
      <c r="WXQ178" s="216"/>
      <c r="WXR178" s="216"/>
      <c r="WXS178" s="216"/>
      <c r="WXT178" s="216"/>
      <c r="WXU178" s="216"/>
      <c r="WXV178" s="216"/>
      <c r="WXW178" s="216"/>
      <c r="WXX178" s="216"/>
      <c r="WXY178" s="216"/>
      <c r="WXZ178" s="216"/>
      <c r="WYA178" s="216"/>
      <c r="WYB178" s="216"/>
      <c r="WYC178" s="216"/>
      <c r="WYD178" s="216"/>
      <c r="WYE178" s="216"/>
      <c r="WYF178" s="216"/>
      <c r="WYG178" s="216"/>
      <c r="WYH178" s="216"/>
      <c r="WYI178" s="216"/>
      <c r="WYJ178" s="216"/>
      <c r="WYK178" s="216"/>
      <c r="WYL178" s="216"/>
      <c r="WYM178" s="216"/>
      <c r="WYN178" s="216"/>
      <c r="WYO178" s="216"/>
      <c r="WYP178" s="216"/>
      <c r="WYQ178" s="216"/>
      <c r="WYR178" s="216"/>
      <c r="WYS178" s="216"/>
      <c r="WYT178" s="216"/>
      <c r="WYU178" s="216"/>
      <c r="WYV178" s="216"/>
      <c r="WYW178" s="216"/>
      <c r="WYX178" s="216"/>
      <c r="WYY178" s="216"/>
      <c r="WYZ178" s="216"/>
      <c r="WZA178" s="216"/>
      <c r="WZB178" s="216"/>
      <c r="WZC178" s="216"/>
      <c r="WZD178" s="216"/>
      <c r="WZE178" s="216"/>
      <c r="WZF178" s="216"/>
      <c r="WZG178" s="216"/>
      <c r="WZH178" s="216"/>
      <c r="WZI178" s="216"/>
      <c r="WZJ178" s="216"/>
      <c r="WZK178" s="216"/>
      <c r="WZL178" s="216"/>
      <c r="WZM178" s="216"/>
      <c r="WZN178" s="216"/>
      <c r="WZO178" s="216"/>
      <c r="WZP178" s="216"/>
      <c r="WZQ178" s="216"/>
      <c r="WZR178" s="216"/>
      <c r="WZS178" s="216"/>
      <c r="WZT178" s="216"/>
      <c r="WZU178" s="216"/>
      <c r="WZV178" s="216"/>
      <c r="WZW178" s="216"/>
      <c r="WZX178" s="216"/>
      <c r="WZY178" s="216"/>
      <c r="WZZ178" s="216"/>
      <c r="XAA178" s="216"/>
      <c r="XAB178" s="216"/>
      <c r="XAC178" s="216"/>
      <c r="XAD178" s="216"/>
      <c r="XAE178" s="216"/>
      <c r="XAF178" s="216"/>
      <c r="XAG178" s="216"/>
      <c r="XAH178" s="216"/>
      <c r="XAI178" s="216"/>
      <c r="XAJ178" s="216"/>
      <c r="XAK178" s="216"/>
      <c r="XAL178" s="216"/>
      <c r="XAM178" s="216"/>
      <c r="XAN178" s="216"/>
      <c r="XAO178" s="216"/>
      <c r="XAP178" s="216"/>
      <c r="XAQ178" s="216"/>
      <c r="XAR178" s="216"/>
      <c r="XAS178" s="216"/>
      <c r="XAT178" s="216"/>
      <c r="XAU178" s="216"/>
      <c r="XAV178" s="216"/>
      <c r="XAW178" s="216"/>
      <c r="XAX178" s="216"/>
      <c r="XAY178" s="216"/>
      <c r="XAZ178" s="216"/>
      <c r="XBA178" s="216"/>
      <c r="XBB178" s="216"/>
      <c r="XBC178" s="216"/>
      <c r="XBD178" s="216"/>
      <c r="XBE178" s="216"/>
      <c r="XBF178" s="216"/>
      <c r="XBG178" s="216"/>
      <c r="XBH178" s="216"/>
      <c r="XBI178" s="216"/>
      <c r="XBJ178" s="216"/>
      <c r="XBK178" s="216"/>
      <c r="XBL178" s="216"/>
      <c r="XBM178" s="216"/>
      <c r="XBN178" s="216"/>
      <c r="XBO178" s="216"/>
      <c r="XBP178" s="216"/>
      <c r="XBQ178" s="216"/>
      <c r="XBR178" s="216"/>
      <c r="XBS178" s="216"/>
      <c r="XBT178" s="216"/>
      <c r="XBU178" s="216"/>
      <c r="XBV178" s="216"/>
      <c r="XBW178" s="216"/>
      <c r="XBX178" s="216"/>
      <c r="XBY178" s="216"/>
      <c r="XBZ178" s="216"/>
      <c r="XCA178" s="216"/>
      <c r="XCB178" s="216"/>
      <c r="XCC178" s="216"/>
      <c r="XCD178" s="216"/>
      <c r="XCE178" s="216"/>
      <c r="XCF178" s="216"/>
      <c r="XCG178" s="216"/>
      <c r="XCH178" s="216"/>
      <c r="XCI178" s="216"/>
      <c r="XCJ178" s="216"/>
      <c r="XCK178" s="216"/>
      <c r="XCL178" s="216"/>
      <c r="XCM178" s="216"/>
      <c r="XCN178" s="216"/>
      <c r="XCO178" s="216"/>
      <c r="XCP178" s="216"/>
      <c r="XCQ178" s="216"/>
      <c r="XCR178" s="216"/>
      <c r="XCS178" s="216"/>
      <c r="XCT178" s="216"/>
      <c r="XCU178" s="216"/>
      <c r="XCV178" s="216"/>
      <c r="XCW178" s="216"/>
      <c r="XCX178" s="216"/>
      <c r="XCY178" s="216"/>
      <c r="XCZ178" s="216"/>
      <c r="XDA178" s="216"/>
      <c r="XDB178" s="216"/>
      <c r="XDC178" s="216"/>
      <c r="XDD178" s="216"/>
      <c r="XDE178" s="216"/>
      <c r="XDF178" s="216"/>
      <c r="XDG178" s="216"/>
      <c r="XDH178" s="216"/>
      <c r="XDI178" s="216"/>
      <c r="XDJ178" s="216"/>
      <c r="XDK178" s="216"/>
      <c r="XDL178" s="216"/>
      <c r="XDM178" s="216"/>
      <c r="XDN178" s="216"/>
      <c r="XDO178" s="216"/>
      <c r="XDP178" s="216"/>
      <c r="XDQ178" s="216"/>
      <c r="XDR178" s="216"/>
      <c r="XDS178" s="216"/>
      <c r="XDT178" s="216"/>
      <c r="XDU178" s="216"/>
      <c r="XDV178" s="216"/>
      <c r="XDW178" s="216"/>
      <c r="XDX178" s="216"/>
      <c r="XDY178" s="216"/>
      <c r="XDZ178" s="216"/>
      <c r="XEA178" s="216"/>
      <c r="XEB178" s="216"/>
      <c r="XEC178" s="216"/>
      <c r="XED178" s="216"/>
      <c r="XEE178" s="216"/>
      <c r="XEF178" s="216"/>
      <c r="XEG178" s="216"/>
      <c r="XEH178" s="216"/>
      <c r="XEI178" s="216"/>
      <c r="XEJ178" s="216"/>
      <c r="XEK178" s="216"/>
      <c r="XEL178" s="216"/>
      <c r="XEM178" s="216"/>
      <c r="XEN178" s="216"/>
      <c r="XEO178" s="216"/>
      <c r="XEP178" s="216"/>
      <c r="XEQ178" s="216"/>
      <c r="XER178" s="216"/>
      <c r="XES178" s="216"/>
      <c r="XET178" s="216"/>
      <c r="XEU178" s="216"/>
      <c r="XEV178" s="216"/>
      <c r="XEW178" s="216"/>
      <c r="XEX178" s="216"/>
      <c r="XEY178" s="216"/>
      <c r="XEZ178" s="216"/>
      <c r="XFA178" s="216"/>
      <c r="XFB178" s="216"/>
      <c r="XFC178" s="216"/>
      <c r="XFD178" s="216"/>
    </row>
    <row r="179" spans="2:16384">
      <c r="B179" s="216"/>
      <c r="C179" s="227"/>
      <c r="D179" s="216"/>
      <c r="E179" s="216"/>
      <c r="F179" s="216"/>
      <c r="G179" s="216"/>
      <c r="H179" s="216"/>
      <c r="I179" s="216"/>
      <c r="J179" s="216"/>
      <c r="K179" s="216"/>
      <c r="L179" s="224"/>
      <c r="M179" s="225"/>
      <c r="N179" s="225"/>
      <c r="O179" s="225"/>
      <c r="P179" s="225"/>
      <c r="Q179" s="225"/>
      <c r="R179" s="225"/>
      <c r="S179" s="225"/>
      <c r="T179" s="216"/>
      <c r="U179" s="216"/>
      <c r="V179" s="216"/>
      <c r="W179" s="216"/>
      <c r="X179" s="225"/>
      <c r="Y179" s="225"/>
      <c r="Z179" s="225"/>
      <c r="AA179" s="225"/>
      <c r="AB179" s="225"/>
      <c r="AC179" s="225"/>
      <c r="AD179" s="225"/>
      <c r="AE179" s="225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  <c r="BS179" s="216"/>
      <c r="BT179" s="216"/>
      <c r="BU179" s="216"/>
      <c r="BV179" s="216"/>
      <c r="BW179" s="216"/>
      <c r="BX179" s="216"/>
      <c r="BY179" s="216"/>
      <c r="BZ179" s="216"/>
      <c r="CA179" s="216"/>
      <c r="CB179" s="216"/>
      <c r="CC179" s="216"/>
      <c r="CD179" s="216"/>
      <c r="CE179" s="216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  <c r="CR179" s="216"/>
      <c r="CS179" s="216"/>
      <c r="CT179" s="216"/>
      <c r="CU179" s="216"/>
      <c r="CV179" s="216"/>
      <c r="CW179" s="216"/>
      <c r="CX179" s="216"/>
      <c r="CY179" s="216"/>
      <c r="CZ179" s="216"/>
      <c r="DA179" s="216"/>
      <c r="DB179" s="216"/>
      <c r="DC179" s="216"/>
      <c r="DD179" s="216"/>
      <c r="DE179" s="216"/>
      <c r="DF179" s="216"/>
      <c r="DG179" s="216"/>
      <c r="DH179" s="216"/>
      <c r="DI179" s="216"/>
      <c r="DJ179" s="216"/>
      <c r="DK179" s="216"/>
      <c r="DL179" s="216"/>
      <c r="DM179" s="216"/>
      <c r="DN179" s="216"/>
      <c r="DO179" s="216"/>
      <c r="DP179" s="216"/>
      <c r="DQ179" s="216"/>
      <c r="DR179" s="216"/>
      <c r="DS179" s="216"/>
      <c r="DT179" s="216"/>
      <c r="DU179" s="216"/>
      <c r="DV179" s="216"/>
      <c r="DW179" s="216"/>
      <c r="DX179" s="216"/>
      <c r="DY179" s="216"/>
      <c r="DZ179" s="216"/>
      <c r="EA179" s="216"/>
      <c r="EB179" s="216"/>
      <c r="EC179" s="216"/>
      <c r="ED179" s="216"/>
      <c r="EE179" s="216"/>
      <c r="EF179" s="216"/>
      <c r="EG179" s="216"/>
      <c r="EH179" s="216"/>
      <c r="EI179" s="216"/>
      <c r="EJ179" s="216"/>
      <c r="EK179" s="216"/>
      <c r="EL179" s="216"/>
      <c r="EM179" s="216"/>
      <c r="EN179" s="216"/>
      <c r="EO179" s="216"/>
      <c r="EP179" s="216"/>
      <c r="EQ179" s="216"/>
      <c r="ER179" s="216"/>
      <c r="ES179" s="216"/>
      <c r="ET179" s="216"/>
      <c r="EU179" s="216"/>
      <c r="EV179" s="216"/>
      <c r="EW179" s="216"/>
      <c r="EX179" s="216"/>
      <c r="EY179" s="216"/>
      <c r="EZ179" s="216"/>
      <c r="FA179" s="216"/>
      <c r="FB179" s="216"/>
      <c r="FC179" s="216"/>
      <c r="FD179" s="216"/>
      <c r="FE179" s="216"/>
      <c r="FF179" s="216"/>
      <c r="FG179" s="216"/>
      <c r="FH179" s="216"/>
      <c r="FI179" s="216"/>
      <c r="FJ179" s="216"/>
      <c r="FK179" s="216"/>
      <c r="FL179" s="216"/>
      <c r="FM179" s="216"/>
      <c r="FN179" s="216"/>
      <c r="FO179" s="216"/>
      <c r="FP179" s="216"/>
      <c r="FQ179" s="216"/>
      <c r="FR179" s="216"/>
      <c r="FS179" s="216"/>
      <c r="FT179" s="216"/>
      <c r="FU179" s="216"/>
      <c r="FV179" s="216"/>
      <c r="FW179" s="216"/>
      <c r="FX179" s="216"/>
      <c r="FY179" s="216"/>
      <c r="FZ179" s="216"/>
      <c r="GA179" s="216"/>
      <c r="GB179" s="216"/>
      <c r="GC179" s="216"/>
      <c r="GD179" s="216"/>
      <c r="GE179" s="216"/>
      <c r="GF179" s="216"/>
      <c r="GG179" s="216"/>
      <c r="GH179" s="216"/>
      <c r="GI179" s="216"/>
      <c r="GJ179" s="216"/>
      <c r="GK179" s="216"/>
      <c r="GL179" s="216"/>
      <c r="GM179" s="216"/>
      <c r="GN179" s="216"/>
      <c r="GO179" s="216"/>
      <c r="GP179" s="216"/>
      <c r="GQ179" s="216"/>
      <c r="GR179" s="216"/>
      <c r="GS179" s="216"/>
      <c r="GT179" s="216"/>
      <c r="GU179" s="216"/>
      <c r="GV179" s="216"/>
      <c r="GW179" s="216"/>
      <c r="GX179" s="216"/>
      <c r="GY179" s="216"/>
      <c r="GZ179" s="216"/>
      <c r="HA179" s="216"/>
      <c r="HB179" s="216"/>
      <c r="HC179" s="216"/>
      <c r="HD179" s="216"/>
      <c r="HE179" s="216"/>
      <c r="HF179" s="216"/>
      <c r="HG179" s="216"/>
      <c r="HH179" s="216"/>
      <c r="HI179" s="216"/>
      <c r="HJ179" s="216"/>
      <c r="HK179" s="216"/>
      <c r="HL179" s="216"/>
      <c r="HM179" s="216"/>
      <c r="HN179" s="216"/>
      <c r="HO179" s="216"/>
      <c r="HP179" s="216"/>
      <c r="HQ179" s="216"/>
      <c r="HR179" s="216"/>
      <c r="HS179" s="216"/>
      <c r="HT179" s="216"/>
      <c r="HU179" s="216"/>
      <c r="HV179" s="216"/>
      <c r="HW179" s="216"/>
      <c r="HX179" s="216"/>
      <c r="HY179" s="216"/>
      <c r="HZ179" s="216"/>
      <c r="IA179" s="216"/>
      <c r="IB179" s="216"/>
      <c r="IC179" s="216"/>
      <c r="ID179" s="216"/>
      <c r="IE179" s="216"/>
      <c r="IF179" s="216"/>
      <c r="IG179" s="216"/>
      <c r="IH179" s="216"/>
      <c r="II179" s="216"/>
      <c r="IJ179" s="216"/>
      <c r="IK179" s="216"/>
      <c r="IL179" s="216"/>
      <c r="IM179" s="216"/>
      <c r="IN179" s="216"/>
      <c r="IO179" s="216"/>
      <c r="IP179" s="216"/>
      <c r="IQ179" s="216"/>
      <c r="IR179" s="216"/>
      <c r="IS179" s="216"/>
      <c r="IT179" s="216"/>
      <c r="IU179" s="216"/>
      <c r="IV179" s="216"/>
      <c r="IW179" s="216"/>
      <c r="IX179" s="216"/>
      <c r="IY179" s="216"/>
      <c r="IZ179" s="216"/>
      <c r="JA179" s="216"/>
      <c r="JB179" s="216"/>
      <c r="JC179" s="216"/>
      <c r="JD179" s="216"/>
      <c r="JE179" s="216"/>
      <c r="JF179" s="216"/>
      <c r="JG179" s="216"/>
      <c r="JH179" s="216"/>
      <c r="JI179" s="216"/>
      <c r="JJ179" s="216"/>
      <c r="JK179" s="216"/>
      <c r="JL179" s="216"/>
      <c r="JM179" s="216"/>
      <c r="JN179" s="216"/>
      <c r="JO179" s="216"/>
      <c r="JP179" s="216"/>
      <c r="JQ179" s="216"/>
      <c r="JR179" s="216"/>
      <c r="JS179" s="216"/>
      <c r="JT179" s="216"/>
      <c r="JU179" s="216"/>
      <c r="JV179" s="216"/>
      <c r="JW179" s="216"/>
      <c r="JX179" s="216"/>
      <c r="JY179" s="216"/>
      <c r="JZ179" s="216"/>
      <c r="KA179" s="216"/>
      <c r="KB179" s="216"/>
      <c r="KC179" s="216"/>
      <c r="KD179" s="216"/>
      <c r="KE179" s="216"/>
      <c r="KF179" s="216"/>
      <c r="KG179" s="216"/>
      <c r="KH179" s="216"/>
      <c r="KI179" s="216"/>
      <c r="KJ179" s="216"/>
      <c r="KK179" s="216"/>
      <c r="KL179" s="216"/>
      <c r="KM179" s="216"/>
      <c r="KN179" s="216"/>
      <c r="KO179" s="216"/>
      <c r="KP179" s="216"/>
      <c r="KQ179" s="216"/>
      <c r="KR179" s="216"/>
      <c r="KS179" s="216"/>
      <c r="KT179" s="216"/>
      <c r="KU179" s="216"/>
      <c r="KV179" s="216"/>
      <c r="KW179" s="216"/>
      <c r="KX179" s="216"/>
      <c r="KY179" s="216"/>
      <c r="KZ179" s="216"/>
      <c r="LA179" s="216"/>
      <c r="LB179" s="216"/>
      <c r="LC179" s="216"/>
      <c r="LD179" s="216"/>
      <c r="LE179" s="216"/>
      <c r="LF179" s="216"/>
      <c r="LG179" s="216"/>
      <c r="LH179" s="216"/>
      <c r="LI179" s="216"/>
      <c r="LJ179" s="216"/>
      <c r="LK179" s="216"/>
      <c r="LL179" s="216"/>
      <c r="LM179" s="216"/>
      <c r="LN179" s="216"/>
      <c r="LO179" s="216"/>
      <c r="LP179" s="216"/>
      <c r="LQ179" s="216"/>
      <c r="LR179" s="216"/>
      <c r="LS179" s="216"/>
      <c r="LT179" s="216"/>
      <c r="LU179" s="216"/>
      <c r="LV179" s="216"/>
      <c r="LW179" s="216"/>
      <c r="LX179" s="216"/>
      <c r="LY179" s="216"/>
      <c r="LZ179" s="216"/>
      <c r="MA179" s="216"/>
      <c r="MB179" s="216"/>
      <c r="MC179" s="216"/>
      <c r="MD179" s="216"/>
      <c r="ME179" s="216"/>
      <c r="MF179" s="216"/>
      <c r="MG179" s="216"/>
      <c r="MH179" s="216"/>
      <c r="MI179" s="216"/>
      <c r="MJ179" s="216"/>
      <c r="MK179" s="216"/>
      <c r="ML179" s="216"/>
      <c r="MM179" s="216"/>
      <c r="MN179" s="216"/>
      <c r="MO179" s="216"/>
      <c r="MP179" s="216"/>
      <c r="MQ179" s="216"/>
      <c r="MR179" s="216"/>
      <c r="MS179" s="216"/>
      <c r="MT179" s="216"/>
      <c r="MU179" s="216"/>
      <c r="MV179" s="216"/>
      <c r="MW179" s="216"/>
      <c r="MX179" s="216"/>
      <c r="MY179" s="216"/>
      <c r="MZ179" s="216"/>
      <c r="NA179" s="216"/>
      <c r="NB179" s="216"/>
      <c r="NC179" s="216"/>
      <c r="ND179" s="216"/>
      <c r="NE179" s="216"/>
      <c r="NF179" s="216"/>
      <c r="NG179" s="216"/>
      <c r="NH179" s="216"/>
      <c r="NI179" s="216"/>
      <c r="NJ179" s="216"/>
      <c r="NK179" s="216"/>
      <c r="NL179" s="216"/>
      <c r="NM179" s="216"/>
      <c r="NN179" s="216"/>
      <c r="NO179" s="216"/>
      <c r="NP179" s="216"/>
      <c r="NQ179" s="216"/>
      <c r="NR179" s="216"/>
      <c r="NS179" s="216"/>
      <c r="NT179" s="216"/>
      <c r="NU179" s="216"/>
      <c r="NV179" s="216"/>
      <c r="NW179" s="216"/>
      <c r="NX179" s="216"/>
      <c r="NY179" s="216"/>
      <c r="NZ179" s="216"/>
      <c r="OA179" s="216"/>
      <c r="OB179" s="216"/>
      <c r="OC179" s="216"/>
      <c r="OD179" s="216"/>
      <c r="OE179" s="216"/>
      <c r="OF179" s="216"/>
      <c r="OG179" s="216"/>
      <c r="OH179" s="216"/>
      <c r="OI179" s="216"/>
      <c r="OJ179" s="216"/>
      <c r="OK179" s="216"/>
      <c r="OL179" s="216"/>
      <c r="OM179" s="216"/>
      <c r="ON179" s="216"/>
      <c r="OO179" s="216"/>
      <c r="OP179" s="216"/>
      <c r="OQ179" s="216"/>
      <c r="OR179" s="216"/>
      <c r="OS179" s="216"/>
      <c r="OT179" s="216"/>
      <c r="OU179" s="216"/>
      <c r="OV179" s="216"/>
      <c r="OW179" s="216"/>
      <c r="OX179" s="216"/>
      <c r="OY179" s="216"/>
      <c r="OZ179" s="216"/>
      <c r="PA179" s="216"/>
      <c r="PB179" s="216"/>
      <c r="PC179" s="216"/>
      <c r="PD179" s="216"/>
      <c r="PE179" s="216"/>
      <c r="PF179" s="216"/>
      <c r="PG179" s="216"/>
      <c r="PH179" s="216"/>
      <c r="PI179" s="216"/>
      <c r="PJ179" s="216"/>
      <c r="PK179" s="216"/>
      <c r="PL179" s="216"/>
      <c r="PM179" s="216"/>
      <c r="PN179" s="216"/>
      <c r="PO179" s="216"/>
      <c r="PP179" s="216"/>
      <c r="PQ179" s="216"/>
      <c r="PR179" s="216"/>
      <c r="PS179" s="216"/>
      <c r="PT179" s="216"/>
      <c r="PU179" s="216"/>
      <c r="PV179" s="216"/>
      <c r="PW179" s="216"/>
      <c r="PX179" s="216"/>
      <c r="PY179" s="216"/>
      <c r="PZ179" s="216"/>
      <c r="QA179" s="216"/>
      <c r="QB179" s="216"/>
      <c r="QC179" s="216"/>
      <c r="QD179" s="216"/>
      <c r="QE179" s="216"/>
      <c r="QF179" s="216"/>
      <c r="QG179" s="216"/>
      <c r="QH179" s="216"/>
      <c r="QI179" s="216"/>
      <c r="QJ179" s="216"/>
      <c r="QK179" s="216"/>
      <c r="QL179" s="216"/>
      <c r="QM179" s="216"/>
      <c r="QN179" s="216"/>
      <c r="QO179" s="216"/>
      <c r="QP179" s="216"/>
      <c r="QQ179" s="216"/>
      <c r="QR179" s="216"/>
      <c r="QS179" s="216"/>
      <c r="QT179" s="216"/>
      <c r="QU179" s="216"/>
      <c r="QV179" s="216"/>
      <c r="QW179" s="216"/>
      <c r="QX179" s="216"/>
      <c r="QY179" s="216"/>
      <c r="QZ179" s="216"/>
      <c r="RA179" s="216"/>
      <c r="RB179" s="216"/>
      <c r="RC179" s="216"/>
      <c r="RD179" s="216"/>
      <c r="RE179" s="216"/>
      <c r="RF179" s="216"/>
      <c r="RG179" s="216"/>
      <c r="RH179" s="216"/>
      <c r="RI179" s="216"/>
      <c r="RJ179" s="216"/>
      <c r="RK179" s="216"/>
      <c r="RL179" s="216"/>
      <c r="RM179" s="216"/>
      <c r="RN179" s="216"/>
      <c r="RO179" s="216"/>
      <c r="RP179" s="216"/>
      <c r="RQ179" s="216"/>
      <c r="RR179" s="216"/>
      <c r="RS179" s="216"/>
      <c r="RT179" s="216"/>
      <c r="RU179" s="216"/>
      <c r="RV179" s="216"/>
      <c r="RW179" s="216"/>
      <c r="RX179" s="216"/>
      <c r="RY179" s="216"/>
      <c r="RZ179" s="216"/>
      <c r="SA179" s="216"/>
      <c r="SB179" s="216"/>
      <c r="SC179" s="216"/>
      <c r="SD179" s="216"/>
      <c r="SE179" s="216"/>
      <c r="SF179" s="216"/>
      <c r="SG179" s="216"/>
      <c r="SH179" s="216"/>
      <c r="SI179" s="216"/>
      <c r="SJ179" s="216"/>
      <c r="SK179" s="216"/>
      <c r="SL179" s="216"/>
      <c r="SM179" s="216"/>
      <c r="SN179" s="216"/>
      <c r="SO179" s="216"/>
      <c r="SP179" s="216"/>
      <c r="SQ179" s="216"/>
      <c r="SR179" s="216"/>
      <c r="SS179" s="216"/>
      <c r="ST179" s="216"/>
      <c r="SU179" s="216"/>
      <c r="SV179" s="216"/>
      <c r="SW179" s="216"/>
      <c r="SX179" s="216"/>
      <c r="SY179" s="216"/>
      <c r="SZ179" s="216"/>
      <c r="TA179" s="216"/>
      <c r="TB179" s="216"/>
      <c r="TC179" s="216"/>
      <c r="TD179" s="216"/>
      <c r="TE179" s="216"/>
      <c r="TF179" s="216"/>
      <c r="TG179" s="216"/>
      <c r="TH179" s="216"/>
      <c r="TI179" s="216"/>
      <c r="TJ179" s="216"/>
      <c r="TK179" s="216"/>
      <c r="TL179" s="216"/>
      <c r="TM179" s="216"/>
      <c r="TN179" s="216"/>
      <c r="TO179" s="216"/>
      <c r="TP179" s="216"/>
      <c r="TQ179" s="216"/>
      <c r="TR179" s="216"/>
      <c r="TS179" s="216"/>
      <c r="TT179" s="216"/>
      <c r="TU179" s="216"/>
      <c r="TV179" s="216"/>
      <c r="TW179" s="216"/>
      <c r="TX179" s="216"/>
      <c r="TY179" s="216"/>
      <c r="TZ179" s="216"/>
      <c r="UA179" s="216"/>
      <c r="UB179" s="216"/>
      <c r="UC179" s="216"/>
      <c r="UD179" s="216"/>
      <c r="UE179" s="216"/>
      <c r="UF179" s="216"/>
      <c r="UG179" s="216"/>
      <c r="UH179" s="216"/>
      <c r="UI179" s="216"/>
      <c r="UJ179" s="216"/>
      <c r="UK179" s="216"/>
      <c r="UL179" s="216"/>
      <c r="UM179" s="216"/>
      <c r="UN179" s="216"/>
      <c r="UO179" s="216"/>
      <c r="UP179" s="216"/>
      <c r="UQ179" s="216"/>
      <c r="UR179" s="216"/>
      <c r="US179" s="216"/>
      <c r="UT179" s="216"/>
      <c r="UU179" s="216"/>
      <c r="UV179" s="216"/>
      <c r="UW179" s="216"/>
      <c r="UX179" s="216"/>
      <c r="UY179" s="216"/>
      <c r="UZ179" s="216"/>
      <c r="VA179" s="216"/>
      <c r="VB179" s="216"/>
      <c r="VC179" s="216"/>
      <c r="VD179" s="216"/>
      <c r="VE179" s="216"/>
      <c r="VF179" s="216"/>
      <c r="VG179" s="216"/>
      <c r="VH179" s="216"/>
      <c r="VI179" s="216"/>
      <c r="VJ179" s="216"/>
      <c r="VK179" s="216"/>
      <c r="VL179" s="216"/>
      <c r="VM179" s="216"/>
      <c r="VN179" s="216"/>
      <c r="VO179" s="216"/>
      <c r="VP179" s="216"/>
      <c r="VQ179" s="216"/>
      <c r="VR179" s="216"/>
      <c r="VS179" s="216"/>
      <c r="VT179" s="216"/>
      <c r="VU179" s="216"/>
      <c r="VV179" s="216"/>
      <c r="VW179" s="216"/>
      <c r="VX179" s="216"/>
      <c r="VY179" s="216"/>
      <c r="VZ179" s="216"/>
      <c r="WA179" s="216"/>
      <c r="WB179" s="216"/>
      <c r="WC179" s="216"/>
      <c r="WD179" s="216"/>
      <c r="WE179" s="216"/>
      <c r="WF179" s="216"/>
      <c r="WG179" s="216"/>
      <c r="WH179" s="216"/>
      <c r="WI179" s="216"/>
      <c r="WJ179" s="216"/>
      <c r="WK179" s="216"/>
      <c r="WL179" s="216"/>
      <c r="WM179" s="216"/>
      <c r="WN179" s="216"/>
      <c r="WO179" s="216"/>
      <c r="WP179" s="216"/>
      <c r="WQ179" s="216"/>
      <c r="WR179" s="216"/>
      <c r="WS179" s="216"/>
      <c r="WT179" s="216"/>
      <c r="WU179" s="216"/>
      <c r="WV179" s="216"/>
      <c r="WW179" s="216"/>
      <c r="WX179" s="216"/>
      <c r="WY179" s="216"/>
      <c r="WZ179" s="216"/>
      <c r="XA179" s="216"/>
      <c r="XB179" s="216"/>
      <c r="XC179" s="216"/>
      <c r="XD179" s="216"/>
      <c r="XE179" s="216"/>
      <c r="XF179" s="216"/>
      <c r="XG179" s="216"/>
      <c r="XH179" s="216"/>
      <c r="XI179" s="216"/>
      <c r="XJ179" s="216"/>
      <c r="XK179" s="216"/>
      <c r="XL179" s="216"/>
      <c r="XM179" s="216"/>
      <c r="XN179" s="216"/>
      <c r="XO179" s="216"/>
      <c r="XP179" s="216"/>
      <c r="XQ179" s="216"/>
      <c r="XR179" s="216"/>
      <c r="XS179" s="216"/>
      <c r="XT179" s="216"/>
      <c r="XU179" s="216"/>
      <c r="XV179" s="216"/>
      <c r="XW179" s="216"/>
      <c r="XX179" s="216"/>
      <c r="XY179" s="216"/>
      <c r="XZ179" s="216"/>
      <c r="YA179" s="216"/>
      <c r="YB179" s="216"/>
      <c r="YC179" s="216"/>
      <c r="YD179" s="216"/>
      <c r="YE179" s="216"/>
      <c r="YF179" s="216"/>
      <c r="YG179" s="216"/>
      <c r="YH179" s="216"/>
      <c r="YI179" s="216"/>
      <c r="YJ179" s="216"/>
      <c r="YK179" s="216"/>
      <c r="YL179" s="216"/>
      <c r="YM179" s="216"/>
      <c r="YN179" s="216"/>
      <c r="YO179" s="216"/>
      <c r="YP179" s="216"/>
      <c r="YQ179" s="216"/>
      <c r="YR179" s="216"/>
      <c r="YS179" s="216"/>
      <c r="YT179" s="216"/>
      <c r="YU179" s="216"/>
      <c r="YV179" s="216"/>
      <c r="YW179" s="216"/>
      <c r="YX179" s="216"/>
      <c r="YY179" s="216"/>
      <c r="YZ179" s="216"/>
      <c r="ZA179" s="216"/>
      <c r="ZB179" s="216"/>
      <c r="ZC179" s="216"/>
      <c r="ZD179" s="216"/>
      <c r="ZE179" s="216"/>
      <c r="ZF179" s="216"/>
      <c r="ZG179" s="216"/>
      <c r="ZH179" s="216"/>
      <c r="ZI179" s="216"/>
      <c r="ZJ179" s="216"/>
      <c r="ZK179" s="216"/>
      <c r="ZL179" s="216"/>
      <c r="ZM179" s="216"/>
      <c r="ZN179" s="216"/>
      <c r="ZO179" s="216"/>
      <c r="ZP179" s="216"/>
      <c r="ZQ179" s="216"/>
      <c r="ZR179" s="216"/>
      <c r="ZS179" s="216"/>
      <c r="ZT179" s="216"/>
      <c r="ZU179" s="216"/>
      <c r="ZV179" s="216"/>
      <c r="ZW179" s="216"/>
      <c r="ZX179" s="216"/>
      <c r="ZY179" s="216"/>
      <c r="ZZ179" s="216"/>
      <c r="AAA179" s="216"/>
      <c r="AAB179" s="216"/>
      <c r="AAC179" s="216"/>
      <c r="AAD179" s="216"/>
      <c r="AAE179" s="216"/>
      <c r="AAF179" s="216"/>
      <c r="AAG179" s="216"/>
      <c r="AAH179" s="216"/>
      <c r="AAI179" s="216"/>
      <c r="AAJ179" s="216"/>
      <c r="AAK179" s="216"/>
      <c r="AAL179" s="216"/>
      <c r="AAM179" s="216"/>
      <c r="AAN179" s="216"/>
      <c r="AAO179" s="216"/>
      <c r="AAP179" s="216"/>
      <c r="AAQ179" s="216"/>
      <c r="AAR179" s="216"/>
      <c r="AAS179" s="216"/>
      <c r="AAT179" s="216"/>
      <c r="AAU179" s="216"/>
      <c r="AAV179" s="216"/>
      <c r="AAW179" s="216"/>
      <c r="AAX179" s="216"/>
      <c r="AAY179" s="216"/>
      <c r="AAZ179" s="216"/>
      <c r="ABA179" s="216"/>
      <c r="ABB179" s="216"/>
      <c r="ABC179" s="216"/>
      <c r="ABD179" s="216"/>
      <c r="ABE179" s="216"/>
      <c r="ABF179" s="216"/>
      <c r="ABG179" s="216"/>
      <c r="ABH179" s="216"/>
      <c r="ABI179" s="216"/>
      <c r="ABJ179" s="216"/>
      <c r="ABK179" s="216"/>
      <c r="ABL179" s="216"/>
      <c r="ABM179" s="216"/>
      <c r="ABN179" s="216"/>
      <c r="ABO179" s="216"/>
      <c r="ABP179" s="216"/>
      <c r="ABQ179" s="216"/>
      <c r="ABR179" s="216"/>
      <c r="ABS179" s="216"/>
      <c r="ABT179" s="216"/>
      <c r="ABU179" s="216"/>
      <c r="ABV179" s="216"/>
      <c r="ABW179" s="216"/>
      <c r="ABX179" s="216"/>
      <c r="ABY179" s="216"/>
      <c r="ABZ179" s="216"/>
      <c r="ACA179" s="216"/>
      <c r="ACB179" s="216"/>
      <c r="ACC179" s="216"/>
      <c r="ACD179" s="216"/>
      <c r="ACE179" s="216"/>
      <c r="ACF179" s="216"/>
      <c r="ACG179" s="216"/>
      <c r="ACH179" s="216"/>
      <c r="ACI179" s="216"/>
      <c r="ACJ179" s="216"/>
      <c r="ACK179" s="216"/>
      <c r="ACL179" s="216"/>
      <c r="ACM179" s="216"/>
      <c r="ACN179" s="216"/>
      <c r="ACO179" s="216"/>
      <c r="ACP179" s="216"/>
      <c r="ACQ179" s="216"/>
      <c r="ACR179" s="216"/>
      <c r="ACS179" s="216"/>
      <c r="ACT179" s="216"/>
      <c r="ACU179" s="216"/>
      <c r="ACV179" s="216"/>
      <c r="ACW179" s="216"/>
      <c r="ACX179" s="216"/>
      <c r="ACY179" s="216"/>
      <c r="ACZ179" s="216"/>
      <c r="ADA179" s="216"/>
      <c r="ADB179" s="216"/>
      <c r="ADC179" s="216"/>
      <c r="ADD179" s="216"/>
      <c r="ADE179" s="216"/>
      <c r="ADF179" s="216"/>
      <c r="ADG179" s="216"/>
      <c r="ADH179" s="216"/>
      <c r="ADI179" s="216"/>
      <c r="ADJ179" s="216"/>
      <c r="ADK179" s="216"/>
      <c r="ADL179" s="216"/>
      <c r="ADM179" s="216"/>
      <c r="ADN179" s="216"/>
      <c r="ADO179" s="216"/>
      <c r="ADP179" s="216"/>
      <c r="ADQ179" s="216"/>
      <c r="ADR179" s="216"/>
      <c r="ADS179" s="216"/>
      <c r="ADT179" s="216"/>
      <c r="ADU179" s="216"/>
      <c r="ADV179" s="216"/>
      <c r="ADW179" s="216"/>
      <c r="ADX179" s="216"/>
      <c r="ADY179" s="216"/>
      <c r="ADZ179" s="216"/>
      <c r="AEA179" s="216"/>
      <c r="AEB179" s="216"/>
      <c r="AEC179" s="216"/>
      <c r="AED179" s="216"/>
      <c r="AEE179" s="216"/>
      <c r="AEF179" s="216"/>
      <c r="AEG179" s="216"/>
      <c r="AEH179" s="216"/>
      <c r="AEI179" s="216"/>
      <c r="AEJ179" s="216"/>
      <c r="AEK179" s="216"/>
      <c r="AEL179" s="216"/>
      <c r="AEM179" s="216"/>
      <c r="AEN179" s="216"/>
      <c r="AEO179" s="216"/>
      <c r="AEP179" s="216"/>
      <c r="AEQ179" s="216"/>
      <c r="AER179" s="216"/>
      <c r="AES179" s="216"/>
      <c r="AET179" s="216"/>
      <c r="AEU179" s="216"/>
      <c r="AEV179" s="216"/>
      <c r="AEW179" s="216"/>
      <c r="AEX179" s="216"/>
      <c r="AEY179" s="216"/>
      <c r="AEZ179" s="216"/>
      <c r="AFA179" s="216"/>
      <c r="AFB179" s="216"/>
      <c r="AFC179" s="216"/>
      <c r="AFD179" s="216"/>
      <c r="AFE179" s="216"/>
      <c r="AFF179" s="216"/>
      <c r="AFG179" s="216"/>
      <c r="AFH179" s="216"/>
      <c r="AFI179" s="216"/>
      <c r="AFJ179" s="216"/>
      <c r="AFK179" s="216"/>
      <c r="AFL179" s="216"/>
      <c r="AFM179" s="216"/>
      <c r="AFN179" s="216"/>
      <c r="AFO179" s="216"/>
      <c r="AFP179" s="216"/>
      <c r="AFQ179" s="216"/>
      <c r="AFR179" s="216"/>
      <c r="AFS179" s="216"/>
      <c r="AFT179" s="216"/>
      <c r="AFU179" s="216"/>
      <c r="AFV179" s="216"/>
      <c r="AFW179" s="216"/>
      <c r="AFX179" s="216"/>
      <c r="AFY179" s="216"/>
      <c r="AFZ179" s="216"/>
      <c r="AGA179" s="216"/>
      <c r="AGB179" s="216"/>
      <c r="AGC179" s="216"/>
      <c r="AGD179" s="216"/>
      <c r="AGE179" s="216"/>
      <c r="AGF179" s="216"/>
      <c r="AGG179" s="216"/>
      <c r="AGH179" s="216"/>
      <c r="AGI179" s="216"/>
      <c r="AGJ179" s="216"/>
      <c r="AGK179" s="216"/>
      <c r="AGL179" s="216"/>
      <c r="AGM179" s="216"/>
      <c r="AGN179" s="216"/>
      <c r="AGO179" s="216"/>
      <c r="AGP179" s="216"/>
      <c r="AGQ179" s="216"/>
      <c r="AGR179" s="216"/>
      <c r="AGS179" s="216"/>
      <c r="AGT179" s="216"/>
      <c r="AGU179" s="216"/>
      <c r="AGV179" s="216"/>
      <c r="AGW179" s="216"/>
      <c r="AGX179" s="216"/>
      <c r="AGY179" s="216"/>
      <c r="AGZ179" s="216"/>
      <c r="AHA179" s="216"/>
      <c r="AHB179" s="216"/>
      <c r="AHC179" s="216"/>
      <c r="AHD179" s="216"/>
      <c r="AHE179" s="216"/>
      <c r="AHF179" s="216"/>
      <c r="AHG179" s="216"/>
      <c r="AHH179" s="216"/>
      <c r="AHI179" s="216"/>
      <c r="AHJ179" s="216"/>
      <c r="AHK179" s="216"/>
      <c r="AHL179" s="216"/>
      <c r="AHM179" s="216"/>
      <c r="AHN179" s="216"/>
      <c r="AHO179" s="216"/>
      <c r="AHP179" s="216"/>
      <c r="AHQ179" s="216"/>
      <c r="AHR179" s="216"/>
      <c r="AHS179" s="216"/>
      <c r="AHT179" s="216"/>
      <c r="AHU179" s="216"/>
      <c r="AHV179" s="216"/>
      <c r="AHW179" s="216"/>
      <c r="AHX179" s="216"/>
      <c r="AHY179" s="216"/>
      <c r="AHZ179" s="216"/>
      <c r="AIA179" s="216"/>
      <c r="AIB179" s="216"/>
      <c r="AIC179" s="216"/>
      <c r="AID179" s="216"/>
      <c r="AIE179" s="216"/>
      <c r="AIF179" s="216"/>
      <c r="AIG179" s="216"/>
      <c r="AIH179" s="216"/>
      <c r="AII179" s="216"/>
      <c r="AIJ179" s="216"/>
      <c r="AIK179" s="216"/>
      <c r="AIL179" s="216"/>
      <c r="AIM179" s="216"/>
      <c r="AIN179" s="216"/>
      <c r="AIO179" s="216"/>
      <c r="AIP179" s="216"/>
      <c r="AIQ179" s="216"/>
      <c r="AIR179" s="216"/>
      <c r="AIS179" s="216"/>
      <c r="AIT179" s="216"/>
      <c r="AIU179" s="216"/>
      <c r="AIV179" s="216"/>
      <c r="AIW179" s="216"/>
      <c r="AIX179" s="216"/>
      <c r="AIY179" s="216"/>
      <c r="AIZ179" s="216"/>
      <c r="AJA179" s="216"/>
      <c r="AJB179" s="216"/>
      <c r="AJC179" s="216"/>
      <c r="AJD179" s="216"/>
      <c r="AJE179" s="216"/>
      <c r="AJF179" s="216"/>
      <c r="AJG179" s="216"/>
      <c r="AJH179" s="216"/>
      <c r="AJI179" s="216"/>
      <c r="AJJ179" s="216"/>
      <c r="AJK179" s="216"/>
      <c r="AJL179" s="216"/>
      <c r="AJM179" s="216"/>
      <c r="AJN179" s="216"/>
      <c r="AJO179" s="216"/>
      <c r="AJP179" s="216"/>
      <c r="AJQ179" s="216"/>
      <c r="AJR179" s="216"/>
      <c r="AJS179" s="216"/>
      <c r="AJT179" s="216"/>
      <c r="AJU179" s="216"/>
      <c r="AJV179" s="216"/>
      <c r="AJW179" s="216"/>
      <c r="AJX179" s="216"/>
      <c r="AJY179" s="216"/>
      <c r="AJZ179" s="216"/>
      <c r="AKA179" s="216"/>
      <c r="AKB179" s="216"/>
      <c r="AKC179" s="216"/>
      <c r="AKD179" s="216"/>
      <c r="AKE179" s="216"/>
      <c r="AKF179" s="216"/>
      <c r="AKG179" s="216"/>
      <c r="AKH179" s="216"/>
      <c r="AKI179" s="216"/>
      <c r="AKJ179" s="216"/>
      <c r="AKK179" s="216"/>
      <c r="AKL179" s="216"/>
      <c r="AKM179" s="216"/>
      <c r="AKN179" s="216"/>
      <c r="AKO179" s="216"/>
      <c r="AKP179" s="216"/>
      <c r="AKQ179" s="216"/>
      <c r="AKR179" s="216"/>
      <c r="AKS179" s="216"/>
      <c r="AKT179" s="216"/>
      <c r="AKU179" s="216"/>
      <c r="AKV179" s="216"/>
      <c r="AKW179" s="216"/>
      <c r="AKX179" s="216"/>
      <c r="AKY179" s="216"/>
      <c r="AKZ179" s="216"/>
      <c r="ALA179" s="216"/>
      <c r="ALB179" s="216"/>
      <c r="ALC179" s="216"/>
      <c r="ALD179" s="216"/>
      <c r="ALE179" s="216"/>
      <c r="ALF179" s="216"/>
      <c r="ALG179" s="216"/>
      <c r="ALH179" s="216"/>
      <c r="ALI179" s="216"/>
      <c r="ALJ179" s="216"/>
      <c r="ALK179" s="216"/>
      <c r="ALL179" s="216"/>
      <c r="ALM179" s="216"/>
      <c r="ALN179" s="216"/>
      <c r="ALO179" s="216"/>
      <c r="ALP179" s="216"/>
      <c r="ALQ179" s="216"/>
      <c r="ALR179" s="216"/>
      <c r="ALS179" s="216"/>
      <c r="ALT179" s="216"/>
      <c r="ALU179" s="216"/>
      <c r="ALV179" s="216"/>
      <c r="ALW179" s="216"/>
      <c r="ALX179" s="216"/>
      <c r="ALY179" s="216"/>
      <c r="ALZ179" s="216"/>
      <c r="AMA179" s="216"/>
      <c r="AMB179" s="216"/>
      <c r="AMC179" s="216"/>
      <c r="AMD179" s="216"/>
      <c r="AME179" s="216"/>
      <c r="AMF179" s="216"/>
      <c r="AMG179" s="216"/>
      <c r="AMH179" s="216"/>
      <c r="AMI179" s="216"/>
      <c r="AMJ179" s="216"/>
      <c r="AMK179" s="216"/>
      <c r="AML179" s="216"/>
      <c r="AMM179" s="216"/>
      <c r="AMN179" s="216"/>
      <c r="AMO179" s="216"/>
      <c r="AMP179" s="216"/>
      <c r="AMQ179" s="216"/>
      <c r="AMR179" s="216"/>
      <c r="AMS179" s="216"/>
      <c r="AMT179" s="216"/>
      <c r="AMU179" s="216"/>
      <c r="AMV179" s="216"/>
      <c r="AMW179" s="216"/>
      <c r="AMX179" s="216"/>
      <c r="AMY179" s="216"/>
      <c r="AMZ179" s="216"/>
      <c r="ANA179" s="216"/>
      <c r="ANB179" s="216"/>
      <c r="ANC179" s="216"/>
      <c r="AND179" s="216"/>
      <c r="ANE179" s="216"/>
      <c r="ANF179" s="216"/>
      <c r="ANG179" s="216"/>
      <c r="ANH179" s="216"/>
      <c r="ANI179" s="216"/>
      <c r="ANJ179" s="216"/>
      <c r="ANK179" s="216"/>
      <c r="ANL179" s="216"/>
      <c r="ANM179" s="216"/>
      <c r="ANN179" s="216"/>
      <c r="ANO179" s="216"/>
      <c r="ANP179" s="216"/>
      <c r="ANQ179" s="216"/>
      <c r="ANR179" s="216"/>
      <c r="ANS179" s="216"/>
      <c r="ANT179" s="216"/>
      <c r="ANU179" s="216"/>
      <c r="ANV179" s="216"/>
      <c r="ANW179" s="216"/>
      <c r="ANX179" s="216"/>
      <c r="ANY179" s="216"/>
      <c r="ANZ179" s="216"/>
      <c r="AOA179" s="216"/>
      <c r="AOB179" s="216"/>
      <c r="AOC179" s="216"/>
      <c r="AOD179" s="216"/>
      <c r="AOE179" s="216"/>
      <c r="AOF179" s="216"/>
      <c r="AOG179" s="216"/>
      <c r="AOH179" s="216"/>
      <c r="AOI179" s="216"/>
      <c r="AOJ179" s="216"/>
      <c r="AOK179" s="216"/>
      <c r="AOL179" s="216"/>
      <c r="AOM179" s="216"/>
      <c r="AON179" s="216"/>
      <c r="AOO179" s="216"/>
      <c r="AOP179" s="216"/>
      <c r="AOQ179" s="216"/>
      <c r="AOR179" s="216"/>
      <c r="AOS179" s="216"/>
      <c r="AOT179" s="216"/>
      <c r="AOU179" s="216"/>
      <c r="AOV179" s="216"/>
      <c r="AOW179" s="216"/>
      <c r="AOX179" s="216"/>
      <c r="AOY179" s="216"/>
      <c r="AOZ179" s="216"/>
      <c r="APA179" s="216"/>
      <c r="APB179" s="216"/>
      <c r="APC179" s="216"/>
      <c r="APD179" s="216"/>
      <c r="APE179" s="216"/>
      <c r="APF179" s="216"/>
      <c r="APG179" s="216"/>
      <c r="APH179" s="216"/>
      <c r="API179" s="216"/>
      <c r="APJ179" s="216"/>
      <c r="APK179" s="216"/>
      <c r="APL179" s="216"/>
      <c r="APM179" s="216"/>
      <c r="APN179" s="216"/>
      <c r="APO179" s="216"/>
      <c r="APP179" s="216"/>
      <c r="APQ179" s="216"/>
      <c r="APR179" s="216"/>
      <c r="APS179" s="216"/>
      <c r="APT179" s="216"/>
      <c r="APU179" s="216"/>
      <c r="APV179" s="216"/>
      <c r="APW179" s="216"/>
      <c r="APX179" s="216"/>
      <c r="APY179" s="216"/>
      <c r="APZ179" s="216"/>
      <c r="AQA179" s="216"/>
      <c r="AQB179" s="216"/>
      <c r="AQC179" s="216"/>
      <c r="AQD179" s="216"/>
      <c r="AQE179" s="216"/>
      <c r="AQF179" s="216"/>
      <c r="AQG179" s="216"/>
      <c r="AQH179" s="216"/>
      <c r="AQI179" s="216"/>
      <c r="AQJ179" s="216"/>
      <c r="AQK179" s="216"/>
      <c r="AQL179" s="216"/>
      <c r="AQM179" s="216"/>
      <c r="AQN179" s="216"/>
      <c r="AQO179" s="216"/>
      <c r="AQP179" s="216"/>
      <c r="AQQ179" s="216"/>
      <c r="AQR179" s="216"/>
      <c r="AQS179" s="216"/>
      <c r="AQT179" s="216"/>
      <c r="AQU179" s="216"/>
      <c r="AQV179" s="216"/>
      <c r="AQW179" s="216"/>
      <c r="AQX179" s="216"/>
      <c r="AQY179" s="216"/>
      <c r="AQZ179" s="216"/>
      <c r="ARA179" s="216"/>
      <c r="ARB179" s="216"/>
      <c r="ARC179" s="216"/>
      <c r="ARD179" s="216"/>
      <c r="ARE179" s="216"/>
      <c r="ARF179" s="216"/>
      <c r="ARG179" s="216"/>
      <c r="ARH179" s="216"/>
      <c r="ARI179" s="216"/>
      <c r="ARJ179" s="216"/>
      <c r="ARK179" s="216"/>
      <c r="ARL179" s="216"/>
      <c r="ARM179" s="216"/>
      <c r="ARN179" s="216"/>
      <c r="ARO179" s="216"/>
      <c r="ARP179" s="216"/>
      <c r="ARQ179" s="216"/>
      <c r="ARR179" s="216"/>
      <c r="ARS179" s="216"/>
      <c r="ART179" s="216"/>
      <c r="ARU179" s="216"/>
      <c r="ARV179" s="216"/>
      <c r="ARW179" s="216"/>
      <c r="ARX179" s="216"/>
      <c r="ARY179" s="216"/>
      <c r="ARZ179" s="216"/>
      <c r="ASA179" s="216"/>
      <c r="ASB179" s="216"/>
      <c r="ASC179" s="216"/>
      <c r="ASD179" s="216"/>
      <c r="ASE179" s="216"/>
      <c r="ASF179" s="216"/>
      <c r="ASG179" s="216"/>
      <c r="ASH179" s="216"/>
      <c r="ASI179" s="216"/>
      <c r="ASJ179" s="216"/>
      <c r="ASK179" s="216"/>
      <c r="ASL179" s="216"/>
      <c r="ASM179" s="216"/>
      <c r="ASN179" s="216"/>
      <c r="ASO179" s="216"/>
      <c r="ASP179" s="216"/>
      <c r="ASQ179" s="216"/>
      <c r="ASR179" s="216"/>
      <c r="ASS179" s="216"/>
      <c r="AST179" s="216"/>
      <c r="ASU179" s="216"/>
      <c r="ASV179" s="216"/>
      <c r="ASW179" s="216"/>
      <c r="ASX179" s="216"/>
      <c r="ASY179" s="216"/>
      <c r="ASZ179" s="216"/>
      <c r="ATA179" s="216"/>
      <c r="ATB179" s="216"/>
      <c r="ATC179" s="216"/>
      <c r="ATD179" s="216"/>
      <c r="ATE179" s="216"/>
      <c r="ATF179" s="216"/>
      <c r="ATG179" s="216"/>
      <c r="ATH179" s="216"/>
      <c r="ATI179" s="216"/>
      <c r="ATJ179" s="216"/>
      <c r="ATK179" s="216"/>
      <c r="ATL179" s="216"/>
      <c r="ATM179" s="216"/>
      <c r="ATN179" s="216"/>
      <c r="ATO179" s="216"/>
      <c r="ATP179" s="216"/>
      <c r="ATQ179" s="216"/>
      <c r="ATR179" s="216"/>
      <c r="ATS179" s="216"/>
      <c r="ATT179" s="216"/>
      <c r="ATU179" s="216"/>
      <c r="ATV179" s="216"/>
      <c r="ATW179" s="216"/>
      <c r="ATX179" s="216"/>
      <c r="ATY179" s="216"/>
      <c r="ATZ179" s="216"/>
      <c r="AUA179" s="216"/>
      <c r="AUB179" s="216"/>
      <c r="AUC179" s="216"/>
      <c r="AUD179" s="216"/>
      <c r="AUE179" s="216"/>
      <c r="AUF179" s="216"/>
      <c r="AUG179" s="216"/>
      <c r="AUH179" s="216"/>
      <c r="AUI179" s="216"/>
      <c r="AUJ179" s="216"/>
      <c r="AUK179" s="216"/>
      <c r="AUL179" s="216"/>
      <c r="AUM179" s="216"/>
      <c r="AUN179" s="216"/>
      <c r="AUO179" s="216"/>
      <c r="AUP179" s="216"/>
      <c r="AUQ179" s="216"/>
      <c r="AUR179" s="216"/>
      <c r="AUS179" s="216"/>
      <c r="AUT179" s="216"/>
      <c r="AUU179" s="216"/>
      <c r="AUV179" s="216"/>
      <c r="AUW179" s="216"/>
      <c r="AUX179" s="216"/>
      <c r="AUY179" s="216"/>
      <c r="AUZ179" s="216"/>
      <c r="AVA179" s="216"/>
      <c r="AVB179" s="216"/>
      <c r="AVC179" s="216"/>
      <c r="AVD179" s="216"/>
      <c r="AVE179" s="216"/>
      <c r="AVF179" s="216"/>
      <c r="AVG179" s="216"/>
      <c r="AVH179" s="216"/>
      <c r="AVI179" s="216"/>
      <c r="AVJ179" s="216"/>
      <c r="AVK179" s="216"/>
      <c r="AVL179" s="216"/>
      <c r="AVM179" s="216"/>
      <c r="AVN179" s="216"/>
      <c r="AVO179" s="216"/>
      <c r="AVP179" s="216"/>
      <c r="AVQ179" s="216"/>
      <c r="AVR179" s="216"/>
      <c r="AVS179" s="216"/>
      <c r="AVT179" s="216"/>
      <c r="AVU179" s="216"/>
      <c r="AVV179" s="216"/>
      <c r="AVW179" s="216"/>
      <c r="AVX179" s="216"/>
      <c r="AVY179" s="216"/>
      <c r="AVZ179" s="216"/>
      <c r="AWA179" s="216"/>
      <c r="AWB179" s="216"/>
      <c r="AWC179" s="216"/>
      <c r="AWD179" s="216"/>
      <c r="AWE179" s="216"/>
      <c r="AWF179" s="216"/>
      <c r="AWG179" s="216"/>
      <c r="AWH179" s="216"/>
      <c r="AWI179" s="216"/>
      <c r="AWJ179" s="216"/>
      <c r="AWK179" s="216"/>
      <c r="AWL179" s="216"/>
      <c r="AWM179" s="216"/>
      <c r="AWN179" s="216"/>
      <c r="AWO179" s="216"/>
      <c r="AWP179" s="216"/>
      <c r="AWQ179" s="216"/>
      <c r="AWR179" s="216"/>
      <c r="AWS179" s="216"/>
      <c r="AWT179" s="216"/>
      <c r="AWU179" s="216"/>
      <c r="AWV179" s="216"/>
      <c r="AWW179" s="216"/>
      <c r="AWX179" s="216"/>
      <c r="AWY179" s="216"/>
      <c r="AWZ179" s="216"/>
      <c r="AXA179" s="216"/>
      <c r="AXB179" s="216"/>
      <c r="AXC179" s="216"/>
      <c r="AXD179" s="216"/>
      <c r="AXE179" s="216"/>
      <c r="AXF179" s="216"/>
      <c r="AXG179" s="216"/>
      <c r="AXH179" s="216"/>
      <c r="AXI179" s="216"/>
      <c r="AXJ179" s="216"/>
      <c r="AXK179" s="216"/>
      <c r="AXL179" s="216"/>
      <c r="AXM179" s="216"/>
      <c r="AXN179" s="216"/>
      <c r="AXO179" s="216"/>
      <c r="AXP179" s="216"/>
      <c r="AXQ179" s="216"/>
      <c r="AXR179" s="216"/>
      <c r="AXS179" s="216"/>
      <c r="AXT179" s="216"/>
      <c r="AXU179" s="216"/>
      <c r="AXV179" s="216"/>
      <c r="AXW179" s="216"/>
      <c r="AXX179" s="216"/>
      <c r="AXY179" s="216"/>
      <c r="AXZ179" s="216"/>
      <c r="AYA179" s="216"/>
      <c r="AYB179" s="216"/>
      <c r="AYC179" s="216"/>
      <c r="AYD179" s="216"/>
      <c r="AYE179" s="216"/>
      <c r="AYF179" s="216"/>
      <c r="AYG179" s="216"/>
      <c r="AYH179" s="216"/>
      <c r="AYI179" s="216"/>
      <c r="AYJ179" s="216"/>
      <c r="AYK179" s="216"/>
      <c r="AYL179" s="216"/>
      <c r="AYM179" s="216"/>
      <c r="AYN179" s="216"/>
      <c r="AYO179" s="216"/>
      <c r="AYP179" s="216"/>
      <c r="AYQ179" s="216"/>
      <c r="AYR179" s="216"/>
      <c r="AYS179" s="216"/>
      <c r="AYT179" s="216"/>
      <c r="AYU179" s="216"/>
      <c r="AYV179" s="216"/>
      <c r="AYW179" s="216"/>
      <c r="AYX179" s="216"/>
      <c r="AYY179" s="216"/>
      <c r="AYZ179" s="216"/>
      <c r="AZA179" s="216"/>
      <c r="AZB179" s="216"/>
      <c r="AZC179" s="216"/>
      <c r="AZD179" s="216"/>
      <c r="AZE179" s="216"/>
      <c r="AZF179" s="216"/>
      <c r="AZG179" s="216"/>
      <c r="AZH179" s="216"/>
      <c r="AZI179" s="216"/>
      <c r="AZJ179" s="216"/>
      <c r="AZK179" s="216"/>
      <c r="AZL179" s="216"/>
      <c r="AZM179" s="216"/>
      <c r="AZN179" s="216"/>
      <c r="AZO179" s="216"/>
      <c r="AZP179" s="216"/>
      <c r="AZQ179" s="216"/>
      <c r="AZR179" s="216"/>
      <c r="AZS179" s="216"/>
      <c r="AZT179" s="216"/>
      <c r="AZU179" s="216"/>
      <c r="AZV179" s="216"/>
      <c r="AZW179" s="216"/>
      <c r="AZX179" s="216"/>
      <c r="AZY179" s="216"/>
      <c r="AZZ179" s="216"/>
      <c r="BAA179" s="216"/>
      <c r="BAB179" s="216"/>
      <c r="BAC179" s="216"/>
      <c r="BAD179" s="216"/>
      <c r="BAE179" s="216"/>
      <c r="BAF179" s="216"/>
      <c r="BAG179" s="216"/>
      <c r="BAH179" s="216"/>
      <c r="BAI179" s="216"/>
      <c r="BAJ179" s="216"/>
      <c r="BAK179" s="216"/>
      <c r="BAL179" s="216"/>
      <c r="BAM179" s="216"/>
      <c r="BAN179" s="216"/>
      <c r="BAO179" s="216"/>
      <c r="BAP179" s="216"/>
      <c r="BAQ179" s="216"/>
      <c r="BAR179" s="216"/>
      <c r="BAS179" s="216"/>
      <c r="BAT179" s="216"/>
      <c r="BAU179" s="216"/>
      <c r="BAV179" s="216"/>
      <c r="BAW179" s="216"/>
      <c r="BAX179" s="216"/>
      <c r="BAY179" s="216"/>
      <c r="BAZ179" s="216"/>
      <c r="BBA179" s="216"/>
      <c r="BBB179" s="216"/>
      <c r="BBC179" s="216"/>
      <c r="BBD179" s="216"/>
      <c r="BBE179" s="216"/>
      <c r="BBF179" s="216"/>
      <c r="BBG179" s="216"/>
      <c r="BBH179" s="216"/>
      <c r="BBI179" s="216"/>
      <c r="BBJ179" s="216"/>
      <c r="BBK179" s="216"/>
      <c r="BBL179" s="216"/>
      <c r="BBM179" s="216"/>
      <c r="BBN179" s="216"/>
      <c r="BBO179" s="216"/>
      <c r="BBP179" s="216"/>
      <c r="BBQ179" s="216"/>
      <c r="BBR179" s="216"/>
      <c r="BBS179" s="216"/>
      <c r="BBT179" s="216"/>
      <c r="BBU179" s="216"/>
      <c r="BBV179" s="216"/>
      <c r="BBW179" s="216"/>
      <c r="BBX179" s="216"/>
      <c r="BBY179" s="216"/>
      <c r="BBZ179" s="216"/>
      <c r="BCA179" s="216"/>
      <c r="BCB179" s="216"/>
      <c r="BCC179" s="216"/>
      <c r="BCD179" s="216"/>
      <c r="BCE179" s="216"/>
      <c r="BCF179" s="216"/>
      <c r="BCG179" s="216"/>
      <c r="BCH179" s="216"/>
      <c r="BCI179" s="216"/>
      <c r="BCJ179" s="216"/>
      <c r="BCK179" s="216"/>
      <c r="BCL179" s="216"/>
      <c r="BCM179" s="216"/>
      <c r="BCN179" s="216"/>
      <c r="BCO179" s="216"/>
      <c r="BCP179" s="216"/>
      <c r="BCQ179" s="216"/>
      <c r="BCR179" s="216"/>
      <c r="BCS179" s="216"/>
      <c r="BCT179" s="216"/>
      <c r="BCU179" s="216"/>
      <c r="BCV179" s="216"/>
      <c r="BCW179" s="216"/>
      <c r="BCX179" s="216"/>
      <c r="BCY179" s="216"/>
      <c r="BCZ179" s="216"/>
      <c r="BDA179" s="216"/>
      <c r="BDB179" s="216"/>
      <c r="BDC179" s="216"/>
      <c r="BDD179" s="216"/>
      <c r="BDE179" s="216"/>
      <c r="BDF179" s="216"/>
      <c r="BDG179" s="216"/>
      <c r="BDH179" s="216"/>
      <c r="BDI179" s="216"/>
      <c r="BDJ179" s="216"/>
      <c r="BDK179" s="216"/>
      <c r="BDL179" s="216"/>
      <c r="BDM179" s="216"/>
      <c r="BDN179" s="216"/>
      <c r="BDO179" s="216"/>
      <c r="BDP179" s="216"/>
      <c r="BDQ179" s="216"/>
      <c r="BDR179" s="216"/>
      <c r="BDS179" s="216"/>
      <c r="BDT179" s="216"/>
      <c r="BDU179" s="216"/>
      <c r="BDV179" s="216"/>
      <c r="BDW179" s="216"/>
      <c r="BDX179" s="216"/>
      <c r="BDY179" s="216"/>
      <c r="BDZ179" s="216"/>
      <c r="BEA179" s="216"/>
      <c r="BEB179" s="216"/>
      <c r="BEC179" s="216"/>
      <c r="BED179" s="216"/>
      <c r="BEE179" s="216"/>
      <c r="BEF179" s="216"/>
      <c r="BEG179" s="216"/>
      <c r="BEH179" s="216"/>
      <c r="BEI179" s="216"/>
      <c r="BEJ179" s="216"/>
      <c r="BEK179" s="216"/>
      <c r="BEL179" s="216"/>
      <c r="BEM179" s="216"/>
      <c r="BEN179" s="216"/>
      <c r="BEO179" s="216"/>
      <c r="BEP179" s="216"/>
      <c r="BEQ179" s="216"/>
      <c r="BER179" s="216"/>
      <c r="BES179" s="216"/>
      <c r="BET179" s="216"/>
      <c r="BEU179" s="216"/>
      <c r="BEV179" s="216"/>
      <c r="BEW179" s="216"/>
      <c r="BEX179" s="216"/>
      <c r="BEY179" s="216"/>
      <c r="BEZ179" s="216"/>
      <c r="BFA179" s="216"/>
      <c r="BFB179" s="216"/>
      <c r="BFC179" s="216"/>
      <c r="BFD179" s="216"/>
      <c r="BFE179" s="216"/>
      <c r="BFF179" s="216"/>
      <c r="BFG179" s="216"/>
      <c r="BFH179" s="216"/>
      <c r="BFI179" s="216"/>
      <c r="BFJ179" s="216"/>
      <c r="BFK179" s="216"/>
      <c r="BFL179" s="216"/>
      <c r="BFM179" s="216"/>
      <c r="BFN179" s="216"/>
      <c r="BFO179" s="216"/>
      <c r="BFP179" s="216"/>
      <c r="BFQ179" s="216"/>
      <c r="BFR179" s="216"/>
      <c r="BFS179" s="216"/>
      <c r="BFT179" s="216"/>
      <c r="BFU179" s="216"/>
      <c r="BFV179" s="216"/>
      <c r="BFW179" s="216"/>
      <c r="BFX179" s="216"/>
      <c r="BFY179" s="216"/>
      <c r="BFZ179" s="216"/>
      <c r="BGA179" s="216"/>
      <c r="BGB179" s="216"/>
      <c r="BGC179" s="216"/>
      <c r="BGD179" s="216"/>
      <c r="BGE179" s="216"/>
      <c r="BGF179" s="216"/>
      <c r="BGG179" s="216"/>
      <c r="BGH179" s="216"/>
      <c r="BGI179" s="216"/>
      <c r="BGJ179" s="216"/>
      <c r="BGK179" s="216"/>
      <c r="BGL179" s="216"/>
      <c r="BGM179" s="216"/>
      <c r="BGN179" s="216"/>
      <c r="BGO179" s="216"/>
      <c r="BGP179" s="216"/>
      <c r="BGQ179" s="216"/>
      <c r="BGR179" s="216"/>
      <c r="BGS179" s="216"/>
      <c r="BGT179" s="216"/>
      <c r="BGU179" s="216"/>
      <c r="BGV179" s="216"/>
      <c r="BGW179" s="216"/>
      <c r="BGX179" s="216"/>
      <c r="BGY179" s="216"/>
      <c r="BGZ179" s="216"/>
      <c r="BHA179" s="216"/>
      <c r="BHB179" s="216"/>
      <c r="BHC179" s="216"/>
      <c r="BHD179" s="216"/>
      <c r="BHE179" s="216"/>
      <c r="BHF179" s="216"/>
      <c r="BHG179" s="216"/>
      <c r="BHH179" s="216"/>
      <c r="BHI179" s="216"/>
      <c r="BHJ179" s="216"/>
      <c r="BHK179" s="216"/>
      <c r="BHL179" s="216"/>
      <c r="BHM179" s="216"/>
      <c r="BHN179" s="216"/>
      <c r="BHO179" s="216"/>
      <c r="BHP179" s="216"/>
      <c r="BHQ179" s="216"/>
      <c r="BHR179" s="216"/>
      <c r="BHS179" s="216"/>
      <c r="BHT179" s="216"/>
      <c r="BHU179" s="216"/>
      <c r="BHV179" s="216"/>
      <c r="BHW179" s="216"/>
      <c r="BHX179" s="216"/>
      <c r="BHY179" s="216"/>
      <c r="BHZ179" s="216"/>
      <c r="BIA179" s="216"/>
      <c r="BIB179" s="216"/>
      <c r="BIC179" s="216"/>
      <c r="BID179" s="216"/>
      <c r="BIE179" s="216"/>
      <c r="BIF179" s="216"/>
      <c r="BIG179" s="216"/>
      <c r="BIH179" s="216"/>
      <c r="BII179" s="216"/>
      <c r="BIJ179" s="216"/>
      <c r="BIK179" s="216"/>
      <c r="BIL179" s="216"/>
      <c r="BIM179" s="216"/>
      <c r="BIN179" s="216"/>
      <c r="BIO179" s="216"/>
      <c r="BIP179" s="216"/>
      <c r="BIQ179" s="216"/>
      <c r="BIR179" s="216"/>
      <c r="BIS179" s="216"/>
      <c r="BIT179" s="216"/>
      <c r="BIU179" s="216"/>
      <c r="BIV179" s="216"/>
      <c r="BIW179" s="216"/>
      <c r="BIX179" s="216"/>
      <c r="BIY179" s="216"/>
      <c r="BIZ179" s="216"/>
      <c r="BJA179" s="216"/>
      <c r="BJB179" s="216"/>
      <c r="BJC179" s="216"/>
      <c r="BJD179" s="216"/>
      <c r="BJE179" s="216"/>
      <c r="BJF179" s="216"/>
      <c r="BJG179" s="216"/>
      <c r="BJH179" s="216"/>
      <c r="BJI179" s="216"/>
      <c r="BJJ179" s="216"/>
      <c r="BJK179" s="216"/>
      <c r="BJL179" s="216"/>
      <c r="BJM179" s="216"/>
      <c r="BJN179" s="216"/>
      <c r="BJO179" s="216"/>
      <c r="BJP179" s="216"/>
      <c r="BJQ179" s="216"/>
      <c r="BJR179" s="216"/>
      <c r="BJS179" s="216"/>
      <c r="BJT179" s="216"/>
      <c r="BJU179" s="216"/>
      <c r="BJV179" s="216"/>
      <c r="BJW179" s="216"/>
      <c r="BJX179" s="216"/>
      <c r="BJY179" s="216"/>
      <c r="BJZ179" s="216"/>
      <c r="BKA179" s="216"/>
      <c r="BKB179" s="216"/>
      <c r="BKC179" s="216"/>
      <c r="BKD179" s="216"/>
      <c r="BKE179" s="216"/>
      <c r="BKF179" s="216"/>
      <c r="BKG179" s="216"/>
      <c r="BKH179" s="216"/>
      <c r="BKI179" s="216"/>
      <c r="BKJ179" s="216"/>
      <c r="BKK179" s="216"/>
      <c r="BKL179" s="216"/>
      <c r="BKM179" s="216"/>
      <c r="BKN179" s="216"/>
      <c r="BKO179" s="216"/>
      <c r="BKP179" s="216"/>
      <c r="BKQ179" s="216"/>
      <c r="BKR179" s="216"/>
      <c r="BKS179" s="216"/>
      <c r="BKT179" s="216"/>
      <c r="BKU179" s="216"/>
      <c r="BKV179" s="216"/>
      <c r="BKW179" s="216"/>
      <c r="BKX179" s="216"/>
      <c r="BKY179" s="216"/>
      <c r="BKZ179" s="216"/>
      <c r="BLA179" s="216"/>
      <c r="BLB179" s="216"/>
      <c r="BLC179" s="216"/>
      <c r="BLD179" s="216"/>
      <c r="BLE179" s="216"/>
      <c r="BLF179" s="216"/>
      <c r="BLG179" s="216"/>
      <c r="BLH179" s="216"/>
      <c r="BLI179" s="216"/>
      <c r="BLJ179" s="216"/>
      <c r="BLK179" s="216"/>
      <c r="BLL179" s="216"/>
      <c r="BLM179" s="216"/>
      <c r="BLN179" s="216"/>
      <c r="BLO179" s="216"/>
      <c r="BLP179" s="216"/>
      <c r="BLQ179" s="216"/>
      <c r="BLR179" s="216"/>
      <c r="BLS179" s="216"/>
      <c r="BLT179" s="216"/>
      <c r="BLU179" s="216"/>
      <c r="BLV179" s="216"/>
      <c r="BLW179" s="216"/>
      <c r="BLX179" s="216"/>
      <c r="BLY179" s="216"/>
      <c r="BLZ179" s="216"/>
      <c r="BMA179" s="216"/>
      <c r="BMB179" s="216"/>
      <c r="BMC179" s="216"/>
      <c r="BMD179" s="216"/>
      <c r="BME179" s="216"/>
      <c r="BMF179" s="216"/>
      <c r="BMG179" s="216"/>
      <c r="BMH179" s="216"/>
      <c r="BMI179" s="216"/>
      <c r="BMJ179" s="216"/>
      <c r="BMK179" s="216"/>
      <c r="BML179" s="216"/>
      <c r="BMM179" s="216"/>
      <c r="BMN179" s="216"/>
      <c r="BMO179" s="216"/>
      <c r="BMP179" s="216"/>
      <c r="BMQ179" s="216"/>
      <c r="BMR179" s="216"/>
      <c r="BMS179" s="216"/>
      <c r="BMT179" s="216"/>
      <c r="BMU179" s="216"/>
      <c r="BMV179" s="216"/>
      <c r="BMW179" s="216"/>
      <c r="BMX179" s="216"/>
      <c r="BMY179" s="216"/>
      <c r="BMZ179" s="216"/>
      <c r="BNA179" s="216"/>
      <c r="BNB179" s="216"/>
      <c r="BNC179" s="216"/>
      <c r="BND179" s="216"/>
      <c r="BNE179" s="216"/>
      <c r="BNF179" s="216"/>
      <c r="BNG179" s="216"/>
      <c r="BNH179" s="216"/>
      <c r="BNI179" s="216"/>
      <c r="BNJ179" s="216"/>
      <c r="BNK179" s="216"/>
      <c r="BNL179" s="216"/>
      <c r="BNM179" s="216"/>
      <c r="BNN179" s="216"/>
      <c r="BNO179" s="216"/>
      <c r="BNP179" s="216"/>
      <c r="BNQ179" s="216"/>
      <c r="BNR179" s="216"/>
      <c r="BNS179" s="216"/>
      <c r="BNT179" s="216"/>
      <c r="BNU179" s="216"/>
      <c r="BNV179" s="216"/>
      <c r="BNW179" s="216"/>
      <c r="BNX179" s="216"/>
      <c r="BNY179" s="216"/>
      <c r="BNZ179" s="216"/>
      <c r="BOA179" s="216"/>
      <c r="BOB179" s="216"/>
      <c r="BOC179" s="216"/>
      <c r="BOD179" s="216"/>
      <c r="BOE179" s="216"/>
      <c r="BOF179" s="216"/>
      <c r="BOG179" s="216"/>
      <c r="BOH179" s="216"/>
      <c r="BOI179" s="216"/>
      <c r="BOJ179" s="216"/>
      <c r="BOK179" s="216"/>
      <c r="BOL179" s="216"/>
      <c r="BOM179" s="216"/>
      <c r="BON179" s="216"/>
      <c r="BOO179" s="216"/>
      <c r="BOP179" s="216"/>
      <c r="BOQ179" s="216"/>
      <c r="BOR179" s="216"/>
      <c r="BOS179" s="216"/>
      <c r="BOT179" s="216"/>
      <c r="BOU179" s="216"/>
      <c r="BOV179" s="216"/>
      <c r="BOW179" s="216"/>
      <c r="BOX179" s="216"/>
      <c r="BOY179" s="216"/>
      <c r="BOZ179" s="216"/>
      <c r="BPA179" s="216"/>
      <c r="BPB179" s="216"/>
      <c r="BPC179" s="216"/>
      <c r="BPD179" s="216"/>
      <c r="BPE179" s="216"/>
      <c r="BPF179" s="216"/>
      <c r="BPG179" s="216"/>
      <c r="BPH179" s="216"/>
      <c r="BPI179" s="216"/>
      <c r="BPJ179" s="216"/>
      <c r="BPK179" s="216"/>
      <c r="BPL179" s="216"/>
      <c r="BPM179" s="216"/>
      <c r="BPN179" s="216"/>
      <c r="BPO179" s="216"/>
      <c r="BPP179" s="216"/>
      <c r="BPQ179" s="216"/>
      <c r="BPR179" s="216"/>
      <c r="BPS179" s="216"/>
      <c r="BPT179" s="216"/>
      <c r="BPU179" s="216"/>
      <c r="BPV179" s="216"/>
      <c r="BPW179" s="216"/>
      <c r="BPX179" s="216"/>
      <c r="BPY179" s="216"/>
      <c r="BPZ179" s="216"/>
      <c r="BQA179" s="216"/>
      <c r="BQB179" s="216"/>
      <c r="BQC179" s="216"/>
      <c r="BQD179" s="216"/>
      <c r="BQE179" s="216"/>
      <c r="BQF179" s="216"/>
      <c r="BQG179" s="216"/>
      <c r="BQH179" s="216"/>
      <c r="BQI179" s="216"/>
      <c r="BQJ179" s="216"/>
      <c r="BQK179" s="216"/>
      <c r="BQL179" s="216"/>
      <c r="BQM179" s="216"/>
      <c r="BQN179" s="216"/>
      <c r="BQO179" s="216"/>
      <c r="BQP179" s="216"/>
      <c r="BQQ179" s="216"/>
      <c r="BQR179" s="216"/>
      <c r="BQS179" s="216"/>
      <c r="BQT179" s="216"/>
      <c r="BQU179" s="216"/>
      <c r="BQV179" s="216"/>
      <c r="BQW179" s="216"/>
      <c r="BQX179" s="216"/>
      <c r="BQY179" s="216"/>
      <c r="BQZ179" s="216"/>
      <c r="BRA179" s="216"/>
      <c r="BRB179" s="216"/>
      <c r="BRC179" s="216"/>
      <c r="BRD179" s="216"/>
      <c r="BRE179" s="216"/>
      <c r="BRF179" s="216"/>
      <c r="BRG179" s="216"/>
      <c r="BRH179" s="216"/>
      <c r="BRI179" s="216"/>
      <c r="BRJ179" s="216"/>
      <c r="BRK179" s="216"/>
      <c r="BRL179" s="216"/>
      <c r="BRM179" s="216"/>
      <c r="BRN179" s="216"/>
      <c r="BRO179" s="216"/>
      <c r="BRP179" s="216"/>
      <c r="BRQ179" s="216"/>
      <c r="BRR179" s="216"/>
      <c r="BRS179" s="216"/>
      <c r="BRT179" s="216"/>
      <c r="BRU179" s="216"/>
      <c r="BRV179" s="216"/>
      <c r="BRW179" s="216"/>
      <c r="BRX179" s="216"/>
      <c r="BRY179" s="216"/>
      <c r="BRZ179" s="216"/>
      <c r="BSA179" s="216"/>
      <c r="BSB179" s="216"/>
      <c r="BSC179" s="216"/>
      <c r="BSD179" s="216"/>
      <c r="BSE179" s="216"/>
      <c r="BSF179" s="216"/>
      <c r="BSG179" s="216"/>
      <c r="BSH179" s="216"/>
      <c r="BSI179" s="216"/>
      <c r="BSJ179" s="216"/>
      <c r="BSK179" s="216"/>
      <c r="BSL179" s="216"/>
      <c r="BSM179" s="216"/>
      <c r="BSN179" s="216"/>
      <c r="BSO179" s="216"/>
      <c r="BSP179" s="216"/>
      <c r="BSQ179" s="216"/>
      <c r="BSR179" s="216"/>
      <c r="BSS179" s="216"/>
      <c r="BST179" s="216"/>
      <c r="BSU179" s="216"/>
      <c r="BSV179" s="216"/>
      <c r="BSW179" s="216"/>
      <c r="BSX179" s="216"/>
      <c r="BSY179" s="216"/>
      <c r="BSZ179" s="216"/>
      <c r="BTA179" s="216"/>
      <c r="BTB179" s="216"/>
      <c r="BTC179" s="216"/>
      <c r="BTD179" s="216"/>
      <c r="BTE179" s="216"/>
      <c r="BTF179" s="216"/>
      <c r="BTG179" s="216"/>
      <c r="BTH179" s="216"/>
      <c r="BTI179" s="216"/>
      <c r="BTJ179" s="216"/>
      <c r="BTK179" s="216"/>
      <c r="BTL179" s="216"/>
      <c r="BTM179" s="216"/>
      <c r="BTN179" s="216"/>
      <c r="BTO179" s="216"/>
      <c r="BTP179" s="216"/>
      <c r="BTQ179" s="216"/>
      <c r="BTR179" s="216"/>
      <c r="BTS179" s="216"/>
      <c r="BTT179" s="216"/>
      <c r="BTU179" s="216"/>
      <c r="BTV179" s="216"/>
      <c r="BTW179" s="216"/>
      <c r="BTX179" s="216"/>
      <c r="BTY179" s="216"/>
      <c r="BTZ179" s="216"/>
      <c r="BUA179" s="216"/>
      <c r="BUB179" s="216"/>
      <c r="BUC179" s="216"/>
      <c r="BUD179" s="216"/>
      <c r="BUE179" s="216"/>
      <c r="BUF179" s="216"/>
      <c r="BUG179" s="216"/>
      <c r="BUH179" s="216"/>
      <c r="BUI179" s="216"/>
      <c r="BUJ179" s="216"/>
      <c r="BUK179" s="216"/>
      <c r="BUL179" s="216"/>
      <c r="BUM179" s="216"/>
      <c r="BUN179" s="216"/>
      <c r="BUO179" s="216"/>
      <c r="BUP179" s="216"/>
      <c r="BUQ179" s="216"/>
      <c r="BUR179" s="216"/>
      <c r="BUS179" s="216"/>
      <c r="BUT179" s="216"/>
      <c r="BUU179" s="216"/>
      <c r="BUV179" s="216"/>
      <c r="BUW179" s="216"/>
      <c r="BUX179" s="216"/>
      <c r="BUY179" s="216"/>
      <c r="BUZ179" s="216"/>
      <c r="BVA179" s="216"/>
      <c r="BVB179" s="216"/>
      <c r="BVC179" s="216"/>
      <c r="BVD179" s="216"/>
      <c r="BVE179" s="216"/>
      <c r="BVF179" s="216"/>
      <c r="BVG179" s="216"/>
      <c r="BVH179" s="216"/>
      <c r="BVI179" s="216"/>
      <c r="BVJ179" s="216"/>
      <c r="BVK179" s="216"/>
      <c r="BVL179" s="216"/>
      <c r="BVM179" s="216"/>
      <c r="BVN179" s="216"/>
      <c r="BVO179" s="216"/>
      <c r="BVP179" s="216"/>
      <c r="BVQ179" s="216"/>
      <c r="BVR179" s="216"/>
      <c r="BVS179" s="216"/>
      <c r="BVT179" s="216"/>
      <c r="BVU179" s="216"/>
      <c r="BVV179" s="216"/>
      <c r="BVW179" s="216"/>
      <c r="BVX179" s="216"/>
      <c r="BVY179" s="216"/>
      <c r="BVZ179" s="216"/>
      <c r="BWA179" s="216"/>
      <c r="BWB179" s="216"/>
      <c r="BWC179" s="216"/>
      <c r="BWD179" s="216"/>
      <c r="BWE179" s="216"/>
      <c r="BWF179" s="216"/>
      <c r="BWG179" s="216"/>
      <c r="BWH179" s="216"/>
      <c r="BWI179" s="216"/>
      <c r="BWJ179" s="216"/>
      <c r="BWK179" s="216"/>
      <c r="BWL179" s="216"/>
      <c r="BWM179" s="216"/>
      <c r="BWN179" s="216"/>
      <c r="BWO179" s="216"/>
      <c r="BWP179" s="216"/>
      <c r="BWQ179" s="216"/>
      <c r="BWR179" s="216"/>
      <c r="BWS179" s="216"/>
      <c r="BWT179" s="216"/>
      <c r="BWU179" s="216"/>
      <c r="BWV179" s="216"/>
      <c r="BWW179" s="216"/>
      <c r="BWX179" s="216"/>
      <c r="BWY179" s="216"/>
      <c r="BWZ179" s="216"/>
      <c r="BXA179" s="216"/>
      <c r="BXB179" s="216"/>
      <c r="BXC179" s="216"/>
      <c r="BXD179" s="216"/>
      <c r="BXE179" s="216"/>
      <c r="BXF179" s="216"/>
      <c r="BXG179" s="216"/>
      <c r="BXH179" s="216"/>
      <c r="BXI179" s="216"/>
      <c r="BXJ179" s="216"/>
      <c r="BXK179" s="216"/>
      <c r="BXL179" s="216"/>
      <c r="BXM179" s="216"/>
      <c r="BXN179" s="216"/>
      <c r="BXO179" s="216"/>
      <c r="BXP179" s="216"/>
      <c r="BXQ179" s="216"/>
      <c r="BXR179" s="216"/>
      <c r="BXS179" s="216"/>
      <c r="BXT179" s="216"/>
      <c r="BXU179" s="216"/>
      <c r="BXV179" s="216"/>
      <c r="BXW179" s="216"/>
      <c r="BXX179" s="216"/>
      <c r="BXY179" s="216"/>
      <c r="BXZ179" s="216"/>
      <c r="BYA179" s="216"/>
      <c r="BYB179" s="216"/>
      <c r="BYC179" s="216"/>
      <c r="BYD179" s="216"/>
      <c r="BYE179" s="216"/>
      <c r="BYF179" s="216"/>
      <c r="BYG179" s="216"/>
      <c r="BYH179" s="216"/>
      <c r="BYI179" s="216"/>
      <c r="BYJ179" s="216"/>
      <c r="BYK179" s="216"/>
      <c r="BYL179" s="216"/>
      <c r="BYM179" s="216"/>
      <c r="BYN179" s="216"/>
      <c r="BYO179" s="216"/>
      <c r="BYP179" s="216"/>
      <c r="BYQ179" s="216"/>
      <c r="BYR179" s="216"/>
      <c r="BYS179" s="216"/>
      <c r="BYT179" s="216"/>
      <c r="BYU179" s="216"/>
      <c r="BYV179" s="216"/>
      <c r="BYW179" s="216"/>
      <c r="BYX179" s="216"/>
      <c r="BYY179" s="216"/>
      <c r="BYZ179" s="216"/>
      <c r="BZA179" s="216"/>
      <c r="BZB179" s="216"/>
      <c r="BZC179" s="216"/>
      <c r="BZD179" s="216"/>
      <c r="BZE179" s="216"/>
      <c r="BZF179" s="216"/>
      <c r="BZG179" s="216"/>
      <c r="BZH179" s="216"/>
      <c r="BZI179" s="216"/>
      <c r="BZJ179" s="216"/>
      <c r="BZK179" s="216"/>
      <c r="BZL179" s="216"/>
      <c r="BZM179" s="216"/>
      <c r="BZN179" s="216"/>
      <c r="BZO179" s="216"/>
      <c r="BZP179" s="216"/>
      <c r="BZQ179" s="216"/>
      <c r="BZR179" s="216"/>
      <c r="BZS179" s="216"/>
      <c r="BZT179" s="216"/>
      <c r="BZU179" s="216"/>
      <c r="BZV179" s="216"/>
      <c r="BZW179" s="216"/>
      <c r="BZX179" s="216"/>
      <c r="BZY179" s="216"/>
      <c r="BZZ179" s="216"/>
      <c r="CAA179" s="216"/>
      <c r="CAB179" s="216"/>
      <c r="CAC179" s="216"/>
      <c r="CAD179" s="216"/>
      <c r="CAE179" s="216"/>
      <c r="CAF179" s="216"/>
      <c r="CAG179" s="216"/>
      <c r="CAH179" s="216"/>
      <c r="CAI179" s="216"/>
      <c r="CAJ179" s="216"/>
      <c r="CAK179" s="216"/>
      <c r="CAL179" s="216"/>
      <c r="CAM179" s="216"/>
      <c r="CAN179" s="216"/>
      <c r="CAO179" s="216"/>
      <c r="CAP179" s="216"/>
      <c r="CAQ179" s="216"/>
      <c r="CAR179" s="216"/>
      <c r="CAS179" s="216"/>
      <c r="CAT179" s="216"/>
      <c r="CAU179" s="216"/>
      <c r="CAV179" s="216"/>
      <c r="CAW179" s="216"/>
      <c r="CAX179" s="216"/>
      <c r="CAY179" s="216"/>
      <c r="CAZ179" s="216"/>
      <c r="CBA179" s="216"/>
      <c r="CBB179" s="216"/>
      <c r="CBC179" s="216"/>
      <c r="CBD179" s="216"/>
      <c r="CBE179" s="216"/>
      <c r="CBF179" s="216"/>
      <c r="CBG179" s="216"/>
      <c r="CBH179" s="216"/>
      <c r="CBI179" s="216"/>
      <c r="CBJ179" s="216"/>
      <c r="CBK179" s="216"/>
      <c r="CBL179" s="216"/>
      <c r="CBM179" s="216"/>
      <c r="CBN179" s="216"/>
      <c r="CBO179" s="216"/>
      <c r="CBP179" s="216"/>
      <c r="CBQ179" s="216"/>
      <c r="CBR179" s="216"/>
      <c r="CBS179" s="216"/>
      <c r="CBT179" s="216"/>
      <c r="CBU179" s="216"/>
      <c r="CBV179" s="216"/>
      <c r="CBW179" s="216"/>
      <c r="CBX179" s="216"/>
      <c r="CBY179" s="216"/>
      <c r="CBZ179" s="216"/>
      <c r="CCA179" s="216"/>
      <c r="CCB179" s="216"/>
      <c r="CCC179" s="216"/>
      <c r="CCD179" s="216"/>
      <c r="CCE179" s="216"/>
      <c r="CCF179" s="216"/>
      <c r="CCG179" s="216"/>
      <c r="CCH179" s="216"/>
      <c r="CCI179" s="216"/>
      <c r="CCJ179" s="216"/>
      <c r="CCK179" s="216"/>
      <c r="CCL179" s="216"/>
      <c r="CCM179" s="216"/>
      <c r="CCN179" s="216"/>
      <c r="CCO179" s="216"/>
      <c r="CCP179" s="216"/>
      <c r="CCQ179" s="216"/>
      <c r="CCR179" s="216"/>
      <c r="CCS179" s="216"/>
      <c r="CCT179" s="216"/>
      <c r="CCU179" s="216"/>
      <c r="CCV179" s="216"/>
      <c r="CCW179" s="216"/>
      <c r="CCX179" s="216"/>
      <c r="CCY179" s="216"/>
      <c r="CCZ179" s="216"/>
      <c r="CDA179" s="216"/>
      <c r="CDB179" s="216"/>
      <c r="CDC179" s="216"/>
      <c r="CDD179" s="216"/>
      <c r="CDE179" s="216"/>
      <c r="CDF179" s="216"/>
      <c r="CDG179" s="216"/>
      <c r="CDH179" s="216"/>
      <c r="CDI179" s="216"/>
      <c r="CDJ179" s="216"/>
      <c r="CDK179" s="216"/>
      <c r="CDL179" s="216"/>
      <c r="CDM179" s="216"/>
      <c r="CDN179" s="216"/>
      <c r="CDO179" s="216"/>
      <c r="CDP179" s="216"/>
      <c r="CDQ179" s="216"/>
      <c r="CDR179" s="216"/>
      <c r="CDS179" s="216"/>
      <c r="CDT179" s="216"/>
      <c r="CDU179" s="216"/>
      <c r="CDV179" s="216"/>
      <c r="CDW179" s="216"/>
      <c r="CDX179" s="216"/>
      <c r="CDY179" s="216"/>
      <c r="CDZ179" s="216"/>
      <c r="CEA179" s="216"/>
      <c r="CEB179" s="216"/>
      <c r="CEC179" s="216"/>
      <c r="CED179" s="216"/>
      <c r="CEE179" s="216"/>
      <c r="CEF179" s="216"/>
      <c r="CEG179" s="216"/>
      <c r="CEH179" s="216"/>
      <c r="CEI179" s="216"/>
      <c r="CEJ179" s="216"/>
      <c r="CEK179" s="216"/>
      <c r="CEL179" s="216"/>
      <c r="CEM179" s="216"/>
      <c r="CEN179" s="216"/>
      <c r="CEO179" s="216"/>
      <c r="CEP179" s="216"/>
      <c r="CEQ179" s="216"/>
      <c r="CER179" s="216"/>
      <c r="CES179" s="216"/>
      <c r="CET179" s="216"/>
      <c r="CEU179" s="216"/>
      <c r="CEV179" s="216"/>
      <c r="CEW179" s="216"/>
      <c r="CEX179" s="216"/>
      <c r="CEY179" s="216"/>
      <c r="CEZ179" s="216"/>
      <c r="CFA179" s="216"/>
      <c r="CFB179" s="216"/>
      <c r="CFC179" s="216"/>
      <c r="CFD179" s="216"/>
      <c r="CFE179" s="216"/>
      <c r="CFF179" s="216"/>
      <c r="CFG179" s="216"/>
      <c r="CFH179" s="216"/>
      <c r="CFI179" s="216"/>
      <c r="CFJ179" s="216"/>
      <c r="CFK179" s="216"/>
      <c r="CFL179" s="216"/>
      <c r="CFM179" s="216"/>
      <c r="CFN179" s="216"/>
      <c r="CFO179" s="216"/>
      <c r="CFP179" s="216"/>
      <c r="CFQ179" s="216"/>
      <c r="CFR179" s="216"/>
      <c r="CFS179" s="216"/>
      <c r="CFT179" s="216"/>
      <c r="CFU179" s="216"/>
      <c r="CFV179" s="216"/>
      <c r="CFW179" s="216"/>
      <c r="CFX179" s="216"/>
      <c r="CFY179" s="216"/>
      <c r="CFZ179" s="216"/>
      <c r="CGA179" s="216"/>
      <c r="CGB179" s="216"/>
      <c r="CGC179" s="216"/>
      <c r="CGD179" s="216"/>
      <c r="CGE179" s="216"/>
      <c r="CGF179" s="216"/>
      <c r="CGG179" s="216"/>
      <c r="CGH179" s="216"/>
      <c r="CGI179" s="216"/>
      <c r="CGJ179" s="216"/>
      <c r="CGK179" s="216"/>
      <c r="CGL179" s="216"/>
      <c r="CGM179" s="216"/>
      <c r="CGN179" s="216"/>
      <c r="CGO179" s="216"/>
      <c r="CGP179" s="216"/>
      <c r="CGQ179" s="216"/>
      <c r="CGR179" s="216"/>
      <c r="CGS179" s="216"/>
      <c r="CGT179" s="216"/>
      <c r="CGU179" s="216"/>
      <c r="CGV179" s="216"/>
      <c r="CGW179" s="216"/>
      <c r="CGX179" s="216"/>
      <c r="CGY179" s="216"/>
      <c r="CGZ179" s="216"/>
      <c r="CHA179" s="216"/>
      <c r="CHB179" s="216"/>
      <c r="CHC179" s="216"/>
      <c r="CHD179" s="216"/>
      <c r="CHE179" s="216"/>
      <c r="CHF179" s="216"/>
      <c r="CHG179" s="216"/>
      <c r="CHH179" s="216"/>
      <c r="CHI179" s="216"/>
      <c r="CHJ179" s="216"/>
      <c r="CHK179" s="216"/>
      <c r="CHL179" s="216"/>
      <c r="CHM179" s="216"/>
      <c r="CHN179" s="216"/>
      <c r="CHO179" s="216"/>
      <c r="CHP179" s="216"/>
      <c r="CHQ179" s="216"/>
      <c r="CHR179" s="216"/>
      <c r="CHS179" s="216"/>
      <c r="CHT179" s="216"/>
      <c r="CHU179" s="216"/>
      <c r="CHV179" s="216"/>
      <c r="CHW179" s="216"/>
      <c r="CHX179" s="216"/>
      <c r="CHY179" s="216"/>
      <c r="CHZ179" s="216"/>
      <c r="CIA179" s="216"/>
      <c r="CIB179" s="216"/>
      <c r="CIC179" s="216"/>
      <c r="CID179" s="216"/>
      <c r="CIE179" s="216"/>
      <c r="CIF179" s="216"/>
      <c r="CIG179" s="216"/>
      <c r="CIH179" s="216"/>
      <c r="CII179" s="216"/>
      <c r="CIJ179" s="216"/>
      <c r="CIK179" s="216"/>
      <c r="CIL179" s="216"/>
      <c r="CIM179" s="216"/>
      <c r="CIN179" s="216"/>
      <c r="CIO179" s="216"/>
      <c r="CIP179" s="216"/>
      <c r="CIQ179" s="216"/>
      <c r="CIR179" s="216"/>
      <c r="CIS179" s="216"/>
      <c r="CIT179" s="216"/>
      <c r="CIU179" s="216"/>
      <c r="CIV179" s="216"/>
      <c r="CIW179" s="216"/>
      <c r="CIX179" s="216"/>
      <c r="CIY179" s="216"/>
      <c r="CIZ179" s="216"/>
      <c r="CJA179" s="216"/>
      <c r="CJB179" s="216"/>
      <c r="CJC179" s="216"/>
      <c r="CJD179" s="216"/>
      <c r="CJE179" s="216"/>
      <c r="CJF179" s="216"/>
      <c r="CJG179" s="216"/>
      <c r="CJH179" s="216"/>
      <c r="CJI179" s="216"/>
      <c r="CJJ179" s="216"/>
      <c r="CJK179" s="216"/>
      <c r="CJL179" s="216"/>
      <c r="CJM179" s="216"/>
      <c r="CJN179" s="216"/>
      <c r="CJO179" s="216"/>
      <c r="CJP179" s="216"/>
      <c r="CJQ179" s="216"/>
      <c r="CJR179" s="216"/>
      <c r="CJS179" s="216"/>
      <c r="CJT179" s="216"/>
      <c r="CJU179" s="216"/>
      <c r="CJV179" s="216"/>
      <c r="CJW179" s="216"/>
      <c r="CJX179" s="216"/>
      <c r="CJY179" s="216"/>
      <c r="CJZ179" s="216"/>
      <c r="CKA179" s="216"/>
      <c r="CKB179" s="216"/>
      <c r="CKC179" s="216"/>
      <c r="CKD179" s="216"/>
      <c r="CKE179" s="216"/>
      <c r="CKF179" s="216"/>
      <c r="CKG179" s="216"/>
      <c r="CKH179" s="216"/>
      <c r="CKI179" s="216"/>
      <c r="CKJ179" s="216"/>
      <c r="CKK179" s="216"/>
      <c r="CKL179" s="216"/>
      <c r="CKM179" s="216"/>
      <c r="CKN179" s="216"/>
      <c r="CKO179" s="216"/>
      <c r="CKP179" s="216"/>
      <c r="CKQ179" s="216"/>
      <c r="CKR179" s="216"/>
      <c r="CKS179" s="216"/>
      <c r="CKT179" s="216"/>
      <c r="CKU179" s="216"/>
      <c r="CKV179" s="216"/>
      <c r="CKW179" s="216"/>
      <c r="CKX179" s="216"/>
      <c r="CKY179" s="216"/>
      <c r="CKZ179" s="216"/>
      <c r="CLA179" s="216"/>
      <c r="CLB179" s="216"/>
      <c r="CLC179" s="216"/>
      <c r="CLD179" s="216"/>
      <c r="CLE179" s="216"/>
      <c r="CLF179" s="216"/>
      <c r="CLG179" s="216"/>
      <c r="CLH179" s="216"/>
      <c r="CLI179" s="216"/>
      <c r="CLJ179" s="216"/>
      <c r="CLK179" s="216"/>
      <c r="CLL179" s="216"/>
      <c r="CLM179" s="216"/>
      <c r="CLN179" s="216"/>
      <c r="CLO179" s="216"/>
      <c r="CLP179" s="216"/>
      <c r="CLQ179" s="216"/>
      <c r="CLR179" s="216"/>
      <c r="CLS179" s="216"/>
      <c r="CLT179" s="216"/>
      <c r="CLU179" s="216"/>
      <c r="CLV179" s="216"/>
      <c r="CLW179" s="216"/>
      <c r="CLX179" s="216"/>
      <c r="CLY179" s="216"/>
      <c r="CLZ179" s="216"/>
      <c r="CMA179" s="216"/>
      <c r="CMB179" s="216"/>
      <c r="CMC179" s="216"/>
      <c r="CMD179" s="216"/>
      <c r="CME179" s="216"/>
      <c r="CMF179" s="216"/>
      <c r="CMG179" s="216"/>
      <c r="CMH179" s="216"/>
      <c r="CMI179" s="216"/>
      <c r="CMJ179" s="216"/>
      <c r="CMK179" s="216"/>
      <c r="CML179" s="216"/>
      <c r="CMM179" s="216"/>
      <c r="CMN179" s="216"/>
      <c r="CMO179" s="216"/>
      <c r="CMP179" s="216"/>
      <c r="CMQ179" s="216"/>
      <c r="CMR179" s="216"/>
      <c r="CMS179" s="216"/>
      <c r="CMT179" s="216"/>
      <c r="CMU179" s="216"/>
      <c r="CMV179" s="216"/>
      <c r="CMW179" s="216"/>
      <c r="CMX179" s="216"/>
      <c r="CMY179" s="216"/>
      <c r="CMZ179" s="216"/>
      <c r="CNA179" s="216"/>
      <c r="CNB179" s="216"/>
      <c r="CNC179" s="216"/>
      <c r="CND179" s="216"/>
      <c r="CNE179" s="216"/>
      <c r="CNF179" s="216"/>
      <c r="CNG179" s="216"/>
      <c r="CNH179" s="216"/>
      <c r="CNI179" s="216"/>
      <c r="CNJ179" s="216"/>
      <c r="CNK179" s="216"/>
      <c r="CNL179" s="216"/>
      <c r="CNM179" s="216"/>
      <c r="CNN179" s="216"/>
      <c r="CNO179" s="216"/>
      <c r="CNP179" s="216"/>
      <c r="CNQ179" s="216"/>
      <c r="CNR179" s="216"/>
      <c r="CNS179" s="216"/>
      <c r="CNT179" s="216"/>
      <c r="CNU179" s="216"/>
      <c r="CNV179" s="216"/>
      <c r="CNW179" s="216"/>
      <c r="CNX179" s="216"/>
      <c r="CNY179" s="216"/>
      <c r="CNZ179" s="216"/>
      <c r="COA179" s="216"/>
      <c r="COB179" s="216"/>
      <c r="COC179" s="216"/>
      <c r="COD179" s="216"/>
      <c r="COE179" s="216"/>
      <c r="COF179" s="216"/>
      <c r="COG179" s="216"/>
      <c r="COH179" s="216"/>
      <c r="COI179" s="216"/>
      <c r="COJ179" s="216"/>
      <c r="COK179" s="216"/>
      <c r="COL179" s="216"/>
      <c r="COM179" s="216"/>
      <c r="CON179" s="216"/>
      <c r="COO179" s="216"/>
      <c r="COP179" s="216"/>
      <c r="COQ179" s="216"/>
      <c r="COR179" s="216"/>
      <c r="COS179" s="216"/>
      <c r="COT179" s="216"/>
      <c r="COU179" s="216"/>
      <c r="COV179" s="216"/>
      <c r="COW179" s="216"/>
      <c r="COX179" s="216"/>
      <c r="COY179" s="216"/>
      <c r="COZ179" s="216"/>
      <c r="CPA179" s="216"/>
      <c r="CPB179" s="216"/>
      <c r="CPC179" s="216"/>
      <c r="CPD179" s="216"/>
      <c r="CPE179" s="216"/>
      <c r="CPF179" s="216"/>
      <c r="CPG179" s="216"/>
      <c r="CPH179" s="216"/>
      <c r="CPI179" s="216"/>
      <c r="CPJ179" s="216"/>
      <c r="CPK179" s="216"/>
      <c r="CPL179" s="216"/>
      <c r="CPM179" s="216"/>
      <c r="CPN179" s="216"/>
      <c r="CPO179" s="216"/>
      <c r="CPP179" s="216"/>
      <c r="CPQ179" s="216"/>
      <c r="CPR179" s="216"/>
      <c r="CPS179" s="216"/>
      <c r="CPT179" s="216"/>
      <c r="CPU179" s="216"/>
      <c r="CPV179" s="216"/>
      <c r="CPW179" s="216"/>
      <c r="CPX179" s="216"/>
      <c r="CPY179" s="216"/>
      <c r="CPZ179" s="216"/>
      <c r="CQA179" s="216"/>
      <c r="CQB179" s="216"/>
      <c r="CQC179" s="216"/>
      <c r="CQD179" s="216"/>
      <c r="CQE179" s="216"/>
      <c r="CQF179" s="216"/>
      <c r="CQG179" s="216"/>
      <c r="CQH179" s="216"/>
      <c r="CQI179" s="216"/>
      <c r="CQJ179" s="216"/>
      <c r="CQK179" s="216"/>
      <c r="CQL179" s="216"/>
      <c r="CQM179" s="216"/>
      <c r="CQN179" s="216"/>
      <c r="CQO179" s="216"/>
      <c r="CQP179" s="216"/>
      <c r="CQQ179" s="216"/>
      <c r="CQR179" s="216"/>
      <c r="CQS179" s="216"/>
      <c r="CQT179" s="216"/>
      <c r="CQU179" s="216"/>
      <c r="CQV179" s="216"/>
      <c r="CQW179" s="216"/>
      <c r="CQX179" s="216"/>
      <c r="CQY179" s="216"/>
      <c r="CQZ179" s="216"/>
      <c r="CRA179" s="216"/>
      <c r="CRB179" s="216"/>
      <c r="CRC179" s="216"/>
      <c r="CRD179" s="216"/>
      <c r="CRE179" s="216"/>
      <c r="CRF179" s="216"/>
      <c r="CRG179" s="216"/>
      <c r="CRH179" s="216"/>
      <c r="CRI179" s="216"/>
      <c r="CRJ179" s="216"/>
      <c r="CRK179" s="216"/>
      <c r="CRL179" s="216"/>
      <c r="CRM179" s="216"/>
      <c r="CRN179" s="216"/>
      <c r="CRO179" s="216"/>
      <c r="CRP179" s="216"/>
      <c r="CRQ179" s="216"/>
      <c r="CRR179" s="216"/>
      <c r="CRS179" s="216"/>
      <c r="CRT179" s="216"/>
      <c r="CRU179" s="216"/>
      <c r="CRV179" s="216"/>
      <c r="CRW179" s="216"/>
      <c r="CRX179" s="216"/>
      <c r="CRY179" s="216"/>
      <c r="CRZ179" s="216"/>
      <c r="CSA179" s="216"/>
      <c r="CSB179" s="216"/>
      <c r="CSC179" s="216"/>
      <c r="CSD179" s="216"/>
      <c r="CSE179" s="216"/>
      <c r="CSF179" s="216"/>
      <c r="CSG179" s="216"/>
      <c r="CSH179" s="216"/>
      <c r="CSI179" s="216"/>
      <c r="CSJ179" s="216"/>
      <c r="CSK179" s="216"/>
      <c r="CSL179" s="216"/>
      <c r="CSM179" s="216"/>
      <c r="CSN179" s="216"/>
      <c r="CSO179" s="216"/>
      <c r="CSP179" s="216"/>
      <c r="CSQ179" s="216"/>
      <c r="CSR179" s="216"/>
      <c r="CSS179" s="216"/>
      <c r="CST179" s="216"/>
      <c r="CSU179" s="216"/>
      <c r="CSV179" s="216"/>
      <c r="CSW179" s="216"/>
      <c r="CSX179" s="216"/>
      <c r="CSY179" s="216"/>
      <c r="CSZ179" s="216"/>
      <c r="CTA179" s="216"/>
      <c r="CTB179" s="216"/>
      <c r="CTC179" s="216"/>
      <c r="CTD179" s="216"/>
      <c r="CTE179" s="216"/>
      <c r="CTF179" s="216"/>
      <c r="CTG179" s="216"/>
      <c r="CTH179" s="216"/>
      <c r="CTI179" s="216"/>
      <c r="CTJ179" s="216"/>
      <c r="CTK179" s="216"/>
      <c r="CTL179" s="216"/>
      <c r="CTM179" s="216"/>
      <c r="CTN179" s="216"/>
      <c r="CTO179" s="216"/>
      <c r="CTP179" s="216"/>
      <c r="CTQ179" s="216"/>
      <c r="CTR179" s="216"/>
      <c r="CTS179" s="216"/>
      <c r="CTT179" s="216"/>
      <c r="CTU179" s="216"/>
      <c r="CTV179" s="216"/>
      <c r="CTW179" s="216"/>
      <c r="CTX179" s="216"/>
      <c r="CTY179" s="216"/>
      <c r="CTZ179" s="216"/>
      <c r="CUA179" s="216"/>
      <c r="CUB179" s="216"/>
      <c r="CUC179" s="216"/>
      <c r="CUD179" s="216"/>
      <c r="CUE179" s="216"/>
      <c r="CUF179" s="216"/>
      <c r="CUG179" s="216"/>
      <c r="CUH179" s="216"/>
      <c r="CUI179" s="216"/>
      <c r="CUJ179" s="216"/>
      <c r="CUK179" s="216"/>
      <c r="CUL179" s="216"/>
      <c r="CUM179" s="216"/>
      <c r="CUN179" s="216"/>
      <c r="CUO179" s="216"/>
      <c r="CUP179" s="216"/>
      <c r="CUQ179" s="216"/>
      <c r="CUR179" s="216"/>
      <c r="CUS179" s="216"/>
      <c r="CUT179" s="216"/>
      <c r="CUU179" s="216"/>
      <c r="CUV179" s="216"/>
      <c r="CUW179" s="216"/>
      <c r="CUX179" s="216"/>
      <c r="CUY179" s="216"/>
      <c r="CUZ179" s="216"/>
      <c r="CVA179" s="216"/>
      <c r="CVB179" s="216"/>
      <c r="CVC179" s="216"/>
      <c r="CVD179" s="216"/>
      <c r="CVE179" s="216"/>
      <c r="CVF179" s="216"/>
      <c r="CVG179" s="216"/>
      <c r="CVH179" s="216"/>
      <c r="CVI179" s="216"/>
      <c r="CVJ179" s="216"/>
      <c r="CVK179" s="216"/>
      <c r="CVL179" s="216"/>
      <c r="CVM179" s="216"/>
      <c r="CVN179" s="216"/>
      <c r="CVO179" s="216"/>
      <c r="CVP179" s="216"/>
      <c r="CVQ179" s="216"/>
      <c r="CVR179" s="216"/>
      <c r="CVS179" s="216"/>
      <c r="CVT179" s="216"/>
      <c r="CVU179" s="216"/>
      <c r="CVV179" s="216"/>
      <c r="CVW179" s="216"/>
      <c r="CVX179" s="216"/>
      <c r="CVY179" s="216"/>
      <c r="CVZ179" s="216"/>
      <c r="CWA179" s="216"/>
      <c r="CWB179" s="216"/>
      <c r="CWC179" s="216"/>
      <c r="CWD179" s="216"/>
      <c r="CWE179" s="216"/>
      <c r="CWF179" s="216"/>
      <c r="CWG179" s="216"/>
      <c r="CWH179" s="216"/>
      <c r="CWI179" s="216"/>
      <c r="CWJ179" s="216"/>
      <c r="CWK179" s="216"/>
      <c r="CWL179" s="216"/>
      <c r="CWM179" s="216"/>
      <c r="CWN179" s="216"/>
      <c r="CWO179" s="216"/>
      <c r="CWP179" s="216"/>
      <c r="CWQ179" s="216"/>
      <c r="CWR179" s="216"/>
      <c r="CWS179" s="216"/>
      <c r="CWT179" s="216"/>
      <c r="CWU179" s="216"/>
      <c r="CWV179" s="216"/>
      <c r="CWW179" s="216"/>
      <c r="CWX179" s="216"/>
      <c r="CWY179" s="216"/>
      <c r="CWZ179" s="216"/>
      <c r="CXA179" s="216"/>
      <c r="CXB179" s="216"/>
      <c r="CXC179" s="216"/>
      <c r="CXD179" s="216"/>
      <c r="CXE179" s="216"/>
      <c r="CXF179" s="216"/>
      <c r="CXG179" s="216"/>
      <c r="CXH179" s="216"/>
      <c r="CXI179" s="216"/>
      <c r="CXJ179" s="216"/>
      <c r="CXK179" s="216"/>
      <c r="CXL179" s="216"/>
      <c r="CXM179" s="216"/>
      <c r="CXN179" s="216"/>
      <c r="CXO179" s="216"/>
      <c r="CXP179" s="216"/>
      <c r="CXQ179" s="216"/>
      <c r="CXR179" s="216"/>
      <c r="CXS179" s="216"/>
      <c r="CXT179" s="216"/>
      <c r="CXU179" s="216"/>
      <c r="CXV179" s="216"/>
      <c r="CXW179" s="216"/>
      <c r="CXX179" s="216"/>
      <c r="CXY179" s="216"/>
      <c r="CXZ179" s="216"/>
      <c r="CYA179" s="216"/>
      <c r="CYB179" s="216"/>
      <c r="CYC179" s="216"/>
      <c r="CYD179" s="216"/>
      <c r="CYE179" s="216"/>
      <c r="CYF179" s="216"/>
      <c r="CYG179" s="216"/>
      <c r="CYH179" s="216"/>
      <c r="CYI179" s="216"/>
      <c r="CYJ179" s="216"/>
      <c r="CYK179" s="216"/>
      <c r="CYL179" s="216"/>
      <c r="CYM179" s="216"/>
      <c r="CYN179" s="216"/>
      <c r="CYO179" s="216"/>
      <c r="CYP179" s="216"/>
      <c r="CYQ179" s="216"/>
      <c r="CYR179" s="216"/>
      <c r="CYS179" s="216"/>
      <c r="CYT179" s="216"/>
      <c r="CYU179" s="216"/>
      <c r="CYV179" s="216"/>
      <c r="CYW179" s="216"/>
      <c r="CYX179" s="216"/>
      <c r="CYY179" s="216"/>
      <c r="CYZ179" s="216"/>
      <c r="CZA179" s="216"/>
      <c r="CZB179" s="216"/>
      <c r="CZC179" s="216"/>
      <c r="CZD179" s="216"/>
      <c r="CZE179" s="216"/>
      <c r="CZF179" s="216"/>
      <c r="CZG179" s="216"/>
      <c r="CZH179" s="216"/>
      <c r="CZI179" s="216"/>
      <c r="CZJ179" s="216"/>
      <c r="CZK179" s="216"/>
      <c r="CZL179" s="216"/>
      <c r="CZM179" s="216"/>
      <c r="CZN179" s="216"/>
      <c r="CZO179" s="216"/>
      <c r="CZP179" s="216"/>
      <c r="CZQ179" s="216"/>
      <c r="CZR179" s="216"/>
      <c r="CZS179" s="216"/>
      <c r="CZT179" s="216"/>
      <c r="CZU179" s="216"/>
      <c r="CZV179" s="216"/>
      <c r="CZW179" s="216"/>
      <c r="CZX179" s="216"/>
      <c r="CZY179" s="216"/>
      <c r="CZZ179" s="216"/>
      <c r="DAA179" s="216"/>
      <c r="DAB179" s="216"/>
      <c r="DAC179" s="216"/>
      <c r="DAD179" s="216"/>
      <c r="DAE179" s="216"/>
      <c r="DAF179" s="216"/>
      <c r="DAG179" s="216"/>
      <c r="DAH179" s="216"/>
      <c r="DAI179" s="216"/>
      <c r="DAJ179" s="216"/>
      <c r="DAK179" s="216"/>
      <c r="DAL179" s="216"/>
      <c r="DAM179" s="216"/>
      <c r="DAN179" s="216"/>
      <c r="DAO179" s="216"/>
      <c r="DAP179" s="216"/>
      <c r="DAQ179" s="216"/>
      <c r="DAR179" s="216"/>
      <c r="DAS179" s="216"/>
      <c r="DAT179" s="216"/>
      <c r="DAU179" s="216"/>
      <c r="DAV179" s="216"/>
      <c r="DAW179" s="216"/>
      <c r="DAX179" s="216"/>
      <c r="DAY179" s="216"/>
      <c r="DAZ179" s="216"/>
      <c r="DBA179" s="216"/>
      <c r="DBB179" s="216"/>
      <c r="DBC179" s="216"/>
      <c r="DBD179" s="216"/>
      <c r="DBE179" s="216"/>
      <c r="DBF179" s="216"/>
      <c r="DBG179" s="216"/>
      <c r="DBH179" s="216"/>
      <c r="DBI179" s="216"/>
      <c r="DBJ179" s="216"/>
      <c r="DBK179" s="216"/>
      <c r="DBL179" s="216"/>
      <c r="DBM179" s="216"/>
      <c r="DBN179" s="216"/>
      <c r="DBO179" s="216"/>
      <c r="DBP179" s="216"/>
      <c r="DBQ179" s="216"/>
      <c r="DBR179" s="216"/>
      <c r="DBS179" s="216"/>
      <c r="DBT179" s="216"/>
      <c r="DBU179" s="216"/>
      <c r="DBV179" s="216"/>
      <c r="DBW179" s="216"/>
      <c r="DBX179" s="216"/>
      <c r="DBY179" s="216"/>
      <c r="DBZ179" s="216"/>
      <c r="DCA179" s="216"/>
      <c r="DCB179" s="216"/>
      <c r="DCC179" s="216"/>
      <c r="DCD179" s="216"/>
      <c r="DCE179" s="216"/>
      <c r="DCF179" s="216"/>
      <c r="DCG179" s="216"/>
      <c r="DCH179" s="216"/>
      <c r="DCI179" s="216"/>
      <c r="DCJ179" s="216"/>
      <c r="DCK179" s="216"/>
      <c r="DCL179" s="216"/>
      <c r="DCM179" s="216"/>
      <c r="DCN179" s="216"/>
      <c r="DCO179" s="216"/>
      <c r="DCP179" s="216"/>
      <c r="DCQ179" s="216"/>
      <c r="DCR179" s="216"/>
      <c r="DCS179" s="216"/>
      <c r="DCT179" s="216"/>
      <c r="DCU179" s="216"/>
      <c r="DCV179" s="216"/>
      <c r="DCW179" s="216"/>
      <c r="DCX179" s="216"/>
      <c r="DCY179" s="216"/>
      <c r="DCZ179" s="216"/>
      <c r="DDA179" s="216"/>
      <c r="DDB179" s="216"/>
      <c r="DDC179" s="216"/>
      <c r="DDD179" s="216"/>
      <c r="DDE179" s="216"/>
      <c r="DDF179" s="216"/>
      <c r="DDG179" s="216"/>
      <c r="DDH179" s="216"/>
      <c r="DDI179" s="216"/>
      <c r="DDJ179" s="216"/>
      <c r="DDK179" s="216"/>
      <c r="DDL179" s="216"/>
      <c r="DDM179" s="216"/>
      <c r="DDN179" s="216"/>
      <c r="DDO179" s="216"/>
      <c r="DDP179" s="216"/>
      <c r="DDQ179" s="216"/>
      <c r="DDR179" s="216"/>
      <c r="DDS179" s="216"/>
      <c r="DDT179" s="216"/>
      <c r="DDU179" s="216"/>
      <c r="DDV179" s="216"/>
      <c r="DDW179" s="216"/>
      <c r="DDX179" s="216"/>
      <c r="DDY179" s="216"/>
      <c r="DDZ179" s="216"/>
      <c r="DEA179" s="216"/>
      <c r="DEB179" s="216"/>
      <c r="DEC179" s="216"/>
      <c r="DED179" s="216"/>
      <c r="DEE179" s="216"/>
      <c r="DEF179" s="216"/>
      <c r="DEG179" s="216"/>
      <c r="DEH179" s="216"/>
      <c r="DEI179" s="216"/>
      <c r="DEJ179" s="216"/>
      <c r="DEK179" s="216"/>
      <c r="DEL179" s="216"/>
      <c r="DEM179" s="216"/>
      <c r="DEN179" s="216"/>
      <c r="DEO179" s="216"/>
      <c r="DEP179" s="216"/>
      <c r="DEQ179" s="216"/>
      <c r="DER179" s="216"/>
      <c r="DES179" s="216"/>
      <c r="DET179" s="216"/>
      <c r="DEU179" s="216"/>
      <c r="DEV179" s="216"/>
      <c r="DEW179" s="216"/>
      <c r="DEX179" s="216"/>
      <c r="DEY179" s="216"/>
      <c r="DEZ179" s="216"/>
      <c r="DFA179" s="216"/>
      <c r="DFB179" s="216"/>
      <c r="DFC179" s="216"/>
      <c r="DFD179" s="216"/>
      <c r="DFE179" s="216"/>
      <c r="DFF179" s="216"/>
      <c r="DFG179" s="216"/>
      <c r="DFH179" s="216"/>
      <c r="DFI179" s="216"/>
      <c r="DFJ179" s="216"/>
      <c r="DFK179" s="216"/>
      <c r="DFL179" s="216"/>
      <c r="DFM179" s="216"/>
      <c r="DFN179" s="216"/>
      <c r="DFO179" s="216"/>
      <c r="DFP179" s="216"/>
      <c r="DFQ179" s="216"/>
      <c r="DFR179" s="216"/>
      <c r="DFS179" s="216"/>
      <c r="DFT179" s="216"/>
      <c r="DFU179" s="216"/>
      <c r="DFV179" s="216"/>
      <c r="DFW179" s="216"/>
      <c r="DFX179" s="216"/>
      <c r="DFY179" s="216"/>
      <c r="DFZ179" s="216"/>
      <c r="DGA179" s="216"/>
      <c r="DGB179" s="216"/>
      <c r="DGC179" s="216"/>
      <c r="DGD179" s="216"/>
      <c r="DGE179" s="216"/>
      <c r="DGF179" s="216"/>
      <c r="DGG179" s="216"/>
      <c r="DGH179" s="216"/>
      <c r="DGI179" s="216"/>
      <c r="DGJ179" s="216"/>
      <c r="DGK179" s="216"/>
      <c r="DGL179" s="216"/>
      <c r="DGM179" s="216"/>
      <c r="DGN179" s="216"/>
      <c r="DGO179" s="216"/>
      <c r="DGP179" s="216"/>
      <c r="DGQ179" s="216"/>
      <c r="DGR179" s="216"/>
      <c r="DGS179" s="216"/>
      <c r="DGT179" s="216"/>
      <c r="DGU179" s="216"/>
      <c r="DGV179" s="216"/>
      <c r="DGW179" s="216"/>
      <c r="DGX179" s="216"/>
      <c r="DGY179" s="216"/>
      <c r="DGZ179" s="216"/>
      <c r="DHA179" s="216"/>
      <c r="DHB179" s="216"/>
      <c r="DHC179" s="216"/>
      <c r="DHD179" s="216"/>
      <c r="DHE179" s="216"/>
      <c r="DHF179" s="216"/>
      <c r="DHG179" s="216"/>
      <c r="DHH179" s="216"/>
      <c r="DHI179" s="216"/>
      <c r="DHJ179" s="216"/>
      <c r="DHK179" s="216"/>
      <c r="DHL179" s="216"/>
      <c r="DHM179" s="216"/>
      <c r="DHN179" s="216"/>
      <c r="DHO179" s="216"/>
      <c r="DHP179" s="216"/>
      <c r="DHQ179" s="216"/>
      <c r="DHR179" s="216"/>
      <c r="DHS179" s="216"/>
      <c r="DHT179" s="216"/>
      <c r="DHU179" s="216"/>
      <c r="DHV179" s="216"/>
      <c r="DHW179" s="216"/>
      <c r="DHX179" s="216"/>
      <c r="DHY179" s="216"/>
      <c r="DHZ179" s="216"/>
      <c r="DIA179" s="216"/>
      <c r="DIB179" s="216"/>
      <c r="DIC179" s="216"/>
      <c r="DID179" s="216"/>
      <c r="DIE179" s="216"/>
      <c r="DIF179" s="216"/>
      <c r="DIG179" s="216"/>
      <c r="DIH179" s="216"/>
      <c r="DII179" s="216"/>
      <c r="DIJ179" s="216"/>
      <c r="DIK179" s="216"/>
      <c r="DIL179" s="216"/>
      <c r="DIM179" s="216"/>
      <c r="DIN179" s="216"/>
      <c r="DIO179" s="216"/>
      <c r="DIP179" s="216"/>
      <c r="DIQ179" s="216"/>
      <c r="DIR179" s="216"/>
      <c r="DIS179" s="216"/>
      <c r="DIT179" s="216"/>
      <c r="DIU179" s="216"/>
      <c r="DIV179" s="216"/>
      <c r="DIW179" s="216"/>
      <c r="DIX179" s="216"/>
      <c r="DIY179" s="216"/>
      <c r="DIZ179" s="216"/>
      <c r="DJA179" s="216"/>
      <c r="DJB179" s="216"/>
      <c r="DJC179" s="216"/>
      <c r="DJD179" s="216"/>
      <c r="DJE179" s="216"/>
      <c r="DJF179" s="216"/>
      <c r="DJG179" s="216"/>
      <c r="DJH179" s="216"/>
      <c r="DJI179" s="216"/>
      <c r="DJJ179" s="216"/>
      <c r="DJK179" s="216"/>
      <c r="DJL179" s="216"/>
      <c r="DJM179" s="216"/>
      <c r="DJN179" s="216"/>
      <c r="DJO179" s="216"/>
      <c r="DJP179" s="216"/>
      <c r="DJQ179" s="216"/>
      <c r="DJR179" s="216"/>
      <c r="DJS179" s="216"/>
      <c r="DJT179" s="216"/>
      <c r="DJU179" s="216"/>
      <c r="DJV179" s="216"/>
      <c r="DJW179" s="216"/>
      <c r="DJX179" s="216"/>
      <c r="DJY179" s="216"/>
      <c r="DJZ179" s="216"/>
      <c r="DKA179" s="216"/>
      <c r="DKB179" s="216"/>
      <c r="DKC179" s="216"/>
      <c r="DKD179" s="216"/>
      <c r="DKE179" s="216"/>
      <c r="DKF179" s="216"/>
      <c r="DKG179" s="216"/>
      <c r="DKH179" s="216"/>
      <c r="DKI179" s="216"/>
      <c r="DKJ179" s="216"/>
      <c r="DKK179" s="216"/>
      <c r="DKL179" s="216"/>
      <c r="DKM179" s="216"/>
      <c r="DKN179" s="216"/>
      <c r="DKO179" s="216"/>
      <c r="DKP179" s="216"/>
      <c r="DKQ179" s="216"/>
      <c r="DKR179" s="216"/>
      <c r="DKS179" s="216"/>
      <c r="DKT179" s="216"/>
      <c r="DKU179" s="216"/>
      <c r="DKV179" s="216"/>
      <c r="DKW179" s="216"/>
      <c r="DKX179" s="216"/>
      <c r="DKY179" s="216"/>
      <c r="DKZ179" s="216"/>
      <c r="DLA179" s="216"/>
      <c r="DLB179" s="216"/>
      <c r="DLC179" s="216"/>
      <c r="DLD179" s="216"/>
      <c r="DLE179" s="216"/>
      <c r="DLF179" s="216"/>
      <c r="DLG179" s="216"/>
      <c r="DLH179" s="216"/>
      <c r="DLI179" s="216"/>
      <c r="DLJ179" s="216"/>
      <c r="DLK179" s="216"/>
      <c r="DLL179" s="216"/>
      <c r="DLM179" s="216"/>
      <c r="DLN179" s="216"/>
      <c r="DLO179" s="216"/>
      <c r="DLP179" s="216"/>
      <c r="DLQ179" s="216"/>
      <c r="DLR179" s="216"/>
      <c r="DLS179" s="216"/>
      <c r="DLT179" s="216"/>
      <c r="DLU179" s="216"/>
      <c r="DLV179" s="216"/>
      <c r="DLW179" s="216"/>
      <c r="DLX179" s="216"/>
      <c r="DLY179" s="216"/>
      <c r="DLZ179" s="216"/>
      <c r="DMA179" s="216"/>
      <c r="DMB179" s="216"/>
      <c r="DMC179" s="216"/>
      <c r="DMD179" s="216"/>
      <c r="DME179" s="216"/>
      <c r="DMF179" s="216"/>
      <c r="DMG179" s="216"/>
      <c r="DMH179" s="216"/>
      <c r="DMI179" s="216"/>
      <c r="DMJ179" s="216"/>
      <c r="DMK179" s="216"/>
      <c r="DML179" s="216"/>
      <c r="DMM179" s="216"/>
      <c r="DMN179" s="216"/>
      <c r="DMO179" s="216"/>
      <c r="DMP179" s="216"/>
      <c r="DMQ179" s="216"/>
      <c r="DMR179" s="216"/>
      <c r="DMS179" s="216"/>
      <c r="DMT179" s="216"/>
      <c r="DMU179" s="216"/>
      <c r="DMV179" s="216"/>
      <c r="DMW179" s="216"/>
      <c r="DMX179" s="216"/>
      <c r="DMY179" s="216"/>
      <c r="DMZ179" s="216"/>
      <c r="DNA179" s="216"/>
      <c r="DNB179" s="216"/>
      <c r="DNC179" s="216"/>
      <c r="DND179" s="216"/>
      <c r="DNE179" s="216"/>
      <c r="DNF179" s="216"/>
      <c r="DNG179" s="216"/>
      <c r="DNH179" s="216"/>
      <c r="DNI179" s="216"/>
      <c r="DNJ179" s="216"/>
      <c r="DNK179" s="216"/>
      <c r="DNL179" s="216"/>
      <c r="DNM179" s="216"/>
      <c r="DNN179" s="216"/>
      <c r="DNO179" s="216"/>
      <c r="DNP179" s="216"/>
      <c r="DNQ179" s="216"/>
      <c r="DNR179" s="216"/>
      <c r="DNS179" s="216"/>
      <c r="DNT179" s="216"/>
      <c r="DNU179" s="216"/>
      <c r="DNV179" s="216"/>
      <c r="DNW179" s="216"/>
      <c r="DNX179" s="216"/>
      <c r="DNY179" s="216"/>
      <c r="DNZ179" s="216"/>
      <c r="DOA179" s="216"/>
      <c r="DOB179" s="216"/>
      <c r="DOC179" s="216"/>
      <c r="DOD179" s="216"/>
      <c r="DOE179" s="216"/>
      <c r="DOF179" s="216"/>
      <c r="DOG179" s="216"/>
      <c r="DOH179" s="216"/>
      <c r="DOI179" s="216"/>
      <c r="DOJ179" s="216"/>
      <c r="DOK179" s="216"/>
      <c r="DOL179" s="216"/>
      <c r="DOM179" s="216"/>
      <c r="DON179" s="216"/>
      <c r="DOO179" s="216"/>
      <c r="DOP179" s="216"/>
      <c r="DOQ179" s="216"/>
      <c r="DOR179" s="216"/>
      <c r="DOS179" s="216"/>
      <c r="DOT179" s="216"/>
      <c r="DOU179" s="216"/>
      <c r="DOV179" s="216"/>
      <c r="DOW179" s="216"/>
      <c r="DOX179" s="216"/>
      <c r="DOY179" s="216"/>
      <c r="DOZ179" s="216"/>
      <c r="DPA179" s="216"/>
      <c r="DPB179" s="216"/>
      <c r="DPC179" s="216"/>
      <c r="DPD179" s="216"/>
      <c r="DPE179" s="216"/>
      <c r="DPF179" s="216"/>
      <c r="DPG179" s="216"/>
      <c r="DPH179" s="216"/>
      <c r="DPI179" s="216"/>
      <c r="DPJ179" s="216"/>
      <c r="DPK179" s="216"/>
      <c r="DPL179" s="216"/>
      <c r="DPM179" s="216"/>
      <c r="DPN179" s="216"/>
      <c r="DPO179" s="216"/>
      <c r="DPP179" s="216"/>
      <c r="DPQ179" s="216"/>
      <c r="DPR179" s="216"/>
      <c r="DPS179" s="216"/>
      <c r="DPT179" s="216"/>
      <c r="DPU179" s="216"/>
      <c r="DPV179" s="216"/>
      <c r="DPW179" s="216"/>
      <c r="DPX179" s="216"/>
      <c r="DPY179" s="216"/>
      <c r="DPZ179" s="216"/>
      <c r="DQA179" s="216"/>
      <c r="DQB179" s="216"/>
      <c r="DQC179" s="216"/>
      <c r="DQD179" s="216"/>
      <c r="DQE179" s="216"/>
      <c r="DQF179" s="216"/>
      <c r="DQG179" s="216"/>
      <c r="DQH179" s="216"/>
      <c r="DQI179" s="216"/>
      <c r="DQJ179" s="216"/>
      <c r="DQK179" s="216"/>
      <c r="DQL179" s="216"/>
      <c r="DQM179" s="216"/>
      <c r="DQN179" s="216"/>
      <c r="DQO179" s="216"/>
      <c r="DQP179" s="216"/>
      <c r="DQQ179" s="216"/>
      <c r="DQR179" s="216"/>
      <c r="DQS179" s="216"/>
      <c r="DQT179" s="216"/>
      <c r="DQU179" s="216"/>
      <c r="DQV179" s="216"/>
      <c r="DQW179" s="216"/>
      <c r="DQX179" s="216"/>
      <c r="DQY179" s="216"/>
      <c r="DQZ179" s="216"/>
      <c r="DRA179" s="216"/>
      <c r="DRB179" s="216"/>
      <c r="DRC179" s="216"/>
      <c r="DRD179" s="216"/>
      <c r="DRE179" s="216"/>
      <c r="DRF179" s="216"/>
      <c r="DRG179" s="216"/>
      <c r="DRH179" s="216"/>
      <c r="DRI179" s="216"/>
      <c r="DRJ179" s="216"/>
      <c r="DRK179" s="216"/>
      <c r="DRL179" s="216"/>
      <c r="DRM179" s="216"/>
      <c r="DRN179" s="216"/>
      <c r="DRO179" s="216"/>
      <c r="DRP179" s="216"/>
      <c r="DRQ179" s="216"/>
      <c r="DRR179" s="216"/>
      <c r="DRS179" s="216"/>
      <c r="DRT179" s="216"/>
      <c r="DRU179" s="216"/>
      <c r="DRV179" s="216"/>
      <c r="DRW179" s="216"/>
      <c r="DRX179" s="216"/>
      <c r="DRY179" s="216"/>
      <c r="DRZ179" s="216"/>
      <c r="DSA179" s="216"/>
      <c r="DSB179" s="216"/>
      <c r="DSC179" s="216"/>
      <c r="DSD179" s="216"/>
      <c r="DSE179" s="216"/>
      <c r="DSF179" s="216"/>
      <c r="DSG179" s="216"/>
      <c r="DSH179" s="216"/>
      <c r="DSI179" s="216"/>
      <c r="DSJ179" s="216"/>
      <c r="DSK179" s="216"/>
      <c r="DSL179" s="216"/>
      <c r="DSM179" s="216"/>
      <c r="DSN179" s="216"/>
      <c r="DSO179" s="216"/>
      <c r="DSP179" s="216"/>
      <c r="DSQ179" s="216"/>
      <c r="DSR179" s="216"/>
      <c r="DSS179" s="216"/>
      <c r="DST179" s="216"/>
      <c r="DSU179" s="216"/>
      <c r="DSV179" s="216"/>
      <c r="DSW179" s="216"/>
      <c r="DSX179" s="216"/>
      <c r="DSY179" s="216"/>
      <c r="DSZ179" s="216"/>
      <c r="DTA179" s="216"/>
      <c r="DTB179" s="216"/>
      <c r="DTC179" s="216"/>
      <c r="DTD179" s="216"/>
      <c r="DTE179" s="216"/>
      <c r="DTF179" s="216"/>
      <c r="DTG179" s="216"/>
      <c r="DTH179" s="216"/>
      <c r="DTI179" s="216"/>
      <c r="DTJ179" s="216"/>
      <c r="DTK179" s="216"/>
      <c r="DTL179" s="216"/>
      <c r="DTM179" s="216"/>
      <c r="DTN179" s="216"/>
      <c r="DTO179" s="216"/>
      <c r="DTP179" s="216"/>
      <c r="DTQ179" s="216"/>
      <c r="DTR179" s="216"/>
      <c r="DTS179" s="216"/>
      <c r="DTT179" s="216"/>
      <c r="DTU179" s="216"/>
      <c r="DTV179" s="216"/>
      <c r="DTW179" s="216"/>
      <c r="DTX179" s="216"/>
      <c r="DTY179" s="216"/>
      <c r="DTZ179" s="216"/>
      <c r="DUA179" s="216"/>
      <c r="DUB179" s="216"/>
      <c r="DUC179" s="216"/>
      <c r="DUD179" s="216"/>
      <c r="DUE179" s="216"/>
      <c r="DUF179" s="216"/>
      <c r="DUG179" s="216"/>
      <c r="DUH179" s="216"/>
      <c r="DUI179" s="216"/>
      <c r="DUJ179" s="216"/>
      <c r="DUK179" s="216"/>
      <c r="DUL179" s="216"/>
      <c r="DUM179" s="216"/>
      <c r="DUN179" s="216"/>
      <c r="DUO179" s="216"/>
      <c r="DUP179" s="216"/>
      <c r="DUQ179" s="216"/>
      <c r="DUR179" s="216"/>
      <c r="DUS179" s="216"/>
      <c r="DUT179" s="216"/>
      <c r="DUU179" s="216"/>
      <c r="DUV179" s="216"/>
      <c r="DUW179" s="216"/>
      <c r="DUX179" s="216"/>
      <c r="DUY179" s="216"/>
      <c r="DUZ179" s="216"/>
      <c r="DVA179" s="216"/>
      <c r="DVB179" s="216"/>
      <c r="DVC179" s="216"/>
      <c r="DVD179" s="216"/>
      <c r="DVE179" s="216"/>
      <c r="DVF179" s="216"/>
      <c r="DVG179" s="216"/>
      <c r="DVH179" s="216"/>
      <c r="DVI179" s="216"/>
      <c r="DVJ179" s="216"/>
      <c r="DVK179" s="216"/>
      <c r="DVL179" s="216"/>
      <c r="DVM179" s="216"/>
      <c r="DVN179" s="216"/>
      <c r="DVO179" s="216"/>
      <c r="DVP179" s="216"/>
      <c r="DVQ179" s="216"/>
      <c r="DVR179" s="216"/>
      <c r="DVS179" s="216"/>
      <c r="DVT179" s="216"/>
      <c r="DVU179" s="216"/>
      <c r="DVV179" s="216"/>
      <c r="DVW179" s="216"/>
      <c r="DVX179" s="216"/>
      <c r="DVY179" s="216"/>
      <c r="DVZ179" s="216"/>
      <c r="DWA179" s="216"/>
      <c r="DWB179" s="216"/>
      <c r="DWC179" s="216"/>
      <c r="DWD179" s="216"/>
      <c r="DWE179" s="216"/>
      <c r="DWF179" s="216"/>
      <c r="DWG179" s="216"/>
      <c r="DWH179" s="216"/>
      <c r="DWI179" s="216"/>
      <c r="DWJ179" s="216"/>
      <c r="DWK179" s="216"/>
      <c r="DWL179" s="216"/>
      <c r="DWM179" s="216"/>
      <c r="DWN179" s="216"/>
      <c r="DWO179" s="216"/>
      <c r="DWP179" s="216"/>
      <c r="DWQ179" s="216"/>
      <c r="DWR179" s="216"/>
      <c r="DWS179" s="216"/>
      <c r="DWT179" s="216"/>
      <c r="DWU179" s="216"/>
      <c r="DWV179" s="216"/>
      <c r="DWW179" s="216"/>
      <c r="DWX179" s="216"/>
      <c r="DWY179" s="216"/>
      <c r="DWZ179" s="216"/>
      <c r="DXA179" s="216"/>
      <c r="DXB179" s="216"/>
      <c r="DXC179" s="216"/>
      <c r="DXD179" s="216"/>
      <c r="DXE179" s="216"/>
      <c r="DXF179" s="216"/>
      <c r="DXG179" s="216"/>
      <c r="DXH179" s="216"/>
      <c r="DXI179" s="216"/>
      <c r="DXJ179" s="216"/>
      <c r="DXK179" s="216"/>
      <c r="DXL179" s="216"/>
      <c r="DXM179" s="216"/>
      <c r="DXN179" s="216"/>
      <c r="DXO179" s="216"/>
      <c r="DXP179" s="216"/>
      <c r="DXQ179" s="216"/>
      <c r="DXR179" s="216"/>
      <c r="DXS179" s="216"/>
      <c r="DXT179" s="216"/>
      <c r="DXU179" s="216"/>
      <c r="DXV179" s="216"/>
      <c r="DXW179" s="216"/>
      <c r="DXX179" s="216"/>
      <c r="DXY179" s="216"/>
      <c r="DXZ179" s="216"/>
      <c r="DYA179" s="216"/>
      <c r="DYB179" s="216"/>
      <c r="DYC179" s="216"/>
      <c r="DYD179" s="216"/>
      <c r="DYE179" s="216"/>
      <c r="DYF179" s="216"/>
      <c r="DYG179" s="216"/>
      <c r="DYH179" s="216"/>
      <c r="DYI179" s="216"/>
      <c r="DYJ179" s="216"/>
      <c r="DYK179" s="216"/>
      <c r="DYL179" s="216"/>
      <c r="DYM179" s="216"/>
      <c r="DYN179" s="216"/>
      <c r="DYO179" s="216"/>
      <c r="DYP179" s="216"/>
      <c r="DYQ179" s="216"/>
      <c r="DYR179" s="216"/>
      <c r="DYS179" s="216"/>
      <c r="DYT179" s="216"/>
      <c r="DYU179" s="216"/>
      <c r="DYV179" s="216"/>
      <c r="DYW179" s="216"/>
      <c r="DYX179" s="216"/>
      <c r="DYY179" s="216"/>
      <c r="DYZ179" s="216"/>
      <c r="DZA179" s="216"/>
      <c r="DZB179" s="216"/>
      <c r="DZC179" s="216"/>
      <c r="DZD179" s="216"/>
      <c r="DZE179" s="216"/>
      <c r="DZF179" s="216"/>
      <c r="DZG179" s="216"/>
      <c r="DZH179" s="216"/>
      <c r="DZI179" s="216"/>
      <c r="DZJ179" s="216"/>
      <c r="DZK179" s="216"/>
      <c r="DZL179" s="216"/>
      <c r="DZM179" s="216"/>
      <c r="DZN179" s="216"/>
      <c r="DZO179" s="216"/>
      <c r="DZP179" s="216"/>
      <c r="DZQ179" s="216"/>
      <c r="DZR179" s="216"/>
      <c r="DZS179" s="216"/>
      <c r="DZT179" s="216"/>
      <c r="DZU179" s="216"/>
      <c r="DZV179" s="216"/>
      <c r="DZW179" s="216"/>
      <c r="DZX179" s="216"/>
      <c r="DZY179" s="216"/>
      <c r="DZZ179" s="216"/>
      <c r="EAA179" s="216"/>
      <c r="EAB179" s="216"/>
      <c r="EAC179" s="216"/>
      <c r="EAD179" s="216"/>
      <c r="EAE179" s="216"/>
      <c r="EAF179" s="216"/>
      <c r="EAG179" s="216"/>
      <c r="EAH179" s="216"/>
      <c r="EAI179" s="216"/>
      <c r="EAJ179" s="216"/>
      <c r="EAK179" s="216"/>
      <c r="EAL179" s="216"/>
      <c r="EAM179" s="216"/>
      <c r="EAN179" s="216"/>
      <c r="EAO179" s="216"/>
      <c r="EAP179" s="216"/>
      <c r="EAQ179" s="216"/>
      <c r="EAR179" s="216"/>
      <c r="EAS179" s="216"/>
      <c r="EAT179" s="216"/>
      <c r="EAU179" s="216"/>
      <c r="EAV179" s="216"/>
      <c r="EAW179" s="216"/>
      <c r="EAX179" s="216"/>
      <c r="EAY179" s="216"/>
      <c r="EAZ179" s="216"/>
      <c r="EBA179" s="216"/>
      <c r="EBB179" s="216"/>
      <c r="EBC179" s="216"/>
      <c r="EBD179" s="216"/>
      <c r="EBE179" s="216"/>
      <c r="EBF179" s="216"/>
      <c r="EBG179" s="216"/>
      <c r="EBH179" s="216"/>
      <c r="EBI179" s="216"/>
      <c r="EBJ179" s="216"/>
      <c r="EBK179" s="216"/>
      <c r="EBL179" s="216"/>
      <c r="EBM179" s="216"/>
      <c r="EBN179" s="216"/>
      <c r="EBO179" s="216"/>
      <c r="EBP179" s="216"/>
      <c r="EBQ179" s="216"/>
      <c r="EBR179" s="216"/>
      <c r="EBS179" s="216"/>
      <c r="EBT179" s="216"/>
      <c r="EBU179" s="216"/>
      <c r="EBV179" s="216"/>
      <c r="EBW179" s="216"/>
      <c r="EBX179" s="216"/>
      <c r="EBY179" s="216"/>
      <c r="EBZ179" s="216"/>
      <c r="ECA179" s="216"/>
      <c r="ECB179" s="216"/>
      <c r="ECC179" s="216"/>
      <c r="ECD179" s="216"/>
      <c r="ECE179" s="216"/>
      <c r="ECF179" s="216"/>
      <c r="ECG179" s="216"/>
      <c r="ECH179" s="216"/>
      <c r="ECI179" s="216"/>
      <c r="ECJ179" s="216"/>
      <c r="ECK179" s="216"/>
      <c r="ECL179" s="216"/>
      <c r="ECM179" s="216"/>
      <c r="ECN179" s="216"/>
      <c r="ECO179" s="216"/>
      <c r="ECP179" s="216"/>
      <c r="ECQ179" s="216"/>
      <c r="ECR179" s="216"/>
      <c r="ECS179" s="216"/>
      <c r="ECT179" s="216"/>
      <c r="ECU179" s="216"/>
      <c r="ECV179" s="216"/>
      <c r="ECW179" s="216"/>
      <c r="ECX179" s="216"/>
      <c r="ECY179" s="216"/>
      <c r="ECZ179" s="216"/>
      <c r="EDA179" s="216"/>
      <c r="EDB179" s="216"/>
      <c r="EDC179" s="216"/>
      <c r="EDD179" s="216"/>
      <c r="EDE179" s="216"/>
      <c r="EDF179" s="216"/>
      <c r="EDG179" s="216"/>
      <c r="EDH179" s="216"/>
      <c r="EDI179" s="216"/>
      <c r="EDJ179" s="216"/>
      <c r="EDK179" s="216"/>
      <c r="EDL179" s="216"/>
      <c r="EDM179" s="216"/>
      <c r="EDN179" s="216"/>
      <c r="EDO179" s="216"/>
      <c r="EDP179" s="216"/>
      <c r="EDQ179" s="216"/>
      <c r="EDR179" s="216"/>
      <c r="EDS179" s="216"/>
      <c r="EDT179" s="216"/>
      <c r="EDU179" s="216"/>
      <c r="EDV179" s="216"/>
      <c r="EDW179" s="216"/>
      <c r="EDX179" s="216"/>
      <c r="EDY179" s="216"/>
      <c r="EDZ179" s="216"/>
      <c r="EEA179" s="216"/>
      <c r="EEB179" s="216"/>
      <c r="EEC179" s="216"/>
      <c r="EED179" s="216"/>
      <c r="EEE179" s="216"/>
      <c r="EEF179" s="216"/>
      <c r="EEG179" s="216"/>
      <c r="EEH179" s="216"/>
      <c r="EEI179" s="216"/>
      <c r="EEJ179" s="216"/>
      <c r="EEK179" s="216"/>
      <c r="EEL179" s="216"/>
      <c r="EEM179" s="216"/>
      <c r="EEN179" s="216"/>
      <c r="EEO179" s="216"/>
      <c r="EEP179" s="216"/>
      <c r="EEQ179" s="216"/>
      <c r="EER179" s="216"/>
      <c r="EES179" s="216"/>
      <c r="EET179" s="216"/>
      <c r="EEU179" s="216"/>
      <c r="EEV179" s="216"/>
      <c r="EEW179" s="216"/>
      <c r="EEX179" s="216"/>
      <c r="EEY179" s="216"/>
      <c r="EEZ179" s="216"/>
      <c r="EFA179" s="216"/>
      <c r="EFB179" s="216"/>
      <c r="EFC179" s="216"/>
      <c r="EFD179" s="216"/>
      <c r="EFE179" s="216"/>
      <c r="EFF179" s="216"/>
      <c r="EFG179" s="216"/>
      <c r="EFH179" s="216"/>
      <c r="EFI179" s="216"/>
      <c r="EFJ179" s="216"/>
      <c r="EFK179" s="216"/>
      <c r="EFL179" s="216"/>
      <c r="EFM179" s="216"/>
      <c r="EFN179" s="216"/>
      <c r="EFO179" s="216"/>
      <c r="EFP179" s="216"/>
      <c r="EFQ179" s="216"/>
      <c r="EFR179" s="216"/>
      <c r="EFS179" s="216"/>
      <c r="EFT179" s="216"/>
      <c r="EFU179" s="216"/>
      <c r="EFV179" s="216"/>
      <c r="EFW179" s="216"/>
      <c r="EFX179" s="216"/>
      <c r="EFY179" s="216"/>
      <c r="EFZ179" s="216"/>
      <c r="EGA179" s="216"/>
      <c r="EGB179" s="216"/>
      <c r="EGC179" s="216"/>
      <c r="EGD179" s="216"/>
      <c r="EGE179" s="216"/>
      <c r="EGF179" s="216"/>
      <c r="EGG179" s="216"/>
      <c r="EGH179" s="216"/>
      <c r="EGI179" s="216"/>
      <c r="EGJ179" s="216"/>
      <c r="EGK179" s="216"/>
      <c r="EGL179" s="216"/>
      <c r="EGM179" s="216"/>
      <c r="EGN179" s="216"/>
      <c r="EGO179" s="216"/>
      <c r="EGP179" s="216"/>
      <c r="EGQ179" s="216"/>
      <c r="EGR179" s="216"/>
      <c r="EGS179" s="216"/>
      <c r="EGT179" s="216"/>
      <c r="EGU179" s="216"/>
      <c r="EGV179" s="216"/>
      <c r="EGW179" s="216"/>
      <c r="EGX179" s="216"/>
      <c r="EGY179" s="216"/>
      <c r="EGZ179" s="216"/>
      <c r="EHA179" s="216"/>
      <c r="EHB179" s="216"/>
      <c r="EHC179" s="216"/>
      <c r="EHD179" s="216"/>
      <c r="EHE179" s="216"/>
      <c r="EHF179" s="216"/>
      <c r="EHG179" s="216"/>
      <c r="EHH179" s="216"/>
      <c r="EHI179" s="216"/>
      <c r="EHJ179" s="216"/>
      <c r="EHK179" s="216"/>
      <c r="EHL179" s="216"/>
      <c r="EHM179" s="216"/>
      <c r="EHN179" s="216"/>
      <c r="EHO179" s="216"/>
      <c r="EHP179" s="216"/>
      <c r="EHQ179" s="216"/>
      <c r="EHR179" s="216"/>
      <c r="EHS179" s="216"/>
      <c r="EHT179" s="216"/>
      <c r="EHU179" s="216"/>
      <c r="EHV179" s="216"/>
      <c r="EHW179" s="216"/>
      <c r="EHX179" s="216"/>
      <c r="EHY179" s="216"/>
      <c r="EHZ179" s="216"/>
      <c r="EIA179" s="216"/>
      <c r="EIB179" s="216"/>
      <c r="EIC179" s="216"/>
      <c r="EID179" s="216"/>
      <c r="EIE179" s="216"/>
      <c r="EIF179" s="216"/>
      <c r="EIG179" s="216"/>
      <c r="EIH179" s="216"/>
      <c r="EII179" s="216"/>
      <c r="EIJ179" s="216"/>
      <c r="EIK179" s="216"/>
      <c r="EIL179" s="216"/>
      <c r="EIM179" s="216"/>
      <c r="EIN179" s="216"/>
      <c r="EIO179" s="216"/>
      <c r="EIP179" s="216"/>
      <c r="EIQ179" s="216"/>
      <c r="EIR179" s="216"/>
      <c r="EIS179" s="216"/>
      <c r="EIT179" s="216"/>
      <c r="EIU179" s="216"/>
      <c r="EIV179" s="216"/>
      <c r="EIW179" s="216"/>
      <c r="EIX179" s="216"/>
      <c r="EIY179" s="216"/>
      <c r="EIZ179" s="216"/>
      <c r="EJA179" s="216"/>
      <c r="EJB179" s="216"/>
      <c r="EJC179" s="216"/>
      <c r="EJD179" s="216"/>
      <c r="EJE179" s="216"/>
      <c r="EJF179" s="216"/>
      <c r="EJG179" s="216"/>
      <c r="EJH179" s="216"/>
      <c r="EJI179" s="216"/>
      <c r="EJJ179" s="216"/>
      <c r="EJK179" s="216"/>
      <c r="EJL179" s="216"/>
      <c r="EJM179" s="216"/>
      <c r="EJN179" s="216"/>
      <c r="EJO179" s="216"/>
      <c r="EJP179" s="216"/>
      <c r="EJQ179" s="216"/>
      <c r="EJR179" s="216"/>
      <c r="EJS179" s="216"/>
      <c r="EJT179" s="216"/>
      <c r="EJU179" s="216"/>
      <c r="EJV179" s="216"/>
      <c r="EJW179" s="216"/>
      <c r="EJX179" s="216"/>
      <c r="EJY179" s="216"/>
      <c r="EJZ179" s="216"/>
      <c r="EKA179" s="216"/>
      <c r="EKB179" s="216"/>
      <c r="EKC179" s="216"/>
      <c r="EKD179" s="216"/>
      <c r="EKE179" s="216"/>
      <c r="EKF179" s="216"/>
      <c r="EKG179" s="216"/>
      <c r="EKH179" s="216"/>
      <c r="EKI179" s="216"/>
      <c r="EKJ179" s="216"/>
      <c r="EKK179" s="216"/>
      <c r="EKL179" s="216"/>
      <c r="EKM179" s="216"/>
      <c r="EKN179" s="216"/>
      <c r="EKO179" s="216"/>
      <c r="EKP179" s="216"/>
      <c r="EKQ179" s="216"/>
      <c r="EKR179" s="216"/>
      <c r="EKS179" s="216"/>
      <c r="EKT179" s="216"/>
      <c r="EKU179" s="216"/>
      <c r="EKV179" s="216"/>
      <c r="EKW179" s="216"/>
      <c r="EKX179" s="216"/>
      <c r="EKY179" s="216"/>
      <c r="EKZ179" s="216"/>
      <c r="ELA179" s="216"/>
      <c r="ELB179" s="216"/>
      <c r="ELC179" s="216"/>
      <c r="ELD179" s="216"/>
      <c r="ELE179" s="216"/>
      <c r="ELF179" s="216"/>
      <c r="ELG179" s="216"/>
      <c r="ELH179" s="216"/>
      <c r="ELI179" s="216"/>
      <c r="ELJ179" s="216"/>
      <c r="ELK179" s="216"/>
      <c r="ELL179" s="216"/>
      <c r="ELM179" s="216"/>
      <c r="ELN179" s="216"/>
      <c r="ELO179" s="216"/>
      <c r="ELP179" s="216"/>
      <c r="ELQ179" s="216"/>
      <c r="ELR179" s="216"/>
      <c r="ELS179" s="216"/>
      <c r="ELT179" s="216"/>
      <c r="ELU179" s="216"/>
      <c r="ELV179" s="216"/>
      <c r="ELW179" s="216"/>
      <c r="ELX179" s="216"/>
      <c r="ELY179" s="216"/>
      <c r="ELZ179" s="216"/>
      <c r="EMA179" s="216"/>
      <c r="EMB179" s="216"/>
      <c r="EMC179" s="216"/>
      <c r="EMD179" s="216"/>
      <c r="EME179" s="216"/>
      <c r="EMF179" s="216"/>
      <c r="EMG179" s="216"/>
      <c r="EMH179" s="216"/>
      <c r="EMI179" s="216"/>
      <c r="EMJ179" s="216"/>
      <c r="EMK179" s="216"/>
      <c r="EML179" s="216"/>
      <c r="EMM179" s="216"/>
      <c r="EMN179" s="216"/>
      <c r="EMO179" s="216"/>
      <c r="EMP179" s="216"/>
      <c r="EMQ179" s="216"/>
      <c r="EMR179" s="216"/>
      <c r="EMS179" s="216"/>
      <c r="EMT179" s="216"/>
      <c r="EMU179" s="216"/>
      <c r="EMV179" s="216"/>
      <c r="EMW179" s="216"/>
      <c r="EMX179" s="216"/>
      <c r="EMY179" s="216"/>
      <c r="EMZ179" s="216"/>
      <c r="ENA179" s="216"/>
      <c r="ENB179" s="216"/>
      <c r="ENC179" s="216"/>
      <c r="END179" s="216"/>
      <c r="ENE179" s="216"/>
      <c r="ENF179" s="216"/>
      <c r="ENG179" s="216"/>
      <c r="ENH179" s="216"/>
      <c r="ENI179" s="216"/>
      <c r="ENJ179" s="216"/>
      <c r="ENK179" s="216"/>
      <c r="ENL179" s="216"/>
      <c r="ENM179" s="216"/>
      <c r="ENN179" s="216"/>
      <c r="ENO179" s="216"/>
      <c r="ENP179" s="216"/>
      <c r="ENQ179" s="216"/>
      <c r="ENR179" s="216"/>
      <c r="ENS179" s="216"/>
      <c r="ENT179" s="216"/>
      <c r="ENU179" s="216"/>
      <c r="ENV179" s="216"/>
      <c r="ENW179" s="216"/>
      <c r="ENX179" s="216"/>
      <c r="ENY179" s="216"/>
      <c r="ENZ179" s="216"/>
      <c r="EOA179" s="216"/>
      <c r="EOB179" s="216"/>
      <c r="EOC179" s="216"/>
      <c r="EOD179" s="216"/>
      <c r="EOE179" s="216"/>
      <c r="EOF179" s="216"/>
      <c r="EOG179" s="216"/>
      <c r="EOH179" s="216"/>
      <c r="EOI179" s="216"/>
      <c r="EOJ179" s="216"/>
      <c r="EOK179" s="216"/>
      <c r="EOL179" s="216"/>
      <c r="EOM179" s="216"/>
      <c r="EON179" s="216"/>
      <c r="EOO179" s="216"/>
      <c r="EOP179" s="216"/>
      <c r="EOQ179" s="216"/>
      <c r="EOR179" s="216"/>
      <c r="EOS179" s="216"/>
      <c r="EOT179" s="216"/>
      <c r="EOU179" s="216"/>
      <c r="EOV179" s="216"/>
      <c r="EOW179" s="216"/>
      <c r="EOX179" s="216"/>
      <c r="EOY179" s="216"/>
      <c r="EOZ179" s="216"/>
      <c r="EPA179" s="216"/>
      <c r="EPB179" s="216"/>
      <c r="EPC179" s="216"/>
      <c r="EPD179" s="216"/>
      <c r="EPE179" s="216"/>
      <c r="EPF179" s="216"/>
      <c r="EPG179" s="216"/>
      <c r="EPH179" s="216"/>
      <c r="EPI179" s="216"/>
      <c r="EPJ179" s="216"/>
      <c r="EPK179" s="216"/>
      <c r="EPL179" s="216"/>
      <c r="EPM179" s="216"/>
      <c r="EPN179" s="216"/>
      <c r="EPO179" s="216"/>
      <c r="EPP179" s="216"/>
      <c r="EPQ179" s="216"/>
      <c r="EPR179" s="216"/>
      <c r="EPS179" s="216"/>
      <c r="EPT179" s="216"/>
      <c r="EPU179" s="216"/>
      <c r="EPV179" s="216"/>
      <c r="EPW179" s="216"/>
      <c r="EPX179" s="216"/>
      <c r="EPY179" s="216"/>
      <c r="EPZ179" s="216"/>
      <c r="EQA179" s="216"/>
      <c r="EQB179" s="216"/>
      <c r="EQC179" s="216"/>
      <c r="EQD179" s="216"/>
      <c r="EQE179" s="216"/>
      <c r="EQF179" s="216"/>
      <c r="EQG179" s="216"/>
      <c r="EQH179" s="216"/>
      <c r="EQI179" s="216"/>
      <c r="EQJ179" s="216"/>
      <c r="EQK179" s="216"/>
      <c r="EQL179" s="216"/>
      <c r="EQM179" s="216"/>
      <c r="EQN179" s="216"/>
      <c r="EQO179" s="216"/>
      <c r="EQP179" s="216"/>
      <c r="EQQ179" s="216"/>
      <c r="EQR179" s="216"/>
      <c r="EQS179" s="216"/>
      <c r="EQT179" s="216"/>
      <c r="EQU179" s="216"/>
      <c r="EQV179" s="216"/>
      <c r="EQW179" s="216"/>
      <c r="EQX179" s="216"/>
      <c r="EQY179" s="216"/>
      <c r="EQZ179" s="216"/>
      <c r="ERA179" s="216"/>
      <c r="ERB179" s="216"/>
      <c r="ERC179" s="216"/>
      <c r="ERD179" s="216"/>
      <c r="ERE179" s="216"/>
      <c r="ERF179" s="216"/>
      <c r="ERG179" s="216"/>
      <c r="ERH179" s="216"/>
      <c r="ERI179" s="216"/>
      <c r="ERJ179" s="216"/>
      <c r="ERK179" s="216"/>
      <c r="ERL179" s="216"/>
      <c r="ERM179" s="216"/>
      <c r="ERN179" s="216"/>
      <c r="ERO179" s="216"/>
      <c r="ERP179" s="216"/>
      <c r="ERQ179" s="216"/>
      <c r="ERR179" s="216"/>
      <c r="ERS179" s="216"/>
      <c r="ERT179" s="216"/>
      <c r="ERU179" s="216"/>
      <c r="ERV179" s="216"/>
      <c r="ERW179" s="216"/>
      <c r="ERX179" s="216"/>
      <c r="ERY179" s="216"/>
      <c r="ERZ179" s="216"/>
      <c r="ESA179" s="216"/>
      <c r="ESB179" s="216"/>
      <c r="ESC179" s="216"/>
      <c r="ESD179" s="216"/>
      <c r="ESE179" s="216"/>
      <c r="ESF179" s="216"/>
      <c r="ESG179" s="216"/>
      <c r="ESH179" s="216"/>
      <c r="ESI179" s="216"/>
      <c r="ESJ179" s="216"/>
      <c r="ESK179" s="216"/>
      <c r="ESL179" s="216"/>
      <c r="ESM179" s="216"/>
      <c r="ESN179" s="216"/>
      <c r="ESO179" s="216"/>
      <c r="ESP179" s="216"/>
      <c r="ESQ179" s="216"/>
      <c r="ESR179" s="216"/>
      <c r="ESS179" s="216"/>
      <c r="EST179" s="216"/>
      <c r="ESU179" s="216"/>
      <c r="ESV179" s="216"/>
      <c r="ESW179" s="216"/>
      <c r="ESX179" s="216"/>
      <c r="ESY179" s="216"/>
      <c r="ESZ179" s="216"/>
      <c r="ETA179" s="216"/>
      <c r="ETB179" s="216"/>
      <c r="ETC179" s="216"/>
      <c r="ETD179" s="216"/>
      <c r="ETE179" s="216"/>
      <c r="ETF179" s="216"/>
      <c r="ETG179" s="216"/>
      <c r="ETH179" s="216"/>
      <c r="ETI179" s="216"/>
      <c r="ETJ179" s="216"/>
      <c r="ETK179" s="216"/>
      <c r="ETL179" s="216"/>
      <c r="ETM179" s="216"/>
      <c r="ETN179" s="216"/>
      <c r="ETO179" s="216"/>
      <c r="ETP179" s="216"/>
      <c r="ETQ179" s="216"/>
      <c r="ETR179" s="216"/>
      <c r="ETS179" s="216"/>
      <c r="ETT179" s="216"/>
      <c r="ETU179" s="216"/>
      <c r="ETV179" s="216"/>
      <c r="ETW179" s="216"/>
      <c r="ETX179" s="216"/>
      <c r="ETY179" s="216"/>
      <c r="ETZ179" s="216"/>
      <c r="EUA179" s="216"/>
      <c r="EUB179" s="216"/>
      <c r="EUC179" s="216"/>
      <c r="EUD179" s="216"/>
      <c r="EUE179" s="216"/>
      <c r="EUF179" s="216"/>
      <c r="EUG179" s="216"/>
      <c r="EUH179" s="216"/>
      <c r="EUI179" s="216"/>
      <c r="EUJ179" s="216"/>
      <c r="EUK179" s="216"/>
      <c r="EUL179" s="216"/>
      <c r="EUM179" s="216"/>
      <c r="EUN179" s="216"/>
      <c r="EUO179" s="216"/>
      <c r="EUP179" s="216"/>
      <c r="EUQ179" s="216"/>
      <c r="EUR179" s="216"/>
      <c r="EUS179" s="216"/>
      <c r="EUT179" s="216"/>
      <c r="EUU179" s="216"/>
      <c r="EUV179" s="216"/>
      <c r="EUW179" s="216"/>
      <c r="EUX179" s="216"/>
      <c r="EUY179" s="216"/>
      <c r="EUZ179" s="216"/>
      <c r="EVA179" s="216"/>
      <c r="EVB179" s="216"/>
      <c r="EVC179" s="216"/>
      <c r="EVD179" s="216"/>
      <c r="EVE179" s="216"/>
      <c r="EVF179" s="216"/>
      <c r="EVG179" s="216"/>
      <c r="EVH179" s="216"/>
      <c r="EVI179" s="216"/>
      <c r="EVJ179" s="216"/>
      <c r="EVK179" s="216"/>
      <c r="EVL179" s="216"/>
      <c r="EVM179" s="216"/>
      <c r="EVN179" s="216"/>
      <c r="EVO179" s="216"/>
      <c r="EVP179" s="216"/>
      <c r="EVQ179" s="216"/>
      <c r="EVR179" s="216"/>
      <c r="EVS179" s="216"/>
      <c r="EVT179" s="216"/>
      <c r="EVU179" s="216"/>
      <c r="EVV179" s="216"/>
      <c r="EVW179" s="216"/>
      <c r="EVX179" s="216"/>
      <c r="EVY179" s="216"/>
      <c r="EVZ179" s="216"/>
      <c r="EWA179" s="216"/>
      <c r="EWB179" s="216"/>
      <c r="EWC179" s="216"/>
      <c r="EWD179" s="216"/>
      <c r="EWE179" s="216"/>
      <c r="EWF179" s="216"/>
      <c r="EWG179" s="216"/>
      <c r="EWH179" s="216"/>
      <c r="EWI179" s="216"/>
      <c r="EWJ179" s="216"/>
      <c r="EWK179" s="216"/>
      <c r="EWL179" s="216"/>
      <c r="EWM179" s="216"/>
      <c r="EWN179" s="216"/>
      <c r="EWO179" s="216"/>
      <c r="EWP179" s="216"/>
      <c r="EWQ179" s="216"/>
      <c r="EWR179" s="216"/>
      <c r="EWS179" s="216"/>
      <c r="EWT179" s="216"/>
      <c r="EWU179" s="216"/>
      <c r="EWV179" s="216"/>
      <c r="EWW179" s="216"/>
      <c r="EWX179" s="216"/>
      <c r="EWY179" s="216"/>
      <c r="EWZ179" s="216"/>
      <c r="EXA179" s="216"/>
      <c r="EXB179" s="216"/>
      <c r="EXC179" s="216"/>
      <c r="EXD179" s="216"/>
      <c r="EXE179" s="216"/>
      <c r="EXF179" s="216"/>
      <c r="EXG179" s="216"/>
      <c r="EXH179" s="216"/>
      <c r="EXI179" s="216"/>
      <c r="EXJ179" s="216"/>
      <c r="EXK179" s="216"/>
      <c r="EXL179" s="216"/>
      <c r="EXM179" s="216"/>
      <c r="EXN179" s="216"/>
      <c r="EXO179" s="216"/>
      <c r="EXP179" s="216"/>
      <c r="EXQ179" s="216"/>
      <c r="EXR179" s="216"/>
      <c r="EXS179" s="216"/>
      <c r="EXT179" s="216"/>
      <c r="EXU179" s="216"/>
      <c r="EXV179" s="216"/>
      <c r="EXW179" s="216"/>
      <c r="EXX179" s="216"/>
      <c r="EXY179" s="216"/>
      <c r="EXZ179" s="216"/>
      <c r="EYA179" s="216"/>
      <c r="EYB179" s="216"/>
      <c r="EYC179" s="216"/>
      <c r="EYD179" s="216"/>
      <c r="EYE179" s="216"/>
      <c r="EYF179" s="216"/>
      <c r="EYG179" s="216"/>
      <c r="EYH179" s="216"/>
      <c r="EYI179" s="216"/>
      <c r="EYJ179" s="216"/>
      <c r="EYK179" s="216"/>
      <c r="EYL179" s="216"/>
      <c r="EYM179" s="216"/>
      <c r="EYN179" s="216"/>
      <c r="EYO179" s="216"/>
      <c r="EYP179" s="216"/>
      <c r="EYQ179" s="216"/>
      <c r="EYR179" s="216"/>
      <c r="EYS179" s="216"/>
      <c r="EYT179" s="216"/>
      <c r="EYU179" s="216"/>
      <c r="EYV179" s="216"/>
      <c r="EYW179" s="216"/>
      <c r="EYX179" s="216"/>
      <c r="EYY179" s="216"/>
      <c r="EYZ179" s="216"/>
      <c r="EZA179" s="216"/>
      <c r="EZB179" s="216"/>
      <c r="EZC179" s="216"/>
      <c r="EZD179" s="216"/>
      <c r="EZE179" s="216"/>
      <c r="EZF179" s="216"/>
      <c r="EZG179" s="216"/>
      <c r="EZH179" s="216"/>
      <c r="EZI179" s="216"/>
      <c r="EZJ179" s="216"/>
      <c r="EZK179" s="216"/>
      <c r="EZL179" s="216"/>
      <c r="EZM179" s="216"/>
      <c r="EZN179" s="216"/>
      <c r="EZO179" s="216"/>
      <c r="EZP179" s="216"/>
      <c r="EZQ179" s="216"/>
      <c r="EZR179" s="216"/>
      <c r="EZS179" s="216"/>
      <c r="EZT179" s="216"/>
      <c r="EZU179" s="216"/>
      <c r="EZV179" s="216"/>
      <c r="EZW179" s="216"/>
      <c r="EZX179" s="216"/>
      <c r="EZY179" s="216"/>
      <c r="EZZ179" s="216"/>
      <c r="FAA179" s="216"/>
      <c r="FAB179" s="216"/>
      <c r="FAC179" s="216"/>
      <c r="FAD179" s="216"/>
      <c r="FAE179" s="216"/>
      <c r="FAF179" s="216"/>
      <c r="FAG179" s="216"/>
      <c r="FAH179" s="216"/>
      <c r="FAI179" s="216"/>
      <c r="FAJ179" s="216"/>
      <c r="FAK179" s="216"/>
      <c r="FAL179" s="216"/>
      <c r="FAM179" s="216"/>
      <c r="FAN179" s="216"/>
      <c r="FAO179" s="216"/>
      <c r="FAP179" s="216"/>
      <c r="FAQ179" s="216"/>
      <c r="FAR179" s="216"/>
      <c r="FAS179" s="216"/>
      <c r="FAT179" s="216"/>
      <c r="FAU179" s="216"/>
      <c r="FAV179" s="216"/>
      <c r="FAW179" s="216"/>
      <c r="FAX179" s="216"/>
      <c r="FAY179" s="216"/>
      <c r="FAZ179" s="216"/>
      <c r="FBA179" s="216"/>
      <c r="FBB179" s="216"/>
      <c r="FBC179" s="216"/>
      <c r="FBD179" s="216"/>
      <c r="FBE179" s="216"/>
      <c r="FBF179" s="216"/>
      <c r="FBG179" s="216"/>
      <c r="FBH179" s="216"/>
      <c r="FBI179" s="216"/>
      <c r="FBJ179" s="216"/>
      <c r="FBK179" s="216"/>
      <c r="FBL179" s="216"/>
      <c r="FBM179" s="216"/>
      <c r="FBN179" s="216"/>
      <c r="FBO179" s="216"/>
      <c r="FBP179" s="216"/>
      <c r="FBQ179" s="216"/>
      <c r="FBR179" s="216"/>
      <c r="FBS179" s="216"/>
      <c r="FBT179" s="216"/>
      <c r="FBU179" s="216"/>
      <c r="FBV179" s="216"/>
      <c r="FBW179" s="216"/>
      <c r="FBX179" s="216"/>
      <c r="FBY179" s="216"/>
      <c r="FBZ179" s="216"/>
      <c r="FCA179" s="216"/>
      <c r="FCB179" s="216"/>
      <c r="FCC179" s="216"/>
      <c r="FCD179" s="216"/>
      <c r="FCE179" s="216"/>
      <c r="FCF179" s="216"/>
      <c r="FCG179" s="216"/>
      <c r="FCH179" s="216"/>
      <c r="FCI179" s="216"/>
      <c r="FCJ179" s="216"/>
      <c r="FCK179" s="216"/>
      <c r="FCL179" s="216"/>
      <c r="FCM179" s="216"/>
      <c r="FCN179" s="216"/>
      <c r="FCO179" s="216"/>
      <c r="FCP179" s="216"/>
      <c r="FCQ179" s="216"/>
      <c r="FCR179" s="216"/>
      <c r="FCS179" s="216"/>
      <c r="FCT179" s="216"/>
      <c r="FCU179" s="216"/>
      <c r="FCV179" s="216"/>
      <c r="FCW179" s="216"/>
      <c r="FCX179" s="216"/>
      <c r="FCY179" s="216"/>
      <c r="FCZ179" s="216"/>
      <c r="FDA179" s="216"/>
      <c r="FDB179" s="216"/>
      <c r="FDC179" s="216"/>
      <c r="FDD179" s="216"/>
      <c r="FDE179" s="216"/>
      <c r="FDF179" s="216"/>
      <c r="FDG179" s="216"/>
      <c r="FDH179" s="216"/>
      <c r="FDI179" s="216"/>
      <c r="FDJ179" s="216"/>
      <c r="FDK179" s="216"/>
      <c r="FDL179" s="216"/>
      <c r="FDM179" s="216"/>
      <c r="FDN179" s="216"/>
      <c r="FDO179" s="216"/>
      <c r="FDP179" s="216"/>
      <c r="FDQ179" s="216"/>
      <c r="FDR179" s="216"/>
      <c r="FDS179" s="216"/>
      <c r="FDT179" s="216"/>
      <c r="FDU179" s="216"/>
      <c r="FDV179" s="216"/>
      <c r="FDW179" s="216"/>
      <c r="FDX179" s="216"/>
      <c r="FDY179" s="216"/>
      <c r="FDZ179" s="216"/>
      <c r="FEA179" s="216"/>
      <c r="FEB179" s="216"/>
      <c r="FEC179" s="216"/>
      <c r="FED179" s="216"/>
      <c r="FEE179" s="216"/>
      <c r="FEF179" s="216"/>
      <c r="FEG179" s="216"/>
      <c r="FEH179" s="216"/>
      <c r="FEI179" s="216"/>
      <c r="FEJ179" s="216"/>
      <c r="FEK179" s="216"/>
      <c r="FEL179" s="216"/>
      <c r="FEM179" s="216"/>
      <c r="FEN179" s="216"/>
      <c r="FEO179" s="216"/>
      <c r="FEP179" s="216"/>
      <c r="FEQ179" s="216"/>
      <c r="FER179" s="216"/>
      <c r="FES179" s="216"/>
      <c r="FET179" s="216"/>
      <c r="FEU179" s="216"/>
      <c r="FEV179" s="216"/>
      <c r="FEW179" s="216"/>
      <c r="FEX179" s="216"/>
      <c r="FEY179" s="216"/>
      <c r="FEZ179" s="216"/>
      <c r="FFA179" s="216"/>
      <c r="FFB179" s="216"/>
      <c r="FFC179" s="216"/>
      <c r="FFD179" s="216"/>
      <c r="FFE179" s="216"/>
      <c r="FFF179" s="216"/>
      <c r="FFG179" s="216"/>
      <c r="FFH179" s="216"/>
      <c r="FFI179" s="216"/>
      <c r="FFJ179" s="216"/>
      <c r="FFK179" s="216"/>
      <c r="FFL179" s="216"/>
      <c r="FFM179" s="216"/>
      <c r="FFN179" s="216"/>
      <c r="FFO179" s="216"/>
      <c r="FFP179" s="216"/>
      <c r="FFQ179" s="216"/>
      <c r="FFR179" s="216"/>
      <c r="FFS179" s="216"/>
      <c r="FFT179" s="216"/>
      <c r="FFU179" s="216"/>
      <c r="FFV179" s="216"/>
      <c r="FFW179" s="216"/>
      <c r="FFX179" s="216"/>
      <c r="FFY179" s="216"/>
      <c r="FFZ179" s="216"/>
      <c r="FGA179" s="216"/>
      <c r="FGB179" s="216"/>
      <c r="FGC179" s="216"/>
      <c r="FGD179" s="216"/>
      <c r="FGE179" s="216"/>
      <c r="FGF179" s="216"/>
      <c r="FGG179" s="216"/>
      <c r="FGH179" s="216"/>
      <c r="FGI179" s="216"/>
      <c r="FGJ179" s="216"/>
      <c r="FGK179" s="216"/>
      <c r="FGL179" s="216"/>
      <c r="FGM179" s="216"/>
      <c r="FGN179" s="216"/>
      <c r="FGO179" s="216"/>
      <c r="FGP179" s="216"/>
      <c r="FGQ179" s="216"/>
      <c r="FGR179" s="216"/>
      <c r="FGS179" s="216"/>
      <c r="FGT179" s="216"/>
      <c r="FGU179" s="216"/>
      <c r="FGV179" s="216"/>
      <c r="FGW179" s="216"/>
      <c r="FGX179" s="216"/>
      <c r="FGY179" s="216"/>
      <c r="FGZ179" s="216"/>
      <c r="FHA179" s="216"/>
      <c r="FHB179" s="216"/>
      <c r="FHC179" s="216"/>
      <c r="FHD179" s="216"/>
      <c r="FHE179" s="216"/>
      <c r="FHF179" s="216"/>
      <c r="FHG179" s="216"/>
      <c r="FHH179" s="216"/>
      <c r="FHI179" s="216"/>
      <c r="FHJ179" s="216"/>
      <c r="FHK179" s="216"/>
      <c r="FHL179" s="216"/>
      <c r="FHM179" s="216"/>
      <c r="FHN179" s="216"/>
      <c r="FHO179" s="216"/>
      <c r="FHP179" s="216"/>
      <c r="FHQ179" s="216"/>
      <c r="FHR179" s="216"/>
      <c r="FHS179" s="216"/>
      <c r="FHT179" s="216"/>
      <c r="FHU179" s="216"/>
      <c r="FHV179" s="216"/>
      <c r="FHW179" s="216"/>
      <c r="FHX179" s="216"/>
      <c r="FHY179" s="216"/>
      <c r="FHZ179" s="216"/>
      <c r="FIA179" s="216"/>
      <c r="FIB179" s="216"/>
      <c r="FIC179" s="216"/>
      <c r="FID179" s="216"/>
      <c r="FIE179" s="216"/>
      <c r="FIF179" s="216"/>
      <c r="FIG179" s="216"/>
      <c r="FIH179" s="216"/>
      <c r="FII179" s="216"/>
      <c r="FIJ179" s="216"/>
      <c r="FIK179" s="216"/>
      <c r="FIL179" s="216"/>
      <c r="FIM179" s="216"/>
      <c r="FIN179" s="216"/>
      <c r="FIO179" s="216"/>
      <c r="FIP179" s="216"/>
      <c r="FIQ179" s="216"/>
      <c r="FIR179" s="216"/>
      <c r="FIS179" s="216"/>
      <c r="FIT179" s="216"/>
      <c r="FIU179" s="216"/>
      <c r="FIV179" s="216"/>
      <c r="FIW179" s="216"/>
      <c r="FIX179" s="216"/>
      <c r="FIY179" s="216"/>
      <c r="FIZ179" s="216"/>
      <c r="FJA179" s="216"/>
      <c r="FJB179" s="216"/>
      <c r="FJC179" s="216"/>
      <c r="FJD179" s="216"/>
      <c r="FJE179" s="216"/>
      <c r="FJF179" s="216"/>
      <c r="FJG179" s="216"/>
      <c r="FJH179" s="216"/>
      <c r="FJI179" s="216"/>
      <c r="FJJ179" s="216"/>
      <c r="FJK179" s="216"/>
      <c r="FJL179" s="216"/>
      <c r="FJM179" s="216"/>
      <c r="FJN179" s="216"/>
      <c r="FJO179" s="216"/>
      <c r="FJP179" s="216"/>
      <c r="FJQ179" s="216"/>
      <c r="FJR179" s="216"/>
      <c r="FJS179" s="216"/>
      <c r="FJT179" s="216"/>
      <c r="FJU179" s="216"/>
      <c r="FJV179" s="216"/>
      <c r="FJW179" s="216"/>
      <c r="FJX179" s="216"/>
      <c r="FJY179" s="216"/>
      <c r="FJZ179" s="216"/>
      <c r="FKA179" s="216"/>
      <c r="FKB179" s="216"/>
      <c r="FKC179" s="216"/>
      <c r="FKD179" s="216"/>
      <c r="FKE179" s="216"/>
      <c r="FKF179" s="216"/>
      <c r="FKG179" s="216"/>
      <c r="FKH179" s="216"/>
      <c r="FKI179" s="216"/>
      <c r="FKJ179" s="216"/>
      <c r="FKK179" s="216"/>
      <c r="FKL179" s="216"/>
      <c r="FKM179" s="216"/>
      <c r="FKN179" s="216"/>
      <c r="FKO179" s="216"/>
      <c r="FKP179" s="216"/>
      <c r="FKQ179" s="216"/>
      <c r="FKR179" s="216"/>
      <c r="FKS179" s="216"/>
      <c r="FKT179" s="216"/>
      <c r="FKU179" s="216"/>
      <c r="FKV179" s="216"/>
      <c r="FKW179" s="216"/>
      <c r="FKX179" s="216"/>
      <c r="FKY179" s="216"/>
      <c r="FKZ179" s="216"/>
      <c r="FLA179" s="216"/>
      <c r="FLB179" s="216"/>
      <c r="FLC179" s="216"/>
      <c r="FLD179" s="216"/>
      <c r="FLE179" s="216"/>
      <c r="FLF179" s="216"/>
      <c r="FLG179" s="216"/>
      <c r="FLH179" s="216"/>
      <c r="FLI179" s="216"/>
      <c r="FLJ179" s="216"/>
      <c r="FLK179" s="216"/>
      <c r="FLL179" s="216"/>
      <c r="FLM179" s="216"/>
      <c r="FLN179" s="216"/>
      <c r="FLO179" s="216"/>
      <c r="FLP179" s="216"/>
      <c r="FLQ179" s="216"/>
      <c r="FLR179" s="216"/>
      <c r="FLS179" s="216"/>
      <c r="FLT179" s="216"/>
      <c r="FLU179" s="216"/>
      <c r="FLV179" s="216"/>
      <c r="FLW179" s="216"/>
      <c r="FLX179" s="216"/>
      <c r="FLY179" s="216"/>
      <c r="FLZ179" s="216"/>
      <c r="FMA179" s="216"/>
      <c r="FMB179" s="216"/>
      <c r="FMC179" s="216"/>
      <c r="FMD179" s="216"/>
      <c r="FME179" s="216"/>
      <c r="FMF179" s="216"/>
      <c r="FMG179" s="216"/>
      <c r="FMH179" s="216"/>
      <c r="FMI179" s="216"/>
      <c r="FMJ179" s="216"/>
      <c r="FMK179" s="216"/>
      <c r="FML179" s="216"/>
      <c r="FMM179" s="216"/>
      <c r="FMN179" s="216"/>
      <c r="FMO179" s="216"/>
      <c r="FMP179" s="216"/>
      <c r="FMQ179" s="216"/>
      <c r="FMR179" s="216"/>
      <c r="FMS179" s="216"/>
      <c r="FMT179" s="216"/>
      <c r="FMU179" s="216"/>
      <c r="FMV179" s="216"/>
      <c r="FMW179" s="216"/>
      <c r="FMX179" s="216"/>
      <c r="FMY179" s="216"/>
      <c r="FMZ179" s="216"/>
      <c r="FNA179" s="216"/>
      <c r="FNB179" s="216"/>
      <c r="FNC179" s="216"/>
      <c r="FND179" s="216"/>
      <c r="FNE179" s="216"/>
      <c r="FNF179" s="216"/>
      <c r="FNG179" s="216"/>
      <c r="FNH179" s="216"/>
      <c r="FNI179" s="216"/>
      <c r="FNJ179" s="216"/>
      <c r="FNK179" s="216"/>
      <c r="FNL179" s="216"/>
      <c r="FNM179" s="216"/>
      <c r="FNN179" s="216"/>
      <c r="FNO179" s="216"/>
      <c r="FNP179" s="216"/>
      <c r="FNQ179" s="216"/>
      <c r="FNR179" s="216"/>
      <c r="FNS179" s="216"/>
      <c r="FNT179" s="216"/>
      <c r="FNU179" s="216"/>
      <c r="FNV179" s="216"/>
      <c r="FNW179" s="216"/>
      <c r="FNX179" s="216"/>
      <c r="FNY179" s="216"/>
      <c r="FNZ179" s="216"/>
      <c r="FOA179" s="216"/>
      <c r="FOB179" s="216"/>
      <c r="FOC179" s="216"/>
      <c r="FOD179" s="216"/>
      <c r="FOE179" s="216"/>
      <c r="FOF179" s="216"/>
      <c r="FOG179" s="216"/>
      <c r="FOH179" s="216"/>
      <c r="FOI179" s="216"/>
      <c r="FOJ179" s="216"/>
      <c r="FOK179" s="216"/>
      <c r="FOL179" s="216"/>
      <c r="FOM179" s="216"/>
      <c r="FON179" s="216"/>
      <c r="FOO179" s="216"/>
      <c r="FOP179" s="216"/>
      <c r="FOQ179" s="216"/>
      <c r="FOR179" s="216"/>
      <c r="FOS179" s="216"/>
      <c r="FOT179" s="216"/>
      <c r="FOU179" s="216"/>
      <c r="FOV179" s="216"/>
      <c r="FOW179" s="216"/>
      <c r="FOX179" s="216"/>
      <c r="FOY179" s="216"/>
      <c r="FOZ179" s="216"/>
      <c r="FPA179" s="216"/>
      <c r="FPB179" s="216"/>
      <c r="FPC179" s="216"/>
      <c r="FPD179" s="216"/>
      <c r="FPE179" s="216"/>
      <c r="FPF179" s="216"/>
      <c r="FPG179" s="216"/>
      <c r="FPH179" s="216"/>
      <c r="FPI179" s="216"/>
      <c r="FPJ179" s="216"/>
      <c r="FPK179" s="216"/>
      <c r="FPL179" s="216"/>
      <c r="FPM179" s="216"/>
      <c r="FPN179" s="216"/>
      <c r="FPO179" s="216"/>
      <c r="FPP179" s="216"/>
      <c r="FPQ179" s="216"/>
      <c r="FPR179" s="216"/>
      <c r="FPS179" s="216"/>
      <c r="FPT179" s="216"/>
      <c r="FPU179" s="216"/>
      <c r="FPV179" s="216"/>
      <c r="FPW179" s="216"/>
      <c r="FPX179" s="216"/>
      <c r="FPY179" s="216"/>
      <c r="FPZ179" s="216"/>
      <c r="FQA179" s="216"/>
      <c r="FQB179" s="216"/>
      <c r="FQC179" s="216"/>
      <c r="FQD179" s="216"/>
      <c r="FQE179" s="216"/>
      <c r="FQF179" s="216"/>
      <c r="FQG179" s="216"/>
      <c r="FQH179" s="216"/>
      <c r="FQI179" s="216"/>
      <c r="FQJ179" s="216"/>
      <c r="FQK179" s="216"/>
      <c r="FQL179" s="216"/>
      <c r="FQM179" s="216"/>
      <c r="FQN179" s="216"/>
      <c r="FQO179" s="216"/>
      <c r="FQP179" s="216"/>
      <c r="FQQ179" s="216"/>
      <c r="FQR179" s="216"/>
      <c r="FQS179" s="216"/>
      <c r="FQT179" s="216"/>
      <c r="FQU179" s="216"/>
      <c r="FQV179" s="216"/>
      <c r="FQW179" s="216"/>
      <c r="FQX179" s="216"/>
      <c r="FQY179" s="216"/>
      <c r="FQZ179" s="216"/>
      <c r="FRA179" s="216"/>
      <c r="FRB179" s="216"/>
      <c r="FRC179" s="216"/>
      <c r="FRD179" s="216"/>
      <c r="FRE179" s="216"/>
      <c r="FRF179" s="216"/>
      <c r="FRG179" s="216"/>
      <c r="FRH179" s="216"/>
      <c r="FRI179" s="216"/>
      <c r="FRJ179" s="216"/>
      <c r="FRK179" s="216"/>
      <c r="FRL179" s="216"/>
      <c r="FRM179" s="216"/>
      <c r="FRN179" s="216"/>
      <c r="FRO179" s="216"/>
      <c r="FRP179" s="216"/>
      <c r="FRQ179" s="216"/>
      <c r="FRR179" s="216"/>
      <c r="FRS179" s="216"/>
      <c r="FRT179" s="216"/>
      <c r="FRU179" s="216"/>
      <c r="FRV179" s="216"/>
      <c r="FRW179" s="216"/>
      <c r="FRX179" s="216"/>
      <c r="FRY179" s="216"/>
      <c r="FRZ179" s="216"/>
      <c r="FSA179" s="216"/>
      <c r="FSB179" s="216"/>
      <c r="FSC179" s="216"/>
      <c r="FSD179" s="216"/>
      <c r="FSE179" s="216"/>
      <c r="FSF179" s="216"/>
      <c r="FSG179" s="216"/>
      <c r="FSH179" s="216"/>
      <c r="FSI179" s="216"/>
      <c r="FSJ179" s="216"/>
      <c r="FSK179" s="216"/>
      <c r="FSL179" s="216"/>
      <c r="FSM179" s="216"/>
      <c r="FSN179" s="216"/>
      <c r="FSO179" s="216"/>
      <c r="FSP179" s="216"/>
      <c r="FSQ179" s="216"/>
      <c r="FSR179" s="216"/>
      <c r="FSS179" s="216"/>
      <c r="FST179" s="216"/>
      <c r="FSU179" s="216"/>
      <c r="FSV179" s="216"/>
      <c r="FSW179" s="216"/>
      <c r="FSX179" s="216"/>
      <c r="FSY179" s="216"/>
      <c r="FSZ179" s="216"/>
      <c r="FTA179" s="216"/>
      <c r="FTB179" s="216"/>
      <c r="FTC179" s="216"/>
      <c r="FTD179" s="216"/>
      <c r="FTE179" s="216"/>
      <c r="FTF179" s="216"/>
      <c r="FTG179" s="216"/>
      <c r="FTH179" s="216"/>
      <c r="FTI179" s="216"/>
      <c r="FTJ179" s="216"/>
      <c r="FTK179" s="216"/>
      <c r="FTL179" s="216"/>
      <c r="FTM179" s="216"/>
      <c r="FTN179" s="216"/>
      <c r="FTO179" s="216"/>
      <c r="FTP179" s="216"/>
      <c r="FTQ179" s="216"/>
      <c r="FTR179" s="216"/>
      <c r="FTS179" s="216"/>
      <c r="FTT179" s="216"/>
      <c r="FTU179" s="216"/>
      <c r="FTV179" s="216"/>
      <c r="FTW179" s="216"/>
      <c r="FTX179" s="216"/>
      <c r="FTY179" s="216"/>
      <c r="FTZ179" s="216"/>
      <c r="FUA179" s="216"/>
      <c r="FUB179" s="216"/>
      <c r="FUC179" s="216"/>
      <c r="FUD179" s="216"/>
      <c r="FUE179" s="216"/>
      <c r="FUF179" s="216"/>
      <c r="FUG179" s="216"/>
      <c r="FUH179" s="216"/>
      <c r="FUI179" s="216"/>
      <c r="FUJ179" s="216"/>
      <c r="FUK179" s="216"/>
      <c r="FUL179" s="216"/>
      <c r="FUM179" s="216"/>
      <c r="FUN179" s="216"/>
      <c r="FUO179" s="216"/>
      <c r="FUP179" s="216"/>
      <c r="FUQ179" s="216"/>
      <c r="FUR179" s="216"/>
      <c r="FUS179" s="216"/>
      <c r="FUT179" s="216"/>
      <c r="FUU179" s="216"/>
      <c r="FUV179" s="216"/>
      <c r="FUW179" s="216"/>
      <c r="FUX179" s="216"/>
      <c r="FUY179" s="216"/>
      <c r="FUZ179" s="216"/>
      <c r="FVA179" s="216"/>
      <c r="FVB179" s="216"/>
      <c r="FVC179" s="216"/>
      <c r="FVD179" s="216"/>
      <c r="FVE179" s="216"/>
      <c r="FVF179" s="216"/>
      <c r="FVG179" s="216"/>
      <c r="FVH179" s="216"/>
      <c r="FVI179" s="216"/>
      <c r="FVJ179" s="216"/>
      <c r="FVK179" s="216"/>
      <c r="FVL179" s="216"/>
      <c r="FVM179" s="216"/>
      <c r="FVN179" s="216"/>
      <c r="FVO179" s="216"/>
      <c r="FVP179" s="216"/>
      <c r="FVQ179" s="216"/>
      <c r="FVR179" s="216"/>
      <c r="FVS179" s="216"/>
      <c r="FVT179" s="216"/>
      <c r="FVU179" s="216"/>
      <c r="FVV179" s="216"/>
      <c r="FVW179" s="216"/>
      <c r="FVX179" s="216"/>
      <c r="FVY179" s="216"/>
      <c r="FVZ179" s="216"/>
      <c r="FWA179" s="216"/>
      <c r="FWB179" s="216"/>
      <c r="FWC179" s="216"/>
      <c r="FWD179" s="216"/>
      <c r="FWE179" s="216"/>
      <c r="FWF179" s="216"/>
      <c r="FWG179" s="216"/>
      <c r="FWH179" s="216"/>
      <c r="FWI179" s="216"/>
      <c r="FWJ179" s="216"/>
      <c r="FWK179" s="216"/>
      <c r="FWL179" s="216"/>
      <c r="FWM179" s="216"/>
      <c r="FWN179" s="216"/>
      <c r="FWO179" s="216"/>
      <c r="FWP179" s="216"/>
      <c r="FWQ179" s="216"/>
      <c r="FWR179" s="216"/>
      <c r="FWS179" s="216"/>
      <c r="FWT179" s="216"/>
      <c r="FWU179" s="216"/>
      <c r="FWV179" s="216"/>
      <c r="FWW179" s="216"/>
      <c r="FWX179" s="216"/>
      <c r="FWY179" s="216"/>
      <c r="FWZ179" s="216"/>
      <c r="FXA179" s="216"/>
      <c r="FXB179" s="216"/>
      <c r="FXC179" s="216"/>
      <c r="FXD179" s="216"/>
      <c r="FXE179" s="216"/>
      <c r="FXF179" s="216"/>
      <c r="FXG179" s="216"/>
      <c r="FXH179" s="216"/>
      <c r="FXI179" s="216"/>
      <c r="FXJ179" s="216"/>
      <c r="FXK179" s="216"/>
      <c r="FXL179" s="216"/>
      <c r="FXM179" s="216"/>
      <c r="FXN179" s="216"/>
      <c r="FXO179" s="216"/>
      <c r="FXP179" s="216"/>
      <c r="FXQ179" s="216"/>
      <c r="FXR179" s="216"/>
      <c r="FXS179" s="216"/>
      <c r="FXT179" s="216"/>
      <c r="FXU179" s="216"/>
      <c r="FXV179" s="216"/>
      <c r="FXW179" s="216"/>
      <c r="FXX179" s="216"/>
      <c r="FXY179" s="216"/>
      <c r="FXZ179" s="216"/>
      <c r="FYA179" s="216"/>
      <c r="FYB179" s="216"/>
      <c r="FYC179" s="216"/>
      <c r="FYD179" s="216"/>
      <c r="FYE179" s="216"/>
      <c r="FYF179" s="216"/>
      <c r="FYG179" s="216"/>
      <c r="FYH179" s="216"/>
      <c r="FYI179" s="216"/>
      <c r="FYJ179" s="216"/>
      <c r="FYK179" s="216"/>
      <c r="FYL179" s="216"/>
      <c r="FYM179" s="216"/>
      <c r="FYN179" s="216"/>
      <c r="FYO179" s="216"/>
      <c r="FYP179" s="216"/>
      <c r="FYQ179" s="216"/>
      <c r="FYR179" s="216"/>
      <c r="FYS179" s="216"/>
      <c r="FYT179" s="216"/>
      <c r="FYU179" s="216"/>
      <c r="FYV179" s="216"/>
      <c r="FYW179" s="216"/>
      <c r="FYX179" s="216"/>
      <c r="FYY179" s="216"/>
      <c r="FYZ179" s="216"/>
      <c r="FZA179" s="216"/>
      <c r="FZB179" s="216"/>
      <c r="FZC179" s="216"/>
      <c r="FZD179" s="216"/>
      <c r="FZE179" s="216"/>
      <c r="FZF179" s="216"/>
      <c r="FZG179" s="216"/>
      <c r="FZH179" s="216"/>
      <c r="FZI179" s="216"/>
      <c r="FZJ179" s="216"/>
      <c r="FZK179" s="216"/>
      <c r="FZL179" s="216"/>
      <c r="FZM179" s="216"/>
      <c r="FZN179" s="216"/>
      <c r="FZO179" s="216"/>
      <c r="FZP179" s="216"/>
      <c r="FZQ179" s="216"/>
      <c r="FZR179" s="216"/>
      <c r="FZS179" s="216"/>
      <c r="FZT179" s="216"/>
      <c r="FZU179" s="216"/>
      <c r="FZV179" s="216"/>
      <c r="FZW179" s="216"/>
      <c r="FZX179" s="216"/>
      <c r="FZY179" s="216"/>
      <c r="FZZ179" s="216"/>
      <c r="GAA179" s="216"/>
      <c r="GAB179" s="216"/>
      <c r="GAC179" s="216"/>
      <c r="GAD179" s="216"/>
      <c r="GAE179" s="216"/>
      <c r="GAF179" s="216"/>
      <c r="GAG179" s="216"/>
      <c r="GAH179" s="216"/>
      <c r="GAI179" s="216"/>
      <c r="GAJ179" s="216"/>
      <c r="GAK179" s="216"/>
      <c r="GAL179" s="216"/>
      <c r="GAM179" s="216"/>
      <c r="GAN179" s="216"/>
      <c r="GAO179" s="216"/>
      <c r="GAP179" s="216"/>
      <c r="GAQ179" s="216"/>
      <c r="GAR179" s="216"/>
      <c r="GAS179" s="216"/>
      <c r="GAT179" s="216"/>
      <c r="GAU179" s="216"/>
      <c r="GAV179" s="216"/>
      <c r="GAW179" s="216"/>
      <c r="GAX179" s="216"/>
      <c r="GAY179" s="216"/>
      <c r="GAZ179" s="216"/>
      <c r="GBA179" s="216"/>
      <c r="GBB179" s="216"/>
      <c r="GBC179" s="216"/>
      <c r="GBD179" s="216"/>
      <c r="GBE179" s="216"/>
      <c r="GBF179" s="216"/>
      <c r="GBG179" s="216"/>
      <c r="GBH179" s="216"/>
      <c r="GBI179" s="216"/>
      <c r="GBJ179" s="216"/>
      <c r="GBK179" s="216"/>
      <c r="GBL179" s="216"/>
      <c r="GBM179" s="216"/>
      <c r="GBN179" s="216"/>
      <c r="GBO179" s="216"/>
      <c r="GBP179" s="216"/>
      <c r="GBQ179" s="216"/>
      <c r="GBR179" s="216"/>
      <c r="GBS179" s="216"/>
      <c r="GBT179" s="216"/>
      <c r="GBU179" s="216"/>
      <c r="GBV179" s="216"/>
      <c r="GBW179" s="216"/>
      <c r="GBX179" s="216"/>
      <c r="GBY179" s="216"/>
      <c r="GBZ179" s="216"/>
      <c r="GCA179" s="216"/>
      <c r="GCB179" s="216"/>
      <c r="GCC179" s="216"/>
      <c r="GCD179" s="216"/>
      <c r="GCE179" s="216"/>
      <c r="GCF179" s="216"/>
      <c r="GCG179" s="216"/>
      <c r="GCH179" s="216"/>
      <c r="GCI179" s="216"/>
      <c r="GCJ179" s="216"/>
      <c r="GCK179" s="216"/>
      <c r="GCL179" s="216"/>
      <c r="GCM179" s="216"/>
      <c r="GCN179" s="216"/>
      <c r="GCO179" s="216"/>
      <c r="GCP179" s="216"/>
      <c r="GCQ179" s="216"/>
      <c r="GCR179" s="216"/>
      <c r="GCS179" s="216"/>
      <c r="GCT179" s="216"/>
      <c r="GCU179" s="216"/>
      <c r="GCV179" s="216"/>
      <c r="GCW179" s="216"/>
      <c r="GCX179" s="216"/>
      <c r="GCY179" s="216"/>
      <c r="GCZ179" s="216"/>
      <c r="GDA179" s="216"/>
      <c r="GDB179" s="216"/>
      <c r="GDC179" s="216"/>
      <c r="GDD179" s="216"/>
      <c r="GDE179" s="216"/>
      <c r="GDF179" s="216"/>
      <c r="GDG179" s="216"/>
      <c r="GDH179" s="216"/>
      <c r="GDI179" s="216"/>
      <c r="GDJ179" s="216"/>
      <c r="GDK179" s="216"/>
      <c r="GDL179" s="216"/>
      <c r="GDM179" s="216"/>
      <c r="GDN179" s="216"/>
      <c r="GDO179" s="216"/>
      <c r="GDP179" s="216"/>
      <c r="GDQ179" s="216"/>
      <c r="GDR179" s="216"/>
      <c r="GDS179" s="216"/>
      <c r="GDT179" s="216"/>
      <c r="GDU179" s="216"/>
      <c r="GDV179" s="216"/>
      <c r="GDW179" s="216"/>
      <c r="GDX179" s="216"/>
      <c r="GDY179" s="216"/>
      <c r="GDZ179" s="216"/>
      <c r="GEA179" s="216"/>
      <c r="GEB179" s="216"/>
      <c r="GEC179" s="216"/>
      <c r="GED179" s="216"/>
      <c r="GEE179" s="216"/>
      <c r="GEF179" s="216"/>
      <c r="GEG179" s="216"/>
      <c r="GEH179" s="216"/>
      <c r="GEI179" s="216"/>
      <c r="GEJ179" s="216"/>
      <c r="GEK179" s="216"/>
      <c r="GEL179" s="216"/>
      <c r="GEM179" s="216"/>
      <c r="GEN179" s="216"/>
      <c r="GEO179" s="216"/>
      <c r="GEP179" s="216"/>
      <c r="GEQ179" s="216"/>
      <c r="GER179" s="216"/>
      <c r="GES179" s="216"/>
      <c r="GET179" s="216"/>
      <c r="GEU179" s="216"/>
      <c r="GEV179" s="216"/>
      <c r="GEW179" s="216"/>
      <c r="GEX179" s="216"/>
      <c r="GEY179" s="216"/>
      <c r="GEZ179" s="216"/>
      <c r="GFA179" s="216"/>
      <c r="GFB179" s="216"/>
      <c r="GFC179" s="216"/>
      <c r="GFD179" s="216"/>
      <c r="GFE179" s="216"/>
      <c r="GFF179" s="216"/>
      <c r="GFG179" s="216"/>
      <c r="GFH179" s="216"/>
      <c r="GFI179" s="216"/>
      <c r="GFJ179" s="216"/>
      <c r="GFK179" s="216"/>
      <c r="GFL179" s="216"/>
      <c r="GFM179" s="216"/>
      <c r="GFN179" s="216"/>
      <c r="GFO179" s="216"/>
      <c r="GFP179" s="216"/>
      <c r="GFQ179" s="216"/>
      <c r="GFR179" s="216"/>
      <c r="GFS179" s="216"/>
      <c r="GFT179" s="216"/>
      <c r="GFU179" s="216"/>
      <c r="GFV179" s="216"/>
      <c r="GFW179" s="216"/>
      <c r="GFX179" s="216"/>
      <c r="GFY179" s="216"/>
      <c r="GFZ179" s="216"/>
      <c r="GGA179" s="216"/>
      <c r="GGB179" s="216"/>
      <c r="GGC179" s="216"/>
      <c r="GGD179" s="216"/>
      <c r="GGE179" s="216"/>
      <c r="GGF179" s="216"/>
      <c r="GGG179" s="216"/>
      <c r="GGH179" s="216"/>
      <c r="GGI179" s="216"/>
      <c r="GGJ179" s="216"/>
      <c r="GGK179" s="216"/>
      <c r="GGL179" s="216"/>
      <c r="GGM179" s="216"/>
      <c r="GGN179" s="216"/>
      <c r="GGO179" s="216"/>
      <c r="GGP179" s="216"/>
      <c r="GGQ179" s="216"/>
      <c r="GGR179" s="216"/>
      <c r="GGS179" s="216"/>
      <c r="GGT179" s="216"/>
      <c r="GGU179" s="216"/>
      <c r="GGV179" s="216"/>
      <c r="GGW179" s="216"/>
      <c r="GGX179" s="216"/>
      <c r="GGY179" s="216"/>
      <c r="GGZ179" s="216"/>
      <c r="GHA179" s="216"/>
      <c r="GHB179" s="216"/>
      <c r="GHC179" s="216"/>
      <c r="GHD179" s="216"/>
      <c r="GHE179" s="216"/>
      <c r="GHF179" s="216"/>
      <c r="GHG179" s="216"/>
      <c r="GHH179" s="216"/>
      <c r="GHI179" s="216"/>
      <c r="GHJ179" s="216"/>
      <c r="GHK179" s="216"/>
      <c r="GHL179" s="216"/>
      <c r="GHM179" s="216"/>
      <c r="GHN179" s="216"/>
      <c r="GHO179" s="216"/>
      <c r="GHP179" s="216"/>
      <c r="GHQ179" s="216"/>
      <c r="GHR179" s="216"/>
      <c r="GHS179" s="216"/>
      <c r="GHT179" s="216"/>
      <c r="GHU179" s="216"/>
      <c r="GHV179" s="216"/>
      <c r="GHW179" s="216"/>
      <c r="GHX179" s="216"/>
      <c r="GHY179" s="216"/>
      <c r="GHZ179" s="216"/>
      <c r="GIA179" s="216"/>
      <c r="GIB179" s="216"/>
      <c r="GIC179" s="216"/>
      <c r="GID179" s="216"/>
      <c r="GIE179" s="216"/>
      <c r="GIF179" s="216"/>
      <c r="GIG179" s="216"/>
      <c r="GIH179" s="216"/>
      <c r="GII179" s="216"/>
      <c r="GIJ179" s="216"/>
      <c r="GIK179" s="216"/>
      <c r="GIL179" s="216"/>
      <c r="GIM179" s="216"/>
      <c r="GIN179" s="216"/>
      <c r="GIO179" s="216"/>
      <c r="GIP179" s="216"/>
      <c r="GIQ179" s="216"/>
      <c r="GIR179" s="216"/>
      <c r="GIS179" s="216"/>
      <c r="GIT179" s="216"/>
      <c r="GIU179" s="216"/>
      <c r="GIV179" s="216"/>
      <c r="GIW179" s="216"/>
      <c r="GIX179" s="216"/>
      <c r="GIY179" s="216"/>
      <c r="GIZ179" s="216"/>
      <c r="GJA179" s="216"/>
      <c r="GJB179" s="216"/>
      <c r="GJC179" s="216"/>
      <c r="GJD179" s="216"/>
      <c r="GJE179" s="216"/>
      <c r="GJF179" s="216"/>
      <c r="GJG179" s="216"/>
      <c r="GJH179" s="216"/>
      <c r="GJI179" s="216"/>
      <c r="GJJ179" s="216"/>
      <c r="GJK179" s="216"/>
      <c r="GJL179" s="216"/>
      <c r="GJM179" s="216"/>
      <c r="GJN179" s="216"/>
      <c r="GJO179" s="216"/>
      <c r="GJP179" s="216"/>
      <c r="GJQ179" s="216"/>
      <c r="GJR179" s="216"/>
      <c r="GJS179" s="216"/>
      <c r="GJT179" s="216"/>
      <c r="GJU179" s="216"/>
      <c r="GJV179" s="216"/>
      <c r="GJW179" s="216"/>
      <c r="GJX179" s="216"/>
      <c r="GJY179" s="216"/>
      <c r="GJZ179" s="216"/>
      <c r="GKA179" s="216"/>
      <c r="GKB179" s="216"/>
      <c r="GKC179" s="216"/>
      <c r="GKD179" s="216"/>
      <c r="GKE179" s="216"/>
      <c r="GKF179" s="216"/>
      <c r="GKG179" s="216"/>
      <c r="GKH179" s="216"/>
      <c r="GKI179" s="216"/>
      <c r="GKJ179" s="216"/>
      <c r="GKK179" s="216"/>
      <c r="GKL179" s="216"/>
      <c r="GKM179" s="216"/>
      <c r="GKN179" s="216"/>
      <c r="GKO179" s="216"/>
      <c r="GKP179" s="216"/>
      <c r="GKQ179" s="216"/>
      <c r="GKR179" s="216"/>
      <c r="GKS179" s="216"/>
      <c r="GKT179" s="216"/>
      <c r="GKU179" s="216"/>
      <c r="GKV179" s="216"/>
      <c r="GKW179" s="216"/>
      <c r="GKX179" s="216"/>
      <c r="GKY179" s="216"/>
      <c r="GKZ179" s="216"/>
      <c r="GLA179" s="216"/>
      <c r="GLB179" s="216"/>
      <c r="GLC179" s="216"/>
      <c r="GLD179" s="216"/>
      <c r="GLE179" s="216"/>
      <c r="GLF179" s="216"/>
      <c r="GLG179" s="216"/>
      <c r="GLH179" s="216"/>
      <c r="GLI179" s="216"/>
      <c r="GLJ179" s="216"/>
      <c r="GLK179" s="216"/>
      <c r="GLL179" s="216"/>
      <c r="GLM179" s="216"/>
      <c r="GLN179" s="216"/>
      <c r="GLO179" s="216"/>
      <c r="GLP179" s="216"/>
      <c r="GLQ179" s="216"/>
      <c r="GLR179" s="216"/>
      <c r="GLS179" s="216"/>
      <c r="GLT179" s="216"/>
      <c r="GLU179" s="216"/>
      <c r="GLV179" s="216"/>
      <c r="GLW179" s="216"/>
      <c r="GLX179" s="216"/>
      <c r="GLY179" s="216"/>
      <c r="GLZ179" s="216"/>
      <c r="GMA179" s="216"/>
      <c r="GMB179" s="216"/>
      <c r="GMC179" s="216"/>
      <c r="GMD179" s="216"/>
      <c r="GME179" s="216"/>
      <c r="GMF179" s="216"/>
      <c r="GMG179" s="216"/>
      <c r="GMH179" s="216"/>
      <c r="GMI179" s="216"/>
      <c r="GMJ179" s="216"/>
      <c r="GMK179" s="216"/>
      <c r="GML179" s="216"/>
      <c r="GMM179" s="216"/>
      <c r="GMN179" s="216"/>
      <c r="GMO179" s="216"/>
      <c r="GMP179" s="216"/>
      <c r="GMQ179" s="216"/>
      <c r="GMR179" s="216"/>
      <c r="GMS179" s="216"/>
      <c r="GMT179" s="216"/>
      <c r="GMU179" s="216"/>
      <c r="GMV179" s="216"/>
      <c r="GMW179" s="216"/>
      <c r="GMX179" s="216"/>
      <c r="GMY179" s="216"/>
      <c r="GMZ179" s="216"/>
      <c r="GNA179" s="216"/>
      <c r="GNB179" s="216"/>
      <c r="GNC179" s="216"/>
      <c r="GND179" s="216"/>
      <c r="GNE179" s="216"/>
      <c r="GNF179" s="216"/>
      <c r="GNG179" s="216"/>
      <c r="GNH179" s="216"/>
      <c r="GNI179" s="216"/>
      <c r="GNJ179" s="216"/>
      <c r="GNK179" s="216"/>
      <c r="GNL179" s="216"/>
      <c r="GNM179" s="216"/>
      <c r="GNN179" s="216"/>
      <c r="GNO179" s="216"/>
      <c r="GNP179" s="216"/>
      <c r="GNQ179" s="216"/>
      <c r="GNR179" s="216"/>
      <c r="GNS179" s="216"/>
      <c r="GNT179" s="216"/>
      <c r="GNU179" s="216"/>
      <c r="GNV179" s="216"/>
      <c r="GNW179" s="216"/>
      <c r="GNX179" s="216"/>
      <c r="GNY179" s="216"/>
      <c r="GNZ179" s="216"/>
      <c r="GOA179" s="216"/>
      <c r="GOB179" s="216"/>
      <c r="GOC179" s="216"/>
      <c r="GOD179" s="216"/>
      <c r="GOE179" s="216"/>
      <c r="GOF179" s="216"/>
      <c r="GOG179" s="216"/>
      <c r="GOH179" s="216"/>
      <c r="GOI179" s="216"/>
      <c r="GOJ179" s="216"/>
      <c r="GOK179" s="216"/>
      <c r="GOL179" s="216"/>
      <c r="GOM179" s="216"/>
      <c r="GON179" s="216"/>
      <c r="GOO179" s="216"/>
      <c r="GOP179" s="216"/>
      <c r="GOQ179" s="216"/>
      <c r="GOR179" s="216"/>
      <c r="GOS179" s="216"/>
      <c r="GOT179" s="216"/>
      <c r="GOU179" s="216"/>
      <c r="GOV179" s="216"/>
      <c r="GOW179" s="216"/>
      <c r="GOX179" s="216"/>
      <c r="GOY179" s="216"/>
      <c r="GOZ179" s="216"/>
      <c r="GPA179" s="216"/>
      <c r="GPB179" s="216"/>
      <c r="GPC179" s="216"/>
      <c r="GPD179" s="216"/>
      <c r="GPE179" s="216"/>
      <c r="GPF179" s="216"/>
      <c r="GPG179" s="216"/>
      <c r="GPH179" s="216"/>
      <c r="GPI179" s="216"/>
      <c r="GPJ179" s="216"/>
      <c r="GPK179" s="216"/>
      <c r="GPL179" s="216"/>
      <c r="GPM179" s="216"/>
      <c r="GPN179" s="216"/>
      <c r="GPO179" s="216"/>
      <c r="GPP179" s="216"/>
      <c r="GPQ179" s="216"/>
      <c r="GPR179" s="216"/>
      <c r="GPS179" s="216"/>
      <c r="GPT179" s="216"/>
      <c r="GPU179" s="216"/>
      <c r="GPV179" s="216"/>
      <c r="GPW179" s="216"/>
      <c r="GPX179" s="216"/>
      <c r="GPY179" s="216"/>
      <c r="GPZ179" s="216"/>
      <c r="GQA179" s="216"/>
      <c r="GQB179" s="216"/>
      <c r="GQC179" s="216"/>
      <c r="GQD179" s="216"/>
      <c r="GQE179" s="216"/>
      <c r="GQF179" s="216"/>
      <c r="GQG179" s="216"/>
      <c r="GQH179" s="216"/>
      <c r="GQI179" s="216"/>
      <c r="GQJ179" s="216"/>
      <c r="GQK179" s="216"/>
      <c r="GQL179" s="216"/>
      <c r="GQM179" s="216"/>
      <c r="GQN179" s="216"/>
      <c r="GQO179" s="216"/>
      <c r="GQP179" s="216"/>
      <c r="GQQ179" s="216"/>
      <c r="GQR179" s="216"/>
      <c r="GQS179" s="216"/>
      <c r="GQT179" s="216"/>
      <c r="GQU179" s="216"/>
      <c r="GQV179" s="216"/>
      <c r="GQW179" s="216"/>
      <c r="GQX179" s="216"/>
      <c r="GQY179" s="216"/>
      <c r="GQZ179" s="216"/>
      <c r="GRA179" s="216"/>
      <c r="GRB179" s="216"/>
      <c r="GRC179" s="216"/>
      <c r="GRD179" s="216"/>
      <c r="GRE179" s="216"/>
      <c r="GRF179" s="216"/>
      <c r="GRG179" s="216"/>
      <c r="GRH179" s="216"/>
      <c r="GRI179" s="216"/>
      <c r="GRJ179" s="216"/>
      <c r="GRK179" s="216"/>
      <c r="GRL179" s="216"/>
      <c r="GRM179" s="216"/>
      <c r="GRN179" s="216"/>
      <c r="GRO179" s="216"/>
      <c r="GRP179" s="216"/>
      <c r="GRQ179" s="216"/>
      <c r="GRR179" s="216"/>
      <c r="GRS179" s="216"/>
      <c r="GRT179" s="216"/>
      <c r="GRU179" s="216"/>
      <c r="GRV179" s="216"/>
      <c r="GRW179" s="216"/>
      <c r="GRX179" s="216"/>
      <c r="GRY179" s="216"/>
      <c r="GRZ179" s="216"/>
      <c r="GSA179" s="216"/>
      <c r="GSB179" s="216"/>
      <c r="GSC179" s="216"/>
      <c r="GSD179" s="216"/>
      <c r="GSE179" s="216"/>
      <c r="GSF179" s="216"/>
      <c r="GSG179" s="216"/>
      <c r="GSH179" s="216"/>
      <c r="GSI179" s="216"/>
      <c r="GSJ179" s="216"/>
      <c r="GSK179" s="216"/>
      <c r="GSL179" s="216"/>
      <c r="GSM179" s="216"/>
      <c r="GSN179" s="216"/>
      <c r="GSO179" s="216"/>
      <c r="GSP179" s="216"/>
      <c r="GSQ179" s="216"/>
      <c r="GSR179" s="216"/>
      <c r="GSS179" s="216"/>
      <c r="GST179" s="216"/>
      <c r="GSU179" s="216"/>
      <c r="GSV179" s="216"/>
      <c r="GSW179" s="216"/>
      <c r="GSX179" s="216"/>
      <c r="GSY179" s="216"/>
      <c r="GSZ179" s="216"/>
      <c r="GTA179" s="216"/>
      <c r="GTB179" s="216"/>
      <c r="GTC179" s="216"/>
      <c r="GTD179" s="216"/>
      <c r="GTE179" s="216"/>
      <c r="GTF179" s="216"/>
      <c r="GTG179" s="216"/>
      <c r="GTH179" s="216"/>
      <c r="GTI179" s="216"/>
      <c r="GTJ179" s="216"/>
      <c r="GTK179" s="216"/>
      <c r="GTL179" s="216"/>
      <c r="GTM179" s="216"/>
      <c r="GTN179" s="216"/>
      <c r="GTO179" s="216"/>
      <c r="GTP179" s="216"/>
      <c r="GTQ179" s="216"/>
      <c r="GTR179" s="216"/>
      <c r="GTS179" s="216"/>
      <c r="GTT179" s="216"/>
      <c r="GTU179" s="216"/>
      <c r="GTV179" s="216"/>
      <c r="GTW179" s="216"/>
      <c r="GTX179" s="216"/>
      <c r="GTY179" s="216"/>
      <c r="GTZ179" s="216"/>
      <c r="GUA179" s="216"/>
      <c r="GUB179" s="216"/>
      <c r="GUC179" s="216"/>
      <c r="GUD179" s="216"/>
      <c r="GUE179" s="216"/>
      <c r="GUF179" s="216"/>
      <c r="GUG179" s="216"/>
      <c r="GUH179" s="216"/>
      <c r="GUI179" s="216"/>
      <c r="GUJ179" s="216"/>
      <c r="GUK179" s="216"/>
      <c r="GUL179" s="216"/>
      <c r="GUM179" s="216"/>
      <c r="GUN179" s="216"/>
      <c r="GUO179" s="216"/>
      <c r="GUP179" s="216"/>
      <c r="GUQ179" s="216"/>
      <c r="GUR179" s="216"/>
      <c r="GUS179" s="216"/>
      <c r="GUT179" s="216"/>
      <c r="GUU179" s="216"/>
      <c r="GUV179" s="216"/>
      <c r="GUW179" s="216"/>
      <c r="GUX179" s="216"/>
      <c r="GUY179" s="216"/>
      <c r="GUZ179" s="216"/>
      <c r="GVA179" s="216"/>
      <c r="GVB179" s="216"/>
      <c r="GVC179" s="216"/>
      <c r="GVD179" s="216"/>
      <c r="GVE179" s="216"/>
      <c r="GVF179" s="216"/>
      <c r="GVG179" s="216"/>
      <c r="GVH179" s="216"/>
      <c r="GVI179" s="216"/>
      <c r="GVJ179" s="216"/>
      <c r="GVK179" s="216"/>
      <c r="GVL179" s="216"/>
      <c r="GVM179" s="216"/>
      <c r="GVN179" s="216"/>
      <c r="GVO179" s="216"/>
      <c r="GVP179" s="216"/>
      <c r="GVQ179" s="216"/>
      <c r="GVR179" s="216"/>
      <c r="GVS179" s="216"/>
      <c r="GVT179" s="216"/>
      <c r="GVU179" s="216"/>
      <c r="GVV179" s="216"/>
      <c r="GVW179" s="216"/>
      <c r="GVX179" s="216"/>
      <c r="GVY179" s="216"/>
      <c r="GVZ179" s="216"/>
      <c r="GWA179" s="216"/>
      <c r="GWB179" s="216"/>
      <c r="GWC179" s="216"/>
      <c r="GWD179" s="216"/>
      <c r="GWE179" s="216"/>
      <c r="GWF179" s="216"/>
      <c r="GWG179" s="216"/>
      <c r="GWH179" s="216"/>
      <c r="GWI179" s="216"/>
      <c r="GWJ179" s="216"/>
      <c r="GWK179" s="216"/>
      <c r="GWL179" s="216"/>
      <c r="GWM179" s="216"/>
      <c r="GWN179" s="216"/>
      <c r="GWO179" s="216"/>
      <c r="GWP179" s="216"/>
      <c r="GWQ179" s="216"/>
      <c r="GWR179" s="216"/>
      <c r="GWS179" s="216"/>
      <c r="GWT179" s="216"/>
      <c r="GWU179" s="216"/>
      <c r="GWV179" s="216"/>
      <c r="GWW179" s="216"/>
      <c r="GWX179" s="216"/>
      <c r="GWY179" s="216"/>
      <c r="GWZ179" s="216"/>
      <c r="GXA179" s="216"/>
      <c r="GXB179" s="216"/>
      <c r="GXC179" s="216"/>
      <c r="GXD179" s="216"/>
      <c r="GXE179" s="216"/>
      <c r="GXF179" s="216"/>
      <c r="GXG179" s="216"/>
      <c r="GXH179" s="216"/>
      <c r="GXI179" s="216"/>
      <c r="GXJ179" s="216"/>
      <c r="GXK179" s="216"/>
      <c r="GXL179" s="216"/>
      <c r="GXM179" s="216"/>
      <c r="GXN179" s="216"/>
      <c r="GXO179" s="216"/>
      <c r="GXP179" s="216"/>
      <c r="GXQ179" s="216"/>
      <c r="GXR179" s="216"/>
      <c r="GXS179" s="216"/>
      <c r="GXT179" s="216"/>
      <c r="GXU179" s="216"/>
      <c r="GXV179" s="216"/>
      <c r="GXW179" s="216"/>
      <c r="GXX179" s="216"/>
      <c r="GXY179" s="216"/>
      <c r="GXZ179" s="216"/>
      <c r="GYA179" s="216"/>
      <c r="GYB179" s="216"/>
      <c r="GYC179" s="216"/>
      <c r="GYD179" s="216"/>
      <c r="GYE179" s="216"/>
      <c r="GYF179" s="216"/>
      <c r="GYG179" s="216"/>
      <c r="GYH179" s="216"/>
      <c r="GYI179" s="216"/>
      <c r="GYJ179" s="216"/>
      <c r="GYK179" s="216"/>
      <c r="GYL179" s="216"/>
      <c r="GYM179" s="216"/>
      <c r="GYN179" s="216"/>
      <c r="GYO179" s="216"/>
      <c r="GYP179" s="216"/>
      <c r="GYQ179" s="216"/>
      <c r="GYR179" s="216"/>
      <c r="GYS179" s="216"/>
      <c r="GYT179" s="216"/>
      <c r="GYU179" s="216"/>
      <c r="GYV179" s="216"/>
      <c r="GYW179" s="216"/>
      <c r="GYX179" s="216"/>
      <c r="GYY179" s="216"/>
      <c r="GYZ179" s="216"/>
      <c r="GZA179" s="216"/>
      <c r="GZB179" s="216"/>
      <c r="GZC179" s="216"/>
      <c r="GZD179" s="216"/>
      <c r="GZE179" s="216"/>
      <c r="GZF179" s="216"/>
      <c r="GZG179" s="216"/>
      <c r="GZH179" s="216"/>
      <c r="GZI179" s="216"/>
      <c r="GZJ179" s="216"/>
      <c r="GZK179" s="216"/>
      <c r="GZL179" s="216"/>
      <c r="GZM179" s="216"/>
      <c r="GZN179" s="216"/>
      <c r="GZO179" s="216"/>
      <c r="GZP179" s="216"/>
      <c r="GZQ179" s="216"/>
      <c r="GZR179" s="216"/>
      <c r="GZS179" s="216"/>
      <c r="GZT179" s="216"/>
      <c r="GZU179" s="216"/>
      <c r="GZV179" s="216"/>
      <c r="GZW179" s="216"/>
      <c r="GZX179" s="216"/>
      <c r="GZY179" s="216"/>
      <c r="GZZ179" s="216"/>
      <c r="HAA179" s="216"/>
      <c r="HAB179" s="216"/>
      <c r="HAC179" s="216"/>
      <c r="HAD179" s="216"/>
      <c r="HAE179" s="216"/>
      <c r="HAF179" s="216"/>
      <c r="HAG179" s="216"/>
      <c r="HAH179" s="216"/>
      <c r="HAI179" s="216"/>
      <c r="HAJ179" s="216"/>
      <c r="HAK179" s="216"/>
      <c r="HAL179" s="216"/>
      <c r="HAM179" s="216"/>
      <c r="HAN179" s="216"/>
      <c r="HAO179" s="216"/>
      <c r="HAP179" s="216"/>
      <c r="HAQ179" s="216"/>
      <c r="HAR179" s="216"/>
      <c r="HAS179" s="216"/>
      <c r="HAT179" s="216"/>
      <c r="HAU179" s="216"/>
      <c r="HAV179" s="216"/>
      <c r="HAW179" s="216"/>
      <c r="HAX179" s="216"/>
      <c r="HAY179" s="216"/>
      <c r="HAZ179" s="216"/>
      <c r="HBA179" s="216"/>
      <c r="HBB179" s="216"/>
      <c r="HBC179" s="216"/>
      <c r="HBD179" s="216"/>
      <c r="HBE179" s="216"/>
      <c r="HBF179" s="216"/>
      <c r="HBG179" s="216"/>
      <c r="HBH179" s="216"/>
      <c r="HBI179" s="216"/>
      <c r="HBJ179" s="216"/>
      <c r="HBK179" s="216"/>
      <c r="HBL179" s="216"/>
      <c r="HBM179" s="216"/>
      <c r="HBN179" s="216"/>
      <c r="HBO179" s="216"/>
      <c r="HBP179" s="216"/>
      <c r="HBQ179" s="216"/>
      <c r="HBR179" s="216"/>
      <c r="HBS179" s="216"/>
      <c r="HBT179" s="216"/>
      <c r="HBU179" s="216"/>
      <c r="HBV179" s="216"/>
      <c r="HBW179" s="216"/>
      <c r="HBX179" s="216"/>
      <c r="HBY179" s="216"/>
      <c r="HBZ179" s="216"/>
      <c r="HCA179" s="216"/>
      <c r="HCB179" s="216"/>
      <c r="HCC179" s="216"/>
      <c r="HCD179" s="216"/>
      <c r="HCE179" s="216"/>
      <c r="HCF179" s="216"/>
      <c r="HCG179" s="216"/>
      <c r="HCH179" s="216"/>
      <c r="HCI179" s="216"/>
      <c r="HCJ179" s="216"/>
      <c r="HCK179" s="216"/>
      <c r="HCL179" s="216"/>
      <c r="HCM179" s="216"/>
      <c r="HCN179" s="216"/>
      <c r="HCO179" s="216"/>
      <c r="HCP179" s="216"/>
      <c r="HCQ179" s="216"/>
      <c r="HCR179" s="216"/>
      <c r="HCS179" s="216"/>
      <c r="HCT179" s="216"/>
      <c r="HCU179" s="216"/>
      <c r="HCV179" s="216"/>
      <c r="HCW179" s="216"/>
      <c r="HCX179" s="216"/>
      <c r="HCY179" s="216"/>
      <c r="HCZ179" s="216"/>
      <c r="HDA179" s="216"/>
      <c r="HDB179" s="216"/>
      <c r="HDC179" s="216"/>
      <c r="HDD179" s="216"/>
      <c r="HDE179" s="216"/>
      <c r="HDF179" s="216"/>
      <c r="HDG179" s="216"/>
      <c r="HDH179" s="216"/>
      <c r="HDI179" s="216"/>
      <c r="HDJ179" s="216"/>
      <c r="HDK179" s="216"/>
      <c r="HDL179" s="216"/>
      <c r="HDM179" s="216"/>
      <c r="HDN179" s="216"/>
      <c r="HDO179" s="216"/>
      <c r="HDP179" s="216"/>
      <c r="HDQ179" s="216"/>
      <c r="HDR179" s="216"/>
      <c r="HDS179" s="216"/>
      <c r="HDT179" s="216"/>
      <c r="HDU179" s="216"/>
      <c r="HDV179" s="216"/>
      <c r="HDW179" s="216"/>
      <c r="HDX179" s="216"/>
      <c r="HDY179" s="216"/>
      <c r="HDZ179" s="216"/>
      <c r="HEA179" s="216"/>
      <c r="HEB179" s="216"/>
      <c r="HEC179" s="216"/>
      <c r="HED179" s="216"/>
      <c r="HEE179" s="216"/>
      <c r="HEF179" s="216"/>
      <c r="HEG179" s="216"/>
      <c r="HEH179" s="216"/>
      <c r="HEI179" s="216"/>
      <c r="HEJ179" s="216"/>
      <c r="HEK179" s="216"/>
      <c r="HEL179" s="216"/>
      <c r="HEM179" s="216"/>
      <c r="HEN179" s="216"/>
      <c r="HEO179" s="216"/>
      <c r="HEP179" s="216"/>
      <c r="HEQ179" s="216"/>
      <c r="HER179" s="216"/>
      <c r="HES179" s="216"/>
      <c r="HET179" s="216"/>
      <c r="HEU179" s="216"/>
      <c r="HEV179" s="216"/>
      <c r="HEW179" s="216"/>
      <c r="HEX179" s="216"/>
      <c r="HEY179" s="216"/>
      <c r="HEZ179" s="216"/>
      <c r="HFA179" s="216"/>
      <c r="HFB179" s="216"/>
      <c r="HFC179" s="216"/>
      <c r="HFD179" s="216"/>
      <c r="HFE179" s="216"/>
      <c r="HFF179" s="216"/>
      <c r="HFG179" s="216"/>
      <c r="HFH179" s="216"/>
      <c r="HFI179" s="216"/>
      <c r="HFJ179" s="216"/>
      <c r="HFK179" s="216"/>
      <c r="HFL179" s="216"/>
      <c r="HFM179" s="216"/>
      <c r="HFN179" s="216"/>
      <c r="HFO179" s="216"/>
      <c r="HFP179" s="216"/>
      <c r="HFQ179" s="216"/>
      <c r="HFR179" s="216"/>
      <c r="HFS179" s="216"/>
      <c r="HFT179" s="216"/>
      <c r="HFU179" s="216"/>
      <c r="HFV179" s="216"/>
      <c r="HFW179" s="216"/>
      <c r="HFX179" s="216"/>
      <c r="HFY179" s="216"/>
      <c r="HFZ179" s="216"/>
      <c r="HGA179" s="216"/>
      <c r="HGB179" s="216"/>
      <c r="HGC179" s="216"/>
      <c r="HGD179" s="216"/>
      <c r="HGE179" s="216"/>
      <c r="HGF179" s="216"/>
      <c r="HGG179" s="216"/>
      <c r="HGH179" s="216"/>
      <c r="HGI179" s="216"/>
      <c r="HGJ179" s="216"/>
      <c r="HGK179" s="216"/>
      <c r="HGL179" s="216"/>
      <c r="HGM179" s="216"/>
      <c r="HGN179" s="216"/>
      <c r="HGO179" s="216"/>
      <c r="HGP179" s="216"/>
      <c r="HGQ179" s="216"/>
      <c r="HGR179" s="216"/>
      <c r="HGS179" s="216"/>
      <c r="HGT179" s="216"/>
      <c r="HGU179" s="216"/>
      <c r="HGV179" s="216"/>
      <c r="HGW179" s="216"/>
      <c r="HGX179" s="216"/>
      <c r="HGY179" s="216"/>
      <c r="HGZ179" s="216"/>
      <c r="HHA179" s="216"/>
      <c r="HHB179" s="216"/>
      <c r="HHC179" s="216"/>
      <c r="HHD179" s="216"/>
      <c r="HHE179" s="216"/>
      <c r="HHF179" s="216"/>
      <c r="HHG179" s="216"/>
      <c r="HHH179" s="216"/>
      <c r="HHI179" s="216"/>
      <c r="HHJ179" s="216"/>
      <c r="HHK179" s="216"/>
      <c r="HHL179" s="216"/>
      <c r="HHM179" s="216"/>
      <c r="HHN179" s="216"/>
      <c r="HHO179" s="216"/>
      <c r="HHP179" s="216"/>
      <c r="HHQ179" s="216"/>
      <c r="HHR179" s="216"/>
      <c r="HHS179" s="216"/>
      <c r="HHT179" s="216"/>
      <c r="HHU179" s="216"/>
      <c r="HHV179" s="216"/>
      <c r="HHW179" s="216"/>
      <c r="HHX179" s="216"/>
      <c r="HHY179" s="216"/>
      <c r="HHZ179" s="216"/>
      <c r="HIA179" s="216"/>
      <c r="HIB179" s="216"/>
      <c r="HIC179" s="216"/>
      <c r="HID179" s="216"/>
      <c r="HIE179" s="216"/>
      <c r="HIF179" s="216"/>
      <c r="HIG179" s="216"/>
      <c r="HIH179" s="216"/>
      <c r="HII179" s="216"/>
      <c r="HIJ179" s="216"/>
      <c r="HIK179" s="216"/>
      <c r="HIL179" s="216"/>
      <c r="HIM179" s="216"/>
      <c r="HIN179" s="216"/>
      <c r="HIO179" s="216"/>
      <c r="HIP179" s="216"/>
      <c r="HIQ179" s="216"/>
      <c r="HIR179" s="216"/>
      <c r="HIS179" s="216"/>
      <c r="HIT179" s="216"/>
      <c r="HIU179" s="216"/>
      <c r="HIV179" s="216"/>
      <c r="HIW179" s="216"/>
      <c r="HIX179" s="216"/>
      <c r="HIY179" s="216"/>
      <c r="HIZ179" s="216"/>
      <c r="HJA179" s="216"/>
      <c r="HJB179" s="216"/>
      <c r="HJC179" s="216"/>
      <c r="HJD179" s="216"/>
      <c r="HJE179" s="216"/>
      <c r="HJF179" s="216"/>
      <c r="HJG179" s="216"/>
      <c r="HJH179" s="216"/>
      <c r="HJI179" s="216"/>
      <c r="HJJ179" s="216"/>
      <c r="HJK179" s="216"/>
      <c r="HJL179" s="216"/>
      <c r="HJM179" s="216"/>
      <c r="HJN179" s="216"/>
      <c r="HJO179" s="216"/>
      <c r="HJP179" s="216"/>
      <c r="HJQ179" s="216"/>
      <c r="HJR179" s="216"/>
      <c r="HJS179" s="216"/>
      <c r="HJT179" s="216"/>
      <c r="HJU179" s="216"/>
      <c r="HJV179" s="216"/>
      <c r="HJW179" s="216"/>
      <c r="HJX179" s="216"/>
      <c r="HJY179" s="216"/>
      <c r="HJZ179" s="216"/>
      <c r="HKA179" s="216"/>
      <c r="HKB179" s="216"/>
      <c r="HKC179" s="216"/>
      <c r="HKD179" s="216"/>
      <c r="HKE179" s="216"/>
      <c r="HKF179" s="216"/>
      <c r="HKG179" s="216"/>
      <c r="HKH179" s="216"/>
      <c r="HKI179" s="216"/>
      <c r="HKJ179" s="216"/>
      <c r="HKK179" s="216"/>
      <c r="HKL179" s="216"/>
      <c r="HKM179" s="216"/>
      <c r="HKN179" s="216"/>
      <c r="HKO179" s="216"/>
      <c r="HKP179" s="216"/>
      <c r="HKQ179" s="216"/>
      <c r="HKR179" s="216"/>
      <c r="HKS179" s="216"/>
      <c r="HKT179" s="216"/>
      <c r="HKU179" s="216"/>
      <c r="HKV179" s="216"/>
      <c r="HKW179" s="216"/>
      <c r="HKX179" s="216"/>
      <c r="HKY179" s="216"/>
      <c r="HKZ179" s="216"/>
      <c r="HLA179" s="216"/>
      <c r="HLB179" s="216"/>
      <c r="HLC179" s="216"/>
      <c r="HLD179" s="216"/>
      <c r="HLE179" s="216"/>
      <c r="HLF179" s="216"/>
      <c r="HLG179" s="216"/>
      <c r="HLH179" s="216"/>
      <c r="HLI179" s="216"/>
      <c r="HLJ179" s="216"/>
      <c r="HLK179" s="216"/>
      <c r="HLL179" s="216"/>
      <c r="HLM179" s="216"/>
      <c r="HLN179" s="216"/>
      <c r="HLO179" s="216"/>
      <c r="HLP179" s="216"/>
      <c r="HLQ179" s="216"/>
      <c r="HLR179" s="216"/>
      <c r="HLS179" s="216"/>
      <c r="HLT179" s="216"/>
      <c r="HLU179" s="216"/>
      <c r="HLV179" s="216"/>
      <c r="HLW179" s="216"/>
      <c r="HLX179" s="216"/>
      <c r="HLY179" s="216"/>
      <c r="HLZ179" s="216"/>
      <c r="HMA179" s="216"/>
      <c r="HMB179" s="216"/>
      <c r="HMC179" s="216"/>
      <c r="HMD179" s="216"/>
      <c r="HME179" s="216"/>
      <c r="HMF179" s="216"/>
      <c r="HMG179" s="216"/>
      <c r="HMH179" s="216"/>
      <c r="HMI179" s="216"/>
      <c r="HMJ179" s="216"/>
      <c r="HMK179" s="216"/>
      <c r="HML179" s="216"/>
      <c r="HMM179" s="216"/>
      <c r="HMN179" s="216"/>
      <c r="HMO179" s="216"/>
      <c r="HMP179" s="216"/>
      <c r="HMQ179" s="216"/>
      <c r="HMR179" s="216"/>
      <c r="HMS179" s="216"/>
      <c r="HMT179" s="216"/>
      <c r="HMU179" s="216"/>
      <c r="HMV179" s="216"/>
      <c r="HMW179" s="216"/>
      <c r="HMX179" s="216"/>
      <c r="HMY179" s="216"/>
      <c r="HMZ179" s="216"/>
      <c r="HNA179" s="216"/>
      <c r="HNB179" s="216"/>
      <c r="HNC179" s="216"/>
      <c r="HND179" s="216"/>
      <c r="HNE179" s="216"/>
      <c r="HNF179" s="216"/>
      <c r="HNG179" s="216"/>
      <c r="HNH179" s="216"/>
      <c r="HNI179" s="216"/>
      <c r="HNJ179" s="216"/>
      <c r="HNK179" s="216"/>
      <c r="HNL179" s="216"/>
      <c r="HNM179" s="216"/>
      <c r="HNN179" s="216"/>
      <c r="HNO179" s="216"/>
      <c r="HNP179" s="216"/>
      <c r="HNQ179" s="216"/>
      <c r="HNR179" s="216"/>
      <c r="HNS179" s="216"/>
      <c r="HNT179" s="216"/>
      <c r="HNU179" s="216"/>
      <c r="HNV179" s="216"/>
      <c r="HNW179" s="216"/>
      <c r="HNX179" s="216"/>
      <c r="HNY179" s="216"/>
      <c r="HNZ179" s="216"/>
      <c r="HOA179" s="216"/>
      <c r="HOB179" s="216"/>
      <c r="HOC179" s="216"/>
      <c r="HOD179" s="216"/>
      <c r="HOE179" s="216"/>
      <c r="HOF179" s="216"/>
      <c r="HOG179" s="216"/>
      <c r="HOH179" s="216"/>
      <c r="HOI179" s="216"/>
      <c r="HOJ179" s="216"/>
      <c r="HOK179" s="216"/>
      <c r="HOL179" s="216"/>
      <c r="HOM179" s="216"/>
      <c r="HON179" s="216"/>
      <c r="HOO179" s="216"/>
      <c r="HOP179" s="216"/>
      <c r="HOQ179" s="216"/>
      <c r="HOR179" s="216"/>
      <c r="HOS179" s="216"/>
      <c r="HOT179" s="216"/>
      <c r="HOU179" s="216"/>
      <c r="HOV179" s="216"/>
      <c r="HOW179" s="216"/>
      <c r="HOX179" s="216"/>
      <c r="HOY179" s="216"/>
      <c r="HOZ179" s="216"/>
      <c r="HPA179" s="216"/>
      <c r="HPB179" s="216"/>
      <c r="HPC179" s="216"/>
      <c r="HPD179" s="216"/>
      <c r="HPE179" s="216"/>
      <c r="HPF179" s="216"/>
      <c r="HPG179" s="216"/>
      <c r="HPH179" s="216"/>
      <c r="HPI179" s="216"/>
      <c r="HPJ179" s="216"/>
      <c r="HPK179" s="216"/>
      <c r="HPL179" s="216"/>
      <c r="HPM179" s="216"/>
      <c r="HPN179" s="216"/>
      <c r="HPO179" s="216"/>
      <c r="HPP179" s="216"/>
      <c r="HPQ179" s="216"/>
      <c r="HPR179" s="216"/>
      <c r="HPS179" s="216"/>
      <c r="HPT179" s="216"/>
      <c r="HPU179" s="216"/>
      <c r="HPV179" s="216"/>
      <c r="HPW179" s="216"/>
      <c r="HPX179" s="216"/>
      <c r="HPY179" s="216"/>
      <c r="HPZ179" s="216"/>
      <c r="HQA179" s="216"/>
      <c r="HQB179" s="216"/>
      <c r="HQC179" s="216"/>
      <c r="HQD179" s="216"/>
      <c r="HQE179" s="216"/>
      <c r="HQF179" s="216"/>
      <c r="HQG179" s="216"/>
      <c r="HQH179" s="216"/>
      <c r="HQI179" s="216"/>
      <c r="HQJ179" s="216"/>
      <c r="HQK179" s="216"/>
      <c r="HQL179" s="216"/>
      <c r="HQM179" s="216"/>
      <c r="HQN179" s="216"/>
      <c r="HQO179" s="216"/>
      <c r="HQP179" s="216"/>
      <c r="HQQ179" s="216"/>
      <c r="HQR179" s="216"/>
      <c r="HQS179" s="216"/>
      <c r="HQT179" s="216"/>
      <c r="HQU179" s="216"/>
      <c r="HQV179" s="216"/>
      <c r="HQW179" s="216"/>
      <c r="HQX179" s="216"/>
      <c r="HQY179" s="216"/>
      <c r="HQZ179" s="216"/>
      <c r="HRA179" s="216"/>
      <c r="HRB179" s="216"/>
      <c r="HRC179" s="216"/>
      <c r="HRD179" s="216"/>
      <c r="HRE179" s="216"/>
      <c r="HRF179" s="216"/>
      <c r="HRG179" s="216"/>
      <c r="HRH179" s="216"/>
      <c r="HRI179" s="216"/>
      <c r="HRJ179" s="216"/>
      <c r="HRK179" s="216"/>
      <c r="HRL179" s="216"/>
      <c r="HRM179" s="216"/>
      <c r="HRN179" s="216"/>
      <c r="HRO179" s="216"/>
      <c r="HRP179" s="216"/>
      <c r="HRQ179" s="216"/>
      <c r="HRR179" s="216"/>
      <c r="HRS179" s="216"/>
      <c r="HRT179" s="216"/>
      <c r="HRU179" s="216"/>
      <c r="HRV179" s="216"/>
      <c r="HRW179" s="216"/>
      <c r="HRX179" s="216"/>
      <c r="HRY179" s="216"/>
      <c r="HRZ179" s="216"/>
      <c r="HSA179" s="216"/>
      <c r="HSB179" s="216"/>
      <c r="HSC179" s="216"/>
      <c r="HSD179" s="216"/>
      <c r="HSE179" s="216"/>
      <c r="HSF179" s="216"/>
      <c r="HSG179" s="216"/>
      <c r="HSH179" s="216"/>
      <c r="HSI179" s="216"/>
      <c r="HSJ179" s="216"/>
      <c r="HSK179" s="216"/>
      <c r="HSL179" s="216"/>
      <c r="HSM179" s="216"/>
      <c r="HSN179" s="216"/>
      <c r="HSO179" s="216"/>
      <c r="HSP179" s="216"/>
      <c r="HSQ179" s="216"/>
      <c r="HSR179" s="216"/>
      <c r="HSS179" s="216"/>
      <c r="HST179" s="216"/>
      <c r="HSU179" s="216"/>
      <c r="HSV179" s="216"/>
      <c r="HSW179" s="216"/>
      <c r="HSX179" s="216"/>
      <c r="HSY179" s="216"/>
      <c r="HSZ179" s="216"/>
      <c r="HTA179" s="216"/>
      <c r="HTB179" s="216"/>
      <c r="HTC179" s="216"/>
      <c r="HTD179" s="216"/>
      <c r="HTE179" s="216"/>
      <c r="HTF179" s="216"/>
      <c r="HTG179" s="216"/>
      <c r="HTH179" s="216"/>
      <c r="HTI179" s="216"/>
      <c r="HTJ179" s="216"/>
      <c r="HTK179" s="216"/>
      <c r="HTL179" s="216"/>
      <c r="HTM179" s="216"/>
      <c r="HTN179" s="216"/>
      <c r="HTO179" s="216"/>
      <c r="HTP179" s="216"/>
      <c r="HTQ179" s="216"/>
      <c r="HTR179" s="216"/>
      <c r="HTS179" s="216"/>
      <c r="HTT179" s="216"/>
      <c r="HTU179" s="216"/>
      <c r="HTV179" s="216"/>
      <c r="HTW179" s="216"/>
      <c r="HTX179" s="216"/>
      <c r="HTY179" s="216"/>
      <c r="HTZ179" s="216"/>
      <c r="HUA179" s="216"/>
      <c r="HUB179" s="216"/>
      <c r="HUC179" s="216"/>
      <c r="HUD179" s="216"/>
      <c r="HUE179" s="216"/>
      <c r="HUF179" s="216"/>
      <c r="HUG179" s="216"/>
      <c r="HUH179" s="216"/>
      <c r="HUI179" s="216"/>
      <c r="HUJ179" s="216"/>
      <c r="HUK179" s="216"/>
      <c r="HUL179" s="216"/>
      <c r="HUM179" s="216"/>
      <c r="HUN179" s="216"/>
      <c r="HUO179" s="216"/>
      <c r="HUP179" s="216"/>
      <c r="HUQ179" s="216"/>
      <c r="HUR179" s="216"/>
      <c r="HUS179" s="216"/>
      <c r="HUT179" s="216"/>
      <c r="HUU179" s="216"/>
      <c r="HUV179" s="216"/>
      <c r="HUW179" s="216"/>
      <c r="HUX179" s="216"/>
      <c r="HUY179" s="216"/>
      <c r="HUZ179" s="216"/>
      <c r="HVA179" s="216"/>
      <c r="HVB179" s="216"/>
      <c r="HVC179" s="216"/>
      <c r="HVD179" s="216"/>
      <c r="HVE179" s="216"/>
      <c r="HVF179" s="216"/>
      <c r="HVG179" s="216"/>
      <c r="HVH179" s="216"/>
      <c r="HVI179" s="216"/>
      <c r="HVJ179" s="216"/>
      <c r="HVK179" s="216"/>
      <c r="HVL179" s="216"/>
      <c r="HVM179" s="216"/>
      <c r="HVN179" s="216"/>
      <c r="HVO179" s="216"/>
      <c r="HVP179" s="216"/>
      <c r="HVQ179" s="216"/>
      <c r="HVR179" s="216"/>
      <c r="HVS179" s="216"/>
      <c r="HVT179" s="216"/>
      <c r="HVU179" s="216"/>
      <c r="HVV179" s="216"/>
      <c r="HVW179" s="216"/>
      <c r="HVX179" s="216"/>
      <c r="HVY179" s="216"/>
      <c r="HVZ179" s="216"/>
      <c r="HWA179" s="216"/>
      <c r="HWB179" s="216"/>
      <c r="HWC179" s="216"/>
      <c r="HWD179" s="216"/>
      <c r="HWE179" s="216"/>
      <c r="HWF179" s="216"/>
      <c r="HWG179" s="216"/>
      <c r="HWH179" s="216"/>
      <c r="HWI179" s="216"/>
      <c r="HWJ179" s="216"/>
      <c r="HWK179" s="216"/>
      <c r="HWL179" s="216"/>
      <c r="HWM179" s="216"/>
      <c r="HWN179" s="216"/>
      <c r="HWO179" s="216"/>
      <c r="HWP179" s="216"/>
      <c r="HWQ179" s="216"/>
      <c r="HWR179" s="216"/>
      <c r="HWS179" s="216"/>
      <c r="HWT179" s="216"/>
      <c r="HWU179" s="216"/>
      <c r="HWV179" s="216"/>
      <c r="HWW179" s="216"/>
      <c r="HWX179" s="216"/>
      <c r="HWY179" s="216"/>
      <c r="HWZ179" s="216"/>
      <c r="HXA179" s="216"/>
      <c r="HXB179" s="216"/>
      <c r="HXC179" s="216"/>
      <c r="HXD179" s="216"/>
      <c r="HXE179" s="216"/>
      <c r="HXF179" s="216"/>
      <c r="HXG179" s="216"/>
      <c r="HXH179" s="216"/>
      <c r="HXI179" s="216"/>
      <c r="HXJ179" s="216"/>
      <c r="HXK179" s="216"/>
      <c r="HXL179" s="216"/>
      <c r="HXM179" s="216"/>
      <c r="HXN179" s="216"/>
      <c r="HXO179" s="216"/>
      <c r="HXP179" s="216"/>
      <c r="HXQ179" s="216"/>
      <c r="HXR179" s="216"/>
      <c r="HXS179" s="216"/>
      <c r="HXT179" s="216"/>
      <c r="HXU179" s="216"/>
      <c r="HXV179" s="216"/>
      <c r="HXW179" s="216"/>
      <c r="HXX179" s="216"/>
      <c r="HXY179" s="216"/>
      <c r="HXZ179" s="216"/>
      <c r="HYA179" s="216"/>
      <c r="HYB179" s="216"/>
      <c r="HYC179" s="216"/>
      <c r="HYD179" s="216"/>
      <c r="HYE179" s="216"/>
      <c r="HYF179" s="216"/>
      <c r="HYG179" s="216"/>
      <c r="HYH179" s="216"/>
      <c r="HYI179" s="216"/>
      <c r="HYJ179" s="216"/>
      <c r="HYK179" s="216"/>
      <c r="HYL179" s="216"/>
      <c r="HYM179" s="216"/>
      <c r="HYN179" s="216"/>
      <c r="HYO179" s="216"/>
      <c r="HYP179" s="216"/>
      <c r="HYQ179" s="216"/>
      <c r="HYR179" s="216"/>
      <c r="HYS179" s="216"/>
      <c r="HYT179" s="216"/>
      <c r="HYU179" s="216"/>
      <c r="HYV179" s="216"/>
      <c r="HYW179" s="216"/>
      <c r="HYX179" s="216"/>
      <c r="HYY179" s="216"/>
      <c r="HYZ179" s="216"/>
      <c r="HZA179" s="216"/>
      <c r="HZB179" s="216"/>
      <c r="HZC179" s="216"/>
      <c r="HZD179" s="216"/>
      <c r="HZE179" s="216"/>
      <c r="HZF179" s="216"/>
      <c r="HZG179" s="216"/>
      <c r="HZH179" s="216"/>
      <c r="HZI179" s="216"/>
      <c r="HZJ179" s="216"/>
      <c r="HZK179" s="216"/>
      <c r="HZL179" s="216"/>
      <c r="HZM179" s="216"/>
      <c r="HZN179" s="216"/>
      <c r="HZO179" s="216"/>
      <c r="HZP179" s="216"/>
      <c r="HZQ179" s="216"/>
      <c r="HZR179" s="216"/>
      <c r="HZS179" s="216"/>
      <c r="HZT179" s="216"/>
      <c r="HZU179" s="216"/>
      <c r="HZV179" s="216"/>
      <c r="HZW179" s="216"/>
      <c r="HZX179" s="216"/>
      <c r="HZY179" s="216"/>
      <c r="HZZ179" s="216"/>
      <c r="IAA179" s="216"/>
      <c r="IAB179" s="216"/>
      <c r="IAC179" s="216"/>
      <c r="IAD179" s="216"/>
      <c r="IAE179" s="216"/>
      <c r="IAF179" s="216"/>
      <c r="IAG179" s="216"/>
      <c r="IAH179" s="216"/>
      <c r="IAI179" s="216"/>
      <c r="IAJ179" s="216"/>
      <c r="IAK179" s="216"/>
      <c r="IAL179" s="216"/>
      <c r="IAM179" s="216"/>
      <c r="IAN179" s="216"/>
      <c r="IAO179" s="216"/>
      <c r="IAP179" s="216"/>
      <c r="IAQ179" s="216"/>
      <c r="IAR179" s="216"/>
      <c r="IAS179" s="216"/>
      <c r="IAT179" s="216"/>
      <c r="IAU179" s="216"/>
      <c r="IAV179" s="216"/>
      <c r="IAW179" s="216"/>
      <c r="IAX179" s="216"/>
      <c r="IAY179" s="216"/>
      <c r="IAZ179" s="216"/>
      <c r="IBA179" s="216"/>
      <c r="IBB179" s="216"/>
      <c r="IBC179" s="216"/>
      <c r="IBD179" s="216"/>
      <c r="IBE179" s="216"/>
      <c r="IBF179" s="216"/>
      <c r="IBG179" s="216"/>
      <c r="IBH179" s="216"/>
      <c r="IBI179" s="216"/>
      <c r="IBJ179" s="216"/>
      <c r="IBK179" s="216"/>
      <c r="IBL179" s="216"/>
      <c r="IBM179" s="216"/>
      <c r="IBN179" s="216"/>
      <c r="IBO179" s="216"/>
      <c r="IBP179" s="216"/>
      <c r="IBQ179" s="216"/>
      <c r="IBR179" s="216"/>
      <c r="IBS179" s="216"/>
      <c r="IBT179" s="216"/>
      <c r="IBU179" s="216"/>
      <c r="IBV179" s="216"/>
      <c r="IBW179" s="216"/>
      <c r="IBX179" s="216"/>
      <c r="IBY179" s="216"/>
      <c r="IBZ179" s="216"/>
      <c r="ICA179" s="216"/>
      <c r="ICB179" s="216"/>
      <c r="ICC179" s="216"/>
      <c r="ICD179" s="216"/>
      <c r="ICE179" s="216"/>
      <c r="ICF179" s="216"/>
      <c r="ICG179" s="216"/>
      <c r="ICH179" s="216"/>
      <c r="ICI179" s="216"/>
      <c r="ICJ179" s="216"/>
      <c r="ICK179" s="216"/>
      <c r="ICL179" s="216"/>
      <c r="ICM179" s="216"/>
      <c r="ICN179" s="216"/>
      <c r="ICO179" s="216"/>
      <c r="ICP179" s="216"/>
      <c r="ICQ179" s="216"/>
      <c r="ICR179" s="216"/>
      <c r="ICS179" s="216"/>
      <c r="ICT179" s="216"/>
      <c r="ICU179" s="216"/>
      <c r="ICV179" s="216"/>
      <c r="ICW179" s="216"/>
      <c r="ICX179" s="216"/>
      <c r="ICY179" s="216"/>
      <c r="ICZ179" s="216"/>
      <c r="IDA179" s="216"/>
      <c r="IDB179" s="216"/>
      <c r="IDC179" s="216"/>
      <c r="IDD179" s="216"/>
      <c r="IDE179" s="216"/>
      <c r="IDF179" s="216"/>
      <c r="IDG179" s="216"/>
      <c r="IDH179" s="216"/>
      <c r="IDI179" s="216"/>
      <c r="IDJ179" s="216"/>
      <c r="IDK179" s="216"/>
      <c r="IDL179" s="216"/>
      <c r="IDM179" s="216"/>
      <c r="IDN179" s="216"/>
      <c r="IDO179" s="216"/>
      <c r="IDP179" s="216"/>
      <c r="IDQ179" s="216"/>
      <c r="IDR179" s="216"/>
      <c r="IDS179" s="216"/>
      <c r="IDT179" s="216"/>
      <c r="IDU179" s="216"/>
      <c r="IDV179" s="216"/>
      <c r="IDW179" s="216"/>
      <c r="IDX179" s="216"/>
      <c r="IDY179" s="216"/>
      <c r="IDZ179" s="216"/>
      <c r="IEA179" s="216"/>
      <c r="IEB179" s="216"/>
      <c r="IEC179" s="216"/>
      <c r="IED179" s="216"/>
      <c r="IEE179" s="216"/>
      <c r="IEF179" s="216"/>
      <c r="IEG179" s="216"/>
      <c r="IEH179" s="216"/>
      <c r="IEI179" s="216"/>
      <c r="IEJ179" s="216"/>
      <c r="IEK179" s="216"/>
      <c r="IEL179" s="216"/>
      <c r="IEM179" s="216"/>
      <c r="IEN179" s="216"/>
      <c r="IEO179" s="216"/>
      <c r="IEP179" s="216"/>
      <c r="IEQ179" s="216"/>
      <c r="IER179" s="216"/>
      <c r="IES179" s="216"/>
      <c r="IET179" s="216"/>
      <c r="IEU179" s="216"/>
      <c r="IEV179" s="216"/>
      <c r="IEW179" s="216"/>
      <c r="IEX179" s="216"/>
      <c r="IEY179" s="216"/>
      <c r="IEZ179" s="216"/>
      <c r="IFA179" s="216"/>
      <c r="IFB179" s="216"/>
      <c r="IFC179" s="216"/>
      <c r="IFD179" s="216"/>
      <c r="IFE179" s="216"/>
      <c r="IFF179" s="216"/>
      <c r="IFG179" s="216"/>
      <c r="IFH179" s="216"/>
      <c r="IFI179" s="216"/>
      <c r="IFJ179" s="216"/>
      <c r="IFK179" s="216"/>
      <c r="IFL179" s="216"/>
      <c r="IFM179" s="216"/>
      <c r="IFN179" s="216"/>
      <c r="IFO179" s="216"/>
      <c r="IFP179" s="216"/>
      <c r="IFQ179" s="216"/>
      <c r="IFR179" s="216"/>
      <c r="IFS179" s="216"/>
      <c r="IFT179" s="216"/>
      <c r="IFU179" s="216"/>
      <c r="IFV179" s="216"/>
      <c r="IFW179" s="216"/>
      <c r="IFX179" s="216"/>
      <c r="IFY179" s="216"/>
      <c r="IFZ179" s="216"/>
      <c r="IGA179" s="216"/>
      <c r="IGB179" s="216"/>
      <c r="IGC179" s="216"/>
      <c r="IGD179" s="216"/>
      <c r="IGE179" s="216"/>
      <c r="IGF179" s="216"/>
      <c r="IGG179" s="216"/>
      <c r="IGH179" s="216"/>
      <c r="IGI179" s="216"/>
      <c r="IGJ179" s="216"/>
      <c r="IGK179" s="216"/>
      <c r="IGL179" s="216"/>
      <c r="IGM179" s="216"/>
      <c r="IGN179" s="216"/>
      <c r="IGO179" s="216"/>
      <c r="IGP179" s="216"/>
      <c r="IGQ179" s="216"/>
      <c r="IGR179" s="216"/>
      <c r="IGS179" s="216"/>
      <c r="IGT179" s="216"/>
      <c r="IGU179" s="216"/>
      <c r="IGV179" s="216"/>
      <c r="IGW179" s="216"/>
      <c r="IGX179" s="216"/>
      <c r="IGY179" s="216"/>
      <c r="IGZ179" s="216"/>
      <c r="IHA179" s="216"/>
      <c r="IHB179" s="216"/>
      <c r="IHC179" s="216"/>
      <c r="IHD179" s="216"/>
      <c r="IHE179" s="216"/>
      <c r="IHF179" s="216"/>
      <c r="IHG179" s="216"/>
      <c r="IHH179" s="216"/>
      <c r="IHI179" s="216"/>
      <c r="IHJ179" s="216"/>
      <c r="IHK179" s="216"/>
      <c r="IHL179" s="216"/>
      <c r="IHM179" s="216"/>
      <c r="IHN179" s="216"/>
      <c r="IHO179" s="216"/>
      <c r="IHP179" s="216"/>
      <c r="IHQ179" s="216"/>
      <c r="IHR179" s="216"/>
      <c r="IHS179" s="216"/>
      <c r="IHT179" s="216"/>
      <c r="IHU179" s="216"/>
      <c r="IHV179" s="216"/>
      <c r="IHW179" s="216"/>
      <c r="IHX179" s="216"/>
      <c r="IHY179" s="216"/>
      <c r="IHZ179" s="216"/>
      <c r="IIA179" s="216"/>
      <c r="IIB179" s="216"/>
      <c r="IIC179" s="216"/>
      <c r="IID179" s="216"/>
      <c r="IIE179" s="216"/>
      <c r="IIF179" s="216"/>
      <c r="IIG179" s="216"/>
      <c r="IIH179" s="216"/>
      <c r="III179" s="216"/>
      <c r="IIJ179" s="216"/>
      <c r="IIK179" s="216"/>
      <c r="IIL179" s="216"/>
      <c r="IIM179" s="216"/>
      <c r="IIN179" s="216"/>
      <c r="IIO179" s="216"/>
      <c r="IIP179" s="216"/>
      <c r="IIQ179" s="216"/>
      <c r="IIR179" s="216"/>
      <c r="IIS179" s="216"/>
      <c r="IIT179" s="216"/>
      <c r="IIU179" s="216"/>
      <c r="IIV179" s="216"/>
      <c r="IIW179" s="216"/>
      <c r="IIX179" s="216"/>
      <c r="IIY179" s="216"/>
      <c r="IIZ179" s="216"/>
      <c r="IJA179" s="216"/>
      <c r="IJB179" s="216"/>
      <c r="IJC179" s="216"/>
      <c r="IJD179" s="216"/>
      <c r="IJE179" s="216"/>
      <c r="IJF179" s="216"/>
      <c r="IJG179" s="216"/>
      <c r="IJH179" s="216"/>
      <c r="IJI179" s="216"/>
      <c r="IJJ179" s="216"/>
      <c r="IJK179" s="216"/>
      <c r="IJL179" s="216"/>
      <c r="IJM179" s="216"/>
      <c r="IJN179" s="216"/>
      <c r="IJO179" s="216"/>
      <c r="IJP179" s="216"/>
      <c r="IJQ179" s="216"/>
      <c r="IJR179" s="216"/>
      <c r="IJS179" s="216"/>
      <c r="IJT179" s="216"/>
      <c r="IJU179" s="216"/>
      <c r="IJV179" s="216"/>
      <c r="IJW179" s="216"/>
      <c r="IJX179" s="216"/>
      <c r="IJY179" s="216"/>
      <c r="IJZ179" s="216"/>
      <c r="IKA179" s="216"/>
      <c r="IKB179" s="216"/>
      <c r="IKC179" s="216"/>
      <c r="IKD179" s="216"/>
      <c r="IKE179" s="216"/>
      <c r="IKF179" s="216"/>
      <c r="IKG179" s="216"/>
      <c r="IKH179" s="216"/>
      <c r="IKI179" s="216"/>
      <c r="IKJ179" s="216"/>
      <c r="IKK179" s="216"/>
      <c r="IKL179" s="216"/>
      <c r="IKM179" s="216"/>
      <c r="IKN179" s="216"/>
      <c r="IKO179" s="216"/>
      <c r="IKP179" s="216"/>
      <c r="IKQ179" s="216"/>
      <c r="IKR179" s="216"/>
      <c r="IKS179" s="216"/>
      <c r="IKT179" s="216"/>
      <c r="IKU179" s="216"/>
      <c r="IKV179" s="216"/>
      <c r="IKW179" s="216"/>
      <c r="IKX179" s="216"/>
      <c r="IKY179" s="216"/>
      <c r="IKZ179" s="216"/>
      <c r="ILA179" s="216"/>
      <c r="ILB179" s="216"/>
      <c r="ILC179" s="216"/>
      <c r="ILD179" s="216"/>
      <c r="ILE179" s="216"/>
      <c r="ILF179" s="216"/>
      <c r="ILG179" s="216"/>
      <c r="ILH179" s="216"/>
      <c r="ILI179" s="216"/>
      <c r="ILJ179" s="216"/>
      <c r="ILK179" s="216"/>
      <c r="ILL179" s="216"/>
      <c r="ILM179" s="216"/>
      <c r="ILN179" s="216"/>
      <c r="ILO179" s="216"/>
      <c r="ILP179" s="216"/>
      <c r="ILQ179" s="216"/>
      <c r="ILR179" s="216"/>
      <c r="ILS179" s="216"/>
      <c r="ILT179" s="216"/>
      <c r="ILU179" s="216"/>
      <c r="ILV179" s="216"/>
      <c r="ILW179" s="216"/>
      <c r="ILX179" s="216"/>
      <c r="ILY179" s="216"/>
      <c r="ILZ179" s="216"/>
      <c r="IMA179" s="216"/>
      <c r="IMB179" s="216"/>
      <c r="IMC179" s="216"/>
      <c r="IMD179" s="216"/>
      <c r="IME179" s="216"/>
      <c r="IMF179" s="216"/>
      <c r="IMG179" s="216"/>
      <c r="IMH179" s="216"/>
      <c r="IMI179" s="216"/>
      <c r="IMJ179" s="216"/>
      <c r="IMK179" s="216"/>
      <c r="IML179" s="216"/>
      <c r="IMM179" s="216"/>
      <c r="IMN179" s="216"/>
      <c r="IMO179" s="216"/>
      <c r="IMP179" s="216"/>
      <c r="IMQ179" s="216"/>
      <c r="IMR179" s="216"/>
      <c r="IMS179" s="216"/>
      <c r="IMT179" s="216"/>
      <c r="IMU179" s="216"/>
      <c r="IMV179" s="216"/>
      <c r="IMW179" s="216"/>
      <c r="IMX179" s="216"/>
      <c r="IMY179" s="216"/>
      <c r="IMZ179" s="216"/>
      <c r="INA179" s="216"/>
      <c r="INB179" s="216"/>
      <c r="INC179" s="216"/>
      <c r="IND179" s="216"/>
      <c r="INE179" s="216"/>
      <c r="INF179" s="216"/>
      <c r="ING179" s="216"/>
      <c r="INH179" s="216"/>
      <c r="INI179" s="216"/>
      <c r="INJ179" s="216"/>
      <c r="INK179" s="216"/>
      <c r="INL179" s="216"/>
      <c r="INM179" s="216"/>
      <c r="INN179" s="216"/>
      <c r="INO179" s="216"/>
      <c r="INP179" s="216"/>
      <c r="INQ179" s="216"/>
      <c r="INR179" s="216"/>
      <c r="INS179" s="216"/>
      <c r="INT179" s="216"/>
      <c r="INU179" s="216"/>
      <c r="INV179" s="216"/>
      <c r="INW179" s="216"/>
      <c r="INX179" s="216"/>
      <c r="INY179" s="216"/>
      <c r="INZ179" s="216"/>
      <c r="IOA179" s="216"/>
      <c r="IOB179" s="216"/>
      <c r="IOC179" s="216"/>
      <c r="IOD179" s="216"/>
      <c r="IOE179" s="216"/>
      <c r="IOF179" s="216"/>
      <c r="IOG179" s="216"/>
      <c r="IOH179" s="216"/>
      <c r="IOI179" s="216"/>
      <c r="IOJ179" s="216"/>
      <c r="IOK179" s="216"/>
      <c r="IOL179" s="216"/>
      <c r="IOM179" s="216"/>
      <c r="ION179" s="216"/>
      <c r="IOO179" s="216"/>
      <c r="IOP179" s="216"/>
      <c r="IOQ179" s="216"/>
      <c r="IOR179" s="216"/>
      <c r="IOS179" s="216"/>
      <c r="IOT179" s="216"/>
      <c r="IOU179" s="216"/>
      <c r="IOV179" s="216"/>
      <c r="IOW179" s="216"/>
      <c r="IOX179" s="216"/>
      <c r="IOY179" s="216"/>
      <c r="IOZ179" s="216"/>
      <c r="IPA179" s="216"/>
      <c r="IPB179" s="216"/>
      <c r="IPC179" s="216"/>
      <c r="IPD179" s="216"/>
      <c r="IPE179" s="216"/>
      <c r="IPF179" s="216"/>
      <c r="IPG179" s="216"/>
      <c r="IPH179" s="216"/>
      <c r="IPI179" s="216"/>
      <c r="IPJ179" s="216"/>
      <c r="IPK179" s="216"/>
      <c r="IPL179" s="216"/>
      <c r="IPM179" s="216"/>
      <c r="IPN179" s="216"/>
      <c r="IPO179" s="216"/>
      <c r="IPP179" s="216"/>
      <c r="IPQ179" s="216"/>
      <c r="IPR179" s="216"/>
      <c r="IPS179" s="216"/>
      <c r="IPT179" s="216"/>
      <c r="IPU179" s="216"/>
      <c r="IPV179" s="216"/>
      <c r="IPW179" s="216"/>
      <c r="IPX179" s="216"/>
      <c r="IPY179" s="216"/>
      <c r="IPZ179" s="216"/>
      <c r="IQA179" s="216"/>
      <c r="IQB179" s="216"/>
      <c r="IQC179" s="216"/>
      <c r="IQD179" s="216"/>
      <c r="IQE179" s="216"/>
      <c r="IQF179" s="216"/>
      <c r="IQG179" s="216"/>
      <c r="IQH179" s="216"/>
      <c r="IQI179" s="216"/>
      <c r="IQJ179" s="216"/>
      <c r="IQK179" s="216"/>
      <c r="IQL179" s="216"/>
      <c r="IQM179" s="216"/>
      <c r="IQN179" s="216"/>
      <c r="IQO179" s="216"/>
      <c r="IQP179" s="216"/>
      <c r="IQQ179" s="216"/>
      <c r="IQR179" s="216"/>
      <c r="IQS179" s="216"/>
      <c r="IQT179" s="216"/>
      <c r="IQU179" s="216"/>
      <c r="IQV179" s="216"/>
      <c r="IQW179" s="216"/>
      <c r="IQX179" s="216"/>
      <c r="IQY179" s="216"/>
      <c r="IQZ179" s="216"/>
      <c r="IRA179" s="216"/>
      <c r="IRB179" s="216"/>
      <c r="IRC179" s="216"/>
      <c r="IRD179" s="216"/>
      <c r="IRE179" s="216"/>
      <c r="IRF179" s="216"/>
      <c r="IRG179" s="216"/>
      <c r="IRH179" s="216"/>
      <c r="IRI179" s="216"/>
      <c r="IRJ179" s="216"/>
      <c r="IRK179" s="216"/>
      <c r="IRL179" s="216"/>
      <c r="IRM179" s="216"/>
      <c r="IRN179" s="216"/>
      <c r="IRO179" s="216"/>
      <c r="IRP179" s="216"/>
      <c r="IRQ179" s="216"/>
      <c r="IRR179" s="216"/>
      <c r="IRS179" s="216"/>
      <c r="IRT179" s="216"/>
      <c r="IRU179" s="216"/>
      <c r="IRV179" s="216"/>
      <c r="IRW179" s="216"/>
      <c r="IRX179" s="216"/>
      <c r="IRY179" s="216"/>
      <c r="IRZ179" s="216"/>
      <c r="ISA179" s="216"/>
      <c r="ISB179" s="216"/>
      <c r="ISC179" s="216"/>
      <c r="ISD179" s="216"/>
      <c r="ISE179" s="216"/>
      <c r="ISF179" s="216"/>
      <c r="ISG179" s="216"/>
      <c r="ISH179" s="216"/>
      <c r="ISI179" s="216"/>
      <c r="ISJ179" s="216"/>
      <c r="ISK179" s="216"/>
      <c r="ISL179" s="216"/>
      <c r="ISM179" s="216"/>
      <c r="ISN179" s="216"/>
      <c r="ISO179" s="216"/>
      <c r="ISP179" s="216"/>
      <c r="ISQ179" s="216"/>
      <c r="ISR179" s="216"/>
      <c r="ISS179" s="216"/>
      <c r="IST179" s="216"/>
      <c r="ISU179" s="216"/>
      <c r="ISV179" s="216"/>
      <c r="ISW179" s="216"/>
      <c r="ISX179" s="216"/>
      <c r="ISY179" s="216"/>
      <c r="ISZ179" s="216"/>
      <c r="ITA179" s="216"/>
      <c r="ITB179" s="216"/>
      <c r="ITC179" s="216"/>
      <c r="ITD179" s="216"/>
      <c r="ITE179" s="216"/>
      <c r="ITF179" s="216"/>
      <c r="ITG179" s="216"/>
      <c r="ITH179" s="216"/>
      <c r="ITI179" s="216"/>
      <c r="ITJ179" s="216"/>
      <c r="ITK179" s="216"/>
      <c r="ITL179" s="216"/>
      <c r="ITM179" s="216"/>
      <c r="ITN179" s="216"/>
      <c r="ITO179" s="216"/>
      <c r="ITP179" s="216"/>
      <c r="ITQ179" s="216"/>
      <c r="ITR179" s="216"/>
      <c r="ITS179" s="216"/>
      <c r="ITT179" s="216"/>
      <c r="ITU179" s="216"/>
      <c r="ITV179" s="216"/>
      <c r="ITW179" s="216"/>
      <c r="ITX179" s="216"/>
      <c r="ITY179" s="216"/>
      <c r="ITZ179" s="216"/>
      <c r="IUA179" s="216"/>
      <c r="IUB179" s="216"/>
      <c r="IUC179" s="216"/>
      <c r="IUD179" s="216"/>
      <c r="IUE179" s="216"/>
      <c r="IUF179" s="216"/>
      <c r="IUG179" s="216"/>
      <c r="IUH179" s="216"/>
      <c r="IUI179" s="216"/>
      <c r="IUJ179" s="216"/>
      <c r="IUK179" s="216"/>
      <c r="IUL179" s="216"/>
      <c r="IUM179" s="216"/>
      <c r="IUN179" s="216"/>
      <c r="IUO179" s="216"/>
      <c r="IUP179" s="216"/>
      <c r="IUQ179" s="216"/>
      <c r="IUR179" s="216"/>
      <c r="IUS179" s="216"/>
      <c r="IUT179" s="216"/>
      <c r="IUU179" s="216"/>
      <c r="IUV179" s="216"/>
      <c r="IUW179" s="216"/>
      <c r="IUX179" s="216"/>
      <c r="IUY179" s="216"/>
      <c r="IUZ179" s="216"/>
      <c r="IVA179" s="216"/>
      <c r="IVB179" s="216"/>
      <c r="IVC179" s="216"/>
      <c r="IVD179" s="216"/>
      <c r="IVE179" s="216"/>
      <c r="IVF179" s="216"/>
      <c r="IVG179" s="216"/>
      <c r="IVH179" s="216"/>
      <c r="IVI179" s="216"/>
      <c r="IVJ179" s="216"/>
      <c r="IVK179" s="216"/>
      <c r="IVL179" s="216"/>
      <c r="IVM179" s="216"/>
      <c r="IVN179" s="216"/>
      <c r="IVO179" s="216"/>
      <c r="IVP179" s="216"/>
      <c r="IVQ179" s="216"/>
      <c r="IVR179" s="216"/>
      <c r="IVS179" s="216"/>
      <c r="IVT179" s="216"/>
      <c r="IVU179" s="216"/>
      <c r="IVV179" s="216"/>
      <c r="IVW179" s="216"/>
      <c r="IVX179" s="216"/>
      <c r="IVY179" s="216"/>
      <c r="IVZ179" s="216"/>
      <c r="IWA179" s="216"/>
      <c r="IWB179" s="216"/>
      <c r="IWC179" s="216"/>
      <c r="IWD179" s="216"/>
      <c r="IWE179" s="216"/>
      <c r="IWF179" s="216"/>
      <c r="IWG179" s="216"/>
      <c r="IWH179" s="216"/>
      <c r="IWI179" s="216"/>
      <c r="IWJ179" s="216"/>
      <c r="IWK179" s="216"/>
      <c r="IWL179" s="216"/>
      <c r="IWM179" s="216"/>
      <c r="IWN179" s="216"/>
      <c r="IWO179" s="216"/>
      <c r="IWP179" s="216"/>
      <c r="IWQ179" s="216"/>
      <c r="IWR179" s="216"/>
      <c r="IWS179" s="216"/>
      <c r="IWT179" s="216"/>
      <c r="IWU179" s="216"/>
      <c r="IWV179" s="216"/>
      <c r="IWW179" s="216"/>
      <c r="IWX179" s="216"/>
      <c r="IWY179" s="216"/>
      <c r="IWZ179" s="216"/>
      <c r="IXA179" s="216"/>
      <c r="IXB179" s="216"/>
      <c r="IXC179" s="216"/>
      <c r="IXD179" s="216"/>
      <c r="IXE179" s="216"/>
      <c r="IXF179" s="216"/>
      <c r="IXG179" s="216"/>
      <c r="IXH179" s="216"/>
      <c r="IXI179" s="216"/>
      <c r="IXJ179" s="216"/>
      <c r="IXK179" s="216"/>
      <c r="IXL179" s="216"/>
      <c r="IXM179" s="216"/>
      <c r="IXN179" s="216"/>
      <c r="IXO179" s="216"/>
      <c r="IXP179" s="216"/>
      <c r="IXQ179" s="216"/>
      <c r="IXR179" s="216"/>
      <c r="IXS179" s="216"/>
      <c r="IXT179" s="216"/>
      <c r="IXU179" s="216"/>
      <c r="IXV179" s="216"/>
      <c r="IXW179" s="216"/>
      <c r="IXX179" s="216"/>
      <c r="IXY179" s="216"/>
      <c r="IXZ179" s="216"/>
      <c r="IYA179" s="216"/>
      <c r="IYB179" s="216"/>
      <c r="IYC179" s="216"/>
      <c r="IYD179" s="216"/>
      <c r="IYE179" s="216"/>
      <c r="IYF179" s="216"/>
      <c r="IYG179" s="216"/>
      <c r="IYH179" s="216"/>
      <c r="IYI179" s="216"/>
      <c r="IYJ179" s="216"/>
      <c r="IYK179" s="216"/>
      <c r="IYL179" s="216"/>
      <c r="IYM179" s="216"/>
      <c r="IYN179" s="216"/>
      <c r="IYO179" s="216"/>
      <c r="IYP179" s="216"/>
      <c r="IYQ179" s="216"/>
      <c r="IYR179" s="216"/>
      <c r="IYS179" s="216"/>
      <c r="IYT179" s="216"/>
      <c r="IYU179" s="216"/>
      <c r="IYV179" s="216"/>
      <c r="IYW179" s="216"/>
      <c r="IYX179" s="216"/>
      <c r="IYY179" s="216"/>
      <c r="IYZ179" s="216"/>
      <c r="IZA179" s="216"/>
      <c r="IZB179" s="216"/>
      <c r="IZC179" s="216"/>
      <c r="IZD179" s="216"/>
      <c r="IZE179" s="216"/>
      <c r="IZF179" s="216"/>
      <c r="IZG179" s="216"/>
      <c r="IZH179" s="216"/>
      <c r="IZI179" s="216"/>
      <c r="IZJ179" s="216"/>
      <c r="IZK179" s="216"/>
      <c r="IZL179" s="216"/>
      <c r="IZM179" s="216"/>
      <c r="IZN179" s="216"/>
      <c r="IZO179" s="216"/>
      <c r="IZP179" s="216"/>
      <c r="IZQ179" s="216"/>
      <c r="IZR179" s="216"/>
      <c r="IZS179" s="216"/>
      <c r="IZT179" s="216"/>
      <c r="IZU179" s="216"/>
      <c r="IZV179" s="216"/>
      <c r="IZW179" s="216"/>
      <c r="IZX179" s="216"/>
      <c r="IZY179" s="216"/>
      <c r="IZZ179" s="216"/>
      <c r="JAA179" s="216"/>
      <c r="JAB179" s="216"/>
      <c r="JAC179" s="216"/>
      <c r="JAD179" s="216"/>
      <c r="JAE179" s="216"/>
      <c r="JAF179" s="216"/>
      <c r="JAG179" s="216"/>
      <c r="JAH179" s="216"/>
      <c r="JAI179" s="216"/>
      <c r="JAJ179" s="216"/>
      <c r="JAK179" s="216"/>
      <c r="JAL179" s="216"/>
      <c r="JAM179" s="216"/>
      <c r="JAN179" s="216"/>
      <c r="JAO179" s="216"/>
      <c r="JAP179" s="216"/>
      <c r="JAQ179" s="216"/>
      <c r="JAR179" s="216"/>
      <c r="JAS179" s="216"/>
      <c r="JAT179" s="216"/>
      <c r="JAU179" s="216"/>
      <c r="JAV179" s="216"/>
      <c r="JAW179" s="216"/>
      <c r="JAX179" s="216"/>
      <c r="JAY179" s="216"/>
      <c r="JAZ179" s="216"/>
      <c r="JBA179" s="216"/>
      <c r="JBB179" s="216"/>
      <c r="JBC179" s="216"/>
      <c r="JBD179" s="216"/>
      <c r="JBE179" s="216"/>
      <c r="JBF179" s="216"/>
      <c r="JBG179" s="216"/>
      <c r="JBH179" s="216"/>
      <c r="JBI179" s="216"/>
      <c r="JBJ179" s="216"/>
      <c r="JBK179" s="216"/>
      <c r="JBL179" s="216"/>
      <c r="JBM179" s="216"/>
      <c r="JBN179" s="216"/>
      <c r="JBO179" s="216"/>
      <c r="JBP179" s="216"/>
      <c r="JBQ179" s="216"/>
      <c r="JBR179" s="216"/>
      <c r="JBS179" s="216"/>
      <c r="JBT179" s="216"/>
      <c r="JBU179" s="216"/>
      <c r="JBV179" s="216"/>
      <c r="JBW179" s="216"/>
      <c r="JBX179" s="216"/>
      <c r="JBY179" s="216"/>
      <c r="JBZ179" s="216"/>
      <c r="JCA179" s="216"/>
      <c r="JCB179" s="216"/>
      <c r="JCC179" s="216"/>
      <c r="JCD179" s="216"/>
      <c r="JCE179" s="216"/>
      <c r="JCF179" s="216"/>
      <c r="JCG179" s="216"/>
      <c r="JCH179" s="216"/>
      <c r="JCI179" s="216"/>
      <c r="JCJ179" s="216"/>
      <c r="JCK179" s="216"/>
      <c r="JCL179" s="216"/>
      <c r="JCM179" s="216"/>
      <c r="JCN179" s="216"/>
      <c r="JCO179" s="216"/>
      <c r="JCP179" s="216"/>
      <c r="JCQ179" s="216"/>
      <c r="JCR179" s="216"/>
      <c r="JCS179" s="216"/>
      <c r="JCT179" s="216"/>
      <c r="JCU179" s="216"/>
      <c r="JCV179" s="216"/>
      <c r="JCW179" s="216"/>
      <c r="JCX179" s="216"/>
      <c r="JCY179" s="216"/>
      <c r="JCZ179" s="216"/>
      <c r="JDA179" s="216"/>
      <c r="JDB179" s="216"/>
      <c r="JDC179" s="216"/>
      <c r="JDD179" s="216"/>
      <c r="JDE179" s="216"/>
      <c r="JDF179" s="216"/>
      <c r="JDG179" s="216"/>
      <c r="JDH179" s="216"/>
      <c r="JDI179" s="216"/>
      <c r="JDJ179" s="216"/>
      <c r="JDK179" s="216"/>
      <c r="JDL179" s="216"/>
      <c r="JDM179" s="216"/>
      <c r="JDN179" s="216"/>
      <c r="JDO179" s="216"/>
      <c r="JDP179" s="216"/>
      <c r="JDQ179" s="216"/>
      <c r="JDR179" s="216"/>
      <c r="JDS179" s="216"/>
      <c r="JDT179" s="216"/>
      <c r="JDU179" s="216"/>
      <c r="JDV179" s="216"/>
      <c r="JDW179" s="216"/>
      <c r="JDX179" s="216"/>
      <c r="JDY179" s="216"/>
      <c r="JDZ179" s="216"/>
      <c r="JEA179" s="216"/>
      <c r="JEB179" s="216"/>
      <c r="JEC179" s="216"/>
      <c r="JED179" s="216"/>
      <c r="JEE179" s="216"/>
      <c r="JEF179" s="216"/>
      <c r="JEG179" s="216"/>
      <c r="JEH179" s="216"/>
      <c r="JEI179" s="216"/>
      <c r="JEJ179" s="216"/>
      <c r="JEK179" s="216"/>
      <c r="JEL179" s="216"/>
      <c r="JEM179" s="216"/>
      <c r="JEN179" s="216"/>
      <c r="JEO179" s="216"/>
      <c r="JEP179" s="216"/>
      <c r="JEQ179" s="216"/>
      <c r="JER179" s="216"/>
      <c r="JES179" s="216"/>
      <c r="JET179" s="216"/>
      <c r="JEU179" s="216"/>
      <c r="JEV179" s="216"/>
      <c r="JEW179" s="216"/>
      <c r="JEX179" s="216"/>
      <c r="JEY179" s="216"/>
      <c r="JEZ179" s="216"/>
      <c r="JFA179" s="216"/>
      <c r="JFB179" s="216"/>
      <c r="JFC179" s="216"/>
      <c r="JFD179" s="216"/>
      <c r="JFE179" s="216"/>
      <c r="JFF179" s="216"/>
      <c r="JFG179" s="216"/>
      <c r="JFH179" s="216"/>
      <c r="JFI179" s="216"/>
      <c r="JFJ179" s="216"/>
      <c r="JFK179" s="216"/>
      <c r="JFL179" s="216"/>
      <c r="JFM179" s="216"/>
      <c r="JFN179" s="216"/>
      <c r="JFO179" s="216"/>
      <c r="JFP179" s="216"/>
      <c r="JFQ179" s="216"/>
      <c r="JFR179" s="216"/>
      <c r="JFS179" s="216"/>
      <c r="JFT179" s="216"/>
      <c r="JFU179" s="216"/>
      <c r="JFV179" s="216"/>
      <c r="JFW179" s="216"/>
      <c r="JFX179" s="216"/>
      <c r="JFY179" s="216"/>
      <c r="JFZ179" s="216"/>
      <c r="JGA179" s="216"/>
      <c r="JGB179" s="216"/>
      <c r="JGC179" s="216"/>
      <c r="JGD179" s="216"/>
      <c r="JGE179" s="216"/>
      <c r="JGF179" s="216"/>
      <c r="JGG179" s="216"/>
      <c r="JGH179" s="216"/>
      <c r="JGI179" s="216"/>
      <c r="JGJ179" s="216"/>
      <c r="JGK179" s="216"/>
      <c r="JGL179" s="216"/>
      <c r="JGM179" s="216"/>
      <c r="JGN179" s="216"/>
      <c r="JGO179" s="216"/>
      <c r="JGP179" s="216"/>
      <c r="JGQ179" s="216"/>
      <c r="JGR179" s="216"/>
      <c r="JGS179" s="216"/>
      <c r="JGT179" s="216"/>
      <c r="JGU179" s="216"/>
      <c r="JGV179" s="216"/>
      <c r="JGW179" s="216"/>
      <c r="JGX179" s="216"/>
      <c r="JGY179" s="216"/>
      <c r="JGZ179" s="216"/>
      <c r="JHA179" s="216"/>
      <c r="JHB179" s="216"/>
      <c r="JHC179" s="216"/>
      <c r="JHD179" s="216"/>
      <c r="JHE179" s="216"/>
      <c r="JHF179" s="216"/>
      <c r="JHG179" s="216"/>
      <c r="JHH179" s="216"/>
      <c r="JHI179" s="216"/>
      <c r="JHJ179" s="216"/>
      <c r="JHK179" s="216"/>
      <c r="JHL179" s="216"/>
      <c r="JHM179" s="216"/>
      <c r="JHN179" s="216"/>
      <c r="JHO179" s="216"/>
      <c r="JHP179" s="216"/>
      <c r="JHQ179" s="216"/>
      <c r="JHR179" s="216"/>
      <c r="JHS179" s="216"/>
      <c r="JHT179" s="216"/>
      <c r="JHU179" s="216"/>
      <c r="JHV179" s="216"/>
      <c r="JHW179" s="216"/>
      <c r="JHX179" s="216"/>
      <c r="JHY179" s="216"/>
      <c r="JHZ179" s="216"/>
      <c r="JIA179" s="216"/>
      <c r="JIB179" s="216"/>
      <c r="JIC179" s="216"/>
      <c r="JID179" s="216"/>
      <c r="JIE179" s="216"/>
      <c r="JIF179" s="216"/>
      <c r="JIG179" s="216"/>
      <c r="JIH179" s="216"/>
      <c r="JII179" s="216"/>
      <c r="JIJ179" s="216"/>
      <c r="JIK179" s="216"/>
      <c r="JIL179" s="216"/>
      <c r="JIM179" s="216"/>
      <c r="JIN179" s="216"/>
      <c r="JIO179" s="216"/>
      <c r="JIP179" s="216"/>
      <c r="JIQ179" s="216"/>
      <c r="JIR179" s="216"/>
      <c r="JIS179" s="216"/>
      <c r="JIT179" s="216"/>
      <c r="JIU179" s="216"/>
      <c r="JIV179" s="216"/>
      <c r="JIW179" s="216"/>
      <c r="JIX179" s="216"/>
      <c r="JIY179" s="216"/>
      <c r="JIZ179" s="216"/>
      <c r="JJA179" s="216"/>
      <c r="JJB179" s="216"/>
      <c r="JJC179" s="216"/>
      <c r="JJD179" s="216"/>
      <c r="JJE179" s="216"/>
      <c r="JJF179" s="216"/>
      <c r="JJG179" s="216"/>
      <c r="JJH179" s="216"/>
      <c r="JJI179" s="216"/>
      <c r="JJJ179" s="216"/>
      <c r="JJK179" s="216"/>
      <c r="JJL179" s="216"/>
      <c r="JJM179" s="216"/>
      <c r="JJN179" s="216"/>
      <c r="JJO179" s="216"/>
      <c r="JJP179" s="216"/>
      <c r="JJQ179" s="216"/>
      <c r="JJR179" s="216"/>
      <c r="JJS179" s="216"/>
      <c r="JJT179" s="216"/>
      <c r="JJU179" s="216"/>
      <c r="JJV179" s="216"/>
      <c r="JJW179" s="216"/>
      <c r="JJX179" s="216"/>
      <c r="JJY179" s="216"/>
      <c r="JJZ179" s="216"/>
      <c r="JKA179" s="216"/>
      <c r="JKB179" s="216"/>
      <c r="JKC179" s="216"/>
      <c r="JKD179" s="216"/>
      <c r="JKE179" s="216"/>
      <c r="JKF179" s="216"/>
      <c r="JKG179" s="216"/>
      <c r="JKH179" s="216"/>
      <c r="JKI179" s="216"/>
      <c r="JKJ179" s="216"/>
      <c r="JKK179" s="216"/>
      <c r="JKL179" s="216"/>
      <c r="JKM179" s="216"/>
      <c r="JKN179" s="216"/>
      <c r="JKO179" s="216"/>
      <c r="JKP179" s="216"/>
      <c r="JKQ179" s="216"/>
      <c r="JKR179" s="216"/>
      <c r="JKS179" s="216"/>
      <c r="JKT179" s="216"/>
      <c r="JKU179" s="216"/>
      <c r="JKV179" s="216"/>
      <c r="JKW179" s="216"/>
      <c r="JKX179" s="216"/>
      <c r="JKY179" s="216"/>
      <c r="JKZ179" s="216"/>
      <c r="JLA179" s="216"/>
      <c r="JLB179" s="216"/>
      <c r="JLC179" s="216"/>
      <c r="JLD179" s="216"/>
      <c r="JLE179" s="216"/>
      <c r="JLF179" s="216"/>
      <c r="JLG179" s="216"/>
      <c r="JLH179" s="216"/>
      <c r="JLI179" s="216"/>
      <c r="JLJ179" s="216"/>
      <c r="JLK179" s="216"/>
      <c r="JLL179" s="216"/>
      <c r="JLM179" s="216"/>
      <c r="JLN179" s="216"/>
      <c r="JLO179" s="216"/>
      <c r="JLP179" s="216"/>
      <c r="JLQ179" s="216"/>
      <c r="JLR179" s="216"/>
      <c r="JLS179" s="216"/>
      <c r="JLT179" s="216"/>
      <c r="JLU179" s="216"/>
      <c r="JLV179" s="216"/>
      <c r="JLW179" s="216"/>
      <c r="JLX179" s="216"/>
      <c r="JLY179" s="216"/>
      <c r="JLZ179" s="216"/>
      <c r="JMA179" s="216"/>
      <c r="JMB179" s="216"/>
      <c r="JMC179" s="216"/>
      <c r="JMD179" s="216"/>
      <c r="JME179" s="216"/>
      <c r="JMF179" s="216"/>
      <c r="JMG179" s="216"/>
      <c r="JMH179" s="216"/>
      <c r="JMI179" s="216"/>
      <c r="JMJ179" s="216"/>
      <c r="JMK179" s="216"/>
      <c r="JML179" s="216"/>
      <c r="JMM179" s="216"/>
      <c r="JMN179" s="216"/>
      <c r="JMO179" s="216"/>
      <c r="JMP179" s="216"/>
      <c r="JMQ179" s="216"/>
      <c r="JMR179" s="216"/>
      <c r="JMS179" s="216"/>
      <c r="JMT179" s="216"/>
      <c r="JMU179" s="216"/>
      <c r="JMV179" s="216"/>
      <c r="JMW179" s="216"/>
      <c r="JMX179" s="216"/>
      <c r="JMY179" s="216"/>
      <c r="JMZ179" s="216"/>
      <c r="JNA179" s="216"/>
      <c r="JNB179" s="216"/>
      <c r="JNC179" s="216"/>
      <c r="JND179" s="216"/>
      <c r="JNE179" s="216"/>
      <c r="JNF179" s="216"/>
      <c r="JNG179" s="216"/>
      <c r="JNH179" s="216"/>
      <c r="JNI179" s="216"/>
      <c r="JNJ179" s="216"/>
      <c r="JNK179" s="216"/>
      <c r="JNL179" s="216"/>
      <c r="JNM179" s="216"/>
      <c r="JNN179" s="216"/>
      <c r="JNO179" s="216"/>
      <c r="JNP179" s="216"/>
      <c r="JNQ179" s="216"/>
      <c r="JNR179" s="216"/>
      <c r="JNS179" s="216"/>
      <c r="JNT179" s="216"/>
      <c r="JNU179" s="216"/>
      <c r="JNV179" s="216"/>
      <c r="JNW179" s="216"/>
      <c r="JNX179" s="216"/>
      <c r="JNY179" s="216"/>
      <c r="JNZ179" s="216"/>
      <c r="JOA179" s="216"/>
      <c r="JOB179" s="216"/>
      <c r="JOC179" s="216"/>
      <c r="JOD179" s="216"/>
      <c r="JOE179" s="216"/>
      <c r="JOF179" s="216"/>
      <c r="JOG179" s="216"/>
      <c r="JOH179" s="216"/>
      <c r="JOI179" s="216"/>
      <c r="JOJ179" s="216"/>
      <c r="JOK179" s="216"/>
      <c r="JOL179" s="216"/>
      <c r="JOM179" s="216"/>
      <c r="JON179" s="216"/>
      <c r="JOO179" s="216"/>
      <c r="JOP179" s="216"/>
      <c r="JOQ179" s="216"/>
      <c r="JOR179" s="216"/>
      <c r="JOS179" s="216"/>
      <c r="JOT179" s="216"/>
      <c r="JOU179" s="216"/>
      <c r="JOV179" s="216"/>
      <c r="JOW179" s="216"/>
      <c r="JOX179" s="216"/>
      <c r="JOY179" s="216"/>
      <c r="JOZ179" s="216"/>
      <c r="JPA179" s="216"/>
      <c r="JPB179" s="216"/>
      <c r="JPC179" s="216"/>
      <c r="JPD179" s="216"/>
      <c r="JPE179" s="216"/>
      <c r="JPF179" s="216"/>
      <c r="JPG179" s="216"/>
      <c r="JPH179" s="216"/>
      <c r="JPI179" s="216"/>
      <c r="JPJ179" s="216"/>
      <c r="JPK179" s="216"/>
      <c r="JPL179" s="216"/>
      <c r="JPM179" s="216"/>
      <c r="JPN179" s="216"/>
      <c r="JPO179" s="216"/>
      <c r="JPP179" s="216"/>
      <c r="JPQ179" s="216"/>
      <c r="JPR179" s="216"/>
      <c r="JPS179" s="216"/>
      <c r="JPT179" s="216"/>
      <c r="JPU179" s="216"/>
      <c r="JPV179" s="216"/>
      <c r="JPW179" s="216"/>
      <c r="JPX179" s="216"/>
      <c r="JPY179" s="216"/>
      <c r="JPZ179" s="216"/>
      <c r="JQA179" s="216"/>
      <c r="JQB179" s="216"/>
      <c r="JQC179" s="216"/>
      <c r="JQD179" s="216"/>
      <c r="JQE179" s="216"/>
      <c r="JQF179" s="216"/>
      <c r="JQG179" s="216"/>
      <c r="JQH179" s="216"/>
      <c r="JQI179" s="216"/>
      <c r="JQJ179" s="216"/>
      <c r="JQK179" s="216"/>
      <c r="JQL179" s="216"/>
      <c r="JQM179" s="216"/>
      <c r="JQN179" s="216"/>
      <c r="JQO179" s="216"/>
      <c r="JQP179" s="216"/>
      <c r="JQQ179" s="216"/>
      <c r="JQR179" s="216"/>
      <c r="JQS179" s="216"/>
      <c r="JQT179" s="216"/>
      <c r="JQU179" s="216"/>
      <c r="JQV179" s="216"/>
      <c r="JQW179" s="216"/>
      <c r="JQX179" s="216"/>
      <c r="JQY179" s="216"/>
      <c r="JQZ179" s="216"/>
      <c r="JRA179" s="216"/>
      <c r="JRB179" s="216"/>
      <c r="JRC179" s="216"/>
      <c r="JRD179" s="216"/>
      <c r="JRE179" s="216"/>
      <c r="JRF179" s="216"/>
      <c r="JRG179" s="216"/>
      <c r="JRH179" s="216"/>
      <c r="JRI179" s="216"/>
      <c r="JRJ179" s="216"/>
      <c r="JRK179" s="216"/>
      <c r="JRL179" s="216"/>
      <c r="JRM179" s="216"/>
      <c r="JRN179" s="216"/>
      <c r="JRO179" s="216"/>
      <c r="JRP179" s="216"/>
      <c r="JRQ179" s="216"/>
      <c r="JRR179" s="216"/>
      <c r="JRS179" s="216"/>
      <c r="JRT179" s="216"/>
      <c r="JRU179" s="216"/>
      <c r="JRV179" s="216"/>
      <c r="JRW179" s="216"/>
      <c r="JRX179" s="216"/>
      <c r="JRY179" s="216"/>
      <c r="JRZ179" s="216"/>
      <c r="JSA179" s="216"/>
      <c r="JSB179" s="216"/>
      <c r="JSC179" s="216"/>
      <c r="JSD179" s="216"/>
      <c r="JSE179" s="216"/>
      <c r="JSF179" s="216"/>
      <c r="JSG179" s="216"/>
      <c r="JSH179" s="216"/>
      <c r="JSI179" s="216"/>
      <c r="JSJ179" s="216"/>
      <c r="JSK179" s="216"/>
      <c r="JSL179" s="216"/>
      <c r="JSM179" s="216"/>
      <c r="JSN179" s="216"/>
      <c r="JSO179" s="216"/>
      <c r="JSP179" s="216"/>
      <c r="JSQ179" s="216"/>
      <c r="JSR179" s="216"/>
      <c r="JSS179" s="216"/>
      <c r="JST179" s="216"/>
      <c r="JSU179" s="216"/>
      <c r="JSV179" s="216"/>
      <c r="JSW179" s="216"/>
      <c r="JSX179" s="216"/>
      <c r="JSY179" s="216"/>
      <c r="JSZ179" s="216"/>
      <c r="JTA179" s="216"/>
      <c r="JTB179" s="216"/>
      <c r="JTC179" s="216"/>
      <c r="JTD179" s="216"/>
      <c r="JTE179" s="216"/>
      <c r="JTF179" s="216"/>
      <c r="JTG179" s="216"/>
      <c r="JTH179" s="216"/>
      <c r="JTI179" s="216"/>
      <c r="JTJ179" s="216"/>
      <c r="JTK179" s="216"/>
      <c r="JTL179" s="216"/>
      <c r="JTM179" s="216"/>
      <c r="JTN179" s="216"/>
      <c r="JTO179" s="216"/>
      <c r="JTP179" s="216"/>
      <c r="JTQ179" s="216"/>
      <c r="JTR179" s="216"/>
      <c r="JTS179" s="216"/>
      <c r="JTT179" s="216"/>
      <c r="JTU179" s="216"/>
      <c r="JTV179" s="216"/>
      <c r="JTW179" s="216"/>
      <c r="JTX179" s="216"/>
      <c r="JTY179" s="216"/>
      <c r="JTZ179" s="216"/>
      <c r="JUA179" s="216"/>
      <c r="JUB179" s="216"/>
      <c r="JUC179" s="216"/>
      <c r="JUD179" s="216"/>
      <c r="JUE179" s="216"/>
      <c r="JUF179" s="216"/>
      <c r="JUG179" s="216"/>
      <c r="JUH179" s="216"/>
      <c r="JUI179" s="216"/>
      <c r="JUJ179" s="216"/>
      <c r="JUK179" s="216"/>
      <c r="JUL179" s="216"/>
      <c r="JUM179" s="216"/>
      <c r="JUN179" s="216"/>
      <c r="JUO179" s="216"/>
      <c r="JUP179" s="216"/>
      <c r="JUQ179" s="216"/>
      <c r="JUR179" s="216"/>
      <c r="JUS179" s="216"/>
      <c r="JUT179" s="216"/>
      <c r="JUU179" s="216"/>
      <c r="JUV179" s="216"/>
      <c r="JUW179" s="216"/>
      <c r="JUX179" s="216"/>
      <c r="JUY179" s="216"/>
      <c r="JUZ179" s="216"/>
      <c r="JVA179" s="216"/>
      <c r="JVB179" s="216"/>
      <c r="JVC179" s="216"/>
      <c r="JVD179" s="216"/>
      <c r="JVE179" s="216"/>
      <c r="JVF179" s="216"/>
      <c r="JVG179" s="216"/>
      <c r="JVH179" s="216"/>
      <c r="JVI179" s="216"/>
      <c r="JVJ179" s="216"/>
      <c r="JVK179" s="216"/>
      <c r="JVL179" s="216"/>
      <c r="JVM179" s="216"/>
      <c r="JVN179" s="216"/>
      <c r="JVO179" s="216"/>
      <c r="JVP179" s="216"/>
      <c r="JVQ179" s="216"/>
      <c r="JVR179" s="216"/>
      <c r="JVS179" s="216"/>
      <c r="JVT179" s="216"/>
      <c r="JVU179" s="216"/>
      <c r="JVV179" s="216"/>
      <c r="JVW179" s="216"/>
      <c r="JVX179" s="216"/>
      <c r="JVY179" s="216"/>
      <c r="JVZ179" s="216"/>
      <c r="JWA179" s="216"/>
      <c r="JWB179" s="216"/>
      <c r="JWC179" s="216"/>
      <c r="JWD179" s="216"/>
      <c r="JWE179" s="216"/>
      <c r="JWF179" s="216"/>
      <c r="JWG179" s="216"/>
      <c r="JWH179" s="216"/>
      <c r="JWI179" s="216"/>
      <c r="JWJ179" s="216"/>
      <c r="JWK179" s="216"/>
      <c r="JWL179" s="216"/>
      <c r="JWM179" s="216"/>
      <c r="JWN179" s="216"/>
      <c r="JWO179" s="216"/>
      <c r="JWP179" s="216"/>
      <c r="JWQ179" s="216"/>
      <c r="JWR179" s="216"/>
      <c r="JWS179" s="216"/>
      <c r="JWT179" s="216"/>
      <c r="JWU179" s="216"/>
      <c r="JWV179" s="216"/>
      <c r="JWW179" s="216"/>
      <c r="JWX179" s="216"/>
      <c r="JWY179" s="216"/>
      <c r="JWZ179" s="216"/>
      <c r="JXA179" s="216"/>
      <c r="JXB179" s="216"/>
      <c r="JXC179" s="216"/>
      <c r="JXD179" s="216"/>
      <c r="JXE179" s="216"/>
      <c r="JXF179" s="216"/>
      <c r="JXG179" s="216"/>
      <c r="JXH179" s="216"/>
      <c r="JXI179" s="216"/>
      <c r="JXJ179" s="216"/>
      <c r="JXK179" s="216"/>
      <c r="JXL179" s="216"/>
      <c r="JXM179" s="216"/>
      <c r="JXN179" s="216"/>
      <c r="JXO179" s="216"/>
      <c r="JXP179" s="216"/>
      <c r="JXQ179" s="216"/>
      <c r="JXR179" s="216"/>
      <c r="JXS179" s="216"/>
      <c r="JXT179" s="216"/>
      <c r="JXU179" s="216"/>
      <c r="JXV179" s="216"/>
      <c r="JXW179" s="216"/>
      <c r="JXX179" s="216"/>
      <c r="JXY179" s="216"/>
      <c r="JXZ179" s="216"/>
      <c r="JYA179" s="216"/>
      <c r="JYB179" s="216"/>
      <c r="JYC179" s="216"/>
      <c r="JYD179" s="216"/>
      <c r="JYE179" s="216"/>
      <c r="JYF179" s="216"/>
      <c r="JYG179" s="216"/>
      <c r="JYH179" s="216"/>
      <c r="JYI179" s="216"/>
      <c r="JYJ179" s="216"/>
      <c r="JYK179" s="216"/>
      <c r="JYL179" s="216"/>
      <c r="JYM179" s="216"/>
      <c r="JYN179" s="216"/>
      <c r="JYO179" s="216"/>
      <c r="JYP179" s="216"/>
      <c r="JYQ179" s="216"/>
      <c r="JYR179" s="216"/>
      <c r="JYS179" s="216"/>
      <c r="JYT179" s="216"/>
      <c r="JYU179" s="216"/>
      <c r="JYV179" s="216"/>
      <c r="JYW179" s="216"/>
      <c r="JYX179" s="216"/>
      <c r="JYY179" s="216"/>
      <c r="JYZ179" s="216"/>
      <c r="JZA179" s="216"/>
      <c r="JZB179" s="216"/>
      <c r="JZC179" s="216"/>
      <c r="JZD179" s="216"/>
      <c r="JZE179" s="216"/>
      <c r="JZF179" s="216"/>
      <c r="JZG179" s="216"/>
      <c r="JZH179" s="216"/>
      <c r="JZI179" s="216"/>
      <c r="JZJ179" s="216"/>
      <c r="JZK179" s="216"/>
      <c r="JZL179" s="216"/>
      <c r="JZM179" s="216"/>
      <c r="JZN179" s="216"/>
      <c r="JZO179" s="216"/>
      <c r="JZP179" s="216"/>
      <c r="JZQ179" s="216"/>
      <c r="JZR179" s="216"/>
      <c r="JZS179" s="216"/>
      <c r="JZT179" s="216"/>
      <c r="JZU179" s="216"/>
      <c r="JZV179" s="216"/>
      <c r="JZW179" s="216"/>
      <c r="JZX179" s="216"/>
      <c r="JZY179" s="216"/>
      <c r="JZZ179" s="216"/>
      <c r="KAA179" s="216"/>
      <c r="KAB179" s="216"/>
      <c r="KAC179" s="216"/>
      <c r="KAD179" s="216"/>
      <c r="KAE179" s="216"/>
      <c r="KAF179" s="216"/>
      <c r="KAG179" s="216"/>
      <c r="KAH179" s="216"/>
      <c r="KAI179" s="216"/>
      <c r="KAJ179" s="216"/>
      <c r="KAK179" s="216"/>
      <c r="KAL179" s="216"/>
      <c r="KAM179" s="216"/>
      <c r="KAN179" s="216"/>
      <c r="KAO179" s="216"/>
      <c r="KAP179" s="216"/>
      <c r="KAQ179" s="216"/>
      <c r="KAR179" s="216"/>
      <c r="KAS179" s="216"/>
      <c r="KAT179" s="216"/>
      <c r="KAU179" s="216"/>
      <c r="KAV179" s="216"/>
      <c r="KAW179" s="216"/>
      <c r="KAX179" s="216"/>
      <c r="KAY179" s="216"/>
      <c r="KAZ179" s="216"/>
      <c r="KBA179" s="216"/>
      <c r="KBB179" s="216"/>
      <c r="KBC179" s="216"/>
      <c r="KBD179" s="216"/>
      <c r="KBE179" s="216"/>
      <c r="KBF179" s="216"/>
      <c r="KBG179" s="216"/>
      <c r="KBH179" s="216"/>
      <c r="KBI179" s="216"/>
      <c r="KBJ179" s="216"/>
      <c r="KBK179" s="216"/>
      <c r="KBL179" s="216"/>
      <c r="KBM179" s="216"/>
      <c r="KBN179" s="216"/>
      <c r="KBO179" s="216"/>
      <c r="KBP179" s="216"/>
      <c r="KBQ179" s="216"/>
      <c r="KBR179" s="216"/>
      <c r="KBS179" s="216"/>
      <c r="KBT179" s="216"/>
      <c r="KBU179" s="216"/>
      <c r="KBV179" s="216"/>
      <c r="KBW179" s="216"/>
      <c r="KBX179" s="216"/>
      <c r="KBY179" s="216"/>
      <c r="KBZ179" s="216"/>
      <c r="KCA179" s="216"/>
      <c r="KCB179" s="216"/>
      <c r="KCC179" s="216"/>
      <c r="KCD179" s="216"/>
      <c r="KCE179" s="216"/>
      <c r="KCF179" s="216"/>
      <c r="KCG179" s="216"/>
      <c r="KCH179" s="216"/>
      <c r="KCI179" s="216"/>
      <c r="KCJ179" s="216"/>
      <c r="KCK179" s="216"/>
      <c r="KCL179" s="216"/>
      <c r="KCM179" s="216"/>
      <c r="KCN179" s="216"/>
      <c r="KCO179" s="216"/>
      <c r="KCP179" s="216"/>
      <c r="KCQ179" s="216"/>
      <c r="KCR179" s="216"/>
      <c r="KCS179" s="216"/>
      <c r="KCT179" s="216"/>
      <c r="KCU179" s="216"/>
      <c r="KCV179" s="216"/>
      <c r="KCW179" s="216"/>
      <c r="KCX179" s="216"/>
      <c r="KCY179" s="216"/>
      <c r="KCZ179" s="216"/>
      <c r="KDA179" s="216"/>
      <c r="KDB179" s="216"/>
      <c r="KDC179" s="216"/>
      <c r="KDD179" s="216"/>
      <c r="KDE179" s="216"/>
      <c r="KDF179" s="216"/>
      <c r="KDG179" s="216"/>
      <c r="KDH179" s="216"/>
      <c r="KDI179" s="216"/>
      <c r="KDJ179" s="216"/>
      <c r="KDK179" s="216"/>
      <c r="KDL179" s="216"/>
      <c r="KDM179" s="216"/>
      <c r="KDN179" s="216"/>
      <c r="KDO179" s="216"/>
      <c r="KDP179" s="216"/>
      <c r="KDQ179" s="216"/>
      <c r="KDR179" s="216"/>
      <c r="KDS179" s="216"/>
      <c r="KDT179" s="216"/>
      <c r="KDU179" s="216"/>
      <c r="KDV179" s="216"/>
      <c r="KDW179" s="216"/>
      <c r="KDX179" s="216"/>
      <c r="KDY179" s="216"/>
      <c r="KDZ179" s="216"/>
      <c r="KEA179" s="216"/>
      <c r="KEB179" s="216"/>
      <c r="KEC179" s="216"/>
      <c r="KED179" s="216"/>
      <c r="KEE179" s="216"/>
      <c r="KEF179" s="216"/>
      <c r="KEG179" s="216"/>
      <c r="KEH179" s="216"/>
      <c r="KEI179" s="216"/>
      <c r="KEJ179" s="216"/>
      <c r="KEK179" s="216"/>
      <c r="KEL179" s="216"/>
      <c r="KEM179" s="216"/>
      <c r="KEN179" s="216"/>
      <c r="KEO179" s="216"/>
      <c r="KEP179" s="216"/>
      <c r="KEQ179" s="216"/>
      <c r="KER179" s="216"/>
      <c r="KES179" s="216"/>
      <c r="KET179" s="216"/>
      <c r="KEU179" s="216"/>
      <c r="KEV179" s="216"/>
      <c r="KEW179" s="216"/>
      <c r="KEX179" s="216"/>
      <c r="KEY179" s="216"/>
      <c r="KEZ179" s="216"/>
      <c r="KFA179" s="216"/>
      <c r="KFB179" s="216"/>
      <c r="KFC179" s="216"/>
      <c r="KFD179" s="216"/>
      <c r="KFE179" s="216"/>
      <c r="KFF179" s="216"/>
      <c r="KFG179" s="216"/>
      <c r="KFH179" s="216"/>
      <c r="KFI179" s="216"/>
      <c r="KFJ179" s="216"/>
      <c r="KFK179" s="216"/>
      <c r="KFL179" s="216"/>
      <c r="KFM179" s="216"/>
      <c r="KFN179" s="216"/>
      <c r="KFO179" s="216"/>
      <c r="KFP179" s="216"/>
      <c r="KFQ179" s="216"/>
      <c r="KFR179" s="216"/>
      <c r="KFS179" s="216"/>
      <c r="KFT179" s="216"/>
      <c r="KFU179" s="216"/>
      <c r="KFV179" s="216"/>
      <c r="KFW179" s="216"/>
      <c r="KFX179" s="216"/>
      <c r="KFY179" s="216"/>
      <c r="KFZ179" s="216"/>
      <c r="KGA179" s="216"/>
      <c r="KGB179" s="216"/>
      <c r="KGC179" s="216"/>
      <c r="KGD179" s="216"/>
      <c r="KGE179" s="216"/>
      <c r="KGF179" s="216"/>
      <c r="KGG179" s="216"/>
      <c r="KGH179" s="216"/>
      <c r="KGI179" s="216"/>
      <c r="KGJ179" s="216"/>
      <c r="KGK179" s="216"/>
      <c r="KGL179" s="216"/>
      <c r="KGM179" s="216"/>
      <c r="KGN179" s="216"/>
      <c r="KGO179" s="216"/>
      <c r="KGP179" s="216"/>
      <c r="KGQ179" s="216"/>
      <c r="KGR179" s="216"/>
      <c r="KGS179" s="216"/>
      <c r="KGT179" s="216"/>
      <c r="KGU179" s="216"/>
      <c r="KGV179" s="216"/>
      <c r="KGW179" s="216"/>
      <c r="KGX179" s="216"/>
      <c r="KGY179" s="216"/>
      <c r="KGZ179" s="216"/>
      <c r="KHA179" s="216"/>
      <c r="KHB179" s="216"/>
      <c r="KHC179" s="216"/>
      <c r="KHD179" s="216"/>
      <c r="KHE179" s="216"/>
      <c r="KHF179" s="216"/>
      <c r="KHG179" s="216"/>
      <c r="KHH179" s="216"/>
      <c r="KHI179" s="216"/>
      <c r="KHJ179" s="216"/>
      <c r="KHK179" s="216"/>
      <c r="KHL179" s="216"/>
      <c r="KHM179" s="216"/>
      <c r="KHN179" s="216"/>
      <c r="KHO179" s="216"/>
      <c r="KHP179" s="216"/>
      <c r="KHQ179" s="216"/>
      <c r="KHR179" s="216"/>
      <c r="KHS179" s="216"/>
      <c r="KHT179" s="216"/>
      <c r="KHU179" s="216"/>
      <c r="KHV179" s="216"/>
      <c r="KHW179" s="216"/>
      <c r="KHX179" s="216"/>
      <c r="KHY179" s="216"/>
      <c r="KHZ179" s="216"/>
      <c r="KIA179" s="216"/>
      <c r="KIB179" s="216"/>
      <c r="KIC179" s="216"/>
      <c r="KID179" s="216"/>
      <c r="KIE179" s="216"/>
      <c r="KIF179" s="216"/>
      <c r="KIG179" s="216"/>
      <c r="KIH179" s="216"/>
      <c r="KII179" s="216"/>
      <c r="KIJ179" s="216"/>
      <c r="KIK179" s="216"/>
      <c r="KIL179" s="216"/>
      <c r="KIM179" s="216"/>
      <c r="KIN179" s="216"/>
      <c r="KIO179" s="216"/>
      <c r="KIP179" s="216"/>
      <c r="KIQ179" s="216"/>
      <c r="KIR179" s="216"/>
      <c r="KIS179" s="216"/>
      <c r="KIT179" s="216"/>
      <c r="KIU179" s="216"/>
      <c r="KIV179" s="216"/>
      <c r="KIW179" s="216"/>
      <c r="KIX179" s="216"/>
      <c r="KIY179" s="216"/>
      <c r="KIZ179" s="216"/>
      <c r="KJA179" s="216"/>
      <c r="KJB179" s="216"/>
      <c r="KJC179" s="216"/>
      <c r="KJD179" s="216"/>
      <c r="KJE179" s="216"/>
      <c r="KJF179" s="216"/>
      <c r="KJG179" s="216"/>
      <c r="KJH179" s="216"/>
      <c r="KJI179" s="216"/>
      <c r="KJJ179" s="216"/>
      <c r="KJK179" s="216"/>
      <c r="KJL179" s="216"/>
      <c r="KJM179" s="216"/>
      <c r="KJN179" s="216"/>
      <c r="KJO179" s="216"/>
      <c r="KJP179" s="216"/>
      <c r="KJQ179" s="216"/>
      <c r="KJR179" s="216"/>
      <c r="KJS179" s="216"/>
      <c r="KJT179" s="216"/>
      <c r="KJU179" s="216"/>
      <c r="KJV179" s="216"/>
      <c r="KJW179" s="216"/>
      <c r="KJX179" s="216"/>
      <c r="KJY179" s="216"/>
      <c r="KJZ179" s="216"/>
      <c r="KKA179" s="216"/>
      <c r="KKB179" s="216"/>
      <c r="KKC179" s="216"/>
      <c r="KKD179" s="216"/>
      <c r="KKE179" s="216"/>
      <c r="KKF179" s="216"/>
      <c r="KKG179" s="216"/>
      <c r="KKH179" s="216"/>
      <c r="KKI179" s="216"/>
      <c r="KKJ179" s="216"/>
      <c r="KKK179" s="216"/>
      <c r="KKL179" s="216"/>
      <c r="KKM179" s="216"/>
      <c r="KKN179" s="216"/>
      <c r="KKO179" s="216"/>
      <c r="KKP179" s="216"/>
      <c r="KKQ179" s="216"/>
      <c r="KKR179" s="216"/>
      <c r="KKS179" s="216"/>
      <c r="KKT179" s="216"/>
      <c r="KKU179" s="216"/>
      <c r="KKV179" s="216"/>
      <c r="KKW179" s="216"/>
      <c r="KKX179" s="216"/>
      <c r="KKY179" s="216"/>
      <c r="KKZ179" s="216"/>
      <c r="KLA179" s="216"/>
      <c r="KLB179" s="216"/>
      <c r="KLC179" s="216"/>
      <c r="KLD179" s="216"/>
      <c r="KLE179" s="216"/>
      <c r="KLF179" s="216"/>
      <c r="KLG179" s="216"/>
      <c r="KLH179" s="216"/>
      <c r="KLI179" s="216"/>
      <c r="KLJ179" s="216"/>
      <c r="KLK179" s="216"/>
      <c r="KLL179" s="216"/>
      <c r="KLM179" s="216"/>
      <c r="KLN179" s="216"/>
      <c r="KLO179" s="216"/>
      <c r="KLP179" s="216"/>
      <c r="KLQ179" s="216"/>
      <c r="KLR179" s="216"/>
      <c r="KLS179" s="216"/>
      <c r="KLT179" s="216"/>
      <c r="KLU179" s="216"/>
      <c r="KLV179" s="216"/>
      <c r="KLW179" s="216"/>
      <c r="KLX179" s="216"/>
      <c r="KLY179" s="216"/>
      <c r="KLZ179" s="216"/>
      <c r="KMA179" s="216"/>
      <c r="KMB179" s="216"/>
      <c r="KMC179" s="216"/>
      <c r="KMD179" s="216"/>
      <c r="KME179" s="216"/>
      <c r="KMF179" s="216"/>
      <c r="KMG179" s="216"/>
      <c r="KMH179" s="216"/>
      <c r="KMI179" s="216"/>
      <c r="KMJ179" s="216"/>
      <c r="KMK179" s="216"/>
      <c r="KML179" s="216"/>
      <c r="KMM179" s="216"/>
      <c r="KMN179" s="216"/>
      <c r="KMO179" s="216"/>
      <c r="KMP179" s="216"/>
      <c r="KMQ179" s="216"/>
      <c r="KMR179" s="216"/>
      <c r="KMS179" s="216"/>
      <c r="KMT179" s="216"/>
      <c r="KMU179" s="216"/>
      <c r="KMV179" s="216"/>
      <c r="KMW179" s="216"/>
      <c r="KMX179" s="216"/>
      <c r="KMY179" s="216"/>
      <c r="KMZ179" s="216"/>
      <c r="KNA179" s="216"/>
      <c r="KNB179" s="216"/>
      <c r="KNC179" s="216"/>
      <c r="KND179" s="216"/>
      <c r="KNE179" s="216"/>
      <c r="KNF179" s="216"/>
      <c r="KNG179" s="216"/>
      <c r="KNH179" s="216"/>
      <c r="KNI179" s="216"/>
      <c r="KNJ179" s="216"/>
      <c r="KNK179" s="216"/>
      <c r="KNL179" s="216"/>
      <c r="KNM179" s="216"/>
      <c r="KNN179" s="216"/>
      <c r="KNO179" s="216"/>
      <c r="KNP179" s="216"/>
      <c r="KNQ179" s="216"/>
      <c r="KNR179" s="216"/>
      <c r="KNS179" s="216"/>
      <c r="KNT179" s="216"/>
      <c r="KNU179" s="216"/>
      <c r="KNV179" s="216"/>
      <c r="KNW179" s="216"/>
      <c r="KNX179" s="216"/>
      <c r="KNY179" s="216"/>
      <c r="KNZ179" s="216"/>
      <c r="KOA179" s="216"/>
      <c r="KOB179" s="216"/>
      <c r="KOC179" s="216"/>
      <c r="KOD179" s="216"/>
      <c r="KOE179" s="216"/>
      <c r="KOF179" s="216"/>
      <c r="KOG179" s="216"/>
      <c r="KOH179" s="216"/>
      <c r="KOI179" s="216"/>
      <c r="KOJ179" s="216"/>
      <c r="KOK179" s="216"/>
      <c r="KOL179" s="216"/>
      <c r="KOM179" s="216"/>
      <c r="KON179" s="216"/>
      <c r="KOO179" s="216"/>
      <c r="KOP179" s="216"/>
      <c r="KOQ179" s="216"/>
      <c r="KOR179" s="216"/>
      <c r="KOS179" s="216"/>
      <c r="KOT179" s="216"/>
      <c r="KOU179" s="216"/>
      <c r="KOV179" s="216"/>
      <c r="KOW179" s="216"/>
      <c r="KOX179" s="216"/>
      <c r="KOY179" s="216"/>
      <c r="KOZ179" s="216"/>
      <c r="KPA179" s="216"/>
      <c r="KPB179" s="216"/>
      <c r="KPC179" s="216"/>
      <c r="KPD179" s="216"/>
      <c r="KPE179" s="216"/>
      <c r="KPF179" s="216"/>
      <c r="KPG179" s="216"/>
      <c r="KPH179" s="216"/>
      <c r="KPI179" s="216"/>
      <c r="KPJ179" s="216"/>
      <c r="KPK179" s="216"/>
      <c r="KPL179" s="216"/>
      <c r="KPM179" s="216"/>
      <c r="KPN179" s="216"/>
      <c r="KPO179" s="216"/>
      <c r="KPP179" s="216"/>
      <c r="KPQ179" s="216"/>
      <c r="KPR179" s="216"/>
      <c r="KPS179" s="216"/>
      <c r="KPT179" s="216"/>
      <c r="KPU179" s="216"/>
      <c r="KPV179" s="216"/>
      <c r="KPW179" s="216"/>
      <c r="KPX179" s="216"/>
      <c r="KPY179" s="216"/>
      <c r="KPZ179" s="216"/>
      <c r="KQA179" s="216"/>
      <c r="KQB179" s="216"/>
      <c r="KQC179" s="216"/>
      <c r="KQD179" s="216"/>
      <c r="KQE179" s="216"/>
      <c r="KQF179" s="216"/>
      <c r="KQG179" s="216"/>
      <c r="KQH179" s="216"/>
      <c r="KQI179" s="216"/>
      <c r="KQJ179" s="216"/>
      <c r="KQK179" s="216"/>
      <c r="KQL179" s="216"/>
      <c r="KQM179" s="216"/>
      <c r="KQN179" s="216"/>
      <c r="KQO179" s="216"/>
      <c r="KQP179" s="216"/>
      <c r="KQQ179" s="216"/>
      <c r="KQR179" s="216"/>
      <c r="KQS179" s="216"/>
      <c r="KQT179" s="216"/>
      <c r="KQU179" s="216"/>
      <c r="KQV179" s="216"/>
      <c r="KQW179" s="216"/>
      <c r="KQX179" s="216"/>
      <c r="KQY179" s="216"/>
      <c r="KQZ179" s="216"/>
      <c r="KRA179" s="216"/>
      <c r="KRB179" s="216"/>
      <c r="KRC179" s="216"/>
      <c r="KRD179" s="216"/>
      <c r="KRE179" s="216"/>
      <c r="KRF179" s="216"/>
      <c r="KRG179" s="216"/>
      <c r="KRH179" s="216"/>
      <c r="KRI179" s="216"/>
      <c r="KRJ179" s="216"/>
      <c r="KRK179" s="216"/>
      <c r="KRL179" s="216"/>
      <c r="KRM179" s="216"/>
      <c r="KRN179" s="216"/>
      <c r="KRO179" s="216"/>
      <c r="KRP179" s="216"/>
      <c r="KRQ179" s="216"/>
      <c r="KRR179" s="216"/>
      <c r="KRS179" s="216"/>
      <c r="KRT179" s="216"/>
      <c r="KRU179" s="216"/>
      <c r="KRV179" s="216"/>
      <c r="KRW179" s="216"/>
      <c r="KRX179" s="216"/>
      <c r="KRY179" s="216"/>
      <c r="KRZ179" s="216"/>
      <c r="KSA179" s="216"/>
      <c r="KSB179" s="216"/>
      <c r="KSC179" s="216"/>
      <c r="KSD179" s="216"/>
      <c r="KSE179" s="216"/>
      <c r="KSF179" s="216"/>
      <c r="KSG179" s="216"/>
      <c r="KSH179" s="216"/>
      <c r="KSI179" s="216"/>
      <c r="KSJ179" s="216"/>
      <c r="KSK179" s="216"/>
      <c r="KSL179" s="216"/>
      <c r="KSM179" s="216"/>
      <c r="KSN179" s="216"/>
      <c r="KSO179" s="216"/>
      <c r="KSP179" s="216"/>
      <c r="KSQ179" s="216"/>
      <c r="KSR179" s="216"/>
      <c r="KSS179" s="216"/>
      <c r="KST179" s="216"/>
      <c r="KSU179" s="216"/>
      <c r="KSV179" s="216"/>
      <c r="KSW179" s="216"/>
      <c r="KSX179" s="216"/>
      <c r="KSY179" s="216"/>
      <c r="KSZ179" s="216"/>
      <c r="KTA179" s="216"/>
      <c r="KTB179" s="216"/>
      <c r="KTC179" s="216"/>
      <c r="KTD179" s="216"/>
      <c r="KTE179" s="216"/>
      <c r="KTF179" s="216"/>
      <c r="KTG179" s="216"/>
      <c r="KTH179" s="216"/>
      <c r="KTI179" s="216"/>
      <c r="KTJ179" s="216"/>
      <c r="KTK179" s="216"/>
      <c r="KTL179" s="216"/>
      <c r="KTM179" s="216"/>
      <c r="KTN179" s="216"/>
      <c r="KTO179" s="216"/>
      <c r="KTP179" s="216"/>
      <c r="KTQ179" s="216"/>
      <c r="KTR179" s="216"/>
      <c r="KTS179" s="216"/>
      <c r="KTT179" s="216"/>
      <c r="KTU179" s="216"/>
      <c r="KTV179" s="216"/>
      <c r="KTW179" s="216"/>
      <c r="KTX179" s="216"/>
      <c r="KTY179" s="216"/>
      <c r="KTZ179" s="216"/>
      <c r="KUA179" s="216"/>
      <c r="KUB179" s="216"/>
      <c r="KUC179" s="216"/>
      <c r="KUD179" s="216"/>
      <c r="KUE179" s="216"/>
      <c r="KUF179" s="216"/>
      <c r="KUG179" s="216"/>
      <c r="KUH179" s="216"/>
      <c r="KUI179" s="216"/>
      <c r="KUJ179" s="216"/>
      <c r="KUK179" s="216"/>
      <c r="KUL179" s="216"/>
      <c r="KUM179" s="216"/>
      <c r="KUN179" s="216"/>
      <c r="KUO179" s="216"/>
      <c r="KUP179" s="216"/>
      <c r="KUQ179" s="216"/>
      <c r="KUR179" s="216"/>
      <c r="KUS179" s="216"/>
      <c r="KUT179" s="216"/>
      <c r="KUU179" s="216"/>
      <c r="KUV179" s="216"/>
      <c r="KUW179" s="216"/>
      <c r="KUX179" s="216"/>
      <c r="KUY179" s="216"/>
      <c r="KUZ179" s="216"/>
      <c r="KVA179" s="216"/>
      <c r="KVB179" s="216"/>
      <c r="KVC179" s="216"/>
      <c r="KVD179" s="216"/>
      <c r="KVE179" s="216"/>
      <c r="KVF179" s="216"/>
      <c r="KVG179" s="216"/>
      <c r="KVH179" s="216"/>
      <c r="KVI179" s="216"/>
      <c r="KVJ179" s="216"/>
      <c r="KVK179" s="216"/>
      <c r="KVL179" s="216"/>
      <c r="KVM179" s="216"/>
      <c r="KVN179" s="216"/>
      <c r="KVO179" s="216"/>
      <c r="KVP179" s="216"/>
      <c r="KVQ179" s="216"/>
      <c r="KVR179" s="216"/>
      <c r="KVS179" s="216"/>
      <c r="KVT179" s="216"/>
      <c r="KVU179" s="216"/>
      <c r="KVV179" s="216"/>
      <c r="KVW179" s="216"/>
      <c r="KVX179" s="216"/>
      <c r="KVY179" s="216"/>
      <c r="KVZ179" s="216"/>
      <c r="KWA179" s="216"/>
      <c r="KWB179" s="216"/>
      <c r="KWC179" s="216"/>
      <c r="KWD179" s="216"/>
      <c r="KWE179" s="216"/>
      <c r="KWF179" s="216"/>
      <c r="KWG179" s="216"/>
      <c r="KWH179" s="216"/>
      <c r="KWI179" s="216"/>
      <c r="KWJ179" s="216"/>
      <c r="KWK179" s="216"/>
      <c r="KWL179" s="216"/>
      <c r="KWM179" s="216"/>
      <c r="KWN179" s="216"/>
      <c r="KWO179" s="216"/>
      <c r="KWP179" s="216"/>
      <c r="KWQ179" s="216"/>
      <c r="KWR179" s="216"/>
      <c r="KWS179" s="216"/>
      <c r="KWT179" s="216"/>
      <c r="KWU179" s="216"/>
      <c r="KWV179" s="216"/>
      <c r="KWW179" s="216"/>
      <c r="KWX179" s="216"/>
      <c r="KWY179" s="216"/>
      <c r="KWZ179" s="216"/>
      <c r="KXA179" s="216"/>
      <c r="KXB179" s="216"/>
      <c r="KXC179" s="216"/>
      <c r="KXD179" s="216"/>
      <c r="KXE179" s="216"/>
      <c r="KXF179" s="216"/>
      <c r="KXG179" s="216"/>
      <c r="KXH179" s="216"/>
      <c r="KXI179" s="216"/>
      <c r="KXJ179" s="216"/>
      <c r="KXK179" s="216"/>
      <c r="KXL179" s="216"/>
      <c r="KXM179" s="216"/>
      <c r="KXN179" s="216"/>
      <c r="KXO179" s="216"/>
      <c r="KXP179" s="216"/>
      <c r="KXQ179" s="216"/>
      <c r="KXR179" s="216"/>
      <c r="KXS179" s="216"/>
      <c r="KXT179" s="216"/>
      <c r="KXU179" s="216"/>
      <c r="KXV179" s="216"/>
      <c r="KXW179" s="216"/>
      <c r="KXX179" s="216"/>
      <c r="KXY179" s="216"/>
      <c r="KXZ179" s="216"/>
      <c r="KYA179" s="216"/>
      <c r="KYB179" s="216"/>
      <c r="KYC179" s="216"/>
      <c r="KYD179" s="216"/>
      <c r="KYE179" s="216"/>
      <c r="KYF179" s="216"/>
      <c r="KYG179" s="216"/>
      <c r="KYH179" s="216"/>
      <c r="KYI179" s="216"/>
      <c r="KYJ179" s="216"/>
      <c r="KYK179" s="216"/>
      <c r="KYL179" s="216"/>
      <c r="KYM179" s="216"/>
      <c r="KYN179" s="216"/>
      <c r="KYO179" s="216"/>
      <c r="KYP179" s="216"/>
      <c r="KYQ179" s="216"/>
      <c r="KYR179" s="216"/>
      <c r="KYS179" s="216"/>
      <c r="KYT179" s="216"/>
      <c r="KYU179" s="216"/>
      <c r="KYV179" s="216"/>
      <c r="KYW179" s="216"/>
      <c r="KYX179" s="216"/>
      <c r="KYY179" s="216"/>
      <c r="KYZ179" s="216"/>
      <c r="KZA179" s="216"/>
      <c r="KZB179" s="216"/>
      <c r="KZC179" s="216"/>
      <c r="KZD179" s="216"/>
      <c r="KZE179" s="216"/>
      <c r="KZF179" s="216"/>
      <c r="KZG179" s="216"/>
      <c r="KZH179" s="216"/>
      <c r="KZI179" s="216"/>
      <c r="KZJ179" s="216"/>
      <c r="KZK179" s="216"/>
      <c r="KZL179" s="216"/>
      <c r="KZM179" s="216"/>
      <c r="KZN179" s="216"/>
      <c r="KZO179" s="216"/>
      <c r="KZP179" s="216"/>
      <c r="KZQ179" s="216"/>
      <c r="KZR179" s="216"/>
      <c r="KZS179" s="216"/>
      <c r="KZT179" s="216"/>
      <c r="KZU179" s="216"/>
      <c r="KZV179" s="216"/>
      <c r="KZW179" s="216"/>
      <c r="KZX179" s="216"/>
      <c r="KZY179" s="216"/>
      <c r="KZZ179" s="216"/>
      <c r="LAA179" s="216"/>
      <c r="LAB179" s="216"/>
      <c r="LAC179" s="216"/>
      <c r="LAD179" s="216"/>
      <c r="LAE179" s="216"/>
      <c r="LAF179" s="216"/>
      <c r="LAG179" s="216"/>
      <c r="LAH179" s="216"/>
      <c r="LAI179" s="216"/>
      <c r="LAJ179" s="216"/>
      <c r="LAK179" s="216"/>
      <c r="LAL179" s="216"/>
      <c r="LAM179" s="216"/>
      <c r="LAN179" s="216"/>
      <c r="LAO179" s="216"/>
      <c r="LAP179" s="216"/>
      <c r="LAQ179" s="216"/>
      <c r="LAR179" s="216"/>
      <c r="LAS179" s="216"/>
      <c r="LAT179" s="216"/>
      <c r="LAU179" s="216"/>
      <c r="LAV179" s="216"/>
      <c r="LAW179" s="216"/>
      <c r="LAX179" s="216"/>
      <c r="LAY179" s="216"/>
      <c r="LAZ179" s="216"/>
      <c r="LBA179" s="216"/>
      <c r="LBB179" s="216"/>
      <c r="LBC179" s="216"/>
      <c r="LBD179" s="216"/>
      <c r="LBE179" s="216"/>
      <c r="LBF179" s="216"/>
      <c r="LBG179" s="216"/>
      <c r="LBH179" s="216"/>
      <c r="LBI179" s="216"/>
      <c r="LBJ179" s="216"/>
      <c r="LBK179" s="216"/>
      <c r="LBL179" s="216"/>
      <c r="LBM179" s="216"/>
      <c r="LBN179" s="216"/>
      <c r="LBO179" s="216"/>
      <c r="LBP179" s="216"/>
      <c r="LBQ179" s="216"/>
      <c r="LBR179" s="216"/>
      <c r="LBS179" s="216"/>
      <c r="LBT179" s="216"/>
      <c r="LBU179" s="216"/>
      <c r="LBV179" s="216"/>
      <c r="LBW179" s="216"/>
      <c r="LBX179" s="216"/>
      <c r="LBY179" s="216"/>
      <c r="LBZ179" s="216"/>
      <c r="LCA179" s="216"/>
      <c r="LCB179" s="216"/>
      <c r="LCC179" s="216"/>
      <c r="LCD179" s="216"/>
      <c r="LCE179" s="216"/>
      <c r="LCF179" s="216"/>
      <c r="LCG179" s="216"/>
      <c r="LCH179" s="216"/>
      <c r="LCI179" s="216"/>
      <c r="LCJ179" s="216"/>
      <c r="LCK179" s="216"/>
      <c r="LCL179" s="216"/>
      <c r="LCM179" s="216"/>
      <c r="LCN179" s="216"/>
      <c r="LCO179" s="216"/>
      <c r="LCP179" s="216"/>
      <c r="LCQ179" s="216"/>
      <c r="LCR179" s="216"/>
      <c r="LCS179" s="216"/>
      <c r="LCT179" s="216"/>
      <c r="LCU179" s="216"/>
      <c r="LCV179" s="216"/>
      <c r="LCW179" s="216"/>
      <c r="LCX179" s="216"/>
      <c r="LCY179" s="216"/>
      <c r="LCZ179" s="216"/>
      <c r="LDA179" s="216"/>
      <c r="LDB179" s="216"/>
      <c r="LDC179" s="216"/>
      <c r="LDD179" s="216"/>
      <c r="LDE179" s="216"/>
      <c r="LDF179" s="216"/>
      <c r="LDG179" s="216"/>
      <c r="LDH179" s="216"/>
      <c r="LDI179" s="216"/>
      <c r="LDJ179" s="216"/>
      <c r="LDK179" s="216"/>
      <c r="LDL179" s="216"/>
      <c r="LDM179" s="216"/>
      <c r="LDN179" s="216"/>
      <c r="LDO179" s="216"/>
      <c r="LDP179" s="216"/>
      <c r="LDQ179" s="216"/>
      <c r="LDR179" s="216"/>
      <c r="LDS179" s="216"/>
      <c r="LDT179" s="216"/>
      <c r="LDU179" s="216"/>
      <c r="LDV179" s="216"/>
      <c r="LDW179" s="216"/>
      <c r="LDX179" s="216"/>
      <c r="LDY179" s="216"/>
      <c r="LDZ179" s="216"/>
      <c r="LEA179" s="216"/>
      <c r="LEB179" s="216"/>
      <c r="LEC179" s="216"/>
      <c r="LED179" s="216"/>
      <c r="LEE179" s="216"/>
      <c r="LEF179" s="216"/>
      <c r="LEG179" s="216"/>
      <c r="LEH179" s="216"/>
      <c r="LEI179" s="216"/>
      <c r="LEJ179" s="216"/>
      <c r="LEK179" s="216"/>
      <c r="LEL179" s="216"/>
      <c r="LEM179" s="216"/>
      <c r="LEN179" s="216"/>
      <c r="LEO179" s="216"/>
      <c r="LEP179" s="216"/>
      <c r="LEQ179" s="216"/>
      <c r="LER179" s="216"/>
      <c r="LES179" s="216"/>
      <c r="LET179" s="216"/>
      <c r="LEU179" s="216"/>
      <c r="LEV179" s="216"/>
      <c r="LEW179" s="216"/>
      <c r="LEX179" s="216"/>
      <c r="LEY179" s="216"/>
      <c r="LEZ179" s="216"/>
      <c r="LFA179" s="216"/>
      <c r="LFB179" s="216"/>
      <c r="LFC179" s="216"/>
      <c r="LFD179" s="216"/>
      <c r="LFE179" s="216"/>
      <c r="LFF179" s="216"/>
      <c r="LFG179" s="216"/>
      <c r="LFH179" s="216"/>
      <c r="LFI179" s="216"/>
      <c r="LFJ179" s="216"/>
      <c r="LFK179" s="216"/>
      <c r="LFL179" s="216"/>
      <c r="LFM179" s="216"/>
      <c r="LFN179" s="216"/>
      <c r="LFO179" s="216"/>
      <c r="LFP179" s="216"/>
      <c r="LFQ179" s="216"/>
      <c r="LFR179" s="216"/>
      <c r="LFS179" s="216"/>
      <c r="LFT179" s="216"/>
      <c r="LFU179" s="216"/>
      <c r="LFV179" s="216"/>
      <c r="LFW179" s="216"/>
      <c r="LFX179" s="216"/>
      <c r="LFY179" s="216"/>
      <c r="LFZ179" s="216"/>
      <c r="LGA179" s="216"/>
      <c r="LGB179" s="216"/>
      <c r="LGC179" s="216"/>
      <c r="LGD179" s="216"/>
      <c r="LGE179" s="216"/>
      <c r="LGF179" s="216"/>
      <c r="LGG179" s="216"/>
      <c r="LGH179" s="216"/>
      <c r="LGI179" s="216"/>
      <c r="LGJ179" s="216"/>
      <c r="LGK179" s="216"/>
      <c r="LGL179" s="216"/>
      <c r="LGM179" s="216"/>
      <c r="LGN179" s="216"/>
      <c r="LGO179" s="216"/>
      <c r="LGP179" s="216"/>
      <c r="LGQ179" s="216"/>
      <c r="LGR179" s="216"/>
      <c r="LGS179" s="216"/>
      <c r="LGT179" s="216"/>
      <c r="LGU179" s="216"/>
      <c r="LGV179" s="216"/>
      <c r="LGW179" s="216"/>
      <c r="LGX179" s="216"/>
      <c r="LGY179" s="216"/>
      <c r="LGZ179" s="216"/>
      <c r="LHA179" s="216"/>
      <c r="LHB179" s="216"/>
      <c r="LHC179" s="216"/>
      <c r="LHD179" s="216"/>
      <c r="LHE179" s="216"/>
      <c r="LHF179" s="216"/>
      <c r="LHG179" s="216"/>
      <c r="LHH179" s="216"/>
      <c r="LHI179" s="216"/>
      <c r="LHJ179" s="216"/>
      <c r="LHK179" s="216"/>
      <c r="LHL179" s="216"/>
      <c r="LHM179" s="216"/>
      <c r="LHN179" s="216"/>
      <c r="LHO179" s="216"/>
      <c r="LHP179" s="216"/>
      <c r="LHQ179" s="216"/>
      <c r="LHR179" s="216"/>
      <c r="LHS179" s="216"/>
      <c r="LHT179" s="216"/>
      <c r="LHU179" s="216"/>
      <c r="LHV179" s="216"/>
      <c r="LHW179" s="216"/>
      <c r="LHX179" s="216"/>
      <c r="LHY179" s="216"/>
      <c r="LHZ179" s="216"/>
      <c r="LIA179" s="216"/>
      <c r="LIB179" s="216"/>
      <c r="LIC179" s="216"/>
      <c r="LID179" s="216"/>
      <c r="LIE179" s="216"/>
      <c r="LIF179" s="216"/>
      <c r="LIG179" s="216"/>
      <c r="LIH179" s="216"/>
      <c r="LII179" s="216"/>
      <c r="LIJ179" s="216"/>
      <c r="LIK179" s="216"/>
      <c r="LIL179" s="216"/>
      <c r="LIM179" s="216"/>
      <c r="LIN179" s="216"/>
      <c r="LIO179" s="216"/>
      <c r="LIP179" s="216"/>
      <c r="LIQ179" s="216"/>
      <c r="LIR179" s="216"/>
      <c r="LIS179" s="216"/>
      <c r="LIT179" s="216"/>
      <c r="LIU179" s="216"/>
      <c r="LIV179" s="216"/>
      <c r="LIW179" s="216"/>
      <c r="LIX179" s="216"/>
      <c r="LIY179" s="216"/>
      <c r="LIZ179" s="216"/>
      <c r="LJA179" s="216"/>
      <c r="LJB179" s="216"/>
      <c r="LJC179" s="216"/>
      <c r="LJD179" s="216"/>
      <c r="LJE179" s="216"/>
      <c r="LJF179" s="216"/>
      <c r="LJG179" s="216"/>
      <c r="LJH179" s="216"/>
      <c r="LJI179" s="216"/>
      <c r="LJJ179" s="216"/>
      <c r="LJK179" s="216"/>
      <c r="LJL179" s="216"/>
      <c r="LJM179" s="216"/>
      <c r="LJN179" s="216"/>
      <c r="LJO179" s="216"/>
      <c r="LJP179" s="216"/>
      <c r="LJQ179" s="216"/>
      <c r="LJR179" s="216"/>
      <c r="LJS179" s="216"/>
      <c r="LJT179" s="216"/>
      <c r="LJU179" s="216"/>
      <c r="LJV179" s="216"/>
      <c r="LJW179" s="216"/>
      <c r="LJX179" s="216"/>
      <c r="LJY179" s="216"/>
      <c r="LJZ179" s="216"/>
      <c r="LKA179" s="216"/>
      <c r="LKB179" s="216"/>
      <c r="LKC179" s="216"/>
      <c r="LKD179" s="216"/>
      <c r="LKE179" s="216"/>
      <c r="LKF179" s="216"/>
      <c r="LKG179" s="216"/>
      <c r="LKH179" s="216"/>
      <c r="LKI179" s="216"/>
      <c r="LKJ179" s="216"/>
      <c r="LKK179" s="216"/>
      <c r="LKL179" s="216"/>
      <c r="LKM179" s="216"/>
      <c r="LKN179" s="216"/>
      <c r="LKO179" s="216"/>
      <c r="LKP179" s="216"/>
      <c r="LKQ179" s="216"/>
      <c r="LKR179" s="216"/>
      <c r="LKS179" s="216"/>
      <c r="LKT179" s="216"/>
      <c r="LKU179" s="216"/>
      <c r="LKV179" s="216"/>
      <c r="LKW179" s="216"/>
      <c r="LKX179" s="216"/>
      <c r="LKY179" s="216"/>
      <c r="LKZ179" s="216"/>
      <c r="LLA179" s="216"/>
      <c r="LLB179" s="216"/>
      <c r="LLC179" s="216"/>
      <c r="LLD179" s="216"/>
      <c r="LLE179" s="216"/>
      <c r="LLF179" s="216"/>
      <c r="LLG179" s="216"/>
      <c r="LLH179" s="216"/>
      <c r="LLI179" s="216"/>
      <c r="LLJ179" s="216"/>
      <c r="LLK179" s="216"/>
      <c r="LLL179" s="216"/>
      <c r="LLM179" s="216"/>
      <c r="LLN179" s="216"/>
      <c r="LLO179" s="216"/>
      <c r="LLP179" s="216"/>
      <c r="LLQ179" s="216"/>
      <c r="LLR179" s="216"/>
      <c r="LLS179" s="216"/>
      <c r="LLT179" s="216"/>
      <c r="LLU179" s="216"/>
      <c r="LLV179" s="216"/>
      <c r="LLW179" s="216"/>
      <c r="LLX179" s="216"/>
      <c r="LLY179" s="216"/>
      <c r="LLZ179" s="216"/>
      <c r="LMA179" s="216"/>
      <c r="LMB179" s="216"/>
      <c r="LMC179" s="216"/>
      <c r="LMD179" s="216"/>
      <c r="LME179" s="216"/>
      <c r="LMF179" s="216"/>
      <c r="LMG179" s="216"/>
      <c r="LMH179" s="216"/>
      <c r="LMI179" s="216"/>
      <c r="LMJ179" s="216"/>
      <c r="LMK179" s="216"/>
      <c r="LML179" s="216"/>
      <c r="LMM179" s="216"/>
      <c r="LMN179" s="216"/>
      <c r="LMO179" s="216"/>
      <c r="LMP179" s="216"/>
      <c r="LMQ179" s="216"/>
      <c r="LMR179" s="216"/>
      <c r="LMS179" s="216"/>
      <c r="LMT179" s="216"/>
      <c r="LMU179" s="216"/>
      <c r="LMV179" s="216"/>
      <c r="LMW179" s="216"/>
      <c r="LMX179" s="216"/>
      <c r="LMY179" s="216"/>
      <c r="LMZ179" s="216"/>
      <c r="LNA179" s="216"/>
      <c r="LNB179" s="216"/>
      <c r="LNC179" s="216"/>
      <c r="LND179" s="216"/>
      <c r="LNE179" s="216"/>
      <c r="LNF179" s="216"/>
      <c r="LNG179" s="216"/>
      <c r="LNH179" s="216"/>
      <c r="LNI179" s="216"/>
      <c r="LNJ179" s="216"/>
      <c r="LNK179" s="216"/>
      <c r="LNL179" s="216"/>
      <c r="LNM179" s="216"/>
      <c r="LNN179" s="216"/>
      <c r="LNO179" s="216"/>
      <c r="LNP179" s="216"/>
      <c r="LNQ179" s="216"/>
      <c r="LNR179" s="216"/>
      <c r="LNS179" s="216"/>
      <c r="LNT179" s="216"/>
      <c r="LNU179" s="216"/>
      <c r="LNV179" s="216"/>
      <c r="LNW179" s="216"/>
      <c r="LNX179" s="216"/>
      <c r="LNY179" s="216"/>
      <c r="LNZ179" s="216"/>
      <c r="LOA179" s="216"/>
      <c r="LOB179" s="216"/>
      <c r="LOC179" s="216"/>
      <c r="LOD179" s="216"/>
      <c r="LOE179" s="216"/>
      <c r="LOF179" s="216"/>
      <c r="LOG179" s="216"/>
      <c r="LOH179" s="216"/>
      <c r="LOI179" s="216"/>
      <c r="LOJ179" s="216"/>
      <c r="LOK179" s="216"/>
      <c r="LOL179" s="216"/>
      <c r="LOM179" s="216"/>
      <c r="LON179" s="216"/>
      <c r="LOO179" s="216"/>
      <c r="LOP179" s="216"/>
      <c r="LOQ179" s="216"/>
      <c r="LOR179" s="216"/>
      <c r="LOS179" s="216"/>
      <c r="LOT179" s="216"/>
      <c r="LOU179" s="216"/>
      <c r="LOV179" s="216"/>
      <c r="LOW179" s="216"/>
      <c r="LOX179" s="216"/>
      <c r="LOY179" s="216"/>
      <c r="LOZ179" s="216"/>
      <c r="LPA179" s="216"/>
      <c r="LPB179" s="216"/>
      <c r="LPC179" s="216"/>
      <c r="LPD179" s="216"/>
      <c r="LPE179" s="216"/>
      <c r="LPF179" s="216"/>
      <c r="LPG179" s="216"/>
      <c r="LPH179" s="216"/>
      <c r="LPI179" s="216"/>
      <c r="LPJ179" s="216"/>
      <c r="LPK179" s="216"/>
      <c r="LPL179" s="216"/>
      <c r="LPM179" s="216"/>
      <c r="LPN179" s="216"/>
      <c r="LPO179" s="216"/>
      <c r="LPP179" s="216"/>
      <c r="LPQ179" s="216"/>
      <c r="LPR179" s="216"/>
      <c r="LPS179" s="216"/>
      <c r="LPT179" s="216"/>
      <c r="LPU179" s="216"/>
      <c r="LPV179" s="216"/>
      <c r="LPW179" s="216"/>
      <c r="LPX179" s="216"/>
      <c r="LPY179" s="216"/>
      <c r="LPZ179" s="216"/>
      <c r="LQA179" s="216"/>
      <c r="LQB179" s="216"/>
      <c r="LQC179" s="216"/>
      <c r="LQD179" s="216"/>
      <c r="LQE179" s="216"/>
      <c r="LQF179" s="216"/>
      <c r="LQG179" s="216"/>
      <c r="LQH179" s="216"/>
      <c r="LQI179" s="216"/>
      <c r="LQJ179" s="216"/>
      <c r="LQK179" s="216"/>
      <c r="LQL179" s="216"/>
      <c r="LQM179" s="216"/>
      <c r="LQN179" s="216"/>
      <c r="LQO179" s="216"/>
      <c r="LQP179" s="216"/>
      <c r="LQQ179" s="216"/>
      <c r="LQR179" s="216"/>
      <c r="LQS179" s="216"/>
      <c r="LQT179" s="216"/>
      <c r="LQU179" s="216"/>
      <c r="LQV179" s="216"/>
      <c r="LQW179" s="216"/>
      <c r="LQX179" s="216"/>
      <c r="LQY179" s="216"/>
      <c r="LQZ179" s="216"/>
      <c r="LRA179" s="216"/>
      <c r="LRB179" s="216"/>
      <c r="LRC179" s="216"/>
      <c r="LRD179" s="216"/>
      <c r="LRE179" s="216"/>
      <c r="LRF179" s="216"/>
      <c r="LRG179" s="216"/>
      <c r="LRH179" s="216"/>
      <c r="LRI179" s="216"/>
      <c r="LRJ179" s="216"/>
      <c r="LRK179" s="216"/>
      <c r="LRL179" s="216"/>
      <c r="LRM179" s="216"/>
      <c r="LRN179" s="216"/>
      <c r="LRO179" s="216"/>
      <c r="LRP179" s="216"/>
      <c r="LRQ179" s="216"/>
      <c r="LRR179" s="216"/>
      <c r="LRS179" s="216"/>
      <c r="LRT179" s="216"/>
      <c r="LRU179" s="216"/>
      <c r="LRV179" s="216"/>
      <c r="LRW179" s="216"/>
      <c r="LRX179" s="216"/>
      <c r="LRY179" s="216"/>
      <c r="LRZ179" s="216"/>
      <c r="LSA179" s="216"/>
      <c r="LSB179" s="216"/>
      <c r="LSC179" s="216"/>
      <c r="LSD179" s="216"/>
      <c r="LSE179" s="216"/>
      <c r="LSF179" s="216"/>
      <c r="LSG179" s="216"/>
      <c r="LSH179" s="216"/>
      <c r="LSI179" s="216"/>
      <c r="LSJ179" s="216"/>
      <c r="LSK179" s="216"/>
      <c r="LSL179" s="216"/>
      <c r="LSM179" s="216"/>
      <c r="LSN179" s="216"/>
      <c r="LSO179" s="216"/>
      <c r="LSP179" s="216"/>
      <c r="LSQ179" s="216"/>
      <c r="LSR179" s="216"/>
      <c r="LSS179" s="216"/>
      <c r="LST179" s="216"/>
      <c r="LSU179" s="216"/>
      <c r="LSV179" s="216"/>
      <c r="LSW179" s="216"/>
      <c r="LSX179" s="216"/>
      <c r="LSY179" s="216"/>
      <c r="LSZ179" s="216"/>
      <c r="LTA179" s="216"/>
      <c r="LTB179" s="216"/>
      <c r="LTC179" s="216"/>
      <c r="LTD179" s="216"/>
      <c r="LTE179" s="216"/>
      <c r="LTF179" s="216"/>
      <c r="LTG179" s="216"/>
      <c r="LTH179" s="216"/>
      <c r="LTI179" s="216"/>
      <c r="LTJ179" s="216"/>
      <c r="LTK179" s="216"/>
      <c r="LTL179" s="216"/>
      <c r="LTM179" s="216"/>
      <c r="LTN179" s="216"/>
      <c r="LTO179" s="216"/>
      <c r="LTP179" s="216"/>
      <c r="LTQ179" s="216"/>
      <c r="LTR179" s="216"/>
      <c r="LTS179" s="216"/>
      <c r="LTT179" s="216"/>
      <c r="LTU179" s="216"/>
      <c r="LTV179" s="216"/>
      <c r="LTW179" s="216"/>
      <c r="LTX179" s="216"/>
      <c r="LTY179" s="216"/>
      <c r="LTZ179" s="216"/>
      <c r="LUA179" s="216"/>
      <c r="LUB179" s="216"/>
      <c r="LUC179" s="216"/>
      <c r="LUD179" s="216"/>
      <c r="LUE179" s="216"/>
      <c r="LUF179" s="216"/>
      <c r="LUG179" s="216"/>
      <c r="LUH179" s="216"/>
      <c r="LUI179" s="216"/>
      <c r="LUJ179" s="216"/>
      <c r="LUK179" s="216"/>
      <c r="LUL179" s="216"/>
      <c r="LUM179" s="216"/>
      <c r="LUN179" s="216"/>
      <c r="LUO179" s="216"/>
      <c r="LUP179" s="216"/>
      <c r="LUQ179" s="216"/>
      <c r="LUR179" s="216"/>
      <c r="LUS179" s="216"/>
      <c r="LUT179" s="216"/>
      <c r="LUU179" s="216"/>
      <c r="LUV179" s="216"/>
      <c r="LUW179" s="216"/>
      <c r="LUX179" s="216"/>
      <c r="LUY179" s="216"/>
      <c r="LUZ179" s="216"/>
      <c r="LVA179" s="216"/>
      <c r="LVB179" s="216"/>
      <c r="LVC179" s="216"/>
      <c r="LVD179" s="216"/>
      <c r="LVE179" s="216"/>
      <c r="LVF179" s="216"/>
      <c r="LVG179" s="216"/>
      <c r="LVH179" s="216"/>
      <c r="LVI179" s="216"/>
      <c r="LVJ179" s="216"/>
      <c r="LVK179" s="216"/>
      <c r="LVL179" s="216"/>
      <c r="LVM179" s="216"/>
      <c r="LVN179" s="216"/>
      <c r="LVO179" s="216"/>
      <c r="LVP179" s="216"/>
      <c r="LVQ179" s="216"/>
      <c r="LVR179" s="216"/>
      <c r="LVS179" s="216"/>
      <c r="LVT179" s="216"/>
      <c r="LVU179" s="216"/>
      <c r="LVV179" s="216"/>
      <c r="LVW179" s="216"/>
      <c r="LVX179" s="216"/>
      <c r="LVY179" s="216"/>
      <c r="LVZ179" s="216"/>
      <c r="LWA179" s="216"/>
      <c r="LWB179" s="216"/>
      <c r="LWC179" s="216"/>
      <c r="LWD179" s="216"/>
      <c r="LWE179" s="216"/>
      <c r="LWF179" s="216"/>
      <c r="LWG179" s="216"/>
      <c r="LWH179" s="216"/>
      <c r="LWI179" s="216"/>
      <c r="LWJ179" s="216"/>
      <c r="LWK179" s="216"/>
      <c r="LWL179" s="216"/>
      <c r="LWM179" s="216"/>
      <c r="LWN179" s="216"/>
      <c r="LWO179" s="216"/>
      <c r="LWP179" s="216"/>
      <c r="LWQ179" s="216"/>
      <c r="LWR179" s="216"/>
      <c r="LWS179" s="216"/>
      <c r="LWT179" s="216"/>
      <c r="LWU179" s="216"/>
      <c r="LWV179" s="216"/>
      <c r="LWW179" s="216"/>
      <c r="LWX179" s="216"/>
      <c r="LWY179" s="216"/>
      <c r="LWZ179" s="216"/>
      <c r="LXA179" s="216"/>
      <c r="LXB179" s="216"/>
      <c r="LXC179" s="216"/>
      <c r="LXD179" s="216"/>
      <c r="LXE179" s="216"/>
      <c r="LXF179" s="216"/>
      <c r="LXG179" s="216"/>
      <c r="LXH179" s="216"/>
      <c r="LXI179" s="216"/>
      <c r="LXJ179" s="216"/>
      <c r="LXK179" s="216"/>
      <c r="LXL179" s="216"/>
      <c r="LXM179" s="216"/>
      <c r="LXN179" s="216"/>
      <c r="LXO179" s="216"/>
      <c r="LXP179" s="216"/>
      <c r="LXQ179" s="216"/>
      <c r="LXR179" s="216"/>
      <c r="LXS179" s="216"/>
      <c r="LXT179" s="216"/>
      <c r="LXU179" s="216"/>
      <c r="LXV179" s="216"/>
      <c r="LXW179" s="216"/>
      <c r="LXX179" s="216"/>
      <c r="LXY179" s="216"/>
      <c r="LXZ179" s="216"/>
      <c r="LYA179" s="216"/>
      <c r="LYB179" s="216"/>
      <c r="LYC179" s="216"/>
      <c r="LYD179" s="216"/>
      <c r="LYE179" s="216"/>
      <c r="LYF179" s="216"/>
      <c r="LYG179" s="216"/>
      <c r="LYH179" s="216"/>
      <c r="LYI179" s="216"/>
      <c r="LYJ179" s="216"/>
      <c r="LYK179" s="216"/>
      <c r="LYL179" s="216"/>
      <c r="LYM179" s="216"/>
      <c r="LYN179" s="216"/>
      <c r="LYO179" s="216"/>
      <c r="LYP179" s="216"/>
      <c r="LYQ179" s="216"/>
      <c r="LYR179" s="216"/>
      <c r="LYS179" s="216"/>
      <c r="LYT179" s="216"/>
      <c r="LYU179" s="216"/>
      <c r="LYV179" s="216"/>
      <c r="LYW179" s="216"/>
      <c r="LYX179" s="216"/>
      <c r="LYY179" s="216"/>
      <c r="LYZ179" s="216"/>
      <c r="LZA179" s="216"/>
      <c r="LZB179" s="216"/>
      <c r="LZC179" s="216"/>
      <c r="LZD179" s="216"/>
      <c r="LZE179" s="216"/>
      <c r="LZF179" s="216"/>
      <c r="LZG179" s="216"/>
      <c r="LZH179" s="216"/>
      <c r="LZI179" s="216"/>
      <c r="LZJ179" s="216"/>
      <c r="LZK179" s="216"/>
      <c r="LZL179" s="216"/>
      <c r="LZM179" s="216"/>
      <c r="LZN179" s="216"/>
      <c r="LZO179" s="216"/>
      <c r="LZP179" s="216"/>
      <c r="LZQ179" s="216"/>
      <c r="LZR179" s="216"/>
      <c r="LZS179" s="216"/>
      <c r="LZT179" s="216"/>
      <c r="LZU179" s="216"/>
      <c r="LZV179" s="216"/>
      <c r="LZW179" s="216"/>
      <c r="LZX179" s="216"/>
      <c r="LZY179" s="216"/>
      <c r="LZZ179" s="216"/>
      <c r="MAA179" s="216"/>
      <c r="MAB179" s="216"/>
      <c r="MAC179" s="216"/>
      <c r="MAD179" s="216"/>
      <c r="MAE179" s="216"/>
      <c r="MAF179" s="216"/>
      <c r="MAG179" s="216"/>
      <c r="MAH179" s="216"/>
      <c r="MAI179" s="216"/>
      <c r="MAJ179" s="216"/>
      <c r="MAK179" s="216"/>
      <c r="MAL179" s="216"/>
      <c r="MAM179" s="216"/>
      <c r="MAN179" s="216"/>
      <c r="MAO179" s="216"/>
      <c r="MAP179" s="216"/>
      <c r="MAQ179" s="216"/>
      <c r="MAR179" s="216"/>
      <c r="MAS179" s="216"/>
      <c r="MAT179" s="216"/>
      <c r="MAU179" s="216"/>
      <c r="MAV179" s="216"/>
      <c r="MAW179" s="216"/>
      <c r="MAX179" s="216"/>
      <c r="MAY179" s="216"/>
      <c r="MAZ179" s="216"/>
      <c r="MBA179" s="216"/>
      <c r="MBB179" s="216"/>
      <c r="MBC179" s="216"/>
      <c r="MBD179" s="216"/>
      <c r="MBE179" s="216"/>
      <c r="MBF179" s="216"/>
      <c r="MBG179" s="216"/>
      <c r="MBH179" s="216"/>
      <c r="MBI179" s="216"/>
      <c r="MBJ179" s="216"/>
      <c r="MBK179" s="216"/>
      <c r="MBL179" s="216"/>
      <c r="MBM179" s="216"/>
      <c r="MBN179" s="216"/>
      <c r="MBO179" s="216"/>
      <c r="MBP179" s="216"/>
      <c r="MBQ179" s="216"/>
      <c r="MBR179" s="216"/>
      <c r="MBS179" s="216"/>
      <c r="MBT179" s="216"/>
      <c r="MBU179" s="216"/>
      <c r="MBV179" s="216"/>
      <c r="MBW179" s="216"/>
      <c r="MBX179" s="216"/>
      <c r="MBY179" s="216"/>
      <c r="MBZ179" s="216"/>
      <c r="MCA179" s="216"/>
      <c r="MCB179" s="216"/>
      <c r="MCC179" s="216"/>
      <c r="MCD179" s="216"/>
      <c r="MCE179" s="216"/>
      <c r="MCF179" s="216"/>
      <c r="MCG179" s="216"/>
      <c r="MCH179" s="216"/>
      <c r="MCI179" s="216"/>
      <c r="MCJ179" s="216"/>
      <c r="MCK179" s="216"/>
      <c r="MCL179" s="216"/>
      <c r="MCM179" s="216"/>
      <c r="MCN179" s="216"/>
      <c r="MCO179" s="216"/>
      <c r="MCP179" s="216"/>
      <c r="MCQ179" s="216"/>
      <c r="MCR179" s="216"/>
      <c r="MCS179" s="216"/>
      <c r="MCT179" s="216"/>
      <c r="MCU179" s="216"/>
      <c r="MCV179" s="216"/>
      <c r="MCW179" s="216"/>
      <c r="MCX179" s="216"/>
      <c r="MCY179" s="216"/>
      <c r="MCZ179" s="216"/>
      <c r="MDA179" s="216"/>
      <c r="MDB179" s="216"/>
      <c r="MDC179" s="216"/>
      <c r="MDD179" s="216"/>
      <c r="MDE179" s="216"/>
      <c r="MDF179" s="216"/>
      <c r="MDG179" s="216"/>
      <c r="MDH179" s="216"/>
      <c r="MDI179" s="216"/>
      <c r="MDJ179" s="216"/>
      <c r="MDK179" s="216"/>
      <c r="MDL179" s="216"/>
      <c r="MDM179" s="216"/>
      <c r="MDN179" s="216"/>
      <c r="MDO179" s="216"/>
      <c r="MDP179" s="216"/>
      <c r="MDQ179" s="216"/>
      <c r="MDR179" s="216"/>
      <c r="MDS179" s="216"/>
      <c r="MDT179" s="216"/>
      <c r="MDU179" s="216"/>
      <c r="MDV179" s="216"/>
      <c r="MDW179" s="216"/>
      <c r="MDX179" s="216"/>
      <c r="MDY179" s="216"/>
      <c r="MDZ179" s="216"/>
      <c r="MEA179" s="216"/>
      <c r="MEB179" s="216"/>
      <c r="MEC179" s="216"/>
      <c r="MED179" s="216"/>
      <c r="MEE179" s="216"/>
      <c r="MEF179" s="216"/>
      <c r="MEG179" s="216"/>
      <c r="MEH179" s="216"/>
      <c r="MEI179" s="216"/>
      <c r="MEJ179" s="216"/>
      <c r="MEK179" s="216"/>
      <c r="MEL179" s="216"/>
      <c r="MEM179" s="216"/>
      <c r="MEN179" s="216"/>
      <c r="MEO179" s="216"/>
      <c r="MEP179" s="216"/>
      <c r="MEQ179" s="216"/>
      <c r="MER179" s="216"/>
      <c r="MES179" s="216"/>
      <c r="MET179" s="216"/>
      <c r="MEU179" s="216"/>
      <c r="MEV179" s="216"/>
      <c r="MEW179" s="216"/>
      <c r="MEX179" s="216"/>
      <c r="MEY179" s="216"/>
      <c r="MEZ179" s="216"/>
      <c r="MFA179" s="216"/>
      <c r="MFB179" s="216"/>
      <c r="MFC179" s="216"/>
      <c r="MFD179" s="216"/>
      <c r="MFE179" s="216"/>
      <c r="MFF179" s="216"/>
      <c r="MFG179" s="216"/>
      <c r="MFH179" s="216"/>
      <c r="MFI179" s="216"/>
      <c r="MFJ179" s="216"/>
      <c r="MFK179" s="216"/>
      <c r="MFL179" s="216"/>
      <c r="MFM179" s="216"/>
      <c r="MFN179" s="216"/>
      <c r="MFO179" s="216"/>
      <c r="MFP179" s="216"/>
      <c r="MFQ179" s="216"/>
      <c r="MFR179" s="216"/>
      <c r="MFS179" s="216"/>
      <c r="MFT179" s="216"/>
      <c r="MFU179" s="216"/>
      <c r="MFV179" s="216"/>
      <c r="MFW179" s="216"/>
      <c r="MFX179" s="216"/>
      <c r="MFY179" s="216"/>
      <c r="MFZ179" s="216"/>
      <c r="MGA179" s="216"/>
      <c r="MGB179" s="216"/>
      <c r="MGC179" s="216"/>
      <c r="MGD179" s="216"/>
      <c r="MGE179" s="216"/>
      <c r="MGF179" s="216"/>
      <c r="MGG179" s="216"/>
      <c r="MGH179" s="216"/>
      <c r="MGI179" s="216"/>
      <c r="MGJ179" s="216"/>
      <c r="MGK179" s="216"/>
      <c r="MGL179" s="216"/>
      <c r="MGM179" s="216"/>
      <c r="MGN179" s="216"/>
      <c r="MGO179" s="216"/>
      <c r="MGP179" s="216"/>
      <c r="MGQ179" s="216"/>
      <c r="MGR179" s="216"/>
      <c r="MGS179" s="216"/>
      <c r="MGT179" s="216"/>
      <c r="MGU179" s="216"/>
      <c r="MGV179" s="216"/>
      <c r="MGW179" s="216"/>
      <c r="MGX179" s="216"/>
      <c r="MGY179" s="216"/>
      <c r="MGZ179" s="216"/>
      <c r="MHA179" s="216"/>
      <c r="MHB179" s="216"/>
      <c r="MHC179" s="216"/>
      <c r="MHD179" s="216"/>
      <c r="MHE179" s="216"/>
      <c r="MHF179" s="216"/>
      <c r="MHG179" s="216"/>
      <c r="MHH179" s="216"/>
      <c r="MHI179" s="216"/>
      <c r="MHJ179" s="216"/>
      <c r="MHK179" s="216"/>
      <c r="MHL179" s="216"/>
      <c r="MHM179" s="216"/>
      <c r="MHN179" s="216"/>
      <c r="MHO179" s="216"/>
      <c r="MHP179" s="216"/>
      <c r="MHQ179" s="216"/>
      <c r="MHR179" s="216"/>
      <c r="MHS179" s="216"/>
      <c r="MHT179" s="216"/>
      <c r="MHU179" s="216"/>
      <c r="MHV179" s="216"/>
      <c r="MHW179" s="216"/>
      <c r="MHX179" s="216"/>
      <c r="MHY179" s="216"/>
      <c r="MHZ179" s="216"/>
      <c r="MIA179" s="216"/>
      <c r="MIB179" s="216"/>
      <c r="MIC179" s="216"/>
      <c r="MID179" s="216"/>
      <c r="MIE179" s="216"/>
      <c r="MIF179" s="216"/>
      <c r="MIG179" s="216"/>
      <c r="MIH179" s="216"/>
      <c r="MII179" s="216"/>
      <c r="MIJ179" s="216"/>
      <c r="MIK179" s="216"/>
      <c r="MIL179" s="216"/>
      <c r="MIM179" s="216"/>
      <c r="MIN179" s="216"/>
      <c r="MIO179" s="216"/>
      <c r="MIP179" s="216"/>
      <c r="MIQ179" s="216"/>
      <c r="MIR179" s="216"/>
      <c r="MIS179" s="216"/>
      <c r="MIT179" s="216"/>
      <c r="MIU179" s="216"/>
      <c r="MIV179" s="216"/>
      <c r="MIW179" s="216"/>
      <c r="MIX179" s="216"/>
      <c r="MIY179" s="216"/>
      <c r="MIZ179" s="216"/>
      <c r="MJA179" s="216"/>
      <c r="MJB179" s="216"/>
      <c r="MJC179" s="216"/>
      <c r="MJD179" s="216"/>
      <c r="MJE179" s="216"/>
      <c r="MJF179" s="216"/>
      <c r="MJG179" s="216"/>
      <c r="MJH179" s="216"/>
      <c r="MJI179" s="216"/>
      <c r="MJJ179" s="216"/>
      <c r="MJK179" s="216"/>
      <c r="MJL179" s="216"/>
      <c r="MJM179" s="216"/>
      <c r="MJN179" s="216"/>
      <c r="MJO179" s="216"/>
      <c r="MJP179" s="216"/>
      <c r="MJQ179" s="216"/>
      <c r="MJR179" s="216"/>
      <c r="MJS179" s="216"/>
      <c r="MJT179" s="216"/>
      <c r="MJU179" s="216"/>
      <c r="MJV179" s="216"/>
      <c r="MJW179" s="216"/>
      <c r="MJX179" s="216"/>
      <c r="MJY179" s="216"/>
      <c r="MJZ179" s="216"/>
      <c r="MKA179" s="216"/>
      <c r="MKB179" s="216"/>
      <c r="MKC179" s="216"/>
      <c r="MKD179" s="216"/>
      <c r="MKE179" s="216"/>
      <c r="MKF179" s="216"/>
      <c r="MKG179" s="216"/>
      <c r="MKH179" s="216"/>
      <c r="MKI179" s="216"/>
      <c r="MKJ179" s="216"/>
      <c r="MKK179" s="216"/>
      <c r="MKL179" s="216"/>
      <c r="MKM179" s="216"/>
      <c r="MKN179" s="216"/>
      <c r="MKO179" s="216"/>
      <c r="MKP179" s="216"/>
      <c r="MKQ179" s="216"/>
      <c r="MKR179" s="216"/>
      <c r="MKS179" s="216"/>
      <c r="MKT179" s="216"/>
      <c r="MKU179" s="216"/>
      <c r="MKV179" s="216"/>
      <c r="MKW179" s="216"/>
      <c r="MKX179" s="216"/>
      <c r="MKY179" s="216"/>
      <c r="MKZ179" s="216"/>
      <c r="MLA179" s="216"/>
      <c r="MLB179" s="216"/>
      <c r="MLC179" s="216"/>
      <c r="MLD179" s="216"/>
      <c r="MLE179" s="216"/>
      <c r="MLF179" s="216"/>
      <c r="MLG179" s="216"/>
      <c r="MLH179" s="216"/>
      <c r="MLI179" s="216"/>
      <c r="MLJ179" s="216"/>
      <c r="MLK179" s="216"/>
      <c r="MLL179" s="216"/>
      <c r="MLM179" s="216"/>
      <c r="MLN179" s="216"/>
      <c r="MLO179" s="216"/>
      <c r="MLP179" s="216"/>
      <c r="MLQ179" s="216"/>
      <c r="MLR179" s="216"/>
      <c r="MLS179" s="216"/>
      <c r="MLT179" s="216"/>
      <c r="MLU179" s="216"/>
      <c r="MLV179" s="216"/>
      <c r="MLW179" s="216"/>
      <c r="MLX179" s="216"/>
      <c r="MLY179" s="216"/>
      <c r="MLZ179" s="216"/>
      <c r="MMA179" s="216"/>
      <c r="MMB179" s="216"/>
      <c r="MMC179" s="216"/>
      <c r="MMD179" s="216"/>
      <c r="MME179" s="216"/>
      <c r="MMF179" s="216"/>
      <c r="MMG179" s="216"/>
      <c r="MMH179" s="216"/>
      <c r="MMI179" s="216"/>
      <c r="MMJ179" s="216"/>
      <c r="MMK179" s="216"/>
      <c r="MML179" s="216"/>
      <c r="MMM179" s="216"/>
      <c r="MMN179" s="216"/>
      <c r="MMO179" s="216"/>
      <c r="MMP179" s="216"/>
      <c r="MMQ179" s="216"/>
      <c r="MMR179" s="216"/>
      <c r="MMS179" s="216"/>
      <c r="MMT179" s="216"/>
      <c r="MMU179" s="216"/>
      <c r="MMV179" s="216"/>
      <c r="MMW179" s="216"/>
      <c r="MMX179" s="216"/>
      <c r="MMY179" s="216"/>
      <c r="MMZ179" s="216"/>
      <c r="MNA179" s="216"/>
      <c r="MNB179" s="216"/>
      <c r="MNC179" s="216"/>
      <c r="MND179" s="216"/>
      <c r="MNE179" s="216"/>
      <c r="MNF179" s="216"/>
      <c r="MNG179" s="216"/>
      <c r="MNH179" s="216"/>
      <c r="MNI179" s="216"/>
      <c r="MNJ179" s="216"/>
      <c r="MNK179" s="216"/>
      <c r="MNL179" s="216"/>
      <c r="MNM179" s="216"/>
      <c r="MNN179" s="216"/>
      <c r="MNO179" s="216"/>
      <c r="MNP179" s="216"/>
      <c r="MNQ179" s="216"/>
      <c r="MNR179" s="216"/>
      <c r="MNS179" s="216"/>
      <c r="MNT179" s="216"/>
      <c r="MNU179" s="216"/>
      <c r="MNV179" s="216"/>
      <c r="MNW179" s="216"/>
      <c r="MNX179" s="216"/>
      <c r="MNY179" s="216"/>
      <c r="MNZ179" s="216"/>
      <c r="MOA179" s="216"/>
      <c r="MOB179" s="216"/>
      <c r="MOC179" s="216"/>
      <c r="MOD179" s="216"/>
      <c r="MOE179" s="216"/>
      <c r="MOF179" s="216"/>
      <c r="MOG179" s="216"/>
      <c r="MOH179" s="216"/>
      <c r="MOI179" s="216"/>
      <c r="MOJ179" s="216"/>
      <c r="MOK179" s="216"/>
      <c r="MOL179" s="216"/>
      <c r="MOM179" s="216"/>
      <c r="MON179" s="216"/>
      <c r="MOO179" s="216"/>
      <c r="MOP179" s="216"/>
      <c r="MOQ179" s="216"/>
      <c r="MOR179" s="216"/>
      <c r="MOS179" s="216"/>
      <c r="MOT179" s="216"/>
      <c r="MOU179" s="216"/>
      <c r="MOV179" s="216"/>
      <c r="MOW179" s="216"/>
      <c r="MOX179" s="216"/>
      <c r="MOY179" s="216"/>
      <c r="MOZ179" s="216"/>
      <c r="MPA179" s="216"/>
      <c r="MPB179" s="216"/>
      <c r="MPC179" s="216"/>
      <c r="MPD179" s="216"/>
      <c r="MPE179" s="216"/>
      <c r="MPF179" s="216"/>
      <c r="MPG179" s="216"/>
      <c r="MPH179" s="216"/>
      <c r="MPI179" s="216"/>
      <c r="MPJ179" s="216"/>
      <c r="MPK179" s="216"/>
      <c r="MPL179" s="216"/>
      <c r="MPM179" s="216"/>
      <c r="MPN179" s="216"/>
      <c r="MPO179" s="216"/>
      <c r="MPP179" s="216"/>
      <c r="MPQ179" s="216"/>
      <c r="MPR179" s="216"/>
      <c r="MPS179" s="216"/>
      <c r="MPT179" s="216"/>
      <c r="MPU179" s="216"/>
      <c r="MPV179" s="216"/>
      <c r="MPW179" s="216"/>
      <c r="MPX179" s="216"/>
      <c r="MPY179" s="216"/>
      <c r="MPZ179" s="216"/>
      <c r="MQA179" s="216"/>
      <c r="MQB179" s="216"/>
      <c r="MQC179" s="216"/>
      <c r="MQD179" s="216"/>
      <c r="MQE179" s="216"/>
      <c r="MQF179" s="216"/>
      <c r="MQG179" s="216"/>
      <c r="MQH179" s="216"/>
      <c r="MQI179" s="216"/>
      <c r="MQJ179" s="216"/>
      <c r="MQK179" s="216"/>
      <c r="MQL179" s="216"/>
      <c r="MQM179" s="216"/>
      <c r="MQN179" s="216"/>
      <c r="MQO179" s="216"/>
      <c r="MQP179" s="216"/>
      <c r="MQQ179" s="216"/>
      <c r="MQR179" s="216"/>
      <c r="MQS179" s="216"/>
      <c r="MQT179" s="216"/>
      <c r="MQU179" s="216"/>
      <c r="MQV179" s="216"/>
      <c r="MQW179" s="216"/>
      <c r="MQX179" s="216"/>
      <c r="MQY179" s="216"/>
      <c r="MQZ179" s="216"/>
      <c r="MRA179" s="216"/>
      <c r="MRB179" s="216"/>
      <c r="MRC179" s="216"/>
      <c r="MRD179" s="216"/>
      <c r="MRE179" s="216"/>
      <c r="MRF179" s="216"/>
      <c r="MRG179" s="216"/>
      <c r="MRH179" s="216"/>
      <c r="MRI179" s="216"/>
      <c r="MRJ179" s="216"/>
      <c r="MRK179" s="216"/>
      <c r="MRL179" s="216"/>
      <c r="MRM179" s="216"/>
      <c r="MRN179" s="216"/>
      <c r="MRO179" s="216"/>
      <c r="MRP179" s="216"/>
      <c r="MRQ179" s="216"/>
      <c r="MRR179" s="216"/>
      <c r="MRS179" s="216"/>
      <c r="MRT179" s="216"/>
      <c r="MRU179" s="216"/>
      <c r="MRV179" s="216"/>
      <c r="MRW179" s="216"/>
      <c r="MRX179" s="216"/>
      <c r="MRY179" s="216"/>
      <c r="MRZ179" s="216"/>
      <c r="MSA179" s="216"/>
      <c r="MSB179" s="216"/>
      <c r="MSC179" s="216"/>
      <c r="MSD179" s="216"/>
      <c r="MSE179" s="216"/>
      <c r="MSF179" s="216"/>
      <c r="MSG179" s="216"/>
      <c r="MSH179" s="216"/>
      <c r="MSI179" s="216"/>
      <c r="MSJ179" s="216"/>
      <c r="MSK179" s="216"/>
      <c r="MSL179" s="216"/>
      <c r="MSM179" s="216"/>
      <c r="MSN179" s="216"/>
      <c r="MSO179" s="216"/>
      <c r="MSP179" s="216"/>
      <c r="MSQ179" s="216"/>
      <c r="MSR179" s="216"/>
      <c r="MSS179" s="216"/>
      <c r="MST179" s="216"/>
      <c r="MSU179" s="216"/>
      <c r="MSV179" s="216"/>
      <c r="MSW179" s="216"/>
      <c r="MSX179" s="216"/>
      <c r="MSY179" s="216"/>
      <c r="MSZ179" s="216"/>
      <c r="MTA179" s="216"/>
      <c r="MTB179" s="216"/>
      <c r="MTC179" s="216"/>
      <c r="MTD179" s="216"/>
      <c r="MTE179" s="216"/>
      <c r="MTF179" s="216"/>
      <c r="MTG179" s="216"/>
      <c r="MTH179" s="216"/>
      <c r="MTI179" s="216"/>
      <c r="MTJ179" s="216"/>
      <c r="MTK179" s="216"/>
      <c r="MTL179" s="216"/>
      <c r="MTM179" s="216"/>
      <c r="MTN179" s="216"/>
      <c r="MTO179" s="216"/>
      <c r="MTP179" s="216"/>
      <c r="MTQ179" s="216"/>
      <c r="MTR179" s="216"/>
      <c r="MTS179" s="216"/>
      <c r="MTT179" s="216"/>
      <c r="MTU179" s="216"/>
      <c r="MTV179" s="216"/>
      <c r="MTW179" s="216"/>
      <c r="MTX179" s="216"/>
      <c r="MTY179" s="216"/>
      <c r="MTZ179" s="216"/>
      <c r="MUA179" s="216"/>
      <c r="MUB179" s="216"/>
      <c r="MUC179" s="216"/>
      <c r="MUD179" s="216"/>
      <c r="MUE179" s="216"/>
      <c r="MUF179" s="216"/>
      <c r="MUG179" s="216"/>
      <c r="MUH179" s="216"/>
      <c r="MUI179" s="216"/>
      <c r="MUJ179" s="216"/>
      <c r="MUK179" s="216"/>
      <c r="MUL179" s="216"/>
      <c r="MUM179" s="216"/>
      <c r="MUN179" s="216"/>
      <c r="MUO179" s="216"/>
      <c r="MUP179" s="216"/>
      <c r="MUQ179" s="216"/>
      <c r="MUR179" s="216"/>
      <c r="MUS179" s="216"/>
      <c r="MUT179" s="216"/>
      <c r="MUU179" s="216"/>
      <c r="MUV179" s="216"/>
      <c r="MUW179" s="216"/>
      <c r="MUX179" s="216"/>
      <c r="MUY179" s="216"/>
      <c r="MUZ179" s="216"/>
      <c r="MVA179" s="216"/>
      <c r="MVB179" s="216"/>
      <c r="MVC179" s="216"/>
      <c r="MVD179" s="216"/>
      <c r="MVE179" s="216"/>
      <c r="MVF179" s="216"/>
      <c r="MVG179" s="216"/>
      <c r="MVH179" s="216"/>
      <c r="MVI179" s="216"/>
      <c r="MVJ179" s="216"/>
      <c r="MVK179" s="216"/>
      <c r="MVL179" s="216"/>
      <c r="MVM179" s="216"/>
      <c r="MVN179" s="216"/>
      <c r="MVO179" s="216"/>
      <c r="MVP179" s="216"/>
      <c r="MVQ179" s="216"/>
      <c r="MVR179" s="216"/>
      <c r="MVS179" s="216"/>
      <c r="MVT179" s="216"/>
      <c r="MVU179" s="216"/>
      <c r="MVV179" s="216"/>
      <c r="MVW179" s="216"/>
      <c r="MVX179" s="216"/>
      <c r="MVY179" s="216"/>
      <c r="MVZ179" s="216"/>
      <c r="MWA179" s="216"/>
      <c r="MWB179" s="216"/>
      <c r="MWC179" s="216"/>
      <c r="MWD179" s="216"/>
      <c r="MWE179" s="216"/>
      <c r="MWF179" s="216"/>
      <c r="MWG179" s="216"/>
      <c r="MWH179" s="216"/>
      <c r="MWI179" s="216"/>
      <c r="MWJ179" s="216"/>
      <c r="MWK179" s="216"/>
      <c r="MWL179" s="216"/>
      <c r="MWM179" s="216"/>
      <c r="MWN179" s="216"/>
      <c r="MWO179" s="216"/>
      <c r="MWP179" s="216"/>
      <c r="MWQ179" s="216"/>
      <c r="MWR179" s="216"/>
      <c r="MWS179" s="216"/>
      <c r="MWT179" s="216"/>
      <c r="MWU179" s="216"/>
      <c r="MWV179" s="216"/>
      <c r="MWW179" s="216"/>
      <c r="MWX179" s="216"/>
      <c r="MWY179" s="216"/>
      <c r="MWZ179" s="216"/>
      <c r="MXA179" s="216"/>
      <c r="MXB179" s="216"/>
      <c r="MXC179" s="216"/>
      <c r="MXD179" s="216"/>
      <c r="MXE179" s="216"/>
      <c r="MXF179" s="216"/>
      <c r="MXG179" s="216"/>
      <c r="MXH179" s="216"/>
      <c r="MXI179" s="216"/>
      <c r="MXJ179" s="216"/>
      <c r="MXK179" s="216"/>
      <c r="MXL179" s="216"/>
      <c r="MXM179" s="216"/>
      <c r="MXN179" s="216"/>
      <c r="MXO179" s="216"/>
      <c r="MXP179" s="216"/>
      <c r="MXQ179" s="216"/>
      <c r="MXR179" s="216"/>
      <c r="MXS179" s="216"/>
      <c r="MXT179" s="216"/>
      <c r="MXU179" s="216"/>
      <c r="MXV179" s="216"/>
      <c r="MXW179" s="216"/>
      <c r="MXX179" s="216"/>
      <c r="MXY179" s="216"/>
      <c r="MXZ179" s="216"/>
      <c r="MYA179" s="216"/>
      <c r="MYB179" s="216"/>
      <c r="MYC179" s="216"/>
      <c r="MYD179" s="216"/>
      <c r="MYE179" s="216"/>
      <c r="MYF179" s="216"/>
      <c r="MYG179" s="216"/>
      <c r="MYH179" s="216"/>
      <c r="MYI179" s="216"/>
      <c r="MYJ179" s="216"/>
      <c r="MYK179" s="216"/>
      <c r="MYL179" s="216"/>
      <c r="MYM179" s="216"/>
      <c r="MYN179" s="216"/>
      <c r="MYO179" s="216"/>
      <c r="MYP179" s="216"/>
      <c r="MYQ179" s="216"/>
      <c r="MYR179" s="216"/>
      <c r="MYS179" s="216"/>
      <c r="MYT179" s="216"/>
      <c r="MYU179" s="216"/>
      <c r="MYV179" s="216"/>
      <c r="MYW179" s="216"/>
      <c r="MYX179" s="216"/>
      <c r="MYY179" s="216"/>
      <c r="MYZ179" s="216"/>
      <c r="MZA179" s="216"/>
      <c r="MZB179" s="216"/>
      <c r="MZC179" s="216"/>
      <c r="MZD179" s="216"/>
      <c r="MZE179" s="216"/>
      <c r="MZF179" s="216"/>
      <c r="MZG179" s="216"/>
      <c r="MZH179" s="216"/>
      <c r="MZI179" s="216"/>
      <c r="MZJ179" s="216"/>
      <c r="MZK179" s="216"/>
      <c r="MZL179" s="216"/>
      <c r="MZM179" s="216"/>
      <c r="MZN179" s="216"/>
      <c r="MZO179" s="216"/>
      <c r="MZP179" s="216"/>
      <c r="MZQ179" s="216"/>
      <c r="MZR179" s="216"/>
      <c r="MZS179" s="216"/>
      <c r="MZT179" s="216"/>
      <c r="MZU179" s="216"/>
      <c r="MZV179" s="216"/>
      <c r="MZW179" s="216"/>
      <c r="MZX179" s="216"/>
      <c r="MZY179" s="216"/>
      <c r="MZZ179" s="216"/>
      <c r="NAA179" s="216"/>
      <c r="NAB179" s="216"/>
      <c r="NAC179" s="216"/>
      <c r="NAD179" s="216"/>
      <c r="NAE179" s="216"/>
      <c r="NAF179" s="216"/>
      <c r="NAG179" s="216"/>
      <c r="NAH179" s="216"/>
      <c r="NAI179" s="216"/>
      <c r="NAJ179" s="216"/>
      <c r="NAK179" s="216"/>
      <c r="NAL179" s="216"/>
      <c r="NAM179" s="216"/>
      <c r="NAN179" s="216"/>
      <c r="NAO179" s="216"/>
      <c r="NAP179" s="216"/>
      <c r="NAQ179" s="216"/>
      <c r="NAR179" s="216"/>
      <c r="NAS179" s="216"/>
      <c r="NAT179" s="216"/>
      <c r="NAU179" s="216"/>
      <c r="NAV179" s="216"/>
      <c r="NAW179" s="216"/>
      <c r="NAX179" s="216"/>
      <c r="NAY179" s="216"/>
      <c r="NAZ179" s="216"/>
      <c r="NBA179" s="216"/>
      <c r="NBB179" s="216"/>
      <c r="NBC179" s="216"/>
      <c r="NBD179" s="216"/>
      <c r="NBE179" s="216"/>
      <c r="NBF179" s="216"/>
      <c r="NBG179" s="216"/>
      <c r="NBH179" s="216"/>
      <c r="NBI179" s="216"/>
      <c r="NBJ179" s="216"/>
      <c r="NBK179" s="216"/>
      <c r="NBL179" s="216"/>
      <c r="NBM179" s="216"/>
      <c r="NBN179" s="216"/>
      <c r="NBO179" s="216"/>
      <c r="NBP179" s="216"/>
      <c r="NBQ179" s="216"/>
      <c r="NBR179" s="216"/>
      <c r="NBS179" s="216"/>
      <c r="NBT179" s="216"/>
      <c r="NBU179" s="216"/>
      <c r="NBV179" s="216"/>
      <c r="NBW179" s="216"/>
      <c r="NBX179" s="216"/>
      <c r="NBY179" s="216"/>
      <c r="NBZ179" s="216"/>
      <c r="NCA179" s="216"/>
      <c r="NCB179" s="216"/>
      <c r="NCC179" s="216"/>
      <c r="NCD179" s="216"/>
      <c r="NCE179" s="216"/>
      <c r="NCF179" s="216"/>
      <c r="NCG179" s="216"/>
      <c r="NCH179" s="216"/>
      <c r="NCI179" s="216"/>
      <c r="NCJ179" s="216"/>
      <c r="NCK179" s="216"/>
      <c r="NCL179" s="216"/>
      <c r="NCM179" s="216"/>
      <c r="NCN179" s="216"/>
      <c r="NCO179" s="216"/>
      <c r="NCP179" s="216"/>
      <c r="NCQ179" s="216"/>
      <c r="NCR179" s="216"/>
      <c r="NCS179" s="216"/>
      <c r="NCT179" s="216"/>
      <c r="NCU179" s="216"/>
      <c r="NCV179" s="216"/>
      <c r="NCW179" s="216"/>
      <c r="NCX179" s="216"/>
      <c r="NCY179" s="216"/>
      <c r="NCZ179" s="216"/>
      <c r="NDA179" s="216"/>
      <c r="NDB179" s="216"/>
      <c r="NDC179" s="216"/>
      <c r="NDD179" s="216"/>
      <c r="NDE179" s="216"/>
      <c r="NDF179" s="216"/>
      <c r="NDG179" s="216"/>
      <c r="NDH179" s="216"/>
      <c r="NDI179" s="216"/>
      <c r="NDJ179" s="216"/>
      <c r="NDK179" s="216"/>
      <c r="NDL179" s="216"/>
      <c r="NDM179" s="216"/>
      <c r="NDN179" s="216"/>
      <c r="NDO179" s="216"/>
      <c r="NDP179" s="216"/>
      <c r="NDQ179" s="216"/>
      <c r="NDR179" s="216"/>
      <c r="NDS179" s="216"/>
      <c r="NDT179" s="216"/>
      <c r="NDU179" s="216"/>
      <c r="NDV179" s="216"/>
      <c r="NDW179" s="216"/>
      <c r="NDX179" s="216"/>
      <c r="NDY179" s="216"/>
      <c r="NDZ179" s="216"/>
      <c r="NEA179" s="216"/>
      <c r="NEB179" s="216"/>
      <c r="NEC179" s="216"/>
      <c r="NED179" s="216"/>
      <c r="NEE179" s="216"/>
      <c r="NEF179" s="216"/>
      <c r="NEG179" s="216"/>
      <c r="NEH179" s="216"/>
      <c r="NEI179" s="216"/>
      <c r="NEJ179" s="216"/>
      <c r="NEK179" s="216"/>
      <c r="NEL179" s="216"/>
      <c r="NEM179" s="216"/>
      <c r="NEN179" s="216"/>
      <c r="NEO179" s="216"/>
      <c r="NEP179" s="216"/>
      <c r="NEQ179" s="216"/>
      <c r="NER179" s="216"/>
      <c r="NES179" s="216"/>
      <c r="NET179" s="216"/>
      <c r="NEU179" s="216"/>
      <c r="NEV179" s="216"/>
      <c r="NEW179" s="216"/>
      <c r="NEX179" s="216"/>
      <c r="NEY179" s="216"/>
      <c r="NEZ179" s="216"/>
      <c r="NFA179" s="216"/>
      <c r="NFB179" s="216"/>
      <c r="NFC179" s="216"/>
      <c r="NFD179" s="216"/>
      <c r="NFE179" s="216"/>
      <c r="NFF179" s="216"/>
      <c r="NFG179" s="216"/>
      <c r="NFH179" s="216"/>
      <c r="NFI179" s="216"/>
      <c r="NFJ179" s="216"/>
      <c r="NFK179" s="216"/>
      <c r="NFL179" s="216"/>
      <c r="NFM179" s="216"/>
      <c r="NFN179" s="216"/>
      <c r="NFO179" s="216"/>
      <c r="NFP179" s="216"/>
      <c r="NFQ179" s="216"/>
      <c r="NFR179" s="216"/>
      <c r="NFS179" s="216"/>
      <c r="NFT179" s="216"/>
      <c r="NFU179" s="216"/>
      <c r="NFV179" s="216"/>
      <c r="NFW179" s="216"/>
      <c r="NFX179" s="216"/>
      <c r="NFY179" s="216"/>
      <c r="NFZ179" s="216"/>
      <c r="NGA179" s="216"/>
      <c r="NGB179" s="216"/>
      <c r="NGC179" s="216"/>
      <c r="NGD179" s="216"/>
      <c r="NGE179" s="216"/>
      <c r="NGF179" s="216"/>
      <c r="NGG179" s="216"/>
      <c r="NGH179" s="216"/>
      <c r="NGI179" s="216"/>
      <c r="NGJ179" s="216"/>
      <c r="NGK179" s="216"/>
      <c r="NGL179" s="216"/>
      <c r="NGM179" s="216"/>
      <c r="NGN179" s="216"/>
      <c r="NGO179" s="216"/>
      <c r="NGP179" s="216"/>
      <c r="NGQ179" s="216"/>
      <c r="NGR179" s="216"/>
      <c r="NGS179" s="216"/>
      <c r="NGT179" s="216"/>
      <c r="NGU179" s="216"/>
      <c r="NGV179" s="216"/>
      <c r="NGW179" s="216"/>
      <c r="NGX179" s="216"/>
      <c r="NGY179" s="216"/>
      <c r="NGZ179" s="216"/>
      <c r="NHA179" s="216"/>
      <c r="NHB179" s="216"/>
      <c r="NHC179" s="216"/>
      <c r="NHD179" s="216"/>
      <c r="NHE179" s="216"/>
      <c r="NHF179" s="216"/>
      <c r="NHG179" s="216"/>
      <c r="NHH179" s="216"/>
      <c r="NHI179" s="216"/>
      <c r="NHJ179" s="216"/>
      <c r="NHK179" s="216"/>
      <c r="NHL179" s="216"/>
      <c r="NHM179" s="216"/>
      <c r="NHN179" s="216"/>
      <c r="NHO179" s="216"/>
      <c r="NHP179" s="216"/>
      <c r="NHQ179" s="216"/>
      <c r="NHR179" s="216"/>
      <c r="NHS179" s="216"/>
      <c r="NHT179" s="216"/>
      <c r="NHU179" s="216"/>
      <c r="NHV179" s="216"/>
      <c r="NHW179" s="216"/>
      <c r="NHX179" s="216"/>
      <c r="NHY179" s="216"/>
      <c r="NHZ179" s="216"/>
      <c r="NIA179" s="216"/>
      <c r="NIB179" s="216"/>
      <c r="NIC179" s="216"/>
      <c r="NID179" s="216"/>
      <c r="NIE179" s="216"/>
      <c r="NIF179" s="216"/>
      <c r="NIG179" s="216"/>
      <c r="NIH179" s="216"/>
      <c r="NII179" s="216"/>
      <c r="NIJ179" s="216"/>
      <c r="NIK179" s="216"/>
      <c r="NIL179" s="216"/>
      <c r="NIM179" s="216"/>
      <c r="NIN179" s="216"/>
      <c r="NIO179" s="216"/>
      <c r="NIP179" s="216"/>
      <c r="NIQ179" s="216"/>
      <c r="NIR179" s="216"/>
      <c r="NIS179" s="216"/>
      <c r="NIT179" s="216"/>
      <c r="NIU179" s="216"/>
      <c r="NIV179" s="216"/>
      <c r="NIW179" s="216"/>
      <c r="NIX179" s="216"/>
      <c r="NIY179" s="216"/>
      <c r="NIZ179" s="216"/>
      <c r="NJA179" s="216"/>
      <c r="NJB179" s="216"/>
      <c r="NJC179" s="216"/>
      <c r="NJD179" s="216"/>
      <c r="NJE179" s="216"/>
      <c r="NJF179" s="216"/>
      <c r="NJG179" s="216"/>
      <c r="NJH179" s="216"/>
      <c r="NJI179" s="216"/>
      <c r="NJJ179" s="216"/>
      <c r="NJK179" s="216"/>
      <c r="NJL179" s="216"/>
      <c r="NJM179" s="216"/>
      <c r="NJN179" s="216"/>
      <c r="NJO179" s="216"/>
      <c r="NJP179" s="216"/>
      <c r="NJQ179" s="216"/>
      <c r="NJR179" s="216"/>
      <c r="NJS179" s="216"/>
      <c r="NJT179" s="216"/>
      <c r="NJU179" s="216"/>
      <c r="NJV179" s="216"/>
      <c r="NJW179" s="216"/>
      <c r="NJX179" s="216"/>
      <c r="NJY179" s="216"/>
      <c r="NJZ179" s="216"/>
      <c r="NKA179" s="216"/>
      <c r="NKB179" s="216"/>
      <c r="NKC179" s="216"/>
      <c r="NKD179" s="216"/>
      <c r="NKE179" s="216"/>
      <c r="NKF179" s="216"/>
      <c r="NKG179" s="216"/>
      <c r="NKH179" s="216"/>
      <c r="NKI179" s="216"/>
      <c r="NKJ179" s="216"/>
      <c r="NKK179" s="216"/>
      <c r="NKL179" s="216"/>
      <c r="NKM179" s="216"/>
      <c r="NKN179" s="216"/>
      <c r="NKO179" s="216"/>
      <c r="NKP179" s="216"/>
      <c r="NKQ179" s="216"/>
      <c r="NKR179" s="216"/>
      <c r="NKS179" s="216"/>
      <c r="NKT179" s="216"/>
      <c r="NKU179" s="216"/>
      <c r="NKV179" s="216"/>
      <c r="NKW179" s="216"/>
      <c r="NKX179" s="216"/>
      <c r="NKY179" s="216"/>
      <c r="NKZ179" s="216"/>
      <c r="NLA179" s="216"/>
      <c r="NLB179" s="216"/>
      <c r="NLC179" s="216"/>
      <c r="NLD179" s="216"/>
      <c r="NLE179" s="216"/>
      <c r="NLF179" s="216"/>
      <c r="NLG179" s="216"/>
      <c r="NLH179" s="216"/>
      <c r="NLI179" s="216"/>
      <c r="NLJ179" s="216"/>
      <c r="NLK179" s="216"/>
      <c r="NLL179" s="216"/>
      <c r="NLM179" s="216"/>
      <c r="NLN179" s="216"/>
      <c r="NLO179" s="216"/>
      <c r="NLP179" s="216"/>
      <c r="NLQ179" s="216"/>
      <c r="NLR179" s="216"/>
      <c r="NLS179" s="216"/>
      <c r="NLT179" s="216"/>
      <c r="NLU179" s="216"/>
      <c r="NLV179" s="216"/>
      <c r="NLW179" s="216"/>
      <c r="NLX179" s="216"/>
      <c r="NLY179" s="216"/>
      <c r="NLZ179" s="216"/>
      <c r="NMA179" s="216"/>
      <c r="NMB179" s="216"/>
      <c r="NMC179" s="216"/>
      <c r="NMD179" s="216"/>
      <c r="NME179" s="216"/>
      <c r="NMF179" s="216"/>
      <c r="NMG179" s="216"/>
      <c r="NMH179" s="216"/>
      <c r="NMI179" s="216"/>
      <c r="NMJ179" s="216"/>
      <c r="NMK179" s="216"/>
      <c r="NML179" s="216"/>
      <c r="NMM179" s="216"/>
      <c r="NMN179" s="216"/>
      <c r="NMO179" s="216"/>
      <c r="NMP179" s="216"/>
      <c r="NMQ179" s="216"/>
      <c r="NMR179" s="216"/>
      <c r="NMS179" s="216"/>
      <c r="NMT179" s="216"/>
      <c r="NMU179" s="216"/>
      <c r="NMV179" s="216"/>
      <c r="NMW179" s="216"/>
      <c r="NMX179" s="216"/>
      <c r="NMY179" s="216"/>
      <c r="NMZ179" s="216"/>
      <c r="NNA179" s="216"/>
      <c r="NNB179" s="216"/>
      <c r="NNC179" s="216"/>
      <c r="NND179" s="216"/>
      <c r="NNE179" s="216"/>
      <c r="NNF179" s="216"/>
      <c r="NNG179" s="216"/>
      <c r="NNH179" s="216"/>
      <c r="NNI179" s="216"/>
      <c r="NNJ179" s="216"/>
      <c r="NNK179" s="216"/>
      <c r="NNL179" s="216"/>
      <c r="NNM179" s="216"/>
      <c r="NNN179" s="216"/>
      <c r="NNO179" s="216"/>
      <c r="NNP179" s="216"/>
      <c r="NNQ179" s="216"/>
      <c r="NNR179" s="216"/>
      <c r="NNS179" s="216"/>
      <c r="NNT179" s="216"/>
      <c r="NNU179" s="216"/>
      <c r="NNV179" s="216"/>
      <c r="NNW179" s="216"/>
      <c r="NNX179" s="216"/>
      <c r="NNY179" s="216"/>
      <c r="NNZ179" s="216"/>
      <c r="NOA179" s="216"/>
      <c r="NOB179" s="216"/>
      <c r="NOC179" s="216"/>
      <c r="NOD179" s="216"/>
      <c r="NOE179" s="216"/>
      <c r="NOF179" s="216"/>
      <c r="NOG179" s="216"/>
      <c r="NOH179" s="216"/>
      <c r="NOI179" s="216"/>
      <c r="NOJ179" s="216"/>
      <c r="NOK179" s="216"/>
      <c r="NOL179" s="216"/>
      <c r="NOM179" s="216"/>
      <c r="NON179" s="216"/>
      <c r="NOO179" s="216"/>
      <c r="NOP179" s="216"/>
      <c r="NOQ179" s="216"/>
      <c r="NOR179" s="216"/>
      <c r="NOS179" s="216"/>
      <c r="NOT179" s="216"/>
      <c r="NOU179" s="216"/>
      <c r="NOV179" s="216"/>
      <c r="NOW179" s="216"/>
      <c r="NOX179" s="216"/>
      <c r="NOY179" s="216"/>
      <c r="NOZ179" s="216"/>
      <c r="NPA179" s="216"/>
      <c r="NPB179" s="216"/>
      <c r="NPC179" s="216"/>
      <c r="NPD179" s="216"/>
      <c r="NPE179" s="216"/>
      <c r="NPF179" s="216"/>
      <c r="NPG179" s="216"/>
      <c r="NPH179" s="216"/>
      <c r="NPI179" s="216"/>
      <c r="NPJ179" s="216"/>
      <c r="NPK179" s="216"/>
      <c r="NPL179" s="216"/>
      <c r="NPM179" s="216"/>
      <c r="NPN179" s="216"/>
      <c r="NPO179" s="216"/>
      <c r="NPP179" s="216"/>
      <c r="NPQ179" s="216"/>
      <c r="NPR179" s="216"/>
      <c r="NPS179" s="216"/>
      <c r="NPT179" s="216"/>
      <c r="NPU179" s="216"/>
      <c r="NPV179" s="216"/>
      <c r="NPW179" s="216"/>
      <c r="NPX179" s="216"/>
      <c r="NPY179" s="216"/>
      <c r="NPZ179" s="216"/>
      <c r="NQA179" s="216"/>
      <c r="NQB179" s="216"/>
      <c r="NQC179" s="216"/>
      <c r="NQD179" s="216"/>
      <c r="NQE179" s="216"/>
      <c r="NQF179" s="216"/>
      <c r="NQG179" s="216"/>
      <c r="NQH179" s="216"/>
      <c r="NQI179" s="216"/>
      <c r="NQJ179" s="216"/>
      <c r="NQK179" s="216"/>
      <c r="NQL179" s="216"/>
      <c r="NQM179" s="216"/>
      <c r="NQN179" s="216"/>
      <c r="NQO179" s="216"/>
      <c r="NQP179" s="216"/>
      <c r="NQQ179" s="216"/>
      <c r="NQR179" s="216"/>
      <c r="NQS179" s="216"/>
      <c r="NQT179" s="216"/>
      <c r="NQU179" s="216"/>
      <c r="NQV179" s="216"/>
      <c r="NQW179" s="216"/>
      <c r="NQX179" s="216"/>
      <c r="NQY179" s="216"/>
      <c r="NQZ179" s="216"/>
      <c r="NRA179" s="216"/>
      <c r="NRB179" s="216"/>
      <c r="NRC179" s="216"/>
      <c r="NRD179" s="216"/>
      <c r="NRE179" s="216"/>
      <c r="NRF179" s="216"/>
      <c r="NRG179" s="216"/>
      <c r="NRH179" s="216"/>
      <c r="NRI179" s="216"/>
      <c r="NRJ179" s="216"/>
      <c r="NRK179" s="216"/>
      <c r="NRL179" s="216"/>
      <c r="NRM179" s="216"/>
      <c r="NRN179" s="216"/>
      <c r="NRO179" s="216"/>
      <c r="NRP179" s="216"/>
      <c r="NRQ179" s="216"/>
      <c r="NRR179" s="216"/>
      <c r="NRS179" s="216"/>
      <c r="NRT179" s="216"/>
      <c r="NRU179" s="216"/>
      <c r="NRV179" s="216"/>
      <c r="NRW179" s="216"/>
      <c r="NRX179" s="216"/>
      <c r="NRY179" s="216"/>
      <c r="NRZ179" s="216"/>
      <c r="NSA179" s="216"/>
      <c r="NSB179" s="216"/>
      <c r="NSC179" s="216"/>
      <c r="NSD179" s="216"/>
      <c r="NSE179" s="216"/>
      <c r="NSF179" s="216"/>
      <c r="NSG179" s="216"/>
      <c r="NSH179" s="216"/>
      <c r="NSI179" s="216"/>
      <c r="NSJ179" s="216"/>
      <c r="NSK179" s="216"/>
      <c r="NSL179" s="216"/>
      <c r="NSM179" s="216"/>
      <c r="NSN179" s="216"/>
      <c r="NSO179" s="216"/>
      <c r="NSP179" s="216"/>
      <c r="NSQ179" s="216"/>
      <c r="NSR179" s="216"/>
      <c r="NSS179" s="216"/>
      <c r="NST179" s="216"/>
      <c r="NSU179" s="216"/>
      <c r="NSV179" s="216"/>
      <c r="NSW179" s="216"/>
      <c r="NSX179" s="216"/>
      <c r="NSY179" s="216"/>
      <c r="NSZ179" s="216"/>
      <c r="NTA179" s="216"/>
      <c r="NTB179" s="216"/>
      <c r="NTC179" s="216"/>
      <c r="NTD179" s="216"/>
      <c r="NTE179" s="216"/>
      <c r="NTF179" s="216"/>
      <c r="NTG179" s="216"/>
      <c r="NTH179" s="216"/>
      <c r="NTI179" s="216"/>
      <c r="NTJ179" s="216"/>
      <c r="NTK179" s="216"/>
      <c r="NTL179" s="216"/>
      <c r="NTM179" s="216"/>
      <c r="NTN179" s="216"/>
      <c r="NTO179" s="216"/>
      <c r="NTP179" s="216"/>
      <c r="NTQ179" s="216"/>
      <c r="NTR179" s="216"/>
      <c r="NTS179" s="216"/>
      <c r="NTT179" s="216"/>
      <c r="NTU179" s="216"/>
      <c r="NTV179" s="216"/>
      <c r="NTW179" s="216"/>
      <c r="NTX179" s="216"/>
      <c r="NTY179" s="216"/>
      <c r="NTZ179" s="216"/>
      <c r="NUA179" s="216"/>
      <c r="NUB179" s="216"/>
      <c r="NUC179" s="216"/>
      <c r="NUD179" s="216"/>
      <c r="NUE179" s="216"/>
      <c r="NUF179" s="216"/>
      <c r="NUG179" s="216"/>
      <c r="NUH179" s="216"/>
      <c r="NUI179" s="216"/>
      <c r="NUJ179" s="216"/>
      <c r="NUK179" s="216"/>
      <c r="NUL179" s="216"/>
      <c r="NUM179" s="216"/>
      <c r="NUN179" s="216"/>
      <c r="NUO179" s="216"/>
      <c r="NUP179" s="216"/>
      <c r="NUQ179" s="216"/>
      <c r="NUR179" s="216"/>
      <c r="NUS179" s="216"/>
      <c r="NUT179" s="216"/>
      <c r="NUU179" s="216"/>
      <c r="NUV179" s="216"/>
      <c r="NUW179" s="216"/>
      <c r="NUX179" s="216"/>
      <c r="NUY179" s="216"/>
      <c r="NUZ179" s="216"/>
      <c r="NVA179" s="216"/>
      <c r="NVB179" s="216"/>
      <c r="NVC179" s="216"/>
      <c r="NVD179" s="216"/>
      <c r="NVE179" s="216"/>
      <c r="NVF179" s="216"/>
      <c r="NVG179" s="216"/>
      <c r="NVH179" s="216"/>
      <c r="NVI179" s="216"/>
      <c r="NVJ179" s="216"/>
      <c r="NVK179" s="216"/>
      <c r="NVL179" s="216"/>
      <c r="NVM179" s="216"/>
      <c r="NVN179" s="216"/>
      <c r="NVO179" s="216"/>
      <c r="NVP179" s="216"/>
      <c r="NVQ179" s="216"/>
      <c r="NVR179" s="216"/>
      <c r="NVS179" s="216"/>
      <c r="NVT179" s="216"/>
      <c r="NVU179" s="216"/>
      <c r="NVV179" s="216"/>
      <c r="NVW179" s="216"/>
      <c r="NVX179" s="216"/>
      <c r="NVY179" s="216"/>
      <c r="NVZ179" s="216"/>
      <c r="NWA179" s="216"/>
      <c r="NWB179" s="216"/>
      <c r="NWC179" s="216"/>
      <c r="NWD179" s="216"/>
      <c r="NWE179" s="216"/>
      <c r="NWF179" s="216"/>
      <c r="NWG179" s="216"/>
      <c r="NWH179" s="216"/>
      <c r="NWI179" s="216"/>
      <c r="NWJ179" s="216"/>
      <c r="NWK179" s="216"/>
      <c r="NWL179" s="216"/>
      <c r="NWM179" s="216"/>
      <c r="NWN179" s="216"/>
      <c r="NWO179" s="216"/>
      <c r="NWP179" s="216"/>
      <c r="NWQ179" s="216"/>
      <c r="NWR179" s="216"/>
      <c r="NWS179" s="216"/>
      <c r="NWT179" s="216"/>
      <c r="NWU179" s="216"/>
      <c r="NWV179" s="216"/>
      <c r="NWW179" s="216"/>
      <c r="NWX179" s="216"/>
      <c r="NWY179" s="216"/>
      <c r="NWZ179" s="216"/>
      <c r="NXA179" s="216"/>
      <c r="NXB179" s="216"/>
      <c r="NXC179" s="216"/>
      <c r="NXD179" s="216"/>
      <c r="NXE179" s="216"/>
      <c r="NXF179" s="216"/>
      <c r="NXG179" s="216"/>
      <c r="NXH179" s="216"/>
      <c r="NXI179" s="216"/>
      <c r="NXJ179" s="216"/>
      <c r="NXK179" s="216"/>
      <c r="NXL179" s="216"/>
      <c r="NXM179" s="216"/>
      <c r="NXN179" s="216"/>
      <c r="NXO179" s="216"/>
      <c r="NXP179" s="216"/>
      <c r="NXQ179" s="216"/>
      <c r="NXR179" s="216"/>
      <c r="NXS179" s="216"/>
      <c r="NXT179" s="216"/>
      <c r="NXU179" s="216"/>
      <c r="NXV179" s="216"/>
      <c r="NXW179" s="216"/>
      <c r="NXX179" s="216"/>
      <c r="NXY179" s="216"/>
      <c r="NXZ179" s="216"/>
      <c r="NYA179" s="216"/>
      <c r="NYB179" s="216"/>
      <c r="NYC179" s="216"/>
      <c r="NYD179" s="216"/>
      <c r="NYE179" s="216"/>
      <c r="NYF179" s="216"/>
      <c r="NYG179" s="216"/>
      <c r="NYH179" s="216"/>
      <c r="NYI179" s="216"/>
      <c r="NYJ179" s="216"/>
      <c r="NYK179" s="216"/>
      <c r="NYL179" s="216"/>
      <c r="NYM179" s="216"/>
      <c r="NYN179" s="216"/>
      <c r="NYO179" s="216"/>
      <c r="NYP179" s="216"/>
      <c r="NYQ179" s="216"/>
      <c r="NYR179" s="216"/>
      <c r="NYS179" s="216"/>
      <c r="NYT179" s="216"/>
      <c r="NYU179" s="216"/>
      <c r="NYV179" s="216"/>
      <c r="NYW179" s="216"/>
      <c r="NYX179" s="216"/>
      <c r="NYY179" s="216"/>
      <c r="NYZ179" s="216"/>
      <c r="NZA179" s="216"/>
      <c r="NZB179" s="216"/>
      <c r="NZC179" s="216"/>
      <c r="NZD179" s="216"/>
      <c r="NZE179" s="216"/>
      <c r="NZF179" s="216"/>
      <c r="NZG179" s="216"/>
      <c r="NZH179" s="216"/>
      <c r="NZI179" s="216"/>
      <c r="NZJ179" s="216"/>
      <c r="NZK179" s="216"/>
      <c r="NZL179" s="216"/>
      <c r="NZM179" s="216"/>
      <c r="NZN179" s="216"/>
      <c r="NZO179" s="216"/>
      <c r="NZP179" s="216"/>
      <c r="NZQ179" s="216"/>
      <c r="NZR179" s="216"/>
      <c r="NZS179" s="216"/>
      <c r="NZT179" s="216"/>
      <c r="NZU179" s="216"/>
      <c r="NZV179" s="216"/>
      <c r="NZW179" s="216"/>
      <c r="NZX179" s="216"/>
      <c r="NZY179" s="216"/>
      <c r="NZZ179" s="216"/>
      <c r="OAA179" s="216"/>
      <c r="OAB179" s="216"/>
      <c r="OAC179" s="216"/>
      <c r="OAD179" s="216"/>
      <c r="OAE179" s="216"/>
      <c r="OAF179" s="216"/>
      <c r="OAG179" s="216"/>
      <c r="OAH179" s="216"/>
      <c r="OAI179" s="216"/>
      <c r="OAJ179" s="216"/>
      <c r="OAK179" s="216"/>
      <c r="OAL179" s="216"/>
      <c r="OAM179" s="216"/>
      <c r="OAN179" s="216"/>
      <c r="OAO179" s="216"/>
      <c r="OAP179" s="216"/>
      <c r="OAQ179" s="216"/>
      <c r="OAR179" s="216"/>
      <c r="OAS179" s="216"/>
      <c r="OAT179" s="216"/>
      <c r="OAU179" s="216"/>
      <c r="OAV179" s="216"/>
      <c r="OAW179" s="216"/>
      <c r="OAX179" s="216"/>
      <c r="OAY179" s="216"/>
      <c r="OAZ179" s="216"/>
      <c r="OBA179" s="216"/>
      <c r="OBB179" s="216"/>
      <c r="OBC179" s="216"/>
      <c r="OBD179" s="216"/>
      <c r="OBE179" s="216"/>
      <c r="OBF179" s="216"/>
      <c r="OBG179" s="216"/>
      <c r="OBH179" s="216"/>
      <c r="OBI179" s="216"/>
      <c r="OBJ179" s="216"/>
      <c r="OBK179" s="216"/>
      <c r="OBL179" s="216"/>
      <c r="OBM179" s="216"/>
      <c r="OBN179" s="216"/>
      <c r="OBO179" s="216"/>
      <c r="OBP179" s="216"/>
      <c r="OBQ179" s="216"/>
      <c r="OBR179" s="216"/>
      <c r="OBS179" s="216"/>
      <c r="OBT179" s="216"/>
      <c r="OBU179" s="216"/>
      <c r="OBV179" s="216"/>
      <c r="OBW179" s="216"/>
      <c r="OBX179" s="216"/>
      <c r="OBY179" s="216"/>
      <c r="OBZ179" s="216"/>
      <c r="OCA179" s="216"/>
      <c r="OCB179" s="216"/>
      <c r="OCC179" s="216"/>
      <c r="OCD179" s="216"/>
      <c r="OCE179" s="216"/>
      <c r="OCF179" s="216"/>
      <c r="OCG179" s="216"/>
      <c r="OCH179" s="216"/>
      <c r="OCI179" s="216"/>
      <c r="OCJ179" s="216"/>
      <c r="OCK179" s="216"/>
      <c r="OCL179" s="216"/>
      <c r="OCM179" s="216"/>
      <c r="OCN179" s="216"/>
      <c r="OCO179" s="216"/>
      <c r="OCP179" s="216"/>
      <c r="OCQ179" s="216"/>
      <c r="OCR179" s="216"/>
      <c r="OCS179" s="216"/>
      <c r="OCT179" s="216"/>
      <c r="OCU179" s="216"/>
      <c r="OCV179" s="216"/>
      <c r="OCW179" s="216"/>
      <c r="OCX179" s="216"/>
      <c r="OCY179" s="216"/>
      <c r="OCZ179" s="216"/>
      <c r="ODA179" s="216"/>
      <c r="ODB179" s="216"/>
      <c r="ODC179" s="216"/>
      <c r="ODD179" s="216"/>
      <c r="ODE179" s="216"/>
      <c r="ODF179" s="216"/>
      <c r="ODG179" s="216"/>
      <c r="ODH179" s="216"/>
      <c r="ODI179" s="216"/>
      <c r="ODJ179" s="216"/>
      <c r="ODK179" s="216"/>
      <c r="ODL179" s="216"/>
      <c r="ODM179" s="216"/>
      <c r="ODN179" s="216"/>
      <c r="ODO179" s="216"/>
      <c r="ODP179" s="216"/>
      <c r="ODQ179" s="216"/>
      <c r="ODR179" s="216"/>
      <c r="ODS179" s="216"/>
      <c r="ODT179" s="216"/>
      <c r="ODU179" s="216"/>
      <c r="ODV179" s="216"/>
      <c r="ODW179" s="216"/>
      <c r="ODX179" s="216"/>
      <c r="ODY179" s="216"/>
      <c r="ODZ179" s="216"/>
      <c r="OEA179" s="216"/>
      <c r="OEB179" s="216"/>
      <c r="OEC179" s="216"/>
      <c r="OED179" s="216"/>
      <c r="OEE179" s="216"/>
      <c r="OEF179" s="216"/>
      <c r="OEG179" s="216"/>
      <c r="OEH179" s="216"/>
      <c r="OEI179" s="216"/>
      <c r="OEJ179" s="216"/>
      <c r="OEK179" s="216"/>
      <c r="OEL179" s="216"/>
      <c r="OEM179" s="216"/>
      <c r="OEN179" s="216"/>
      <c r="OEO179" s="216"/>
      <c r="OEP179" s="216"/>
      <c r="OEQ179" s="216"/>
      <c r="OER179" s="216"/>
      <c r="OES179" s="216"/>
      <c r="OET179" s="216"/>
      <c r="OEU179" s="216"/>
      <c r="OEV179" s="216"/>
      <c r="OEW179" s="216"/>
      <c r="OEX179" s="216"/>
      <c r="OEY179" s="216"/>
      <c r="OEZ179" s="216"/>
      <c r="OFA179" s="216"/>
      <c r="OFB179" s="216"/>
      <c r="OFC179" s="216"/>
      <c r="OFD179" s="216"/>
      <c r="OFE179" s="216"/>
      <c r="OFF179" s="216"/>
      <c r="OFG179" s="216"/>
      <c r="OFH179" s="216"/>
      <c r="OFI179" s="216"/>
      <c r="OFJ179" s="216"/>
      <c r="OFK179" s="216"/>
      <c r="OFL179" s="216"/>
      <c r="OFM179" s="216"/>
      <c r="OFN179" s="216"/>
      <c r="OFO179" s="216"/>
      <c r="OFP179" s="216"/>
      <c r="OFQ179" s="216"/>
      <c r="OFR179" s="216"/>
      <c r="OFS179" s="216"/>
      <c r="OFT179" s="216"/>
      <c r="OFU179" s="216"/>
      <c r="OFV179" s="216"/>
      <c r="OFW179" s="216"/>
      <c r="OFX179" s="216"/>
      <c r="OFY179" s="216"/>
      <c r="OFZ179" s="216"/>
      <c r="OGA179" s="216"/>
      <c r="OGB179" s="216"/>
      <c r="OGC179" s="216"/>
      <c r="OGD179" s="216"/>
      <c r="OGE179" s="216"/>
      <c r="OGF179" s="216"/>
      <c r="OGG179" s="216"/>
      <c r="OGH179" s="216"/>
      <c r="OGI179" s="216"/>
      <c r="OGJ179" s="216"/>
      <c r="OGK179" s="216"/>
      <c r="OGL179" s="216"/>
      <c r="OGM179" s="216"/>
      <c r="OGN179" s="216"/>
      <c r="OGO179" s="216"/>
      <c r="OGP179" s="216"/>
      <c r="OGQ179" s="216"/>
      <c r="OGR179" s="216"/>
      <c r="OGS179" s="216"/>
      <c r="OGT179" s="216"/>
      <c r="OGU179" s="216"/>
      <c r="OGV179" s="216"/>
      <c r="OGW179" s="216"/>
      <c r="OGX179" s="216"/>
      <c r="OGY179" s="216"/>
      <c r="OGZ179" s="216"/>
      <c r="OHA179" s="216"/>
      <c r="OHB179" s="216"/>
      <c r="OHC179" s="216"/>
      <c r="OHD179" s="216"/>
      <c r="OHE179" s="216"/>
      <c r="OHF179" s="216"/>
      <c r="OHG179" s="216"/>
      <c r="OHH179" s="216"/>
      <c r="OHI179" s="216"/>
      <c r="OHJ179" s="216"/>
      <c r="OHK179" s="216"/>
      <c r="OHL179" s="216"/>
      <c r="OHM179" s="216"/>
      <c r="OHN179" s="216"/>
      <c r="OHO179" s="216"/>
      <c r="OHP179" s="216"/>
      <c r="OHQ179" s="216"/>
      <c r="OHR179" s="216"/>
      <c r="OHS179" s="216"/>
      <c r="OHT179" s="216"/>
      <c r="OHU179" s="216"/>
      <c r="OHV179" s="216"/>
      <c r="OHW179" s="216"/>
      <c r="OHX179" s="216"/>
      <c r="OHY179" s="216"/>
      <c r="OHZ179" s="216"/>
      <c r="OIA179" s="216"/>
      <c r="OIB179" s="216"/>
      <c r="OIC179" s="216"/>
      <c r="OID179" s="216"/>
      <c r="OIE179" s="216"/>
      <c r="OIF179" s="216"/>
      <c r="OIG179" s="216"/>
      <c r="OIH179" s="216"/>
      <c r="OII179" s="216"/>
      <c r="OIJ179" s="216"/>
      <c r="OIK179" s="216"/>
      <c r="OIL179" s="216"/>
      <c r="OIM179" s="216"/>
      <c r="OIN179" s="216"/>
      <c r="OIO179" s="216"/>
      <c r="OIP179" s="216"/>
      <c r="OIQ179" s="216"/>
      <c r="OIR179" s="216"/>
      <c r="OIS179" s="216"/>
      <c r="OIT179" s="216"/>
      <c r="OIU179" s="216"/>
      <c r="OIV179" s="216"/>
      <c r="OIW179" s="216"/>
      <c r="OIX179" s="216"/>
      <c r="OIY179" s="216"/>
      <c r="OIZ179" s="216"/>
      <c r="OJA179" s="216"/>
      <c r="OJB179" s="216"/>
      <c r="OJC179" s="216"/>
      <c r="OJD179" s="216"/>
      <c r="OJE179" s="216"/>
      <c r="OJF179" s="216"/>
      <c r="OJG179" s="216"/>
      <c r="OJH179" s="216"/>
      <c r="OJI179" s="216"/>
      <c r="OJJ179" s="216"/>
      <c r="OJK179" s="216"/>
      <c r="OJL179" s="216"/>
      <c r="OJM179" s="216"/>
      <c r="OJN179" s="216"/>
      <c r="OJO179" s="216"/>
      <c r="OJP179" s="216"/>
      <c r="OJQ179" s="216"/>
      <c r="OJR179" s="216"/>
      <c r="OJS179" s="216"/>
      <c r="OJT179" s="216"/>
      <c r="OJU179" s="216"/>
      <c r="OJV179" s="216"/>
      <c r="OJW179" s="216"/>
      <c r="OJX179" s="216"/>
      <c r="OJY179" s="216"/>
      <c r="OJZ179" s="216"/>
      <c r="OKA179" s="216"/>
      <c r="OKB179" s="216"/>
      <c r="OKC179" s="216"/>
      <c r="OKD179" s="216"/>
      <c r="OKE179" s="216"/>
      <c r="OKF179" s="216"/>
      <c r="OKG179" s="216"/>
      <c r="OKH179" s="216"/>
      <c r="OKI179" s="216"/>
      <c r="OKJ179" s="216"/>
      <c r="OKK179" s="216"/>
      <c r="OKL179" s="216"/>
      <c r="OKM179" s="216"/>
      <c r="OKN179" s="216"/>
      <c r="OKO179" s="216"/>
      <c r="OKP179" s="216"/>
      <c r="OKQ179" s="216"/>
      <c r="OKR179" s="216"/>
      <c r="OKS179" s="216"/>
      <c r="OKT179" s="216"/>
      <c r="OKU179" s="216"/>
      <c r="OKV179" s="216"/>
      <c r="OKW179" s="216"/>
      <c r="OKX179" s="216"/>
      <c r="OKY179" s="216"/>
      <c r="OKZ179" s="216"/>
      <c r="OLA179" s="216"/>
      <c r="OLB179" s="216"/>
      <c r="OLC179" s="216"/>
      <c r="OLD179" s="216"/>
      <c r="OLE179" s="216"/>
      <c r="OLF179" s="216"/>
      <c r="OLG179" s="216"/>
      <c r="OLH179" s="216"/>
      <c r="OLI179" s="216"/>
      <c r="OLJ179" s="216"/>
      <c r="OLK179" s="216"/>
      <c r="OLL179" s="216"/>
      <c r="OLM179" s="216"/>
      <c r="OLN179" s="216"/>
      <c r="OLO179" s="216"/>
      <c r="OLP179" s="216"/>
      <c r="OLQ179" s="216"/>
      <c r="OLR179" s="216"/>
      <c r="OLS179" s="216"/>
      <c r="OLT179" s="216"/>
      <c r="OLU179" s="216"/>
      <c r="OLV179" s="216"/>
      <c r="OLW179" s="216"/>
      <c r="OLX179" s="216"/>
      <c r="OLY179" s="216"/>
      <c r="OLZ179" s="216"/>
      <c r="OMA179" s="216"/>
      <c r="OMB179" s="216"/>
      <c r="OMC179" s="216"/>
      <c r="OMD179" s="216"/>
      <c r="OME179" s="216"/>
      <c r="OMF179" s="216"/>
      <c r="OMG179" s="216"/>
      <c r="OMH179" s="216"/>
      <c r="OMI179" s="216"/>
      <c r="OMJ179" s="216"/>
      <c r="OMK179" s="216"/>
      <c r="OML179" s="216"/>
      <c r="OMM179" s="216"/>
      <c r="OMN179" s="216"/>
      <c r="OMO179" s="216"/>
      <c r="OMP179" s="216"/>
      <c r="OMQ179" s="216"/>
      <c r="OMR179" s="216"/>
      <c r="OMS179" s="216"/>
      <c r="OMT179" s="216"/>
      <c r="OMU179" s="216"/>
      <c r="OMV179" s="216"/>
      <c r="OMW179" s="216"/>
      <c r="OMX179" s="216"/>
      <c r="OMY179" s="216"/>
      <c r="OMZ179" s="216"/>
      <c r="ONA179" s="216"/>
      <c r="ONB179" s="216"/>
      <c r="ONC179" s="216"/>
      <c r="OND179" s="216"/>
      <c r="ONE179" s="216"/>
      <c r="ONF179" s="216"/>
      <c r="ONG179" s="216"/>
      <c r="ONH179" s="216"/>
      <c r="ONI179" s="216"/>
      <c r="ONJ179" s="216"/>
      <c r="ONK179" s="216"/>
      <c r="ONL179" s="216"/>
      <c r="ONM179" s="216"/>
      <c r="ONN179" s="216"/>
      <c r="ONO179" s="216"/>
      <c r="ONP179" s="216"/>
      <c r="ONQ179" s="216"/>
      <c r="ONR179" s="216"/>
      <c r="ONS179" s="216"/>
      <c r="ONT179" s="216"/>
      <c r="ONU179" s="216"/>
      <c r="ONV179" s="216"/>
      <c r="ONW179" s="216"/>
      <c r="ONX179" s="216"/>
      <c r="ONY179" s="216"/>
      <c r="ONZ179" s="216"/>
      <c r="OOA179" s="216"/>
      <c r="OOB179" s="216"/>
      <c r="OOC179" s="216"/>
      <c r="OOD179" s="216"/>
      <c r="OOE179" s="216"/>
      <c r="OOF179" s="216"/>
      <c r="OOG179" s="216"/>
      <c r="OOH179" s="216"/>
      <c r="OOI179" s="216"/>
      <c r="OOJ179" s="216"/>
      <c r="OOK179" s="216"/>
      <c r="OOL179" s="216"/>
      <c r="OOM179" s="216"/>
      <c r="OON179" s="216"/>
      <c r="OOO179" s="216"/>
      <c r="OOP179" s="216"/>
      <c r="OOQ179" s="216"/>
      <c r="OOR179" s="216"/>
      <c r="OOS179" s="216"/>
      <c r="OOT179" s="216"/>
      <c r="OOU179" s="216"/>
      <c r="OOV179" s="216"/>
      <c r="OOW179" s="216"/>
      <c r="OOX179" s="216"/>
      <c r="OOY179" s="216"/>
      <c r="OOZ179" s="216"/>
      <c r="OPA179" s="216"/>
      <c r="OPB179" s="216"/>
      <c r="OPC179" s="216"/>
      <c r="OPD179" s="216"/>
      <c r="OPE179" s="216"/>
      <c r="OPF179" s="216"/>
      <c r="OPG179" s="216"/>
      <c r="OPH179" s="216"/>
      <c r="OPI179" s="216"/>
      <c r="OPJ179" s="216"/>
      <c r="OPK179" s="216"/>
      <c r="OPL179" s="216"/>
      <c r="OPM179" s="216"/>
      <c r="OPN179" s="216"/>
      <c r="OPO179" s="216"/>
      <c r="OPP179" s="216"/>
      <c r="OPQ179" s="216"/>
      <c r="OPR179" s="216"/>
      <c r="OPS179" s="216"/>
      <c r="OPT179" s="216"/>
      <c r="OPU179" s="216"/>
      <c r="OPV179" s="216"/>
      <c r="OPW179" s="216"/>
      <c r="OPX179" s="216"/>
      <c r="OPY179" s="216"/>
      <c r="OPZ179" s="216"/>
      <c r="OQA179" s="216"/>
      <c r="OQB179" s="216"/>
      <c r="OQC179" s="216"/>
      <c r="OQD179" s="216"/>
      <c r="OQE179" s="216"/>
      <c r="OQF179" s="216"/>
      <c r="OQG179" s="216"/>
      <c r="OQH179" s="216"/>
      <c r="OQI179" s="216"/>
      <c r="OQJ179" s="216"/>
      <c r="OQK179" s="216"/>
      <c r="OQL179" s="216"/>
      <c r="OQM179" s="216"/>
      <c r="OQN179" s="216"/>
      <c r="OQO179" s="216"/>
      <c r="OQP179" s="216"/>
      <c r="OQQ179" s="216"/>
      <c r="OQR179" s="216"/>
      <c r="OQS179" s="216"/>
      <c r="OQT179" s="216"/>
      <c r="OQU179" s="216"/>
      <c r="OQV179" s="216"/>
      <c r="OQW179" s="216"/>
      <c r="OQX179" s="216"/>
      <c r="OQY179" s="216"/>
      <c r="OQZ179" s="216"/>
      <c r="ORA179" s="216"/>
      <c r="ORB179" s="216"/>
      <c r="ORC179" s="216"/>
      <c r="ORD179" s="216"/>
      <c r="ORE179" s="216"/>
      <c r="ORF179" s="216"/>
      <c r="ORG179" s="216"/>
      <c r="ORH179" s="216"/>
      <c r="ORI179" s="216"/>
      <c r="ORJ179" s="216"/>
      <c r="ORK179" s="216"/>
      <c r="ORL179" s="216"/>
      <c r="ORM179" s="216"/>
      <c r="ORN179" s="216"/>
      <c r="ORO179" s="216"/>
      <c r="ORP179" s="216"/>
      <c r="ORQ179" s="216"/>
      <c r="ORR179" s="216"/>
      <c r="ORS179" s="216"/>
      <c r="ORT179" s="216"/>
      <c r="ORU179" s="216"/>
      <c r="ORV179" s="216"/>
      <c r="ORW179" s="216"/>
      <c r="ORX179" s="216"/>
      <c r="ORY179" s="216"/>
      <c r="ORZ179" s="216"/>
      <c r="OSA179" s="216"/>
      <c r="OSB179" s="216"/>
      <c r="OSC179" s="216"/>
      <c r="OSD179" s="216"/>
      <c r="OSE179" s="216"/>
      <c r="OSF179" s="216"/>
      <c r="OSG179" s="216"/>
      <c r="OSH179" s="216"/>
      <c r="OSI179" s="216"/>
      <c r="OSJ179" s="216"/>
      <c r="OSK179" s="216"/>
      <c r="OSL179" s="216"/>
      <c r="OSM179" s="216"/>
      <c r="OSN179" s="216"/>
      <c r="OSO179" s="216"/>
      <c r="OSP179" s="216"/>
      <c r="OSQ179" s="216"/>
      <c r="OSR179" s="216"/>
      <c r="OSS179" s="216"/>
      <c r="OST179" s="216"/>
      <c r="OSU179" s="216"/>
      <c r="OSV179" s="216"/>
      <c r="OSW179" s="216"/>
      <c r="OSX179" s="216"/>
      <c r="OSY179" s="216"/>
      <c r="OSZ179" s="216"/>
      <c r="OTA179" s="216"/>
      <c r="OTB179" s="216"/>
      <c r="OTC179" s="216"/>
      <c r="OTD179" s="216"/>
      <c r="OTE179" s="216"/>
      <c r="OTF179" s="216"/>
      <c r="OTG179" s="216"/>
      <c r="OTH179" s="216"/>
      <c r="OTI179" s="216"/>
      <c r="OTJ179" s="216"/>
      <c r="OTK179" s="216"/>
      <c r="OTL179" s="216"/>
      <c r="OTM179" s="216"/>
      <c r="OTN179" s="216"/>
      <c r="OTO179" s="216"/>
      <c r="OTP179" s="216"/>
      <c r="OTQ179" s="216"/>
      <c r="OTR179" s="216"/>
      <c r="OTS179" s="216"/>
      <c r="OTT179" s="216"/>
      <c r="OTU179" s="216"/>
      <c r="OTV179" s="216"/>
      <c r="OTW179" s="216"/>
      <c r="OTX179" s="216"/>
      <c r="OTY179" s="216"/>
      <c r="OTZ179" s="216"/>
      <c r="OUA179" s="216"/>
      <c r="OUB179" s="216"/>
      <c r="OUC179" s="216"/>
      <c r="OUD179" s="216"/>
      <c r="OUE179" s="216"/>
      <c r="OUF179" s="216"/>
      <c r="OUG179" s="216"/>
      <c r="OUH179" s="216"/>
      <c r="OUI179" s="216"/>
      <c r="OUJ179" s="216"/>
      <c r="OUK179" s="216"/>
      <c r="OUL179" s="216"/>
      <c r="OUM179" s="216"/>
      <c r="OUN179" s="216"/>
      <c r="OUO179" s="216"/>
      <c r="OUP179" s="216"/>
      <c r="OUQ179" s="216"/>
      <c r="OUR179" s="216"/>
      <c r="OUS179" s="216"/>
      <c r="OUT179" s="216"/>
      <c r="OUU179" s="216"/>
      <c r="OUV179" s="216"/>
      <c r="OUW179" s="216"/>
      <c r="OUX179" s="216"/>
      <c r="OUY179" s="216"/>
      <c r="OUZ179" s="216"/>
      <c r="OVA179" s="216"/>
      <c r="OVB179" s="216"/>
      <c r="OVC179" s="216"/>
      <c r="OVD179" s="216"/>
      <c r="OVE179" s="216"/>
      <c r="OVF179" s="216"/>
      <c r="OVG179" s="216"/>
      <c r="OVH179" s="216"/>
      <c r="OVI179" s="216"/>
      <c r="OVJ179" s="216"/>
      <c r="OVK179" s="216"/>
      <c r="OVL179" s="216"/>
      <c r="OVM179" s="216"/>
      <c r="OVN179" s="216"/>
      <c r="OVO179" s="216"/>
      <c r="OVP179" s="216"/>
      <c r="OVQ179" s="216"/>
      <c r="OVR179" s="216"/>
      <c r="OVS179" s="216"/>
      <c r="OVT179" s="216"/>
      <c r="OVU179" s="216"/>
      <c r="OVV179" s="216"/>
      <c r="OVW179" s="216"/>
      <c r="OVX179" s="216"/>
      <c r="OVY179" s="216"/>
      <c r="OVZ179" s="216"/>
      <c r="OWA179" s="216"/>
      <c r="OWB179" s="216"/>
      <c r="OWC179" s="216"/>
      <c r="OWD179" s="216"/>
      <c r="OWE179" s="216"/>
      <c r="OWF179" s="216"/>
      <c r="OWG179" s="216"/>
      <c r="OWH179" s="216"/>
      <c r="OWI179" s="216"/>
      <c r="OWJ179" s="216"/>
      <c r="OWK179" s="216"/>
      <c r="OWL179" s="216"/>
      <c r="OWM179" s="216"/>
      <c r="OWN179" s="216"/>
      <c r="OWO179" s="216"/>
      <c r="OWP179" s="216"/>
      <c r="OWQ179" s="216"/>
      <c r="OWR179" s="216"/>
      <c r="OWS179" s="216"/>
      <c r="OWT179" s="216"/>
      <c r="OWU179" s="216"/>
      <c r="OWV179" s="216"/>
      <c r="OWW179" s="216"/>
      <c r="OWX179" s="216"/>
      <c r="OWY179" s="216"/>
      <c r="OWZ179" s="216"/>
      <c r="OXA179" s="216"/>
      <c r="OXB179" s="216"/>
      <c r="OXC179" s="216"/>
      <c r="OXD179" s="216"/>
      <c r="OXE179" s="216"/>
      <c r="OXF179" s="216"/>
      <c r="OXG179" s="216"/>
      <c r="OXH179" s="216"/>
      <c r="OXI179" s="216"/>
      <c r="OXJ179" s="216"/>
      <c r="OXK179" s="216"/>
      <c r="OXL179" s="216"/>
      <c r="OXM179" s="216"/>
      <c r="OXN179" s="216"/>
      <c r="OXO179" s="216"/>
      <c r="OXP179" s="216"/>
      <c r="OXQ179" s="216"/>
      <c r="OXR179" s="216"/>
      <c r="OXS179" s="216"/>
      <c r="OXT179" s="216"/>
      <c r="OXU179" s="216"/>
      <c r="OXV179" s="216"/>
      <c r="OXW179" s="216"/>
      <c r="OXX179" s="216"/>
      <c r="OXY179" s="216"/>
      <c r="OXZ179" s="216"/>
      <c r="OYA179" s="216"/>
      <c r="OYB179" s="216"/>
      <c r="OYC179" s="216"/>
      <c r="OYD179" s="216"/>
      <c r="OYE179" s="216"/>
      <c r="OYF179" s="216"/>
      <c r="OYG179" s="216"/>
      <c r="OYH179" s="216"/>
      <c r="OYI179" s="216"/>
      <c r="OYJ179" s="216"/>
      <c r="OYK179" s="216"/>
      <c r="OYL179" s="216"/>
      <c r="OYM179" s="216"/>
      <c r="OYN179" s="216"/>
      <c r="OYO179" s="216"/>
      <c r="OYP179" s="216"/>
      <c r="OYQ179" s="216"/>
      <c r="OYR179" s="216"/>
      <c r="OYS179" s="216"/>
      <c r="OYT179" s="216"/>
      <c r="OYU179" s="216"/>
      <c r="OYV179" s="216"/>
      <c r="OYW179" s="216"/>
      <c r="OYX179" s="216"/>
      <c r="OYY179" s="216"/>
      <c r="OYZ179" s="216"/>
      <c r="OZA179" s="216"/>
      <c r="OZB179" s="216"/>
      <c r="OZC179" s="216"/>
      <c r="OZD179" s="216"/>
      <c r="OZE179" s="216"/>
      <c r="OZF179" s="216"/>
      <c r="OZG179" s="216"/>
      <c r="OZH179" s="216"/>
      <c r="OZI179" s="216"/>
      <c r="OZJ179" s="216"/>
      <c r="OZK179" s="216"/>
      <c r="OZL179" s="216"/>
      <c r="OZM179" s="216"/>
      <c r="OZN179" s="216"/>
      <c r="OZO179" s="216"/>
      <c r="OZP179" s="216"/>
      <c r="OZQ179" s="216"/>
      <c r="OZR179" s="216"/>
      <c r="OZS179" s="216"/>
      <c r="OZT179" s="216"/>
      <c r="OZU179" s="216"/>
      <c r="OZV179" s="216"/>
      <c r="OZW179" s="216"/>
      <c r="OZX179" s="216"/>
      <c r="OZY179" s="216"/>
      <c r="OZZ179" s="216"/>
      <c r="PAA179" s="216"/>
      <c r="PAB179" s="216"/>
      <c r="PAC179" s="216"/>
      <c r="PAD179" s="216"/>
      <c r="PAE179" s="216"/>
      <c r="PAF179" s="216"/>
      <c r="PAG179" s="216"/>
      <c r="PAH179" s="216"/>
      <c r="PAI179" s="216"/>
      <c r="PAJ179" s="216"/>
      <c r="PAK179" s="216"/>
      <c r="PAL179" s="216"/>
      <c r="PAM179" s="216"/>
      <c r="PAN179" s="216"/>
      <c r="PAO179" s="216"/>
      <c r="PAP179" s="216"/>
      <c r="PAQ179" s="216"/>
      <c r="PAR179" s="216"/>
      <c r="PAS179" s="216"/>
      <c r="PAT179" s="216"/>
      <c r="PAU179" s="216"/>
      <c r="PAV179" s="216"/>
      <c r="PAW179" s="216"/>
      <c r="PAX179" s="216"/>
      <c r="PAY179" s="216"/>
      <c r="PAZ179" s="216"/>
      <c r="PBA179" s="216"/>
      <c r="PBB179" s="216"/>
      <c r="PBC179" s="216"/>
      <c r="PBD179" s="216"/>
      <c r="PBE179" s="216"/>
      <c r="PBF179" s="216"/>
      <c r="PBG179" s="216"/>
      <c r="PBH179" s="216"/>
      <c r="PBI179" s="216"/>
      <c r="PBJ179" s="216"/>
      <c r="PBK179" s="216"/>
      <c r="PBL179" s="216"/>
      <c r="PBM179" s="216"/>
      <c r="PBN179" s="216"/>
      <c r="PBO179" s="216"/>
      <c r="PBP179" s="216"/>
      <c r="PBQ179" s="216"/>
      <c r="PBR179" s="216"/>
      <c r="PBS179" s="216"/>
      <c r="PBT179" s="216"/>
      <c r="PBU179" s="216"/>
      <c r="PBV179" s="216"/>
      <c r="PBW179" s="216"/>
      <c r="PBX179" s="216"/>
      <c r="PBY179" s="216"/>
      <c r="PBZ179" s="216"/>
      <c r="PCA179" s="216"/>
      <c r="PCB179" s="216"/>
      <c r="PCC179" s="216"/>
      <c r="PCD179" s="216"/>
      <c r="PCE179" s="216"/>
      <c r="PCF179" s="216"/>
      <c r="PCG179" s="216"/>
      <c r="PCH179" s="216"/>
      <c r="PCI179" s="216"/>
      <c r="PCJ179" s="216"/>
      <c r="PCK179" s="216"/>
      <c r="PCL179" s="216"/>
      <c r="PCM179" s="216"/>
      <c r="PCN179" s="216"/>
      <c r="PCO179" s="216"/>
      <c r="PCP179" s="216"/>
      <c r="PCQ179" s="216"/>
      <c r="PCR179" s="216"/>
      <c r="PCS179" s="216"/>
      <c r="PCT179" s="216"/>
      <c r="PCU179" s="216"/>
      <c r="PCV179" s="216"/>
      <c r="PCW179" s="216"/>
      <c r="PCX179" s="216"/>
      <c r="PCY179" s="216"/>
      <c r="PCZ179" s="216"/>
      <c r="PDA179" s="216"/>
      <c r="PDB179" s="216"/>
      <c r="PDC179" s="216"/>
      <c r="PDD179" s="216"/>
      <c r="PDE179" s="216"/>
      <c r="PDF179" s="216"/>
      <c r="PDG179" s="216"/>
      <c r="PDH179" s="216"/>
      <c r="PDI179" s="216"/>
      <c r="PDJ179" s="216"/>
      <c r="PDK179" s="216"/>
      <c r="PDL179" s="216"/>
      <c r="PDM179" s="216"/>
      <c r="PDN179" s="216"/>
      <c r="PDO179" s="216"/>
      <c r="PDP179" s="216"/>
      <c r="PDQ179" s="216"/>
      <c r="PDR179" s="216"/>
      <c r="PDS179" s="216"/>
      <c r="PDT179" s="216"/>
      <c r="PDU179" s="216"/>
      <c r="PDV179" s="216"/>
      <c r="PDW179" s="216"/>
      <c r="PDX179" s="216"/>
      <c r="PDY179" s="216"/>
      <c r="PDZ179" s="216"/>
      <c r="PEA179" s="216"/>
      <c r="PEB179" s="216"/>
      <c r="PEC179" s="216"/>
      <c r="PED179" s="216"/>
      <c r="PEE179" s="216"/>
      <c r="PEF179" s="216"/>
      <c r="PEG179" s="216"/>
      <c r="PEH179" s="216"/>
      <c r="PEI179" s="216"/>
      <c r="PEJ179" s="216"/>
      <c r="PEK179" s="216"/>
      <c r="PEL179" s="216"/>
      <c r="PEM179" s="216"/>
      <c r="PEN179" s="216"/>
      <c r="PEO179" s="216"/>
      <c r="PEP179" s="216"/>
      <c r="PEQ179" s="216"/>
      <c r="PER179" s="216"/>
      <c r="PES179" s="216"/>
      <c r="PET179" s="216"/>
      <c r="PEU179" s="216"/>
      <c r="PEV179" s="216"/>
      <c r="PEW179" s="216"/>
      <c r="PEX179" s="216"/>
      <c r="PEY179" s="216"/>
      <c r="PEZ179" s="216"/>
      <c r="PFA179" s="216"/>
      <c r="PFB179" s="216"/>
      <c r="PFC179" s="216"/>
      <c r="PFD179" s="216"/>
      <c r="PFE179" s="216"/>
      <c r="PFF179" s="216"/>
      <c r="PFG179" s="216"/>
      <c r="PFH179" s="216"/>
      <c r="PFI179" s="216"/>
      <c r="PFJ179" s="216"/>
      <c r="PFK179" s="216"/>
      <c r="PFL179" s="216"/>
      <c r="PFM179" s="216"/>
      <c r="PFN179" s="216"/>
      <c r="PFO179" s="216"/>
      <c r="PFP179" s="216"/>
      <c r="PFQ179" s="216"/>
      <c r="PFR179" s="216"/>
      <c r="PFS179" s="216"/>
      <c r="PFT179" s="216"/>
      <c r="PFU179" s="216"/>
      <c r="PFV179" s="216"/>
      <c r="PFW179" s="216"/>
      <c r="PFX179" s="216"/>
      <c r="PFY179" s="216"/>
      <c r="PFZ179" s="216"/>
      <c r="PGA179" s="216"/>
      <c r="PGB179" s="216"/>
      <c r="PGC179" s="216"/>
      <c r="PGD179" s="216"/>
      <c r="PGE179" s="216"/>
      <c r="PGF179" s="216"/>
      <c r="PGG179" s="216"/>
      <c r="PGH179" s="216"/>
      <c r="PGI179" s="216"/>
      <c r="PGJ179" s="216"/>
      <c r="PGK179" s="216"/>
      <c r="PGL179" s="216"/>
      <c r="PGM179" s="216"/>
      <c r="PGN179" s="216"/>
      <c r="PGO179" s="216"/>
      <c r="PGP179" s="216"/>
      <c r="PGQ179" s="216"/>
      <c r="PGR179" s="216"/>
      <c r="PGS179" s="216"/>
      <c r="PGT179" s="216"/>
      <c r="PGU179" s="216"/>
      <c r="PGV179" s="216"/>
      <c r="PGW179" s="216"/>
      <c r="PGX179" s="216"/>
      <c r="PGY179" s="216"/>
      <c r="PGZ179" s="216"/>
      <c r="PHA179" s="216"/>
      <c r="PHB179" s="216"/>
      <c r="PHC179" s="216"/>
      <c r="PHD179" s="216"/>
      <c r="PHE179" s="216"/>
      <c r="PHF179" s="216"/>
      <c r="PHG179" s="216"/>
      <c r="PHH179" s="216"/>
      <c r="PHI179" s="216"/>
      <c r="PHJ179" s="216"/>
      <c r="PHK179" s="216"/>
      <c r="PHL179" s="216"/>
      <c r="PHM179" s="216"/>
      <c r="PHN179" s="216"/>
      <c r="PHO179" s="216"/>
      <c r="PHP179" s="216"/>
      <c r="PHQ179" s="216"/>
      <c r="PHR179" s="216"/>
      <c r="PHS179" s="216"/>
      <c r="PHT179" s="216"/>
      <c r="PHU179" s="216"/>
      <c r="PHV179" s="216"/>
      <c r="PHW179" s="216"/>
      <c r="PHX179" s="216"/>
      <c r="PHY179" s="216"/>
      <c r="PHZ179" s="216"/>
      <c r="PIA179" s="216"/>
      <c r="PIB179" s="216"/>
      <c r="PIC179" s="216"/>
      <c r="PID179" s="216"/>
      <c r="PIE179" s="216"/>
      <c r="PIF179" s="216"/>
      <c r="PIG179" s="216"/>
      <c r="PIH179" s="216"/>
      <c r="PII179" s="216"/>
      <c r="PIJ179" s="216"/>
      <c r="PIK179" s="216"/>
      <c r="PIL179" s="216"/>
      <c r="PIM179" s="216"/>
      <c r="PIN179" s="216"/>
      <c r="PIO179" s="216"/>
      <c r="PIP179" s="216"/>
      <c r="PIQ179" s="216"/>
      <c r="PIR179" s="216"/>
      <c r="PIS179" s="216"/>
      <c r="PIT179" s="216"/>
      <c r="PIU179" s="216"/>
      <c r="PIV179" s="216"/>
      <c r="PIW179" s="216"/>
      <c r="PIX179" s="216"/>
      <c r="PIY179" s="216"/>
      <c r="PIZ179" s="216"/>
      <c r="PJA179" s="216"/>
      <c r="PJB179" s="216"/>
      <c r="PJC179" s="216"/>
      <c r="PJD179" s="216"/>
      <c r="PJE179" s="216"/>
      <c r="PJF179" s="216"/>
      <c r="PJG179" s="216"/>
      <c r="PJH179" s="216"/>
      <c r="PJI179" s="216"/>
      <c r="PJJ179" s="216"/>
      <c r="PJK179" s="216"/>
      <c r="PJL179" s="216"/>
      <c r="PJM179" s="216"/>
      <c r="PJN179" s="216"/>
      <c r="PJO179" s="216"/>
      <c r="PJP179" s="216"/>
      <c r="PJQ179" s="216"/>
      <c r="PJR179" s="216"/>
      <c r="PJS179" s="216"/>
      <c r="PJT179" s="216"/>
      <c r="PJU179" s="216"/>
      <c r="PJV179" s="216"/>
      <c r="PJW179" s="216"/>
      <c r="PJX179" s="216"/>
      <c r="PJY179" s="216"/>
      <c r="PJZ179" s="216"/>
      <c r="PKA179" s="216"/>
      <c r="PKB179" s="216"/>
      <c r="PKC179" s="216"/>
      <c r="PKD179" s="216"/>
      <c r="PKE179" s="216"/>
      <c r="PKF179" s="216"/>
      <c r="PKG179" s="216"/>
      <c r="PKH179" s="216"/>
      <c r="PKI179" s="216"/>
      <c r="PKJ179" s="216"/>
      <c r="PKK179" s="216"/>
      <c r="PKL179" s="216"/>
      <c r="PKM179" s="216"/>
      <c r="PKN179" s="216"/>
      <c r="PKO179" s="216"/>
      <c r="PKP179" s="216"/>
      <c r="PKQ179" s="216"/>
      <c r="PKR179" s="216"/>
      <c r="PKS179" s="216"/>
      <c r="PKT179" s="216"/>
      <c r="PKU179" s="216"/>
      <c r="PKV179" s="216"/>
      <c r="PKW179" s="216"/>
      <c r="PKX179" s="216"/>
      <c r="PKY179" s="216"/>
      <c r="PKZ179" s="216"/>
      <c r="PLA179" s="216"/>
      <c r="PLB179" s="216"/>
      <c r="PLC179" s="216"/>
      <c r="PLD179" s="216"/>
      <c r="PLE179" s="216"/>
      <c r="PLF179" s="216"/>
      <c r="PLG179" s="216"/>
      <c r="PLH179" s="216"/>
      <c r="PLI179" s="216"/>
      <c r="PLJ179" s="216"/>
      <c r="PLK179" s="216"/>
      <c r="PLL179" s="216"/>
      <c r="PLM179" s="216"/>
      <c r="PLN179" s="216"/>
      <c r="PLO179" s="216"/>
      <c r="PLP179" s="216"/>
      <c r="PLQ179" s="216"/>
      <c r="PLR179" s="216"/>
      <c r="PLS179" s="216"/>
      <c r="PLT179" s="216"/>
      <c r="PLU179" s="216"/>
      <c r="PLV179" s="216"/>
      <c r="PLW179" s="216"/>
      <c r="PLX179" s="216"/>
      <c r="PLY179" s="216"/>
      <c r="PLZ179" s="216"/>
      <c r="PMA179" s="216"/>
      <c r="PMB179" s="216"/>
      <c r="PMC179" s="216"/>
      <c r="PMD179" s="216"/>
      <c r="PME179" s="216"/>
      <c r="PMF179" s="216"/>
      <c r="PMG179" s="216"/>
      <c r="PMH179" s="216"/>
      <c r="PMI179" s="216"/>
      <c r="PMJ179" s="216"/>
      <c r="PMK179" s="216"/>
      <c r="PML179" s="216"/>
      <c r="PMM179" s="216"/>
      <c r="PMN179" s="216"/>
      <c r="PMO179" s="216"/>
      <c r="PMP179" s="216"/>
      <c r="PMQ179" s="216"/>
      <c r="PMR179" s="216"/>
      <c r="PMS179" s="216"/>
      <c r="PMT179" s="216"/>
      <c r="PMU179" s="216"/>
      <c r="PMV179" s="216"/>
      <c r="PMW179" s="216"/>
      <c r="PMX179" s="216"/>
      <c r="PMY179" s="216"/>
      <c r="PMZ179" s="216"/>
      <c r="PNA179" s="216"/>
      <c r="PNB179" s="216"/>
      <c r="PNC179" s="216"/>
      <c r="PND179" s="216"/>
      <c r="PNE179" s="216"/>
      <c r="PNF179" s="216"/>
      <c r="PNG179" s="216"/>
      <c r="PNH179" s="216"/>
      <c r="PNI179" s="216"/>
      <c r="PNJ179" s="216"/>
      <c r="PNK179" s="216"/>
      <c r="PNL179" s="216"/>
      <c r="PNM179" s="216"/>
      <c r="PNN179" s="216"/>
      <c r="PNO179" s="216"/>
      <c r="PNP179" s="216"/>
      <c r="PNQ179" s="216"/>
      <c r="PNR179" s="216"/>
      <c r="PNS179" s="216"/>
      <c r="PNT179" s="216"/>
      <c r="PNU179" s="216"/>
      <c r="PNV179" s="216"/>
      <c r="PNW179" s="216"/>
      <c r="PNX179" s="216"/>
      <c r="PNY179" s="216"/>
      <c r="PNZ179" s="216"/>
      <c r="POA179" s="216"/>
      <c r="POB179" s="216"/>
      <c r="POC179" s="216"/>
      <c r="POD179" s="216"/>
      <c r="POE179" s="216"/>
      <c r="POF179" s="216"/>
      <c r="POG179" s="216"/>
      <c r="POH179" s="216"/>
      <c r="POI179" s="216"/>
      <c r="POJ179" s="216"/>
      <c r="POK179" s="216"/>
      <c r="POL179" s="216"/>
      <c r="POM179" s="216"/>
      <c r="PON179" s="216"/>
      <c r="POO179" s="216"/>
      <c r="POP179" s="216"/>
      <c r="POQ179" s="216"/>
      <c r="POR179" s="216"/>
      <c r="POS179" s="216"/>
      <c r="POT179" s="216"/>
      <c r="POU179" s="216"/>
      <c r="POV179" s="216"/>
      <c r="POW179" s="216"/>
      <c r="POX179" s="216"/>
      <c r="POY179" s="216"/>
      <c r="POZ179" s="216"/>
      <c r="PPA179" s="216"/>
      <c r="PPB179" s="216"/>
      <c r="PPC179" s="216"/>
      <c r="PPD179" s="216"/>
      <c r="PPE179" s="216"/>
      <c r="PPF179" s="216"/>
      <c r="PPG179" s="216"/>
      <c r="PPH179" s="216"/>
      <c r="PPI179" s="216"/>
      <c r="PPJ179" s="216"/>
      <c r="PPK179" s="216"/>
      <c r="PPL179" s="216"/>
      <c r="PPM179" s="216"/>
      <c r="PPN179" s="216"/>
      <c r="PPO179" s="216"/>
      <c r="PPP179" s="216"/>
      <c r="PPQ179" s="216"/>
      <c r="PPR179" s="216"/>
      <c r="PPS179" s="216"/>
      <c r="PPT179" s="216"/>
      <c r="PPU179" s="216"/>
      <c r="PPV179" s="216"/>
      <c r="PPW179" s="216"/>
      <c r="PPX179" s="216"/>
      <c r="PPY179" s="216"/>
      <c r="PPZ179" s="216"/>
      <c r="PQA179" s="216"/>
      <c r="PQB179" s="216"/>
      <c r="PQC179" s="216"/>
      <c r="PQD179" s="216"/>
      <c r="PQE179" s="216"/>
      <c r="PQF179" s="216"/>
      <c r="PQG179" s="216"/>
      <c r="PQH179" s="216"/>
      <c r="PQI179" s="216"/>
      <c r="PQJ179" s="216"/>
      <c r="PQK179" s="216"/>
      <c r="PQL179" s="216"/>
      <c r="PQM179" s="216"/>
      <c r="PQN179" s="216"/>
      <c r="PQO179" s="216"/>
      <c r="PQP179" s="216"/>
      <c r="PQQ179" s="216"/>
      <c r="PQR179" s="216"/>
      <c r="PQS179" s="216"/>
      <c r="PQT179" s="216"/>
      <c r="PQU179" s="216"/>
      <c r="PQV179" s="216"/>
      <c r="PQW179" s="216"/>
      <c r="PQX179" s="216"/>
      <c r="PQY179" s="216"/>
      <c r="PQZ179" s="216"/>
      <c r="PRA179" s="216"/>
      <c r="PRB179" s="216"/>
      <c r="PRC179" s="216"/>
      <c r="PRD179" s="216"/>
      <c r="PRE179" s="216"/>
      <c r="PRF179" s="216"/>
      <c r="PRG179" s="216"/>
      <c r="PRH179" s="216"/>
      <c r="PRI179" s="216"/>
      <c r="PRJ179" s="216"/>
      <c r="PRK179" s="216"/>
      <c r="PRL179" s="216"/>
      <c r="PRM179" s="216"/>
      <c r="PRN179" s="216"/>
      <c r="PRO179" s="216"/>
      <c r="PRP179" s="216"/>
      <c r="PRQ179" s="216"/>
      <c r="PRR179" s="216"/>
      <c r="PRS179" s="216"/>
      <c r="PRT179" s="216"/>
      <c r="PRU179" s="216"/>
      <c r="PRV179" s="216"/>
      <c r="PRW179" s="216"/>
      <c r="PRX179" s="216"/>
      <c r="PRY179" s="216"/>
      <c r="PRZ179" s="216"/>
      <c r="PSA179" s="216"/>
      <c r="PSB179" s="216"/>
      <c r="PSC179" s="216"/>
      <c r="PSD179" s="216"/>
      <c r="PSE179" s="216"/>
      <c r="PSF179" s="216"/>
      <c r="PSG179" s="216"/>
      <c r="PSH179" s="216"/>
      <c r="PSI179" s="216"/>
      <c r="PSJ179" s="216"/>
      <c r="PSK179" s="216"/>
      <c r="PSL179" s="216"/>
      <c r="PSM179" s="216"/>
      <c r="PSN179" s="216"/>
      <c r="PSO179" s="216"/>
      <c r="PSP179" s="216"/>
      <c r="PSQ179" s="216"/>
      <c r="PSR179" s="216"/>
      <c r="PSS179" s="216"/>
      <c r="PST179" s="216"/>
      <c r="PSU179" s="216"/>
      <c r="PSV179" s="216"/>
      <c r="PSW179" s="216"/>
      <c r="PSX179" s="216"/>
      <c r="PSY179" s="216"/>
      <c r="PSZ179" s="216"/>
      <c r="PTA179" s="216"/>
      <c r="PTB179" s="216"/>
      <c r="PTC179" s="216"/>
      <c r="PTD179" s="216"/>
      <c r="PTE179" s="216"/>
      <c r="PTF179" s="216"/>
      <c r="PTG179" s="216"/>
      <c r="PTH179" s="216"/>
      <c r="PTI179" s="216"/>
      <c r="PTJ179" s="216"/>
      <c r="PTK179" s="216"/>
      <c r="PTL179" s="216"/>
      <c r="PTM179" s="216"/>
      <c r="PTN179" s="216"/>
      <c r="PTO179" s="216"/>
      <c r="PTP179" s="216"/>
      <c r="PTQ179" s="216"/>
      <c r="PTR179" s="216"/>
      <c r="PTS179" s="216"/>
      <c r="PTT179" s="216"/>
      <c r="PTU179" s="216"/>
      <c r="PTV179" s="216"/>
      <c r="PTW179" s="216"/>
      <c r="PTX179" s="216"/>
      <c r="PTY179" s="216"/>
      <c r="PTZ179" s="216"/>
      <c r="PUA179" s="216"/>
      <c r="PUB179" s="216"/>
      <c r="PUC179" s="216"/>
      <c r="PUD179" s="216"/>
      <c r="PUE179" s="216"/>
      <c r="PUF179" s="216"/>
      <c r="PUG179" s="216"/>
      <c r="PUH179" s="216"/>
      <c r="PUI179" s="216"/>
      <c r="PUJ179" s="216"/>
      <c r="PUK179" s="216"/>
      <c r="PUL179" s="216"/>
      <c r="PUM179" s="216"/>
      <c r="PUN179" s="216"/>
      <c r="PUO179" s="216"/>
      <c r="PUP179" s="216"/>
      <c r="PUQ179" s="216"/>
      <c r="PUR179" s="216"/>
      <c r="PUS179" s="216"/>
      <c r="PUT179" s="216"/>
      <c r="PUU179" s="216"/>
      <c r="PUV179" s="216"/>
      <c r="PUW179" s="216"/>
      <c r="PUX179" s="216"/>
      <c r="PUY179" s="216"/>
      <c r="PUZ179" s="216"/>
      <c r="PVA179" s="216"/>
      <c r="PVB179" s="216"/>
      <c r="PVC179" s="216"/>
      <c r="PVD179" s="216"/>
      <c r="PVE179" s="216"/>
      <c r="PVF179" s="216"/>
      <c r="PVG179" s="216"/>
      <c r="PVH179" s="216"/>
      <c r="PVI179" s="216"/>
      <c r="PVJ179" s="216"/>
      <c r="PVK179" s="216"/>
      <c r="PVL179" s="216"/>
      <c r="PVM179" s="216"/>
      <c r="PVN179" s="216"/>
      <c r="PVO179" s="216"/>
      <c r="PVP179" s="216"/>
      <c r="PVQ179" s="216"/>
      <c r="PVR179" s="216"/>
      <c r="PVS179" s="216"/>
      <c r="PVT179" s="216"/>
      <c r="PVU179" s="216"/>
      <c r="PVV179" s="216"/>
      <c r="PVW179" s="216"/>
      <c r="PVX179" s="216"/>
      <c r="PVY179" s="216"/>
      <c r="PVZ179" s="216"/>
      <c r="PWA179" s="216"/>
      <c r="PWB179" s="216"/>
      <c r="PWC179" s="216"/>
      <c r="PWD179" s="216"/>
      <c r="PWE179" s="216"/>
      <c r="PWF179" s="216"/>
      <c r="PWG179" s="216"/>
      <c r="PWH179" s="216"/>
      <c r="PWI179" s="216"/>
      <c r="PWJ179" s="216"/>
      <c r="PWK179" s="216"/>
      <c r="PWL179" s="216"/>
      <c r="PWM179" s="216"/>
      <c r="PWN179" s="216"/>
      <c r="PWO179" s="216"/>
      <c r="PWP179" s="216"/>
      <c r="PWQ179" s="216"/>
      <c r="PWR179" s="216"/>
      <c r="PWS179" s="216"/>
      <c r="PWT179" s="216"/>
      <c r="PWU179" s="216"/>
      <c r="PWV179" s="216"/>
      <c r="PWW179" s="216"/>
      <c r="PWX179" s="216"/>
      <c r="PWY179" s="216"/>
      <c r="PWZ179" s="216"/>
      <c r="PXA179" s="216"/>
      <c r="PXB179" s="216"/>
      <c r="PXC179" s="216"/>
      <c r="PXD179" s="216"/>
      <c r="PXE179" s="216"/>
      <c r="PXF179" s="216"/>
      <c r="PXG179" s="216"/>
      <c r="PXH179" s="216"/>
      <c r="PXI179" s="216"/>
      <c r="PXJ179" s="216"/>
      <c r="PXK179" s="216"/>
      <c r="PXL179" s="216"/>
      <c r="PXM179" s="216"/>
      <c r="PXN179" s="216"/>
      <c r="PXO179" s="216"/>
      <c r="PXP179" s="216"/>
      <c r="PXQ179" s="216"/>
      <c r="PXR179" s="216"/>
      <c r="PXS179" s="216"/>
      <c r="PXT179" s="216"/>
      <c r="PXU179" s="216"/>
      <c r="PXV179" s="216"/>
      <c r="PXW179" s="216"/>
      <c r="PXX179" s="216"/>
      <c r="PXY179" s="216"/>
      <c r="PXZ179" s="216"/>
      <c r="PYA179" s="216"/>
      <c r="PYB179" s="216"/>
      <c r="PYC179" s="216"/>
      <c r="PYD179" s="216"/>
      <c r="PYE179" s="216"/>
      <c r="PYF179" s="216"/>
      <c r="PYG179" s="216"/>
      <c r="PYH179" s="216"/>
      <c r="PYI179" s="216"/>
      <c r="PYJ179" s="216"/>
      <c r="PYK179" s="216"/>
      <c r="PYL179" s="216"/>
      <c r="PYM179" s="216"/>
      <c r="PYN179" s="216"/>
      <c r="PYO179" s="216"/>
      <c r="PYP179" s="216"/>
      <c r="PYQ179" s="216"/>
      <c r="PYR179" s="216"/>
      <c r="PYS179" s="216"/>
      <c r="PYT179" s="216"/>
      <c r="PYU179" s="216"/>
      <c r="PYV179" s="216"/>
      <c r="PYW179" s="216"/>
      <c r="PYX179" s="216"/>
      <c r="PYY179" s="216"/>
      <c r="PYZ179" s="216"/>
      <c r="PZA179" s="216"/>
      <c r="PZB179" s="216"/>
      <c r="PZC179" s="216"/>
      <c r="PZD179" s="216"/>
      <c r="PZE179" s="216"/>
      <c r="PZF179" s="216"/>
      <c r="PZG179" s="216"/>
      <c r="PZH179" s="216"/>
      <c r="PZI179" s="216"/>
      <c r="PZJ179" s="216"/>
      <c r="PZK179" s="216"/>
      <c r="PZL179" s="216"/>
      <c r="PZM179" s="216"/>
      <c r="PZN179" s="216"/>
      <c r="PZO179" s="216"/>
      <c r="PZP179" s="216"/>
      <c r="PZQ179" s="216"/>
      <c r="PZR179" s="216"/>
      <c r="PZS179" s="216"/>
      <c r="PZT179" s="216"/>
      <c r="PZU179" s="216"/>
      <c r="PZV179" s="216"/>
      <c r="PZW179" s="216"/>
      <c r="PZX179" s="216"/>
      <c r="PZY179" s="216"/>
      <c r="PZZ179" s="216"/>
      <c r="QAA179" s="216"/>
      <c r="QAB179" s="216"/>
      <c r="QAC179" s="216"/>
      <c r="QAD179" s="216"/>
      <c r="QAE179" s="216"/>
      <c r="QAF179" s="216"/>
      <c r="QAG179" s="216"/>
      <c r="QAH179" s="216"/>
      <c r="QAI179" s="216"/>
      <c r="QAJ179" s="216"/>
      <c r="QAK179" s="216"/>
      <c r="QAL179" s="216"/>
      <c r="QAM179" s="216"/>
      <c r="QAN179" s="216"/>
      <c r="QAO179" s="216"/>
      <c r="QAP179" s="216"/>
      <c r="QAQ179" s="216"/>
      <c r="QAR179" s="216"/>
      <c r="QAS179" s="216"/>
      <c r="QAT179" s="216"/>
      <c r="QAU179" s="216"/>
      <c r="QAV179" s="216"/>
      <c r="QAW179" s="216"/>
      <c r="QAX179" s="216"/>
      <c r="QAY179" s="216"/>
      <c r="QAZ179" s="216"/>
      <c r="QBA179" s="216"/>
      <c r="QBB179" s="216"/>
      <c r="QBC179" s="216"/>
      <c r="QBD179" s="216"/>
      <c r="QBE179" s="216"/>
      <c r="QBF179" s="216"/>
      <c r="QBG179" s="216"/>
      <c r="QBH179" s="216"/>
      <c r="QBI179" s="216"/>
      <c r="QBJ179" s="216"/>
      <c r="QBK179" s="216"/>
      <c r="QBL179" s="216"/>
      <c r="QBM179" s="216"/>
      <c r="QBN179" s="216"/>
      <c r="QBO179" s="216"/>
      <c r="QBP179" s="216"/>
      <c r="QBQ179" s="216"/>
      <c r="QBR179" s="216"/>
      <c r="QBS179" s="216"/>
      <c r="QBT179" s="216"/>
      <c r="QBU179" s="216"/>
      <c r="QBV179" s="216"/>
      <c r="QBW179" s="216"/>
      <c r="QBX179" s="216"/>
      <c r="QBY179" s="216"/>
      <c r="QBZ179" s="216"/>
      <c r="QCA179" s="216"/>
      <c r="QCB179" s="216"/>
      <c r="QCC179" s="216"/>
      <c r="QCD179" s="216"/>
      <c r="QCE179" s="216"/>
      <c r="QCF179" s="216"/>
      <c r="QCG179" s="216"/>
      <c r="QCH179" s="216"/>
      <c r="QCI179" s="216"/>
      <c r="QCJ179" s="216"/>
      <c r="QCK179" s="216"/>
      <c r="QCL179" s="216"/>
      <c r="QCM179" s="216"/>
      <c r="QCN179" s="216"/>
      <c r="QCO179" s="216"/>
      <c r="QCP179" s="216"/>
      <c r="QCQ179" s="216"/>
      <c r="QCR179" s="216"/>
      <c r="QCS179" s="216"/>
      <c r="QCT179" s="216"/>
      <c r="QCU179" s="216"/>
      <c r="QCV179" s="216"/>
      <c r="QCW179" s="216"/>
      <c r="QCX179" s="216"/>
      <c r="QCY179" s="216"/>
      <c r="QCZ179" s="216"/>
      <c r="QDA179" s="216"/>
      <c r="QDB179" s="216"/>
      <c r="QDC179" s="216"/>
      <c r="QDD179" s="216"/>
      <c r="QDE179" s="216"/>
      <c r="QDF179" s="216"/>
      <c r="QDG179" s="216"/>
      <c r="QDH179" s="216"/>
      <c r="QDI179" s="216"/>
      <c r="QDJ179" s="216"/>
      <c r="QDK179" s="216"/>
      <c r="QDL179" s="216"/>
      <c r="QDM179" s="216"/>
      <c r="QDN179" s="216"/>
      <c r="QDO179" s="216"/>
      <c r="QDP179" s="216"/>
      <c r="QDQ179" s="216"/>
      <c r="QDR179" s="216"/>
      <c r="QDS179" s="216"/>
      <c r="QDT179" s="216"/>
      <c r="QDU179" s="216"/>
      <c r="QDV179" s="216"/>
      <c r="QDW179" s="216"/>
      <c r="QDX179" s="216"/>
      <c r="QDY179" s="216"/>
      <c r="QDZ179" s="216"/>
      <c r="QEA179" s="216"/>
      <c r="QEB179" s="216"/>
      <c r="QEC179" s="216"/>
      <c r="QED179" s="216"/>
      <c r="QEE179" s="216"/>
      <c r="QEF179" s="216"/>
      <c r="QEG179" s="216"/>
      <c r="QEH179" s="216"/>
      <c r="QEI179" s="216"/>
      <c r="QEJ179" s="216"/>
      <c r="QEK179" s="216"/>
      <c r="QEL179" s="216"/>
      <c r="QEM179" s="216"/>
      <c r="QEN179" s="216"/>
      <c r="QEO179" s="216"/>
      <c r="QEP179" s="216"/>
      <c r="QEQ179" s="216"/>
      <c r="QER179" s="216"/>
      <c r="QES179" s="216"/>
      <c r="QET179" s="216"/>
      <c r="QEU179" s="216"/>
      <c r="QEV179" s="216"/>
      <c r="QEW179" s="216"/>
      <c r="QEX179" s="216"/>
      <c r="QEY179" s="216"/>
      <c r="QEZ179" s="216"/>
      <c r="QFA179" s="216"/>
      <c r="QFB179" s="216"/>
      <c r="QFC179" s="216"/>
      <c r="QFD179" s="216"/>
      <c r="QFE179" s="216"/>
      <c r="QFF179" s="216"/>
      <c r="QFG179" s="216"/>
      <c r="QFH179" s="216"/>
      <c r="QFI179" s="216"/>
      <c r="QFJ179" s="216"/>
      <c r="QFK179" s="216"/>
      <c r="QFL179" s="216"/>
      <c r="QFM179" s="216"/>
      <c r="QFN179" s="216"/>
      <c r="QFO179" s="216"/>
      <c r="QFP179" s="216"/>
      <c r="QFQ179" s="216"/>
      <c r="QFR179" s="216"/>
      <c r="QFS179" s="216"/>
      <c r="QFT179" s="216"/>
      <c r="QFU179" s="216"/>
      <c r="QFV179" s="216"/>
      <c r="QFW179" s="216"/>
      <c r="QFX179" s="216"/>
      <c r="QFY179" s="216"/>
      <c r="QFZ179" s="216"/>
      <c r="QGA179" s="216"/>
      <c r="QGB179" s="216"/>
      <c r="QGC179" s="216"/>
      <c r="QGD179" s="216"/>
      <c r="QGE179" s="216"/>
      <c r="QGF179" s="216"/>
      <c r="QGG179" s="216"/>
      <c r="QGH179" s="216"/>
      <c r="QGI179" s="216"/>
      <c r="QGJ179" s="216"/>
      <c r="QGK179" s="216"/>
      <c r="QGL179" s="216"/>
      <c r="QGM179" s="216"/>
      <c r="QGN179" s="216"/>
      <c r="QGO179" s="216"/>
      <c r="QGP179" s="216"/>
      <c r="QGQ179" s="216"/>
      <c r="QGR179" s="216"/>
      <c r="QGS179" s="216"/>
      <c r="QGT179" s="216"/>
      <c r="QGU179" s="216"/>
      <c r="QGV179" s="216"/>
      <c r="QGW179" s="216"/>
      <c r="QGX179" s="216"/>
      <c r="QGY179" s="216"/>
      <c r="QGZ179" s="216"/>
      <c r="QHA179" s="216"/>
      <c r="QHB179" s="216"/>
      <c r="QHC179" s="216"/>
      <c r="QHD179" s="216"/>
      <c r="QHE179" s="216"/>
      <c r="QHF179" s="216"/>
      <c r="QHG179" s="216"/>
      <c r="QHH179" s="216"/>
      <c r="QHI179" s="216"/>
      <c r="QHJ179" s="216"/>
      <c r="QHK179" s="216"/>
      <c r="QHL179" s="216"/>
      <c r="QHM179" s="216"/>
      <c r="QHN179" s="216"/>
      <c r="QHO179" s="216"/>
      <c r="QHP179" s="216"/>
      <c r="QHQ179" s="216"/>
      <c r="QHR179" s="216"/>
      <c r="QHS179" s="216"/>
      <c r="QHT179" s="216"/>
      <c r="QHU179" s="216"/>
      <c r="QHV179" s="216"/>
      <c r="QHW179" s="216"/>
      <c r="QHX179" s="216"/>
      <c r="QHY179" s="216"/>
      <c r="QHZ179" s="216"/>
      <c r="QIA179" s="216"/>
      <c r="QIB179" s="216"/>
      <c r="QIC179" s="216"/>
      <c r="QID179" s="216"/>
      <c r="QIE179" s="216"/>
      <c r="QIF179" s="216"/>
      <c r="QIG179" s="216"/>
      <c r="QIH179" s="216"/>
      <c r="QII179" s="216"/>
      <c r="QIJ179" s="216"/>
      <c r="QIK179" s="216"/>
      <c r="QIL179" s="216"/>
      <c r="QIM179" s="216"/>
      <c r="QIN179" s="216"/>
      <c r="QIO179" s="216"/>
      <c r="QIP179" s="216"/>
      <c r="QIQ179" s="216"/>
      <c r="QIR179" s="216"/>
      <c r="QIS179" s="216"/>
      <c r="QIT179" s="216"/>
      <c r="QIU179" s="216"/>
      <c r="QIV179" s="216"/>
      <c r="QIW179" s="216"/>
      <c r="QIX179" s="216"/>
      <c r="QIY179" s="216"/>
      <c r="QIZ179" s="216"/>
      <c r="QJA179" s="216"/>
      <c r="QJB179" s="216"/>
      <c r="QJC179" s="216"/>
      <c r="QJD179" s="216"/>
      <c r="QJE179" s="216"/>
      <c r="QJF179" s="216"/>
      <c r="QJG179" s="216"/>
      <c r="QJH179" s="216"/>
      <c r="QJI179" s="216"/>
      <c r="QJJ179" s="216"/>
      <c r="QJK179" s="216"/>
      <c r="QJL179" s="216"/>
      <c r="QJM179" s="216"/>
      <c r="QJN179" s="216"/>
      <c r="QJO179" s="216"/>
      <c r="QJP179" s="216"/>
      <c r="QJQ179" s="216"/>
      <c r="QJR179" s="216"/>
      <c r="QJS179" s="216"/>
      <c r="QJT179" s="216"/>
      <c r="QJU179" s="216"/>
      <c r="QJV179" s="216"/>
      <c r="QJW179" s="216"/>
      <c r="QJX179" s="216"/>
      <c r="QJY179" s="216"/>
      <c r="QJZ179" s="216"/>
      <c r="QKA179" s="216"/>
      <c r="QKB179" s="216"/>
      <c r="QKC179" s="216"/>
      <c r="QKD179" s="216"/>
      <c r="QKE179" s="216"/>
      <c r="QKF179" s="216"/>
      <c r="QKG179" s="216"/>
      <c r="QKH179" s="216"/>
      <c r="QKI179" s="216"/>
      <c r="QKJ179" s="216"/>
      <c r="QKK179" s="216"/>
      <c r="QKL179" s="216"/>
      <c r="QKM179" s="216"/>
      <c r="QKN179" s="216"/>
      <c r="QKO179" s="216"/>
      <c r="QKP179" s="216"/>
      <c r="QKQ179" s="216"/>
      <c r="QKR179" s="216"/>
      <c r="QKS179" s="216"/>
      <c r="QKT179" s="216"/>
      <c r="QKU179" s="216"/>
      <c r="QKV179" s="216"/>
      <c r="QKW179" s="216"/>
      <c r="QKX179" s="216"/>
      <c r="QKY179" s="216"/>
      <c r="QKZ179" s="216"/>
      <c r="QLA179" s="216"/>
      <c r="QLB179" s="216"/>
      <c r="QLC179" s="216"/>
      <c r="QLD179" s="216"/>
      <c r="QLE179" s="216"/>
      <c r="QLF179" s="216"/>
      <c r="QLG179" s="216"/>
      <c r="QLH179" s="216"/>
      <c r="QLI179" s="216"/>
      <c r="QLJ179" s="216"/>
      <c r="QLK179" s="216"/>
      <c r="QLL179" s="216"/>
      <c r="QLM179" s="216"/>
      <c r="QLN179" s="216"/>
      <c r="QLO179" s="216"/>
      <c r="QLP179" s="216"/>
      <c r="QLQ179" s="216"/>
      <c r="QLR179" s="216"/>
      <c r="QLS179" s="216"/>
      <c r="QLT179" s="216"/>
      <c r="QLU179" s="216"/>
      <c r="QLV179" s="216"/>
      <c r="QLW179" s="216"/>
      <c r="QLX179" s="216"/>
      <c r="QLY179" s="216"/>
      <c r="QLZ179" s="216"/>
      <c r="QMA179" s="216"/>
      <c r="QMB179" s="216"/>
      <c r="QMC179" s="216"/>
      <c r="QMD179" s="216"/>
      <c r="QME179" s="216"/>
      <c r="QMF179" s="216"/>
      <c r="QMG179" s="216"/>
      <c r="QMH179" s="216"/>
      <c r="QMI179" s="216"/>
      <c r="QMJ179" s="216"/>
      <c r="QMK179" s="216"/>
      <c r="QML179" s="216"/>
      <c r="QMM179" s="216"/>
      <c r="QMN179" s="216"/>
      <c r="QMO179" s="216"/>
      <c r="QMP179" s="216"/>
      <c r="QMQ179" s="216"/>
      <c r="QMR179" s="216"/>
      <c r="QMS179" s="216"/>
      <c r="QMT179" s="216"/>
      <c r="QMU179" s="216"/>
      <c r="QMV179" s="216"/>
      <c r="QMW179" s="216"/>
      <c r="QMX179" s="216"/>
      <c r="QMY179" s="216"/>
      <c r="QMZ179" s="216"/>
      <c r="QNA179" s="216"/>
      <c r="QNB179" s="216"/>
      <c r="QNC179" s="216"/>
      <c r="QND179" s="216"/>
      <c r="QNE179" s="216"/>
      <c r="QNF179" s="216"/>
      <c r="QNG179" s="216"/>
      <c r="QNH179" s="216"/>
      <c r="QNI179" s="216"/>
      <c r="QNJ179" s="216"/>
      <c r="QNK179" s="216"/>
      <c r="QNL179" s="216"/>
      <c r="QNM179" s="216"/>
      <c r="QNN179" s="216"/>
      <c r="QNO179" s="216"/>
      <c r="QNP179" s="216"/>
      <c r="QNQ179" s="216"/>
      <c r="QNR179" s="216"/>
      <c r="QNS179" s="216"/>
      <c r="QNT179" s="216"/>
      <c r="QNU179" s="216"/>
      <c r="QNV179" s="216"/>
      <c r="QNW179" s="216"/>
      <c r="QNX179" s="216"/>
      <c r="QNY179" s="216"/>
      <c r="QNZ179" s="216"/>
      <c r="QOA179" s="216"/>
      <c r="QOB179" s="216"/>
      <c r="QOC179" s="216"/>
      <c r="QOD179" s="216"/>
      <c r="QOE179" s="216"/>
      <c r="QOF179" s="216"/>
      <c r="QOG179" s="216"/>
      <c r="QOH179" s="216"/>
      <c r="QOI179" s="216"/>
      <c r="QOJ179" s="216"/>
      <c r="QOK179" s="216"/>
      <c r="QOL179" s="216"/>
      <c r="QOM179" s="216"/>
      <c r="QON179" s="216"/>
      <c r="QOO179" s="216"/>
      <c r="QOP179" s="216"/>
      <c r="QOQ179" s="216"/>
      <c r="QOR179" s="216"/>
      <c r="QOS179" s="216"/>
      <c r="QOT179" s="216"/>
      <c r="QOU179" s="216"/>
      <c r="QOV179" s="216"/>
      <c r="QOW179" s="216"/>
      <c r="QOX179" s="216"/>
      <c r="QOY179" s="216"/>
      <c r="QOZ179" s="216"/>
      <c r="QPA179" s="216"/>
      <c r="QPB179" s="216"/>
      <c r="QPC179" s="216"/>
      <c r="QPD179" s="216"/>
      <c r="QPE179" s="216"/>
      <c r="QPF179" s="216"/>
      <c r="QPG179" s="216"/>
      <c r="QPH179" s="216"/>
      <c r="QPI179" s="216"/>
      <c r="QPJ179" s="216"/>
      <c r="QPK179" s="216"/>
      <c r="QPL179" s="216"/>
      <c r="QPM179" s="216"/>
      <c r="QPN179" s="216"/>
      <c r="QPO179" s="216"/>
      <c r="QPP179" s="216"/>
      <c r="QPQ179" s="216"/>
      <c r="QPR179" s="216"/>
      <c r="QPS179" s="216"/>
      <c r="QPT179" s="216"/>
      <c r="QPU179" s="216"/>
      <c r="QPV179" s="216"/>
      <c r="QPW179" s="216"/>
      <c r="QPX179" s="216"/>
      <c r="QPY179" s="216"/>
      <c r="QPZ179" s="216"/>
      <c r="QQA179" s="216"/>
      <c r="QQB179" s="216"/>
      <c r="QQC179" s="216"/>
      <c r="QQD179" s="216"/>
      <c r="QQE179" s="216"/>
      <c r="QQF179" s="216"/>
      <c r="QQG179" s="216"/>
      <c r="QQH179" s="216"/>
      <c r="QQI179" s="216"/>
      <c r="QQJ179" s="216"/>
      <c r="QQK179" s="216"/>
      <c r="QQL179" s="216"/>
      <c r="QQM179" s="216"/>
      <c r="QQN179" s="216"/>
      <c r="QQO179" s="216"/>
      <c r="QQP179" s="216"/>
      <c r="QQQ179" s="216"/>
      <c r="QQR179" s="216"/>
      <c r="QQS179" s="216"/>
      <c r="QQT179" s="216"/>
      <c r="QQU179" s="216"/>
      <c r="QQV179" s="216"/>
      <c r="QQW179" s="216"/>
      <c r="QQX179" s="216"/>
      <c r="QQY179" s="216"/>
      <c r="QQZ179" s="216"/>
      <c r="QRA179" s="216"/>
      <c r="QRB179" s="216"/>
      <c r="QRC179" s="216"/>
      <c r="QRD179" s="216"/>
      <c r="QRE179" s="216"/>
      <c r="QRF179" s="216"/>
      <c r="QRG179" s="216"/>
      <c r="QRH179" s="216"/>
      <c r="QRI179" s="216"/>
      <c r="QRJ179" s="216"/>
      <c r="QRK179" s="216"/>
      <c r="QRL179" s="216"/>
      <c r="QRM179" s="216"/>
      <c r="QRN179" s="216"/>
      <c r="QRO179" s="216"/>
      <c r="QRP179" s="216"/>
      <c r="QRQ179" s="216"/>
      <c r="QRR179" s="216"/>
      <c r="QRS179" s="216"/>
      <c r="QRT179" s="216"/>
      <c r="QRU179" s="216"/>
      <c r="QRV179" s="216"/>
      <c r="QRW179" s="216"/>
      <c r="QRX179" s="216"/>
      <c r="QRY179" s="216"/>
      <c r="QRZ179" s="216"/>
      <c r="QSA179" s="216"/>
      <c r="QSB179" s="216"/>
      <c r="QSC179" s="216"/>
      <c r="QSD179" s="216"/>
      <c r="QSE179" s="216"/>
      <c r="QSF179" s="216"/>
      <c r="QSG179" s="216"/>
      <c r="QSH179" s="216"/>
      <c r="QSI179" s="216"/>
      <c r="QSJ179" s="216"/>
      <c r="QSK179" s="216"/>
      <c r="QSL179" s="216"/>
      <c r="QSM179" s="216"/>
      <c r="QSN179" s="216"/>
      <c r="QSO179" s="216"/>
      <c r="QSP179" s="216"/>
      <c r="QSQ179" s="216"/>
      <c r="QSR179" s="216"/>
      <c r="QSS179" s="216"/>
      <c r="QST179" s="216"/>
      <c r="QSU179" s="216"/>
      <c r="QSV179" s="216"/>
      <c r="QSW179" s="216"/>
      <c r="QSX179" s="216"/>
      <c r="QSY179" s="216"/>
      <c r="QSZ179" s="216"/>
      <c r="QTA179" s="216"/>
      <c r="QTB179" s="216"/>
      <c r="QTC179" s="216"/>
      <c r="QTD179" s="216"/>
      <c r="QTE179" s="216"/>
      <c r="QTF179" s="216"/>
      <c r="QTG179" s="216"/>
      <c r="QTH179" s="216"/>
      <c r="QTI179" s="216"/>
      <c r="QTJ179" s="216"/>
      <c r="QTK179" s="216"/>
      <c r="QTL179" s="216"/>
      <c r="QTM179" s="216"/>
      <c r="QTN179" s="216"/>
      <c r="QTO179" s="216"/>
      <c r="QTP179" s="216"/>
      <c r="QTQ179" s="216"/>
      <c r="QTR179" s="216"/>
      <c r="QTS179" s="216"/>
      <c r="QTT179" s="216"/>
      <c r="QTU179" s="216"/>
      <c r="QTV179" s="216"/>
      <c r="QTW179" s="216"/>
      <c r="QTX179" s="216"/>
      <c r="QTY179" s="216"/>
      <c r="QTZ179" s="216"/>
      <c r="QUA179" s="216"/>
      <c r="QUB179" s="216"/>
      <c r="QUC179" s="216"/>
      <c r="QUD179" s="216"/>
      <c r="QUE179" s="216"/>
      <c r="QUF179" s="216"/>
      <c r="QUG179" s="216"/>
      <c r="QUH179" s="216"/>
      <c r="QUI179" s="216"/>
      <c r="QUJ179" s="216"/>
      <c r="QUK179" s="216"/>
      <c r="QUL179" s="216"/>
      <c r="QUM179" s="216"/>
      <c r="QUN179" s="216"/>
      <c r="QUO179" s="216"/>
      <c r="QUP179" s="216"/>
      <c r="QUQ179" s="216"/>
      <c r="QUR179" s="216"/>
      <c r="QUS179" s="216"/>
      <c r="QUT179" s="216"/>
      <c r="QUU179" s="216"/>
      <c r="QUV179" s="216"/>
      <c r="QUW179" s="216"/>
      <c r="QUX179" s="216"/>
      <c r="QUY179" s="216"/>
      <c r="QUZ179" s="216"/>
      <c r="QVA179" s="216"/>
      <c r="QVB179" s="216"/>
      <c r="QVC179" s="216"/>
      <c r="QVD179" s="216"/>
      <c r="QVE179" s="216"/>
      <c r="QVF179" s="216"/>
      <c r="QVG179" s="216"/>
      <c r="QVH179" s="216"/>
      <c r="QVI179" s="216"/>
      <c r="QVJ179" s="216"/>
      <c r="QVK179" s="216"/>
      <c r="QVL179" s="216"/>
      <c r="QVM179" s="216"/>
      <c r="QVN179" s="216"/>
      <c r="QVO179" s="216"/>
      <c r="QVP179" s="216"/>
      <c r="QVQ179" s="216"/>
      <c r="QVR179" s="216"/>
      <c r="QVS179" s="216"/>
      <c r="QVT179" s="216"/>
      <c r="QVU179" s="216"/>
      <c r="QVV179" s="216"/>
      <c r="QVW179" s="216"/>
      <c r="QVX179" s="216"/>
      <c r="QVY179" s="216"/>
      <c r="QVZ179" s="216"/>
      <c r="QWA179" s="216"/>
      <c r="QWB179" s="216"/>
      <c r="QWC179" s="216"/>
      <c r="QWD179" s="216"/>
      <c r="QWE179" s="216"/>
      <c r="QWF179" s="216"/>
      <c r="QWG179" s="216"/>
      <c r="QWH179" s="216"/>
      <c r="QWI179" s="216"/>
      <c r="QWJ179" s="216"/>
      <c r="QWK179" s="216"/>
      <c r="QWL179" s="216"/>
      <c r="QWM179" s="216"/>
      <c r="QWN179" s="216"/>
      <c r="QWO179" s="216"/>
      <c r="QWP179" s="216"/>
      <c r="QWQ179" s="216"/>
      <c r="QWR179" s="216"/>
      <c r="QWS179" s="216"/>
      <c r="QWT179" s="216"/>
      <c r="QWU179" s="216"/>
      <c r="QWV179" s="216"/>
      <c r="QWW179" s="216"/>
      <c r="QWX179" s="216"/>
      <c r="QWY179" s="216"/>
      <c r="QWZ179" s="216"/>
      <c r="QXA179" s="216"/>
      <c r="QXB179" s="216"/>
      <c r="QXC179" s="216"/>
      <c r="QXD179" s="216"/>
      <c r="QXE179" s="216"/>
      <c r="QXF179" s="216"/>
      <c r="QXG179" s="216"/>
      <c r="QXH179" s="216"/>
      <c r="QXI179" s="216"/>
      <c r="QXJ179" s="216"/>
      <c r="QXK179" s="216"/>
      <c r="QXL179" s="216"/>
      <c r="QXM179" s="216"/>
      <c r="QXN179" s="216"/>
      <c r="QXO179" s="216"/>
      <c r="QXP179" s="216"/>
      <c r="QXQ179" s="216"/>
      <c r="QXR179" s="216"/>
      <c r="QXS179" s="216"/>
      <c r="QXT179" s="216"/>
      <c r="QXU179" s="216"/>
      <c r="QXV179" s="216"/>
      <c r="QXW179" s="216"/>
      <c r="QXX179" s="216"/>
      <c r="QXY179" s="216"/>
      <c r="QXZ179" s="216"/>
      <c r="QYA179" s="216"/>
      <c r="QYB179" s="216"/>
      <c r="QYC179" s="216"/>
      <c r="QYD179" s="216"/>
      <c r="QYE179" s="216"/>
      <c r="QYF179" s="216"/>
      <c r="QYG179" s="216"/>
      <c r="QYH179" s="216"/>
      <c r="QYI179" s="216"/>
      <c r="QYJ179" s="216"/>
      <c r="QYK179" s="216"/>
      <c r="QYL179" s="216"/>
      <c r="QYM179" s="216"/>
      <c r="QYN179" s="216"/>
      <c r="QYO179" s="216"/>
      <c r="QYP179" s="216"/>
      <c r="QYQ179" s="216"/>
      <c r="QYR179" s="216"/>
      <c r="QYS179" s="216"/>
      <c r="QYT179" s="216"/>
      <c r="QYU179" s="216"/>
      <c r="QYV179" s="216"/>
      <c r="QYW179" s="216"/>
      <c r="QYX179" s="216"/>
      <c r="QYY179" s="216"/>
      <c r="QYZ179" s="216"/>
      <c r="QZA179" s="216"/>
      <c r="QZB179" s="216"/>
      <c r="QZC179" s="216"/>
      <c r="QZD179" s="216"/>
      <c r="QZE179" s="216"/>
      <c r="QZF179" s="216"/>
      <c r="QZG179" s="216"/>
      <c r="QZH179" s="216"/>
      <c r="QZI179" s="216"/>
      <c r="QZJ179" s="216"/>
      <c r="QZK179" s="216"/>
      <c r="QZL179" s="216"/>
      <c r="QZM179" s="216"/>
      <c r="QZN179" s="216"/>
      <c r="QZO179" s="216"/>
      <c r="QZP179" s="216"/>
      <c r="QZQ179" s="216"/>
      <c r="QZR179" s="216"/>
      <c r="QZS179" s="216"/>
      <c r="QZT179" s="216"/>
      <c r="QZU179" s="216"/>
      <c r="QZV179" s="216"/>
      <c r="QZW179" s="216"/>
      <c r="QZX179" s="216"/>
      <c r="QZY179" s="216"/>
      <c r="QZZ179" s="216"/>
      <c r="RAA179" s="216"/>
      <c r="RAB179" s="216"/>
      <c r="RAC179" s="216"/>
      <c r="RAD179" s="216"/>
      <c r="RAE179" s="216"/>
      <c r="RAF179" s="216"/>
      <c r="RAG179" s="216"/>
      <c r="RAH179" s="216"/>
      <c r="RAI179" s="216"/>
      <c r="RAJ179" s="216"/>
      <c r="RAK179" s="216"/>
      <c r="RAL179" s="216"/>
      <c r="RAM179" s="216"/>
      <c r="RAN179" s="216"/>
      <c r="RAO179" s="216"/>
      <c r="RAP179" s="216"/>
      <c r="RAQ179" s="216"/>
      <c r="RAR179" s="216"/>
      <c r="RAS179" s="216"/>
      <c r="RAT179" s="216"/>
      <c r="RAU179" s="216"/>
      <c r="RAV179" s="216"/>
      <c r="RAW179" s="216"/>
      <c r="RAX179" s="216"/>
      <c r="RAY179" s="216"/>
      <c r="RAZ179" s="216"/>
      <c r="RBA179" s="216"/>
      <c r="RBB179" s="216"/>
      <c r="RBC179" s="216"/>
      <c r="RBD179" s="216"/>
      <c r="RBE179" s="216"/>
      <c r="RBF179" s="216"/>
      <c r="RBG179" s="216"/>
      <c r="RBH179" s="216"/>
      <c r="RBI179" s="216"/>
      <c r="RBJ179" s="216"/>
      <c r="RBK179" s="216"/>
      <c r="RBL179" s="216"/>
      <c r="RBM179" s="216"/>
      <c r="RBN179" s="216"/>
      <c r="RBO179" s="216"/>
      <c r="RBP179" s="216"/>
      <c r="RBQ179" s="216"/>
      <c r="RBR179" s="216"/>
      <c r="RBS179" s="216"/>
      <c r="RBT179" s="216"/>
      <c r="RBU179" s="216"/>
      <c r="RBV179" s="216"/>
      <c r="RBW179" s="216"/>
      <c r="RBX179" s="216"/>
      <c r="RBY179" s="216"/>
      <c r="RBZ179" s="216"/>
      <c r="RCA179" s="216"/>
      <c r="RCB179" s="216"/>
      <c r="RCC179" s="216"/>
      <c r="RCD179" s="216"/>
      <c r="RCE179" s="216"/>
      <c r="RCF179" s="216"/>
      <c r="RCG179" s="216"/>
      <c r="RCH179" s="216"/>
      <c r="RCI179" s="216"/>
      <c r="RCJ179" s="216"/>
      <c r="RCK179" s="216"/>
      <c r="RCL179" s="216"/>
      <c r="RCM179" s="216"/>
      <c r="RCN179" s="216"/>
      <c r="RCO179" s="216"/>
      <c r="RCP179" s="216"/>
      <c r="RCQ179" s="216"/>
      <c r="RCR179" s="216"/>
      <c r="RCS179" s="216"/>
      <c r="RCT179" s="216"/>
      <c r="RCU179" s="216"/>
      <c r="RCV179" s="216"/>
      <c r="RCW179" s="216"/>
      <c r="RCX179" s="216"/>
      <c r="RCY179" s="216"/>
      <c r="RCZ179" s="216"/>
      <c r="RDA179" s="216"/>
      <c r="RDB179" s="216"/>
      <c r="RDC179" s="216"/>
      <c r="RDD179" s="216"/>
      <c r="RDE179" s="216"/>
      <c r="RDF179" s="216"/>
      <c r="RDG179" s="216"/>
      <c r="RDH179" s="216"/>
      <c r="RDI179" s="216"/>
      <c r="RDJ179" s="216"/>
      <c r="RDK179" s="216"/>
      <c r="RDL179" s="216"/>
      <c r="RDM179" s="216"/>
      <c r="RDN179" s="216"/>
      <c r="RDO179" s="216"/>
      <c r="RDP179" s="216"/>
      <c r="RDQ179" s="216"/>
      <c r="RDR179" s="216"/>
      <c r="RDS179" s="216"/>
      <c r="RDT179" s="216"/>
      <c r="RDU179" s="216"/>
      <c r="RDV179" s="216"/>
      <c r="RDW179" s="216"/>
      <c r="RDX179" s="216"/>
      <c r="RDY179" s="216"/>
      <c r="RDZ179" s="216"/>
      <c r="REA179" s="216"/>
      <c r="REB179" s="216"/>
      <c r="REC179" s="216"/>
      <c r="RED179" s="216"/>
      <c r="REE179" s="216"/>
      <c r="REF179" s="216"/>
      <c r="REG179" s="216"/>
      <c r="REH179" s="216"/>
      <c r="REI179" s="216"/>
      <c r="REJ179" s="216"/>
      <c r="REK179" s="216"/>
      <c r="REL179" s="216"/>
      <c r="REM179" s="216"/>
      <c r="REN179" s="216"/>
      <c r="REO179" s="216"/>
      <c r="REP179" s="216"/>
      <c r="REQ179" s="216"/>
      <c r="RER179" s="216"/>
      <c r="RES179" s="216"/>
      <c r="RET179" s="216"/>
      <c r="REU179" s="216"/>
      <c r="REV179" s="216"/>
      <c r="REW179" s="216"/>
      <c r="REX179" s="216"/>
      <c r="REY179" s="216"/>
      <c r="REZ179" s="216"/>
      <c r="RFA179" s="216"/>
      <c r="RFB179" s="216"/>
      <c r="RFC179" s="216"/>
      <c r="RFD179" s="216"/>
      <c r="RFE179" s="216"/>
      <c r="RFF179" s="216"/>
      <c r="RFG179" s="216"/>
      <c r="RFH179" s="216"/>
      <c r="RFI179" s="216"/>
      <c r="RFJ179" s="216"/>
      <c r="RFK179" s="216"/>
      <c r="RFL179" s="216"/>
      <c r="RFM179" s="216"/>
      <c r="RFN179" s="216"/>
      <c r="RFO179" s="216"/>
      <c r="RFP179" s="216"/>
      <c r="RFQ179" s="216"/>
      <c r="RFR179" s="216"/>
      <c r="RFS179" s="216"/>
      <c r="RFT179" s="216"/>
      <c r="RFU179" s="216"/>
      <c r="RFV179" s="216"/>
      <c r="RFW179" s="216"/>
      <c r="RFX179" s="216"/>
      <c r="RFY179" s="216"/>
      <c r="RFZ179" s="216"/>
      <c r="RGA179" s="216"/>
      <c r="RGB179" s="216"/>
      <c r="RGC179" s="216"/>
      <c r="RGD179" s="216"/>
      <c r="RGE179" s="216"/>
      <c r="RGF179" s="216"/>
      <c r="RGG179" s="216"/>
      <c r="RGH179" s="216"/>
      <c r="RGI179" s="216"/>
      <c r="RGJ179" s="216"/>
      <c r="RGK179" s="216"/>
      <c r="RGL179" s="216"/>
      <c r="RGM179" s="216"/>
      <c r="RGN179" s="216"/>
      <c r="RGO179" s="216"/>
      <c r="RGP179" s="216"/>
      <c r="RGQ179" s="216"/>
      <c r="RGR179" s="216"/>
      <c r="RGS179" s="216"/>
      <c r="RGT179" s="216"/>
      <c r="RGU179" s="216"/>
      <c r="RGV179" s="216"/>
      <c r="RGW179" s="216"/>
      <c r="RGX179" s="216"/>
      <c r="RGY179" s="216"/>
      <c r="RGZ179" s="216"/>
      <c r="RHA179" s="216"/>
      <c r="RHB179" s="216"/>
      <c r="RHC179" s="216"/>
      <c r="RHD179" s="216"/>
      <c r="RHE179" s="216"/>
      <c r="RHF179" s="216"/>
      <c r="RHG179" s="216"/>
      <c r="RHH179" s="216"/>
      <c r="RHI179" s="216"/>
      <c r="RHJ179" s="216"/>
      <c r="RHK179" s="216"/>
      <c r="RHL179" s="216"/>
      <c r="RHM179" s="216"/>
      <c r="RHN179" s="216"/>
      <c r="RHO179" s="216"/>
      <c r="RHP179" s="216"/>
      <c r="RHQ179" s="216"/>
      <c r="RHR179" s="216"/>
      <c r="RHS179" s="216"/>
      <c r="RHT179" s="216"/>
      <c r="RHU179" s="216"/>
      <c r="RHV179" s="216"/>
      <c r="RHW179" s="216"/>
      <c r="RHX179" s="216"/>
      <c r="RHY179" s="216"/>
      <c r="RHZ179" s="216"/>
      <c r="RIA179" s="216"/>
      <c r="RIB179" s="216"/>
      <c r="RIC179" s="216"/>
      <c r="RID179" s="216"/>
      <c r="RIE179" s="216"/>
      <c r="RIF179" s="216"/>
      <c r="RIG179" s="216"/>
      <c r="RIH179" s="216"/>
      <c r="RII179" s="216"/>
      <c r="RIJ179" s="216"/>
      <c r="RIK179" s="216"/>
      <c r="RIL179" s="216"/>
      <c r="RIM179" s="216"/>
      <c r="RIN179" s="216"/>
      <c r="RIO179" s="216"/>
      <c r="RIP179" s="216"/>
      <c r="RIQ179" s="216"/>
      <c r="RIR179" s="216"/>
      <c r="RIS179" s="216"/>
      <c r="RIT179" s="216"/>
      <c r="RIU179" s="216"/>
      <c r="RIV179" s="216"/>
      <c r="RIW179" s="216"/>
      <c r="RIX179" s="216"/>
      <c r="RIY179" s="216"/>
      <c r="RIZ179" s="216"/>
      <c r="RJA179" s="216"/>
      <c r="RJB179" s="216"/>
      <c r="RJC179" s="216"/>
      <c r="RJD179" s="216"/>
      <c r="RJE179" s="216"/>
      <c r="RJF179" s="216"/>
      <c r="RJG179" s="216"/>
      <c r="RJH179" s="216"/>
      <c r="RJI179" s="216"/>
      <c r="RJJ179" s="216"/>
      <c r="RJK179" s="216"/>
      <c r="RJL179" s="216"/>
      <c r="RJM179" s="216"/>
      <c r="RJN179" s="216"/>
      <c r="RJO179" s="216"/>
      <c r="RJP179" s="216"/>
      <c r="RJQ179" s="216"/>
      <c r="RJR179" s="216"/>
      <c r="RJS179" s="216"/>
      <c r="RJT179" s="216"/>
      <c r="RJU179" s="216"/>
      <c r="RJV179" s="216"/>
      <c r="RJW179" s="216"/>
      <c r="RJX179" s="216"/>
      <c r="RJY179" s="216"/>
      <c r="RJZ179" s="216"/>
      <c r="RKA179" s="216"/>
      <c r="RKB179" s="216"/>
      <c r="RKC179" s="216"/>
      <c r="RKD179" s="216"/>
      <c r="RKE179" s="216"/>
      <c r="RKF179" s="216"/>
      <c r="RKG179" s="216"/>
      <c r="RKH179" s="216"/>
      <c r="RKI179" s="216"/>
      <c r="RKJ179" s="216"/>
      <c r="RKK179" s="216"/>
      <c r="RKL179" s="216"/>
      <c r="RKM179" s="216"/>
      <c r="RKN179" s="216"/>
      <c r="RKO179" s="216"/>
      <c r="RKP179" s="216"/>
      <c r="RKQ179" s="216"/>
      <c r="RKR179" s="216"/>
      <c r="RKS179" s="216"/>
      <c r="RKT179" s="216"/>
      <c r="RKU179" s="216"/>
      <c r="RKV179" s="216"/>
      <c r="RKW179" s="216"/>
      <c r="RKX179" s="216"/>
      <c r="RKY179" s="216"/>
      <c r="RKZ179" s="216"/>
      <c r="RLA179" s="216"/>
      <c r="RLB179" s="216"/>
      <c r="RLC179" s="216"/>
      <c r="RLD179" s="216"/>
      <c r="RLE179" s="216"/>
      <c r="RLF179" s="216"/>
      <c r="RLG179" s="216"/>
      <c r="RLH179" s="216"/>
      <c r="RLI179" s="216"/>
      <c r="RLJ179" s="216"/>
      <c r="RLK179" s="216"/>
      <c r="RLL179" s="216"/>
      <c r="RLM179" s="216"/>
      <c r="RLN179" s="216"/>
      <c r="RLO179" s="216"/>
      <c r="RLP179" s="216"/>
      <c r="RLQ179" s="216"/>
      <c r="RLR179" s="216"/>
      <c r="RLS179" s="216"/>
      <c r="RLT179" s="216"/>
      <c r="RLU179" s="216"/>
      <c r="RLV179" s="216"/>
      <c r="RLW179" s="216"/>
      <c r="RLX179" s="216"/>
      <c r="RLY179" s="216"/>
      <c r="RLZ179" s="216"/>
      <c r="RMA179" s="216"/>
      <c r="RMB179" s="216"/>
      <c r="RMC179" s="216"/>
      <c r="RMD179" s="216"/>
      <c r="RME179" s="216"/>
      <c r="RMF179" s="216"/>
      <c r="RMG179" s="216"/>
      <c r="RMH179" s="216"/>
      <c r="RMI179" s="216"/>
      <c r="RMJ179" s="216"/>
      <c r="RMK179" s="216"/>
      <c r="RML179" s="216"/>
      <c r="RMM179" s="216"/>
      <c r="RMN179" s="216"/>
      <c r="RMO179" s="216"/>
      <c r="RMP179" s="216"/>
      <c r="RMQ179" s="216"/>
      <c r="RMR179" s="216"/>
      <c r="RMS179" s="216"/>
      <c r="RMT179" s="216"/>
      <c r="RMU179" s="216"/>
      <c r="RMV179" s="216"/>
      <c r="RMW179" s="216"/>
      <c r="RMX179" s="216"/>
      <c r="RMY179" s="216"/>
      <c r="RMZ179" s="216"/>
      <c r="RNA179" s="216"/>
      <c r="RNB179" s="216"/>
      <c r="RNC179" s="216"/>
      <c r="RND179" s="216"/>
      <c r="RNE179" s="216"/>
      <c r="RNF179" s="216"/>
      <c r="RNG179" s="216"/>
      <c r="RNH179" s="216"/>
      <c r="RNI179" s="216"/>
      <c r="RNJ179" s="216"/>
      <c r="RNK179" s="216"/>
      <c r="RNL179" s="216"/>
      <c r="RNM179" s="216"/>
      <c r="RNN179" s="216"/>
      <c r="RNO179" s="216"/>
      <c r="RNP179" s="216"/>
      <c r="RNQ179" s="216"/>
      <c r="RNR179" s="216"/>
      <c r="RNS179" s="216"/>
      <c r="RNT179" s="216"/>
      <c r="RNU179" s="216"/>
      <c r="RNV179" s="216"/>
      <c r="RNW179" s="216"/>
      <c r="RNX179" s="216"/>
      <c r="RNY179" s="216"/>
      <c r="RNZ179" s="216"/>
      <c r="ROA179" s="216"/>
      <c r="ROB179" s="216"/>
      <c r="ROC179" s="216"/>
      <c r="ROD179" s="216"/>
      <c r="ROE179" s="216"/>
      <c r="ROF179" s="216"/>
      <c r="ROG179" s="216"/>
      <c r="ROH179" s="216"/>
      <c r="ROI179" s="216"/>
      <c r="ROJ179" s="216"/>
      <c r="ROK179" s="216"/>
      <c r="ROL179" s="216"/>
      <c r="ROM179" s="216"/>
      <c r="RON179" s="216"/>
      <c r="ROO179" s="216"/>
      <c r="ROP179" s="216"/>
      <c r="ROQ179" s="216"/>
      <c r="ROR179" s="216"/>
      <c r="ROS179" s="216"/>
      <c r="ROT179" s="216"/>
      <c r="ROU179" s="216"/>
      <c r="ROV179" s="216"/>
      <c r="ROW179" s="216"/>
      <c r="ROX179" s="216"/>
      <c r="ROY179" s="216"/>
      <c r="ROZ179" s="216"/>
      <c r="RPA179" s="216"/>
      <c r="RPB179" s="216"/>
      <c r="RPC179" s="216"/>
      <c r="RPD179" s="216"/>
      <c r="RPE179" s="216"/>
      <c r="RPF179" s="216"/>
      <c r="RPG179" s="216"/>
      <c r="RPH179" s="216"/>
      <c r="RPI179" s="216"/>
      <c r="RPJ179" s="216"/>
      <c r="RPK179" s="216"/>
      <c r="RPL179" s="216"/>
      <c r="RPM179" s="216"/>
      <c r="RPN179" s="216"/>
      <c r="RPO179" s="216"/>
      <c r="RPP179" s="216"/>
      <c r="RPQ179" s="216"/>
      <c r="RPR179" s="216"/>
      <c r="RPS179" s="216"/>
      <c r="RPT179" s="216"/>
      <c r="RPU179" s="216"/>
      <c r="RPV179" s="216"/>
      <c r="RPW179" s="216"/>
      <c r="RPX179" s="216"/>
      <c r="RPY179" s="216"/>
      <c r="RPZ179" s="216"/>
      <c r="RQA179" s="216"/>
      <c r="RQB179" s="216"/>
      <c r="RQC179" s="216"/>
      <c r="RQD179" s="216"/>
      <c r="RQE179" s="216"/>
      <c r="RQF179" s="216"/>
      <c r="RQG179" s="216"/>
      <c r="RQH179" s="216"/>
      <c r="RQI179" s="216"/>
      <c r="RQJ179" s="216"/>
      <c r="RQK179" s="216"/>
      <c r="RQL179" s="216"/>
      <c r="RQM179" s="216"/>
      <c r="RQN179" s="216"/>
      <c r="RQO179" s="216"/>
      <c r="RQP179" s="216"/>
      <c r="RQQ179" s="216"/>
      <c r="RQR179" s="216"/>
      <c r="RQS179" s="216"/>
      <c r="RQT179" s="216"/>
      <c r="RQU179" s="216"/>
      <c r="RQV179" s="216"/>
      <c r="RQW179" s="216"/>
      <c r="RQX179" s="216"/>
      <c r="RQY179" s="216"/>
      <c r="RQZ179" s="216"/>
      <c r="RRA179" s="216"/>
      <c r="RRB179" s="216"/>
      <c r="RRC179" s="216"/>
      <c r="RRD179" s="216"/>
      <c r="RRE179" s="216"/>
      <c r="RRF179" s="216"/>
      <c r="RRG179" s="216"/>
      <c r="RRH179" s="216"/>
      <c r="RRI179" s="216"/>
      <c r="RRJ179" s="216"/>
      <c r="RRK179" s="216"/>
      <c r="RRL179" s="216"/>
      <c r="RRM179" s="216"/>
      <c r="RRN179" s="216"/>
      <c r="RRO179" s="216"/>
      <c r="RRP179" s="216"/>
      <c r="RRQ179" s="216"/>
      <c r="RRR179" s="216"/>
      <c r="RRS179" s="216"/>
      <c r="RRT179" s="216"/>
      <c r="RRU179" s="216"/>
      <c r="RRV179" s="216"/>
      <c r="RRW179" s="216"/>
      <c r="RRX179" s="216"/>
      <c r="RRY179" s="216"/>
      <c r="RRZ179" s="216"/>
      <c r="RSA179" s="216"/>
      <c r="RSB179" s="216"/>
      <c r="RSC179" s="216"/>
      <c r="RSD179" s="216"/>
      <c r="RSE179" s="216"/>
      <c r="RSF179" s="216"/>
      <c r="RSG179" s="216"/>
      <c r="RSH179" s="216"/>
      <c r="RSI179" s="216"/>
      <c r="RSJ179" s="216"/>
      <c r="RSK179" s="216"/>
      <c r="RSL179" s="216"/>
      <c r="RSM179" s="216"/>
      <c r="RSN179" s="216"/>
      <c r="RSO179" s="216"/>
      <c r="RSP179" s="216"/>
      <c r="RSQ179" s="216"/>
      <c r="RSR179" s="216"/>
      <c r="RSS179" s="216"/>
      <c r="RST179" s="216"/>
      <c r="RSU179" s="216"/>
      <c r="RSV179" s="216"/>
      <c r="RSW179" s="216"/>
      <c r="RSX179" s="216"/>
      <c r="RSY179" s="216"/>
      <c r="RSZ179" s="216"/>
      <c r="RTA179" s="216"/>
      <c r="RTB179" s="216"/>
      <c r="RTC179" s="216"/>
      <c r="RTD179" s="216"/>
      <c r="RTE179" s="216"/>
      <c r="RTF179" s="216"/>
      <c r="RTG179" s="216"/>
      <c r="RTH179" s="216"/>
      <c r="RTI179" s="216"/>
      <c r="RTJ179" s="216"/>
      <c r="RTK179" s="216"/>
      <c r="RTL179" s="216"/>
      <c r="RTM179" s="216"/>
      <c r="RTN179" s="216"/>
      <c r="RTO179" s="216"/>
      <c r="RTP179" s="216"/>
      <c r="RTQ179" s="216"/>
      <c r="RTR179" s="216"/>
      <c r="RTS179" s="216"/>
      <c r="RTT179" s="216"/>
      <c r="RTU179" s="216"/>
      <c r="RTV179" s="216"/>
      <c r="RTW179" s="216"/>
      <c r="RTX179" s="216"/>
      <c r="RTY179" s="216"/>
      <c r="RTZ179" s="216"/>
      <c r="RUA179" s="216"/>
      <c r="RUB179" s="216"/>
      <c r="RUC179" s="216"/>
      <c r="RUD179" s="216"/>
      <c r="RUE179" s="216"/>
      <c r="RUF179" s="216"/>
      <c r="RUG179" s="216"/>
      <c r="RUH179" s="216"/>
      <c r="RUI179" s="216"/>
      <c r="RUJ179" s="216"/>
      <c r="RUK179" s="216"/>
      <c r="RUL179" s="216"/>
      <c r="RUM179" s="216"/>
      <c r="RUN179" s="216"/>
      <c r="RUO179" s="216"/>
      <c r="RUP179" s="216"/>
      <c r="RUQ179" s="216"/>
      <c r="RUR179" s="216"/>
      <c r="RUS179" s="216"/>
      <c r="RUT179" s="216"/>
      <c r="RUU179" s="216"/>
      <c r="RUV179" s="216"/>
      <c r="RUW179" s="216"/>
      <c r="RUX179" s="216"/>
      <c r="RUY179" s="216"/>
      <c r="RUZ179" s="216"/>
      <c r="RVA179" s="216"/>
      <c r="RVB179" s="216"/>
      <c r="RVC179" s="216"/>
      <c r="RVD179" s="216"/>
      <c r="RVE179" s="216"/>
      <c r="RVF179" s="216"/>
      <c r="RVG179" s="216"/>
      <c r="RVH179" s="216"/>
      <c r="RVI179" s="216"/>
      <c r="RVJ179" s="216"/>
      <c r="RVK179" s="216"/>
      <c r="RVL179" s="216"/>
      <c r="RVM179" s="216"/>
      <c r="RVN179" s="216"/>
      <c r="RVO179" s="216"/>
      <c r="RVP179" s="216"/>
      <c r="RVQ179" s="216"/>
      <c r="RVR179" s="216"/>
      <c r="RVS179" s="216"/>
      <c r="RVT179" s="216"/>
      <c r="RVU179" s="216"/>
      <c r="RVV179" s="216"/>
      <c r="RVW179" s="216"/>
      <c r="RVX179" s="216"/>
      <c r="RVY179" s="216"/>
      <c r="RVZ179" s="216"/>
      <c r="RWA179" s="216"/>
      <c r="RWB179" s="216"/>
      <c r="RWC179" s="216"/>
      <c r="RWD179" s="216"/>
      <c r="RWE179" s="216"/>
      <c r="RWF179" s="216"/>
      <c r="RWG179" s="216"/>
      <c r="RWH179" s="216"/>
      <c r="RWI179" s="216"/>
      <c r="RWJ179" s="216"/>
      <c r="RWK179" s="216"/>
      <c r="RWL179" s="216"/>
      <c r="RWM179" s="216"/>
      <c r="RWN179" s="216"/>
      <c r="RWO179" s="216"/>
      <c r="RWP179" s="216"/>
      <c r="RWQ179" s="216"/>
      <c r="RWR179" s="216"/>
      <c r="RWS179" s="216"/>
      <c r="RWT179" s="216"/>
      <c r="RWU179" s="216"/>
      <c r="RWV179" s="216"/>
      <c r="RWW179" s="216"/>
      <c r="RWX179" s="216"/>
      <c r="RWY179" s="216"/>
      <c r="RWZ179" s="216"/>
      <c r="RXA179" s="216"/>
      <c r="RXB179" s="216"/>
      <c r="RXC179" s="216"/>
      <c r="RXD179" s="216"/>
      <c r="RXE179" s="216"/>
      <c r="RXF179" s="216"/>
      <c r="RXG179" s="216"/>
      <c r="RXH179" s="216"/>
      <c r="RXI179" s="216"/>
      <c r="RXJ179" s="216"/>
      <c r="RXK179" s="216"/>
      <c r="RXL179" s="216"/>
      <c r="RXM179" s="216"/>
      <c r="RXN179" s="216"/>
      <c r="RXO179" s="216"/>
      <c r="RXP179" s="216"/>
      <c r="RXQ179" s="216"/>
      <c r="RXR179" s="216"/>
      <c r="RXS179" s="216"/>
      <c r="RXT179" s="216"/>
      <c r="RXU179" s="216"/>
      <c r="RXV179" s="216"/>
      <c r="RXW179" s="216"/>
      <c r="RXX179" s="216"/>
      <c r="RXY179" s="216"/>
      <c r="RXZ179" s="216"/>
      <c r="RYA179" s="216"/>
      <c r="RYB179" s="216"/>
      <c r="RYC179" s="216"/>
      <c r="RYD179" s="216"/>
      <c r="RYE179" s="216"/>
      <c r="RYF179" s="216"/>
      <c r="RYG179" s="216"/>
      <c r="RYH179" s="216"/>
      <c r="RYI179" s="216"/>
      <c r="RYJ179" s="216"/>
      <c r="RYK179" s="216"/>
      <c r="RYL179" s="216"/>
      <c r="RYM179" s="216"/>
      <c r="RYN179" s="216"/>
      <c r="RYO179" s="216"/>
      <c r="RYP179" s="216"/>
      <c r="RYQ179" s="216"/>
      <c r="RYR179" s="216"/>
      <c r="RYS179" s="216"/>
      <c r="RYT179" s="216"/>
      <c r="RYU179" s="216"/>
      <c r="RYV179" s="216"/>
      <c r="RYW179" s="216"/>
      <c r="RYX179" s="216"/>
      <c r="RYY179" s="216"/>
      <c r="RYZ179" s="216"/>
      <c r="RZA179" s="216"/>
      <c r="RZB179" s="216"/>
      <c r="RZC179" s="216"/>
      <c r="RZD179" s="216"/>
      <c r="RZE179" s="216"/>
      <c r="RZF179" s="216"/>
      <c r="RZG179" s="216"/>
      <c r="RZH179" s="216"/>
      <c r="RZI179" s="216"/>
      <c r="RZJ179" s="216"/>
      <c r="RZK179" s="216"/>
      <c r="RZL179" s="216"/>
      <c r="RZM179" s="216"/>
      <c r="RZN179" s="216"/>
      <c r="RZO179" s="216"/>
      <c r="RZP179" s="216"/>
      <c r="RZQ179" s="216"/>
      <c r="RZR179" s="216"/>
      <c r="RZS179" s="216"/>
      <c r="RZT179" s="216"/>
      <c r="RZU179" s="216"/>
      <c r="RZV179" s="216"/>
      <c r="RZW179" s="216"/>
      <c r="RZX179" s="216"/>
      <c r="RZY179" s="216"/>
      <c r="RZZ179" s="216"/>
      <c r="SAA179" s="216"/>
      <c r="SAB179" s="216"/>
      <c r="SAC179" s="216"/>
      <c r="SAD179" s="216"/>
      <c r="SAE179" s="216"/>
      <c r="SAF179" s="216"/>
      <c r="SAG179" s="216"/>
      <c r="SAH179" s="216"/>
      <c r="SAI179" s="216"/>
      <c r="SAJ179" s="216"/>
      <c r="SAK179" s="216"/>
      <c r="SAL179" s="216"/>
      <c r="SAM179" s="216"/>
      <c r="SAN179" s="216"/>
      <c r="SAO179" s="216"/>
      <c r="SAP179" s="216"/>
      <c r="SAQ179" s="216"/>
      <c r="SAR179" s="216"/>
      <c r="SAS179" s="216"/>
      <c r="SAT179" s="216"/>
      <c r="SAU179" s="216"/>
      <c r="SAV179" s="216"/>
      <c r="SAW179" s="216"/>
      <c r="SAX179" s="216"/>
      <c r="SAY179" s="216"/>
      <c r="SAZ179" s="216"/>
      <c r="SBA179" s="216"/>
      <c r="SBB179" s="216"/>
      <c r="SBC179" s="216"/>
      <c r="SBD179" s="216"/>
      <c r="SBE179" s="216"/>
      <c r="SBF179" s="216"/>
      <c r="SBG179" s="216"/>
      <c r="SBH179" s="216"/>
      <c r="SBI179" s="216"/>
      <c r="SBJ179" s="216"/>
      <c r="SBK179" s="216"/>
      <c r="SBL179" s="216"/>
      <c r="SBM179" s="216"/>
      <c r="SBN179" s="216"/>
      <c r="SBO179" s="216"/>
      <c r="SBP179" s="216"/>
      <c r="SBQ179" s="216"/>
      <c r="SBR179" s="216"/>
      <c r="SBS179" s="216"/>
      <c r="SBT179" s="216"/>
      <c r="SBU179" s="216"/>
      <c r="SBV179" s="216"/>
      <c r="SBW179" s="216"/>
      <c r="SBX179" s="216"/>
      <c r="SBY179" s="216"/>
      <c r="SBZ179" s="216"/>
      <c r="SCA179" s="216"/>
      <c r="SCB179" s="216"/>
      <c r="SCC179" s="216"/>
      <c r="SCD179" s="216"/>
      <c r="SCE179" s="216"/>
      <c r="SCF179" s="216"/>
      <c r="SCG179" s="216"/>
      <c r="SCH179" s="216"/>
      <c r="SCI179" s="216"/>
      <c r="SCJ179" s="216"/>
      <c r="SCK179" s="216"/>
      <c r="SCL179" s="216"/>
      <c r="SCM179" s="216"/>
      <c r="SCN179" s="216"/>
      <c r="SCO179" s="216"/>
      <c r="SCP179" s="216"/>
      <c r="SCQ179" s="216"/>
      <c r="SCR179" s="216"/>
      <c r="SCS179" s="216"/>
      <c r="SCT179" s="216"/>
      <c r="SCU179" s="216"/>
      <c r="SCV179" s="216"/>
      <c r="SCW179" s="216"/>
      <c r="SCX179" s="216"/>
      <c r="SCY179" s="216"/>
      <c r="SCZ179" s="216"/>
      <c r="SDA179" s="216"/>
      <c r="SDB179" s="216"/>
      <c r="SDC179" s="216"/>
      <c r="SDD179" s="216"/>
      <c r="SDE179" s="216"/>
      <c r="SDF179" s="216"/>
      <c r="SDG179" s="216"/>
      <c r="SDH179" s="216"/>
      <c r="SDI179" s="216"/>
      <c r="SDJ179" s="216"/>
      <c r="SDK179" s="216"/>
      <c r="SDL179" s="216"/>
      <c r="SDM179" s="216"/>
      <c r="SDN179" s="216"/>
      <c r="SDO179" s="216"/>
      <c r="SDP179" s="216"/>
      <c r="SDQ179" s="216"/>
      <c r="SDR179" s="216"/>
      <c r="SDS179" s="216"/>
      <c r="SDT179" s="216"/>
      <c r="SDU179" s="216"/>
      <c r="SDV179" s="216"/>
      <c r="SDW179" s="216"/>
      <c r="SDX179" s="216"/>
      <c r="SDY179" s="216"/>
      <c r="SDZ179" s="216"/>
      <c r="SEA179" s="216"/>
      <c r="SEB179" s="216"/>
      <c r="SEC179" s="216"/>
      <c r="SED179" s="216"/>
      <c r="SEE179" s="216"/>
      <c r="SEF179" s="216"/>
      <c r="SEG179" s="216"/>
      <c r="SEH179" s="216"/>
      <c r="SEI179" s="216"/>
      <c r="SEJ179" s="216"/>
      <c r="SEK179" s="216"/>
      <c r="SEL179" s="216"/>
      <c r="SEM179" s="216"/>
      <c r="SEN179" s="216"/>
      <c r="SEO179" s="216"/>
      <c r="SEP179" s="216"/>
      <c r="SEQ179" s="216"/>
      <c r="SER179" s="216"/>
      <c r="SES179" s="216"/>
      <c r="SET179" s="216"/>
      <c r="SEU179" s="216"/>
      <c r="SEV179" s="216"/>
      <c r="SEW179" s="216"/>
      <c r="SEX179" s="216"/>
      <c r="SEY179" s="216"/>
      <c r="SEZ179" s="216"/>
      <c r="SFA179" s="216"/>
      <c r="SFB179" s="216"/>
      <c r="SFC179" s="216"/>
      <c r="SFD179" s="216"/>
      <c r="SFE179" s="216"/>
      <c r="SFF179" s="216"/>
      <c r="SFG179" s="216"/>
      <c r="SFH179" s="216"/>
      <c r="SFI179" s="216"/>
      <c r="SFJ179" s="216"/>
      <c r="SFK179" s="216"/>
      <c r="SFL179" s="216"/>
      <c r="SFM179" s="216"/>
      <c r="SFN179" s="216"/>
      <c r="SFO179" s="216"/>
      <c r="SFP179" s="216"/>
      <c r="SFQ179" s="216"/>
      <c r="SFR179" s="216"/>
      <c r="SFS179" s="216"/>
      <c r="SFT179" s="216"/>
      <c r="SFU179" s="216"/>
      <c r="SFV179" s="216"/>
      <c r="SFW179" s="216"/>
      <c r="SFX179" s="216"/>
      <c r="SFY179" s="216"/>
      <c r="SFZ179" s="216"/>
      <c r="SGA179" s="216"/>
      <c r="SGB179" s="216"/>
      <c r="SGC179" s="216"/>
      <c r="SGD179" s="216"/>
      <c r="SGE179" s="216"/>
      <c r="SGF179" s="216"/>
      <c r="SGG179" s="216"/>
      <c r="SGH179" s="216"/>
      <c r="SGI179" s="216"/>
      <c r="SGJ179" s="216"/>
      <c r="SGK179" s="216"/>
      <c r="SGL179" s="216"/>
      <c r="SGM179" s="216"/>
      <c r="SGN179" s="216"/>
      <c r="SGO179" s="216"/>
      <c r="SGP179" s="216"/>
      <c r="SGQ179" s="216"/>
      <c r="SGR179" s="216"/>
      <c r="SGS179" s="216"/>
      <c r="SGT179" s="216"/>
      <c r="SGU179" s="216"/>
      <c r="SGV179" s="216"/>
      <c r="SGW179" s="216"/>
      <c r="SGX179" s="216"/>
      <c r="SGY179" s="216"/>
      <c r="SGZ179" s="216"/>
      <c r="SHA179" s="216"/>
      <c r="SHB179" s="216"/>
      <c r="SHC179" s="216"/>
      <c r="SHD179" s="216"/>
      <c r="SHE179" s="216"/>
      <c r="SHF179" s="216"/>
      <c r="SHG179" s="216"/>
      <c r="SHH179" s="216"/>
      <c r="SHI179" s="216"/>
      <c r="SHJ179" s="216"/>
      <c r="SHK179" s="216"/>
      <c r="SHL179" s="216"/>
      <c r="SHM179" s="216"/>
      <c r="SHN179" s="216"/>
      <c r="SHO179" s="216"/>
      <c r="SHP179" s="216"/>
      <c r="SHQ179" s="216"/>
      <c r="SHR179" s="216"/>
      <c r="SHS179" s="216"/>
      <c r="SHT179" s="216"/>
      <c r="SHU179" s="216"/>
      <c r="SHV179" s="216"/>
      <c r="SHW179" s="216"/>
      <c r="SHX179" s="216"/>
      <c r="SHY179" s="216"/>
      <c r="SHZ179" s="216"/>
      <c r="SIA179" s="216"/>
      <c r="SIB179" s="216"/>
      <c r="SIC179" s="216"/>
      <c r="SID179" s="216"/>
      <c r="SIE179" s="216"/>
      <c r="SIF179" s="216"/>
      <c r="SIG179" s="216"/>
      <c r="SIH179" s="216"/>
      <c r="SII179" s="216"/>
      <c r="SIJ179" s="216"/>
      <c r="SIK179" s="216"/>
      <c r="SIL179" s="216"/>
      <c r="SIM179" s="216"/>
      <c r="SIN179" s="216"/>
      <c r="SIO179" s="216"/>
      <c r="SIP179" s="216"/>
      <c r="SIQ179" s="216"/>
      <c r="SIR179" s="216"/>
      <c r="SIS179" s="216"/>
      <c r="SIT179" s="216"/>
      <c r="SIU179" s="216"/>
      <c r="SIV179" s="216"/>
      <c r="SIW179" s="216"/>
      <c r="SIX179" s="216"/>
      <c r="SIY179" s="216"/>
      <c r="SIZ179" s="216"/>
      <c r="SJA179" s="216"/>
      <c r="SJB179" s="216"/>
      <c r="SJC179" s="216"/>
      <c r="SJD179" s="216"/>
      <c r="SJE179" s="216"/>
      <c r="SJF179" s="216"/>
      <c r="SJG179" s="216"/>
      <c r="SJH179" s="216"/>
      <c r="SJI179" s="216"/>
      <c r="SJJ179" s="216"/>
      <c r="SJK179" s="216"/>
      <c r="SJL179" s="216"/>
      <c r="SJM179" s="216"/>
      <c r="SJN179" s="216"/>
      <c r="SJO179" s="216"/>
      <c r="SJP179" s="216"/>
      <c r="SJQ179" s="216"/>
      <c r="SJR179" s="216"/>
      <c r="SJS179" s="216"/>
      <c r="SJT179" s="216"/>
      <c r="SJU179" s="216"/>
      <c r="SJV179" s="216"/>
      <c r="SJW179" s="216"/>
      <c r="SJX179" s="216"/>
      <c r="SJY179" s="216"/>
      <c r="SJZ179" s="216"/>
      <c r="SKA179" s="216"/>
      <c r="SKB179" s="216"/>
      <c r="SKC179" s="216"/>
      <c r="SKD179" s="216"/>
      <c r="SKE179" s="216"/>
      <c r="SKF179" s="216"/>
      <c r="SKG179" s="216"/>
      <c r="SKH179" s="216"/>
      <c r="SKI179" s="216"/>
      <c r="SKJ179" s="216"/>
      <c r="SKK179" s="216"/>
      <c r="SKL179" s="216"/>
      <c r="SKM179" s="216"/>
      <c r="SKN179" s="216"/>
      <c r="SKO179" s="216"/>
      <c r="SKP179" s="216"/>
      <c r="SKQ179" s="216"/>
      <c r="SKR179" s="216"/>
      <c r="SKS179" s="216"/>
      <c r="SKT179" s="216"/>
      <c r="SKU179" s="216"/>
      <c r="SKV179" s="216"/>
      <c r="SKW179" s="216"/>
      <c r="SKX179" s="216"/>
      <c r="SKY179" s="216"/>
      <c r="SKZ179" s="216"/>
      <c r="SLA179" s="216"/>
      <c r="SLB179" s="216"/>
      <c r="SLC179" s="216"/>
      <c r="SLD179" s="216"/>
      <c r="SLE179" s="216"/>
      <c r="SLF179" s="216"/>
      <c r="SLG179" s="216"/>
      <c r="SLH179" s="216"/>
      <c r="SLI179" s="216"/>
      <c r="SLJ179" s="216"/>
      <c r="SLK179" s="216"/>
      <c r="SLL179" s="216"/>
      <c r="SLM179" s="216"/>
      <c r="SLN179" s="216"/>
      <c r="SLO179" s="216"/>
      <c r="SLP179" s="216"/>
      <c r="SLQ179" s="216"/>
      <c r="SLR179" s="216"/>
      <c r="SLS179" s="216"/>
      <c r="SLT179" s="216"/>
      <c r="SLU179" s="216"/>
      <c r="SLV179" s="216"/>
      <c r="SLW179" s="216"/>
      <c r="SLX179" s="216"/>
      <c r="SLY179" s="216"/>
      <c r="SLZ179" s="216"/>
      <c r="SMA179" s="216"/>
      <c r="SMB179" s="216"/>
      <c r="SMC179" s="216"/>
      <c r="SMD179" s="216"/>
      <c r="SME179" s="216"/>
      <c r="SMF179" s="216"/>
      <c r="SMG179" s="216"/>
      <c r="SMH179" s="216"/>
      <c r="SMI179" s="216"/>
      <c r="SMJ179" s="216"/>
      <c r="SMK179" s="216"/>
      <c r="SML179" s="216"/>
      <c r="SMM179" s="216"/>
      <c r="SMN179" s="216"/>
      <c r="SMO179" s="216"/>
      <c r="SMP179" s="216"/>
      <c r="SMQ179" s="216"/>
      <c r="SMR179" s="216"/>
      <c r="SMS179" s="216"/>
      <c r="SMT179" s="216"/>
      <c r="SMU179" s="216"/>
      <c r="SMV179" s="216"/>
      <c r="SMW179" s="216"/>
      <c r="SMX179" s="216"/>
      <c r="SMY179" s="216"/>
      <c r="SMZ179" s="216"/>
      <c r="SNA179" s="216"/>
      <c r="SNB179" s="216"/>
      <c r="SNC179" s="216"/>
      <c r="SND179" s="216"/>
      <c r="SNE179" s="216"/>
      <c r="SNF179" s="216"/>
      <c r="SNG179" s="216"/>
      <c r="SNH179" s="216"/>
      <c r="SNI179" s="216"/>
      <c r="SNJ179" s="216"/>
      <c r="SNK179" s="216"/>
      <c r="SNL179" s="216"/>
      <c r="SNM179" s="216"/>
      <c r="SNN179" s="216"/>
      <c r="SNO179" s="216"/>
      <c r="SNP179" s="216"/>
      <c r="SNQ179" s="216"/>
      <c r="SNR179" s="216"/>
      <c r="SNS179" s="216"/>
      <c r="SNT179" s="216"/>
      <c r="SNU179" s="216"/>
      <c r="SNV179" s="216"/>
      <c r="SNW179" s="216"/>
      <c r="SNX179" s="216"/>
      <c r="SNY179" s="216"/>
      <c r="SNZ179" s="216"/>
      <c r="SOA179" s="216"/>
      <c r="SOB179" s="216"/>
      <c r="SOC179" s="216"/>
      <c r="SOD179" s="216"/>
      <c r="SOE179" s="216"/>
      <c r="SOF179" s="216"/>
      <c r="SOG179" s="216"/>
      <c r="SOH179" s="216"/>
      <c r="SOI179" s="216"/>
      <c r="SOJ179" s="216"/>
      <c r="SOK179" s="216"/>
      <c r="SOL179" s="216"/>
      <c r="SOM179" s="216"/>
      <c r="SON179" s="216"/>
      <c r="SOO179" s="216"/>
      <c r="SOP179" s="216"/>
      <c r="SOQ179" s="216"/>
      <c r="SOR179" s="216"/>
      <c r="SOS179" s="216"/>
      <c r="SOT179" s="216"/>
      <c r="SOU179" s="216"/>
      <c r="SOV179" s="216"/>
      <c r="SOW179" s="216"/>
      <c r="SOX179" s="216"/>
      <c r="SOY179" s="216"/>
      <c r="SOZ179" s="216"/>
      <c r="SPA179" s="216"/>
      <c r="SPB179" s="216"/>
      <c r="SPC179" s="216"/>
      <c r="SPD179" s="216"/>
      <c r="SPE179" s="216"/>
      <c r="SPF179" s="216"/>
      <c r="SPG179" s="216"/>
      <c r="SPH179" s="216"/>
      <c r="SPI179" s="216"/>
      <c r="SPJ179" s="216"/>
      <c r="SPK179" s="216"/>
      <c r="SPL179" s="216"/>
      <c r="SPM179" s="216"/>
      <c r="SPN179" s="216"/>
      <c r="SPO179" s="216"/>
      <c r="SPP179" s="216"/>
      <c r="SPQ179" s="216"/>
      <c r="SPR179" s="216"/>
      <c r="SPS179" s="216"/>
      <c r="SPT179" s="216"/>
      <c r="SPU179" s="216"/>
      <c r="SPV179" s="216"/>
      <c r="SPW179" s="216"/>
      <c r="SPX179" s="216"/>
      <c r="SPY179" s="216"/>
      <c r="SPZ179" s="216"/>
      <c r="SQA179" s="216"/>
      <c r="SQB179" s="216"/>
      <c r="SQC179" s="216"/>
      <c r="SQD179" s="216"/>
      <c r="SQE179" s="216"/>
      <c r="SQF179" s="216"/>
      <c r="SQG179" s="216"/>
      <c r="SQH179" s="216"/>
      <c r="SQI179" s="216"/>
      <c r="SQJ179" s="216"/>
      <c r="SQK179" s="216"/>
      <c r="SQL179" s="216"/>
      <c r="SQM179" s="216"/>
      <c r="SQN179" s="216"/>
      <c r="SQO179" s="216"/>
      <c r="SQP179" s="216"/>
      <c r="SQQ179" s="216"/>
      <c r="SQR179" s="216"/>
      <c r="SQS179" s="216"/>
      <c r="SQT179" s="216"/>
      <c r="SQU179" s="216"/>
      <c r="SQV179" s="216"/>
      <c r="SQW179" s="216"/>
      <c r="SQX179" s="216"/>
      <c r="SQY179" s="216"/>
      <c r="SQZ179" s="216"/>
      <c r="SRA179" s="216"/>
      <c r="SRB179" s="216"/>
      <c r="SRC179" s="216"/>
      <c r="SRD179" s="216"/>
      <c r="SRE179" s="216"/>
      <c r="SRF179" s="216"/>
      <c r="SRG179" s="216"/>
      <c r="SRH179" s="216"/>
      <c r="SRI179" s="216"/>
      <c r="SRJ179" s="216"/>
      <c r="SRK179" s="216"/>
      <c r="SRL179" s="216"/>
      <c r="SRM179" s="216"/>
      <c r="SRN179" s="216"/>
      <c r="SRO179" s="216"/>
      <c r="SRP179" s="216"/>
      <c r="SRQ179" s="216"/>
      <c r="SRR179" s="216"/>
      <c r="SRS179" s="216"/>
      <c r="SRT179" s="216"/>
      <c r="SRU179" s="216"/>
      <c r="SRV179" s="216"/>
      <c r="SRW179" s="216"/>
      <c r="SRX179" s="216"/>
      <c r="SRY179" s="216"/>
      <c r="SRZ179" s="216"/>
      <c r="SSA179" s="216"/>
      <c r="SSB179" s="216"/>
      <c r="SSC179" s="216"/>
      <c r="SSD179" s="216"/>
      <c r="SSE179" s="216"/>
      <c r="SSF179" s="216"/>
      <c r="SSG179" s="216"/>
      <c r="SSH179" s="216"/>
      <c r="SSI179" s="216"/>
      <c r="SSJ179" s="216"/>
      <c r="SSK179" s="216"/>
      <c r="SSL179" s="216"/>
      <c r="SSM179" s="216"/>
      <c r="SSN179" s="216"/>
      <c r="SSO179" s="216"/>
      <c r="SSP179" s="216"/>
      <c r="SSQ179" s="216"/>
      <c r="SSR179" s="216"/>
      <c r="SSS179" s="216"/>
      <c r="SST179" s="216"/>
      <c r="SSU179" s="216"/>
      <c r="SSV179" s="216"/>
      <c r="SSW179" s="216"/>
      <c r="SSX179" s="216"/>
      <c r="SSY179" s="216"/>
      <c r="SSZ179" s="216"/>
      <c r="STA179" s="216"/>
      <c r="STB179" s="216"/>
      <c r="STC179" s="216"/>
      <c r="STD179" s="216"/>
      <c r="STE179" s="216"/>
      <c r="STF179" s="216"/>
      <c r="STG179" s="216"/>
      <c r="STH179" s="216"/>
      <c r="STI179" s="216"/>
      <c r="STJ179" s="216"/>
      <c r="STK179" s="216"/>
      <c r="STL179" s="216"/>
      <c r="STM179" s="216"/>
      <c r="STN179" s="216"/>
      <c r="STO179" s="216"/>
      <c r="STP179" s="216"/>
      <c r="STQ179" s="216"/>
      <c r="STR179" s="216"/>
      <c r="STS179" s="216"/>
      <c r="STT179" s="216"/>
      <c r="STU179" s="216"/>
      <c r="STV179" s="216"/>
      <c r="STW179" s="216"/>
      <c r="STX179" s="216"/>
      <c r="STY179" s="216"/>
      <c r="STZ179" s="216"/>
      <c r="SUA179" s="216"/>
      <c r="SUB179" s="216"/>
      <c r="SUC179" s="216"/>
      <c r="SUD179" s="216"/>
      <c r="SUE179" s="216"/>
      <c r="SUF179" s="216"/>
      <c r="SUG179" s="216"/>
      <c r="SUH179" s="216"/>
      <c r="SUI179" s="216"/>
      <c r="SUJ179" s="216"/>
      <c r="SUK179" s="216"/>
      <c r="SUL179" s="216"/>
      <c r="SUM179" s="216"/>
      <c r="SUN179" s="216"/>
      <c r="SUO179" s="216"/>
      <c r="SUP179" s="216"/>
      <c r="SUQ179" s="216"/>
      <c r="SUR179" s="216"/>
      <c r="SUS179" s="216"/>
      <c r="SUT179" s="216"/>
      <c r="SUU179" s="216"/>
      <c r="SUV179" s="216"/>
      <c r="SUW179" s="216"/>
      <c r="SUX179" s="216"/>
      <c r="SUY179" s="216"/>
      <c r="SUZ179" s="216"/>
      <c r="SVA179" s="216"/>
      <c r="SVB179" s="216"/>
      <c r="SVC179" s="216"/>
      <c r="SVD179" s="216"/>
      <c r="SVE179" s="216"/>
      <c r="SVF179" s="216"/>
      <c r="SVG179" s="216"/>
      <c r="SVH179" s="216"/>
      <c r="SVI179" s="216"/>
      <c r="SVJ179" s="216"/>
      <c r="SVK179" s="216"/>
      <c r="SVL179" s="216"/>
      <c r="SVM179" s="216"/>
      <c r="SVN179" s="216"/>
      <c r="SVO179" s="216"/>
      <c r="SVP179" s="216"/>
      <c r="SVQ179" s="216"/>
      <c r="SVR179" s="216"/>
      <c r="SVS179" s="216"/>
      <c r="SVT179" s="216"/>
      <c r="SVU179" s="216"/>
      <c r="SVV179" s="216"/>
      <c r="SVW179" s="216"/>
      <c r="SVX179" s="216"/>
      <c r="SVY179" s="216"/>
      <c r="SVZ179" s="216"/>
      <c r="SWA179" s="216"/>
      <c r="SWB179" s="216"/>
      <c r="SWC179" s="216"/>
      <c r="SWD179" s="216"/>
      <c r="SWE179" s="216"/>
      <c r="SWF179" s="216"/>
      <c r="SWG179" s="216"/>
      <c r="SWH179" s="216"/>
      <c r="SWI179" s="216"/>
      <c r="SWJ179" s="216"/>
      <c r="SWK179" s="216"/>
      <c r="SWL179" s="216"/>
      <c r="SWM179" s="216"/>
      <c r="SWN179" s="216"/>
      <c r="SWO179" s="216"/>
      <c r="SWP179" s="216"/>
      <c r="SWQ179" s="216"/>
      <c r="SWR179" s="216"/>
      <c r="SWS179" s="216"/>
      <c r="SWT179" s="216"/>
      <c r="SWU179" s="216"/>
      <c r="SWV179" s="216"/>
      <c r="SWW179" s="216"/>
      <c r="SWX179" s="216"/>
      <c r="SWY179" s="216"/>
      <c r="SWZ179" s="216"/>
      <c r="SXA179" s="216"/>
      <c r="SXB179" s="216"/>
      <c r="SXC179" s="216"/>
      <c r="SXD179" s="216"/>
      <c r="SXE179" s="216"/>
      <c r="SXF179" s="216"/>
      <c r="SXG179" s="216"/>
      <c r="SXH179" s="216"/>
      <c r="SXI179" s="216"/>
      <c r="SXJ179" s="216"/>
      <c r="SXK179" s="216"/>
      <c r="SXL179" s="216"/>
      <c r="SXM179" s="216"/>
      <c r="SXN179" s="216"/>
      <c r="SXO179" s="216"/>
      <c r="SXP179" s="216"/>
      <c r="SXQ179" s="216"/>
      <c r="SXR179" s="216"/>
      <c r="SXS179" s="216"/>
      <c r="SXT179" s="216"/>
      <c r="SXU179" s="216"/>
      <c r="SXV179" s="216"/>
      <c r="SXW179" s="216"/>
      <c r="SXX179" s="216"/>
      <c r="SXY179" s="216"/>
      <c r="SXZ179" s="216"/>
      <c r="SYA179" s="216"/>
      <c r="SYB179" s="216"/>
      <c r="SYC179" s="216"/>
      <c r="SYD179" s="216"/>
      <c r="SYE179" s="216"/>
      <c r="SYF179" s="216"/>
      <c r="SYG179" s="216"/>
      <c r="SYH179" s="216"/>
      <c r="SYI179" s="216"/>
      <c r="SYJ179" s="216"/>
      <c r="SYK179" s="216"/>
      <c r="SYL179" s="216"/>
      <c r="SYM179" s="216"/>
      <c r="SYN179" s="216"/>
      <c r="SYO179" s="216"/>
      <c r="SYP179" s="216"/>
      <c r="SYQ179" s="216"/>
      <c r="SYR179" s="216"/>
      <c r="SYS179" s="216"/>
      <c r="SYT179" s="216"/>
      <c r="SYU179" s="216"/>
      <c r="SYV179" s="216"/>
      <c r="SYW179" s="216"/>
      <c r="SYX179" s="216"/>
      <c r="SYY179" s="216"/>
      <c r="SYZ179" s="216"/>
      <c r="SZA179" s="216"/>
      <c r="SZB179" s="216"/>
      <c r="SZC179" s="216"/>
      <c r="SZD179" s="216"/>
      <c r="SZE179" s="216"/>
      <c r="SZF179" s="216"/>
      <c r="SZG179" s="216"/>
      <c r="SZH179" s="216"/>
      <c r="SZI179" s="216"/>
      <c r="SZJ179" s="216"/>
      <c r="SZK179" s="216"/>
      <c r="SZL179" s="216"/>
      <c r="SZM179" s="216"/>
      <c r="SZN179" s="216"/>
      <c r="SZO179" s="216"/>
      <c r="SZP179" s="216"/>
      <c r="SZQ179" s="216"/>
      <c r="SZR179" s="216"/>
      <c r="SZS179" s="216"/>
      <c r="SZT179" s="216"/>
      <c r="SZU179" s="216"/>
      <c r="SZV179" s="216"/>
      <c r="SZW179" s="216"/>
      <c r="SZX179" s="216"/>
      <c r="SZY179" s="216"/>
      <c r="SZZ179" s="216"/>
      <c r="TAA179" s="216"/>
      <c r="TAB179" s="216"/>
      <c r="TAC179" s="216"/>
      <c r="TAD179" s="216"/>
      <c r="TAE179" s="216"/>
      <c r="TAF179" s="216"/>
      <c r="TAG179" s="216"/>
      <c r="TAH179" s="216"/>
      <c r="TAI179" s="216"/>
      <c r="TAJ179" s="216"/>
      <c r="TAK179" s="216"/>
      <c r="TAL179" s="216"/>
      <c r="TAM179" s="216"/>
      <c r="TAN179" s="216"/>
      <c r="TAO179" s="216"/>
      <c r="TAP179" s="216"/>
      <c r="TAQ179" s="216"/>
      <c r="TAR179" s="216"/>
      <c r="TAS179" s="216"/>
      <c r="TAT179" s="216"/>
      <c r="TAU179" s="216"/>
      <c r="TAV179" s="216"/>
      <c r="TAW179" s="216"/>
      <c r="TAX179" s="216"/>
      <c r="TAY179" s="216"/>
      <c r="TAZ179" s="216"/>
      <c r="TBA179" s="216"/>
      <c r="TBB179" s="216"/>
      <c r="TBC179" s="216"/>
      <c r="TBD179" s="216"/>
      <c r="TBE179" s="216"/>
      <c r="TBF179" s="216"/>
      <c r="TBG179" s="216"/>
      <c r="TBH179" s="216"/>
      <c r="TBI179" s="216"/>
      <c r="TBJ179" s="216"/>
      <c r="TBK179" s="216"/>
      <c r="TBL179" s="216"/>
      <c r="TBM179" s="216"/>
      <c r="TBN179" s="216"/>
      <c r="TBO179" s="216"/>
      <c r="TBP179" s="216"/>
      <c r="TBQ179" s="216"/>
      <c r="TBR179" s="216"/>
      <c r="TBS179" s="216"/>
      <c r="TBT179" s="216"/>
      <c r="TBU179" s="216"/>
      <c r="TBV179" s="216"/>
      <c r="TBW179" s="216"/>
      <c r="TBX179" s="216"/>
      <c r="TBY179" s="216"/>
      <c r="TBZ179" s="216"/>
      <c r="TCA179" s="216"/>
      <c r="TCB179" s="216"/>
      <c r="TCC179" s="216"/>
      <c r="TCD179" s="216"/>
      <c r="TCE179" s="216"/>
      <c r="TCF179" s="216"/>
      <c r="TCG179" s="216"/>
      <c r="TCH179" s="216"/>
      <c r="TCI179" s="216"/>
      <c r="TCJ179" s="216"/>
      <c r="TCK179" s="216"/>
      <c r="TCL179" s="216"/>
      <c r="TCM179" s="216"/>
      <c r="TCN179" s="216"/>
      <c r="TCO179" s="216"/>
      <c r="TCP179" s="216"/>
      <c r="TCQ179" s="216"/>
      <c r="TCR179" s="216"/>
      <c r="TCS179" s="216"/>
      <c r="TCT179" s="216"/>
      <c r="TCU179" s="216"/>
      <c r="TCV179" s="216"/>
      <c r="TCW179" s="216"/>
      <c r="TCX179" s="216"/>
      <c r="TCY179" s="216"/>
      <c r="TCZ179" s="216"/>
      <c r="TDA179" s="216"/>
      <c r="TDB179" s="216"/>
      <c r="TDC179" s="216"/>
      <c r="TDD179" s="216"/>
      <c r="TDE179" s="216"/>
      <c r="TDF179" s="216"/>
      <c r="TDG179" s="216"/>
      <c r="TDH179" s="216"/>
      <c r="TDI179" s="216"/>
      <c r="TDJ179" s="216"/>
      <c r="TDK179" s="216"/>
      <c r="TDL179" s="216"/>
      <c r="TDM179" s="216"/>
      <c r="TDN179" s="216"/>
      <c r="TDO179" s="216"/>
      <c r="TDP179" s="216"/>
      <c r="TDQ179" s="216"/>
      <c r="TDR179" s="216"/>
      <c r="TDS179" s="216"/>
      <c r="TDT179" s="216"/>
      <c r="TDU179" s="216"/>
      <c r="TDV179" s="216"/>
      <c r="TDW179" s="216"/>
      <c r="TDX179" s="216"/>
      <c r="TDY179" s="216"/>
      <c r="TDZ179" s="216"/>
      <c r="TEA179" s="216"/>
      <c r="TEB179" s="216"/>
      <c r="TEC179" s="216"/>
      <c r="TED179" s="216"/>
      <c r="TEE179" s="216"/>
      <c r="TEF179" s="216"/>
      <c r="TEG179" s="216"/>
      <c r="TEH179" s="216"/>
      <c r="TEI179" s="216"/>
      <c r="TEJ179" s="216"/>
      <c r="TEK179" s="216"/>
      <c r="TEL179" s="216"/>
      <c r="TEM179" s="216"/>
      <c r="TEN179" s="216"/>
      <c r="TEO179" s="216"/>
      <c r="TEP179" s="216"/>
      <c r="TEQ179" s="216"/>
      <c r="TER179" s="216"/>
      <c r="TES179" s="216"/>
      <c r="TET179" s="216"/>
      <c r="TEU179" s="216"/>
      <c r="TEV179" s="216"/>
      <c r="TEW179" s="216"/>
      <c r="TEX179" s="216"/>
      <c r="TEY179" s="216"/>
      <c r="TEZ179" s="216"/>
      <c r="TFA179" s="216"/>
      <c r="TFB179" s="216"/>
      <c r="TFC179" s="216"/>
      <c r="TFD179" s="216"/>
      <c r="TFE179" s="216"/>
      <c r="TFF179" s="216"/>
      <c r="TFG179" s="216"/>
      <c r="TFH179" s="216"/>
      <c r="TFI179" s="216"/>
      <c r="TFJ179" s="216"/>
      <c r="TFK179" s="216"/>
      <c r="TFL179" s="216"/>
      <c r="TFM179" s="216"/>
      <c r="TFN179" s="216"/>
      <c r="TFO179" s="216"/>
      <c r="TFP179" s="216"/>
      <c r="TFQ179" s="216"/>
      <c r="TFR179" s="216"/>
      <c r="TFS179" s="216"/>
      <c r="TFT179" s="216"/>
      <c r="TFU179" s="216"/>
      <c r="TFV179" s="216"/>
      <c r="TFW179" s="216"/>
      <c r="TFX179" s="216"/>
      <c r="TFY179" s="216"/>
      <c r="TFZ179" s="216"/>
      <c r="TGA179" s="216"/>
      <c r="TGB179" s="216"/>
      <c r="TGC179" s="216"/>
      <c r="TGD179" s="216"/>
      <c r="TGE179" s="216"/>
      <c r="TGF179" s="216"/>
      <c r="TGG179" s="216"/>
      <c r="TGH179" s="216"/>
      <c r="TGI179" s="216"/>
      <c r="TGJ179" s="216"/>
      <c r="TGK179" s="216"/>
      <c r="TGL179" s="216"/>
      <c r="TGM179" s="216"/>
      <c r="TGN179" s="216"/>
      <c r="TGO179" s="216"/>
      <c r="TGP179" s="216"/>
      <c r="TGQ179" s="216"/>
      <c r="TGR179" s="216"/>
      <c r="TGS179" s="216"/>
      <c r="TGT179" s="216"/>
      <c r="TGU179" s="216"/>
      <c r="TGV179" s="216"/>
      <c r="TGW179" s="216"/>
      <c r="TGX179" s="216"/>
      <c r="TGY179" s="216"/>
      <c r="TGZ179" s="216"/>
      <c r="THA179" s="216"/>
      <c r="THB179" s="216"/>
      <c r="THC179" s="216"/>
      <c r="THD179" s="216"/>
      <c r="THE179" s="216"/>
      <c r="THF179" s="216"/>
      <c r="THG179" s="216"/>
      <c r="THH179" s="216"/>
      <c r="THI179" s="216"/>
      <c r="THJ179" s="216"/>
      <c r="THK179" s="216"/>
      <c r="THL179" s="216"/>
      <c r="THM179" s="216"/>
      <c r="THN179" s="216"/>
      <c r="THO179" s="216"/>
      <c r="THP179" s="216"/>
      <c r="THQ179" s="216"/>
      <c r="THR179" s="216"/>
      <c r="THS179" s="216"/>
      <c r="THT179" s="216"/>
      <c r="THU179" s="216"/>
      <c r="THV179" s="216"/>
      <c r="THW179" s="216"/>
      <c r="THX179" s="216"/>
      <c r="THY179" s="216"/>
      <c r="THZ179" s="216"/>
      <c r="TIA179" s="216"/>
      <c r="TIB179" s="216"/>
      <c r="TIC179" s="216"/>
      <c r="TID179" s="216"/>
      <c r="TIE179" s="216"/>
      <c r="TIF179" s="216"/>
      <c r="TIG179" s="216"/>
      <c r="TIH179" s="216"/>
      <c r="TII179" s="216"/>
      <c r="TIJ179" s="216"/>
      <c r="TIK179" s="216"/>
      <c r="TIL179" s="216"/>
      <c r="TIM179" s="216"/>
      <c r="TIN179" s="216"/>
      <c r="TIO179" s="216"/>
      <c r="TIP179" s="216"/>
      <c r="TIQ179" s="216"/>
      <c r="TIR179" s="216"/>
      <c r="TIS179" s="216"/>
      <c r="TIT179" s="216"/>
      <c r="TIU179" s="216"/>
      <c r="TIV179" s="216"/>
      <c r="TIW179" s="216"/>
      <c r="TIX179" s="216"/>
      <c r="TIY179" s="216"/>
      <c r="TIZ179" s="216"/>
      <c r="TJA179" s="216"/>
      <c r="TJB179" s="216"/>
      <c r="TJC179" s="216"/>
      <c r="TJD179" s="216"/>
      <c r="TJE179" s="216"/>
      <c r="TJF179" s="216"/>
      <c r="TJG179" s="216"/>
      <c r="TJH179" s="216"/>
      <c r="TJI179" s="216"/>
      <c r="TJJ179" s="216"/>
      <c r="TJK179" s="216"/>
      <c r="TJL179" s="216"/>
      <c r="TJM179" s="216"/>
      <c r="TJN179" s="216"/>
      <c r="TJO179" s="216"/>
      <c r="TJP179" s="216"/>
      <c r="TJQ179" s="216"/>
      <c r="TJR179" s="216"/>
      <c r="TJS179" s="216"/>
      <c r="TJT179" s="216"/>
      <c r="TJU179" s="216"/>
      <c r="TJV179" s="216"/>
      <c r="TJW179" s="216"/>
      <c r="TJX179" s="216"/>
      <c r="TJY179" s="216"/>
      <c r="TJZ179" s="216"/>
      <c r="TKA179" s="216"/>
      <c r="TKB179" s="216"/>
      <c r="TKC179" s="216"/>
      <c r="TKD179" s="216"/>
      <c r="TKE179" s="216"/>
      <c r="TKF179" s="216"/>
      <c r="TKG179" s="216"/>
      <c r="TKH179" s="216"/>
      <c r="TKI179" s="216"/>
      <c r="TKJ179" s="216"/>
      <c r="TKK179" s="216"/>
      <c r="TKL179" s="216"/>
      <c r="TKM179" s="216"/>
      <c r="TKN179" s="216"/>
      <c r="TKO179" s="216"/>
      <c r="TKP179" s="216"/>
      <c r="TKQ179" s="216"/>
      <c r="TKR179" s="216"/>
      <c r="TKS179" s="216"/>
      <c r="TKT179" s="216"/>
      <c r="TKU179" s="216"/>
      <c r="TKV179" s="216"/>
      <c r="TKW179" s="216"/>
      <c r="TKX179" s="216"/>
      <c r="TKY179" s="216"/>
      <c r="TKZ179" s="216"/>
      <c r="TLA179" s="216"/>
      <c r="TLB179" s="216"/>
      <c r="TLC179" s="216"/>
      <c r="TLD179" s="216"/>
      <c r="TLE179" s="216"/>
      <c r="TLF179" s="216"/>
      <c r="TLG179" s="216"/>
      <c r="TLH179" s="216"/>
      <c r="TLI179" s="216"/>
      <c r="TLJ179" s="216"/>
      <c r="TLK179" s="216"/>
      <c r="TLL179" s="216"/>
      <c r="TLM179" s="216"/>
      <c r="TLN179" s="216"/>
      <c r="TLO179" s="216"/>
      <c r="TLP179" s="216"/>
      <c r="TLQ179" s="216"/>
      <c r="TLR179" s="216"/>
      <c r="TLS179" s="216"/>
      <c r="TLT179" s="216"/>
      <c r="TLU179" s="216"/>
      <c r="TLV179" s="216"/>
      <c r="TLW179" s="216"/>
      <c r="TLX179" s="216"/>
      <c r="TLY179" s="216"/>
      <c r="TLZ179" s="216"/>
      <c r="TMA179" s="216"/>
      <c r="TMB179" s="216"/>
      <c r="TMC179" s="216"/>
      <c r="TMD179" s="216"/>
      <c r="TME179" s="216"/>
      <c r="TMF179" s="216"/>
      <c r="TMG179" s="216"/>
      <c r="TMH179" s="216"/>
      <c r="TMI179" s="216"/>
      <c r="TMJ179" s="216"/>
      <c r="TMK179" s="216"/>
      <c r="TML179" s="216"/>
      <c r="TMM179" s="216"/>
      <c r="TMN179" s="216"/>
      <c r="TMO179" s="216"/>
      <c r="TMP179" s="216"/>
      <c r="TMQ179" s="216"/>
      <c r="TMR179" s="216"/>
      <c r="TMS179" s="216"/>
      <c r="TMT179" s="216"/>
      <c r="TMU179" s="216"/>
      <c r="TMV179" s="216"/>
      <c r="TMW179" s="216"/>
      <c r="TMX179" s="216"/>
      <c r="TMY179" s="216"/>
      <c r="TMZ179" s="216"/>
      <c r="TNA179" s="216"/>
      <c r="TNB179" s="216"/>
      <c r="TNC179" s="216"/>
      <c r="TND179" s="216"/>
      <c r="TNE179" s="216"/>
      <c r="TNF179" s="216"/>
      <c r="TNG179" s="216"/>
      <c r="TNH179" s="216"/>
      <c r="TNI179" s="216"/>
      <c r="TNJ179" s="216"/>
      <c r="TNK179" s="216"/>
      <c r="TNL179" s="216"/>
      <c r="TNM179" s="216"/>
      <c r="TNN179" s="216"/>
      <c r="TNO179" s="216"/>
      <c r="TNP179" s="216"/>
      <c r="TNQ179" s="216"/>
      <c r="TNR179" s="216"/>
      <c r="TNS179" s="216"/>
      <c r="TNT179" s="216"/>
      <c r="TNU179" s="216"/>
      <c r="TNV179" s="216"/>
      <c r="TNW179" s="216"/>
      <c r="TNX179" s="216"/>
      <c r="TNY179" s="216"/>
      <c r="TNZ179" s="216"/>
      <c r="TOA179" s="216"/>
      <c r="TOB179" s="216"/>
      <c r="TOC179" s="216"/>
      <c r="TOD179" s="216"/>
      <c r="TOE179" s="216"/>
      <c r="TOF179" s="216"/>
      <c r="TOG179" s="216"/>
      <c r="TOH179" s="216"/>
      <c r="TOI179" s="216"/>
      <c r="TOJ179" s="216"/>
      <c r="TOK179" s="216"/>
      <c r="TOL179" s="216"/>
      <c r="TOM179" s="216"/>
      <c r="TON179" s="216"/>
      <c r="TOO179" s="216"/>
      <c r="TOP179" s="216"/>
      <c r="TOQ179" s="216"/>
      <c r="TOR179" s="216"/>
      <c r="TOS179" s="216"/>
      <c r="TOT179" s="216"/>
      <c r="TOU179" s="216"/>
      <c r="TOV179" s="216"/>
      <c r="TOW179" s="216"/>
      <c r="TOX179" s="216"/>
      <c r="TOY179" s="216"/>
      <c r="TOZ179" s="216"/>
      <c r="TPA179" s="216"/>
      <c r="TPB179" s="216"/>
      <c r="TPC179" s="216"/>
      <c r="TPD179" s="216"/>
      <c r="TPE179" s="216"/>
      <c r="TPF179" s="216"/>
      <c r="TPG179" s="216"/>
      <c r="TPH179" s="216"/>
      <c r="TPI179" s="216"/>
      <c r="TPJ179" s="216"/>
      <c r="TPK179" s="216"/>
      <c r="TPL179" s="216"/>
      <c r="TPM179" s="216"/>
      <c r="TPN179" s="216"/>
      <c r="TPO179" s="216"/>
      <c r="TPP179" s="216"/>
      <c r="TPQ179" s="216"/>
      <c r="TPR179" s="216"/>
      <c r="TPS179" s="216"/>
      <c r="TPT179" s="216"/>
      <c r="TPU179" s="216"/>
      <c r="TPV179" s="216"/>
      <c r="TPW179" s="216"/>
      <c r="TPX179" s="216"/>
      <c r="TPY179" s="216"/>
      <c r="TPZ179" s="216"/>
      <c r="TQA179" s="216"/>
      <c r="TQB179" s="216"/>
      <c r="TQC179" s="216"/>
      <c r="TQD179" s="216"/>
      <c r="TQE179" s="216"/>
      <c r="TQF179" s="216"/>
      <c r="TQG179" s="216"/>
      <c r="TQH179" s="216"/>
      <c r="TQI179" s="216"/>
      <c r="TQJ179" s="216"/>
      <c r="TQK179" s="216"/>
      <c r="TQL179" s="216"/>
      <c r="TQM179" s="216"/>
      <c r="TQN179" s="216"/>
      <c r="TQO179" s="216"/>
      <c r="TQP179" s="216"/>
      <c r="TQQ179" s="216"/>
      <c r="TQR179" s="216"/>
      <c r="TQS179" s="216"/>
      <c r="TQT179" s="216"/>
      <c r="TQU179" s="216"/>
      <c r="TQV179" s="216"/>
      <c r="TQW179" s="216"/>
      <c r="TQX179" s="216"/>
      <c r="TQY179" s="216"/>
      <c r="TQZ179" s="216"/>
      <c r="TRA179" s="216"/>
      <c r="TRB179" s="216"/>
      <c r="TRC179" s="216"/>
      <c r="TRD179" s="216"/>
      <c r="TRE179" s="216"/>
      <c r="TRF179" s="216"/>
      <c r="TRG179" s="216"/>
      <c r="TRH179" s="216"/>
      <c r="TRI179" s="216"/>
      <c r="TRJ179" s="216"/>
      <c r="TRK179" s="216"/>
      <c r="TRL179" s="216"/>
      <c r="TRM179" s="216"/>
      <c r="TRN179" s="216"/>
      <c r="TRO179" s="216"/>
      <c r="TRP179" s="216"/>
      <c r="TRQ179" s="216"/>
      <c r="TRR179" s="216"/>
      <c r="TRS179" s="216"/>
      <c r="TRT179" s="216"/>
      <c r="TRU179" s="216"/>
      <c r="TRV179" s="216"/>
      <c r="TRW179" s="216"/>
      <c r="TRX179" s="216"/>
      <c r="TRY179" s="216"/>
      <c r="TRZ179" s="216"/>
      <c r="TSA179" s="216"/>
      <c r="TSB179" s="216"/>
      <c r="TSC179" s="216"/>
      <c r="TSD179" s="216"/>
      <c r="TSE179" s="216"/>
      <c r="TSF179" s="216"/>
      <c r="TSG179" s="216"/>
      <c r="TSH179" s="216"/>
      <c r="TSI179" s="216"/>
      <c r="TSJ179" s="216"/>
      <c r="TSK179" s="216"/>
      <c r="TSL179" s="216"/>
      <c r="TSM179" s="216"/>
      <c r="TSN179" s="216"/>
      <c r="TSO179" s="216"/>
      <c r="TSP179" s="216"/>
      <c r="TSQ179" s="216"/>
      <c r="TSR179" s="216"/>
      <c r="TSS179" s="216"/>
      <c r="TST179" s="216"/>
      <c r="TSU179" s="216"/>
      <c r="TSV179" s="216"/>
      <c r="TSW179" s="216"/>
      <c r="TSX179" s="216"/>
      <c r="TSY179" s="216"/>
      <c r="TSZ179" s="216"/>
      <c r="TTA179" s="216"/>
      <c r="TTB179" s="216"/>
      <c r="TTC179" s="216"/>
      <c r="TTD179" s="216"/>
      <c r="TTE179" s="216"/>
      <c r="TTF179" s="216"/>
      <c r="TTG179" s="216"/>
      <c r="TTH179" s="216"/>
      <c r="TTI179" s="216"/>
      <c r="TTJ179" s="216"/>
      <c r="TTK179" s="216"/>
      <c r="TTL179" s="216"/>
      <c r="TTM179" s="216"/>
      <c r="TTN179" s="216"/>
      <c r="TTO179" s="216"/>
      <c r="TTP179" s="216"/>
      <c r="TTQ179" s="216"/>
      <c r="TTR179" s="216"/>
      <c r="TTS179" s="216"/>
      <c r="TTT179" s="216"/>
      <c r="TTU179" s="216"/>
      <c r="TTV179" s="216"/>
      <c r="TTW179" s="216"/>
      <c r="TTX179" s="216"/>
      <c r="TTY179" s="216"/>
      <c r="TTZ179" s="216"/>
      <c r="TUA179" s="216"/>
      <c r="TUB179" s="216"/>
      <c r="TUC179" s="216"/>
      <c r="TUD179" s="216"/>
      <c r="TUE179" s="216"/>
      <c r="TUF179" s="216"/>
      <c r="TUG179" s="216"/>
      <c r="TUH179" s="216"/>
      <c r="TUI179" s="216"/>
      <c r="TUJ179" s="216"/>
      <c r="TUK179" s="216"/>
      <c r="TUL179" s="216"/>
      <c r="TUM179" s="216"/>
      <c r="TUN179" s="216"/>
      <c r="TUO179" s="216"/>
      <c r="TUP179" s="216"/>
      <c r="TUQ179" s="216"/>
      <c r="TUR179" s="216"/>
      <c r="TUS179" s="216"/>
      <c r="TUT179" s="216"/>
      <c r="TUU179" s="216"/>
      <c r="TUV179" s="216"/>
      <c r="TUW179" s="216"/>
      <c r="TUX179" s="216"/>
      <c r="TUY179" s="216"/>
      <c r="TUZ179" s="216"/>
      <c r="TVA179" s="216"/>
      <c r="TVB179" s="216"/>
      <c r="TVC179" s="216"/>
      <c r="TVD179" s="216"/>
      <c r="TVE179" s="216"/>
      <c r="TVF179" s="216"/>
      <c r="TVG179" s="216"/>
      <c r="TVH179" s="216"/>
      <c r="TVI179" s="216"/>
      <c r="TVJ179" s="216"/>
      <c r="TVK179" s="216"/>
      <c r="TVL179" s="216"/>
      <c r="TVM179" s="216"/>
      <c r="TVN179" s="216"/>
      <c r="TVO179" s="216"/>
      <c r="TVP179" s="216"/>
      <c r="TVQ179" s="216"/>
      <c r="TVR179" s="216"/>
      <c r="TVS179" s="216"/>
      <c r="TVT179" s="216"/>
      <c r="TVU179" s="216"/>
      <c r="TVV179" s="216"/>
      <c r="TVW179" s="216"/>
      <c r="TVX179" s="216"/>
      <c r="TVY179" s="216"/>
      <c r="TVZ179" s="216"/>
      <c r="TWA179" s="216"/>
      <c r="TWB179" s="216"/>
      <c r="TWC179" s="216"/>
      <c r="TWD179" s="216"/>
      <c r="TWE179" s="216"/>
      <c r="TWF179" s="216"/>
      <c r="TWG179" s="216"/>
      <c r="TWH179" s="216"/>
      <c r="TWI179" s="216"/>
      <c r="TWJ179" s="216"/>
      <c r="TWK179" s="216"/>
      <c r="TWL179" s="216"/>
      <c r="TWM179" s="216"/>
      <c r="TWN179" s="216"/>
      <c r="TWO179" s="216"/>
      <c r="TWP179" s="216"/>
      <c r="TWQ179" s="216"/>
      <c r="TWR179" s="216"/>
      <c r="TWS179" s="216"/>
      <c r="TWT179" s="216"/>
      <c r="TWU179" s="216"/>
      <c r="TWV179" s="216"/>
      <c r="TWW179" s="216"/>
      <c r="TWX179" s="216"/>
      <c r="TWY179" s="216"/>
      <c r="TWZ179" s="216"/>
      <c r="TXA179" s="216"/>
      <c r="TXB179" s="216"/>
      <c r="TXC179" s="216"/>
      <c r="TXD179" s="216"/>
      <c r="TXE179" s="216"/>
      <c r="TXF179" s="216"/>
      <c r="TXG179" s="216"/>
      <c r="TXH179" s="216"/>
      <c r="TXI179" s="216"/>
      <c r="TXJ179" s="216"/>
      <c r="TXK179" s="216"/>
      <c r="TXL179" s="216"/>
      <c r="TXM179" s="216"/>
      <c r="TXN179" s="216"/>
      <c r="TXO179" s="216"/>
      <c r="TXP179" s="216"/>
      <c r="TXQ179" s="216"/>
      <c r="TXR179" s="216"/>
      <c r="TXS179" s="216"/>
      <c r="TXT179" s="216"/>
      <c r="TXU179" s="216"/>
      <c r="TXV179" s="216"/>
      <c r="TXW179" s="216"/>
      <c r="TXX179" s="216"/>
      <c r="TXY179" s="216"/>
      <c r="TXZ179" s="216"/>
      <c r="TYA179" s="216"/>
      <c r="TYB179" s="216"/>
      <c r="TYC179" s="216"/>
      <c r="TYD179" s="216"/>
      <c r="TYE179" s="216"/>
      <c r="TYF179" s="216"/>
      <c r="TYG179" s="216"/>
      <c r="TYH179" s="216"/>
      <c r="TYI179" s="216"/>
      <c r="TYJ179" s="216"/>
      <c r="TYK179" s="216"/>
      <c r="TYL179" s="216"/>
      <c r="TYM179" s="216"/>
      <c r="TYN179" s="216"/>
      <c r="TYO179" s="216"/>
      <c r="TYP179" s="216"/>
      <c r="TYQ179" s="216"/>
      <c r="TYR179" s="216"/>
      <c r="TYS179" s="216"/>
      <c r="TYT179" s="216"/>
      <c r="TYU179" s="216"/>
      <c r="TYV179" s="216"/>
      <c r="TYW179" s="216"/>
      <c r="TYX179" s="216"/>
      <c r="TYY179" s="216"/>
      <c r="TYZ179" s="216"/>
      <c r="TZA179" s="216"/>
      <c r="TZB179" s="216"/>
      <c r="TZC179" s="216"/>
      <c r="TZD179" s="216"/>
      <c r="TZE179" s="216"/>
      <c r="TZF179" s="216"/>
      <c r="TZG179" s="216"/>
      <c r="TZH179" s="216"/>
      <c r="TZI179" s="216"/>
      <c r="TZJ179" s="216"/>
      <c r="TZK179" s="216"/>
      <c r="TZL179" s="216"/>
      <c r="TZM179" s="216"/>
      <c r="TZN179" s="216"/>
      <c r="TZO179" s="216"/>
      <c r="TZP179" s="216"/>
      <c r="TZQ179" s="216"/>
      <c r="TZR179" s="216"/>
      <c r="TZS179" s="216"/>
      <c r="TZT179" s="216"/>
      <c r="TZU179" s="216"/>
      <c r="TZV179" s="216"/>
      <c r="TZW179" s="216"/>
      <c r="TZX179" s="216"/>
      <c r="TZY179" s="216"/>
      <c r="TZZ179" s="216"/>
      <c r="UAA179" s="216"/>
      <c r="UAB179" s="216"/>
      <c r="UAC179" s="216"/>
      <c r="UAD179" s="216"/>
      <c r="UAE179" s="216"/>
      <c r="UAF179" s="216"/>
      <c r="UAG179" s="216"/>
      <c r="UAH179" s="216"/>
      <c r="UAI179" s="216"/>
      <c r="UAJ179" s="216"/>
      <c r="UAK179" s="216"/>
      <c r="UAL179" s="216"/>
      <c r="UAM179" s="216"/>
      <c r="UAN179" s="216"/>
      <c r="UAO179" s="216"/>
      <c r="UAP179" s="216"/>
      <c r="UAQ179" s="216"/>
      <c r="UAR179" s="216"/>
      <c r="UAS179" s="216"/>
      <c r="UAT179" s="216"/>
      <c r="UAU179" s="216"/>
      <c r="UAV179" s="216"/>
      <c r="UAW179" s="216"/>
      <c r="UAX179" s="216"/>
      <c r="UAY179" s="216"/>
      <c r="UAZ179" s="216"/>
      <c r="UBA179" s="216"/>
      <c r="UBB179" s="216"/>
      <c r="UBC179" s="216"/>
      <c r="UBD179" s="216"/>
      <c r="UBE179" s="216"/>
      <c r="UBF179" s="216"/>
      <c r="UBG179" s="216"/>
      <c r="UBH179" s="216"/>
      <c r="UBI179" s="216"/>
      <c r="UBJ179" s="216"/>
      <c r="UBK179" s="216"/>
      <c r="UBL179" s="216"/>
      <c r="UBM179" s="216"/>
      <c r="UBN179" s="216"/>
      <c r="UBO179" s="216"/>
      <c r="UBP179" s="216"/>
      <c r="UBQ179" s="216"/>
      <c r="UBR179" s="216"/>
      <c r="UBS179" s="216"/>
      <c r="UBT179" s="216"/>
      <c r="UBU179" s="216"/>
      <c r="UBV179" s="216"/>
      <c r="UBW179" s="216"/>
      <c r="UBX179" s="216"/>
      <c r="UBY179" s="216"/>
      <c r="UBZ179" s="216"/>
      <c r="UCA179" s="216"/>
      <c r="UCB179" s="216"/>
      <c r="UCC179" s="216"/>
      <c r="UCD179" s="216"/>
      <c r="UCE179" s="216"/>
      <c r="UCF179" s="216"/>
      <c r="UCG179" s="216"/>
      <c r="UCH179" s="216"/>
      <c r="UCI179" s="216"/>
      <c r="UCJ179" s="216"/>
      <c r="UCK179" s="216"/>
      <c r="UCL179" s="216"/>
      <c r="UCM179" s="216"/>
      <c r="UCN179" s="216"/>
      <c r="UCO179" s="216"/>
      <c r="UCP179" s="216"/>
      <c r="UCQ179" s="216"/>
      <c r="UCR179" s="216"/>
      <c r="UCS179" s="216"/>
      <c r="UCT179" s="216"/>
      <c r="UCU179" s="216"/>
      <c r="UCV179" s="216"/>
      <c r="UCW179" s="216"/>
      <c r="UCX179" s="216"/>
      <c r="UCY179" s="216"/>
      <c r="UCZ179" s="216"/>
      <c r="UDA179" s="216"/>
      <c r="UDB179" s="216"/>
      <c r="UDC179" s="216"/>
      <c r="UDD179" s="216"/>
      <c r="UDE179" s="216"/>
      <c r="UDF179" s="216"/>
      <c r="UDG179" s="216"/>
      <c r="UDH179" s="216"/>
      <c r="UDI179" s="216"/>
      <c r="UDJ179" s="216"/>
      <c r="UDK179" s="216"/>
      <c r="UDL179" s="216"/>
      <c r="UDM179" s="216"/>
      <c r="UDN179" s="216"/>
      <c r="UDO179" s="216"/>
      <c r="UDP179" s="216"/>
      <c r="UDQ179" s="216"/>
      <c r="UDR179" s="216"/>
      <c r="UDS179" s="216"/>
      <c r="UDT179" s="216"/>
      <c r="UDU179" s="216"/>
      <c r="UDV179" s="216"/>
      <c r="UDW179" s="216"/>
      <c r="UDX179" s="216"/>
      <c r="UDY179" s="216"/>
      <c r="UDZ179" s="216"/>
      <c r="UEA179" s="216"/>
      <c r="UEB179" s="216"/>
      <c r="UEC179" s="216"/>
      <c r="UED179" s="216"/>
      <c r="UEE179" s="216"/>
      <c r="UEF179" s="216"/>
      <c r="UEG179" s="216"/>
      <c r="UEH179" s="216"/>
      <c r="UEI179" s="216"/>
      <c r="UEJ179" s="216"/>
      <c r="UEK179" s="216"/>
      <c r="UEL179" s="216"/>
      <c r="UEM179" s="216"/>
      <c r="UEN179" s="216"/>
      <c r="UEO179" s="216"/>
      <c r="UEP179" s="216"/>
      <c r="UEQ179" s="216"/>
      <c r="UER179" s="216"/>
      <c r="UES179" s="216"/>
      <c r="UET179" s="216"/>
      <c r="UEU179" s="216"/>
      <c r="UEV179" s="216"/>
      <c r="UEW179" s="216"/>
      <c r="UEX179" s="216"/>
      <c r="UEY179" s="216"/>
      <c r="UEZ179" s="216"/>
      <c r="UFA179" s="216"/>
      <c r="UFB179" s="216"/>
      <c r="UFC179" s="216"/>
      <c r="UFD179" s="216"/>
      <c r="UFE179" s="216"/>
      <c r="UFF179" s="216"/>
      <c r="UFG179" s="216"/>
      <c r="UFH179" s="216"/>
      <c r="UFI179" s="216"/>
      <c r="UFJ179" s="216"/>
      <c r="UFK179" s="216"/>
      <c r="UFL179" s="216"/>
      <c r="UFM179" s="216"/>
      <c r="UFN179" s="216"/>
      <c r="UFO179" s="216"/>
      <c r="UFP179" s="216"/>
      <c r="UFQ179" s="216"/>
      <c r="UFR179" s="216"/>
      <c r="UFS179" s="216"/>
      <c r="UFT179" s="216"/>
      <c r="UFU179" s="216"/>
      <c r="UFV179" s="216"/>
      <c r="UFW179" s="216"/>
      <c r="UFX179" s="216"/>
      <c r="UFY179" s="216"/>
      <c r="UFZ179" s="216"/>
      <c r="UGA179" s="216"/>
      <c r="UGB179" s="216"/>
      <c r="UGC179" s="216"/>
      <c r="UGD179" s="216"/>
      <c r="UGE179" s="216"/>
      <c r="UGF179" s="216"/>
      <c r="UGG179" s="216"/>
      <c r="UGH179" s="216"/>
      <c r="UGI179" s="216"/>
      <c r="UGJ179" s="216"/>
      <c r="UGK179" s="216"/>
      <c r="UGL179" s="216"/>
      <c r="UGM179" s="216"/>
      <c r="UGN179" s="216"/>
      <c r="UGO179" s="216"/>
      <c r="UGP179" s="216"/>
      <c r="UGQ179" s="216"/>
      <c r="UGR179" s="216"/>
      <c r="UGS179" s="216"/>
      <c r="UGT179" s="216"/>
      <c r="UGU179" s="216"/>
      <c r="UGV179" s="216"/>
      <c r="UGW179" s="216"/>
      <c r="UGX179" s="216"/>
      <c r="UGY179" s="216"/>
      <c r="UGZ179" s="216"/>
      <c r="UHA179" s="216"/>
      <c r="UHB179" s="216"/>
      <c r="UHC179" s="216"/>
      <c r="UHD179" s="216"/>
      <c r="UHE179" s="216"/>
      <c r="UHF179" s="216"/>
      <c r="UHG179" s="216"/>
      <c r="UHH179" s="216"/>
      <c r="UHI179" s="216"/>
      <c r="UHJ179" s="216"/>
      <c r="UHK179" s="216"/>
      <c r="UHL179" s="216"/>
      <c r="UHM179" s="216"/>
      <c r="UHN179" s="216"/>
      <c r="UHO179" s="216"/>
      <c r="UHP179" s="216"/>
      <c r="UHQ179" s="216"/>
      <c r="UHR179" s="216"/>
      <c r="UHS179" s="216"/>
      <c r="UHT179" s="216"/>
      <c r="UHU179" s="216"/>
      <c r="UHV179" s="216"/>
      <c r="UHW179" s="216"/>
      <c r="UHX179" s="216"/>
      <c r="UHY179" s="216"/>
      <c r="UHZ179" s="216"/>
      <c r="UIA179" s="216"/>
      <c r="UIB179" s="216"/>
      <c r="UIC179" s="216"/>
      <c r="UID179" s="216"/>
      <c r="UIE179" s="216"/>
      <c r="UIF179" s="216"/>
      <c r="UIG179" s="216"/>
      <c r="UIH179" s="216"/>
      <c r="UII179" s="216"/>
      <c r="UIJ179" s="216"/>
      <c r="UIK179" s="216"/>
      <c r="UIL179" s="216"/>
      <c r="UIM179" s="216"/>
      <c r="UIN179" s="216"/>
      <c r="UIO179" s="216"/>
      <c r="UIP179" s="216"/>
      <c r="UIQ179" s="216"/>
      <c r="UIR179" s="216"/>
      <c r="UIS179" s="216"/>
      <c r="UIT179" s="216"/>
      <c r="UIU179" s="216"/>
      <c r="UIV179" s="216"/>
      <c r="UIW179" s="216"/>
      <c r="UIX179" s="216"/>
      <c r="UIY179" s="216"/>
      <c r="UIZ179" s="216"/>
      <c r="UJA179" s="216"/>
      <c r="UJB179" s="216"/>
      <c r="UJC179" s="216"/>
      <c r="UJD179" s="216"/>
      <c r="UJE179" s="216"/>
      <c r="UJF179" s="216"/>
      <c r="UJG179" s="216"/>
      <c r="UJH179" s="216"/>
      <c r="UJI179" s="216"/>
      <c r="UJJ179" s="216"/>
      <c r="UJK179" s="216"/>
      <c r="UJL179" s="216"/>
      <c r="UJM179" s="216"/>
      <c r="UJN179" s="216"/>
      <c r="UJO179" s="216"/>
      <c r="UJP179" s="216"/>
      <c r="UJQ179" s="216"/>
      <c r="UJR179" s="216"/>
      <c r="UJS179" s="216"/>
      <c r="UJT179" s="216"/>
      <c r="UJU179" s="216"/>
      <c r="UJV179" s="216"/>
      <c r="UJW179" s="216"/>
      <c r="UJX179" s="216"/>
      <c r="UJY179" s="216"/>
      <c r="UJZ179" s="216"/>
      <c r="UKA179" s="216"/>
      <c r="UKB179" s="216"/>
      <c r="UKC179" s="216"/>
      <c r="UKD179" s="216"/>
      <c r="UKE179" s="216"/>
      <c r="UKF179" s="216"/>
      <c r="UKG179" s="216"/>
      <c r="UKH179" s="216"/>
      <c r="UKI179" s="216"/>
      <c r="UKJ179" s="216"/>
      <c r="UKK179" s="216"/>
      <c r="UKL179" s="216"/>
      <c r="UKM179" s="216"/>
      <c r="UKN179" s="216"/>
      <c r="UKO179" s="216"/>
      <c r="UKP179" s="216"/>
      <c r="UKQ179" s="216"/>
      <c r="UKR179" s="216"/>
      <c r="UKS179" s="216"/>
      <c r="UKT179" s="216"/>
      <c r="UKU179" s="216"/>
      <c r="UKV179" s="216"/>
      <c r="UKW179" s="216"/>
      <c r="UKX179" s="216"/>
      <c r="UKY179" s="216"/>
      <c r="UKZ179" s="216"/>
      <c r="ULA179" s="216"/>
      <c r="ULB179" s="216"/>
      <c r="ULC179" s="216"/>
      <c r="ULD179" s="216"/>
      <c r="ULE179" s="216"/>
      <c r="ULF179" s="216"/>
      <c r="ULG179" s="216"/>
      <c r="ULH179" s="216"/>
      <c r="ULI179" s="216"/>
      <c r="ULJ179" s="216"/>
      <c r="ULK179" s="216"/>
      <c r="ULL179" s="216"/>
      <c r="ULM179" s="216"/>
      <c r="ULN179" s="216"/>
      <c r="ULO179" s="216"/>
      <c r="ULP179" s="216"/>
      <c r="ULQ179" s="216"/>
      <c r="ULR179" s="216"/>
      <c r="ULS179" s="216"/>
      <c r="ULT179" s="216"/>
      <c r="ULU179" s="216"/>
      <c r="ULV179" s="216"/>
      <c r="ULW179" s="216"/>
      <c r="ULX179" s="216"/>
      <c r="ULY179" s="216"/>
      <c r="ULZ179" s="216"/>
      <c r="UMA179" s="216"/>
      <c r="UMB179" s="216"/>
      <c r="UMC179" s="216"/>
      <c r="UMD179" s="216"/>
      <c r="UME179" s="216"/>
      <c r="UMF179" s="216"/>
      <c r="UMG179" s="216"/>
      <c r="UMH179" s="216"/>
      <c r="UMI179" s="216"/>
      <c r="UMJ179" s="216"/>
      <c r="UMK179" s="216"/>
      <c r="UML179" s="216"/>
      <c r="UMM179" s="216"/>
      <c r="UMN179" s="216"/>
      <c r="UMO179" s="216"/>
      <c r="UMP179" s="216"/>
      <c r="UMQ179" s="216"/>
      <c r="UMR179" s="216"/>
      <c r="UMS179" s="216"/>
      <c r="UMT179" s="216"/>
      <c r="UMU179" s="216"/>
      <c r="UMV179" s="216"/>
      <c r="UMW179" s="216"/>
      <c r="UMX179" s="216"/>
      <c r="UMY179" s="216"/>
      <c r="UMZ179" s="216"/>
      <c r="UNA179" s="216"/>
      <c r="UNB179" s="216"/>
      <c r="UNC179" s="216"/>
      <c r="UND179" s="216"/>
      <c r="UNE179" s="216"/>
      <c r="UNF179" s="216"/>
      <c r="UNG179" s="216"/>
      <c r="UNH179" s="216"/>
      <c r="UNI179" s="216"/>
      <c r="UNJ179" s="216"/>
      <c r="UNK179" s="216"/>
      <c r="UNL179" s="216"/>
      <c r="UNM179" s="216"/>
      <c r="UNN179" s="216"/>
      <c r="UNO179" s="216"/>
      <c r="UNP179" s="216"/>
      <c r="UNQ179" s="216"/>
      <c r="UNR179" s="216"/>
      <c r="UNS179" s="216"/>
      <c r="UNT179" s="216"/>
      <c r="UNU179" s="216"/>
      <c r="UNV179" s="216"/>
      <c r="UNW179" s="216"/>
      <c r="UNX179" s="216"/>
      <c r="UNY179" s="216"/>
      <c r="UNZ179" s="216"/>
      <c r="UOA179" s="216"/>
      <c r="UOB179" s="216"/>
      <c r="UOC179" s="216"/>
      <c r="UOD179" s="216"/>
      <c r="UOE179" s="216"/>
      <c r="UOF179" s="216"/>
      <c r="UOG179" s="216"/>
      <c r="UOH179" s="216"/>
      <c r="UOI179" s="216"/>
      <c r="UOJ179" s="216"/>
      <c r="UOK179" s="216"/>
      <c r="UOL179" s="216"/>
      <c r="UOM179" s="216"/>
      <c r="UON179" s="216"/>
      <c r="UOO179" s="216"/>
      <c r="UOP179" s="216"/>
      <c r="UOQ179" s="216"/>
      <c r="UOR179" s="216"/>
      <c r="UOS179" s="216"/>
      <c r="UOT179" s="216"/>
      <c r="UOU179" s="216"/>
      <c r="UOV179" s="216"/>
      <c r="UOW179" s="216"/>
      <c r="UOX179" s="216"/>
      <c r="UOY179" s="216"/>
      <c r="UOZ179" s="216"/>
      <c r="UPA179" s="216"/>
      <c r="UPB179" s="216"/>
      <c r="UPC179" s="216"/>
      <c r="UPD179" s="216"/>
      <c r="UPE179" s="216"/>
      <c r="UPF179" s="216"/>
      <c r="UPG179" s="216"/>
      <c r="UPH179" s="216"/>
      <c r="UPI179" s="216"/>
      <c r="UPJ179" s="216"/>
      <c r="UPK179" s="216"/>
      <c r="UPL179" s="216"/>
      <c r="UPM179" s="216"/>
      <c r="UPN179" s="216"/>
      <c r="UPO179" s="216"/>
      <c r="UPP179" s="216"/>
      <c r="UPQ179" s="216"/>
      <c r="UPR179" s="216"/>
      <c r="UPS179" s="216"/>
      <c r="UPT179" s="216"/>
      <c r="UPU179" s="216"/>
      <c r="UPV179" s="216"/>
      <c r="UPW179" s="216"/>
      <c r="UPX179" s="216"/>
      <c r="UPY179" s="216"/>
      <c r="UPZ179" s="216"/>
      <c r="UQA179" s="216"/>
      <c r="UQB179" s="216"/>
      <c r="UQC179" s="216"/>
      <c r="UQD179" s="216"/>
      <c r="UQE179" s="216"/>
      <c r="UQF179" s="216"/>
      <c r="UQG179" s="216"/>
      <c r="UQH179" s="216"/>
      <c r="UQI179" s="216"/>
      <c r="UQJ179" s="216"/>
      <c r="UQK179" s="216"/>
      <c r="UQL179" s="216"/>
      <c r="UQM179" s="216"/>
      <c r="UQN179" s="216"/>
      <c r="UQO179" s="216"/>
      <c r="UQP179" s="216"/>
      <c r="UQQ179" s="216"/>
      <c r="UQR179" s="216"/>
      <c r="UQS179" s="216"/>
      <c r="UQT179" s="216"/>
      <c r="UQU179" s="216"/>
      <c r="UQV179" s="216"/>
      <c r="UQW179" s="216"/>
      <c r="UQX179" s="216"/>
      <c r="UQY179" s="216"/>
      <c r="UQZ179" s="216"/>
      <c r="URA179" s="216"/>
      <c r="URB179" s="216"/>
      <c r="URC179" s="216"/>
      <c r="URD179" s="216"/>
      <c r="URE179" s="216"/>
      <c r="URF179" s="216"/>
      <c r="URG179" s="216"/>
      <c r="URH179" s="216"/>
      <c r="URI179" s="216"/>
      <c r="URJ179" s="216"/>
      <c r="URK179" s="216"/>
      <c r="URL179" s="216"/>
      <c r="URM179" s="216"/>
      <c r="URN179" s="216"/>
      <c r="URO179" s="216"/>
      <c r="URP179" s="216"/>
      <c r="URQ179" s="216"/>
      <c r="URR179" s="216"/>
      <c r="URS179" s="216"/>
      <c r="URT179" s="216"/>
      <c r="URU179" s="216"/>
      <c r="URV179" s="216"/>
      <c r="URW179" s="216"/>
      <c r="URX179" s="216"/>
      <c r="URY179" s="216"/>
      <c r="URZ179" s="216"/>
      <c r="USA179" s="216"/>
      <c r="USB179" s="216"/>
      <c r="USC179" s="216"/>
      <c r="USD179" s="216"/>
      <c r="USE179" s="216"/>
      <c r="USF179" s="216"/>
      <c r="USG179" s="216"/>
      <c r="USH179" s="216"/>
      <c r="USI179" s="216"/>
      <c r="USJ179" s="216"/>
      <c r="USK179" s="216"/>
      <c r="USL179" s="216"/>
      <c r="USM179" s="216"/>
      <c r="USN179" s="216"/>
      <c r="USO179" s="216"/>
      <c r="USP179" s="216"/>
      <c r="USQ179" s="216"/>
      <c r="USR179" s="216"/>
      <c r="USS179" s="216"/>
      <c r="UST179" s="216"/>
      <c r="USU179" s="216"/>
      <c r="USV179" s="216"/>
      <c r="USW179" s="216"/>
      <c r="USX179" s="216"/>
      <c r="USY179" s="216"/>
      <c r="USZ179" s="216"/>
      <c r="UTA179" s="216"/>
      <c r="UTB179" s="216"/>
      <c r="UTC179" s="216"/>
      <c r="UTD179" s="216"/>
      <c r="UTE179" s="216"/>
      <c r="UTF179" s="216"/>
      <c r="UTG179" s="216"/>
      <c r="UTH179" s="216"/>
      <c r="UTI179" s="216"/>
      <c r="UTJ179" s="216"/>
      <c r="UTK179" s="216"/>
      <c r="UTL179" s="216"/>
      <c r="UTM179" s="216"/>
      <c r="UTN179" s="216"/>
      <c r="UTO179" s="216"/>
      <c r="UTP179" s="216"/>
      <c r="UTQ179" s="216"/>
      <c r="UTR179" s="216"/>
      <c r="UTS179" s="216"/>
      <c r="UTT179" s="216"/>
      <c r="UTU179" s="216"/>
      <c r="UTV179" s="216"/>
      <c r="UTW179" s="216"/>
      <c r="UTX179" s="216"/>
      <c r="UTY179" s="216"/>
      <c r="UTZ179" s="216"/>
      <c r="UUA179" s="216"/>
      <c r="UUB179" s="216"/>
      <c r="UUC179" s="216"/>
      <c r="UUD179" s="216"/>
      <c r="UUE179" s="216"/>
      <c r="UUF179" s="216"/>
      <c r="UUG179" s="216"/>
      <c r="UUH179" s="216"/>
      <c r="UUI179" s="216"/>
      <c r="UUJ179" s="216"/>
      <c r="UUK179" s="216"/>
      <c r="UUL179" s="216"/>
      <c r="UUM179" s="216"/>
      <c r="UUN179" s="216"/>
      <c r="UUO179" s="216"/>
      <c r="UUP179" s="216"/>
      <c r="UUQ179" s="216"/>
      <c r="UUR179" s="216"/>
      <c r="UUS179" s="216"/>
      <c r="UUT179" s="216"/>
      <c r="UUU179" s="216"/>
      <c r="UUV179" s="216"/>
      <c r="UUW179" s="216"/>
      <c r="UUX179" s="216"/>
      <c r="UUY179" s="216"/>
      <c r="UUZ179" s="216"/>
      <c r="UVA179" s="216"/>
      <c r="UVB179" s="216"/>
      <c r="UVC179" s="216"/>
      <c r="UVD179" s="216"/>
      <c r="UVE179" s="216"/>
      <c r="UVF179" s="216"/>
      <c r="UVG179" s="216"/>
      <c r="UVH179" s="216"/>
      <c r="UVI179" s="216"/>
      <c r="UVJ179" s="216"/>
      <c r="UVK179" s="216"/>
      <c r="UVL179" s="216"/>
      <c r="UVM179" s="216"/>
      <c r="UVN179" s="216"/>
      <c r="UVO179" s="216"/>
      <c r="UVP179" s="216"/>
      <c r="UVQ179" s="216"/>
      <c r="UVR179" s="216"/>
      <c r="UVS179" s="216"/>
      <c r="UVT179" s="216"/>
      <c r="UVU179" s="216"/>
      <c r="UVV179" s="216"/>
      <c r="UVW179" s="216"/>
      <c r="UVX179" s="216"/>
      <c r="UVY179" s="216"/>
      <c r="UVZ179" s="216"/>
      <c r="UWA179" s="216"/>
      <c r="UWB179" s="216"/>
      <c r="UWC179" s="216"/>
      <c r="UWD179" s="216"/>
      <c r="UWE179" s="216"/>
      <c r="UWF179" s="216"/>
      <c r="UWG179" s="216"/>
      <c r="UWH179" s="216"/>
      <c r="UWI179" s="216"/>
      <c r="UWJ179" s="216"/>
      <c r="UWK179" s="216"/>
      <c r="UWL179" s="216"/>
      <c r="UWM179" s="216"/>
      <c r="UWN179" s="216"/>
      <c r="UWO179" s="216"/>
      <c r="UWP179" s="216"/>
      <c r="UWQ179" s="216"/>
      <c r="UWR179" s="216"/>
      <c r="UWS179" s="216"/>
      <c r="UWT179" s="216"/>
      <c r="UWU179" s="216"/>
      <c r="UWV179" s="216"/>
      <c r="UWW179" s="216"/>
      <c r="UWX179" s="216"/>
      <c r="UWY179" s="216"/>
      <c r="UWZ179" s="216"/>
      <c r="UXA179" s="216"/>
      <c r="UXB179" s="216"/>
      <c r="UXC179" s="216"/>
      <c r="UXD179" s="216"/>
      <c r="UXE179" s="216"/>
      <c r="UXF179" s="216"/>
      <c r="UXG179" s="216"/>
      <c r="UXH179" s="216"/>
      <c r="UXI179" s="216"/>
      <c r="UXJ179" s="216"/>
      <c r="UXK179" s="216"/>
      <c r="UXL179" s="216"/>
      <c r="UXM179" s="216"/>
      <c r="UXN179" s="216"/>
      <c r="UXO179" s="216"/>
      <c r="UXP179" s="216"/>
      <c r="UXQ179" s="216"/>
      <c r="UXR179" s="216"/>
      <c r="UXS179" s="216"/>
      <c r="UXT179" s="216"/>
      <c r="UXU179" s="216"/>
      <c r="UXV179" s="216"/>
      <c r="UXW179" s="216"/>
      <c r="UXX179" s="216"/>
      <c r="UXY179" s="216"/>
      <c r="UXZ179" s="216"/>
      <c r="UYA179" s="216"/>
      <c r="UYB179" s="216"/>
      <c r="UYC179" s="216"/>
      <c r="UYD179" s="216"/>
      <c r="UYE179" s="216"/>
      <c r="UYF179" s="216"/>
      <c r="UYG179" s="216"/>
      <c r="UYH179" s="216"/>
      <c r="UYI179" s="216"/>
      <c r="UYJ179" s="216"/>
      <c r="UYK179" s="216"/>
      <c r="UYL179" s="216"/>
      <c r="UYM179" s="216"/>
      <c r="UYN179" s="216"/>
      <c r="UYO179" s="216"/>
      <c r="UYP179" s="216"/>
      <c r="UYQ179" s="216"/>
      <c r="UYR179" s="216"/>
      <c r="UYS179" s="216"/>
      <c r="UYT179" s="216"/>
      <c r="UYU179" s="216"/>
      <c r="UYV179" s="216"/>
      <c r="UYW179" s="216"/>
      <c r="UYX179" s="216"/>
      <c r="UYY179" s="216"/>
      <c r="UYZ179" s="216"/>
      <c r="UZA179" s="216"/>
      <c r="UZB179" s="216"/>
      <c r="UZC179" s="216"/>
      <c r="UZD179" s="216"/>
      <c r="UZE179" s="216"/>
      <c r="UZF179" s="216"/>
      <c r="UZG179" s="216"/>
      <c r="UZH179" s="216"/>
      <c r="UZI179" s="216"/>
      <c r="UZJ179" s="216"/>
      <c r="UZK179" s="216"/>
      <c r="UZL179" s="216"/>
      <c r="UZM179" s="216"/>
      <c r="UZN179" s="216"/>
      <c r="UZO179" s="216"/>
      <c r="UZP179" s="216"/>
      <c r="UZQ179" s="216"/>
      <c r="UZR179" s="216"/>
      <c r="UZS179" s="216"/>
      <c r="UZT179" s="216"/>
      <c r="UZU179" s="216"/>
      <c r="UZV179" s="216"/>
      <c r="UZW179" s="216"/>
      <c r="UZX179" s="216"/>
      <c r="UZY179" s="216"/>
      <c r="UZZ179" s="216"/>
      <c r="VAA179" s="216"/>
      <c r="VAB179" s="216"/>
      <c r="VAC179" s="216"/>
      <c r="VAD179" s="216"/>
      <c r="VAE179" s="216"/>
      <c r="VAF179" s="216"/>
      <c r="VAG179" s="216"/>
      <c r="VAH179" s="216"/>
      <c r="VAI179" s="216"/>
      <c r="VAJ179" s="216"/>
      <c r="VAK179" s="216"/>
      <c r="VAL179" s="216"/>
      <c r="VAM179" s="216"/>
      <c r="VAN179" s="216"/>
      <c r="VAO179" s="216"/>
      <c r="VAP179" s="216"/>
      <c r="VAQ179" s="216"/>
      <c r="VAR179" s="216"/>
      <c r="VAS179" s="216"/>
      <c r="VAT179" s="216"/>
      <c r="VAU179" s="216"/>
      <c r="VAV179" s="216"/>
      <c r="VAW179" s="216"/>
      <c r="VAX179" s="216"/>
      <c r="VAY179" s="216"/>
      <c r="VAZ179" s="216"/>
      <c r="VBA179" s="216"/>
      <c r="VBB179" s="216"/>
      <c r="VBC179" s="216"/>
      <c r="VBD179" s="216"/>
      <c r="VBE179" s="216"/>
      <c r="VBF179" s="216"/>
      <c r="VBG179" s="216"/>
      <c r="VBH179" s="216"/>
      <c r="VBI179" s="216"/>
      <c r="VBJ179" s="216"/>
      <c r="VBK179" s="216"/>
      <c r="VBL179" s="216"/>
      <c r="VBM179" s="216"/>
      <c r="VBN179" s="216"/>
      <c r="VBO179" s="216"/>
      <c r="VBP179" s="216"/>
      <c r="VBQ179" s="216"/>
      <c r="VBR179" s="216"/>
      <c r="VBS179" s="216"/>
      <c r="VBT179" s="216"/>
      <c r="VBU179" s="216"/>
      <c r="VBV179" s="216"/>
      <c r="VBW179" s="216"/>
      <c r="VBX179" s="216"/>
      <c r="VBY179" s="216"/>
      <c r="VBZ179" s="216"/>
      <c r="VCA179" s="216"/>
      <c r="VCB179" s="216"/>
      <c r="VCC179" s="216"/>
      <c r="VCD179" s="216"/>
      <c r="VCE179" s="216"/>
      <c r="VCF179" s="216"/>
      <c r="VCG179" s="216"/>
      <c r="VCH179" s="216"/>
      <c r="VCI179" s="216"/>
      <c r="VCJ179" s="216"/>
      <c r="VCK179" s="216"/>
      <c r="VCL179" s="216"/>
      <c r="VCM179" s="216"/>
      <c r="VCN179" s="216"/>
      <c r="VCO179" s="216"/>
      <c r="VCP179" s="216"/>
      <c r="VCQ179" s="216"/>
      <c r="VCR179" s="216"/>
      <c r="VCS179" s="216"/>
      <c r="VCT179" s="216"/>
      <c r="VCU179" s="216"/>
      <c r="VCV179" s="216"/>
      <c r="VCW179" s="216"/>
      <c r="VCX179" s="216"/>
      <c r="VCY179" s="216"/>
      <c r="VCZ179" s="216"/>
      <c r="VDA179" s="216"/>
      <c r="VDB179" s="216"/>
      <c r="VDC179" s="216"/>
      <c r="VDD179" s="216"/>
      <c r="VDE179" s="216"/>
      <c r="VDF179" s="216"/>
      <c r="VDG179" s="216"/>
      <c r="VDH179" s="216"/>
      <c r="VDI179" s="216"/>
      <c r="VDJ179" s="216"/>
      <c r="VDK179" s="216"/>
      <c r="VDL179" s="216"/>
      <c r="VDM179" s="216"/>
      <c r="VDN179" s="216"/>
      <c r="VDO179" s="216"/>
      <c r="VDP179" s="216"/>
      <c r="VDQ179" s="216"/>
      <c r="VDR179" s="216"/>
      <c r="VDS179" s="216"/>
      <c r="VDT179" s="216"/>
      <c r="VDU179" s="216"/>
      <c r="VDV179" s="216"/>
      <c r="VDW179" s="216"/>
      <c r="VDX179" s="216"/>
      <c r="VDY179" s="216"/>
      <c r="VDZ179" s="216"/>
      <c r="VEA179" s="216"/>
      <c r="VEB179" s="216"/>
      <c r="VEC179" s="216"/>
      <c r="VED179" s="216"/>
      <c r="VEE179" s="216"/>
      <c r="VEF179" s="216"/>
      <c r="VEG179" s="216"/>
      <c r="VEH179" s="216"/>
      <c r="VEI179" s="216"/>
      <c r="VEJ179" s="216"/>
      <c r="VEK179" s="216"/>
      <c r="VEL179" s="216"/>
      <c r="VEM179" s="216"/>
      <c r="VEN179" s="216"/>
      <c r="VEO179" s="216"/>
      <c r="VEP179" s="216"/>
      <c r="VEQ179" s="216"/>
      <c r="VER179" s="216"/>
      <c r="VES179" s="216"/>
      <c r="VET179" s="216"/>
      <c r="VEU179" s="216"/>
      <c r="VEV179" s="216"/>
      <c r="VEW179" s="216"/>
      <c r="VEX179" s="216"/>
      <c r="VEY179" s="216"/>
      <c r="VEZ179" s="216"/>
      <c r="VFA179" s="216"/>
      <c r="VFB179" s="216"/>
      <c r="VFC179" s="216"/>
      <c r="VFD179" s="216"/>
      <c r="VFE179" s="216"/>
      <c r="VFF179" s="216"/>
      <c r="VFG179" s="216"/>
      <c r="VFH179" s="216"/>
      <c r="VFI179" s="216"/>
      <c r="VFJ179" s="216"/>
      <c r="VFK179" s="216"/>
      <c r="VFL179" s="216"/>
      <c r="VFM179" s="216"/>
      <c r="VFN179" s="216"/>
      <c r="VFO179" s="216"/>
      <c r="VFP179" s="216"/>
      <c r="VFQ179" s="216"/>
      <c r="VFR179" s="216"/>
      <c r="VFS179" s="216"/>
      <c r="VFT179" s="216"/>
      <c r="VFU179" s="216"/>
      <c r="VFV179" s="216"/>
      <c r="VFW179" s="216"/>
      <c r="VFX179" s="216"/>
      <c r="VFY179" s="216"/>
      <c r="VFZ179" s="216"/>
      <c r="VGA179" s="216"/>
      <c r="VGB179" s="216"/>
      <c r="VGC179" s="216"/>
      <c r="VGD179" s="216"/>
      <c r="VGE179" s="216"/>
      <c r="VGF179" s="216"/>
      <c r="VGG179" s="216"/>
      <c r="VGH179" s="216"/>
      <c r="VGI179" s="216"/>
      <c r="VGJ179" s="216"/>
      <c r="VGK179" s="216"/>
      <c r="VGL179" s="216"/>
      <c r="VGM179" s="216"/>
      <c r="VGN179" s="216"/>
      <c r="VGO179" s="216"/>
      <c r="VGP179" s="216"/>
      <c r="VGQ179" s="216"/>
      <c r="VGR179" s="216"/>
      <c r="VGS179" s="216"/>
      <c r="VGT179" s="216"/>
      <c r="VGU179" s="216"/>
      <c r="VGV179" s="216"/>
      <c r="VGW179" s="216"/>
      <c r="VGX179" s="216"/>
      <c r="VGY179" s="216"/>
      <c r="VGZ179" s="216"/>
      <c r="VHA179" s="216"/>
      <c r="VHB179" s="216"/>
      <c r="VHC179" s="216"/>
      <c r="VHD179" s="216"/>
      <c r="VHE179" s="216"/>
      <c r="VHF179" s="216"/>
      <c r="VHG179" s="216"/>
      <c r="VHH179" s="216"/>
      <c r="VHI179" s="216"/>
      <c r="VHJ179" s="216"/>
      <c r="VHK179" s="216"/>
      <c r="VHL179" s="216"/>
      <c r="VHM179" s="216"/>
      <c r="VHN179" s="216"/>
      <c r="VHO179" s="216"/>
      <c r="VHP179" s="216"/>
      <c r="VHQ179" s="216"/>
      <c r="VHR179" s="216"/>
      <c r="VHS179" s="216"/>
      <c r="VHT179" s="216"/>
      <c r="VHU179" s="216"/>
      <c r="VHV179" s="216"/>
      <c r="VHW179" s="216"/>
      <c r="VHX179" s="216"/>
      <c r="VHY179" s="216"/>
      <c r="VHZ179" s="216"/>
      <c r="VIA179" s="216"/>
      <c r="VIB179" s="216"/>
      <c r="VIC179" s="216"/>
      <c r="VID179" s="216"/>
      <c r="VIE179" s="216"/>
      <c r="VIF179" s="216"/>
      <c r="VIG179" s="216"/>
      <c r="VIH179" s="216"/>
      <c r="VII179" s="216"/>
      <c r="VIJ179" s="216"/>
      <c r="VIK179" s="216"/>
      <c r="VIL179" s="216"/>
      <c r="VIM179" s="216"/>
      <c r="VIN179" s="216"/>
      <c r="VIO179" s="216"/>
      <c r="VIP179" s="216"/>
      <c r="VIQ179" s="216"/>
      <c r="VIR179" s="216"/>
      <c r="VIS179" s="216"/>
      <c r="VIT179" s="216"/>
      <c r="VIU179" s="216"/>
      <c r="VIV179" s="216"/>
      <c r="VIW179" s="216"/>
      <c r="VIX179" s="216"/>
      <c r="VIY179" s="216"/>
      <c r="VIZ179" s="216"/>
      <c r="VJA179" s="216"/>
      <c r="VJB179" s="216"/>
      <c r="VJC179" s="216"/>
      <c r="VJD179" s="216"/>
      <c r="VJE179" s="216"/>
      <c r="VJF179" s="216"/>
      <c r="VJG179" s="216"/>
      <c r="VJH179" s="216"/>
      <c r="VJI179" s="216"/>
      <c r="VJJ179" s="216"/>
      <c r="VJK179" s="216"/>
      <c r="VJL179" s="216"/>
      <c r="VJM179" s="216"/>
      <c r="VJN179" s="216"/>
      <c r="VJO179" s="216"/>
      <c r="VJP179" s="216"/>
      <c r="VJQ179" s="216"/>
      <c r="VJR179" s="216"/>
      <c r="VJS179" s="216"/>
      <c r="VJT179" s="216"/>
      <c r="VJU179" s="216"/>
      <c r="VJV179" s="216"/>
      <c r="VJW179" s="216"/>
      <c r="VJX179" s="216"/>
      <c r="VJY179" s="216"/>
      <c r="VJZ179" s="216"/>
      <c r="VKA179" s="216"/>
      <c r="VKB179" s="216"/>
      <c r="VKC179" s="216"/>
      <c r="VKD179" s="216"/>
      <c r="VKE179" s="216"/>
      <c r="VKF179" s="216"/>
      <c r="VKG179" s="216"/>
      <c r="VKH179" s="216"/>
      <c r="VKI179" s="216"/>
      <c r="VKJ179" s="216"/>
      <c r="VKK179" s="216"/>
      <c r="VKL179" s="216"/>
      <c r="VKM179" s="216"/>
      <c r="VKN179" s="216"/>
      <c r="VKO179" s="216"/>
      <c r="VKP179" s="216"/>
      <c r="VKQ179" s="216"/>
      <c r="VKR179" s="216"/>
      <c r="VKS179" s="216"/>
      <c r="VKT179" s="216"/>
      <c r="VKU179" s="216"/>
      <c r="VKV179" s="216"/>
      <c r="VKW179" s="216"/>
      <c r="VKX179" s="216"/>
      <c r="VKY179" s="216"/>
      <c r="VKZ179" s="216"/>
      <c r="VLA179" s="216"/>
      <c r="VLB179" s="216"/>
      <c r="VLC179" s="216"/>
      <c r="VLD179" s="216"/>
      <c r="VLE179" s="216"/>
      <c r="VLF179" s="216"/>
      <c r="VLG179" s="216"/>
      <c r="VLH179" s="216"/>
      <c r="VLI179" s="216"/>
      <c r="VLJ179" s="216"/>
      <c r="VLK179" s="216"/>
      <c r="VLL179" s="216"/>
      <c r="VLM179" s="216"/>
      <c r="VLN179" s="216"/>
      <c r="VLO179" s="216"/>
      <c r="VLP179" s="216"/>
      <c r="VLQ179" s="216"/>
      <c r="VLR179" s="216"/>
      <c r="VLS179" s="216"/>
      <c r="VLT179" s="216"/>
      <c r="VLU179" s="216"/>
      <c r="VLV179" s="216"/>
      <c r="VLW179" s="216"/>
      <c r="VLX179" s="216"/>
      <c r="VLY179" s="216"/>
      <c r="VLZ179" s="216"/>
      <c r="VMA179" s="216"/>
      <c r="VMB179" s="216"/>
      <c r="VMC179" s="216"/>
      <c r="VMD179" s="216"/>
      <c r="VME179" s="216"/>
      <c r="VMF179" s="216"/>
      <c r="VMG179" s="216"/>
      <c r="VMH179" s="216"/>
      <c r="VMI179" s="216"/>
      <c r="VMJ179" s="216"/>
      <c r="VMK179" s="216"/>
      <c r="VML179" s="216"/>
      <c r="VMM179" s="216"/>
      <c r="VMN179" s="216"/>
      <c r="VMO179" s="216"/>
      <c r="VMP179" s="216"/>
      <c r="VMQ179" s="216"/>
      <c r="VMR179" s="216"/>
      <c r="VMS179" s="216"/>
      <c r="VMT179" s="216"/>
      <c r="VMU179" s="216"/>
      <c r="VMV179" s="216"/>
      <c r="VMW179" s="216"/>
      <c r="VMX179" s="216"/>
      <c r="VMY179" s="216"/>
      <c r="VMZ179" s="216"/>
      <c r="VNA179" s="216"/>
      <c r="VNB179" s="216"/>
      <c r="VNC179" s="216"/>
      <c r="VND179" s="216"/>
      <c r="VNE179" s="216"/>
      <c r="VNF179" s="216"/>
      <c r="VNG179" s="216"/>
      <c r="VNH179" s="216"/>
      <c r="VNI179" s="216"/>
      <c r="VNJ179" s="216"/>
      <c r="VNK179" s="216"/>
      <c r="VNL179" s="216"/>
      <c r="VNM179" s="216"/>
      <c r="VNN179" s="216"/>
      <c r="VNO179" s="216"/>
      <c r="VNP179" s="216"/>
      <c r="VNQ179" s="216"/>
      <c r="VNR179" s="216"/>
      <c r="VNS179" s="216"/>
      <c r="VNT179" s="216"/>
      <c r="VNU179" s="216"/>
      <c r="VNV179" s="216"/>
      <c r="VNW179" s="216"/>
      <c r="VNX179" s="216"/>
      <c r="VNY179" s="216"/>
      <c r="VNZ179" s="216"/>
      <c r="VOA179" s="216"/>
      <c r="VOB179" s="216"/>
      <c r="VOC179" s="216"/>
      <c r="VOD179" s="216"/>
      <c r="VOE179" s="216"/>
      <c r="VOF179" s="216"/>
      <c r="VOG179" s="216"/>
      <c r="VOH179" s="216"/>
      <c r="VOI179" s="216"/>
      <c r="VOJ179" s="216"/>
      <c r="VOK179" s="216"/>
      <c r="VOL179" s="216"/>
      <c r="VOM179" s="216"/>
      <c r="VON179" s="216"/>
      <c r="VOO179" s="216"/>
      <c r="VOP179" s="216"/>
      <c r="VOQ179" s="216"/>
      <c r="VOR179" s="216"/>
      <c r="VOS179" s="216"/>
      <c r="VOT179" s="216"/>
      <c r="VOU179" s="216"/>
      <c r="VOV179" s="216"/>
      <c r="VOW179" s="216"/>
      <c r="VOX179" s="216"/>
      <c r="VOY179" s="216"/>
      <c r="VOZ179" s="216"/>
      <c r="VPA179" s="216"/>
      <c r="VPB179" s="216"/>
      <c r="VPC179" s="216"/>
      <c r="VPD179" s="216"/>
      <c r="VPE179" s="216"/>
      <c r="VPF179" s="216"/>
      <c r="VPG179" s="216"/>
      <c r="VPH179" s="216"/>
      <c r="VPI179" s="216"/>
      <c r="VPJ179" s="216"/>
      <c r="VPK179" s="216"/>
      <c r="VPL179" s="216"/>
      <c r="VPM179" s="216"/>
      <c r="VPN179" s="216"/>
      <c r="VPO179" s="216"/>
      <c r="VPP179" s="216"/>
      <c r="VPQ179" s="216"/>
      <c r="VPR179" s="216"/>
      <c r="VPS179" s="216"/>
      <c r="VPT179" s="216"/>
      <c r="VPU179" s="216"/>
      <c r="VPV179" s="216"/>
      <c r="VPW179" s="216"/>
      <c r="VPX179" s="216"/>
      <c r="VPY179" s="216"/>
      <c r="VPZ179" s="216"/>
      <c r="VQA179" s="216"/>
      <c r="VQB179" s="216"/>
      <c r="VQC179" s="216"/>
      <c r="VQD179" s="216"/>
      <c r="VQE179" s="216"/>
      <c r="VQF179" s="216"/>
      <c r="VQG179" s="216"/>
      <c r="VQH179" s="216"/>
      <c r="VQI179" s="216"/>
      <c r="VQJ179" s="216"/>
      <c r="VQK179" s="216"/>
      <c r="VQL179" s="216"/>
      <c r="VQM179" s="216"/>
      <c r="VQN179" s="216"/>
      <c r="VQO179" s="216"/>
      <c r="VQP179" s="216"/>
      <c r="VQQ179" s="216"/>
      <c r="VQR179" s="216"/>
      <c r="VQS179" s="216"/>
      <c r="VQT179" s="216"/>
      <c r="VQU179" s="216"/>
      <c r="VQV179" s="216"/>
      <c r="VQW179" s="216"/>
      <c r="VQX179" s="216"/>
      <c r="VQY179" s="216"/>
      <c r="VQZ179" s="216"/>
      <c r="VRA179" s="216"/>
      <c r="VRB179" s="216"/>
      <c r="VRC179" s="216"/>
      <c r="VRD179" s="216"/>
      <c r="VRE179" s="216"/>
      <c r="VRF179" s="216"/>
      <c r="VRG179" s="216"/>
      <c r="VRH179" s="216"/>
      <c r="VRI179" s="216"/>
      <c r="VRJ179" s="216"/>
      <c r="VRK179" s="216"/>
      <c r="VRL179" s="216"/>
      <c r="VRM179" s="216"/>
      <c r="VRN179" s="216"/>
      <c r="VRO179" s="216"/>
      <c r="VRP179" s="216"/>
      <c r="VRQ179" s="216"/>
      <c r="VRR179" s="216"/>
      <c r="VRS179" s="216"/>
      <c r="VRT179" s="216"/>
      <c r="VRU179" s="216"/>
      <c r="VRV179" s="216"/>
      <c r="VRW179" s="216"/>
      <c r="VRX179" s="216"/>
      <c r="VRY179" s="216"/>
      <c r="VRZ179" s="216"/>
      <c r="VSA179" s="216"/>
      <c r="VSB179" s="216"/>
      <c r="VSC179" s="216"/>
      <c r="VSD179" s="216"/>
      <c r="VSE179" s="216"/>
      <c r="VSF179" s="216"/>
      <c r="VSG179" s="216"/>
      <c r="VSH179" s="216"/>
      <c r="VSI179" s="216"/>
      <c r="VSJ179" s="216"/>
      <c r="VSK179" s="216"/>
      <c r="VSL179" s="216"/>
      <c r="VSM179" s="216"/>
      <c r="VSN179" s="216"/>
      <c r="VSO179" s="216"/>
      <c r="VSP179" s="216"/>
      <c r="VSQ179" s="216"/>
      <c r="VSR179" s="216"/>
      <c r="VSS179" s="216"/>
      <c r="VST179" s="216"/>
      <c r="VSU179" s="216"/>
      <c r="VSV179" s="216"/>
      <c r="VSW179" s="216"/>
      <c r="VSX179" s="216"/>
      <c r="VSY179" s="216"/>
      <c r="VSZ179" s="216"/>
      <c r="VTA179" s="216"/>
      <c r="VTB179" s="216"/>
      <c r="VTC179" s="216"/>
      <c r="VTD179" s="216"/>
      <c r="VTE179" s="216"/>
      <c r="VTF179" s="216"/>
      <c r="VTG179" s="216"/>
      <c r="VTH179" s="216"/>
      <c r="VTI179" s="216"/>
      <c r="VTJ179" s="216"/>
      <c r="VTK179" s="216"/>
      <c r="VTL179" s="216"/>
      <c r="VTM179" s="216"/>
      <c r="VTN179" s="216"/>
      <c r="VTO179" s="216"/>
      <c r="VTP179" s="216"/>
      <c r="VTQ179" s="216"/>
      <c r="VTR179" s="216"/>
      <c r="VTS179" s="216"/>
      <c r="VTT179" s="216"/>
      <c r="VTU179" s="216"/>
      <c r="VTV179" s="216"/>
      <c r="VTW179" s="216"/>
      <c r="VTX179" s="216"/>
      <c r="VTY179" s="216"/>
      <c r="VTZ179" s="216"/>
      <c r="VUA179" s="216"/>
      <c r="VUB179" s="216"/>
      <c r="VUC179" s="216"/>
      <c r="VUD179" s="216"/>
      <c r="VUE179" s="216"/>
      <c r="VUF179" s="216"/>
      <c r="VUG179" s="216"/>
      <c r="VUH179" s="216"/>
      <c r="VUI179" s="216"/>
      <c r="VUJ179" s="216"/>
      <c r="VUK179" s="216"/>
      <c r="VUL179" s="216"/>
      <c r="VUM179" s="216"/>
      <c r="VUN179" s="216"/>
      <c r="VUO179" s="216"/>
      <c r="VUP179" s="216"/>
      <c r="VUQ179" s="216"/>
      <c r="VUR179" s="216"/>
      <c r="VUS179" s="216"/>
      <c r="VUT179" s="216"/>
      <c r="VUU179" s="216"/>
      <c r="VUV179" s="216"/>
      <c r="VUW179" s="216"/>
      <c r="VUX179" s="216"/>
      <c r="VUY179" s="216"/>
      <c r="VUZ179" s="216"/>
      <c r="VVA179" s="216"/>
      <c r="VVB179" s="216"/>
      <c r="VVC179" s="216"/>
      <c r="VVD179" s="216"/>
      <c r="VVE179" s="216"/>
      <c r="VVF179" s="216"/>
      <c r="VVG179" s="216"/>
      <c r="VVH179" s="216"/>
      <c r="VVI179" s="216"/>
      <c r="VVJ179" s="216"/>
      <c r="VVK179" s="216"/>
      <c r="VVL179" s="216"/>
      <c r="VVM179" s="216"/>
      <c r="VVN179" s="216"/>
      <c r="VVO179" s="216"/>
      <c r="VVP179" s="216"/>
      <c r="VVQ179" s="216"/>
      <c r="VVR179" s="216"/>
      <c r="VVS179" s="216"/>
      <c r="VVT179" s="216"/>
      <c r="VVU179" s="216"/>
      <c r="VVV179" s="216"/>
      <c r="VVW179" s="216"/>
      <c r="VVX179" s="216"/>
      <c r="VVY179" s="216"/>
      <c r="VVZ179" s="216"/>
      <c r="VWA179" s="216"/>
      <c r="VWB179" s="216"/>
      <c r="VWC179" s="216"/>
      <c r="VWD179" s="216"/>
      <c r="VWE179" s="216"/>
      <c r="VWF179" s="216"/>
      <c r="VWG179" s="216"/>
      <c r="VWH179" s="216"/>
      <c r="VWI179" s="216"/>
      <c r="VWJ179" s="216"/>
      <c r="VWK179" s="216"/>
      <c r="VWL179" s="216"/>
      <c r="VWM179" s="216"/>
      <c r="VWN179" s="216"/>
      <c r="VWO179" s="216"/>
      <c r="VWP179" s="216"/>
      <c r="VWQ179" s="216"/>
      <c r="VWR179" s="216"/>
      <c r="VWS179" s="216"/>
      <c r="VWT179" s="216"/>
      <c r="VWU179" s="216"/>
      <c r="VWV179" s="216"/>
      <c r="VWW179" s="216"/>
      <c r="VWX179" s="216"/>
      <c r="VWY179" s="216"/>
      <c r="VWZ179" s="216"/>
      <c r="VXA179" s="216"/>
      <c r="VXB179" s="216"/>
      <c r="VXC179" s="216"/>
      <c r="VXD179" s="216"/>
      <c r="VXE179" s="216"/>
      <c r="VXF179" s="216"/>
      <c r="VXG179" s="216"/>
      <c r="VXH179" s="216"/>
      <c r="VXI179" s="216"/>
      <c r="VXJ179" s="216"/>
      <c r="VXK179" s="216"/>
      <c r="VXL179" s="216"/>
      <c r="VXM179" s="216"/>
      <c r="VXN179" s="216"/>
      <c r="VXO179" s="216"/>
      <c r="VXP179" s="216"/>
      <c r="VXQ179" s="216"/>
      <c r="VXR179" s="216"/>
      <c r="VXS179" s="216"/>
      <c r="VXT179" s="216"/>
      <c r="VXU179" s="216"/>
      <c r="VXV179" s="216"/>
      <c r="VXW179" s="216"/>
      <c r="VXX179" s="216"/>
      <c r="VXY179" s="216"/>
      <c r="VXZ179" s="216"/>
      <c r="VYA179" s="216"/>
      <c r="VYB179" s="216"/>
      <c r="VYC179" s="216"/>
      <c r="VYD179" s="216"/>
      <c r="VYE179" s="216"/>
      <c r="VYF179" s="216"/>
      <c r="VYG179" s="216"/>
      <c r="VYH179" s="216"/>
      <c r="VYI179" s="216"/>
      <c r="VYJ179" s="216"/>
      <c r="VYK179" s="216"/>
      <c r="VYL179" s="216"/>
      <c r="VYM179" s="216"/>
      <c r="VYN179" s="216"/>
      <c r="VYO179" s="216"/>
      <c r="VYP179" s="216"/>
      <c r="VYQ179" s="216"/>
      <c r="VYR179" s="216"/>
      <c r="VYS179" s="216"/>
      <c r="VYT179" s="216"/>
      <c r="VYU179" s="216"/>
      <c r="VYV179" s="216"/>
      <c r="VYW179" s="216"/>
      <c r="VYX179" s="216"/>
      <c r="VYY179" s="216"/>
      <c r="VYZ179" s="216"/>
      <c r="VZA179" s="216"/>
      <c r="VZB179" s="216"/>
      <c r="VZC179" s="216"/>
      <c r="VZD179" s="216"/>
      <c r="VZE179" s="216"/>
      <c r="VZF179" s="216"/>
      <c r="VZG179" s="216"/>
      <c r="VZH179" s="216"/>
      <c r="VZI179" s="216"/>
      <c r="VZJ179" s="216"/>
      <c r="VZK179" s="216"/>
      <c r="VZL179" s="216"/>
      <c r="VZM179" s="216"/>
      <c r="VZN179" s="216"/>
      <c r="VZO179" s="216"/>
      <c r="VZP179" s="216"/>
      <c r="VZQ179" s="216"/>
      <c r="VZR179" s="216"/>
      <c r="VZS179" s="216"/>
      <c r="VZT179" s="216"/>
      <c r="VZU179" s="216"/>
      <c r="VZV179" s="216"/>
      <c r="VZW179" s="216"/>
      <c r="VZX179" s="216"/>
      <c r="VZY179" s="216"/>
      <c r="VZZ179" s="216"/>
      <c r="WAA179" s="216"/>
      <c r="WAB179" s="216"/>
      <c r="WAC179" s="216"/>
      <c r="WAD179" s="216"/>
      <c r="WAE179" s="216"/>
      <c r="WAF179" s="216"/>
      <c r="WAG179" s="216"/>
      <c r="WAH179" s="216"/>
      <c r="WAI179" s="216"/>
      <c r="WAJ179" s="216"/>
      <c r="WAK179" s="216"/>
      <c r="WAL179" s="216"/>
      <c r="WAM179" s="216"/>
      <c r="WAN179" s="216"/>
      <c r="WAO179" s="216"/>
      <c r="WAP179" s="216"/>
      <c r="WAQ179" s="216"/>
      <c r="WAR179" s="216"/>
      <c r="WAS179" s="216"/>
      <c r="WAT179" s="216"/>
      <c r="WAU179" s="216"/>
      <c r="WAV179" s="216"/>
      <c r="WAW179" s="216"/>
      <c r="WAX179" s="216"/>
      <c r="WAY179" s="216"/>
      <c r="WAZ179" s="216"/>
      <c r="WBA179" s="216"/>
      <c r="WBB179" s="216"/>
      <c r="WBC179" s="216"/>
      <c r="WBD179" s="216"/>
      <c r="WBE179" s="216"/>
      <c r="WBF179" s="216"/>
      <c r="WBG179" s="216"/>
      <c r="WBH179" s="216"/>
      <c r="WBI179" s="216"/>
      <c r="WBJ179" s="216"/>
      <c r="WBK179" s="216"/>
      <c r="WBL179" s="216"/>
      <c r="WBM179" s="216"/>
      <c r="WBN179" s="216"/>
      <c r="WBO179" s="216"/>
      <c r="WBP179" s="216"/>
      <c r="WBQ179" s="216"/>
      <c r="WBR179" s="216"/>
      <c r="WBS179" s="216"/>
      <c r="WBT179" s="216"/>
      <c r="WBU179" s="216"/>
      <c r="WBV179" s="216"/>
      <c r="WBW179" s="216"/>
      <c r="WBX179" s="216"/>
      <c r="WBY179" s="216"/>
      <c r="WBZ179" s="216"/>
      <c r="WCA179" s="216"/>
      <c r="WCB179" s="216"/>
      <c r="WCC179" s="216"/>
      <c r="WCD179" s="216"/>
      <c r="WCE179" s="216"/>
      <c r="WCF179" s="216"/>
      <c r="WCG179" s="216"/>
      <c r="WCH179" s="216"/>
      <c r="WCI179" s="216"/>
      <c r="WCJ179" s="216"/>
      <c r="WCK179" s="216"/>
      <c r="WCL179" s="216"/>
      <c r="WCM179" s="216"/>
      <c r="WCN179" s="216"/>
      <c r="WCO179" s="216"/>
      <c r="WCP179" s="216"/>
      <c r="WCQ179" s="216"/>
      <c r="WCR179" s="216"/>
      <c r="WCS179" s="216"/>
      <c r="WCT179" s="216"/>
      <c r="WCU179" s="216"/>
      <c r="WCV179" s="216"/>
      <c r="WCW179" s="216"/>
      <c r="WCX179" s="216"/>
      <c r="WCY179" s="216"/>
      <c r="WCZ179" s="216"/>
      <c r="WDA179" s="216"/>
      <c r="WDB179" s="216"/>
      <c r="WDC179" s="216"/>
      <c r="WDD179" s="216"/>
      <c r="WDE179" s="216"/>
      <c r="WDF179" s="216"/>
      <c r="WDG179" s="216"/>
      <c r="WDH179" s="216"/>
      <c r="WDI179" s="216"/>
      <c r="WDJ179" s="216"/>
      <c r="WDK179" s="216"/>
      <c r="WDL179" s="216"/>
      <c r="WDM179" s="216"/>
      <c r="WDN179" s="216"/>
      <c r="WDO179" s="216"/>
      <c r="WDP179" s="216"/>
      <c r="WDQ179" s="216"/>
      <c r="WDR179" s="216"/>
      <c r="WDS179" s="216"/>
      <c r="WDT179" s="216"/>
      <c r="WDU179" s="216"/>
      <c r="WDV179" s="216"/>
      <c r="WDW179" s="216"/>
      <c r="WDX179" s="216"/>
      <c r="WDY179" s="216"/>
      <c r="WDZ179" s="216"/>
      <c r="WEA179" s="216"/>
      <c r="WEB179" s="216"/>
      <c r="WEC179" s="216"/>
      <c r="WED179" s="216"/>
      <c r="WEE179" s="216"/>
      <c r="WEF179" s="216"/>
      <c r="WEG179" s="216"/>
      <c r="WEH179" s="216"/>
      <c r="WEI179" s="216"/>
      <c r="WEJ179" s="216"/>
      <c r="WEK179" s="216"/>
      <c r="WEL179" s="216"/>
      <c r="WEM179" s="216"/>
      <c r="WEN179" s="216"/>
      <c r="WEO179" s="216"/>
      <c r="WEP179" s="216"/>
      <c r="WEQ179" s="216"/>
      <c r="WER179" s="216"/>
      <c r="WES179" s="216"/>
      <c r="WET179" s="216"/>
      <c r="WEU179" s="216"/>
      <c r="WEV179" s="216"/>
      <c r="WEW179" s="216"/>
      <c r="WEX179" s="216"/>
      <c r="WEY179" s="216"/>
      <c r="WEZ179" s="216"/>
      <c r="WFA179" s="216"/>
      <c r="WFB179" s="216"/>
      <c r="WFC179" s="216"/>
      <c r="WFD179" s="216"/>
      <c r="WFE179" s="216"/>
      <c r="WFF179" s="216"/>
      <c r="WFG179" s="216"/>
      <c r="WFH179" s="216"/>
      <c r="WFI179" s="216"/>
      <c r="WFJ179" s="216"/>
      <c r="WFK179" s="216"/>
      <c r="WFL179" s="216"/>
      <c r="WFM179" s="216"/>
      <c r="WFN179" s="216"/>
      <c r="WFO179" s="216"/>
      <c r="WFP179" s="216"/>
      <c r="WFQ179" s="216"/>
      <c r="WFR179" s="216"/>
      <c r="WFS179" s="216"/>
      <c r="WFT179" s="216"/>
      <c r="WFU179" s="216"/>
      <c r="WFV179" s="216"/>
      <c r="WFW179" s="216"/>
      <c r="WFX179" s="216"/>
      <c r="WFY179" s="216"/>
      <c r="WFZ179" s="216"/>
      <c r="WGA179" s="216"/>
      <c r="WGB179" s="216"/>
      <c r="WGC179" s="216"/>
      <c r="WGD179" s="216"/>
      <c r="WGE179" s="216"/>
      <c r="WGF179" s="216"/>
      <c r="WGG179" s="216"/>
      <c r="WGH179" s="216"/>
      <c r="WGI179" s="216"/>
      <c r="WGJ179" s="216"/>
      <c r="WGK179" s="216"/>
      <c r="WGL179" s="216"/>
      <c r="WGM179" s="216"/>
      <c r="WGN179" s="216"/>
      <c r="WGO179" s="216"/>
      <c r="WGP179" s="216"/>
      <c r="WGQ179" s="216"/>
      <c r="WGR179" s="216"/>
      <c r="WGS179" s="216"/>
      <c r="WGT179" s="216"/>
      <c r="WGU179" s="216"/>
      <c r="WGV179" s="216"/>
      <c r="WGW179" s="216"/>
      <c r="WGX179" s="216"/>
      <c r="WGY179" s="216"/>
      <c r="WGZ179" s="216"/>
      <c r="WHA179" s="216"/>
      <c r="WHB179" s="216"/>
      <c r="WHC179" s="216"/>
      <c r="WHD179" s="216"/>
      <c r="WHE179" s="216"/>
      <c r="WHF179" s="216"/>
      <c r="WHG179" s="216"/>
      <c r="WHH179" s="216"/>
      <c r="WHI179" s="216"/>
      <c r="WHJ179" s="216"/>
      <c r="WHK179" s="216"/>
      <c r="WHL179" s="216"/>
      <c r="WHM179" s="216"/>
      <c r="WHN179" s="216"/>
      <c r="WHO179" s="216"/>
      <c r="WHP179" s="216"/>
      <c r="WHQ179" s="216"/>
      <c r="WHR179" s="216"/>
      <c r="WHS179" s="216"/>
      <c r="WHT179" s="216"/>
      <c r="WHU179" s="216"/>
      <c r="WHV179" s="216"/>
      <c r="WHW179" s="216"/>
      <c r="WHX179" s="216"/>
      <c r="WHY179" s="216"/>
      <c r="WHZ179" s="216"/>
      <c r="WIA179" s="216"/>
      <c r="WIB179" s="216"/>
      <c r="WIC179" s="216"/>
      <c r="WID179" s="216"/>
      <c r="WIE179" s="216"/>
      <c r="WIF179" s="216"/>
      <c r="WIG179" s="216"/>
      <c r="WIH179" s="216"/>
      <c r="WII179" s="216"/>
      <c r="WIJ179" s="216"/>
      <c r="WIK179" s="216"/>
      <c r="WIL179" s="216"/>
      <c r="WIM179" s="216"/>
      <c r="WIN179" s="216"/>
      <c r="WIO179" s="216"/>
      <c r="WIP179" s="216"/>
      <c r="WIQ179" s="216"/>
      <c r="WIR179" s="216"/>
      <c r="WIS179" s="216"/>
      <c r="WIT179" s="216"/>
      <c r="WIU179" s="216"/>
      <c r="WIV179" s="216"/>
      <c r="WIW179" s="216"/>
      <c r="WIX179" s="216"/>
      <c r="WIY179" s="216"/>
      <c r="WIZ179" s="216"/>
      <c r="WJA179" s="216"/>
      <c r="WJB179" s="216"/>
      <c r="WJC179" s="216"/>
      <c r="WJD179" s="216"/>
      <c r="WJE179" s="216"/>
      <c r="WJF179" s="216"/>
      <c r="WJG179" s="216"/>
      <c r="WJH179" s="216"/>
      <c r="WJI179" s="216"/>
      <c r="WJJ179" s="216"/>
      <c r="WJK179" s="216"/>
      <c r="WJL179" s="216"/>
      <c r="WJM179" s="216"/>
      <c r="WJN179" s="216"/>
      <c r="WJO179" s="216"/>
      <c r="WJP179" s="216"/>
      <c r="WJQ179" s="216"/>
      <c r="WJR179" s="216"/>
      <c r="WJS179" s="216"/>
      <c r="WJT179" s="216"/>
      <c r="WJU179" s="216"/>
      <c r="WJV179" s="216"/>
      <c r="WJW179" s="216"/>
      <c r="WJX179" s="216"/>
      <c r="WJY179" s="216"/>
      <c r="WJZ179" s="216"/>
      <c r="WKA179" s="216"/>
      <c r="WKB179" s="216"/>
      <c r="WKC179" s="216"/>
      <c r="WKD179" s="216"/>
      <c r="WKE179" s="216"/>
      <c r="WKF179" s="216"/>
      <c r="WKG179" s="216"/>
      <c r="WKH179" s="216"/>
      <c r="WKI179" s="216"/>
      <c r="WKJ179" s="216"/>
      <c r="WKK179" s="216"/>
      <c r="WKL179" s="216"/>
      <c r="WKM179" s="216"/>
      <c r="WKN179" s="216"/>
      <c r="WKO179" s="216"/>
      <c r="WKP179" s="216"/>
      <c r="WKQ179" s="216"/>
      <c r="WKR179" s="216"/>
      <c r="WKS179" s="216"/>
      <c r="WKT179" s="216"/>
      <c r="WKU179" s="216"/>
      <c r="WKV179" s="216"/>
      <c r="WKW179" s="216"/>
      <c r="WKX179" s="216"/>
      <c r="WKY179" s="216"/>
      <c r="WKZ179" s="216"/>
      <c r="WLA179" s="216"/>
      <c r="WLB179" s="216"/>
      <c r="WLC179" s="216"/>
      <c r="WLD179" s="216"/>
      <c r="WLE179" s="216"/>
      <c r="WLF179" s="216"/>
      <c r="WLG179" s="216"/>
      <c r="WLH179" s="216"/>
      <c r="WLI179" s="216"/>
      <c r="WLJ179" s="216"/>
      <c r="WLK179" s="216"/>
      <c r="WLL179" s="216"/>
      <c r="WLM179" s="216"/>
      <c r="WLN179" s="216"/>
      <c r="WLO179" s="216"/>
      <c r="WLP179" s="216"/>
      <c r="WLQ179" s="216"/>
      <c r="WLR179" s="216"/>
      <c r="WLS179" s="216"/>
      <c r="WLT179" s="216"/>
      <c r="WLU179" s="216"/>
      <c r="WLV179" s="216"/>
      <c r="WLW179" s="216"/>
      <c r="WLX179" s="216"/>
      <c r="WLY179" s="216"/>
      <c r="WLZ179" s="216"/>
      <c r="WMA179" s="216"/>
      <c r="WMB179" s="216"/>
      <c r="WMC179" s="216"/>
      <c r="WMD179" s="216"/>
      <c r="WME179" s="216"/>
      <c r="WMF179" s="216"/>
      <c r="WMG179" s="216"/>
      <c r="WMH179" s="216"/>
      <c r="WMI179" s="216"/>
      <c r="WMJ179" s="216"/>
      <c r="WMK179" s="216"/>
      <c r="WML179" s="216"/>
      <c r="WMM179" s="216"/>
      <c r="WMN179" s="216"/>
      <c r="WMO179" s="216"/>
      <c r="WMP179" s="216"/>
      <c r="WMQ179" s="216"/>
      <c r="WMR179" s="216"/>
      <c r="WMS179" s="216"/>
      <c r="WMT179" s="216"/>
      <c r="WMU179" s="216"/>
      <c r="WMV179" s="216"/>
      <c r="WMW179" s="216"/>
      <c r="WMX179" s="216"/>
      <c r="WMY179" s="216"/>
      <c r="WMZ179" s="216"/>
      <c r="WNA179" s="216"/>
      <c r="WNB179" s="216"/>
      <c r="WNC179" s="216"/>
      <c r="WND179" s="216"/>
      <c r="WNE179" s="216"/>
      <c r="WNF179" s="216"/>
      <c r="WNG179" s="216"/>
      <c r="WNH179" s="216"/>
      <c r="WNI179" s="216"/>
      <c r="WNJ179" s="216"/>
      <c r="WNK179" s="216"/>
      <c r="WNL179" s="216"/>
      <c r="WNM179" s="216"/>
      <c r="WNN179" s="216"/>
      <c r="WNO179" s="216"/>
      <c r="WNP179" s="216"/>
      <c r="WNQ179" s="216"/>
      <c r="WNR179" s="216"/>
      <c r="WNS179" s="216"/>
      <c r="WNT179" s="216"/>
      <c r="WNU179" s="216"/>
      <c r="WNV179" s="216"/>
      <c r="WNW179" s="216"/>
      <c r="WNX179" s="216"/>
      <c r="WNY179" s="216"/>
      <c r="WNZ179" s="216"/>
      <c r="WOA179" s="216"/>
      <c r="WOB179" s="216"/>
      <c r="WOC179" s="216"/>
      <c r="WOD179" s="216"/>
      <c r="WOE179" s="216"/>
      <c r="WOF179" s="216"/>
      <c r="WOG179" s="216"/>
      <c r="WOH179" s="216"/>
      <c r="WOI179" s="216"/>
      <c r="WOJ179" s="216"/>
      <c r="WOK179" s="216"/>
      <c r="WOL179" s="216"/>
      <c r="WOM179" s="216"/>
      <c r="WON179" s="216"/>
      <c r="WOO179" s="216"/>
      <c r="WOP179" s="216"/>
      <c r="WOQ179" s="216"/>
      <c r="WOR179" s="216"/>
      <c r="WOS179" s="216"/>
      <c r="WOT179" s="216"/>
      <c r="WOU179" s="216"/>
      <c r="WOV179" s="216"/>
      <c r="WOW179" s="216"/>
      <c r="WOX179" s="216"/>
      <c r="WOY179" s="216"/>
      <c r="WOZ179" s="216"/>
      <c r="WPA179" s="216"/>
      <c r="WPB179" s="216"/>
      <c r="WPC179" s="216"/>
      <c r="WPD179" s="216"/>
      <c r="WPE179" s="216"/>
      <c r="WPF179" s="216"/>
      <c r="WPG179" s="216"/>
      <c r="WPH179" s="216"/>
      <c r="WPI179" s="216"/>
      <c r="WPJ179" s="216"/>
      <c r="WPK179" s="216"/>
      <c r="WPL179" s="216"/>
      <c r="WPM179" s="216"/>
      <c r="WPN179" s="216"/>
      <c r="WPO179" s="216"/>
      <c r="WPP179" s="216"/>
      <c r="WPQ179" s="216"/>
      <c r="WPR179" s="216"/>
      <c r="WPS179" s="216"/>
      <c r="WPT179" s="216"/>
      <c r="WPU179" s="216"/>
      <c r="WPV179" s="216"/>
      <c r="WPW179" s="216"/>
      <c r="WPX179" s="216"/>
      <c r="WPY179" s="216"/>
      <c r="WPZ179" s="216"/>
      <c r="WQA179" s="216"/>
      <c r="WQB179" s="216"/>
      <c r="WQC179" s="216"/>
      <c r="WQD179" s="216"/>
      <c r="WQE179" s="216"/>
      <c r="WQF179" s="216"/>
      <c r="WQG179" s="216"/>
      <c r="WQH179" s="216"/>
      <c r="WQI179" s="216"/>
      <c r="WQJ179" s="216"/>
      <c r="WQK179" s="216"/>
      <c r="WQL179" s="216"/>
      <c r="WQM179" s="216"/>
      <c r="WQN179" s="216"/>
      <c r="WQO179" s="216"/>
      <c r="WQP179" s="216"/>
      <c r="WQQ179" s="216"/>
      <c r="WQR179" s="216"/>
      <c r="WQS179" s="216"/>
      <c r="WQT179" s="216"/>
      <c r="WQU179" s="216"/>
      <c r="WQV179" s="216"/>
      <c r="WQW179" s="216"/>
      <c r="WQX179" s="216"/>
      <c r="WQY179" s="216"/>
      <c r="WQZ179" s="216"/>
      <c r="WRA179" s="216"/>
      <c r="WRB179" s="216"/>
      <c r="WRC179" s="216"/>
      <c r="WRD179" s="216"/>
      <c r="WRE179" s="216"/>
      <c r="WRF179" s="216"/>
      <c r="WRG179" s="216"/>
      <c r="WRH179" s="216"/>
      <c r="WRI179" s="216"/>
      <c r="WRJ179" s="216"/>
      <c r="WRK179" s="216"/>
      <c r="WRL179" s="216"/>
      <c r="WRM179" s="216"/>
      <c r="WRN179" s="216"/>
      <c r="WRO179" s="216"/>
      <c r="WRP179" s="216"/>
      <c r="WRQ179" s="216"/>
      <c r="WRR179" s="216"/>
      <c r="WRS179" s="216"/>
      <c r="WRT179" s="216"/>
      <c r="WRU179" s="216"/>
      <c r="WRV179" s="216"/>
      <c r="WRW179" s="216"/>
      <c r="WRX179" s="216"/>
      <c r="WRY179" s="216"/>
      <c r="WRZ179" s="216"/>
      <c r="WSA179" s="216"/>
      <c r="WSB179" s="216"/>
      <c r="WSC179" s="216"/>
      <c r="WSD179" s="216"/>
      <c r="WSE179" s="216"/>
      <c r="WSF179" s="216"/>
      <c r="WSG179" s="216"/>
      <c r="WSH179" s="216"/>
      <c r="WSI179" s="216"/>
      <c r="WSJ179" s="216"/>
      <c r="WSK179" s="216"/>
      <c r="WSL179" s="216"/>
      <c r="WSM179" s="216"/>
      <c r="WSN179" s="216"/>
      <c r="WSO179" s="216"/>
      <c r="WSP179" s="216"/>
      <c r="WSQ179" s="216"/>
      <c r="WSR179" s="216"/>
      <c r="WSS179" s="216"/>
      <c r="WST179" s="216"/>
      <c r="WSU179" s="216"/>
      <c r="WSV179" s="216"/>
      <c r="WSW179" s="216"/>
      <c r="WSX179" s="216"/>
      <c r="WSY179" s="216"/>
      <c r="WSZ179" s="216"/>
      <c r="WTA179" s="216"/>
      <c r="WTB179" s="216"/>
      <c r="WTC179" s="216"/>
      <c r="WTD179" s="216"/>
      <c r="WTE179" s="216"/>
      <c r="WTF179" s="216"/>
      <c r="WTG179" s="216"/>
      <c r="WTH179" s="216"/>
      <c r="WTI179" s="216"/>
      <c r="WTJ179" s="216"/>
      <c r="WTK179" s="216"/>
      <c r="WTL179" s="216"/>
      <c r="WTM179" s="216"/>
      <c r="WTN179" s="216"/>
      <c r="WTO179" s="216"/>
      <c r="WTP179" s="216"/>
      <c r="WTQ179" s="216"/>
      <c r="WTR179" s="216"/>
      <c r="WTS179" s="216"/>
      <c r="WTT179" s="216"/>
      <c r="WTU179" s="216"/>
      <c r="WTV179" s="216"/>
      <c r="WTW179" s="216"/>
      <c r="WTX179" s="216"/>
      <c r="WTY179" s="216"/>
      <c r="WTZ179" s="216"/>
      <c r="WUA179" s="216"/>
      <c r="WUB179" s="216"/>
      <c r="WUC179" s="216"/>
      <c r="WUD179" s="216"/>
      <c r="WUE179" s="216"/>
      <c r="WUF179" s="216"/>
      <c r="WUG179" s="216"/>
      <c r="WUH179" s="216"/>
      <c r="WUI179" s="216"/>
      <c r="WUJ179" s="216"/>
      <c r="WUK179" s="216"/>
      <c r="WUL179" s="216"/>
      <c r="WUM179" s="216"/>
      <c r="WUN179" s="216"/>
      <c r="WUO179" s="216"/>
      <c r="WUP179" s="216"/>
      <c r="WUQ179" s="216"/>
      <c r="WUR179" s="216"/>
      <c r="WUS179" s="216"/>
      <c r="WUT179" s="216"/>
      <c r="WUU179" s="216"/>
      <c r="WUV179" s="216"/>
      <c r="WUW179" s="216"/>
      <c r="WUX179" s="216"/>
      <c r="WUY179" s="216"/>
      <c r="WUZ179" s="216"/>
      <c r="WVA179" s="216"/>
      <c r="WVB179" s="216"/>
      <c r="WVC179" s="216"/>
      <c r="WVD179" s="216"/>
      <c r="WVE179" s="216"/>
      <c r="WVF179" s="216"/>
      <c r="WVG179" s="216"/>
      <c r="WVH179" s="216"/>
      <c r="WVI179" s="216"/>
      <c r="WVJ179" s="216"/>
      <c r="WVK179" s="216"/>
      <c r="WVL179" s="216"/>
      <c r="WVM179" s="216"/>
      <c r="WVN179" s="216"/>
      <c r="WVO179" s="216"/>
      <c r="WVP179" s="216"/>
      <c r="WVQ179" s="216"/>
      <c r="WVR179" s="216"/>
      <c r="WVS179" s="216"/>
      <c r="WVT179" s="216"/>
      <c r="WVU179" s="216"/>
      <c r="WVV179" s="216"/>
      <c r="WVW179" s="216"/>
      <c r="WVX179" s="216"/>
      <c r="WVY179" s="216"/>
      <c r="WVZ179" s="216"/>
      <c r="WWA179" s="216"/>
      <c r="WWB179" s="216"/>
      <c r="WWC179" s="216"/>
      <c r="WWD179" s="216"/>
      <c r="WWE179" s="216"/>
      <c r="WWF179" s="216"/>
      <c r="WWG179" s="216"/>
      <c r="WWH179" s="216"/>
      <c r="WWI179" s="216"/>
      <c r="WWJ179" s="216"/>
      <c r="WWK179" s="216"/>
      <c r="WWL179" s="216"/>
      <c r="WWM179" s="216"/>
      <c r="WWN179" s="216"/>
      <c r="WWO179" s="216"/>
      <c r="WWP179" s="216"/>
      <c r="WWQ179" s="216"/>
      <c r="WWR179" s="216"/>
      <c r="WWS179" s="216"/>
      <c r="WWT179" s="216"/>
      <c r="WWU179" s="216"/>
      <c r="WWV179" s="216"/>
      <c r="WWW179" s="216"/>
      <c r="WWX179" s="216"/>
      <c r="WWY179" s="216"/>
      <c r="WWZ179" s="216"/>
      <c r="WXA179" s="216"/>
      <c r="WXB179" s="216"/>
      <c r="WXC179" s="216"/>
      <c r="WXD179" s="216"/>
      <c r="WXE179" s="216"/>
      <c r="WXF179" s="216"/>
      <c r="WXG179" s="216"/>
      <c r="WXH179" s="216"/>
      <c r="WXI179" s="216"/>
      <c r="WXJ179" s="216"/>
      <c r="WXK179" s="216"/>
      <c r="WXL179" s="216"/>
      <c r="WXM179" s="216"/>
      <c r="WXN179" s="216"/>
      <c r="WXO179" s="216"/>
      <c r="WXP179" s="216"/>
      <c r="WXQ179" s="216"/>
      <c r="WXR179" s="216"/>
      <c r="WXS179" s="216"/>
      <c r="WXT179" s="216"/>
      <c r="WXU179" s="216"/>
      <c r="WXV179" s="216"/>
      <c r="WXW179" s="216"/>
      <c r="WXX179" s="216"/>
      <c r="WXY179" s="216"/>
      <c r="WXZ179" s="216"/>
      <c r="WYA179" s="216"/>
      <c r="WYB179" s="216"/>
      <c r="WYC179" s="216"/>
      <c r="WYD179" s="216"/>
      <c r="WYE179" s="216"/>
      <c r="WYF179" s="216"/>
      <c r="WYG179" s="216"/>
      <c r="WYH179" s="216"/>
      <c r="WYI179" s="216"/>
      <c r="WYJ179" s="216"/>
      <c r="WYK179" s="216"/>
      <c r="WYL179" s="216"/>
      <c r="WYM179" s="216"/>
      <c r="WYN179" s="216"/>
      <c r="WYO179" s="216"/>
      <c r="WYP179" s="216"/>
      <c r="WYQ179" s="216"/>
      <c r="WYR179" s="216"/>
      <c r="WYS179" s="216"/>
      <c r="WYT179" s="216"/>
      <c r="WYU179" s="216"/>
      <c r="WYV179" s="216"/>
      <c r="WYW179" s="216"/>
      <c r="WYX179" s="216"/>
      <c r="WYY179" s="216"/>
      <c r="WYZ179" s="216"/>
      <c r="WZA179" s="216"/>
      <c r="WZB179" s="216"/>
      <c r="WZC179" s="216"/>
      <c r="WZD179" s="216"/>
      <c r="WZE179" s="216"/>
      <c r="WZF179" s="216"/>
      <c r="WZG179" s="216"/>
      <c r="WZH179" s="216"/>
      <c r="WZI179" s="216"/>
      <c r="WZJ179" s="216"/>
      <c r="WZK179" s="216"/>
      <c r="WZL179" s="216"/>
      <c r="WZM179" s="216"/>
      <c r="WZN179" s="216"/>
      <c r="WZO179" s="216"/>
      <c r="WZP179" s="216"/>
      <c r="WZQ179" s="216"/>
      <c r="WZR179" s="216"/>
      <c r="WZS179" s="216"/>
      <c r="WZT179" s="216"/>
      <c r="WZU179" s="216"/>
      <c r="WZV179" s="216"/>
      <c r="WZW179" s="216"/>
      <c r="WZX179" s="216"/>
      <c r="WZY179" s="216"/>
      <c r="WZZ179" s="216"/>
      <c r="XAA179" s="216"/>
      <c r="XAB179" s="216"/>
      <c r="XAC179" s="216"/>
      <c r="XAD179" s="216"/>
      <c r="XAE179" s="216"/>
      <c r="XAF179" s="216"/>
      <c r="XAG179" s="216"/>
      <c r="XAH179" s="216"/>
      <c r="XAI179" s="216"/>
      <c r="XAJ179" s="216"/>
      <c r="XAK179" s="216"/>
      <c r="XAL179" s="216"/>
      <c r="XAM179" s="216"/>
      <c r="XAN179" s="216"/>
      <c r="XAO179" s="216"/>
      <c r="XAP179" s="216"/>
      <c r="XAQ179" s="216"/>
      <c r="XAR179" s="216"/>
      <c r="XAS179" s="216"/>
      <c r="XAT179" s="216"/>
      <c r="XAU179" s="216"/>
      <c r="XAV179" s="216"/>
      <c r="XAW179" s="216"/>
      <c r="XAX179" s="216"/>
      <c r="XAY179" s="216"/>
      <c r="XAZ179" s="216"/>
      <c r="XBA179" s="216"/>
      <c r="XBB179" s="216"/>
      <c r="XBC179" s="216"/>
      <c r="XBD179" s="216"/>
      <c r="XBE179" s="216"/>
      <c r="XBF179" s="216"/>
      <c r="XBG179" s="216"/>
      <c r="XBH179" s="216"/>
      <c r="XBI179" s="216"/>
      <c r="XBJ179" s="216"/>
      <c r="XBK179" s="216"/>
      <c r="XBL179" s="216"/>
      <c r="XBM179" s="216"/>
      <c r="XBN179" s="216"/>
      <c r="XBO179" s="216"/>
      <c r="XBP179" s="216"/>
      <c r="XBQ179" s="216"/>
      <c r="XBR179" s="216"/>
      <c r="XBS179" s="216"/>
      <c r="XBT179" s="216"/>
      <c r="XBU179" s="216"/>
      <c r="XBV179" s="216"/>
      <c r="XBW179" s="216"/>
      <c r="XBX179" s="216"/>
      <c r="XBY179" s="216"/>
      <c r="XBZ179" s="216"/>
      <c r="XCA179" s="216"/>
      <c r="XCB179" s="216"/>
      <c r="XCC179" s="216"/>
      <c r="XCD179" s="216"/>
      <c r="XCE179" s="216"/>
      <c r="XCF179" s="216"/>
      <c r="XCG179" s="216"/>
      <c r="XCH179" s="216"/>
      <c r="XCI179" s="216"/>
      <c r="XCJ179" s="216"/>
      <c r="XCK179" s="216"/>
      <c r="XCL179" s="216"/>
      <c r="XCM179" s="216"/>
      <c r="XCN179" s="216"/>
      <c r="XCO179" s="216"/>
      <c r="XCP179" s="216"/>
      <c r="XCQ179" s="216"/>
      <c r="XCR179" s="216"/>
      <c r="XCS179" s="216"/>
      <c r="XCT179" s="216"/>
      <c r="XCU179" s="216"/>
      <c r="XCV179" s="216"/>
      <c r="XCW179" s="216"/>
      <c r="XCX179" s="216"/>
      <c r="XCY179" s="216"/>
      <c r="XCZ179" s="216"/>
      <c r="XDA179" s="216"/>
      <c r="XDB179" s="216"/>
      <c r="XDC179" s="216"/>
      <c r="XDD179" s="216"/>
      <c r="XDE179" s="216"/>
      <c r="XDF179" s="216"/>
      <c r="XDG179" s="216"/>
      <c r="XDH179" s="216"/>
      <c r="XDI179" s="216"/>
      <c r="XDJ179" s="216"/>
      <c r="XDK179" s="216"/>
      <c r="XDL179" s="216"/>
      <c r="XDM179" s="216"/>
      <c r="XDN179" s="216"/>
      <c r="XDO179" s="216"/>
      <c r="XDP179" s="216"/>
      <c r="XDQ179" s="216"/>
      <c r="XDR179" s="216"/>
      <c r="XDS179" s="216"/>
      <c r="XDT179" s="216"/>
      <c r="XDU179" s="216"/>
      <c r="XDV179" s="216"/>
      <c r="XDW179" s="216"/>
      <c r="XDX179" s="216"/>
      <c r="XDY179" s="216"/>
      <c r="XDZ179" s="216"/>
      <c r="XEA179" s="216"/>
      <c r="XEB179" s="216"/>
      <c r="XEC179" s="216"/>
      <c r="XED179" s="216"/>
      <c r="XEE179" s="216"/>
      <c r="XEF179" s="216"/>
      <c r="XEG179" s="216"/>
      <c r="XEH179" s="216"/>
      <c r="XEI179" s="216"/>
      <c r="XEJ179" s="216"/>
      <c r="XEK179" s="216"/>
      <c r="XEL179" s="216"/>
      <c r="XEM179" s="216"/>
      <c r="XEN179" s="216"/>
      <c r="XEO179" s="216"/>
      <c r="XEP179" s="216"/>
      <c r="XEQ179" s="216"/>
      <c r="XER179" s="216"/>
      <c r="XES179" s="216"/>
      <c r="XET179" s="216"/>
      <c r="XEU179" s="216"/>
      <c r="XEV179" s="216"/>
      <c r="XEW179" s="216"/>
      <c r="XEX179" s="216"/>
      <c r="XEY179" s="216"/>
      <c r="XEZ179" s="216"/>
      <c r="XFA179" s="216"/>
      <c r="XFB179" s="216"/>
      <c r="XFC179" s="216"/>
      <c r="XFD179" s="216"/>
    </row>
    <row r="180" spans="2:16384">
      <c r="B180" s="216"/>
      <c r="C180" s="227"/>
      <c r="D180" s="216"/>
      <c r="E180" s="216"/>
      <c r="F180" s="216"/>
      <c r="G180" s="216"/>
      <c r="H180" s="216"/>
      <c r="I180" s="216"/>
      <c r="J180" s="216"/>
      <c r="K180" s="216"/>
      <c r="L180" s="224"/>
      <c r="M180" s="225"/>
      <c r="N180" s="225"/>
      <c r="O180" s="225"/>
      <c r="P180" s="225"/>
      <c r="Q180" s="225"/>
      <c r="R180" s="225"/>
      <c r="S180" s="225"/>
      <c r="T180" s="216"/>
      <c r="U180" s="216"/>
      <c r="V180" s="216"/>
      <c r="W180" s="216"/>
      <c r="X180" s="225"/>
      <c r="Y180" s="225"/>
      <c r="Z180" s="225"/>
      <c r="AA180" s="225"/>
      <c r="AB180" s="225"/>
      <c r="AC180" s="225"/>
      <c r="AD180" s="225"/>
      <c r="AE180" s="225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16"/>
      <c r="BN180" s="216"/>
      <c r="BO180" s="216"/>
      <c r="BP180" s="216"/>
      <c r="BQ180" s="216"/>
      <c r="BR180" s="216"/>
      <c r="BS180" s="216"/>
      <c r="BT180" s="216"/>
      <c r="BU180" s="216"/>
      <c r="BV180" s="216"/>
      <c r="BW180" s="216"/>
      <c r="BX180" s="216"/>
      <c r="BY180" s="216"/>
      <c r="BZ180" s="216"/>
      <c r="CA180" s="216"/>
      <c r="CB180" s="216"/>
      <c r="CC180" s="216"/>
      <c r="CD180" s="216"/>
      <c r="CE180" s="216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  <c r="CR180" s="216"/>
      <c r="CS180" s="216"/>
      <c r="CT180" s="216"/>
      <c r="CU180" s="216"/>
      <c r="CV180" s="216"/>
      <c r="CW180" s="216"/>
      <c r="CX180" s="216"/>
      <c r="CY180" s="216"/>
      <c r="CZ180" s="216"/>
      <c r="DA180" s="216"/>
      <c r="DB180" s="216"/>
      <c r="DC180" s="216"/>
      <c r="DD180" s="216"/>
      <c r="DE180" s="216"/>
      <c r="DF180" s="216"/>
      <c r="DG180" s="216"/>
      <c r="DH180" s="216"/>
      <c r="DI180" s="216"/>
      <c r="DJ180" s="216"/>
      <c r="DK180" s="216"/>
      <c r="DL180" s="216"/>
      <c r="DM180" s="216"/>
      <c r="DN180" s="216"/>
      <c r="DO180" s="216"/>
      <c r="DP180" s="216"/>
      <c r="DQ180" s="216"/>
      <c r="DR180" s="216"/>
      <c r="DS180" s="216"/>
      <c r="DT180" s="216"/>
      <c r="DU180" s="216"/>
      <c r="DV180" s="216"/>
      <c r="DW180" s="216"/>
      <c r="DX180" s="216"/>
      <c r="DY180" s="216"/>
      <c r="DZ180" s="216"/>
      <c r="EA180" s="216"/>
      <c r="EB180" s="216"/>
      <c r="EC180" s="216"/>
      <c r="ED180" s="216"/>
      <c r="EE180" s="216"/>
      <c r="EF180" s="216"/>
      <c r="EG180" s="216"/>
      <c r="EH180" s="216"/>
      <c r="EI180" s="216"/>
      <c r="EJ180" s="216"/>
      <c r="EK180" s="216"/>
      <c r="EL180" s="216"/>
      <c r="EM180" s="216"/>
      <c r="EN180" s="216"/>
      <c r="EO180" s="216"/>
      <c r="EP180" s="216"/>
      <c r="EQ180" s="216"/>
      <c r="ER180" s="216"/>
      <c r="ES180" s="216"/>
      <c r="ET180" s="216"/>
      <c r="EU180" s="216"/>
      <c r="EV180" s="216"/>
      <c r="EW180" s="216"/>
      <c r="EX180" s="216"/>
      <c r="EY180" s="216"/>
      <c r="EZ180" s="216"/>
      <c r="FA180" s="216"/>
      <c r="FB180" s="216"/>
      <c r="FC180" s="216"/>
      <c r="FD180" s="216"/>
      <c r="FE180" s="216"/>
      <c r="FF180" s="216"/>
      <c r="FG180" s="216"/>
      <c r="FH180" s="216"/>
      <c r="FI180" s="216"/>
      <c r="FJ180" s="216"/>
      <c r="FK180" s="216"/>
      <c r="FL180" s="216"/>
      <c r="FM180" s="216"/>
      <c r="FN180" s="216"/>
      <c r="FO180" s="216"/>
      <c r="FP180" s="216"/>
      <c r="FQ180" s="216"/>
      <c r="FR180" s="216"/>
      <c r="FS180" s="216"/>
      <c r="FT180" s="216"/>
      <c r="FU180" s="216"/>
      <c r="FV180" s="216"/>
      <c r="FW180" s="216"/>
      <c r="FX180" s="216"/>
      <c r="FY180" s="216"/>
      <c r="FZ180" s="216"/>
      <c r="GA180" s="216"/>
      <c r="GB180" s="216"/>
      <c r="GC180" s="216"/>
      <c r="GD180" s="216"/>
      <c r="GE180" s="216"/>
      <c r="GF180" s="216"/>
      <c r="GG180" s="216"/>
      <c r="GH180" s="216"/>
      <c r="GI180" s="216"/>
      <c r="GJ180" s="216"/>
      <c r="GK180" s="216"/>
      <c r="GL180" s="216"/>
      <c r="GM180" s="216"/>
      <c r="GN180" s="216"/>
      <c r="GO180" s="216"/>
      <c r="GP180" s="216"/>
      <c r="GQ180" s="216"/>
      <c r="GR180" s="216"/>
      <c r="GS180" s="216"/>
      <c r="GT180" s="216"/>
      <c r="GU180" s="216"/>
      <c r="GV180" s="216"/>
      <c r="GW180" s="216"/>
      <c r="GX180" s="216"/>
      <c r="GY180" s="216"/>
      <c r="GZ180" s="216"/>
      <c r="HA180" s="216"/>
      <c r="HB180" s="216"/>
      <c r="HC180" s="216"/>
      <c r="HD180" s="216"/>
      <c r="HE180" s="216"/>
      <c r="HF180" s="216"/>
      <c r="HG180" s="216"/>
      <c r="HH180" s="216"/>
      <c r="HI180" s="216"/>
      <c r="HJ180" s="216"/>
      <c r="HK180" s="216"/>
      <c r="HL180" s="216"/>
      <c r="HM180" s="216"/>
      <c r="HN180" s="216"/>
      <c r="HO180" s="216"/>
      <c r="HP180" s="216"/>
      <c r="HQ180" s="216"/>
      <c r="HR180" s="216"/>
      <c r="HS180" s="216"/>
      <c r="HT180" s="216"/>
      <c r="HU180" s="216"/>
      <c r="HV180" s="216"/>
      <c r="HW180" s="216"/>
      <c r="HX180" s="216"/>
      <c r="HY180" s="216"/>
      <c r="HZ180" s="216"/>
      <c r="IA180" s="216"/>
      <c r="IB180" s="216"/>
      <c r="IC180" s="216"/>
      <c r="ID180" s="216"/>
      <c r="IE180" s="216"/>
      <c r="IF180" s="216"/>
      <c r="IG180" s="216"/>
      <c r="IH180" s="216"/>
      <c r="II180" s="216"/>
      <c r="IJ180" s="216"/>
      <c r="IK180" s="216"/>
      <c r="IL180" s="216"/>
      <c r="IM180" s="216"/>
      <c r="IN180" s="216"/>
      <c r="IO180" s="216"/>
      <c r="IP180" s="216"/>
      <c r="IQ180" s="216"/>
      <c r="IR180" s="216"/>
      <c r="IS180" s="216"/>
      <c r="IT180" s="216"/>
      <c r="IU180" s="216"/>
      <c r="IV180" s="216"/>
      <c r="IW180" s="216"/>
      <c r="IX180" s="216"/>
      <c r="IY180" s="216"/>
      <c r="IZ180" s="216"/>
      <c r="JA180" s="216"/>
      <c r="JB180" s="216"/>
      <c r="JC180" s="216"/>
      <c r="JD180" s="216"/>
      <c r="JE180" s="216"/>
      <c r="JF180" s="216"/>
      <c r="JG180" s="216"/>
      <c r="JH180" s="216"/>
      <c r="JI180" s="216"/>
      <c r="JJ180" s="216"/>
      <c r="JK180" s="216"/>
      <c r="JL180" s="216"/>
      <c r="JM180" s="216"/>
      <c r="JN180" s="216"/>
      <c r="JO180" s="216"/>
      <c r="JP180" s="216"/>
      <c r="JQ180" s="216"/>
      <c r="JR180" s="216"/>
      <c r="JS180" s="216"/>
      <c r="JT180" s="216"/>
      <c r="JU180" s="216"/>
      <c r="JV180" s="216"/>
      <c r="JW180" s="216"/>
      <c r="JX180" s="216"/>
      <c r="JY180" s="216"/>
      <c r="JZ180" s="216"/>
      <c r="KA180" s="216"/>
      <c r="KB180" s="216"/>
      <c r="KC180" s="216"/>
      <c r="KD180" s="216"/>
      <c r="KE180" s="216"/>
      <c r="KF180" s="216"/>
      <c r="KG180" s="216"/>
      <c r="KH180" s="216"/>
      <c r="KI180" s="216"/>
      <c r="KJ180" s="216"/>
      <c r="KK180" s="216"/>
      <c r="KL180" s="216"/>
      <c r="KM180" s="216"/>
      <c r="KN180" s="216"/>
      <c r="KO180" s="216"/>
      <c r="KP180" s="216"/>
      <c r="KQ180" s="216"/>
      <c r="KR180" s="216"/>
      <c r="KS180" s="216"/>
      <c r="KT180" s="216"/>
      <c r="KU180" s="216"/>
      <c r="KV180" s="216"/>
      <c r="KW180" s="216"/>
      <c r="KX180" s="216"/>
      <c r="KY180" s="216"/>
      <c r="KZ180" s="216"/>
      <c r="LA180" s="216"/>
      <c r="LB180" s="216"/>
      <c r="LC180" s="216"/>
      <c r="LD180" s="216"/>
      <c r="LE180" s="216"/>
      <c r="LF180" s="216"/>
      <c r="LG180" s="216"/>
      <c r="LH180" s="216"/>
      <c r="LI180" s="216"/>
      <c r="LJ180" s="216"/>
      <c r="LK180" s="216"/>
      <c r="LL180" s="216"/>
      <c r="LM180" s="216"/>
      <c r="LN180" s="216"/>
      <c r="LO180" s="216"/>
      <c r="LP180" s="216"/>
      <c r="LQ180" s="216"/>
      <c r="LR180" s="216"/>
      <c r="LS180" s="216"/>
      <c r="LT180" s="216"/>
      <c r="LU180" s="216"/>
      <c r="LV180" s="216"/>
      <c r="LW180" s="216"/>
      <c r="LX180" s="216"/>
      <c r="LY180" s="216"/>
      <c r="LZ180" s="216"/>
      <c r="MA180" s="216"/>
      <c r="MB180" s="216"/>
      <c r="MC180" s="216"/>
      <c r="MD180" s="216"/>
      <c r="ME180" s="216"/>
      <c r="MF180" s="216"/>
      <c r="MG180" s="216"/>
      <c r="MH180" s="216"/>
      <c r="MI180" s="216"/>
      <c r="MJ180" s="216"/>
      <c r="MK180" s="216"/>
      <c r="ML180" s="216"/>
      <c r="MM180" s="216"/>
      <c r="MN180" s="216"/>
      <c r="MO180" s="216"/>
      <c r="MP180" s="216"/>
      <c r="MQ180" s="216"/>
      <c r="MR180" s="216"/>
      <c r="MS180" s="216"/>
      <c r="MT180" s="216"/>
      <c r="MU180" s="216"/>
      <c r="MV180" s="216"/>
      <c r="MW180" s="216"/>
      <c r="MX180" s="216"/>
      <c r="MY180" s="216"/>
      <c r="MZ180" s="216"/>
      <c r="NA180" s="216"/>
      <c r="NB180" s="216"/>
      <c r="NC180" s="216"/>
      <c r="ND180" s="216"/>
      <c r="NE180" s="216"/>
      <c r="NF180" s="216"/>
      <c r="NG180" s="216"/>
      <c r="NH180" s="216"/>
      <c r="NI180" s="216"/>
      <c r="NJ180" s="216"/>
      <c r="NK180" s="216"/>
      <c r="NL180" s="216"/>
      <c r="NM180" s="216"/>
      <c r="NN180" s="216"/>
      <c r="NO180" s="216"/>
      <c r="NP180" s="216"/>
      <c r="NQ180" s="216"/>
      <c r="NR180" s="216"/>
      <c r="NS180" s="216"/>
      <c r="NT180" s="216"/>
      <c r="NU180" s="216"/>
      <c r="NV180" s="216"/>
      <c r="NW180" s="216"/>
      <c r="NX180" s="216"/>
      <c r="NY180" s="216"/>
      <c r="NZ180" s="216"/>
      <c r="OA180" s="216"/>
      <c r="OB180" s="216"/>
      <c r="OC180" s="216"/>
      <c r="OD180" s="216"/>
      <c r="OE180" s="216"/>
      <c r="OF180" s="216"/>
      <c r="OG180" s="216"/>
      <c r="OH180" s="216"/>
      <c r="OI180" s="216"/>
      <c r="OJ180" s="216"/>
      <c r="OK180" s="216"/>
      <c r="OL180" s="216"/>
      <c r="OM180" s="216"/>
      <c r="ON180" s="216"/>
      <c r="OO180" s="216"/>
      <c r="OP180" s="216"/>
      <c r="OQ180" s="216"/>
      <c r="OR180" s="216"/>
      <c r="OS180" s="216"/>
      <c r="OT180" s="216"/>
      <c r="OU180" s="216"/>
      <c r="OV180" s="216"/>
      <c r="OW180" s="216"/>
      <c r="OX180" s="216"/>
      <c r="OY180" s="216"/>
      <c r="OZ180" s="216"/>
      <c r="PA180" s="216"/>
      <c r="PB180" s="216"/>
      <c r="PC180" s="216"/>
      <c r="PD180" s="216"/>
      <c r="PE180" s="216"/>
      <c r="PF180" s="216"/>
      <c r="PG180" s="216"/>
      <c r="PH180" s="216"/>
      <c r="PI180" s="216"/>
      <c r="PJ180" s="216"/>
      <c r="PK180" s="216"/>
      <c r="PL180" s="216"/>
      <c r="PM180" s="216"/>
      <c r="PN180" s="216"/>
      <c r="PO180" s="216"/>
      <c r="PP180" s="216"/>
      <c r="PQ180" s="216"/>
      <c r="PR180" s="216"/>
      <c r="PS180" s="216"/>
      <c r="PT180" s="216"/>
      <c r="PU180" s="216"/>
      <c r="PV180" s="216"/>
      <c r="PW180" s="216"/>
      <c r="PX180" s="216"/>
      <c r="PY180" s="216"/>
      <c r="PZ180" s="216"/>
      <c r="QA180" s="216"/>
      <c r="QB180" s="216"/>
      <c r="QC180" s="216"/>
      <c r="QD180" s="216"/>
      <c r="QE180" s="216"/>
      <c r="QF180" s="216"/>
      <c r="QG180" s="216"/>
      <c r="QH180" s="216"/>
      <c r="QI180" s="216"/>
      <c r="QJ180" s="216"/>
      <c r="QK180" s="216"/>
      <c r="QL180" s="216"/>
      <c r="QM180" s="216"/>
      <c r="QN180" s="216"/>
      <c r="QO180" s="216"/>
      <c r="QP180" s="216"/>
      <c r="QQ180" s="216"/>
      <c r="QR180" s="216"/>
      <c r="QS180" s="216"/>
      <c r="QT180" s="216"/>
      <c r="QU180" s="216"/>
      <c r="QV180" s="216"/>
      <c r="QW180" s="216"/>
      <c r="QX180" s="216"/>
      <c r="QY180" s="216"/>
      <c r="QZ180" s="216"/>
      <c r="RA180" s="216"/>
      <c r="RB180" s="216"/>
      <c r="RC180" s="216"/>
      <c r="RD180" s="216"/>
      <c r="RE180" s="216"/>
      <c r="RF180" s="216"/>
      <c r="RG180" s="216"/>
      <c r="RH180" s="216"/>
      <c r="RI180" s="216"/>
      <c r="RJ180" s="216"/>
      <c r="RK180" s="216"/>
      <c r="RL180" s="216"/>
      <c r="RM180" s="216"/>
      <c r="RN180" s="216"/>
      <c r="RO180" s="216"/>
      <c r="RP180" s="216"/>
      <c r="RQ180" s="216"/>
      <c r="RR180" s="216"/>
      <c r="RS180" s="216"/>
      <c r="RT180" s="216"/>
      <c r="RU180" s="216"/>
      <c r="RV180" s="216"/>
      <c r="RW180" s="216"/>
      <c r="RX180" s="216"/>
      <c r="RY180" s="216"/>
      <c r="RZ180" s="216"/>
      <c r="SA180" s="216"/>
      <c r="SB180" s="216"/>
      <c r="SC180" s="216"/>
      <c r="SD180" s="216"/>
      <c r="SE180" s="216"/>
      <c r="SF180" s="216"/>
      <c r="SG180" s="216"/>
      <c r="SH180" s="216"/>
      <c r="SI180" s="216"/>
      <c r="SJ180" s="216"/>
      <c r="SK180" s="216"/>
      <c r="SL180" s="216"/>
      <c r="SM180" s="216"/>
      <c r="SN180" s="216"/>
      <c r="SO180" s="216"/>
      <c r="SP180" s="216"/>
      <c r="SQ180" s="216"/>
      <c r="SR180" s="216"/>
      <c r="SS180" s="216"/>
      <c r="ST180" s="216"/>
      <c r="SU180" s="216"/>
      <c r="SV180" s="216"/>
      <c r="SW180" s="216"/>
      <c r="SX180" s="216"/>
      <c r="SY180" s="216"/>
      <c r="SZ180" s="216"/>
      <c r="TA180" s="216"/>
      <c r="TB180" s="216"/>
      <c r="TC180" s="216"/>
      <c r="TD180" s="216"/>
      <c r="TE180" s="216"/>
      <c r="TF180" s="216"/>
      <c r="TG180" s="216"/>
      <c r="TH180" s="216"/>
      <c r="TI180" s="216"/>
      <c r="TJ180" s="216"/>
      <c r="TK180" s="216"/>
      <c r="TL180" s="216"/>
      <c r="TM180" s="216"/>
      <c r="TN180" s="216"/>
      <c r="TO180" s="216"/>
      <c r="TP180" s="216"/>
      <c r="TQ180" s="216"/>
      <c r="TR180" s="216"/>
      <c r="TS180" s="216"/>
      <c r="TT180" s="216"/>
      <c r="TU180" s="216"/>
      <c r="TV180" s="216"/>
      <c r="TW180" s="216"/>
      <c r="TX180" s="216"/>
      <c r="TY180" s="216"/>
      <c r="TZ180" s="216"/>
      <c r="UA180" s="216"/>
      <c r="UB180" s="216"/>
      <c r="UC180" s="216"/>
      <c r="UD180" s="216"/>
      <c r="UE180" s="216"/>
      <c r="UF180" s="216"/>
      <c r="UG180" s="216"/>
      <c r="UH180" s="216"/>
      <c r="UI180" s="216"/>
      <c r="UJ180" s="216"/>
      <c r="UK180" s="216"/>
      <c r="UL180" s="216"/>
      <c r="UM180" s="216"/>
      <c r="UN180" s="216"/>
      <c r="UO180" s="216"/>
      <c r="UP180" s="216"/>
      <c r="UQ180" s="216"/>
      <c r="UR180" s="216"/>
      <c r="US180" s="216"/>
      <c r="UT180" s="216"/>
      <c r="UU180" s="216"/>
      <c r="UV180" s="216"/>
      <c r="UW180" s="216"/>
      <c r="UX180" s="216"/>
      <c r="UY180" s="216"/>
      <c r="UZ180" s="216"/>
      <c r="VA180" s="216"/>
      <c r="VB180" s="216"/>
      <c r="VC180" s="216"/>
      <c r="VD180" s="216"/>
      <c r="VE180" s="216"/>
      <c r="VF180" s="216"/>
      <c r="VG180" s="216"/>
      <c r="VH180" s="216"/>
      <c r="VI180" s="216"/>
      <c r="VJ180" s="216"/>
      <c r="VK180" s="216"/>
      <c r="VL180" s="216"/>
      <c r="VM180" s="216"/>
      <c r="VN180" s="216"/>
      <c r="VO180" s="216"/>
      <c r="VP180" s="216"/>
      <c r="VQ180" s="216"/>
      <c r="VR180" s="216"/>
      <c r="VS180" s="216"/>
      <c r="VT180" s="216"/>
      <c r="VU180" s="216"/>
      <c r="VV180" s="216"/>
      <c r="VW180" s="216"/>
      <c r="VX180" s="216"/>
      <c r="VY180" s="216"/>
      <c r="VZ180" s="216"/>
      <c r="WA180" s="216"/>
      <c r="WB180" s="216"/>
      <c r="WC180" s="216"/>
      <c r="WD180" s="216"/>
      <c r="WE180" s="216"/>
      <c r="WF180" s="216"/>
      <c r="WG180" s="216"/>
      <c r="WH180" s="216"/>
      <c r="WI180" s="216"/>
      <c r="WJ180" s="216"/>
      <c r="WK180" s="216"/>
      <c r="WL180" s="216"/>
      <c r="WM180" s="216"/>
      <c r="WN180" s="216"/>
      <c r="WO180" s="216"/>
      <c r="WP180" s="216"/>
      <c r="WQ180" s="216"/>
      <c r="WR180" s="216"/>
      <c r="WS180" s="216"/>
      <c r="WT180" s="216"/>
      <c r="WU180" s="216"/>
      <c r="WV180" s="216"/>
      <c r="WW180" s="216"/>
      <c r="WX180" s="216"/>
      <c r="WY180" s="216"/>
      <c r="WZ180" s="216"/>
      <c r="XA180" s="216"/>
      <c r="XB180" s="216"/>
      <c r="XC180" s="216"/>
      <c r="XD180" s="216"/>
      <c r="XE180" s="216"/>
      <c r="XF180" s="216"/>
      <c r="XG180" s="216"/>
      <c r="XH180" s="216"/>
      <c r="XI180" s="216"/>
      <c r="XJ180" s="216"/>
      <c r="XK180" s="216"/>
      <c r="XL180" s="216"/>
      <c r="XM180" s="216"/>
      <c r="XN180" s="216"/>
      <c r="XO180" s="216"/>
      <c r="XP180" s="216"/>
      <c r="XQ180" s="216"/>
      <c r="XR180" s="216"/>
      <c r="XS180" s="216"/>
      <c r="XT180" s="216"/>
      <c r="XU180" s="216"/>
      <c r="XV180" s="216"/>
      <c r="XW180" s="216"/>
      <c r="XX180" s="216"/>
      <c r="XY180" s="216"/>
      <c r="XZ180" s="216"/>
      <c r="YA180" s="216"/>
      <c r="YB180" s="216"/>
      <c r="YC180" s="216"/>
      <c r="YD180" s="216"/>
      <c r="YE180" s="216"/>
      <c r="YF180" s="216"/>
      <c r="YG180" s="216"/>
      <c r="YH180" s="216"/>
      <c r="YI180" s="216"/>
      <c r="YJ180" s="216"/>
      <c r="YK180" s="216"/>
      <c r="YL180" s="216"/>
      <c r="YM180" s="216"/>
      <c r="YN180" s="216"/>
      <c r="YO180" s="216"/>
      <c r="YP180" s="216"/>
      <c r="YQ180" s="216"/>
      <c r="YR180" s="216"/>
      <c r="YS180" s="216"/>
      <c r="YT180" s="216"/>
      <c r="YU180" s="216"/>
      <c r="YV180" s="216"/>
      <c r="YW180" s="216"/>
      <c r="YX180" s="216"/>
      <c r="YY180" s="216"/>
      <c r="YZ180" s="216"/>
      <c r="ZA180" s="216"/>
      <c r="ZB180" s="216"/>
      <c r="ZC180" s="216"/>
      <c r="ZD180" s="216"/>
      <c r="ZE180" s="216"/>
      <c r="ZF180" s="216"/>
      <c r="ZG180" s="216"/>
      <c r="ZH180" s="216"/>
      <c r="ZI180" s="216"/>
      <c r="ZJ180" s="216"/>
      <c r="ZK180" s="216"/>
      <c r="ZL180" s="216"/>
      <c r="ZM180" s="216"/>
      <c r="ZN180" s="216"/>
      <c r="ZO180" s="216"/>
      <c r="ZP180" s="216"/>
      <c r="ZQ180" s="216"/>
      <c r="ZR180" s="216"/>
      <c r="ZS180" s="216"/>
      <c r="ZT180" s="216"/>
      <c r="ZU180" s="216"/>
      <c r="ZV180" s="216"/>
      <c r="ZW180" s="216"/>
      <c r="ZX180" s="216"/>
      <c r="ZY180" s="216"/>
      <c r="ZZ180" s="216"/>
      <c r="AAA180" s="216"/>
      <c r="AAB180" s="216"/>
      <c r="AAC180" s="216"/>
      <c r="AAD180" s="216"/>
      <c r="AAE180" s="216"/>
      <c r="AAF180" s="216"/>
      <c r="AAG180" s="216"/>
      <c r="AAH180" s="216"/>
      <c r="AAI180" s="216"/>
      <c r="AAJ180" s="216"/>
      <c r="AAK180" s="216"/>
      <c r="AAL180" s="216"/>
      <c r="AAM180" s="216"/>
      <c r="AAN180" s="216"/>
      <c r="AAO180" s="216"/>
      <c r="AAP180" s="216"/>
      <c r="AAQ180" s="216"/>
      <c r="AAR180" s="216"/>
      <c r="AAS180" s="216"/>
      <c r="AAT180" s="216"/>
      <c r="AAU180" s="216"/>
      <c r="AAV180" s="216"/>
      <c r="AAW180" s="216"/>
      <c r="AAX180" s="216"/>
      <c r="AAY180" s="216"/>
      <c r="AAZ180" s="216"/>
      <c r="ABA180" s="216"/>
      <c r="ABB180" s="216"/>
      <c r="ABC180" s="216"/>
      <c r="ABD180" s="216"/>
      <c r="ABE180" s="216"/>
      <c r="ABF180" s="216"/>
      <c r="ABG180" s="216"/>
      <c r="ABH180" s="216"/>
      <c r="ABI180" s="216"/>
      <c r="ABJ180" s="216"/>
      <c r="ABK180" s="216"/>
      <c r="ABL180" s="216"/>
      <c r="ABM180" s="216"/>
      <c r="ABN180" s="216"/>
      <c r="ABO180" s="216"/>
      <c r="ABP180" s="216"/>
      <c r="ABQ180" s="216"/>
      <c r="ABR180" s="216"/>
      <c r="ABS180" s="216"/>
      <c r="ABT180" s="216"/>
      <c r="ABU180" s="216"/>
      <c r="ABV180" s="216"/>
      <c r="ABW180" s="216"/>
      <c r="ABX180" s="216"/>
      <c r="ABY180" s="216"/>
      <c r="ABZ180" s="216"/>
      <c r="ACA180" s="216"/>
      <c r="ACB180" s="216"/>
      <c r="ACC180" s="216"/>
      <c r="ACD180" s="216"/>
      <c r="ACE180" s="216"/>
      <c r="ACF180" s="216"/>
      <c r="ACG180" s="216"/>
      <c r="ACH180" s="216"/>
      <c r="ACI180" s="216"/>
      <c r="ACJ180" s="216"/>
      <c r="ACK180" s="216"/>
      <c r="ACL180" s="216"/>
      <c r="ACM180" s="216"/>
      <c r="ACN180" s="216"/>
      <c r="ACO180" s="216"/>
      <c r="ACP180" s="216"/>
      <c r="ACQ180" s="216"/>
      <c r="ACR180" s="216"/>
      <c r="ACS180" s="216"/>
      <c r="ACT180" s="216"/>
      <c r="ACU180" s="216"/>
      <c r="ACV180" s="216"/>
      <c r="ACW180" s="216"/>
      <c r="ACX180" s="216"/>
      <c r="ACY180" s="216"/>
      <c r="ACZ180" s="216"/>
      <c r="ADA180" s="216"/>
      <c r="ADB180" s="216"/>
      <c r="ADC180" s="216"/>
      <c r="ADD180" s="216"/>
      <c r="ADE180" s="216"/>
      <c r="ADF180" s="216"/>
      <c r="ADG180" s="216"/>
      <c r="ADH180" s="216"/>
      <c r="ADI180" s="216"/>
      <c r="ADJ180" s="216"/>
      <c r="ADK180" s="216"/>
      <c r="ADL180" s="216"/>
      <c r="ADM180" s="216"/>
      <c r="ADN180" s="216"/>
      <c r="ADO180" s="216"/>
      <c r="ADP180" s="216"/>
      <c r="ADQ180" s="216"/>
      <c r="ADR180" s="216"/>
      <c r="ADS180" s="216"/>
      <c r="ADT180" s="216"/>
      <c r="ADU180" s="216"/>
      <c r="ADV180" s="216"/>
      <c r="ADW180" s="216"/>
      <c r="ADX180" s="216"/>
      <c r="ADY180" s="216"/>
      <c r="ADZ180" s="216"/>
      <c r="AEA180" s="216"/>
      <c r="AEB180" s="216"/>
      <c r="AEC180" s="216"/>
      <c r="AED180" s="216"/>
      <c r="AEE180" s="216"/>
      <c r="AEF180" s="216"/>
      <c r="AEG180" s="216"/>
      <c r="AEH180" s="216"/>
      <c r="AEI180" s="216"/>
      <c r="AEJ180" s="216"/>
      <c r="AEK180" s="216"/>
      <c r="AEL180" s="216"/>
      <c r="AEM180" s="216"/>
      <c r="AEN180" s="216"/>
      <c r="AEO180" s="216"/>
      <c r="AEP180" s="216"/>
      <c r="AEQ180" s="216"/>
      <c r="AER180" s="216"/>
      <c r="AES180" s="216"/>
      <c r="AET180" s="216"/>
      <c r="AEU180" s="216"/>
      <c r="AEV180" s="216"/>
      <c r="AEW180" s="216"/>
      <c r="AEX180" s="216"/>
      <c r="AEY180" s="216"/>
      <c r="AEZ180" s="216"/>
      <c r="AFA180" s="216"/>
      <c r="AFB180" s="216"/>
      <c r="AFC180" s="216"/>
      <c r="AFD180" s="216"/>
      <c r="AFE180" s="216"/>
      <c r="AFF180" s="216"/>
      <c r="AFG180" s="216"/>
      <c r="AFH180" s="216"/>
      <c r="AFI180" s="216"/>
      <c r="AFJ180" s="216"/>
      <c r="AFK180" s="216"/>
      <c r="AFL180" s="216"/>
      <c r="AFM180" s="216"/>
      <c r="AFN180" s="216"/>
      <c r="AFO180" s="216"/>
      <c r="AFP180" s="216"/>
      <c r="AFQ180" s="216"/>
      <c r="AFR180" s="216"/>
      <c r="AFS180" s="216"/>
      <c r="AFT180" s="216"/>
      <c r="AFU180" s="216"/>
      <c r="AFV180" s="216"/>
      <c r="AFW180" s="216"/>
      <c r="AFX180" s="216"/>
      <c r="AFY180" s="216"/>
      <c r="AFZ180" s="216"/>
      <c r="AGA180" s="216"/>
      <c r="AGB180" s="216"/>
      <c r="AGC180" s="216"/>
      <c r="AGD180" s="216"/>
      <c r="AGE180" s="216"/>
      <c r="AGF180" s="216"/>
      <c r="AGG180" s="216"/>
      <c r="AGH180" s="216"/>
      <c r="AGI180" s="216"/>
      <c r="AGJ180" s="216"/>
      <c r="AGK180" s="216"/>
      <c r="AGL180" s="216"/>
      <c r="AGM180" s="216"/>
      <c r="AGN180" s="216"/>
      <c r="AGO180" s="216"/>
      <c r="AGP180" s="216"/>
      <c r="AGQ180" s="216"/>
      <c r="AGR180" s="216"/>
      <c r="AGS180" s="216"/>
      <c r="AGT180" s="216"/>
      <c r="AGU180" s="216"/>
      <c r="AGV180" s="216"/>
      <c r="AGW180" s="216"/>
      <c r="AGX180" s="216"/>
      <c r="AGY180" s="216"/>
      <c r="AGZ180" s="216"/>
      <c r="AHA180" s="216"/>
      <c r="AHB180" s="216"/>
      <c r="AHC180" s="216"/>
      <c r="AHD180" s="216"/>
      <c r="AHE180" s="216"/>
      <c r="AHF180" s="216"/>
      <c r="AHG180" s="216"/>
      <c r="AHH180" s="216"/>
      <c r="AHI180" s="216"/>
      <c r="AHJ180" s="216"/>
      <c r="AHK180" s="216"/>
      <c r="AHL180" s="216"/>
      <c r="AHM180" s="216"/>
      <c r="AHN180" s="216"/>
      <c r="AHO180" s="216"/>
      <c r="AHP180" s="216"/>
      <c r="AHQ180" s="216"/>
      <c r="AHR180" s="216"/>
      <c r="AHS180" s="216"/>
      <c r="AHT180" s="216"/>
      <c r="AHU180" s="216"/>
      <c r="AHV180" s="216"/>
      <c r="AHW180" s="216"/>
      <c r="AHX180" s="216"/>
      <c r="AHY180" s="216"/>
      <c r="AHZ180" s="216"/>
      <c r="AIA180" s="216"/>
      <c r="AIB180" s="216"/>
      <c r="AIC180" s="216"/>
      <c r="AID180" s="216"/>
      <c r="AIE180" s="216"/>
      <c r="AIF180" s="216"/>
      <c r="AIG180" s="216"/>
      <c r="AIH180" s="216"/>
      <c r="AII180" s="216"/>
      <c r="AIJ180" s="216"/>
      <c r="AIK180" s="216"/>
      <c r="AIL180" s="216"/>
      <c r="AIM180" s="216"/>
      <c r="AIN180" s="216"/>
      <c r="AIO180" s="216"/>
      <c r="AIP180" s="216"/>
      <c r="AIQ180" s="216"/>
      <c r="AIR180" s="216"/>
      <c r="AIS180" s="216"/>
      <c r="AIT180" s="216"/>
      <c r="AIU180" s="216"/>
      <c r="AIV180" s="216"/>
      <c r="AIW180" s="216"/>
      <c r="AIX180" s="216"/>
      <c r="AIY180" s="216"/>
      <c r="AIZ180" s="216"/>
      <c r="AJA180" s="216"/>
      <c r="AJB180" s="216"/>
      <c r="AJC180" s="216"/>
      <c r="AJD180" s="216"/>
      <c r="AJE180" s="216"/>
      <c r="AJF180" s="216"/>
      <c r="AJG180" s="216"/>
      <c r="AJH180" s="216"/>
      <c r="AJI180" s="216"/>
      <c r="AJJ180" s="216"/>
      <c r="AJK180" s="216"/>
      <c r="AJL180" s="216"/>
      <c r="AJM180" s="216"/>
      <c r="AJN180" s="216"/>
      <c r="AJO180" s="216"/>
      <c r="AJP180" s="216"/>
      <c r="AJQ180" s="216"/>
      <c r="AJR180" s="216"/>
      <c r="AJS180" s="216"/>
      <c r="AJT180" s="216"/>
      <c r="AJU180" s="216"/>
      <c r="AJV180" s="216"/>
      <c r="AJW180" s="216"/>
      <c r="AJX180" s="216"/>
      <c r="AJY180" s="216"/>
      <c r="AJZ180" s="216"/>
      <c r="AKA180" s="216"/>
      <c r="AKB180" s="216"/>
      <c r="AKC180" s="216"/>
      <c r="AKD180" s="216"/>
      <c r="AKE180" s="216"/>
      <c r="AKF180" s="216"/>
      <c r="AKG180" s="216"/>
      <c r="AKH180" s="216"/>
      <c r="AKI180" s="216"/>
      <c r="AKJ180" s="216"/>
      <c r="AKK180" s="216"/>
      <c r="AKL180" s="216"/>
      <c r="AKM180" s="216"/>
      <c r="AKN180" s="216"/>
      <c r="AKO180" s="216"/>
      <c r="AKP180" s="216"/>
      <c r="AKQ180" s="216"/>
      <c r="AKR180" s="216"/>
      <c r="AKS180" s="216"/>
      <c r="AKT180" s="216"/>
      <c r="AKU180" s="216"/>
      <c r="AKV180" s="216"/>
      <c r="AKW180" s="216"/>
      <c r="AKX180" s="216"/>
      <c r="AKY180" s="216"/>
      <c r="AKZ180" s="216"/>
      <c r="ALA180" s="216"/>
      <c r="ALB180" s="216"/>
      <c r="ALC180" s="216"/>
      <c r="ALD180" s="216"/>
      <c r="ALE180" s="216"/>
      <c r="ALF180" s="216"/>
      <c r="ALG180" s="216"/>
      <c r="ALH180" s="216"/>
      <c r="ALI180" s="216"/>
      <c r="ALJ180" s="216"/>
      <c r="ALK180" s="216"/>
      <c r="ALL180" s="216"/>
      <c r="ALM180" s="216"/>
      <c r="ALN180" s="216"/>
      <c r="ALO180" s="216"/>
      <c r="ALP180" s="216"/>
      <c r="ALQ180" s="216"/>
      <c r="ALR180" s="216"/>
      <c r="ALS180" s="216"/>
      <c r="ALT180" s="216"/>
      <c r="ALU180" s="216"/>
      <c r="ALV180" s="216"/>
      <c r="ALW180" s="216"/>
      <c r="ALX180" s="216"/>
      <c r="ALY180" s="216"/>
      <c r="ALZ180" s="216"/>
      <c r="AMA180" s="216"/>
      <c r="AMB180" s="216"/>
      <c r="AMC180" s="216"/>
      <c r="AMD180" s="216"/>
      <c r="AME180" s="216"/>
      <c r="AMF180" s="216"/>
      <c r="AMG180" s="216"/>
      <c r="AMH180" s="216"/>
      <c r="AMI180" s="216"/>
      <c r="AMJ180" s="216"/>
      <c r="AMK180" s="216"/>
      <c r="AML180" s="216"/>
      <c r="AMM180" s="216"/>
      <c r="AMN180" s="216"/>
      <c r="AMO180" s="216"/>
      <c r="AMP180" s="216"/>
      <c r="AMQ180" s="216"/>
      <c r="AMR180" s="216"/>
      <c r="AMS180" s="216"/>
      <c r="AMT180" s="216"/>
      <c r="AMU180" s="216"/>
      <c r="AMV180" s="216"/>
      <c r="AMW180" s="216"/>
      <c r="AMX180" s="216"/>
      <c r="AMY180" s="216"/>
      <c r="AMZ180" s="216"/>
      <c r="ANA180" s="216"/>
      <c r="ANB180" s="216"/>
      <c r="ANC180" s="216"/>
      <c r="AND180" s="216"/>
      <c r="ANE180" s="216"/>
      <c r="ANF180" s="216"/>
      <c r="ANG180" s="216"/>
      <c r="ANH180" s="216"/>
      <c r="ANI180" s="216"/>
      <c r="ANJ180" s="216"/>
      <c r="ANK180" s="216"/>
      <c r="ANL180" s="216"/>
      <c r="ANM180" s="216"/>
      <c r="ANN180" s="216"/>
      <c r="ANO180" s="216"/>
      <c r="ANP180" s="216"/>
      <c r="ANQ180" s="216"/>
      <c r="ANR180" s="216"/>
      <c r="ANS180" s="216"/>
      <c r="ANT180" s="216"/>
      <c r="ANU180" s="216"/>
      <c r="ANV180" s="216"/>
      <c r="ANW180" s="216"/>
      <c r="ANX180" s="216"/>
      <c r="ANY180" s="216"/>
      <c r="ANZ180" s="216"/>
      <c r="AOA180" s="216"/>
      <c r="AOB180" s="216"/>
      <c r="AOC180" s="216"/>
      <c r="AOD180" s="216"/>
      <c r="AOE180" s="216"/>
      <c r="AOF180" s="216"/>
      <c r="AOG180" s="216"/>
      <c r="AOH180" s="216"/>
      <c r="AOI180" s="216"/>
      <c r="AOJ180" s="216"/>
      <c r="AOK180" s="216"/>
      <c r="AOL180" s="216"/>
      <c r="AOM180" s="216"/>
      <c r="AON180" s="216"/>
      <c r="AOO180" s="216"/>
      <c r="AOP180" s="216"/>
      <c r="AOQ180" s="216"/>
      <c r="AOR180" s="216"/>
      <c r="AOS180" s="216"/>
      <c r="AOT180" s="216"/>
      <c r="AOU180" s="216"/>
      <c r="AOV180" s="216"/>
      <c r="AOW180" s="216"/>
      <c r="AOX180" s="216"/>
      <c r="AOY180" s="216"/>
      <c r="AOZ180" s="216"/>
      <c r="APA180" s="216"/>
      <c r="APB180" s="216"/>
      <c r="APC180" s="216"/>
      <c r="APD180" s="216"/>
      <c r="APE180" s="216"/>
      <c r="APF180" s="216"/>
      <c r="APG180" s="216"/>
      <c r="APH180" s="216"/>
      <c r="API180" s="216"/>
      <c r="APJ180" s="216"/>
      <c r="APK180" s="216"/>
      <c r="APL180" s="216"/>
      <c r="APM180" s="216"/>
      <c r="APN180" s="216"/>
      <c r="APO180" s="216"/>
      <c r="APP180" s="216"/>
      <c r="APQ180" s="216"/>
      <c r="APR180" s="216"/>
      <c r="APS180" s="216"/>
      <c r="APT180" s="216"/>
      <c r="APU180" s="216"/>
      <c r="APV180" s="216"/>
      <c r="APW180" s="216"/>
      <c r="APX180" s="216"/>
      <c r="APY180" s="216"/>
      <c r="APZ180" s="216"/>
      <c r="AQA180" s="216"/>
      <c r="AQB180" s="216"/>
      <c r="AQC180" s="216"/>
      <c r="AQD180" s="216"/>
      <c r="AQE180" s="216"/>
      <c r="AQF180" s="216"/>
      <c r="AQG180" s="216"/>
      <c r="AQH180" s="216"/>
      <c r="AQI180" s="216"/>
      <c r="AQJ180" s="216"/>
      <c r="AQK180" s="216"/>
      <c r="AQL180" s="216"/>
      <c r="AQM180" s="216"/>
      <c r="AQN180" s="216"/>
      <c r="AQO180" s="216"/>
      <c r="AQP180" s="216"/>
      <c r="AQQ180" s="216"/>
      <c r="AQR180" s="216"/>
      <c r="AQS180" s="216"/>
      <c r="AQT180" s="216"/>
      <c r="AQU180" s="216"/>
      <c r="AQV180" s="216"/>
      <c r="AQW180" s="216"/>
      <c r="AQX180" s="216"/>
      <c r="AQY180" s="216"/>
      <c r="AQZ180" s="216"/>
      <c r="ARA180" s="216"/>
      <c r="ARB180" s="216"/>
      <c r="ARC180" s="216"/>
      <c r="ARD180" s="216"/>
      <c r="ARE180" s="216"/>
      <c r="ARF180" s="216"/>
      <c r="ARG180" s="216"/>
      <c r="ARH180" s="216"/>
      <c r="ARI180" s="216"/>
      <c r="ARJ180" s="216"/>
      <c r="ARK180" s="216"/>
      <c r="ARL180" s="216"/>
      <c r="ARM180" s="216"/>
      <c r="ARN180" s="216"/>
      <c r="ARO180" s="216"/>
      <c r="ARP180" s="216"/>
      <c r="ARQ180" s="216"/>
      <c r="ARR180" s="216"/>
      <c r="ARS180" s="216"/>
      <c r="ART180" s="216"/>
      <c r="ARU180" s="216"/>
      <c r="ARV180" s="216"/>
      <c r="ARW180" s="216"/>
      <c r="ARX180" s="216"/>
      <c r="ARY180" s="216"/>
      <c r="ARZ180" s="216"/>
      <c r="ASA180" s="216"/>
      <c r="ASB180" s="216"/>
      <c r="ASC180" s="216"/>
      <c r="ASD180" s="216"/>
      <c r="ASE180" s="216"/>
      <c r="ASF180" s="216"/>
      <c r="ASG180" s="216"/>
      <c r="ASH180" s="216"/>
      <c r="ASI180" s="216"/>
      <c r="ASJ180" s="216"/>
      <c r="ASK180" s="216"/>
      <c r="ASL180" s="216"/>
      <c r="ASM180" s="216"/>
      <c r="ASN180" s="216"/>
      <c r="ASO180" s="216"/>
      <c r="ASP180" s="216"/>
      <c r="ASQ180" s="216"/>
      <c r="ASR180" s="216"/>
      <c r="ASS180" s="216"/>
      <c r="AST180" s="216"/>
      <c r="ASU180" s="216"/>
      <c r="ASV180" s="216"/>
      <c r="ASW180" s="216"/>
      <c r="ASX180" s="216"/>
      <c r="ASY180" s="216"/>
      <c r="ASZ180" s="216"/>
      <c r="ATA180" s="216"/>
      <c r="ATB180" s="216"/>
      <c r="ATC180" s="216"/>
      <c r="ATD180" s="216"/>
      <c r="ATE180" s="216"/>
      <c r="ATF180" s="216"/>
      <c r="ATG180" s="216"/>
      <c r="ATH180" s="216"/>
      <c r="ATI180" s="216"/>
      <c r="ATJ180" s="216"/>
      <c r="ATK180" s="216"/>
      <c r="ATL180" s="216"/>
      <c r="ATM180" s="216"/>
      <c r="ATN180" s="216"/>
      <c r="ATO180" s="216"/>
      <c r="ATP180" s="216"/>
      <c r="ATQ180" s="216"/>
      <c r="ATR180" s="216"/>
      <c r="ATS180" s="216"/>
      <c r="ATT180" s="216"/>
      <c r="ATU180" s="216"/>
      <c r="ATV180" s="216"/>
      <c r="ATW180" s="216"/>
      <c r="ATX180" s="216"/>
      <c r="ATY180" s="216"/>
      <c r="ATZ180" s="216"/>
      <c r="AUA180" s="216"/>
      <c r="AUB180" s="216"/>
      <c r="AUC180" s="216"/>
      <c r="AUD180" s="216"/>
      <c r="AUE180" s="216"/>
      <c r="AUF180" s="216"/>
      <c r="AUG180" s="216"/>
      <c r="AUH180" s="216"/>
      <c r="AUI180" s="216"/>
      <c r="AUJ180" s="216"/>
      <c r="AUK180" s="216"/>
      <c r="AUL180" s="216"/>
      <c r="AUM180" s="216"/>
      <c r="AUN180" s="216"/>
      <c r="AUO180" s="216"/>
      <c r="AUP180" s="216"/>
      <c r="AUQ180" s="216"/>
      <c r="AUR180" s="216"/>
      <c r="AUS180" s="216"/>
      <c r="AUT180" s="216"/>
      <c r="AUU180" s="216"/>
      <c r="AUV180" s="216"/>
      <c r="AUW180" s="216"/>
      <c r="AUX180" s="216"/>
      <c r="AUY180" s="216"/>
      <c r="AUZ180" s="216"/>
      <c r="AVA180" s="216"/>
      <c r="AVB180" s="216"/>
      <c r="AVC180" s="216"/>
      <c r="AVD180" s="216"/>
      <c r="AVE180" s="216"/>
      <c r="AVF180" s="216"/>
      <c r="AVG180" s="216"/>
      <c r="AVH180" s="216"/>
      <c r="AVI180" s="216"/>
      <c r="AVJ180" s="216"/>
      <c r="AVK180" s="216"/>
      <c r="AVL180" s="216"/>
      <c r="AVM180" s="216"/>
      <c r="AVN180" s="216"/>
      <c r="AVO180" s="216"/>
      <c r="AVP180" s="216"/>
      <c r="AVQ180" s="216"/>
      <c r="AVR180" s="216"/>
      <c r="AVS180" s="216"/>
      <c r="AVT180" s="216"/>
      <c r="AVU180" s="216"/>
      <c r="AVV180" s="216"/>
      <c r="AVW180" s="216"/>
      <c r="AVX180" s="216"/>
      <c r="AVY180" s="216"/>
      <c r="AVZ180" s="216"/>
      <c r="AWA180" s="216"/>
      <c r="AWB180" s="216"/>
      <c r="AWC180" s="216"/>
      <c r="AWD180" s="216"/>
      <c r="AWE180" s="216"/>
      <c r="AWF180" s="216"/>
      <c r="AWG180" s="216"/>
      <c r="AWH180" s="216"/>
      <c r="AWI180" s="216"/>
      <c r="AWJ180" s="216"/>
      <c r="AWK180" s="216"/>
      <c r="AWL180" s="216"/>
      <c r="AWM180" s="216"/>
      <c r="AWN180" s="216"/>
      <c r="AWO180" s="216"/>
      <c r="AWP180" s="216"/>
      <c r="AWQ180" s="216"/>
      <c r="AWR180" s="216"/>
      <c r="AWS180" s="216"/>
      <c r="AWT180" s="216"/>
      <c r="AWU180" s="216"/>
      <c r="AWV180" s="216"/>
      <c r="AWW180" s="216"/>
      <c r="AWX180" s="216"/>
      <c r="AWY180" s="216"/>
      <c r="AWZ180" s="216"/>
      <c r="AXA180" s="216"/>
      <c r="AXB180" s="216"/>
      <c r="AXC180" s="216"/>
      <c r="AXD180" s="216"/>
      <c r="AXE180" s="216"/>
      <c r="AXF180" s="216"/>
      <c r="AXG180" s="216"/>
      <c r="AXH180" s="216"/>
      <c r="AXI180" s="216"/>
      <c r="AXJ180" s="216"/>
      <c r="AXK180" s="216"/>
      <c r="AXL180" s="216"/>
      <c r="AXM180" s="216"/>
      <c r="AXN180" s="216"/>
      <c r="AXO180" s="216"/>
      <c r="AXP180" s="216"/>
      <c r="AXQ180" s="216"/>
      <c r="AXR180" s="216"/>
      <c r="AXS180" s="216"/>
      <c r="AXT180" s="216"/>
      <c r="AXU180" s="216"/>
      <c r="AXV180" s="216"/>
      <c r="AXW180" s="216"/>
      <c r="AXX180" s="216"/>
      <c r="AXY180" s="216"/>
      <c r="AXZ180" s="216"/>
      <c r="AYA180" s="216"/>
      <c r="AYB180" s="216"/>
      <c r="AYC180" s="216"/>
      <c r="AYD180" s="216"/>
      <c r="AYE180" s="216"/>
      <c r="AYF180" s="216"/>
      <c r="AYG180" s="216"/>
      <c r="AYH180" s="216"/>
      <c r="AYI180" s="216"/>
      <c r="AYJ180" s="216"/>
      <c r="AYK180" s="216"/>
      <c r="AYL180" s="216"/>
      <c r="AYM180" s="216"/>
      <c r="AYN180" s="216"/>
      <c r="AYO180" s="216"/>
      <c r="AYP180" s="216"/>
      <c r="AYQ180" s="216"/>
      <c r="AYR180" s="216"/>
      <c r="AYS180" s="216"/>
      <c r="AYT180" s="216"/>
      <c r="AYU180" s="216"/>
      <c r="AYV180" s="216"/>
      <c r="AYW180" s="216"/>
      <c r="AYX180" s="216"/>
      <c r="AYY180" s="216"/>
      <c r="AYZ180" s="216"/>
      <c r="AZA180" s="216"/>
      <c r="AZB180" s="216"/>
      <c r="AZC180" s="216"/>
      <c r="AZD180" s="216"/>
      <c r="AZE180" s="216"/>
      <c r="AZF180" s="216"/>
      <c r="AZG180" s="216"/>
      <c r="AZH180" s="216"/>
      <c r="AZI180" s="216"/>
      <c r="AZJ180" s="216"/>
      <c r="AZK180" s="216"/>
      <c r="AZL180" s="216"/>
      <c r="AZM180" s="216"/>
      <c r="AZN180" s="216"/>
      <c r="AZO180" s="216"/>
      <c r="AZP180" s="216"/>
      <c r="AZQ180" s="216"/>
      <c r="AZR180" s="216"/>
      <c r="AZS180" s="216"/>
      <c r="AZT180" s="216"/>
      <c r="AZU180" s="216"/>
      <c r="AZV180" s="216"/>
      <c r="AZW180" s="216"/>
      <c r="AZX180" s="216"/>
      <c r="AZY180" s="216"/>
      <c r="AZZ180" s="216"/>
      <c r="BAA180" s="216"/>
      <c r="BAB180" s="216"/>
      <c r="BAC180" s="216"/>
      <c r="BAD180" s="216"/>
      <c r="BAE180" s="216"/>
      <c r="BAF180" s="216"/>
      <c r="BAG180" s="216"/>
      <c r="BAH180" s="216"/>
      <c r="BAI180" s="216"/>
      <c r="BAJ180" s="216"/>
      <c r="BAK180" s="216"/>
      <c r="BAL180" s="216"/>
      <c r="BAM180" s="216"/>
      <c r="BAN180" s="216"/>
      <c r="BAO180" s="216"/>
      <c r="BAP180" s="216"/>
      <c r="BAQ180" s="216"/>
      <c r="BAR180" s="216"/>
      <c r="BAS180" s="216"/>
      <c r="BAT180" s="216"/>
      <c r="BAU180" s="216"/>
      <c r="BAV180" s="216"/>
      <c r="BAW180" s="216"/>
      <c r="BAX180" s="216"/>
      <c r="BAY180" s="216"/>
      <c r="BAZ180" s="216"/>
      <c r="BBA180" s="216"/>
      <c r="BBB180" s="216"/>
      <c r="BBC180" s="216"/>
      <c r="BBD180" s="216"/>
      <c r="BBE180" s="216"/>
      <c r="BBF180" s="216"/>
      <c r="BBG180" s="216"/>
      <c r="BBH180" s="216"/>
      <c r="BBI180" s="216"/>
      <c r="BBJ180" s="216"/>
      <c r="BBK180" s="216"/>
      <c r="BBL180" s="216"/>
      <c r="BBM180" s="216"/>
      <c r="BBN180" s="216"/>
      <c r="BBO180" s="216"/>
      <c r="BBP180" s="216"/>
      <c r="BBQ180" s="216"/>
      <c r="BBR180" s="216"/>
      <c r="BBS180" s="216"/>
      <c r="BBT180" s="216"/>
      <c r="BBU180" s="216"/>
      <c r="BBV180" s="216"/>
      <c r="BBW180" s="216"/>
      <c r="BBX180" s="216"/>
      <c r="BBY180" s="216"/>
      <c r="BBZ180" s="216"/>
      <c r="BCA180" s="216"/>
      <c r="BCB180" s="216"/>
      <c r="BCC180" s="216"/>
      <c r="BCD180" s="216"/>
      <c r="BCE180" s="216"/>
      <c r="BCF180" s="216"/>
      <c r="BCG180" s="216"/>
      <c r="BCH180" s="216"/>
      <c r="BCI180" s="216"/>
      <c r="BCJ180" s="216"/>
      <c r="BCK180" s="216"/>
      <c r="BCL180" s="216"/>
      <c r="BCM180" s="216"/>
      <c r="BCN180" s="216"/>
      <c r="BCO180" s="216"/>
      <c r="BCP180" s="216"/>
      <c r="BCQ180" s="216"/>
      <c r="BCR180" s="216"/>
      <c r="BCS180" s="216"/>
      <c r="BCT180" s="216"/>
      <c r="BCU180" s="216"/>
      <c r="BCV180" s="216"/>
      <c r="BCW180" s="216"/>
      <c r="BCX180" s="216"/>
      <c r="BCY180" s="216"/>
      <c r="BCZ180" s="216"/>
      <c r="BDA180" s="216"/>
      <c r="BDB180" s="216"/>
      <c r="BDC180" s="216"/>
      <c r="BDD180" s="216"/>
      <c r="BDE180" s="216"/>
      <c r="BDF180" s="216"/>
      <c r="BDG180" s="216"/>
      <c r="BDH180" s="216"/>
      <c r="BDI180" s="216"/>
      <c r="BDJ180" s="216"/>
      <c r="BDK180" s="216"/>
      <c r="BDL180" s="216"/>
      <c r="BDM180" s="216"/>
      <c r="BDN180" s="216"/>
      <c r="BDO180" s="216"/>
      <c r="BDP180" s="216"/>
      <c r="BDQ180" s="216"/>
      <c r="BDR180" s="216"/>
      <c r="BDS180" s="216"/>
      <c r="BDT180" s="216"/>
      <c r="BDU180" s="216"/>
      <c r="BDV180" s="216"/>
      <c r="BDW180" s="216"/>
      <c r="BDX180" s="216"/>
      <c r="BDY180" s="216"/>
      <c r="BDZ180" s="216"/>
      <c r="BEA180" s="216"/>
      <c r="BEB180" s="216"/>
      <c r="BEC180" s="216"/>
      <c r="BED180" s="216"/>
      <c r="BEE180" s="216"/>
      <c r="BEF180" s="216"/>
      <c r="BEG180" s="216"/>
      <c r="BEH180" s="216"/>
      <c r="BEI180" s="216"/>
      <c r="BEJ180" s="216"/>
      <c r="BEK180" s="216"/>
      <c r="BEL180" s="216"/>
      <c r="BEM180" s="216"/>
      <c r="BEN180" s="216"/>
      <c r="BEO180" s="216"/>
      <c r="BEP180" s="216"/>
      <c r="BEQ180" s="216"/>
      <c r="BER180" s="216"/>
      <c r="BES180" s="216"/>
      <c r="BET180" s="216"/>
      <c r="BEU180" s="216"/>
      <c r="BEV180" s="216"/>
      <c r="BEW180" s="216"/>
      <c r="BEX180" s="216"/>
      <c r="BEY180" s="216"/>
      <c r="BEZ180" s="216"/>
      <c r="BFA180" s="216"/>
      <c r="BFB180" s="216"/>
      <c r="BFC180" s="216"/>
      <c r="BFD180" s="216"/>
      <c r="BFE180" s="216"/>
      <c r="BFF180" s="216"/>
      <c r="BFG180" s="216"/>
      <c r="BFH180" s="216"/>
      <c r="BFI180" s="216"/>
      <c r="BFJ180" s="216"/>
      <c r="BFK180" s="216"/>
      <c r="BFL180" s="216"/>
      <c r="BFM180" s="216"/>
      <c r="BFN180" s="216"/>
      <c r="BFO180" s="216"/>
      <c r="BFP180" s="216"/>
      <c r="BFQ180" s="216"/>
      <c r="BFR180" s="216"/>
      <c r="BFS180" s="216"/>
      <c r="BFT180" s="216"/>
      <c r="BFU180" s="216"/>
      <c r="BFV180" s="216"/>
      <c r="BFW180" s="216"/>
      <c r="BFX180" s="216"/>
      <c r="BFY180" s="216"/>
      <c r="BFZ180" s="216"/>
      <c r="BGA180" s="216"/>
      <c r="BGB180" s="216"/>
      <c r="BGC180" s="216"/>
      <c r="BGD180" s="216"/>
      <c r="BGE180" s="216"/>
      <c r="BGF180" s="216"/>
      <c r="BGG180" s="216"/>
      <c r="BGH180" s="216"/>
      <c r="BGI180" s="216"/>
      <c r="BGJ180" s="216"/>
      <c r="BGK180" s="216"/>
      <c r="BGL180" s="216"/>
      <c r="BGM180" s="216"/>
      <c r="BGN180" s="216"/>
      <c r="BGO180" s="216"/>
      <c r="BGP180" s="216"/>
      <c r="BGQ180" s="216"/>
      <c r="BGR180" s="216"/>
      <c r="BGS180" s="216"/>
      <c r="BGT180" s="216"/>
      <c r="BGU180" s="216"/>
      <c r="BGV180" s="216"/>
      <c r="BGW180" s="216"/>
      <c r="BGX180" s="216"/>
      <c r="BGY180" s="216"/>
      <c r="BGZ180" s="216"/>
      <c r="BHA180" s="216"/>
      <c r="BHB180" s="216"/>
      <c r="BHC180" s="216"/>
      <c r="BHD180" s="216"/>
      <c r="BHE180" s="216"/>
      <c r="BHF180" s="216"/>
      <c r="BHG180" s="216"/>
      <c r="BHH180" s="216"/>
      <c r="BHI180" s="216"/>
      <c r="BHJ180" s="216"/>
      <c r="BHK180" s="216"/>
      <c r="BHL180" s="216"/>
      <c r="BHM180" s="216"/>
      <c r="BHN180" s="216"/>
      <c r="BHO180" s="216"/>
      <c r="BHP180" s="216"/>
      <c r="BHQ180" s="216"/>
      <c r="BHR180" s="216"/>
      <c r="BHS180" s="216"/>
      <c r="BHT180" s="216"/>
      <c r="BHU180" s="216"/>
      <c r="BHV180" s="216"/>
      <c r="BHW180" s="216"/>
      <c r="BHX180" s="216"/>
      <c r="BHY180" s="216"/>
      <c r="BHZ180" s="216"/>
      <c r="BIA180" s="216"/>
      <c r="BIB180" s="216"/>
      <c r="BIC180" s="216"/>
      <c r="BID180" s="216"/>
      <c r="BIE180" s="216"/>
      <c r="BIF180" s="216"/>
      <c r="BIG180" s="216"/>
      <c r="BIH180" s="216"/>
      <c r="BII180" s="216"/>
      <c r="BIJ180" s="216"/>
      <c r="BIK180" s="216"/>
      <c r="BIL180" s="216"/>
      <c r="BIM180" s="216"/>
      <c r="BIN180" s="216"/>
      <c r="BIO180" s="216"/>
      <c r="BIP180" s="216"/>
      <c r="BIQ180" s="216"/>
      <c r="BIR180" s="216"/>
      <c r="BIS180" s="216"/>
      <c r="BIT180" s="216"/>
      <c r="BIU180" s="216"/>
      <c r="BIV180" s="216"/>
      <c r="BIW180" s="216"/>
      <c r="BIX180" s="216"/>
      <c r="BIY180" s="216"/>
      <c r="BIZ180" s="216"/>
      <c r="BJA180" s="216"/>
      <c r="BJB180" s="216"/>
      <c r="BJC180" s="216"/>
      <c r="BJD180" s="216"/>
      <c r="BJE180" s="216"/>
      <c r="BJF180" s="216"/>
      <c r="BJG180" s="216"/>
      <c r="BJH180" s="216"/>
      <c r="BJI180" s="216"/>
      <c r="BJJ180" s="216"/>
      <c r="BJK180" s="216"/>
      <c r="BJL180" s="216"/>
      <c r="BJM180" s="216"/>
      <c r="BJN180" s="216"/>
      <c r="BJO180" s="216"/>
      <c r="BJP180" s="216"/>
      <c r="BJQ180" s="216"/>
      <c r="BJR180" s="216"/>
      <c r="BJS180" s="216"/>
      <c r="BJT180" s="216"/>
      <c r="BJU180" s="216"/>
      <c r="BJV180" s="216"/>
      <c r="BJW180" s="216"/>
      <c r="BJX180" s="216"/>
      <c r="BJY180" s="216"/>
      <c r="BJZ180" s="216"/>
      <c r="BKA180" s="216"/>
      <c r="BKB180" s="216"/>
      <c r="BKC180" s="216"/>
      <c r="BKD180" s="216"/>
      <c r="BKE180" s="216"/>
      <c r="BKF180" s="216"/>
      <c r="BKG180" s="216"/>
      <c r="BKH180" s="216"/>
      <c r="BKI180" s="216"/>
      <c r="BKJ180" s="216"/>
      <c r="BKK180" s="216"/>
      <c r="BKL180" s="216"/>
      <c r="BKM180" s="216"/>
      <c r="BKN180" s="216"/>
      <c r="BKO180" s="216"/>
      <c r="BKP180" s="216"/>
      <c r="BKQ180" s="216"/>
      <c r="BKR180" s="216"/>
      <c r="BKS180" s="216"/>
      <c r="BKT180" s="216"/>
      <c r="BKU180" s="216"/>
      <c r="BKV180" s="216"/>
      <c r="BKW180" s="216"/>
      <c r="BKX180" s="216"/>
      <c r="BKY180" s="216"/>
      <c r="BKZ180" s="216"/>
      <c r="BLA180" s="216"/>
      <c r="BLB180" s="216"/>
      <c r="BLC180" s="216"/>
      <c r="BLD180" s="216"/>
      <c r="BLE180" s="216"/>
      <c r="BLF180" s="216"/>
      <c r="BLG180" s="216"/>
      <c r="BLH180" s="216"/>
      <c r="BLI180" s="216"/>
      <c r="BLJ180" s="216"/>
      <c r="BLK180" s="216"/>
      <c r="BLL180" s="216"/>
      <c r="BLM180" s="216"/>
      <c r="BLN180" s="216"/>
      <c r="BLO180" s="216"/>
      <c r="BLP180" s="216"/>
      <c r="BLQ180" s="216"/>
      <c r="BLR180" s="216"/>
      <c r="BLS180" s="216"/>
      <c r="BLT180" s="216"/>
      <c r="BLU180" s="216"/>
      <c r="BLV180" s="216"/>
      <c r="BLW180" s="216"/>
      <c r="BLX180" s="216"/>
      <c r="BLY180" s="216"/>
      <c r="BLZ180" s="216"/>
      <c r="BMA180" s="216"/>
      <c r="BMB180" s="216"/>
      <c r="BMC180" s="216"/>
      <c r="BMD180" s="216"/>
      <c r="BME180" s="216"/>
      <c r="BMF180" s="216"/>
      <c r="BMG180" s="216"/>
      <c r="BMH180" s="216"/>
      <c r="BMI180" s="216"/>
      <c r="BMJ180" s="216"/>
      <c r="BMK180" s="216"/>
      <c r="BML180" s="216"/>
      <c r="BMM180" s="216"/>
      <c r="BMN180" s="216"/>
      <c r="BMO180" s="216"/>
      <c r="BMP180" s="216"/>
      <c r="BMQ180" s="216"/>
      <c r="BMR180" s="216"/>
      <c r="BMS180" s="216"/>
      <c r="BMT180" s="216"/>
      <c r="BMU180" s="216"/>
      <c r="BMV180" s="216"/>
      <c r="BMW180" s="216"/>
      <c r="BMX180" s="216"/>
      <c r="BMY180" s="216"/>
      <c r="BMZ180" s="216"/>
      <c r="BNA180" s="216"/>
      <c r="BNB180" s="216"/>
      <c r="BNC180" s="216"/>
      <c r="BND180" s="216"/>
      <c r="BNE180" s="216"/>
      <c r="BNF180" s="216"/>
      <c r="BNG180" s="216"/>
      <c r="BNH180" s="216"/>
      <c r="BNI180" s="216"/>
      <c r="BNJ180" s="216"/>
      <c r="BNK180" s="216"/>
      <c r="BNL180" s="216"/>
      <c r="BNM180" s="216"/>
      <c r="BNN180" s="216"/>
      <c r="BNO180" s="216"/>
      <c r="BNP180" s="216"/>
      <c r="BNQ180" s="216"/>
      <c r="BNR180" s="216"/>
      <c r="BNS180" s="216"/>
      <c r="BNT180" s="216"/>
      <c r="BNU180" s="216"/>
      <c r="BNV180" s="216"/>
      <c r="BNW180" s="216"/>
      <c r="BNX180" s="216"/>
      <c r="BNY180" s="216"/>
      <c r="BNZ180" s="216"/>
      <c r="BOA180" s="216"/>
      <c r="BOB180" s="216"/>
      <c r="BOC180" s="216"/>
      <c r="BOD180" s="216"/>
      <c r="BOE180" s="216"/>
      <c r="BOF180" s="216"/>
      <c r="BOG180" s="216"/>
      <c r="BOH180" s="216"/>
      <c r="BOI180" s="216"/>
      <c r="BOJ180" s="216"/>
      <c r="BOK180" s="216"/>
      <c r="BOL180" s="216"/>
      <c r="BOM180" s="216"/>
      <c r="BON180" s="216"/>
      <c r="BOO180" s="216"/>
      <c r="BOP180" s="216"/>
      <c r="BOQ180" s="216"/>
      <c r="BOR180" s="216"/>
      <c r="BOS180" s="216"/>
      <c r="BOT180" s="216"/>
      <c r="BOU180" s="216"/>
      <c r="BOV180" s="216"/>
      <c r="BOW180" s="216"/>
      <c r="BOX180" s="216"/>
      <c r="BOY180" s="216"/>
      <c r="BOZ180" s="216"/>
      <c r="BPA180" s="216"/>
      <c r="BPB180" s="216"/>
      <c r="BPC180" s="216"/>
      <c r="BPD180" s="216"/>
      <c r="BPE180" s="216"/>
      <c r="BPF180" s="216"/>
      <c r="BPG180" s="216"/>
      <c r="BPH180" s="216"/>
      <c r="BPI180" s="216"/>
      <c r="BPJ180" s="216"/>
      <c r="BPK180" s="216"/>
      <c r="BPL180" s="216"/>
      <c r="BPM180" s="216"/>
      <c r="BPN180" s="216"/>
      <c r="BPO180" s="216"/>
      <c r="BPP180" s="216"/>
      <c r="BPQ180" s="216"/>
      <c r="BPR180" s="216"/>
      <c r="BPS180" s="216"/>
      <c r="BPT180" s="216"/>
      <c r="BPU180" s="216"/>
      <c r="BPV180" s="216"/>
      <c r="BPW180" s="216"/>
      <c r="BPX180" s="216"/>
      <c r="BPY180" s="216"/>
      <c r="BPZ180" s="216"/>
      <c r="BQA180" s="216"/>
      <c r="BQB180" s="216"/>
      <c r="BQC180" s="216"/>
      <c r="BQD180" s="216"/>
      <c r="BQE180" s="216"/>
      <c r="BQF180" s="216"/>
      <c r="BQG180" s="216"/>
      <c r="BQH180" s="216"/>
      <c r="BQI180" s="216"/>
      <c r="BQJ180" s="216"/>
      <c r="BQK180" s="216"/>
      <c r="BQL180" s="216"/>
      <c r="BQM180" s="216"/>
      <c r="BQN180" s="216"/>
      <c r="BQO180" s="216"/>
      <c r="BQP180" s="216"/>
      <c r="BQQ180" s="216"/>
      <c r="BQR180" s="216"/>
      <c r="BQS180" s="216"/>
      <c r="BQT180" s="216"/>
      <c r="BQU180" s="216"/>
      <c r="BQV180" s="216"/>
      <c r="BQW180" s="216"/>
      <c r="BQX180" s="216"/>
      <c r="BQY180" s="216"/>
      <c r="BQZ180" s="216"/>
      <c r="BRA180" s="216"/>
      <c r="BRB180" s="216"/>
      <c r="BRC180" s="216"/>
      <c r="BRD180" s="216"/>
      <c r="BRE180" s="216"/>
      <c r="BRF180" s="216"/>
      <c r="BRG180" s="216"/>
      <c r="BRH180" s="216"/>
      <c r="BRI180" s="216"/>
      <c r="BRJ180" s="216"/>
      <c r="BRK180" s="216"/>
      <c r="BRL180" s="216"/>
      <c r="BRM180" s="216"/>
      <c r="BRN180" s="216"/>
      <c r="BRO180" s="216"/>
      <c r="BRP180" s="216"/>
      <c r="BRQ180" s="216"/>
      <c r="BRR180" s="216"/>
      <c r="BRS180" s="216"/>
      <c r="BRT180" s="216"/>
      <c r="BRU180" s="216"/>
      <c r="BRV180" s="216"/>
      <c r="BRW180" s="216"/>
      <c r="BRX180" s="216"/>
      <c r="BRY180" s="216"/>
      <c r="BRZ180" s="216"/>
      <c r="BSA180" s="216"/>
      <c r="BSB180" s="216"/>
      <c r="BSC180" s="216"/>
      <c r="BSD180" s="216"/>
      <c r="BSE180" s="216"/>
      <c r="BSF180" s="216"/>
      <c r="BSG180" s="216"/>
      <c r="BSH180" s="216"/>
      <c r="BSI180" s="216"/>
      <c r="BSJ180" s="216"/>
      <c r="BSK180" s="216"/>
      <c r="BSL180" s="216"/>
      <c r="BSM180" s="216"/>
      <c r="BSN180" s="216"/>
      <c r="BSO180" s="216"/>
      <c r="BSP180" s="216"/>
      <c r="BSQ180" s="216"/>
      <c r="BSR180" s="216"/>
      <c r="BSS180" s="216"/>
      <c r="BST180" s="216"/>
      <c r="BSU180" s="216"/>
      <c r="BSV180" s="216"/>
      <c r="BSW180" s="216"/>
      <c r="BSX180" s="216"/>
      <c r="BSY180" s="216"/>
      <c r="BSZ180" s="216"/>
      <c r="BTA180" s="216"/>
      <c r="BTB180" s="216"/>
      <c r="BTC180" s="216"/>
      <c r="BTD180" s="216"/>
      <c r="BTE180" s="216"/>
      <c r="BTF180" s="216"/>
      <c r="BTG180" s="216"/>
      <c r="BTH180" s="216"/>
      <c r="BTI180" s="216"/>
      <c r="BTJ180" s="216"/>
      <c r="BTK180" s="216"/>
      <c r="BTL180" s="216"/>
      <c r="BTM180" s="216"/>
      <c r="BTN180" s="216"/>
      <c r="BTO180" s="216"/>
      <c r="BTP180" s="216"/>
      <c r="BTQ180" s="216"/>
      <c r="BTR180" s="216"/>
      <c r="BTS180" s="216"/>
      <c r="BTT180" s="216"/>
      <c r="BTU180" s="216"/>
      <c r="BTV180" s="216"/>
      <c r="BTW180" s="216"/>
      <c r="BTX180" s="216"/>
      <c r="BTY180" s="216"/>
      <c r="BTZ180" s="216"/>
      <c r="BUA180" s="216"/>
      <c r="BUB180" s="216"/>
      <c r="BUC180" s="216"/>
      <c r="BUD180" s="216"/>
      <c r="BUE180" s="216"/>
      <c r="BUF180" s="216"/>
      <c r="BUG180" s="216"/>
      <c r="BUH180" s="216"/>
      <c r="BUI180" s="216"/>
      <c r="BUJ180" s="216"/>
      <c r="BUK180" s="216"/>
      <c r="BUL180" s="216"/>
      <c r="BUM180" s="216"/>
      <c r="BUN180" s="216"/>
      <c r="BUO180" s="216"/>
      <c r="BUP180" s="216"/>
      <c r="BUQ180" s="216"/>
      <c r="BUR180" s="216"/>
      <c r="BUS180" s="216"/>
      <c r="BUT180" s="216"/>
      <c r="BUU180" s="216"/>
      <c r="BUV180" s="216"/>
      <c r="BUW180" s="216"/>
      <c r="BUX180" s="216"/>
      <c r="BUY180" s="216"/>
      <c r="BUZ180" s="216"/>
      <c r="BVA180" s="216"/>
      <c r="BVB180" s="216"/>
      <c r="BVC180" s="216"/>
      <c r="BVD180" s="216"/>
      <c r="BVE180" s="216"/>
      <c r="BVF180" s="216"/>
      <c r="BVG180" s="216"/>
      <c r="BVH180" s="216"/>
      <c r="BVI180" s="216"/>
      <c r="BVJ180" s="216"/>
      <c r="BVK180" s="216"/>
      <c r="BVL180" s="216"/>
      <c r="BVM180" s="216"/>
      <c r="BVN180" s="216"/>
      <c r="BVO180" s="216"/>
      <c r="BVP180" s="216"/>
      <c r="BVQ180" s="216"/>
      <c r="BVR180" s="216"/>
      <c r="BVS180" s="216"/>
      <c r="BVT180" s="216"/>
      <c r="BVU180" s="216"/>
      <c r="BVV180" s="216"/>
      <c r="BVW180" s="216"/>
      <c r="BVX180" s="216"/>
      <c r="BVY180" s="216"/>
      <c r="BVZ180" s="216"/>
      <c r="BWA180" s="216"/>
      <c r="BWB180" s="216"/>
      <c r="BWC180" s="216"/>
      <c r="BWD180" s="216"/>
      <c r="BWE180" s="216"/>
      <c r="BWF180" s="216"/>
      <c r="BWG180" s="216"/>
      <c r="BWH180" s="216"/>
      <c r="BWI180" s="216"/>
      <c r="BWJ180" s="216"/>
      <c r="BWK180" s="216"/>
      <c r="BWL180" s="216"/>
      <c r="BWM180" s="216"/>
      <c r="BWN180" s="216"/>
      <c r="BWO180" s="216"/>
      <c r="BWP180" s="216"/>
      <c r="BWQ180" s="216"/>
      <c r="BWR180" s="216"/>
      <c r="BWS180" s="216"/>
      <c r="BWT180" s="216"/>
      <c r="BWU180" s="216"/>
      <c r="BWV180" s="216"/>
      <c r="BWW180" s="216"/>
      <c r="BWX180" s="216"/>
      <c r="BWY180" s="216"/>
      <c r="BWZ180" s="216"/>
      <c r="BXA180" s="216"/>
      <c r="BXB180" s="216"/>
      <c r="BXC180" s="216"/>
      <c r="BXD180" s="216"/>
      <c r="BXE180" s="216"/>
      <c r="BXF180" s="216"/>
      <c r="BXG180" s="216"/>
      <c r="BXH180" s="216"/>
      <c r="BXI180" s="216"/>
      <c r="BXJ180" s="216"/>
      <c r="BXK180" s="216"/>
      <c r="BXL180" s="216"/>
      <c r="BXM180" s="216"/>
      <c r="BXN180" s="216"/>
      <c r="BXO180" s="216"/>
      <c r="BXP180" s="216"/>
      <c r="BXQ180" s="216"/>
      <c r="BXR180" s="216"/>
      <c r="BXS180" s="216"/>
      <c r="BXT180" s="216"/>
      <c r="BXU180" s="216"/>
      <c r="BXV180" s="216"/>
      <c r="BXW180" s="216"/>
      <c r="BXX180" s="216"/>
      <c r="BXY180" s="216"/>
      <c r="BXZ180" s="216"/>
      <c r="BYA180" s="216"/>
      <c r="BYB180" s="216"/>
      <c r="BYC180" s="216"/>
      <c r="BYD180" s="216"/>
      <c r="BYE180" s="216"/>
      <c r="BYF180" s="216"/>
      <c r="BYG180" s="216"/>
      <c r="BYH180" s="216"/>
      <c r="BYI180" s="216"/>
      <c r="BYJ180" s="216"/>
      <c r="BYK180" s="216"/>
      <c r="BYL180" s="216"/>
      <c r="BYM180" s="216"/>
      <c r="BYN180" s="216"/>
      <c r="BYO180" s="216"/>
      <c r="BYP180" s="216"/>
      <c r="BYQ180" s="216"/>
      <c r="BYR180" s="216"/>
      <c r="BYS180" s="216"/>
      <c r="BYT180" s="216"/>
      <c r="BYU180" s="216"/>
      <c r="BYV180" s="216"/>
      <c r="BYW180" s="216"/>
      <c r="BYX180" s="216"/>
      <c r="BYY180" s="216"/>
      <c r="BYZ180" s="216"/>
      <c r="BZA180" s="216"/>
      <c r="BZB180" s="216"/>
      <c r="BZC180" s="216"/>
      <c r="BZD180" s="216"/>
      <c r="BZE180" s="216"/>
      <c r="BZF180" s="216"/>
      <c r="BZG180" s="216"/>
      <c r="BZH180" s="216"/>
      <c r="BZI180" s="216"/>
      <c r="BZJ180" s="216"/>
      <c r="BZK180" s="216"/>
      <c r="BZL180" s="216"/>
      <c r="BZM180" s="216"/>
      <c r="BZN180" s="216"/>
      <c r="BZO180" s="216"/>
      <c r="BZP180" s="216"/>
      <c r="BZQ180" s="216"/>
      <c r="BZR180" s="216"/>
      <c r="BZS180" s="216"/>
      <c r="BZT180" s="216"/>
      <c r="BZU180" s="216"/>
      <c r="BZV180" s="216"/>
      <c r="BZW180" s="216"/>
      <c r="BZX180" s="216"/>
      <c r="BZY180" s="216"/>
      <c r="BZZ180" s="216"/>
      <c r="CAA180" s="216"/>
      <c r="CAB180" s="216"/>
      <c r="CAC180" s="216"/>
      <c r="CAD180" s="216"/>
      <c r="CAE180" s="216"/>
      <c r="CAF180" s="216"/>
      <c r="CAG180" s="216"/>
      <c r="CAH180" s="216"/>
      <c r="CAI180" s="216"/>
      <c r="CAJ180" s="216"/>
      <c r="CAK180" s="216"/>
      <c r="CAL180" s="216"/>
      <c r="CAM180" s="216"/>
      <c r="CAN180" s="216"/>
      <c r="CAO180" s="216"/>
      <c r="CAP180" s="216"/>
      <c r="CAQ180" s="216"/>
      <c r="CAR180" s="216"/>
      <c r="CAS180" s="216"/>
      <c r="CAT180" s="216"/>
      <c r="CAU180" s="216"/>
      <c r="CAV180" s="216"/>
      <c r="CAW180" s="216"/>
      <c r="CAX180" s="216"/>
      <c r="CAY180" s="216"/>
      <c r="CAZ180" s="216"/>
      <c r="CBA180" s="216"/>
      <c r="CBB180" s="216"/>
      <c r="CBC180" s="216"/>
      <c r="CBD180" s="216"/>
      <c r="CBE180" s="216"/>
      <c r="CBF180" s="216"/>
      <c r="CBG180" s="216"/>
      <c r="CBH180" s="216"/>
      <c r="CBI180" s="216"/>
      <c r="CBJ180" s="216"/>
      <c r="CBK180" s="216"/>
      <c r="CBL180" s="216"/>
      <c r="CBM180" s="216"/>
      <c r="CBN180" s="216"/>
      <c r="CBO180" s="216"/>
      <c r="CBP180" s="216"/>
      <c r="CBQ180" s="216"/>
      <c r="CBR180" s="216"/>
      <c r="CBS180" s="216"/>
      <c r="CBT180" s="216"/>
      <c r="CBU180" s="216"/>
      <c r="CBV180" s="216"/>
      <c r="CBW180" s="216"/>
      <c r="CBX180" s="216"/>
      <c r="CBY180" s="216"/>
      <c r="CBZ180" s="216"/>
      <c r="CCA180" s="216"/>
      <c r="CCB180" s="216"/>
      <c r="CCC180" s="216"/>
      <c r="CCD180" s="216"/>
      <c r="CCE180" s="216"/>
      <c r="CCF180" s="216"/>
      <c r="CCG180" s="216"/>
      <c r="CCH180" s="216"/>
      <c r="CCI180" s="216"/>
      <c r="CCJ180" s="216"/>
      <c r="CCK180" s="216"/>
      <c r="CCL180" s="216"/>
      <c r="CCM180" s="216"/>
      <c r="CCN180" s="216"/>
      <c r="CCO180" s="216"/>
      <c r="CCP180" s="216"/>
      <c r="CCQ180" s="216"/>
      <c r="CCR180" s="216"/>
      <c r="CCS180" s="216"/>
      <c r="CCT180" s="216"/>
      <c r="CCU180" s="216"/>
      <c r="CCV180" s="216"/>
      <c r="CCW180" s="216"/>
      <c r="CCX180" s="216"/>
      <c r="CCY180" s="216"/>
      <c r="CCZ180" s="216"/>
      <c r="CDA180" s="216"/>
      <c r="CDB180" s="216"/>
      <c r="CDC180" s="216"/>
      <c r="CDD180" s="216"/>
      <c r="CDE180" s="216"/>
      <c r="CDF180" s="216"/>
      <c r="CDG180" s="216"/>
      <c r="CDH180" s="216"/>
      <c r="CDI180" s="216"/>
      <c r="CDJ180" s="216"/>
      <c r="CDK180" s="216"/>
      <c r="CDL180" s="216"/>
      <c r="CDM180" s="216"/>
      <c r="CDN180" s="216"/>
      <c r="CDO180" s="216"/>
      <c r="CDP180" s="216"/>
      <c r="CDQ180" s="216"/>
      <c r="CDR180" s="216"/>
      <c r="CDS180" s="216"/>
      <c r="CDT180" s="216"/>
      <c r="CDU180" s="216"/>
      <c r="CDV180" s="216"/>
      <c r="CDW180" s="216"/>
      <c r="CDX180" s="216"/>
      <c r="CDY180" s="216"/>
      <c r="CDZ180" s="216"/>
      <c r="CEA180" s="216"/>
      <c r="CEB180" s="216"/>
      <c r="CEC180" s="216"/>
      <c r="CED180" s="216"/>
      <c r="CEE180" s="216"/>
      <c r="CEF180" s="216"/>
      <c r="CEG180" s="216"/>
      <c r="CEH180" s="216"/>
      <c r="CEI180" s="216"/>
      <c r="CEJ180" s="216"/>
      <c r="CEK180" s="216"/>
      <c r="CEL180" s="216"/>
      <c r="CEM180" s="216"/>
      <c r="CEN180" s="216"/>
      <c r="CEO180" s="216"/>
      <c r="CEP180" s="216"/>
      <c r="CEQ180" s="216"/>
      <c r="CER180" s="216"/>
      <c r="CES180" s="216"/>
      <c r="CET180" s="216"/>
      <c r="CEU180" s="216"/>
      <c r="CEV180" s="216"/>
      <c r="CEW180" s="216"/>
      <c r="CEX180" s="216"/>
      <c r="CEY180" s="216"/>
      <c r="CEZ180" s="216"/>
      <c r="CFA180" s="216"/>
      <c r="CFB180" s="216"/>
      <c r="CFC180" s="216"/>
      <c r="CFD180" s="216"/>
      <c r="CFE180" s="216"/>
      <c r="CFF180" s="216"/>
      <c r="CFG180" s="216"/>
      <c r="CFH180" s="216"/>
      <c r="CFI180" s="216"/>
      <c r="CFJ180" s="216"/>
      <c r="CFK180" s="216"/>
      <c r="CFL180" s="216"/>
      <c r="CFM180" s="216"/>
      <c r="CFN180" s="216"/>
      <c r="CFO180" s="216"/>
      <c r="CFP180" s="216"/>
      <c r="CFQ180" s="216"/>
      <c r="CFR180" s="216"/>
      <c r="CFS180" s="216"/>
      <c r="CFT180" s="216"/>
      <c r="CFU180" s="216"/>
      <c r="CFV180" s="216"/>
      <c r="CFW180" s="216"/>
      <c r="CFX180" s="216"/>
      <c r="CFY180" s="216"/>
      <c r="CFZ180" s="216"/>
      <c r="CGA180" s="216"/>
      <c r="CGB180" s="216"/>
      <c r="CGC180" s="216"/>
      <c r="CGD180" s="216"/>
      <c r="CGE180" s="216"/>
      <c r="CGF180" s="216"/>
      <c r="CGG180" s="216"/>
      <c r="CGH180" s="216"/>
      <c r="CGI180" s="216"/>
      <c r="CGJ180" s="216"/>
      <c r="CGK180" s="216"/>
      <c r="CGL180" s="216"/>
      <c r="CGM180" s="216"/>
      <c r="CGN180" s="216"/>
      <c r="CGO180" s="216"/>
      <c r="CGP180" s="216"/>
      <c r="CGQ180" s="216"/>
      <c r="CGR180" s="216"/>
      <c r="CGS180" s="216"/>
      <c r="CGT180" s="216"/>
      <c r="CGU180" s="216"/>
      <c r="CGV180" s="216"/>
      <c r="CGW180" s="216"/>
      <c r="CGX180" s="216"/>
      <c r="CGY180" s="216"/>
      <c r="CGZ180" s="216"/>
      <c r="CHA180" s="216"/>
      <c r="CHB180" s="216"/>
      <c r="CHC180" s="216"/>
      <c r="CHD180" s="216"/>
      <c r="CHE180" s="216"/>
      <c r="CHF180" s="216"/>
      <c r="CHG180" s="216"/>
      <c r="CHH180" s="216"/>
      <c r="CHI180" s="216"/>
      <c r="CHJ180" s="216"/>
      <c r="CHK180" s="216"/>
      <c r="CHL180" s="216"/>
      <c r="CHM180" s="216"/>
      <c r="CHN180" s="216"/>
      <c r="CHO180" s="216"/>
      <c r="CHP180" s="216"/>
      <c r="CHQ180" s="216"/>
      <c r="CHR180" s="216"/>
      <c r="CHS180" s="216"/>
      <c r="CHT180" s="216"/>
      <c r="CHU180" s="216"/>
      <c r="CHV180" s="216"/>
      <c r="CHW180" s="216"/>
      <c r="CHX180" s="216"/>
      <c r="CHY180" s="216"/>
      <c r="CHZ180" s="216"/>
      <c r="CIA180" s="216"/>
      <c r="CIB180" s="216"/>
      <c r="CIC180" s="216"/>
      <c r="CID180" s="216"/>
      <c r="CIE180" s="216"/>
      <c r="CIF180" s="216"/>
      <c r="CIG180" s="216"/>
      <c r="CIH180" s="216"/>
      <c r="CII180" s="216"/>
      <c r="CIJ180" s="216"/>
      <c r="CIK180" s="216"/>
      <c r="CIL180" s="216"/>
      <c r="CIM180" s="216"/>
      <c r="CIN180" s="216"/>
      <c r="CIO180" s="216"/>
      <c r="CIP180" s="216"/>
      <c r="CIQ180" s="216"/>
      <c r="CIR180" s="216"/>
      <c r="CIS180" s="216"/>
      <c r="CIT180" s="216"/>
      <c r="CIU180" s="216"/>
      <c r="CIV180" s="216"/>
      <c r="CIW180" s="216"/>
      <c r="CIX180" s="216"/>
      <c r="CIY180" s="216"/>
      <c r="CIZ180" s="216"/>
      <c r="CJA180" s="216"/>
      <c r="CJB180" s="216"/>
      <c r="CJC180" s="216"/>
      <c r="CJD180" s="216"/>
      <c r="CJE180" s="216"/>
      <c r="CJF180" s="216"/>
      <c r="CJG180" s="216"/>
      <c r="CJH180" s="216"/>
      <c r="CJI180" s="216"/>
      <c r="CJJ180" s="216"/>
      <c r="CJK180" s="216"/>
      <c r="CJL180" s="216"/>
      <c r="CJM180" s="216"/>
      <c r="CJN180" s="216"/>
      <c r="CJO180" s="216"/>
      <c r="CJP180" s="216"/>
      <c r="CJQ180" s="216"/>
      <c r="CJR180" s="216"/>
      <c r="CJS180" s="216"/>
      <c r="CJT180" s="216"/>
      <c r="CJU180" s="216"/>
      <c r="CJV180" s="216"/>
      <c r="CJW180" s="216"/>
      <c r="CJX180" s="216"/>
      <c r="CJY180" s="216"/>
      <c r="CJZ180" s="216"/>
      <c r="CKA180" s="216"/>
      <c r="CKB180" s="216"/>
      <c r="CKC180" s="216"/>
      <c r="CKD180" s="216"/>
      <c r="CKE180" s="216"/>
      <c r="CKF180" s="216"/>
      <c r="CKG180" s="216"/>
      <c r="CKH180" s="216"/>
      <c r="CKI180" s="216"/>
      <c r="CKJ180" s="216"/>
      <c r="CKK180" s="216"/>
      <c r="CKL180" s="216"/>
      <c r="CKM180" s="216"/>
      <c r="CKN180" s="216"/>
      <c r="CKO180" s="216"/>
      <c r="CKP180" s="216"/>
      <c r="CKQ180" s="216"/>
      <c r="CKR180" s="216"/>
      <c r="CKS180" s="216"/>
      <c r="CKT180" s="216"/>
      <c r="CKU180" s="216"/>
      <c r="CKV180" s="216"/>
      <c r="CKW180" s="216"/>
      <c r="CKX180" s="216"/>
      <c r="CKY180" s="216"/>
      <c r="CKZ180" s="216"/>
      <c r="CLA180" s="216"/>
      <c r="CLB180" s="216"/>
      <c r="CLC180" s="216"/>
      <c r="CLD180" s="216"/>
      <c r="CLE180" s="216"/>
      <c r="CLF180" s="216"/>
      <c r="CLG180" s="216"/>
      <c r="CLH180" s="216"/>
      <c r="CLI180" s="216"/>
      <c r="CLJ180" s="216"/>
      <c r="CLK180" s="216"/>
      <c r="CLL180" s="216"/>
      <c r="CLM180" s="216"/>
      <c r="CLN180" s="216"/>
      <c r="CLO180" s="216"/>
      <c r="CLP180" s="216"/>
      <c r="CLQ180" s="216"/>
      <c r="CLR180" s="216"/>
      <c r="CLS180" s="216"/>
      <c r="CLT180" s="216"/>
      <c r="CLU180" s="216"/>
      <c r="CLV180" s="216"/>
      <c r="CLW180" s="216"/>
      <c r="CLX180" s="216"/>
      <c r="CLY180" s="216"/>
      <c r="CLZ180" s="216"/>
      <c r="CMA180" s="216"/>
      <c r="CMB180" s="216"/>
      <c r="CMC180" s="216"/>
      <c r="CMD180" s="216"/>
      <c r="CME180" s="216"/>
      <c r="CMF180" s="216"/>
      <c r="CMG180" s="216"/>
      <c r="CMH180" s="216"/>
      <c r="CMI180" s="216"/>
      <c r="CMJ180" s="216"/>
      <c r="CMK180" s="216"/>
      <c r="CML180" s="216"/>
      <c r="CMM180" s="216"/>
      <c r="CMN180" s="216"/>
      <c r="CMO180" s="216"/>
      <c r="CMP180" s="216"/>
      <c r="CMQ180" s="216"/>
      <c r="CMR180" s="216"/>
      <c r="CMS180" s="216"/>
      <c r="CMT180" s="216"/>
      <c r="CMU180" s="216"/>
      <c r="CMV180" s="216"/>
      <c r="CMW180" s="216"/>
      <c r="CMX180" s="216"/>
      <c r="CMY180" s="216"/>
      <c r="CMZ180" s="216"/>
      <c r="CNA180" s="216"/>
      <c r="CNB180" s="216"/>
      <c r="CNC180" s="216"/>
      <c r="CND180" s="216"/>
      <c r="CNE180" s="216"/>
      <c r="CNF180" s="216"/>
      <c r="CNG180" s="216"/>
      <c r="CNH180" s="216"/>
      <c r="CNI180" s="216"/>
      <c r="CNJ180" s="216"/>
      <c r="CNK180" s="216"/>
      <c r="CNL180" s="216"/>
      <c r="CNM180" s="216"/>
      <c r="CNN180" s="216"/>
      <c r="CNO180" s="216"/>
      <c r="CNP180" s="216"/>
      <c r="CNQ180" s="216"/>
      <c r="CNR180" s="216"/>
      <c r="CNS180" s="216"/>
      <c r="CNT180" s="216"/>
      <c r="CNU180" s="216"/>
      <c r="CNV180" s="216"/>
      <c r="CNW180" s="216"/>
      <c r="CNX180" s="216"/>
      <c r="CNY180" s="216"/>
      <c r="CNZ180" s="216"/>
      <c r="COA180" s="216"/>
      <c r="COB180" s="216"/>
      <c r="COC180" s="216"/>
      <c r="COD180" s="216"/>
      <c r="COE180" s="216"/>
      <c r="COF180" s="216"/>
      <c r="COG180" s="216"/>
      <c r="COH180" s="216"/>
      <c r="COI180" s="216"/>
      <c r="COJ180" s="216"/>
      <c r="COK180" s="216"/>
      <c r="COL180" s="216"/>
      <c r="COM180" s="216"/>
      <c r="CON180" s="216"/>
      <c r="COO180" s="216"/>
      <c r="COP180" s="216"/>
      <c r="COQ180" s="216"/>
      <c r="COR180" s="216"/>
      <c r="COS180" s="216"/>
      <c r="COT180" s="216"/>
      <c r="COU180" s="216"/>
      <c r="COV180" s="216"/>
      <c r="COW180" s="216"/>
      <c r="COX180" s="216"/>
      <c r="COY180" s="216"/>
      <c r="COZ180" s="216"/>
      <c r="CPA180" s="216"/>
      <c r="CPB180" s="216"/>
      <c r="CPC180" s="216"/>
      <c r="CPD180" s="216"/>
      <c r="CPE180" s="216"/>
      <c r="CPF180" s="216"/>
      <c r="CPG180" s="216"/>
      <c r="CPH180" s="216"/>
      <c r="CPI180" s="216"/>
      <c r="CPJ180" s="216"/>
      <c r="CPK180" s="216"/>
      <c r="CPL180" s="216"/>
      <c r="CPM180" s="216"/>
      <c r="CPN180" s="216"/>
      <c r="CPO180" s="216"/>
      <c r="CPP180" s="216"/>
      <c r="CPQ180" s="216"/>
      <c r="CPR180" s="216"/>
      <c r="CPS180" s="216"/>
      <c r="CPT180" s="216"/>
      <c r="CPU180" s="216"/>
      <c r="CPV180" s="216"/>
      <c r="CPW180" s="216"/>
      <c r="CPX180" s="216"/>
      <c r="CPY180" s="216"/>
      <c r="CPZ180" s="216"/>
      <c r="CQA180" s="216"/>
      <c r="CQB180" s="216"/>
      <c r="CQC180" s="216"/>
      <c r="CQD180" s="216"/>
      <c r="CQE180" s="216"/>
      <c r="CQF180" s="216"/>
      <c r="CQG180" s="216"/>
      <c r="CQH180" s="216"/>
      <c r="CQI180" s="216"/>
      <c r="CQJ180" s="216"/>
      <c r="CQK180" s="216"/>
      <c r="CQL180" s="216"/>
      <c r="CQM180" s="216"/>
      <c r="CQN180" s="216"/>
      <c r="CQO180" s="216"/>
      <c r="CQP180" s="216"/>
      <c r="CQQ180" s="216"/>
      <c r="CQR180" s="216"/>
      <c r="CQS180" s="216"/>
      <c r="CQT180" s="216"/>
      <c r="CQU180" s="216"/>
      <c r="CQV180" s="216"/>
      <c r="CQW180" s="216"/>
      <c r="CQX180" s="216"/>
      <c r="CQY180" s="216"/>
      <c r="CQZ180" s="216"/>
      <c r="CRA180" s="216"/>
      <c r="CRB180" s="216"/>
      <c r="CRC180" s="216"/>
      <c r="CRD180" s="216"/>
      <c r="CRE180" s="216"/>
      <c r="CRF180" s="216"/>
      <c r="CRG180" s="216"/>
      <c r="CRH180" s="216"/>
      <c r="CRI180" s="216"/>
      <c r="CRJ180" s="216"/>
      <c r="CRK180" s="216"/>
      <c r="CRL180" s="216"/>
      <c r="CRM180" s="216"/>
      <c r="CRN180" s="216"/>
      <c r="CRO180" s="216"/>
      <c r="CRP180" s="216"/>
      <c r="CRQ180" s="216"/>
      <c r="CRR180" s="216"/>
      <c r="CRS180" s="216"/>
      <c r="CRT180" s="216"/>
      <c r="CRU180" s="216"/>
      <c r="CRV180" s="216"/>
      <c r="CRW180" s="216"/>
      <c r="CRX180" s="216"/>
      <c r="CRY180" s="216"/>
      <c r="CRZ180" s="216"/>
      <c r="CSA180" s="216"/>
      <c r="CSB180" s="216"/>
      <c r="CSC180" s="216"/>
      <c r="CSD180" s="216"/>
      <c r="CSE180" s="216"/>
      <c r="CSF180" s="216"/>
      <c r="CSG180" s="216"/>
      <c r="CSH180" s="216"/>
      <c r="CSI180" s="216"/>
      <c r="CSJ180" s="216"/>
      <c r="CSK180" s="216"/>
      <c r="CSL180" s="216"/>
      <c r="CSM180" s="216"/>
      <c r="CSN180" s="216"/>
      <c r="CSO180" s="216"/>
      <c r="CSP180" s="216"/>
      <c r="CSQ180" s="216"/>
      <c r="CSR180" s="216"/>
      <c r="CSS180" s="216"/>
      <c r="CST180" s="216"/>
      <c r="CSU180" s="216"/>
      <c r="CSV180" s="216"/>
      <c r="CSW180" s="216"/>
      <c r="CSX180" s="216"/>
      <c r="CSY180" s="216"/>
      <c r="CSZ180" s="216"/>
      <c r="CTA180" s="216"/>
      <c r="CTB180" s="216"/>
      <c r="CTC180" s="216"/>
      <c r="CTD180" s="216"/>
      <c r="CTE180" s="216"/>
      <c r="CTF180" s="216"/>
      <c r="CTG180" s="216"/>
      <c r="CTH180" s="216"/>
      <c r="CTI180" s="216"/>
      <c r="CTJ180" s="216"/>
      <c r="CTK180" s="216"/>
      <c r="CTL180" s="216"/>
      <c r="CTM180" s="216"/>
      <c r="CTN180" s="216"/>
      <c r="CTO180" s="216"/>
      <c r="CTP180" s="216"/>
      <c r="CTQ180" s="216"/>
      <c r="CTR180" s="216"/>
      <c r="CTS180" s="216"/>
      <c r="CTT180" s="216"/>
      <c r="CTU180" s="216"/>
      <c r="CTV180" s="216"/>
      <c r="CTW180" s="216"/>
      <c r="CTX180" s="216"/>
      <c r="CTY180" s="216"/>
      <c r="CTZ180" s="216"/>
      <c r="CUA180" s="216"/>
      <c r="CUB180" s="216"/>
      <c r="CUC180" s="216"/>
      <c r="CUD180" s="216"/>
      <c r="CUE180" s="216"/>
      <c r="CUF180" s="216"/>
      <c r="CUG180" s="216"/>
      <c r="CUH180" s="216"/>
      <c r="CUI180" s="216"/>
      <c r="CUJ180" s="216"/>
      <c r="CUK180" s="216"/>
      <c r="CUL180" s="216"/>
      <c r="CUM180" s="216"/>
      <c r="CUN180" s="216"/>
      <c r="CUO180" s="216"/>
      <c r="CUP180" s="216"/>
      <c r="CUQ180" s="216"/>
      <c r="CUR180" s="216"/>
      <c r="CUS180" s="216"/>
      <c r="CUT180" s="216"/>
      <c r="CUU180" s="216"/>
      <c r="CUV180" s="216"/>
      <c r="CUW180" s="216"/>
      <c r="CUX180" s="216"/>
      <c r="CUY180" s="216"/>
      <c r="CUZ180" s="216"/>
      <c r="CVA180" s="216"/>
      <c r="CVB180" s="216"/>
      <c r="CVC180" s="216"/>
      <c r="CVD180" s="216"/>
      <c r="CVE180" s="216"/>
      <c r="CVF180" s="216"/>
      <c r="CVG180" s="216"/>
      <c r="CVH180" s="216"/>
      <c r="CVI180" s="216"/>
      <c r="CVJ180" s="216"/>
      <c r="CVK180" s="216"/>
      <c r="CVL180" s="216"/>
      <c r="CVM180" s="216"/>
      <c r="CVN180" s="216"/>
      <c r="CVO180" s="216"/>
      <c r="CVP180" s="216"/>
      <c r="CVQ180" s="216"/>
      <c r="CVR180" s="216"/>
      <c r="CVS180" s="216"/>
      <c r="CVT180" s="216"/>
      <c r="CVU180" s="216"/>
      <c r="CVV180" s="216"/>
      <c r="CVW180" s="216"/>
      <c r="CVX180" s="216"/>
      <c r="CVY180" s="216"/>
      <c r="CVZ180" s="216"/>
      <c r="CWA180" s="216"/>
      <c r="CWB180" s="216"/>
      <c r="CWC180" s="216"/>
      <c r="CWD180" s="216"/>
      <c r="CWE180" s="216"/>
      <c r="CWF180" s="216"/>
      <c r="CWG180" s="216"/>
      <c r="CWH180" s="216"/>
      <c r="CWI180" s="216"/>
      <c r="CWJ180" s="216"/>
      <c r="CWK180" s="216"/>
      <c r="CWL180" s="216"/>
      <c r="CWM180" s="216"/>
      <c r="CWN180" s="216"/>
      <c r="CWO180" s="216"/>
      <c r="CWP180" s="216"/>
      <c r="CWQ180" s="216"/>
      <c r="CWR180" s="216"/>
      <c r="CWS180" s="216"/>
      <c r="CWT180" s="216"/>
      <c r="CWU180" s="216"/>
      <c r="CWV180" s="216"/>
      <c r="CWW180" s="216"/>
      <c r="CWX180" s="216"/>
      <c r="CWY180" s="216"/>
      <c r="CWZ180" s="216"/>
      <c r="CXA180" s="216"/>
      <c r="CXB180" s="216"/>
      <c r="CXC180" s="216"/>
      <c r="CXD180" s="216"/>
      <c r="CXE180" s="216"/>
      <c r="CXF180" s="216"/>
      <c r="CXG180" s="216"/>
      <c r="CXH180" s="216"/>
      <c r="CXI180" s="216"/>
      <c r="CXJ180" s="216"/>
      <c r="CXK180" s="216"/>
      <c r="CXL180" s="216"/>
      <c r="CXM180" s="216"/>
      <c r="CXN180" s="216"/>
      <c r="CXO180" s="216"/>
      <c r="CXP180" s="216"/>
      <c r="CXQ180" s="216"/>
      <c r="CXR180" s="216"/>
      <c r="CXS180" s="216"/>
      <c r="CXT180" s="216"/>
      <c r="CXU180" s="216"/>
      <c r="CXV180" s="216"/>
      <c r="CXW180" s="216"/>
      <c r="CXX180" s="216"/>
      <c r="CXY180" s="216"/>
      <c r="CXZ180" s="216"/>
      <c r="CYA180" s="216"/>
      <c r="CYB180" s="216"/>
      <c r="CYC180" s="216"/>
      <c r="CYD180" s="216"/>
      <c r="CYE180" s="216"/>
      <c r="CYF180" s="216"/>
      <c r="CYG180" s="216"/>
      <c r="CYH180" s="216"/>
      <c r="CYI180" s="216"/>
      <c r="CYJ180" s="216"/>
      <c r="CYK180" s="216"/>
      <c r="CYL180" s="216"/>
      <c r="CYM180" s="216"/>
      <c r="CYN180" s="216"/>
      <c r="CYO180" s="216"/>
      <c r="CYP180" s="216"/>
      <c r="CYQ180" s="216"/>
      <c r="CYR180" s="216"/>
      <c r="CYS180" s="216"/>
      <c r="CYT180" s="216"/>
      <c r="CYU180" s="216"/>
      <c r="CYV180" s="216"/>
      <c r="CYW180" s="216"/>
      <c r="CYX180" s="216"/>
      <c r="CYY180" s="216"/>
      <c r="CYZ180" s="216"/>
      <c r="CZA180" s="216"/>
      <c r="CZB180" s="216"/>
      <c r="CZC180" s="216"/>
      <c r="CZD180" s="216"/>
      <c r="CZE180" s="216"/>
      <c r="CZF180" s="216"/>
      <c r="CZG180" s="216"/>
      <c r="CZH180" s="216"/>
      <c r="CZI180" s="216"/>
      <c r="CZJ180" s="216"/>
      <c r="CZK180" s="216"/>
      <c r="CZL180" s="216"/>
      <c r="CZM180" s="216"/>
      <c r="CZN180" s="216"/>
      <c r="CZO180" s="216"/>
      <c r="CZP180" s="216"/>
      <c r="CZQ180" s="216"/>
      <c r="CZR180" s="216"/>
      <c r="CZS180" s="216"/>
      <c r="CZT180" s="216"/>
      <c r="CZU180" s="216"/>
      <c r="CZV180" s="216"/>
      <c r="CZW180" s="216"/>
      <c r="CZX180" s="216"/>
      <c r="CZY180" s="216"/>
      <c r="CZZ180" s="216"/>
      <c r="DAA180" s="216"/>
      <c r="DAB180" s="216"/>
      <c r="DAC180" s="216"/>
      <c r="DAD180" s="216"/>
      <c r="DAE180" s="216"/>
      <c r="DAF180" s="216"/>
      <c r="DAG180" s="216"/>
      <c r="DAH180" s="216"/>
      <c r="DAI180" s="216"/>
      <c r="DAJ180" s="216"/>
      <c r="DAK180" s="216"/>
      <c r="DAL180" s="216"/>
      <c r="DAM180" s="216"/>
      <c r="DAN180" s="216"/>
      <c r="DAO180" s="216"/>
      <c r="DAP180" s="216"/>
      <c r="DAQ180" s="216"/>
      <c r="DAR180" s="216"/>
      <c r="DAS180" s="216"/>
      <c r="DAT180" s="216"/>
      <c r="DAU180" s="216"/>
      <c r="DAV180" s="216"/>
      <c r="DAW180" s="216"/>
      <c r="DAX180" s="216"/>
      <c r="DAY180" s="216"/>
      <c r="DAZ180" s="216"/>
      <c r="DBA180" s="216"/>
      <c r="DBB180" s="216"/>
      <c r="DBC180" s="216"/>
      <c r="DBD180" s="216"/>
      <c r="DBE180" s="216"/>
      <c r="DBF180" s="216"/>
      <c r="DBG180" s="216"/>
      <c r="DBH180" s="216"/>
      <c r="DBI180" s="216"/>
      <c r="DBJ180" s="216"/>
      <c r="DBK180" s="216"/>
      <c r="DBL180" s="216"/>
      <c r="DBM180" s="216"/>
      <c r="DBN180" s="216"/>
      <c r="DBO180" s="216"/>
      <c r="DBP180" s="216"/>
      <c r="DBQ180" s="216"/>
      <c r="DBR180" s="216"/>
      <c r="DBS180" s="216"/>
      <c r="DBT180" s="216"/>
      <c r="DBU180" s="216"/>
      <c r="DBV180" s="216"/>
      <c r="DBW180" s="216"/>
      <c r="DBX180" s="216"/>
      <c r="DBY180" s="216"/>
      <c r="DBZ180" s="216"/>
      <c r="DCA180" s="216"/>
      <c r="DCB180" s="216"/>
      <c r="DCC180" s="216"/>
      <c r="DCD180" s="216"/>
      <c r="DCE180" s="216"/>
      <c r="DCF180" s="216"/>
      <c r="DCG180" s="216"/>
      <c r="DCH180" s="216"/>
      <c r="DCI180" s="216"/>
      <c r="DCJ180" s="216"/>
      <c r="DCK180" s="216"/>
      <c r="DCL180" s="216"/>
      <c r="DCM180" s="216"/>
      <c r="DCN180" s="216"/>
      <c r="DCO180" s="216"/>
      <c r="DCP180" s="216"/>
      <c r="DCQ180" s="216"/>
      <c r="DCR180" s="216"/>
      <c r="DCS180" s="216"/>
      <c r="DCT180" s="216"/>
      <c r="DCU180" s="216"/>
      <c r="DCV180" s="216"/>
      <c r="DCW180" s="216"/>
      <c r="DCX180" s="216"/>
      <c r="DCY180" s="216"/>
      <c r="DCZ180" s="216"/>
      <c r="DDA180" s="216"/>
      <c r="DDB180" s="216"/>
      <c r="DDC180" s="216"/>
      <c r="DDD180" s="216"/>
      <c r="DDE180" s="216"/>
      <c r="DDF180" s="216"/>
      <c r="DDG180" s="216"/>
      <c r="DDH180" s="216"/>
      <c r="DDI180" s="216"/>
      <c r="DDJ180" s="216"/>
      <c r="DDK180" s="216"/>
      <c r="DDL180" s="216"/>
      <c r="DDM180" s="216"/>
      <c r="DDN180" s="216"/>
      <c r="DDO180" s="216"/>
      <c r="DDP180" s="216"/>
      <c r="DDQ180" s="216"/>
      <c r="DDR180" s="216"/>
      <c r="DDS180" s="216"/>
      <c r="DDT180" s="216"/>
      <c r="DDU180" s="216"/>
      <c r="DDV180" s="216"/>
      <c r="DDW180" s="216"/>
      <c r="DDX180" s="216"/>
      <c r="DDY180" s="216"/>
      <c r="DDZ180" s="216"/>
      <c r="DEA180" s="216"/>
      <c r="DEB180" s="216"/>
      <c r="DEC180" s="216"/>
      <c r="DED180" s="216"/>
      <c r="DEE180" s="216"/>
      <c r="DEF180" s="216"/>
      <c r="DEG180" s="216"/>
      <c r="DEH180" s="216"/>
      <c r="DEI180" s="216"/>
      <c r="DEJ180" s="216"/>
      <c r="DEK180" s="216"/>
      <c r="DEL180" s="216"/>
      <c r="DEM180" s="216"/>
      <c r="DEN180" s="216"/>
      <c r="DEO180" s="216"/>
      <c r="DEP180" s="216"/>
      <c r="DEQ180" s="216"/>
      <c r="DER180" s="216"/>
      <c r="DES180" s="216"/>
      <c r="DET180" s="216"/>
      <c r="DEU180" s="216"/>
      <c r="DEV180" s="216"/>
      <c r="DEW180" s="216"/>
      <c r="DEX180" s="216"/>
      <c r="DEY180" s="216"/>
      <c r="DEZ180" s="216"/>
      <c r="DFA180" s="216"/>
      <c r="DFB180" s="216"/>
      <c r="DFC180" s="216"/>
      <c r="DFD180" s="216"/>
      <c r="DFE180" s="216"/>
      <c r="DFF180" s="216"/>
      <c r="DFG180" s="216"/>
      <c r="DFH180" s="216"/>
      <c r="DFI180" s="216"/>
      <c r="DFJ180" s="216"/>
      <c r="DFK180" s="216"/>
      <c r="DFL180" s="216"/>
      <c r="DFM180" s="216"/>
      <c r="DFN180" s="216"/>
      <c r="DFO180" s="216"/>
      <c r="DFP180" s="216"/>
      <c r="DFQ180" s="216"/>
      <c r="DFR180" s="216"/>
      <c r="DFS180" s="216"/>
      <c r="DFT180" s="216"/>
      <c r="DFU180" s="216"/>
      <c r="DFV180" s="216"/>
      <c r="DFW180" s="216"/>
      <c r="DFX180" s="216"/>
      <c r="DFY180" s="216"/>
      <c r="DFZ180" s="216"/>
      <c r="DGA180" s="216"/>
      <c r="DGB180" s="216"/>
      <c r="DGC180" s="216"/>
      <c r="DGD180" s="216"/>
      <c r="DGE180" s="216"/>
      <c r="DGF180" s="216"/>
      <c r="DGG180" s="216"/>
      <c r="DGH180" s="216"/>
      <c r="DGI180" s="216"/>
      <c r="DGJ180" s="216"/>
      <c r="DGK180" s="216"/>
      <c r="DGL180" s="216"/>
      <c r="DGM180" s="216"/>
      <c r="DGN180" s="216"/>
      <c r="DGO180" s="216"/>
      <c r="DGP180" s="216"/>
      <c r="DGQ180" s="216"/>
      <c r="DGR180" s="216"/>
      <c r="DGS180" s="216"/>
      <c r="DGT180" s="216"/>
      <c r="DGU180" s="216"/>
      <c r="DGV180" s="216"/>
      <c r="DGW180" s="216"/>
      <c r="DGX180" s="216"/>
      <c r="DGY180" s="216"/>
      <c r="DGZ180" s="216"/>
      <c r="DHA180" s="216"/>
      <c r="DHB180" s="216"/>
      <c r="DHC180" s="216"/>
      <c r="DHD180" s="216"/>
      <c r="DHE180" s="216"/>
      <c r="DHF180" s="216"/>
      <c r="DHG180" s="216"/>
      <c r="DHH180" s="216"/>
      <c r="DHI180" s="216"/>
      <c r="DHJ180" s="216"/>
      <c r="DHK180" s="216"/>
      <c r="DHL180" s="216"/>
      <c r="DHM180" s="216"/>
      <c r="DHN180" s="216"/>
      <c r="DHO180" s="216"/>
      <c r="DHP180" s="216"/>
      <c r="DHQ180" s="216"/>
      <c r="DHR180" s="216"/>
      <c r="DHS180" s="216"/>
      <c r="DHT180" s="216"/>
      <c r="DHU180" s="216"/>
      <c r="DHV180" s="216"/>
      <c r="DHW180" s="216"/>
      <c r="DHX180" s="216"/>
      <c r="DHY180" s="216"/>
      <c r="DHZ180" s="216"/>
      <c r="DIA180" s="216"/>
      <c r="DIB180" s="216"/>
      <c r="DIC180" s="216"/>
      <c r="DID180" s="216"/>
      <c r="DIE180" s="216"/>
      <c r="DIF180" s="216"/>
      <c r="DIG180" s="216"/>
      <c r="DIH180" s="216"/>
      <c r="DII180" s="216"/>
      <c r="DIJ180" s="216"/>
      <c r="DIK180" s="216"/>
      <c r="DIL180" s="216"/>
      <c r="DIM180" s="216"/>
      <c r="DIN180" s="216"/>
      <c r="DIO180" s="216"/>
      <c r="DIP180" s="216"/>
      <c r="DIQ180" s="216"/>
      <c r="DIR180" s="216"/>
      <c r="DIS180" s="216"/>
      <c r="DIT180" s="216"/>
      <c r="DIU180" s="216"/>
      <c r="DIV180" s="216"/>
      <c r="DIW180" s="216"/>
      <c r="DIX180" s="216"/>
      <c r="DIY180" s="216"/>
      <c r="DIZ180" s="216"/>
      <c r="DJA180" s="216"/>
      <c r="DJB180" s="216"/>
      <c r="DJC180" s="216"/>
      <c r="DJD180" s="216"/>
      <c r="DJE180" s="216"/>
      <c r="DJF180" s="216"/>
      <c r="DJG180" s="216"/>
      <c r="DJH180" s="216"/>
      <c r="DJI180" s="216"/>
      <c r="DJJ180" s="216"/>
      <c r="DJK180" s="216"/>
      <c r="DJL180" s="216"/>
      <c r="DJM180" s="216"/>
      <c r="DJN180" s="216"/>
      <c r="DJO180" s="216"/>
      <c r="DJP180" s="216"/>
      <c r="DJQ180" s="216"/>
      <c r="DJR180" s="216"/>
      <c r="DJS180" s="216"/>
      <c r="DJT180" s="216"/>
      <c r="DJU180" s="216"/>
      <c r="DJV180" s="216"/>
      <c r="DJW180" s="216"/>
      <c r="DJX180" s="216"/>
      <c r="DJY180" s="216"/>
      <c r="DJZ180" s="216"/>
      <c r="DKA180" s="216"/>
      <c r="DKB180" s="216"/>
      <c r="DKC180" s="216"/>
      <c r="DKD180" s="216"/>
      <c r="DKE180" s="216"/>
      <c r="DKF180" s="216"/>
      <c r="DKG180" s="216"/>
      <c r="DKH180" s="216"/>
      <c r="DKI180" s="216"/>
      <c r="DKJ180" s="216"/>
      <c r="DKK180" s="216"/>
      <c r="DKL180" s="216"/>
      <c r="DKM180" s="216"/>
      <c r="DKN180" s="216"/>
      <c r="DKO180" s="216"/>
      <c r="DKP180" s="216"/>
      <c r="DKQ180" s="216"/>
      <c r="DKR180" s="216"/>
      <c r="DKS180" s="216"/>
      <c r="DKT180" s="216"/>
      <c r="DKU180" s="216"/>
      <c r="DKV180" s="216"/>
      <c r="DKW180" s="216"/>
      <c r="DKX180" s="216"/>
      <c r="DKY180" s="216"/>
      <c r="DKZ180" s="216"/>
      <c r="DLA180" s="216"/>
      <c r="DLB180" s="216"/>
      <c r="DLC180" s="216"/>
      <c r="DLD180" s="216"/>
      <c r="DLE180" s="216"/>
      <c r="DLF180" s="216"/>
      <c r="DLG180" s="216"/>
      <c r="DLH180" s="216"/>
      <c r="DLI180" s="216"/>
      <c r="DLJ180" s="216"/>
      <c r="DLK180" s="216"/>
      <c r="DLL180" s="216"/>
      <c r="DLM180" s="216"/>
      <c r="DLN180" s="216"/>
      <c r="DLO180" s="216"/>
      <c r="DLP180" s="216"/>
      <c r="DLQ180" s="216"/>
      <c r="DLR180" s="216"/>
      <c r="DLS180" s="216"/>
      <c r="DLT180" s="216"/>
      <c r="DLU180" s="216"/>
      <c r="DLV180" s="216"/>
      <c r="DLW180" s="216"/>
      <c r="DLX180" s="216"/>
      <c r="DLY180" s="216"/>
      <c r="DLZ180" s="216"/>
      <c r="DMA180" s="216"/>
      <c r="DMB180" s="216"/>
      <c r="DMC180" s="216"/>
      <c r="DMD180" s="216"/>
      <c r="DME180" s="216"/>
      <c r="DMF180" s="216"/>
      <c r="DMG180" s="216"/>
      <c r="DMH180" s="216"/>
      <c r="DMI180" s="216"/>
      <c r="DMJ180" s="216"/>
      <c r="DMK180" s="216"/>
      <c r="DML180" s="216"/>
      <c r="DMM180" s="216"/>
      <c r="DMN180" s="216"/>
      <c r="DMO180" s="216"/>
      <c r="DMP180" s="216"/>
      <c r="DMQ180" s="216"/>
      <c r="DMR180" s="216"/>
      <c r="DMS180" s="216"/>
      <c r="DMT180" s="216"/>
      <c r="DMU180" s="216"/>
      <c r="DMV180" s="216"/>
      <c r="DMW180" s="216"/>
      <c r="DMX180" s="216"/>
      <c r="DMY180" s="216"/>
      <c r="DMZ180" s="216"/>
      <c r="DNA180" s="216"/>
      <c r="DNB180" s="216"/>
      <c r="DNC180" s="216"/>
      <c r="DND180" s="216"/>
      <c r="DNE180" s="216"/>
      <c r="DNF180" s="216"/>
      <c r="DNG180" s="216"/>
      <c r="DNH180" s="216"/>
      <c r="DNI180" s="216"/>
      <c r="DNJ180" s="216"/>
      <c r="DNK180" s="216"/>
      <c r="DNL180" s="216"/>
      <c r="DNM180" s="216"/>
      <c r="DNN180" s="216"/>
      <c r="DNO180" s="216"/>
      <c r="DNP180" s="216"/>
      <c r="DNQ180" s="216"/>
      <c r="DNR180" s="216"/>
      <c r="DNS180" s="216"/>
      <c r="DNT180" s="216"/>
      <c r="DNU180" s="216"/>
      <c r="DNV180" s="216"/>
      <c r="DNW180" s="216"/>
      <c r="DNX180" s="216"/>
      <c r="DNY180" s="216"/>
      <c r="DNZ180" s="216"/>
      <c r="DOA180" s="216"/>
      <c r="DOB180" s="216"/>
      <c r="DOC180" s="216"/>
      <c r="DOD180" s="216"/>
      <c r="DOE180" s="216"/>
      <c r="DOF180" s="216"/>
      <c r="DOG180" s="216"/>
      <c r="DOH180" s="216"/>
      <c r="DOI180" s="216"/>
      <c r="DOJ180" s="216"/>
      <c r="DOK180" s="216"/>
      <c r="DOL180" s="216"/>
      <c r="DOM180" s="216"/>
      <c r="DON180" s="216"/>
      <c r="DOO180" s="216"/>
      <c r="DOP180" s="216"/>
      <c r="DOQ180" s="216"/>
      <c r="DOR180" s="216"/>
      <c r="DOS180" s="216"/>
      <c r="DOT180" s="216"/>
      <c r="DOU180" s="216"/>
      <c r="DOV180" s="216"/>
      <c r="DOW180" s="216"/>
      <c r="DOX180" s="216"/>
      <c r="DOY180" s="216"/>
      <c r="DOZ180" s="216"/>
      <c r="DPA180" s="216"/>
      <c r="DPB180" s="216"/>
      <c r="DPC180" s="216"/>
      <c r="DPD180" s="216"/>
      <c r="DPE180" s="216"/>
      <c r="DPF180" s="216"/>
      <c r="DPG180" s="216"/>
      <c r="DPH180" s="216"/>
      <c r="DPI180" s="216"/>
      <c r="DPJ180" s="216"/>
      <c r="DPK180" s="216"/>
      <c r="DPL180" s="216"/>
      <c r="DPM180" s="216"/>
      <c r="DPN180" s="216"/>
      <c r="DPO180" s="216"/>
      <c r="DPP180" s="216"/>
      <c r="DPQ180" s="216"/>
      <c r="DPR180" s="216"/>
      <c r="DPS180" s="216"/>
      <c r="DPT180" s="216"/>
      <c r="DPU180" s="216"/>
      <c r="DPV180" s="216"/>
      <c r="DPW180" s="216"/>
      <c r="DPX180" s="216"/>
      <c r="DPY180" s="216"/>
      <c r="DPZ180" s="216"/>
      <c r="DQA180" s="216"/>
      <c r="DQB180" s="216"/>
      <c r="DQC180" s="216"/>
      <c r="DQD180" s="216"/>
      <c r="DQE180" s="216"/>
      <c r="DQF180" s="216"/>
      <c r="DQG180" s="216"/>
      <c r="DQH180" s="216"/>
      <c r="DQI180" s="216"/>
      <c r="DQJ180" s="216"/>
      <c r="DQK180" s="216"/>
      <c r="DQL180" s="216"/>
      <c r="DQM180" s="216"/>
      <c r="DQN180" s="216"/>
      <c r="DQO180" s="216"/>
      <c r="DQP180" s="216"/>
      <c r="DQQ180" s="216"/>
      <c r="DQR180" s="216"/>
      <c r="DQS180" s="216"/>
      <c r="DQT180" s="216"/>
      <c r="DQU180" s="216"/>
      <c r="DQV180" s="216"/>
      <c r="DQW180" s="216"/>
      <c r="DQX180" s="216"/>
      <c r="DQY180" s="216"/>
      <c r="DQZ180" s="216"/>
      <c r="DRA180" s="216"/>
      <c r="DRB180" s="216"/>
      <c r="DRC180" s="216"/>
      <c r="DRD180" s="216"/>
      <c r="DRE180" s="216"/>
      <c r="DRF180" s="216"/>
      <c r="DRG180" s="216"/>
      <c r="DRH180" s="216"/>
      <c r="DRI180" s="216"/>
      <c r="DRJ180" s="216"/>
      <c r="DRK180" s="216"/>
      <c r="DRL180" s="216"/>
      <c r="DRM180" s="216"/>
      <c r="DRN180" s="216"/>
      <c r="DRO180" s="216"/>
      <c r="DRP180" s="216"/>
      <c r="DRQ180" s="216"/>
      <c r="DRR180" s="216"/>
      <c r="DRS180" s="216"/>
      <c r="DRT180" s="216"/>
      <c r="DRU180" s="216"/>
      <c r="DRV180" s="216"/>
      <c r="DRW180" s="216"/>
      <c r="DRX180" s="216"/>
      <c r="DRY180" s="216"/>
      <c r="DRZ180" s="216"/>
      <c r="DSA180" s="216"/>
      <c r="DSB180" s="216"/>
      <c r="DSC180" s="216"/>
      <c r="DSD180" s="216"/>
      <c r="DSE180" s="216"/>
      <c r="DSF180" s="216"/>
      <c r="DSG180" s="216"/>
      <c r="DSH180" s="216"/>
      <c r="DSI180" s="216"/>
      <c r="DSJ180" s="216"/>
      <c r="DSK180" s="216"/>
      <c r="DSL180" s="216"/>
      <c r="DSM180" s="216"/>
      <c r="DSN180" s="216"/>
      <c r="DSO180" s="216"/>
      <c r="DSP180" s="216"/>
      <c r="DSQ180" s="216"/>
      <c r="DSR180" s="216"/>
      <c r="DSS180" s="216"/>
      <c r="DST180" s="216"/>
      <c r="DSU180" s="216"/>
      <c r="DSV180" s="216"/>
      <c r="DSW180" s="216"/>
      <c r="DSX180" s="216"/>
      <c r="DSY180" s="216"/>
      <c r="DSZ180" s="216"/>
      <c r="DTA180" s="216"/>
      <c r="DTB180" s="216"/>
      <c r="DTC180" s="216"/>
      <c r="DTD180" s="216"/>
      <c r="DTE180" s="216"/>
      <c r="DTF180" s="216"/>
      <c r="DTG180" s="216"/>
      <c r="DTH180" s="216"/>
      <c r="DTI180" s="216"/>
      <c r="DTJ180" s="216"/>
      <c r="DTK180" s="216"/>
      <c r="DTL180" s="216"/>
      <c r="DTM180" s="216"/>
      <c r="DTN180" s="216"/>
      <c r="DTO180" s="216"/>
      <c r="DTP180" s="216"/>
      <c r="DTQ180" s="216"/>
      <c r="DTR180" s="216"/>
      <c r="DTS180" s="216"/>
      <c r="DTT180" s="216"/>
      <c r="DTU180" s="216"/>
      <c r="DTV180" s="216"/>
      <c r="DTW180" s="216"/>
      <c r="DTX180" s="216"/>
      <c r="DTY180" s="216"/>
      <c r="DTZ180" s="216"/>
      <c r="DUA180" s="216"/>
      <c r="DUB180" s="216"/>
      <c r="DUC180" s="216"/>
      <c r="DUD180" s="216"/>
      <c r="DUE180" s="216"/>
      <c r="DUF180" s="216"/>
      <c r="DUG180" s="216"/>
      <c r="DUH180" s="216"/>
      <c r="DUI180" s="216"/>
      <c r="DUJ180" s="216"/>
      <c r="DUK180" s="216"/>
      <c r="DUL180" s="216"/>
      <c r="DUM180" s="216"/>
      <c r="DUN180" s="216"/>
      <c r="DUO180" s="216"/>
      <c r="DUP180" s="216"/>
      <c r="DUQ180" s="216"/>
      <c r="DUR180" s="216"/>
      <c r="DUS180" s="216"/>
      <c r="DUT180" s="216"/>
      <c r="DUU180" s="216"/>
      <c r="DUV180" s="216"/>
      <c r="DUW180" s="216"/>
      <c r="DUX180" s="216"/>
      <c r="DUY180" s="216"/>
      <c r="DUZ180" s="216"/>
      <c r="DVA180" s="216"/>
      <c r="DVB180" s="216"/>
      <c r="DVC180" s="216"/>
      <c r="DVD180" s="216"/>
      <c r="DVE180" s="216"/>
      <c r="DVF180" s="216"/>
      <c r="DVG180" s="216"/>
      <c r="DVH180" s="216"/>
      <c r="DVI180" s="216"/>
      <c r="DVJ180" s="216"/>
      <c r="DVK180" s="216"/>
      <c r="DVL180" s="216"/>
      <c r="DVM180" s="216"/>
      <c r="DVN180" s="216"/>
      <c r="DVO180" s="216"/>
      <c r="DVP180" s="216"/>
      <c r="DVQ180" s="216"/>
      <c r="DVR180" s="216"/>
      <c r="DVS180" s="216"/>
      <c r="DVT180" s="216"/>
      <c r="DVU180" s="216"/>
      <c r="DVV180" s="216"/>
      <c r="DVW180" s="216"/>
      <c r="DVX180" s="216"/>
      <c r="DVY180" s="216"/>
      <c r="DVZ180" s="216"/>
      <c r="DWA180" s="216"/>
      <c r="DWB180" s="216"/>
      <c r="DWC180" s="216"/>
      <c r="DWD180" s="216"/>
      <c r="DWE180" s="216"/>
      <c r="DWF180" s="216"/>
      <c r="DWG180" s="216"/>
      <c r="DWH180" s="216"/>
      <c r="DWI180" s="216"/>
      <c r="DWJ180" s="216"/>
      <c r="DWK180" s="216"/>
      <c r="DWL180" s="216"/>
      <c r="DWM180" s="216"/>
      <c r="DWN180" s="216"/>
      <c r="DWO180" s="216"/>
      <c r="DWP180" s="216"/>
      <c r="DWQ180" s="216"/>
      <c r="DWR180" s="216"/>
      <c r="DWS180" s="216"/>
      <c r="DWT180" s="216"/>
      <c r="DWU180" s="216"/>
      <c r="DWV180" s="216"/>
      <c r="DWW180" s="216"/>
      <c r="DWX180" s="216"/>
      <c r="DWY180" s="216"/>
      <c r="DWZ180" s="216"/>
      <c r="DXA180" s="216"/>
      <c r="DXB180" s="216"/>
      <c r="DXC180" s="216"/>
      <c r="DXD180" s="216"/>
      <c r="DXE180" s="216"/>
      <c r="DXF180" s="216"/>
      <c r="DXG180" s="216"/>
      <c r="DXH180" s="216"/>
      <c r="DXI180" s="216"/>
      <c r="DXJ180" s="216"/>
      <c r="DXK180" s="216"/>
      <c r="DXL180" s="216"/>
      <c r="DXM180" s="216"/>
      <c r="DXN180" s="216"/>
      <c r="DXO180" s="216"/>
      <c r="DXP180" s="216"/>
      <c r="DXQ180" s="216"/>
      <c r="DXR180" s="216"/>
      <c r="DXS180" s="216"/>
      <c r="DXT180" s="216"/>
      <c r="DXU180" s="216"/>
      <c r="DXV180" s="216"/>
      <c r="DXW180" s="216"/>
      <c r="DXX180" s="216"/>
      <c r="DXY180" s="216"/>
      <c r="DXZ180" s="216"/>
      <c r="DYA180" s="216"/>
      <c r="DYB180" s="216"/>
      <c r="DYC180" s="216"/>
      <c r="DYD180" s="216"/>
      <c r="DYE180" s="216"/>
      <c r="DYF180" s="216"/>
      <c r="DYG180" s="216"/>
      <c r="DYH180" s="216"/>
      <c r="DYI180" s="216"/>
      <c r="DYJ180" s="216"/>
      <c r="DYK180" s="216"/>
      <c r="DYL180" s="216"/>
      <c r="DYM180" s="216"/>
      <c r="DYN180" s="216"/>
      <c r="DYO180" s="216"/>
      <c r="DYP180" s="216"/>
      <c r="DYQ180" s="216"/>
      <c r="DYR180" s="216"/>
      <c r="DYS180" s="216"/>
      <c r="DYT180" s="216"/>
      <c r="DYU180" s="216"/>
      <c r="DYV180" s="216"/>
      <c r="DYW180" s="216"/>
      <c r="DYX180" s="216"/>
      <c r="DYY180" s="216"/>
      <c r="DYZ180" s="216"/>
      <c r="DZA180" s="216"/>
      <c r="DZB180" s="216"/>
      <c r="DZC180" s="216"/>
      <c r="DZD180" s="216"/>
      <c r="DZE180" s="216"/>
      <c r="DZF180" s="216"/>
      <c r="DZG180" s="216"/>
      <c r="DZH180" s="216"/>
      <c r="DZI180" s="216"/>
      <c r="DZJ180" s="216"/>
      <c r="DZK180" s="216"/>
      <c r="DZL180" s="216"/>
      <c r="DZM180" s="216"/>
      <c r="DZN180" s="216"/>
      <c r="DZO180" s="216"/>
      <c r="DZP180" s="216"/>
      <c r="DZQ180" s="216"/>
      <c r="DZR180" s="216"/>
      <c r="DZS180" s="216"/>
      <c r="DZT180" s="216"/>
      <c r="DZU180" s="216"/>
      <c r="DZV180" s="216"/>
      <c r="DZW180" s="216"/>
      <c r="DZX180" s="216"/>
      <c r="DZY180" s="216"/>
      <c r="DZZ180" s="216"/>
      <c r="EAA180" s="216"/>
      <c r="EAB180" s="216"/>
      <c r="EAC180" s="216"/>
      <c r="EAD180" s="216"/>
      <c r="EAE180" s="216"/>
      <c r="EAF180" s="216"/>
      <c r="EAG180" s="216"/>
      <c r="EAH180" s="216"/>
      <c r="EAI180" s="216"/>
      <c r="EAJ180" s="216"/>
      <c r="EAK180" s="216"/>
      <c r="EAL180" s="216"/>
      <c r="EAM180" s="216"/>
      <c r="EAN180" s="216"/>
      <c r="EAO180" s="216"/>
      <c r="EAP180" s="216"/>
      <c r="EAQ180" s="216"/>
      <c r="EAR180" s="216"/>
      <c r="EAS180" s="216"/>
      <c r="EAT180" s="216"/>
      <c r="EAU180" s="216"/>
      <c r="EAV180" s="216"/>
      <c r="EAW180" s="216"/>
      <c r="EAX180" s="216"/>
      <c r="EAY180" s="216"/>
      <c r="EAZ180" s="216"/>
      <c r="EBA180" s="216"/>
      <c r="EBB180" s="216"/>
      <c r="EBC180" s="216"/>
      <c r="EBD180" s="216"/>
      <c r="EBE180" s="216"/>
      <c r="EBF180" s="216"/>
      <c r="EBG180" s="216"/>
      <c r="EBH180" s="216"/>
      <c r="EBI180" s="216"/>
      <c r="EBJ180" s="216"/>
      <c r="EBK180" s="216"/>
      <c r="EBL180" s="216"/>
      <c r="EBM180" s="216"/>
      <c r="EBN180" s="216"/>
      <c r="EBO180" s="216"/>
      <c r="EBP180" s="216"/>
      <c r="EBQ180" s="216"/>
      <c r="EBR180" s="216"/>
      <c r="EBS180" s="216"/>
      <c r="EBT180" s="216"/>
      <c r="EBU180" s="216"/>
      <c r="EBV180" s="216"/>
      <c r="EBW180" s="216"/>
      <c r="EBX180" s="216"/>
      <c r="EBY180" s="216"/>
      <c r="EBZ180" s="216"/>
      <c r="ECA180" s="216"/>
      <c r="ECB180" s="216"/>
      <c r="ECC180" s="216"/>
      <c r="ECD180" s="216"/>
      <c r="ECE180" s="216"/>
      <c r="ECF180" s="216"/>
      <c r="ECG180" s="216"/>
      <c r="ECH180" s="216"/>
      <c r="ECI180" s="216"/>
      <c r="ECJ180" s="216"/>
      <c r="ECK180" s="216"/>
      <c r="ECL180" s="216"/>
      <c r="ECM180" s="216"/>
      <c r="ECN180" s="216"/>
      <c r="ECO180" s="216"/>
      <c r="ECP180" s="216"/>
      <c r="ECQ180" s="216"/>
      <c r="ECR180" s="216"/>
      <c r="ECS180" s="216"/>
      <c r="ECT180" s="216"/>
      <c r="ECU180" s="216"/>
      <c r="ECV180" s="216"/>
      <c r="ECW180" s="216"/>
      <c r="ECX180" s="216"/>
      <c r="ECY180" s="216"/>
      <c r="ECZ180" s="216"/>
      <c r="EDA180" s="216"/>
      <c r="EDB180" s="216"/>
      <c r="EDC180" s="216"/>
      <c r="EDD180" s="216"/>
      <c r="EDE180" s="216"/>
      <c r="EDF180" s="216"/>
      <c r="EDG180" s="216"/>
      <c r="EDH180" s="216"/>
      <c r="EDI180" s="216"/>
      <c r="EDJ180" s="216"/>
      <c r="EDK180" s="216"/>
      <c r="EDL180" s="216"/>
      <c r="EDM180" s="216"/>
      <c r="EDN180" s="216"/>
      <c r="EDO180" s="216"/>
      <c r="EDP180" s="216"/>
      <c r="EDQ180" s="216"/>
      <c r="EDR180" s="216"/>
      <c r="EDS180" s="216"/>
      <c r="EDT180" s="216"/>
      <c r="EDU180" s="216"/>
      <c r="EDV180" s="216"/>
      <c r="EDW180" s="216"/>
      <c r="EDX180" s="216"/>
      <c r="EDY180" s="216"/>
      <c r="EDZ180" s="216"/>
      <c r="EEA180" s="216"/>
      <c r="EEB180" s="216"/>
      <c r="EEC180" s="216"/>
      <c r="EED180" s="216"/>
      <c r="EEE180" s="216"/>
      <c r="EEF180" s="216"/>
      <c r="EEG180" s="216"/>
      <c r="EEH180" s="216"/>
      <c r="EEI180" s="216"/>
      <c r="EEJ180" s="216"/>
      <c r="EEK180" s="216"/>
      <c r="EEL180" s="216"/>
      <c r="EEM180" s="216"/>
      <c r="EEN180" s="216"/>
      <c r="EEO180" s="216"/>
      <c r="EEP180" s="216"/>
      <c r="EEQ180" s="216"/>
      <c r="EER180" s="216"/>
      <c r="EES180" s="216"/>
      <c r="EET180" s="216"/>
      <c r="EEU180" s="216"/>
      <c r="EEV180" s="216"/>
      <c r="EEW180" s="216"/>
      <c r="EEX180" s="216"/>
      <c r="EEY180" s="216"/>
      <c r="EEZ180" s="216"/>
      <c r="EFA180" s="216"/>
      <c r="EFB180" s="216"/>
      <c r="EFC180" s="216"/>
      <c r="EFD180" s="216"/>
      <c r="EFE180" s="216"/>
      <c r="EFF180" s="216"/>
      <c r="EFG180" s="216"/>
      <c r="EFH180" s="216"/>
      <c r="EFI180" s="216"/>
      <c r="EFJ180" s="216"/>
      <c r="EFK180" s="216"/>
      <c r="EFL180" s="216"/>
      <c r="EFM180" s="216"/>
      <c r="EFN180" s="216"/>
      <c r="EFO180" s="216"/>
      <c r="EFP180" s="216"/>
      <c r="EFQ180" s="216"/>
      <c r="EFR180" s="216"/>
      <c r="EFS180" s="216"/>
      <c r="EFT180" s="216"/>
      <c r="EFU180" s="216"/>
      <c r="EFV180" s="216"/>
      <c r="EFW180" s="216"/>
      <c r="EFX180" s="216"/>
      <c r="EFY180" s="216"/>
      <c r="EFZ180" s="216"/>
      <c r="EGA180" s="216"/>
      <c r="EGB180" s="216"/>
      <c r="EGC180" s="216"/>
      <c r="EGD180" s="216"/>
      <c r="EGE180" s="216"/>
      <c r="EGF180" s="216"/>
      <c r="EGG180" s="216"/>
      <c r="EGH180" s="216"/>
      <c r="EGI180" s="216"/>
      <c r="EGJ180" s="216"/>
      <c r="EGK180" s="216"/>
      <c r="EGL180" s="216"/>
      <c r="EGM180" s="216"/>
      <c r="EGN180" s="216"/>
      <c r="EGO180" s="216"/>
      <c r="EGP180" s="216"/>
      <c r="EGQ180" s="216"/>
      <c r="EGR180" s="216"/>
      <c r="EGS180" s="216"/>
      <c r="EGT180" s="216"/>
      <c r="EGU180" s="216"/>
      <c r="EGV180" s="216"/>
      <c r="EGW180" s="216"/>
      <c r="EGX180" s="216"/>
      <c r="EGY180" s="216"/>
      <c r="EGZ180" s="216"/>
      <c r="EHA180" s="216"/>
      <c r="EHB180" s="216"/>
      <c r="EHC180" s="216"/>
      <c r="EHD180" s="216"/>
      <c r="EHE180" s="216"/>
      <c r="EHF180" s="216"/>
      <c r="EHG180" s="216"/>
      <c r="EHH180" s="216"/>
      <c r="EHI180" s="216"/>
      <c r="EHJ180" s="216"/>
      <c r="EHK180" s="216"/>
      <c r="EHL180" s="216"/>
      <c r="EHM180" s="216"/>
      <c r="EHN180" s="216"/>
      <c r="EHO180" s="216"/>
      <c r="EHP180" s="216"/>
      <c r="EHQ180" s="216"/>
      <c r="EHR180" s="216"/>
      <c r="EHS180" s="216"/>
      <c r="EHT180" s="216"/>
      <c r="EHU180" s="216"/>
      <c r="EHV180" s="216"/>
      <c r="EHW180" s="216"/>
      <c r="EHX180" s="216"/>
      <c r="EHY180" s="216"/>
      <c r="EHZ180" s="216"/>
      <c r="EIA180" s="216"/>
      <c r="EIB180" s="216"/>
      <c r="EIC180" s="216"/>
      <c r="EID180" s="216"/>
      <c r="EIE180" s="216"/>
      <c r="EIF180" s="216"/>
      <c r="EIG180" s="216"/>
      <c r="EIH180" s="216"/>
      <c r="EII180" s="216"/>
      <c r="EIJ180" s="216"/>
      <c r="EIK180" s="216"/>
      <c r="EIL180" s="216"/>
      <c r="EIM180" s="216"/>
      <c r="EIN180" s="216"/>
      <c r="EIO180" s="216"/>
      <c r="EIP180" s="216"/>
      <c r="EIQ180" s="216"/>
      <c r="EIR180" s="216"/>
      <c r="EIS180" s="216"/>
      <c r="EIT180" s="216"/>
      <c r="EIU180" s="216"/>
      <c r="EIV180" s="216"/>
      <c r="EIW180" s="216"/>
      <c r="EIX180" s="216"/>
      <c r="EIY180" s="216"/>
      <c r="EIZ180" s="216"/>
      <c r="EJA180" s="216"/>
      <c r="EJB180" s="216"/>
      <c r="EJC180" s="216"/>
      <c r="EJD180" s="216"/>
      <c r="EJE180" s="216"/>
      <c r="EJF180" s="216"/>
      <c r="EJG180" s="216"/>
      <c r="EJH180" s="216"/>
      <c r="EJI180" s="216"/>
      <c r="EJJ180" s="216"/>
      <c r="EJK180" s="216"/>
      <c r="EJL180" s="216"/>
      <c r="EJM180" s="216"/>
      <c r="EJN180" s="216"/>
      <c r="EJO180" s="216"/>
      <c r="EJP180" s="216"/>
      <c r="EJQ180" s="216"/>
      <c r="EJR180" s="216"/>
      <c r="EJS180" s="216"/>
      <c r="EJT180" s="216"/>
      <c r="EJU180" s="216"/>
      <c r="EJV180" s="216"/>
      <c r="EJW180" s="216"/>
      <c r="EJX180" s="216"/>
      <c r="EJY180" s="216"/>
      <c r="EJZ180" s="216"/>
      <c r="EKA180" s="216"/>
      <c r="EKB180" s="216"/>
      <c r="EKC180" s="216"/>
      <c r="EKD180" s="216"/>
      <c r="EKE180" s="216"/>
      <c r="EKF180" s="216"/>
      <c r="EKG180" s="216"/>
      <c r="EKH180" s="216"/>
      <c r="EKI180" s="216"/>
      <c r="EKJ180" s="216"/>
      <c r="EKK180" s="216"/>
      <c r="EKL180" s="216"/>
      <c r="EKM180" s="216"/>
      <c r="EKN180" s="216"/>
      <c r="EKO180" s="216"/>
      <c r="EKP180" s="216"/>
      <c r="EKQ180" s="216"/>
      <c r="EKR180" s="216"/>
      <c r="EKS180" s="216"/>
      <c r="EKT180" s="216"/>
      <c r="EKU180" s="216"/>
      <c r="EKV180" s="216"/>
      <c r="EKW180" s="216"/>
      <c r="EKX180" s="216"/>
      <c r="EKY180" s="216"/>
      <c r="EKZ180" s="216"/>
      <c r="ELA180" s="216"/>
      <c r="ELB180" s="216"/>
      <c r="ELC180" s="216"/>
      <c r="ELD180" s="216"/>
      <c r="ELE180" s="216"/>
      <c r="ELF180" s="216"/>
      <c r="ELG180" s="216"/>
      <c r="ELH180" s="216"/>
      <c r="ELI180" s="216"/>
      <c r="ELJ180" s="216"/>
      <c r="ELK180" s="216"/>
      <c r="ELL180" s="216"/>
      <c r="ELM180" s="216"/>
      <c r="ELN180" s="216"/>
      <c r="ELO180" s="216"/>
      <c r="ELP180" s="216"/>
      <c r="ELQ180" s="216"/>
      <c r="ELR180" s="216"/>
      <c r="ELS180" s="216"/>
      <c r="ELT180" s="216"/>
      <c r="ELU180" s="216"/>
      <c r="ELV180" s="216"/>
      <c r="ELW180" s="216"/>
      <c r="ELX180" s="216"/>
      <c r="ELY180" s="216"/>
      <c r="ELZ180" s="216"/>
      <c r="EMA180" s="216"/>
      <c r="EMB180" s="216"/>
      <c r="EMC180" s="216"/>
      <c r="EMD180" s="216"/>
      <c r="EME180" s="216"/>
      <c r="EMF180" s="216"/>
      <c r="EMG180" s="216"/>
      <c r="EMH180" s="216"/>
      <c r="EMI180" s="216"/>
      <c r="EMJ180" s="216"/>
      <c r="EMK180" s="216"/>
      <c r="EML180" s="216"/>
      <c r="EMM180" s="216"/>
      <c r="EMN180" s="216"/>
      <c r="EMO180" s="216"/>
      <c r="EMP180" s="216"/>
      <c r="EMQ180" s="216"/>
      <c r="EMR180" s="216"/>
      <c r="EMS180" s="216"/>
      <c r="EMT180" s="216"/>
      <c r="EMU180" s="216"/>
      <c r="EMV180" s="216"/>
      <c r="EMW180" s="216"/>
      <c r="EMX180" s="216"/>
      <c r="EMY180" s="216"/>
      <c r="EMZ180" s="216"/>
      <c r="ENA180" s="216"/>
      <c r="ENB180" s="216"/>
      <c r="ENC180" s="216"/>
      <c r="END180" s="216"/>
      <c r="ENE180" s="216"/>
      <c r="ENF180" s="216"/>
      <c r="ENG180" s="216"/>
      <c r="ENH180" s="216"/>
      <c r="ENI180" s="216"/>
      <c r="ENJ180" s="216"/>
      <c r="ENK180" s="216"/>
      <c r="ENL180" s="216"/>
      <c r="ENM180" s="216"/>
      <c r="ENN180" s="216"/>
      <c r="ENO180" s="216"/>
      <c r="ENP180" s="216"/>
      <c r="ENQ180" s="216"/>
      <c r="ENR180" s="216"/>
      <c r="ENS180" s="216"/>
      <c r="ENT180" s="216"/>
      <c r="ENU180" s="216"/>
      <c r="ENV180" s="216"/>
      <c r="ENW180" s="216"/>
      <c r="ENX180" s="216"/>
      <c r="ENY180" s="216"/>
      <c r="ENZ180" s="216"/>
      <c r="EOA180" s="216"/>
      <c r="EOB180" s="216"/>
      <c r="EOC180" s="216"/>
      <c r="EOD180" s="216"/>
      <c r="EOE180" s="216"/>
      <c r="EOF180" s="216"/>
      <c r="EOG180" s="216"/>
      <c r="EOH180" s="216"/>
      <c r="EOI180" s="216"/>
      <c r="EOJ180" s="216"/>
      <c r="EOK180" s="216"/>
      <c r="EOL180" s="216"/>
      <c r="EOM180" s="216"/>
      <c r="EON180" s="216"/>
      <c r="EOO180" s="216"/>
      <c r="EOP180" s="216"/>
      <c r="EOQ180" s="216"/>
      <c r="EOR180" s="216"/>
      <c r="EOS180" s="216"/>
      <c r="EOT180" s="216"/>
      <c r="EOU180" s="216"/>
      <c r="EOV180" s="216"/>
      <c r="EOW180" s="216"/>
      <c r="EOX180" s="216"/>
      <c r="EOY180" s="216"/>
      <c r="EOZ180" s="216"/>
      <c r="EPA180" s="216"/>
      <c r="EPB180" s="216"/>
      <c r="EPC180" s="216"/>
      <c r="EPD180" s="216"/>
      <c r="EPE180" s="216"/>
      <c r="EPF180" s="216"/>
      <c r="EPG180" s="216"/>
      <c r="EPH180" s="216"/>
      <c r="EPI180" s="216"/>
      <c r="EPJ180" s="216"/>
      <c r="EPK180" s="216"/>
      <c r="EPL180" s="216"/>
      <c r="EPM180" s="216"/>
      <c r="EPN180" s="216"/>
      <c r="EPO180" s="216"/>
      <c r="EPP180" s="216"/>
      <c r="EPQ180" s="216"/>
      <c r="EPR180" s="216"/>
      <c r="EPS180" s="216"/>
      <c r="EPT180" s="216"/>
      <c r="EPU180" s="216"/>
      <c r="EPV180" s="216"/>
      <c r="EPW180" s="216"/>
      <c r="EPX180" s="216"/>
      <c r="EPY180" s="216"/>
      <c r="EPZ180" s="216"/>
      <c r="EQA180" s="216"/>
      <c r="EQB180" s="216"/>
      <c r="EQC180" s="216"/>
      <c r="EQD180" s="216"/>
      <c r="EQE180" s="216"/>
      <c r="EQF180" s="216"/>
      <c r="EQG180" s="216"/>
      <c r="EQH180" s="216"/>
      <c r="EQI180" s="216"/>
      <c r="EQJ180" s="216"/>
      <c r="EQK180" s="216"/>
      <c r="EQL180" s="216"/>
      <c r="EQM180" s="216"/>
      <c r="EQN180" s="216"/>
      <c r="EQO180" s="216"/>
      <c r="EQP180" s="216"/>
      <c r="EQQ180" s="216"/>
      <c r="EQR180" s="216"/>
      <c r="EQS180" s="216"/>
      <c r="EQT180" s="216"/>
      <c r="EQU180" s="216"/>
      <c r="EQV180" s="216"/>
      <c r="EQW180" s="216"/>
      <c r="EQX180" s="216"/>
      <c r="EQY180" s="216"/>
      <c r="EQZ180" s="216"/>
      <c r="ERA180" s="216"/>
      <c r="ERB180" s="216"/>
      <c r="ERC180" s="216"/>
      <c r="ERD180" s="216"/>
      <c r="ERE180" s="216"/>
      <c r="ERF180" s="216"/>
      <c r="ERG180" s="216"/>
      <c r="ERH180" s="216"/>
      <c r="ERI180" s="216"/>
      <c r="ERJ180" s="216"/>
      <c r="ERK180" s="216"/>
      <c r="ERL180" s="216"/>
      <c r="ERM180" s="216"/>
      <c r="ERN180" s="216"/>
      <c r="ERO180" s="216"/>
      <c r="ERP180" s="216"/>
      <c r="ERQ180" s="216"/>
      <c r="ERR180" s="216"/>
      <c r="ERS180" s="216"/>
      <c r="ERT180" s="216"/>
      <c r="ERU180" s="216"/>
      <c r="ERV180" s="216"/>
      <c r="ERW180" s="216"/>
      <c r="ERX180" s="216"/>
      <c r="ERY180" s="216"/>
      <c r="ERZ180" s="216"/>
      <c r="ESA180" s="216"/>
      <c r="ESB180" s="216"/>
      <c r="ESC180" s="216"/>
      <c r="ESD180" s="216"/>
      <c r="ESE180" s="216"/>
      <c r="ESF180" s="216"/>
      <c r="ESG180" s="216"/>
      <c r="ESH180" s="216"/>
      <c r="ESI180" s="216"/>
      <c r="ESJ180" s="216"/>
      <c r="ESK180" s="216"/>
      <c r="ESL180" s="216"/>
      <c r="ESM180" s="216"/>
      <c r="ESN180" s="216"/>
      <c r="ESO180" s="216"/>
      <c r="ESP180" s="216"/>
      <c r="ESQ180" s="216"/>
      <c r="ESR180" s="216"/>
      <c r="ESS180" s="216"/>
      <c r="EST180" s="216"/>
      <c r="ESU180" s="216"/>
      <c r="ESV180" s="216"/>
      <c r="ESW180" s="216"/>
      <c r="ESX180" s="216"/>
      <c r="ESY180" s="216"/>
      <c r="ESZ180" s="216"/>
      <c r="ETA180" s="216"/>
      <c r="ETB180" s="216"/>
      <c r="ETC180" s="216"/>
      <c r="ETD180" s="216"/>
      <c r="ETE180" s="216"/>
      <c r="ETF180" s="216"/>
      <c r="ETG180" s="216"/>
      <c r="ETH180" s="216"/>
      <c r="ETI180" s="216"/>
      <c r="ETJ180" s="216"/>
      <c r="ETK180" s="216"/>
      <c r="ETL180" s="216"/>
      <c r="ETM180" s="216"/>
      <c r="ETN180" s="216"/>
      <c r="ETO180" s="216"/>
      <c r="ETP180" s="216"/>
      <c r="ETQ180" s="216"/>
      <c r="ETR180" s="216"/>
      <c r="ETS180" s="216"/>
      <c r="ETT180" s="216"/>
      <c r="ETU180" s="216"/>
      <c r="ETV180" s="216"/>
      <c r="ETW180" s="216"/>
      <c r="ETX180" s="216"/>
      <c r="ETY180" s="216"/>
      <c r="ETZ180" s="216"/>
      <c r="EUA180" s="216"/>
      <c r="EUB180" s="216"/>
      <c r="EUC180" s="216"/>
      <c r="EUD180" s="216"/>
      <c r="EUE180" s="216"/>
      <c r="EUF180" s="216"/>
      <c r="EUG180" s="216"/>
      <c r="EUH180" s="216"/>
      <c r="EUI180" s="216"/>
      <c r="EUJ180" s="216"/>
      <c r="EUK180" s="216"/>
      <c r="EUL180" s="216"/>
      <c r="EUM180" s="216"/>
      <c r="EUN180" s="216"/>
      <c r="EUO180" s="216"/>
      <c r="EUP180" s="216"/>
      <c r="EUQ180" s="216"/>
      <c r="EUR180" s="216"/>
      <c r="EUS180" s="216"/>
      <c r="EUT180" s="216"/>
      <c r="EUU180" s="216"/>
      <c r="EUV180" s="216"/>
      <c r="EUW180" s="216"/>
      <c r="EUX180" s="216"/>
      <c r="EUY180" s="216"/>
      <c r="EUZ180" s="216"/>
      <c r="EVA180" s="216"/>
      <c r="EVB180" s="216"/>
      <c r="EVC180" s="216"/>
      <c r="EVD180" s="216"/>
      <c r="EVE180" s="216"/>
      <c r="EVF180" s="216"/>
      <c r="EVG180" s="216"/>
      <c r="EVH180" s="216"/>
      <c r="EVI180" s="216"/>
      <c r="EVJ180" s="216"/>
      <c r="EVK180" s="216"/>
      <c r="EVL180" s="216"/>
      <c r="EVM180" s="216"/>
      <c r="EVN180" s="216"/>
      <c r="EVO180" s="216"/>
      <c r="EVP180" s="216"/>
      <c r="EVQ180" s="216"/>
      <c r="EVR180" s="216"/>
      <c r="EVS180" s="216"/>
      <c r="EVT180" s="216"/>
      <c r="EVU180" s="216"/>
      <c r="EVV180" s="216"/>
      <c r="EVW180" s="216"/>
      <c r="EVX180" s="216"/>
      <c r="EVY180" s="216"/>
      <c r="EVZ180" s="216"/>
      <c r="EWA180" s="216"/>
      <c r="EWB180" s="216"/>
      <c r="EWC180" s="216"/>
      <c r="EWD180" s="216"/>
      <c r="EWE180" s="216"/>
      <c r="EWF180" s="216"/>
      <c r="EWG180" s="216"/>
      <c r="EWH180" s="216"/>
      <c r="EWI180" s="216"/>
      <c r="EWJ180" s="216"/>
      <c r="EWK180" s="216"/>
      <c r="EWL180" s="216"/>
      <c r="EWM180" s="216"/>
      <c r="EWN180" s="216"/>
      <c r="EWO180" s="216"/>
      <c r="EWP180" s="216"/>
      <c r="EWQ180" s="216"/>
      <c r="EWR180" s="216"/>
      <c r="EWS180" s="216"/>
      <c r="EWT180" s="216"/>
      <c r="EWU180" s="216"/>
      <c r="EWV180" s="216"/>
      <c r="EWW180" s="216"/>
      <c r="EWX180" s="216"/>
      <c r="EWY180" s="216"/>
      <c r="EWZ180" s="216"/>
      <c r="EXA180" s="216"/>
      <c r="EXB180" s="216"/>
      <c r="EXC180" s="216"/>
      <c r="EXD180" s="216"/>
      <c r="EXE180" s="216"/>
      <c r="EXF180" s="216"/>
      <c r="EXG180" s="216"/>
      <c r="EXH180" s="216"/>
      <c r="EXI180" s="216"/>
      <c r="EXJ180" s="216"/>
      <c r="EXK180" s="216"/>
      <c r="EXL180" s="216"/>
      <c r="EXM180" s="216"/>
      <c r="EXN180" s="216"/>
      <c r="EXO180" s="216"/>
      <c r="EXP180" s="216"/>
      <c r="EXQ180" s="216"/>
      <c r="EXR180" s="216"/>
      <c r="EXS180" s="216"/>
      <c r="EXT180" s="216"/>
      <c r="EXU180" s="216"/>
      <c r="EXV180" s="216"/>
      <c r="EXW180" s="216"/>
      <c r="EXX180" s="216"/>
      <c r="EXY180" s="216"/>
      <c r="EXZ180" s="216"/>
      <c r="EYA180" s="216"/>
      <c r="EYB180" s="216"/>
      <c r="EYC180" s="216"/>
      <c r="EYD180" s="216"/>
      <c r="EYE180" s="216"/>
      <c r="EYF180" s="216"/>
      <c r="EYG180" s="216"/>
      <c r="EYH180" s="216"/>
      <c r="EYI180" s="216"/>
      <c r="EYJ180" s="216"/>
      <c r="EYK180" s="216"/>
      <c r="EYL180" s="216"/>
      <c r="EYM180" s="216"/>
      <c r="EYN180" s="216"/>
      <c r="EYO180" s="216"/>
      <c r="EYP180" s="216"/>
      <c r="EYQ180" s="216"/>
      <c r="EYR180" s="216"/>
      <c r="EYS180" s="216"/>
      <c r="EYT180" s="216"/>
      <c r="EYU180" s="216"/>
      <c r="EYV180" s="216"/>
      <c r="EYW180" s="216"/>
      <c r="EYX180" s="216"/>
      <c r="EYY180" s="216"/>
      <c r="EYZ180" s="216"/>
      <c r="EZA180" s="216"/>
      <c r="EZB180" s="216"/>
      <c r="EZC180" s="216"/>
      <c r="EZD180" s="216"/>
      <c r="EZE180" s="216"/>
      <c r="EZF180" s="216"/>
      <c r="EZG180" s="216"/>
      <c r="EZH180" s="216"/>
      <c r="EZI180" s="216"/>
      <c r="EZJ180" s="216"/>
      <c r="EZK180" s="216"/>
      <c r="EZL180" s="216"/>
      <c r="EZM180" s="216"/>
      <c r="EZN180" s="216"/>
      <c r="EZO180" s="216"/>
      <c r="EZP180" s="216"/>
      <c r="EZQ180" s="216"/>
      <c r="EZR180" s="216"/>
      <c r="EZS180" s="216"/>
      <c r="EZT180" s="216"/>
      <c r="EZU180" s="216"/>
      <c r="EZV180" s="216"/>
      <c r="EZW180" s="216"/>
      <c r="EZX180" s="216"/>
      <c r="EZY180" s="216"/>
      <c r="EZZ180" s="216"/>
      <c r="FAA180" s="216"/>
      <c r="FAB180" s="216"/>
      <c r="FAC180" s="216"/>
      <c r="FAD180" s="216"/>
      <c r="FAE180" s="216"/>
      <c r="FAF180" s="216"/>
      <c r="FAG180" s="216"/>
      <c r="FAH180" s="216"/>
      <c r="FAI180" s="216"/>
      <c r="FAJ180" s="216"/>
      <c r="FAK180" s="216"/>
      <c r="FAL180" s="216"/>
      <c r="FAM180" s="216"/>
      <c r="FAN180" s="216"/>
      <c r="FAO180" s="216"/>
      <c r="FAP180" s="216"/>
      <c r="FAQ180" s="216"/>
      <c r="FAR180" s="216"/>
      <c r="FAS180" s="216"/>
      <c r="FAT180" s="216"/>
      <c r="FAU180" s="216"/>
      <c r="FAV180" s="216"/>
      <c r="FAW180" s="216"/>
      <c r="FAX180" s="216"/>
      <c r="FAY180" s="216"/>
      <c r="FAZ180" s="216"/>
      <c r="FBA180" s="216"/>
      <c r="FBB180" s="216"/>
      <c r="FBC180" s="216"/>
      <c r="FBD180" s="216"/>
      <c r="FBE180" s="216"/>
      <c r="FBF180" s="216"/>
      <c r="FBG180" s="216"/>
      <c r="FBH180" s="216"/>
      <c r="FBI180" s="216"/>
      <c r="FBJ180" s="216"/>
      <c r="FBK180" s="216"/>
      <c r="FBL180" s="216"/>
      <c r="FBM180" s="216"/>
      <c r="FBN180" s="216"/>
      <c r="FBO180" s="216"/>
      <c r="FBP180" s="216"/>
      <c r="FBQ180" s="216"/>
      <c r="FBR180" s="216"/>
      <c r="FBS180" s="216"/>
      <c r="FBT180" s="216"/>
      <c r="FBU180" s="216"/>
      <c r="FBV180" s="216"/>
      <c r="FBW180" s="216"/>
      <c r="FBX180" s="216"/>
      <c r="FBY180" s="216"/>
      <c r="FBZ180" s="216"/>
      <c r="FCA180" s="216"/>
      <c r="FCB180" s="216"/>
      <c r="FCC180" s="216"/>
      <c r="FCD180" s="216"/>
      <c r="FCE180" s="216"/>
      <c r="FCF180" s="216"/>
      <c r="FCG180" s="216"/>
      <c r="FCH180" s="216"/>
      <c r="FCI180" s="216"/>
      <c r="FCJ180" s="216"/>
      <c r="FCK180" s="216"/>
      <c r="FCL180" s="216"/>
      <c r="FCM180" s="216"/>
      <c r="FCN180" s="216"/>
      <c r="FCO180" s="216"/>
      <c r="FCP180" s="216"/>
      <c r="FCQ180" s="216"/>
      <c r="FCR180" s="216"/>
      <c r="FCS180" s="216"/>
      <c r="FCT180" s="216"/>
      <c r="FCU180" s="216"/>
      <c r="FCV180" s="216"/>
      <c r="FCW180" s="216"/>
      <c r="FCX180" s="216"/>
      <c r="FCY180" s="216"/>
      <c r="FCZ180" s="216"/>
      <c r="FDA180" s="216"/>
      <c r="FDB180" s="216"/>
      <c r="FDC180" s="216"/>
      <c r="FDD180" s="216"/>
      <c r="FDE180" s="216"/>
      <c r="FDF180" s="216"/>
      <c r="FDG180" s="216"/>
      <c r="FDH180" s="216"/>
      <c r="FDI180" s="216"/>
      <c r="FDJ180" s="216"/>
      <c r="FDK180" s="216"/>
      <c r="FDL180" s="216"/>
      <c r="FDM180" s="216"/>
      <c r="FDN180" s="216"/>
      <c r="FDO180" s="216"/>
      <c r="FDP180" s="216"/>
      <c r="FDQ180" s="216"/>
      <c r="FDR180" s="216"/>
      <c r="FDS180" s="216"/>
      <c r="FDT180" s="216"/>
      <c r="FDU180" s="216"/>
      <c r="FDV180" s="216"/>
      <c r="FDW180" s="216"/>
      <c r="FDX180" s="216"/>
      <c r="FDY180" s="216"/>
      <c r="FDZ180" s="216"/>
      <c r="FEA180" s="216"/>
      <c r="FEB180" s="216"/>
      <c r="FEC180" s="216"/>
      <c r="FED180" s="216"/>
      <c r="FEE180" s="216"/>
      <c r="FEF180" s="216"/>
      <c r="FEG180" s="216"/>
      <c r="FEH180" s="216"/>
      <c r="FEI180" s="216"/>
      <c r="FEJ180" s="216"/>
      <c r="FEK180" s="216"/>
      <c r="FEL180" s="216"/>
      <c r="FEM180" s="216"/>
      <c r="FEN180" s="216"/>
      <c r="FEO180" s="216"/>
      <c r="FEP180" s="216"/>
      <c r="FEQ180" s="216"/>
      <c r="FER180" s="216"/>
      <c r="FES180" s="216"/>
      <c r="FET180" s="216"/>
      <c r="FEU180" s="216"/>
      <c r="FEV180" s="216"/>
      <c r="FEW180" s="216"/>
      <c r="FEX180" s="216"/>
      <c r="FEY180" s="216"/>
      <c r="FEZ180" s="216"/>
      <c r="FFA180" s="216"/>
      <c r="FFB180" s="216"/>
      <c r="FFC180" s="216"/>
      <c r="FFD180" s="216"/>
      <c r="FFE180" s="216"/>
      <c r="FFF180" s="216"/>
      <c r="FFG180" s="216"/>
      <c r="FFH180" s="216"/>
      <c r="FFI180" s="216"/>
      <c r="FFJ180" s="216"/>
      <c r="FFK180" s="216"/>
      <c r="FFL180" s="216"/>
      <c r="FFM180" s="216"/>
      <c r="FFN180" s="216"/>
      <c r="FFO180" s="216"/>
      <c r="FFP180" s="216"/>
      <c r="FFQ180" s="216"/>
      <c r="FFR180" s="216"/>
      <c r="FFS180" s="216"/>
      <c r="FFT180" s="216"/>
      <c r="FFU180" s="216"/>
      <c r="FFV180" s="216"/>
      <c r="FFW180" s="216"/>
      <c r="FFX180" s="216"/>
      <c r="FFY180" s="216"/>
      <c r="FFZ180" s="216"/>
      <c r="FGA180" s="216"/>
      <c r="FGB180" s="216"/>
      <c r="FGC180" s="216"/>
      <c r="FGD180" s="216"/>
      <c r="FGE180" s="216"/>
      <c r="FGF180" s="216"/>
      <c r="FGG180" s="216"/>
      <c r="FGH180" s="216"/>
      <c r="FGI180" s="216"/>
      <c r="FGJ180" s="216"/>
      <c r="FGK180" s="216"/>
      <c r="FGL180" s="216"/>
      <c r="FGM180" s="216"/>
      <c r="FGN180" s="216"/>
      <c r="FGO180" s="216"/>
      <c r="FGP180" s="216"/>
      <c r="FGQ180" s="216"/>
      <c r="FGR180" s="216"/>
      <c r="FGS180" s="216"/>
      <c r="FGT180" s="216"/>
      <c r="FGU180" s="216"/>
      <c r="FGV180" s="216"/>
      <c r="FGW180" s="216"/>
      <c r="FGX180" s="216"/>
      <c r="FGY180" s="216"/>
      <c r="FGZ180" s="216"/>
      <c r="FHA180" s="216"/>
      <c r="FHB180" s="216"/>
      <c r="FHC180" s="216"/>
      <c r="FHD180" s="216"/>
      <c r="FHE180" s="216"/>
      <c r="FHF180" s="216"/>
      <c r="FHG180" s="216"/>
      <c r="FHH180" s="216"/>
      <c r="FHI180" s="216"/>
      <c r="FHJ180" s="216"/>
      <c r="FHK180" s="216"/>
      <c r="FHL180" s="216"/>
      <c r="FHM180" s="216"/>
      <c r="FHN180" s="216"/>
      <c r="FHO180" s="216"/>
      <c r="FHP180" s="216"/>
      <c r="FHQ180" s="216"/>
      <c r="FHR180" s="216"/>
      <c r="FHS180" s="216"/>
      <c r="FHT180" s="216"/>
      <c r="FHU180" s="216"/>
      <c r="FHV180" s="216"/>
      <c r="FHW180" s="216"/>
      <c r="FHX180" s="216"/>
      <c r="FHY180" s="216"/>
      <c r="FHZ180" s="216"/>
      <c r="FIA180" s="216"/>
      <c r="FIB180" s="216"/>
      <c r="FIC180" s="216"/>
      <c r="FID180" s="216"/>
      <c r="FIE180" s="216"/>
      <c r="FIF180" s="216"/>
      <c r="FIG180" s="216"/>
      <c r="FIH180" s="216"/>
      <c r="FII180" s="216"/>
      <c r="FIJ180" s="216"/>
      <c r="FIK180" s="216"/>
      <c r="FIL180" s="216"/>
      <c r="FIM180" s="216"/>
      <c r="FIN180" s="216"/>
      <c r="FIO180" s="216"/>
      <c r="FIP180" s="216"/>
      <c r="FIQ180" s="216"/>
      <c r="FIR180" s="216"/>
      <c r="FIS180" s="216"/>
      <c r="FIT180" s="216"/>
      <c r="FIU180" s="216"/>
      <c r="FIV180" s="216"/>
      <c r="FIW180" s="216"/>
      <c r="FIX180" s="216"/>
      <c r="FIY180" s="216"/>
      <c r="FIZ180" s="216"/>
      <c r="FJA180" s="216"/>
      <c r="FJB180" s="216"/>
      <c r="FJC180" s="216"/>
      <c r="FJD180" s="216"/>
      <c r="FJE180" s="216"/>
      <c r="FJF180" s="216"/>
      <c r="FJG180" s="216"/>
      <c r="FJH180" s="216"/>
      <c r="FJI180" s="216"/>
      <c r="FJJ180" s="216"/>
      <c r="FJK180" s="216"/>
      <c r="FJL180" s="216"/>
      <c r="FJM180" s="216"/>
      <c r="FJN180" s="216"/>
      <c r="FJO180" s="216"/>
      <c r="FJP180" s="216"/>
      <c r="FJQ180" s="216"/>
      <c r="FJR180" s="216"/>
      <c r="FJS180" s="216"/>
      <c r="FJT180" s="216"/>
      <c r="FJU180" s="216"/>
      <c r="FJV180" s="216"/>
      <c r="FJW180" s="216"/>
      <c r="FJX180" s="216"/>
      <c r="FJY180" s="216"/>
      <c r="FJZ180" s="216"/>
      <c r="FKA180" s="216"/>
      <c r="FKB180" s="216"/>
      <c r="FKC180" s="216"/>
      <c r="FKD180" s="216"/>
      <c r="FKE180" s="216"/>
      <c r="FKF180" s="216"/>
      <c r="FKG180" s="216"/>
      <c r="FKH180" s="216"/>
      <c r="FKI180" s="216"/>
      <c r="FKJ180" s="216"/>
      <c r="FKK180" s="216"/>
      <c r="FKL180" s="216"/>
      <c r="FKM180" s="216"/>
      <c r="FKN180" s="216"/>
      <c r="FKO180" s="216"/>
      <c r="FKP180" s="216"/>
      <c r="FKQ180" s="216"/>
      <c r="FKR180" s="216"/>
      <c r="FKS180" s="216"/>
      <c r="FKT180" s="216"/>
      <c r="FKU180" s="216"/>
      <c r="FKV180" s="216"/>
      <c r="FKW180" s="216"/>
      <c r="FKX180" s="216"/>
      <c r="FKY180" s="216"/>
      <c r="FKZ180" s="216"/>
      <c r="FLA180" s="216"/>
      <c r="FLB180" s="216"/>
      <c r="FLC180" s="216"/>
      <c r="FLD180" s="216"/>
      <c r="FLE180" s="216"/>
      <c r="FLF180" s="216"/>
      <c r="FLG180" s="216"/>
      <c r="FLH180" s="216"/>
      <c r="FLI180" s="216"/>
      <c r="FLJ180" s="216"/>
      <c r="FLK180" s="216"/>
      <c r="FLL180" s="216"/>
      <c r="FLM180" s="216"/>
      <c r="FLN180" s="216"/>
      <c r="FLO180" s="216"/>
      <c r="FLP180" s="216"/>
      <c r="FLQ180" s="216"/>
      <c r="FLR180" s="216"/>
      <c r="FLS180" s="216"/>
      <c r="FLT180" s="216"/>
      <c r="FLU180" s="216"/>
      <c r="FLV180" s="216"/>
      <c r="FLW180" s="216"/>
      <c r="FLX180" s="216"/>
      <c r="FLY180" s="216"/>
      <c r="FLZ180" s="216"/>
      <c r="FMA180" s="216"/>
      <c r="FMB180" s="216"/>
      <c r="FMC180" s="216"/>
      <c r="FMD180" s="216"/>
      <c r="FME180" s="216"/>
      <c r="FMF180" s="216"/>
      <c r="FMG180" s="216"/>
      <c r="FMH180" s="216"/>
      <c r="FMI180" s="216"/>
      <c r="FMJ180" s="216"/>
      <c r="FMK180" s="216"/>
      <c r="FML180" s="216"/>
      <c r="FMM180" s="216"/>
      <c r="FMN180" s="216"/>
      <c r="FMO180" s="216"/>
      <c r="FMP180" s="216"/>
      <c r="FMQ180" s="216"/>
      <c r="FMR180" s="216"/>
      <c r="FMS180" s="216"/>
      <c r="FMT180" s="216"/>
      <c r="FMU180" s="216"/>
      <c r="FMV180" s="216"/>
      <c r="FMW180" s="216"/>
      <c r="FMX180" s="216"/>
      <c r="FMY180" s="216"/>
      <c r="FMZ180" s="216"/>
      <c r="FNA180" s="216"/>
      <c r="FNB180" s="216"/>
      <c r="FNC180" s="216"/>
      <c r="FND180" s="216"/>
      <c r="FNE180" s="216"/>
      <c r="FNF180" s="216"/>
      <c r="FNG180" s="216"/>
      <c r="FNH180" s="216"/>
      <c r="FNI180" s="216"/>
      <c r="FNJ180" s="216"/>
      <c r="FNK180" s="216"/>
      <c r="FNL180" s="216"/>
      <c r="FNM180" s="216"/>
      <c r="FNN180" s="216"/>
      <c r="FNO180" s="216"/>
      <c r="FNP180" s="216"/>
      <c r="FNQ180" s="216"/>
      <c r="FNR180" s="216"/>
      <c r="FNS180" s="216"/>
      <c r="FNT180" s="216"/>
      <c r="FNU180" s="216"/>
      <c r="FNV180" s="216"/>
      <c r="FNW180" s="216"/>
      <c r="FNX180" s="216"/>
      <c r="FNY180" s="216"/>
      <c r="FNZ180" s="216"/>
      <c r="FOA180" s="216"/>
      <c r="FOB180" s="216"/>
      <c r="FOC180" s="216"/>
      <c r="FOD180" s="216"/>
      <c r="FOE180" s="216"/>
      <c r="FOF180" s="216"/>
      <c r="FOG180" s="216"/>
      <c r="FOH180" s="216"/>
      <c r="FOI180" s="216"/>
      <c r="FOJ180" s="216"/>
      <c r="FOK180" s="216"/>
      <c r="FOL180" s="216"/>
      <c r="FOM180" s="216"/>
      <c r="FON180" s="216"/>
      <c r="FOO180" s="216"/>
      <c r="FOP180" s="216"/>
      <c r="FOQ180" s="216"/>
      <c r="FOR180" s="216"/>
      <c r="FOS180" s="216"/>
      <c r="FOT180" s="216"/>
      <c r="FOU180" s="216"/>
      <c r="FOV180" s="216"/>
      <c r="FOW180" s="216"/>
      <c r="FOX180" s="216"/>
      <c r="FOY180" s="216"/>
      <c r="FOZ180" s="216"/>
      <c r="FPA180" s="216"/>
      <c r="FPB180" s="216"/>
      <c r="FPC180" s="216"/>
      <c r="FPD180" s="216"/>
      <c r="FPE180" s="216"/>
      <c r="FPF180" s="216"/>
      <c r="FPG180" s="216"/>
      <c r="FPH180" s="216"/>
      <c r="FPI180" s="216"/>
      <c r="FPJ180" s="216"/>
      <c r="FPK180" s="216"/>
      <c r="FPL180" s="216"/>
      <c r="FPM180" s="216"/>
      <c r="FPN180" s="216"/>
      <c r="FPO180" s="216"/>
      <c r="FPP180" s="216"/>
      <c r="FPQ180" s="216"/>
      <c r="FPR180" s="216"/>
      <c r="FPS180" s="216"/>
      <c r="FPT180" s="216"/>
      <c r="FPU180" s="216"/>
      <c r="FPV180" s="216"/>
      <c r="FPW180" s="216"/>
      <c r="FPX180" s="216"/>
      <c r="FPY180" s="216"/>
      <c r="FPZ180" s="216"/>
      <c r="FQA180" s="216"/>
      <c r="FQB180" s="216"/>
      <c r="FQC180" s="216"/>
      <c r="FQD180" s="216"/>
      <c r="FQE180" s="216"/>
      <c r="FQF180" s="216"/>
      <c r="FQG180" s="216"/>
      <c r="FQH180" s="216"/>
      <c r="FQI180" s="216"/>
      <c r="FQJ180" s="216"/>
      <c r="FQK180" s="216"/>
      <c r="FQL180" s="216"/>
      <c r="FQM180" s="216"/>
      <c r="FQN180" s="216"/>
      <c r="FQO180" s="216"/>
      <c r="FQP180" s="216"/>
      <c r="FQQ180" s="216"/>
      <c r="FQR180" s="216"/>
      <c r="FQS180" s="216"/>
      <c r="FQT180" s="216"/>
      <c r="FQU180" s="216"/>
      <c r="FQV180" s="216"/>
      <c r="FQW180" s="216"/>
      <c r="FQX180" s="216"/>
      <c r="FQY180" s="216"/>
      <c r="FQZ180" s="216"/>
      <c r="FRA180" s="216"/>
      <c r="FRB180" s="216"/>
      <c r="FRC180" s="216"/>
      <c r="FRD180" s="216"/>
      <c r="FRE180" s="216"/>
      <c r="FRF180" s="216"/>
      <c r="FRG180" s="216"/>
      <c r="FRH180" s="216"/>
      <c r="FRI180" s="216"/>
      <c r="FRJ180" s="216"/>
      <c r="FRK180" s="216"/>
      <c r="FRL180" s="216"/>
      <c r="FRM180" s="216"/>
      <c r="FRN180" s="216"/>
      <c r="FRO180" s="216"/>
      <c r="FRP180" s="216"/>
      <c r="FRQ180" s="216"/>
      <c r="FRR180" s="216"/>
      <c r="FRS180" s="216"/>
      <c r="FRT180" s="216"/>
      <c r="FRU180" s="216"/>
      <c r="FRV180" s="216"/>
      <c r="FRW180" s="216"/>
      <c r="FRX180" s="216"/>
      <c r="FRY180" s="216"/>
      <c r="FRZ180" s="216"/>
      <c r="FSA180" s="216"/>
      <c r="FSB180" s="216"/>
      <c r="FSC180" s="216"/>
      <c r="FSD180" s="216"/>
      <c r="FSE180" s="216"/>
      <c r="FSF180" s="216"/>
      <c r="FSG180" s="216"/>
      <c r="FSH180" s="216"/>
      <c r="FSI180" s="216"/>
      <c r="FSJ180" s="216"/>
      <c r="FSK180" s="216"/>
      <c r="FSL180" s="216"/>
      <c r="FSM180" s="216"/>
      <c r="FSN180" s="216"/>
      <c r="FSO180" s="216"/>
      <c r="FSP180" s="216"/>
      <c r="FSQ180" s="216"/>
      <c r="FSR180" s="216"/>
      <c r="FSS180" s="216"/>
      <c r="FST180" s="216"/>
      <c r="FSU180" s="216"/>
      <c r="FSV180" s="216"/>
      <c r="FSW180" s="216"/>
      <c r="FSX180" s="216"/>
      <c r="FSY180" s="216"/>
      <c r="FSZ180" s="216"/>
      <c r="FTA180" s="216"/>
      <c r="FTB180" s="216"/>
      <c r="FTC180" s="216"/>
      <c r="FTD180" s="216"/>
      <c r="FTE180" s="216"/>
      <c r="FTF180" s="216"/>
      <c r="FTG180" s="216"/>
      <c r="FTH180" s="216"/>
      <c r="FTI180" s="216"/>
      <c r="FTJ180" s="216"/>
      <c r="FTK180" s="216"/>
      <c r="FTL180" s="216"/>
      <c r="FTM180" s="216"/>
      <c r="FTN180" s="216"/>
      <c r="FTO180" s="216"/>
      <c r="FTP180" s="216"/>
      <c r="FTQ180" s="216"/>
      <c r="FTR180" s="216"/>
      <c r="FTS180" s="216"/>
      <c r="FTT180" s="216"/>
      <c r="FTU180" s="216"/>
      <c r="FTV180" s="216"/>
      <c r="FTW180" s="216"/>
      <c r="FTX180" s="216"/>
      <c r="FTY180" s="216"/>
      <c r="FTZ180" s="216"/>
      <c r="FUA180" s="216"/>
      <c r="FUB180" s="216"/>
      <c r="FUC180" s="216"/>
      <c r="FUD180" s="216"/>
      <c r="FUE180" s="216"/>
      <c r="FUF180" s="216"/>
      <c r="FUG180" s="216"/>
      <c r="FUH180" s="216"/>
      <c r="FUI180" s="216"/>
      <c r="FUJ180" s="216"/>
      <c r="FUK180" s="216"/>
      <c r="FUL180" s="216"/>
      <c r="FUM180" s="216"/>
      <c r="FUN180" s="216"/>
      <c r="FUO180" s="216"/>
      <c r="FUP180" s="216"/>
      <c r="FUQ180" s="216"/>
      <c r="FUR180" s="216"/>
      <c r="FUS180" s="216"/>
      <c r="FUT180" s="216"/>
      <c r="FUU180" s="216"/>
      <c r="FUV180" s="216"/>
      <c r="FUW180" s="216"/>
      <c r="FUX180" s="216"/>
      <c r="FUY180" s="216"/>
      <c r="FUZ180" s="216"/>
      <c r="FVA180" s="216"/>
      <c r="FVB180" s="216"/>
      <c r="FVC180" s="216"/>
      <c r="FVD180" s="216"/>
      <c r="FVE180" s="216"/>
      <c r="FVF180" s="216"/>
      <c r="FVG180" s="216"/>
      <c r="FVH180" s="216"/>
      <c r="FVI180" s="216"/>
      <c r="FVJ180" s="216"/>
      <c r="FVK180" s="216"/>
      <c r="FVL180" s="216"/>
      <c r="FVM180" s="216"/>
      <c r="FVN180" s="216"/>
      <c r="FVO180" s="216"/>
      <c r="FVP180" s="216"/>
      <c r="FVQ180" s="216"/>
      <c r="FVR180" s="216"/>
      <c r="FVS180" s="216"/>
      <c r="FVT180" s="216"/>
      <c r="FVU180" s="216"/>
      <c r="FVV180" s="216"/>
      <c r="FVW180" s="216"/>
      <c r="FVX180" s="216"/>
      <c r="FVY180" s="216"/>
      <c r="FVZ180" s="216"/>
      <c r="FWA180" s="216"/>
      <c r="FWB180" s="216"/>
      <c r="FWC180" s="216"/>
      <c r="FWD180" s="216"/>
      <c r="FWE180" s="216"/>
      <c r="FWF180" s="216"/>
      <c r="FWG180" s="216"/>
      <c r="FWH180" s="216"/>
      <c r="FWI180" s="216"/>
      <c r="FWJ180" s="216"/>
      <c r="FWK180" s="216"/>
      <c r="FWL180" s="216"/>
      <c r="FWM180" s="216"/>
      <c r="FWN180" s="216"/>
      <c r="FWO180" s="216"/>
      <c r="FWP180" s="216"/>
      <c r="FWQ180" s="216"/>
      <c r="FWR180" s="216"/>
      <c r="FWS180" s="216"/>
      <c r="FWT180" s="216"/>
      <c r="FWU180" s="216"/>
      <c r="FWV180" s="216"/>
      <c r="FWW180" s="216"/>
      <c r="FWX180" s="216"/>
      <c r="FWY180" s="216"/>
      <c r="FWZ180" s="216"/>
      <c r="FXA180" s="216"/>
      <c r="FXB180" s="216"/>
      <c r="FXC180" s="216"/>
      <c r="FXD180" s="216"/>
      <c r="FXE180" s="216"/>
      <c r="FXF180" s="216"/>
      <c r="FXG180" s="216"/>
      <c r="FXH180" s="216"/>
      <c r="FXI180" s="216"/>
      <c r="FXJ180" s="216"/>
      <c r="FXK180" s="216"/>
      <c r="FXL180" s="216"/>
      <c r="FXM180" s="216"/>
      <c r="FXN180" s="216"/>
      <c r="FXO180" s="216"/>
      <c r="FXP180" s="216"/>
      <c r="FXQ180" s="216"/>
      <c r="FXR180" s="216"/>
      <c r="FXS180" s="216"/>
      <c r="FXT180" s="216"/>
      <c r="FXU180" s="216"/>
      <c r="FXV180" s="216"/>
      <c r="FXW180" s="216"/>
      <c r="FXX180" s="216"/>
      <c r="FXY180" s="216"/>
      <c r="FXZ180" s="216"/>
      <c r="FYA180" s="216"/>
      <c r="FYB180" s="216"/>
      <c r="FYC180" s="216"/>
      <c r="FYD180" s="216"/>
      <c r="FYE180" s="216"/>
      <c r="FYF180" s="216"/>
      <c r="FYG180" s="216"/>
      <c r="FYH180" s="216"/>
      <c r="FYI180" s="216"/>
      <c r="FYJ180" s="216"/>
      <c r="FYK180" s="216"/>
      <c r="FYL180" s="216"/>
      <c r="FYM180" s="216"/>
      <c r="FYN180" s="216"/>
      <c r="FYO180" s="216"/>
      <c r="FYP180" s="216"/>
      <c r="FYQ180" s="216"/>
      <c r="FYR180" s="216"/>
      <c r="FYS180" s="216"/>
      <c r="FYT180" s="216"/>
      <c r="FYU180" s="216"/>
      <c r="FYV180" s="216"/>
      <c r="FYW180" s="216"/>
      <c r="FYX180" s="216"/>
      <c r="FYY180" s="216"/>
      <c r="FYZ180" s="216"/>
      <c r="FZA180" s="216"/>
      <c r="FZB180" s="216"/>
      <c r="FZC180" s="216"/>
      <c r="FZD180" s="216"/>
      <c r="FZE180" s="216"/>
      <c r="FZF180" s="216"/>
      <c r="FZG180" s="216"/>
      <c r="FZH180" s="216"/>
      <c r="FZI180" s="216"/>
      <c r="FZJ180" s="216"/>
      <c r="FZK180" s="216"/>
      <c r="FZL180" s="216"/>
      <c r="FZM180" s="216"/>
      <c r="FZN180" s="216"/>
      <c r="FZO180" s="216"/>
      <c r="FZP180" s="216"/>
      <c r="FZQ180" s="216"/>
      <c r="FZR180" s="216"/>
      <c r="FZS180" s="216"/>
      <c r="FZT180" s="216"/>
      <c r="FZU180" s="216"/>
      <c r="FZV180" s="216"/>
      <c r="FZW180" s="216"/>
      <c r="FZX180" s="216"/>
      <c r="FZY180" s="216"/>
      <c r="FZZ180" s="216"/>
      <c r="GAA180" s="216"/>
      <c r="GAB180" s="216"/>
      <c r="GAC180" s="216"/>
      <c r="GAD180" s="216"/>
      <c r="GAE180" s="216"/>
      <c r="GAF180" s="216"/>
      <c r="GAG180" s="216"/>
      <c r="GAH180" s="216"/>
      <c r="GAI180" s="216"/>
      <c r="GAJ180" s="216"/>
      <c r="GAK180" s="216"/>
      <c r="GAL180" s="216"/>
      <c r="GAM180" s="216"/>
      <c r="GAN180" s="216"/>
      <c r="GAO180" s="216"/>
      <c r="GAP180" s="216"/>
      <c r="GAQ180" s="216"/>
      <c r="GAR180" s="216"/>
      <c r="GAS180" s="216"/>
      <c r="GAT180" s="216"/>
      <c r="GAU180" s="216"/>
      <c r="GAV180" s="216"/>
      <c r="GAW180" s="216"/>
      <c r="GAX180" s="216"/>
      <c r="GAY180" s="216"/>
      <c r="GAZ180" s="216"/>
      <c r="GBA180" s="216"/>
      <c r="GBB180" s="216"/>
      <c r="GBC180" s="216"/>
      <c r="GBD180" s="216"/>
      <c r="GBE180" s="216"/>
      <c r="GBF180" s="216"/>
      <c r="GBG180" s="216"/>
      <c r="GBH180" s="216"/>
      <c r="GBI180" s="216"/>
      <c r="GBJ180" s="216"/>
      <c r="GBK180" s="216"/>
      <c r="GBL180" s="216"/>
      <c r="GBM180" s="216"/>
      <c r="GBN180" s="216"/>
      <c r="GBO180" s="216"/>
      <c r="GBP180" s="216"/>
      <c r="GBQ180" s="216"/>
      <c r="GBR180" s="216"/>
      <c r="GBS180" s="216"/>
      <c r="GBT180" s="216"/>
      <c r="GBU180" s="216"/>
      <c r="GBV180" s="216"/>
      <c r="GBW180" s="216"/>
      <c r="GBX180" s="216"/>
      <c r="GBY180" s="216"/>
      <c r="GBZ180" s="216"/>
      <c r="GCA180" s="216"/>
      <c r="GCB180" s="216"/>
      <c r="GCC180" s="216"/>
      <c r="GCD180" s="216"/>
      <c r="GCE180" s="216"/>
      <c r="GCF180" s="216"/>
      <c r="GCG180" s="216"/>
      <c r="GCH180" s="216"/>
      <c r="GCI180" s="216"/>
      <c r="GCJ180" s="216"/>
      <c r="GCK180" s="216"/>
      <c r="GCL180" s="216"/>
      <c r="GCM180" s="216"/>
      <c r="GCN180" s="216"/>
      <c r="GCO180" s="216"/>
      <c r="GCP180" s="216"/>
      <c r="GCQ180" s="216"/>
      <c r="GCR180" s="216"/>
      <c r="GCS180" s="216"/>
      <c r="GCT180" s="216"/>
      <c r="GCU180" s="216"/>
      <c r="GCV180" s="216"/>
      <c r="GCW180" s="216"/>
      <c r="GCX180" s="216"/>
      <c r="GCY180" s="216"/>
      <c r="GCZ180" s="216"/>
      <c r="GDA180" s="216"/>
      <c r="GDB180" s="216"/>
      <c r="GDC180" s="216"/>
      <c r="GDD180" s="216"/>
      <c r="GDE180" s="216"/>
      <c r="GDF180" s="216"/>
      <c r="GDG180" s="216"/>
      <c r="GDH180" s="216"/>
      <c r="GDI180" s="216"/>
      <c r="GDJ180" s="216"/>
      <c r="GDK180" s="216"/>
      <c r="GDL180" s="216"/>
      <c r="GDM180" s="216"/>
      <c r="GDN180" s="216"/>
      <c r="GDO180" s="216"/>
      <c r="GDP180" s="216"/>
      <c r="GDQ180" s="216"/>
      <c r="GDR180" s="216"/>
      <c r="GDS180" s="216"/>
      <c r="GDT180" s="216"/>
      <c r="GDU180" s="216"/>
      <c r="GDV180" s="216"/>
      <c r="GDW180" s="216"/>
      <c r="GDX180" s="216"/>
      <c r="GDY180" s="216"/>
      <c r="GDZ180" s="216"/>
      <c r="GEA180" s="216"/>
      <c r="GEB180" s="216"/>
      <c r="GEC180" s="216"/>
      <c r="GED180" s="216"/>
      <c r="GEE180" s="216"/>
      <c r="GEF180" s="216"/>
      <c r="GEG180" s="216"/>
      <c r="GEH180" s="216"/>
      <c r="GEI180" s="216"/>
      <c r="GEJ180" s="216"/>
      <c r="GEK180" s="216"/>
      <c r="GEL180" s="216"/>
      <c r="GEM180" s="216"/>
      <c r="GEN180" s="216"/>
      <c r="GEO180" s="216"/>
      <c r="GEP180" s="216"/>
      <c r="GEQ180" s="216"/>
      <c r="GER180" s="216"/>
      <c r="GES180" s="216"/>
      <c r="GET180" s="216"/>
      <c r="GEU180" s="216"/>
      <c r="GEV180" s="216"/>
      <c r="GEW180" s="216"/>
      <c r="GEX180" s="216"/>
      <c r="GEY180" s="216"/>
      <c r="GEZ180" s="216"/>
      <c r="GFA180" s="216"/>
      <c r="GFB180" s="216"/>
      <c r="GFC180" s="216"/>
      <c r="GFD180" s="216"/>
      <c r="GFE180" s="216"/>
      <c r="GFF180" s="216"/>
      <c r="GFG180" s="216"/>
      <c r="GFH180" s="216"/>
      <c r="GFI180" s="216"/>
      <c r="GFJ180" s="216"/>
      <c r="GFK180" s="216"/>
      <c r="GFL180" s="216"/>
      <c r="GFM180" s="216"/>
      <c r="GFN180" s="216"/>
      <c r="GFO180" s="216"/>
      <c r="GFP180" s="216"/>
      <c r="GFQ180" s="216"/>
      <c r="GFR180" s="216"/>
      <c r="GFS180" s="216"/>
      <c r="GFT180" s="216"/>
      <c r="GFU180" s="216"/>
      <c r="GFV180" s="216"/>
      <c r="GFW180" s="216"/>
      <c r="GFX180" s="216"/>
      <c r="GFY180" s="216"/>
      <c r="GFZ180" s="216"/>
      <c r="GGA180" s="216"/>
      <c r="GGB180" s="216"/>
      <c r="GGC180" s="216"/>
      <c r="GGD180" s="216"/>
      <c r="GGE180" s="216"/>
      <c r="GGF180" s="216"/>
      <c r="GGG180" s="216"/>
      <c r="GGH180" s="216"/>
      <c r="GGI180" s="216"/>
      <c r="GGJ180" s="216"/>
      <c r="GGK180" s="216"/>
      <c r="GGL180" s="216"/>
      <c r="GGM180" s="216"/>
      <c r="GGN180" s="216"/>
      <c r="GGO180" s="216"/>
      <c r="GGP180" s="216"/>
      <c r="GGQ180" s="216"/>
      <c r="GGR180" s="216"/>
      <c r="GGS180" s="216"/>
      <c r="GGT180" s="216"/>
      <c r="GGU180" s="216"/>
      <c r="GGV180" s="216"/>
      <c r="GGW180" s="216"/>
      <c r="GGX180" s="216"/>
      <c r="GGY180" s="216"/>
      <c r="GGZ180" s="216"/>
      <c r="GHA180" s="216"/>
      <c r="GHB180" s="216"/>
      <c r="GHC180" s="216"/>
      <c r="GHD180" s="216"/>
      <c r="GHE180" s="216"/>
      <c r="GHF180" s="216"/>
      <c r="GHG180" s="216"/>
      <c r="GHH180" s="216"/>
      <c r="GHI180" s="216"/>
      <c r="GHJ180" s="216"/>
      <c r="GHK180" s="216"/>
      <c r="GHL180" s="216"/>
      <c r="GHM180" s="216"/>
      <c r="GHN180" s="216"/>
      <c r="GHO180" s="216"/>
      <c r="GHP180" s="216"/>
      <c r="GHQ180" s="216"/>
      <c r="GHR180" s="216"/>
      <c r="GHS180" s="216"/>
      <c r="GHT180" s="216"/>
      <c r="GHU180" s="216"/>
      <c r="GHV180" s="216"/>
      <c r="GHW180" s="216"/>
      <c r="GHX180" s="216"/>
      <c r="GHY180" s="216"/>
      <c r="GHZ180" s="216"/>
      <c r="GIA180" s="216"/>
      <c r="GIB180" s="216"/>
      <c r="GIC180" s="216"/>
      <c r="GID180" s="216"/>
      <c r="GIE180" s="216"/>
      <c r="GIF180" s="216"/>
      <c r="GIG180" s="216"/>
      <c r="GIH180" s="216"/>
      <c r="GII180" s="216"/>
      <c r="GIJ180" s="216"/>
      <c r="GIK180" s="216"/>
      <c r="GIL180" s="216"/>
      <c r="GIM180" s="216"/>
      <c r="GIN180" s="216"/>
      <c r="GIO180" s="216"/>
      <c r="GIP180" s="216"/>
      <c r="GIQ180" s="216"/>
      <c r="GIR180" s="216"/>
      <c r="GIS180" s="216"/>
      <c r="GIT180" s="216"/>
      <c r="GIU180" s="216"/>
      <c r="GIV180" s="216"/>
      <c r="GIW180" s="216"/>
      <c r="GIX180" s="216"/>
      <c r="GIY180" s="216"/>
      <c r="GIZ180" s="216"/>
      <c r="GJA180" s="216"/>
      <c r="GJB180" s="216"/>
      <c r="GJC180" s="216"/>
      <c r="GJD180" s="216"/>
      <c r="GJE180" s="216"/>
      <c r="GJF180" s="216"/>
      <c r="GJG180" s="216"/>
      <c r="GJH180" s="216"/>
      <c r="GJI180" s="216"/>
      <c r="GJJ180" s="216"/>
      <c r="GJK180" s="216"/>
      <c r="GJL180" s="216"/>
      <c r="GJM180" s="216"/>
      <c r="GJN180" s="216"/>
      <c r="GJO180" s="216"/>
      <c r="GJP180" s="216"/>
      <c r="GJQ180" s="216"/>
      <c r="GJR180" s="216"/>
      <c r="GJS180" s="216"/>
      <c r="GJT180" s="216"/>
      <c r="GJU180" s="216"/>
      <c r="GJV180" s="216"/>
      <c r="GJW180" s="216"/>
      <c r="GJX180" s="216"/>
      <c r="GJY180" s="216"/>
      <c r="GJZ180" s="216"/>
      <c r="GKA180" s="216"/>
      <c r="GKB180" s="216"/>
      <c r="GKC180" s="216"/>
      <c r="GKD180" s="216"/>
      <c r="GKE180" s="216"/>
      <c r="GKF180" s="216"/>
      <c r="GKG180" s="216"/>
      <c r="GKH180" s="216"/>
      <c r="GKI180" s="216"/>
      <c r="GKJ180" s="216"/>
      <c r="GKK180" s="216"/>
      <c r="GKL180" s="216"/>
      <c r="GKM180" s="216"/>
      <c r="GKN180" s="216"/>
      <c r="GKO180" s="216"/>
      <c r="GKP180" s="216"/>
      <c r="GKQ180" s="216"/>
      <c r="GKR180" s="216"/>
      <c r="GKS180" s="216"/>
      <c r="GKT180" s="216"/>
      <c r="GKU180" s="216"/>
      <c r="GKV180" s="216"/>
      <c r="GKW180" s="216"/>
      <c r="GKX180" s="216"/>
      <c r="GKY180" s="216"/>
      <c r="GKZ180" s="216"/>
      <c r="GLA180" s="216"/>
      <c r="GLB180" s="216"/>
      <c r="GLC180" s="216"/>
      <c r="GLD180" s="216"/>
      <c r="GLE180" s="216"/>
      <c r="GLF180" s="216"/>
      <c r="GLG180" s="216"/>
      <c r="GLH180" s="216"/>
      <c r="GLI180" s="216"/>
      <c r="GLJ180" s="216"/>
      <c r="GLK180" s="216"/>
      <c r="GLL180" s="216"/>
      <c r="GLM180" s="216"/>
      <c r="GLN180" s="216"/>
      <c r="GLO180" s="216"/>
      <c r="GLP180" s="216"/>
      <c r="GLQ180" s="216"/>
      <c r="GLR180" s="216"/>
      <c r="GLS180" s="216"/>
      <c r="GLT180" s="216"/>
      <c r="GLU180" s="216"/>
      <c r="GLV180" s="216"/>
      <c r="GLW180" s="216"/>
      <c r="GLX180" s="216"/>
      <c r="GLY180" s="216"/>
      <c r="GLZ180" s="216"/>
      <c r="GMA180" s="216"/>
      <c r="GMB180" s="216"/>
      <c r="GMC180" s="216"/>
      <c r="GMD180" s="216"/>
      <c r="GME180" s="216"/>
      <c r="GMF180" s="216"/>
      <c r="GMG180" s="216"/>
      <c r="GMH180" s="216"/>
      <c r="GMI180" s="216"/>
      <c r="GMJ180" s="216"/>
      <c r="GMK180" s="216"/>
      <c r="GML180" s="216"/>
      <c r="GMM180" s="216"/>
      <c r="GMN180" s="216"/>
      <c r="GMO180" s="216"/>
      <c r="GMP180" s="216"/>
      <c r="GMQ180" s="216"/>
      <c r="GMR180" s="216"/>
      <c r="GMS180" s="216"/>
      <c r="GMT180" s="216"/>
      <c r="GMU180" s="216"/>
      <c r="GMV180" s="216"/>
      <c r="GMW180" s="216"/>
      <c r="GMX180" s="216"/>
      <c r="GMY180" s="216"/>
      <c r="GMZ180" s="216"/>
      <c r="GNA180" s="216"/>
      <c r="GNB180" s="216"/>
      <c r="GNC180" s="216"/>
      <c r="GND180" s="216"/>
      <c r="GNE180" s="216"/>
      <c r="GNF180" s="216"/>
      <c r="GNG180" s="216"/>
      <c r="GNH180" s="216"/>
      <c r="GNI180" s="216"/>
      <c r="GNJ180" s="216"/>
      <c r="GNK180" s="216"/>
      <c r="GNL180" s="216"/>
      <c r="GNM180" s="216"/>
      <c r="GNN180" s="216"/>
      <c r="GNO180" s="216"/>
      <c r="GNP180" s="216"/>
      <c r="GNQ180" s="216"/>
      <c r="GNR180" s="216"/>
      <c r="GNS180" s="216"/>
      <c r="GNT180" s="216"/>
      <c r="GNU180" s="216"/>
      <c r="GNV180" s="216"/>
      <c r="GNW180" s="216"/>
      <c r="GNX180" s="216"/>
      <c r="GNY180" s="216"/>
      <c r="GNZ180" s="216"/>
      <c r="GOA180" s="216"/>
      <c r="GOB180" s="216"/>
      <c r="GOC180" s="216"/>
      <c r="GOD180" s="216"/>
      <c r="GOE180" s="216"/>
      <c r="GOF180" s="216"/>
      <c r="GOG180" s="216"/>
      <c r="GOH180" s="216"/>
      <c r="GOI180" s="216"/>
      <c r="GOJ180" s="216"/>
      <c r="GOK180" s="216"/>
      <c r="GOL180" s="216"/>
      <c r="GOM180" s="216"/>
      <c r="GON180" s="216"/>
      <c r="GOO180" s="216"/>
      <c r="GOP180" s="216"/>
      <c r="GOQ180" s="216"/>
      <c r="GOR180" s="216"/>
      <c r="GOS180" s="216"/>
      <c r="GOT180" s="216"/>
      <c r="GOU180" s="216"/>
      <c r="GOV180" s="216"/>
      <c r="GOW180" s="216"/>
      <c r="GOX180" s="216"/>
      <c r="GOY180" s="216"/>
      <c r="GOZ180" s="216"/>
      <c r="GPA180" s="216"/>
      <c r="GPB180" s="216"/>
      <c r="GPC180" s="216"/>
      <c r="GPD180" s="216"/>
      <c r="GPE180" s="216"/>
      <c r="GPF180" s="216"/>
      <c r="GPG180" s="216"/>
      <c r="GPH180" s="216"/>
      <c r="GPI180" s="216"/>
      <c r="GPJ180" s="216"/>
      <c r="GPK180" s="216"/>
      <c r="GPL180" s="216"/>
      <c r="GPM180" s="216"/>
      <c r="GPN180" s="216"/>
      <c r="GPO180" s="216"/>
      <c r="GPP180" s="216"/>
      <c r="GPQ180" s="216"/>
      <c r="GPR180" s="216"/>
      <c r="GPS180" s="216"/>
      <c r="GPT180" s="216"/>
      <c r="GPU180" s="216"/>
      <c r="GPV180" s="216"/>
      <c r="GPW180" s="216"/>
      <c r="GPX180" s="216"/>
      <c r="GPY180" s="216"/>
      <c r="GPZ180" s="216"/>
      <c r="GQA180" s="216"/>
      <c r="GQB180" s="216"/>
      <c r="GQC180" s="216"/>
      <c r="GQD180" s="216"/>
      <c r="GQE180" s="216"/>
      <c r="GQF180" s="216"/>
      <c r="GQG180" s="216"/>
      <c r="GQH180" s="216"/>
      <c r="GQI180" s="216"/>
      <c r="GQJ180" s="216"/>
      <c r="GQK180" s="216"/>
      <c r="GQL180" s="216"/>
      <c r="GQM180" s="216"/>
      <c r="GQN180" s="216"/>
      <c r="GQO180" s="216"/>
      <c r="GQP180" s="216"/>
      <c r="GQQ180" s="216"/>
      <c r="GQR180" s="216"/>
      <c r="GQS180" s="216"/>
      <c r="GQT180" s="216"/>
      <c r="GQU180" s="216"/>
      <c r="GQV180" s="216"/>
      <c r="GQW180" s="216"/>
      <c r="GQX180" s="216"/>
      <c r="GQY180" s="216"/>
      <c r="GQZ180" s="216"/>
      <c r="GRA180" s="216"/>
      <c r="GRB180" s="216"/>
      <c r="GRC180" s="216"/>
      <c r="GRD180" s="216"/>
      <c r="GRE180" s="216"/>
      <c r="GRF180" s="216"/>
      <c r="GRG180" s="216"/>
      <c r="GRH180" s="216"/>
      <c r="GRI180" s="216"/>
      <c r="GRJ180" s="216"/>
      <c r="GRK180" s="216"/>
      <c r="GRL180" s="216"/>
      <c r="GRM180" s="216"/>
      <c r="GRN180" s="216"/>
      <c r="GRO180" s="216"/>
      <c r="GRP180" s="216"/>
      <c r="GRQ180" s="216"/>
      <c r="GRR180" s="216"/>
      <c r="GRS180" s="216"/>
      <c r="GRT180" s="216"/>
      <c r="GRU180" s="216"/>
      <c r="GRV180" s="216"/>
      <c r="GRW180" s="216"/>
      <c r="GRX180" s="216"/>
      <c r="GRY180" s="216"/>
      <c r="GRZ180" s="216"/>
      <c r="GSA180" s="216"/>
      <c r="GSB180" s="216"/>
      <c r="GSC180" s="216"/>
      <c r="GSD180" s="216"/>
      <c r="GSE180" s="216"/>
      <c r="GSF180" s="216"/>
      <c r="GSG180" s="216"/>
      <c r="GSH180" s="216"/>
      <c r="GSI180" s="216"/>
      <c r="GSJ180" s="216"/>
      <c r="GSK180" s="216"/>
      <c r="GSL180" s="216"/>
      <c r="GSM180" s="216"/>
      <c r="GSN180" s="216"/>
      <c r="GSO180" s="216"/>
      <c r="GSP180" s="216"/>
      <c r="GSQ180" s="216"/>
      <c r="GSR180" s="216"/>
      <c r="GSS180" s="216"/>
      <c r="GST180" s="216"/>
      <c r="GSU180" s="216"/>
      <c r="GSV180" s="216"/>
      <c r="GSW180" s="216"/>
      <c r="GSX180" s="216"/>
      <c r="GSY180" s="216"/>
      <c r="GSZ180" s="216"/>
      <c r="GTA180" s="216"/>
      <c r="GTB180" s="216"/>
      <c r="GTC180" s="216"/>
      <c r="GTD180" s="216"/>
      <c r="GTE180" s="216"/>
      <c r="GTF180" s="216"/>
      <c r="GTG180" s="216"/>
      <c r="GTH180" s="216"/>
      <c r="GTI180" s="216"/>
      <c r="GTJ180" s="216"/>
      <c r="GTK180" s="216"/>
      <c r="GTL180" s="216"/>
      <c r="GTM180" s="216"/>
      <c r="GTN180" s="216"/>
      <c r="GTO180" s="216"/>
      <c r="GTP180" s="216"/>
      <c r="GTQ180" s="216"/>
      <c r="GTR180" s="216"/>
      <c r="GTS180" s="216"/>
      <c r="GTT180" s="216"/>
      <c r="GTU180" s="216"/>
      <c r="GTV180" s="216"/>
      <c r="GTW180" s="216"/>
      <c r="GTX180" s="216"/>
      <c r="GTY180" s="216"/>
      <c r="GTZ180" s="216"/>
      <c r="GUA180" s="216"/>
      <c r="GUB180" s="216"/>
      <c r="GUC180" s="216"/>
      <c r="GUD180" s="216"/>
      <c r="GUE180" s="216"/>
      <c r="GUF180" s="216"/>
      <c r="GUG180" s="216"/>
      <c r="GUH180" s="216"/>
      <c r="GUI180" s="216"/>
      <c r="GUJ180" s="216"/>
      <c r="GUK180" s="216"/>
      <c r="GUL180" s="216"/>
      <c r="GUM180" s="216"/>
      <c r="GUN180" s="216"/>
      <c r="GUO180" s="216"/>
      <c r="GUP180" s="216"/>
      <c r="GUQ180" s="216"/>
      <c r="GUR180" s="216"/>
      <c r="GUS180" s="216"/>
      <c r="GUT180" s="216"/>
      <c r="GUU180" s="216"/>
      <c r="GUV180" s="216"/>
      <c r="GUW180" s="216"/>
      <c r="GUX180" s="216"/>
      <c r="GUY180" s="216"/>
      <c r="GUZ180" s="216"/>
      <c r="GVA180" s="216"/>
      <c r="GVB180" s="216"/>
      <c r="GVC180" s="216"/>
      <c r="GVD180" s="216"/>
      <c r="GVE180" s="216"/>
      <c r="GVF180" s="216"/>
      <c r="GVG180" s="216"/>
      <c r="GVH180" s="216"/>
      <c r="GVI180" s="216"/>
      <c r="GVJ180" s="216"/>
      <c r="GVK180" s="216"/>
      <c r="GVL180" s="216"/>
      <c r="GVM180" s="216"/>
      <c r="GVN180" s="216"/>
      <c r="GVO180" s="216"/>
      <c r="GVP180" s="216"/>
      <c r="GVQ180" s="216"/>
      <c r="GVR180" s="216"/>
      <c r="GVS180" s="216"/>
      <c r="GVT180" s="216"/>
      <c r="GVU180" s="216"/>
      <c r="GVV180" s="216"/>
      <c r="GVW180" s="216"/>
      <c r="GVX180" s="216"/>
      <c r="GVY180" s="216"/>
      <c r="GVZ180" s="216"/>
      <c r="GWA180" s="216"/>
      <c r="GWB180" s="216"/>
      <c r="GWC180" s="216"/>
      <c r="GWD180" s="216"/>
      <c r="GWE180" s="216"/>
      <c r="GWF180" s="216"/>
      <c r="GWG180" s="216"/>
      <c r="GWH180" s="216"/>
      <c r="GWI180" s="216"/>
      <c r="GWJ180" s="216"/>
      <c r="GWK180" s="216"/>
      <c r="GWL180" s="216"/>
      <c r="GWM180" s="216"/>
      <c r="GWN180" s="216"/>
      <c r="GWO180" s="216"/>
      <c r="GWP180" s="216"/>
      <c r="GWQ180" s="216"/>
      <c r="GWR180" s="216"/>
      <c r="GWS180" s="216"/>
      <c r="GWT180" s="216"/>
      <c r="GWU180" s="216"/>
      <c r="GWV180" s="216"/>
      <c r="GWW180" s="216"/>
      <c r="GWX180" s="216"/>
      <c r="GWY180" s="216"/>
      <c r="GWZ180" s="216"/>
      <c r="GXA180" s="216"/>
      <c r="GXB180" s="216"/>
      <c r="GXC180" s="216"/>
      <c r="GXD180" s="216"/>
      <c r="GXE180" s="216"/>
      <c r="GXF180" s="216"/>
      <c r="GXG180" s="216"/>
      <c r="GXH180" s="216"/>
      <c r="GXI180" s="216"/>
      <c r="GXJ180" s="216"/>
      <c r="GXK180" s="216"/>
      <c r="GXL180" s="216"/>
      <c r="GXM180" s="216"/>
      <c r="GXN180" s="216"/>
      <c r="GXO180" s="216"/>
      <c r="GXP180" s="216"/>
      <c r="GXQ180" s="216"/>
      <c r="GXR180" s="216"/>
      <c r="GXS180" s="216"/>
      <c r="GXT180" s="216"/>
      <c r="GXU180" s="216"/>
      <c r="GXV180" s="216"/>
      <c r="GXW180" s="216"/>
      <c r="GXX180" s="216"/>
      <c r="GXY180" s="216"/>
      <c r="GXZ180" s="216"/>
      <c r="GYA180" s="216"/>
      <c r="GYB180" s="216"/>
      <c r="GYC180" s="216"/>
      <c r="GYD180" s="216"/>
      <c r="GYE180" s="216"/>
      <c r="GYF180" s="216"/>
      <c r="GYG180" s="216"/>
      <c r="GYH180" s="216"/>
      <c r="GYI180" s="216"/>
      <c r="GYJ180" s="216"/>
      <c r="GYK180" s="216"/>
      <c r="GYL180" s="216"/>
      <c r="GYM180" s="216"/>
      <c r="GYN180" s="216"/>
      <c r="GYO180" s="216"/>
      <c r="GYP180" s="216"/>
      <c r="GYQ180" s="216"/>
      <c r="GYR180" s="216"/>
      <c r="GYS180" s="216"/>
      <c r="GYT180" s="216"/>
      <c r="GYU180" s="216"/>
      <c r="GYV180" s="216"/>
      <c r="GYW180" s="216"/>
      <c r="GYX180" s="216"/>
      <c r="GYY180" s="216"/>
      <c r="GYZ180" s="216"/>
      <c r="GZA180" s="216"/>
      <c r="GZB180" s="216"/>
      <c r="GZC180" s="216"/>
      <c r="GZD180" s="216"/>
      <c r="GZE180" s="216"/>
      <c r="GZF180" s="216"/>
      <c r="GZG180" s="216"/>
      <c r="GZH180" s="216"/>
      <c r="GZI180" s="216"/>
      <c r="GZJ180" s="216"/>
      <c r="GZK180" s="216"/>
      <c r="GZL180" s="216"/>
      <c r="GZM180" s="216"/>
      <c r="GZN180" s="216"/>
      <c r="GZO180" s="216"/>
      <c r="GZP180" s="216"/>
      <c r="GZQ180" s="216"/>
      <c r="GZR180" s="216"/>
      <c r="GZS180" s="216"/>
      <c r="GZT180" s="216"/>
      <c r="GZU180" s="216"/>
      <c r="GZV180" s="216"/>
      <c r="GZW180" s="216"/>
      <c r="GZX180" s="216"/>
      <c r="GZY180" s="216"/>
      <c r="GZZ180" s="216"/>
      <c r="HAA180" s="216"/>
      <c r="HAB180" s="216"/>
      <c r="HAC180" s="216"/>
      <c r="HAD180" s="216"/>
      <c r="HAE180" s="216"/>
      <c r="HAF180" s="216"/>
      <c r="HAG180" s="216"/>
      <c r="HAH180" s="216"/>
      <c r="HAI180" s="216"/>
      <c r="HAJ180" s="216"/>
      <c r="HAK180" s="216"/>
      <c r="HAL180" s="216"/>
      <c r="HAM180" s="216"/>
      <c r="HAN180" s="216"/>
      <c r="HAO180" s="216"/>
      <c r="HAP180" s="216"/>
      <c r="HAQ180" s="216"/>
      <c r="HAR180" s="216"/>
      <c r="HAS180" s="216"/>
      <c r="HAT180" s="216"/>
      <c r="HAU180" s="216"/>
      <c r="HAV180" s="216"/>
      <c r="HAW180" s="216"/>
      <c r="HAX180" s="216"/>
      <c r="HAY180" s="216"/>
      <c r="HAZ180" s="216"/>
      <c r="HBA180" s="216"/>
      <c r="HBB180" s="216"/>
      <c r="HBC180" s="216"/>
      <c r="HBD180" s="216"/>
      <c r="HBE180" s="216"/>
      <c r="HBF180" s="216"/>
      <c r="HBG180" s="216"/>
      <c r="HBH180" s="216"/>
      <c r="HBI180" s="216"/>
      <c r="HBJ180" s="216"/>
      <c r="HBK180" s="216"/>
      <c r="HBL180" s="216"/>
      <c r="HBM180" s="216"/>
      <c r="HBN180" s="216"/>
      <c r="HBO180" s="216"/>
      <c r="HBP180" s="216"/>
      <c r="HBQ180" s="216"/>
      <c r="HBR180" s="216"/>
      <c r="HBS180" s="216"/>
      <c r="HBT180" s="216"/>
      <c r="HBU180" s="216"/>
      <c r="HBV180" s="216"/>
      <c r="HBW180" s="216"/>
      <c r="HBX180" s="216"/>
      <c r="HBY180" s="216"/>
      <c r="HBZ180" s="216"/>
      <c r="HCA180" s="216"/>
      <c r="HCB180" s="216"/>
      <c r="HCC180" s="216"/>
      <c r="HCD180" s="216"/>
      <c r="HCE180" s="216"/>
      <c r="HCF180" s="216"/>
      <c r="HCG180" s="216"/>
      <c r="HCH180" s="216"/>
      <c r="HCI180" s="216"/>
      <c r="HCJ180" s="216"/>
      <c r="HCK180" s="216"/>
      <c r="HCL180" s="216"/>
      <c r="HCM180" s="216"/>
      <c r="HCN180" s="216"/>
      <c r="HCO180" s="216"/>
      <c r="HCP180" s="216"/>
      <c r="HCQ180" s="216"/>
      <c r="HCR180" s="216"/>
      <c r="HCS180" s="216"/>
      <c r="HCT180" s="216"/>
      <c r="HCU180" s="216"/>
      <c r="HCV180" s="216"/>
      <c r="HCW180" s="216"/>
      <c r="HCX180" s="216"/>
      <c r="HCY180" s="216"/>
      <c r="HCZ180" s="216"/>
      <c r="HDA180" s="216"/>
      <c r="HDB180" s="216"/>
      <c r="HDC180" s="216"/>
      <c r="HDD180" s="216"/>
      <c r="HDE180" s="216"/>
      <c r="HDF180" s="216"/>
      <c r="HDG180" s="216"/>
      <c r="HDH180" s="216"/>
      <c r="HDI180" s="216"/>
      <c r="HDJ180" s="216"/>
      <c r="HDK180" s="216"/>
      <c r="HDL180" s="216"/>
      <c r="HDM180" s="216"/>
      <c r="HDN180" s="216"/>
      <c r="HDO180" s="216"/>
      <c r="HDP180" s="216"/>
      <c r="HDQ180" s="216"/>
      <c r="HDR180" s="216"/>
      <c r="HDS180" s="216"/>
      <c r="HDT180" s="216"/>
      <c r="HDU180" s="216"/>
      <c r="HDV180" s="216"/>
      <c r="HDW180" s="216"/>
      <c r="HDX180" s="216"/>
      <c r="HDY180" s="216"/>
      <c r="HDZ180" s="216"/>
      <c r="HEA180" s="216"/>
      <c r="HEB180" s="216"/>
      <c r="HEC180" s="216"/>
      <c r="HED180" s="216"/>
      <c r="HEE180" s="216"/>
      <c r="HEF180" s="216"/>
      <c r="HEG180" s="216"/>
      <c r="HEH180" s="216"/>
      <c r="HEI180" s="216"/>
      <c r="HEJ180" s="216"/>
      <c r="HEK180" s="216"/>
      <c r="HEL180" s="216"/>
      <c r="HEM180" s="216"/>
      <c r="HEN180" s="216"/>
      <c r="HEO180" s="216"/>
      <c r="HEP180" s="216"/>
      <c r="HEQ180" s="216"/>
      <c r="HER180" s="216"/>
      <c r="HES180" s="216"/>
      <c r="HET180" s="216"/>
      <c r="HEU180" s="216"/>
      <c r="HEV180" s="216"/>
      <c r="HEW180" s="216"/>
      <c r="HEX180" s="216"/>
      <c r="HEY180" s="216"/>
      <c r="HEZ180" s="216"/>
      <c r="HFA180" s="216"/>
      <c r="HFB180" s="216"/>
      <c r="HFC180" s="216"/>
      <c r="HFD180" s="216"/>
      <c r="HFE180" s="216"/>
      <c r="HFF180" s="216"/>
      <c r="HFG180" s="216"/>
      <c r="HFH180" s="216"/>
      <c r="HFI180" s="216"/>
      <c r="HFJ180" s="216"/>
      <c r="HFK180" s="216"/>
      <c r="HFL180" s="216"/>
      <c r="HFM180" s="216"/>
      <c r="HFN180" s="216"/>
      <c r="HFO180" s="216"/>
      <c r="HFP180" s="216"/>
      <c r="HFQ180" s="216"/>
      <c r="HFR180" s="216"/>
      <c r="HFS180" s="216"/>
      <c r="HFT180" s="216"/>
      <c r="HFU180" s="216"/>
      <c r="HFV180" s="216"/>
      <c r="HFW180" s="216"/>
      <c r="HFX180" s="216"/>
      <c r="HFY180" s="216"/>
      <c r="HFZ180" s="216"/>
      <c r="HGA180" s="216"/>
      <c r="HGB180" s="216"/>
      <c r="HGC180" s="216"/>
      <c r="HGD180" s="216"/>
      <c r="HGE180" s="216"/>
      <c r="HGF180" s="216"/>
      <c r="HGG180" s="216"/>
      <c r="HGH180" s="216"/>
      <c r="HGI180" s="216"/>
      <c r="HGJ180" s="216"/>
      <c r="HGK180" s="216"/>
      <c r="HGL180" s="216"/>
      <c r="HGM180" s="216"/>
      <c r="HGN180" s="216"/>
      <c r="HGO180" s="216"/>
      <c r="HGP180" s="216"/>
      <c r="HGQ180" s="216"/>
      <c r="HGR180" s="216"/>
      <c r="HGS180" s="216"/>
      <c r="HGT180" s="216"/>
      <c r="HGU180" s="216"/>
      <c r="HGV180" s="216"/>
      <c r="HGW180" s="216"/>
      <c r="HGX180" s="216"/>
      <c r="HGY180" s="216"/>
      <c r="HGZ180" s="216"/>
      <c r="HHA180" s="216"/>
      <c r="HHB180" s="216"/>
      <c r="HHC180" s="216"/>
      <c r="HHD180" s="216"/>
      <c r="HHE180" s="216"/>
      <c r="HHF180" s="216"/>
      <c r="HHG180" s="216"/>
      <c r="HHH180" s="216"/>
      <c r="HHI180" s="216"/>
      <c r="HHJ180" s="216"/>
      <c r="HHK180" s="216"/>
      <c r="HHL180" s="216"/>
      <c r="HHM180" s="216"/>
      <c r="HHN180" s="216"/>
      <c r="HHO180" s="216"/>
      <c r="HHP180" s="216"/>
      <c r="HHQ180" s="216"/>
      <c r="HHR180" s="216"/>
      <c r="HHS180" s="216"/>
      <c r="HHT180" s="216"/>
      <c r="HHU180" s="216"/>
      <c r="HHV180" s="216"/>
      <c r="HHW180" s="216"/>
      <c r="HHX180" s="216"/>
      <c r="HHY180" s="216"/>
      <c r="HHZ180" s="216"/>
      <c r="HIA180" s="216"/>
      <c r="HIB180" s="216"/>
      <c r="HIC180" s="216"/>
      <c r="HID180" s="216"/>
      <c r="HIE180" s="216"/>
      <c r="HIF180" s="216"/>
      <c r="HIG180" s="216"/>
      <c r="HIH180" s="216"/>
      <c r="HII180" s="216"/>
      <c r="HIJ180" s="216"/>
      <c r="HIK180" s="216"/>
      <c r="HIL180" s="216"/>
      <c r="HIM180" s="216"/>
      <c r="HIN180" s="216"/>
      <c r="HIO180" s="216"/>
      <c r="HIP180" s="216"/>
      <c r="HIQ180" s="216"/>
      <c r="HIR180" s="216"/>
      <c r="HIS180" s="216"/>
      <c r="HIT180" s="216"/>
      <c r="HIU180" s="216"/>
      <c r="HIV180" s="216"/>
      <c r="HIW180" s="216"/>
      <c r="HIX180" s="216"/>
      <c r="HIY180" s="216"/>
      <c r="HIZ180" s="216"/>
      <c r="HJA180" s="216"/>
      <c r="HJB180" s="216"/>
      <c r="HJC180" s="216"/>
      <c r="HJD180" s="216"/>
      <c r="HJE180" s="216"/>
      <c r="HJF180" s="216"/>
      <c r="HJG180" s="216"/>
      <c r="HJH180" s="216"/>
      <c r="HJI180" s="216"/>
      <c r="HJJ180" s="216"/>
      <c r="HJK180" s="216"/>
      <c r="HJL180" s="216"/>
      <c r="HJM180" s="216"/>
      <c r="HJN180" s="216"/>
      <c r="HJO180" s="216"/>
      <c r="HJP180" s="216"/>
      <c r="HJQ180" s="216"/>
      <c r="HJR180" s="216"/>
      <c r="HJS180" s="216"/>
      <c r="HJT180" s="216"/>
      <c r="HJU180" s="216"/>
      <c r="HJV180" s="216"/>
      <c r="HJW180" s="216"/>
      <c r="HJX180" s="216"/>
      <c r="HJY180" s="216"/>
      <c r="HJZ180" s="216"/>
      <c r="HKA180" s="216"/>
      <c r="HKB180" s="216"/>
      <c r="HKC180" s="216"/>
      <c r="HKD180" s="216"/>
      <c r="HKE180" s="216"/>
      <c r="HKF180" s="216"/>
      <c r="HKG180" s="216"/>
      <c r="HKH180" s="216"/>
      <c r="HKI180" s="216"/>
      <c r="HKJ180" s="216"/>
      <c r="HKK180" s="216"/>
      <c r="HKL180" s="216"/>
      <c r="HKM180" s="216"/>
      <c r="HKN180" s="216"/>
      <c r="HKO180" s="216"/>
      <c r="HKP180" s="216"/>
      <c r="HKQ180" s="216"/>
      <c r="HKR180" s="216"/>
      <c r="HKS180" s="216"/>
      <c r="HKT180" s="216"/>
      <c r="HKU180" s="216"/>
      <c r="HKV180" s="216"/>
      <c r="HKW180" s="216"/>
      <c r="HKX180" s="216"/>
      <c r="HKY180" s="216"/>
      <c r="HKZ180" s="216"/>
      <c r="HLA180" s="216"/>
      <c r="HLB180" s="216"/>
      <c r="HLC180" s="216"/>
      <c r="HLD180" s="216"/>
      <c r="HLE180" s="216"/>
      <c r="HLF180" s="216"/>
      <c r="HLG180" s="216"/>
      <c r="HLH180" s="216"/>
      <c r="HLI180" s="216"/>
      <c r="HLJ180" s="216"/>
      <c r="HLK180" s="216"/>
      <c r="HLL180" s="216"/>
      <c r="HLM180" s="216"/>
      <c r="HLN180" s="216"/>
      <c r="HLO180" s="216"/>
      <c r="HLP180" s="216"/>
      <c r="HLQ180" s="216"/>
      <c r="HLR180" s="216"/>
      <c r="HLS180" s="216"/>
      <c r="HLT180" s="216"/>
      <c r="HLU180" s="216"/>
      <c r="HLV180" s="216"/>
      <c r="HLW180" s="216"/>
      <c r="HLX180" s="216"/>
      <c r="HLY180" s="216"/>
      <c r="HLZ180" s="216"/>
      <c r="HMA180" s="216"/>
      <c r="HMB180" s="216"/>
      <c r="HMC180" s="216"/>
      <c r="HMD180" s="216"/>
      <c r="HME180" s="216"/>
      <c r="HMF180" s="216"/>
      <c r="HMG180" s="216"/>
      <c r="HMH180" s="216"/>
      <c r="HMI180" s="216"/>
      <c r="HMJ180" s="216"/>
      <c r="HMK180" s="216"/>
      <c r="HML180" s="216"/>
      <c r="HMM180" s="216"/>
      <c r="HMN180" s="216"/>
      <c r="HMO180" s="216"/>
      <c r="HMP180" s="216"/>
      <c r="HMQ180" s="216"/>
      <c r="HMR180" s="216"/>
      <c r="HMS180" s="216"/>
      <c r="HMT180" s="216"/>
      <c r="HMU180" s="216"/>
      <c r="HMV180" s="216"/>
      <c r="HMW180" s="216"/>
      <c r="HMX180" s="216"/>
      <c r="HMY180" s="216"/>
      <c r="HMZ180" s="216"/>
      <c r="HNA180" s="216"/>
      <c r="HNB180" s="216"/>
      <c r="HNC180" s="216"/>
      <c r="HND180" s="216"/>
      <c r="HNE180" s="216"/>
      <c r="HNF180" s="216"/>
      <c r="HNG180" s="216"/>
      <c r="HNH180" s="216"/>
      <c r="HNI180" s="216"/>
      <c r="HNJ180" s="216"/>
      <c r="HNK180" s="216"/>
      <c r="HNL180" s="216"/>
      <c r="HNM180" s="216"/>
      <c r="HNN180" s="216"/>
      <c r="HNO180" s="216"/>
      <c r="HNP180" s="216"/>
      <c r="HNQ180" s="216"/>
      <c r="HNR180" s="216"/>
      <c r="HNS180" s="216"/>
      <c r="HNT180" s="216"/>
      <c r="HNU180" s="216"/>
      <c r="HNV180" s="216"/>
      <c r="HNW180" s="216"/>
      <c r="HNX180" s="216"/>
      <c r="HNY180" s="216"/>
      <c r="HNZ180" s="216"/>
      <c r="HOA180" s="216"/>
      <c r="HOB180" s="216"/>
      <c r="HOC180" s="216"/>
      <c r="HOD180" s="216"/>
      <c r="HOE180" s="216"/>
      <c r="HOF180" s="216"/>
      <c r="HOG180" s="216"/>
      <c r="HOH180" s="216"/>
      <c r="HOI180" s="216"/>
      <c r="HOJ180" s="216"/>
      <c r="HOK180" s="216"/>
      <c r="HOL180" s="216"/>
      <c r="HOM180" s="216"/>
      <c r="HON180" s="216"/>
      <c r="HOO180" s="216"/>
      <c r="HOP180" s="216"/>
      <c r="HOQ180" s="216"/>
      <c r="HOR180" s="216"/>
      <c r="HOS180" s="216"/>
      <c r="HOT180" s="216"/>
      <c r="HOU180" s="216"/>
      <c r="HOV180" s="216"/>
      <c r="HOW180" s="216"/>
      <c r="HOX180" s="216"/>
      <c r="HOY180" s="216"/>
      <c r="HOZ180" s="216"/>
      <c r="HPA180" s="216"/>
      <c r="HPB180" s="216"/>
      <c r="HPC180" s="216"/>
      <c r="HPD180" s="216"/>
      <c r="HPE180" s="216"/>
      <c r="HPF180" s="216"/>
      <c r="HPG180" s="216"/>
      <c r="HPH180" s="216"/>
      <c r="HPI180" s="216"/>
      <c r="HPJ180" s="216"/>
      <c r="HPK180" s="216"/>
      <c r="HPL180" s="216"/>
      <c r="HPM180" s="216"/>
      <c r="HPN180" s="216"/>
      <c r="HPO180" s="216"/>
      <c r="HPP180" s="216"/>
      <c r="HPQ180" s="216"/>
      <c r="HPR180" s="216"/>
      <c r="HPS180" s="216"/>
      <c r="HPT180" s="216"/>
      <c r="HPU180" s="216"/>
      <c r="HPV180" s="216"/>
      <c r="HPW180" s="216"/>
      <c r="HPX180" s="216"/>
      <c r="HPY180" s="216"/>
      <c r="HPZ180" s="216"/>
      <c r="HQA180" s="216"/>
      <c r="HQB180" s="216"/>
      <c r="HQC180" s="216"/>
      <c r="HQD180" s="216"/>
      <c r="HQE180" s="216"/>
      <c r="HQF180" s="216"/>
      <c r="HQG180" s="216"/>
      <c r="HQH180" s="216"/>
      <c r="HQI180" s="216"/>
      <c r="HQJ180" s="216"/>
      <c r="HQK180" s="216"/>
      <c r="HQL180" s="216"/>
      <c r="HQM180" s="216"/>
      <c r="HQN180" s="216"/>
      <c r="HQO180" s="216"/>
      <c r="HQP180" s="216"/>
      <c r="HQQ180" s="216"/>
      <c r="HQR180" s="216"/>
      <c r="HQS180" s="216"/>
      <c r="HQT180" s="216"/>
      <c r="HQU180" s="216"/>
      <c r="HQV180" s="216"/>
      <c r="HQW180" s="216"/>
      <c r="HQX180" s="216"/>
      <c r="HQY180" s="216"/>
      <c r="HQZ180" s="216"/>
      <c r="HRA180" s="216"/>
      <c r="HRB180" s="216"/>
      <c r="HRC180" s="216"/>
      <c r="HRD180" s="216"/>
      <c r="HRE180" s="216"/>
      <c r="HRF180" s="216"/>
      <c r="HRG180" s="216"/>
      <c r="HRH180" s="216"/>
      <c r="HRI180" s="216"/>
      <c r="HRJ180" s="216"/>
      <c r="HRK180" s="216"/>
      <c r="HRL180" s="216"/>
      <c r="HRM180" s="216"/>
      <c r="HRN180" s="216"/>
      <c r="HRO180" s="216"/>
      <c r="HRP180" s="216"/>
      <c r="HRQ180" s="216"/>
      <c r="HRR180" s="216"/>
      <c r="HRS180" s="216"/>
      <c r="HRT180" s="216"/>
      <c r="HRU180" s="216"/>
      <c r="HRV180" s="216"/>
      <c r="HRW180" s="216"/>
      <c r="HRX180" s="216"/>
      <c r="HRY180" s="216"/>
      <c r="HRZ180" s="216"/>
      <c r="HSA180" s="216"/>
      <c r="HSB180" s="216"/>
      <c r="HSC180" s="216"/>
      <c r="HSD180" s="216"/>
      <c r="HSE180" s="216"/>
      <c r="HSF180" s="216"/>
      <c r="HSG180" s="216"/>
      <c r="HSH180" s="216"/>
      <c r="HSI180" s="216"/>
      <c r="HSJ180" s="216"/>
      <c r="HSK180" s="216"/>
      <c r="HSL180" s="216"/>
      <c r="HSM180" s="216"/>
      <c r="HSN180" s="216"/>
      <c r="HSO180" s="216"/>
      <c r="HSP180" s="216"/>
      <c r="HSQ180" s="216"/>
      <c r="HSR180" s="216"/>
      <c r="HSS180" s="216"/>
      <c r="HST180" s="216"/>
      <c r="HSU180" s="216"/>
      <c r="HSV180" s="216"/>
      <c r="HSW180" s="216"/>
      <c r="HSX180" s="216"/>
      <c r="HSY180" s="216"/>
      <c r="HSZ180" s="216"/>
      <c r="HTA180" s="216"/>
      <c r="HTB180" s="216"/>
      <c r="HTC180" s="216"/>
      <c r="HTD180" s="216"/>
      <c r="HTE180" s="216"/>
      <c r="HTF180" s="216"/>
      <c r="HTG180" s="216"/>
      <c r="HTH180" s="216"/>
      <c r="HTI180" s="216"/>
      <c r="HTJ180" s="216"/>
      <c r="HTK180" s="216"/>
      <c r="HTL180" s="216"/>
      <c r="HTM180" s="216"/>
      <c r="HTN180" s="216"/>
      <c r="HTO180" s="216"/>
      <c r="HTP180" s="216"/>
      <c r="HTQ180" s="216"/>
      <c r="HTR180" s="216"/>
      <c r="HTS180" s="216"/>
      <c r="HTT180" s="216"/>
      <c r="HTU180" s="216"/>
      <c r="HTV180" s="216"/>
      <c r="HTW180" s="216"/>
      <c r="HTX180" s="216"/>
      <c r="HTY180" s="216"/>
      <c r="HTZ180" s="216"/>
      <c r="HUA180" s="216"/>
      <c r="HUB180" s="216"/>
      <c r="HUC180" s="216"/>
      <c r="HUD180" s="216"/>
      <c r="HUE180" s="216"/>
      <c r="HUF180" s="216"/>
      <c r="HUG180" s="216"/>
      <c r="HUH180" s="216"/>
      <c r="HUI180" s="216"/>
      <c r="HUJ180" s="216"/>
      <c r="HUK180" s="216"/>
      <c r="HUL180" s="216"/>
      <c r="HUM180" s="216"/>
      <c r="HUN180" s="216"/>
      <c r="HUO180" s="216"/>
      <c r="HUP180" s="216"/>
      <c r="HUQ180" s="216"/>
      <c r="HUR180" s="216"/>
      <c r="HUS180" s="216"/>
      <c r="HUT180" s="216"/>
      <c r="HUU180" s="216"/>
      <c r="HUV180" s="216"/>
      <c r="HUW180" s="216"/>
      <c r="HUX180" s="216"/>
      <c r="HUY180" s="216"/>
      <c r="HUZ180" s="216"/>
      <c r="HVA180" s="216"/>
      <c r="HVB180" s="216"/>
      <c r="HVC180" s="216"/>
      <c r="HVD180" s="216"/>
      <c r="HVE180" s="216"/>
      <c r="HVF180" s="216"/>
      <c r="HVG180" s="216"/>
      <c r="HVH180" s="216"/>
      <c r="HVI180" s="216"/>
      <c r="HVJ180" s="216"/>
      <c r="HVK180" s="216"/>
      <c r="HVL180" s="216"/>
      <c r="HVM180" s="216"/>
      <c r="HVN180" s="216"/>
      <c r="HVO180" s="216"/>
      <c r="HVP180" s="216"/>
      <c r="HVQ180" s="216"/>
      <c r="HVR180" s="216"/>
      <c r="HVS180" s="216"/>
      <c r="HVT180" s="216"/>
      <c r="HVU180" s="216"/>
      <c r="HVV180" s="216"/>
      <c r="HVW180" s="216"/>
      <c r="HVX180" s="216"/>
      <c r="HVY180" s="216"/>
      <c r="HVZ180" s="216"/>
      <c r="HWA180" s="216"/>
      <c r="HWB180" s="216"/>
      <c r="HWC180" s="216"/>
      <c r="HWD180" s="216"/>
      <c r="HWE180" s="216"/>
      <c r="HWF180" s="216"/>
      <c r="HWG180" s="216"/>
      <c r="HWH180" s="216"/>
      <c r="HWI180" s="216"/>
      <c r="HWJ180" s="216"/>
      <c r="HWK180" s="216"/>
      <c r="HWL180" s="216"/>
      <c r="HWM180" s="216"/>
      <c r="HWN180" s="216"/>
      <c r="HWO180" s="216"/>
      <c r="HWP180" s="216"/>
      <c r="HWQ180" s="216"/>
      <c r="HWR180" s="216"/>
      <c r="HWS180" s="216"/>
      <c r="HWT180" s="216"/>
      <c r="HWU180" s="216"/>
      <c r="HWV180" s="216"/>
      <c r="HWW180" s="216"/>
      <c r="HWX180" s="216"/>
      <c r="HWY180" s="216"/>
      <c r="HWZ180" s="216"/>
      <c r="HXA180" s="216"/>
      <c r="HXB180" s="216"/>
      <c r="HXC180" s="216"/>
      <c r="HXD180" s="216"/>
      <c r="HXE180" s="216"/>
      <c r="HXF180" s="216"/>
      <c r="HXG180" s="216"/>
      <c r="HXH180" s="216"/>
      <c r="HXI180" s="216"/>
      <c r="HXJ180" s="216"/>
      <c r="HXK180" s="216"/>
      <c r="HXL180" s="216"/>
      <c r="HXM180" s="216"/>
      <c r="HXN180" s="216"/>
      <c r="HXO180" s="216"/>
      <c r="HXP180" s="216"/>
      <c r="HXQ180" s="216"/>
      <c r="HXR180" s="216"/>
      <c r="HXS180" s="216"/>
      <c r="HXT180" s="216"/>
      <c r="HXU180" s="216"/>
      <c r="HXV180" s="216"/>
      <c r="HXW180" s="216"/>
      <c r="HXX180" s="216"/>
      <c r="HXY180" s="216"/>
      <c r="HXZ180" s="216"/>
      <c r="HYA180" s="216"/>
      <c r="HYB180" s="216"/>
      <c r="HYC180" s="216"/>
      <c r="HYD180" s="216"/>
      <c r="HYE180" s="216"/>
      <c r="HYF180" s="216"/>
      <c r="HYG180" s="216"/>
      <c r="HYH180" s="216"/>
      <c r="HYI180" s="216"/>
      <c r="HYJ180" s="216"/>
      <c r="HYK180" s="216"/>
      <c r="HYL180" s="216"/>
      <c r="HYM180" s="216"/>
      <c r="HYN180" s="216"/>
      <c r="HYO180" s="216"/>
      <c r="HYP180" s="216"/>
      <c r="HYQ180" s="216"/>
      <c r="HYR180" s="216"/>
      <c r="HYS180" s="216"/>
      <c r="HYT180" s="216"/>
      <c r="HYU180" s="216"/>
      <c r="HYV180" s="216"/>
      <c r="HYW180" s="216"/>
      <c r="HYX180" s="216"/>
      <c r="HYY180" s="216"/>
      <c r="HYZ180" s="216"/>
      <c r="HZA180" s="216"/>
      <c r="HZB180" s="216"/>
      <c r="HZC180" s="216"/>
      <c r="HZD180" s="216"/>
      <c r="HZE180" s="216"/>
      <c r="HZF180" s="216"/>
      <c r="HZG180" s="216"/>
      <c r="HZH180" s="216"/>
      <c r="HZI180" s="216"/>
      <c r="HZJ180" s="216"/>
      <c r="HZK180" s="216"/>
      <c r="HZL180" s="216"/>
      <c r="HZM180" s="216"/>
      <c r="HZN180" s="216"/>
      <c r="HZO180" s="216"/>
      <c r="HZP180" s="216"/>
      <c r="HZQ180" s="216"/>
      <c r="HZR180" s="216"/>
      <c r="HZS180" s="216"/>
      <c r="HZT180" s="216"/>
      <c r="HZU180" s="216"/>
      <c r="HZV180" s="216"/>
      <c r="HZW180" s="216"/>
      <c r="HZX180" s="216"/>
      <c r="HZY180" s="216"/>
      <c r="HZZ180" s="216"/>
      <c r="IAA180" s="216"/>
      <c r="IAB180" s="216"/>
      <c r="IAC180" s="216"/>
      <c r="IAD180" s="216"/>
      <c r="IAE180" s="216"/>
      <c r="IAF180" s="216"/>
      <c r="IAG180" s="216"/>
      <c r="IAH180" s="216"/>
      <c r="IAI180" s="216"/>
      <c r="IAJ180" s="216"/>
      <c r="IAK180" s="216"/>
      <c r="IAL180" s="216"/>
      <c r="IAM180" s="216"/>
      <c r="IAN180" s="216"/>
      <c r="IAO180" s="216"/>
      <c r="IAP180" s="216"/>
      <c r="IAQ180" s="216"/>
      <c r="IAR180" s="216"/>
      <c r="IAS180" s="216"/>
      <c r="IAT180" s="216"/>
      <c r="IAU180" s="216"/>
      <c r="IAV180" s="216"/>
      <c r="IAW180" s="216"/>
      <c r="IAX180" s="216"/>
      <c r="IAY180" s="216"/>
      <c r="IAZ180" s="216"/>
      <c r="IBA180" s="216"/>
      <c r="IBB180" s="216"/>
      <c r="IBC180" s="216"/>
      <c r="IBD180" s="216"/>
      <c r="IBE180" s="216"/>
      <c r="IBF180" s="216"/>
      <c r="IBG180" s="216"/>
      <c r="IBH180" s="216"/>
      <c r="IBI180" s="216"/>
      <c r="IBJ180" s="216"/>
      <c r="IBK180" s="216"/>
      <c r="IBL180" s="216"/>
      <c r="IBM180" s="216"/>
      <c r="IBN180" s="216"/>
      <c r="IBO180" s="216"/>
      <c r="IBP180" s="216"/>
      <c r="IBQ180" s="216"/>
      <c r="IBR180" s="216"/>
      <c r="IBS180" s="216"/>
      <c r="IBT180" s="216"/>
      <c r="IBU180" s="216"/>
      <c r="IBV180" s="216"/>
      <c r="IBW180" s="216"/>
      <c r="IBX180" s="216"/>
      <c r="IBY180" s="216"/>
      <c r="IBZ180" s="216"/>
      <c r="ICA180" s="216"/>
      <c r="ICB180" s="216"/>
      <c r="ICC180" s="216"/>
      <c r="ICD180" s="216"/>
      <c r="ICE180" s="216"/>
      <c r="ICF180" s="216"/>
      <c r="ICG180" s="216"/>
      <c r="ICH180" s="216"/>
      <c r="ICI180" s="216"/>
      <c r="ICJ180" s="216"/>
      <c r="ICK180" s="216"/>
      <c r="ICL180" s="216"/>
      <c r="ICM180" s="216"/>
      <c r="ICN180" s="216"/>
      <c r="ICO180" s="216"/>
      <c r="ICP180" s="216"/>
      <c r="ICQ180" s="216"/>
      <c r="ICR180" s="216"/>
      <c r="ICS180" s="216"/>
      <c r="ICT180" s="216"/>
      <c r="ICU180" s="216"/>
      <c r="ICV180" s="216"/>
      <c r="ICW180" s="216"/>
      <c r="ICX180" s="216"/>
      <c r="ICY180" s="216"/>
      <c r="ICZ180" s="216"/>
      <c r="IDA180" s="216"/>
      <c r="IDB180" s="216"/>
      <c r="IDC180" s="216"/>
      <c r="IDD180" s="216"/>
      <c r="IDE180" s="216"/>
      <c r="IDF180" s="216"/>
      <c r="IDG180" s="216"/>
      <c r="IDH180" s="216"/>
      <c r="IDI180" s="216"/>
      <c r="IDJ180" s="216"/>
      <c r="IDK180" s="216"/>
      <c r="IDL180" s="216"/>
      <c r="IDM180" s="216"/>
      <c r="IDN180" s="216"/>
      <c r="IDO180" s="216"/>
      <c r="IDP180" s="216"/>
      <c r="IDQ180" s="216"/>
      <c r="IDR180" s="216"/>
      <c r="IDS180" s="216"/>
      <c r="IDT180" s="216"/>
      <c r="IDU180" s="216"/>
      <c r="IDV180" s="216"/>
      <c r="IDW180" s="216"/>
      <c r="IDX180" s="216"/>
      <c r="IDY180" s="216"/>
      <c r="IDZ180" s="216"/>
      <c r="IEA180" s="216"/>
      <c r="IEB180" s="216"/>
      <c r="IEC180" s="216"/>
      <c r="IED180" s="216"/>
      <c r="IEE180" s="216"/>
      <c r="IEF180" s="216"/>
      <c r="IEG180" s="216"/>
      <c r="IEH180" s="216"/>
      <c r="IEI180" s="216"/>
      <c r="IEJ180" s="216"/>
      <c r="IEK180" s="216"/>
      <c r="IEL180" s="216"/>
      <c r="IEM180" s="216"/>
      <c r="IEN180" s="216"/>
      <c r="IEO180" s="216"/>
      <c r="IEP180" s="216"/>
      <c r="IEQ180" s="216"/>
      <c r="IER180" s="216"/>
      <c r="IES180" s="216"/>
      <c r="IET180" s="216"/>
      <c r="IEU180" s="216"/>
      <c r="IEV180" s="216"/>
      <c r="IEW180" s="216"/>
      <c r="IEX180" s="216"/>
      <c r="IEY180" s="216"/>
      <c r="IEZ180" s="216"/>
      <c r="IFA180" s="216"/>
      <c r="IFB180" s="216"/>
      <c r="IFC180" s="216"/>
      <c r="IFD180" s="216"/>
      <c r="IFE180" s="216"/>
      <c r="IFF180" s="216"/>
      <c r="IFG180" s="216"/>
      <c r="IFH180" s="216"/>
      <c r="IFI180" s="216"/>
      <c r="IFJ180" s="216"/>
      <c r="IFK180" s="216"/>
      <c r="IFL180" s="216"/>
      <c r="IFM180" s="216"/>
      <c r="IFN180" s="216"/>
      <c r="IFO180" s="216"/>
      <c r="IFP180" s="216"/>
      <c r="IFQ180" s="216"/>
      <c r="IFR180" s="216"/>
      <c r="IFS180" s="216"/>
      <c r="IFT180" s="216"/>
      <c r="IFU180" s="216"/>
      <c r="IFV180" s="216"/>
      <c r="IFW180" s="216"/>
      <c r="IFX180" s="216"/>
      <c r="IFY180" s="216"/>
      <c r="IFZ180" s="216"/>
      <c r="IGA180" s="216"/>
      <c r="IGB180" s="216"/>
      <c r="IGC180" s="216"/>
      <c r="IGD180" s="216"/>
      <c r="IGE180" s="216"/>
      <c r="IGF180" s="216"/>
      <c r="IGG180" s="216"/>
      <c r="IGH180" s="216"/>
      <c r="IGI180" s="216"/>
      <c r="IGJ180" s="216"/>
      <c r="IGK180" s="216"/>
      <c r="IGL180" s="216"/>
      <c r="IGM180" s="216"/>
      <c r="IGN180" s="216"/>
      <c r="IGO180" s="216"/>
      <c r="IGP180" s="216"/>
      <c r="IGQ180" s="216"/>
      <c r="IGR180" s="216"/>
      <c r="IGS180" s="216"/>
      <c r="IGT180" s="216"/>
      <c r="IGU180" s="216"/>
      <c r="IGV180" s="216"/>
      <c r="IGW180" s="216"/>
      <c r="IGX180" s="216"/>
      <c r="IGY180" s="216"/>
      <c r="IGZ180" s="216"/>
      <c r="IHA180" s="216"/>
      <c r="IHB180" s="216"/>
      <c r="IHC180" s="216"/>
      <c r="IHD180" s="216"/>
      <c r="IHE180" s="216"/>
      <c r="IHF180" s="216"/>
      <c r="IHG180" s="216"/>
      <c r="IHH180" s="216"/>
      <c r="IHI180" s="216"/>
      <c r="IHJ180" s="216"/>
      <c r="IHK180" s="216"/>
      <c r="IHL180" s="216"/>
      <c r="IHM180" s="216"/>
      <c r="IHN180" s="216"/>
      <c r="IHO180" s="216"/>
      <c r="IHP180" s="216"/>
      <c r="IHQ180" s="216"/>
      <c r="IHR180" s="216"/>
      <c r="IHS180" s="216"/>
      <c r="IHT180" s="216"/>
      <c r="IHU180" s="216"/>
      <c r="IHV180" s="216"/>
      <c r="IHW180" s="216"/>
      <c r="IHX180" s="216"/>
      <c r="IHY180" s="216"/>
      <c r="IHZ180" s="216"/>
      <c r="IIA180" s="216"/>
      <c r="IIB180" s="216"/>
      <c r="IIC180" s="216"/>
      <c r="IID180" s="216"/>
      <c r="IIE180" s="216"/>
      <c r="IIF180" s="216"/>
      <c r="IIG180" s="216"/>
      <c r="IIH180" s="216"/>
      <c r="III180" s="216"/>
      <c r="IIJ180" s="216"/>
      <c r="IIK180" s="216"/>
      <c r="IIL180" s="216"/>
      <c r="IIM180" s="216"/>
      <c r="IIN180" s="216"/>
      <c r="IIO180" s="216"/>
      <c r="IIP180" s="216"/>
      <c r="IIQ180" s="216"/>
      <c r="IIR180" s="216"/>
      <c r="IIS180" s="216"/>
      <c r="IIT180" s="216"/>
      <c r="IIU180" s="216"/>
      <c r="IIV180" s="216"/>
      <c r="IIW180" s="216"/>
      <c r="IIX180" s="216"/>
      <c r="IIY180" s="216"/>
      <c r="IIZ180" s="216"/>
      <c r="IJA180" s="216"/>
      <c r="IJB180" s="216"/>
      <c r="IJC180" s="216"/>
      <c r="IJD180" s="216"/>
      <c r="IJE180" s="216"/>
      <c r="IJF180" s="216"/>
      <c r="IJG180" s="216"/>
      <c r="IJH180" s="216"/>
      <c r="IJI180" s="216"/>
      <c r="IJJ180" s="216"/>
      <c r="IJK180" s="216"/>
      <c r="IJL180" s="216"/>
      <c r="IJM180" s="216"/>
      <c r="IJN180" s="216"/>
      <c r="IJO180" s="216"/>
      <c r="IJP180" s="216"/>
      <c r="IJQ180" s="216"/>
      <c r="IJR180" s="216"/>
      <c r="IJS180" s="216"/>
      <c r="IJT180" s="216"/>
      <c r="IJU180" s="216"/>
      <c r="IJV180" s="216"/>
      <c r="IJW180" s="216"/>
      <c r="IJX180" s="216"/>
      <c r="IJY180" s="216"/>
      <c r="IJZ180" s="216"/>
      <c r="IKA180" s="216"/>
      <c r="IKB180" s="216"/>
      <c r="IKC180" s="216"/>
      <c r="IKD180" s="216"/>
      <c r="IKE180" s="216"/>
      <c r="IKF180" s="216"/>
      <c r="IKG180" s="216"/>
      <c r="IKH180" s="216"/>
      <c r="IKI180" s="216"/>
      <c r="IKJ180" s="216"/>
      <c r="IKK180" s="216"/>
      <c r="IKL180" s="216"/>
      <c r="IKM180" s="216"/>
      <c r="IKN180" s="216"/>
      <c r="IKO180" s="216"/>
      <c r="IKP180" s="216"/>
      <c r="IKQ180" s="216"/>
      <c r="IKR180" s="216"/>
      <c r="IKS180" s="216"/>
      <c r="IKT180" s="216"/>
      <c r="IKU180" s="216"/>
      <c r="IKV180" s="216"/>
      <c r="IKW180" s="216"/>
      <c r="IKX180" s="216"/>
      <c r="IKY180" s="216"/>
      <c r="IKZ180" s="216"/>
      <c r="ILA180" s="216"/>
      <c r="ILB180" s="216"/>
      <c r="ILC180" s="216"/>
      <c r="ILD180" s="216"/>
      <c r="ILE180" s="216"/>
      <c r="ILF180" s="216"/>
      <c r="ILG180" s="216"/>
      <c r="ILH180" s="216"/>
      <c r="ILI180" s="216"/>
      <c r="ILJ180" s="216"/>
      <c r="ILK180" s="216"/>
      <c r="ILL180" s="216"/>
      <c r="ILM180" s="216"/>
      <c r="ILN180" s="216"/>
      <c r="ILO180" s="216"/>
      <c r="ILP180" s="216"/>
      <c r="ILQ180" s="216"/>
      <c r="ILR180" s="216"/>
      <c r="ILS180" s="216"/>
      <c r="ILT180" s="216"/>
      <c r="ILU180" s="216"/>
      <c r="ILV180" s="216"/>
      <c r="ILW180" s="216"/>
      <c r="ILX180" s="216"/>
      <c r="ILY180" s="216"/>
      <c r="ILZ180" s="216"/>
      <c r="IMA180" s="216"/>
      <c r="IMB180" s="216"/>
      <c r="IMC180" s="216"/>
      <c r="IMD180" s="216"/>
      <c r="IME180" s="216"/>
      <c r="IMF180" s="216"/>
      <c r="IMG180" s="216"/>
      <c r="IMH180" s="216"/>
      <c r="IMI180" s="216"/>
      <c r="IMJ180" s="216"/>
      <c r="IMK180" s="216"/>
      <c r="IML180" s="216"/>
      <c r="IMM180" s="216"/>
      <c r="IMN180" s="216"/>
      <c r="IMO180" s="216"/>
      <c r="IMP180" s="216"/>
      <c r="IMQ180" s="216"/>
      <c r="IMR180" s="216"/>
      <c r="IMS180" s="216"/>
      <c r="IMT180" s="216"/>
      <c r="IMU180" s="216"/>
      <c r="IMV180" s="216"/>
      <c r="IMW180" s="216"/>
      <c r="IMX180" s="216"/>
      <c r="IMY180" s="216"/>
      <c r="IMZ180" s="216"/>
      <c r="INA180" s="216"/>
      <c r="INB180" s="216"/>
      <c r="INC180" s="216"/>
      <c r="IND180" s="216"/>
      <c r="INE180" s="216"/>
      <c r="INF180" s="216"/>
      <c r="ING180" s="216"/>
      <c r="INH180" s="216"/>
      <c r="INI180" s="216"/>
      <c r="INJ180" s="216"/>
      <c r="INK180" s="216"/>
      <c r="INL180" s="216"/>
      <c r="INM180" s="216"/>
      <c r="INN180" s="216"/>
      <c r="INO180" s="216"/>
      <c r="INP180" s="216"/>
      <c r="INQ180" s="216"/>
      <c r="INR180" s="216"/>
      <c r="INS180" s="216"/>
      <c r="INT180" s="216"/>
      <c r="INU180" s="216"/>
      <c r="INV180" s="216"/>
      <c r="INW180" s="216"/>
      <c r="INX180" s="216"/>
      <c r="INY180" s="216"/>
      <c r="INZ180" s="216"/>
      <c r="IOA180" s="216"/>
      <c r="IOB180" s="216"/>
      <c r="IOC180" s="216"/>
      <c r="IOD180" s="216"/>
      <c r="IOE180" s="216"/>
      <c r="IOF180" s="216"/>
      <c r="IOG180" s="216"/>
      <c r="IOH180" s="216"/>
      <c r="IOI180" s="216"/>
      <c r="IOJ180" s="216"/>
      <c r="IOK180" s="216"/>
      <c r="IOL180" s="216"/>
      <c r="IOM180" s="216"/>
      <c r="ION180" s="216"/>
      <c r="IOO180" s="216"/>
      <c r="IOP180" s="216"/>
      <c r="IOQ180" s="216"/>
      <c r="IOR180" s="216"/>
      <c r="IOS180" s="216"/>
      <c r="IOT180" s="216"/>
      <c r="IOU180" s="216"/>
      <c r="IOV180" s="216"/>
      <c r="IOW180" s="216"/>
      <c r="IOX180" s="216"/>
      <c r="IOY180" s="216"/>
      <c r="IOZ180" s="216"/>
      <c r="IPA180" s="216"/>
      <c r="IPB180" s="216"/>
      <c r="IPC180" s="216"/>
      <c r="IPD180" s="216"/>
      <c r="IPE180" s="216"/>
      <c r="IPF180" s="216"/>
      <c r="IPG180" s="216"/>
      <c r="IPH180" s="216"/>
      <c r="IPI180" s="216"/>
      <c r="IPJ180" s="216"/>
      <c r="IPK180" s="216"/>
      <c r="IPL180" s="216"/>
      <c r="IPM180" s="216"/>
      <c r="IPN180" s="216"/>
      <c r="IPO180" s="216"/>
      <c r="IPP180" s="216"/>
      <c r="IPQ180" s="216"/>
      <c r="IPR180" s="216"/>
      <c r="IPS180" s="216"/>
      <c r="IPT180" s="216"/>
      <c r="IPU180" s="216"/>
      <c r="IPV180" s="216"/>
      <c r="IPW180" s="216"/>
      <c r="IPX180" s="216"/>
      <c r="IPY180" s="216"/>
      <c r="IPZ180" s="216"/>
      <c r="IQA180" s="216"/>
      <c r="IQB180" s="216"/>
      <c r="IQC180" s="216"/>
      <c r="IQD180" s="216"/>
      <c r="IQE180" s="216"/>
      <c r="IQF180" s="216"/>
      <c r="IQG180" s="216"/>
      <c r="IQH180" s="216"/>
      <c r="IQI180" s="216"/>
      <c r="IQJ180" s="216"/>
      <c r="IQK180" s="216"/>
      <c r="IQL180" s="216"/>
      <c r="IQM180" s="216"/>
      <c r="IQN180" s="216"/>
      <c r="IQO180" s="216"/>
      <c r="IQP180" s="216"/>
      <c r="IQQ180" s="216"/>
      <c r="IQR180" s="216"/>
      <c r="IQS180" s="216"/>
      <c r="IQT180" s="216"/>
      <c r="IQU180" s="216"/>
      <c r="IQV180" s="216"/>
      <c r="IQW180" s="216"/>
      <c r="IQX180" s="216"/>
      <c r="IQY180" s="216"/>
      <c r="IQZ180" s="216"/>
      <c r="IRA180" s="216"/>
      <c r="IRB180" s="216"/>
      <c r="IRC180" s="216"/>
      <c r="IRD180" s="216"/>
      <c r="IRE180" s="216"/>
      <c r="IRF180" s="216"/>
      <c r="IRG180" s="216"/>
      <c r="IRH180" s="216"/>
      <c r="IRI180" s="216"/>
      <c r="IRJ180" s="216"/>
      <c r="IRK180" s="216"/>
      <c r="IRL180" s="216"/>
      <c r="IRM180" s="216"/>
      <c r="IRN180" s="216"/>
      <c r="IRO180" s="216"/>
      <c r="IRP180" s="216"/>
      <c r="IRQ180" s="216"/>
      <c r="IRR180" s="216"/>
      <c r="IRS180" s="216"/>
      <c r="IRT180" s="216"/>
      <c r="IRU180" s="216"/>
      <c r="IRV180" s="216"/>
      <c r="IRW180" s="216"/>
      <c r="IRX180" s="216"/>
      <c r="IRY180" s="216"/>
      <c r="IRZ180" s="216"/>
      <c r="ISA180" s="216"/>
      <c r="ISB180" s="216"/>
      <c r="ISC180" s="216"/>
      <c r="ISD180" s="216"/>
      <c r="ISE180" s="216"/>
      <c r="ISF180" s="216"/>
      <c r="ISG180" s="216"/>
      <c r="ISH180" s="216"/>
      <c r="ISI180" s="216"/>
      <c r="ISJ180" s="216"/>
      <c r="ISK180" s="216"/>
      <c r="ISL180" s="216"/>
      <c r="ISM180" s="216"/>
      <c r="ISN180" s="216"/>
      <c r="ISO180" s="216"/>
      <c r="ISP180" s="216"/>
      <c r="ISQ180" s="216"/>
      <c r="ISR180" s="216"/>
      <c r="ISS180" s="216"/>
      <c r="IST180" s="216"/>
      <c r="ISU180" s="216"/>
      <c r="ISV180" s="216"/>
      <c r="ISW180" s="216"/>
      <c r="ISX180" s="216"/>
      <c r="ISY180" s="216"/>
      <c r="ISZ180" s="216"/>
      <c r="ITA180" s="216"/>
      <c r="ITB180" s="216"/>
      <c r="ITC180" s="216"/>
      <c r="ITD180" s="216"/>
      <c r="ITE180" s="216"/>
      <c r="ITF180" s="216"/>
      <c r="ITG180" s="216"/>
      <c r="ITH180" s="216"/>
      <c r="ITI180" s="216"/>
      <c r="ITJ180" s="216"/>
      <c r="ITK180" s="216"/>
      <c r="ITL180" s="216"/>
      <c r="ITM180" s="216"/>
      <c r="ITN180" s="216"/>
      <c r="ITO180" s="216"/>
      <c r="ITP180" s="216"/>
      <c r="ITQ180" s="216"/>
      <c r="ITR180" s="216"/>
      <c r="ITS180" s="216"/>
      <c r="ITT180" s="216"/>
      <c r="ITU180" s="216"/>
      <c r="ITV180" s="216"/>
      <c r="ITW180" s="216"/>
      <c r="ITX180" s="216"/>
      <c r="ITY180" s="216"/>
      <c r="ITZ180" s="216"/>
      <c r="IUA180" s="216"/>
      <c r="IUB180" s="216"/>
      <c r="IUC180" s="216"/>
      <c r="IUD180" s="216"/>
      <c r="IUE180" s="216"/>
      <c r="IUF180" s="216"/>
      <c r="IUG180" s="216"/>
      <c r="IUH180" s="216"/>
      <c r="IUI180" s="216"/>
      <c r="IUJ180" s="216"/>
      <c r="IUK180" s="216"/>
      <c r="IUL180" s="216"/>
      <c r="IUM180" s="216"/>
      <c r="IUN180" s="216"/>
      <c r="IUO180" s="216"/>
      <c r="IUP180" s="216"/>
      <c r="IUQ180" s="216"/>
      <c r="IUR180" s="216"/>
      <c r="IUS180" s="216"/>
      <c r="IUT180" s="216"/>
      <c r="IUU180" s="216"/>
      <c r="IUV180" s="216"/>
      <c r="IUW180" s="216"/>
      <c r="IUX180" s="216"/>
      <c r="IUY180" s="216"/>
      <c r="IUZ180" s="216"/>
      <c r="IVA180" s="216"/>
      <c r="IVB180" s="216"/>
      <c r="IVC180" s="216"/>
      <c r="IVD180" s="216"/>
      <c r="IVE180" s="216"/>
      <c r="IVF180" s="216"/>
      <c r="IVG180" s="216"/>
      <c r="IVH180" s="216"/>
      <c r="IVI180" s="216"/>
      <c r="IVJ180" s="216"/>
      <c r="IVK180" s="216"/>
      <c r="IVL180" s="216"/>
      <c r="IVM180" s="216"/>
      <c r="IVN180" s="216"/>
      <c r="IVO180" s="216"/>
      <c r="IVP180" s="216"/>
      <c r="IVQ180" s="216"/>
      <c r="IVR180" s="216"/>
      <c r="IVS180" s="216"/>
      <c r="IVT180" s="216"/>
      <c r="IVU180" s="216"/>
      <c r="IVV180" s="216"/>
      <c r="IVW180" s="216"/>
      <c r="IVX180" s="216"/>
      <c r="IVY180" s="216"/>
      <c r="IVZ180" s="216"/>
      <c r="IWA180" s="216"/>
      <c r="IWB180" s="216"/>
      <c r="IWC180" s="216"/>
      <c r="IWD180" s="216"/>
      <c r="IWE180" s="216"/>
      <c r="IWF180" s="216"/>
      <c r="IWG180" s="216"/>
      <c r="IWH180" s="216"/>
      <c r="IWI180" s="216"/>
      <c r="IWJ180" s="216"/>
      <c r="IWK180" s="216"/>
      <c r="IWL180" s="216"/>
      <c r="IWM180" s="216"/>
      <c r="IWN180" s="216"/>
      <c r="IWO180" s="216"/>
      <c r="IWP180" s="216"/>
      <c r="IWQ180" s="216"/>
      <c r="IWR180" s="216"/>
      <c r="IWS180" s="216"/>
      <c r="IWT180" s="216"/>
      <c r="IWU180" s="216"/>
      <c r="IWV180" s="216"/>
      <c r="IWW180" s="216"/>
      <c r="IWX180" s="216"/>
      <c r="IWY180" s="216"/>
      <c r="IWZ180" s="216"/>
      <c r="IXA180" s="216"/>
      <c r="IXB180" s="216"/>
      <c r="IXC180" s="216"/>
      <c r="IXD180" s="216"/>
      <c r="IXE180" s="216"/>
      <c r="IXF180" s="216"/>
      <c r="IXG180" s="216"/>
      <c r="IXH180" s="216"/>
      <c r="IXI180" s="216"/>
      <c r="IXJ180" s="216"/>
      <c r="IXK180" s="216"/>
      <c r="IXL180" s="216"/>
      <c r="IXM180" s="216"/>
      <c r="IXN180" s="216"/>
      <c r="IXO180" s="216"/>
      <c r="IXP180" s="216"/>
      <c r="IXQ180" s="216"/>
      <c r="IXR180" s="216"/>
      <c r="IXS180" s="216"/>
      <c r="IXT180" s="216"/>
      <c r="IXU180" s="216"/>
      <c r="IXV180" s="216"/>
      <c r="IXW180" s="216"/>
      <c r="IXX180" s="216"/>
      <c r="IXY180" s="216"/>
      <c r="IXZ180" s="216"/>
      <c r="IYA180" s="216"/>
      <c r="IYB180" s="216"/>
      <c r="IYC180" s="216"/>
      <c r="IYD180" s="216"/>
      <c r="IYE180" s="216"/>
      <c r="IYF180" s="216"/>
      <c r="IYG180" s="216"/>
      <c r="IYH180" s="216"/>
      <c r="IYI180" s="216"/>
      <c r="IYJ180" s="216"/>
      <c r="IYK180" s="216"/>
      <c r="IYL180" s="216"/>
      <c r="IYM180" s="216"/>
      <c r="IYN180" s="216"/>
      <c r="IYO180" s="216"/>
      <c r="IYP180" s="216"/>
      <c r="IYQ180" s="216"/>
      <c r="IYR180" s="216"/>
      <c r="IYS180" s="216"/>
      <c r="IYT180" s="216"/>
      <c r="IYU180" s="216"/>
      <c r="IYV180" s="216"/>
      <c r="IYW180" s="216"/>
      <c r="IYX180" s="216"/>
      <c r="IYY180" s="216"/>
      <c r="IYZ180" s="216"/>
      <c r="IZA180" s="216"/>
      <c r="IZB180" s="216"/>
      <c r="IZC180" s="216"/>
      <c r="IZD180" s="216"/>
      <c r="IZE180" s="216"/>
      <c r="IZF180" s="216"/>
      <c r="IZG180" s="216"/>
      <c r="IZH180" s="216"/>
      <c r="IZI180" s="216"/>
      <c r="IZJ180" s="216"/>
      <c r="IZK180" s="216"/>
      <c r="IZL180" s="216"/>
      <c r="IZM180" s="216"/>
      <c r="IZN180" s="216"/>
      <c r="IZO180" s="216"/>
      <c r="IZP180" s="216"/>
      <c r="IZQ180" s="216"/>
      <c r="IZR180" s="216"/>
      <c r="IZS180" s="216"/>
      <c r="IZT180" s="216"/>
      <c r="IZU180" s="216"/>
      <c r="IZV180" s="216"/>
      <c r="IZW180" s="216"/>
      <c r="IZX180" s="216"/>
      <c r="IZY180" s="216"/>
      <c r="IZZ180" s="216"/>
      <c r="JAA180" s="216"/>
      <c r="JAB180" s="216"/>
      <c r="JAC180" s="216"/>
      <c r="JAD180" s="216"/>
      <c r="JAE180" s="216"/>
      <c r="JAF180" s="216"/>
      <c r="JAG180" s="216"/>
      <c r="JAH180" s="216"/>
      <c r="JAI180" s="216"/>
      <c r="JAJ180" s="216"/>
      <c r="JAK180" s="216"/>
      <c r="JAL180" s="216"/>
      <c r="JAM180" s="216"/>
      <c r="JAN180" s="216"/>
      <c r="JAO180" s="216"/>
      <c r="JAP180" s="216"/>
      <c r="JAQ180" s="216"/>
      <c r="JAR180" s="216"/>
      <c r="JAS180" s="216"/>
      <c r="JAT180" s="216"/>
      <c r="JAU180" s="216"/>
      <c r="JAV180" s="216"/>
      <c r="JAW180" s="216"/>
      <c r="JAX180" s="216"/>
      <c r="JAY180" s="216"/>
      <c r="JAZ180" s="216"/>
      <c r="JBA180" s="216"/>
      <c r="JBB180" s="216"/>
      <c r="JBC180" s="216"/>
      <c r="JBD180" s="216"/>
      <c r="JBE180" s="216"/>
      <c r="JBF180" s="216"/>
      <c r="JBG180" s="216"/>
      <c r="JBH180" s="216"/>
      <c r="JBI180" s="216"/>
      <c r="JBJ180" s="216"/>
      <c r="JBK180" s="216"/>
      <c r="JBL180" s="216"/>
      <c r="JBM180" s="216"/>
      <c r="JBN180" s="216"/>
      <c r="JBO180" s="216"/>
      <c r="JBP180" s="216"/>
      <c r="JBQ180" s="216"/>
      <c r="JBR180" s="216"/>
      <c r="JBS180" s="216"/>
      <c r="JBT180" s="216"/>
      <c r="JBU180" s="216"/>
      <c r="JBV180" s="216"/>
      <c r="JBW180" s="216"/>
      <c r="JBX180" s="216"/>
      <c r="JBY180" s="216"/>
      <c r="JBZ180" s="216"/>
      <c r="JCA180" s="216"/>
      <c r="JCB180" s="216"/>
      <c r="JCC180" s="216"/>
      <c r="JCD180" s="216"/>
      <c r="JCE180" s="216"/>
      <c r="JCF180" s="216"/>
      <c r="JCG180" s="216"/>
      <c r="JCH180" s="216"/>
      <c r="JCI180" s="216"/>
      <c r="JCJ180" s="216"/>
      <c r="JCK180" s="216"/>
      <c r="JCL180" s="216"/>
      <c r="JCM180" s="216"/>
      <c r="JCN180" s="216"/>
      <c r="JCO180" s="216"/>
      <c r="JCP180" s="216"/>
      <c r="JCQ180" s="216"/>
      <c r="JCR180" s="216"/>
      <c r="JCS180" s="216"/>
      <c r="JCT180" s="216"/>
      <c r="JCU180" s="216"/>
      <c r="JCV180" s="216"/>
      <c r="JCW180" s="216"/>
      <c r="JCX180" s="216"/>
      <c r="JCY180" s="216"/>
      <c r="JCZ180" s="216"/>
      <c r="JDA180" s="216"/>
      <c r="JDB180" s="216"/>
      <c r="JDC180" s="216"/>
      <c r="JDD180" s="216"/>
      <c r="JDE180" s="216"/>
      <c r="JDF180" s="216"/>
      <c r="JDG180" s="216"/>
      <c r="JDH180" s="216"/>
      <c r="JDI180" s="216"/>
      <c r="JDJ180" s="216"/>
      <c r="JDK180" s="216"/>
      <c r="JDL180" s="216"/>
      <c r="JDM180" s="216"/>
      <c r="JDN180" s="216"/>
      <c r="JDO180" s="216"/>
      <c r="JDP180" s="216"/>
      <c r="JDQ180" s="216"/>
      <c r="JDR180" s="216"/>
      <c r="JDS180" s="216"/>
      <c r="JDT180" s="216"/>
      <c r="JDU180" s="216"/>
      <c r="JDV180" s="216"/>
      <c r="JDW180" s="216"/>
      <c r="JDX180" s="216"/>
      <c r="JDY180" s="216"/>
      <c r="JDZ180" s="216"/>
      <c r="JEA180" s="216"/>
      <c r="JEB180" s="216"/>
      <c r="JEC180" s="216"/>
      <c r="JED180" s="216"/>
      <c r="JEE180" s="216"/>
      <c r="JEF180" s="216"/>
      <c r="JEG180" s="216"/>
      <c r="JEH180" s="216"/>
      <c r="JEI180" s="216"/>
      <c r="JEJ180" s="216"/>
      <c r="JEK180" s="216"/>
      <c r="JEL180" s="216"/>
      <c r="JEM180" s="216"/>
      <c r="JEN180" s="216"/>
      <c r="JEO180" s="216"/>
      <c r="JEP180" s="216"/>
      <c r="JEQ180" s="216"/>
      <c r="JER180" s="216"/>
      <c r="JES180" s="216"/>
      <c r="JET180" s="216"/>
      <c r="JEU180" s="216"/>
      <c r="JEV180" s="216"/>
      <c r="JEW180" s="216"/>
      <c r="JEX180" s="216"/>
      <c r="JEY180" s="216"/>
      <c r="JEZ180" s="216"/>
      <c r="JFA180" s="216"/>
      <c r="JFB180" s="216"/>
      <c r="JFC180" s="216"/>
      <c r="JFD180" s="216"/>
      <c r="JFE180" s="216"/>
      <c r="JFF180" s="216"/>
      <c r="JFG180" s="216"/>
      <c r="JFH180" s="216"/>
      <c r="JFI180" s="216"/>
      <c r="JFJ180" s="216"/>
      <c r="JFK180" s="216"/>
      <c r="JFL180" s="216"/>
      <c r="JFM180" s="216"/>
      <c r="JFN180" s="216"/>
      <c r="JFO180" s="216"/>
      <c r="JFP180" s="216"/>
      <c r="JFQ180" s="216"/>
      <c r="JFR180" s="216"/>
      <c r="JFS180" s="216"/>
      <c r="JFT180" s="216"/>
      <c r="JFU180" s="216"/>
      <c r="JFV180" s="216"/>
      <c r="JFW180" s="216"/>
      <c r="JFX180" s="216"/>
      <c r="JFY180" s="216"/>
      <c r="JFZ180" s="216"/>
      <c r="JGA180" s="216"/>
      <c r="JGB180" s="216"/>
      <c r="JGC180" s="216"/>
      <c r="JGD180" s="216"/>
      <c r="JGE180" s="216"/>
      <c r="JGF180" s="216"/>
      <c r="JGG180" s="216"/>
      <c r="JGH180" s="216"/>
      <c r="JGI180" s="216"/>
      <c r="JGJ180" s="216"/>
      <c r="JGK180" s="216"/>
      <c r="JGL180" s="216"/>
      <c r="JGM180" s="216"/>
      <c r="JGN180" s="216"/>
      <c r="JGO180" s="216"/>
      <c r="JGP180" s="216"/>
      <c r="JGQ180" s="216"/>
      <c r="JGR180" s="216"/>
      <c r="JGS180" s="216"/>
      <c r="JGT180" s="216"/>
      <c r="JGU180" s="216"/>
      <c r="JGV180" s="216"/>
      <c r="JGW180" s="216"/>
      <c r="JGX180" s="216"/>
      <c r="JGY180" s="216"/>
      <c r="JGZ180" s="216"/>
      <c r="JHA180" s="216"/>
      <c r="JHB180" s="216"/>
      <c r="JHC180" s="216"/>
      <c r="JHD180" s="216"/>
      <c r="JHE180" s="216"/>
      <c r="JHF180" s="216"/>
      <c r="JHG180" s="216"/>
      <c r="JHH180" s="216"/>
      <c r="JHI180" s="216"/>
      <c r="JHJ180" s="216"/>
      <c r="JHK180" s="216"/>
      <c r="JHL180" s="216"/>
      <c r="JHM180" s="216"/>
      <c r="JHN180" s="216"/>
      <c r="JHO180" s="216"/>
      <c r="JHP180" s="216"/>
      <c r="JHQ180" s="216"/>
      <c r="JHR180" s="216"/>
      <c r="JHS180" s="216"/>
      <c r="JHT180" s="216"/>
      <c r="JHU180" s="216"/>
      <c r="JHV180" s="216"/>
      <c r="JHW180" s="216"/>
      <c r="JHX180" s="216"/>
      <c r="JHY180" s="216"/>
      <c r="JHZ180" s="216"/>
      <c r="JIA180" s="216"/>
      <c r="JIB180" s="216"/>
      <c r="JIC180" s="216"/>
      <c r="JID180" s="216"/>
      <c r="JIE180" s="216"/>
      <c r="JIF180" s="216"/>
      <c r="JIG180" s="216"/>
      <c r="JIH180" s="216"/>
      <c r="JII180" s="216"/>
      <c r="JIJ180" s="216"/>
      <c r="JIK180" s="216"/>
      <c r="JIL180" s="216"/>
      <c r="JIM180" s="216"/>
      <c r="JIN180" s="216"/>
      <c r="JIO180" s="216"/>
      <c r="JIP180" s="216"/>
      <c r="JIQ180" s="216"/>
      <c r="JIR180" s="216"/>
      <c r="JIS180" s="216"/>
      <c r="JIT180" s="216"/>
      <c r="JIU180" s="216"/>
      <c r="JIV180" s="216"/>
      <c r="JIW180" s="216"/>
      <c r="JIX180" s="216"/>
      <c r="JIY180" s="216"/>
      <c r="JIZ180" s="216"/>
      <c r="JJA180" s="216"/>
      <c r="JJB180" s="216"/>
      <c r="JJC180" s="216"/>
      <c r="JJD180" s="216"/>
      <c r="JJE180" s="216"/>
      <c r="JJF180" s="216"/>
      <c r="JJG180" s="216"/>
      <c r="JJH180" s="216"/>
      <c r="JJI180" s="216"/>
      <c r="JJJ180" s="216"/>
      <c r="JJK180" s="216"/>
      <c r="JJL180" s="216"/>
      <c r="JJM180" s="216"/>
      <c r="JJN180" s="216"/>
      <c r="JJO180" s="216"/>
      <c r="JJP180" s="216"/>
      <c r="JJQ180" s="216"/>
      <c r="JJR180" s="216"/>
      <c r="JJS180" s="216"/>
      <c r="JJT180" s="216"/>
      <c r="JJU180" s="216"/>
      <c r="JJV180" s="216"/>
      <c r="JJW180" s="216"/>
      <c r="JJX180" s="216"/>
      <c r="JJY180" s="216"/>
      <c r="JJZ180" s="216"/>
      <c r="JKA180" s="216"/>
      <c r="JKB180" s="216"/>
      <c r="JKC180" s="216"/>
      <c r="JKD180" s="216"/>
      <c r="JKE180" s="216"/>
      <c r="JKF180" s="216"/>
      <c r="JKG180" s="216"/>
      <c r="JKH180" s="216"/>
      <c r="JKI180" s="216"/>
      <c r="JKJ180" s="216"/>
      <c r="JKK180" s="216"/>
      <c r="JKL180" s="216"/>
      <c r="JKM180" s="216"/>
      <c r="JKN180" s="216"/>
      <c r="JKO180" s="216"/>
      <c r="JKP180" s="216"/>
      <c r="JKQ180" s="216"/>
      <c r="JKR180" s="216"/>
      <c r="JKS180" s="216"/>
      <c r="JKT180" s="216"/>
      <c r="JKU180" s="216"/>
      <c r="JKV180" s="216"/>
      <c r="JKW180" s="216"/>
      <c r="JKX180" s="216"/>
      <c r="JKY180" s="216"/>
      <c r="JKZ180" s="216"/>
      <c r="JLA180" s="216"/>
      <c r="JLB180" s="216"/>
      <c r="JLC180" s="216"/>
      <c r="JLD180" s="216"/>
      <c r="JLE180" s="216"/>
      <c r="JLF180" s="216"/>
      <c r="JLG180" s="216"/>
      <c r="JLH180" s="216"/>
      <c r="JLI180" s="216"/>
      <c r="JLJ180" s="216"/>
      <c r="JLK180" s="216"/>
      <c r="JLL180" s="216"/>
      <c r="JLM180" s="216"/>
      <c r="JLN180" s="216"/>
      <c r="JLO180" s="216"/>
      <c r="JLP180" s="216"/>
      <c r="JLQ180" s="216"/>
      <c r="JLR180" s="216"/>
      <c r="JLS180" s="216"/>
      <c r="JLT180" s="216"/>
      <c r="JLU180" s="216"/>
      <c r="JLV180" s="216"/>
      <c r="JLW180" s="216"/>
      <c r="JLX180" s="216"/>
      <c r="JLY180" s="216"/>
      <c r="JLZ180" s="216"/>
      <c r="JMA180" s="216"/>
      <c r="JMB180" s="216"/>
      <c r="JMC180" s="216"/>
      <c r="JMD180" s="216"/>
      <c r="JME180" s="216"/>
      <c r="JMF180" s="216"/>
      <c r="JMG180" s="216"/>
      <c r="JMH180" s="216"/>
      <c r="JMI180" s="216"/>
      <c r="JMJ180" s="216"/>
      <c r="JMK180" s="216"/>
      <c r="JML180" s="216"/>
      <c r="JMM180" s="216"/>
      <c r="JMN180" s="216"/>
      <c r="JMO180" s="216"/>
      <c r="JMP180" s="216"/>
      <c r="JMQ180" s="216"/>
      <c r="JMR180" s="216"/>
      <c r="JMS180" s="216"/>
      <c r="JMT180" s="216"/>
      <c r="JMU180" s="216"/>
      <c r="JMV180" s="216"/>
      <c r="JMW180" s="216"/>
      <c r="JMX180" s="216"/>
      <c r="JMY180" s="216"/>
      <c r="JMZ180" s="216"/>
      <c r="JNA180" s="216"/>
      <c r="JNB180" s="216"/>
      <c r="JNC180" s="216"/>
      <c r="JND180" s="216"/>
      <c r="JNE180" s="216"/>
      <c r="JNF180" s="216"/>
      <c r="JNG180" s="216"/>
      <c r="JNH180" s="216"/>
      <c r="JNI180" s="216"/>
      <c r="JNJ180" s="216"/>
      <c r="JNK180" s="216"/>
      <c r="JNL180" s="216"/>
      <c r="JNM180" s="216"/>
      <c r="JNN180" s="216"/>
      <c r="JNO180" s="216"/>
      <c r="JNP180" s="216"/>
      <c r="JNQ180" s="216"/>
      <c r="JNR180" s="216"/>
      <c r="JNS180" s="216"/>
      <c r="JNT180" s="216"/>
      <c r="JNU180" s="216"/>
      <c r="JNV180" s="216"/>
      <c r="JNW180" s="216"/>
      <c r="JNX180" s="216"/>
      <c r="JNY180" s="216"/>
      <c r="JNZ180" s="216"/>
      <c r="JOA180" s="216"/>
      <c r="JOB180" s="216"/>
      <c r="JOC180" s="216"/>
      <c r="JOD180" s="216"/>
      <c r="JOE180" s="216"/>
      <c r="JOF180" s="216"/>
      <c r="JOG180" s="216"/>
      <c r="JOH180" s="216"/>
      <c r="JOI180" s="216"/>
      <c r="JOJ180" s="216"/>
      <c r="JOK180" s="216"/>
      <c r="JOL180" s="216"/>
      <c r="JOM180" s="216"/>
      <c r="JON180" s="216"/>
      <c r="JOO180" s="216"/>
      <c r="JOP180" s="216"/>
      <c r="JOQ180" s="216"/>
      <c r="JOR180" s="216"/>
      <c r="JOS180" s="216"/>
      <c r="JOT180" s="216"/>
      <c r="JOU180" s="216"/>
      <c r="JOV180" s="216"/>
      <c r="JOW180" s="216"/>
      <c r="JOX180" s="216"/>
      <c r="JOY180" s="216"/>
      <c r="JOZ180" s="216"/>
      <c r="JPA180" s="216"/>
      <c r="JPB180" s="216"/>
      <c r="JPC180" s="216"/>
      <c r="JPD180" s="216"/>
      <c r="JPE180" s="216"/>
      <c r="JPF180" s="216"/>
      <c r="JPG180" s="216"/>
      <c r="JPH180" s="216"/>
      <c r="JPI180" s="216"/>
      <c r="JPJ180" s="216"/>
      <c r="JPK180" s="216"/>
      <c r="JPL180" s="216"/>
      <c r="JPM180" s="216"/>
      <c r="JPN180" s="216"/>
      <c r="JPO180" s="216"/>
      <c r="JPP180" s="216"/>
      <c r="JPQ180" s="216"/>
      <c r="JPR180" s="216"/>
      <c r="JPS180" s="216"/>
      <c r="JPT180" s="216"/>
      <c r="JPU180" s="216"/>
      <c r="JPV180" s="216"/>
      <c r="JPW180" s="216"/>
      <c r="JPX180" s="216"/>
      <c r="JPY180" s="216"/>
      <c r="JPZ180" s="216"/>
      <c r="JQA180" s="216"/>
      <c r="JQB180" s="216"/>
      <c r="JQC180" s="216"/>
      <c r="JQD180" s="216"/>
      <c r="JQE180" s="216"/>
      <c r="JQF180" s="216"/>
      <c r="JQG180" s="216"/>
      <c r="JQH180" s="216"/>
      <c r="JQI180" s="216"/>
      <c r="JQJ180" s="216"/>
      <c r="JQK180" s="216"/>
      <c r="JQL180" s="216"/>
      <c r="JQM180" s="216"/>
      <c r="JQN180" s="216"/>
      <c r="JQO180" s="216"/>
      <c r="JQP180" s="216"/>
      <c r="JQQ180" s="216"/>
      <c r="JQR180" s="216"/>
      <c r="JQS180" s="216"/>
      <c r="JQT180" s="216"/>
      <c r="JQU180" s="216"/>
      <c r="JQV180" s="216"/>
      <c r="JQW180" s="216"/>
      <c r="JQX180" s="216"/>
      <c r="JQY180" s="216"/>
      <c r="JQZ180" s="216"/>
      <c r="JRA180" s="216"/>
      <c r="JRB180" s="216"/>
      <c r="JRC180" s="216"/>
      <c r="JRD180" s="216"/>
      <c r="JRE180" s="216"/>
      <c r="JRF180" s="216"/>
      <c r="JRG180" s="216"/>
      <c r="JRH180" s="216"/>
      <c r="JRI180" s="216"/>
      <c r="JRJ180" s="216"/>
      <c r="JRK180" s="216"/>
      <c r="JRL180" s="216"/>
      <c r="JRM180" s="216"/>
      <c r="JRN180" s="216"/>
      <c r="JRO180" s="216"/>
      <c r="JRP180" s="216"/>
      <c r="JRQ180" s="216"/>
      <c r="JRR180" s="216"/>
      <c r="JRS180" s="216"/>
      <c r="JRT180" s="216"/>
      <c r="JRU180" s="216"/>
      <c r="JRV180" s="216"/>
      <c r="JRW180" s="216"/>
      <c r="JRX180" s="216"/>
      <c r="JRY180" s="216"/>
      <c r="JRZ180" s="216"/>
      <c r="JSA180" s="216"/>
      <c r="JSB180" s="216"/>
      <c r="JSC180" s="216"/>
      <c r="JSD180" s="216"/>
      <c r="JSE180" s="216"/>
      <c r="JSF180" s="216"/>
      <c r="JSG180" s="216"/>
      <c r="JSH180" s="216"/>
      <c r="JSI180" s="216"/>
      <c r="JSJ180" s="216"/>
      <c r="JSK180" s="216"/>
      <c r="JSL180" s="216"/>
      <c r="JSM180" s="216"/>
      <c r="JSN180" s="216"/>
      <c r="JSO180" s="216"/>
      <c r="JSP180" s="216"/>
      <c r="JSQ180" s="216"/>
      <c r="JSR180" s="216"/>
      <c r="JSS180" s="216"/>
      <c r="JST180" s="216"/>
      <c r="JSU180" s="216"/>
      <c r="JSV180" s="216"/>
      <c r="JSW180" s="216"/>
      <c r="JSX180" s="216"/>
      <c r="JSY180" s="216"/>
      <c r="JSZ180" s="216"/>
      <c r="JTA180" s="216"/>
      <c r="JTB180" s="216"/>
      <c r="JTC180" s="216"/>
      <c r="JTD180" s="216"/>
      <c r="JTE180" s="216"/>
      <c r="JTF180" s="216"/>
      <c r="JTG180" s="216"/>
      <c r="JTH180" s="216"/>
      <c r="JTI180" s="216"/>
      <c r="JTJ180" s="216"/>
      <c r="JTK180" s="216"/>
      <c r="JTL180" s="216"/>
      <c r="JTM180" s="216"/>
      <c r="JTN180" s="216"/>
      <c r="JTO180" s="216"/>
      <c r="JTP180" s="216"/>
      <c r="JTQ180" s="216"/>
      <c r="JTR180" s="216"/>
      <c r="JTS180" s="216"/>
      <c r="JTT180" s="216"/>
      <c r="JTU180" s="216"/>
      <c r="JTV180" s="216"/>
      <c r="JTW180" s="216"/>
      <c r="JTX180" s="216"/>
      <c r="JTY180" s="216"/>
      <c r="JTZ180" s="216"/>
      <c r="JUA180" s="216"/>
      <c r="JUB180" s="216"/>
      <c r="JUC180" s="216"/>
      <c r="JUD180" s="216"/>
      <c r="JUE180" s="216"/>
      <c r="JUF180" s="216"/>
      <c r="JUG180" s="216"/>
      <c r="JUH180" s="216"/>
      <c r="JUI180" s="216"/>
      <c r="JUJ180" s="216"/>
      <c r="JUK180" s="216"/>
      <c r="JUL180" s="216"/>
      <c r="JUM180" s="216"/>
      <c r="JUN180" s="216"/>
      <c r="JUO180" s="216"/>
      <c r="JUP180" s="216"/>
      <c r="JUQ180" s="216"/>
      <c r="JUR180" s="216"/>
      <c r="JUS180" s="216"/>
      <c r="JUT180" s="216"/>
      <c r="JUU180" s="216"/>
      <c r="JUV180" s="216"/>
      <c r="JUW180" s="216"/>
      <c r="JUX180" s="216"/>
      <c r="JUY180" s="216"/>
      <c r="JUZ180" s="216"/>
      <c r="JVA180" s="216"/>
      <c r="JVB180" s="216"/>
      <c r="JVC180" s="216"/>
      <c r="JVD180" s="216"/>
      <c r="JVE180" s="216"/>
      <c r="JVF180" s="216"/>
      <c r="JVG180" s="216"/>
      <c r="JVH180" s="216"/>
      <c r="JVI180" s="216"/>
      <c r="JVJ180" s="216"/>
      <c r="JVK180" s="216"/>
      <c r="JVL180" s="216"/>
      <c r="JVM180" s="216"/>
      <c r="JVN180" s="216"/>
      <c r="JVO180" s="216"/>
      <c r="JVP180" s="216"/>
      <c r="JVQ180" s="216"/>
      <c r="JVR180" s="216"/>
      <c r="JVS180" s="216"/>
      <c r="JVT180" s="216"/>
      <c r="JVU180" s="216"/>
      <c r="JVV180" s="216"/>
      <c r="JVW180" s="216"/>
      <c r="JVX180" s="216"/>
      <c r="JVY180" s="216"/>
      <c r="JVZ180" s="216"/>
      <c r="JWA180" s="216"/>
      <c r="JWB180" s="216"/>
      <c r="JWC180" s="216"/>
      <c r="JWD180" s="216"/>
      <c r="JWE180" s="216"/>
      <c r="JWF180" s="216"/>
      <c r="JWG180" s="216"/>
      <c r="JWH180" s="216"/>
      <c r="JWI180" s="216"/>
      <c r="JWJ180" s="216"/>
      <c r="JWK180" s="216"/>
      <c r="JWL180" s="216"/>
      <c r="JWM180" s="216"/>
      <c r="JWN180" s="216"/>
      <c r="JWO180" s="216"/>
      <c r="JWP180" s="216"/>
      <c r="JWQ180" s="216"/>
      <c r="JWR180" s="216"/>
      <c r="JWS180" s="216"/>
      <c r="JWT180" s="216"/>
      <c r="JWU180" s="216"/>
      <c r="JWV180" s="216"/>
      <c r="JWW180" s="216"/>
      <c r="JWX180" s="216"/>
      <c r="JWY180" s="216"/>
      <c r="JWZ180" s="216"/>
      <c r="JXA180" s="216"/>
      <c r="JXB180" s="216"/>
      <c r="JXC180" s="216"/>
      <c r="JXD180" s="216"/>
      <c r="JXE180" s="216"/>
      <c r="JXF180" s="216"/>
      <c r="JXG180" s="216"/>
      <c r="JXH180" s="216"/>
      <c r="JXI180" s="216"/>
      <c r="JXJ180" s="216"/>
      <c r="JXK180" s="216"/>
      <c r="JXL180" s="216"/>
      <c r="JXM180" s="216"/>
      <c r="JXN180" s="216"/>
      <c r="JXO180" s="216"/>
      <c r="JXP180" s="216"/>
      <c r="JXQ180" s="216"/>
      <c r="JXR180" s="216"/>
      <c r="JXS180" s="216"/>
      <c r="JXT180" s="216"/>
      <c r="JXU180" s="216"/>
      <c r="JXV180" s="216"/>
      <c r="JXW180" s="216"/>
      <c r="JXX180" s="216"/>
      <c r="JXY180" s="216"/>
      <c r="JXZ180" s="216"/>
      <c r="JYA180" s="216"/>
      <c r="JYB180" s="216"/>
      <c r="JYC180" s="216"/>
      <c r="JYD180" s="216"/>
      <c r="JYE180" s="216"/>
      <c r="JYF180" s="216"/>
      <c r="JYG180" s="216"/>
      <c r="JYH180" s="216"/>
      <c r="JYI180" s="216"/>
      <c r="JYJ180" s="216"/>
      <c r="JYK180" s="216"/>
      <c r="JYL180" s="216"/>
      <c r="JYM180" s="216"/>
      <c r="JYN180" s="216"/>
      <c r="JYO180" s="216"/>
      <c r="JYP180" s="216"/>
      <c r="JYQ180" s="216"/>
      <c r="JYR180" s="216"/>
      <c r="JYS180" s="216"/>
      <c r="JYT180" s="216"/>
      <c r="JYU180" s="216"/>
      <c r="JYV180" s="216"/>
      <c r="JYW180" s="216"/>
      <c r="JYX180" s="216"/>
      <c r="JYY180" s="216"/>
      <c r="JYZ180" s="216"/>
      <c r="JZA180" s="216"/>
      <c r="JZB180" s="216"/>
      <c r="JZC180" s="216"/>
      <c r="JZD180" s="216"/>
      <c r="JZE180" s="216"/>
      <c r="JZF180" s="216"/>
      <c r="JZG180" s="216"/>
      <c r="JZH180" s="216"/>
      <c r="JZI180" s="216"/>
      <c r="JZJ180" s="216"/>
      <c r="JZK180" s="216"/>
      <c r="JZL180" s="216"/>
      <c r="JZM180" s="216"/>
      <c r="JZN180" s="216"/>
      <c r="JZO180" s="216"/>
      <c r="JZP180" s="216"/>
      <c r="JZQ180" s="216"/>
      <c r="JZR180" s="216"/>
      <c r="JZS180" s="216"/>
      <c r="JZT180" s="216"/>
      <c r="JZU180" s="216"/>
      <c r="JZV180" s="216"/>
      <c r="JZW180" s="216"/>
      <c r="JZX180" s="216"/>
      <c r="JZY180" s="216"/>
      <c r="JZZ180" s="216"/>
      <c r="KAA180" s="216"/>
      <c r="KAB180" s="216"/>
      <c r="KAC180" s="216"/>
      <c r="KAD180" s="216"/>
      <c r="KAE180" s="216"/>
      <c r="KAF180" s="216"/>
      <c r="KAG180" s="216"/>
      <c r="KAH180" s="216"/>
      <c r="KAI180" s="216"/>
      <c r="KAJ180" s="216"/>
      <c r="KAK180" s="216"/>
      <c r="KAL180" s="216"/>
      <c r="KAM180" s="216"/>
      <c r="KAN180" s="216"/>
      <c r="KAO180" s="216"/>
      <c r="KAP180" s="216"/>
      <c r="KAQ180" s="216"/>
      <c r="KAR180" s="216"/>
      <c r="KAS180" s="216"/>
      <c r="KAT180" s="216"/>
      <c r="KAU180" s="216"/>
      <c r="KAV180" s="216"/>
      <c r="KAW180" s="216"/>
      <c r="KAX180" s="216"/>
      <c r="KAY180" s="216"/>
      <c r="KAZ180" s="216"/>
      <c r="KBA180" s="216"/>
      <c r="KBB180" s="216"/>
      <c r="KBC180" s="216"/>
      <c r="KBD180" s="216"/>
      <c r="KBE180" s="216"/>
      <c r="KBF180" s="216"/>
      <c r="KBG180" s="216"/>
      <c r="KBH180" s="216"/>
      <c r="KBI180" s="216"/>
      <c r="KBJ180" s="216"/>
      <c r="KBK180" s="216"/>
      <c r="KBL180" s="216"/>
      <c r="KBM180" s="216"/>
      <c r="KBN180" s="216"/>
      <c r="KBO180" s="216"/>
      <c r="KBP180" s="216"/>
      <c r="KBQ180" s="216"/>
      <c r="KBR180" s="216"/>
      <c r="KBS180" s="216"/>
      <c r="KBT180" s="216"/>
      <c r="KBU180" s="216"/>
      <c r="KBV180" s="216"/>
      <c r="KBW180" s="216"/>
      <c r="KBX180" s="216"/>
      <c r="KBY180" s="216"/>
      <c r="KBZ180" s="216"/>
      <c r="KCA180" s="216"/>
      <c r="KCB180" s="216"/>
      <c r="KCC180" s="216"/>
      <c r="KCD180" s="216"/>
      <c r="KCE180" s="216"/>
      <c r="KCF180" s="216"/>
      <c r="KCG180" s="216"/>
      <c r="KCH180" s="216"/>
      <c r="KCI180" s="216"/>
      <c r="KCJ180" s="216"/>
      <c r="KCK180" s="216"/>
      <c r="KCL180" s="216"/>
      <c r="KCM180" s="216"/>
      <c r="KCN180" s="216"/>
      <c r="KCO180" s="216"/>
      <c r="KCP180" s="216"/>
      <c r="KCQ180" s="216"/>
      <c r="KCR180" s="216"/>
      <c r="KCS180" s="216"/>
      <c r="KCT180" s="216"/>
      <c r="KCU180" s="216"/>
      <c r="KCV180" s="216"/>
      <c r="KCW180" s="216"/>
      <c r="KCX180" s="216"/>
      <c r="KCY180" s="216"/>
      <c r="KCZ180" s="216"/>
      <c r="KDA180" s="216"/>
      <c r="KDB180" s="216"/>
      <c r="KDC180" s="216"/>
      <c r="KDD180" s="216"/>
      <c r="KDE180" s="216"/>
      <c r="KDF180" s="216"/>
      <c r="KDG180" s="216"/>
      <c r="KDH180" s="216"/>
      <c r="KDI180" s="216"/>
      <c r="KDJ180" s="216"/>
      <c r="KDK180" s="216"/>
      <c r="KDL180" s="216"/>
      <c r="KDM180" s="216"/>
      <c r="KDN180" s="216"/>
      <c r="KDO180" s="216"/>
      <c r="KDP180" s="216"/>
      <c r="KDQ180" s="216"/>
      <c r="KDR180" s="216"/>
      <c r="KDS180" s="216"/>
      <c r="KDT180" s="216"/>
      <c r="KDU180" s="216"/>
      <c r="KDV180" s="216"/>
      <c r="KDW180" s="216"/>
      <c r="KDX180" s="216"/>
      <c r="KDY180" s="216"/>
      <c r="KDZ180" s="216"/>
      <c r="KEA180" s="216"/>
      <c r="KEB180" s="216"/>
      <c r="KEC180" s="216"/>
      <c r="KED180" s="216"/>
      <c r="KEE180" s="216"/>
      <c r="KEF180" s="216"/>
      <c r="KEG180" s="216"/>
      <c r="KEH180" s="216"/>
      <c r="KEI180" s="216"/>
      <c r="KEJ180" s="216"/>
      <c r="KEK180" s="216"/>
      <c r="KEL180" s="216"/>
      <c r="KEM180" s="216"/>
      <c r="KEN180" s="216"/>
      <c r="KEO180" s="216"/>
      <c r="KEP180" s="216"/>
      <c r="KEQ180" s="216"/>
      <c r="KER180" s="216"/>
      <c r="KES180" s="216"/>
      <c r="KET180" s="216"/>
      <c r="KEU180" s="216"/>
      <c r="KEV180" s="216"/>
      <c r="KEW180" s="216"/>
      <c r="KEX180" s="216"/>
      <c r="KEY180" s="216"/>
      <c r="KEZ180" s="216"/>
      <c r="KFA180" s="216"/>
      <c r="KFB180" s="216"/>
      <c r="KFC180" s="216"/>
      <c r="KFD180" s="216"/>
      <c r="KFE180" s="216"/>
      <c r="KFF180" s="216"/>
      <c r="KFG180" s="216"/>
      <c r="KFH180" s="216"/>
      <c r="KFI180" s="216"/>
      <c r="KFJ180" s="216"/>
      <c r="KFK180" s="216"/>
      <c r="KFL180" s="216"/>
      <c r="KFM180" s="216"/>
      <c r="KFN180" s="216"/>
      <c r="KFO180" s="216"/>
      <c r="KFP180" s="216"/>
      <c r="KFQ180" s="216"/>
      <c r="KFR180" s="216"/>
      <c r="KFS180" s="216"/>
      <c r="KFT180" s="216"/>
      <c r="KFU180" s="216"/>
      <c r="KFV180" s="216"/>
      <c r="KFW180" s="216"/>
      <c r="KFX180" s="216"/>
      <c r="KFY180" s="216"/>
      <c r="KFZ180" s="216"/>
      <c r="KGA180" s="216"/>
      <c r="KGB180" s="216"/>
      <c r="KGC180" s="216"/>
      <c r="KGD180" s="216"/>
      <c r="KGE180" s="216"/>
      <c r="KGF180" s="216"/>
      <c r="KGG180" s="216"/>
      <c r="KGH180" s="216"/>
      <c r="KGI180" s="216"/>
      <c r="KGJ180" s="216"/>
      <c r="KGK180" s="216"/>
      <c r="KGL180" s="216"/>
      <c r="KGM180" s="216"/>
      <c r="KGN180" s="216"/>
      <c r="KGO180" s="216"/>
      <c r="KGP180" s="216"/>
      <c r="KGQ180" s="216"/>
      <c r="KGR180" s="216"/>
      <c r="KGS180" s="216"/>
      <c r="KGT180" s="216"/>
      <c r="KGU180" s="216"/>
      <c r="KGV180" s="216"/>
      <c r="KGW180" s="216"/>
      <c r="KGX180" s="216"/>
      <c r="KGY180" s="216"/>
      <c r="KGZ180" s="216"/>
      <c r="KHA180" s="216"/>
      <c r="KHB180" s="216"/>
      <c r="KHC180" s="216"/>
      <c r="KHD180" s="216"/>
      <c r="KHE180" s="216"/>
      <c r="KHF180" s="216"/>
      <c r="KHG180" s="216"/>
      <c r="KHH180" s="216"/>
      <c r="KHI180" s="216"/>
      <c r="KHJ180" s="216"/>
      <c r="KHK180" s="216"/>
      <c r="KHL180" s="216"/>
      <c r="KHM180" s="216"/>
      <c r="KHN180" s="216"/>
      <c r="KHO180" s="216"/>
      <c r="KHP180" s="216"/>
      <c r="KHQ180" s="216"/>
      <c r="KHR180" s="216"/>
      <c r="KHS180" s="216"/>
      <c r="KHT180" s="216"/>
      <c r="KHU180" s="216"/>
      <c r="KHV180" s="216"/>
      <c r="KHW180" s="216"/>
      <c r="KHX180" s="216"/>
      <c r="KHY180" s="216"/>
      <c r="KHZ180" s="216"/>
      <c r="KIA180" s="216"/>
      <c r="KIB180" s="216"/>
      <c r="KIC180" s="216"/>
      <c r="KID180" s="216"/>
      <c r="KIE180" s="216"/>
      <c r="KIF180" s="216"/>
      <c r="KIG180" s="216"/>
      <c r="KIH180" s="216"/>
      <c r="KII180" s="216"/>
      <c r="KIJ180" s="216"/>
      <c r="KIK180" s="216"/>
      <c r="KIL180" s="216"/>
      <c r="KIM180" s="216"/>
      <c r="KIN180" s="216"/>
      <c r="KIO180" s="216"/>
      <c r="KIP180" s="216"/>
      <c r="KIQ180" s="216"/>
      <c r="KIR180" s="216"/>
      <c r="KIS180" s="216"/>
      <c r="KIT180" s="216"/>
      <c r="KIU180" s="216"/>
      <c r="KIV180" s="216"/>
      <c r="KIW180" s="216"/>
      <c r="KIX180" s="216"/>
      <c r="KIY180" s="216"/>
      <c r="KIZ180" s="216"/>
      <c r="KJA180" s="216"/>
      <c r="KJB180" s="216"/>
      <c r="KJC180" s="216"/>
      <c r="KJD180" s="216"/>
      <c r="KJE180" s="216"/>
      <c r="KJF180" s="216"/>
      <c r="KJG180" s="216"/>
      <c r="KJH180" s="216"/>
      <c r="KJI180" s="216"/>
      <c r="KJJ180" s="216"/>
      <c r="KJK180" s="216"/>
      <c r="KJL180" s="216"/>
      <c r="KJM180" s="216"/>
      <c r="KJN180" s="216"/>
      <c r="KJO180" s="216"/>
      <c r="KJP180" s="216"/>
      <c r="KJQ180" s="216"/>
      <c r="KJR180" s="216"/>
      <c r="KJS180" s="216"/>
      <c r="KJT180" s="216"/>
      <c r="KJU180" s="216"/>
      <c r="KJV180" s="216"/>
      <c r="KJW180" s="216"/>
      <c r="KJX180" s="216"/>
      <c r="KJY180" s="216"/>
      <c r="KJZ180" s="216"/>
      <c r="KKA180" s="216"/>
      <c r="KKB180" s="216"/>
      <c r="KKC180" s="216"/>
      <c r="KKD180" s="216"/>
      <c r="KKE180" s="216"/>
      <c r="KKF180" s="216"/>
      <c r="KKG180" s="216"/>
      <c r="KKH180" s="216"/>
      <c r="KKI180" s="216"/>
      <c r="KKJ180" s="216"/>
      <c r="KKK180" s="216"/>
      <c r="KKL180" s="216"/>
      <c r="KKM180" s="216"/>
      <c r="KKN180" s="216"/>
      <c r="KKO180" s="216"/>
      <c r="KKP180" s="216"/>
      <c r="KKQ180" s="216"/>
      <c r="KKR180" s="216"/>
      <c r="KKS180" s="216"/>
      <c r="KKT180" s="216"/>
      <c r="KKU180" s="216"/>
      <c r="KKV180" s="216"/>
      <c r="KKW180" s="216"/>
      <c r="KKX180" s="216"/>
      <c r="KKY180" s="216"/>
      <c r="KKZ180" s="216"/>
      <c r="KLA180" s="216"/>
      <c r="KLB180" s="216"/>
      <c r="KLC180" s="216"/>
      <c r="KLD180" s="216"/>
      <c r="KLE180" s="216"/>
      <c r="KLF180" s="216"/>
      <c r="KLG180" s="216"/>
      <c r="KLH180" s="216"/>
      <c r="KLI180" s="216"/>
      <c r="KLJ180" s="216"/>
      <c r="KLK180" s="216"/>
      <c r="KLL180" s="216"/>
      <c r="KLM180" s="216"/>
      <c r="KLN180" s="216"/>
      <c r="KLO180" s="216"/>
      <c r="KLP180" s="216"/>
      <c r="KLQ180" s="216"/>
      <c r="KLR180" s="216"/>
      <c r="KLS180" s="216"/>
      <c r="KLT180" s="216"/>
      <c r="KLU180" s="216"/>
      <c r="KLV180" s="216"/>
      <c r="KLW180" s="216"/>
      <c r="KLX180" s="216"/>
      <c r="KLY180" s="216"/>
      <c r="KLZ180" s="216"/>
      <c r="KMA180" s="216"/>
      <c r="KMB180" s="216"/>
      <c r="KMC180" s="216"/>
      <c r="KMD180" s="216"/>
      <c r="KME180" s="216"/>
      <c r="KMF180" s="216"/>
      <c r="KMG180" s="216"/>
      <c r="KMH180" s="216"/>
      <c r="KMI180" s="216"/>
      <c r="KMJ180" s="216"/>
      <c r="KMK180" s="216"/>
      <c r="KML180" s="216"/>
      <c r="KMM180" s="216"/>
      <c r="KMN180" s="216"/>
      <c r="KMO180" s="216"/>
      <c r="KMP180" s="216"/>
      <c r="KMQ180" s="216"/>
      <c r="KMR180" s="216"/>
      <c r="KMS180" s="216"/>
      <c r="KMT180" s="216"/>
      <c r="KMU180" s="216"/>
      <c r="KMV180" s="216"/>
      <c r="KMW180" s="216"/>
      <c r="KMX180" s="216"/>
      <c r="KMY180" s="216"/>
      <c r="KMZ180" s="216"/>
      <c r="KNA180" s="216"/>
      <c r="KNB180" s="216"/>
      <c r="KNC180" s="216"/>
      <c r="KND180" s="216"/>
      <c r="KNE180" s="216"/>
      <c r="KNF180" s="216"/>
      <c r="KNG180" s="216"/>
      <c r="KNH180" s="216"/>
      <c r="KNI180" s="216"/>
      <c r="KNJ180" s="216"/>
      <c r="KNK180" s="216"/>
      <c r="KNL180" s="216"/>
      <c r="KNM180" s="216"/>
      <c r="KNN180" s="216"/>
      <c r="KNO180" s="216"/>
      <c r="KNP180" s="216"/>
      <c r="KNQ180" s="216"/>
      <c r="KNR180" s="216"/>
      <c r="KNS180" s="216"/>
      <c r="KNT180" s="216"/>
      <c r="KNU180" s="216"/>
      <c r="KNV180" s="216"/>
      <c r="KNW180" s="216"/>
      <c r="KNX180" s="216"/>
      <c r="KNY180" s="216"/>
      <c r="KNZ180" s="216"/>
      <c r="KOA180" s="216"/>
      <c r="KOB180" s="216"/>
      <c r="KOC180" s="216"/>
      <c r="KOD180" s="216"/>
      <c r="KOE180" s="216"/>
      <c r="KOF180" s="216"/>
      <c r="KOG180" s="216"/>
      <c r="KOH180" s="216"/>
      <c r="KOI180" s="216"/>
      <c r="KOJ180" s="216"/>
      <c r="KOK180" s="216"/>
      <c r="KOL180" s="216"/>
      <c r="KOM180" s="216"/>
      <c r="KON180" s="216"/>
      <c r="KOO180" s="216"/>
      <c r="KOP180" s="216"/>
      <c r="KOQ180" s="216"/>
      <c r="KOR180" s="216"/>
      <c r="KOS180" s="216"/>
      <c r="KOT180" s="216"/>
      <c r="KOU180" s="216"/>
      <c r="KOV180" s="216"/>
      <c r="KOW180" s="216"/>
      <c r="KOX180" s="216"/>
      <c r="KOY180" s="216"/>
      <c r="KOZ180" s="216"/>
      <c r="KPA180" s="216"/>
      <c r="KPB180" s="216"/>
      <c r="KPC180" s="216"/>
      <c r="KPD180" s="216"/>
      <c r="KPE180" s="216"/>
      <c r="KPF180" s="216"/>
      <c r="KPG180" s="216"/>
      <c r="KPH180" s="216"/>
      <c r="KPI180" s="216"/>
      <c r="KPJ180" s="216"/>
      <c r="KPK180" s="216"/>
      <c r="KPL180" s="216"/>
      <c r="KPM180" s="216"/>
      <c r="KPN180" s="216"/>
      <c r="KPO180" s="216"/>
      <c r="KPP180" s="216"/>
      <c r="KPQ180" s="216"/>
      <c r="KPR180" s="216"/>
      <c r="KPS180" s="216"/>
      <c r="KPT180" s="216"/>
      <c r="KPU180" s="216"/>
      <c r="KPV180" s="216"/>
      <c r="KPW180" s="216"/>
      <c r="KPX180" s="216"/>
      <c r="KPY180" s="216"/>
      <c r="KPZ180" s="216"/>
      <c r="KQA180" s="216"/>
      <c r="KQB180" s="216"/>
      <c r="KQC180" s="216"/>
      <c r="KQD180" s="216"/>
      <c r="KQE180" s="216"/>
      <c r="KQF180" s="216"/>
      <c r="KQG180" s="216"/>
      <c r="KQH180" s="216"/>
      <c r="KQI180" s="216"/>
      <c r="KQJ180" s="216"/>
      <c r="KQK180" s="216"/>
      <c r="KQL180" s="216"/>
      <c r="KQM180" s="216"/>
      <c r="KQN180" s="216"/>
      <c r="KQO180" s="216"/>
      <c r="KQP180" s="216"/>
      <c r="KQQ180" s="216"/>
      <c r="KQR180" s="216"/>
      <c r="KQS180" s="216"/>
      <c r="KQT180" s="216"/>
      <c r="KQU180" s="216"/>
      <c r="KQV180" s="216"/>
      <c r="KQW180" s="216"/>
      <c r="KQX180" s="216"/>
      <c r="KQY180" s="216"/>
      <c r="KQZ180" s="216"/>
      <c r="KRA180" s="216"/>
      <c r="KRB180" s="216"/>
      <c r="KRC180" s="216"/>
      <c r="KRD180" s="216"/>
      <c r="KRE180" s="216"/>
      <c r="KRF180" s="216"/>
      <c r="KRG180" s="216"/>
      <c r="KRH180" s="216"/>
      <c r="KRI180" s="216"/>
      <c r="KRJ180" s="216"/>
      <c r="KRK180" s="216"/>
      <c r="KRL180" s="216"/>
      <c r="KRM180" s="216"/>
      <c r="KRN180" s="216"/>
      <c r="KRO180" s="216"/>
      <c r="KRP180" s="216"/>
      <c r="KRQ180" s="216"/>
      <c r="KRR180" s="216"/>
      <c r="KRS180" s="216"/>
      <c r="KRT180" s="216"/>
      <c r="KRU180" s="216"/>
      <c r="KRV180" s="216"/>
      <c r="KRW180" s="216"/>
      <c r="KRX180" s="216"/>
      <c r="KRY180" s="216"/>
      <c r="KRZ180" s="216"/>
      <c r="KSA180" s="216"/>
      <c r="KSB180" s="216"/>
      <c r="KSC180" s="216"/>
      <c r="KSD180" s="216"/>
      <c r="KSE180" s="216"/>
      <c r="KSF180" s="216"/>
      <c r="KSG180" s="216"/>
      <c r="KSH180" s="216"/>
      <c r="KSI180" s="216"/>
      <c r="KSJ180" s="216"/>
      <c r="KSK180" s="216"/>
      <c r="KSL180" s="216"/>
      <c r="KSM180" s="216"/>
      <c r="KSN180" s="216"/>
      <c r="KSO180" s="216"/>
      <c r="KSP180" s="216"/>
      <c r="KSQ180" s="216"/>
      <c r="KSR180" s="216"/>
      <c r="KSS180" s="216"/>
      <c r="KST180" s="216"/>
      <c r="KSU180" s="216"/>
      <c r="KSV180" s="216"/>
      <c r="KSW180" s="216"/>
      <c r="KSX180" s="216"/>
      <c r="KSY180" s="216"/>
      <c r="KSZ180" s="216"/>
      <c r="KTA180" s="216"/>
      <c r="KTB180" s="216"/>
      <c r="KTC180" s="216"/>
      <c r="KTD180" s="216"/>
      <c r="KTE180" s="216"/>
      <c r="KTF180" s="216"/>
      <c r="KTG180" s="216"/>
      <c r="KTH180" s="216"/>
      <c r="KTI180" s="216"/>
      <c r="KTJ180" s="216"/>
      <c r="KTK180" s="216"/>
      <c r="KTL180" s="216"/>
      <c r="KTM180" s="216"/>
      <c r="KTN180" s="216"/>
      <c r="KTO180" s="216"/>
      <c r="KTP180" s="216"/>
      <c r="KTQ180" s="216"/>
      <c r="KTR180" s="216"/>
      <c r="KTS180" s="216"/>
      <c r="KTT180" s="216"/>
      <c r="KTU180" s="216"/>
      <c r="KTV180" s="216"/>
      <c r="KTW180" s="216"/>
      <c r="KTX180" s="216"/>
      <c r="KTY180" s="216"/>
      <c r="KTZ180" s="216"/>
      <c r="KUA180" s="216"/>
      <c r="KUB180" s="216"/>
      <c r="KUC180" s="216"/>
      <c r="KUD180" s="216"/>
      <c r="KUE180" s="216"/>
      <c r="KUF180" s="216"/>
      <c r="KUG180" s="216"/>
      <c r="KUH180" s="216"/>
      <c r="KUI180" s="216"/>
      <c r="KUJ180" s="216"/>
      <c r="KUK180" s="216"/>
      <c r="KUL180" s="216"/>
      <c r="KUM180" s="216"/>
      <c r="KUN180" s="216"/>
      <c r="KUO180" s="216"/>
      <c r="KUP180" s="216"/>
      <c r="KUQ180" s="216"/>
      <c r="KUR180" s="216"/>
      <c r="KUS180" s="216"/>
      <c r="KUT180" s="216"/>
      <c r="KUU180" s="216"/>
      <c r="KUV180" s="216"/>
      <c r="KUW180" s="216"/>
      <c r="KUX180" s="216"/>
      <c r="KUY180" s="216"/>
      <c r="KUZ180" s="216"/>
      <c r="KVA180" s="216"/>
      <c r="KVB180" s="216"/>
      <c r="KVC180" s="216"/>
      <c r="KVD180" s="216"/>
      <c r="KVE180" s="216"/>
      <c r="KVF180" s="216"/>
      <c r="KVG180" s="216"/>
      <c r="KVH180" s="216"/>
      <c r="KVI180" s="216"/>
      <c r="KVJ180" s="216"/>
      <c r="KVK180" s="216"/>
      <c r="KVL180" s="216"/>
      <c r="KVM180" s="216"/>
      <c r="KVN180" s="216"/>
      <c r="KVO180" s="216"/>
      <c r="KVP180" s="216"/>
      <c r="KVQ180" s="216"/>
      <c r="KVR180" s="216"/>
      <c r="KVS180" s="216"/>
      <c r="KVT180" s="216"/>
      <c r="KVU180" s="216"/>
      <c r="KVV180" s="216"/>
      <c r="KVW180" s="216"/>
      <c r="KVX180" s="216"/>
      <c r="KVY180" s="216"/>
      <c r="KVZ180" s="216"/>
      <c r="KWA180" s="216"/>
      <c r="KWB180" s="216"/>
      <c r="KWC180" s="216"/>
      <c r="KWD180" s="216"/>
      <c r="KWE180" s="216"/>
      <c r="KWF180" s="216"/>
      <c r="KWG180" s="216"/>
      <c r="KWH180" s="216"/>
      <c r="KWI180" s="216"/>
      <c r="KWJ180" s="216"/>
      <c r="KWK180" s="216"/>
      <c r="KWL180" s="216"/>
      <c r="KWM180" s="216"/>
      <c r="KWN180" s="216"/>
      <c r="KWO180" s="216"/>
      <c r="KWP180" s="216"/>
      <c r="KWQ180" s="216"/>
      <c r="KWR180" s="216"/>
      <c r="KWS180" s="216"/>
      <c r="KWT180" s="216"/>
      <c r="KWU180" s="216"/>
      <c r="KWV180" s="216"/>
      <c r="KWW180" s="216"/>
      <c r="KWX180" s="216"/>
      <c r="KWY180" s="216"/>
      <c r="KWZ180" s="216"/>
      <c r="KXA180" s="216"/>
      <c r="KXB180" s="216"/>
      <c r="KXC180" s="216"/>
      <c r="KXD180" s="216"/>
      <c r="KXE180" s="216"/>
      <c r="KXF180" s="216"/>
      <c r="KXG180" s="216"/>
      <c r="KXH180" s="216"/>
      <c r="KXI180" s="216"/>
      <c r="KXJ180" s="216"/>
      <c r="KXK180" s="216"/>
      <c r="KXL180" s="216"/>
      <c r="KXM180" s="216"/>
      <c r="KXN180" s="216"/>
      <c r="KXO180" s="216"/>
      <c r="KXP180" s="216"/>
      <c r="KXQ180" s="216"/>
      <c r="KXR180" s="216"/>
      <c r="KXS180" s="216"/>
      <c r="KXT180" s="216"/>
      <c r="KXU180" s="216"/>
      <c r="KXV180" s="216"/>
      <c r="KXW180" s="216"/>
      <c r="KXX180" s="216"/>
      <c r="KXY180" s="216"/>
      <c r="KXZ180" s="216"/>
      <c r="KYA180" s="216"/>
      <c r="KYB180" s="216"/>
      <c r="KYC180" s="216"/>
      <c r="KYD180" s="216"/>
      <c r="KYE180" s="216"/>
      <c r="KYF180" s="216"/>
      <c r="KYG180" s="216"/>
      <c r="KYH180" s="216"/>
      <c r="KYI180" s="216"/>
      <c r="KYJ180" s="216"/>
      <c r="KYK180" s="216"/>
      <c r="KYL180" s="216"/>
      <c r="KYM180" s="216"/>
      <c r="KYN180" s="216"/>
      <c r="KYO180" s="216"/>
      <c r="KYP180" s="216"/>
      <c r="KYQ180" s="216"/>
      <c r="KYR180" s="216"/>
      <c r="KYS180" s="216"/>
      <c r="KYT180" s="216"/>
      <c r="KYU180" s="216"/>
      <c r="KYV180" s="216"/>
      <c r="KYW180" s="216"/>
      <c r="KYX180" s="216"/>
      <c r="KYY180" s="216"/>
      <c r="KYZ180" s="216"/>
      <c r="KZA180" s="216"/>
      <c r="KZB180" s="216"/>
      <c r="KZC180" s="216"/>
      <c r="KZD180" s="216"/>
      <c r="KZE180" s="216"/>
      <c r="KZF180" s="216"/>
      <c r="KZG180" s="216"/>
      <c r="KZH180" s="216"/>
      <c r="KZI180" s="216"/>
      <c r="KZJ180" s="216"/>
      <c r="KZK180" s="216"/>
      <c r="KZL180" s="216"/>
      <c r="KZM180" s="216"/>
      <c r="KZN180" s="216"/>
      <c r="KZO180" s="216"/>
      <c r="KZP180" s="216"/>
      <c r="KZQ180" s="216"/>
      <c r="KZR180" s="216"/>
      <c r="KZS180" s="216"/>
      <c r="KZT180" s="216"/>
      <c r="KZU180" s="216"/>
      <c r="KZV180" s="216"/>
      <c r="KZW180" s="216"/>
      <c r="KZX180" s="216"/>
      <c r="KZY180" s="216"/>
      <c r="KZZ180" s="216"/>
      <c r="LAA180" s="216"/>
      <c r="LAB180" s="216"/>
      <c r="LAC180" s="216"/>
      <c r="LAD180" s="216"/>
      <c r="LAE180" s="216"/>
      <c r="LAF180" s="216"/>
      <c r="LAG180" s="216"/>
      <c r="LAH180" s="216"/>
      <c r="LAI180" s="216"/>
      <c r="LAJ180" s="216"/>
      <c r="LAK180" s="216"/>
      <c r="LAL180" s="216"/>
      <c r="LAM180" s="216"/>
      <c r="LAN180" s="216"/>
      <c r="LAO180" s="216"/>
      <c r="LAP180" s="216"/>
      <c r="LAQ180" s="216"/>
      <c r="LAR180" s="216"/>
      <c r="LAS180" s="216"/>
      <c r="LAT180" s="216"/>
      <c r="LAU180" s="216"/>
      <c r="LAV180" s="216"/>
      <c r="LAW180" s="216"/>
      <c r="LAX180" s="216"/>
      <c r="LAY180" s="216"/>
      <c r="LAZ180" s="216"/>
      <c r="LBA180" s="216"/>
      <c r="LBB180" s="216"/>
      <c r="LBC180" s="216"/>
      <c r="LBD180" s="216"/>
      <c r="LBE180" s="216"/>
      <c r="LBF180" s="216"/>
      <c r="LBG180" s="216"/>
      <c r="LBH180" s="216"/>
      <c r="LBI180" s="216"/>
      <c r="LBJ180" s="216"/>
      <c r="LBK180" s="216"/>
      <c r="LBL180" s="216"/>
      <c r="LBM180" s="216"/>
      <c r="LBN180" s="216"/>
      <c r="LBO180" s="216"/>
      <c r="LBP180" s="216"/>
      <c r="LBQ180" s="216"/>
      <c r="LBR180" s="216"/>
      <c r="LBS180" s="216"/>
      <c r="LBT180" s="216"/>
      <c r="LBU180" s="216"/>
      <c r="LBV180" s="216"/>
      <c r="LBW180" s="216"/>
      <c r="LBX180" s="216"/>
      <c r="LBY180" s="216"/>
      <c r="LBZ180" s="216"/>
      <c r="LCA180" s="216"/>
      <c r="LCB180" s="216"/>
      <c r="LCC180" s="216"/>
      <c r="LCD180" s="216"/>
      <c r="LCE180" s="216"/>
      <c r="LCF180" s="216"/>
      <c r="LCG180" s="216"/>
      <c r="LCH180" s="216"/>
      <c r="LCI180" s="216"/>
      <c r="LCJ180" s="216"/>
      <c r="LCK180" s="216"/>
      <c r="LCL180" s="216"/>
      <c r="LCM180" s="216"/>
      <c r="LCN180" s="216"/>
      <c r="LCO180" s="216"/>
      <c r="LCP180" s="216"/>
      <c r="LCQ180" s="216"/>
      <c r="LCR180" s="216"/>
      <c r="LCS180" s="216"/>
      <c r="LCT180" s="216"/>
      <c r="LCU180" s="216"/>
      <c r="LCV180" s="216"/>
      <c r="LCW180" s="216"/>
      <c r="LCX180" s="216"/>
      <c r="LCY180" s="216"/>
      <c r="LCZ180" s="216"/>
      <c r="LDA180" s="216"/>
      <c r="LDB180" s="216"/>
      <c r="LDC180" s="216"/>
      <c r="LDD180" s="216"/>
      <c r="LDE180" s="216"/>
      <c r="LDF180" s="216"/>
      <c r="LDG180" s="216"/>
      <c r="LDH180" s="216"/>
      <c r="LDI180" s="216"/>
      <c r="LDJ180" s="216"/>
      <c r="LDK180" s="216"/>
      <c r="LDL180" s="216"/>
      <c r="LDM180" s="216"/>
      <c r="LDN180" s="216"/>
      <c r="LDO180" s="216"/>
      <c r="LDP180" s="216"/>
      <c r="LDQ180" s="216"/>
      <c r="LDR180" s="216"/>
      <c r="LDS180" s="216"/>
      <c r="LDT180" s="216"/>
      <c r="LDU180" s="216"/>
      <c r="LDV180" s="216"/>
      <c r="LDW180" s="216"/>
      <c r="LDX180" s="216"/>
      <c r="LDY180" s="216"/>
      <c r="LDZ180" s="216"/>
      <c r="LEA180" s="216"/>
      <c r="LEB180" s="216"/>
      <c r="LEC180" s="216"/>
      <c r="LED180" s="216"/>
      <c r="LEE180" s="216"/>
      <c r="LEF180" s="216"/>
      <c r="LEG180" s="216"/>
      <c r="LEH180" s="216"/>
      <c r="LEI180" s="216"/>
      <c r="LEJ180" s="216"/>
      <c r="LEK180" s="216"/>
      <c r="LEL180" s="216"/>
      <c r="LEM180" s="216"/>
      <c r="LEN180" s="216"/>
      <c r="LEO180" s="216"/>
      <c r="LEP180" s="216"/>
      <c r="LEQ180" s="216"/>
      <c r="LER180" s="216"/>
      <c r="LES180" s="216"/>
      <c r="LET180" s="216"/>
      <c r="LEU180" s="216"/>
      <c r="LEV180" s="216"/>
      <c r="LEW180" s="216"/>
      <c r="LEX180" s="216"/>
      <c r="LEY180" s="216"/>
      <c r="LEZ180" s="216"/>
      <c r="LFA180" s="216"/>
      <c r="LFB180" s="216"/>
      <c r="LFC180" s="216"/>
      <c r="LFD180" s="216"/>
      <c r="LFE180" s="216"/>
      <c r="LFF180" s="216"/>
      <c r="LFG180" s="216"/>
      <c r="LFH180" s="216"/>
      <c r="LFI180" s="216"/>
      <c r="LFJ180" s="216"/>
      <c r="LFK180" s="216"/>
      <c r="LFL180" s="216"/>
      <c r="LFM180" s="216"/>
      <c r="LFN180" s="216"/>
      <c r="LFO180" s="216"/>
      <c r="LFP180" s="216"/>
      <c r="LFQ180" s="216"/>
      <c r="LFR180" s="216"/>
      <c r="LFS180" s="216"/>
      <c r="LFT180" s="216"/>
      <c r="LFU180" s="216"/>
      <c r="LFV180" s="216"/>
      <c r="LFW180" s="216"/>
      <c r="LFX180" s="216"/>
      <c r="LFY180" s="216"/>
      <c r="LFZ180" s="216"/>
      <c r="LGA180" s="216"/>
      <c r="LGB180" s="216"/>
      <c r="LGC180" s="216"/>
      <c r="LGD180" s="216"/>
      <c r="LGE180" s="216"/>
      <c r="LGF180" s="216"/>
      <c r="LGG180" s="216"/>
      <c r="LGH180" s="216"/>
      <c r="LGI180" s="216"/>
      <c r="LGJ180" s="216"/>
      <c r="LGK180" s="216"/>
      <c r="LGL180" s="216"/>
      <c r="LGM180" s="216"/>
      <c r="LGN180" s="216"/>
      <c r="LGO180" s="216"/>
      <c r="LGP180" s="216"/>
      <c r="LGQ180" s="216"/>
      <c r="LGR180" s="216"/>
      <c r="LGS180" s="216"/>
      <c r="LGT180" s="216"/>
      <c r="LGU180" s="216"/>
      <c r="LGV180" s="216"/>
      <c r="LGW180" s="216"/>
      <c r="LGX180" s="216"/>
      <c r="LGY180" s="216"/>
      <c r="LGZ180" s="216"/>
      <c r="LHA180" s="216"/>
      <c r="LHB180" s="216"/>
      <c r="LHC180" s="216"/>
      <c r="LHD180" s="216"/>
      <c r="LHE180" s="216"/>
      <c r="LHF180" s="216"/>
      <c r="LHG180" s="216"/>
      <c r="LHH180" s="216"/>
      <c r="LHI180" s="216"/>
      <c r="LHJ180" s="216"/>
      <c r="LHK180" s="216"/>
      <c r="LHL180" s="216"/>
      <c r="LHM180" s="216"/>
      <c r="LHN180" s="216"/>
      <c r="LHO180" s="216"/>
      <c r="LHP180" s="216"/>
      <c r="LHQ180" s="216"/>
      <c r="LHR180" s="216"/>
      <c r="LHS180" s="216"/>
      <c r="LHT180" s="216"/>
      <c r="LHU180" s="216"/>
      <c r="LHV180" s="216"/>
      <c r="LHW180" s="216"/>
      <c r="LHX180" s="216"/>
      <c r="LHY180" s="216"/>
      <c r="LHZ180" s="216"/>
      <c r="LIA180" s="216"/>
      <c r="LIB180" s="216"/>
      <c r="LIC180" s="216"/>
      <c r="LID180" s="216"/>
      <c r="LIE180" s="216"/>
      <c r="LIF180" s="216"/>
      <c r="LIG180" s="216"/>
      <c r="LIH180" s="216"/>
      <c r="LII180" s="216"/>
      <c r="LIJ180" s="216"/>
      <c r="LIK180" s="216"/>
      <c r="LIL180" s="216"/>
      <c r="LIM180" s="216"/>
      <c r="LIN180" s="216"/>
      <c r="LIO180" s="216"/>
      <c r="LIP180" s="216"/>
      <c r="LIQ180" s="216"/>
      <c r="LIR180" s="216"/>
      <c r="LIS180" s="216"/>
      <c r="LIT180" s="216"/>
      <c r="LIU180" s="216"/>
      <c r="LIV180" s="216"/>
      <c r="LIW180" s="216"/>
      <c r="LIX180" s="216"/>
      <c r="LIY180" s="216"/>
      <c r="LIZ180" s="216"/>
      <c r="LJA180" s="216"/>
      <c r="LJB180" s="216"/>
      <c r="LJC180" s="216"/>
      <c r="LJD180" s="216"/>
      <c r="LJE180" s="216"/>
      <c r="LJF180" s="216"/>
      <c r="LJG180" s="216"/>
      <c r="LJH180" s="216"/>
      <c r="LJI180" s="216"/>
      <c r="LJJ180" s="216"/>
      <c r="LJK180" s="216"/>
      <c r="LJL180" s="216"/>
      <c r="LJM180" s="216"/>
      <c r="LJN180" s="216"/>
      <c r="LJO180" s="216"/>
      <c r="LJP180" s="216"/>
      <c r="LJQ180" s="216"/>
      <c r="LJR180" s="216"/>
      <c r="LJS180" s="216"/>
      <c r="LJT180" s="216"/>
      <c r="LJU180" s="216"/>
      <c r="LJV180" s="216"/>
      <c r="LJW180" s="216"/>
      <c r="LJX180" s="216"/>
      <c r="LJY180" s="216"/>
      <c r="LJZ180" s="216"/>
      <c r="LKA180" s="216"/>
      <c r="LKB180" s="216"/>
      <c r="LKC180" s="216"/>
      <c r="LKD180" s="216"/>
      <c r="LKE180" s="216"/>
      <c r="LKF180" s="216"/>
      <c r="LKG180" s="216"/>
      <c r="LKH180" s="216"/>
      <c r="LKI180" s="216"/>
      <c r="LKJ180" s="216"/>
      <c r="LKK180" s="216"/>
      <c r="LKL180" s="216"/>
      <c r="LKM180" s="216"/>
      <c r="LKN180" s="216"/>
      <c r="LKO180" s="216"/>
      <c r="LKP180" s="216"/>
      <c r="LKQ180" s="216"/>
      <c r="LKR180" s="216"/>
      <c r="LKS180" s="216"/>
      <c r="LKT180" s="216"/>
      <c r="LKU180" s="216"/>
      <c r="LKV180" s="216"/>
      <c r="LKW180" s="216"/>
      <c r="LKX180" s="216"/>
      <c r="LKY180" s="216"/>
      <c r="LKZ180" s="216"/>
      <c r="LLA180" s="216"/>
      <c r="LLB180" s="216"/>
      <c r="LLC180" s="216"/>
      <c r="LLD180" s="216"/>
      <c r="LLE180" s="216"/>
      <c r="LLF180" s="216"/>
      <c r="LLG180" s="216"/>
      <c r="LLH180" s="216"/>
      <c r="LLI180" s="216"/>
      <c r="LLJ180" s="216"/>
      <c r="LLK180" s="216"/>
      <c r="LLL180" s="216"/>
      <c r="LLM180" s="216"/>
      <c r="LLN180" s="216"/>
      <c r="LLO180" s="216"/>
      <c r="LLP180" s="216"/>
      <c r="LLQ180" s="216"/>
      <c r="LLR180" s="216"/>
      <c r="LLS180" s="216"/>
      <c r="LLT180" s="216"/>
      <c r="LLU180" s="216"/>
      <c r="LLV180" s="216"/>
      <c r="LLW180" s="216"/>
      <c r="LLX180" s="216"/>
      <c r="LLY180" s="216"/>
      <c r="LLZ180" s="216"/>
      <c r="LMA180" s="216"/>
      <c r="LMB180" s="216"/>
      <c r="LMC180" s="216"/>
      <c r="LMD180" s="216"/>
      <c r="LME180" s="216"/>
      <c r="LMF180" s="216"/>
      <c r="LMG180" s="216"/>
      <c r="LMH180" s="216"/>
      <c r="LMI180" s="216"/>
      <c r="LMJ180" s="216"/>
      <c r="LMK180" s="216"/>
      <c r="LML180" s="216"/>
      <c r="LMM180" s="216"/>
      <c r="LMN180" s="216"/>
      <c r="LMO180" s="216"/>
      <c r="LMP180" s="216"/>
      <c r="LMQ180" s="216"/>
      <c r="LMR180" s="216"/>
      <c r="LMS180" s="216"/>
      <c r="LMT180" s="216"/>
      <c r="LMU180" s="216"/>
      <c r="LMV180" s="216"/>
      <c r="LMW180" s="216"/>
      <c r="LMX180" s="216"/>
      <c r="LMY180" s="216"/>
      <c r="LMZ180" s="216"/>
      <c r="LNA180" s="216"/>
      <c r="LNB180" s="216"/>
      <c r="LNC180" s="216"/>
      <c r="LND180" s="216"/>
      <c r="LNE180" s="216"/>
      <c r="LNF180" s="216"/>
      <c r="LNG180" s="216"/>
      <c r="LNH180" s="216"/>
      <c r="LNI180" s="216"/>
      <c r="LNJ180" s="216"/>
      <c r="LNK180" s="216"/>
      <c r="LNL180" s="216"/>
      <c r="LNM180" s="216"/>
      <c r="LNN180" s="216"/>
      <c r="LNO180" s="216"/>
      <c r="LNP180" s="216"/>
      <c r="LNQ180" s="216"/>
      <c r="LNR180" s="216"/>
      <c r="LNS180" s="216"/>
      <c r="LNT180" s="216"/>
      <c r="LNU180" s="216"/>
      <c r="LNV180" s="216"/>
      <c r="LNW180" s="216"/>
      <c r="LNX180" s="216"/>
      <c r="LNY180" s="216"/>
      <c r="LNZ180" s="216"/>
      <c r="LOA180" s="216"/>
      <c r="LOB180" s="216"/>
      <c r="LOC180" s="216"/>
      <c r="LOD180" s="216"/>
      <c r="LOE180" s="216"/>
      <c r="LOF180" s="216"/>
      <c r="LOG180" s="216"/>
      <c r="LOH180" s="216"/>
      <c r="LOI180" s="216"/>
      <c r="LOJ180" s="216"/>
      <c r="LOK180" s="216"/>
      <c r="LOL180" s="216"/>
      <c r="LOM180" s="216"/>
      <c r="LON180" s="216"/>
      <c r="LOO180" s="216"/>
      <c r="LOP180" s="216"/>
      <c r="LOQ180" s="216"/>
      <c r="LOR180" s="216"/>
      <c r="LOS180" s="216"/>
      <c r="LOT180" s="216"/>
      <c r="LOU180" s="216"/>
      <c r="LOV180" s="216"/>
      <c r="LOW180" s="216"/>
      <c r="LOX180" s="216"/>
      <c r="LOY180" s="216"/>
      <c r="LOZ180" s="216"/>
      <c r="LPA180" s="216"/>
      <c r="LPB180" s="216"/>
      <c r="LPC180" s="216"/>
      <c r="LPD180" s="216"/>
      <c r="LPE180" s="216"/>
      <c r="LPF180" s="216"/>
      <c r="LPG180" s="216"/>
      <c r="LPH180" s="216"/>
      <c r="LPI180" s="216"/>
      <c r="LPJ180" s="216"/>
      <c r="LPK180" s="216"/>
      <c r="LPL180" s="216"/>
      <c r="LPM180" s="216"/>
      <c r="LPN180" s="216"/>
      <c r="LPO180" s="216"/>
      <c r="LPP180" s="216"/>
      <c r="LPQ180" s="216"/>
      <c r="LPR180" s="216"/>
      <c r="LPS180" s="216"/>
      <c r="LPT180" s="216"/>
      <c r="LPU180" s="216"/>
      <c r="LPV180" s="216"/>
      <c r="LPW180" s="216"/>
      <c r="LPX180" s="216"/>
      <c r="LPY180" s="216"/>
      <c r="LPZ180" s="216"/>
      <c r="LQA180" s="216"/>
      <c r="LQB180" s="216"/>
      <c r="LQC180" s="216"/>
      <c r="LQD180" s="216"/>
      <c r="LQE180" s="216"/>
      <c r="LQF180" s="216"/>
      <c r="LQG180" s="216"/>
      <c r="LQH180" s="216"/>
      <c r="LQI180" s="216"/>
      <c r="LQJ180" s="216"/>
      <c r="LQK180" s="216"/>
      <c r="LQL180" s="216"/>
      <c r="LQM180" s="216"/>
      <c r="LQN180" s="216"/>
      <c r="LQO180" s="216"/>
      <c r="LQP180" s="216"/>
      <c r="LQQ180" s="216"/>
      <c r="LQR180" s="216"/>
      <c r="LQS180" s="216"/>
      <c r="LQT180" s="216"/>
      <c r="LQU180" s="216"/>
      <c r="LQV180" s="216"/>
      <c r="LQW180" s="216"/>
      <c r="LQX180" s="216"/>
      <c r="LQY180" s="216"/>
      <c r="LQZ180" s="216"/>
      <c r="LRA180" s="216"/>
      <c r="LRB180" s="216"/>
      <c r="LRC180" s="216"/>
      <c r="LRD180" s="216"/>
      <c r="LRE180" s="216"/>
      <c r="LRF180" s="216"/>
      <c r="LRG180" s="216"/>
      <c r="LRH180" s="216"/>
      <c r="LRI180" s="216"/>
      <c r="LRJ180" s="216"/>
      <c r="LRK180" s="216"/>
      <c r="LRL180" s="216"/>
      <c r="LRM180" s="216"/>
      <c r="LRN180" s="216"/>
      <c r="LRO180" s="216"/>
      <c r="LRP180" s="216"/>
      <c r="LRQ180" s="216"/>
      <c r="LRR180" s="216"/>
      <c r="LRS180" s="216"/>
      <c r="LRT180" s="216"/>
      <c r="LRU180" s="216"/>
      <c r="LRV180" s="216"/>
      <c r="LRW180" s="216"/>
      <c r="LRX180" s="216"/>
      <c r="LRY180" s="216"/>
      <c r="LRZ180" s="216"/>
      <c r="LSA180" s="216"/>
      <c r="LSB180" s="216"/>
      <c r="LSC180" s="216"/>
      <c r="LSD180" s="216"/>
      <c r="LSE180" s="216"/>
      <c r="LSF180" s="216"/>
      <c r="LSG180" s="216"/>
      <c r="LSH180" s="216"/>
      <c r="LSI180" s="216"/>
      <c r="LSJ180" s="216"/>
      <c r="LSK180" s="216"/>
      <c r="LSL180" s="216"/>
      <c r="LSM180" s="216"/>
      <c r="LSN180" s="216"/>
      <c r="LSO180" s="216"/>
      <c r="LSP180" s="216"/>
      <c r="LSQ180" s="216"/>
      <c r="LSR180" s="216"/>
      <c r="LSS180" s="216"/>
      <c r="LST180" s="216"/>
      <c r="LSU180" s="216"/>
      <c r="LSV180" s="216"/>
      <c r="LSW180" s="216"/>
      <c r="LSX180" s="216"/>
      <c r="LSY180" s="216"/>
      <c r="LSZ180" s="216"/>
      <c r="LTA180" s="216"/>
      <c r="LTB180" s="216"/>
      <c r="LTC180" s="216"/>
      <c r="LTD180" s="216"/>
      <c r="LTE180" s="216"/>
      <c r="LTF180" s="216"/>
      <c r="LTG180" s="216"/>
      <c r="LTH180" s="216"/>
      <c r="LTI180" s="216"/>
      <c r="LTJ180" s="216"/>
      <c r="LTK180" s="216"/>
      <c r="LTL180" s="216"/>
      <c r="LTM180" s="216"/>
      <c r="LTN180" s="216"/>
      <c r="LTO180" s="216"/>
      <c r="LTP180" s="216"/>
      <c r="LTQ180" s="216"/>
      <c r="LTR180" s="216"/>
      <c r="LTS180" s="216"/>
      <c r="LTT180" s="216"/>
      <c r="LTU180" s="216"/>
      <c r="LTV180" s="216"/>
      <c r="LTW180" s="216"/>
      <c r="LTX180" s="216"/>
      <c r="LTY180" s="216"/>
      <c r="LTZ180" s="216"/>
      <c r="LUA180" s="216"/>
      <c r="LUB180" s="216"/>
      <c r="LUC180" s="216"/>
      <c r="LUD180" s="216"/>
      <c r="LUE180" s="216"/>
      <c r="LUF180" s="216"/>
      <c r="LUG180" s="216"/>
      <c r="LUH180" s="216"/>
      <c r="LUI180" s="216"/>
      <c r="LUJ180" s="216"/>
      <c r="LUK180" s="216"/>
      <c r="LUL180" s="216"/>
      <c r="LUM180" s="216"/>
      <c r="LUN180" s="216"/>
      <c r="LUO180" s="216"/>
      <c r="LUP180" s="216"/>
      <c r="LUQ180" s="216"/>
      <c r="LUR180" s="216"/>
      <c r="LUS180" s="216"/>
      <c r="LUT180" s="216"/>
      <c r="LUU180" s="216"/>
      <c r="LUV180" s="216"/>
      <c r="LUW180" s="216"/>
      <c r="LUX180" s="216"/>
      <c r="LUY180" s="216"/>
      <c r="LUZ180" s="216"/>
      <c r="LVA180" s="216"/>
      <c r="LVB180" s="216"/>
      <c r="LVC180" s="216"/>
      <c r="LVD180" s="216"/>
      <c r="LVE180" s="216"/>
      <c r="LVF180" s="216"/>
      <c r="LVG180" s="216"/>
      <c r="LVH180" s="216"/>
      <c r="LVI180" s="216"/>
      <c r="LVJ180" s="216"/>
      <c r="LVK180" s="216"/>
      <c r="LVL180" s="216"/>
      <c r="LVM180" s="216"/>
      <c r="LVN180" s="216"/>
      <c r="LVO180" s="216"/>
      <c r="LVP180" s="216"/>
      <c r="LVQ180" s="216"/>
      <c r="LVR180" s="216"/>
      <c r="LVS180" s="216"/>
      <c r="LVT180" s="216"/>
      <c r="LVU180" s="216"/>
      <c r="LVV180" s="216"/>
      <c r="LVW180" s="216"/>
      <c r="LVX180" s="216"/>
      <c r="LVY180" s="216"/>
      <c r="LVZ180" s="216"/>
      <c r="LWA180" s="216"/>
      <c r="LWB180" s="216"/>
      <c r="LWC180" s="216"/>
      <c r="LWD180" s="216"/>
      <c r="LWE180" s="216"/>
      <c r="LWF180" s="216"/>
      <c r="LWG180" s="216"/>
      <c r="LWH180" s="216"/>
      <c r="LWI180" s="216"/>
      <c r="LWJ180" s="216"/>
      <c r="LWK180" s="216"/>
      <c r="LWL180" s="216"/>
      <c r="LWM180" s="216"/>
      <c r="LWN180" s="216"/>
      <c r="LWO180" s="216"/>
      <c r="LWP180" s="216"/>
      <c r="LWQ180" s="216"/>
      <c r="LWR180" s="216"/>
      <c r="LWS180" s="216"/>
      <c r="LWT180" s="216"/>
      <c r="LWU180" s="216"/>
      <c r="LWV180" s="216"/>
      <c r="LWW180" s="216"/>
      <c r="LWX180" s="216"/>
      <c r="LWY180" s="216"/>
      <c r="LWZ180" s="216"/>
      <c r="LXA180" s="216"/>
      <c r="LXB180" s="216"/>
      <c r="LXC180" s="216"/>
      <c r="LXD180" s="216"/>
      <c r="LXE180" s="216"/>
      <c r="LXF180" s="216"/>
      <c r="LXG180" s="216"/>
      <c r="LXH180" s="216"/>
      <c r="LXI180" s="216"/>
      <c r="LXJ180" s="216"/>
      <c r="LXK180" s="216"/>
      <c r="LXL180" s="216"/>
      <c r="LXM180" s="216"/>
      <c r="LXN180" s="216"/>
      <c r="LXO180" s="216"/>
      <c r="LXP180" s="216"/>
      <c r="LXQ180" s="216"/>
      <c r="LXR180" s="216"/>
      <c r="LXS180" s="216"/>
      <c r="LXT180" s="216"/>
      <c r="LXU180" s="216"/>
      <c r="LXV180" s="216"/>
      <c r="LXW180" s="216"/>
      <c r="LXX180" s="216"/>
      <c r="LXY180" s="216"/>
      <c r="LXZ180" s="216"/>
      <c r="LYA180" s="216"/>
      <c r="LYB180" s="216"/>
      <c r="LYC180" s="216"/>
      <c r="LYD180" s="216"/>
      <c r="LYE180" s="216"/>
      <c r="LYF180" s="216"/>
      <c r="LYG180" s="216"/>
      <c r="LYH180" s="216"/>
      <c r="LYI180" s="216"/>
      <c r="LYJ180" s="216"/>
      <c r="LYK180" s="216"/>
      <c r="LYL180" s="216"/>
      <c r="LYM180" s="216"/>
      <c r="LYN180" s="216"/>
      <c r="LYO180" s="216"/>
      <c r="LYP180" s="216"/>
      <c r="LYQ180" s="216"/>
      <c r="LYR180" s="216"/>
      <c r="LYS180" s="216"/>
      <c r="LYT180" s="216"/>
      <c r="LYU180" s="216"/>
      <c r="LYV180" s="216"/>
      <c r="LYW180" s="216"/>
      <c r="LYX180" s="216"/>
      <c r="LYY180" s="216"/>
      <c r="LYZ180" s="216"/>
      <c r="LZA180" s="216"/>
      <c r="LZB180" s="216"/>
      <c r="LZC180" s="216"/>
      <c r="LZD180" s="216"/>
      <c r="LZE180" s="216"/>
      <c r="LZF180" s="216"/>
      <c r="LZG180" s="216"/>
      <c r="LZH180" s="216"/>
      <c r="LZI180" s="216"/>
      <c r="LZJ180" s="216"/>
      <c r="LZK180" s="216"/>
      <c r="LZL180" s="216"/>
      <c r="LZM180" s="216"/>
      <c r="LZN180" s="216"/>
      <c r="LZO180" s="216"/>
      <c r="LZP180" s="216"/>
      <c r="LZQ180" s="216"/>
      <c r="LZR180" s="216"/>
      <c r="LZS180" s="216"/>
      <c r="LZT180" s="216"/>
      <c r="LZU180" s="216"/>
      <c r="LZV180" s="216"/>
      <c r="LZW180" s="216"/>
      <c r="LZX180" s="216"/>
      <c r="LZY180" s="216"/>
      <c r="LZZ180" s="216"/>
      <c r="MAA180" s="216"/>
      <c r="MAB180" s="216"/>
      <c r="MAC180" s="216"/>
      <c r="MAD180" s="216"/>
      <c r="MAE180" s="216"/>
      <c r="MAF180" s="216"/>
      <c r="MAG180" s="216"/>
      <c r="MAH180" s="216"/>
      <c r="MAI180" s="216"/>
      <c r="MAJ180" s="216"/>
      <c r="MAK180" s="216"/>
      <c r="MAL180" s="216"/>
      <c r="MAM180" s="216"/>
      <c r="MAN180" s="216"/>
      <c r="MAO180" s="216"/>
      <c r="MAP180" s="216"/>
      <c r="MAQ180" s="216"/>
      <c r="MAR180" s="216"/>
      <c r="MAS180" s="216"/>
      <c r="MAT180" s="216"/>
      <c r="MAU180" s="216"/>
      <c r="MAV180" s="216"/>
      <c r="MAW180" s="216"/>
      <c r="MAX180" s="216"/>
      <c r="MAY180" s="216"/>
      <c r="MAZ180" s="216"/>
      <c r="MBA180" s="216"/>
      <c r="MBB180" s="216"/>
      <c r="MBC180" s="216"/>
      <c r="MBD180" s="216"/>
      <c r="MBE180" s="216"/>
      <c r="MBF180" s="216"/>
      <c r="MBG180" s="216"/>
      <c r="MBH180" s="216"/>
      <c r="MBI180" s="216"/>
      <c r="MBJ180" s="216"/>
      <c r="MBK180" s="216"/>
      <c r="MBL180" s="216"/>
      <c r="MBM180" s="216"/>
      <c r="MBN180" s="216"/>
      <c r="MBO180" s="216"/>
      <c r="MBP180" s="216"/>
      <c r="MBQ180" s="216"/>
      <c r="MBR180" s="216"/>
      <c r="MBS180" s="216"/>
      <c r="MBT180" s="216"/>
      <c r="MBU180" s="216"/>
      <c r="MBV180" s="216"/>
      <c r="MBW180" s="216"/>
      <c r="MBX180" s="216"/>
      <c r="MBY180" s="216"/>
      <c r="MBZ180" s="216"/>
      <c r="MCA180" s="216"/>
      <c r="MCB180" s="216"/>
      <c r="MCC180" s="216"/>
      <c r="MCD180" s="216"/>
      <c r="MCE180" s="216"/>
      <c r="MCF180" s="216"/>
      <c r="MCG180" s="216"/>
      <c r="MCH180" s="216"/>
      <c r="MCI180" s="216"/>
      <c r="MCJ180" s="216"/>
      <c r="MCK180" s="216"/>
      <c r="MCL180" s="216"/>
      <c r="MCM180" s="216"/>
      <c r="MCN180" s="216"/>
      <c r="MCO180" s="216"/>
      <c r="MCP180" s="216"/>
      <c r="MCQ180" s="216"/>
      <c r="MCR180" s="216"/>
      <c r="MCS180" s="216"/>
      <c r="MCT180" s="216"/>
      <c r="MCU180" s="216"/>
      <c r="MCV180" s="216"/>
      <c r="MCW180" s="216"/>
      <c r="MCX180" s="216"/>
      <c r="MCY180" s="216"/>
      <c r="MCZ180" s="216"/>
      <c r="MDA180" s="216"/>
      <c r="MDB180" s="216"/>
      <c r="MDC180" s="216"/>
      <c r="MDD180" s="216"/>
      <c r="MDE180" s="216"/>
      <c r="MDF180" s="216"/>
      <c r="MDG180" s="216"/>
      <c r="MDH180" s="216"/>
      <c r="MDI180" s="216"/>
      <c r="MDJ180" s="216"/>
      <c r="MDK180" s="216"/>
      <c r="MDL180" s="216"/>
      <c r="MDM180" s="216"/>
      <c r="MDN180" s="216"/>
      <c r="MDO180" s="216"/>
      <c r="MDP180" s="216"/>
      <c r="MDQ180" s="216"/>
      <c r="MDR180" s="216"/>
      <c r="MDS180" s="216"/>
      <c r="MDT180" s="216"/>
      <c r="MDU180" s="216"/>
      <c r="MDV180" s="216"/>
      <c r="MDW180" s="216"/>
      <c r="MDX180" s="216"/>
      <c r="MDY180" s="216"/>
      <c r="MDZ180" s="216"/>
      <c r="MEA180" s="216"/>
      <c r="MEB180" s="216"/>
      <c r="MEC180" s="216"/>
      <c r="MED180" s="216"/>
      <c r="MEE180" s="216"/>
      <c r="MEF180" s="216"/>
      <c r="MEG180" s="216"/>
      <c r="MEH180" s="216"/>
      <c r="MEI180" s="216"/>
      <c r="MEJ180" s="216"/>
      <c r="MEK180" s="216"/>
      <c r="MEL180" s="216"/>
      <c r="MEM180" s="216"/>
      <c r="MEN180" s="216"/>
      <c r="MEO180" s="216"/>
      <c r="MEP180" s="216"/>
      <c r="MEQ180" s="216"/>
      <c r="MER180" s="216"/>
      <c r="MES180" s="216"/>
      <c r="MET180" s="216"/>
      <c r="MEU180" s="216"/>
      <c r="MEV180" s="216"/>
      <c r="MEW180" s="216"/>
      <c r="MEX180" s="216"/>
      <c r="MEY180" s="216"/>
      <c r="MEZ180" s="216"/>
      <c r="MFA180" s="216"/>
      <c r="MFB180" s="216"/>
      <c r="MFC180" s="216"/>
      <c r="MFD180" s="216"/>
      <c r="MFE180" s="216"/>
      <c r="MFF180" s="216"/>
      <c r="MFG180" s="216"/>
      <c r="MFH180" s="216"/>
      <c r="MFI180" s="216"/>
      <c r="MFJ180" s="216"/>
      <c r="MFK180" s="216"/>
      <c r="MFL180" s="216"/>
      <c r="MFM180" s="216"/>
      <c r="MFN180" s="216"/>
      <c r="MFO180" s="216"/>
      <c r="MFP180" s="216"/>
      <c r="MFQ180" s="216"/>
      <c r="MFR180" s="216"/>
      <c r="MFS180" s="216"/>
      <c r="MFT180" s="216"/>
      <c r="MFU180" s="216"/>
      <c r="MFV180" s="216"/>
      <c r="MFW180" s="216"/>
      <c r="MFX180" s="216"/>
      <c r="MFY180" s="216"/>
      <c r="MFZ180" s="216"/>
      <c r="MGA180" s="216"/>
      <c r="MGB180" s="216"/>
      <c r="MGC180" s="216"/>
      <c r="MGD180" s="216"/>
      <c r="MGE180" s="216"/>
      <c r="MGF180" s="216"/>
      <c r="MGG180" s="216"/>
      <c r="MGH180" s="216"/>
      <c r="MGI180" s="216"/>
      <c r="MGJ180" s="216"/>
      <c r="MGK180" s="216"/>
      <c r="MGL180" s="216"/>
      <c r="MGM180" s="216"/>
      <c r="MGN180" s="216"/>
      <c r="MGO180" s="216"/>
      <c r="MGP180" s="216"/>
      <c r="MGQ180" s="216"/>
      <c r="MGR180" s="216"/>
      <c r="MGS180" s="216"/>
      <c r="MGT180" s="216"/>
      <c r="MGU180" s="216"/>
      <c r="MGV180" s="216"/>
      <c r="MGW180" s="216"/>
      <c r="MGX180" s="216"/>
      <c r="MGY180" s="216"/>
      <c r="MGZ180" s="216"/>
      <c r="MHA180" s="216"/>
      <c r="MHB180" s="216"/>
      <c r="MHC180" s="216"/>
      <c r="MHD180" s="216"/>
      <c r="MHE180" s="216"/>
      <c r="MHF180" s="216"/>
      <c r="MHG180" s="216"/>
      <c r="MHH180" s="216"/>
      <c r="MHI180" s="216"/>
      <c r="MHJ180" s="216"/>
      <c r="MHK180" s="216"/>
      <c r="MHL180" s="216"/>
      <c r="MHM180" s="216"/>
      <c r="MHN180" s="216"/>
      <c r="MHO180" s="216"/>
      <c r="MHP180" s="216"/>
      <c r="MHQ180" s="216"/>
      <c r="MHR180" s="216"/>
      <c r="MHS180" s="216"/>
      <c r="MHT180" s="216"/>
      <c r="MHU180" s="216"/>
      <c r="MHV180" s="216"/>
      <c r="MHW180" s="216"/>
      <c r="MHX180" s="216"/>
      <c r="MHY180" s="216"/>
      <c r="MHZ180" s="216"/>
      <c r="MIA180" s="216"/>
      <c r="MIB180" s="216"/>
      <c r="MIC180" s="216"/>
      <c r="MID180" s="216"/>
      <c r="MIE180" s="216"/>
      <c r="MIF180" s="216"/>
      <c r="MIG180" s="216"/>
      <c r="MIH180" s="216"/>
      <c r="MII180" s="216"/>
      <c r="MIJ180" s="216"/>
      <c r="MIK180" s="216"/>
      <c r="MIL180" s="216"/>
      <c r="MIM180" s="216"/>
      <c r="MIN180" s="216"/>
      <c r="MIO180" s="216"/>
      <c r="MIP180" s="216"/>
      <c r="MIQ180" s="216"/>
      <c r="MIR180" s="216"/>
      <c r="MIS180" s="216"/>
      <c r="MIT180" s="216"/>
      <c r="MIU180" s="216"/>
      <c r="MIV180" s="216"/>
      <c r="MIW180" s="216"/>
      <c r="MIX180" s="216"/>
      <c r="MIY180" s="216"/>
      <c r="MIZ180" s="216"/>
      <c r="MJA180" s="216"/>
      <c r="MJB180" s="216"/>
      <c r="MJC180" s="216"/>
      <c r="MJD180" s="216"/>
      <c r="MJE180" s="216"/>
      <c r="MJF180" s="216"/>
      <c r="MJG180" s="216"/>
      <c r="MJH180" s="216"/>
      <c r="MJI180" s="216"/>
      <c r="MJJ180" s="216"/>
      <c r="MJK180" s="216"/>
      <c r="MJL180" s="216"/>
      <c r="MJM180" s="216"/>
      <c r="MJN180" s="216"/>
      <c r="MJO180" s="216"/>
      <c r="MJP180" s="216"/>
      <c r="MJQ180" s="216"/>
      <c r="MJR180" s="216"/>
      <c r="MJS180" s="216"/>
      <c r="MJT180" s="216"/>
      <c r="MJU180" s="216"/>
      <c r="MJV180" s="216"/>
      <c r="MJW180" s="216"/>
      <c r="MJX180" s="216"/>
      <c r="MJY180" s="216"/>
      <c r="MJZ180" s="216"/>
      <c r="MKA180" s="216"/>
      <c r="MKB180" s="216"/>
      <c r="MKC180" s="216"/>
      <c r="MKD180" s="216"/>
      <c r="MKE180" s="216"/>
      <c r="MKF180" s="216"/>
      <c r="MKG180" s="216"/>
      <c r="MKH180" s="216"/>
      <c r="MKI180" s="216"/>
      <c r="MKJ180" s="216"/>
      <c r="MKK180" s="216"/>
      <c r="MKL180" s="216"/>
      <c r="MKM180" s="216"/>
      <c r="MKN180" s="216"/>
      <c r="MKO180" s="216"/>
      <c r="MKP180" s="216"/>
      <c r="MKQ180" s="216"/>
      <c r="MKR180" s="216"/>
      <c r="MKS180" s="216"/>
      <c r="MKT180" s="216"/>
      <c r="MKU180" s="216"/>
      <c r="MKV180" s="216"/>
      <c r="MKW180" s="216"/>
      <c r="MKX180" s="216"/>
      <c r="MKY180" s="216"/>
      <c r="MKZ180" s="216"/>
      <c r="MLA180" s="216"/>
      <c r="MLB180" s="216"/>
      <c r="MLC180" s="216"/>
      <c r="MLD180" s="216"/>
      <c r="MLE180" s="216"/>
      <c r="MLF180" s="216"/>
      <c r="MLG180" s="216"/>
      <c r="MLH180" s="216"/>
      <c r="MLI180" s="216"/>
      <c r="MLJ180" s="216"/>
      <c r="MLK180" s="216"/>
      <c r="MLL180" s="216"/>
      <c r="MLM180" s="216"/>
      <c r="MLN180" s="216"/>
      <c r="MLO180" s="216"/>
      <c r="MLP180" s="216"/>
      <c r="MLQ180" s="216"/>
      <c r="MLR180" s="216"/>
      <c r="MLS180" s="216"/>
      <c r="MLT180" s="216"/>
      <c r="MLU180" s="216"/>
      <c r="MLV180" s="216"/>
      <c r="MLW180" s="216"/>
      <c r="MLX180" s="216"/>
      <c r="MLY180" s="216"/>
      <c r="MLZ180" s="216"/>
      <c r="MMA180" s="216"/>
      <c r="MMB180" s="216"/>
      <c r="MMC180" s="216"/>
      <c r="MMD180" s="216"/>
      <c r="MME180" s="216"/>
      <c r="MMF180" s="216"/>
      <c r="MMG180" s="216"/>
      <c r="MMH180" s="216"/>
      <c r="MMI180" s="216"/>
      <c r="MMJ180" s="216"/>
      <c r="MMK180" s="216"/>
      <c r="MML180" s="216"/>
      <c r="MMM180" s="216"/>
      <c r="MMN180" s="216"/>
      <c r="MMO180" s="216"/>
      <c r="MMP180" s="216"/>
      <c r="MMQ180" s="216"/>
      <c r="MMR180" s="216"/>
      <c r="MMS180" s="216"/>
      <c r="MMT180" s="216"/>
      <c r="MMU180" s="216"/>
      <c r="MMV180" s="216"/>
      <c r="MMW180" s="216"/>
      <c r="MMX180" s="216"/>
      <c r="MMY180" s="216"/>
      <c r="MMZ180" s="216"/>
      <c r="MNA180" s="216"/>
      <c r="MNB180" s="216"/>
      <c r="MNC180" s="216"/>
      <c r="MND180" s="216"/>
      <c r="MNE180" s="216"/>
      <c r="MNF180" s="216"/>
      <c r="MNG180" s="216"/>
      <c r="MNH180" s="216"/>
      <c r="MNI180" s="216"/>
      <c r="MNJ180" s="216"/>
      <c r="MNK180" s="216"/>
      <c r="MNL180" s="216"/>
      <c r="MNM180" s="216"/>
      <c r="MNN180" s="216"/>
      <c r="MNO180" s="216"/>
      <c r="MNP180" s="216"/>
      <c r="MNQ180" s="216"/>
      <c r="MNR180" s="216"/>
      <c r="MNS180" s="216"/>
      <c r="MNT180" s="216"/>
      <c r="MNU180" s="216"/>
      <c r="MNV180" s="216"/>
      <c r="MNW180" s="216"/>
      <c r="MNX180" s="216"/>
      <c r="MNY180" s="216"/>
      <c r="MNZ180" s="216"/>
      <c r="MOA180" s="216"/>
      <c r="MOB180" s="216"/>
      <c r="MOC180" s="216"/>
      <c r="MOD180" s="216"/>
      <c r="MOE180" s="216"/>
      <c r="MOF180" s="216"/>
      <c r="MOG180" s="216"/>
      <c r="MOH180" s="216"/>
      <c r="MOI180" s="216"/>
      <c r="MOJ180" s="216"/>
      <c r="MOK180" s="216"/>
      <c r="MOL180" s="216"/>
      <c r="MOM180" s="216"/>
      <c r="MON180" s="216"/>
      <c r="MOO180" s="216"/>
      <c r="MOP180" s="216"/>
      <c r="MOQ180" s="216"/>
      <c r="MOR180" s="216"/>
      <c r="MOS180" s="216"/>
      <c r="MOT180" s="216"/>
      <c r="MOU180" s="216"/>
      <c r="MOV180" s="216"/>
      <c r="MOW180" s="216"/>
      <c r="MOX180" s="216"/>
      <c r="MOY180" s="216"/>
      <c r="MOZ180" s="216"/>
      <c r="MPA180" s="216"/>
      <c r="MPB180" s="216"/>
      <c r="MPC180" s="216"/>
      <c r="MPD180" s="216"/>
      <c r="MPE180" s="216"/>
      <c r="MPF180" s="216"/>
      <c r="MPG180" s="216"/>
      <c r="MPH180" s="216"/>
      <c r="MPI180" s="216"/>
      <c r="MPJ180" s="216"/>
      <c r="MPK180" s="216"/>
      <c r="MPL180" s="216"/>
      <c r="MPM180" s="216"/>
      <c r="MPN180" s="216"/>
      <c r="MPO180" s="216"/>
      <c r="MPP180" s="216"/>
      <c r="MPQ180" s="216"/>
      <c r="MPR180" s="216"/>
      <c r="MPS180" s="216"/>
      <c r="MPT180" s="216"/>
      <c r="MPU180" s="216"/>
      <c r="MPV180" s="216"/>
      <c r="MPW180" s="216"/>
      <c r="MPX180" s="216"/>
      <c r="MPY180" s="216"/>
      <c r="MPZ180" s="216"/>
      <c r="MQA180" s="216"/>
      <c r="MQB180" s="216"/>
      <c r="MQC180" s="216"/>
      <c r="MQD180" s="216"/>
      <c r="MQE180" s="216"/>
      <c r="MQF180" s="216"/>
      <c r="MQG180" s="216"/>
      <c r="MQH180" s="216"/>
      <c r="MQI180" s="216"/>
      <c r="MQJ180" s="216"/>
      <c r="MQK180" s="216"/>
      <c r="MQL180" s="216"/>
      <c r="MQM180" s="216"/>
      <c r="MQN180" s="216"/>
      <c r="MQO180" s="216"/>
      <c r="MQP180" s="216"/>
      <c r="MQQ180" s="216"/>
      <c r="MQR180" s="216"/>
      <c r="MQS180" s="216"/>
      <c r="MQT180" s="216"/>
      <c r="MQU180" s="216"/>
      <c r="MQV180" s="216"/>
      <c r="MQW180" s="216"/>
      <c r="MQX180" s="216"/>
      <c r="MQY180" s="216"/>
      <c r="MQZ180" s="216"/>
      <c r="MRA180" s="216"/>
      <c r="MRB180" s="216"/>
      <c r="MRC180" s="216"/>
      <c r="MRD180" s="216"/>
      <c r="MRE180" s="216"/>
      <c r="MRF180" s="216"/>
      <c r="MRG180" s="216"/>
      <c r="MRH180" s="216"/>
      <c r="MRI180" s="216"/>
      <c r="MRJ180" s="216"/>
      <c r="MRK180" s="216"/>
      <c r="MRL180" s="216"/>
      <c r="MRM180" s="216"/>
      <c r="MRN180" s="216"/>
      <c r="MRO180" s="216"/>
      <c r="MRP180" s="216"/>
      <c r="MRQ180" s="216"/>
      <c r="MRR180" s="216"/>
      <c r="MRS180" s="216"/>
      <c r="MRT180" s="216"/>
      <c r="MRU180" s="216"/>
      <c r="MRV180" s="216"/>
      <c r="MRW180" s="216"/>
      <c r="MRX180" s="216"/>
      <c r="MRY180" s="216"/>
      <c r="MRZ180" s="216"/>
      <c r="MSA180" s="216"/>
      <c r="MSB180" s="216"/>
      <c r="MSC180" s="216"/>
      <c r="MSD180" s="216"/>
      <c r="MSE180" s="216"/>
      <c r="MSF180" s="216"/>
      <c r="MSG180" s="216"/>
      <c r="MSH180" s="216"/>
      <c r="MSI180" s="216"/>
      <c r="MSJ180" s="216"/>
      <c r="MSK180" s="216"/>
      <c r="MSL180" s="216"/>
      <c r="MSM180" s="216"/>
      <c r="MSN180" s="216"/>
      <c r="MSO180" s="216"/>
      <c r="MSP180" s="216"/>
      <c r="MSQ180" s="216"/>
      <c r="MSR180" s="216"/>
      <c r="MSS180" s="216"/>
      <c r="MST180" s="216"/>
      <c r="MSU180" s="216"/>
      <c r="MSV180" s="216"/>
      <c r="MSW180" s="216"/>
      <c r="MSX180" s="216"/>
      <c r="MSY180" s="216"/>
      <c r="MSZ180" s="216"/>
      <c r="MTA180" s="216"/>
      <c r="MTB180" s="216"/>
      <c r="MTC180" s="216"/>
      <c r="MTD180" s="216"/>
      <c r="MTE180" s="216"/>
      <c r="MTF180" s="216"/>
      <c r="MTG180" s="216"/>
      <c r="MTH180" s="216"/>
      <c r="MTI180" s="216"/>
      <c r="MTJ180" s="216"/>
      <c r="MTK180" s="216"/>
      <c r="MTL180" s="216"/>
      <c r="MTM180" s="216"/>
      <c r="MTN180" s="216"/>
      <c r="MTO180" s="216"/>
      <c r="MTP180" s="216"/>
      <c r="MTQ180" s="216"/>
      <c r="MTR180" s="216"/>
      <c r="MTS180" s="216"/>
      <c r="MTT180" s="216"/>
      <c r="MTU180" s="216"/>
      <c r="MTV180" s="216"/>
      <c r="MTW180" s="216"/>
      <c r="MTX180" s="216"/>
      <c r="MTY180" s="216"/>
      <c r="MTZ180" s="216"/>
      <c r="MUA180" s="216"/>
      <c r="MUB180" s="216"/>
      <c r="MUC180" s="216"/>
      <c r="MUD180" s="216"/>
      <c r="MUE180" s="216"/>
      <c r="MUF180" s="216"/>
      <c r="MUG180" s="216"/>
      <c r="MUH180" s="216"/>
      <c r="MUI180" s="216"/>
      <c r="MUJ180" s="216"/>
      <c r="MUK180" s="216"/>
      <c r="MUL180" s="216"/>
      <c r="MUM180" s="216"/>
      <c r="MUN180" s="216"/>
      <c r="MUO180" s="216"/>
      <c r="MUP180" s="216"/>
      <c r="MUQ180" s="216"/>
      <c r="MUR180" s="216"/>
      <c r="MUS180" s="216"/>
      <c r="MUT180" s="216"/>
      <c r="MUU180" s="216"/>
      <c r="MUV180" s="216"/>
      <c r="MUW180" s="216"/>
      <c r="MUX180" s="216"/>
      <c r="MUY180" s="216"/>
      <c r="MUZ180" s="216"/>
      <c r="MVA180" s="216"/>
      <c r="MVB180" s="216"/>
      <c r="MVC180" s="216"/>
      <c r="MVD180" s="216"/>
      <c r="MVE180" s="216"/>
      <c r="MVF180" s="216"/>
      <c r="MVG180" s="216"/>
      <c r="MVH180" s="216"/>
      <c r="MVI180" s="216"/>
      <c r="MVJ180" s="216"/>
      <c r="MVK180" s="216"/>
      <c r="MVL180" s="216"/>
      <c r="MVM180" s="216"/>
      <c r="MVN180" s="216"/>
      <c r="MVO180" s="216"/>
      <c r="MVP180" s="216"/>
      <c r="MVQ180" s="216"/>
      <c r="MVR180" s="216"/>
      <c r="MVS180" s="216"/>
      <c r="MVT180" s="216"/>
      <c r="MVU180" s="216"/>
      <c r="MVV180" s="216"/>
      <c r="MVW180" s="216"/>
      <c r="MVX180" s="216"/>
      <c r="MVY180" s="216"/>
      <c r="MVZ180" s="216"/>
      <c r="MWA180" s="216"/>
      <c r="MWB180" s="216"/>
      <c r="MWC180" s="216"/>
      <c r="MWD180" s="216"/>
      <c r="MWE180" s="216"/>
      <c r="MWF180" s="216"/>
      <c r="MWG180" s="216"/>
      <c r="MWH180" s="216"/>
      <c r="MWI180" s="216"/>
      <c r="MWJ180" s="216"/>
      <c r="MWK180" s="216"/>
      <c r="MWL180" s="216"/>
      <c r="MWM180" s="216"/>
      <c r="MWN180" s="216"/>
      <c r="MWO180" s="216"/>
      <c r="MWP180" s="216"/>
      <c r="MWQ180" s="216"/>
      <c r="MWR180" s="216"/>
      <c r="MWS180" s="216"/>
      <c r="MWT180" s="216"/>
      <c r="MWU180" s="216"/>
      <c r="MWV180" s="216"/>
      <c r="MWW180" s="216"/>
      <c r="MWX180" s="216"/>
      <c r="MWY180" s="216"/>
      <c r="MWZ180" s="216"/>
      <c r="MXA180" s="216"/>
      <c r="MXB180" s="216"/>
      <c r="MXC180" s="216"/>
      <c r="MXD180" s="216"/>
      <c r="MXE180" s="216"/>
      <c r="MXF180" s="216"/>
      <c r="MXG180" s="216"/>
      <c r="MXH180" s="216"/>
      <c r="MXI180" s="216"/>
      <c r="MXJ180" s="216"/>
      <c r="MXK180" s="216"/>
      <c r="MXL180" s="216"/>
      <c r="MXM180" s="216"/>
      <c r="MXN180" s="216"/>
      <c r="MXO180" s="216"/>
      <c r="MXP180" s="216"/>
      <c r="MXQ180" s="216"/>
      <c r="MXR180" s="216"/>
      <c r="MXS180" s="216"/>
      <c r="MXT180" s="216"/>
      <c r="MXU180" s="216"/>
      <c r="MXV180" s="216"/>
      <c r="MXW180" s="216"/>
      <c r="MXX180" s="216"/>
      <c r="MXY180" s="216"/>
      <c r="MXZ180" s="216"/>
      <c r="MYA180" s="216"/>
      <c r="MYB180" s="216"/>
      <c r="MYC180" s="216"/>
      <c r="MYD180" s="216"/>
      <c r="MYE180" s="216"/>
      <c r="MYF180" s="216"/>
      <c r="MYG180" s="216"/>
      <c r="MYH180" s="216"/>
      <c r="MYI180" s="216"/>
      <c r="MYJ180" s="216"/>
      <c r="MYK180" s="216"/>
      <c r="MYL180" s="216"/>
      <c r="MYM180" s="216"/>
      <c r="MYN180" s="216"/>
      <c r="MYO180" s="216"/>
      <c r="MYP180" s="216"/>
      <c r="MYQ180" s="216"/>
      <c r="MYR180" s="216"/>
      <c r="MYS180" s="216"/>
      <c r="MYT180" s="216"/>
      <c r="MYU180" s="216"/>
      <c r="MYV180" s="216"/>
      <c r="MYW180" s="216"/>
      <c r="MYX180" s="216"/>
      <c r="MYY180" s="216"/>
      <c r="MYZ180" s="216"/>
      <c r="MZA180" s="216"/>
      <c r="MZB180" s="216"/>
      <c r="MZC180" s="216"/>
      <c r="MZD180" s="216"/>
      <c r="MZE180" s="216"/>
      <c r="MZF180" s="216"/>
      <c r="MZG180" s="216"/>
      <c r="MZH180" s="216"/>
      <c r="MZI180" s="216"/>
      <c r="MZJ180" s="216"/>
      <c r="MZK180" s="216"/>
      <c r="MZL180" s="216"/>
      <c r="MZM180" s="216"/>
      <c r="MZN180" s="216"/>
      <c r="MZO180" s="216"/>
      <c r="MZP180" s="216"/>
      <c r="MZQ180" s="216"/>
      <c r="MZR180" s="216"/>
      <c r="MZS180" s="216"/>
      <c r="MZT180" s="216"/>
      <c r="MZU180" s="216"/>
      <c r="MZV180" s="216"/>
      <c r="MZW180" s="216"/>
      <c r="MZX180" s="216"/>
      <c r="MZY180" s="216"/>
      <c r="MZZ180" s="216"/>
      <c r="NAA180" s="216"/>
      <c r="NAB180" s="216"/>
      <c r="NAC180" s="216"/>
      <c r="NAD180" s="216"/>
      <c r="NAE180" s="216"/>
      <c r="NAF180" s="216"/>
      <c r="NAG180" s="216"/>
      <c r="NAH180" s="216"/>
      <c r="NAI180" s="216"/>
      <c r="NAJ180" s="216"/>
      <c r="NAK180" s="216"/>
      <c r="NAL180" s="216"/>
      <c r="NAM180" s="216"/>
      <c r="NAN180" s="216"/>
      <c r="NAO180" s="216"/>
      <c r="NAP180" s="216"/>
      <c r="NAQ180" s="216"/>
      <c r="NAR180" s="216"/>
      <c r="NAS180" s="216"/>
      <c r="NAT180" s="216"/>
      <c r="NAU180" s="216"/>
      <c r="NAV180" s="216"/>
      <c r="NAW180" s="216"/>
      <c r="NAX180" s="216"/>
      <c r="NAY180" s="216"/>
      <c r="NAZ180" s="216"/>
      <c r="NBA180" s="216"/>
      <c r="NBB180" s="216"/>
      <c r="NBC180" s="216"/>
      <c r="NBD180" s="216"/>
      <c r="NBE180" s="216"/>
      <c r="NBF180" s="216"/>
      <c r="NBG180" s="216"/>
      <c r="NBH180" s="216"/>
      <c r="NBI180" s="216"/>
      <c r="NBJ180" s="216"/>
      <c r="NBK180" s="216"/>
      <c r="NBL180" s="216"/>
      <c r="NBM180" s="216"/>
      <c r="NBN180" s="216"/>
      <c r="NBO180" s="216"/>
      <c r="NBP180" s="216"/>
      <c r="NBQ180" s="216"/>
      <c r="NBR180" s="216"/>
      <c r="NBS180" s="216"/>
      <c r="NBT180" s="216"/>
      <c r="NBU180" s="216"/>
      <c r="NBV180" s="216"/>
      <c r="NBW180" s="216"/>
      <c r="NBX180" s="216"/>
      <c r="NBY180" s="216"/>
      <c r="NBZ180" s="216"/>
      <c r="NCA180" s="216"/>
      <c r="NCB180" s="216"/>
      <c r="NCC180" s="216"/>
      <c r="NCD180" s="216"/>
      <c r="NCE180" s="216"/>
      <c r="NCF180" s="216"/>
      <c r="NCG180" s="216"/>
      <c r="NCH180" s="216"/>
      <c r="NCI180" s="216"/>
      <c r="NCJ180" s="216"/>
      <c r="NCK180" s="216"/>
      <c r="NCL180" s="216"/>
      <c r="NCM180" s="216"/>
      <c r="NCN180" s="216"/>
      <c r="NCO180" s="216"/>
      <c r="NCP180" s="216"/>
      <c r="NCQ180" s="216"/>
      <c r="NCR180" s="216"/>
      <c r="NCS180" s="216"/>
      <c r="NCT180" s="216"/>
      <c r="NCU180" s="216"/>
      <c r="NCV180" s="216"/>
      <c r="NCW180" s="216"/>
      <c r="NCX180" s="216"/>
      <c r="NCY180" s="216"/>
      <c r="NCZ180" s="216"/>
      <c r="NDA180" s="216"/>
      <c r="NDB180" s="216"/>
      <c r="NDC180" s="216"/>
      <c r="NDD180" s="216"/>
      <c r="NDE180" s="216"/>
      <c r="NDF180" s="216"/>
      <c r="NDG180" s="216"/>
      <c r="NDH180" s="216"/>
      <c r="NDI180" s="216"/>
      <c r="NDJ180" s="216"/>
      <c r="NDK180" s="216"/>
      <c r="NDL180" s="216"/>
      <c r="NDM180" s="216"/>
      <c r="NDN180" s="216"/>
      <c r="NDO180" s="216"/>
      <c r="NDP180" s="216"/>
      <c r="NDQ180" s="216"/>
      <c r="NDR180" s="216"/>
      <c r="NDS180" s="216"/>
      <c r="NDT180" s="216"/>
      <c r="NDU180" s="216"/>
      <c r="NDV180" s="216"/>
      <c r="NDW180" s="216"/>
      <c r="NDX180" s="216"/>
      <c r="NDY180" s="216"/>
      <c r="NDZ180" s="216"/>
      <c r="NEA180" s="216"/>
      <c r="NEB180" s="216"/>
      <c r="NEC180" s="216"/>
      <c r="NED180" s="216"/>
      <c r="NEE180" s="216"/>
      <c r="NEF180" s="216"/>
      <c r="NEG180" s="216"/>
      <c r="NEH180" s="216"/>
      <c r="NEI180" s="216"/>
      <c r="NEJ180" s="216"/>
      <c r="NEK180" s="216"/>
      <c r="NEL180" s="216"/>
      <c r="NEM180" s="216"/>
      <c r="NEN180" s="216"/>
      <c r="NEO180" s="216"/>
      <c r="NEP180" s="216"/>
      <c r="NEQ180" s="216"/>
      <c r="NER180" s="216"/>
      <c r="NES180" s="216"/>
      <c r="NET180" s="216"/>
      <c r="NEU180" s="216"/>
      <c r="NEV180" s="216"/>
      <c r="NEW180" s="216"/>
      <c r="NEX180" s="216"/>
      <c r="NEY180" s="216"/>
      <c r="NEZ180" s="216"/>
      <c r="NFA180" s="216"/>
      <c r="NFB180" s="216"/>
      <c r="NFC180" s="216"/>
      <c r="NFD180" s="216"/>
      <c r="NFE180" s="216"/>
      <c r="NFF180" s="216"/>
      <c r="NFG180" s="216"/>
      <c r="NFH180" s="216"/>
      <c r="NFI180" s="216"/>
      <c r="NFJ180" s="216"/>
      <c r="NFK180" s="216"/>
      <c r="NFL180" s="216"/>
      <c r="NFM180" s="216"/>
      <c r="NFN180" s="216"/>
      <c r="NFO180" s="216"/>
      <c r="NFP180" s="216"/>
      <c r="NFQ180" s="216"/>
      <c r="NFR180" s="216"/>
      <c r="NFS180" s="216"/>
      <c r="NFT180" s="216"/>
      <c r="NFU180" s="216"/>
      <c r="NFV180" s="216"/>
      <c r="NFW180" s="216"/>
      <c r="NFX180" s="216"/>
      <c r="NFY180" s="216"/>
      <c r="NFZ180" s="216"/>
      <c r="NGA180" s="216"/>
      <c r="NGB180" s="216"/>
      <c r="NGC180" s="216"/>
      <c r="NGD180" s="216"/>
      <c r="NGE180" s="216"/>
      <c r="NGF180" s="216"/>
      <c r="NGG180" s="216"/>
      <c r="NGH180" s="216"/>
      <c r="NGI180" s="216"/>
      <c r="NGJ180" s="216"/>
      <c r="NGK180" s="216"/>
      <c r="NGL180" s="216"/>
      <c r="NGM180" s="216"/>
      <c r="NGN180" s="216"/>
      <c r="NGO180" s="216"/>
      <c r="NGP180" s="216"/>
      <c r="NGQ180" s="216"/>
      <c r="NGR180" s="216"/>
      <c r="NGS180" s="216"/>
      <c r="NGT180" s="216"/>
      <c r="NGU180" s="216"/>
      <c r="NGV180" s="216"/>
      <c r="NGW180" s="216"/>
      <c r="NGX180" s="216"/>
      <c r="NGY180" s="216"/>
      <c r="NGZ180" s="216"/>
      <c r="NHA180" s="216"/>
      <c r="NHB180" s="216"/>
      <c r="NHC180" s="216"/>
      <c r="NHD180" s="216"/>
      <c r="NHE180" s="216"/>
      <c r="NHF180" s="216"/>
      <c r="NHG180" s="216"/>
      <c r="NHH180" s="216"/>
      <c r="NHI180" s="216"/>
      <c r="NHJ180" s="216"/>
      <c r="NHK180" s="216"/>
      <c r="NHL180" s="216"/>
      <c r="NHM180" s="216"/>
      <c r="NHN180" s="216"/>
      <c r="NHO180" s="216"/>
      <c r="NHP180" s="216"/>
      <c r="NHQ180" s="216"/>
      <c r="NHR180" s="216"/>
      <c r="NHS180" s="216"/>
      <c r="NHT180" s="216"/>
      <c r="NHU180" s="216"/>
      <c r="NHV180" s="216"/>
      <c r="NHW180" s="216"/>
      <c r="NHX180" s="216"/>
      <c r="NHY180" s="216"/>
      <c r="NHZ180" s="216"/>
      <c r="NIA180" s="216"/>
      <c r="NIB180" s="216"/>
      <c r="NIC180" s="216"/>
      <c r="NID180" s="216"/>
      <c r="NIE180" s="216"/>
      <c r="NIF180" s="216"/>
      <c r="NIG180" s="216"/>
      <c r="NIH180" s="216"/>
      <c r="NII180" s="216"/>
      <c r="NIJ180" s="216"/>
      <c r="NIK180" s="216"/>
      <c r="NIL180" s="216"/>
      <c r="NIM180" s="216"/>
      <c r="NIN180" s="216"/>
      <c r="NIO180" s="216"/>
      <c r="NIP180" s="216"/>
      <c r="NIQ180" s="216"/>
      <c r="NIR180" s="216"/>
      <c r="NIS180" s="216"/>
      <c r="NIT180" s="216"/>
      <c r="NIU180" s="216"/>
      <c r="NIV180" s="216"/>
      <c r="NIW180" s="216"/>
      <c r="NIX180" s="216"/>
      <c r="NIY180" s="216"/>
      <c r="NIZ180" s="216"/>
      <c r="NJA180" s="216"/>
      <c r="NJB180" s="216"/>
      <c r="NJC180" s="216"/>
      <c r="NJD180" s="216"/>
      <c r="NJE180" s="216"/>
      <c r="NJF180" s="216"/>
      <c r="NJG180" s="216"/>
      <c r="NJH180" s="216"/>
      <c r="NJI180" s="216"/>
      <c r="NJJ180" s="216"/>
      <c r="NJK180" s="216"/>
      <c r="NJL180" s="216"/>
      <c r="NJM180" s="216"/>
      <c r="NJN180" s="216"/>
      <c r="NJO180" s="216"/>
      <c r="NJP180" s="216"/>
      <c r="NJQ180" s="216"/>
      <c r="NJR180" s="216"/>
      <c r="NJS180" s="216"/>
      <c r="NJT180" s="216"/>
      <c r="NJU180" s="216"/>
      <c r="NJV180" s="216"/>
      <c r="NJW180" s="216"/>
      <c r="NJX180" s="216"/>
      <c r="NJY180" s="216"/>
      <c r="NJZ180" s="216"/>
      <c r="NKA180" s="216"/>
      <c r="NKB180" s="216"/>
      <c r="NKC180" s="216"/>
      <c r="NKD180" s="216"/>
      <c r="NKE180" s="216"/>
      <c r="NKF180" s="216"/>
      <c r="NKG180" s="216"/>
      <c r="NKH180" s="216"/>
      <c r="NKI180" s="216"/>
      <c r="NKJ180" s="216"/>
      <c r="NKK180" s="216"/>
      <c r="NKL180" s="216"/>
      <c r="NKM180" s="216"/>
      <c r="NKN180" s="216"/>
      <c r="NKO180" s="216"/>
      <c r="NKP180" s="216"/>
      <c r="NKQ180" s="216"/>
      <c r="NKR180" s="216"/>
      <c r="NKS180" s="216"/>
      <c r="NKT180" s="216"/>
      <c r="NKU180" s="216"/>
      <c r="NKV180" s="216"/>
      <c r="NKW180" s="216"/>
      <c r="NKX180" s="216"/>
      <c r="NKY180" s="216"/>
      <c r="NKZ180" s="216"/>
      <c r="NLA180" s="216"/>
      <c r="NLB180" s="216"/>
      <c r="NLC180" s="216"/>
      <c r="NLD180" s="216"/>
      <c r="NLE180" s="216"/>
      <c r="NLF180" s="216"/>
      <c r="NLG180" s="216"/>
      <c r="NLH180" s="216"/>
      <c r="NLI180" s="216"/>
      <c r="NLJ180" s="216"/>
      <c r="NLK180" s="216"/>
      <c r="NLL180" s="216"/>
      <c r="NLM180" s="216"/>
      <c r="NLN180" s="216"/>
      <c r="NLO180" s="216"/>
      <c r="NLP180" s="216"/>
      <c r="NLQ180" s="216"/>
      <c r="NLR180" s="216"/>
      <c r="NLS180" s="216"/>
      <c r="NLT180" s="216"/>
      <c r="NLU180" s="216"/>
      <c r="NLV180" s="216"/>
      <c r="NLW180" s="216"/>
      <c r="NLX180" s="216"/>
      <c r="NLY180" s="216"/>
      <c r="NLZ180" s="216"/>
      <c r="NMA180" s="216"/>
      <c r="NMB180" s="216"/>
      <c r="NMC180" s="216"/>
      <c r="NMD180" s="216"/>
      <c r="NME180" s="216"/>
      <c r="NMF180" s="216"/>
      <c r="NMG180" s="216"/>
      <c r="NMH180" s="216"/>
      <c r="NMI180" s="216"/>
      <c r="NMJ180" s="216"/>
      <c r="NMK180" s="216"/>
      <c r="NML180" s="216"/>
      <c r="NMM180" s="216"/>
      <c r="NMN180" s="216"/>
      <c r="NMO180" s="216"/>
      <c r="NMP180" s="216"/>
      <c r="NMQ180" s="216"/>
      <c r="NMR180" s="216"/>
      <c r="NMS180" s="216"/>
      <c r="NMT180" s="216"/>
      <c r="NMU180" s="216"/>
      <c r="NMV180" s="216"/>
      <c r="NMW180" s="216"/>
      <c r="NMX180" s="216"/>
      <c r="NMY180" s="216"/>
      <c r="NMZ180" s="216"/>
      <c r="NNA180" s="216"/>
      <c r="NNB180" s="216"/>
      <c r="NNC180" s="216"/>
      <c r="NND180" s="216"/>
      <c r="NNE180" s="216"/>
      <c r="NNF180" s="216"/>
      <c r="NNG180" s="216"/>
      <c r="NNH180" s="216"/>
      <c r="NNI180" s="216"/>
      <c r="NNJ180" s="216"/>
      <c r="NNK180" s="216"/>
      <c r="NNL180" s="216"/>
      <c r="NNM180" s="216"/>
      <c r="NNN180" s="216"/>
      <c r="NNO180" s="216"/>
      <c r="NNP180" s="216"/>
      <c r="NNQ180" s="216"/>
      <c r="NNR180" s="216"/>
      <c r="NNS180" s="216"/>
      <c r="NNT180" s="216"/>
      <c r="NNU180" s="216"/>
      <c r="NNV180" s="216"/>
      <c r="NNW180" s="216"/>
      <c r="NNX180" s="216"/>
      <c r="NNY180" s="216"/>
      <c r="NNZ180" s="216"/>
      <c r="NOA180" s="216"/>
      <c r="NOB180" s="216"/>
      <c r="NOC180" s="216"/>
      <c r="NOD180" s="216"/>
      <c r="NOE180" s="216"/>
      <c r="NOF180" s="216"/>
      <c r="NOG180" s="216"/>
      <c r="NOH180" s="216"/>
      <c r="NOI180" s="216"/>
      <c r="NOJ180" s="216"/>
      <c r="NOK180" s="216"/>
      <c r="NOL180" s="216"/>
      <c r="NOM180" s="216"/>
      <c r="NON180" s="216"/>
      <c r="NOO180" s="216"/>
      <c r="NOP180" s="216"/>
      <c r="NOQ180" s="216"/>
      <c r="NOR180" s="216"/>
      <c r="NOS180" s="216"/>
      <c r="NOT180" s="216"/>
      <c r="NOU180" s="216"/>
      <c r="NOV180" s="216"/>
      <c r="NOW180" s="216"/>
      <c r="NOX180" s="216"/>
      <c r="NOY180" s="216"/>
      <c r="NOZ180" s="216"/>
      <c r="NPA180" s="216"/>
      <c r="NPB180" s="216"/>
      <c r="NPC180" s="216"/>
      <c r="NPD180" s="216"/>
      <c r="NPE180" s="216"/>
      <c r="NPF180" s="216"/>
      <c r="NPG180" s="216"/>
      <c r="NPH180" s="216"/>
      <c r="NPI180" s="216"/>
      <c r="NPJ180" s="216"/>
      <c r="NPK180" s="216"/>
      <c r="NPL180" s="216"/>
      <c r="NPM180" s="216"/>
      <c r="NPN180" s="216"/>
      <c r="NPO180" s="216"/>
      <c r="NPP180" s="216"/>
      <c r="NPQ180" s="216"/>
      <c r="NPR180" s="216"/>
      <c r="NPS180" s="216"/>
      <c r="NPT180" s="216"/>
      <c r="NPU180" s="216"/>
      <c r="NPV180" s="216"/>
      <c r="NPW180" s="216"/>
      <c r="NPX180" s="216"/>
      <c r="NPY180" s="216"/>
      <c r="NPZ180" s="216"/>
      <c r="NQA180" s="216"/>
      <c r="NQB180" s="216"/>
      <c r="NQC180" s="216"/>
      <c r="NQD180" s="216"/>
      <c r="NQE180" s="216"/>
      <c r="NQF180" s="216"/>
      <c r="NQG180" s="216"/>
      <c r="NQH180" s="216"/>
      <c r="NQI180" s="216"/>
      <c r="NQJ180" s="216"/>
      <c r="NQK180" s="216"/>
      <c r="NQL180" s="216"/>
      <c r="NQM180" s="216"/>
      <c r="NQN180" s="216"/>
      <c r="NQO180" s="216"/>
      <c r="NQP180" s="216"/>
      <c r="NQQ180" s="216"/>
      <c r="NQR180" s="216"/>
      <c r="NQS180" s="216"/>
      <c r="NQT180" s="216"/>
      <c r="NQU180" s="216"/>
      <c r="NQV180" s="216"/>
      <c r="NQW180" s="216"/>
      <c r="NQX180" s="216"/>
      <c r="NQY180" s="216"/>
      <c r="NQZ180" s="216"/>
      <c r="NRA180" s="216"/>
      <c r="NRB180" s="216"/>
      <c r="NRC180" s="216"/>
      <c r="NRD180" s="216"/>
      <c r="NRE180" s="216"/>
      <c r="NRF180" s="216"/>
      <c r="NRG180" s="216"/>
      <c r="NRH180" s="216"/>
      <c r="NRI180" s="216"/>
      <c r="NRJ180" s="216"/>
      <c r="NRK180" s="216"/>
      <c r="NRL180" s="216"/>
      <c r="NRM180" s="216"/>
      <c r="NRN180" s="216"/>
      <c r="NRO180" s="216"/>
      <c r="NRP180" s="216"/>
      <c r="NRQ180" s="216"/>
      <c r="NRR180" s="216"/>
      <c r="NRS180" s="216"/>
      <c r="NRT180" s="216"/>
      <c r="NRU180" s="216"/>
      <c r="NRV180" s="216"/>
      <c r="NRW180" s="216"/>
      <c r="NRX180" s="216"/>
      <c r="NRY180" s="216"/>
      <c r="NRZ180" s="216"/>
      <c r="NSA180" s="216"/>
      <c r="NSB180" s="216"/>
      <c r="NSC180" s="216"/>
      <c r="NSD180" s="216"/>
      <c r="NSE180" s="216"/>
      <c r="NSF180" s="216"/>
      <c r="NSG180" s="216"/>
      <c r="NSH180" s="216"/>
      <c r="NSI180" s="216"/>
      <c r="NSJ180" s="216"/>
      <c r="NSK180" s="216"/>
      <c r="NSL180" s="216"/>
      <c r="NSM180" s="216"/>
      <c r="NSN180" s="216"/>
      <c r="NSO180" s="216"/>
      <c r="NSP180" s="216"/>
      <c r="NSQ180" s="216"/>
      <c r="NSR180" s="216"/>
      <c r="NSS180" s="216"/>
      <c r="NST180" s="216"/>
      <c r="NSU180" s="216"/>
      <c r="NSV180" s="216"/>
      <c r="NSW180" s="216"/>
      <c r="NSX180" s="216"/>
      <c r="NSY180" s="216"/>
      <c r="NSZ180" s="216"/>
      <c r="NTA180" s="216"/>
      <c r="NTB180" s="216"/>
      <c r="NTC180" s="216"/>
      <c r="NTD180" s="216"/>
      <c r="NTE180" s="216"/>
      <c r="NTF180" s="216"/>
      <c r="NTG180" s="216"/>
      <c r="NTH180" s="216"/>
      <c r="NTI180" s="216"/>
      <c r="NTJ180" s="216"/>
      <c r="NTK180" s="216"/>
      <c r="NTL180" s="216"/>
      <c r="NTM180" s="216"/>
      <c r="NTN180" s="216"/>
      <c r="NTO180" s="216"/>
      <c r="NTP180" s="216"/>
      <c r="NTQ180" s="216"/>
      <c r="NTR180" s="216"/>
      <c r="NTS180" s="216"/>
      <c r="NTT180" s="216"/>
      <c r="NTU180" s="216"/>
      <c r="NTV180" s="216"/>
      <c r="NTW180" s="216"/>
      <c r="NTX180" s="216"/>
      <c r="NTY180" s="216"/>
      <c r="NTZ180" s="216"/>
      <c r="NUA180" s="216"/>
      <c r="NUB180" s="216"/>
      <c r="NUC180" s="216"/>
      <c r="NUD180" s="216"/>
      <c r="NUE180" s="216"/>
      <c r="NUF180" s="216"/>
      <c r="NUG180" s="216"/>
      <c r="NUH180" s="216"/>
      <c r="NUI180" s="216"/>
      <c r="NUJ180" s="216"/>
      <c r="NUK180" s="216"/>
      <c r="NUL180" s="216"/>
      <c r="NUM180" s="216"/>
      <c r="NUN180" s="216"/>
      <c r="NUO180" s="216"/>
      <c r="NUP180" s="216"/>
      <c r="NUQ180" s="216"/>
      <c r="NUR180" s="216"/>
      <c r="NUS180" s="216"/>
      <c r="NUT180" s="216"/>
      <c r="NUU180" s="216"/>
      <c r="NUV180" s="216"/>
      <c r="NUW180" s="216"/>
      <c r="NUX180" s="216"/>
      <c r="NUY180" s="216"/>
      <c r="NUZ180" s="216"/>
      <c r="NVA180" s="216"/>
      <c r="NVB180" s="216"/>
      <c r="NVC180" s="216"/>
      <c r="NVD180" s="216"/>
      <c r="NVE180" s="216"/>
      <c r="NVF180" s="216"/>
      <c r="NVG180" s="216"/>
      <c r="NVH180" s="216"/>
      <c r="NVI180" s="216"/>
      <c r="NVJ180" s="216"/>
      <c r="NVK180" s="216"/>
      <c r="NVL180" s="216"/>
      <c r="NVM180" s="216"/>
      <c r="NVN180" s="216"/>
      <c r="NVO180" s="216"/>
      <c r="NVP180" s="216"/>
      <c r="NVQ180" s="216"/>
      <c r="NVR180" s="216"/>
      <c r="NVS180" s="216"/>
      <c r="NVT180" s="216"/>
      <c r="NVU180" s="216"/>
      <c r="NVV180" s="216"/>
      <c r="NVW180" s="216"/>
      <c r="NVX180" s="216"/>
      <c r="NVY180" s="216"/>
      <c r="NVZ180" s="216"/>
      <c r="NWA180" s="216"/>
      <c r="NWB180" s="216"/>
      <c r="NWC180" s="216"/>
      <c r="NWD180" s="216"/>
      <c r="NWE180" s="216"/>
      <c r="NWF180" s="216"/>
      <c r="NWG180" s="216"/>
      <c r="NWH180" s="216"/>
      <c r="NWI180" s="216"/>
      <c r="NWJ180" s="216"/>
      <c r="NWK180" s="216"/>
      <c r="NWL180" s="216"/>
      <c r="NWM180" s="216"/>
      <c r="NWN180" s="216"/>
      <c r="NWO180" s="216"/>
      <c r="NWP180" s="216"/>
      <c r="NWQ180" s="216"/>
      <c r="NWR180" s="216"/>
      <c r="NWS180" s="216"/>
      <c r="NWT180" s="216"/>
      <c r="NWU180" s="216"/>
      <c r="NWV180" s="216"/>
      <c r="NWW180" s="216"/>
      <c r="NWX180" s="216"/>
      <c r="NWY180" s="216"/>
      <c r="NWZ180" s="216"/>
      <c r="NXA180" s="216"/>
      <c r="NXB180" s="216"/>
      <c r="NXC180" s="216"/>
      <c r="NXD180" s="216"/>
      <c r="NXE180" s="216"/>
      <c r="NXF180" s="216"/>
      <c r="NXG180" s="216"/>
      <c r="NXH180" s="216"/>
      <c r="NXI180" s="216"/>
      <c r="NXJ180" s="216"/>
      <c r="NXK180" s="216"/>
      <c r="NXL180" s="216"/>
      <c r="NXM180" s="216"/>
      <c r="NXN180" s="216"/>
      <c r="NXO180" s="216"/>
      <c r="NXP180" s="216"/>
      <c r="NXQ180" s="216"/>
      <c r="NXR180" s="216"/>
      <c r="NXS180" s="216"/>
      <c r="NXT180" s="216"/>
      <c r="NXU180" s="216"/>
      <c r="NXV180" s="216"/>
      <c r="NXW180" s="216"/>
      <c r="NXX180" s="216"/>
      <c r="NXY180" s="216"/>
      <c r="NXZ180" s="216"/>
      <c r="NYA180" s="216"/>
      <c r="NYB180" s="216"/>
      <c r="NYC180" s="216"/>
      <c r="NYD180" s="216"/>
      <c r="NYE180" s="216"/>
      <c r="NYF180" s="216"/>
      <c r="NYG180" s="216"/>
      <c r="NYH180" s="216"/>
      <c r="NYI180" s="216"/>
      <c r="NYJ180" s="216"/>
      <c r="NYK180" s="216"/>
      <c r="NYL180" s="216"/>
      <c r="NYM180" s="216"/>
      <c r="NYN180" s="216"/>
      <c r="NYO180" s="216"/>
      <c r="NYP180" s="216"/>
      <c r="NYQ180" s="216"/>
      <c r="NYR180" s="216"/>
      <c r="NYS180" s="216"/>
      <c r="NYT180" s="216"/>
      <c r="NYU180" s="216"/>
      <c r="NYV180" s="216"/>
      <c r="NYW180" s="216"/>
      <c r="NYX180" s="216"/>
      <c r="NYY180" s="216"/>
      <c r="NYZ180" s="216"/>
      <c r="NZA180" s="216"/>
      <c r="NZB180" s="216"/>
      <c r="NZC180" s="216"/>
      <c r="NZD180" s="216"/>
      <c r="NZE180" s="216"/>
      <c r="NZF180" s="216"/>
      <c r="NZG180" s="216"/>
      <c r="NZH180" s="216"/>
      <c r="NZI180" s="216"/>
      <c r="NZJ180" s="216"/>
      <c r="NZK180" s="216"/>
      <c r="NZL180" s="216"/>
      <c r="NZM180" s="216"/>
      <c r="NZN180" s="216"/>
      <c r="NZO180" s="216"/>
      <c r="NZP180" s="216"/>
      <c r="NZQ180" s="216"/>
      <c r="NZR180" s="216"/>
      <c r="NZS180" s="216"/>
      <c r="NZT180" s="216"/>
      <c r="NZU180" s="216"/>
      <c r="NZV180" s="216"/>
      <c r="NZW180" s="216"/>
      <c r="NZX180" s="216"/>
      <c r="NZY180" s="216"/>
      <c r="NZZ180" s="216"/>
      <c r="OAA180" s="216"/>
      <c r="OAB180" s="216"/>
      <c r="OAC180" s="216"/>
      <c r="OAD180" s="216"/>
      <c r="OAE180" s="216"/>
      <c r="OAF180" s="216"/>
      <c r="OAG180" s="216"/>
      <c r="OAH180" s="216"/>
      <c r="OAI180" s="216"/>
      <c r="OAJ180" s="216"/>
      <c r="OAK180" s="216"/>
      <c r="OAL180" s="216"/>
      <c r="OAM180" s="216"/>
      <c r="OAN180" s="216"/>
      <c r="OAO180" s="216"/>
      <c r="OAP180" s="216"/>
      <c r="OAQ180" s="216"/>
      <c r="OAR180" s="216"/>
      <c r="OAS180" s="216"/>
      <c r="OAT180" s="216"/>
      <c r="OAU180" s="216"/>
      <c r="OAV180" s="216"/>
      <c r="OAW180" s="216"/>
      <c r="OAX180" s="216"/>
      <c r="OAY180" s="216"/>
      <c r="OAZ180" s="216"/>
      <c r="OBA180" s="216"/>
      <c r="OBB180" s="216"/>
      <c r="OBC180" s="216"/>
      <c r="OBD180" s="216"/>
      <c r="OBE180" s="216"/>
      <c r="OBF180" s="216"/>
      <c r="OBG180" s="216"/>
      <c r="OBH180" s="216"/>
      <c r="OBI180" s="216"/>
      <c r="OBJ180" s="216"/>
      <c r="OBK180" s="216"/>
      <c r="OBL180" s="216"/>
      <c r="OBM180" s="216"/>
      <c r="OBN180" s="216"/>
      <c r="OBO180" s="216"/>
      <c r="OBP180" s="216"/>
      <c r="OBQ180" s="216"/>
      <c r="OBR180" s="216"/>
      <c r="OBS180" s="216"/>
      <c r="OBT180" s="216"/>
      <c r="OBU180" s="216"/>
      <c r="OBV180" s="216"/>
      <c r="OBW180" s="216"/>
      <c r="OBX180" s="216"/>
      <c r="OBY180" s="216"/>
      <c r="OBZ180" s="216"/>
      <c r="OCA180" s="216"/>
      <c r="OCB180" s="216"/>
      <c r="OCC180" s="216"/>
      <c r="OCD180" s="216"/>
      <c r="OCE180" s="216"/>
      <c r="OCF180" s="216"/>
      <c r="OCG180" s="216"/>
      <c r="OCH180" s="216"/>
      <c r="OCI180" s="216"/>
      <c r="OCJ180" s="216"/>
      <c r="OCK180" s="216"/>
      <c r="OCL180" s="216"/>
      <c r="OCM180" s="216"/>
      <c r="OCN180" s="216"/>
      <c r="OCO180" s="216"/>
      <c r="OCP180" s="216"/>
      <c r="OCQ180" s="216"/>
      <c r="OCR180" s="216"/>
      <c r="OCS180" s="216"/>
      <c r="OCT180" s="216"/>
      <c r="OCU180" s="216"/>
      <c r="OCV180" s="216"/>
      <c r="OCW180" s="216"/>
      <c r="OCX180" s="216"/>
      <c r="OCY180" s="216"/>
      <c r="OCZ180" s="216"/>
      <c r="ODA180" s="216"/>
      <c r="ODB180" s="216"/>
      <c r="ODC180" s="216"/>
      <c r="ODD180" s="216"/>
      <c r="ODE180" s="216"/>
      <c r="ODF180" s="216"/>
      <c r="ODG180" s="216"/>
      <c r="ODH180" s="216"/>
      <c r="ODI180" s="216"/>
      <c r="ODJ180" s="216"/>
      <c r="ODK180" s="216"/>
      <c r="ODL180" s="216"/>
      <c r="ODM180" s="216"/>
      <c r="ODN180" s="216"/>
      <c r="ODO180" s="216"/>
      <c r="ODP180" s="216"/>
      <c r="ODQ180" s="216"/>
      <c r="ODR180" s="216"/>
      <c r="ODS180" s="216"/>
      <c r="ODT180" s="216"/>
      <c r="ODU180" s="216"/>
      <c r="ODV180" s="216"/>
      <c r="ODW180" s="216"/>
      <c r="ODX180" s="216"/>
      <c r="ODY180" s="216"/>
      <c r="ODZ180" s="216"/>
      <c r="OEA180" s="216"/>
      <c r="OEB180" s="216"/>
      <c r="OEC180" s="216"/>
      <c r="OED180" s="216"/>
      <c r="OEE180" s="216"/>
      <c r="OEF180" s="216"/>
      <c r="OEG180" s="216"/>
      <c r="OEH180" s="216"/>
      <c r="OEI180" s="216"/>
      <c r="OEJ180" s="216"/>
      <c r="OEK180" s="216"/>
      <c r="OEL180" s="216"/>
      <c r="OEM180" s="216"/>
      <c r="OEN180" s="216"/>
      <c r="OEO180" s="216"/>
      <c r="OEP180" s="216"/>
      <c r="OEQ180" s="216"/>
      <c r="OER180" s="216"/>
      <c r="OES180" s="216"/>
      <c r="OET180" s="216"/>
      <c r="OEU180" s="216"/>
      <c r="OEV180" s="216"/>
      <c r="OEW180" s="216"/>
      <c r="OEX180" s="216"/>
      <c r="OEY180" s="216"/>
      <c r="OEZ180" s="216"/>
      <c r="OFA180" s="216"/>
      <c r="OFB180" s="216"/>
      <c r="OFC180" s="216"/>
      <c r="OFD180" s="216"/>
      <c r="OFE180" s="216"/>
      <c r="OFF180" s="216"/>
      <c r="OFG180" s="216"/>
      <c r="OFH180" s="216"/>
      <c r="OFI180" s="216"/>
      <c r="OFJ180" s="216"/>
      <c r="OFK180" s="216"/>
      <c r="OFL180" s="216"/>
      <c r="OFM180" s="216"/>
      <c r="OFN180" s="216"/>
      <c r="OFO180" s="216"/>
      <c r="OFP180" s="216"/>
      <c r="OFQ180" s="216"/>
      <c r="OFR180" s="216"/>
      <c r="OFS180" s="216"/>
      <c r="OFT180" s="216"/>
      <c r="OFU180" s="216"/>
      <c r="OFV180" s="216"/>
      <c r="OFW180" s="216"/>
      <c r="OFX180" s="216"/>
      <c r="OFY180" s="216"/>
      <c r="OFZ180" s="216"/>
      <c r="OGA180" s="216"/>
      <c r="OGB180" s="216"/>
      <c r="OGC180" s="216"/>
      <c r="OGD180" s="216"/>
      <c r="OGE180" s="216"/>
      <c r="OGF180" s="216"/>
      <c r="OGG180" s="216"/>
      <c r="OGH180" s="216"/>
      <c r="OGI180" s="216"/>
      <c r="OGJ180" s="216"/>
      <c r="OGK180" s="216"/>
      <c r="OGL180" s="216"/>
      <c r="OGM180" s="216"/>
      <c r="OGN180" s="216"/>
      <c r="OGO180" s="216"/>
      <c r="OGP180" s="216"/>
      <c r="OGQ180" s="216"/>
      <c r="OGR180" s="216"/>
      <c r="OGS180" s="216"/>
      <c r="OGT180" s="216"/>
      <c r="OGU180" s="216"/>
      <c r="OGV180" s="216"/>
      <c r="OGW180" s="216"/>
      <c r="OGX180" s="216"/>
      <c r="OGY180" s="216"/>
      <c r="OGZ180" s="216"/>
      <c r="OHA180" s="216"/>
      <c r="OHB180" s="216"/>
      <c r="OHC180" s="216"/>
      <c r="OHD180" s="216"/>
      <c r="OHE180" s="216"/>
      <c r="OHF180" s="216"/>
      <c r="OHG180" s="216"/>
      <c r="OHH180" s="216"/>
      <c r="OHI180" s="216"/>
      <c r="OHJ180" s="216"/>
      <c r="OHK180" s="216"/>
      <c r="OHL180" s="216"/>
      <c r="OHM180" s="216"/>
      <c r="OHN180" s="216"/>
      <c r="OHO180" s="216"/>
      <c r="OHP180" s="216"/>
      <c r="OHQ180" s="216"/>
      <c r="OHR180" s="216"/>
      <c r="OHS180" s="216"/>
      <c r="OHT180" s="216"/>
      <c r="OHU180" s="216"/>
      <c r="OHV180" s="216"/>
      <c r="OHW180" s="216"/>
      <c r="OHX180" s="216"/>
      <c r="OHY180" s="216"/>
      <c r="OHZ180" s="216"/>
      <c r="OIA180" s="216"/>
      <c r="OIB180" s="216"/>
      <c r="OIC180" s="216"/>
      <c r="OID180" s="216"/>
      <c r="OIE180" s="216"/>
      <c r="OIF180" s="216"/>
      <c r="OIG180" s="216"/>
      <c r="OIH180" s="216"/>
      <c r="OII180" s="216"/>
      <c r="OIJ180" s="216"/>
      <c r="OIK180" s="216"/>
      <c r="OIL180" s="216"/>
      <c r="OIM180" s="216"/>
      <c r="OIN180" s="216"/>
      <c r="OIO180" s="216"/>
      <c r="OIP180" s="216"/>
      <c r="OIQ180" s="216"/>
      <c r="OIR180" s="216"/>
      <c r="OIS180" s="216"/>
      <c r="OIT180" s="216"/>
      <c r="OIU180" s="216"/>
      <c r="OIV180" s="216"/>
      <c r="OIW180" s="216"/>
      <c r="OIX180" s="216"/>
      <c r="OIY180" s="216"/>
      <c r="OIZ180" s="216"/>
      <c r="OJA180" s="216"/>
      <c r="OJB180" s="216"/>
      <c r="OJC180" s="216"/>
      <c r="OJD180" s="216"/>
      <c r="OJE180" s="216"/>
      <c r="OJF180" s="216"/>
      <c r="OJG180" s="216"/>
      <c r="OJH180" s="216"/>
      <c r="OJI180" s="216"/>
      <c r="OJJ180" s="216"/>
      <c r="OJK180" s="216"/>
      <c r="OJL180" s="216"/>
      <c r="OJM180" s="216"/>
      <c r="OJN180" s="216"/>
      <c r="OJO180" s="216"/>
      <c r="OJP180" s="216"/>
      <c r="OJQ180" s="216"/>
      <c r="OJR180" s="216"/>
      <c r="OJS180" s="216"/>
      <c r="OJT180" s="216"/>
      <c r="OJU180" s="216"/>
      <c r="OJV180" s="216"/>
      <c r="OJW180" s="216"/>
      <c r="OJX180" s="216"/>
      <c r="OJY180" s="216"/>
      <c r="OJZ180" s="216"/>
      <c r="OKA180" s="216"/>
      <c r="OKB180" s="216"/>
      <c r="OKC180" s="216"/>
      <c r="OKD180" s="216"/>
      <c r="OKE180" s="216"/>
      <c r="OKF180" s="216"/>
      <c r="OKG180" s="216"/>
      <c r="OKH180" s="216"/>
      <c r="OKI180" s="216"/>
      <c r="OKJ180" s="216"/>
      <c r="OKK180" s="216"/>
      <c r="OKL180" s="216"/>
      <c r="OKM180" s="216"/>
      <c r="OKN180" s="216"/>
      <c r="OKO180" s="216"/>
      <c r="OKP180" s="216"/>
      <c r="OKQ180" s="216"/>
      <c r="OKR180" s="216"/>
      <c r="OKS180" s="216"/>
      <c r="OKT180" s="216"/>
      <c r="OKU180" s="216"/>
      <c r="OKV180" s="216"/>
      <c r="OKW180" s="216"/>
      <c r="OKX180" s="216"/>
      <c r="OKY180" s="216"/>
      <c r="OKZ180" s="216"/>
      <c r="OLA180" s="216"/>
      <c r="OLB180" s="216"/>
      <c r="OLC180" s="216"/>
      <c r="OLD180" s="216"/>
      <c r="OLE180" s="216"/>
      <c r="OLF180" s="216"/>
      <c r="OLG180" s="216"/>
      <c r="OLH180" s="216"/>
      <c r="OLI180" s="216"/>
      <c r="OLJ180" s="216"/>
      <c r="OLK180" s="216"/>
      <c r="OLL180" s="216"/>
      <c r="OLM180" s="216"/>
      <c r="OLN180" s="216"/>
      <c r="OLO180" s="216"/>
      <c r="OLP180" s="216"/>
      <c r="OLQ180" s="216"/>
      <c r="OLR180" s="216"/>
      <c r="OLS180" s="216"/>
      <c r="OLT180" s="216"/>
      <c r="OLU180" s="216"/>
      <c r="OLV180" s="216"/>
      <c r="OLW180" s="216"/>
      <c r="OLX180" s="216"/>
      <c r="OLY180" s="216"/>
      <c r="OLZ180" s="216"/>
      <c r="OMA180" s="216"/>
      <c r="OMB180" s="216"/>
      <c r="OMC180" s="216"/>
      <c r="OMD180" s="216"/>
      <c r="OME180" s="216"/>
      <c r="OMF180" s="216"/>
      <c r="OMG180" s="216"/>
      <c r="OMH180" s="216"/>
      <c r="OMI180" s="216"/>
      <c r="OMJ180" s="216"/>
      <c r="OMK180" s="216"/>
      <c r="OML180" s="216"/>
      <c r="OMM180" s="216"/>
      <c r="OMN180" s="216"/>
      <c r="OMO180" s="216"/>
      <c r="OMP180" s="216"/>
      <c r="OMQ180" s="216"/>
      <c r="OMR180" s="216"/>
      <c r="OMS180" s="216"/>
      <c r="OMT180" s="216"/>
      <c r="OMU180" s="216"/>
      <c r="OMV180" s="216"/>
      <c r="OMW180" s="216"/>
      <c r="OMX180" s="216"/>
      <c r="OMY180" s="216"/>
      <c r="OMZ180" s="216"/>
      <c r="ONA180" s="216"/>
      <c r="ONB180" s="216"/>
      <c r="ONC180" s="216"/>
      <c r="OND180" s="216"/>
      <c r="ONE180" s="216"/>
      <c r="ONF180" s="216"/>
      <c r="ONG180" s="216"/>
      <c r="ONH180" s="216"/>
      <c r="ONI180" s="216"/>
      <c r="ONJ180" s="216"/>
      <c r="ONK180" s="216"/>
      <c r="ONL180" s="216"/>
      <c r="ONM180" s="216"/>
      <c r="ONN180" s="216"/>
      <c r="ONO180" s="216"/>
      <c r="ONP180" s="216"/>
      <c r="ONQ180" s="216"/>
      <c r="ONR180" s="216"/>
      <c r="ONS180" s="216"/>
      <c r="ONT180" s="216"/>
      <c r="ONU180" s="216"/>
      <c r="ONV180" s="216"/>
      <c r="ONW180" s="216"/>
      <c r="ONX180" s="216"/>
      <c r="ONY180" s="216"/>
      <c r="ONZ180" s="216"/>
      <c r="OOA180" s="216"/>
      <c r="OOB180" s="216"/>
      <c r="OOC180" s="216"/>
      <c r="OOD180" s="216"/>
      <c r="OOE180" s="216"/>
      <c r="OOF180" s="216"/>
      <c r="OOG180" s="216"/>
      <c r="OOH180" s="216"/>
      <c r="OOI180" s="216"/>
      <c r="OOJ180" s="216"/>
      <c r="OOK180" s="216"/>
      <c r="OOL180" s="216"/>
      <c r="OOM180" s="216"/>
      <c r="OON180" s="216"/>
      <c r="OOO180" s="216"/>
      <c r="OOP180" s="216"/>
      <c r="OOQ180" s="216"/>
      <c r="OOR180" s="216"/>
      <c r="OOS180" s="216"/>
      <c r="OOT180" s="216"/>
      <c r="OOU180" s="216"/>
      <c r="OOV180" s="216"/>
      <c r="OOW180" s="216"/>
      <c r="OOX180" s="216"/>
      <c r="OOY180" s="216"/>
      <c r="OOZ180" s="216"/>
      <c r="OPA180" s="216"/>
      <c r="OPB180" s="216"/>
      <c r="OPC180" s="216"/>
      <c r="OPD180" s="216"/>
      <c r="OPE180" s="216"/>
      <c r="OPF180" s="216"/>
      <c r="OPG180" s="216"/>
      <c r="OPH180" s="216"/>
      <c r="OPI180" s="216"/>
      <c r="OPJ180" s="216"/>
      <c r="OPK180" s="216"/>
      <c r="OPL180" s="216"/>
      <c r="OPM180" s="216"/>
      <c r="OPN180" s="216"/>
      <c r="OPO180" s="216"/>
      <c r="OPP180" s="216"/>
      <c r="OPQ180" s="216"/>
      <c r="OPR180" s="216"/>
      <c r="OPS180" s="216"/>
      <c r="OPT180" s="216"/>
      <c r="OPU180" s="216"/>
      <c r="OPV180" s="216"/>
      <c r="OPW180" s="216"/>
      <c r="OPX180" s="216"/>
      <c r="OPY180" s="216"/>
      <c r="OPZ180" s="216"/>
      <c r="OQA180" s="216"/>
      <c r="OQB180" s="216"/>
      <c r="OQC180" s="216"/>
      <c r="OQD180" s="216"/>
      <c r="OQE180" s="216"/>
      <c r="OQF180" s="216"/>
      <c r="OQG180" s="216"/>
      <c r="OQH180" s="216"/>
      <c r="OQI180" s="216"/>
      <c r="OQJ180" s="216"/>
      <c r="OQK180" s="216"/>
      <c r="OQL180" s="216"/>
      <c r="OQM180" s="216"/>
      <c r="OQN180" s="216"/>
      <c r="OQO180" s="216"/>
      <c r="OQP180" s="216"/>
      <c r="OQQ180" s="216"/>
      <c r="OQR180" s="216"/>
      <c r="OQS180" s="216"/>
      <c r="OQT180" s="216"/>
      <c r="OQU180" s="216"/>
      <c r="OQV180" s="216"/>
      <c r="OQW180" s="216"/>
      <c r="OQX180" s="216"/>
      <c r="OQY180" s="216"/>
      <c r="OQZ180" s="216"/>
      <c r="ORA180" s="216"/>
      <c r="ORB180" s="216"/>
      <c r="ORC180" s="216"/>
      <c r="ORD180" s="216"/>
      <c r="ORE180" s="216"/>
      <c r="ORF180" s="216"/>
      <c r="ORG180" s="216"/>
      <c r="ORH180" s="216"/>
      <c r="ORI180" s="216"/>
      <c r="ORJ180" s="216"/>
      <c r="ORK180" s="216"/>
      <c r="ORL180" s="216"/>
      <c r="ORM180" s="216"/>
      <c r="ORN180" s="216"/>
      <c r="ORO180" s="216"/>
      <c r="ORP180" s="216"/>
      <c r="ORQ180" s="216"/>
      <c r="ORR180" s="216"/>
      <c r="ORS180" s="216"/>
      <c r="ORT180" s="216"/>
      <c r="ORU180" s="216"/>
      <c r="ORV180" s="216"/>
      <c r="ORW180" s="216"/>
      <c r="ORX180" s="216"/>
      <c r="ORY180" s="216"/>
      <c r="ORZ180" s="216"/>
      <c r="OSA180" s="216"/>
      <c r="OSB180" s="216"/>
      <c r="OSC180" s="216"/>
      <c r="OSD180" s="216"/>
      <c r="OSE180" s="216"/>
      <c r="OSF180" s="216"/>
      <c r="OSG180" s="216"/>
      <c r="OSH180" s="216"/>
      <c r="OSI180" s="216"/>
      <c r="OSJ180" s="216"/>
      <c r="OSK180" s="216"/>
      <c r="OSL180" s="216"/>
      <c r="OSM180" s="216"/>
      <c r="OSN180" s="216"/>
      <c r="OSO180" s="216"/>
      <c r="OSP180" s="216"/>
      <c r="OSQ180" s="216"/>
      <c r="OSR180" s="216"/>
      <c r="OSS180" s="216"/>
      <c r="OST180" s="216"/>
      <c r="OSU180" s="216"/>
      <c r="OSV180" s="216"/>
      <c r="OSW180" s="216"/>
      <c r="OSX180" s="216"/>
      <c r="OSY180" s="216"/>
      <c r="OSZ180" s="216"/>
      <c r="OTA180" s="216"/>
      <c r="OTB180" s="216"/>
      <c r="OTC180" s="216"/>
      <c r="OTD180" s="216"/>
      <c r="OTE180" s="216"/>
      <c r="OTF180" s="216"/>
      <c r="OTG180" s="216"/>
      <c r="OTH180" s="216"/>
      <c r="OTI180" s="216"/>
      <c r="OTJ180" s="216"/>
      <c r="OTK180" s="216"/>
      <c r="OTL180" s="216"/>
      <c r="OTM180" s="216"/>
      <c r="OTN180" s="216"/>
      <c r="OTO180" s="216"/>
      <c r="OTP180" s="216"/>
      <c r="OTQ180" s="216"/>
      <c r="OTR180" s="216"/>
      <c r="OTS180" s="216"/>
      <c r="OTT180" s="216"/>
      <c r="OTU180" s="216"/>
      <c r="OTV180" s="216"/>
      <c r="OTW180" s="216"/>
      <c r="OTX180" s="216"/>
      <c r="OTY180" s="216"/>
      <c r="OTZ180" s="216"/>
      <c r="OUA180" s="216"/>
      <c r="OUB180" s="216"/>
      <c r="OUC180" s="216"/>
      <c r="OUD180" s="216"/>
      <c r="OUE180" s="216"/>
      <c r="OUF180" s="216"/>
      <c r="OUG180" s="216"/>
      <c r="OUH180" s="216"/>
      <c r="OUI180" s="216"/>
      <c r="OUJ180" s="216"/>
      <c r="OUK180" s="216"/>
      <c r="OUL180" s="216"/>
      <c r="OUM180" s="216"/>
      <c r="OUN180" s="216"/>
      <c r="OUO180" s="216"/>
      <c r="OUP180" s="216"/>
      <c r="OUQ180" s="216"/>
      <c r="OUR180" s="216"/>
      <c r="OUS180" s="216"/>
      <c r="OUT180" s="216"/>
      <c r="OUU180" s="216"/>
      <c r="OUV180" s="216"/>
      <c r="OUW180" s="216"/>
      <c r="OUX180" s="216"/>
      <c r="OUY180" s="216"/>
      <c r="OUZ180" s="216"/>
      <c r="OVA180" s="216"/>
      <c r="OVB180" s="216"/>
      <c r="OVC180" s="216"/>
      <c r="OVD180" s="216"/>
      <c r="OVE180" s="216"/>
      <c r="OVF180" s="216"/>
      <c r="OVG180" s="216"/>
      <c r="OVH180" s="216"/>
      <c r="OVI180" s="216"/>
      <c r="OVJ180" s="216"/>
      <c r="OVK180" s="216"/>
      <c r="OVL180" s="216"/>
      <c r="OVM180" s="216"/>
      <c r="OVN180" s="216"/>
      <c r="OVO180" s="216"/>
      <c r="OVP180" s="216"/>
      <c r="OVQ180" s="216"/>
      <c r="OVR180" s="216"/>
      <c r="OVS180" s="216"/>
      <c r="OVT180" s="216"/>
      <c r="OVU180" s="216"/>
      <c r="OVV180" s="216"/>
      <c r="OVW180" s="216"/>
      <c r="OVX180" s="216"/>
      <c r="OVY180" s="216"/>
      <c r="OVZ180" s="216"/>
      <c r="OWA180" s="216"/>
      <c r="OWB180" s="216"/>
      <c r="OWC180" s="216"/>
      <c r="OWD180" s="216"/>
      <c r="OWE180" s="216"/>
      <c r="OWF180" s="216"/>
      <c r="OWG180" s="216"/>
      <c r="OWH180" s="216"/>
      <c r="OWI180" s="216"/>
      <c r="OWJ180" s="216"/>
      <c r="OWK180" s="216"/>
      <c r="OWL180" s="216"/>
      <c r="OWM180" s="216"/>
      <c r="OWN180" s="216"/>
      <c r="OWO180" s="216"/>
      <c r="OWP180" s="216"/>
      <c r="OWQ180" s="216"/>
      <c r="OWR180" s="216"/>
      <c r="OWS180" s="216"/>
      <c r="OWT180" s="216"/>
      <c r="OWU180" s="216"/>
      <c r="OWV180" s="216"/>
      <c r="OWW180" s="216"/>
      <c r="OWX180" s="216"/>
      <c r="OWY180" s="216"/>
      <c r="OWZ180" s="216"/>
      <c r="OXA180" s="216"/>
      <c r="OXB180" s="216"/>
      <c r="OXC180" s="216"/>
      <c r="OXD180" s="216"/>
      <c r="OXE180" s="216"/>
      <c r="OXF180" s="216"/>
      <c r="OXG180" s="216"/>
      <c r="OXH180" s="216"/>
      <c r="OXI180" s="216"/>
      <c r="OXJ180" s="216"/>
      <c r="OXK180" s="216"/>
      <c r="OXL180" s="216"/>
      <c r="OXM180" s="216"/>
      <c r="OXN180" s="216"/>
      <c r="OXO180" s="216"/>
      <c r="OXP180" s="216"/>
      <c r="OXQ180" s="216"/>
      <c r="OXR180" s="216"/>
      <c r="OXS180" s="216"/>
      <c r="OXT180" s="216"/>
      <c r="OXU180" s="216"/>
      <c r="OXV180" s="216"/>
      <c r="OXW180" s="216"/>
      <c r="OXX180" s="216"/>
      <c r="OXY180" s="216"/>
      <c r="OXZ180" s="216"/>
      <c r="OYA180" s="216"/>
      <c r="OYB180" s="216"/>
      <c r="OYC180" s="216"/>
      <c r="OYD180" s="216"/>
      <c r="OYE180" s="216"/>
      <c r="OYF180" s="216"/>
      <c r="OYG180" s="216"/>
      <c r="OYH180" s="216"/>
      <c r="OYI180" s="216"/>
      <c r="OYJ180" s="216"/>
      <c r="OYK180" s="216"/>
      <c r="OYL180" s="216"/>
      <c r="OYM180" s="216"/>
      <c r="OYN180" s="216"/>
      <c r="OYO180" s="216"/>
      <c r="OYP180" s="216"/>
      <c r="OYQ180" s="216"/>
      <c r="OYR180" s="216"/>
      <c r="OYS180" s="216"/>
      <c r="OYT180" s="216"/>
      <c r="OYU180" s="216"/>
      <c r="OYV180" s="216"/>
      <c r="OYW180" s="216"/>
      <c r="OYX180" s="216"/>
      <c r="OYY180" s="216"/>
      <c r="OYZ180" s="216"/>
      <c r="OZA180" s="216"/>
      <c r="OZB180" s="216"/>
      <c r="OZC180" s="216"/>
      <c r="OZD180" s="216"/>
      <c r="OZE180" s="216"/>
      <c r="OZF180" s="216"/>
      <c r="OZG180" s="216"/>
      <c r="OZH180" s="216"/>
      <c r="OZI180" s="216"/>
      <c r="OZJ180" s="216"/>
      <c r="OZK180" s="216"/>
      <c r="OZL180" s="216"/>
      <c r="OZM180" s="216"/>
      <c r="OZN180" s="216"/>
      <c r="OZO180" s="216"/>
      <c r="OZP180" s="216"/>
      <c r="OZQ180" s="216"/>
      <c r="OZR180" s="216"/>
      <c r="OZS180" s="216"/>
      <c r="OZT180" s="216"/>
      <c r="OZU180" s="216"/>
      <c r="OZV180" s="216"/>
      <c r="OZW180" s="216"/>
      <c r="OZX180" s="216"/>
      <c r="OZY180" s="216"/>
      <c r="OZZ180" s="216"/>
      <c r="PAA180" s="216"/>
      <c r="PAB180" s="216"/>
      <c r="PAC180" s="216"/>
      <c r="PAD180" s="216"/>
      <c r="PAE180" s="216"/>
      <c r="PAF180" s="216"/>
      <c r="PAG180" s="216"/>
      <c r="PAH180" s="216"/>
      <c r="PAI180" s="216"/>
      <c r="PAJ180" s="216"/>
      <c r="PAK180" s="216"/>
      <c r="PAL180" s="216"/>
      <c r="PAM180" s="216"/>
      <c r="PAN180" s="216"/>
      <c r="PAO180" s="216"/>
      <c r="PAP180" s="216"/>
      <c r="PAQ180" s="216"/>
      <c r="PAR180" s="216"/>
      <c r="PAS180" s="216"/>
      <c r="PAT180" s="216"/>
      <c r="PAU180" s="216"/>
      <c r="PAV180" s="216"/>
      <c r="PAW180" s="216"/>
      <c r="PAX180" s="216"/>
      <c r="PAY180" s="216"/>
      <c r="PAZ180" s="216"/>
      <c r="PBA180" s="216"/>
      <c r="PBB180" s="216"/>
      <c r="PBC180" s="216"/>
      <c r="PBD180" s="216"/>
      <c r="PBE180" s="216"/>
      <c r="PBF180" s="216"/>
      <c r="PBG180" s="216"/>
      <c r="PBH180" s="216"/>
      <c r="PBI180" s="216"/>
      <c r="PBJ180" s="216"/>
      <c r="PBK180" s="216"/>
      <c r="PBL180" s="216"/>
      <c r="PBM180" s="216"/>
      <c r="PBN180" s="216"/>
      <c r="PBO180" s="216"/>
      <c r="PBP180" s="216"/>
      <c r="PBQ180" s="216"/>
      <c r="PBR180" s="216"/>
      <c r="PBS180" s="216"/>
      <c r="PBT180" s="216"/>
      <c r="PBU180" s="216"/>
      <c r="PBV180" s="216"/>
      <c r="PBW180" s="216"/>
      <c r="PBX180" s="216"/>
      <c r="PBY180" s="216"/>
      <c r="PBZ180" s="216"/>
      <c r="PCA180" s="216"/>
      <c r="PCB180" s="216"/>
      <c r="PCC180" s="216"/>
      <c r="PCD180" s="216"/>
      <c r="PCE180" s="216"/>
      <c r="PCF180" s="216"/>
      <c r="PCG180" s="216"/>
      <c r="PCH180" s="216"/>
      <c r="PCI180" s="216"/>
      <c r="PCJ180" s="216"/>
      <c r="PCK180" s="216"/>
      <c r="PCL180" s="216"/>
      <c r="PCM180" s="216"/>
      <c r="PCN180" s="216"/>
      <c r="PCO180" s="216"/>
      <c r="PCP180" s="216"/>
      <c r="PCQ180" s="216"/>
      <c r="PCR180" s="216"/>
      <c r="PCS180" s="216"/>
      <c r="PCT180" s="216"/>
      <c r="PCU180" s="216"/>
      <c r="PCV180" s="216"/>
      <c r="PCW180" s="216"/>
      <c r="PCX180" s="216"/>
      <c r="PCY180" s="216"/>
      <c r="PCZ180" s="216"/>
      <c r="PDA180" s="216"/>
      <c r="PDB180" s="216"/>
      <c r="PDC180" s="216"/>
      <c r="PDD180" s="216"/>
      <c r="PDE180" s="216"/>
      <c r="PDF180" s="216"/>
      <c r="PDG180" s="216"/>
      <c r="PDH180" s="216"/>
      <c r="PDI180" s="216"/>
      <c r="PDJ180" s="216"/>
      <c r="PDK180" s="216"/>
      <c r="PDL180" s="216"/>
      <c r="PDM180" s="216"/>
      <c r="PDN180" s="216"/>
      <c r="PDO180" s="216"/>
      <c r="PDP180" s="216"/>
      <c r="PDQ180" s="216"/>
      <c r="PDR180" s="216"/>
      <c r="PDS180" s="216"/>
      <c r="PDT180" s="216"/>
      <c r="PDU180" s="216"/>
      <c r="PDV180" s="216"/>
      <c r="PDW180" s="216"/>
      <c r="PDX180" s="216"/>
      <c r="PDY180" s="216"/>
      <c r="PDZ180" s="216"/>
      <c r="PEA180" s="216"/>
      <c r="PEB180" s="216"/>
      <c r="PEC180" s="216"/>
      <c r="PED180" s="216"/>
      <c r="PEE180" s="216"/>
      <c r="PEF180" s="216"/>
      <c r="PEG180" s="216"/>
      <c r="PEH180" s="216"/>
      <c r="PEI180" s="216"/>
      <c r="PEJ180" s="216"/>
      <c r="PEK180" s="216"/>
      <c r="PEL180" s="216"/>
      <c r="PEM180" s="216"/>
      <c r="PEN180" s="216"/>
      <c r="PEO180" s="216"/>
      <c r="PEP180" s="216"/>
      <c r="PEQ180" s="216"/>
      <c r="PER180" s="216"/>
      <c r="PES180" s="216"/>
      <c r="PET180" s="216"/>
      <c r="PEU180" s="216"/>
      <c r="PEV180" s="216"/>
      <c r="PEW180" s="216"/>
      <c r="PEX180" s="216"/>
      <c r="PEY180" s="216"/>
      <c r="PEZ180" s="216"/>
      <c r="PFA180" s="216"/>
      <c r="PFB180" s="216"/>
      <c r="PFC180" s="216"/>
      <c r="PFD180" s="216"/>
      <c r="PFE180" s="216"/>
      <c r="PFF180" s="216"/>
      <c r="PFG180" s="216"/>
      <c r="PFH180" s="216"/>
      <c r="PFI180" s="216"/>
      <c r="PFJ180" s="216"/>
      <c r="PFK180" s="216"/>
      <c r="PFL180" s="216"/>
      <c r="PFM180" s="216"/>
      <c r="PFN180" s="216"/>
      <c r="PFO180" s="216"/>
      <c r="PFP180" s="216"/>
      <c r="PFQ180" s="216"/>
      <c r="PFR180" s="216"/>
      <c r="PFS180" s="216"/>
      <c r="PFT180" s="216"/>
      <c r="PFU180" s="216"/>
      <c r="PFV180" s="216"/>
      <c r="PFW180" s="216"/>
      <c r="PFX180" s="216"/>
      <c r="PFY180" s="216"/>
      <c r="PFZ180" s="216"/>
      <c r="PGA180" s="216"/>
      <c r="PGB180" s="216"/>
      <c r="PGC180" s="216"/>
      <c r="PGD180" s="216"/>
      <c r="PGE180" s="216"/>
      <c r="PGF180" s="216"/>
      <c r="PGG180" s="216"/>
      <c r="PGH180" s="216"/>
      <c r="PGI180" s="216"/>
      <c r="PGJ180" s="216"/>
      <c r="PGK180" s="216"/>
      <c r="PGL180" s="216"/>
      <c r="PGM180" s="216"/>
      <c r="PGN180" s="216"/>
      <c r="PGO180" s="216"/>
      <c r="PGP180" s="216"/>
      <c r="PGQ180" s="216"/>
      <c r="PGR180" s="216"/>
      <c r="PGS180" s="216"/>
      <c r="PGT180" s="216"/>
      <c r="PGU180" s="216"/>
      <c r="PGV180" s="216"/>
      <c r="PGW180" s="216"/>
      <c r="PGX180" s="216"/>
      <c r="PGY180" s="216"/>
      <c r="PGZ180" s="216"/>
      <c r="PHA180" s="216"/>
      <c r="PHB180" s="216"/>
      <c r="PHC180" s="216"/>
      <c r="PHD180" s="216"/>
      <c r="PHE180" s="216"/>
      <c r="PHF180" s="216"/>
      <c r="PHG180" s="216"/>
      <c r="PHH180" s="216"/>
      <c r="PHI180" s="216"/>
      <c r="PHJ180" s="216"/>
      <c r="PHK180" s="216"/>
      <c r="PHL180" s="216"/>
      <c r="PHM180" s="216"/>
      <c r="PHN180" s="216"/>
      <c r="PHO180" s="216"/>
      <c r="PHP180" s="216"/>
      <c r="PHQ180" s="216"/>
      <c r="PHR180" s="216"/>
      <c r="PHS180" s="216"/>
      <c r="PHT180" s="216"/>
      <c r="PHU180" s="216"/>
      <c r="PHV180" s="216"/>
      <c r="PHW180" s="216"/>
      <c r="PHX180" s="216"/>
      <c r="PHY180" s="216"/>
      <c r="PHZ180" s="216"/>
      <c r="PIA180" s="216"/>
      <c r="PIB180" s="216"/>
      <c r="PIC180" s="216"/>
      <c r="PID180" s="216"/>
      <c r="PIE180" s="216"/>
      <c r="PIF180" s="216"/>
      <c r="PIG180" s="216"/>
      <c r="PIH180" s="216"/>
      <c r="PII180" s="216"/>
      <c r="PIJ180" s="216"/>
      <c r="PIK180" s="216"/>
      <c r="PIL180" s="216"/>
      <c r="PIM180" s="216"/>
      <c r="PIN180" s="216"/>
      <c r="PIO180" s="216"/>
      <c r="PIP180" s="216"/>
      <c r="PIQ180" s="216"/>
      <c r="PIR180" s="216"/>
      <c r="PIS180" s="216"/>
      <c r="PIT180" s="216"/>
      <c r="PIU180" s="216"/>
      <c r="PIV180" s="216"/>
      <c r="PIW180" s="216"/>
      <c r="PIX180" s="216"/>
      <c r="PIY180" s="216"/>
      <c r="PIZ180" s="216"/>
      <c r="PJA180" s="216"/>
      <c r="PJB180" s="216"/>
      <c r="PJC180" s="216"/>
      <c r="PJD180" s="216"/>
      <c r="PJE180" s="216"/>
      <c r="PJF180" s="216"/>
      <c r="PJG180" s="216"/>
      <c r="PJH180" s="216"/>
      <c r="PJI180" s="216"/>
      <c r="PJJ180" s="216"/>
      <c r="PJK180" s="216"/>
      <c r="PJL180" s="216"/>
      <c r="PJM180" s="216"/>
      <c r="PJN180" s="216"/>
      <c r="PJO180" s="216"/>
      <c r="PJP180" s="216"/>
      <c r="PJQ180" s="216"/>
      <c r="PJR180" s="216"/>
      <c r="PJS180" s="216"/>
      <c r="PJT180" s="216"/>
      <c r="PJU180" s="216"/>
      <c r="PJV180" s="216"/>
      <c r="PJW180" s="216"/>
      <c r="PJX180" s="216"/>
      <c r="PJY180" s="216"/>
      <c r="PJZ180" s="216"/>
      <c r="PKA180" s="216"/>
      <c r="PKB180" s="216"/>
      <c r="PKC180" s="216"/>
      <c r="PKD180" s="216"/>
      <c r="PKE180" s="216"/>
      <c r="PKF180" s="216"/>
      <c r="PKG180" s="216"/>
      <c r="PKH180" s="216"/>
      <c r="PKI180" s="216"/>
      <c r="PKJ180" s="216"/>
      <c r="PKK180" s="216"/>
      <c r="PKL180" s="216"/>
      <c r="PKM180" s="216"/>
      <c r="PKN180" s="216"/>
      <c r="PKO180" s="216"/>
      <c r="PKP180" s="216"/>
      <c r="PKQ180" s="216"/>
      <c r="PKR180" s="216"/>
      <c r="PKS180" s="216"/>
      <c r="PKT180" s="216"/>
      <c r="PKU180" s="216"/>
      <c r="PKV180" s="216"/>
      <c r="PKW180" s="216"/>
      <c r="PKX180" s="216"/>
      <c r="PKY180" s="216"/>
      <c r="PKZ180" s="216"/>
      <c r="PLA180" s="216"/>
      <c r="PLB180" s="216"/>
      <c r="PLC180" s="216"/>
      <c r="PLD180" s="216"/>
      <c r="PLE180" s="216"/>
      <c r="PLF180" s="216"/>
      <c r="PLG180" s="216"/>
      <c r="PLH180" s="216"/>
      <c r="PLI180" s="216"/>
      <c r="PLJ180" s="216"/>
      <c r="PLK180" s="216"/>
      <c r="PLL180" s="216"/>
      <c r="PLM180" s="216"/>
      <c r="PLN180" s="216"/>
      <c r="PLO180" s="216"/>
      <c r="PLP180" s="216"/>
      <c r="PLQ180" s="216"/>
      <c r="PLR180" s="216"/>
      <c r="PLS180" s="216"/>
      <c r="PLT180" s="216"/>
      <c r="PLU180" s="216"/>
      <c r="PLV180" s="216"/>
      <c r="PLW180" s="216"/>
      <c r="PLX180" s="216"/>
      <c r="PLY180" s="216"/>
      <c r="PLZ180" s="216"/>
      <c r="PMA180" s="216"/>
      <c r="PMB180" s="216"/>
      <c r="PMC180" s="216"/>
      <c r="PMD180" s="216"/>
      <c r="PME180" s="216"/>
      <c r="PMF180" s="216"/>
      <c r="PMG180" s="216"/>
      <c r="PMH180" s="216"/>
      <c r="PMI180" s="216"/>
      <c r="PMJ180" s="216"/>
      <c r="PMK180" s="216"/>
      <c r="PML180" s="216"/>
      <c r="PMM180" s="216"/>
      <c r="PMN180" s="216"/>
      <c r="PMO180" s="216"/>
      <c r="PMP180" s="216"/>
      <c r="PMQ180" s="216"/>
      <c r="PMR180" s="216"/>
      <c r="PMS180" s="216"/>
      <c r="PMT180" s="216"/>
      <c r="PMU180" s="216"/>
      <c r="PMV180" s="216"/>
      <c r="PMW180" s="216"/>
      <c r="PMX180" s="216"/>
      <c r="PMY180" s="216"/>
      <c r="PMZ180" s="216"/>
      <c r="PNA180" s="216"/>
      <c r="PNB180" s="216"/>
      <c r="PNC180" s="216"/>
      <c r="PND180" s="216"/>
      <c r="PNE180" s="216"/>
      <c r="PNF180" s="216"/>
      <c r="PNG180" s="216"/>
      <c r="PNH180" s="216"/>
      <c r="PNI180" s="216"/>
      <c r="PNJ180" s="216"/>
      <c r="PNK180" s="216"/>
      <c r="PNL180" s="216"/>
      <c r="PNM180" s="216"/>
      <c r="PNN180" s="216"/>
      <c r="PNO180" s="216"/>
      <c r="PNP180" s="216"/>
      <c r="PNQ180" s="216"/>
      <c r="PNR180" s="216"/>
      <c r="PNS180" s="216"/>
      <c r="PNT180" s="216"/>
      <c r="PNU180" s="216"/>
      <c r="PNV180" s="216"/>
      <c r="PNW180" s="216"/>
      <c r="PNX180" s="216"/>
      <c r="PNY180" s="216"/>
      <c r="PNZ180" s="216"/>
      <c r="POA180" s="216"/>
      <c r="POB180" s="216"/>
      <c r="POC180" s="216"/>
      <c r="POD180" s="216"/>
      <c r="POE180" s="216"/>
      <c r="POF180" s="216"/>
      <c r="POG180" s="216"/>
      <c r="POH180" s="216"/>
      <c r="POI180" s="216"/>
      <c r="POJ180" s="216"/>
      <c r="POK180" s="216"/>
      <c r="POL180" s="216"/>
      <c r="POM180" s="216"/>
      <c r="PON180" s="216"/>
      <c r="POO180" s="216"/>
      <c r="POP180" s="216"/>
      <c r="POQ180" s="216"/>
      <c r="POR180" s="216"/>
      <c r="POS180" s="216"/>
      <c r="POT180" s="216"/>
      <c r="POU180" s="216"/>
      <c r="POV180" s="216"/>
      <c r="POW180" s="216"/>
      <c r="POX180" s="216"/>
      <c r="POY180" s="216"/>
      <c r="POZ180" s="216"/>
      <c r="PPA180" s="216"/>
      <c r="PPB180" s="216"/>
      <c r="PPC180" s="216"/>
      <c r="PPD180" s="216"/>
      <c r="PPE180" s="216"/>
      <c r="PPF180" s="216"/>
      <c r="PPG180" s="216"/>
      <c r="PPH180" s="216"/>
      <c r="PPI180" s="216"/>
      <c r="PPJ180" s="216"/>
      <c r="PPK180" s="216"/>
      <c r="PPL180" s="216"/>
      <c r="PPM180" s="216"/>
      <c r="PPN180" s="216"/>
      <c r="PPO180" s="216"/>
      <c r="PPP180" s="216"/>
      <c r="PPQ180" s="216"/>
      <c r="PPR180" s="216"/>
      <c r="PPS180" s="216"/>
      <c r="PPT180" s="216"/>
      <c r="PPU180" s="216"/>
      <c r="PPV180" s="216"/>
      <c r="PPW180" s="216"/>
      <c r="PPX180" s="216"/>
      <c r="PPY180" s="216"/>
      <c r="PPZ180" s="216"/>
      <c r="PQA180" s="216"/>
      <c r="PQB180" s="216"/>
      <c r="PQC180" s="216"/>
      <c r="PQD180" s="216"/>
      <c r="PQE180" s="216"/>
      <c r="PQF180" s="216"/>
      <c r="PQG180" s="216"/>
      <c r="PQH180" s="216"/>
      <c r="PQI180" s="216"/>
      <c r="PQJ180" s="216"/>
      <c r="PQK180" s="216"/>
      <c r="PQL180" s="216"/>
      <c r="PQM180" s="216"/>
      <c r="PQN180" s="216"/>
      <c r="PQO180" s="216"/>
      <c r="PQP180" s="216"/>
      <c r="PQQ180" s="216"/>
      <c r="PQR180" s="216"/>
      <c r="PQS180" s="216"/>
      <c r="PQT180" s="216"/>
      <c r="PQU180" s="216"/>
      <c r="PQV180" s="216"/>
      <c r="PQW180" s="216"/>
      <c r="PQX180" s="216"/>
      <c r="PQY180" s="216"/>
      <c r="PQZ180" s="216"/>
      <c r="PRA180" s="216"/>
      <c r="PRB180" s="216"/>
      <c r="PRC180" s="216"/>
      <c r="PRD180" s="216"/>
      <c r="PRE180" s="216"/>
      <c r="PRF180" s="216"/>
      <c r="PRG180" s="216"/>
      <c r="PRH180" s="216"/>
      <c r="PRI180" s="216"/>
      <c r="PRJ180" s="216"/>
      <c r="PRK180" s="216"/>
      <c r="PRL180" s="216"/>
      <c r="PRM180" s="216"/>
      <c r="PRN180" s="216"/>
      <c r="PRO180" s="216"/>
      <c r="PRP180" s="216"/>
      <c r="PRQ180" s="216"/>
      <c r="PRR180" s="216"/>
      <c r="PRS180" s="216"/>
      <c r="PRT180" s="216"/>
      <c r="PRU180" s="216"/>
      <c r="PRV180" s="216"/>
      <c r="PRW180" s="216"/>
      <c r="PRX180" s="216"/>
      <c r="PRY180" s="216"/>
      <c r="PRZ180" s="216"/>
      <c r="PSA180" s="216"/>
      <c r="PSB180" s="216"/>
      <c r="PSC180" s="216"/>
      <c r="PSD180" s="216"/>
      <c r="PSE180" s="216"/>
      <c r="PSF180" s="216"/>
      <c r="PSG180" s="216"/>
      <c r="PSH180" s="216"/>
      <c r="PSI180" s="216"/>
      <c r="PSJ180" s="216"/>
      <c r="PSK180" s="216"/>
      <c r="PSL180" s="216"/>
      <c r="PSM180" s="216"/>
      <c r="PSN180" s="216"/>
      <c r="PSO180" s="216"/>
      <c r="PSP180" s="216"/>
      <c r="PSQ180" s="216"/>
      <c r="PSR180" s="216"/>
      <c r="PSS180" s="216"/>
      <c r="PST180" s="216"/>
      <c r="PSU180" s="216"/>
      <c r="PSV180" s="216"/>
      <c r="PSW180" s="216"/>
      <c r="PSX180" s="216"/>
      <c r="PSY180" s="216"/>
      <c r="PSZ180" s="216"/>
      <c r="PTA180" s="216"/>
      <c r="PTB180" s="216"/>
      <c r="PTC180" s="216"/>
      <c r="PTD180" s="216"/>
      <c r="PTE180" s="216"/>
      <c r="PTF180" s="216"/>
      <c r="PTG180" s="216"/>
      <c r="PTH180" s="216"/>
      <c r="PTI180" s="216"/>
      <c r="PTJ180" s="216"/>
      <c r="PTK180" s="216"/>
      <c r="PTL180" s="216"/>
      <c r="PTM180" s="216"/>
      <c r="PTN180" s="216"/>
      <c r="PTO180" s="216"/>
      <c r="PTP180" s="216"/>
      <c r="PTQ180" s="216"/>
      <c r="PTR180" s="216"/>
      <c r="PTS180" s="216"/>
      <c r="PTT180" s="216"/>
      <c r="PTU180" s="216"/>
      <c r="PTV180" s="216"/>
      <c r="PTW180" s="216"/>
      <c r="PTX180" s="216"/>
      <c r="PTY180" s="216"/>
      <c r="PTZ180" s="216"/>
      <c r="PUA180" s="216"/>
      <c r="PUB180" s="216"/>
      <c r="PUC180" s="216"/>
      <c r="PUD180" s="216"/>
      <c r="PUE180" s="216"/>
      <c r="PUF180" s="216"/>
      <c r="PUG180" s="216"/>
      <c r="PUH180" s="216"/>
      <c r="PUI180" s="216"/>
      <c r="PUJ180" s="216"/>
      <c r="PUK180" s="216"/>
      <c r="PUL180" s="216"/>
      <c r="PUM180" s="216"/>
      <c r="PUN180" s="216"/>
      <c r="PUO180" s="216"/>
      <c r="PUP180" s="216"/>
      <c r="PUQ180" s="216"/>
      <c r="PUR180" s="216"/>
      <c r="PUS180" s="216"/>
      <c r="PUT180" s="216"/>
      <c r="PUU180" s="216"/>
      <c r="PUV180" s="216"/>
      <c r="PUW180" s="216"/>
      <c r="PUX180" s="216"/>
      <c r="PUY180" s="216"/>
      <c r="PUZ180" s="216"/>
      <c r="PVA180" s="216"/>
      <c r="PVB180" s="216"/>
      <c r="PVC180" s="216"/>
      <c r="PVD180" s="216"/>
      <c r="PVE180" s="216"/>
      <c r="PVF180" s="216"/>
      <c r="PVG180" s="216"/>
      <c r="PVH180" s="216"/>
      <c r="PVI180" s="216"/>
      <c r="PVJ180" s="216"/>
      <c r="PVK180" s="216"/>
      <c r="PVL180" s="216"/>
      <c r="PVM180" s="216"/>
      <c r="PVN180" s="216"/>
      <c r="PVO180" s="216"/>
      <c r="PVP180" s="216"/>
      <c r="PVQ180" s="216"/>
      <c r="PVR180" s="216"/>
      <c r="PVS180" s="216"/>
      <c r="PVT180" s="216"/>
      <c r="PVU180" s="216"/>
      <c r="PVV180" s="216"/>
      <c r="PVW180" s="216"/>
      <c r="PVX180" s="216"/>
      <c r="PVY180" s="216"/>
      <c r="PVZ180" s="216"/>
      <c r="PWA180" s="216"/>
      <c r="PWB180" s="216"/>
      <c r="PWC180" s="216"/>
      <c r="PWD180" s="216"/>
      <c r="PWE180" s="216"/>
      <c r="PWF180" s="216"/>
      <c r="PWG180" s="216"/>
      <c r="PWH180" s="216"/>
      <c r="PWI180" s="216"/>
      <c r="PWJ180" s="216"/>
      <c r="PWK180" s="216"/>
      <c r="PWL180" s="216"/>
      <c r="PWM180" s="216"/>
      <c r="PWN180" s="216"/>
      <c r="PWO180" s="216"/>
      <c r="PWP180" s="216"/>
      <c r="PWQ180" s="216"/>
      <c r="PWR180" s="216"/>
      <c r="PWS180" s="216"/>
      <c r="PWT180" s="216"/>
      <c r="PWU180" s="216"/>
      <c r="PWV180" s="216"/>
      <c r="PWW180" s="216"/>
      <c r="PWX180" s="216"/>
      <c r="PWY180" s="216"/>
      <c r="PWZ180" s="216"/>
      <c r="PXA180" s="216"/>
      <c r="PXB180" s="216"/>
      <c r="PXC180" s="216"/>
      <c r="PXD180" s="216"/>
      <c r="PXE180" s="216"/>
      <c r="PXF180" s="216"/>
      <c r="PXG180" s="216"/>
      <c r="PXH180" s="216"/>
      <c r="PXI180" s="216"/>
      <c r="PXJ180" s="216"/>
      <c r="PXK180" s="216"/>
      <c r="PXL180" s="216"/>
      <c r="PXM180" s="216"/>
      <c r="PXN180" s="216"/>
      <c r="PXO180" s="216"/>
      <c r="PXP180" s="216"/>
      <c r="PXQ180" s="216"/>
      <c r="PXR180" s="216"/>
      <c r="PXS180" s="216"/>
      <c r="PXT180" s="216"/>
      <c r="PXU180" s="216"/>
      <c r="PXV180" s="216"/>
      <c r="PXW180" s="216"/>
      <c r="PXX180" s="216"/>
      <c r="PXY180" s="216"/>
      <c r="PXZ180" s="216"/>
      <c r="PYA180" s="216"/>
      <c r="PYB180" s="216"/>
      <c r="PYC180" s="216"/>
      <c r="PYD180" s="216"/>
      <c r="PYE180" s="216"/>
      <c r="PYF180" s="216"/>
      <c r="PYG180" s="216"/>
      <c r="PYH180" s="216"/>
      <c r="PYI180" s="216"/>
      <c r="PYJ180" s="216"/>
      <c r="PYK180" s="216"/>
      <c r="PYL180" s="216"/>
      <c r="PYM180" s="216"/>
      <c r="PYN180" s="216"/>
      <c r="PYO180" s="216"/>
      <c r="PYP180" s="216"/>
      <c r="PYQ180" s="216"/>
      <c r="PYR180" s="216"/>
      <c r="PYS180" s="216"/>
      <c r="PYT180" s="216"/>
      <c r="PYU180" s="216"/>
      <c r="PYV180" s="216"/>
      <c r="PYW180" s="216"/>
      <c r="PYX180" s="216"/>
      <c r="PYY180" s="216"/>
      <c r="PYZ180" s="216"/>
      <c r="PZA180" s="216"/>
      <c r="PZB180" s="216"/>
      <c r="PZC180" s="216"/>
      <c r="PZD180" s="216"/>
      <c r="PZE180" s="216"/>
      <c r="PZF180" s="216"/>
      <c r="PZG180" s="216"/>
      <c r="PZH180" s="216"/>
      <c r="PZI180" s="216"/>
      <c r="PZJ180" s="216"/>
      <c r="PZK180" s="216"/>
      <c r="PZL180" s="216"/>
      <c r="PZM180" s="216"/>
      <c r="PZN180" s="216"/>
      <c r="PZO180" s="216"/>
      <c r="PZP180" s="216"/>
      <c r="PZQ180" s="216"/>
      <c r="PZR180" s="216"/>
      <c r="PZS180" s="216"/>
      <c r="PZT180" s="216"/>
      <c r="PZU180" s="216"/>
      <c r="PZV180" s="216"/>
      <c r="PZW180" s="216"/>
      <c r="PZX180" s="216"/>
      <c r="PZY180" s="216"/>
      <c r="PZZ180" s="216"/>
      <c r="QAA180" s="216"/>
      <c r="QAB180" s="216"/>
      <c r="QAC180" s="216"/>
      <c r="QAD180" s="216"/>
      <c r="QAE180" s="216"/>
      <c r="QAF180" s="216"/>
      <c r="QAG180" s="216"/>
      <c r="QAH180" s="216"/>
      <c r="QAI180" s="216"/>
      <c r="QAJ180" s="216"/>
      <c r="QAK180" s="216"/>
      <c r="QAL180" s="216"/>
      <c r="QAM180" s="216"/>
      <c r="QAN180" s="216"/>
      <c r="QAO180" s="216"/>
      <c r="QAP180" s="216"/>
      <c r="QAQ180" s="216"/>
      <c r="QAR180" s="216"/>
      <c r="QAS180" s="216"/>
      <c r="QAT180" s="216"/>
      <c r="QAU180" s="216"/>
      <c r="QAV180" s="216"/>
      <c r="QAW180" s="216"/>
      <c r="QAX180" s="216"/>
      <c r="QAY180" s="216"/>
      <c r="QAZ180" s="216"/>
      <c r="QBA180" s="216"/>
      <c r="QBB180" s="216"/>
      <c r="QBC180" s="216"/>
      <c r="QBD180" s="216"/>
      <c r="QBE180" s="216"/>
      <c r="QBF180" s="216"/>
      <c r="QBG180" s="216"/>
      <c r="QBH180" s="216"/>
      <c r="QBI180" s="216"/>
      <c r="QBJ180" s="216"/>
      <c r="QBK180" s="216"/>
      <c r="QBL180" s="216"/>
      <c r="QBM180" s="216"/>
      <c r="QBN180" s="216"/>
      <c r="QBO180" s="216"/>
      <c r="QBP180" s="216"/>
      <c r="QBQ180" s="216"/>
      <c r="QBR180" s="216"/>
      <c r="QBS180" s="216"/>
      <c r="QBT180" s="216"/>
      <c r="QBU180" s="216"/>
      <c r="QBV180" s="216"/>
      <c r="QBW180" s="216"/>
      <c r="QBX180" s="216"/>
      <c r="QBY180" s="216"/>
      <c r="QBZ180" s="216"/>
      <c r="QCA180" s="216"/>
      <c r="QCB180" s="216"/>
      <c r="QCC180" s="216"/>
      <c r="QCD180" s="216"/>
      <c r="QCE180" s="216"/>
      <c r="QCF180" s="216"/>
      <c r="QCG180" s="216"/>
      <c r="QCH180" s="216"/>
      <c r="QCI180" s="216"/>
      <c r="QCJ180" s="216"/>
      <c r="QCK180" s="216"/>
      <c r="QCL180" s="216"/>
      <c r="QCM180" s="216"/>
      <c r="QCN180" s="216"/>
      <c r="QCO180" s="216"/>
      <c r="QCP180" s="216"/>
      <c r="QCQ180" s="216"/>
      <c r="QCR180" s="216"/>
      <c r="QCS180" s="216"/>
      <c r="QCT180" s="216"/>
      <c r="QCU180" s="216"/>
      <c r="QCV180" s="216"/>
      <c r="QCW180" s="216"/>
      <c r="QCX180" s="216"/>
      <c r="QCY180" s="216"/>
      <c r="QCZ180" s="216"/>
      <c r="QDA180" s="216"/>
      <c r="QDB180" s="216"/>
      <c r="QDC180" s="216"/>
      <c r="QDD180" s="216"/>
      <c r="QDE180" s="216"/>
      <c r="QDF180" s="216"/>
      <c r="QDG180" s="216"/>
      <c r="QDH180" s="216"/>
      <c r="QDI180" s="216"/>
      <c r="QDJ180" s="216"/>
      <c r="QDK180" s="216"/>
      <c r="QDL180" s="216"/>
      <c r="QDM180" s="216"/>
      <c r="QDN180" s="216"/>
      <c r="QDO180" s="216"/>
      <c r="QDP180" s="216"/>
      <c r="QDQ180" s="216"/>
      <c r="QDR180" s="216"/>
      <c r="QDS180" s="216"/>
      <c r="QDT180" s="216"/>
      <c r="QDU180" s="216"/>
      <c r="QDV180" s="216"/>
      <c r="QDW180" s="216"/>
      <c r="QDX180" s="216"/>
      <c r="QDY180" s="216"/>
      <c r="QDZ180" s="216"/>
      <c r="QEA180" s="216"/>
      <c r="QEB180" s="216"/>
      <c r="QEC180" s="216"/>
      <c r="QED180" s="216"/>
      <c r="QEE180" s="216"/>
      <c r="QEF180" s="216"/>
      <c r="QEG180" s="216"/>
      <c r="QEH180" s="216"/>
      <c r="QEI180" s="216"/>
      <c r="QEJ180" s="216"/>
      <c r="QEK180" s="216"/>
      <c r="QEL180" s="216"/>
      <c r="QEM180" s="216"/>
      <c r="QEN180" s="216"/>
      <c r="QEO180" s="216"/>
      <c r="QEP180" s="216"/>
      <c r="QEQ180" s="216"/>
      <c r="QER180" s="216"/>
      <c r="QES180" s="216"/>
      <c r="QET180" s="216"/>
      <c r="QEU180" s="216"/>
      <c r="QEV180" s="216"/>
      <c r="QEW180" s="216"/>
      <c r="QEX180" s="216"/>
      <c r="QEY180" s="216"/>
      <c r="QEZ180" s="216"/>
      <c r="QFA180" s="216"/>
      <c r="QFB180" s="216"/>
      <c r="QFC180" s="216"/>
      <c r="QFD180" s="216"/>
      <c r="QFE180" s="216"/>
      <c r="QFF180" s="216"/>
      <c r="QFG180" s="216"/>
      <c r="QFH180" s="216"/>
      <c r="QFI180" s="216"/>
      <c r="QFJ180" s="216"/>
      <c r="QFK180" s="216"/>
      <c r="QFL180" s="216"/>
      <c r="QFM180" s="216"/>
      <c r="QFN180" s="216"/>
      <c r="QFO180" s="216"/>
      <c r="QFP180" s="216"/>
      <c r="QFQ180" s="216"/>
      <c r="QFR180" s="216"/>
      <c r="QFS180" s="216"/>
      <c r="QFT180" s="216"/>
      <c r="QFU180" s="216"/>
      <c r="QFV180" s="216"/>
      <c r="QFW180" s="216"/>
      <c r="QFX180" s="216"/>
      <c r="QFY180" s="216"/>
      <c r="QFZ180" s="216"/>
      <c r="QGA180" s="216"/>
      <c r="QGB180" s="216"/>
      <c r="QGC180" s="216"/>
      <c r="QGD180" s="216"/>
      <c r="QGE180" s="216"/>
      <c r="QGF180" s="216"/>
      <c r="QGG180" s="216"/>
      <c r="QGH180" s="216"/>
      <c r="QGI180" s="216"/>
      <c r="QGJ180" s="216"/>
      <c r="QGK180" s="216"/>
      <c r="QGL180" s="216"/>
      <c r="QGM180" s="216"/>
      <c r="QGN180" s="216"/>
      <c r="QGO180" s="216"/>
      <c r="QGP180" s="216"/>
      <c r="QGQ180" s="216"/>
      <c r="QGR180" s="216"/>
      <c r="QGS180" s="216"/>
      <c r="QGT180" s="216"/>
      <c r="QGU180" s="216"/>
      <c r="QGV180" s="216"/>
      <c r="QGW180" s="216"/>
      <c r="QGX180" s="216"/>
      <c r="QGY180" s="216"/>
      <c r="QGZ180" s="216"/>
      <c r="QHA180" s="216"/>
      <c r="QHB180" s="216"/>
      <c r="QHC180" s="216"/>
      <c r="QHD180" s="216"/>
      <c r="QHE180" s="216"/>
      <c r="QHF180" s="216"/>
      <c r="QHG180" s="216"/>
      <c r="QHH180" s="216"/>
      <c r="QHI180" s="216"/>
      <c r="QHJ180" s="216"/>
      <c r="QHK180" s="216"/>
      <c r="QHL180" s="216"/>
      <c r="QHM180" s="216"/>
      <c r="QHN180" s="216"/>
      <c r="QHO180" s="216"/>
      <c r="QHP180" s="216"/>
      <c r="QHQ180" s="216"/>
      <c r="QHR180" s="216"/>
      <c r="QHS180" s="216"/>
      <c r="QHT180" s="216"/>
      <c r="QHU180" s="216"/>
      <c r="QHV180" s="216"/>
      <c r="QHW180" s="216"/>
      <c r="QHX180" s="216"/>
      <c r="QHY180" s="216"/>
      <c r="QHZ180" s="216"/>
      <c r="QIA180" s="216"/>
      <c r="QIB180" s="216"/>
      <c r="QIC180" s="216"/>
      <c r="QID180" s="216"/>
      <c r="QIE180" s="216"/>
      <c r="QIF180" s="216"/>
      <c r="QIG180" s="216"/>
      <c r="QIH180" s="216"/>
      <c r="QII180" s="216"/>
      <c r="QIJ180" s="216"/>
      <c r="QIK180" s="216"/>
      <c r="QIL180" s="216"/>
      <c r="QIM180" s="216"/>
      <c r="QIN180" s="216"/>
      <c r="QIO180" s="216"/>
      <c r="QIP180" s="216"/>
      <c r="QIQ180" s="216"/>
      <c r="QIR180" s="216"/>
      <c r="QIS180" s="216"/>
      <c r="QIT180" s="216"/>
      <c r="QIU180" s="216"/>
      <c r="QIV180" s="216"/>
      <c r="QIW180" s="216"/>
      <c r="QIX180" s="216"/>
      <c r="QIY180" s="216"/>
      <c r="QIZ180" s="216"/>
      <c r="QJA180" s="216"/>
      <c r="QJB180" s="216"/>
      <c r="QJC180" s="216"/>
      <c r="QJD180" s="216"/>
      <c r="QJE180" s="216"/>
      <c r="QJF180" s="216"/>
      <c r="QJG180" s="216"/>
      <c r="QJH180" s="216"/>
      <c r="QJI180" s="216"/>
      <c r="QJJ180" s="216"/>
      <c r="QJK180" s="216"/>
      <c r="QJL180" s="216"/>
      <c r="QJM180" s="216"/>
      <c r="QJN180" s="216"/>
      <c r="QJO180" s="216"/>
      <c r="QJP180" s="216"/>
      <c r="QJQ180" s="216"/>
      <c r="QJR180" s="216"/>
      <c r="QJS180" s="216"/>
      <c r="QJT180" s="216"/>
      <c r="QJU180" s="216"/>
      <c r="QJV180" s="216"/>
      <c r="QJW180" s="216"/>
      <c r="QJX180" s="216"/>
      <c r="QJY180" s="216"/>
      <c r="QJZ180" s="216"/>
      <c r="QKA180" s="216"/>
      <c r="QKB180" s="216"/>
      <c r="QKC180" s="216"/>
      <c r="QKD180" s="216"/>
      <c r="QKE180" s="216"/>
      <c r="QKF180" s="216"/>
      <c r="QKG180" s="216"/>
      <c r="QKH180" s="216"/>
      <c r="QKI180" s="216"/>
      <c r="QKJ180" s="216"/>
      <c r="QKK180" s="216"/>
      <c r="QKL180" s="216"/>
      <c r="QKM180" s="216"/>
      <c r="QKN180" s="216"/>
      <c r="QKO180" s="216"/>
      <c r="QKP180" s="216"/>
      <c r="QKQ180" s="216"/>
      <c r="QKR180" s="216"/>
      <c r="QKS180" s="216"/>
      <c r="QKT180" s="216"/>
      <c r="QKU180" s="216"/>
      <c r="QKV180" s="216"/>
      <c r="QKW180" s="216"/>
      <c r="QKX180" s="216"/>
      <c r="QKY180" s="216"/>
      <c r="QKZ180" s="216"/>
      <c r="QLA180" s="216"/>
      <c r="QLB180" s="216"/>
      <c r="QLC180" s="216"/>
      <c r="QLD180" s="216"/>
      <c r="QLE180" s="216"/>
      <c r="QLF180" s="216"/>
      <c r="QLG180" s="216"/>
      <c r="QLH180" s="216"/>
      <c r="QLI180" s="216"/>
      <c r="QLJ180" s="216"/>
      <c r="QLK180" s="216"/>
      <c r="QLL180" s="216"/>
      <c r="QLM180" s="216"/>
      <c r="QLN180" s="216"/>
      <c r="QLO180" s="216"/>
      <c r="QLP180" s="216"/>
      <c r="QLQ180" s="216"/>
      <c r="QLR180" s="216"/>
      <c r="QLS180" s="216"/>
      <c r="QLT180" s="216"/>
      <c r="QLU180" s="216"/>
      <c r="QLV180" s="216"/>
      <c r="QLW180" s="216"/>
      <c r="QLX180" s="216"/>
      <c r="QLY180" s="216"/>
      <c r="QLZ180" s="216"/>
      <c r="QMA180" s="216"/>
      <c r="QMB180" s="216"/>
      <c r="QMC180" s="216"/>
      <c r="QMD180" s="216"/>
      <c r="QME180" s="216"/>
      <c r="QMF180" s="216"/>
      <c r="QMG180" s="216"/>
      <c r="QMH180" s="216"/>
      <c r="QMI180" s="216"/>
      <c r="QMJ180" s="216"/>
      <c r="QMK180" s="216"/>
      <c r="QML180" s="216"/>
      <c r="QMM180" s="216"/>
      <c r="QMN180" s="216"/>
      <c r="QMO180" s="216"/>
      <c r="QMP180" s="216"/>
      <c r="QMQ180" s="216"/>
      <c r="QMR180" s="216"/>
      <c r="QMS180" s="216"/>
      <c r="QMT180" s="216"/>
      <c r="QMU180" s="216"/>
      <c r="QMV180" s="216"/>
      <c r="QMW180" s="216"/>
      <c r="QMX180" s="216"/>
      <c r="QMY180" s="216"/>
      <c r="QMZ180" s="216"/>
      <c r="QNA180" s="216"/>
      <c r="QNB180" s="216"/>
      <c r="QNC180" s="216"/>
      <c r="QND180" s="216"/>
      <c r="QNE180" s="216"/>
      <c r="QNF180" s="216"/>
      <c r="QNG180" s="216"/>
      <c r="QNH180" s="216"/>
      <c r="QNI180" s="216"/>
      <c r="QNJ180" s="216"/>
      <c r="QNK180" s="216"/>
      <c r="QNL180" s="216"/>
      <c r="QNM180" s="216"/>
      <c r="QNN180" s="216"/>
      <c r="QNO180" s="216"/>
      <c r="QNP180" s="216"/>
      <c r="QNQ180" s="216"/>
      <c r="QNR180" s="216"/>
      <c r="QNS180" s="216"/>
      <c r="QNT180" s="216"/>
      <c r="QNU180" s="216"/>
      <c r="QNV180" s="216"/>
      <c r="QNW180" s="216"/>
      <c r="QNX180" s="216"/>
      <c r="QNY180" s="216"/>
      <c r="QNZ180" s="216"/>
      <c r="QOA180" s="216"/>
      <c r="QOB180" s="216"/>
      <c r="QOC180" s="216"/>
      <c r="QOD180" s="216"/>
      <c r="QOE180" s="216"/>
      <c r="QOF180" s="216"/>
      <c r="QOG180" s="216"/>
      <c r="QOH180" s="216"/>
      <c r="QOI180" s="216"/>
      <c r="QOJ180" s="216"/>
      <c r="QOK180" s="216"/>
      <c r="QOL180" s="216"/>
      <c r="QOM180" s="216"/>
      <c r="QON180" s="216"/>
      <c r="QOO180" s="216"/>
      <c r="QOP180" s="216"/>
      <c r="QOQ180" s="216"/>
      <c r="QOR180" s="216"/>
      <c r="QOS180" s="216"/>
      <c r="QOT180" s="216"/>
      <c r="QOU180" s="216"/>
      <c r="QOV180" s="216"/>
      <c r="QOW180" s="216"/>
      <c r="QOX180" s="216"/>
      <c r="QOY180" s="216"/>
      <c r="QOZ180" s="216"/>
      <c r="QPA180" s="216"/>
      <c r="QPB180" s="216"/>
      <c r="QPC180" s="216"/>
      <c r="QPD180" s="216"/>
      <c r="QPE180" s="216"/>
      <c r="QPF180" s="216"/>
      <c r="QPG180" s="216"/>
      <c r="QPH180" s="216"/>
      <c r="QPI180" s="216"/>
      <c r="QPJ180" s="216"/>
      <c r="QPK180" s="216"/>
      <c r="QPL180" s="216"/>
      <c r="QPM180" s="216"/>
      <c r="QPN180" s="216"/>
      <c r="QPO180" s="216"/>
      <c r="QPP180" s="216"/>
      <c r="QPQ180" s="216"/>
      <c r="QPR180" s="216"/>
      <c r="QPS180" s="216"/>
      <c r="QPT180" s="216"/>
      <c r="QPU180" s="216"/>
      <c r="QPV180" s="216"/>
      <c r="QPW180" s="216"/>
      <c r="QPX180" s="216"/>
      <c r="QPY180" s="216"/>
      <c r="QPZ180" s="216"/>
      <c r="QQA180" s="216"/>
      <c r="QQB180" s="216"/>
      <c r="QQC180" s="216"/>
      <c r="QQD180" s="216"/>
      <c r="QQE180" s="216"/>
      <c r="QQF180" s="216"/>
      <c r="QQG180" s="216"/>
      <c r="QQH180" s="216"/>
      <c r="QQI180" s="216"/>
      <c r="QQJ180" s="216"/>
      <c r="QQK180" s="216"/>
      <c r="QQL180" s="216"/>
      <c r="QQM180" s="216"/>
      <c r="QQN180" s="216"/>
      <c r="QQO180" s="216"/>
      <c r="QQP180" s="216"/>
      <c r="QQQ180" s="216"/>
      <c r="QQR180" s="216"/>
      <c r="QQS180" s="216"/>
      <c r="QQT180" s="216"/>
      <c r="QQU180" s="216"/>
      <c r="QQV180" s="216"/>
      <c r="QQW180" s="216"/>
      <c r="QQX180" s="216"/>
      <c r="QQY180" s="216"/>
      <c r="QQZ180" s="216"/>
      <c r="QRA180" s="216"/>
      <c r="QRB180" s="216"/>
      <c r="QRC180" s="216"/>
      <c r="QRD180" s="216"/>
      <c r="QRE180" s="216"/>
      <c r="QRF180" s="216"/>
      <c r="QRG180" s="216"/>
      <c r="QRH180" s="216"/>
      <c r="QRI180" s="216"/>
      <c r="QRJ180" s="216"/>
      <c r="QRK180" s="216"/>
      <c r="QRL180" s="216"/>
      <c r="QRM180" s="216"/>
      <c r="QRN180" s="216"/>
      <c r="QRO180" s="216"/>
      <c r="QRP180" s="216"/>
      <c r="QRQ180" s="216"/>
      <c r="QRR180" s="216"/>
      <c r="QRS180" s="216"/>
      <c r="QRT180" s="216"/>
      <c r="QRU180" s="216"/>
      <c r="QRV180" s="216"/>
      <c r="QRW180" s="216"/>
      <c r="QRX180" s="216"/>
      <c r="QRY180" s="216"/>
      <c r="QRZ180" s="216"/>
      <c r="QSA180" s="216"/>
      <c r="QSB180" s="216"/>
      <c r="QSC180" s="216"/>
      <c r="QSD180" s="216"/>
      <c r="QSE180" s="216"/>
      <c r="QSF180" s="216"/>
      <c r="QSG180" s="216"/>
      <c r="QSH180" s="216"/>
      <c r="QSI180" s="216"/>
      <c r="QSJ180" s="216"/>
      <c r="QSK180" s="216"/>
      <c r="QSL180" s="216"/>
      <c r="QSM180" s="216"/>
      <c r="QSN180" s="216"/>
      <c r="QSO180" s="216"/>
      <c r="QSP180" s="216"/>
      <c r="QSQ180" s="216"/>
      <c r="QSR180" s="216"/>
      <c r="QSS180" s="216"/>
      <c r="QST180" s="216"/>
      <c r="QSU180" s="216"/>
      <c r="QSV180" s="216"/>
      <c r="QSW180" s="216"/>
      <c r="QSX180" s="216"/>
      <c r="QSY180" s="216"/>
      <c r="QSZ180" s="216"/>
      <c r="QTA180" s="216"/>
      <c r="QTB180" s="216"/>
      <c r="QTC180" s="216"/>
      <c r="QTD180" s="216"/>
      <c r="QTE180" s="216"/>
      <c r="QTF180" s="216"/>
      <c r="QTG180" s="216"/>
      <c r="QTH180" s="216"/>
      <c r="QTI180" s="216"/>
      <c r="QTJ180" s="216"/>
      <c r="QTK180" s="216"/>
      <c r="QTL180" s="216"/>
      <c r="QTM180" s="216"/>
      <c r="QTN180" s="216"/>
      <c r="QTO180" s="216"/>
      <c r="QTP180" s="216"/>
      <c r="QTQ180" s="216"/>
      <c r="QTR180" s="216"/>
      <c r="QTS180" s="216"/>
      <c r="QTT180" s="216"/>
      <c r="QTU180" s="216"/>
      <c r="QTV180" s="216"/>
      <c r="QTW180" s="216"/>
      <c r="QTX180" s="216"/>
      <c r="QTY180" s="216"/>
      <c r="QTZ180" s="216"/>
      <c r="QUA180" s="216"/>
      <c r="QUB180" s="216"/>
      <c r="QUC180" s="216"/>
      <c r="QUD180" s="216"/>
      <c r="QUE180" s="216"/>
      <c r="QUF180" s="216"/>
      <c r="QUG180" s="216"/>
      <c r="QUH180" s="216"/>
      <c r="QUI180" s="216"/>
      <c r="QUJ180" s="216"/>
      <c r="QUK180" s="216"/>
      <c r="QUL180" s="216"/>
      <c r="QUM180" s="216"/>
      <c r="QUN180" s="216"/>
      <c r="QUO180" s="216"/>
      <c r="QUP180" s="216"/>
      <c r="QUQ180" s="216"/>
      <c r="QUR180" s="216"/>
      <c r="QUS180" s="216"/>
      <c r="QUT180" s="216"/>
      <c r="QUU180" s="216"/>
      <c r="QUV180" s="216"/>
      <c r="QUW180" s="216"/>
      <c r="QUX180" s="216"/>
      <c r="QUY180" s="216"/>
      <c r="QUZ180" s="216"/>
      <c r="QVA180" s="216"/>
      <c r="QVB180" s="216"/>
      <c r="QVC180" s="216"/>
      <c r="QVD180" s="216"/>
      <c r="QVE180" s="216"/>
      <c r="QVF180" s="216"/>
      <c r="QVG180" s="216"/>
      <c r="QVH180" s="216"/>
      <c r="QVI180" s="216"/>
      <c r="QVJ180" s="216"/>
      <c r="QVK180" s="216"/>
      <c r="QVL180" s="216"/>
      <c r="QVM180" s="216"/>
      <c r="QVN180" s="216"/>
      <c r="QVO180" s="216"/>
      <c r="QVP180" s="216"/>
      <c r="QVQ180" s="216"/>
      <c r="QVR180" s="216"/>
      <c r="QVS180" s="216"/>
      <c r="QVT180" s="216"/>
      <c r="QVU180" s="216"/>
      <c r="QVV180" s="216"/>
      <c r="QVW180" s="216"/>
      <c r="QVX180" s="216"/>
      <c r="QVY180" s="216"/>
      <c r="QVZ180" s="216"/>
      <c r="QWA180" s="216"/>
      <c r="QWB180" s="216"/>
      <c r="QWC180" s="216"/>
      <c r="QWD180" s="216"/>
      <c r="QWE180" s="216"/>
      <c r="QWF180" s="216"/>
      <c r="QWG180" s="216"/>
      <c r="QWH180" s="216"/>
      <c r="QWI180" s="216"/>
      <c r="QWJ180" s="216"/>
      <c r="QWK180" s="216"/>
      <c r="QWL180" s="216"/>
      <c r="QWM180" s="216"/>
      <c r="QWN180" s="216"/>
      <c r="QWO180" s="216"/>
      <c r="QWP180" s="216"/>
      <c r="QWQ180" s="216"/>
      <c r="QWR180" s="216"/>
      <c r="QWS180" s="216"/>
      <c r="QWT180" s="216"/>
      <c r="QWU180" s="216"/>
      <c r="QWV180" s="216"/>
      <c r="QWW180" s="216"/>
      <c r="QWX180" s="216"/>
      <c r="QWY180" s="216"/>
      <c r="QWZ180" s="216"/>
      <c r="QXA180" s="216"/>
      <c r="QXB180" s="216"/>
      <c r="QXC180" s="216"/>
      <c r="QXD180" s="216"/>
      <c r="QXE180" s="216"/>
      <c r="QXF180" s="216"/>
      <c r="QXG180" s="216"/>
      <c r="QXH180" s="216"/>
      <c r="QXI180" s="216"/>
      <c r="QXJ180" s="216"/>
      <c r="QXK180" s="216"/>
      <c r="QXL180" s="216"/>
      <c r="QXM180" s="216"/>
      <c r="QXN180" s="216"/>
      <c r="QXO180" s="216"/>
      <c r="QXP180" s="216"/>
      <c r="QXQ180" s="216"/>
      <c r="QXR180" s="216"/>
      <c r="QXS180" s="216"/>
      <c r="QXT180" s="216"/>
      <c r="QXU180" s="216"/>
      <c r="QXV180" s="216"/>
      <c r="QXW180" s="216"/>
      <c r="QXX180" s="216"/>
      <c r="QXY180" s="216"/>
      <c r="QXZ180" s="216"/>
      <c r="QYA180" s="216"/>
      <c r="QYB180" s="216"/>
      <c r="QYC180" s="216"/>
      <c r="QYD180" s="216"/>
      <c r="QYE180" s="216"/>
      <c r="QYF180" s="216"/>
      <c r="QYG180" s="216"/>
      <c r="QYH180" s="216"/>
      <c r="QYI180" s="216"/>
      <c r="QYJ180" s="216"/>
      <c r="QYK180" s="216"/>
      <c r="QYL180" s="216"/>
      <c r="QYM180" s="216"/>
      <c r="QYN180" s="216"/>
      <c r="QYO180" s="216"/>
      <c r="QYP180" s="216"/>
      <c r="QYQ180" s="216"/>
      <c r="QYR180" s="216"/>
      <c r="QYS180" s="216"/>
      <c r="QYT180" s="216"/>
      <c r="QYU180" s="216"/>
      <c r="QYV180" s="216"/>
      <c r="QYW180" s="216"/>
      <c r="QYX180" s="216"/>
      <c r="QYY180" s="216"/>
      <c r="QYZ180" s="216"/>
      <c r="QZA180" s="216"/>
      <c r="QZB180" s="216"/>
      <c r="QZC180" s="216"/>
      <c r="QZD180" s="216"/>
      <c r="QZE180" s="216"/>
      <c r="QZF180" s="216"/>
      <c r="QZG180" s="216"/>
      <c r="QZH180" s="216"/>
      <c r="QZI180" s="216"/>
      <c r="QZJ180" s="216"/>
      <c r="QZK180" s="216"/>
      <c r="QZL180" s="216"/>
      <c r="QZM180" s="216"/>
      <c r="QZN180" s="216"/>
      <c r="QZO180" s="216"/>
      <c r="QZP180" s="216"/>
      <c r="QZQ180" s="216"/>
      <c r="QZR180" s="216"/>
      <c r="QZS180" s="216"/>
      <c r="QZT180" s="216"/>
      <c r="QZU180" s="216"/>
      <c r="QZV180" s="216"/>
      <c r="QZW180" s="216"/>
      <c r="QZX180" s="216"/>
      <c r="QZY180" s="216"/>
      <c r="QZZ180" s="216"/>
      <c r="RAA180" s="216"/>
      <c r="RAB180" s="216"/>
      <c r="RAC180" s="216"/>
      <c r="RAD180" s="216"/>
      <c r="RAE180" s="216"/>
      <c r="RAF180" s="216"/>
      <c r="RAG180" s="216"/>
      <c r="RAH180" s="216"/>
      <c r="RAI180" s="216"/>
      <c r="RAJ180" s="216"/>
      <c r="RAK180" s="216"/>
      <c r="RAL180" s="216"/>
      <c r="RAM180" s="216"/>
      <c r="RAN180" s="216"/>
      <c r="RAO180" s="216"/>
      <c r="RAP180" s="216"/>
      <c r="RAQ180" s="216"/>
      <c r="RAR180" s="216"/>
      <c r="RAS180" s="216"/>
      <c r="RAT180" s="216"/>
      <c r="RAU180" s="216"/>
      <c r="RAV180" s="216"/>
      <c r="RAW180" s="216"/>
      <c r="RAX180" s="216"/>
      <c r="RAY180" s="216"/>
      <c r="RAZ180" s="216"/>
      <c r="RBA180" s="216"/>
      <c r="RBB180" s="216"/>
      <c r="RBC180" s="216"/>
      <c r="RBD180" s="216"/>
      <c r="RBE180" s="216"/>
      <c r="RBF180" s="216"/>
      <c r="RBG180" s="216"/>
      <c r="RBH180" s="216"/>
      <c r="RBI180" s="216"/>
      <c r="RBJ180" s="216"/>
      <c r="RBK180" s="216"/>
      <c r="RBL180" s="216"/>
      <c r="RBM180" s="216"/>
      <c r="RBN180" s="216"/>
      <c r="RBO180" s="216"/>
      <c r="RBP180" s="216"/>
      <c r="RBQ180" s="216"/>
      <c r="RBR180" s="216"/>
      <c r="RBS180" s="216"/>
      <c r="RBT180" s="216"/>
      <c r="RBU180" s="216"/>
      <c r="RBV180" s="216"/>
      <c r="RBW180" s="216"/>
      <c r="RBX180" s="216"/>
      <c r="RBY180" s="216"/>
      <c r="RBZ180" s="216"/>
      <c r="RCA180" s="216"/>
      <c r="RCB180" s="216"/>
      <c r="RCC180" s="216"/>
      <c r="RCD180" s="216"/>
      <c r="RCE180" s="216"/>
      <c r="RCF180" s="216"/>
      <c r="RCG180" s="216"/>
      <c r="RCH180" s="216"/>
      <c r="RCI180" s="216"/>
      <c r="RCJ180" s="216"/>
      <c r="RCK180" s="216"/>
      <c r="RCL180" s="216"/>
      <c r="RCM180" s="216"/>
      <c r="RCN180" s="216"/>
      <c r="RCO180" s="216"/>
      <c r="RCP180" s="216"/>
      <c r="RCQ180" s="216"/>
      <c r="RCR180" s="216"/>
      <c r="RCS180" s="216"/>
      <c r="RCT180" s="216"/>
      <c r="RCU180" s="216"/>
      <c r="RCV180" s="216"/>
      <c r="RCW180" s="216"/>
      <c r="RCX180" s="216"/>
      <c r="RCY180" s="216"/>
      <c r="RCZ180" s="216"/>
      <c r="RDA180" s="216"/>
      <c r="RDB180" s="216"/>
      <c r="RDC180" s="216"/>
      <c r="RDD180" s="216"/>
      <c r="RDE180" s="216"/>
      <c r="RDF180" s="216"/>
      <c r="RDG180" s="216"/>
      <c r="RDH180" s="216"/>
      <c r="RDI180" s="216"/>
      <c r="RDJ180" s="216"/>
      <c r="RDK180" s="216"/>
      <c r="RDL180" s="216"/>
      <c r="RDM180" s="216"/>
      <c r="RDN180" s="216"/>
      <c r="RDO180" s="216"/>
      <c r="RDP180" s="216"/>
      <c r="RDQ180" s="216"/>
      <c r="RDR180" s="216"/>
      <c r="RDS180" s="216"/>
      <c r="RDT180" s="216"/>
      <c r="RDU180" s="216"/>
      <c r="RDV180" s="216"/>
      <c r="RDW180" s="216"/>
      <c r="RDX180" s="216"/>
      <c r="RDY180" s="216"/>
      <c r="RDZ180" s="216"/>
      <c r="REA180" s="216"/>
      <c r="REB180" s="216"/>
      <c r="REC180" s="216"/>
      <c r="RED180" s="216"/>
      <c r="REE180" s="216"/>
      <c r="REF180" s="216"/>
      <c r="REG180" s="216"/>
      <c r="REH180" s="216"/>
      <c r="REI180" s="216"/>
      <c r="REJ180" s="216"/>
      <c r="REK180" s="216"/>
      <c r="REL180" s="216"/>
      <c r="REM180" s="216"/>
      <c r="REN180" s="216"/>
      <c r="REO180" s="216"/>
      <c r="REP180" s="216"/>
      <c r="REQ180" s="216"/>
      <c r="RER180" s="216"/>
      <c r="RES180" s="216"/>
      <c r="RET180" s="216"/>
      <c r="REU180" s="216"/>
      <c r="REV180" s="216"/>
      <c r="REW180" s="216"/>
      <c r="REX180" s="216"/>
      <c r="REY180" s="216"/>
      <c r="REZ180" s="216"/>
      <c r="RFA180" s="216"/>
      <c r="RFB180" s="216"/>
      <c r="RFC180" s="216"/>
      <c r="RFD180" s="216"/>
      <c r="RFE180" s="216"/>
      <c r="RFF180" s="216"/>
      <c r="RFG180" s="216"/>
      <c r="RFH180" s="216"/>
      <c r="RFI180" s="216"/>
      <c r="RFJ180" s="216"/>
      <c r="RFK180" s="216"/>
      <c r="RFL180" s="216"/>
      <c r="RFM180" s="216"/>
      <c r="RFN180" s="216"/>
      <c r="RFO180" s="216"/>
      <c r="RFP180" s="216"/>
      <c r="RFQ180" s="216"/>
      <c r="RFR180" s="216"/>
      <c r="RFS180" s="216"/>
      <c r="RFT180" s="216"/>
      <c r="RFU180" s="216"/>
      <c r="RFV180" s="216"/>
      <c r="RFW180" s="216"/>
      <c r="RFX180" s="216"/>
      <c r="RFY180" s="216"/>
      <c r="RFZ180" s="216"/>
      <c r="RGA180" s="216"/>
      <c r="RGB180" s="216"/>
      <c r="RGC180" s="216"/>
      <c r="RGD180" s="216"/>
      <c r="RGE180" s="216"/>
      <c r="RGF180" s="216"/>
      <c r="RGG180" s="216"/>
      <c r="RGH180" s="216"/>
      <c r="RGI180" s="216"/>
      <c r="RGJ180" s="216"/>
      <c r="RGK180" s="216"/>
      <c r="RGL180" s="216"/>
      <c r="RGM180" s="216"/>
      <c r="RGN180" s="216"/>
      <c r="RGO180" s="216"/>
      <c r="RGP180" s="216"/>
      <c r="RGQ180" s="216"/>
      <c r="RGR180" s="216"/>
      <c r="RGS180" s="216"/>
      <c r="RGT180" s="216"/>
      <c r="RGU180" s="216"/>
      <c r="RGV180" s="216"/>
      <c r="RGW180" s="216"/>
      <c r="RGX180" s="216"/>
      <c r="RGY180" s="216"/>
      <c r="RGZ180" s="216"/>
      <c r="RHA180" s="216"/>
      <c r="RHB180" s="216"/>
      <c r="RHC180" s="216"/>
      <c r="RHD180" s="216"/>
      <c r="RHE180" s="216"/>
      <c r="RHF180" s="216"/>
      <c r="RHG180" s="216"/>
      <c r="RHH180" s="216"/>
      <c r="RHI180" s="216"/>
      <c r="RHJ180" s="216"/>
      <c r="RHK180" s="216"/>
      <c r="RHL180" s="216"/>
      <c r="RHM180" s="216"/>
      <c r="RHN180" s="216"/>
      <c r="RHO180" s="216"/>
      <c r="RHP180" s="216"/>
      <c r="RHQ180" s="216"/>
      <c r="RHR180" s="216"/>
      <c r="RHS180" s="216"/>
      <c r="RHT180" s="216"/>
      <c r="RHU180" s="216"/>
      <c r="RHV180" s="216"/>
      <c r="RHW180" s="216"/>
      <c r="RHX180" s="216"/>
      <c r="RHY180" s="216"/>
      <c r="RHZ180" s="216"/>
      <c r="RIA180" s="216"/>
      <c r="RIB180" s="216"/>
      <c r="RIC180" s="216"/>
      <c r="RID180" s="216"/>
      <c r="RIE180" s="216"/>
      <c r="RIF180" s="216"/>
      <c r="RIG180" s="216"/>
      <c r="RIH180" s="216"/>
      <c r="RII180" s="216"/>
      <c r="RIJ180" s="216"/>
      <c r="RIK180" s="216"/>
      <c r="RIL180" s="216"/>
      <c r="RIM180" s="216"/>
      <c r="RIN180" s="216"/>
      <c r="RIO180" s="216"/>
      <c r="RIP180" s="216"/>
      <c r="RIQ180" s="216"/>
      <c r="RIR180" s="216"/>
      <c r="RIS180" s="216"/>
      <c r="RIT180" s="216"/>
      <c r="RIU180" s="216"/>
      <c r="RIV180" s="216"/>
      <c r="RIW180" s="216"/>
      <c r="RIX180" s="216"/>
      <c r="RIY180" s="216"/>
      <c r="RIZ180" s="216"/>
      <c r="RJA180" s="216"/>
      <c r="RJB180" s="216"/>
      <c r="RJC180" s="216"/>
      <c r="RJD180" s="216"/>
      <c r="RJE180" s="216"/>
      <c r="RJF180" s="216"/>
      <c r="RJG180" s="216"/>
      <c r="RJH180" s="216"/>
      <c r="RJI180" s="216"/>
      <c r="RJJ180" s="216"/>
      <c r="RJK180" s="216"/>
      <c r="RJL180" s="216"/>
      <c r="RJM180" s="216"/>
      <c r="RJN180" s="216"/>
      <c r="RJO180" s="216"/>
      <c r="RJP180" s="216"/>
      <c r="RJQ180" s="216"/>
      <c r="RJR180" s="216"/>
      <c r="RJS180" s="216"/>
      <c r="RJT180" s="216"/>
      <c r="RJU180" s="216"/>
      <c r="RJV180" s="216"/>
      <c r="RJW180" s="216"/>
      <c r="RJX180" s="216"/>
      <c r="RJY180" s="216"/>
      <c r="RJZ180" s="216"/>
      <c r="RKA180" s="216"/>
      <c r="RKB180" s="216"/>
      <c r="RKC180" s="216"/>
      <c r="RKD180" s="216"/>
      <c r="RKE180" s="216"/>
      <c r="RKF180" s="216"/>
      <c r="RKG180" s="216"/>
      <c r="RKH180" s="216"/>
      <c r="RKI180" s="216"/>
      <c r="RKJ180" s="216"/>
      <c r="RKK180" s="216"/>
      <c r="RKL180" s="216"/>
      <c r="RKM180" s="216"/>
      <c r="RKN180" s="216"/>
      <c r="RKO180" s="216"/>
      <c r="RKP180" s="216"/>
      <c r="RKQ180" s="216"/>
      <c r="RKR180" s="216"/>
      <c r="RKS180" s="216"/>
      <c r="RKT180" s="216"/>
      <c r="RKU180" s="216"/>
      <c r="RKV180" s="216"/>
      <c r="RKW180" s="216"/>
      <c r="RKX180" s="216"/>
      <c r="RKY180" s="216"/>
      <c r="RKZ180" s="216"/>
      <c r="RLA180" s="216"/>
      <c r="RLB180" s="216"/>
      <c r="RLC180" s="216"/>
      <c r="RLD180" s="216"/>
      <c r="RLE180" s="216"/>
      <c r="RLF180" s="216"/>
      <c r="RLG180" s="216"/>
      <c r="RLH180" s="216"/>
      <c r="RLI180" s="216"/>
      <c r="RLJ180" s="216"/>
      <c r="RLK180" s="216"/>
      <c r="RLL180" s="216"/>
      <c r="RLM180" s="216"/>
      <c r="RLN180" s="216"/>
      <c r="RLO180" s="216"/>
      <c r="RLP180" s="216"/>
      <c r="RLQ180" s="216"/>
      <c r="RLR180" s="216"/>
      <c r="RLS180" s="216"/>
      <c r="RLT180" s="216"/>
      <c r="RLU180" s="216"/>
      <c r="RLV180" s="216"/>
      <c r="RLW180" s="216"/>
      <c r="RLX180" s="216"/>
      <c r="RLY180" s="216"/>
      <c r="RLZ180" s="216"/>
      <c r="RMA180" s="216"/>
      <c r="RMB180" s="216"/>
      <c r="RMC180" s="216"/>
      <c r="RMD180" s="216"/>
      <c r="RME180" s="216"/>
      <c r="RMF180" s="216"/>
      <c r="RMG180" s="216"/>
      <c r="RMH180" s="216"/>
      <c r="RMI180" s="216"/>
      <c r="RMJ180" s="216"/>
      <c r="RMK180" s="216"/>
      <c r="RML180" s="216"/>
      <c r="RMM180" s="216"/>
      <c r="RMN180" s="216"/>
      <c r="RMO180" s="216"/>
      <c r="RMP180" s="216"/>
      <c r="RMQ180" s="216"/>
      <c r="RMR180" s="216"/>
      <c r="RMS180" s="216"/>
      <c r="RMT180" s="216"/>
      <c r="RMU180" s="216"/>
      <c r="RMV180" s="216"/>
      <c r="RMW180" s="216"/>
      <c r="RMX180" s="216"/>
      <c r="RMY180" s="216"/>
      <c r="RMZ180" s="216"/>
      <c r="RNA180" s="216"/>
      <c r="RNB180" s="216"/>
      <c r="RNC180" s="216"/>
      <c r="RND180" s="216"/>
      <c r="RNE180" s="216"/>
      <c r="RNF180" s="216"/>
      <c r="RNG180" s="216"/>
      <c r="RNH180" s="216"/>
      <c r="RNI180" s="216"/>
      <c r="RNJ180" s="216"/>
      <c r="RNK180" s="216"/>
      <c r="RNL180" s="216"/>
      <c r="RNM180" s="216"/>
      <c r="RNN180" s="216"/>
      <c r="RNO180" s="216"/>
      <c r="RNP180" s="216"/>
      <c r="RNQ180" s="216"/>
      <c r="RNR180" s="216"/>
      <c r="RNS180" s="216"/>
      <c r="RNT180" s="216"/>
      <c r="RNU180" s="216"/>
      <c r="RNV180" s="216"/>
      <c r="RNW180" s="216"/>
      <c r="RNX180" s="216"/>
      <c r="RNY180" s="216"/>
      <c r="RNZ180" s="216"/>
      <c r="ROA180" s="216"/>
      <c r="ROB180" s="216"/>
      <c r="ROC180" s="216"/>
      <c r="ROD180" s="216"/>
      <c r="ROE180" s="216"/>
      <c r="ROF180" s="216"/>
      <c r="ROG180" s="216"/>
      <c r="ROH180" s="216"/>
      <c r="ROI180" s="216"/>
      <c r="ROJ180" s="216"/>
      <c r="ROK180" s="216"/>
      <c r="ROL180" s="216"/>
      <c r="ROM180" s="216"/>
      <c r="RON180" s="216"/>
      <c r="ROO180" s="216"/>
      <c r="ROP180" s="216"/>
      <c r="ROQ180" s="216"/>
      <c r="ROR180" s="216"/>
      <c r="ROS180" s="216"/>
      <c r="ROT180" s="216"/>
      <c r="ROU180" s="216"/>
      <c r="ROV180" s="216"/>
      <c r="ROW180" s="216"/>
      <c r="ROX180" s="216"/>
      <c r="ROY180" s="216"/>
      <c r="ROZ180" s="216"/>
      <c r="RPA180" s="216"/>
      <c r="RPB180" s="216"/>
      <c r="RPC180" s="216"/>
      <c r="RPD180" s="216"/>
      <c r="RPE180" s="216"/>
      <c r="RPF180" s="216"/>
      <c r="RPG180" s="216"/>
      <c r="RPH180" s="216"/>
      <c r="RPI180" s="216"/>
      <c r="RPJ180" s="216"/>
      <c r="RPK180" s="216"/>
      <c r="RPL180" s="216"/>
      <c r="RPM180" s="216"/>
      <c r="RPN180" s="216"/>
      <c r="RPO180" s="216"/>
      <c r="RPP180" s="216"/>
      <c r="RPQ180" s="216"/>
      <c r="RPR180" s="216"/>
      <c r="RPS180" s="216"/>
      <c r="RPT180" s="216"/>
      <c r="RPU180" s="216"/>
      <c r="RPV180" s="216"/>
      <c r="RPW180" s="216"/>
      <c r="RPX180" s="216"/>
      <c r="RPY180" s="216"/>
      <c r="RPZ180" s="216"/>
      <c r="RQA180" s="216"/>
      <c r="RQB180" s="216"/>
      <c r="RQC180" s="216"/>
      <c r="RQD180" s="216"/>
      <c r="RQE180" s="216"/>
      <c r="RQF180" s="216"/>
      <c r="RQG180" s="216"/>
      <c r="RQH180" s="216"/>
      <c r="RQI180" s="216"/>
      <c r="RQJ180" s="216"/>
      <c r="RQK180" s="216"/>
      <c r="RQL180" s="216"/>
      <c r="RQM180" s="216"/>
      <c r="RQN180" s="216"/>
      <c r="RQO180" s="216"/>
      <c r="RQP180" s="216"/>
      <c r="RQQ180" s="216"/>
      <c r="RQR180" s="216"/>
      <c r="RQS180" s="216"/>
      <c r="RQT180" s="216"/>
      <c r="RQU180" s="216"/>
      <c r="RQV180" s="216"/>
      <c r="RQW180" s="216"/>
      <c r="RQX180" s="216"/>
      <c r="RQY180" s="216"/>
      <c r="RQZ180" s="216"/>
      <c r="RRA180" s="216"/>
      <c r="RRB180" s="216"/>
      <c r="RRC180" s="216"/>
      <c r="RRD180" s="216"/>
      <c r="RRE180" s="216"/>
      <c r="RRF180" s="216"/>
      <c r="RRG180" s="216"/>
      <c r="RRH180" s="216"/>
      <c r="RRI180" s="216"/>
      <c r="RRJ180" s="216"/>
      <c r="RRK180" s="216"/>
      <c r="RRL180" s="216"/>
      <c r="RRM180" s="216"/>
      <c r="RRN180" s="216"/>
      <c r="RRO180" s="216"/>
      <c r="RRP180" s="216"/>
      <c r="RRQ180" s="216"/>
      <c r="RRR180" s="216"/>
      <c r="RRS180" s="216"/>
      <c r="RRT180" s="216"/>
      <c r="RRU180" s="216"/>
      <c r="RRV180" s="216"/>
      <c r="RRW180" s="216"/>
      <c r="RRX180" s="216"/>
      <c r="RRY180" s="216"/>
      <c r="RRZ180" s="216"/>
      <c r="RSA180" s="216"/>
      <c r="RSB180" s="216"/>
      <c r="RSC180" s="216"/>
      <c r="RSD180" s="216"/>
      <c r="RSE180" s="216"/>
      <c r="RSF180" s="216"/>
      <c r="RSG180" s="216"/>
      <c r="RSH180" s="216"/>
      <c r="RSI180" s="216"/>
      <c r="RSJ180" s="216"/>
      <c r="RSK180" s="216"/>
      <c r="RSL180" s="216"/>
      <c r="RSM180" s="216"/>
      <c r="RSN180" s="216"/>
      <c r="RSO180" s="216"/>
      <c r="RSP180" s="216"/>
      <c r="RSQ180" s="216"/>
      <c r="RSR180" s="216"/>
      <c r="RSS180" s="216"/>
      <c r="RST180" s="216"/>
      <c r="RSU180" s="216"/>
      <c r="RSV180" s="216"/>
      <c r="RSW180" s="216"/>
      <c r="RSX180" s="216"/>
      <c r="RSY180" s="216"/>
      <c r="RSZ180" s="216"/>
      <c r="RTA180" s="216"/>
      <c r="RTB180" s="216"/>
      <c r="RTC180" s="216"/>
      <c r="RTD180" s="216"/>
      <c r="RTE180" s="216"/>
      <c r="RTF180" s="216"/>
      <c r="RTG180" s="216"/>
      <c r="RTH180" s="216"/>
      <c r="RTI180" s="216"/>
      <c r="RTJ180" s="216"/>
      <c r="RTK180" s="216"/>
      <c r="RTL180" s="216"/>
      <c r="RTM180" s="216"/>
      <c r="RTN180" s="216"/>
      <c r="RTO180" s="216"/>
      <c r="RTP180" s="216"/>
      <c r="RTQ180" s="216"/>
      <c r="RTR180" s="216"/>
      <c r="RTS180" s="216"/>
      <c r="RTT180" s="216"/>
      <c r="RTU180" s="216"/>
      <c r="RTV180" s="216"/>
      <c r="RTW180" s="216"/>
      <c r="RTX180" s="216"/>
      <c r="RTY180" s="216"/>
      <c r="RTZ180" s="216"/>
      <c r="RUA180" s="216"/>
      <c r="RUB180" s="216"/>
      <c r="RUC180" s="216"/>
      <c r="RUD180" s="216"/>
      <c r="RUE180" s="216"/>
      <c r="RUF180" s="216"/>
      <c r="RUG180" s="216"/>
      <c r="RUH180" s="216"/>
      <c r="RUI180" s="216"/>
      <c r="RUJ180" s="216"/>
      <c r="RUK180" s="216"/>
      <c r="RUL180" s="216"/>
      <c r="RUM180" s="216"/>
      <c r="RUN180" s="216"/>
      <c r="RUO180" s="216"/>
      <c r="RUP180" s="216"/>
      <c r="RUQ180" s="216"/>
      <c r="RUR180" s="216"/>
      <c r="RUS180" s="216"/>
      <c r="RUT180" s="216"/>
      <c r="RUU180" s="216"/>
      <c r="RUV180" s="216"/>
      <c r="RUW180" s="216"/>
      <c r="RUX180" s="216"/>
      <c r="RUY180" s="216"/>
      <c r="RUZ180" s="216"/>
      <c r="RVA180" s="216"/>
      <c r="RVB180" s="216"/>
      <c r="RVC180" s="216"/>
      <c r="RVD180" s="216"/>
      <c r="RVE180" s="216"/>
      <c r="RVF180" s="216"/>
      <c r="RVG180" s="216"/>
      <c r="RVH180" s="216"/>
      <c r="RVI180" s="216"/>
      <c r="RVJ180" s="216"/>
      <c r="RVK180" s="216"/>
      <c r="RVL180" s="216"/>
      <c r="RVM180" s="216"/>
      <c r="RVN180" s="216"/>
      <c r="RVO180" s="216"/>
      <c r="RVP180" s="216"/>
      <c r="RVQ180" s="216"/>
      <c r="RVR180" s="216"/>
      <c r="RVS180" s="216"/>
      <c r="RVT180" s="216"/>
      <c r="RVU180" s="216"/>
      <c r="RVV180" s="216"/>
      <c r="RVW180" s="216"/>
      <c r="RVX180" s="216"/>
      <c r="RVY180" s="216"/>
      <c r="RVZ180" s="216"/>
      <c r="RWA180" s="216"/>
      <c r="RWB180" s="216"/>
      <c r="RWC180" s="216"/>
      <c r="RWD180" s="216"/>
      <c r="RWE180" s="216"/>
      <c r="RWF180" s="216"/>
      <c r="RWG180" s="216"/>
      <c r="RWH180" s="216"/>
      <c r="RWI180" s="216"/>
      <c r="RWJ180" s="216"/>
      <c r="RWK180" s="216"/>
      <c r="RWL180" s="216"/>
      <c r="RWM180" s="216"/>
      <c r="RWN180" s="216"/>
      <c r="RWO180" s="216"/>
      <c r="RWP180" s="216"/>
      <c r="RWQ180" s="216"/>
      <c r="RWR180" s="216"/>
      <c r="RWS180" s="216"/>
      <c r="RWT180" s="216"/>
      <c r="RWU180" s="216"/>
      <c r="RWV180" s="216"/>
      <c r="RWW180" s="216"/>
      <c r="RWX180" s="216"/>
      <c r="RWY180" s="216"/>
      <c r="RWZ180" s="216"/>
      <c r="RXA180" s="216"/>
      <c r="RXB180" s="216"/>
      <c r="RXC180" s="216"/>
      <c r="RXD180" s="216"/>
      <c r="RXE180" s="216"/>
      <c r="RXF180" s="216"/>
      <c r="RXG180" s="216"/>
      <c r="RXH180" s="216"/>
      <c r="RXI180" s="216"/>
      <c r="RXJ180" s="216"/>
      <c r="RXK180" s="216"/>
      <c r="RXL180" s="216"/>
      <c r="RXM180" s="216"/>
      <c r="RXN180" s="216"/>
      <c r="RXO180" s="216"/>
      <c r="RXP180" s="216"/>
      <c r="RXQ180" s="216"/>
      <c r="RXR180" s="216"/>
      <c r="RXS180" s="216"/>
      <c r="RXT180" s="216"/>
      <c r="RXU180" s="216"/>
      <c r="RXV180" s="216"/>
      <c r="RXW180" s="216"/>
      <c r="RXX180" s="216"/>
      <c r="RXY180" s="216"/>
      <c r="RXZ180" s="216"/>
      <c r="RYA180" s="216"/>
      <c r="RYB180" s="216"/>
      <c r="RYC180" s="216"/>
      <c r="RYD180" s="216"/>
      <c r="RYE180" s="216"/>
      <c r="RYF180" s="216"/>
      <c r="RYG180" s="216"/>
      <c r="RYH180" s="216"/>
      <c r="RYI180" s="216"/>
      <c r="RYJ180" s="216"/>
      <c r="RYK180" s="216"/>
      <c r="RYL180" s="216"/>
      <c r="RYM180" s="216"/>
      <c r="RYN180" s="216"/>
      <c r="RYO180" s="216"/>
      <c r="RYP180" s="216"/>
      <c r="RYQ180" s="216"/>
      <c r="RYR180" s="216"/>
      <c r="RYS180" s="216"/>
      <c r="RYT180" s="216"/>
      <c r="RYU180" s="216"/>
      <c r="RYV180" s="216"/>
      <c r="RYW180" s="216"/>
      <c r="RYX180" s="216"/>
      <c r="RYY180" s="216"/>
      <c r="RYZ180" s="216"/>
      <c r="RZA180" s="216"/>
      <c r="RZB180" s="216"/>
      <c r="RZC180" s="216"/>
      <c r="RZD180" s="216"/>
      <c r="RZE180" s="216"/>
      <c r="RZF180" s="216"/>
      <c r="RZG180" s="216"/>
      <c r="RZH180" s="216"/>
      <c r="RZI180" s="216"/>
      <c r="RZJ180" s="216"/>
      <c r="RZK180" s="216"/>
      <c r="RZL180" s="216"/>
      <c r="RZM180" s="216"/>
      <c r="RZN180" s="216"/>
      <c r="RZO180" s="216"/>
      <c r="RZP180" s="216"/>
      <c r="RZQ180" s="216"/>
      <c r="RZR180" s="216"/>
      <c r="RZS180" s="216"/>
      <c r="RZT180" s="216"/>
      <c r="RZU180" s="216"/>
      <c r="RZV180" s="216"/>
      <c r="RZW180" s="216"/>
      <c r="RZX180" s="216"/>
      <c r="RZY180" s="216"/>
      <c r="RZZ180" s="216"/>
      <c r="SAA180" s="216"/>
      <c r="SAB180" s="216"/>
      <c r="SAC180" s="216"/>
      <c r="SAD180" s="216"/>
      <c r="SAE180" s="216"/>
      <c r="SAF180" s="216"/>
      <c r="SAG180" s="216"/>
      <c r="SAH180" s="216"/>
      <c r="SAI180" s="216"/>
      <c r="SAJ180" s="216"/>
      <c r="SAK180" s="216"/>
      <c r="SAL180" s="216"/>
      <c r="SAM180" s="216"/>
      <c r="SAN180" s="216"/>
      <c r="SAO180" s="216"/>
      <c r="SAP180" s="216"/>
      <c r="SAQ180" s="216"/>
      <c r="SAR180" s="216"/>
      <c r="SAS180" s="216"/>
      <c r="SAT180" s="216"/>
      <c r="SAU180" s="216"/>
      <c r="SAV180" s="216"/>
      <c r="SAW180" s="216"/>
      <c r="SAX180" s="216"/>
      <c r="SAY180" s="216"/>
      <c r="SAZ180" s="216"/>
      <c r="SBA180" s="216"/>
      <c r="SBB180" s="216"/>
      <c r="SBC180" s="216"/>
      <c r="SBD180" s="216"/>
      <c r="SBE180" s="216"/>
      <c r="SBF180" s="216"/>
      <c r="SBG180" s="216"/>
      <c r="SBH180" s="216"/>
      <c r="SBI180" s="216"/>
      <c r="SBJ180" s="216"/>
      <c r="SBK180" s="216"/>
      <c r="SBL180" s="216"/>
      <c r="SBM180" s="216"/>
      <c r="SBN180" s="216"/>
      <c r="SBO180" s="216"/>
      <c r="SBP180" s="216"/>
      <c r="SBQ180" s="216"/>
      <c r="SBR180" s="216"/>
      <c r="SBS180" s="216"/>
      <c r="SBT180" s="216"/>
      <c r="SBU180" s="216"/>
      <c r="SBV180" s="216"/>
      <c r="SBW180" s="216"/>
      <c r="SBX180" s="216"/>
      <c r="SBY180" s="216"/>
      <c r="SBZ180" s="216"/>
      <c r="SCA180" s="216"/>
      <c r="SCB180" s="216"/>
      <c r="SCC180" s="216"/>
      <c r="SCD180" s="216"/>
      <c r="SCE180" s="216"/>
      <c r="SCF180" s="216"/>
      <c r="SCG180" s="216"/>
      <c r="SCH180" s="216"/>
      <c r="SCI180" s="216"/>
      <c r="SCJ180" s="216"/>
      <c r="SCK180" s="216"/>
      <c r="SCL180" s="216"/>
      <c r="SCM180" s="216"/>
      <c r="SCN180" s="216"/>
      <c r="SCO180" s="216"/>
      <c r="SCP180" s="216"/>
      <c r="SCQ180" s="216"/>
      <c r="SCR180" s="216"/>
      <c r="SCS180" s="216"/>
      <c r="SCT180" s="216"/>
      <c r="SCU180" s="216"/>
      <c r="SCV180" s="216"/>
      <c r="SCW180" s="216"/>
      <c r="SCX180" s="216"/>
      <c r="SCY180" s="216"/>
      <c r="SCZ180" s="216"/>
      <c r="SDA180" s="216"/>
      <c r="SDB180" s="216"/>
      <c r="SDC180" s="216"/>
      <c r="SDD180" s="216"/>
      <c r="SDE180" s="216"/>
      <c r="SDF180" s="216"/>
      <c r="SDG180" s="216"/>
      <c r="SDH180" s="216"/>
      <c r="SDI180" s="216"/>
      <c r="SDJ180" s="216"/>
      <c r="SDK180" s="216"/>
      <c r="SDL180" s="216"/>
      <c r="SDM180" s="216"/>
      <c r="SDN180" s="216"/>
      <c r="SDO180" s="216"/>
      <c r="SDP180" s="216"/>
      <c r="SDQ180" s="216"/>
      <c r="SDR180" s="216"/>
      <c r="SDS180" s="216"/>
      <c r="SDT180" s="216"/>
      <c r="SDU180" s="216"/>
      <c r="SDV180" s="216"/>
      <c r="SDW180" s="216"/>
      <c r="SDX180" s="216"/>
      <c r="SDY180" s="216"/>
      <c r="SDZ180" s="216"/>
      <c r="SEA180" s="216"/>
      <c r="SEB180" s="216"/>
      <c r="SEC180" s="216"/>
      <c r="SED180" s="216"/>
      <c r="SEE180" s="216"/>
      <c r="SEF180" s="216"/>
      <c r="SEG180" s="216"/>
      <c r="SEH180" s="216"/>
      <c r="SEI180" s="216"/>
      <c r="SEJ180" s="216"/>
      <c r="SEK180" s="216"/>
      <c r="SEL180" s="216"/>
      <c r="SEM180" s="216"/>
      <c r="SEN180" s="216"/>
      <c r="SEO180" s="216"/>
      <c r="SEP180" s="216"/>
      <c r="SEQ180" s="216"/>
      <c r="SER180" s="216"/>
      <c r="SES180" s="216"/>
      <c r="SET180" s="216"/>
      <c r="SEU180" s="216"/>
      <c r="SEV180" s="216"/>
      <c r="SEW180" s="216"/>
      <c r="SEX180" s="216"/>
      <c r="SEY180" s="216"/>
      <c r="SEZ180" s="216"/>
      <c r="SFA180" s="216"/>
      <c r="SFB180" s="216"/>
      <c r="SFC180" s="216"/>
      <c r="SFD180" s="216"/>
      <c r="SFE180" s="216"/>
      <c r="SFF180" s="216"/>
      <c r="SFG180" s="216"/>
      <c r="SFH180" s="216"/>
      <c r="SFI180" s="216"/>
      <c r="SFJ180" s="216"/>
      <c r="SFK180" s="216"/>
      <c r="SFL180" s="216"/>
      <c r="SFM180" s="216"/>
      <c r="SFN180" s="216"/>
      <c r="SFO180" s="216"/>
      <c r="SFP180" s="216"/>
      <c r="SFQ180" s="216"/>
      <c r="SFR180" s="216"/>
      <c r="SFS180" s="216"/>
      <c r="SFT180" s="216"/>
      <c r="SFU180" s="216"/>
      <c r="SFV180" s="216"/>
      <c r="SFW180" s="216"/>
      <c r="SFX180" s="216"/>
      <c r="SFY180" s="216"/>
      <c r="SFZ180" s="216"/>
      <c r="SGA180" s="216"/>
      <c r="SGB180" s="216"/>
      <c r="SGC180" s="216"/>
      <c r="SGD180" s="216"/>
      <c r="SGE180" s="216"/>
      <c r="SGF180" s="216"/>
      <c r="SGG180" s="216"/>
      <c r="SGH180" s="216"/>
      <c r="SGI180" s="216"/>
      <c r="SGJ180" s="216"/>
      <c r="SGK180" s="216"/>
      <c r="SGL180" s="216"/>
      <c r="SGM180" s="216"/>
      <c r="SGN180" s="216"/>
      <c r="SGO180" s="216"/>
      <c r="SGP180" s="216"/>
      <c r="SGQ180" s="216"/>
      <c r="SGR180" s="216"/>
      <c r="SGS180" s="216"/>
      <c r="SGT180" s="216"/>
      <c r="SGU180" s="216"/>
      <c r="SGV180" s="216"/>
      <c r="SGW180" s="216"/>
      <c r="SGX180" s="216"/>
      <c r="SGY180" s="216"/>
      <c r="SGZ180" s="216"/>
      <c r="SHA180" s="216"/>
      <c r="SHB180" s="216"/>
      <c r="SHC180" s="216"/>
      <c r="SHD180" s="216"/>
      <c r="SHE180" s="216"/>
      <c r="SHF180" s="216"/>
      <c r="SHG180" s="216"/>
      <c r="SHH180" s="216"/>
      <c r="SHI180" s="216"/>
      <c r="SHJ180" s="216"/>
      <c r="SHK180" s="216"/>
      <c r="SHL180" s="216"/>
      <c r="SHM180" s="216"/>
      <c r="SHN180" s="216"/>
      <c r="SHO180" s="216"/>
      <c r="SHP180" s="216"/>
      <c r="SHQ180" s="216"/>
      <c r="SHR180" s="216"/>
      <c r="SHS180" s="216"/>
      <c r="SHT180" s="216"/>
      <c r="SHU180" s="216"/>
      <c r="SHV180" s="216"/>
      <c r="SHW180" s="216"/>
      <c r="SHX180" s="216"/>
      <c r="SHY180" s="216"/>
      <c r="SHZ180" s="216"/>
      <c r="SIA180" s="216"/>
      <c r="SIB180" s="216"/>
      <c r="SIC180" s="216"/>
      <c r="SID180" s="216"/>
      <c r="SIE180" s="216"/>
      <c r="SIF180" s="216"/>
      <c r="SIG180" s="216"/>
      <c r="SIH180" s="216"/>
      <c r="SII180" s="216"/>
      <c r="SIJ180" s="216"/>
      <c r="SIK180" s="216"/>
      <c r="SIL180" s="216"/>
      <c r="SIM180" s="216"/>
      <c r="SIN180" s="216"/>
      <c r="SIO180" s="216"/>
      <c r="SIP180" s="216"/>
      <c r="SIQ180" s="216"/>
      <c r="SIR180" s="216"/>
      <c r="SIS180" s="216"/>
      <c r="SIT180" s="216"/>
      <c r="SIU180" s="216"/>
      <c r="SIV180" s="216"/>
      <c r="SIW180" s="216"/>
      <c r="SIX180" s="216"/>
      <c r="SIY180" s="216"/>
      <c r="SIZ180" s="216"/>
      <c r="SJA180" s="216"/>
      <c r="SJB180" s="216"/>
      <c r="SJC180" s="216"/>
      <c r="SJD180" s="216"/>
      <c r="SJE180" s="216"/>
      <c r="SJF180" s="216"/>
      <c r="SJG180" s="216"/>
      <c r="SJH180" s="216"/>
      <c r="SJI180" s="216"/>
      <c r="SJJ180" s="216"/>
      <c r="SJK180" s="216"/>
      <c r="SJL180" s="216"/>
      <c r="SJM180" s="216"/>
      <c r="SJN180" s="216"/>
      <c r="SJO180" s="216"/>
      <c r="SJP180" s="216"/>
      <c r="SJQ180" s="216"/>
      <c r="SJR180" s="216"/>
      <c r="SJS180" s="216"/>
      <c r="SJT180" s="216"/>
      <c r="SJU180" s="216"/>
      <c r="SJV180" s="216"/>
      <c r="SJW180" s="216"/>
      <c r="SJX180" s="216"/>
      <c r="SJY180" s="216"/>
      <c r="SJZ180" s="216"/>
      <c r="SKA180" s="216"/>
      <c r="SKB180" s="216"/>
      <c r="SKC180" s="216"/>
      <c r="SKD180" s="216"/>
      <c r="SKE180" s="216"/>
      <c r="SKF180" s="216"/>
      <c r="SKG180" s="216"/>
      <c r="SKH180" s="216"/>
      <c r="SKI180" s="216"/>
      <c r="SKJ180" s="216"/>
      <c r="SKK180" s="216"/>
      <c r="SKL180" s="216"/>
      <c r="SKM180" s="216"/>
      <c r="SKN180" s="216"/>
      <c r="SKO180" s="216"/>
      <c r="SKP180" s="216"/>
      <c r="SKQ180" s="216"/>
      <c r="SKR180" s="216"/>
      <c r="SKS180" s="216"/>
      <c r="SKT180" s="216"/>
      <c r="SKU180" s="216"/>
      <c r="SKV180" s="216"/>
      <c r="SKW180" s="216"/>
      <c r="SKX180" s="216"/>
      <c r="SKY180" s="216"/>
      <c r="SKZ180" s="216"/>
      <c r="SLA180" s="216"/>
      <c r="SLB180" s="216"/>
      <c r="SLC180" s="216"/>
      <c r="SLD180" s="216"/>
      <c r="SLE180" s="216"/>
      <c r="SLF180" s="216"/>
      <c r="SLG180" s="216"/>
      <c r="SLH180" s="216"/>
      <c r="SLI180" s="216"/>
      <c r="SLJ180" s="216"/>
      <c r="SLK180" s="216"/>
      <c r="SLL180" s="216"/>
      <c r="SLM180" s="216"/>
      <c r="SLN180" s="216"/>
      <c r="SLO180" s="216"/>
      <c r="SLP180" s="216"/>
      <c r="SLQ180" s="216"/>
      <c r="SLR180" s="216"/>
      <c r="SLS180" s="216"/>
      <c r="SLT180" s="216"/>
      <c r="SLU180" s="216"/>
      <c r="SLV180" s="216"/>
      <c r="SLW180" s="216"/>
      <c r="SLX180" s="216"/>
      <c r="SLY180" s="216"/>
      <c r="SLZ180" s="216"/>
      <c r="SMA180" s="216"/>
      <c r="SMB180" s="216"/>
      <c r="SMC180" s="216"/>
      <c r="SMD180" s="216"/>
      <c r="SME180" s="216"/>
      <c r="SMF180" s="216"/>
      <c r="SMG180" s="216"/>
      <c r="SMH180" s="216"/>
      <c r="SMI180" s="216"/>
      <c r="SMJ180" s="216"/>
      <c r="SMK180" s="216"/>
      <c r="SML180" s="216"/>
      <c r="SMM180" s="216"/>
      <c r="SMN180" s="216"/>
      <c r="SMO180" s="216"/>
      <c r="SMP180" s="216"/>
      <c r="SMQ180" s="216"/>
      <c r="SMR180" s="216"/>
      <c r="SMS180" s="216"/>
      <c r="SMT180" s="216"/>
      <c r="SMU180" s="216"/>
      <c r="SMV180" s="216"/>
      <c r="SMW180" s="216"/>
      <c r="SMX180" s="216"/>
      <c r="SMY180" s="216"/>
      <c r="SMZ180" s="216"/>
      <c r="SNA180" s="216"/>
      <c r="SNB180" s="216"/>
      <c r="SNC180" s="216"/>
      <c r="SND180" s="216"/>
      <c r="SNE180" s="216"/>
      <c r="SNF180" s="216"/>
      <c r="SNG180" s="216"/>
      <c r="SNH180" s="216"/>
      <c r="SNI180" s="216"/>
      <c r="SNJ180" s="216"/>
      <c r="SNK180" s="216"/>
      <c r="SNL180" s="216"/>
      <c r="SNM180" s="216"/>
      <c r="SNN180" s="216"/>
      <c r="SNO180" s="216"/>
      <c r="SNP180" s="216"/>
      <c r="SNQ180" s="216"/>
      <c r="SNR180" s="216"/>
      <c r="SNS180" s="216"/>
      <c r="SNT180" s="216"/>
      <c r="SNU180" s="216"/>
      <c r="SNV180" s="216"/>
      <c r="SNW180" s="216"/>
      <c r="SNX180" s="216"/>
      <c r="SNY180" s="216"/>
      <c r="SNZ180" s="216"/>
      <c r="SOA180" s="216"/>
      <c r="SOB180" s="216"/>
      <c r="SOC180" s="216"/>
      <c r="SOD180" s="216"/>
      <c r="SOE180" s="216"/>
      <c r="SOF180" s="216"/>
      <c r="SOG180" s="216"/>
      <c r="SOH180" s="216"/>
      <c r="SOI180" s="216"/>
      <c r="SOJ180" s="216"/>
      <c r="SOK180" s="216"/>
      <c r="SOL180" s="216"/>
      <c r="SOM180" s="216"/>
      <c r="SON180" s="216"/>
      <c r="SOO180" s="216"/>
      <c r="SOP180" s="216"/>
      <c r="SOQ180" s="216"/>
      <c r="SOR180" s="216"/>
      <c r="SOS180" s="216"/>
      <c r="SOT180" s="216"/>
      <c r="SOU180" s="216"/>
      <c r="SOV180" s="216"/>
      <c r="SOW180" s="216"/>
      <c r="SOX180" s="216"/>
      <c r="SOY180" s="216"/>
      <c r="SOZ180" s="216"/>
      <c r="SPA180" s="216"/>
      <c r="SPB180" s="216"/>
      <c r="SPC180" s="216"/>
      <c r="SPD180" s="216"/>
      <c r="SPE180" s="216"/>
      <c r="SPF180" s="216"/>
      <c r="SPG180" s="216"/>
      <c r="SPH180" s="216"/>
      <c r="SPI180" s="216"/>
      <c r="SPJ180" s="216"/>
      <c r="SPK180" s="216"/>
      <c r="SPL180" s="216"/>
      <c r="SPM180" s="216"/>
      <c r="SPN180" s="216"/>
      <c r="SPO180" s="216"/>
      <c r="SPP180" s="216"/>
      <c r="SPQ180" s="216"/>
      <c r="SPR180" s="216"/>
      <c r="SPS180" s="216"/>
      <c r="SPT180" s="216"/>
      <c r="SPU180" s="216"/>
      <c r="SPV180" s="216"/>
      <c r="SPW180" s="216"/>
      <c r="SPX180" s="216"/>
      <c r="SPY180" s="216"/>
      <c r="SPZ180" s="216"/>
      <c r="SQA180" s="216"/>
      <c r="SQB180" s="216"/>
      <c r="SQC180" s="216"/>
      <c r="SQD180" s="216"/>
      <c r="SQE180" s="216"/>
      <c r="SQF180" s="216"/>
      <c r="SQG180" s="216"/>
      <c r="SQH180" s="216"/>
      <c r="SQI180" s="216"/>
      <c r="SQJ180" s="216"/>
      <c r="SQK180" s="216"/>
      <c r="SQL180" s="216"/>
      <c r="SQM180" s="216"/>
      <c r="SQN180" s="216"/>
      <c r="SQO180" s="216"/>
      <c r="SQP180" s="216"/>
      <c r="SQQ180" s="216"/>
      <c r="SQR180" s="216"/>
      <c r="SQS180" s="216"/>
      <c r="SQT180" s="216"/>
      <c r="SQU180" s="216"/>
      <c r="SQV180" s="216"/>
      <c r="SQW180" s="216"/>
      <c r="SQX180" s="216"/>
      <c r="SQY180" s="216"/>
      <c r="SQZ180" s="216"/>
      <c r="SRA180" s="216"/>
      <c r="SRB180" s="216"/>
      <c r="SRC180" s="216"/>
      <c r="SRD180" s="216"/>
      <c r="SRE180" s="216"/>
      <c r="SRF180" s="216"/>
      <c r="SRG180" s="216"/>
      <c r="SRH180" s="216"/>
      <c r="SRI180" s="216"/>
      <c r="SRJ180" s="216"/>
      <c r="SRK180" s="216"/>
      <c r="SRL180" s="216"/>
      <c r="SRM180" s="216"/>
      <c r="SRN180" s="216"/>
      <c r="SRO180" s="216"/>
      <c r="SRP180" s="216"/>
      <c r="SRQ180" s="216"/>
      <c r="SRR180" s="216"/>
      <c r="SRS180" s="216"/>
      <c r="SRT180" s="216"/>
      <c r="SRU180" s="216"/>
      <c r="SRV180" s="216"/>
      <c r="SRW180" s="216"/>
      <c r="SRX180" s="216"/>
      <c r="SRY180" s="216"/>
      <c r="SRZ180" s="216"/>
      <c r="SSA180" s="216"/>
      <c r="SSB180" s="216"/>
      <c r="SSC180" s="216"/>
      <c r="SSD180" s="216"/>
      <c r="SSE180" s="216"/>
      <c r="SSF180" s="216"/>
      <c r="SSG180" s="216"/>
      <c r="SSH180" s="216"/>
      <c r="SSI180" s="216"/>
      <c r="SSJ180" s="216"/>
      <c r="SSK180" s="216"/>
      <c r="SSL180" s="216"/>
      <c r="SSM180" s="216"/>
      <c r="SSN180" s="216"/>
      <c r="SSO180" s="216"/>
      <c r="SSP180" s="216"/>
      <c r="SSQ180" s="216"/>
      <c r="SSR180" s="216"/>
      <c r="SSS180" s="216"/>
      <c r="SST180" s="216"/>
      <c r="SSU180" s="216"/>
      <c r="SSV180" s="216"/>
      <c r="SSW180" s="216"/>
      <c r="SSX180" s="216"/>
      <c r="SSY180" s="216"/>
      <c r="SSZ180" s="216"/>
      <c r="STA180" s="216"/>
      <c r="STB180" s="216"/>
      <c r="STC180" s="216"/>
      <c r="STD180" s="216"/>
      <c r="STE180" s="216"/>
      <c r="STF180" s="216"/>
      <c r="STG180" s="216"/>
      <c r="STH180" s="216"/>
      <c r="STI180" s="216"/>
      <c r="STJ180" s="216"/>
      <c r="STK180" s="216"/>
      <c r="STL180" s="216"/>
      <c r="STM180" s="216"/>
      <c r="STN180" s="216"/>
      <c r="STO180" s="216"/>
      <c r="STP180" s="216"/>
      <c r="STQ180" s="216"/>
      <c r="STR180" s="216"/>
      <c r="STS180" s="216"/>
      <c r="STT180" s="216"/>
      <c r="STU180" s="216"/>
      <c r="STV180" s="216"/>
      <c r="STW180" s="216"/>
      <c r="STX180" s="216"/>
      <c r="STY180" s="216"/>
      <c r="STZ180" s="216"/>
      <c r="SUA180" s="216"/>
      <c r="SUB180" s="216"/>
      <c r="SUC180" s="216"/>
      <c r="SUD180" s="216"/>
      <c r="SUE180" s="216"/>
      <c r="SUF180" s="216"/>
      <c r="SUG180" s="216"/>
      <c r="SUH180" s="216"/>
      <c r="SUI180" s="216"/>
      <c r="SUJ180" s="216"/>
      <c r="SUK180" s="216"/>
      <c r="SUL180" s="216"/>
      <c r="SUM180" s="216"/>
      <c r="SUN180" s="216"/>
      <c r="SUO180" s="216"/>
      <c r="SUP180" s="216"/>
      <c r="SUQ180" s="216"/>
      <c r="SUR180" s="216"/>
      <c r="SUS180" s="216"/>
      <c r="SUT180" s="216"/>
      <c r="SUU180" s="216"/>
      <c r="SUV180" s="216"/>
      <c r="SUW180" s="216"/>
      <c r="SUX180" s="216"/>
      <c r="SUY180" s="216"/>
      <c r="SUZ180" s="216"/>
      <c r="SVA180" s="216"/>
      <c r="SVB180" s="216"/>
      <c r="SVC180" s="216"/>
      <c r="SVD180" s="216"/>
      <c r="SVE180" s="216"/>
      <c r="SVF180" s="216"/>
      <c r="SVG180" s="216"/>
      <c r="SVH180" s="216"/>
      <c r="SVI180" s="216"/>
      <c r="SVJ180" s="216"/>
      <c r="SVK180" s="216"/>
      <c r="SVL180" s="216"/>
      <c r="SVM180" s="216"/>
      <c r="SVN180" s="216"/>
      <c r="SVO180" s="216"/>
      <c r="SVP180" s="216"/>
      <c r="SVQ180" s="216"/>
      <c r="SVR180" s="216"/>
      <c r="SVS180" s="216"/>
      <c r="SVT180" s="216"/>
      <c r="SVU180" s="216"/>
      <c r="SVV180" s="216"/>
      <c r="SVW180" s="216"/>
      <c r="SVX180" s="216"/>
      <c r="SVY180" s="216"/>
      <c r="SVZ180" s="216"/>
      <c r="SWA180" s="216"/>
      <c r="SWB180" s="216"/>
      <c r="SWC180" s="216"/>
      <c r="SWD180" s="216"/>
      <c r="SWE180" s="216"/>
      <c r="SWF180" s="216"/>
      <c r="SWG180" s="216"/>
      <c r="SWH180" s="216"/>
      <c r="SWI180" s="216"/>
      <c r="SWJ180" s="216"/>
      <c r="SWK180" s="216"/>
      <c r="SWL180" s="216"/>
      <c r="SWM180" s="216"/>
      <c r="SWN180" s="216"/>
      <c r="SWO180" s="216"/>
      <c r="SWP180" s="216"/>
      <c r="SWQ180" s="216"/>
      <c r="SWR180" s="216"/>
      <c r="SWS180" s="216"/>
      <c r="SWT180" s="216"/>
      <c r="SWU180" s="216"/>
      <c r="SWV180" s="216"/>
      <c r="SWW180" s="216"/>
      <c r="SWX180" s="216"/>
      <c r="SWY180" s="216"/>
      <c r="SWZ180" s="216"/>
      <c r="SXA180" s="216"/>
      <c r="SXB180" s="216"/>
      <c r="SXC180" s="216"/>
      <c r="SXD180" s="216"/>
      <c r="SXE180" s="216"/>
      <c r="SXF180" s="216"/>
      <c r="SXG180" s="216"/>
      <c r="SXH180" s="216"/>
      <c r="SXI180" s="216"/>
      <c r="SXJ180" s="216"/>
      <c r="SXK180" s="216"/>
      <c r="SXL180" s="216"/>
      <c r="SXM180" s="216"/>
      <c r="SXN180" s="216"/>
      <c r="SXO180" s="216"/>
      <c r="SXP180" s="216"/>
      <c r="SXQ180" s="216"/>
      <c r="SXR180" s="216"/>
      <c r="SXS180" s="216"/>
      <c r="SXT180" s="216"/>
      <c r="SXU180" s="216"/>
      <c r="SXV180" s="216"/>
      <c r="SXW180" s="216"/>
      <c r="SXX180" s="216"/>
      <c r="SXY180" s="216"/>
      <c r="SXZ180" s="216"/>
      <c r="SYA180" s="216"/>
      <c r="SYB180" s="216"/>
      <c r="SYC180" s="216"/>
      <c r="SYD180" s="216"/>
      <c r="SYE180" s="216"/>
      <c r="SYF180" s="216"/>
      <c r="SYG180" s="216"/>
      <c r="SYH180" s="216"/>
      <c r="SYI180" s="216"/>
      <c r="SYJ180" s="216"/>
      <c r="SYK180" s="216"/>
      <c r="SYL180" s="216"/>
      <c r="SYM180" s="216"/>
      <c r="SYN180" s="216"/>
      <c r="SYO180" s="216"/>
      <c r="SYP180" s="216"/>
      <c r="SYQ180" s="216"/>
      <c r="SYR180" s="216"/>
      <c r="SYS180" s="216"/>
      <c r="SYT180" s="216"/>
      <c r="SYU180" s="216"/>
      <c r="SYV180" s="216"/>
      <c r="SYW180" s="216"/>
      <c r="SYX180" s="216"/>
      <c r="SYY180" s="216"/>
      <c r="SYZ180" s="216"/>
      <c r="SZA180" s="216"/>
      <c r="SZB180" s="216"/>
      <c r="SZC180" s="216"/>
      <c r="SZD180" s="216"/>
      <c r="SZE180" s="216"/>
      <c r="SZF180" s="216"/>
      <c r="SZG180" s="216"/>
      <c r="SZH180" s="216"/>
      <c r="SZI180" s="216"/>
      <c r="SZJ180" s="216"/>
      <c r="SZK180" s="216"/>
      <c r="SZL180" s="216"/>
      <c r="SZM180" s="216"/>
      <c r="SZN180" s="216"/>
      <c r="SZO180" s="216"/>
      <c r="SZP180" s="216"/>
      <c r="SZQ180" s="216"/>
      <c r="SZR180" s="216"/>
      <c r="SZS180" s="216"/>
      <c r="SZT180" s="216"/>
      <c r="SZU180" s="216"/>
      <c r="SZV180" s="216"/>
      <c r="SZW180" s="216"/>
      <c r="SZX180" s="216"/>
      <c r="SZY180" s="216"/>
      <c r="SZZ180" s="216"/>
      <c r="TAA180" s="216"/>
      <c r="TAB180" s="216"/>
      <c r="TAC180" s="216"/>
      <c r="TAD180" s="216"/>
      <c r="TAE180" s="216"/>
      <c r="TAF180" s="216"/>
      <c r="TAG180" s="216"/>
      <c r="TAH180" s="216"/>
      <c r="TAI180" s="216"/>
      <c r="TAJ180" s="216"/>
      <c r="TAK180" s="216"/>
      <c r="TAL180" s="216"/>
      <c r="TAM180" s="216"/>
      <c r="TAN180" s="216"/>
      <c r="TAO180" s="216"/>
      <c r="TAP180" s="216"/>
      <c r="TAQ180" s="216"/>
      <c r="TAR180" s="216"/>
      <c r="TAS180" s="216"/>
      <c r="TAT180" s="216"/>
      <c r="TAU180" s="216"/>
      <c r="TAV180" s="216"/>
      <c r="TAW180" s="216"/>
      <c r="TAX180" s="216"/>
      <c r="TAY180" s="216"/>
      <c r="TAZ180" s="216"/>
      <c r="TBA180" s="216"/>
      <c r="TBB180" s="216"/>
      <c r="TBC180" s="216"/>
      <c r="TBD180" s="216"/>
      <c r="TBE180" s="216"/>
      <c r="TBF180" s="216"/>
      <c r="TBG180" s="216"/>
      <c r="TBH180" s="216"/>
      <c r="TBI180" s="216"/>
      <c r="TBJ180" s="216"/>
      <c r="TBK180" s="216"/>
      <c r="TBL180" s="216"/>
      <c r="TBM180" s="216"/>
      <c r="TBN180" s="216"/>
      <c r="TBO180" s="216"/>
      <c r="TBP180" s="216"/>
      <c r="TBQ180" s="216"/>
      <c r="TBR180" s="216"/>
      <c r="TBS180" s="216"/>
      <c r="TBT180" s="216"/>
      <c r="TBU180" s="216"/>
      <c r="TBV180" s="216"/>
      <c r="TBW180" s="216"/>
      <c r="TBX180" s="216"/>
      <c r="TBY180" s="216"/>
      <c r="TBZ180" s="216"/>
      <c r="TCA180" s="216"/>
      <c r="TCB180" s="216"/>
      <c r="TCC180" s="216"/>
      <c r="TCD180" s="216"/>
      <c r="TCE180" s="216"/>
      <c r="TCF180" s="216"/>
      <c r="TCG180" s="216"/>
      <c r="TCH180" s="216"/>
      <c r="TCI180" s="216"/>
      <c r="TCJ180" s="216"/>
      <c r="TCK180" s="216"/>
      <c r="TCL180" s="216"/>
      <c r="TCM180" s="216"/>
      <c r="TCN180" s="216"/>
      <c r="TCO180" s="216"/>
      <c r="TCP180" s="216"/>
      <c r="TCQ180" s="216"/>
      <c r="TCR180" s="216"/>
      <c r="TCS180" s="216"/>
      <c r="TCT180" s="216"/>
      <c r="TCU180" s="216"/>
      <c r="TCV180" s="216"/>
      <c r="TCW180" s="216"/>
      <c r="TCX180" s="216"/>
      <c r="TCY180" s="216"/>
      <c r="TCZ180" s="216"/>
      <c r="TDA180" s="216"/>
      <c r="TDB180" s="216"/>
      <c r="TDC180" s="216"/>
      <c r="TDD180" s="216"/>
      <c r="TDE180" s="216"/>
      <c r="TDF180" s="216"/>
      <c r="TDG180" s="216"/>
      <c r="TDH180" s="216"/>
      <c r="TDI180" s="216"/>
      <c r="TDJ180" s="216"/>
      <c r="TDK180" s="216"/>
      <c r="TDL180" s="216"/>
      <c r="TDM180" s="216"/>
      <c r="TDN180" s="216"/>
      <c r="TDO180" s="216"/>
      <c r="TDP180" s="216"/>
      <c r="TDQ180" s="216"/>
      <c r="TDR180" s="216"/>
      <c r="TDS180" s="216"/>
      <c r="TDT180" s="216"/>
      <c r="TDU180" s="216"/>
      <c r="TDV180" s="216"/>
      <c r="TDW180" s="216"/>
      <c r="TDX180" s="216"/>
      <c r="TDY180" s="216"/>
      <c r="TDZ180" s="216"/>
      <c r="TEA180" s="216"/>
      <c r="TEB180" s="216"/>
      <c r="TEC180" s="216"/>
      <c r="TED180" s="216"/>
      <c r="TEE180" s="216"/>
      <c r="TEF180" s="216"/>
      <c r="TEG180" s="216"/>
      <c r="TEH180" s="216"/>
      <c r="TEI180" s="216"/>
      <c r="TEJ180" s="216"/>
      <c r="TEK180" s="216"/>
      <c r="TEL180" s="216"/>
      <c r="TEM180" s="216"/>
      <c r="TEN180" s="216"/>
      <c r="TEO180" s="216"/>
      <c r="TEP180" s="216"/>
      <c r="TEQ180" s="216"/>
      <c r="TER180" s="216"/>
      <c r="TES180" s="216"/>
      <c r="TET180" s="216"/>
      <c r="TEU180" s="216"/>
      <c r="TEV180" s="216"/>
      <c r="TEW180" s="216"/>
      <c r="TEX180" s="216"/>
      <c r="TEY180" s="216"/>
      <c r="TEZ180" s="216"/>
      <c r="TFA180" s="216"/>
      <c r="TFB180" s="216"/>
      <c r="TFC180" s="216"/>
      <c r="TFD180" s="216"/>
      <c r="TFE180" s="216"/>
      <c r="TFF180" s="216"/>
      <c r="TFG180" s="216"/>
      <c r="TFH180" s="216"/>
      <c r="TFI180" s="216"/>
      <c r="TFJ180" s="216"/>
      <c r="TFK180" s="216"/>
      <c r="TFL180" s="216"/>
      <c r="TFM180" s="216"/>
      <c r="TFN180" s="216"/>
      <c r="TFO180" s="216"/>
      <c r="TFP180" s="216"/>
      <c r="TFQ180" s="216"/>
      <c r="TFR180" s="216"/>
      <c r="TFS180" s="216"/>
      <c r="TFT180" s="216"/>
      <c r="TFU180" s="216"/>
      <c r="TFV180" s="216"/>
      <c r="TFW180" s="216"/>
      <c r="TFX180" s="216"/>
      <c r="TFY180" s="216"/>
      <c r="TFZ180" s="216"/>
      <c r="TGA180" s="216"/>
      <c r="TGB180" s="216"/>
      <c r="TGC180" s="216"/>
      <c r="TGD180" s="216"/>
      <c r="TGE180" s="216"/>
      <c r="TGF180" s="216"/>
      <c r="TGG180" s="216"/>
      <c r="TGH180" s="216"/>
      <c r="TGI180" s="216"/>
      <c r="TGJ180" s="216"/>
      <c r="TGK180" s="216"/>
      <c r="TGL180" s="216"/>
      <c r="TGM180" s="216"/>
      <c r="TGN180" s="216"/>
      <c r="TGO180" s="216"/>
      <c r="TGP180" s="216"/>
      <c r="TGQ180" s="216"/>
      <c r="TGR180" s="216"/>
      <c r="TGS180" s="216"/>
      <c r="TGT180" s="216"/>
      <c r="TGU180" s="216"/>
      <c r="TGV180" s="216"/>
      <c r="TGW180" s="216"/>
      <c r="TGX180" s="216"/>
      <c r="TGY180" s="216"/>
      <c r="TGZ180" s="216"/>
      <c r="THA180" s="216"/>
      <c r="THB180" s="216"/>
      <c r="THC180" s="216"/>
      <c r="THD180" s="216"/>
      <c r="THE180" s="216"/>
      <c r="THF180" s="216"/>
      <c r="THG180" s="216"/>
      <c r="THH180" s="216"/>
      <c r="THI180" s="216"/>
      <c r="THJ180" s="216"/>
      <c r="THK180" s="216"/>
      <c r="THL180" s="216"/>
      <c r="THM180" s="216"/>
      <c r="THN180" s="216"/>
      <c r="THO180" s="216"/>
      <c r="THP180" s="216"/>
      <c r="THQ180" s="216"/>
      <c r="THR180" s="216"/>
      <c r="THS180" s="216"/>
      <c r="THT180" s="216"/>
      <c r="THU180" s="216"/>
      <c r="THV180" s="216"/>
      <c r="THW180" s="216"/>
      <c r="THX180" s="216"/>
      <c r="THY180" s="216"/>
      <c r="THZ180" s="216"/>
      <c r="TIA180" s="216"/>
      <c r="TIB180" s="216"/>
      <c r="TIC180" s="216"/>
      <c r="TID180" s="216"/>
      <c r="TIE180" s="216"/>
      <c r="TIF180" s="216"/>
      <c r="TIG180" s="216"/>
      <c r="TIH180" s="216"/>
      <c r="TII180" s="216"/>
      <c r="TIJ180" s="216"/>
      <c r="TIK180" s="216"/>
      <c r="TIL180" s="216"/>
      <c r="TIM180" s="216"/>
      <c r="TIN180" s="216"/>
      <c r="TIO180" s="216"/>
      <c r="TIP180" s="216"/>
      <c r="TIQ180" s="216"/>
      <c r="TIR180" s="216"/>
      <c r="TIS180" s="216"/>
      <c r="TIT180" s="216"/>
      <c r="TIU180" s="216"/>
      <c r="TIV180" s="216"/>
      <c r="TIW180" s="216"/>
      <c r="TIX180" s="216"/>
      <c r="TIY180" s="216"/>
      <c r="TIZ180" s="216"/>
      <c r="TJA180" s="216"/>
      <c r="TJB180" s="216"/>
      <c r="TJC180" s="216"/>
      <c r="TJD180" s="216"/>
      <c r="TJE180" s="216"/>
      <c r="TJF180" s="216"/>
      <c r="TJG180" s="216"/>
      <c r="TJH180" s="216"/>
      <c r="TJI180" s="216"/>
      <c r="TJJ180" s="216"/>
      <c r="TJK180" s="216"/>
      <c r="TJL180" s="216"/>
      <c r="TJM180" s="216"/>
      <c r="TJN180" s="216"/>
      <c r="TJO180" s="216"/>
      <c r="TJP180" s="216"/>
      <c r="TJQ180" s="216"/>
      <c r="TJR180" s="216"/>
      <c r="TJS180" s="216"/>
      <c r="TJT180" s="216"/>
      <c r="TJU180" s="216"/>
      <c r="TJV180" s="216"/>
      <c r="TJW180" s="216"/>
      <c r="TJX180" s="216"/>
      <c r="TJY180" s="216"/>
      <c r="TJZ180" s="216"/>
      <c r="TKA180" s="216"/>
      <c r="TKB180" s="216"/>
      <c r="TKC180" s="216"/>
      <c r="TKD180" s="216"/>
      <c r="TKE180" s="216"/>
      <c r="TKF180" s="216"/>
      <c r="TKG180" s="216"/>
      <c r="TKH180" s="216"/>
      <c r="TKI180" s="216"/>
      <c r="TKJ180" s="216"/>
      <c r="TKK180" s="216"/>
      <c r="TKL180" s="216"/>
      <c r="TKM180" s="216"/>
      <c r="TKN180" s="216"/>
      <c r="TKO180" s="216"/>
      <c r="TKP180" s="216"/>
      <c r="TKQ180" s="216"/>
      <c r="TKR180" s="216"/>
      <c r="TKS180" s="216"/>
      <c r="TKT180" s="216"/>
      <c r="TKU180" s="216"/>
      <c r="TKV180" s="216"/>
      <c r="TKW180" s="216"/>
      <c r="TKX180" s="216"/>
      <c r="TKY180" s="216"/>
      <c r="TKZ180" s="216"/>
      <c r="TLA180" s="216"/>
      <c r="TLB180" s="216"/>
      <c r="TLC180" s="216"/>
      <c r="TLD180" s="216"/>
      <c r="TLE180" s="216"/>
      <c r="TLF180" s="216"/>
      <c r="TLG180" s="216"/>
      <c r="TLH180" s="216"/>
      <c r="TLI180" s="216"/>
      <c r="TLJ180" s="216"/>
      <c r="TLK180" s="216"/>
      <c r="TLL180" s="216"/>
      <c r="TLM180" s="216"/>
      <c r="TLN180" s="216"/>
      <c r="TLO180" s="216"/>
      <c r="TLP180" s="216"/>
      <c r="TLQ180" s="216"/>
      <c r="TLR180" s="216"/>
      <c r="TLS180" s="216"/>
      <c r="TLT180" s="216"/>
      <c r="TLU180" s="216"/>
      <c r="TLV180" s="216"/>
      <c r="TLW180" s="216"/>
      <c r="TLX180" s="216"/>
      <c r="TLY180" s="216"/>
      <c r="TLZ180" s="216"/>
      <c r="TMA180" s="216"/>
      <c r="TMB180" s="216"/>
      <c r="TMC180" s="216"/>
      <c r="TMD180" s="216"/>
      <c r="TME180" s="216"/>
      <c r="TMF180" s="216"/>
      <c r="TMG180" s="216"/>
      <c r="TMH180" s="216"/>
      <c r="TMI180" s="216"/>
      <c r="TMJ180" s="216"/>
      <c r="TMK180" s="216"/>
      <c r="TML180" s="216"/>
      <c r="TMM180" s="216"/>
      <c r="TMN180" s="216"/>
      <c r="TMO180" s="216"/>
      <c r="TMP180" s="216"/>
      <c r="TMQ180" s="216"/>
      <c r="TMR180" s="216"/>
      <c r="TMS180" s="216"/>
      <c r="TMT180" s="216"/>
      <c r="TMU180" s="216"/>
      <c r="TMV180" s="216"/>
      <c r="TMW180" s="216"/>
      <c r="TMX180" s="216"/>
      <c r="TMY180" s="216"/>
      <c r="TMZ180" s="216"/>
      <c r="TNA180" s="216"/>
      <c r="TNB180" s="216"/>
      <c r="TNC180" s="216"/>
      <c r="TND180" s="216"/>
      <c r="TNE180" s="216"/>
      <c r="TNF180" s="216"/>
      <c r="TNG180" s="216"/>
      <c r="TNH180" s="216"/>
      <c r="TNI180" s="216"/>
      <c r="TNJ180" s="216"/>
      <c r="TNK180" s="216"/>
      <c r="TNL180" s="216"/>
      <c r="TNM180" s="216"/>
      <c r="TNN180" s="216"/>
      <c r="TNO180" s="216"/>
      <c r="TNP180" s="216"/>
      <c r="TNQ180" s="216"/>
      <c r="TNR180" s="216"/>
      <c r="TNS180" s="216"/>
      <c r="TNT180" s="216"/>
      <c r="TNU180" s="216"/>
      <c r="TNV180" s="216"/>
      <c r="TNW180" s="216"/>
      <c r="TNX180" s="216"/>
      <c r="TNY180" s="216"/>
      <c r="TNZ180" s="216"/>
      <c r="TOA180" s="216"/>
      <c r="TOB180" s="216"/>
      <c r="TOC180" s="216"/>
      <c r="TOD180" s="216"/>
      <c r="TOE180" s="216"/>
      <c r="TOF180" s="216"/>
      <c r="TOG180" s="216"/>
      <c r="TOH180" s="216"/>
      <c r="TOI180" s="216"/>
      <c r="TOJ180" s="216"/>
      <c r="TOK180" s="216"/>
      <c r="TOL180" s="216"/>
      <c r="TOM180" s="216"/>
      <c r="TON180" s="216"/>
      <c r="TOO180" s="216"/>
      <c r="TOP180" s="216"/>
      <c r="TOQ180" s="216"/>
      <c r="TOR180" s="216"/>
      <c r="TOS180" s="216"/>
      <c r="TOT180" s="216"/>
      <c r="TOU180" s="216"/>
      <c r="TOV180" s="216"/>
      <c r="TOW180" s="216"/>
      <c r="TOX180" s="216"/>
      <c r="TOY180" s="216"/>
      <c r="TOZ180" s="216"/>
      <c r="TPA180" s="216"/>
      <c r="TPB180" s="216"/>
      <c r="TPC180" s="216"/>
      <c r="TPD180" s="216"/>
      <c r="TPE180" s="216"/>
      <c r="TPF180" s="216"/>
      <c r="TPG180" s="216"/>
      <c r="TPH180" s="216"/>
      <c r="TPI180" s="216"/>
      <c r="TPJ180" s="216"/>
      <c r="TPK180" s="216"/>
      <c r="TPL180" s="216"/>
      <c r="TPM180" s="216"/>
      <c r="TPN180" s="216"/>
      <c r="TPO180" s="216"/>
      <c r="TPP180" s="216"/>
      <c r="TPQ180" s="216"/>
      <c r="TPR180" s="216"/>
      <c r="TPS180" s="216"/>
      <c r="TPT180" s="216"/>
      <c r="TPU180" s="216"/>
      <c r="TPV180" s="216"/>
      <c r="TPW180" s="216"/>
      <c r="TPX180" s="216"/>
      <c r="TPY180" s="216"/>
      <c r="TPZ180" s="216"/>
      <c r="TQA180" s="216"/>
      <c r="TQB180" s="216"/>
      <c r="TQC180" s="216"/>
      <c r="TQD180" s="216"/>
      <c r="TQE180" s="216"/>
      <c r="TQF180" s="216"/>
      <c r="TQG180" s="216"/>
      <c r="TQH180" s="216"/>
      <c r="TQI180" s="216"/>
      <c r="TQJ180" s="216"/>
      <c r="TQK180" s="216"/>
      <c r="TQL180" s="216"/>
      <c r="TQM180" s="216"/>
      <c r="TQN180" s="216"/>
      <c r="TQO180" s="216"/>
      <c r="TQP180" s="216"/>
      <c r="TQQ180" s="216"/>
      <c r="TQR180" s="216"/>
      <c r="TQS180" s="216"/>
      <c r="TQT180" s="216"/>
      <c r="TQU180" s="216"/>
      <c r="TQV180" s="216"/>
      <c r="TQW180" s="216"/>
      <c r="TQX180" s="216"/>
      <c r="TQY180" s="216"/>
      <c r="TQZ180" s="216"/>
      <c r="TRA180" s="216"/>
      <c r="TRB180" s="216"/>
      <c r="TRC180" s="216"/>
      <c r="TRD180" s="216"/>
      <c r="TRE180" s="216"/>
      <c r="TRF180" s="216"/>
      <c r="TRG180" s="216"/>
      <c r="TRH180" s="216"/>
      <c r="TRI180" s="216"/>
      <c r="TRJ180" s="216"/>
      <c r="TRK180" s="216"/>
      <c r="TRL180" s="216"/>
      <c r="TRM180" s="216"/>
      <c r="TRN180" s="216"/>
      <c r="TRO180" s="216"/>
      <c r="TRP180" s="216"/>
      <c r="TRQ180" s="216"/>
      <c r="TRR180" s="216"/>
      <c r="TRS180" s="216"/>
      <c r="TRT180" s="216"/>
      <c r="TRU180" s="216"/>
      <c r="TRV180" s="216"/>
      <c r="TRW180" s="216"/>
      <c r="TRX180" s="216"/>
      <c r="TRY180" s="216"/>
      <c r="TRZ180" s="216"/>
      <c r="TSA180" s="216"/>
      <c r="TSB180" s="216"/>
      <c r="TSC180" s="216"/>
      <c r="TSD180" s="216"/>
      <c r="TSE180" s="216"/>
      <c r="TSF180" s="216"/>
      <c r="TSG180" s="216"/>
      <c r="TSH180" s="216"/>
      <c r="TSI180" s="216"/>
      <c r="TSJ180" s="216"/>
      <c r="TSK180" s="216"/>
      <c r="TSL180" s="216"/>
      <c r="TSM180" s="216"/>
      <c r="TSN180" s="216"/>
      <c r="TSO180" s="216"/>
      <c r="TSP180" s="216"/>
      <c r="TSQ180" s="216"/>
      <c r="TSR180" s="216"/>
      <c r="TSS180" s="216"/>
      <c r="TST180" s="216"/>
      <c r="TSU180" s="216"/>
      <c r="TSV180" s="216"/>
      <c r="TSW180" s="216"/>
      <c r="TSX180" s="216"/>
      <c r="TSY180" s="216"/>
      <c r="TSZ180" s="216"/>
      <c r="TTA180" s="216"/>
      <c r="TTB180" s="216"/>
      <c r="TTC180" s="216"/>
      <c r="TTD180" s="216"/>
      <c r="TTE180" s="216"/>
      <c r="TTF180" s="216"/>
      <c r="TTG180" s="216"/>
      <c r="TTH180" s="216"/>
      <c r="TTI180" s="216"/>
      <c r="TTJ180" s="216"/>
      <c r="TTK180" s="216"/>
      <c r="TTL180" s="216"/>
      <c r="TTM180" s="216"/>
      <c r="TTN180" s="216"/>
      <c r="TTO180" s="216"/>
      <c r="TTP180" s="216"/>
      <c r="TTQ180" s="216"/>
      <c r="TTR180" s="216"/>
      <c r="TTS180" s="216"/>
      <c r="TTT180" s="216"/>
      <c r="TTU180" s="216"/>
      <c r="TTV180" s="216"/>
      <c r="TTW180" s="216"/>
      <c r="TTX180" s="216"/>
      <c r="TTY180" s="216"/>
      <c r="TTZ180" s="216"/>
      <c r="TUA180" s="216"/>
      <c r="TUB180" s="216"/>
      <c r="TUC180" s="216"/>
      <c r="TUD180" s="216"/>
      <c r="TUE180" s="216"/>
      <c r="TUF180" s="216"/>
      <c r="TUG180" s="216"/>
      <c r="TUH180" s="216"/>
      <c r="TUI180" s="216"/>
      <c r="TUJ180" s="216"/>
      <c r="TUK180" s="216"/>
      <c r="TUL180" s="216"/>
      <c r="TUM180" s="216"/>
      <c r="TUN180" s="216"/>
      <c r="TUO180" s="216"/>
      <c r="TUP180" s="216"/>
      <c r="TUQ180" s="216"/>
      <c r="TUR180" s="216"/>
      <c r="TUS180" s="216"/>
      <c r="TUT180" s="216"/>
      <c r="TUU180" s="216"/>
      <c r="TUV180" s="216"/>
      <c r="TUW180" s="216"/>
      <c r="TUX180" s="216"/>
      <c r="TUY180" s="216"/>
      <c r="TUZ180" s="216"/>
      <c r="TVA180" s="216"/>
      <c r="TVB180" s="216"/>
      <c r="TVC180" s="216"/>
      <c r="TVD180" s="216"/>
      <c r="TVE180" s="216"/>
      <c r="TVF180" s="216"/>
      <c r="TVG180" s="216"/>
      <c r="TVH180" s="216"/>
      <c r="TVI180" s="216"/>
      <c r="TVJ180" s="216"/>
      <c r="TVK180" s="216"/>
      <c r="TVL180" s="216"/>
      <c r="TVM180" s="216"/>
      <c r="TVN180" s="216"/>
      <c r="TVO180" s="216"/>
      <c r="TVP180" s="216"/>
      <c r="TVQ180" s="216"/>
      <c r="TVR180" s="216"/>
      <c r="TVS180" s="216"/>
      <c r="TVT180" s="216"/>
      <c r="TVU180" s="216"/>
      <c r="TVV180" s="216"/>
      <c r="TVW180" s="216"/>
      <c r="TVX180" s="216"/>
      <c r="TVY180" s="216"/>
      <c r="TVZ180" s="216"/>
      <c r="TWA180" s="216"/>
      <c r="TWB180" s="216"/>
      <c r="TWC180" s="216"/>
      <c r="TWD180" s="216"/>
      <c r="TWE180" s="216"/>
      <c r="TWF180" s="216"/>
      <c r="TWG180" s="216"/>
      <c r="TWH180" s="216"/>
      <c r="TWI180" s="216"/>
      <c r="TWJ180" s="216"/>
      <c r="TWK180" s="216"/>
      <c r="TWL180" s="216"/>
      <c r="TWM180" s="216"/>
      <c r="TWN180" s="216"/>
      <c r="TWO180" s="216"/>
      <c r="TWP180" s="216"/>
      <c r="TWQ180" s="216"/>
      <c r="TWR180" s="216"/>
      <c r="TWS180" s="216"/>
      <c r="TWT180" s="216"/>
      <c r="TWU180" s="216"/>
      <c r="TWV180" s="216"/>
      <c r="TWW180" s="216"/>
      <c r="TWX180" s="216"/>
      <c r="TWY180" s="216"/>
      <c r="TWZ180" s="216"/>
      <c r="TXA180" s="216"/>
      <c r="TXB180" s="216"/>
      <c r="TXC180" s="216"/>
      <c r="TXD180" s="216"/>
      <c r="TXE180" s="216"/>
      <c r="TXF180" s="216"/>
      <c r="TXG180" s="216"/>
      <c r="TXH180" s="216"/>
      <c r="TXI180" s="216"/>
      <c r="TXJ180" s="216"/>
      <c r="TXK180" s="216"/>
      <c r="TXL180" s="216"/>
      <c r="TXM180" s="216"/>
      <c r="TXN180" s="216"/>
      <c r="TXO180" s="216"/>
      <c r="TXP180" s="216"/>
      <c r="TXQ180" s="216"/>
      <c r="TXR180" s="216"/>
      <c r="TXS180" s="216"/>
      <c r="TXT180" s="216"/>
      <c r="TXU180" s="216"/>
      <c r="TXV180" s="216"/>
      <c r="TXW180" s="216"/>
      <c r="TXX180" s="216"/>
      <c r="TXY180" s="216"/>
      <c r="TXZ180" s="216"/>
      <c r="TYA180" s="216"/>
      <c r="TYB180" s="216"/>
      <c r="TYC180" s="216"/>
      <c r="TYD180" s="216"/>
      <c r="TYE180" s="216"/>
      <c r="TYF180" s="216"/>
      <c r="TYG180" s="216"/>
      <c r="TYH180" s="216"/>
      <c r="TYI180" s="216"/>
      <c r="TYJ180" s="216"/>
      <c r="TYK180" s="216"/>
      <c r="TYL180" s="216"/>
      <c r="TYM180" s="216"/>
      <c r="TYN180" s="216"/>
      <c r="TYO180" s="216"/>
      <c r="TYP180" s="216"/>
      <c r="TYQ180" s="216"/>
      <c r="TYR180" s="216"/>
      <c r="TYS180" s="216"/>
      <c r="TYT180" s="216"/>
      <c r="TYU180" s="216"/>
      <c r="TYV180" s="216"/>
      <c r="TYW180" s="216"/>
      <c r="TYX180" s="216"/>
      <c r="TYY180" s="216"/>
      <c r="TYZ180" s="216"/>
      <c r="TZA180" s="216"/>
      <c r="TZB180" s="216"/>
      <c r="TZC180" s="216"/>
      <c r="TZD180" s="216"/>
      <c r="TZE180" s="216"/>
      <c r="TZF180" s="216"/>
      <c r="TZG180" s="216"/>
      <c r="TZH180" s="216"/>
      <c r="TZI180" s="216"/>
      <c r="TZJ180" s="216"/>
      <c r="TZK180" s="216"/>
      <c r="TZL180" s="216"/>
      <c r="TZM180" s="216"/>
      <c r="TZN180" s="216"/>
      <c r="TZO180" s="216"/>
      <c r="TZP180" s="216"/>
      <c r="TZQ180" s="216"/>
      <c r="TZR180" s="216"/>
      <c r="TZS180" s="216"/>
      <c r="TZT180" s="216"/>
      <c r="TZU180" s="216"/>
      <c r="TZV180" s="216"/>
      <c r="TZW180" s="216"/>
      <c r="TZX180" s="216"/>
      <c r="TZY180" s="216"/>
      <c r="TZZ180" s="216"/>
      <c r="UAA180" s="216"/>
      <c r="UAB180" s="216"/>
      <c r="UAC180" s="216"/>
      <c r="UAD180" s="216"/>
      <c r="UAE180" s="216"/>
      <c r="UAF180" s="216"/>
      <c r="UAG180" s="216"/>
      <c r="UAH180" s="216"/>
      <c r="UAI180" s="216"/>
      <c r="UAJ180" s="216"/>
      <c r="UAK180" s="216"/>
      <c r="UAL180" s="216"/>
      <c r="UAM180" s="216"/>
      <c r="UAN180" s="216"/>
      <c r="UAO180" s="216"/>
      <c r="UAP180" s="216"/>
      <c r="UAQ180" s="216"/>
      <c r="UAR180" s="216"/>
      <c r="UAS180" s="216"/>
      <c r="UAT180" s="216"/>
      <c r="UAU180" s="216"/>
      <c r="UAV180" s="216"/>
      <c r="UAW180" s="216"/>
      <c r="UAX180" s="216"/>
      <c r="UAY180" s="216"/>
      <c r="UAZ180" s="216"/>
      <c r="UBA180" s="216"/>
      <c r="UBB180" s="216"/>
      <c r="UBC180" s="216"/>
      <c r="UBD180" s="216"/>
      <c r="UBE180" s="216"/>
      <c r="UBF180" s="216"/>
      <c r="UBG180" s="216"/>
      <c r="UBH180" s="216"/>
      <c r="UBI180" s="216"/>
      <c r="UBJ180" s="216"/>
      <c r="UBK180" s="216"/>
      <c r="UBL180" s="216"/>
      <c r="UBM180" s="216"/>
      <c r="UBN180" s="216"/>
      <c r="UBO180" s="216"/>
      <c r="UBP180" s="216"/>
      <c r="UBQ180" s="216"/>
      <c r="UBR180" s="216"/>
      <c r="UBS180" s="216"/>
      <c r="UBT180" s="216"/>
      <c r="UBU180" s="216"/>
      <c r="UBV180" s="216"/>
      <c r="UBW180" s="216"/>
      <c r="UBX180" s="216"/>
      <c r="UBY180" s="216"/>
      <c r="UBZ180" s="216"/>
      <c r="UCA180" s="216"/>
      <c r="UCB180" s="216"/>
      <c r="UCC180" s="216"/>
      <c r="UCD180" s="216"/>
      <c r="UCE180" s="216"/>
      <c r="UCF180" s="216"/>
      <c r="UCG180" s="216"/>
      <c r="UCH180" s="216"/>
      <c r="UCI180" s="216"/>
      <c r="UCJ180" s="216"/>
      <c r="UCK180" s="216"/>
      <c r="UCL180" s="216"/>
      <c r="UCM180" s="216"/>
      <c r="UCN180" s="216"/>
      <c r="UCO180" s="216"/>
      <c r="UCP180" s="216"/>
      <c r="UCQ180" s="216"/>
      <c r="UCR180" s="216"/>
      <c r="UCS180" s="216"/>
      <c r="UCT180" s="216"/>
      <c r="UCU180" s="216"/>
      <c r="UCV180" s="216"/>
      <c r="UCW180" s="216"/>
      <c r="UCX180" s="216"/>
      <c r="UCY180" s="216"/>
      <c r="UCZ180" s="216"/>
      <c r="UDA180" s="216"/>
      <c r="UDB180" s="216"/>
      <c r="UDC180" s="216"/>
      <c r="UDD180" s="216"/>
      <c r="UDE180" s="216"/>
      <c r="UDF180" s="216"/>
      <c r="UDG180" s="216"/>
      <c r="UDH180" s="216"/>
      <c r="UDI180" s="216"/>
      <c r="UDJ180" s="216"/>
      <c r="UDK180" s="216"/>
      <c r="UDL180" s="216"/>
      <c r="UDM180" s="216"/>
      <c r="UDN180" s="216"/>
      <c r="UDO180" s="216"/>
      <c r="UDP180" s="216"/>
      <c r="UDQ180" s="216"/>
      <c r="UDR180" s="216"/>
      <c r="UDS180" s="216"/>
      <c r="UDT180" s="216"/>
      <c r="UDU180" s="216"/>
      <c r="UDV180" s="216"/>
      <c r="UDW180" s="216"/>
      <c r="UDX180" s="216"/>
      <c r="UDY180" s="216"/>
      <c r="UDZ180" s="216"/>
      <c r="UEA180" s="216"/>
      <c r="UEB180" s="216"/>
      <c r="UEC180" s="216"/>
      <c r="UED180" s="216"/>
      <c r="UEE180" s="216"/>
      <c r="UEF180" s="216"/>
      <c r="UEG180" s="216"/>
      <c r="UEH180" s="216"/>
      <c r="UEI180" s="216"/>
      <c r="UEJ180" s="216"/>
      <c r="UEK180" s="216"/>
      <c r="UEL180" s="216"/>
      <c r="UEM180" s="216"/>
      <c r="UEN180" s="216"/>
      <c r="UEO180" s="216"/>
      <c r="UEP180" s="216"/>
      <c r="UEQ180" s="216"/>
      <c r="UER180" s="216"/>
      <c r="UES180" s="216"/>
      <c r="UET180" s="216"/>
      <c r="UEU180" s="216"/>
      <c r="UEV180" s="216"/>
      <c r="UEW180" s="216"/>
      <c r="UEX180" s="216"/>
      <c r="UEY180" s="216"/>
      <c r="UEZ180" s="216"/>
      <c r="UFA180" s="216"/>
      <c r="UFB180" s="216"/>
      <c r="UFC180" s="216"/>
      <c r="UFD180" s="216"/>
      <c r="UFE180" s="216"/>
      <c r="UFF180" s="216"/>
      <c r="UFG180" s="216"/>
      <c r="UFH180" s="216"/>
      <c r="UFI180" s="216"/>
      <c r="UFJ180" s="216"/>
      <c r="UFK180" s="216"/>
      <c r="UFL180" s="216"/>
      <c r="UFM180" s="216"/>
      <c r="UFN180" s="216"/>
      <c r="UFO180" s="216"/>
      <c r="UFP180" s="216"/>
      <c r="UFQ180" s="216"/>
      <c r="UFR180" s="216"/>
      <c r="UFS180" s="216"/>
      <c r="UFT180" s="216"/>
      <c r="UFU180" s="216"/>
      <c r="UFV180" s="216"/>
      <c r="UFW180" s="216"/>
      <c r="UFX180" s="216"/>
      <c r="UFY180" s="216"/>
      <c r="UFZ180" s="216"/>
      <c r="UGA180" s="216"/>
      <c r="UGB180" s="216"/>
      <c r="UGC180" s="216"/>
      <c r="UGD180" s="216"/>
      <c r="UGE180" s="216"/>
      <c r="UGF180" s="216"/>
      <c r="UGG180" s="216"/>
      <c r="UGH180" s="216"/>
      <c r="UGI180" s="216"/>
      <c r="UGJ180" s="216"/>
      <c r="UGK180" s="216"/>
      <c r="UGL180" s="216"/>
      <c r="UGM180" s="216"/>
      <c r="UGN180" s="216"/>
      <c r="UGO180" s="216"/>
      <c r="UGP180" s="216"/>
      <c r="UGQ180" s="216"/>
      <c r="UGR180" s="216"/>
      <c r="UGS180" s="216"/>
      <c r="UGT180" s="216"/>
      <c r="UGU180" s="216"/>
      <c r="UGV180" s="216"/>
      <c r="UGW180" s="216"/>
      <c r="UGX180" s="216"/>
      <c r="UGY180" s="216"/>
      <c r="UGZ180" s="216"/>
      <c r="UHA180" s="216"/>
      <c r="UHB180" s="216"/>
      <c r="UHC180" s="216"/>
      <c r="UHD180" s="216"/>
      <c r="UHE180" s="216"/>
      <c r="UHF180" s="216"/>
      <c r="UHG180" s="216"/>
      <c r="UHH180" s="216"/>
      <c r="UHI180" s="216"/>
      <c r="UHJ180" s="216"/>
      <c r="UHK180" s="216"/>
      <c r="UHL180" s="216"/>
      <c r="UHM180" s="216"/>
      <c r="UHN180" s="216"/>
      <c r="UHO180" s="216"/>
      <c r="UHP180" s="216"/>
      <c r="UHQ180" s="216"/>
      <c r="UHR180" s="216"/>
      <c r="UHS180" s="216"/>
      <c r="UHT180" s="216"/>
      <c r="UHU180" s="216"/>
      <c r="UHV180" s="216"/>
      <c r="UHW180" s="216"/>
      <c r="UHX180" s="216"/>
      <c r="UHY180" s="216"/>
      <c r="UHZ180" s="216"/>
      <c r="UIA180" s="216"/>
      <c r="UIB180" s="216"/>
      <c r="UIC180" s="216"/>
      <c r="UID180" s="216"/>
      <c r="UIE180" s="216"/>
      <c r="UIF180" s="216"/>
      <c r="UIG180" s="216"/>
      <c r="UIH180" s="216"/>
      <c r="UII180" s="216"/>
      <c r="UIJ180" s="216"/>
      <c r="UIK180" s="216"/>
      <c r="UIL180" s="216"/>
      <c r="UIM180" s="216"/>
      <c r="UIN180" s="216"/>
      <c r="UIO180" s="216"/>
      <c r="UIP180" s="216"/>
      <c r="UIQ180" s="216"/>
      <c r="UIR180" s="216"/>
      <c r="UIS180" s="216"/>
      <c r="UIT180" s="216"/>
      <c r="UIU180" s="216"/>
      <c r="UIV180" s="216"/>
      <c r="UIW180" s="216"/>
      <c r="UIX180" s="216"/>
      <c r="UIY180" s="216"/>
      <c r="UIZ180" s="216"/>
      <c r="UJA180" s="216"/>
      <c r="UJB180" s="216"/>
      <c r="UJC180" s="216"/>
      <c r="UJD180" s="216"/>
      <c r="UJE180" s="216"/>
      <c r="UJF180" s="216"/>
      <c r="UJG180" s="216"/>
      <c r="UJH180" s="216"/>
      <c r="UJI180" s="216"/>
      <c r="UJJ180" s="216"/>
      <c r="UJK180" s="216"/>
      <c r="UJL180" s="216"/>
      <c r="UJM180" s="216"/>
      <c r="UJN180" s="216"/>
      <c r="UJO180" s="216"/>
      <c r="UJP180" s="216"/>
      <c r="UJQ180" s="216"/>
      <c r="UJR180" s="216"/>
      <c r="UJS180" s="216"/>
      <c r="UJT180" s="216"/>
      <c r="UJU180" s="216"/>
      <c r="UJV180" s="216"/>
      <c r="UJW180" s="216"/>
      <c r="UJX180" s="216"/>
      <c r="UJY180" s="216"/>
      <c r="UJZ180" s="216"/>
      <c r="UKA180" s="216"/>
      <c r="UKB180" s="216"/>
      <c r="UKC180" s="216"/>
      <c r="UKD180" s="216"/>
      <c r="UKE180" s="216"/>
      <c r="UKF180" s="216"/>
      <c r="UKG180" s="216"/>
      <c r="UKH180" s="216"/>
      <c r="UKI180" s="216"/>
      <c r="UKJ180" s="216"/>
      <c r="UKK180" s="216"/>
      <c r="UKL180" s="216"/>
      <c r="UKM180" s="216"/>
      <c r="UKN180" s="216"/>
      <c r="UKO180" s="216"/>
      <c r="UKP180" s="216"/>
      <c r="UKQ180" s="216"/>
      <c r="UKR180" s="216"/>
      <c r="UKS180" s="216"/>
      <c r="UKT180" s="216"/>
      <c r="UKU180" s="216"/>
      <c r="UKV180" s="216"/>
      <c r="UKW180" s="216"/>
      <c r="UKX180" s="216"/>
      <c r="UKY180" s="216"/>
      <c r="UKZ180" s="216"/>
      <c r="ULA180" s="216"/>
      <c r="ULB180" s="216"/>
      <c r="ULC180" s="216"/>
      <c r="ULD180" s="216"/>
      <c r="ULE180" s="216"/>
      <c r="ULF180" s="216"/>
      <c r="ULG180" s="216"/>
      <c r="ULH180" s="216"/>
      <c r="ULI180" s="216"/>
      <c r="ULJ180" s="216"/>
      <c r="ULK180" s="216"/>
      <c r="ULL180" s="216"/>
      <c r="ULM180" s="216"/>
      <c r="ULN180" s="216"/>
      <c r="ULO180" s="216"/>
      <c r="ULP180" s="216"/>
      <c r="ULQ180" s="216"/>
      <c r="ULR180" s="216"/>
      <c r="ULS180" s="216"/>
      <c r="ULT180" s="216"/>
      <c r="ULU180" s="216"/>
      <c r="ULV180" s="216"/>
      <c r="ULW180" s="216"/>
      <c r="ULX180" s="216"/>
      <c r="ULY180" s="216"/>
      <c r="ULZ180" s="216"/>
      <c r="UMA180" s="216"/>
      <c r="UMB180" s="216"/>
      <c r="UMC180" s="216"/>
      <c r="UMD180" s="216"/>
      <c r="UME180" s="216"/>
      <c r="UMF180" s="216"/>
      <c r="UMG180" s="216"/>
      <c r="UMH180" s="216"/>
      <c r="UMI180" s="216"/>
      <c r="UMJ180" s="216"/>
      <c r="UMK180" s="216"/>
      <c r="UML180" s="216"/>
      <c r="UMM180" s="216"/>
      <c r="UMN180" s="216"/>
      <c r="UMO180" s="216"/>
      <c r="UMP180" s="216"/>
      <c r="UMQ180" s="216"/>
      <c r="UMR180" s="216"/>
      <c r="UMS180" s="216"/>
      <c r="UMT180" s="216"/>
      <c r="UMU180" s="216"/>
      <c r="UMV180" s="216"/>
      <c r="UMW180" s="216"/>
      <c r="UMX180" s="216"/>
      <c r="UMY180" s="216"/>
      <c r="UMZ180" s="216"/>
      <c r="UNA180" s="216"/>
      <c r="UNB180" s="216"/>
      <c r="UNC180" s="216"/>
      <c r="UND180" s="216"/>
      <c r="UNE180" s="216"/>
      <c r="UNF180" s="216"/>
      <c r="UNG180" s="216"/>
      <c r="UNH180" s="216"/>
      <c r="UNI180" s="216"/>
      <c r="UNJ180" s="216"/>
      <c r="UNK180" s="216"/>
      <c r="UNL180" s="216"/>
      <c r="UNM180" s="216"/>
      <c r="UNN180" s="216"/>
      <c r="UNO180" s="216"/>
      <c r="UNP180" s="216"/>
      <c r="UNQ180" s="216"/>
      <c r="UNR180" s="216"/>
      <c r="UNS180" s="216"/>
      <c r="UNT180" s="216"/>
      <c r="UNU180" s="216"/>
      <c r="UNV180" s="216"/>
      <c r="UNW180" s="216"/>
      <c r="UNX180" s="216"/>
      <c r="UNY180" s="216"/>
      <c r="UNZ180" s="216"/>
      <c r="UOA180" s="216"/>
      <c r="UOB180" s="216"/>
      <c r="UOC180" s="216"/>
      <c r="UOD180" s="216"/>
      <c r="UOE180" s="216"/>
      <c r="UOF180" s="216"/>
      <c r="UOG180" s="216"/>
      <c r="UOH180" s="216"/>
      <c r="UOI180" s="216"/>
      <c r="UOJ180" s="216"/>
      <c r="UOK180" s="216"/>
      <c r="UOL180" s="216"/>
      <c r="UOM180" s="216"/>
      <c r="UON180" s="216"/>
      <c r="UOO180" s="216"/>
      <c r="UOP180" s="216"/>
      <c r="UOQ180" s="216"/>
      <c r="UOR180" s="216"/>
      <c r="UOS180" s="216"/>
      <c r="UOT180" s="216"/>
      <c r="UOU180" s="216"/>
      <c r="UOV180" s="216"/>
      <c r="UOW180" s="216"/>
      <c r="UOX180" s="216"/>
      <c r="UOY180" s="216"/>
      <c r="UOZ180" s="216"/>
      <c r="UPA180" s="216"/>
      <c r="UPB180" s="216"/>
      <c r="UPC180" s="216"/>
      <c r="UPD180" s="216"/>
      <c r="UPE180" s="216"/>
      <c r="UPF180" s="216"/>
      <c r="UPG180" s="216"/>
      <c r="UPH180" s="216"/>
      <c r="UPI180" s="216"/>
      <c r="UPJ180" s="216"/>
      <c r="UPK180" s="216"/>
      <c r="UPL180" s="216"/>
      <c r="UPM180" s="216"/>
      <c r="UPN180" s="216"/>
      <c r="UPO180" s="216"/>
      <c r="UPP180" s="216"/>
      <c r="UPQ180" s="216"/>
      <c r="UPR180" s="216"/>
      <c r="UPS180" s="216"/>
      <c r="UPT180" s="216"/>
      <c r="UPU180" s="216"/>
      <c r="UPV180" s="216"/>
      <c r="UPW180" s="216"/>
      <c r="UPX180" s="216"/>
      <c r="UPY180" s="216"/>
      <c r="UPZ180" s="216"/>
      <c r="UQA180" s="216"/>
      <c r="UQB180" s="216"/>
      <c r="UQC180" s="216"/>
      <c r="UQD180" s="216"/>
      <c r="UQE180" s="216"/>
      <c r="UQF180" s="216"/>
      <c r="UQG180" s="216"/>
      <c r="UQH180" s="216"/>
      <c r="UQI180" s="216"/>
      <c r="UQJ180" s="216"/>
      <c r="UQK180" s="216"/>
      <c r="UQL180" s="216"/>
      <c r="UQM180" s="216"/>
      <c r="UQN180" s="216"/>
      <c r="UQO180" s="216"/>
      <c r="UQP180" s="216"/>
      <c r="UQQ180" s="216"/>
      <c r="UQR180" s="216"/>
      <c r="UQS180" s="216"/>
      <c r="UQT180" s="216"/>
      <c r="UQU180" s="216"/>
      <c r="UQV180" s="216"/>
      <c r="UQW180" s="216"/>
      <c r="UQX180" s="216"/>
      <c r="UQY180" s="216"/>
      <c r="UQZ180" s="216"/>
      <c r="URA180" s="216"/>
      <c r="URB180" s="216"/>
      <c r="URC180" s="216"/>
      <c r="URD180" s="216"/>
      <c r="URE180" s="216"/>
      <c r="URF180" s="216"/>
      <c r="URG180" s="216"/>
      <c r="URH180" s="216"/>
      <c r="URI180" s="216"/>
      <c r="URJ180" s="216"/>
      <c r="URK180" s="216"/>
      <c r="URL180" s="216"/>
      <c r="URM180" s="216"/>
      <c r="URN180" s="216"/>
      <c r="URO180" s="216"/>
      <c r="URP180" s="216"/>
      <c r="URQ180" s="216"/>
      <c r="URR180" s="216"/>
      <c r="URS180" s="216"/>
      <c r="URT180" s="216"/>
      <c r="URU180" s="216"/>
      <c r="URV180" s="216"/>
      <c r="URW180" s="216"/>
      <c r="URX180" s="216"/>
      <c r="URY180" s="216"/>
      <c r="URZ180" s="216"/>
      <c r="USA180" s="216"/>
      <c r="USB180" s="216"/>
      <c r="USC180" s="216"/>
      <c r="USD180" s="216"/>
      <c r="USE180" s="216"/>
      <c r="USF180" s="216"/>
      <c r="USG180" s="216"/>
      <c r="USH180" s="216"/>
      <c r="USI180" s="216"/>
      <c r="USJ180" s="216"/>
      <c r="USK180" s="216"/>
      <c r="USL180" s="216"/>
      <c r="USM180" s="216"/>
      <c r="USN180" s="216"/>
      <c r="USO180" s="216"/>
      <c r="USP180" s="216"/>
      <c r="USQ180" s="216"/>
      <c r="USR180" s="216"/>
      <c r="USS180" s="216"/>
      <c r="UST180" s="216"/>
      <c r="USU180" s="216"/>
      <c r="USV180" s="216"/>
      <c r="USW180" s="216"/>
      <c r="USX180" s="216"/>
      <c r="USY180" s="216"/>
      <c r="USZ180" s="216"/>
      <c r="UTA180" s="216"/>
      <c r="UTB180" s="216"/>
      <c r="UTC180" s="216"/>
      <c r="UTD180" s="216"/>
      <c r="UTE180" s="216"/>
      <c r="UTF180" s="216"/>
      <c r="UTG180" s="216"/>
      <c r="UTH180" s="216"/>
      <c r="UTI180" s="216"/>
      <c r="UTJ180" s="216"/>
      <c r="UTK180" s="216"/>
      <c r="UTL180" s="216"/>
      <c r="UTM180" s="216"/>
      <c r="UTN180" s="216"/>
      <c r="UTO180" s="216"/>
      <c r="UTP180" s="216"/>
      <c r="UTQ180" s="216"/>
      <c r="UTR180" s="216"/>
      <c r="UTS180" s="216"/>
      <c r="UTT180" s="216"/>
      <c r="UTU180" s="216"/>
      <c r="UTV180" s="216"/>
      <c r="UTW180" s="216"/>
      <c r="UTX180" s="216"/>
      <c r="UTY180" s="216"/>
      <c r="UTZ180" s="216"/>
      <c r="UUA180" s="216"/>
      <c r="UUB180" s="216"/>
      <c r="UUC180" s="216"/>
      <c r="UUD180" s="216"/>
      <c r="UUE180" s="216"/>
      <c r="UUF180" s="216"/>
      <c r="UUG180" s="216"/>
      <c r="UUH180" s="216"/>
      <c r="UUI180" s="216"/>
      <c r="UUJ180" s="216"/>
      <c r="UUK180" s="216"/>
      <c r="UUL180" s="216"/>
      <c r="UUM180" s="216"/>
      <c r="UUN180" s="216"/>
      <c r="UUO180" s="216"/>
      <c r="UUP180" s="216"/>
      <c r="UUQ180" s="216"/>
      <c r="UUR180" s="216"/>
      <c r="UUS180" s="216"/>
      <c r="UUT180" s="216"/>
      <c r="UUU180" s="216"/>
      <c r="UUV180" s="216"/>
      <c r="UUW180" s="216"/>
      <c r="UUX180" s="216"/>
      <c r="UUY180" s="216"/>
      <c r="UUZ180" s="216"/>
      <c r="UVA180" s="216"/>
      <c r="UVB180" s="216"/>
      <c r="UVC180" s="216"/>
      <c r="UVD180" s="216"/>
      <c r="UVE180" s="216"/>
      <c r="UVF180" s="216"/>
      <c r="UVG180" s="216"/>
      <c r="UVH180" s="216"/>
      <c r="UVI180" s="216"/>
      <c r="UVJ180" s="216"/>
      <c r="UVK180" s="216"/>
      <c r="UVL180" s="216"/>
      <c r="UVM180" s="216"/>
      <c r="UVN180" s="216"/>
      <c r="UVO180" s="216"/>
      <c r="UVP180" s="216"/>
      <c r="UVQ180" s="216"/>
      <c r="UVR180" s="216"/>
      <c r="UVS180" s="216"/>
      <c r="UVT180" s="216"/>
      <c r="UVU180" s="216"/>
      <c r="UVV180" s="216"/>
      <c r="UVW180" s="216"/>
      <c r="UVX180" s="216"/>
      <c r="UVY180" s="216"/>
      <c r="UVZ180" s="216"/>
      <c r="UWA180" s="216"/>
      <c r="UWB180" s="216"/>
      <c r="UWC180" s="216"/>
      <c r="UWD180" s="216"/>
      <c r="UWE180" s="216"/>
      <c r="UWF180" s="216"/>
      <c r="UWG180" s="216"/>
      <c r="UWH180" s="216"/>
      <c r="UWI180" s="216"/>
      <c r="UWJ180" s="216"/>
      <c r="UWK180" s="216"/>
      <c r="UWL180" s="216"/>
      <c r="UWM180" s="216"/>
      <c r="UWN180" s="216"/>
      <c r="UWO180" s="216"/>
      <c r="UWP180" s="216"/>
      <c r="UWQ180" s="216"/>
      <c r="UWR180" s="216"/>
      <c r="UWS180" s="216"/>
      <c r="UWT180" s="216"/>
      <c r="UWU180" s="216"/>
      <c r="UWV180" s="216"/>
      <c r="UWW180" s="216"/>
      <c r="UWX180" s="216"/>
      <c r="UWY180" s="216"/>
      <c r="UWZ180" s="216"/>
      <c r="UXA180" s="216"/>
      <c r="UXB180" s="216"/>
      <c r="UXC180" s="216"/>
      <c r="UXD180" s="216"/>
      <c r="UXE180" s="216"/>
      <c r="UXF180" s="216"/>
      <c r="UXG180" s="216"/>
      <c r="UXH180" s="216"/>
      <c r="UXI180" s="216"/>
      <c r="UXJ180" s="216"/>
      <c r="UXK180" s="216"/>
      <c r="UXL180" s="216"/>
      <c r="UXM180" s="216"/>
      <c r="UXN180" s="216"/>
      <c r="UXO180" s="216"/>
      <c r="UXP180" s="216"/>
      <c r="UXQ180" s="216"/>
      <c r="UXR180" s="216"/>
      <c r="UXS180" s="216"/>
      <c r="UXT180" s="216"/>
      <c r="UXU180" s="216"/>
      <c r="UXV180" s="216"/>
      <c r="UXW180" s="216"/>
      <c r="UXX180" s="216"/>
      <c r="UXY180" s="216"/>
      <c r="UXZ180" s="216"/>
      <c r="UYA180" s="216"/>
      <c r="UYB180" s="216"/>
      <c r="UYC180" s="216"/>
      <c r="UYD180" s="216"/>
      <c r="UYE180" s="216"/>
      <c r="UYF180" s="216"/>
      <c r="UYG180" s="216"/>
      <c r="UYH180" s="216"/>
      <c r="UYI180" s="216"/>
      <c r="UYJ180" s="216"/>
      <c r="UYK180" s="216"/>
      <c r="UYL180" s="216"/>
      <c r="UYM180" s="216"/>
      <c r="UYN180" s="216"/>
      <c r="UYO180" s="216"/>
      <c r="UYP180" s="216"/>
      <c r="UYQ180" s="216"/>
      <c r="UYR180" s="216"/>
      <c r="UYS180" s="216"/>
      <c r="UYT180" s="216"/>
      <c r="UYU180" s="216"/>
      <c r="UYV180" s="216"/>
      <c r="UYW180" s="216"/>
      <c r="UYX180" s="216"/>
      <c r="UYY180" s="216"/>
      <c r="UYZ180" s="216"/>
      <c r="UZA180" s="216"/>
      <c r="UZB180" s="216"/>
      <c r="UZC180" s="216"/>
      <c r="UZD180" s="216"/>
      <c r="UZE180" s="216"/>
      <c r="UZF180" s="216"/>
      <c r="UZG180" s="216"/>
      <c r="UZH180" s="216"/>
      <c r="UZI180" s="216"/>
      <c r="UZJ180" s="216"/>
      <c r="UZK180" s="216"/>
      <c r="UZL180" s="216"/>
      <c r="UZM180" s="216"/>
      <c r="UZN180" s="216"/>
      <c r="UZO180" s="216"/>
      <c r="UZP180" s="216"/>
      <c r="UZQ180" s="216"/>
      <c r="UZR180" s="216"/>
      <c r="UZS180" s="216"/>
      <c r="UZT180" s="216"/>
      <c r="UZU180" s="216"/>
      <c r="UZV180" s="216"/>
      <c r="UZW180" s="216"/>
      <c r="UZX180" s="216"/>
      <c r="UZY180" s="216"/>
      <c r="UZZ180" s="216"/>
      <c r="VAA180" s="216"/>
      <c r="VAB180" s="216"/>
      <c r="VAC180" s="216"/>
      <c r="VAD180" s="216"/>
      <c r="VAE180" s="216"/>
      <c r="VAF180" s="216"/>
      <c r="VAG180" s="216"/>
      <c r="VAH180" s="216"/>
      <c r="VAI180" s="216"/>
      <c r="VAJ180" s="216"/>
      <c r="VAK180" s="216"/>
      <c r="VAL180" s="216"/>
      <c r="VAM180" s="216"/>
      <c r="VAN180" s="216"/>
      <c r="VAO180" s="216"/>
      <c r="VAP180" s="216"/>
      <c r="VAQ180" s="216"/>
      <c r="VAR180" s="216"/>
      <c r="VAS180" s="216"/>
      <c r="VAT180" s="216"/>
      <c r="VAU180" s="216"/>
      <c r="VAV180" s="216"/>
      <c r="VAW180" s="216"/>
      <c r="VAX180" s="216"/>
      <c r="VAY180" s="216"/>
      <c r="VAZ180" s="216"/>
      <c r="VBA180" s="216"/>
      <c r="VBB180" s="216"/>
      <c r="VBC180" s="216"/>
      <c r="VBD180" s="216"/>
      <c r="VBE180" s="216"/>
      <c r="VBF180" s="216"/>
      <c r="VBG180" s="216"/>
      <c r="VBH180" s="216"/>
      <c r="VBI180" s="216"/>
      <c r="VBJ180" s="216"/>
      <c r="VBK180" s="216"/>
      <c r="VBL180" s="216"/>
      <c r="VBM180" s="216"/>
      <c r="VBN180" s="216"/>
      <c r="VBO180" s="216"/>
      <c r="VBP180" s="216"/>
      <c r="VBQ180" s="216"/>
      <c r="VBR180" s="216"/>
      <c r="VBS180" s="216"/>
      <c r="VBT180" s="216"/>
      <c r="VBU180" s="216"/>
      <c r="VBV180" s="216"/>
      <c r="VBW180" s="216"/>
      <c r="VBX180" s="216"/>
      <c r="VBY180" s="216"/>
      <c r="VBZ180" s="216"/>
      <c r="VCA180" s="216"/>
      <c r="VCB180" s="216"/>
      <c r="VCC180" s="216"/>
      <c r="VCD180" s="216"/>
      <c r="VCE180" s="216"/>
      <c r="VCF180" s="216"/>
      <c r="VCG180" s="216"/>
      <c r="VCH180" s="216"/>
      <c r="VCI180" s="216"/>
      <c r="VCJ180" s="216"/>
      <c r="VCK180" s="216"/>
      <c r="VCL180" s="216"/>
      <c r="VCM180" s="216"/>
      <c r="VCN180" s="216"/>
      <c r="VCO180" s="216"/>
      <c r="VCP180" s="216"/>
      <c r="VCQ180" s="216"/>
      <c r="VCR180" s="216"/>
      <c r="VCS180" s="216"/>
      <c r="VCT180" s="216"/>
      <c r="VCU180" s="216"/>
      <c r="VCV180" s="216"/>
      <c r="VCW180" s="216"/>
      <c r="VCX180" s="216"/>
      <c r="VCY180" s="216"/>
      <c r="VCZ180" s="216"/>
      <c r="VDA180" s="216"/>
      <c r="VDB180" s="216"/>
      <c r="VDC180" s="216"/>
      <c r="VDD180" s="216"/>
      <c r="VDE180" s="216"/>
      <c r="VDF180" s="216"/>
      <c r="VDG180" s="216"/>
      <c r="VDH180" s="216"/>
      <c r="VDI180" s="216"/>
      <c r="VDJ180" s="216"/>
      <c r="VDK180" s="216"/>
      <c r="VDL180" s="216"/>
      <c r="VDM180" s="216"/>
      <c r="VDN180" s="216"/>
      <c r="VDO180" s="216"/>
      <c r="VDP180" s="216"/>
      <c r="VDQ180" s="216"/>
      <c r="VDR180" s="216"/>
      <c r="VDS180" s="216"/>
      <c r="VDT180" s="216"/>
      <c r="VDU180" s="216"/>
      <c r="VDV180" s="216"/>
      <c r="VDW180" s="216"/>
      <c r="VDX180" s="216"/>
      <c r="VDY180" s="216"/>
      <c r="VDZ180" s="216"/>
      <c r="VEA180" s="216"/>
      <c r="VEB180" s="216"/>
      <c r="VEC180" s="216"/>
      <c r="VED180" s="216"/>
      <c r="VEE180" s="216"/>
      <c r="VEF180" s="216"/>
      <c r="VEG180" s="216"/>
      <c r="VEH180" s="216"/>
      <c r="VEI180" s="216"/>
      <c r="VEJ180" s="216"/>
      <c r="VEK180" s="216"/>
      <c r="VEL180" s="216"/>
      <c r="VEM180" s="216"/>
      <c r="VEN180" s="216"/>
      <c r="VEO180" s="216"/>
      <c r="VEP180" s="216"/>
      <c r="VEQ180" s="216"/>
      <c r="VER180" s="216"/>
      <c r="VES180" s="216"/>
      <c r="VET180" s="216"/>
      <c r="VEU180" s="216"/>
      <c r="VEV180" s="216"/>
      <c r="VEW180" s="216"/>
      <c r="VEX180" s="216"/>
      <c r="VEY180" s="216"/>
      <c r="VEZ180" s="216"/>
      <c r="VFA180" s="216"/>
      <c r="VFB180" s="216"/>
      <c r="VFC180" s="216"/>
      <c r="VFD180" s="216"/>
      <c r="VFE180" s="216"/>
      <c r="VFF180" s="216"/>
      <c r="VFG180" s="216"/>
      <c r="VFH180" s="216"/>
      <c r="VFI180" s="216"/>
      <c r="VFJ180" s="216"/>
      <c r="VFK180" s="216"/>
      <c r="VFL180" s="216"/>
      <c r="VFM180" s="216"/>
      <c r="VFN180" s="216"/>
      <c r="VFO180" s="216"/>
      <c r="VFP180" s="216"/>
      <c r="VFQ180" s="216"/>
      <c r="VFR180" s="216"/>
      <c r="VFS180" s="216"/>
      <c r="VFT180" s="216"/>
      <c r="VFU180" s="216"/>
      <c r="VFV180" s="216"/>
      <c r="VFW180" s="216"/>
      <c r="VFX180" s="216"/>
      <c r="VFY180" s="216"/>
      <c r="VFZ180" s="216"/>
      <c r="VGA180" s="216"/>
      <c r="VGB180" s="216"/>
      <c r="VGC180" s="216"/>
      <c r="VGD180" s="216"/>
      <c r="VGE180" s="216"/>
      <c r="VGF180" s="216"/>
      <c r="VGG180" s="216"/>
      <c r="VGH180" s="216"/>
      <c r="VGI180" s="216"/>
      <c r="VGJ180" s="216"/>
      <c r="VGK180" s="216"/>
      <c r="VGL180" s="216"/>
      <c r="VGM180" s="216"/>
      <c r="VGN180" s="216"/>
      <c r="VGO180" s="216"/>
      <c r="VGP180" s="216"/>
      <c r="VGQ180" s="216"/>
      <c r="VGR180" s="216"/>
      <c r="VGS180" s="216"/>
      <c r="VGT180" s="216"/>
      <c r="VGU180" s="216"/>
      <c r="VGV180" s="216"/>
      <c r="VGW180" s="216"/>
      <c r="VGX180" s="216"/>
      <c r="VGY180" s="216"/>
      <c r="VGZ180" s="216"/>
      <c r="VHA180" s="216"/>
      <c r="VHB180" s="216"/>
      <c r="VHC180" s="216"/>
      <c r="VHD180" s="216"/>
      <c r="VHE180" s="216"/>
      <c r="VHF180" s="216"/>
      <c r="VHG180" s="216"/>
      <c r="VHH180" s="216"/>
      <c r="VHI180" s="216"/>
      <c r="VHJ180" s="216"/>
      <c r="VHK180" s="216"/>
      <c r="VHL180" s="216"/>
      <c r="VHM180" s="216"/>
      <c r="VHN180" s="216"/>
      <c r="VHO180" s="216"/>
      <c r="VHP180" s="216"/>
      <c r="VHQ180" s="216"/>
      <c r="VHR180" s="216"/>
      <c r="VHS180" s="216"/>
      <c r="VHT180" s="216"/>
      <c r="VHU180" s="216"/>
      <c r="VHV180" s="216"/>
      <c r="VHW180" s="216"/>
      <c r="VHX180" s="216"/>
      <c r="VHY180" s="216"/>
      <c r="VHZ180" s="216"/>
      <c r="VIA180" s="216"/>
      <c r="VIB180" s="216"/>
      <c r="VIC180" s="216"/>
      <c r="VID180" s="216"/>
      <c r="VIE180" s="216"/>
      <c r="VIF180" s="216"/>
      <c r="VIG180" s="216"/>
      <c r="VIH180" s="216"/>
      <c r="VII180" s="216"/>
      <c r="VIJ180" s="216"/>
      <c r="VIK180" s="216"/>
      <c r="VIL180" s="216"/>
      <c r="VIM180" s="216"/>
      <c r="VIN180" s="216"/>
      <c r="VIO180" s="216"/>
      <c r="VIP180" s="216"/>
      <c r="VIQ180" s="216"/>
      <c r="VIR180" s="216"/>
      <c r="VIS180" s="216"/>
      <c r="VIT180" s="216"/>
      <c r="VIU180" s="216"/>
      <c r="VIV180" s="216"/>
      <c r="VIW180" s="216"/>
      <c r="VIX180" s="216"/>
      <c r="VIY180" s="216"/>
      <c r="VIZ180" s="216"/>
      <c r="VJA180" s="216"/>
      <c r="VJB180" s="216"/>
      <c r="VJC180" s="216"/>
      <c r="VJD180" s="216"/>
      <c r="VJE180" s="216"/>
      <c r="VJF180" s="216"/>
      <c r="VJG180" s="216"/>
      <c r="VJH180" s="216"/>
      <c r="VJI180" s="216"/>
      <c r="VJJ180" s="216"/>
      <c r="VJK180" s="216"/>
      <c r="VJL180" s="216"/>
      <c r="VJM180" s="216"/>
      <c r="VJN180" s="216"/>
      <c r="VJO180" s="216"/>
      <c r="VJP180" s="216"/>
      <c r="VJQ180" s="216"/>
      <c r="VJR180" s="216"/>
      <c r="VJS180" s="216"/>
      <c r="VJT180" s="216"/>
      <c r="VJU180" s="216"/>
      <c r="VJV180" s="216"/>
      <c r="VJW180" s="216"/>
      <c r="VJX180" s="216"/>
      <c r="VJY180" s="216"/>
      <c r="VJZ180" s="216"/>
      <c r="VKA180" s="216"/>
      <c r="VKB180" s="216"/>
      <c r="VKC180" s="216"/>
      <c r="VKD180" s="216"/>
      <c r="VKE180" s="216"/>
      <c r="VKF180" s="216"/>
      <c r="VKG180" s="216"/>
      <c r="VKH180" s="216"/>
      <c r="VKI180" s="216"/>
      <c r="VKJ180" s="216"/>
      <c r="VKK180" s="216"/>
      <c r="VKL180" s="216"/>
      <c r="VKM180" s="216"/>
      <c r="VKN180" s="216"/>
      <c r="VKO180" s="216"/>
      <c r="VKP180" s="216"/>
      <c r="VKQ180" s="216"/>
      <c r="VKR180" s="216"/>
      <c r="VKS180" s="216"/>
      <c r="VKT180" s="216"/>
      <c r="VKU180" s="216"/>
      <c r="VKV180" s="216"/>
      <c r="VKW180" s="216"/>
      <c r="VKX180" s="216"/>
      <c r="VKY180" s="216"/>
      <c r="VKZ180" s="216"/>
      <c r="VLA180" s="216"/>
      <c r="VLB180" s="216"/>
      <c r="VLC180" s="216"/>
      <c r="VLD180" s="216"/>
      <c r="VLE180" s="216"/>
      <c r="VLF180" s="216"/>
      <c r="VLG180" s="216"/>
      <c r="VLH180" s="216"/>
      <c r="VLI180" s="216"/>
      <c r="VLJ180" s="216"/>
      <c r="VLK180" s="216"/>
      <c r="VLL180" s="216"/>
      <c r="VLM180" s="216"/>
      <c r="VLN180" s="216"/>
      <c r="VLO180" s="216"/>
      <c r="VLP180" s="216"/>
      <c r="VLQ180" s="216"/>
      <c r="VLR180" s="216"/>
      <c r="VLS180" s="216"/>
      <c r="VLT180" s="216"/>
      <c r="VLU180" s="216"/>
      <c r="VLV180" s="216"/>
      <c r="VLW180" s="216"/>
      <c r="VLX180" s="216"/>
      <c r="VLY180" s="216"/>
      <c r="VLZ180" s="216"/>
      <c r="VMA180" s="216"/>
      <c r="VMB180" s="216"/>
      <c r="VMC180" s="216"/>
      <c r="VMD180" s="216"/>
      <c r="VME180" s="216"/>
      <c r="VMF180" s="216"/>
      <c r="VMG180" s="216"/>
      <c r="VMH180" s="216"/>
      <c r="VMI180" s="216"/>
      <c r="VMJ180" s="216"/>
      <c r="VMK180" s="216"/>
      <c r="VML180" s="216"/>
      <c r="VMM180" s="216"/>
      <c r="VMN180" s="216"/>
      <c r="VMO180" s="216"/>
      <c r="VMP180" s="216"/>
      <c r="VMQ180" s="216"/>
      <c r="VMR180" s="216"/>
      <c r="VMS180" s="216"/>
      <c r="VMT180" s="216"/>
      <c r="VMU180" s="216"/>
      <c r="VMV180" s="216"/>
      <c r="VMW180" s="216"/>
      <c r="VMX180" s="216"/>
      <c r="VMY180" s="216"/>
      <c r="VMZ180" s="216"/>
      <c r="VNA180" s="216"/>
      <c r="VNB180" s="216"/>
      <c r="VNC180" s="216"/>
      <c r="VND180" s="216"/>
      <c r="VNE180" s="216"/>
      <c r="VNF180" s="216"/>
      <c r="VNG180" s="216"/>
      <c r="VNH180" s="216"/>
      <c r="VNI180" s="216"/>
      <c r="VNJ180" s="216"/>
      <c r="VNK180" s="216"/>
      <c r="VNL180" s="216"/>
      <c r="VNM180" s="216"/>
      <c r="VNN180" s="216"/>
      <c r="VNO180" s="216"/>
      <c r="VNP180" s="216"/>
      <c r="VNQ180" s="216"/>
      <c r="VNR180" s="216"/>
      <c r="VNS180" s="216"/>
      <c r="VNT180" s="216"/>
      <c r="VNU180" s="216"/>
      <c r="VNV180" s="216"/>
      <c r="VNW180" s="216"/>
      <c r="VNX180" s="216"/>
      <c r="VNY180" s="216"/>
      <c r="VNZ180" s="216"/>
      <c r="VOA180" s="216"/>
      <c r="VOB180" s="216"/>
      <c r="VOC180" s="216"/>
      <c r="VOD180" s="216"/>
      <c r="VOE180" s="216"/>
      <c r="VOF180" s="216"/>
      <c r="VOG180" s="216"/>
      <c r="VOH180" s="216"/>
      <c r="VOI180" s="216"/>
      <c r="VOJ180" s="216"/>
      <c r="VOK180" s="216"/>
      <c r="VOL180" s="216"/>
      <c r="VOM180" s="216"/>
      <c r="VON180" s="216"/>
      <c r="VOO180" s="216"/>
      <c r="VOP180" s="216"/>
      <c r="VOQ180" s="216"/>
      <c r="VOR180" s="216"/>
      <c r="VOS180" s="216"/>
      <c r="VOT180" s="216"/>
      <c r="VOU180" s="216"/>
      <c r="VOV180" s="216"/>
      <c r="VOW180" s="216"/>
      <c r="VOX180" s="216"/>
      <c r="VOY180" s="216"/>
      <c r="VOZ180" s="216"/>
      <c r="VPA180" s="216"/>
      <c r="VPB180" s="216"/>
      <c r="VPC180" s="216"/>
      <c r="VPD180" s="216"/>
      <c r="VPE180" s="216"/>
      <c r="VPF180" s="216"/>
      <c r="VPG180" s="216"/>
      <c r="VPH180" s="216"/>
      <c r="VPI180" s="216"/>
      <c r="VPJ180" s="216"/>
      <c r="VPK180" s="216"/>
      <c r="VPL180" s="216"/>
      <c r="VPM180" s="216"/>
      <c r="VPN180" s="216"/>
      <c r="VPO180" s="216"/>
      <c r="VPP180" s="216"/>
      <c r="VPQ180" s="216"/>
      <c r="VPR180" s="216"/>
      <c r="VPS180" s="216"/>
      <c r="VPT180" s="216"/>
      <c r="VPU180" s="216"/>
      <c r="VPV180" s="216"/>
      <c r="VPW180" s="216"/>
      <c r="VPX180" s="216"/>
      <c r="VPY180" s="216"/>
      <c r="VPZ180" s="216"/>
      <c r="VQA180" s="216"/>
      <c r="VQB180" s="216"/>
      <c r="VQC180" s="216"/>
      <c r="VQD180" s="216"/>
      <c r="VQE180" s="216"/>
      <c r="VQF180" s="216"/>
      <c r="VQG180" s="216"/>
      <c r="VQH180" s="216"/>
      <c r="VQI180" s="216"/>
      <c r="VQJ180" s="216"/>
      <c r="VQK180" s="216"/>
      <c r="VQL180" s="216"/>
      <c r="VQM180" s="216"/>
      <c r="VQN180" s="216"/>
      <c r="VQO180" s="216"/>
      <c r="VQP180" s="216"/>
      <c r="VQQ180" s="216"/>
      <c r="VQR180" s="216"/>
      <c r="VQS180" s="216"/>
      <c r="VQT180" s="216"/>
      <c r="VQU180" s="216"/>
      <c r="VQV180" s="216"/>
      <c r="VQW180" s="216"/>
      <c r="VQX180" s="216"/>
      <c r="VQY180" s="216"/>
      <c r="VQZ180" s="216"/>
      <c r="VRA180" s="216"/>
      <c r="VRB180" s="216"/>
      <c r="VRC180" s="216"/>
      <c r="VRD180" s="216"/>
      <c r="VRE180" s="216"/>
      <c r="VRF180" s="216"/>
      <c r="VRG180" s="216"/>
      <c r="VRH180" s="216"/>
      <c r="VRI180" s="216"/>
      <c r="VRJ180" s="216"/>
      <c r="VRK180" s="216"/>
      <c r="VRL180" s="216"/>
      <c r="VRM180" s="216"/>
      <c r="VRN180" s="216"/>
      <c r="VRO180" s="216"/>
      <c r="VRP180" s="216"/>
      <c r="VRQ180" s="216"/>
      <c r="VRR180" s="216"/>
      <c r="VRS180" s="216"/>
      <c r="VRT180" s="216"/>
      <c r="VRU180" s="216"/>
      <c r="VRV180" s="216"/>
      <c r="VRW180" s="216"/>
      <c r="VRX180" s="216"/>
      <c r="VRY180" s="216"/>
      <c r="VRZ180" s="216"/>
      <c r="VSA180" s="216"/>
      <c r="VSB180" s="216"/>
      <c r="VSC180" s="216"/>
      <c r="VSD180" s="216"/>
      <c r="VSE180" s="216"/>
      <c r="VSF180" s="216"/>
      <c r="VSG180" s="216"/>
      <c r="VSH180" s="216"/>
      <c r="VSI180" s="216"/>
      <c r="VSJ180" s="216"/>
      <c r="VSK180" s="216"/>
      <c r="VSL180" s="216"/>
      <c r="VSM180" s="216"/>
      <c r="VSN180" s="216"/>
      <c r="VSO180" s="216"/>
      <c r="VSP180" s="216"/>
      <c r="VSQ180" s="216"/>
      <c r="VSR180" s="216"/>
      <c r="VSS180" s="216"/>
      <c r="VST180" s="216"/>
      <c r="VSU180" s="216"/>
      <c r="VSV180" s="216"/>
      <c r="VSW180" s="216"/>
      <c r="VSX180" s="216"/>
      <c r="VSY180" s="216"/>
      <c r="VSZ180" s="216"/>
      <c r="VTA180" s="216"/>
      <c r="VTB180" s="216"/>
      <c r="VTC180" s="216"/>
      <c r="VTD180" s="216"/>
      <c r="VTE180" s="216"/>
      <c r="VTF180" s="216"/>
      <c r="VTG180" s="216"/>
      <c r="VTH180" s="216"/>
      <c r="VTI180" s="216"/>
      <c r="VTJ180" s="216"/>
      <c r="VTK180" s="216"/>
      <c r="VTL180" s="216"/>
      <c r="VTM180" s="216"/>
      <c r="VTN180" s="216"/>
      <c r="VTO180" s="216"/>
      <c r="VTP180" s="216"/>
      <c r="VTQ180" s="216"/>
      <c r="VTR180" s="216"/>
      <c r="VTS180" s="216"/>
      <c r="VTT180" s="216"/>
      <c r="VTU180" s="216"/>
      <c r="VTV180" s="216"/>
      <c r="VTW180" s="216"/>
      <c r="VTX180" s="216"/>
      <c r="VTY180" s="216"/>
      <c r="VTZ180" s="216"/>
      <c r="VUA180" s="216"/>
      <c r="VUB180" s="216"/>
      <c r="VUC180" s="216"/>
      <c r="VUD180" s="216"/>
      <c r="VUE180" s="216"/>
      <c r="VUF180" s="216"/>
      <c r="VUG180" s="216"/>
      <c r="VUH180" s="216"/>
      <c r="VUI180" s="216"/>
      <c r="VUJ180" s="216"/>
      <c r="VUK180" s="216"/>
      <c r="VUL180" s="216"/>
      <c r="VUM180" s="216"/>
      <c r="VUN180" s="216"/>
      <c r="VUO180" s="216"/>
      <c r="VUP180" s="216"/>
      <c r="VUQ180" s="216"/>
      <c r="VUR180" s="216"/>
      <c r="VUS180" s="216"/>
      <c r="VUT180" s="216"/>
      <c r="VUU180" s="216"/>
      <c r="VUV180" s="216"/>
      <c r="VUW180" s="216"/>
      <c r="VUX180" s="216"/>
      <c r="VUY180" s="216"/>
      <c r="VUZ180" s="216"/>
      <c r="VVA180" s="216"/>
      <c r="VVB180" s="216"/>
      <c r="VVC180" s="216"/>
      <c r="VVD180" s="216"/>
      <c r="VVE180" s="216"/>
      <c r="VVF180" s="216"/>
      <c r="VVG180" s="216"/>
      <c r="VVH180" s="216"/>
      <c r="VVI180" s="216"/>
      <c r="VVJ180" s="216"/>
      <c r="VVK180" s="216"/>
      <c r="VVL180" s="216"/>
      <c r="VVM180" s="216"/>
      <c r="VVN180" s="216"/>
      <c r="VVO180" s="216"/>
      <c r="VVP180" s="216"/>
      <c r="VVQ180" s="216"/>
      <c r="VVR180" s="216"/>
      <c r="VVS180" s="216"/>
      <c r="VVT180" s="216"/>
      <c r="VVU180" s="216"/>
      <c r="VVV180" s="216"/>
      <c r="VVW180" s="216"/>
      <c r="VVX180" s="216"/>
      <c r="VVY180" s="216"/>
      <c r="VVZ180" s="216"/>
      <c r="VWA180" s="216"/>
      <c r="VWB180" s="216"/>
      <c r="VWC180" s="216"/>
      <c r="VWD180" s="216"/>
      <c r="VWE180" s="216"/>
      <c r="VWF180" s="216"/>
      <c r="VWG180" s="216"/>
      <c r="VWH180" s="216"/>
      <c r="VWI180" s="216"/>
      <c r="VWJ180" s="216"/>
      <c r="VWK180" s="216"/>
      <c r="VWL180" s="216"/>
      <c r="VWM180" s="216"/>
      <c r="VWN180" s="216"/>
      <c r="VWO180" s="216"/>
      <c r="VWP180" s="216"/>
      <c r="VWQ180" s="216"/>
      <c r="VWR180" s="216"/>
      <c r="VWS180" s="216"/>
      <c r="VWT180" s="216"/>
      <c r="VWU180" s="216"/>
      <c r="VWV180" s="216"/>
      <c r="VWW180" s="216"/>
      <c r="VWX180" s="216"/>
      <c r="VWY180" s="216"/>
      <c r="VWZ180" s="216"/>
      <c r="VXA180" s="216"/>
      <c r="VXB180" s="216"/>
      <c r="VXC180" s="216"/>
      <c r="VXD180" s="216"/>
      <c r="VXE180" s="216"/>
      <c r="VXF180" s="216"/>
      <c r="VXG180" s="216"/>
      <c r="VXH180" s="216"/>
      <c r="VXI180" s="216"/>
      <c r="VXJ180" s="216"/>
      <c r="VXK180" s="216"/>
      <c r="VXL180" s="216"/>
      <c r="VXM180" s="216"/>
      <c r="VXN180" s="216"/>
      <c r="VXO180" s="216"/>
      <c r="VXP180" s="216"/>
      <c r="VXQ180" s="216"/>
      <c r="VXR180" s="216"/>
      <c r="VXS180" s="216"/>
      <c r="VXT180" s="216"/>
      <c r="VXU180" s="216"/>
      <c r="VXV180" s="216"/>
      <c r="VXW180" s="216"/>
      <c r="VXX180" s="216"/>
      <c r="VXY180" s="216"/>
      <c r="VXZ180" s="216"/>
      <c r="VYA180" s="216"/>
      <c r="VYB180" s="216"/>
      <c r="VYC180" s="216"/>
      <c r="VYD180" s="216"/>
      <c r="VYE180" s="216"/>
      <c r="VYF180" s="216"/>
      <c r="VYG180" s="216"/>
      <c r="VYH180" s="216"/>
      <c r="VYI180" s="216"/>
      <c r="VYJ180" s="216"/>
      <c r="VYK180" s="216"/>
      <c r="VYL180" s="216"/>
      <c r="VYM180" s="216"/>
      <c r="VYN180" s="216"/>
      <c r="VYO180" s="216"/>
      <c r="VYP180" s="216"/>
      <c r="VYQ180" s="216"/>
      <c r="VYR180" s="216"/>
      <c r="VYS180" s="216"/>
      <c r="VYT180" s="216"/>
      <c r="VYU180" s="216"/>
      <c r="VYV180" s="216"/>
      <c r="VYW180" s="216"/>
      <c r="VYX180" s="216"/>
      <c r="VYY180" s="216"/>
      <c r="VYZ180" s="216"/>
      <c r="VZA180" s="216"/>
      <c r="VZB180" s="216"/>
      <c r="VZC180" s="216"/>
      <c r="VZD180" s="216"/>
      <c r="VZE180" s="216"/>
      <c r="VZF180" s="216"/>
      <c r="VZG180" s="216"/>
      <c r="VZH180" s="216"/>
      <c r="VZI180" s="216"/>
      <c r="VZJ180" s="216"/>
      <c r="VZK180" s="216"/>
      <c r="VZL180" s="216"/>
      <c r="VZM180" s="216"/>
      <c r="VZN180" s="216"/>
      <c r="VZO180" s="216"/>
      <c r="VZP180" s="216"/>
      <c r="VZQ180" s="216"/>
      <c r="VZR180" s="216"/>
      <c r="VZS180" s="216"/>
      <c r="VZT180" s="216"/>
      <c r="VZU180" s="216"/>
      <c r="VZV180" s="216"/>
      <c r="VZW180" s="216"/>
      <c r="VZX180" s="216"/>
      <c r="VZY180" s="216"/>
      <c r="VZZ180" s="216"/>
      <c r="WAA180" s="216"/>
      <c r="WAB180" s="216"/>
      <c r="WAC180" s="216"/>
      <c r="WAD180" s="216"/>
      <c r="WAE180" s="216"/>
      <c r="WAF180" s="216"/>
      <c r="WAG180" s="216"/>
      <c r="WAH180" s="216"/>
      <c r="WAI180" s="216"/>
      <c r="WAJ180" s="216"/>
      <c r="WAK180" s="216"/>
      <c r="WAL180" s="216"/>
      <c r="WAM180" s="216"/>
      <c r="WAN180" s="216"/>
      <c r="WAO180" s="216"/>
      <c r="WAP180" s="216"/>
      <c r="WAQ180" s="216"/>
      <c r="WAR180" s="216"/>
      <c r="WAS180" s="216"/>
      <c r="WAT180" s="216"/>
      <c r="WAU180" s="216"/>
      <c r="WAV180" s="216"/>
      <c r="WAW180" s="216"/>
      <c r="WAX180" s="216"/>
      <c r="WAY180" s="216"/>
      <c r="WAZ180" s="216"/>
      <c r="WBA180" s="216"/>
      <c r="WBB180" s="216"/>
      <c r="WBC180" s="216"/>
      <c r="WBD180" s="216"/>
      <c r="WBE180" s="216"/>
      <c r="WBF180" s="216"/>
      <c r="WBG180" s="216"/>
      <c r="WBH180" s="216"/>
      <c r="WBI180" s="216"/>
      <c r="WBJ180" s="216"/>
      <c r="WBK180" s="216"/>
      <c r="WBL180" s="216"/>
      <c r="WBM180" s="216"/>
      <c r="WBN180" s="216"/>
      <c r="WBO180" s="216"/>
      <c r="WBP180" s="216"/>
      <c r="WBQ180" s="216"/>
      <c r="WBR180" s="216"/>
      <c r="WBS180" s="216"/>
      <c r="WBT180" s="216"/>
      <c r="WBU180" s="216"/>
      <c r="WBV180" s="216"/>
      <c r="WBW180" s="216"/>
      <c r="WBX180" s="216"/>
      <c r="WBY180" s="216"/>
      <c r="WBZ180" s="216"/>
      <c r="WCA180" s="216"/>
      <c r="WCB180" s="216"/>
      <c r="WCC180" s="216"/>
      <c r="WCD180" s="216"/>
      <c r="WCE180" s="216"/>
      <c r="WCF180" s="216"/>
      <c r="WCG180" s="216"/>
      <c r="WCH180" s="216"/>
      <c r="WCI180" s="216"/>
      <c r="WCJ180" s="216"/>
      <c r="WCK180" s="216"/>
      <c r="WCL180" s="216"/>
      <c r="WCM180" s="216"/>
      <c r="WCN180" s="216"/>
      <c r="WCO180" s="216"/>
      <c r="WCP180" s="216"/>
      <c r="WCQ180" s="216"/>
      <c r="WCR180" s="216"/>
      <c r="WCS180" s="216"/>
      <c r="WCT180" s="216"/>
      <c r="WCU180" s="216"/>
      <c r="WCV180" s="216"/>
      <c r="WCW180" s="216"/>
      <c r="WCX180" s="216"/>
      <c r="WCY180" s="216"/>
      <c r="WCZ180" s="216"/>
      <c r="WDA180" s="216"/>
      <c r="WDB180" s="216"/>
      <c r="WDC180" s="216"/>
      <c r="WDD180" s="216"/>
      <c r="WDE180" s="216"/>
      <c r="WDF180" s="216"/>
      <c r="WDG180" s="216"/>
      <c r="WDH180" s="216"/>
      <c r="WDI180" s="216"/>
      <c r="WDJ180" s="216"/>
      <c r="WDK180" s="216"/>
      <c r="WDL180" s="216"/>
      <c r="WDM180" s="216"/>
      <c r="WDN180" s="216"/>
      <c r="WDO180" s="216"/>
      <c r="WDP180" s="216"/>
      <c r="WDQ180" s="216"/>
      <c r="WDR180" s="216"/>
      <c r="WDS180" s="216"/>
      <c r="WDT180" s="216"/>
      <c r="WDU180" s="216"/>
      <c r="WDV180" s="216"/>
      <c r="WDW180" s="216"/>
      <c r="WDX180" s="216"/>
      <c r="WDY180" s="216"/>
      <c r="WDZ180" s="216"/>
      <c r="WEA180" s="216"/>
      <c r="WEB180" s="216"/>
      <c r="WEC180" s="216"/>
      <c r="WED180" s="216"/>
      <c r="WEE180" s="216"/>
      <c r="WEF180" s="216"/>
      <c r="WEG180" s="216"/>
      <c r="WEH180" s="216"/>
      <c r="WEI180" s="216"/>
      <c r="WEJ180" s="216"/>
      <c r="WEK180" s="216"/>
      <c r="WEL180" s="216"/>
      <c r="WEM180" s="216"/>
      <c r="WEN180" s="216"/>
      <c r="WEO180" s="216"/>
      <c r="WEP180" s="216"/>
      <c r="WEQ180" s="216"/>
      <c r="WER180" s="216"/>
      <c r="WES180" s="216"/>
      <c r="WET180" s="216"/>
      <c r="WEU180" s="216"/>
      <c r="WEV180" s="216"/>
      <c r="WEW180" s="216"/>
      <c r="WEX180" s="216"/>
      <c r="WEY180" s="216"/>
      <c r="WEZ180" s="216"/>
      <c r="WFA180" s="216"/>
      <c r="WFB180" s="216"/>
      <c r="WFC180" s="216"/>
      <c r="WFD180" s="216"/>
      <c r="WFE180" s="216"/>
      <c r="WFF180" s="216"/>
      <c r="WFG180" s="216"/>
      <c r="WFH180" s="216"/>
      <c r="WFI180" s="216"/>
      <c r="WFJ180" s="216"/>
      <c r="WFK180" s="216"/>
      <c r="WFL180" s="216"/>
      <c r="WFM180" s="216"/>
      <c r="WFN180" s="216"/>
      <c r="WFO180" s="216"/>
      <c r="WFP180" s="216"/>
      <c r="WFQ180" s="216"/>
      <c r="WFR180" s="216"/>
      <c r="WFS180" s="216"/>
      <c r="WFT180" s="216"/>
      <c r="WFU180" s="216"/>
      <c r="WFV180" s="216"/>
      <c r="WFW180" s="216"/>
      <c r="WFX180" s="216"/>
      <c r="WFY180" s="216"/>
      <c r="WFZ180" s="216"/>
      <c r="WGA180" s="216"/>
      <c r="WGB180" s="216"/>
      <c r="WGC180" s="216"/>
      <c r="WGD180" s="216"/>
      <c r="WGE180" s="216"/>
      <c r="WGF180" s="216"/>
      <c r="WGG180" s="216"/>
      <c r="WGH180" s="216"/>
      <c r="WGI180" s="216"/>
      <c r="WGJ180" s="216"/>
      <c r="WGK180" s="216"/>
      <c r="WGL180" s="216"/>
      <c r="WGM180" s="216"/>
      <c r="WGN180" s="216"/>
      <c r="WGO180" s="216"/>
      <c r="WGP180" s="216"/>
      <c r="WGQ180" s="216"/>
      <c r="WGR180" s="216"/>
      <c r="WGS180" s="216"/>
      <c r="WGT180" s="216"/>
      <c r="WGU180" s="216"/>
      <c r="WGV180" s="216"/>
      <c r="WGW180" s="216"/>
      <c r="WGX180" s="216"/>
      <c r="WGY180" s="216"/>
      <c r="WGZ180" s="216"/>
      <c r="WHA180" s="216"/>
      <c r="WHB180" s="216"/>
      <c r="WHC180" s="216"/>
      <c r="WHD180" s="216"/>
      <c r="WHE180" s="216"/>
      <c r="WHF180" s="216"/>
      <c r="WHG180" s="216"/>
      <c r="WHH180" s="216"/>
      <c r="WHI180" s="216"/>
      <c r="WHJ180" s="216"/>
      <c r="WHK180" s="216"/>
      <c r="WHL180" s="216"/>
      <c r="WHM180" s="216"/>
      <c r="WHN180" s="216"/>
      <c r="WHO180" s="216"/>
      <c r="WHP180" s="216"/>
      <c r="WHQ180" s="216"/>
      <c r="WHR180" s="216"/>
      <c r="WHS180" s="216"/>
      <c r="WHT180" s="216"/>
      <c r="WHU180" s="216"/>
      <c r="WHV180" s="216"/>
      <c r="WHW180" s="216"/>
      <c r="WHX180" s="216"/>
      <c r="WHY180" s="216"/>
      <c r="WHZ180" s="216"/>
      <c r="WIA180" s="216"/>
      <c r="WIB180" s="216"/>
      <c r="WIC180" s="216"/>
      <c r="WID180" s="216"/>
      <c r="WIE180" s="216"/>
      <c r="WIF180" s="216"/>
      <c r="WIG180" s="216"/>
      <c r="WIH180" s="216"/>
      <c r="WII180" s="216"/>
      <c r="WIJ180" s="216"/>
      <c r="WIK180" s="216"/>
      <c r="WIL180" s="216"/>
      <c r="WIM180" s="216"/>
      <c r="WIN180" s="216"/>
      <c r="WIO180" s="216"/>
      <c r="WIP180" s="216"/>
      <c r="WIQ180" s="216"/>
      <c r="WIR180" s="216"/>
      <c r="WIS180" s="216"/>
      <c r="WIT180" s="216"/>
      <c r="WIU180" s="216"/>
      <c r="WIV180" s="216"/>
      <c r="WIW180" s="216"/>
      <c r="WIX180" s="216"/>
      <c r="WIY180" s="216"/>
      <c r="WIZ180" s="216"/>
      <c r="WJA180" s="216"/>
      <c r="WJB180" s="216"/>
      <c r="WJC180" s="216"/>
      <c r="WJD180" s="216"/>
      <c r="WJE180" s="216"/>
      <c r="WJF180" s="216"/>
      <c r="WJG180" s="216"/>
      <c r="WJH180" s="216"/>
      <c r="WJI180" s="216"/>
      <c r="WJJ180" s="216"/>
      <c r="WJK180" s="216"/>
      <c r="WJL180" s="216"/>
      <c r="WJM180" s="216"/>
      <c r="WJN180" s="216"/>
      <c r="WJO180" s="216"/>
      <c r="WJP180" s="216"/>
      <c r="WJQ180" s="216"/>
      <c r="WJR180" s="216"/>
      <c r="WJS180" s="216"/>
      <c r="WJT180" s="216"/>
      <c r="WJU180" s="216"/>
      <c r="WJV180" s="216"/>
      <c r="WJW180" s="216"/>
      <c r="WJX180" s="216"/>
      <c r="WJY180" s="216"/>
      <c r="WJZ180" s="216"/>
      <c r="WKA180" s="216"/>
      <c r="WKB180" s="216"/>
      <c r="WKC180" s="216"/>
      <c r="WKD180" s="216"/>
      <c r="WKE180" s="216"/>
      <c r="WKF180" s="216"/>
      <c r="WKG180" s="216"/>
      <c r="WKH180" s="216"/>
      <c r="WKI180" s="216"/>
      <c r="WKJ180" s="216"/>
      <c r="WKK180" s="216"/>
      <c r="WKL180" s="216"/>
      <c r="WKM180" s="216"/>
      <c r="WKN180" s="216"/>
      <c r="WKO180" s="216"/>
      <c r="WKP180" s="216"/>
      <c r="WKQ180" s="216"/>
      <c r="WKR180" s="216"/>
      <c r="WKS180" s="216"/>
      <c r="WKT180" s="216"/>
      <c r="WKU180" s="216"/>
      <c r="WKV180" s="216"/>
      <c r="WKW180" s="216"/>
      <c r="WKX180" s="216"/>
      <c r="WKY180" s="216"/>
      <c r="WKZ180" s="216"/>
      <c r="WLA180" s="216"/>
      <c r="WLB180" s="216"/>
      <c r="WLC180" s="216"/>
      <c r="WLD180" s="216"/>
      <c r="WLE180" s="216"/>
      <c r="WLF180" s="216"/>
      <c r="WLG180" s="216"/>
      <c r="WLH180" s="216"/>
      <c r="WLI180" s="216"/>
      <c r="WLJ180" s="216"/>
      <c r="WLK180" s="216"/>
      <c r="WLL180" s="216"/>
      <c r="WLM180" s="216"/>
      <c r="WLN180" s="216"/>
      <c r="WLO180" s="216"/>
      <c r="WLP180" s="216"/>
      <c r="WLQ180" s="216"/>
      <c r="WLR180" s="216"/>
      <c r="WLS180" s="216"/>
      <c r="WLT180" s="216"/>
      <c r="WLU180" s="216"/>
      <c r="WLV180" s="216"/>
      <c r="WLW180" s="216"/>
      <c r="WLX180" s="216"/>
      <c r="WLY180" s="216"/>
      <c r="WLZ180" s="216"/>
      <c r="WMA180" s="216"/>
      <c r="WMB180" s="216"/>
      <c r="WMC180" s="216"/>
      <c r="WMD180" s="216"/>
      <c r="WME180" s="216"/>
      <c r="WMF180" s="216"/>
      <c r="WMG180" s="216"/>
      <c r="WMH180" s="216"/>
      <c r="WMI180" s="216"/>
      <c r="WMJ180" s="216"/>
      <c r="WMK180" s="216"/>
      <c r="WML180" s="216"/>
      <c r="WMM180" s="216"/>
      <c r="WMN180" s="216"/>
      <c r="WMO180" s="216"/>
      <c r="WMP180" s="216"/>
      <c r="WMQ180" s="216"/>
      <c r="WMR180" s="216"/>
      <c r="WMS180" s="216"/>
      <c r="WMT180" s="216"/>
      <c r="WMU180" s="216"/>
      <c r="WMV180" s="216"/>
      <c r="WMW180" s="216"/>
      <c r="WMX180" s="216"/>
      <c r="WMY180" s="216"/>
      <c r="WMZ180" s="216"/>
      <c r="WNA180" s="216"/>
      <c r="WNB180" s="216"/>
      <c r="WNC180" s="216"/>
      <c r="WND180" s="216"/>
      <c r="WNE180" s="216"/>
      <c r="WNF180" s="216"/>
      <c r="WNG180" s="216"/>
      <c r="WNH180" s="216"/>
      <c r="WNI180" s="216"/>
      <c r="WNJ180" s="216"/>
      <c r="WNK180" s="216"/>
      <c r="WNL180" s="216"/>
      <c r="WNM180" s="216"/>
      <c r="WNN180" s="216"/>
      <c r="WNO180" s="216"/>
      <c r="WNP180" s="216"/>
      <c r="WNQ180" s="216"/>
      <c r="WNR180" s="216"/>
      <c r="WNS180" s="216"/>
      <c r="WNT180" s="216"/>
      <c r="WNU180" s="216"/>
      <c r="WNV180" s="216"/>
      <c r="WNW180" s="216"/>
      <c r="WNX180" s="216"/>
      <c r="WNY180" s="216"/>
      <c r="WNZ180" s="216"/>
      <c r="WOA180" s="216"/>
      <c r="WOB180" s="216"/>
      <c r="WOC180" s="216"/>
      <c r="WOD180" s="216"/>
      <c r="WOE180" s="216"/>
      <c r="WOF180" s="216"/>
      <c r="WOG180" s="216"/>
      <c r="WOH180" s="216"/>
      <c r="WOI180" s="216"/>
      <c r="WOJ180" s="216"/>
      <c r="WOK180" s="216"/>
      <c r="WOL180" s="216"/>
      <c r="WOM180" s="216"/>
      <c r="WON180" s="216"/>
      <c r="WOO180" s="216"/>
      <c r="WOP180" s="216"/>
      <c r="WOQ180" s="216"/>
      <c r="WOR180" s="216"/>
      <c r="WOS180" s="216"/>
      <c r="WOT180" s="216"/>
      <c r="WOU180" s="216"/>
      <c r="WOV180" s="216"/>
      <c r="WOW180" s="216"/>
      <c r="WOX180" s="216"/>
      <c r="WOY180" s="216"/>
      <c r="WOZ180" s="216"/>
      <c r="WPA180" s="216"/>
      <c r="WPB180" s="216"/>
      <c r="WPC180" s="216"/>
      <c r="WPD180" s="216"/>
      <c r="WPE180" s="216"/>
      <c r="WPF180" s="216"/>
      <c r="WPG180" s="216"/>
      <c r="WPH180" s="216"/>
      <c r="WPI180" s="216"/>
      <c r="WPJ180" s="216"/>
      <c r="WPK180" s="216"/>
      <c r="WPL180" s="216"/>
      <c r="WPM180" s="216"/>
      <c r="WPN180" s="216"/>
      <c r="WPO180" s="216"/>
      <c r="WPP180" s="216"/>
      <c r="WPQ180" s="216"/>
      <c r="WPR180" s="216"/>
      <c r="WPS180" s="216"/>
      <c r="WPT180" s="216"/>
      <c r="WPU180" s="216"/>
      <c r="WPV180" s="216"/>
      <c r="WPW180" s="216"/>
      <c r="WPX180" s="216"/>
      <c r="WPY180" s="216"/>
      <c r="WPZ180" s="216"/>
      <c r="WQA180" s="216"/>
      <c r="WQB180" s="216"/>
      <c r="WQC180" s="216"/>
      <c r="WQD180" s="216"/>
      <c r="WQE180" s="216"/>
      <c r="WQF180" s="216"/>
      <c r="WQG180" s="216"/>
      <c r="WQH180" s="216"/>
      <c r="WQI180" s="216"/>
      <c r="WQJ180" s="216"/>
      <c r="WQK180" s="216"/>
      <c r="WQL180" s="216"/>
      <c r="WQM180" s="216"/>
      <c r="WQN180" s="216"/>
      <c r="WQO180" s="216"/>
      <c r="WQP180" s="216"/>
      <c r="WQQ180" s="216"/>
      <c r="WQR180" s="216"/>
      <c r="WQS180" s="216"/>
      <c r="WQT180" s="216"/>
      <c r="WQU180" s="216"/>
      <c r="WQV180" s="216"/>
      <c r="WQW180" s="216"/>
      <c r="WQX180" s="216"/>
      <c r="WQY180" s="216"/>
      <c r="WQZ180" s="216"/>
      <c r="WRA180" s="216"/>
      <c r="WRB180" s="216"/>
      <c r="WRC180" s="216"/>
      <c r="WRD180" s="216"/>
      <c r="WRE180" s="216"/>
      <c r="WRF180" s="216"/>
      <c r="WRG180" s="216"/>
      <c r="WRH180" s="216"/>
      <c r="WRI180" s="216"/>
      <c r="WRJ180" s="216"/>
      <c r="WRK180" s="216"/>
      <c r="WRL180" s="216"/>
      <c r="WRM180" s="216"/>
      <c r="WRN180" s="216"/>
      <c r="WRO180" s="216"/>
      <c r="WRP180" s="216"/>
      <c r="WRQ180" s="216"/>
      <c r="WRR180" s="216"/>
      <c r="WRS180" s="216"/>
      <c r="WRT180" s="216"/>
      <c r="WRU180" s="216"/>
      <c r="WRV180" s="216"/>
      <c r="WRW180" s="216"/>
      <c r="WRX180" s="216"/>
      <c r="WRY180" s="216"/>
      <c r="WRZ180" s="216"/>
      <c r="WSA180" s="216"/>
      <c r="WSB180" s="216"/>
      <c r="WSC180" s="216"/>
      <c r="WSD180" s="216"/>
      <c r="WSE180" s="216"/>
      <c r="WSF180" s="216"/>
      <c r="WSG180" s="216"/>
      <c r="WSH180" s="216"/>
      <c r="WSI180" s="216"/>
      <c r="WSJ180" s="216"/>
      <c r="WSK180" s="216"/>
      <c r="WSL180" s="216"/>
      <c r="WSM180" s="216"/>
      <c r="WSN180" s="216"/>
      <c r="WSO180" s="216"/>
      <c r="WSP180" s="216"/>
      <c r="WSQ180" s="216"/>
      <c r="WSR180" s="216"/>
      <c r="WSS180" s="216"/>
      <c r="WST180" s="216"/>
      <c r="WSU180" s="216"/>
      <c r="WSV180" s="216"/>
      <c r="WSW180" s="216"/>
      <c r="WSX180" s="216"/>
      <c r="WSY180" s="216"/>
      <c r="WSZ180" s="216"/>
      <c r="WTA180" s="216"/>
      <c r="WTB180" s="216"/>
      <c r="WTC180" s="216"/>
      <c r="WTD180" s="216"/>
      <c r="WTE180" s="216"/>
      <c r="WTF180" s="216"/>
      <c r="WTG180" s="216"/>
      <c r="WTH180" s="216"/>
      <c r="WTI180" s="216"/>
      <c r="WTJ180" s="216"/>
      <c r="WTK180" s="216"/>
      <c r="WTL180" s="216"/>
      <c r="WTM180" s="216"/>
      <c r="WTN180" s="216"/>
      <c r="WTO180" s="216"/>
      <c r="WTP180" s="216"/>
      <c r="WTQ180" s="216"/>
      <c r="WTR180" s="216"/>
      <c r="WTS180" s="216"/>
      <c r="WTT180" s="216"/>
      <c r="WTU180" s="216"/>
      <c r="WTV180" s="216"/>
      <c r="WTW180" s="216"/>
      <c r="WTX180" s="216"/>
      <c r="WTY180" s="216"/>
      <c r="WTZ180" s="216"/>
      <c r="WUA180" s="216"/>
      <c r="WUB180" s="216"/>
      <c r="WUC180" s="216"/>
      <c r="WUD180" s="216"/>
      <c r="WUE180" s="216"/>
      <c r="WUF180" s="216"/>
      <c r="WUG180" s="216"/>
      <c r="WUH180" s="216"/>
      <c r="WUI180" s="216"/>
      <c r="WUJ180" s="216"/>
      <c r="WUK180" s="216"/>
      <c r="WUL180" s="216"/>
      <c r="WUM180" s="216"/>
      <c r="WUN180" s="216"/>
      <c r="WUO180" s="216"/>
      <c r="WUP180" s="216"/>
      <c r="WUQ180" s="216"/>
      <c r="WUR180" s="216"/>
      <c r="WUS180" s="216"/>
      <c r="WUT180" s="216"/>
      <c r="WUU180" s="216"/>
      <c r="WUV180" s="216"/>
      <c r="WUW180" s="216"/>
      <c r="WUX180" s="216"/>
      <c r="WUY180" s="216"/>
      <c r="WUZ180" s="216"/>
      <c r="WVA180" s="216"/>
      <c r="WVB180" s="216"/>
      <c r="WVC180" s="216"/>
      <c r="WVD180" s="216"/>
      <c r="WVE180" s="216"/>
      <c r="WVF180" s="216"/>
      <c r="WVG180" s="216"/>
      <c r="WVH180" s="216"/>
      <c r="WVI180" s="216"/>
      <c r="WVJ180" s="216"/>
      <c r="WVK180" s="216"/>
      <c r="WVL180" s="216"/>
      <c r="WVM180" s="216"/>
      <c r="WVN180" s="216"/>
      <c r="WVO180" s="216"/>
      <c r="WVP180" s="216"/>
      <c r="WVQ180" s="216"/>
      <c r="WVR180" s="216"/>
      <c r="WVS180" s="216"/>
      <c r="WVT180" s="216"/>
      <c r="WVU180" s="216"/>
      <c r="WVV180" s="216"/>
      <c r="WVW180" s="216"/>
      <c r="WVX180" s="216"/>
      <c r="WVY180" s="216"/>
      <c r="WVZ180" s="216"/>
      <c r="WWA180" s="216"/>
      <c r="WWB180" s="216"/>
      <c r="WWC180" s="216"/>
      <c r="WWD180" s="216"/>
      <c r="WWE180" s="216"/>
      <c r="WWF180" s="216"/>
      <c r="WWG180" s="216"/>
      <c r="WWH180" s="216"/>
      <c r="WWI180" s="216"/>
      <c r="WWJ180" s="216"/>
      <c r="WWK180" s="216"/>
      <c r="WWL180" s="216"/>
      <c r="WWM180" s="216"/>
      <c r="WWN180" s="216"/>
      <c r="WWO180" s="216"/>
      <c r="WWP180" s="216"/>
      <c r="WWQ180" s="216"/>
      <c r="WWR180" s="216"/>
      <c r="WWS180" s="216"/>
      <c r="WWT180" s="216"/>
      <c r="WWU180" s="216"/>
      <c r="WWV180" s="216"/>
      <c r="WWW180" s="216"/>
      <c r="WWX180" s="216"/>
      <c r="WWY180" s="216"/>
      <c r="WWZ180" s="216"/>
      <c r="WXA180" s="216"/>
      <c r="WXB180" s="216"/>
      <c r="WXC180" s="216"/>
      <c r="WXD180" s="216"/>
      <c r="WXE180" s="216"/>
      <c r="WXF180" s="216"/>
      <c r="WXG180" s="216"/>
      <c r="WXH180" s="216"/>
      <c r="WXI180" s="216"/>
      <c r="WXJ180" s="216"/>
      <c r="WXK180" s="216"/>
      <c r="WXL180" s="216"/>
      <c r="WXM180" s="216"/>
      <c r="WXN180" s="216"/>
      <c r="WXO180" s="216"/>
      <c r="WXP180" s="216"/>
      <c r="WXQ180" s="216"/>
      <c r="WXR180" s="216"/>
      <c r="WXS180" s="216"/>
      <c r="WXT180" s="216"/>
      <c r="WXU180" s="216"/>
      <c r="WXV180" s="216"/>
      <c r="WXW180" s="216"/>
      <c r="WXX180" s="216"/>
      <c r="WXY180" s="216"/>
      <c r="WXZ180" s="216"/>
      <c r="WYA180" s="216"/>
      <c r="WYB180" s="216"/>
      <c r="WYC180" s="216"/>
      <c r="WYD180" s="216"/>
      <c r="WYE180" s="216"/>
      <c r="WYF180" s="216"/>
      <c r="WYG180" s="216"/>
      <c r="WYH180" s="216"/>
      <c r="WYI180" s="216"/>
      <c r="WYJ180" s="216"/>
      <c r="WYK180" s="216"/>
      <c r="WYL180" s="216"/>
      <c r="WYM180" s="216"/>
      <c r="WYN180" s="216"/>
      <c r="WYO180" s="216"/>
      <c r="WYP180" s="216"/>
      <c r="WYQ180" s="216"/>
      <c r="WYR180" s="216"/>
      <c r="WYS180" s="216"/>
      <c r="WYT180" s="216"/>
      <c r="WYU180" s="216"/>
      <c r="WYV180" s="216"/>
      <c r="WYW180" s="216"/>
      <c r="WYX180" s="216"/>
      <c r="WYY180" s="216"/>
      <c r="WYZ180" s="216"/>
      <c r="WZA180" s="216"/>
      <c r="WZB180" s="216"/>
      <c r="WZC180" s="216"/>
      <c r="WZD180" s="216"/>
      <c r="WZE180" s="216"/>
      <c r="WZF180" s="216"/>
      <c r="WZG180" s="216"/>
      <c r="WZH180" s="216"/>
      <c r="WZI180" s="216"/>
      <c r="WZJ180" s="216"/>
      <c r="WZK180" s="216"/>
      <c r="WZL180" s="216"/>
      <c r="WZM180" s="216"/>
      <c r="WZN180" s="216"/>
      <c r="WZO180" s="216"/>
      <c r="WZP180" s="216"/>
      <c r="WZQ180" s="216"/>
      <c r="WZR180" s="216"/>
      <c r="WZS180" s="216"/>
      <c r="WZT180" s="216"/>
      <c r="WZU180" s="216"/>
      <c r="WZV180" s="216"/>
      <c r="WZW180" s="216"/>
      <c r="WZX180" s="216"/>
      <c r="WZY180" s="216"/>
      <c r="WZZ180" s="216"/>
      <c r="XAA180" s="216"/>
      <c r="XAB180" s="216"/>
      <c r="XAC180" s="216"/>
      <c r="XAD180" s="216"/>
      <c r="XAE180" s="216"/>
      <c r="XAF180" s="216"/>
      <c r="XAG180" s="216"/>
      <c r="XAH180" s="216"/>
      <c r="XAI180" s="216"/>
      <c r="XAJ180" s="216"/>
      <c r="XAK180" s="216"/>
      <c r="XAL180" s="216"/>
      <c r="XAM180" s="216"/>
      <c r="XAN180" s="216"/>
      <c r="XAO180" s="216"/>
      <c r="XAP180" s="216"/>
      <c r="XAQ180" s="216"/>
      <c r="XAR180" s="216"/>
      <c r="XAS180" s="216"/>
      <c r="XAT180" s="216"/>
      <c r="XAU180" s="216"/>
      <c r="XAV180" s="216"/>
      <c r="XAW180" s="216"/>
      <c r="XAX180" s="216"/>
      <c r="XAY180" s="216"/>
      <c r="XAZ180" s="216"/>
      <c r="XBA180" s="216"/>
      <c r="XBB180" s="216"/>
      <c r="XBC180" s="216"/>
      <c r="XBD180" s="216"/>
      <c r="XBE180" s="216"/>
      <c r="XBF180" s="216"/>
      <c r="XBG180" s="216"/>
      <c r="XBH180" s="216"/>
      <c r="XBI180" s="216"/>
      <c r="XBJ180" s="216"/>
      <c r="XBK180" s="216"/>
      <c r="XBL180" s="216"/>
      <c r="XBM180" s="216"/>
      <c r="XBN180" s="216"/>
      <c r="XBO180" s="216"/>
      <c r="XBP180" s="216"/>
      <c r="XBQ180" s="216"/>
      <c r="XBR180" s="216"/>
      <c r="XBS180" s="216"/>
      <c r="XBT180" s="216"/>
      <c r="XBU180" s="216"/>
      <c r="XBV180" s="216"/>
      <c r="XBW180" s="216"/>
      <c r="XBX180" s="216"/>
      <c r="XBY180" s="216"/>
      <c r="XBZ180" s="216"/>
      <c r="XCA180" s="216"/>
      <c r="XCB180" s="216"/>
      <c r="XCC180" s="216"/>
      <c r="XCD180" s="216"/>
      <c r="XCE180" s="216"/>
      <c r="XCF180" s="216"/>
      <c r="XCG180" s="216"/>
      <c r="XCH180" s="216"/>
      <c r="XCI180" s="216"/>
      <c r="XCJ180" s="216"/>
      <c r="XCK180" s="216"/>
      <c r="XCL180" s="216"/>
      <c r="XCM180" s="216"/>
      <c r="XCN180" s="216"/>
      <c r="XCO180" s="216"/>
      <c r="XCP180" s="216"/>
      <c r="XCQ180" s="216"/>
      <c r="XCR180" s="216"/>
      <c r="XCS180" s="216"/>
      <c r="XCT180" s="216"/>
      <c r="XCU180" s="216"/>
      <c r="XCV180" s="216"/>
      <c r="XCW180" s="216"/>
      <c r="XCX180" s="216"/>
      <c r="XCY180" s="216"/>
      <c r="XCZ180" s="216"/>
      <c r="XDA180" s="216"/>
      <c r="XDB180" s="216"/>
      <c r="XDC180" s="216"/>
      <c r="XDD180" s="216"/>
      <c r="XDE180" s="216"/>
      <c r="XDF180" s="216"/>
      <c r="XDG180" s="216"/>
      <c r="XDH180" s="216"/>
      <c r="XDI180" s="216"/>
      <c r="XDJ180" s="216"/>
      <c r="XDK180" s="216"/>
      <c r="XDL180" s="216"/>
      <c r="XDM180" s="216"/>
      <c r="XDN180" s="216"/>
      <c r="XDO180" s="216"/>
      <c r="XDP180" s="216"/>
      <c r="XDQ180" s="216"/>
      <c r="XDR180" s="216"/>
      <c r="XDS180" s="216"/>
      <c r="XDT180" s="216"/>
      <c r="XDU180" s="216"/>
      <c r="XDV180" s="216"/>
      <c r="XDW180" s="216"/>
      <c r="XDX180" s="216"/>
      <c r="XDY180" s="216"/>
      <c r="XDZ180" s="216"/>
      <c r="XEA180" s="216"/>
      <c r="XEB180" s="216"/>
      <c r="XEC180" s="216"/>
      <c r="XED180" s="216"/>
      <c r="XEE180" s="216"/>
      <c r="XEF180" s="216"/>
      <c r="XEG180" s="216"/>
      <c r="XEH180" s="216"/>
      <c r="XEI180" s="216"/>
      <c r="XEJ180" s="216"/>
      <c r="XEK180" s="216"/>
      <c r="XEL180" s="216"/>
      <c r="XEM180" s="216"/>
      <c r="XEN180" s="216"/>
      <c r="XEO180" s="216"/>
      <c r="XEP180" s="216"/>
      <c r="XEQ180" s="216"/>
      <c r="XER180" s="216"/>
      <c r="XES180" s="216"/>
      <c r="XET180" s="216"/>
      <c r="XEU180" s="216"/>
      <c r="XEV180" s="216"/>
      <c r="XEW180" s="216"/>
      <c r="XEX180" s="216"/>
      <c r="XEY180" s="216"/>
      <c r="XEZ180" s="216"/>
      <c r="XFA180" s="216"/>
      <c r="XFB180" s="216"/>
      <c r="XFC180" s="216"/>
      <c r="XFD180" s="216"/>
    </row>
    <row r="181" spans="2:16384">
      <c r="B181" s="216"/>
      <c r="C181" s="227"/>
      <c r="D181" s="216"/>
      <c r="E181" s="216"/>
      <c r="F181" s="216"/>
      <c r="G181" s="216"/>
      <c r="H181" s="216"/>
      <c r="I181" s="216"/>
      <c r="J181" s="216"/>
      <c r="K181" s="216"/>
      <c r="L181" s="224"/>
      <c r="M181" s="225"/>
      <c r="N181" s="225"/>
      <c r="O181" s="225"/>
      <c r="P181" s="225"/>
      <c r="Q181" s="225"/>
      <c r="R181" s="225"/>
      <c r="S181" s="225"/>
      <c r="T181" s="216"/>
      <c r="U181" s="216"/>
      <c r="V181" s="216"/>
      <c r="W181" s="216"/>
      <c r="X181" s="225"/>
      <c r="Y181" s="225"/>
      <c r="Z181" s="225"/>
      <c r="AA181" s="225"/>
      <c r="AB181" s="225"/>
      <c r="AC181" s="225"/>
      <c r="AD181" s="225"/>
      <c r="AE181" s="225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  <c r="CR181" s="216"/>
      <c r="CS181" s="216"/>
      <c r="CT181" s="216"/>
      <c r="CU181" s="216"/>
      <c r="CV181" s="216"/>
      <c r="CW181" s="216"/>
      <c r="CX181" s="216"/>
      <c r="CY181" s="216"/>
      <c r="CZ181" s="216"/>
      <c r="DA181" s="216"/>
      <c r="DB181" s="216"/>
      <c r="DC181" s="216"/>
      <c r="DD181" s="216"/>
      <c r="DE181" s="216"/>
      <c r="DF181" s="216"/>
      <c r="DG181" s="216"/>
      <c r="DH181" s="216"/>
      <c r="DI181" s="216"/>
      <c r="DJ181" s="216"/>
      <c r="DK181" s="216"/>
      <c r="DL181" s="216"/>
      <c r="DM181" s="216"/>
      <c r="DN181" s="216"/>
      <c r="DO181" s="216"/>
      <c r="DP181" s="216"/>
      <c r="DQ181" s="216"/>
      <c r="DR181" s="216"/>
      <c r="DS181" s="216"/>
      <c r="DT181" s="216"/>
      <c r="DU181" s="216"/>
      <c r="DV181" s="216"/>
      <c r="DW181" s="216"/>
      <c r="DX181" s="216"/>
      <c r="DY181" s="216"/>
      <c r="DZ181" s="216"/>
      <c r="EA181" s="216"/>
      <c r="EB181" s="216"/>
      <c r="EC181" s="216"/>
      <c r="ED181" s="216"/>
      <c r="EE181" s="216"/>
      <c r="EF181" s="216"/>
      <c r="EG181" s="216"/>
      <c r="EH181" s="216"/>
      <c r="EI181" s="216"/>
      <c r="EJ181" s="216"/>
      <c r="EK181" s="216"/>
      <c r="EL181" s="216"/>
      <c r="EM181" s="216"/>
      <c r="EN181" s="216"/>
      <c r="EO181" s="216"/>
      <c r="EP181" s="216"/>
      <c r="EQ181" s="216"/>
      <c r="ER181" s="216"/>
      <c r="ES181" s="216"/>
      <c r="ET181" s="216"/>
      <c r="EU181" s="216"/>
      <c r="EV181" s="216"/>
      <c r="EW181" s="216"/>
      <c r="EX181" s="216"/>
      <c r="EY181" s="216"/>
      <c r="EZ181" s="216"/>
      <c r="FA181" s="216"/>
      <c r="FB181" s="216"/>
      <c r="FC181" s="216"/>
      <c r="FD181" s="216"/>
      <c r="FE181" s="216"/>
      <c r="FF181" s="216"/>
      <c r="FG181" s="216"/>
      <c r="FH181" s="216"/>
      <c r="FI181" s="216"/>
      <c r="FJ181" s="216"/>
      <c r="FK181" s="216"/>
      <c r="FL181" s="216"/>
      <c r="FM181" s="216"/>
      <c r="FN181" s="216"/>
      <c r="FO181" s="216"/>
      <c r="FP181" s="216"/>
      <c r="FQ181" s="216"/>
      <c r="FR181" s="216"/>
      <c r="FS181" s="216"/>
      <c r="FT181" s="216"/>
      <c r="FU181" s="216"/>
      <c r="FV181" s="216"/>
      <c r="FW181" s="216"/>
      <c r="FX181" s="216"/>
      <c r="FY181" s="216"/>
      <c r="FZ181" s="216"/>
      <c r="GA181" s="216"/>
      <c r="GB181" s="216"/>
      <c r="GC181" s="216"/>
      <c r="GD181" s="216"/>
      <c r="GE181" s="216"/>
      <c r="GF181" s="216"/>
      <c r="GG181" s="216"/>
      <c r="GH181" s="216"/>
      <c r="GI181" s="216"/>
      <c r="GJ181" s="216"/>
      <c r="GK181" s="216"/>
      <c r="GL181" s="216"/>
      <c r="GM181" s="216"/>
      <c r="GN181" s="216"/>
      <c r="GO181" s="216"/>
      <c r="GP181" s="216"/>
      <c r="GQ181" s="216"/>
      <c r="GR181" s="216"/>
      <c r="GS181" s="216"/>
      <c r="GT181" s="216"/>
      <c r="GU181" s="216"/>
      <c r="GV181" s="216"/>
      <c r="GW181" s="216"/>
      <c r="GX181" s="216"/>
      <c r="GY181" s="216"/>
      <c r="GZ181" s="216"/>
      <c r="HA181" s="216"/>
      <c r="HB181" s="216"/>
      <c r="HC181" s="216"/>
      <c r="HD181" s="216"/>
      <c r="HE181" s="216"/>
      <c r="HF181" s="216"/>
      <c r="HG181" s="216"/>
      <c r="HH181" s="216"/>
      <c r="HI181" s="216"/>
      <c r="HJ181" s="216"/>
      <c r="HK181" s="216"/>
      <c r="HL181" s="216"/>
      <c r="HM181" s="216"/>
      <c r="HN181" s="216"/>
      <c r="HO181" s="216"/>
      <c r="HP181" s="216"/>
      <c r="HQ181" s="216"/>
      <c r="HR181" s="216"/>
      <c r="HS181" s="216"/>
      <c r="HT181" s="216"/>
      <c r="HU181" s="216"/>
      <c r="HV181" s="216"/>
      <c r="HW181" s="216"/>
      <c r="HX181" s="216"/>
      <c r="HY181" s="216"/>
      <c r="HZ181" s="216"/>
      <c r="IA181" s="216"/>
      <c r="IB181" s="216"/>
      <c r="IC181" s="216"/>
      <c r="ID181" s="216"/>
      <c r="IE181" s="216"/>
      <c r="IF181" s="216"/>
      <c r="IG181" s="216"/>
      <c r="IH181" s="216"/>
      <c r="II181" s="216"/>
      <c r="IJ181" s="216"/>
      <c r="IK181" s="216"/>
      <c r="IL181" s="216"/>
      <c r="IM181" s="216"/>
      <c r="IN181" s="216"/>
      <c r="IO181" s="216"/>
      <c r="IP181" s="216"/>
      <c r="IQ181" s="216"/>
      <c r="IR181" s="216"/>
      <c r="IS181" s="216"/>
      <c r="IT181" s="216"/>
      <c r="IU181" s="216"/>
      <c r="IV181" s="216"/>
      <c r="IW181" s="216"/>
      <c r="IX181" s="216"/>
      <c r="IY181" s="216"/>
      <c r="IZ181" s="216"/>
      <c r="JA181" s="216"/>
      <c r="JB181" s="216"/>
      <c r="JC181" s="216"/>
      <c r="JD181" s="216"/>
      <c r="JE181" s="216"/>
      <c r="JF181" s="216"/>
      <c r="JG181" s="216"/>
      <c r="JH181" s="216"/>
      <c r="JI181" s="216"/>
      <c r="JJ181" s="216"/>
      <c r="JK181" s="216"/>
      <c r="JL181" s="216"/>
      <c r="JM181" s="216"/>
      <c r="JN181" s="216"/>
      <c r="JO181" s="216"/>
      <c r="JP181" s="216"/>
      <c r="JQ181" s="216"/>
      <c r="JR181" s="216"/>
      <c r="JS181" s="216"/>
      <c r="JT181" s="216"/>
      <c r="JU181" s="216"/>
      <c r="JV181" s="216"/>
      <c r="JW181" s="216"/>
      <c r="JX181" s="216"/>
      <c r="JY181" s="216"/>
      <c r="JZ181" s="216"/>
      <c r="KA181" s="216"/>
      <c r="KB181" s="216"/>
      <c r="KC181" s="216"/>
      <c r="KD181" s="216"/>
      <c r="KE181" s="216"/>
      <c r="KF181" s="216"/>
      <c r="KG181" s="216"/>
      <c r="KH181" s="216"/>
      <c r="KI181" s="216"/>
      <c r="KJ181" s="216"/>
      <c r="KK181" s="216"/>
      <c r="KL181" s="216"/>
      <c r="KM181" s="216"/>
      <c r="KN181" s="216"/>
      <c r="KO181" s="216"/>
      <c r="KP181" s="216"/>
      <c r="KQ181" s="216"/>
      <c r="KR181" s="216"/>
      <c r="KS181" s="216"/>
      <c r="KT181" s="216"/>
      <c r="KU181" s="216"/>
      <c r="KV181" s="216"/>
      <c r="KW181" s="216"/>
      <c r="KX181" s="216"/>
      <c r="KY181" s="216"/>
      <c r="KZ181" s="216"/>
      <c r="LA181" s="216"/>
      <c r="LB181" s="216"/>
      <c r="LC181" s="216"/>
      <c r="LD181" s="216"/>
      <c r="LE181" s="216"/>
      <c r="LF181" s="216"/>
      <c r="LG181" s="216"/>
      <c r="LH181" s="216"/>
      <c r="LI181" s="216"/>
      <c r="LJ181" s="216"/>
      <c r="LK181" s="216"/>
      <c r="LL181" s="216"/>
      <c r="LM181" s="216"/>
      <c r="LN181" s="216"/>
      <c r="LO181" s="216"/>
      <c r="LP181" s="216"/>
      <c r="LQ181" s="216"/>
      <c r="LR181" s="216"/>
      <c r="LS181" s="216"/>
      <c r="LT181" s="216"/>
      <c r="LU181" s="216"/>
      <c r="LV181" s="216"/>
      <c r="LW181" s="216"/>
      <c r="LX181" s="216"/>
      <c r="LY181" s="216"/>
      <c r="LZ181" s="216"/>
      <c r="MA181" s="216"/>
      <c r="MB181" s="216"/>
      <c r="MC181" s="216"/>
      <c r="MD181" s="216"/>
      <c r="ME181" s="216"/>
      <c r="MF181" s="216"/>
      <c r="MG181" s="216"/>
      <c r="MH181" s="216"/>
      <c r="MI181" s="216"/>
      <c r="MJ181" s="216"/>
      <c r="MK181" s="216"/>
      <c r="ML181" s="216"/>
      <c r="MM181" s="216"/>
      <c r="MN181" s="216"/>
      <c r="MO181" s="216"/>
      <c r="MP181" s="216"/>
      <c r="MQ181" s="216"/>
      <c r="MR181" s="216"/>
      <c r="MS181" s="216"/>
      <c r="MT181" s="216"/>
      <c r="MU181" s="216"/>
      <c r="MV181" s="216"/>
      <c r="MW181" s="216"/>
      <c r="MX181" s="216"/>
      <c r="MY181" s="216"/>
      <c r="MZ181" s="216"/>
      <c r="NA181" s="216"/>
      <c r="NB181" s="216"/>
      <c r="NC181" s="216"/>
      <c r="ND181" s="216"/>
      <c r="NE181" s="216"/>
      <c r="NF181" s="216"/>
      <c r="NG181" s="216"/>
      <c r="NH181" s="216"/>
      <c r="NI181" s="216"/>
      <c r="NJ181" s="216"/>
      <c r="NK181" s="216"/>
      <c r="NL181" s="216"/>
      <c r="NM181" s="216"/>
      <c r="NN181" s="216"/>
      <c r="NO181" s="216"/>
      <c r="NP181" s="216"/>
      <c r="NQ181" s="216"/>
      <c r="NR181" s="216"/>
      <c r="NS181" s="216"/>
      <c r="NT181" s="216"/>
      <c r="NU181" s="216"/>
      <c r="NV181" s="216"/>
      <c r="NW181" s="216"/>
      <c r="NX181" s="216"/>
      <c r="NY181" s="216"/>
      <c r="NZ181" s="216"/>
      <c r="OA181" s="216"/>
      <c r="OB181" s="216"/>
      <c r="OC181" s="216"/>
      <c r="OD181" s="216"/>
      <c r="OE181" s="216"/>
      <c r="OF181" s="216"/>
      <c r="OG181" s="216"/>
      <c r="OH181" s="216"/>
      <c r="OI181" s="216"/>
      <c r="OJ181" s="216"/>
      <c r="OK181" s="216"/>
      <c r="OL181" s="216"/>
      <c r="OM181" s="216"/>
      <c r="ON181" s="216"/>
      <c r="OO181" s="216"/>
      <c r="OP181" s="216"/>
      <c r="OQ181" s="216"/>
      <c r="OR181" s="216"/>
      <c r="OS181" s="216"/>
      <c r="OT181" s="216"/>
      <c r="OU181" s="216"/>
      <c r="OV181" s="216"/>
      <c r="OW181" s="216"/>
      <c r="OX181" s="216"/>
      <c r="OY181" s="216"/>
      <c r="OZ181" s="216"/>
      <c r="PA181" s="216"/>
      <c r="PB181" s="216"/>
      <c r="PC181" s="216"/>
      <c r="PD181" s="216"/>
      <c r="PE181" s="216"/>
      <c r="PF181" s="216"/>
      <c r="PG181" s="216"/>
      <c r="PH181" s="216"/>
      <c r="PI181" s="216"/>
      <c r="PJ181" s="216"/>
      <c r="PK181" s="216"/>
      <c r="PL181" s="216"/>
      <c r="PM181" s="216"/>
      <c r="PN181" s="216"/>
      <c r="PO181" s="216"/>
      <c r="PP181" s="216"/>
      <c r="PQ181" s="216"/>
      <c r="PR181" s="216"/>
      <c r="PS181" s="216"/>
      <c r="PT181" s="216"/>
      <c r="PU181" s="216"/>
      <c r="PV181" s="216"/>
      <c r="PW181" s="216"/>
      <c r="PX181" s="216"/>
      <c r="PY181" s="216"/>
      <c r="PZ181" s="216"/>
      <c r="QA181" s="216"/>
      <c r="QB181" s="216"/>
      <c r="QC181" s="216"/>
      <c r="QD181" s="216"/>
      <c r="QE181" s="216"/>
      <c r="QF181" s="216"/>
      <c r="QG181" s="216"/>
      <c r="QH181" s="216"/>
      <c r="QI181" s="216"/>
      <c r="QJ181" s="216"/>
      <c r="QK181" s="216"/>
      <c r="QL181" s="216"/>
      <c r="QM181" s="216"/>
      <c r="QN181" s="216"/>
      <c r="QO181" s="216"/>
      <c r="QP181" s="216"/>
      <c r="QQ181" s="216"/>
      <c r="QR181" s="216"/>
      <c r="QS181" s="216"/>
      <c r="QT181" s="216"/>
      <c r="QU181" s="216"/>
      <c r="QV181" s="216"/>
      <c r="QW181" s="216"/>
      <c r="QX181" s="216"/>
      <c r="QY181" s="216"/>
      <c r="QZ181" s="216"/>
      <c r="RA181" s="216"/>
      <c r="RB181" s="216"/>
      <c r="RC181" s="216"/>
      <c r="RD181" s="216"/>
      <c r="RE181" s="216"/>
      <c r="RF181" s="216"/>
      <c r="RG181" s="216"/>
      <c r="RH181" s="216"/>
      <c r="RI181" s="216"/>
      <c r="RJ181" s="216"/>
      <c r="RK181" s="216"/>
      <c r="RL181" s="216"/>
      <c r="RM181" s="216"/>
      <c r="RN181" s="216"/>
      <c r="RO181" s="216"/>
      <c r="RP181" s="216"/>
      <c r="RQ181" s="216"/>
      <c r="RR181" s="216"/>
      <c r="RS181" s="216"/>
      <c r="RT181" s="216"/>
      <c r="RU181" s="216"/>
      <c r="RV181" s="216"/>
      <c r="RW181" s="216"/>
      <c r="RX181" s="216"/>
      <c r="RY181" s="216"/>
      <c r="RZ181" s="216"/>
      <c r="SA181" s="216"/>
      <c r="SB181" s="216"/>
      <c r="SC181" s="216"/>
      <c r="SD181" s="216"/>
      <c r="SE181" s="216"/>
      <c r="SF181" s="216"/>
      <c r="SG181" s="216"/>
      <c r="SH181" s="216"/>
      <c r="SI181" s="216"/>
      <c r="SJ181" s="216"/>
      <c r="SK181" s="216"/>
      <c r="SL181" s="216"/>
      <c r="SM181" s="216"/>
      <c r="SN181" s="216"/>
      <c r="SO181" s="216"/>
      <c r="SP181" s="216"/>
      <c r="SQ181" s="216"/>
      <c r="SR181" s="216"/>
      <c r="SS181" s="216"/>
      <c r="ST181" s="216"/>
      <c r="SU181" s="216"/>
      <c r="SV181" s="216"/>
      <c r="SW181" s="216"/>
      <c r="SX181" s="216"/>
      <c r="SY181" s="216"/>
      <c r="SZ181" s="216"/>
      <c r="TA181" s="216"/>
      <c r="TB181" s="216"/>
      <c r="TC181" s="216"/>
      <c r="TD181" s="216"/>
      <c r="TE181" s="216"/>
      <c r="TF181" s="216"/>
      <c r="TG181" s="216"/>
      <c r="TH181" s="216"/>
      <c r="TI181" s="216"/>
      <c r="TJ181" s="216"/>
      <c r="TK181" s="216"/>
      <c r="TL181" s="216"/>
      <c r="TM181" s="216"/>
      <c r="TN181" s="216"/>
      <c r="TO181" s="216"/>
      <c r="TP181" s="216"/>
      <c r="TQ181" s="216"/>
      <c r="TR181" s="216"/>
      <c r="TS181" s="216"/>
      <c r="TT181" s="216"/>
      <c r="TU181" s="216"/>
      <c r="TV181" s="216"/>
      <c r="TW181" s="216"/>
      <c r="TX181" s="216"/>
      <c r="TY181" s="216"/>
      <c r="TZ181" s="216"/>
      <c r="UA181" s="216"/>
      <c r="UB181" s="216"/>
      <c r="UC181" s="216"/>
      <c r="UD181" s="216"/>
      <c r="UE181" s="216"/>
      <c r="UF181" s="216"/>
      <c r="UG181" s="216"/>
      <c r="UH181" s="216"/>
      <c r="UI181" s="216"/>
      <c r="UJ181" s="216"/>
      <c r="UK181" s="216"/>
      <c r="UL181" s="216"/>
      <c r="UM181" s="216"/>
      <c r="UN181" s="216"/>
      <c r="UO181" s="216"/>
      <c r="UP181" s="216"/>
      <c r="UQ181" s="216"/>
      <c r="UR181" s="216"/>
      <c r="US181" s="216"/>
      <c r="UT181" s="216"/>
      <c r="UU181" s="216"/>
      <c r="UV181" s="216"/>
      <c r="UW181" s="216"/>
      <c r="UX181" s="216"/>
      <c r="UY181" s="216"/>
      <c r="UZ181" s="216"/>
      <c r="VA181" s="216"/>
      <c r="VB181" s="216"/>
      <c r="VC181" s="216"/>
      <c r="VD181" s="216"/>
      <c r="VE181" s="216"/>
      <c r="VF181" s="216"/>
      <c r="VG181" s="216"/>
      <c r="VH181" s="216"/>
      <c r="VI181" s="216"/>
      <c r="VJ181" s="216"/>
      <c r="VK181" s="216"/>
      <c r="VL181" s="216"/>
      <c r="VM181" s="216"/>
      <c r="VN181" s="216"/>
      <c r="VO181" s="216"/>
      <c r="VP181" s="216"/>
      <c r="VQ181" s="216"/>
      <c r="VR181" s="216"/>
      <c r="VS181" s="216"/>
      <c r="VT181" s="216"/>
      <c r="VU181" s="216"/>
      <c r="VV181" s="216"/>
      <c r="VW181" s="216"/>
      <c r="VX181" s="216"/>
      <c r="VY181" s="216"/>
      <c r="VZ181" s="216"/>
      <c r="WA181" s="216"/>
      <c r="WB181" s="216"/>
      <c r="WC181" s="216"/>
      <c r="WD181" s="216"/>
      <c r="WE181" s="216"/>
      <c r="WF181" s="216"/>
      <c r="WG181" s="216"/>
      <c r="WH181" s="216"/>
      <c r="WI181" s="216"/>
      <c r="WJ181" s="216"/>
      <c r="WK181" s="216"/>
      <c r="WL181" s="216"/>
      <c r="WM181" s="216"/>
      <c r="WN181" s="216"/>
      <c r="WO181" s="216"/>
      <c r="WP181" s="216"/>
      <c r="WQ181" s="216"/>
      <c r="WR181" s="216"/>
      <c r="WS181" s="216"/>
      <c r="WT181" s="216"/>
      <c r="WU181" s="216"/>
      <c r="WV181" s="216"/>
      <c r="WW181" s="216"/>
      <c r="WX181" s="216"/>
      <c r="WY181" s="216"/>
      <c r="WZ181" s="216"/>
      <c r="XA181" s="216"/>
      <c r="XB181" s="216"/>
      <c r="XC181" s="216"/>
      <c r="XD181" s="216"/>
      <c r="XE181" s="216"/>
      <c r="XF181" s="216"/>
      <c r="XG181" s="216"/>
      <c r="XH181" s="216"/>
      <c r="XI181" s="216"/>
      <c r="XJ181" s="216"/>
      <c r="XK181" s="216"/>
      <c r="XL181" s="216"/>
      <c r="XM181" s="216"/>
      <c r="XN181" s="216"/>
      <c r="XO181" s="216"/>
      <c r="XP181" s="216"/>
      <c r="XQ181" s="216"/>
      <c r="XR181" s="216"/>
      <c r="XS181" s="216"/>
      <c r="XT181" s="216"/>
      <c r="XU181" s="216"/>
      <c r="XV181" s="216"/>
      <c r="XW181" s="216"/>
      <c r="XX181" s="216"/>
      <c r="XY181" s="216"/>
      <c r="XZ181" s="216"/>
      <c r="YA181" s="216"/>
      <c r="YB181" s="216"/>
      <c r="YC181" s="216"/>
      <c r="YD181" s="216"/>
      <c r="YE181" s="216"/>
      <c r="YF181" s="216"/>
      <c r="YG181" s="216"/>
      <c r="YH181" s="216"/>
      <c r="YI181" s="216"/>
      <c r="YJ181" s="216"/>
      <c r="YK181" s="216"/>
      <c r="YL181" s="216"/>
      <c r="YM181" s="216"/>
      <c r="YN181" s="216"/>
      <c r="YO181" s="216"/>
      <c r="YP181" s="216"/>
      <c r="YQ181" s="216"/>
      <c r="YR181" s="216"/>
      <c r="YS181" s="216"/>
      <c r="YT181" s="216"/>
      <c r="YU181" s="216"/>
      <c r="YV181" s="216"/>
      <c r="YW181" s="216"/>
      <c r="YX181" s="216"/>
      <c r="YY181" s="216"/>
      <c r="YZ181" s="216"/>
      <c r="ZA181" s="216"/>
      <c r="ZB181" s="216"/>
      <c r="ZC181" s="216"/>
      <c r="ZD181" s="216"/>
      <c r="ZE181" s="216"/>
      <c r="ZF181" s="216"/>
      <c r="ZG181" s="216"/>
      <c r="ZH181" s="216"/>
      <c r="ZI181" s="216"/>
      <c r="ZJ181" s="216"/>
      <c r="ZK181" s="216"/>
      <c r="ZL181" s="216"/>
      <c r="ZM181" s="216"/>
      <c r="ZN181" s="216"/>
      <c r="ZO181" s="216"/>
      <c r="ZP181" s="216"/>
      <c r="ZQ181" s="216"/>
      <c r="ZR181" s="216"/>
      <c r="ZS181" s="216"/>
      <c r="ZT181" s="216"/>
      <c r="ZU181" s="216"/>
      <c r="ZV181" s="216"/>
      <c r="ZW181" s="216"/>
      <c r="ZX181" s="216"/>
      <c r="ZY181" s="216"/>
      <c r="ZZ181" s="216"/>
      <c r="AAA181" s="216"/>
      <c r="AAB181" s="216"/>
      <c r="AAC181" s="216"/>
      <c r="AAD181" s="216"/>
      <c r="AAE181" s="216"/>
      <c r="AAF181" s="216"/>
      <c r="AAG181" s="216"/>
      <c r="AAH181" s="216"/>
      <c r="AAI181" s="216"/>
      <c r="AAJ181" s="216"/>
      <c r="AAK181" s="216"/>
      <c r="AAL181" s="216"/>
      <c r="AAM181" s="216"/>
      <c r="AAN181" s="216"/>
      <c r="AAO181" s="216"/>
      <c r="AAP181" s="216"/>
      <c r="AAQ181" s="216"/>
      <c r="AAR181" s="216"/>
      <c r="AAS181" s="216"/>
      <c r="AAT181" s="216"/>
      <c r="AAU181" s="216"/>
      <c r="AAV181" s="216"/>
      <c r="AAW181" s="216"/>
      <c r="AAX181" s="216"/>
      <c r="AAY181" s="216"/>
      <c r="AAZ181" s="216"/>
      <c r="ABA181" s="216"/>
      <c r="ABB181" s="216"/>
      <c r="ABC181" s="216"/>
      <c r="ABD181" s="216"/>
      <c r="ABE181" s="216"/>
      <c r="ABF181" s="216"/>
      <c r="ABG181" s="216"/>
      <c r="ABH181" s="216"/>
      <c r="ABI181" s="216"/>
      <c r="ABJ181" s="216"/>
      <c r="ABK181" s="216"/>
      <c r="ABL181" s="216"/>
      <c r="ABM181" s="216"/>
      <c r="ABN181" s="216"/>
      <c r="ABO181" s="216"/>
      <c r="ABP181" s="216"/>
      <c r="ABQ181" s="216"/>
      <c r="ABR181" s="216"/>
      <c r="ABS181" s="216"/>
      <c r="ABT181" s="216"/>
      <c r="ABU181" s="216"/>
      <c r="ABV181" s="216"/>
      <c r="ABW181" s="216"/>
      <c r="ABX181" s="216"/>
      <c r="ABY181" s="216"/>
      <c r="ABZ181" s="216"/>
      <c r="ACA181" s="216"/>
      <c r="ACB181" s="216"/>
      <c r="ACC181" s="216"/>
      <c r="ACD181" s="216"/>
      <c r="ACE181" s="216"/>
      <c r="ACF181" s="216"/>
      <c r="ACG181" s="216"/>
      <c r="ACH181" s="216"/>
      <c r="ACI181" s="216"/>
      <c r="ACJ181" s="216"/>
      <c r="ACK181" s="216"/>
      <c r="ACL181" s="216"/>
      <c r="ACM181" s="216"/>
      <c r="ACN181" s="216"/>
      <c r="ACO181" s="216"/>
      <c r="ACP181" s="216"/>
      <c r="ACQ181" s="216"/>
      <c r="ACR181" s="216"/>
      <c r="ACS181" s="216"/>
      <c r="ACT181" s="216"/>
      <c r="ACU181" s="216"/>
      <c r="ACV181" s="216"/>
      <c r="ACW181" s="216"/>
      <c r="ACX181" s="216"/>
      <c r="ACY181" s="216"/>
      <c r="ACZ181" s="216"/>
      <c r="ADA181" s="216"/>
      <c r="ADB181" s="216"/>
      <c r="ADC181" s="216"/>
      <c r="ADD181" s="216"/>
      <c r="ADE181" s="216"/>
      <c r="ADF181" s="216"/>
      <c r="ADG181" s="216"/>
      <c r="ADH181" s="216"/>
      <c r="ADI181" s="216"/>
      <c r="ADJ181" s="216"/>
      <c r="ADK181" s="216"/>
      <c r="ADL181" s="216"/>
      <c r="ADM181" s="216"/>
      <c r="ADN181" s="216"/>
      <c r="ADO181" s="216"/>
      <c r="ADP181" s="216"/>
      <c r="ADQ181" s="216"/>
      <c r="ADR181" s="216"/>
      <c r="ADS181" s="216"/>
      <c r="ADT181" s="216"/>
      <c r="ADU181" s="216"/>
      <c r="ADV181" s="216"/>
      <c r="ADW181" s="216"/>
      <c r="ADX181" s="216"/>
      <c r="ADY181" s="216"/>
      <c r="ADZ181" s="216"/>
      <c r="AEA181" s="216"/>
      <c r="AEB181" s="216"/>
      <c r="AEC181" s="216"/>
      <c r="AED181" s="216"/>
      <c r="AEE181" s="216"/>
      <c r="AEF181" s="216"/>
      <c r="AEG181" s="216"/>
      <c r="AEH181" s="216"/>
      <c r="AEI181" s="216"/>
      <c r="AEJ181" s="216"/>
      <c r="AEK181" s="216"/>
      <c r="AEL181" s="216"/>
      <c r="AEM181" s="216"/>
      <c r="AEN181" s="216"/>
      <c r="AEO181" s="216"/>
      <c r="AEP181" s="216"/>
      <c r="AEQ181" s="216"/>
      <c r="AER181" s="216"/>
      <c r="AES181" s="216"/>
      <c r="AET181" s="216"/>
      <c r="AEU181" s="216"/>
      <c r="AEV181" s="216"/>
      <c r="AEW181" s="216"/>
      <c r="AEX181" s="216"/>
      <c r="AEY181" s="216"/>
      <c r="AEZ181" s="216"/>
      <c r="AFA181" s="216"/>
      <c r="AFB181" s="216"/>
      <c r="AFC181" s="216"/>
      <c r="AFD181" s="216"/>
      <c r="AFE181" s="216"/>
      <c r="AFF181" s="216"/>
      <c r="AFG181" s="216"/>
      <c r="AFH181" s="216"/>
      <c r="AFI181" s="216"/>
      <c r="AFJ181" s="216"/>
      <c r="AFK181" s="216"/>
      <c r="AFL181" s="216"/>
      <c r="AFM181" s="216"/>
      <c r="AFN181" s="216"/>
      <c r="AFO181" s="216"/>
      <c r="AFP181" s="216"/>
      <c r="AFQ181" s="216"/>
      <c r="AFR181" s="216"/>
      <c r="AFS181" s="216"/>
      <c r="AFT181" s="216"/>
      <c r="AFU181" s="216"/>
      <c r="AFV181" s="216"/>
      <c r="AFW181" s="216"/>
      <c r="AFX181" s="216"/>
      <c r="AFY181" s="216"/>
      <c r="AFZ181" s="216"/>
      <c r="AGA181" s="216"/>
      <c r="AGB181" s="216"/>
      <c r="AGC181" s="216"/>
      <c r="AGD181" s="216"/>
      <c r="AGE181" s="216"/>
      <c r="AGF181" s="216"/>
      <c r="AGG181" s="216"/>
      <c r="AGH181" s="216"/>
      <c r="AGI181" s="216"/>
      <c r="AGJ181" s="216"/>
      <c r="AGK181" s="216"/>
      <c r="AGL181" s="216"/>
      <c r="AGM181" s="216"/>
      <c r="AGN181" s="216"/>
      <c r="AGO181" s="216"/>
      <c r="AGP181" s="216"/>
      <c r="AGQ181" s="216"/>
      <c r="AGR181" s="216"/>
      <c r="AGS181" s="216"/>
      <c r="AGT181" s="216"/>
      <c r="AGU181" s="216"/>
      <c r="AGV181" s="216"/>
      <c r="AGW181" s="216"/>
      <c r="AGX181" s="216"/>
      <c r="AGY181" s="216"/>
      <c r="AGZ181" s="216"/>
      <c r="AHA181" s="216"/>
      <c r="AHB181" s="216"/>
      <c r="AHC181" s="216"/>
      <c r="AHD181" s="216"/>
      <c r="AHE181" s="216"/>
      <c r="AHF181" s="216"/>
      <c r="AHG181" s="216"/>
      <c r="AHH181" s="216"/>
      <c r="AHI181" s="216"/>
      <c r="AHJ181" s="216"/>
      <c r="AHK181" s="216"/>
      <c r="AHL181" s="216"/>
      <c r="AHM181" s="216"/>
      <c r="AHN181" s="216"/>
      <c r="AHO181" s="216"/>
      <c r="AHP181" s="216"/>
      <c r="AHQ181" s="216"/>
      <c r="AHR181" s="216"/>
      <c r="AHS181" s="216"/>
      <c r="AHT181" s="216"/>
      <c r="AHU181" s="216"/>
      <c r="AHV181" s="216"/>
      <c r="AHW181" s="216"/>
      <c r="AHX181" s="216"/>
      <c r="AHY181" s="216"/>
      <c r="AHZ181" s="216"/>
      <c r="AIA181" s="216"/>
      <c r="AIB181" s="216"/>
      <c r="AIC181" s="216"/>
      <c r="AID181" s="216"/>
      <c r="AIE181" s="216"/>
      <c r="AIF181" s="216"/>
      <c r="AIG181" s="216"/>
      <c r="AIH181" s="216"/>
      <c r="AII181" s="216"/>
      <c r="AIJ181" s="216"/>
      <c r="AIK181" s="216"/>
      <c r="AIL181" s="216"/>
      <c r="AIM181" s="216"/>
      <c r="AIN181" s="216"/>
      <c r="AIO181" s="216"/>
      <c r="AIP181" s="216"/>
      <c r="AIQ181" s="216"/>
      <c r="AIR181" s="216"/>
      <c r="AIS181" s="216"/>
      <c r="AIT181" s="216"/>
      <c r="AIU181" s="216"/>
      <c r="AIV181" s="216"/>
      <c r="AIW181" s="216"/>
      <c r="AIX181" s="216"/>
      <c r="AIY181" s="216"/>
      <c r="AIZ181" s="216"/>
      <c r="AJA181" s="216"/>
      <c r="AJB181" s="216"/>
      <c r="AJC181" s="216"/>
      <c r="AJD181" s="216"/>
      <c r="AJE181" s="216"/>
      <c r="AJF181" s="216"/>
      <c r="AJG181" s="216"/>
      <c r="AJH181" s="216"/>
      <c r="AJI181" s="216"/>
      <c r="AJJ181" s="216"/>
      <c r="AJK181" s="216"/>
      <c r="AJL181" s="216"/>
      <c r="AJM181" s="216"/>
      <c r="AJN181" s="216"/>
      <c r="AJO181" s="216"/>
      <c r="AJP181" s="216"/>
      <c r="AJQ181" s="216"/>
      <c r="AJR181" s="216"/>
      <c r="AJS181" s="216"/>
      <c r="AJT181" s="216"/>
      <c r="AJU181" s="216"/>
      <c r="AJV181" s="216"/>
      <c r="AJW181" s="216"/>
      <c r="AJX181" s="216"/>
      <c r="AJY181" s="216"/>
      <c r="AJZ181" s="216"/>
      <c r="AKA181" s="216"/>
      <c r="AKB181" s="216"/>
      <c r="AKC181" s="216"/>
      <c r="AKD181" s="216"/>
      <c r="AKE181" s="216"/>
      <c r="AKF181" s="216"/>
      <c r="AKG181" s="216"/>
      <c r="AKH181" s="216"/>
      <c r="AKI181" s="216"/>
      <c r="AKJ181" s="216"/>
      <c r="AKK181" s="216"/>
      <c r="AKL181" s="216"/>
      <c r="AKM181" s="216"/>
      <c r="AKN181" s="216"/>
      <c r="AKO181" s="216"/>
      <c r="AKP181" s="216"/>
      <c r="AKQ181" s="216"/>
      <c r="AKR181" s="216"/>
      <c r="AKS181" s="216"/>
      <c r="AKT181" s="216"/>
      <c r="AKU181" s="216"/>
      <c r="AKV181" s="216"/>
      <c r="AKW181" s="216"/>
      <c r="AKX181" s="216"/>
      <c r="AKY181" s="216"/>
      <c r="AKZ181" s="216"/>
      <c r="ALA181" s="216"/>
      <c r="ALB181" s="216"/>
      <c r="ALC181" s="216"/>
      <c r="ALD181" s="216"/>
      <c r="ALE181" s="216"/>
      <c r="ALF181" s="216"/>
      <c r="ALG181" s="216"/>
      <c r="ALH181" s="216"/>
      <c r="ALI181" s="216"/>
      <c r="ALJ181" s="216"/>
      <c r="ALK181" s="216"/>
      <c r="ALL181" s="216"/>
      <c r="ALM181" s="216"/>
      <c r="ALN181" s="216"/>
      <c r="ALO181" s="216"/>
      <c r="ALP181" s="216"/>
      <c r="ALQ181" s="216"/>
      <c r="ALR181" s="216"/>
      <c r="ALS181" s="216"/>
      <c r="ALT181" s="216"/>
      <c r="ALU181" s="216"/>
      <c r="ALV181" s="216"/>
      <c r="ALW181" s="216"/>
      <c r="ALX181" s="216"/>
      <c r="ALY181" s="216"/>
      <c r="ALZ181" s="216"/>
      <c r="AMA181" s="216"/>
      <c r="AMB181" s="216"/>
      <c r="AMC181" s="216"/>
      <c r="AMD181" s="216"/>
      <c r="AME181" s="216"/>
      <c r="AMF181" s="216"/>
      <c r="AMG181" s="216"/>
      <c r="AMH181" s="216"/>
      <c r="AMI181" s="216"/>
      <c r="AMJ181" s="216"/>
      <c r="AMK181" s="216"/>
      <c r="AML181" s="216"/>
      <c r="AMM181" s="216"/>
      <c r="AMN181" s="216"/>
      <c r="AMO181" s="216"/>
      <c r="AMP181" s="216"/>
      <c r="AMQ181" s="216"/>
      <c r="AMR181" s="216"/>
      <c r="AMS181" s="216"/>
      <c r="AMT181" s="216"/>
      <c r="AMU181" s="216"/>
      <c r="AMV181" s="216"/>
      <c r="AMW181" s="216"/>
      <c r="AMX181" s="216"/>
      <c r="AMY181" s="216"/>
      <c r="AMZ181" s="216"/>
      <c r="ANA181" s="216"/>
      <c r="ANB181" s="216"/>
      <c r="ANC181" s="216"/>
      <c r="AND181" s="216"/>
      <c r="ANE181" s="216"/>
      <c r="ANF181" s="216"/>
      <c r="ANG181" s="216"/>
      <c r="ANH181" s="216"/>
      <c r="ANI181" s="216"/>
      <c r="ANJ181" s="216"/>
      <c r="ANK181" s="216"/>
      <c r="ANL181" s="216"/>
      <c r="ANM181" s="216"/>
      <c r="ANN181" s="216"/>
      <c r="ANO181" s="216"/>
      <c r="ANP181" s="216"/>
      <c r="ANQ181" s="216"/>
      <c r="ANR181" s="216"/>
      <c r="ANS181" s="216"/>
      <c r="ANT181" s="216"/>
      <c r="ANU181" s="216"/>
      <c r="ANV181" s="216"/>
      <c r="ANW181" s="216"/>
      <c r="ANX181" s="216"/>
      <c r="ANY181" s="216"/>
      <c r="ANZ181" s="216"/>
      <c r="AOA181" s="216"/>
      <c r="AOB181" s="216"/>
      <c r="AOC181" s="216"/>
      <c r="AOD181" s="216"/>
      <c r="AOE181" s="216"/>
      <c r="AOF181" s="216"/>
      <c r="AOG181" s="216"/>
      <c r="AOH181" s="216"/>
      <c r="AOI181" s="216"/>
      <c r="AOJ181" s="216"/>
      <c r="AOK181" s="216"/>
      <c r="AOL181" s="216"/>
      <c r="AOM181" s="216"/>
      <c r="AON181" s="216"/>
      <c r="AOO181" s="216"/>
      <c r="AOP181" s="216"/>
      <c r="AOQ181" s="216"/>
      <c r="AOR181" s="216"/>
      <c r="AOS181" s="216"/>
      <c r="AOT181" s="216"/>
      <c r="AOU181" s="216"/>
      <c r="AOV181" s="216"/>
      <c r="AOW181" s="216"/>
      <c r="AOX181" s="216"/>
      <c r="AOY181" s="216"/>
      <c r="AOZ181" s="216"/>
      <c r="APA181" s="216"/>
      <c r="APB181" s="216"/>
      <c r="APC181" s="216"/>
      <c r="APD181" s="216"/>
      <c r="APE181" s="216"/>
      <c r="APF181" s="216"/>
      <c r="APG181" s="216"/>
      <c r="APH181" s="216"/>
      <c r="API181" s="216"/>
      <c r="APJ181" s="216"/>
      <c r="APK181" s="216"/>
      <c r="APL181" s="216"/>
      <c r="APM181" s="216"/>
      <c r="APN181" s="216"/>
      <c r="APO181" s="216"/>
      <c r="APP181" s="216"/>
      <c r="APQ181" s="216"/>
      <c r="APR181" s="216"/>
      <c r="APS181" s="216"/>
      <c r="APT181" s="216"/>
      <c r="APU181" s="216"/>
      <c r="APV181" s="216"/>
      <c r="APW181" s="216"/>
      <c r="APX181" s="216"/>
      <c r="APY181" s="216"/>
      <c r="APZ181" s="216"/>
      <c r="AQA181" s="216"/>
      <c r="AQB181" s="216"/>
      <c r="AQC181" s="216"/>
      <c r="AQD181" s="216"/>
      <c r="AQE181" s="216"/>
      <c r="AQF181" s="216"/>
      <c r="AQG181" s="216"/>
      <c r="AQH181" s="216"/>
      <c r="AQI181" s="216"/>
      <c r="AQJ181" s="216"/>
      <c r="AQK181" s="216"/>
      <c r="AQL181" s="216"/>
      <c r="AQM181" s="216"/>
      <c r="AQN181" s="216"/>
      <c r="AQO181" s="216"/>
      <c r="AQP181" s="216"/>
      <c r="AQQ181" s="216"/>
      <c r="AQR181" s="216"/>
      <c r="AQS181" s="216"/>
      <c r="AQT181" s="216"/>
      <c r="AQU181" s="216"/>
      <c r="AQV181" s="216"/>
      <c r="AQW181" s="216"/>
      <c r="AQX181" s="216"/>
      <c r="AQY181" s="216"/>
      <c r="AQZ181" s="216"/>
      <c r="ARA181" s="216"/>
      <c r="ARB181" s="216"/>
      <c r="ARC181" s="216"/>
      <c r="ARD181" s="216"/>
      <c r="ARE181" s="216"/>
      <c r="ARF181" s="216"/>
      <c r="ARG181" s="216"/>
      <c r="ARH181" s="216"/>
      <c r="ARI181" s="216"/>
      <c r="ARJ181" s="216"/>
      <c r="ARK181" s="216"/>
      <c r="ARL181" s="216"/>
      <c r="ARM181" s="216"/>
      <c r="ARN181" s="216"/>
      <c r="ARO181" s="216"/>
      <c r="ARP181" s="216"/>
      <c r="ARQ181" s="216"/>
      <c r="ARR181" s="216"/>
      <c r="ARS181" s="216"/>
      <c r="ART181" s="216"/>
      <c r="ARU181" s="216"/>
      <c r="ARV181" s="216"/>
      <c r="ARW181" s="216"/>
      <c r="ARX181" s="216"/>
      <c r="ARY181" s="216"/>
      <c r="ARZ181" s="216"/>
      <c r="ASA181" s="216"/>
      <c r="ASB181" s="216"/>
      <c r="ASC181" s="216"/>
      <c r="ASD181" s="216"/>
      <c r="ASE181" s="216"/>
      <c r="ASF181" s="216"/>
      <c r="ASG181" s="216"/>
      <c r="ASH181" s="216"/>
      <c r="ASI181" s="216"/>
      <c r="ASJ181" s="216"/>
      <c r="ASK181" s="216"/>
      <c r="ASL181" s="216"/>
      <c r="ASM181" s="216"/>
      <c r="ASN181" s="216"/>
      <c r="ASO181" s="216"/>
      <c r="ASP181" s="216"/>
      <c r="ASQ181" s="216"/>
      <c r="ASR181" s="216"/>
      <c r="ASS181" s="216"/>
      <c r="AST181" s="216"/>
      <c r="ASU181" s="216"/>
      <c r="ASV181" s="216"/>
      <c r="ASW181" s="216"/>
      <c r="ASX181" s="216"/>
      <c r="ASY181" s="216"/>
      <c r="ASZ181" s="216"/>
      <c r="ATA181" s="216"/>
      <c r="ATB181" s="216"/>
      <c r="ATC181" s="216"/>
      <c r="ATD181" s="216"/>
      <c r="ATE181" s="216"/>
      <c r="ATF181" s="216"/>
      <c r="ATG181" s="216"/>
      <c r="ATH181" s="216"/>
      <c r="ATI181" s="216"/>
      <c r="ATJ181" s="216"/>
      <c r="ATK181" s="216"/>
      <c r="ATL181" s="216"/>
      <c r="ATM181" s="216"/>
      <c r="ATN181" s="216"/>
      <c r="ATO181" s="216"/>
      <c r="ATP181" s="216"/>
      <c r="ATQ181" s="216"/>
      <c r="ATR181" s="216"/>
      <c r="ATS181" s="216"/>
      <c r="ATT181" s="216"/>
      <c r="ATU181" s="216"/>
      <c r="ATV181" s="216"/>
      <c r="ATW181" s="216"/>
      <c r="ATX181" s="216"/>
      <c r="ATY181" s="216"/>
      <c r="ATZ181" s="216"/>
      <c r="AUA181" s="216"/>
      <c r="AUB181" s="216"/>
      <c r="AUC181" s="216"/>
      <c r="AUD181" s="216"/>
      <c r="AUE181" s="216"/>
      <c r="AUF181" s="216"/>
      <c r="AUG181" s="216"/>
      <c r="AUH181" s="216"/>
      <c r="AUI181" s="216"/>
      <c r="AUJ181" s="216"/>
      <c r="AUK181" s="216"/>
      <c r="AUL181" s="216"/>
      <c r="AUM181" s="216"/>
      <c r="AUN181" s="216"/>
      <c r="AUO181" s="216"/>
      <c r="AUP181" s="216"/>
      <c r="AUQ181" s="216"/>
      <c r="AUR181" s="216"/>
      <c r="AUS181" s="216"/>
      <c r="AUT181" s="216"/>
      <c r="AUU181" s="216"/>
      <c r="AUV181" s="216"/>
      <c r="AUW181" s="216"/>
      <c r="AUX181" s="216"/>
      <c r="AUY181" s="216"/>
      <c r="AUZ181" s="216"/>
      <c r="AVA181" s="216"/>
      <c r="AVB181" s="216"/>
      <c r="AVC181" s="216"/>
      <c r="AVD181" s="216"/>
      <c r="AVE181" s="216"/>
      <c r="AVF181" s="216"/>
      <c r="AVG181" s="216"/>
      <c r="AVH181" s="216"/>
      <c r="AVI181" s="216"/>
      <c r="AVJ181" s="216"/>
      <c r="AVK181" s="216"/>
      <c r="AVL181" s="216"/>
      <c r="AVM181" s="216"/>
      <c r="AVN181" s="216"/>
      <c r="AVO181" s="216"/>
      <c r="AVP181" s="216"/>
      <c r="AVQ181" s="216"/>
      <c r="AVR181" s="216"/>
      <c r="AVS181" s="216"/>
      <c r="AVT181" s="216"/>
      <c r="AVU181" s="216"/>
      <c r="AVV181" s="216"/>
      <c r="AVW181" s="216"/>
      <c r="AVX181" s="216"/>
      <c r="AVY181" s="216"/>
      <c r="AVZ181" s="216"/>
      <c r="AWA181" s="216"/>
      <c r="AWB181" s="216"/>
      <c r="AWC181" s="216"/>
      <c r="AWD181" s="216"/>
      <c r="AWE181" s="216"/>
      <c r="AWF181" s="216"/>
      <c r="AWG181" s="216"/>
      <c r="AWH181" s="216"/>
      <c r="AWI181" s="216"/>
      <c r="AWJ181" s="216"/>
      <c r="AWK181" s="216"/>
      <c r="AWL181" s="216"/>
      <c r="AWM181" s="216"/>
      <c r="AWN181" s="216"/>
      <c r="AWO181" s="216"/>
      <c r="AWP181" s="216"/>
      <c r="AWQ181" s="216"/>
      <c r="AWR181" s="216"/>
      <c r="AWS181" s="216"/>
      <c r="AWT181" s="216"/>
      <c r="AWU181" s="216"/>
      <c r="AWV181" s="216"/>
      <c r="AWW181" s="216"/>
      <c r="AWX181" s="216"/>
      <c r="AWY181" s="216"/>
      <c r="AWZ181" s="216"/>
      <c r="AXA181" s="216"/>
      <c r="AXB181" s="216"/>
      <c r="AXC181" s="216"/>
      <c r="AXD181" s="216"/>
      <c r="AXE181" s="216"/>
      <c r="AXF181" s="216"/>
      <c r="AXG181" s="216"/>
      <c r="AXH181" s="216"/>
      <c r="AXI181" s="216"/>
      <c r="AXJ181" s="216"/>
      <c r="AXK181" s="216"/>
      <c r="AXL181" s="216"/>
      <c r="AXM181" s="216"/>
      <c r="AXN181" s="216"/>
      <c r="AXO181" s="216"/>
      <c r="AXP181" s="216"/>
      <c r="AXQ181" s="216"/>
      <c r="AXR181" s="216"/>
      <c r="AXS181" s="216"/>
      <c r="AXT181" s="216"/>
      <c r="AXU181" s="216"/>
      <c r="AXV181" s="216"/>
      <c r="AXW181" s="216"/>
      <c r="AXX181" s="216"/>
      <c r="AXY181" s="216"/>
      <c r="AXZ181" s="216"/>
      <c r="AYA181" s="216"/>
      <c r="AYB181" s="216"/>
      <c r="AYC181" s="216"/>
      <c r="AYD181" s="216"/>
      <c r="AYE181" s="216"/>
      <c r="AYF181" s="216"/>
      <c r="AYG181" s="216"/>
      <c r="AYH181" s="216"/>
      <c r="AYI181" s="216"/>
      <c r="AYJ181" s="216"/>
      <c r="AYK181" s="216"/>
      <c r="AYL181" s="216"/>
      <c r="AYM181" s="216"/>
      <c r="AYN181" s="216"/>
      <c r="AYO181" s="216"/>
      <c r="AYP181" s="216"/>
      <c r="AYQ181" s="216"/>
      <c r="AYR181" s="216"/>
      <c r="AYS181" s="216"/>
      <c r="AYT181" s="216"/>
      <c r="AYU181" s="216"/>
      <c r="AYV181" s="216"/>
      <c r="AYW181" s="216"/>
      <c r="AYX181" s="216"/>
      <c r="AYY181" s="216"/>
      <c r="AYZ181" s="216"/>
      <c r="AZA181" s="216"/>
      <c r="AZB181" s="216"/>
      <c r="AZC181" s="216"/>
      <c r="AZD181" s="216"/>
      <c r="AZE181" s="216"/>
      <c r="AZF181" s="216"/>
      <c r="AZG181" s="216"/>
      <c r="AZH181" s="216"/>
      <c r="AZI181" s="216"/>
      <c r="AZJ181" s="216"/>
      <c r="AZK181" s="216"/>
      <c r="AZL181" s="216"/>
      <c r="AZM181" s="216"/>
      <c r="AZN181" s="216"/>
      <c r="AZO181" s="216"/>
      <c r="AZP181" s="216"/>
      <c r="AZQ181" s="216"/>
      <c r="AZR181" s="216"/>
      <c r="AZS181" s="216"/>
      <c r="AZT181" s="216"/>
      <c r="AZU181" s="216"/>
      <c r="AZV181" s="216"/>
      <c r="AZW181" s="216"/>
      <c r="AZX181" s="216"/>
      <c r="AZY181" s="216"/>
      <c r="AZZ181" s="216"/>
      <c r="BAA181" s="216"/>
      <c r="BAB181" s="216"/>
      <c r="BAC181" s="216"/>
      <c r="BAD181" s="216"/>
      <c r="BAE181" s="216"/>
      <c r="BAF181" s="216"/>
      <c r="BAG181" s="216"/>
      <c r="BAH181" s="216"/>
      <c r="BAI181" s="216"/>
      <c r="BAJ181" s="216"/>
      <c r="BAK181" s="216"/>
      <c r="BAL181" s="216"/>
      <c r="BAM181" s="216"/>
      <c r="BAN181" s="216"/>
      <c r="BAO181" s="216"/>
      <c r="BAP181" s="216"/>
      <c r="BAQ181" s="216"/>
      <c r="BAR181" s="216"/>
      <c r="BAS181" s="216"/>
      <c r="BAT181" s="216"/>
      <c r="BAU181" s="216"/>
      <c r="BAV181" s="216"/>
      <c r="BAW181" s="216"/>
      <c r="BAX181" s="216"/>
      <c r="BAY181" s="216"/>
      <c r="BAZ181" s="216"/>
      <c r="BBA181" s="216"/>
      <c r="BBB181" s="216"/>
      <c r="BBC181" s="216"/>
      <c r="BBD181" s="216"/>
      <c r="BBE181" s="216"/>
      <c r="BBF181" s="216"/>
      <c r="BBG181" s="216"/>
      <c r="BBH181" s="216"/>
      <c r="BBI181" s="216"/>
      <c r="BBJ181" s="216"/>
      <c r="BBK181" s="216"/>
      <c r="BBL181" s="216"/>
      <c r="BBM181" s="216"/>
      <c r="BBN181" s="216"/>
      <c r="BBO181" s="216"/>
      <c r="BBP181" s="216"/>
      <c r="BBQ181" s="216"/>
      <c r="BBR181" s="216"/>
      <c r="BBS181" s="216"/>
      <c r="BBT181" s="216"/>
      <c r="BBU181" s="216"/>
      <c r="BBV181" s="216"/>
      <c r="BBW181" s="216"/>
      <c r="BBX181" s="216"/>
      <c r="BBY181" s="216"/>
      <c r="BBZ181" s="216"/>
      <c r="BCA181" s="216"/>
      <c r="BCB181" s="216"/>
      <c r="BCC181" s="216"/>
      <c r="BCD181" s="216"/>
      <c r="BCE181" s="216"/>
      <c r="BCF181" s="216"/>
      <c r="BCG181" s="216"/>
      <c r="BCH181" s="216"/>
      <c r="BCI181" s="216"/>
      <c r="BCJ181" s="216"/>
      <c r="BCK181" s="216"/>
      <c r="BCL181" s="216"/>
      <c r="BCM181" s="216"/>
      <c r="BCN181" s="216"/>
      <c r="BCO181" s="216"/>
      <c r="BCP181" s="216"/>
      <c r="BCQ181" s="216"/>
      <c r="BCR181" s="216"/>
      <c r="BCS181" s="216"/>
      <c r="BCT181" s="216"/>
      <c r="BCU181" s="216"/>
      <c r="BCV181" s="216"/>
      <c r="BCW181" s="216"/>
      <c r="BCX181" s="216"/>
      <c r="BCY181" s="216"/>
      <c r="BCZ181" s="216"/>
      <c r="BDA181" s="216"/>
      <c r="BDB181" s="216"/>
      <c r="BDC181" s="216"/>
      <c r="BDD181" s="216"/>
      <c r="BDE181" s="216"/>
      <c r="BDF181" s="216"/>
      <c r="BDG181" s="216"/>
      <c r="BDH181" s="216"/>
      <c r="BDI181" s="216"/>
      <c r="BDJ181" s="216"/>
      <c r="BDK181" s="216"/>
      <c r="BDL181" s="216"/>
      <c r="BDM181" s="216"/>
      <c r="BDN181" s="216"/>
      <c r="BDO181" s="216"/>
      <c r="BDP181" s="216"/>
      <c r="BDQ181" s="216"/>
      <c r="BDR181" s="216"/>
      <c r="BDS181" s="216"/>
      <c r="BDT181" s="216"/>
      <c r="BDU181" s="216"/>
      <c r="BDV181" s="216"/>
      <c r="BDW181" s="216"/>
      <c r="BDX181" s="216"/>
      <c r="BDY181" s="216"/>
      <c r="BDZ181" s="216"/>
      <c r="BEA181" s="216"/>
      <c r="BEB181" s="216"/>
      <c r="BEC181" s="216"/>
      <c r="BED181" s="216"/>
      <c r="BEE181" s="216"/>
      <c r="BEF181" s="216"/>
      <c r="BEG181" s="216"/>
      <c r="BEH181" s="216"/>
      <c r="BEI181" s="216"/>
      <c r="BEJ181" s="216"/>
      <c r="BEK181" s="216"/>
      <c r="BEL181" s="216"/>
      <c r="BEM181" s="216"/>
      <c r="BEN181" s="216"/>
      <c r="BEO181" s="216"/>
      <c r="BEP181" s="216"/>
      <c r="BEQ181" s="216"/>
      <c r="BER181" s="216"/>
      <c r="BES181" s="216"/>
      <c r="BET181" s="216"/>
      <c r="BEU181" s="216"/>
      <c r="BEV181" s="216"/>
      <c r="BEW181" s="216"/>
      <c r="BEX181" s="216"/>
      <c r="BEY181" s="216"/>
      <c r="BEZ181" s="216"/>
      <c r="BFA181" s="216"/>
      <c r="BFB181" s="216"/>
      <c r="BFC181" s="216"/>
      <c r="BFD181" s="216"/>
      <c r="BFE181" s="216"/>
      <c r="BFF181" s="216"/>
      <c r="BFG181" s="216"/>
      <c r="BFH181" s="216"/>
      <c r="BFI181" s="216"/>
      <c r="BFJ181" s="216"/>
      <c r="BFK181" s="216"/>
      <c r="BFL181" s="216"/>
      <c r="BFM181" s="216"/>
      <c r="BFN181" s="216"/>
      <c r="BFO181" s="216"/>
      <c r="BFP181" s="216"/>
      <c r="BFQ181" s="216"/>
      <c r="BFR181" s="216"/>
      <c r="BFS181" s="216"/>
      <c r="BFT181" s="216"/>
      <c r="BFU181" s="216"/>
      <c r="BFV181" s="216"/>
      <c r="BFW181" s="216"/>
      <c r="BFX181" s="216"/>
      <c r="BFY181" s="216"/>
      <c r="BFZ181" s="216"/>
      <c r="BGA181" s="216"/>
      <c r="BGB181" s="216"/>
      <c r="BGC181" s="216"/>
      <c r="BGD181" s="216"/>
      <c r="BGE181" s="216"/>
      <c r="BGF181" s="216"/>
      <c r="BGG181" s="216"/>
      <c r="BGH181" s="216"/>
      <c r="BGI181" s="216"/>
      <c r="BGJ181" s="216"/>
      <c r="BGK181" s="216"/>
      <c r="BGL181" s="216"/>
      <c r="BGM181" s="216"/>
      <c r="BGN181" s="216"/>
      <c r="BGO181" s="216"/>
      <c r="BGP181" s="216"/>
      <c r="BGQ181" s="216"/>
      <c r="BGR181" s="216"/>
      <c r="BGS181" s="216"/>
      <c r="BGT181" s="216"/>
      <c r="BGU181" s="216"/>
      <c r="BGV181" s="216"/>
      <c r="BGW181" s="216"/>
      <c r="BGX181" s="216"/>
      <c r="BGY181" s="216"/>
      <c r="BGZ181" s="216"/>
      <c r="BHA181" s="216"/>
      <c r="BHB181" s="216"/>
      <c r="BHC181" s="216"/>
      <c r="BHD181" s="216"/>
      <c r="BHE181" s="216"/>
      <c r="BHF181" s="216"/>
      <c r="BHG181" s="216"/>
      <c r="BHH181" s="216"/>
      <c r="BHI181" s="216"/>
      <c r="BHJ181" s="216"/>
      <c r="BHK181" s="216"/>
      <c r="BHL181" s="216"/>
      <c r="BHM181" s="216"/>
      <c r="BHN181" s="216"/>
      <c r="BHO181" s="216"/>
      <c r="BHP181" s="216"/>
      <c r="BHQ181" s="216"/>
      <c r="BHR181" s="216"/>
      <c r="BHS181" s="216"/>
      <c r="BHT181" s="216"/>
      <c r="BHU181" s="216"/>
      <c r="BHV181" s="216"/>
      <c r="BHW181" s="216"/>
      <c r="BHX181" s="216"/>
      <c r="BHY181" s="216"/>
      <c r="BHZ181" s="216"/>
      <c r="BIA181" s="216"/>
      <c r="BIB181" s="216"/>
      <c r="BIC181" s="216"/>
      <c r="BID181" s="216"/>
      <c r="BIE181" s="216"/>
      <c r="BIF181" s="216"/>
      <c r="BIG181" s="216"/>
      <c r="BIH181" s="216"/>
      <c r="BII181" s="216"/>
      <c r="BIJ181" s="216"/>
      <c r="BIK181" s="216"/>
      <c r="BIL181" s="216"/>
      <c r="BIM181" s="216"/>
      <c r="BIN181" s="216"/>
      <c r="BIO181" s="216"/>
      <c r="BIP181" s="216"/>
      <c r="BIQ181" s="216"/>
      <c r="BIR181" s="216"/>
      <c r="BIS181" s="216"/>
      <c r="BIT181" s="216"/>
      <c r="BIU181" s="216"/>
      <c r="BIV181" s="216"/>
      <c r="BIW181" s="216"/>
      <c r="BIX181" s="216"/>
      <c r="BIY181" s="216"/>
      <c r="BIZ181" s="216"/>
      <c r="BJA181" s="216"/>
      <c r="BJB181" s="216"/>
      <c r="BJC181" s="216"/>
      <c r="BJD181" s="216"/>
      <c r="BJE181" s="216"/>
      <c r="BJF181" s="216"/>
      <c r="BJG181" s="216"/>
      <c r="BJH181" s="216"/>
      <c r="BJI181" s="216"/>
      <c r="BJJ181" s="216"/>
      <c r="BJK181" s="216"/>
      <c r="BJL181" s="216"/>
      <c r="BJM181" s="216"/>
      <c r="BJN181" s="216"/>
      <c r="BJO181" s="216"/>
      <c r="BJP181" s="216"/>
      <c r="BJQ181" s="216"/>
      <c r="BJR181" s="216"/>
      <c r="BJS181" s="216"/>
      <c r="BJT181" s="216"/>
      <c r="BJU181" s="216"/>
      <c r="BJV181" s="216"/>
      <c r="BJW181" s="216"/>
      <c r="BJX181" s="216"/>
      <c r="BJY181" s="216"/>
      <c r="BJZ181" s="216"/>
      <c r="BKA181" s="216"/>
      <c r="BKB181" s="216"/>
      <c r="BKC181" s="216"/>
      <c r="BKD181" s="216"/>
      <c r="BKE181" s="216"/>
      <c r="BKF181" s="216"/>
      <c r="BKG181" s="216"/>
      <c r="BKH181" s="216"/>
      <c r="BKI181" s="216"/>
      <c r="BKJ181" s="216"/>
      <c r="BKK181" s="216"/>
      <c r="BKL181" s="216"/>
      <c r="BKM181" s="216"/>
      <c r="BKN181" s="216"/>
      <c r="BKO181" s="216"/>
      <c r="BKP181" s="216"/>
      <c r="BKQ181" s="216"/>
      <c r="BKR181" s="216"/>
      <c r="BKS181" s="216"/>
      <c r="BKT181" s="216"/>
      <c r="BKU181" s="216"/>
      <c r="BKV181" s="216"/>
      <c r="BKW181" s="216"/>
      <c r="BKX181" s="216"/>
      <c r="BKY181" s="216"/>
      <c r="BKZ181" s="216"/>
      <c r="BLA181" s="216"/>
      <c r="BLB181" s="216"/>
      <c r="BLC181" s="216"/>
      <c r="BLD181" s="216"/>
      <c r="BLE181" s="216"/>
      <c r="BLF181" s="216"/>
      <c r="BLG181" s="216"/>
      <c r="BLH181" s="216"/>
      <c r="BLI181" s="216"/>
      <c r="BLJ181" s="216"/>
      <c r="BLK181" s="216"/>
      <c r="BLL181" s="216"/>
      <c r="BLM181" s="216"/>
      <c r="BLN181" s="216"/>
      <c r="BLO181" s="216"/>
      <c r="BLP181" s="216"/>
      <c r="BLQ181" s="216"/>
      <c r="BLR181" s="216"/>
      <c r="BLS181" s="216"/>
      <c r="BLT181" s="216"/>
      <c r="BLU181" s="216"/>
      <c r="BLV181" s="216"/>
      <c r="BLW181" s="216"/>
      <c r="BLX181" s="216"/>
      <c r="BLY181" s="216"/>
      <c r="BLZ181" s="216"/>
      <c r="BMA181" s="216"/>
      <c r="BMB181" s="216"/>
      <c r="BMC181" s="216"/>
      <c r="BMD181" s="216"/>
      <c r="BME181" s="216"/>
      <c r="BMF181" s="216"/>
      <c r="BMG181" s="216"/>
      <c r="BMH181" s="216"/>
      <c r="BMI181" s="216"/>
      <c r="BMJ181" s="216"/>
      <c r="BMK181" s="216"/>
      <c r="BML181" s="216"/>
      <c r="BMM181" s="216"/>
      <c r="BMN181" s="216"/>
      <c r="BMO181" s="216"/>
      <c r="BMP181" s="216"/>
      <c r="BMQ181" s="216"/>
      <c r="BMR181" s="216"/>
      <c r="BMS181" s="216"/>
      <c r="BMT181" s="216"/>
      <c r="BMU181" s="216"/>
      <c r="BMV181" s="216"/>
      <c r="BMW181" s="216"/>
      <c r="BMX181" s="216"/>
      <c r="BMY181" s="216"/>
      <c r="BMZ181" s="216"/>
      <c r="BNA181" s="216"/>
      <c r="BNB181" s="216"/>
      <c r="BNC181" s="216"/>
      <c r="BND181" s="216"/>
      <c r="BNE181" s="216"/>
      <c r="BNF181" s="216"/>
      <c r="BNG181" s="216"/>
      <c r="BNH181" s="216"/>
      <c r="BNI181" s="216"/>
      <c r="BNJ181" s="216"/>
      <c r="BNK181" s="216"/>
      <c r="BNL181" s="216"/>
      <c r="BNM181" s="216"/>
      <c r="BNN181" s="216"/>
      <c r="BNO181" s="216"/>
      <c r="BNP181" s="216"/>
      <c r="BNQ181" s="216"/>
      <c r="BNR181" s="216"/>
      <c r="BNS181" s="216"/>
      <c r="BNT181" s="216"/>
      <c r="BNU181" s="216"/>
      <c r="BNV181" s="216"/>
      <c r="BNW181" s="216"/>
      <c r="BNX181" s="216"/>
      <c r="BNY181" s="216"/>
      <c r="BNZ181" s="216"/>
      <c r="BOA181" s="216"/>
      <c r="BOB181" s="216"/>
      <c r="BOC181" s="216"/>
      <c r="BOD181" s="216"/>
      <c r="BOE181" s="216"/>
      <c r="BOF181" s="216"/>
      <c r="BOG181" s="216"/>
      <c r="BOH181" s="216"/>
      <c r="BOI181" s="216"/>
      <c r="BOJ181" s="216"/>
      <c r="BOK181" s="216"/>
      <c r="BOL181" s="216"/>
      <c r="BOM181" s="216"/>
      <c r="BON181" s="216"/>
      <c r="BOO181" s="216"/>
      <c r="BOP181" s="216"/>
      <c r="BOQ181" s="216"/>
      <c r="BOR181" s="216"/>
      <c r="BOS181" s="216"/>
      <c r="BOT181" s="216"/>
      <c r="BOU181" s="216"/>
      <c r="BOV181" s="216"/>
      <c r="BOW181" s="216"/>
      <c r="BOX181" s="216"/>
      <c r="BOY181" s="216"/>
      <c r="BOZ181" s="216"/>
      <c r="BPA181" s="216"/>
      <c r="BPB181" s="216"/>
      <c r="BPC181" s="216"/>
      <c r="BPD181" s="216"/>
      <c r="BPE181" s="216"/>
      <c r="BPF181" s="216"/>
      <c r="BPG181" s="216"/>
      <c r="BPH181" s="216"/>
      <c r="BPI181" s="216"/>
      <c r="BPJ181" s="216"/>
      <c r="BPK181" s="216"/>
      <c r="BPL181" s="216"/>
      <c r="BPM181" s="216"/>
      <c r="BPN181" s="216"/>
      <c r="BPO181" s="216"/>
      <c r="BPP181" s="216"/>
      <c r="BPQ181" s="216"/>
      <c r="BPR181" s="216"/>
      <c r="BPS181" s="216"/>
      <c r="BPT181" s="216"/>
      <c r="BPU181" s="216"/>
      <c r="BPV181" s="216"/>
      <c r="BPW181" s="216"/>
      <c r="BPX181" s="216"/>
      <c r="BPY181" s="216"/>
      <c r="BPZ181" s="216"/>
      <c r="BQA181" s="216"/>
      <c r="BQB181" s="216"/>
      <c r="BQC181" s="216"/>
      <c r="BQD181" s="216"/>
      <c r="BQE181" s="216"/>
      <c r="BQF181" s="216"/>
      <c r="BQG181" s="216"/>
      <c r="BQH181" s="216"/>
      <c r="BQI181" s="216"/>
      <c r="BQJ181" s="216"/>
      <c r="BQK181" s="216"/>
      <c r="BQL181" s="216"/>
      <c r="BQM181" s="216"/>
      <c r="BQN181" s="216"/>
      <c r="BQO181" s="216"/>
      <c r="BQP181" s="216"/>
      <c r="BQQ181" s="216"/>
      <c r="BQR181" s="216"/>
      <c r="BQS181" s="216"/>
      <c r="BQT181" s="216"/>
      <c r="BQU181" s="216"/>
      <c r="BQV181" s="216"/>
      <c r="BQW181" s="216"/>
      <c r="BQX181" s="216"/>
      <c r="BQY181" s="216"/>
      <c r="BQZ181" s="216"/>
      <c r="BRA181" s="216"/>
      <c r="BRB181" s="216"/>
      <c r="BRC181" s="216"/>
      <c r="BRD181" s="216"/>
      <c r="BRE181" s="216"/>
      <c r="BRF181" s="216"/>
      <c r="BRG181" s="216"/>
      <c r="BRH181" s="216"/>
      <c r="BRI181" s="216"/>
      <c r="BRJ181" s="216"/>
      <c r="BRK181" s="216"/>
      <c r="BRL181" s="216"/>
      <c r="BRM181" s="216"/>
      <c r="BRN181" s="216"/>
      <c r="BRO181" s="216"/>
      <c r="BRP181" s="216"/>
      <c r="BRQ181" s="216"/>
      <c r="BRR181" s="216"/>
      <c r="BRS181" s="216"/>
      <c r="BRT181" s="216"/>
      <c r="BRU181" s="216"/>
      <c r="BRV181" s="216"/>
      <c r="BRW181" s="216"/>
      <c r="BRX181" s="216"/>
      <c r="BRY181" s="216"/>
      <c r="BRZ181" s="216"/>
      <c r="BSA181" s="216"/>
      <c r="BSB181" s="216"/>
      <c r="BSC181" s="216"/>
      <c r="BSD181" s="216"/>
      <c r="BSE181" s="216"/>
      <c r="BSF181" s="216"/>
      <c r="BSG181" s="216"/>
      <c r="BSH181" s="216"/>
      <c r="BSI181" s="216"/>
      <c r="BSJ181" s="216"/>
      <c r="BSK181" s="216"/>
      <c r="BSL181" s="216"/>
      <c r="BSM181" s="216"/>
      <c r="BSN181" s="216"/>
      <c r="BSO181" s="216"/>
      <c r="BSP181" s="216"/>
      <c r="BSQ181" s="216"/>
      <c r="BSR181" s="216"/>
      <c r="BSS181" s="216"/>
      <c r="BST181" s="216"/>
      <c r="BSU181" s="216"/>
      <c r="BSV181" s="216"/>
      <c r="BSW181" s="216"/>
      <c r="BSX181" s="216"/>
      <c r="BSY181" s="216"/>
      <c r="BSZ181" s="216"/>
      <c r="BTA181" s="216"/>
      <c r="BTB181" s="216"/>
      <c r="BTC181" s="216"/>
      <c r="BTD181" s="216"/>
      <c r="BTE181" s="216"/>
      <c r="BTF181" s="216"/>
      <c r="BTG181" s="216"/>
      <c r="BTH181" s="216"/>
      <c r="BTI181" s="216"/>
      <c r="BTJ181" s="216"/>
      <c r="BTK181" s="216"/>
      <c r="BTL181" s="216"/>
      <c r="BTM181" s="216"/>
      <c r="BTN181" s="216"/>
      <c r="BTO181" s="216"/>
      <c r="BTP181" s="216"/>
      <c r="BTQ181" s="216"/>
      <c r="BTR181" s="216"/>
      <c r="BTS181" s="216"/>
      <c r="BTT181" s="216"/>
      <c r="BTU181" s="216"/>
      <c r="BTV181" s="216"/>
      <c r="BTW181" s="216"/>
      <c r="BTX181" s="216"/>
      <c r="BTY181" s="216"/>
      <c r="BTZ181" s="216"/>
      <c r="BUA181" s="216"/>
      <c r="BUB181" s="216"/>
      <c r="BUC181" s="216"/>
      <c r="BUD181" s="216"/>
      <c r="BUE181" s="216"/>
      <c r="BUF181" s="216"/>
      <c r="BUG181" s="216"/>
      <c r="BUH181" s="216"/>
      <c r="BUI181" s="216"/>
      <c r="BUJ181" s="216"/>
      <c r="BUK181" s="216"/>
      <c r="BUL181" s="216"/>
      <c r="BUM181" s="216"/>
      <c r="BUN181" s="216"/>
      <c r="BUO181" s="216"/>
      <c r="BUP181" s="216"/>
      <c r="BUQ181" s="216"/>
      <c r="BUR181" s="216"/>
      <c r="BUS181" s="216"/>
      <c r="BUT181" s="216"/>
      <c r="BUU181" s="216"/>
      <c r="BUV181" s="216"/>
      <c r="BUW181" s="216"/>
      <c r="BUX181" s="216"/>
      <c r="BUY181" s="216"/>
      <c r="BUZ181" s="216"/>
      <c r="BVA181" s="216"/>
      <c r="BVB181" s="216"/>
      <c r="BVC181" s="216"/>
      <c r="BVD181" s="216"/>
      <c r="BVE181" s="216"/>
      <c r="BVF181" s="216"/>
      <c r="BVG181" s="216"/>
      <c r="BVH181" s="216"/>
      <c r="BVI181" s="216"/>
      <c r="BVJ181" s="216"/>
      <c r="BVK181" s="216"/>
      <c r="BVL181" s="216"/>
      <c r="BVM181" s="216"/>
      <c r="BVN181" s="216"/>
      <c r="BVO181" s="216"/>
      <c r="BVP181" s="216"/>
      <c r="BVQ181" s="216"/>
      <c r="BVR181" s="216"/>
      <c r="BVS181" s="216"/>
      <c r="BVT181" s="216"/>
      <c r="BVU181" s="216"/>
      <c r="BVV181" s="216"/>
      <c r="BVW181" s="216"/>
      <c r="BVX181" s="216"/>
      <c r="BVY181" s="216"/>
      <c r="BVZ181" s="216"/>
      <c r="BWA181" s="216"/>
      <c r="BWB181" s="216"/>
      <c r="BWC181" s="216"/>
      <c r="BWD181" s="216"/>
      <c r="BWE181" s="216"/>
      <c r="BWF181" s="216"/>
      <c r="BWG181" s="216"/>
      <c r="BWH181" s="216"/>
      <c r="BWI181" s="216"/>
      <c r="BWJ181" s="216"/>
      <c r="BWK181" s="216"/>
      <c r="BWL181" s="216"/>
      <c r="BWM181" s="216"/>
      <c r="BWN181" s="216"/>
      <c r="BWO181" s="216"/>
      <c r="BWP181" s="216"/>
      <c r="BWQ181" s="216"/>
      <c r="BWR181" s="216"/>
      <c r="BWS181" s="216"/>
      <c r="BWT181" s="216"/>
      <c r="BWU181" s="216"/>
      <c r="BWV181" s="216"/>
      <c r="BWW181" s="216"/>
      <c r="BWX181" s="216"/>
      <c r="BWY181" s="216"/>
      <c r="BWZ181" s="216"/>
      <c r="BXA181" s="216"/>
      <c r="BXB181" s="216"/>
      <c r="BXC181" s="216"/>
      <c r="BXD181" s="216"/>
      <c r="BXE181" s="216"/>
      <c r="BXF181" s="216"/>
      <c r="BXG181" s="216"/>
      <c r="BXH181" s="216"/>
      <c r="BXI181" s="216"/>
      <c r="BXJ181" s="216"/>
      <c r="BXK181" s="216"/>
      <c r="BXL181" s="216"/>
      <c r="BXM181" s="216"/>
      <c r="BXN181" s="216"/>
      <c r="BXO181" s="216"/>
      <c r="BXP181" s="216"/>
      <c r="BXQ181" s="216"/>
      <c r="BXR181" s="216"/>
      <c r="BXS181" s="216"/>
      <c r="BXT181" s="216"/>
      <c r="BXU181" s="216"/>
      <c r="BXV181" s="216"/>
      <c r="BXW181" s="216"/>
      <c r="BXX181" s="216"/>
      <c r="BXY181" s="216"/>
      <c r="BXZ181" s="216"/>
      <c r="BYA181" s="216"/>
      <c r="BYB181" s="216"/>
      <c r="BYC181" s="216"/>
      <c r="BYD181" s="216"/>
      <c r="BYE181" s="216"/>
      <c r="BYF181" s="216"/>
      <c r="BYG181" s="216"/>
      <c r="BYH181" s="216"/>
      <c r="BYI181" s="216"/>
      <c r="BYJ181" s="216"/>
      <c r="BYK181" s="216"/>
      <c r="BYL181" s="216"/>
      <c r="BYM181" s="216"/>
      <c r="BYN181" s="216"/>
      <c r="BYO181" s="216"/>
      <c r="BYP181" s="216"/>
      <c r="BYQ181" s="216"/>
      <c r="BYR181" s="216"/>
      <c r="BYS181" s="216"/>
      <c r="BYT181" s="216"/>
      <c r="BYU181" s="216"/>
      <c r="BYV181" s="216"/>
      <c r="BYW181" s="216"/>
      <c r="BYX181" s="216"/>
      <c r="BYY181" s="216"/>
      <c r="BYZ181" s="216"/>
      <c r="BZA181" s="216"/>
      <c r="BZB181" s="216"/>
      <c r="BZC181" s="216"/>
      <c r="BZD181" s="216"/>
      <c r="BZE181" s="216"/>
      <c r="BZF181" s="216"/>
      <c r="BZG181" s="216"/>
      <c r="BZH181" s="216"/>
      <c r="BZI181" s="216"/>
      <c r="BZJ181" s="216"/>
      <c r="BZK181" s="216"/>
      <c r="BZL181" s="216"/>
      <c r="BZM181" s="216"/>
      <c r="BZN181" s="216"/>
      <c r="BZO181" s="216"/>
      <c r="BZP181" s="216"/>
      <c r="BZQ181" s="216"/>
      <c r="BZR181" s="216"/>
      <c r="BZS181" s="216"/>
      <c r="BZT181" s="216"/>
      <c r="BZU181" s="216"/>
      <c r="BZV181" s="216"/>
      <c r="BZW181" s="216"/>
      <c r="BZX181" s="216"/>
      <c r="BZY181" s="216"/>
      <c r="BZZ181" s="216"/>
      <c r="CAA181" s="216"/>
      <c r="CAB181" s="216"/>
      <c r="CAC181" s="216"/>
      <c r="CAD181" s="216"/>
      <c r="CAE181" s="216"/>
      <c r="CAF181" s="216"/>
      <c r="CAG181" s="216"/>
      <c r="CAH181" s="216"/>
      <c r="CAI181" s="216"/>
      <c r="CAJ181" s="216"/>
      <c r="CAK181" s="216"/>
      <c r="CAL181" s="216"/>
      <c r="CAM181" s="216"/>
      <c r="CAN181" s="216"/>
      <c r="CAO181" s="216"/>
      <c r="CAP181" s="216"/>
      <c r="CAQ181" s="216"/>
      <c r="CAR181" s="216"/>
      <c r="CAS181" s="216"/>
      <c r="CAT181" s="216"/>
      <c r="CAU181" s="216"/>
      <c r="CAV181" s="216"/>
      <c r="CAW181" s="216"/>
      <c r="CAX181" s="216"/>
      <c r="CAY181" s="216"/>
      <c r="CAZ181" s="216"/>
      <c r="CBA181" s="216"/>
      <c r="CBB181" s="216"/>
      <c r="CBC181" s="216"/>
      <c r="CBD181" s="216"/>
      <c r="CBE181" s="216"/>
      <c r="CBF181" s="216"/>
      <c r="CBG181" s="216"/>
      <c r="CBH181" s="216"/>
      <c r="CBI181" s="216"/>
      <c r="CBJ181" s="216"/>
      <c r="CBK181" s="216"/>
      <c r="CBL181" s="216"/>
      <c r="CBM181" s="216"/>
      <c r="CBN181" s="216"/>
      <c r="CBO181" s="216"/>
      <c r="CBP181" s="216"/>
      <c r="CBQ181" s="216"/>
      <c r="CBR181" s="216"/>
      <c r="CBS181" s="216"/>
      <c r="CBT181" s="216"/>
      <c r="CBU181" s="216"/>
      <c r="CBV181" s="216"/>
      <c r="CBW181" s="216"/>
      <c r="CBX181" s="216"/>
      <c r="CBY181" s="216"/>
      <c r="CBZ181" s="216"/>
      <c r="CCA181" s="216"/>
      <c r="CCB181" s="216"/>
      <c r="CCC181" s="216"/>
      <c r="CCD181" s="216"/>
      <c r="CCE181" s="216"/>
      <c r="CCF181" s="216"/>
      <c r="CCG181" s="216"/>
      <c r="CCH181" s="216"/>
      <c r="CCI181" s="216"/>
      <c r="CCJ181" s="216"/>
      <c r="CCK181" s="216"/>
      <c r="CCL181" s="216"/>
      <c r="CCM181" s="216"/>
      <c r="CCN181" s="216"/>
      <c r="CCO181" s="216"/>
      <c r="CCP181" s="216"/>
      <c r="CCQ181" s="216"/>
      <c r="CCR181" s="216"/>
      <c r="CCS181" s="216"/>
      <c r="CCT181" s="216"/>
      <c r="CCU181" s="216"/>
      <c r="CCV181" s="216"/>
      <c r="CCW181" s="216"/>
      <c r="CCX181" s="216"/>
      <c r="CCY181" s="216"/>
      <c r="CCZ181" s="216"/>
      <c r="CDA181" s="216"/>
      <c r="CDB181" s="216"/>
      <c r="CDC181" s="216"/>
      <c r="CDD181" s="216"/>
      <c r="CDE181" s="216"/>
      <c r="CDF181" s="216"/>
      <c r="CDG181" s="216"/>
      <c r="CDH181" s="216"/>
      <c r="CDI181" s="216"/>
      <c r="CDJ181" s="216"/>
      <c r="CDK181" s="216"/>
      <c r="CDL181" s="216"/>
      <c r="CDM181" s="216"/>
      <c r="CDN181" s="216"/>
      <c r="CDO181" s="216"/>
      <c r="CDP181" s="216"/>
      <c r="CDQ181" s="216"/>
      <c r="CDR181" s="216"/>
      <c r="CDS181" s="216"/>
      <c r="CDT181" s="216"/>
      <c r="CDU181" s="216"/>
      <c r="CDV181" s="216"/>
      <c r="CDW181" s="216"/>
      <c r="CDX181" s="216"/>
      <c r="CDY181" s="216"/>
      <c r="CDZ181" s="216"/>
      <c r="CEA181" s="216"/>
      <c r="CEB181" s="216"/>
      <c r="CEC181" s="216"/>
      <c r="CED181" s="216"/>
      <c r="CEE181" s="216"/>
      <c r="CEF181" s="216"/>
      <c r="CEG181" s="216"/>
      <c r="CEH181" s="216"/>
      <c r="CEI181" s="216"/>
      <c r="CEJ181" s="216"/>
      <c r="CEK181" s="216"/>
      <c r="CEL181" s="216"/>
      <c r="CEM181" s="216"/>
      <c r="CEN181" s="216"/>
      <c r="CEO181" s="216"/>
      <c r="CEP181" s="216"/>
      <c r="CEQ181" s="216"/>
      <c r="CER181" s="216"/>
      <c r="CES181" s="216"/>
      <c r="CET181" s="216"/>
      <c r="CEU181" s="216"/>
      <c r="CEV181" s="216"/>
      <c r="CEW181" s="216"/>
      <c r="CEX181" s="216"/>
      <c r="CEY181" s="216"/>
      <c r="CEZ181" s="216"/>
      <c r="CFA181" s="216"/>
      <c r="CFB181" s="216"/>
      <c r="CFC181" s="216"/>
      <c r="CFD181" s="216"/>
      <c r="CFE181" s="216"/>
      <c r="CFF181" s="216"/>
      <c r="CFG181" s="216"/>
      <c r="CFH181" s="216"/>
      <c r="CFI181" s="216"/>
      <c r="CFJ181" s="216"/>
      <c r="CFK181" s="216"/>
      <c r="CFL181" s="216"/>
      <c r="CFM181" s="216"/>
      <c r="CFN181" s="216"/>
      <c r="CFO181" s="216"/>
      <c r="CFP181" s="216"/>
      <c r="CFQ181" s="216"/>
      <c r="CFR181" s="216"/>
      <c r="CFS181" s="216"/>
      <c r="CFT181" s="216"/>
      <c r="CFU181" s="216"/>
      <c r="CFV181" s="216"/>
      <c r="CFW181" s="216"/>
      <c r="CFX181" s="216"/>
      <c r="CFY181" s="216"/>
      <c r="CFZ181" s="216"/>
      <c r="CGA181" s="216"/>
      <c r="CGB181" s="216"/>
      <c r="CGC181" s="216"/>
      <c r="CGD181" s="216"/>
      <c r="CGE181" s="216"/>
      <c r="CGF181" s="216"/>
      <c r="CGG181" s="216"/>
      <c r="CGH181" s="216"/>
      <c r="CGI181" s="216"/>
      <c r="CGJ181" s="216"/>
      <c r="CGK181" s="216"/>
      <c r="CGL181" s="216"/>
      <c r="CGM181" s="216"/>
      <c r="CGN181" s="216"/>
      <c r="CGO181" s="216"/>
      <c r="CGP181" s="216"/>
      <c r="CGQ181" s="216"/>
      <c r="CGR181" s="216"/>
      <c r="CGS181" s="216"/>
      <c r="CGT181" s="216"/>
      <c r="CGU181" s="216"/>
      <c r="CGV181" s="216"/>
      <c r="CGW181" s="216"/>
      <c r="CGX181" s="216"/>
      <c r="CGY181" s="216"/>
      <c r="CGZ181" s="216"/>
      <c r="CHA181" s="216"/>
      <c r="CHB181" s="216"/>
      <c r="CHC181" s="216"/>
      <c r="CHD181" s="216"/>
      <c r="CHE181" s="216"/>
      <c r="CHF181" s="216"/>
      <c r="CHG181" s="216"/>
      <c r="CHH181" s="216"/>
      <c r="CHI181" s="216"/>
      <c r="CHJ181" s="216"/>
      <c r="CHK181" s="216"/>
      <c r="CHL181" s="216"/>
      <c r="CHM181" s="216"/>
      <c r="CHN181" s="216"/>
      <c r="CHO181" s="216"/>
      <c r="CHP181" s="216"/>
      <c r="CHQ181" s="216"/>
      <c r="CHR181" s="216"/>
      <c r="CHS181" s="216"/>
      <c r="CHT181" s="216"/>
      <c r="CHU181" s="216"/>
      <c r="CHV181" s="216"/>
      <c r="CHW181" s="216"/>
      <c r="CHX181" s="216"/>
      <c r="CHY181" s="216"/>
      <c r="CHZ181" s="216"/>
      <c r="CIA181" s="216"/>
      <c r="CIB181" s="216"/>
      <c r="CIC181" s="216"/>
      <c r="CID181" s="216"/>
      <c r="CIE181" s="216"/>
      <c r="CIF181" s="216"/>
      <c r="CIG181" s="216"/>
      <c r="CIH181" s="216"/>
      <c r="CII181" s="216"/>
      <c r="CIJ181" s="216"/>
      <c r="CIK181" s="216"/>
      <c r="CIL181" s="216"/>
      <c r="CIM181" s="216"/>
      <c r="CIN181" s="216"/>
      <c r="CIO181" s="216"/>
      <c r="CIP181" s="216"/>
      <c r="CIQ181" s="216"/>
      <c r="CIR181" s="216"/>
      <c r="CIS181" s="216"/>
      <c r="CIT181" s="216"/>
      <c r="CIU181" s="216"/>
      <c r="CIV181" s="216"/>
      <c r="CIW181" s="216"/>
      <c r="CIX181" s="216"/>
      <c r="CIY181" s="216"/>
      <c r="CIZ181" s="216"/>
      <c r="CJA181" s="216"/>
      <c r="CJB181" s="216"/>
      <c r="CJC181" s="216"/>
      <c r="CJD181" s="216"/>
      <c r="CJE181" s="216"/>
      <c r="CJF181" s="216"/>
      <c r="CJG181" s="216"/>
      <c r="CJH181" s="216"/>
      <c r="CJI181" s="216"/>
      <c r="CJJ181" s="216"/>
      <c r="CJK181" s="216"/>
      <c r="CJL181" s="216"/>
      <c r="CJM181" s="216"/>
      <c r="CJN181" s="216"/>
      <c r="CJO181" s="216"/>
      <c r="CJP181" s="216"/>
      <c r="CJQ181" s="216"/>
      <c r="CJR181" s="216"/>
      <c r="CJS181" s="216"/>
      <c r="CJT181" s="216"/>
      <c r="CJU181" s="216"/>
      <c r="CJV181" s="216"/>
      <c r="CJW181" s="216"/>
      <c r="CJX181" s="216"/>
      <c r="CJY181" s="216"/>
      <c r="CJZ181" s="216"/>
      <c r="CKA181" s="216"/>
      <c r="CKB181" s="216"/>
      <c r="CKC181" s="216"/>
      <c r="CKD181" s="216"/>
      <c r="CKE181" s="216"/>
      <c r="CKF181" s="216"/>
      <c r="CKG181" s="216"/>
      <c r="CKH181" s="216"/>
      <c r="CKI181" s="216"/>
      <c r="CKJ181" s="216"/>
      <c r="CKK181" s="216"/>
      <c r="CKL181" s="216"/>
      <c r="CKM181" s="216"/>
      <c r="CKN181" s="216"/>
      <c r="CKO181" s="216"/>
      <c r="CKP181" s="216"/>
      <c r="CKQ181" s="216"/>
      <c r="CKR181" s="216"/>
      <c r="CKS181" s="216"/>
      <c r="CKT181" s="216"/>
      <c r="CKU181" s="216"/>
      <c r="CKV181" s="216"/>
      <c r="CKW181" s="216"/>
      <c r="CKX181" s="216"/>
      <c r="CKY181" s="216"/>
      <c r="CKZ181" s="216"/>
      <c r="CLA181" s="216"/>
      <c r="CLB181" s="216"/>
      <c r="CLC181" s="216"/>
      <c r="CLD181" s="216"/>
      <c r="CLE181" s="216"/>
      <c r="CLF181" s="216"/>
      <c r="CLG181" s="216"/>
      <c r="CLH181" s="216"/>
      <c r="CLI181" s="216"/>
      <c r="CLJ181" s="216"/>
      <c r="CLK181" s="216"/>
      <c r="CLL181" s="216"/>
      <c r="CLM181" s="216"/>
      <c r="CLN181" s="216"/>
      <c r="CLO181" s="216"/>
      <c r="CLP181" s="216"/>
      <c r="CLQ181" s="216"/>
      <c r="CLR181" s="216"/>
      <c r="CLS181" s="216"/>
      <c r="CLT181" s="216"/>
      <c r="CLU181" s="216"/>
      <c r="CLV181" s="216"/>
      <c r="CLW181" s="216"/>
      <c r="CLX181" s="216"/>
      <c r="CLY181" s="216"/>
      <c r="CLZ181" s="216"/>
      <c r="CMA181" s="216"/>
      <c r="CMB181" s="216"/>
      <c r="CMC181" s="216"/>
      <c r="CMD181" s="216"/>
      <c r="CME181" s="216"/>
      <c r="CMF181" s="216"/>
      <c r="CMG181" s="216"/>
      <c r="CMH181" s="216"/>
      <c r="CMI181" s="216"/>
      <c r="CMJ181" s="216"/>
      <c r="CMK181" s="216"/>
      <c r="CML181" s="216"/>
      <c r="CMM181" s="216"/>
      <c r="CMN181" s="216"/>
      <c r="CMO181" s="216"/>
      <c r="CMP181" s="216"/>
      <c r="CMQ181" s="216"/>
      <c r="CMR181" s="216"/>
      <c r="CMS181" s="216"/>
      <c r="CMT181" s="216"/>
      <c r="CMU181" s="216"/>
      <c r="CMV181" s="216"/>
      <c r="CMW181" s="216"/>
      <c r="CMX181" s="216"/>
      <c r="CMY181" s="216"/>
      <c r="CMZ181" s="216"/>
      <c r="CNA181" s="216"/>
      <c r="CNB181" s="216"/>
      <c r="CNC181" s="216"/>
      <c r="CND181" s="216"/>
      <c r="CNE181" s="216"/>
      <c r="CNF181" s="216"/>
      <c r="CNG181" s="216"/>
      <c r="CNH181" s="216"/>
      <c r="CNI181" s="216"/>
      <c r="CNJ181" s="216"/>
      <c r="CNK181" s="216"/>
      <c r="CNL181" s="216"/>
      <c r="CNM181" s="216"/>
      <c r="CNN181" s="216"/>
      <c r="CNO181" s="216"/>
      <c r="CNP181" s="216"/>
      <c r="CNQ181" s="216"/>
      <c r="CNR181" s="216"/>
      <c r="CNS181" s="216"/>
      <c r="CNT181" s="216"/>
      <c r="CNU181" s="216"/>
      <c r="CNV181" s="216"/>
      <c r="CNW181" s="216"/>
      <c r="CNX181" s="216"/>
      <c r="CNY181" s="216"/>
      <c r="CNZ181" s="216"/>
      <c r="COA181" s="216"/>
      <c r="COB181" s="216"/>
      <c r="COC181" s="216"/>
      <c r="COD181" s="216"/>
      <c r="COE181" s="216"/>
      <c r="COF181" s="216"/>
      <c r="COG181" s="216"/>
      <c r="COH181" s="216"/>
      <c r="COI181" s="216"/>
      <c r="COJ181" s="216"/>
      <c r="COK181" s="216"/>
      <c r="COL181" s="216"/>
      <c r="COM181" s="216"/>
      <c r="CON181" s="216"/>
      <c r="COO181" s="216"/>
      <c r="COP181" s="216"/>
      <c r="COQ181" s="216"/>
      <c r="COR181" s="216"/>
      <c r="COS181" s="216"/>
      <c r="COT181" s="216"/>
      <c r="COU181" s="216"/>
      <c r="COV181" s="216"/>
      <c r="COW181" s="216"/>
      <c r="COX181" s="216"/>
      <c r="COY181" s="216"/>
      <c r="COZ181" s="216"/>
      <c r="CPA181" s="216"/>
      <c r="CPB181" s="216"/>
      <c r="CPC181" s="216"/>
      <c r="CPD181" s="216"/>
      <c r="CPE181" s="216"/>
      <c r="CPF181" s="216"/>
      <c r="CPG181" s="216"/>
      <c r="CPH181" s="216"/>
      <c r="CPI181" s="216"/>
      <c r="CPJ181" s="216"/>
      <c r="CPK181" s="216"/>
      <c r="CPL181" s="216"/>
      <c r="CPM181" s="216"/>
      <c r="CPN181" s="216"/>
      <c r="CPO181" s="216"/>
      <c r="CPP181" s="216"/>
      <c r="CPQ181" s="216"/>
      <c r="CPR181" s="216"/>
      <c r="CPS181" s="216"/>
      <c r="CPT181" s="216"/>
      <c r="CPU181" s="216"/>
      <c r="CPV181" s="216"/>
      <c r="CPW181" s="216"/>
      <c r="CPX181" s="216"/>
      <c r="CPY181" s="216"/>
      <c r="CPZ181" s="216"/>
      <c r="CQA181" s="216"/>
      <c r="CQB181" s="216"/>
      <c r="CQC181" s="216"/>
      <c r="CQD181" s="216"/>
      <c r="CQE181" s="216"/>
      <c r="CQF181" s="216"/>
      <c r="CQG181" s="216"/>
      <c r="CQH181" s="216"/>
      <c r="CQI181" s="216"/>
      <c r="CQJ181" s="216"/>
      <c r="CQK181" s="216"/>
      <c r="CQL181" s="216"/>
      <c r="CQM181" s="216"/>
      <c r="CQN181" s="216"/>
      <c r="CQO181" s="216"/>
      <c r="CQP181" s="216"/>
      <c r="CQQ181" s="216"/>
      <c r="CQR181" s="216"/>
      <c r="CQS181" s="216"/>
      <c r="CQT181" s="216"/>
      <c r="CQU181" s="216"/>
      <c r="CQV181" s="216"/>
      <c r="CQW181" s="216"/>
      <c r="CQX181" s="216"/>
      <c r="CQY181" s="216"/>
      <c r="CQZ181" s="216"/>
      <c r="CRA181" s="216"/>
      <c r="CRB181" s="216"/>
      <c r="CRC181" s="216"/>
      <c r="CRD181" s="216"/>
      <c r="CRE181" s="216"/>
      <c r="CRF181" s="216"/>
      <c r="CRG181" s="216"/>
      <c r="CRH181" s="216"/>
      <c r="CRI181" s="216"/>
      <c r="CRJ181" s="216"/>
      <c r="CRK181" s="216"/>
      <c r="CRL181" s="216"/>
      <c r="CRM181" s="216"/>
      <c r="CRN181" s="216"/>
      <c r="CRO181" s="216"/>
      <c r="CRP181" s="216"/>
      <c r="CRQ181" s="216"/>
      <c r="CRR181" s="216"/>
      <c r="CRS181" s="216"/>
      <c r="CRT181" s="216"/>
      <c r="CRU181" s="216"/>
      <c r="CRV181" s="216"/>
      <c r="CRW181" s="216"/>
      <c r="CRX181" s="216"/>
      <c r="CRY181" s="216"/>
      <c r="CRZ181" s="216"/>
      <c r="CSA181" s="216"/>
      <c r="CSB181" s="216"/>
      <c r="CSC181" s="216"/>
      <c r="CSD181" s="216"/>
      <c r="CSE181" s="216"/>
      <c r="CSF181" s="216"/>
      <c r="CSG181" s="216"/>
      <c r="CSH181" s="216"/>
      <c r="CSI181" s="216"/>
      <c r="CSJ181" s="216"/>
      <c r="CSK181" s="216"/>
      <c r="CSL181" s="216"/>
      <c r="CSM181" s="216"/>
      <c r="CSN181" s="216"/>
      <c r="CSO181" s="216"/>
      <c r="CSP181" s="216"/>
      <c r="CSQ181" s="216"/>
      <c r="CSR181" s="216"/>
      <c r="CSS181" s="216"/>
      <c r="CST181" s="216"/>
      <c r="CSU181" s="216"/>
      <c r="CSV181" s="216"/>
      <c r="CSW181" s="216"/>
      <c r="CSX181" s="216"/>
      <c r="CSY181" s="216"/>
      <c r="CSZ181" s="216"/>
      <c r="CTA181" s="216"/>
      <c r="CTB181" s="216"/>
      <c r="CTC181" s="216"/>
      <c r="CTD181" s="216"/>
      <c r="CTE181" s="216"/>
      <c r="CTF181" s="216"/>
      <c r="CTG181" s="216"/>
      <c r="CTH181" s="216"/>
      <c r="CTI181" s="216"/>
      <c r="CTJ181" s="216"/>
      <c r="CTK181" s="216"/>
      <c r="CTL181" s="216"/>
      <c r="CTM181" s="216"/>
      <c r="CTN181" s="216"/>
      <c r="CTO181" s="216"/>
      <c r="CTP181" s="216"/>
      <c r="CTQ181" s="216"/>
      <c r="CTR181" s="216"/>
      <c r="CTS181" s="216"/>
      <c r="CTT181" s="216"/>
      <c r="CTU181" s="216"/>
      <c r="CTV181" s="216"/>
      <c r="CTW181" s="216"/>
      <c r="CTX181" s="216"/>
      <c r="CTY181" s="216"/>
      <c r="CTZ181" s="216"/>
      <c r="CUA181" s="216"/>
      <c r="CUB181" s="216"/>
      <c r="CUC181" s="216"/>
      <c r="CUD181" s="216"/>
      <c r="CUE181" s="216"/>
      <c r="CUF181" s="216"/>
      <c r="CUG181" s="216"/>
      <c r="CUH181" s="216"/>
      <c r="CUI181" s="216"/>
      <c r="CUJ181" s="216"/>
      <c r="CUK181" s="216"/>
      <c r="CUL181" s="216"/>
      <c r="CUM181" s="216"/>
      <c r="CUN181" s="216"/>
      <c r="CUO181" s="216"/>
      <c r="CUP181" s="216"/>
      <c r="CUQ181" s="216"/>
      <c r="CUR181" s="216"/>
      <c r="CUS181" s="216"/>
      <c r="CUT181" s="216"/>
      <c r="CUU181" s="216"/>
      <c r="CUV181" s="216"/>
      <c r="CUW181" s="216"/>
      <c r="CUX181" s="216"/>
      <c r="CUY181" s="216"/>
      <c r="CUZ181" s="216"/>
      <c r="CVA181" s="216"/>
      <c r="CVB181" s="216"/>
      <c r="CVC181" s="216"/>
      <c r="CVD181" s="216"/>
      <c r="CVE181" s="216"/>
      <c r="CVF181" s="216"/>
      <c r="CVG181" s="216"/>
      <c r="CVH181" s="216"/>
      <c r="CVI181" s="216"/>
      <c r="CVJ181" s="216"/>
      <c r="CVK181" s="216"/>
      <c r="CVL181" s="216"/>
      <c r="CVM181" s="216"/>
      <c r="CVN181" s="216"/>
      <c r="CVO181" s="216"/>
      <c r="CVP181" s="216"/>
      <c r="CVQ181" s="216"/>
      <c r="CVR181" s="216"/>
      <c r="CVS181" s="216"/>
      <c r="CVT181" s="216"/>
      <c r="CVU181" s="216"/>
      <c r="CVV181" s="216"/>
      <c r="CVW181" s="216"/>
      <c r="CVX181" s="216"/>
      <c r="CVY181" s="216"/>
      <c r="CVZ181" s="216"/>
      <c r="CWA181" s="216"/>
      <c r="CWB181" s="216"/>
      <c r="CWC181" s="216"/>
      <c r="CWD181" s="216"/>
      <c r="CWE181" s="216"/>
      <c r="CWF181" s="216"/>
      <c r="CWG181" s="216"/>
      <c r="CWH181" s="216"/>
      <c r="CWI181" s="216"/>
      <c r="CWJ181" s="216"/>
      <c r="CWK181" s="216"/>
      <c r="CWL181" s="216"/>
      <c r="CWM181" s="216"/>
      <c r="CWN181" s="216"/>
      <c r="CWO181" s="216"/>
      <c r="CWP181" s="216"/>
      <c r="CWQ181" s="216"/>
      <c r="CWR181" s="216"/>
      <c r="CWS181" s="216"/>
      <c r="CWT181" s="216"/>
      <c r="CWU181" s="216"/>
      <c r="CWV181" s="216"/>
      <c r="CWW181" s="216"/>
      <c r="CWX181" s="216"/>
      <c r="CWY181" s="216"/>
      <c r="CWZ181" s="216"/>
      <c r="CXA181" s="216"/>
      <c r="CXB181" s="216"/>
      <c r="CXC181" s="216"/>
      <c r="CXD181" s="216"/>
      <c r="CXE181" s="216"/>
      <c r="CXF181" s="216"/>
      <c r="CXG181" s="216"/>
      <c r="CXH181" s="216"/>
      <c r="CXI181" s="216"/>
      <c r="CXJ181" s="216"/>
      <c r="CXK181" s="216"/>
      <c r="CXL181" s="216"/>
      <c r="CXM181" s="216"/>
      <c r="CXN181" s="216"/>
      <c r="CXO181" s="216"/>
      <c r="CXP181" s="216"/>
      <c r="CXQ181" s="216"/>
      <c r="CXR181" s="216"/>
      <c r="CXS181" s="216"/>
      <c r="CXT181" s="216"/>
      <c r="CXU181" s="216"/>
      <c r="CXV181" s="216"/>
      <c r="CXW181" s="216"/>
      <c r="CXX181" s="216"/>
      <c r="CXY181" s="216"/>
      <c r="CXZ181" s="216"/>
      <c r="CYA181" s="216"/>
      <c r="CYB181" s="216"/>
      <c r="CYC181" s="216"/>
      <c r="CYD181" s="216"/>
      <c r="CYE181" s="216"/>
      <c r="CYF181" s="216"/>
      <c r="CYG181" s="216"/>
      <c r="CYH181" s="216"/>
      <c r="CYI181" s="216"/>
      <c r="CYJ181" s="216"/>
      <c r="CYK181" s="216"/>
      <c r="CYL181" s="216"/>
      <c r="CYM181" s="216"/>
      <c r="CYN181" s="216"/>
      <c r="CYO181" s="216"/>
      <c r="CYP181" s="216"/>
      <c r="CYQ181" s="216"/>
      <c r="CYR181" s="216"/>
      <c r="CYS181" s="216"/>
      <c r="CYT181" s="216"/>
      <c r="CYU181" s="216"/>
      <c r="CYV181" s="216"/>
      <c r="CYW181" s="216"/>
      <c r="CYX181" s="216"/>
      <c r="CYY181" s="216"/>
      <c r="CYZ181" s="216"/>
      <c r="CZA181" s="216"/>
      <c r="CZB181" s="216"/>
      <c r="CZC181" s="216"/>
      <c r="CZD181" s="216"/>
      <c r="CZE181" s="216"/>
      <c r="CZF181" s="216"/>
      <c r="CZG181" s="216"/>
      <c r="CZH181" s="216"/>
      <c r="CZI181" s="216"/>
      <c r="CZJ181" s="216"/>
      <c r="CZK181" s="216"/>
      <c r="CZL181" s="216"/>
      <c r="CZM181" s="216"/>
      <c r="CZN181" s="216"/>
      <c r="CZO181" s="216"/>
      <c r="CZP181" s="216"/>
      <c r="CZQ181" s="216"/>
      <c r="CZR181" s="216"/>
      <c r="CZS181" s="216"/>
      <c r="CZT181" s="216"/>
      <c r="CZU181" s="216"/>
      <c r="CZV181" s="216"/>
      <c r="CZW181" s="216"/>
      <c r="CZX181" s="216"/>
      <c r="CZY181" s="216"/>
      <c r="CZZ181" s="216"/>
      <c r="DAA181" s="216"/>
      <c r="DAB181" s="216"/>
      <c r="DAC181" s="216"/>
      <c r="DAD181" s="216"/>
      <c r="DAE181" s="216"/>
      <c r="DAF181" s="216"/>
      <c r="DAG181" s="216"/>
      <c r="DAH181" s="216"/>
      <c r="DAI181" s="216"/>
      <c r="DAJ181" s="216"/>
      <c r="DAK181" s="216"/>
      <c r="DAL181" s="216"/>
      <c r="DAM181" s="216"/>
      <c r="DAN181" s="216"/>
      <c r="DAO181" s="216"/>
      <c r="DAP181" s="216"/>
      <c r="DAQ181" s="216"/>
      <c r="DAR181" s="216"/>
      <c r="DAS181" s="216"/>
      <c r="DAT181" s="216"/>
      <c r="DAU181" s="216"/>
      <c r="DAV181" s="216"/>
      <c r="DAW181" s="216"/>
      <c r="DAX181" s="216"/>
      <c r="DAY181" s="216"/>
      <c r="DAZ181" s="216"/>
      <c r="DBA181" s="216"/>
      <c r="DBB181" s="216"/>
      <c r="DBC181" s="216"/>
      <c r="DBD181" s="216"/>
      <c r="DBE181" s="216"/>
      <c r="DBF181" s="216"/>
      <c r="DBG181" s="216"/>
      <c r="DBH181" s="216"/>
      <c r="DBI181" s="216"/>
      <c r="DBJ181" s="216"/>
      <c r="DBK181" s="216"/>
      <c r="DBL181" s="216"/>
      <c r="DBM181" s="216"/>
      <c r="DBN181" s="216"/>
      <c r="DBO181" s="216"/>
      <c r="DBP181" s="216"/>
      <c r="DBQ181" s="216"/>
      <c r="DBR181" s="216"/>
      <c r="DBS181" s="216"/>
      <c r="DBT181" s="216"/>
      <c r="DBU181" s="216"/>
      <c r="DBV181" s="216"/>
      <c r="DBW181" s="216"/>
      <c r="DBX181" s="216"/>
      <c r="DBY181" s="216"/>
      <c r="DBZ181" s="216"/>
      <c r="DCA181" s="216"/>
      <c r="DCB181" s="216"/>
      <c r="DCC181" s="216"/>
      <c r="DCD181" s="216"/>
      <c r="DCE181" s="216"/>
      <c r="DCF181" s="216"/>
      <c r="DCG181" s="216"/>
      <c r="DCH181" s="216"/>
      <c r="DCI181" s="216"/>
      <c r="DCJ181" s="216"/>
      <c r="DCK181" s="216"/>
      <c r="DCL181" s="216"/>
      <c r="DCM181" s="216"/>
      <c r="DCN181" s="216"/>
      <c r="DCO181" s="216"/>
      <c r="DCP181" s="216"/>
      <c r="DCQ181" s="216"/>
      <c r="DCR181" s="216"/>
      <c r="DCS181" s="216"/>
      <c r="DCT181" s="216"/>
      <c r="DCU181" s="216"/>
      <c r="DCV181" s="216"/>
      <c r="DCW181" s="216"/>
      <c r="DCX181" s="216"/>
      <c r="DCY181" s="216"/>
      <c r="DCZ181" s="216"/>
      <c r="DDA181" s="216"/>
      <c r="DDB181" s="216"/>
      <c r="DDC181" s="216"/>
      <c r="DDD181" s="216"/>
      <c r="DDE181" s="216"/>
      <c r="DDF181" s="216"/>
      <c r="DDG181" s="216"/>
      <c r="DDH181" s="216"/>
      <c r="DDI181" s="216"/>
      <c r="DDJ181" s="216"/>
      <c r="DDK181" s="216"/>
      <c r="DDL181" s="216"/>
      <c r="DDM181" s="216"/>
      <c r="DDN181" s="216"/>
      <c r="DDO181" s="216"/>
      <c r="DDP181" s="216"/>
      <c r="DDQ181" s="216"/>
      <c r="DDR181" s="216"/>
      <c r="DDS181" s="216"/>
      <c r="DDT181" s="216"/>
      <c r="DDU181" s="216"/>
      <c r="DDV181" s="216"/>
      <c r="DDW181" s="216"/>
      <c r="DDX181" s="216"/>
      <c r="DDY181" s="216"/>
      <c r="DDZ181" s="216"/>
      <c r="DEA181" s="216"/>
      <c r="DEB181" s="216"/>
      <c r="DEC181" s="216"/>
      <c r="DED181" s="216"/>
      <c r="DEE181" s="216"/>
      <c r="DEF181" s="216"/>
      <c r="DEG181" s="216"/>
      <c r="DEH181" s="216"/>
      <c r="DEI181" s="216"/>
      <c r="DEJ181" s="216"/>
      <c r="DEK181" s="216"/>
      <c r="DEL181" s="216"/>
      <c r="DEM181" s="216"/>
      <c r="DEN181" s="216"/>
      <c r="DEO181" s="216"/>
      <c r="DEP181" s="216"/>
      <c r="DEQ181" s="216"/>
      <c r="DER181" s="216"/>
      <c r="DES181" s="216"/>
      <c r="DET181" s="216"/>
      <c r="DEU181" s="216"/>
      <c r="DEV181" s="216"/>
      <c r="DEW181" s="216"/>
      <c r="DEX181" s="216"/>
      <c r="DEY181" s="216"/>
      <c r="DEZ181" s="216"/>
      <c r="DFA181" s="216"/>
      <c r="DFB181" s="216"/>
      <c r="DFC181" s="216"/>
      <c r="DFD181" s="216"/>
      <c r="DFE181" s="216"/>
      <c r="DFF181" s="216"/>
      <c r="DFG181" s="216"/>
      <c r="DFH181" s="216"/>
      <c r="DFI181" s="216"/>
      <c r="DFJ181" s="216"/>
      <c r="DFK181" s="216"/>
      <c r="DFL181" s="216"/>
      <c r="DFM181" s="216"/>
      <c r="DFN181" s="216"/>
      <c r="DFO181" s="216"/>
      <c r="DFP181" s="216"/>
      <c r="DFQ181" s="216"/>
      <c r="DFR181" s="216"/>
      <c r="DFS181" s="216"/>
      <c r="DFT181" s="216"/>
      <c r="DFU181" s="216"/>
      <c r="DFV181" s="216"/>
      <c r="DFW181" s="216"/>
      <c r="DFX181" s="216"/>
      <c r="DFY181" s="216"/>
      <c r="DFZ181" s="216"/>
      <c r="DGA181" s="216"/>
      <c r="DGB181" s="216"/>
      <c r="DGC181" s="216"/>
      <c r="DGD181" s="216"/>
      <c r="DGE181" s="216"/>
      <c r="DGF181" s="216"/>
      <c r="DGG181" s="216"/>
      <c r="DGH181" s="216"/>
      <c r="DGI181" s="216"/>
      <c r="DGJ181" s="216"/>
      <c r="DGK181" s="216"/>
      <c r="DGL181" s="216"/>
      <c r="DGM181" s="216"/>
      <c r="DGN181" s="216"/>
      <c r="DGO181" s="216"/>
      <c r="DGP181" s="216"/>
      <c r="DGQ181" s="216"/>
      <c r="DGR181" s="216"/>
      <c r="DGS181" s="216"/>
      <c r="DGT181" s="216"/>
      <c r="DGU181" s="216"/>
      <c r="DGV181" s="216"/>
      <c r="DGW181" s="216"/>
      <c r="DGX181" s="216"/>
      <c r="DGY181" s="216"/>
      <c r="DGZ181" s="216"/>
      <c r="DHA181" s="216"/>
      <c r="DHB181" s="216"/>
      <c r="DHC181" s="216"/>
      <c r="DHD181" s="216"/>
      <c r="DHE181" s="216"/>
      <c r="DHF181" s="216"/>
      <c r="DHG181" s="216"/>
      <c r="DHH181" s="216"/>
      <c r="DHI181" s="216"/>
      <c r="DHJ181" s="216"/>
      <c r="DHK181" s="216"/>
      <c r="DHL181" s="216"/>
      <c r="DHM181" s="216"/>
      <c r="DHN181" s="216"/>
      <c r="DHO181" s="216"/>
      <c r="DHP181" s="216"/>
      <c r="DHQ181" s="216"/>
      <c r="DHR181" s="216"/>
      <c r="DHS181" s="216"/>
      <c r="DHT181" s="216"/>
      <c r="DHU181" s="216"/>
      <c r="DHV181" s="216"/>
      <c r="DHW181" s="216"/>
      <c r="DHX181" s="216"/>
      <c r="DHY181" s="216"/>
      <c r="DHZ181" s="216"/>
      <c r="DIA181" s="216"/>
      <c r="DIB181" s="216"/>
      <c r="DIC181" s="216"/>
      <c r="DID181" s="216"/>
      <c r="DIE181" s="216"/>
      <c r="DIF181" s="216"/>
      <c r="DIG181" s="216"/>
      <c r="DIH181" s="216"/>
      <c r="DII181" s="216"/>
      <c r="DIJ181" s="216"/>
      <c r="DIK181" s="216"/>
      <c r="DIL181" s="216"/>
      <c r="DIM181" s="216"/>
      <c r="DIN181" s="216"/>
      <c r="DIO181" s="216"/>
      <c r="DIP181" s="216"/>
      <c r="DIQ181" s="216"/>
      <c r="DIR181" s="216"/>
      <c r="DIS181" s="216"/>
      <c r="DIT181" s="216"/>
      <c r="DIU181" s="216"/>
      <c r="DIV181" s="216"/>
      <c r="DIW181" s="216"/>
      <c r="DIX181" s="216"/>
      <c r="DIY181" s="216"/>
      <c r="DIZ181" s="216"/>
      <c r="DJA181" s="216"/>
      <c r="DJB181" s="216"/>
      <c r="DJC181" s="216"/>
      <c r="DJD181" s="216"/>
      <c r="DJE181" s="216"/>
      <c r="DJF181" s="216"/>
      <c r="DJG181" s="216"/>
      <c r="DJH181" s="216"/>
      <c r="DJI181" s="216"/>
      <c r="DJJ181" s="216"/>
      <c r="DJK181" s="216"/>
      <c r="DJL181" s="216"/>
      <c r="DJM181" s="216"/>
      <c r="DJN181" s="216"/>
      <c r="DJO181" s="216"/>
      <c r="DJP181" s="216"/>
      <c r="DJQ181" s="216"/>
      <c r="DJR181" s="216"/>
      <c r="DJS181" s="216"/>
      <c r="DJT181" s="216"/>
      <c r="DJU181" s="216"/>
      <c r="DJV181" s="216"/>
      <c r="DJW181" s="216"/>
      <c r="DJX181" s="216"/>
      <c r="DJY181" s="216"/>
      <c r="DJZ181" s="216"/>
      <c r="DKA181" s="216"/>
      <c r="DKB181" s="216"/>
      <c r="DKC181" s="216"/>
      <c r="DKD181" s="216"/>
      <c r="DKE181" s="216"/>
      <c r="DKF181" s="216"/>
      <c r="DKG181" s="216"/>
      <c r="DKH181" s="216"/>
      <c r="DKI181" s="216"/>
      <c r="DKJ181" s="216"/>
      <c r="DKK181" s="216"/>
      <c r="DKL181" s="216"/>
      <c r="DKM181" s="216"/>
      <c r="DKN181" s="216"/>
      <c r="DKO181" s="216"/>
      <c r="DKP181" s="216"/>
      <c r="DKQ181" s="216"/>
      <c r="DKR181" s="216"/>
      <c r="DKS181" s="216"/>
      <c r="DKT181" s="216"/>
      <c r="DKU181" s="216"/>
      <c r="DKV181" s="216"/>
      <c r="DKW181" s="216"/>
      <c r="DKX181" s="216"/>
      <c r="DKY181" s="216"/>
      <c r="DKZ181" s="216"/>
      <c r="DLA181" s="216"/>
      <c r="DLB181" s="216"/>
      <c r="DLC181" s="216"/>
      <c r="DLD181" s="216"/>
      <c r="DLE181" s="216"/>
      <c r="DLF181" s="216"/>
      <c r="DLG181" s="216"/>
      <c r="DLH181" s="216"/>
      <c r="DLI181" s="216"/>
      <c r="DLJ181" s="216"/>
      <c r="DLK181" s="216"/>
      <c r="DLL181" s="216"/>
      <c r="DLM181" s="216"/>
      <c r="DLN181" s="216"/>
      <c r="DLO181" s="216"/>
      <c r="DLP181" s="216"/>
      <c r="DLQ181" s="216"/>
      <c r="DLR181" s="216"/>
      <c r="DLS181" s="216"/>
      <c r="DLT181" s="216"/>
      <c r="DLU181" s="216"/>
      <c r="DLV181" s="216"/>
      <c r="DLW181" s="216"/>
      <c r="DLX181" s="216"/>
      <c r="DLY181" s="216"/>
      <c r="DLZ181" s="216"/>
      <c r="DMA181" s="216"/>
      <c r="DMB181" s="216"/>
      <c r="DMC181" s="216"/>
      <c r="DMD181" s="216"/>
      <c r="DME181" s="216"/>
      <c r="DMF181" s="216"/>
      <c r="DMG181" s="216"/>
      <c r="DMH181" s="216"/>
      <c r="DMI181" s="216"/>
      <c r="DMJ181" s="216"/>
      <c r="DMK181" s="216"/>
      <c r="DML181" s="216"/>
      <c r="DMM181" s="216"/>
      <c r="DMN181" s="216"/>
      <c r="DMO181" s="216"/>
      <c r="DMP181" s="216"/>
      <c r="DMQ181" s="216"/>
      <c r="DMR181" s="216"/>
      <c r="DMS181" s="216"/>
      <c r="DMT181" s="216"/>
      <c r="DMU181" s="216"/>
      <c r="DMV181" s="216"/>
      <c r="DMW181" s="216"/>
      <c r="DMX181" s="216"/>
      <c r="DMY181" s="216"/>
      <c r="DMZ181" s="216"/>
      <c r="DNA181" s="216"/>
      <c r="DNB181" s="216"/>
      <c r="DNC181" s="216"/>
      <c r="DND181" s="216"/>
      <c r="DNE181" s="216"/>
      <c r="DNF181" s="216"/>
      <c r="DNG181" s="216"/>
      <c r="DNH181" s="216"/>
      <c r="DNI181" s="216"/>
      <c r="DNJ181" s="216"/>
      <c r="DNK181" s="216"/>
      <c r="DNL181" s="216"/>
      <c r="DNM181" s="216"/>
      <c r="DNN181" s="216"/>
      <c r="DNO181" s="216"/>
      <c r="DNP181" s="216"/>
      <c r="DNQ181" s="216"/>
      <c r="DNR181" s="216"/>
      <c r="DNS181" s="216"/>
      <c r="DNT181" s="216"/>
      <c r="DNU181" s="216"/>
      <c r="DNV181" s="216"/>
      <c r="DNW181" s="216"/>
      <c r="DNX181" s="216"/>
      <c r="DNY181" s="216"/>
      <c r="DNZ181" s="216"/>
      <c r="DOA181" s="216"/>
      <c r="DOB181" s="216"/>
      <c r="DOC181" s="216"/>
      <c r="DOD181" s="216"/>
      <c r="DOE181" s="216"/>
      <c r="DOF181" s="216"/>
      <c r="DOG181" s="216"/>
      <c r="DOH181" s="216"/>
      <c r="DOI181" s="216"/>
      <c r="DOJ181" s="216"/>
      <c r="DOK181" s="216"/>
      <c r="DOL181" s="216"/>
      <c r="DOM181" s="216"/>
      <c r="DON181" s="216"/>
      <c r="DOO181" s="216"/>
      <c r="DOP181" s="216"/>
      <c r="DOQ181" s="216"/>
      <c r="DOR181" s="216"/>
      <c r="DOS181" s="216"/>
      <c r="DOT181" s="216"/>
      <c r="DOU181" s="216"/>
      <c r="DOV181" s="216"/>
      <c r="DOW181" s="216"/>
      <c r="DOX181" s="216"/>
      <c r="DOY181" s="216"/>
      <c r="DOZ181" s="216"/>
      <c r="DPA181" s="216"/>
      <c r="DPB181" s="216"/>
      <c r="DPC181" s="216"/>
      <c r="DPD181" s="216"/>
      <c r="DPE181" s="216"/>
      <c r="DPF181" s="216"/>
      <c r="DPG181" s="216"/>
      <c r="DPH181" s="216"/>
      <c r="DPI181" s="216"/>
      <c r="DPJ181" s="216"/>
      <c r="DPK181" s="216"/>
      <c r="DPL181" s="216"/>
      <c r="DPM181" s="216"/>
      <c r="DPN181" s="216"/>
      <c r="DPO181" s="216"/>
      <c r="DPP181" s="216"/>
      <c r="DPQ181" s="216"/>
      <c r="DPR181" s="216"/>
      <c r="DPS181" s="216"/>
      <c r="DPT181" s="216"/>
      <c r="DPU181" s="216"/>
      <c r="DPV181" s="216"/>
      <c r="DPW181" s="216"/>
      <c r="DPX181" s="216"/>
      <c r="DPY181" s="216"/>
      <c r="DPZ181" s="216"/>
      <c r="DQA181" s="216"/>
      <c r="DQB181" s="216"/>
      <c r="DQC181" s="216"/>
      <c r="DQD181" s="216"/>
      <c r="DQE181" s="216"/>
      <c r="DQF181" s="216"/>
      <c r="DQG181" s="216"/>
      <c r="DQH181" s="216"/>
      <c r="DQI181" s="216"/>
      <c r="DQJ181" s="216"/>
      <c r="DQK181" s="216"/>
      <c r="DQL181" s="216"/>
      <c r="DQM181" s="216"/>
      <c r="DQN181" s="216"/>
      <c r="DQO181" s="216"/>
      <c r="DQP181" s="216"/>
      <c r="DQQ181" s="216"/>
      <c r="DQR181" s="216"/>
      <c r="DQS181" s="216"/>
      <c r="DQT181" s="216"/>
      <c r="DQU181" s="216"/>
      <c r="DQV181" s="216"/>
      <c r="DQW181" s="216"/>
      <c r="DQX181" s="216"/>
      <c r="DQY181" s="216"/>
      <c r="DQZ181" s="216"/>
      <c r="DRA181" s="216"/>
      <c r="DRB181" s="216"/>
      <c r="DRC181" s="216"/>
      <c r="DRD181" s="216"/>
      <c r="DRE181" s="216"/>
      <c r="DRF181" s="216"/>
      <c r="DRG181" s="216"/>
      <c r="DRH181" s="216"/>
      <c r="DRI181" s="216"/>
      <c r="DRJ181" s="216"/>
      <c r="DRK181" s="216"/>
      <c r="DRL181" s="216"/>
      <c r="DRM181" s="216"/>
      <c r="DRN181" s="216"/>
      <c r="DRO181" s="216"/>
      <c r="DRP181" s="216"/>
      <c r="DRQ181" s="216"/>
      <c r="DRR181" s="216"/>
      <c r="DRS181" s="216"/>
      <c r="DRT181" s="216"/>
      <c r="DRU181" s="216"/>
      <c r="DRV181" s="216"/>
      <c r="DRW181" s="216"/>
      <c r="DRX181" s="216"/>
      <c r="DRY181" s="216"/>
      <c r="DRZ181" s="216"/>
      <c r="DSA181" s="216"/>
      <c r="DSB181" s="216"/>
      <c r="DSC181" s="216"/>
      <c r="DSD181" s="216"/>
      <c r="DSE181" s="216"/>
      <c r="DSF181" s="216"/>
      <c r="DSG181" s="216"/>
      <c r="DSH181" s="216"/>
      <c r="DSI181" s="216"/>
      <c r="DSJ181" s="216"/>
      <c r="DSK181" s="216"/>
      <c r="DSL181" s="216"/>
      <c r="DSM181" s="216"/>
      <c r="DSN181" s="216"/>
      <c r="DSO181" s="216"/>
      <c r="DSP181" s="216"/>
      <c r="DSQ181" s="216"/>
      <c r="DSR181" s="216"/>
      <c r="DSS181" s="216"/>
      <c r="DST181" s="216"/>
      <c r="DSU181" s="216"/>
      <c r="DSV181" s="216"/>
      <c r="DSW181" s="216"/>
      <c r="DSX181" s="216"/>
      <c r="DSY181" s="216"/>
      <c r="DSZ181" s="216"/>
      <c r="DTA181" s="216"/>
      <c r="DTB181" s="216"/>
      <c r="DTC181" s="216"/>
      <c r="DTD181" s="216"/>
      <c r="DTE181" s="216"/>
      <c r="DTF181" s="216"/>
      <c r="DTG181" s="216"/>
      <c r="DTH181" s="216"/>
      <c r="DTI181" s="216"/>
      <c r="DTJ181" s="216"/>
      <c r="DTK181" s="216"/>
      <c r="DTL181" s="216"/>
      <c r="DTM181" s="216"/>
      <c r="DTN181" s="216"/>
      <c r="DTO181" s="216"/>
      <c r="DTP181" s="216"/>
      <c r="DTQ181" s="216"/>
      <c r="DTR181" s="216"/>
      <c r="DTS181" s="216"/>
      <c r="DTT181" s="216"/>
      <c r="DTU181" s="216"/>
      <c r="DTV181" s="216"/>
      <c r="DTW181" s="216"/>
      <c r="DTX181" s="216"/>
      <c r="DTY181" s="216"/>
      <c r="DTZ181" s="216"/>
      <c r="DUA181" s="216"/>
      <c r="DUB181" s="216"/>
      <c r="DUC181" s="216"/>
      <c r="DUD181" s="216"/>
      <c r="DUE181" s="216"/>
      <c r="DUF181" s="216"/>
      <c r="DUG181" s="216"/>
      <c r="DUH181" s="216"/>
      <c r="DUI181" s="216"/>
      <c r="DUJ181" s="216"/>
      <c r="DUK181" s="216"/>
      <c r="DUL181" s="216"/>
      <c r="DUM181" s="216"/>
      <c r="DUN181" s="216"/>
      <c r="DUO181" s="216"/>
      <c r="DUP181" s="216"/>
      <c r="DUQ181" s="216"/>
      <c r="DUR181" s="216"/>
      <c r="DUS181" s="216"/>
      <c r="DUT181" s="216"/>
      <c r="DUU181" s="216"/>
      <c r="DUV181" s="216"/>
      <c r="DUW181" s="216"/>
      <c r="DUX181" s="216"/>
      <c r="DUY181" s="216"/>
      <c r="DUZ181" s="216"/>
      <c r="DVA181" s="216"/>
      <c r="DVB181" s="216"/>
      <c r="DVC181" s="216"/>
      <c r="DVD181" s="216"/>
      <c r="DVE181" s="216"/>
      <c r="DVF181" s="216"/>
      <c r="DVG181" s="216"/>
      <c r="DVH181" s="216"/>
      <c r="DVI181" s="216"/>
      <c r="DVJ181" s="216"/>
      <c r="DVK181" s="216"/>
      <c r="DVL181" s="216"/>
      <c r="DVM181" s="216"/>
      <c r="DVN181" s="216"/>
      <c r="DVO181" s="216"/>
      <c r="DVP181" s="216"/>
      <c r="DVQ181" s="216"/>
      <c r="DVR181" s="216"/>
      <c r="DVS181" s="216"/>
      <c r="DVT181" s="216"/>
      <c r="DVU181" s="216"/>
      <c r="DVV181" s="216"/>
      <c r="DVW181" s="216"/>
      <c r="DVX181" s="216"/>
      <c r="DVY181" s="216"/>
      <c r="DVZ181" s="216"/>
      <c r="DWA181" s="216"/>
      <c r="DWB181" s="216"/>
      <c r="DWC181" s="216"/>
      <c r="DWD181" s="216"/>
      <c r="DWE181" s="216"/>
      <c r="DWF181" s="216"/>
      <c r="DWG181" s="216"/>
      <c r="DWH181" s="216"/>
      <c r="DWI181" s="216"/>
      <c r="DWJ181" s="216"/>
      <c r="DWK181" s="216"/>
      <c r="DWL181" s="216"/>
      <c r="DWM181" s="216"/>
      <c r="DWN181" s="216"/>
      <c r="DWO181" s="216"/>
      <c r="DWP181" s="216"/>
      <c r="DWQ181" s="216"/>
      <c r="DWR181" s="216"/>
      <c r="DWS181" s="216"/>
      <c r="DWT181" s="216"/>
      <c r="DWU181" s="216"/>
      <c r="DWV181" s="216"/>
      <c r="DWW181" s="216"/>
      <c r="DWX181" s="216"/>
      <c r="DWY181" s="216"/>
      <c r="DWZ181" s="216"/>
      <c r="DXA181" s="216"/>
      <c r="DXB181" s="216"/>
      <c r="DXC181" s="216"/>
      <c r="DXD181" s="216"/>
      <c r="DXE181" s="216"/>
      <c r="DXF181" s="216"/>
      <c r="DXG181" s="216"/>
      <c r="DXH181" s="216"/>
      <c r="DXI181" s="216"/>
      <c r="DXJ181" s="216"/>
      <c r="DXK181" s="216"/>
      <c r="DXL181" s="216"/>
      <c r="DXM181" s="216"/>
      <c r="DXN181" s="216"/>
      <c r="DXO181" s="216"/>
      <c r="DXP181" s="216"/>
      <c r="DXQ181" s="216"/>
      <c r="DXR181" s="216"/>
      <c r="DXS181" s="216"/>
      <c r="DXT181" s="216"/>
      <c r="DXU181" s="216"/>
      <c r="DXV181" s="216"/>
      <c r="DXW181" s="216"/>
      <c r="DXX181" s="216"/>
      <c r="DXY181" s="216"/>
      <c r="DXZ181" s="216"/>
      <c r="DYA181" s="216"/>
      <c r="DYB181" s="216"/>
      <c r="DYC181" s="216"/>
      <c r="DYD181" s="216"/>
      <c r="DYE181" s="216"/>
      <c r="DYF181" s="216"/>
      <c r="DYG181" s="216"/>
      <c r="DYH181" s="216"/>
      <c r="DYI181" s="216"/>
      <c r="DYJ181" s="216"/>
      <c r="DYK181" s="216"/>
      <c r="DYL181" s="216"/>
      <c r="DYM181" s="216"/>
      <c r="DYN181" s="216"/>
      <c r="DYO181" s="216"/>
      <c r="DYP181" s="216"/>
      <c r="DYQ181" s="216"/>
      <c r="DYR181" s="216"/>
      <c r="DYS181" s="216"/>
      <c r="DYT181" s="216"/>
      <c r="DYU181" s="216"/>
      <c r="DYV181" s="216"/>
      <c r="DYW181" s="216"/>
      <c r="DYX181" s="216"/>
      <c r="DYY181" s="216"/>
      <c r="DYZ181" s="216"/>
      <c r="DZA181" s="216"/>
      <c r="DZB181" s="216"/>
      <c r="DZC181" s="216"/>
      <c r="DZD181" s="216"/>
      <c r="DZE181" s="216"/>
      <c r="DZF181" s="216"/>
      <c r="DZG181" s="216"/>
      <c r="DZH181" s="216"/>
      <c r="DZI181" s="216"/>
      <c r="DZJ181" s="216"/>
      <c r="DZK181" s="216"/>
      <c r="DZL181" s="216"/>
      <c r="DZM181" s="216"/>
      <c r="DZN181" s="216"/>
      <c r="DZO181" s="216"/>
      <c r="DZP181" s="216"/>
      <c r="DZQ181" s="216"/>
      <c r="DZR181" s="216"/>
      <c r="DZS181" s="216"/>
      <c r="DZT181" s="216"/>
      <c r="DZU181" s="216"/>
      <c r="DZV181" s="216"/>
      <c r="DZW181" s="216"/>
      <c r="DZX181" s="216"/>
      <c r="DZY181" s="216"/>
      <c r="DZZ181" s="216"/>
      <c r="EAA181" s="216"/>
      <c r="EAB181" s="216"/>
      <c r="EAC181" s="216"/>
      <c r="EAD181" s="216"/>
      <c r="EAE181" s="216"/>
      <c r="EAF181" s="216"/>
      <c r="EAG181" s="216"/>
      <c r="EAH181" s="216"/>
      <c r="EAI181" s="216"/>
      <c r="EAJ181" s="216"/>
      <c r="EAK181" s="216"/>
      <c r="EAL181" s="216"/>
      <c r="EAM181" s="216"/>
      <c r="EAN181" s="216"/>
      <c r="EAO181" s="216"/>
      <c r="EAP181" s="216"/>
      <c r="EAQ181" s="216"/>
      <c r="EAR181" s="216"/>
      <c r="EAS181" s="216"/>
      <c r="EAT181" s="216"/>
      <c r="EAU181" s="216"/>
      <c r="EAV181" s="216"/>
      <c r="EAW181" s="216"/>
      <c r="EAX181" s="216"/>
      <c r="EAY181" s="216"/>
      <c r="EAZ181" s="216"/>
      <c r="EBA181" s="216"/>
      <c r="EBB181" s="216"/>
      <c r="EBC181" s="216"/>
      <c r="EBD181" s="216"/>
      <c r="EBE181" s="216"/>
      <c r="EBF181" s="216"/>
      <c r="EBG181" s="216"/>
      <c r="EBH181" s="216"/>
      <c r="EBI181" s="216"/>
      <c r="EBJ181" s="216"/>
      <c r="EBK181" s="216"/>
      <c r="EBL181" s="216"/>
      <c r="EBM181" s="216"/>
      <c r="EBN181" s="216"/>
      <c r="EBO181" s="216"/>
      <c r="EBP181" s="216"/>
      <c r="EBQ181" s="216"/>
      <c r="EBR181" s="216"/>
      <c r="EBS181" s="216"/>
      <c r="EBT181" s="216"/>
      <c r="EBU181" s="216"/>
      <c r="EBV181" s="216"/>
      <c r="EBW181" s="216"/>
      <c r="EBX181" s="216"/>
      <c r="EBY181" s="216"/>
      <c r="EBZ181" s="216"/>
      <c r="ECA181" s="216"/>
      <c r="ECB181" s="216"/>
      <c r="ECC181" s="216"/>
      <c r="ECD181" s="216"/>
      <c r="ECE181" s="216"/>
      <c r="ECF181" s="216"/>
      <c r="ECG181" s="216"/>
      <c r="ECH181" s="216"/>
      <c r="ECI181" s="216"/>
      <c r="ECJ181" s="216"/>
      <c r="ECK181" s="216"/>
      <c r="ECL181" s="216"/>
      <c r="ECM181" s="216"/>
      <c r="ECN181" s="216"/>
      <c r="ECO181" s="216"/>
      <c r="ECP181" s="216"/>
      <c r="ECQ181" s="216"/>
      <c r="ECR181" s="216"/>
      <c r="ECS181" s="216"/>
      <c r="ECT181" s="216"/>
      <c r="ECU181" s="216"/>
      <c r="ECV181" s="216"/>
      <c r="ECW181" s="216"/>
      <c r="ECX181" s="216"/>
      <c r="ECY181" s="216"/>
      <c r="ECZ181" s="216"/>
      <c r="EDA181" s="216"/>
      <c r="EDB181" s="216"/>
      <c r="EDC181" s="216"/>
      <c r="EDD181" s="216"/>
      <c r="EDE181" s="216"/>
      <c r="EDF181" s="216"/>
      <c r="EDG181" s="216"/>
      <c r="EDH181" s="216"/>
      <c r="EDI181" s="216"/>
      <c r="EDJ181" s="216"/>
      <c r="EDK181" s="216"/>
      <c r="EDL181" s="216"/>
      <c r="EDM181" s="216"/>
      <c r="EDN181" s="216"/>
      <c r="EDO181" s="216"/>
      <c r="EDP181" s="216"/>
      <c r="EDQ181" s="216"/>
      <c r="EDR181" s="216"/>
      <c r="EDS181" s="216"/>
      <c r="EDT181" s="216"/>
      <c r="EDU181" s="216"/>
      <c r="EDV181" s="216"/>
      <c r="EDW181" s="216"/>
      <c r="EDX181" s="216"/>
      <c r="EDY181" s="216"/>
      <c r="EDZ181" s="216"/>
      <c r="EEA181" s="216"/>
      <c r="EEB181" s="216"/>
      <c r="EEC181" s="216"/>
      <c r="EED181" s="216"/>
      <c r="EEE181" s="216"/>
      <c r="EEF181" s="216"/>
      <c r="EEG181" s="216"/>
      <c r="EEH181" s="216"/>
      <c r="EEI181" s="216"/>
      <c r="EEJ181" s="216"/>
      <c r="EEK181" s="216"/>
      <c r="EEL181" s="216"/>
      <c r="EEM181" s="216"/>
      <c r="EEN181" s="216"/>
      <c r="EEO181" s="216"/>
      <c r="EEP181" s="216"/>
      <c r="EEQ181" s="216"/>
      <c r="EER181" s="216"/>
      <c r="EES181" s="216"/>
      <c r="EET181" s="216"/>
      <c r="EEU181" s="216"/>
      <c r="EEV181" s="216"/>
      <c r="EEW181" s="216"/>
      <c r="EEX181" s="216"/>
      <c r="EEY181" s="216"/>
      <c r="EEZ181" s="216"/>
      <c r="EFA181" s="216"/>
      <c r="EFB181" s="216"/>
      <c r="EFC181" s="216"/>
      <c r="EFD181" s="216"/>
      <c r="EFE181" s="216"/>
      <c r="EFF181" s="216"/>
      <c r="EFG181" s="216"/>
      <c r="EFH181" s="216"/>
      <c r="EFI181" s="216"/>
      <c r="EFJ181" s="216"/>
      <c r="EFK181" s="216"/>
      <c r="EFL181" s="216"/>
      <c r="EFM181" s="216"/>
      <c r="EFN181" s="216"/>
      <c r="EFO181" s="216"/>
      <c r="EFP181" s="216"/>
      <c r="EFQ181" s="216"/>
      <c r="EFR181" s="216"/>
      <c r="EFS181" s="216"/>
      <c r="EFT181" s="216"/>
      <c r="EFU181" s="216"/>
      <c r="EFV181" s="216"/>
      <c r="EFW181" s="216"/>
      <c r="EFX181" s="216"/>
      <c r="EFY181" s="216"/>
      <c r="EFZ181" s="216"/>
      <c r="EGA181" s="216"/>
      <c r="EGB181" s="216"/>
      <c r="EGC181" s="216"/>
      <c r="EGD181" s="216"/>
      <c r="EGE181" s="216"/>
      <c r="EGF181" s="216"/>
      <c r="EGG181" s="216"/>
      <c r="EGH181" s="216"/>
      <c r="EGI181" s="216"/>
      <c r="EGJ181" s="216"/>
      <c r="EGK181" s="216"/>
      <c r="EGL181" s="216"/>
      <c r="EGM181" s="216"/>
      <c r="EGN181" s="216"/>
      <c r="EGO181" s="216"/>
      <c r="EGP181" s="216"/>
      <c r="EGQ181" s="216"/>
      <c r="EGR181" s="216"/>
      <c r="EGS181" s="216"/>
      <c r="EGT181" s="216"/>
      <c r="EGU181" s="216"/>
      <c r="EGV181" s="216"/>
      <c r="EGW181" s="216"/>
      <c r="EGX181" s="216"/>
      <c r="EGY181" s="216"/>
      <c r="EGZ181" s="216"/>
      <c r="EHA181" s="216"/>
      <c r="EHB181" s="216"/>
      <c r="EHC181" s="216"/>
      <c r="EHD181" s="216"/>
      <c r="EHE181" s="216"/>
      <c r="EHF181" s="216"/>
      <c r="EHG181" s="216"/>
      <c r="EHH181" s="216"/>
      <c r="EHI181" s="216"/>
      <c r="EHJ181" s="216"/>
      <c r="EHK181" s="216"/>
      <c r="EHL181" s="216"/>
      <c r="EHM181" s="216"/>
      <c r="EHN181" s="216"/>
      <c r="EHO181" s="216"/>
      <c r="EHP181" s="216"/>
      <c r="EHQ181" s="216"/>
      <c r="EHR181" s="216"/>
      <c r="EHS181" s="216"/>
      <c r="EHT181" s="216"/>
      <c r="EHU181" s="216"/>
      <c r="EHV181" s="216"/>
      <c r="EHW181" s="216"/>
      <c r="EHX181" s="216"/>
      <c r="EHY181" s="216"/>
      <c r="EHZ181" s="216"/>
      <c r="EIA181" s="216"/>
      <c r="EIB181" s="216"/>
      <c r="EIC181" s="216"/>
      <c r="EID181" s="216"/>
      <c r="EIE181" s="216"/>
      <c r="EIF181" s="216"/>
      <c r="EIG181" s="216"/>
      <c r="EIH181" s="216"/>
      <c r="EII181" s="216"/>
      <c r="EIJ181" s="216"/>
      <c r="EIK181" s="216"/>
      <c r="EIL181" s="216"/>
      <c r="EIM181" s="216"/>
      <c r="EIN181" s="216"/>
      <c r="EIO181" s="216"/>
      <c r="EIP181" s="216"/>
      <c r="EIQ181" s="216"/>
      <c r="EIR181" s="216"/>
      <c r="EIS181" s="216"/>
      <c r="EIT181" s="216"/>
      <c r="EIU181" s="216"/>
      <c r="EIV181" s="216"/>
      <c r="EIW181" s="216"/>
      <c r="EIX181" s="216"/>
      <c r="EIY181" s="216"/>
      <c r="EIZ181" s="216"/>
      <c r="EJA181" s="216"/>
      <c r="EJB181" s="216"/>
      <c r="EJC181" s="216"/>
      <c r="EJD181" s="216"/>
      <c r="EJE181" s="216"/>
      <c r="EJF181" s="216"/>
      <c r="EJG181" s="216"/>
      <c r="EJH181" s="216"/>
      <c r="EJI181" s="216"/>
      <c r="EJJ181" s="216"/>
      <c r="EJK181" s="216"/>
      <c r="EJL181" s="216"/>
      <c r="EJM181" s="216"/>
      <c r="EJN181" s="216"/>
      <c r="EJO181" s="216"/>
      <c r="EJP181" s="216"/>
      <c r="EJQ181" s="216"/>
      <c r="EJR181" s="216"/>
      <c r="EJS181" s="216"/>
      <c r="EJT181" s="216"/>
      <c r="EJU181" s="216"/>
      <c r="EJV181" s="216"/>
      <c r="EJW181" s="216"/>
      <c r="EJX181" s="216"/>
      <c r="EJY181" s="216"/>
      <c r="EJZ181" s="216"/>
      <c r="EKA181" s="216"/>
      <c r="EKB181" s="216"/>
      <c r="EKC181" s="216"/>
      <c r="EKD181" s="216"/>
      <c r="EKE181" s="216"/>
      <c r="EKF181" s="216"/>
      <c r="EKG181" s="216"/>
      <c r="EKH181" s="216"/>
      <c r="EKI181" s="216"/>
      <c r="EKJ181" s="216"/>
      <c r="EKK181" s="216"/>
      <c r="EKL181" s="216"/>
      <c r="EKM181" s="216"/>
      <c r="EKN181" s="216"/>
      <c r="EKO181" s="216"/>
      <c r="EKP181" s="216"/>
      <c r="EKQ181" s="216"/>
      <c r="EKR181" s="216"/>
      <c r="EKS181" s="216"/>
      <c r="EKT181" s="216"/>
      <c r="EKU181" s="216"/>
      <c r="EKV181" s="216"/>
      <c r="EKW181" s="216"/>
      <c r="EKX181" s="216"/>
      <c r="EKY181" s="216"/>
      <c r="EKZ181" s="216"/>
      <c r="ELA181" s="216"/>
      <c r="ELB181" s="216"/>
      <c r="ELC181" s="216"/>
      <c r="ELD181" s="216"/>
      <c r="ELE181" s="216"/>
      <c r="ELF181" s="216"/>
      <c r="ELG181" s="216"/>
      <c r="ELH181" s="216"/>
      <c r="ELI181" s="216"/>
      <c r="ELJ181" s="216"/>
      <c r="ELK181" s="216"/>
      <c r="ELL181" s="216"/>
      <c r="ELM181" s="216"/>
      <c r="ELN181" s="216"/>
      <c r="ELO181" s="216"/>
      <c r="ELP181" s="216"/>
      <c r="ELQ181" s="216"/>
      <c r="ELR181" s="216"/>
      <c r="ELS181" s="216"/>
      <c r="ELT181" s="216"/>
      <c r="ELU181" s="216"/>
      <c r="ELV181" s="216"/>
      <c r="ELW181" s="216"/>
      <c r="ELX181" s="216"/>
      <c r="ELY181" s="216"/>
      <c r="ELZ181" s="216"/>
      <c r="EMA181" s="216"/>
      <c r="EMB181" s="216"/>
      <c r="EMC181" s="216"/>
      <c r="EMD181" s="216"/>
      <c r="EME181" s="216"/>
      <c r="EMF181" s="216"/>
      <c r="EMG181" s="216"/>
      <c r="EMH181" s="216"/>
      <c r="EMI181" s="216"/>
      <c r="EMJ181" s="216"/>
      <c r="EMK181" s="216"/>
      <c r="EML181" s="216"/>
      <c r="EMM181" s="216"/>
      <c r="EMN181" s="216"/>
      <c r="EMO181" s="216"/>
      <c r="EMP181" s="216"/>
      <c r="EMQ181" s="216"/>
      <c r="EMR181" s="216"/>
      <c r="EMS181" s="216"/>
      <c r="EMT181" s="216"/>
      <c r="EMU181" s="216"/>
      <c r="EMV181" s="216"/>
      <c r="EMW181" s="216"/>
      <c r="EMX181" s="216"/>
      <c r="EMY181" s="216"/>
      <c r="EMZ181" s="216"/>
      <c r="ENA181" s="216"/>
      <c r="ENB181" s="216"/>
      <c r="ENC181" s="216"/>
      <c r="END181" s="216"/>
      <c r="ENE181" s="216"/>
      <c r="ENF181" s="216"/>
      <c r="ENG181" s="216"/>
      <c r="ENH181" s="216"/>
      <c r="ENI181" s="216"/>
      <c r="ENJ181" s="216"/>
      <c r="ENK181" s="216"/>
      <c r="ENL181" s="216"/>
      <c r="ENM181" s="216"/>
      <c r="ENN181" s="216"/>
      <c r="ENO181" s="216"/>
      <c r="ENP181" s="216"/>
      <c r="ENQ181" s="216"/>
      <c r="ENR181" s="216"/>
      <c r="ENS181" s="216"/>
      <c r="ENT181" s="216"/>
      <c r="ENU181" s="216"/>
      <c r="ENV181" s="216"/>
      <c r="ENW181" s="216"/>
      <c r="ENX181" s="216"/>
      <c r="ENY181" s="216"/>
      <c r="ENZ181" s="216"/>
      <c r="EOA181" s="216"/>
      <c r="EOB181" s="216"/>
      <c r="EOC181" s="216"/>
      <c r="EOD181" s="216"/>
      <c r="EOE181" s="216"/>
      <c r="EOF181" s="216"/>
      <c r="EOG181" s="216"/>
      <c r="EOH181" s="216"/>
      <c r="EOI181" s="216"/>
      <c r="EOJ181" s="216"/>
      <c r="EOK181" s="216"/>
      <c r="EOL181" s="216"/>
      <c r="EOM181" s="216"/>
      <c r="EON181" s="216"/>
      <c r="EOO181" s="216"/>
      <c r="EOP181" s="216"/>
      <c r="EOQ181" s="216"/>
      <c r="EOR181" s="216"/>
      <c r="EOS181" s="216"/>
      <c r="EOT181" s="216"/>
      <c r="EOU181" s="216"/>
      <c r="EOV181" s="216"/>
      <c r="EOW181" s="216"/>
      <c r="EOX181" s="216"/>
      <c r="EOY181" s="216"/>
      <c r="EOZ181" s="216"/>
      <c r="EPA181" s="216"/>
      <c r="EPB181" s="216"/>
      <c r="EPC181" s="216"/>
      <c r="EPD181" s="216"/>
      <c r="EPE181" s="216"/>
      <c r="EPF181" s="216"/>
      <c r="EPG181" s="216"/>
      <c r="EPH181" s="216"/>
      <c r="EPI181" s="216"/>
      <c r="EPJ181" s="216"/>
      <c r="EPK181" s="216"/>
      <c r="EPL181" s="216"/>
      <c r="EPM181" s="216"/>
      <c r="EPN181" s="216"/>
      <c r="EPO181" s="216"/>
      <c r="EPP181" s="216"/>
      <c r="EPQ181" s="216"/>
      <c r="EPR181" s="216"/>
      <c r="EPS181" s="216"/>
      <c r="EPT181" s="216"/>
      <c r="EPU181" s="216"/>
      <c r="EPV181" s="216"/>
      <c r="EPW181" s="216"/>
      <c r="EPX181" s="216"/>
      <c r="EPY181" s="216"/>
      <c r="EPZ181" s="216"/>
      <c r="EQA181" s="216"/>
      <c r="EQB181" s="216"/>
      <c r="EQC181" s="216"/>
      <c r="EQD181" s="216"/>
      <c r="EQE181" s="216"/>
      <c r="EQF181" s="216"/>
      <c r="EQG181" s="216"/>
      <c r="EQH181" s="216"/>
      <c r="EQI181" s="216"/>
      <c r="EQJ181" s="216"/>
      <c r="EQK181" s="216"/>
      <c r="EQL181" s="216"/>
      <c r="EQM181" s="216"/>
      <c r="EQN181" s="216"/>
      <c r="EQO181" s="216"/>
      <c r="EQP181" s="216"/>
      <c r="EQQ181" s="216"/>
      <c r="EQR181" s="216"/>
      <c r="EQS181" s="216"/>
      <c r="EQT181" s="216"/>
      <c r="EQU181" s="216"/>
      <c r="EQV181" s="216"/>
      <c r="EQW181" s="216"/>
      <c r="EQX181" s="216"/>
      <c r="EQY181" s="216"/>
      <c r="EQZ181" s="216"/>
      <c r="ERA181" s="216"/>
      <c r="ERB181" s="216"/>
      <c r="ERC181" s="216"/>
      <c r="ERD181" s="216"/>
      <c r="ERE181" s="216"/>
      <c r="ERF181" s="216"/>
      <c r="ERG181" s="216"/>
      <c r="ERH181" s="216"/>
      <c r="ERI181" s="216"/>
      <c r="ERJ181" s="216"/>
      <c r="ERK181" s="216"/>
      <c r="ERL181" s="216"/>
      <c r="ERM181" s="216"/>
      <c r="ERN181" s="216"/>
      <c r="ERO181" s="216"/>
      <c r="ERP181" s="216"/>
      <c r="ERQ181" s="216"/>
      <c r="ERR181" s="216"/>
      <c r="ERS181" s="216"/>
      <c r="ERT181" s="216"/>
      <c r="ERU181" s="216"/>
      <c r="ERV181" s="216"/>
      <c r="ERW181" s="216"/>
      <c r="ERX181" s="216"/>
      <c r="ERY181" s="216"/>
      <c r="ERZ181" s="216"/>
      <c r="ESA181" s="216"/>
      <c r="ESB181" s="216"/>
      <c r="ESC181" s="216"/>
      <c r="ESD181" s="216"/>
      <c r="ESE181" s="216"/>
      <c r="ESF181" s="216"/>
      <c r="ESG181" s="216"/>
      <c r="ESH181" s="216"/>
      <c r="ESI181" s="216"/>
      <c r="ESJ181" s="216"/>
      <c r="ESK181" s="216"/>
      <c r="ESL181" s="216"/>
      <c r="ESM181" s="216"/>
      <c r="ESN181" s="216"/>
      <c r="ESO181" s="216"/>
      <c r="ESP181" s="216"/>
      <c r="ESQ181" s="216"/>
      <c r="ESR181" s="216"/>
      <c r="ESS181" s="216"/>
      <c r="EST181" s="216"/>
      <c r="ESU181" s="216"/>
      <c r="ESV181" s="216"/>
      <c r="ESW181" s="216"/>
      <c r="ESX181" s="216"/>
      <c r="ESY181" s="216"/>
      <c r="ESZ181" s="216"/>
      <c r="ETA181" s="216"/>
      <c r="ETB181" s="216"/>
      <c r="ETC181" s="216"/>
      <c r="ETD181" s="216"/>
      <c r="ETE181" s="216"/>
      <c r="ETF181" s="216"/>
      <c r="ETG181" s="216"/>
      <c r="ETH181" s="216"/>
      <c r="ETI181" s="216"/>
      <c r="ETJ181" s="216"/>
      <c r="ETK181" s="216"/>
      <c r="ETL181" s="216"/>
      <c r="ETM181" s="216"/>
      <c r="ETN181" s="216"/>
      <c r="ETO181" s="216"/>
      <c r="ETP181" s="216"/>
      <c r="ETQ181" s="216"/>
      <c r="ETR181" s="216"/>
      <c r="ETS181" s="216"/>
      <c r="ETT181" s="216"/>
      <c r="ETU181" s="216"/>
      <c r="ETV181" s="216"/>
      <c r="ETW181" s="216"/>
      <c r="ETX181" s="216"/>
      <c r="ETY181" s="216"/>
      <c r="ETZ181" s="216"/>
      <c r="EUA181" s="216"/>
      <c r="EUB181" s="216"/>
      <c r="EUC181" s="216"/>
      <c r="EUD181" s="216"/>
      <c r="EUE181" s="216"/>
      <c r="EUF181" s="216"/>
      <c r="EUG181" s="216"/>
      <c r="EUH181" s="216"/>
      <c r="EUI181" s="216"/>
      <c r="EUJ181" s="216"/>
      <c r="EUK181" s="216"/>
      <c r="EUL181" s="216"/>
      <c r="EUM181" s="216"/>
      <c r="EUN181" s="216"/>
      <c r="EUO181" s="216"/>
      <c r="EUP181" s="216"/>
      <c r="EUQ181" s="216"/>
      <c r="EUR181" s="216"/>
      <c r="EUS181" s="216"/>
      <c r="EUT181" s="216"/>
      <c r="EUU181" s="216"/>
      <c r="EUV181" s="216"/>
      <c r="EUW181" s="216"/>
      <c r="EUX181" s="216"/>
      <c r="EUY181" s="216"/>
      <c r="EUZ181" s="216"/>
      <c r="EVA181" s="216"/>
      <c r="EVB181" s="216"/>
      <c r="EVC181" s="216"/>
      <c r="EVD181" s="216"/>
      <c r="EVE181" s="216"/>
      <c r="EVF181" s="216"/>
      <c r="EVG181" s="216"/>
      <c r="EVH181" s="216"/>
      <c r="EVI181" s="216"/>
      <c r="EVJ181" s="216"/>
      <c r="EVK181" s="216"/>
      <c r="EVL181" s="216"/>
      <c r="EVM181" s="216"/>
      <c r="EVN181" s="216"/>
      <c r="EVO181" s="216"/>
      <c r="EVP181" s="216"/>
      <c r="EVQ181" s="216"/>
      <c r="EVR181" s="216"/>
      <c r="EVS181" s="216"/>
      <c r="EVT181" s="216"/>
      <c r="EVU181" s="216"/>
      <c r="EVV181" s="216"/>
      <c r="EVW181" s="216"/>
      <c r="EVX181" s="216"/>
      <c r="EVY181" s="216"/>
      <c r="EVZ181" s="216"/>
      <c r="EWA181" s="216"/>
      <c r="EWB181" s="216"/>
      <c r="EWC181" s="216"/>
      <c r="EWD181" s="216"/>
      <c r="EWE181" s="216"/>
      <c r="EWF181" s="216"/>
      <c r="EWG181" s="216"/>
      <c r="EWH181" s="216"/>
      <c r="EWI181" s="216"/>
      <c r="EWJ181" s="216"/>
      <c r="EWK181" s="216"/>
      <c r="EWL181" s="216"/>
      <c r="EWM181" s="216"/>
      <c r="EWN181" s="216"/>
      <c r="EWO181" s="216"/>
      <c r="EWP181" s="216"/>
      <c r="EWQ181" s="216"/>
      <c r="EWR181" s="216"/>
      <c r="EWS181" s="216"/>
      <c r="EWT181" s="216"/>
      <c r="EWU181" s="216"/>
      <c r="EWV181" s="216"/>
      <c r="EWW181" s="216"/>
      <c r="EWX181" s="216"/>
      <c r="EWY181" s="216"/>
      <c r="EWZ181" s="216"/>
      <c r="EXA181" s="216"/>
      <c r="EXB181" s="216"/>
      <c r="EXC181" s="216"/>
      <c r="EXD181" s="216"/>
      <c r="EXE181" s="216"/>
      <c r="EXF181" s="216"/>
      <c r="EXG181" s="216"/>
      <c r="EXH181" s="216"/>
      <c r="EXI181" s="216"/>
      <c r="EXJ181" s="216"/>
      <c r="EXK181" s="216"/>
      <c r="EXL181" s="216"/>
      <c r="EXM181" s="216"/>
      <c r="EXN181" s="216"/>
      <c r="EXO181" s="216"/>
      <c r="EXP181" s="216"/>
      <c r="EXQ181" s="216"/>
      <c r="EXR181" s="216"/>
      <c r="EXS181" s="216"/>
      <c r="EXT181" s="216"/>
      <c r="EXU181" s="216"/>
      <c r="EXV181" s="216"/>
      <c r="EXW181" s="216"/>
      <c r="EXX181" s="216"/>
      <c r="EXY181" s="216"/>
      <c r="EXZ181" s="216"/>
      <c r="EYA181" s="216"/>
      <c r="EYB181" s="216"/>
      <c r="EYC181" s="216"/>
      <c r="EYD181" s="216"/>
      <c r="EYE181" s="216"/>
      <c r="EYF181" s="216"/>
      <c r="EYG181" s="216"/>
      <c r="EYH181" s="216"/>
      <c r="EYI181" s="216"/>
      <c r="EYJ181" s="216"/>
      <c r="EYK181" s="216"/>
      <c r="EYL181" s="216"/>
      <c r="EYM181" s="216"/>
      <c r="EYN181" s="216"/>
      <c r="EYO181" s="216"/>
      <c r="EYP181" s="216"/>
      <c r="EYQ181" s="216"/>
      <c r="EYR181" s="216"/>
      <c r="EYS181" s="216"/>
      <c r="EYT181" s="216"/>
      <c r="EYU181" s="216"/>
      <c r="EYV181" s="216"/>
      <c r="EYW181" s="216"/>
      <c r="EYX181" s="216"/>
      <c r="EYY181" s="216"/>
      <c r="EYZ181" s="216"/>
      <c r="EZA181" s="216"/>
      <c r="EZB181" s="216"/>
      <c r="EZC181" s="216"/>
      <c r="EZD181" s="216"/>
      <c r="EZE181" s="216"/>
      <c r="EZF181" s="216"/>
      <c r="EZG181" s="216"/>
      <c r="EZH181" s="216"/>
      <c r="EZI181" s="216"/>
      <c r="EZJ181" s="216"/>
      <c r="EZK181" s="216"/>
      <c r="EZL181" s="216"/>
      <c r="EZM181" s="216"/>
      <c r="EZN181" s="216"/>
      <c r="EZO181" s="216"/>
      <c r="EZP181" s="216"/>
      <c r="EZQ181" s="216"/>
      <c r="EZR181" s="216"/>
      <c r="EZS181" s="216"/>
      <c r="EZT181" s="216"/>
      <c r="EZU181" s="216"/>
      <c r="EZV181" s="216"/>
      <c r="EZW181" s="216"/>
      <c r="EZX181" s="216"/>
      <c r="EZY181" s="216"/>
      <c r="EZZ181" s="216"/>
      <c r="FAA181" s="216"/>
      <c r="FAB181" s="216"/>
      <c r="FAC181" s="216"/>
      <c r="FAD181" s="216"/>
      <c r="FAE181" s="216"/>
      <c r="FAF181" s="216"/>
      <c r="FAG181" s="216"/>
      <c r="FAH181" s="216"/>
      <c r="FAI181" s="216"/>
      <c r="FAJ181" s="216"/>
      <c r="FAK181" s="216"/>
      <c r="FAL181" s="216"/>
      <c r="FAM181" s="216"/>
      <c r="FAN181" s="216"/>
      <c r="FAO181" s="216"/>
      <c r="FAP181" s="216"/>
      <c r="FAQ181" s="216"/>
      <c r="FAR181" s="216"/>
      <c r="FAS181" s="216"/>
      <c r="FAT181" s="216"/>
      <c r="FAU181" s="216"/>
      <c r="FAV181" s="216"/>
      <c r="FAW181" s="216"/>
      <c r="FAX181" s="216"/>
      <c r="FAY181" s="216"/>
      <c r="FAZ181" s="216"/>
      <c r="FBA181" s="216"/>
      <c r="FBB181" s="216"/>
      <c r="FBC181" s="216"/>
      <c r="FBD181" s="216"/>
      <c r="FBE181" s="216"/>
      <c r="FBF181" s="216"/>
      <c r="FBG181" s="216"/>
      <c r="FBH181" s="216"/>
      <c r="FBI181" s="216"/>
      <c r="FBJ181" s="216"/>
      <c r="FBK181" s="216"/>
      <c r="FBL181" s="216"/>
      <c r="FBM181" s="216"/>
      <c r="FBN181" s="216"/>
      <c r="FBO181" s="216"/>
      <c r="FBP181" s="216"/>
      <c r="FBQ181" s="216"/>
      <c r="FBR181" s="216"/>
      <c r="FBS181" s="216"/>
      <c r="FBT181" s="216"/>
      <c r="FBU181" s="216"/>
      <c r="FBV181" s="216"/>
      <c r="FBW181" s="216"/>
      <c r="FBX181" s="216"/>
      <c r="FBY181" s="216"/>
      <c r="FBZ181" s="216"/>
      <c r="FCA181" s="216"/>
      <c r="FCB181" s="216"/>
      <c r="FCC181" s="216"/>
      <c r="FCD181" s="216"/>
      <c r="FCE181" s="216"/>
      <c r="FCF181" s="216"/>
      <c r="FCG181" s="216"/>
      <c r="FCH181" s="216"/>
      <c r="FCI181" s="216"/>
      <c r="FCJ181" s="216"/>
      <c r="FCK181" s="216"/>
      <c r="FCL181" s="216"/>
      <c r="FCM181" s="216"/>
      <c r="FCN181" s="216"/>
      <c r="FCO181" s="216"/>
      <c r="FCP181" s="216"/>
      <c r="FCQ181" s="216"/>
      <c r="FCR181" s="216"/>
      <c r="FCS181" s="216"/>
      <c r="FCT181" s="216"/>
      <c r="FCU181" s="216"/>
      <c r="FCV181" s="216"/>
      <c r="FCW181" s="216"/>
      <c r="FCX181" s="216"/>
      <c r="FCY181" s="216"/>
      <c r="FCZ181" s="216"/>
      <c r="FDA181" s="216"/>
      <c r="FDB181" s="216"/>
      <c r="FDC181" s="216"/>
      <c r="FDD181" s="216"/>
      <c r="FDE181" s="216"/>
      <c r="FDF181" s="216"/>
      <c r="FDG181" s="216"/>
      <c r="FDH181" s="216"/>
      <c r="FDI181" s="216"/>
      <c r="FDJ181" s="216"/>
      <c r="FDK181" s="216"/>
      <c r="FDL181" s="216"/>
      <c r="FDM181" s="216"/>
      <c r="FDN181" s="216"/>
      <c r="FDO181" s="216"/>
      <c r="FDP181" s="216"/>
      <c r="FDQ181" s="216"/>
      <c r="FDR181" s="216"/>
      <c r="FDS181" s="216"/>
      <c r="FDT181" s="216"/>
      <c r="FDU181" s="216"/>
      <c r="FDV181" s="216"/>
      <c r="FDW181" s="216"/>
      <c r="FDX181" s="216"/>
      <c r="FDY181" s="216"/>
      <c r="FDZ181" s="216"/>
      <c r="FEA181" s="216"/>
      <c r="FEB181" s="216"/>
      <c r="FEC181" s="216"/>
      <c r="FED181" s="216"/>
      <c r="FEE181" s="216"/>
      <c r="FEF181" s="216"/>
      <c r="FEG181" s="216"/>
      <c r="FEH181" s="216"/>
      <c r="FEI181" s="216"/>
      <c r="FEJ181" s="216"/>
      <c r="FEK181" s="216"/>
      <c r="FEL181" s="216"/>
      <c r="FEM181" s="216"/>
      <c r="FEN181" s="216"/>
      <c r="FEO181" s="216"/>
      <c r="FEP181" s="216"/>
      <c r="FEQ181" s="216"/>
      <c r="FER181" s="216"/>
      <c r="FES181" s="216"/>
      <c r="FET181" s="216"/>
      <c r="FEU181" s="216"/>
      <c r="FEV181" s="216"/>
      <c r="FEW181" s="216"/>
      <c r="FEX181" s="216"/>
      <c r="FEY181" s="216"/>
      <c r="FEZ181" s="216"/>
      <c r="FFA181" s="216"/>
      <c r="FFB181" s="216"/>
      <c r="FFC181" s="216"/>
      <c r="FFD181" s="216"/>
      <c r="FFE181" s="216"/>
      <c r="FFF181" s="216"/>
      <c r="FFG181" s="216"/>
      <c r="FFH181" s="216"/>
      <c r="FFI181" s="216"/>
      <c r="FFJ181" s="216"/>
      <c r="FFK181" s="216"/>
      <c r="FFL181" s="216"/>
      <c r="FFM181" s="216"/>
      <c r="FFN181" s="216"/>
      <c r="FFO181" s="216"/>
      <c r="FFP181" s="216"/>
      <c r="FFQ181" s="216"/>
      <c r="FFR181" s="216"/>
      <c r="FFS181" s="216"/>
      <c r="FFT181" s="216"/>
      <c r="FFU181" s="216"/>
      <c r="FFV181" s="216"/>
      <c r="FFW181" s="216"/>
      <c r="FFX181" s="216"/>
      <c r="FFY181" s="216"/>
      <c r="FFZ181" s="216"/>
      <c r="FGA181" s="216"/>
      <c r="FGB181" s="216"/>
      <c r="FGC181" s="216"/>
      <c r="FGD181" s="216"/>
      <c r="FGE181" s="216"/>
      <c r="FGF181" s="216"/>
      <c r="FGG181" s="216"/>
      <c r="FGH181" s="216"/>
      <c r="FGI181" s="216"/>
      <c r="FGJ181" s="216"/>
      <c r="FGK181" s="216"/>
      <c r="FGL181" s="216"/>
      <c r="FGM181" s="216"/>
      <c r="FGN181" s="216"/>
      <c r="FGO181" s="216"/>
      <c r="FGP181" s="216"/>
      <c r="FGQ181" s="216"/>
      <c r="FGR181" s="216"/>
      <c r="FGS181" s="216"/>
      <c r="FGT181" s="216"/>
      <c r="FGU181" s="216"/>
      <c r="FGV181" s="216"/>
      <c r="FGW181" s="216"/>
      <c r="FGX181" s="216"/>
      <c r="FGY181" s="216"/>
      <c r="FGZ181" s="216"/>
      <c r="FHA181" s="216"/>
      <c r="FHB181" s="216"/>
      <c r="FHC181" s="216"/>
      <c r="FHD181" s="216"/>
      <c r="FHE181" s="216"/>
      <c r="FHF181" s="216"/>
      <c r="FHG181" s="216"/>
      <c r="FHH181" s="216"/>
      <c r="FHI181" s="216"/>
      <c r="FHJ181" s="216"/>
      <c r="FHK181" s="216"/>
      <c r="FHL181" s="216"/>
      <c r="FHM181" s="216"/>
      <c r="FHN181" s="216"/>
      <c r="FHO181" s="216"/>
      <c r="FHP181" s="216"/>
      <c r="FHQ181" s="216"/>
      <c r="FHR181" s="216"/>
      <c r="FHS181" s="216"/>
      <c r="FHT181" s="216"/>
      <c r="FHU181" s="216"/>
      <c r="FHV181" s="216"/>
      <c r="FHW181" s="216"/>
      <c r="FHX181" s="216"/>
      <c r="FHY181" s="216"/>
      <c r="FHZ181" s="216"/>
      <c r="FIA181" s="216"/>
      <c r="FIB181" s="216"/>
      <c r="FIC181" s="216"/>
      <c r="FID181" s="216"/>
      <c r="FIE181" s="216"/>
      <c r="FIF181" s="216"/>
      <c r="FIG181" s="216"/>
      <c r="FIH181" s="216"/>
      <c r="FII181" s="216"/>
      <c r="FIJ181" s="216"/>
      <c r="FIK181" s="216"/>
      <c r="FIL181" s="216"/>
      <c r="FIM181" s="216"/>
      <c r="FIN181" s="216"/>
      <c r="FIO181" s="216"/>
      <c r="FIP181" s="216"/>
      <c r="FIQ181" s="216"/>
      <c r="FIR181" s="216"/>
      <c r="FIS181" s="216"/>
      <c r="FIT181" s="216"/>
      <c r="FIU181" s="216"/>
      <c r="FIV181" s="216"/>
      <c r="FIW181" s="216"/>
      <c r="FIX181" s="216"/>
      <c r="FIY181" s="216"/>
      <c r="FIZ181" s="216"/>
      <c r="FJA181" s="216"/>
      <c r="FJB181" s="216"/>
      <c r="FJC181" s="216"/>
      <c r="FJD181" s="216"/>
      <c r="FJE181" s="216"/>
      <c r="FJF181" s="216"/>
      <c r="FJG181" s="216"/>
      <c r="FJH181" s="216"/>
      <c r="FJI181" s="216"/>
      <c r="FJJ181" s="216"/>
      <c r="FJK181" s="216"/>
      <c r="FJL181" s="216"/>
      <c r="FJM181" s="216"/>
      <c r="FJN181" s="216"/>
      <c r="FJO181" s="216"/>
      <c r="FJP181" s="216"/>
      <c r="FJQ181" s="216"/>
      <c r="FJR181" s="216"/>
      <c r="FJS181" s="216"/>
      <c r="FJT181" s="216"/>
      <c r="FJU181" s="216"/>
      <c r="FJV181" s="216"/>
      <c r="FJW181" s="216"/>
      <c r="FJX181" s="216"/>
      <c r="FJY181" s="216"/>
      <c r="FJZ181" s="216"/>
      <c r="FKA181" s="216"/>
      <c r="FKB181" s="216"/>
      <c r="FKC181" s="216"/>
      <c r="FKD181" s="216"/>
      <c r="FKE181" s="216"/>
      <c r="FKF181" s="216"/>
      <c r="FKG181" s="216"/>
      <c r="FKH181" s="216"/>
      <c r="FKI181" s="216"/>
      <c r="FKJ181" s="216"/>
      <c r="FKK181" s="216"/>
      <c r="FKL181" s="216"/>
      <c r="FKM181" s="216"/>
      <c r="FKN181" s="216"/>
      <c r="FKO181" s="216"/>
      <c r="FKP181" s="216"/>
      <c r="FKQ181" s="216"/>
      <c r="FKR181" s="216"/>
      <c r="FKS181" s="216"/>
      <c r="FKT181" s="216"/>
      <c r="FKU181" s="216"/>
      <c r="FKV181" s="216"/>
      <c r="FKW181" s="216"/>
      <c r="FKX181" s="216"/>
      <c r="FKY181" s="216"/>
      <c r="FKZ181" s="216"/>
      <c r="FLA181" s="216"/>
      <c r="FLB181" s="216"/>
      <c r="FLC181" s="216"/>
      <c r="FLD181" s="216"/>
      <c r="FLE181" s="216"/>
      <c r="FLF181" s="216"/>
      <c r="FLG181" s="216"/>
      <c r="FLH181" s="216"/>
      <c r="FLI181" s="216"/>
      <c r="FLJ181" s="216"/>
      <c r="FLK181" s="216"/>
      <c r="FLL181" s="216"/>
      <c r="FLM181" s="216"/>
      <c r="FLN181" s="216"/>
      <c r="FLO181" s="216"/>
      <c r="FLP181" s="216"/>
      <c r="FLQ181" s="216"/>
      <c r="FLR181" s="216"/>
      <c r="FLS181" s="216"/>
      <c r="FLT181" s="216"/>
      <c r="FLU181" s="216"/>
      <c r="FLV181" s="216"/>
      <c r="FLW181" s="216"/>
      <c r="FLX181" s="216"/>
      <c r="FLY181" s="216"/>
      <c r="FLZ181" s="216"/>
      <c r="FMA181" s="216"/>
      <c r="FMB181" s="216"/>
      <c r="FMC181" s="216"/>
      <c r="FMD181" s="216"/>
      <c r="FME181" s="216"/>
      <c r="FMF181" s="216"/>
      <c r="FMG181" s="216"/>
      <c r="FMH181" s="216"/>
      <c r="FMI181" s="216"/>
      <c r="FMJ181" s="216"/>
      <c r="FMK181" s="216"/>
      <c r="FML181" s="216"/>
      <c r="FMM181" s="216"/>
      <c r="FMN181" s="216"/>
      <c r="FMO181" s="216"/>
      <c r="FMP181" s="216"/>
      <c r="FMQ181" s="216"/>
      <c r="FMR181" s="216"/>
      <c r="FMS181" s="216"/>
      <c r="FMT181" s="216"/>
      <c r="FMU181" s="216"/>
      <c r="FMV181" s="216"/>
      <c r="FMW181" s="216"/>
      <c r="FMX181" s="216"/>
      <c r="FMY181" s="216"/>
      <c r="FMZ181" s="216"/>
      <c r="FNA181" s="216"/>
      <c r="FNB181" s="216"/>
      <c r="FNC181" s="216"/>
      <c r="FND181" s="216"/>
      <c r="FNE181" s="216"/>
      <c r="FNF181" s="216"/>
      <c r="FNG181" s="216"/>
      <c r="FNH181" s="216"/>
      <c r="FNI181" s="216"/>
      <c r="FNJ181" s="216"/>
      <c r="FNK181" s="216"/>
      <c r="FNL181" s="216"/>
      <c r="FNM181" s="216"/>
      <c r="FNN181" s="216"/>
      <c r="FNO181" s="216"/>
      <c r="FNP181" s="216"/>
      <c r="FNQ181" s="216"/>
      <c r="FNR181" s="216"/>
      <c r="FNS181" s="216"/>
      <c r="FNT181" s="216"/>
      <c r="FNU181" s="216"/>
      <c r="FNV181" s="216"/>
      <c r="FNW181" s="216"/>
      <c r="FNX181" s="216"/>
      <c r="FNY181" s="216"/>
      <c r="FNZ181" s="216"/>
      <c r="FOA181" s="216"/>
      <c r="FOB181" s="216"/>
      <c r="FOC181" s="216"/>
      <c r="FOD181" s="216"/>
      <c r="FOE181" s="216"/>
      <c r="FOF181" s="216"/>
      <c r="FOG181" s="216"/>
      <c r="FOH181" s="216"/>
      <c r="FOI181" s="216"/>
      <c r="FOJ181" s="216"/>
      <c r="FOK181" s="216"/>
      <c r="FOL181" s="216"/>
      <c r="FOM181" s="216"/>
      <c r="FON181" s="216"/>
      <c r="FOO181" s="216"/>
      <c r="FOP181" s="216"/>
      <c r="FOQ181" s="216"/>
      <c r="FOR181" s="216"/>
      <c r="FOS181" s="216"/>
      <c r="FOT181" s="216"/>
      <c r="FOU181" s="216"/>
      <c r="FOV181" s="216"/>
      <c r="FOW181" s="216"/>
      <c r="FOX181" s="216"/>
      <c r="FOY181" s="216"/>
      <c r="FOZ181" s="216"/>
      <c r="FPA181" s="216"/>
      <c r="FPB181" s="216"/>
      <c r="FPC181" s="216"/>
      <c r="FPD181" s="216"/>
      <c r="FPE181" s="216"/>
      <c r="FPF181" s="216"/>
      <c r="FPG181" s="216"/>
      <c r="FPH181" s="216"/>
      <c r="FPI181" s="216"/>
      <c r="FPJ181" s="216"/>
      <c r="FPK181" s="216"/>
      <c r="FPL181" s="216"/>
      <c r="FPM181" s="216"/>
      <c r="FPN181" s="216"/>
      <c r="FPO181" s="216"/>
      <c r="FPP181" s="216"/>
      <c r="FPQ181" s="216"/>
      <c r="FPR181" s="216"/>
      <c r="FPS181" s="216"/>
      <c r="FPT181" s="216"/>
      <c r="FPU181" s="216"/>
      <c r="FPV181" s="216"/>
      <c r="FPW181" s="216"/>
      <c r="FPX181" s="216"/>
      <c r="FPY181" s="216"/>
      <c r="FPZ181" s="216"/>
      <c r="FQA181" s="216"/>
      <c r="FQB181" s="216"/>
      <c r="FQC181" s="216"/>
      <c r="FQD181" s="216"/>
      <c r="FQE181" s="216"/>
      <c r="FQF181" s="216"/>
      <c r="FQG181" s="216"/>
      <c r="FQH181" s="216"/>
      <c r="FQI181" s="216"/>
      <c r="FQJ181" s="216"/>
      <c r="FQK181" s="216"/>
      <c r="FQL181" s="216"/>
      <c r="FQM181" s="216"/>
      <c r="FQN181" s="216"/>
      <c r="FQO181" s="216"/>
      <c r="FQP181" s="216"/>
      <c r="FQQ181" s="216"/>
      <c r="FQR181" s="216"/>
      <c r="FQS181" s="216"/>
      <c r="FQT181" s="216"/>
      <c r="FQU181" s="216"/>
      <c r="FQV181" s="216"/>
      <c r="FQW181" s="216"/>
      <c r="FQX181" s="216"/>
      <c r="FQY181" s="216"/>
      <c r="FQZ181" s="216"/>
      <c r="FRA181" s="216"/>
      <c r="FRB181" s="216"/>
      <c r="FRC181" s="216"/>
      <c r="FRD181" s="216"/>
      <c r="FRE181" s="216"/>
      <c r="FRF181" s="216"/>
      <c r="FRG181" s="216"/>
      <c r="FRH181" s="216"/>
      <c r="FRI181" s="216"/>
      <c r="FRJ181" s="216"/>
      <c r="FRK181" s="216"/>
      <c r="FRL181" s="216"/>
      <c r="FRM181" s="216"/>
      <c r="FRN181" s="216"/>
      <c r="FRO181" s="216"/>
      <c r="FRP181" s="216"/>
      <c r="FRQ181" s="216"/>
      <c r="FRR181" s="216"/>
      <c r="FRS181" s="216"/>
      <c r="FRT181" s="216"/>
      <c r="FRU181" s="216"/>
      <c r="FRV181" s="216"/>
      <c r="FRW181" s="216"/>
      <c r="FRX181" s="216"/>
      <c r="FRY181" s="216"/>
      <c r="FRZ181" s="216"/>
      <c r="FSA181" s="216"/>
      <c r="FSB181" s="216"/>
      <c r="FSC181" s="216"/>
      <c r="FSD181" s="216"/>
      <c r="FSE181" s="216"/>
      <c r="FSF181" s="216"/>
      <c r="FSG181" s="216"/>
      <c r="FSH181" s="216"/>
      <c r="FSI181" s="216"/>
      <c r="FSJ181" s="216"/>
      <c r="FSK181" s="216"/>
      <c r="FSL181" s="216"/>
      <c r="FSM181" s="216"/>
      <c r="FSN181" s="216"/>
      <c r="FSO181" s="216"/>
      <c r="FSP181" s="216"/>
      <c r="FSQ181" s="216"/>
      <c r="FSR181" s="216"/>
      <c r="FSS181" s="216"/>
      <c r="FST181" s="216"/>
      <c r="FSU181" s="216"/>
      <c r="FSV181" s="216"/>
      <c r="FSW181" s="216"/>
      <c r="FSX181" s="216"/>
      <c r="FSY181" s="216"/>
      <c r="FSZ181" s="216"/>
      <c r="FTA181" s="216"/>
      <c r="FTB181" s="216"/>
      <c r="FTC181" s="216"/>
      <c r="FTD181" s="216"/>
      <c r="FTE181" s="216"/>
      <c r="FTF181" s="216"/>
      <c r="FTG181" s="216"/>
      <c r="FTH181" s="216"/>
      <c r="FTI181" s="216"/>
      <c r="FTJ181" s="216"/>
      <c r="FTK181" s="216"/>
      <c r="FTL181" s="216"/>
      <c r="FTM181" s="216"/>
      <c r="FTN181" s="216"/>
      <c r="FTO181" s="216"/>
      <c r="FTP181" s="216"/>
      <c r="FTQ181" s="216"/>
      <c r="FTR181" s="216"/>
      <c r="FTS181" s="216"/>
      <c r="FTT181" s="216"/>
      <c r="FTU181" s="216"/>
      <c r="FTV181" s="216"/>
      <c r="FTW181" s="216"/>
      <c r="FTX181" s="216"/>
      <c r="FTY181" s="216"/>
      <c r="FTZ181" s="216"/>
      <c r="FUA181" s="216"/>
      <c r="FUB181" s="216"/>
      <c r="FUC181" s="216"/>
      <c r="FUD181" s="216"/>
      <c r="FUE181" s="216"/>
      <c r="FUF181" s="216"/>
      <c r="FUG181" s="216"/>
      <c r="FUH181" s="216"/>
      <c r="FUI181" s="216"/>
      <c r="FUJ181" s="216"/>
      <c r="FUK181" s="216"/>
      <c r="FUL181" s="216"/>
      <c r="FUM181" s="216"/>
      <c r="FUN181" s="216"/>
      <c r="FUO181" s="216"/>
      <c r="FUP181" s="216"/>
      <c r="FUQ181" s="216"/>
      <c r="FUR181" s="216"/>
      <c r="FUS181" s="216"/>
      <c r="FUT181" s="216"/>
      <c r="FUU181" s="216"/>
      <c r="FUV181" s="216"/>
      <c r="FUW181" s="216"/>
      <c r="FUX181" s="216"/>
      <c r="FUY181" s="216"/>
      <c r="FUZ181" s="216"/>
      <c r="FVA181" s="216"/>
      <c r="FVB181" s="216"/>
      <c r="FVC181" s="216"/>
      <c r="FVD181" s="216"/>
      <c r="FVE181" s="216"/>
      <c r="FVF181" s="216"/>
      <c r="FVG181" s="216"/>
      <c r="FVH181" s="216"/>
      <c r="FVI181" s="216"/>
      <c r="FVJ181" s="216"/>
      <c r="FVK181" s="216"/>
      <c r="FVL181" s="216"/>
      <c r="FVM181" s="216"/>
      <c r="FVN181" s="216"/>
      <c r="FVO181" s="216"/>
      <c r="FVP181" s="216"/>
      <c r="FVQ181" s="216"/>
      <c r="FVR181" s="216"/>
      <c r="FVS181" s="216"/>
      <c r="FVT181" s="216"/>
      <c r="FVU181" s="216"/>
      <c r="FVV181" s="216"/>
      <c r="FVW181" s="216"/>
      <c r="FVX181" s="216"/>
      <c r="FVY181" s="216"/>
      <c r="FVZ181" s="216"/>
      <c r="FWA181" s="216"/>
      <c r="FWB181" s="216"/>
      <c r="FWC181" s="216"/>
      <c r="FWD181" s="216"/>
      <c r="FWE181" s="216"/>
      <c r="FWF181" s="216"/>
      <c r="FWG181" s="216"/>
      <c r="FWH181" s="216"/>
      <c r="FWI181" s="216"/>
      <c r="FWJ181" s="216"/>
      <c r="FWK181" s="216"/>
      <c r="FWL181" s="216"/>
      <c r="FWM181" s="216"/>
      <c r="FWN181" s="216"/>
      <c r="FWO181" s="216"/>
      <c r="FWP181" s="216"/>
      <c r="FWQ181" s="216"/>
      <c r="FWR181" s="216"/>
      <c r="FWS181" s="216"/>
      <c r="FWT181" s="216"/>
      <c r="FWU181" s="216"/>
      <c r="FWV181" s="216"/>
      <c r="FWW181" s="216"/>
      <c r="FWX181" s="216"/>
      <c r="FWY181" s="216"/>
      <c r="FWZ181" s="216"/>
      <c r="FXA181" s="216"/>
      <c r="FXB181" s="216"/>
      <c r="FXC181" s="216"/>
      <c r="FXD181" s="216"/>
      <c r="FXE181" s="216"/>
      <c r="FXF181" s="216"/>
      <c r="FXG181" s="216"/>
      <c r="FXH181" s="216"/>
      <c r="FXI181" s="216"/>
      <c r="FXJ181" s="216"/>
      <c r="FXK181" s="216"/>
      <c r="FXL181" s="216"/>
      <c r="FXM181" s="216"/>
      <c r="FXN181" s="216"/>
      <c r="FXO181" s="216"/>
      <c r="FXP181" s="216"/>
      <c r="FXQ181" s="216"/>
      <c r="FXR181" s="216"/>
      <c r="FXS181" s="216"/>
      <c r="FXT181" s="216"/>
      <c r="FXU181" s="216"/>
      <c r="FXV181" s="216"/>
      <c r="FXW181" s="216"/>
      <c r="FXX181" s="216"/>
      <c r="FXY181" s="216"/>
      <c r="FXZ181" s="216"/>
      <c r="FYA181" s="216"/>
      <c r="FYB181" s="216"/>
      <c r="FYC181" s="216"/>
      <c r="FYD181" s="216"/>
      <c r="FYE181" s="216"/>
      <c r="FYF181" s="216"/>
      <c r="FYG181" s="216"/>
      <c r="FYH181" s="216"/>
      <c r="FYI181" s="216"/>
      <c r="FYJ181" s="216"/>
      <c r="FYK181" s="216"/>
      <c r="FYL181" s="216"/>
      <c r="FYM181" s="216"/>
      <c r="FYN181" s="216"/>
      <c r="FYO181" s="216"/>
      <c r="FYP181" s="216"/>
      <c r="FYQ181" s="216"/>
      <c r="FYR181" s="216"/>
      <c r="FYS181" s="216"/>
      <c r="FYT181" s="216"/>
      <c r="FYU181" s="216"/>
      <c r="FYV181" s="216"/>
      <c r="FYW181" s="216"/>
      <c r="FYX181" s="216"/>
      <c r="FYY181" s="216"/>
      <c r="FYZ181" s="216"/>
      <c r="FZA181" s="216"/>
      <c r="FZB181" s="216"/>
      <c r="FZC181" s="216"/>
      <c r="FZD181" s="216"/>
      <c r="FZE181" s="216"/>
      <c r="FZF181" s="216"/>
      <c r="FZG181" s="216"/>
      <c r="FZH181" s="216"/>
      <c r="FZI181" s="216"/>
      <c r="FZJ181" s="216"/>
      <c r="FZK181" s="216"/>
      <c r="FZL181" s="216"/>
      <c r="FZM181" s="216"/>
      <c r="FZN181" s="216"/>
      <c r="FZO181" s="216"/>
      <c r="FZP181" s="216"/>
      <c r="FZQ181" s="216"/>
      <c r="FZR181" s="216"/>
      <c r="FZS181" s="216"/>
      <c r="FZT181" s="216"/>
      <c r="FZU181" s="216"/>
      <c r="FZV181" s="216"/>
      <c r="FZW181" s="216"/>
      <c r="FZX181" s="216"/>
      <c r="FZY181" s="216"/>
      <c r="FZZ181" s="216"/>
      <c r="GAA181" s="216"/>
      <c r="GAB181" s="216"/>
      <c r="GAC181" s="216"/>
      <c r="GAD181" s="216"/>
      <c r="GAE181" s="216"/>
      <c r="GAF181" s="216"/>
      <c r="GAG181" s="216"/>
      <c r="GAH181" s="216"/>
      <c r="GAI181" s="216"/>
      <c r="GAJ181" s="216"/>
      <c r="GAK181" s="216"/>
      <c r="GAL181" s="216"/>
      <c r="GAM181" s="216"/>
      <c r="GAN181" s="216"/>
      <c r="GAO181" s="216"/>
      <c r="GAP181" s="216"/>
      <c r="GAQ181" s="216"/>
      <c r="GAR181" s="216"/>
      <c r="GAS181" s="216"/>
      <c r="GAT181" s="216"/>
      <c r="GAU181" s="216"/>
      <c r="GAV181" s="216"/>
      <c r="GAW181" s="216"/>
      <c r="GAX181" s="216"/>
      <c r="GAY181" s="216"/>
      <c r="GAZ181" s="216"/>
      <c r="GBA181" s="216"/>
      <c r="GBB181" s="216"/>
      <c r="GBC181" s="216"/>
      <c r="GBD181" s="216"/>
      <c r="GBE181" s="216"/>
      <c r="GBF181" s="216"/>
      <c r="GBG181" s="216"/>
      <c r="GBH181" s="216"/>
      <c r="GBI181" s="216"/>
      <c r="GBJ181" s="216"/>
      <c r="GBK181" s="216"/>
      <c r="GBL181" s="216"/>
      <c r="GBM181" s="216"/>
      <c r="GBN181" s="216"/>
      <c r="GBO181" s="216"/>
      <c r="GBP181" s="216"/>
      <c r="GBQ181" s="216"/>
      <c r="GBR181" s="216"/>
      <c r="GBS181" s="216"/>
      <c r="GBT181" s="216"/>
      <c r="GBU181" s="216"/>
      <c r="GBV181" s="216"/>
      <c r="GBW181" s="216"/>
      <c r="GBX181" s="216"/>
      <c r="GBY181" s="216"/>
      <c r="GBZ181" s="216"/>
      <c r="GCA181" s="216"/>
      <c r="GCB181" s="216"/>
      <c r="GCC181" s="216"/>
      <c r="GCD181" s="216"/>
      <c r="GCE181" s="216"/>
      <c r="GCF181" s="216"/>
      <c r="GCG181" s="216"/>
      <c r="GCH181" s="216"/>
      <c r="GCI181" s="216"/>
      <c r="GCJ181" s="216"/>
      <c r="GCK181" s="216"/>
      <c r="GCL181" s="216"/>
      <c r="GCM181" s="216"/>
      <c r="GCN181" s="216"/>
      <c r="GCO181" s="216"/>
      <c r="GCP181" s="216"/>
      <c r="GCQ181" s="216"/>
      <c r="GCR181" s="216"/>
      <c r="GCS181" s="216"/>
      <c r="GCT181" s="216"/>
      <c r="GCU181" s="216"/>
      <c r="GCV181" s="216"/>
      <c r="GCW181" s="216"/>
      <c r="GCX181" s="216"/>
      <c r="GCY181" s="216"/>
      <c r="GCZ181" s="216"/>
      <c r="GDA181" s="216"/>
      <c r="GDB181" s="216"/>
      <c r="GDC181" s="216"/>
      <c r="GDD181" s="216"/>
      <c r="GDE181" s="216"/>
      <c r="GDF181" s="216"/>
      <c r="GDG181" s="216"/>
      <c r="GDH181" s="216"/>
      <c r="GDI181" s="216"/>
      <c r="GDJ181" s="216"/>
      <c r="GDK181" s="216"/>
      <c r="GDL181" s="216"/>
      <c r="GDM181" s="216"/>
      <c r="GDN181" s="216"/>
      <c r="GDO181" s="216"/>
      <c r="GDP181" s="216"/>
      <c r="GDQ181" s="216"/>
      <c r="GDR181" s="216"/>
      <c r="GDS181" s="216"/>
      <c r="GDT181" s="216"/>
      <c r="GDU181" s="216"/>
      <c r="GDV181" s="216"/>
      <c r="GDW181" s="216"/>
      <c r="GDX181" s="216"/>
      <c r="GDY181" s="216"/>
      <c r="GDZ181" s="216"/>
      <c r="GEA181" s="216"/>
      <c r="GEB181" s="216"/>
      <c r="GEC181" s="216"/>
      <c r="GED181" s="216"/>
      <c r="GEE181" s="216"/>
      <c r="GEF181" s="216"/>
      <c r="GEG181" s="216"/>
      <c r="GEH181" s="216"/>
      <c r="GEI181" s="216"/>
      <c r="GEJ181" s="216"/>
      <c r="GEK181" s="216"/>
      <c r="GEL181" s="216"/>
      <c r="GEM181" s="216"/>
      <c r="GEN181" s="216"/>
      <c r="GEO181" s="216"/>
      <c r="GEP181" s="216"/>
      <c r="GEQ181" s="216"/>
      <c r="GER181" s="216"/>
      <c r="GES181" s="216"/>
      <c r="GET181" s="216"/>
      <c r="GEU181" s="216"/>
      <c r="GEV181" s="216"/>
      <c r="GEW181" s="216"/>
      <c r="GEX181" s="216"/>
      <c r="GEY181" s="216"/>
      <c r="GEZ181" s="216"/>
      <c r="GFA181" s="216"/>
      <c r="GFB181" s="216"/>
      <c r="GFC181" s="216"/>
      <c r="GFD181" s="216"/>
      <c r="GFE181" s="216"/>
      <c r="GFF181" s="216"/>
      <c r="GFG181" s="216"/>
      <c r="GFH181" s="216"/>
      <c r="GFI181" s="216"/>
      <c r="GFJ181" s="216"/>
      <c r="GFK181" s="216"/>
      <c r="GFL181" s="216"/>
      <c r="GFM181" s="216"/>
      <c r="GFN181" s="216"/>
      <c r="GFO181" s="216"/>
      <c r="GFP181" s="216"/>
      <c r="GFQ181" s="216"/>
      <c r="GFR181" s="216"/>
      <c r="GFS181" s="216"/>
      <c r="GFT181" s="216"/>
      <c r="GFU181" s="216"/>
      <c r="GFV181" s="216"/>
      <c r="GFW181" s="216"/>
      <c r="GFX181" s="216"/>
      <c r="GFY181" s="216"/>
      <c r="GFZ181" s="216"/>
      <c r="GGA181" s="216"/>
      <c r="GGB181" s="216"/>
      <c r="GGC181" s="216"/>
      <c r="GGD181" s="216"/>
      <c r="GGE181" s="216"/>
      <c r="GGF181" s="216"/>
      <c r="GGG181" s="216"/>
      <c r="GGH181" s="216"/>
      <c r="GGI181" s="216"/>
      <c r="GGJ181" s="216"/>
      <c r="GGK181" s="216"/>
      <c r="GGL181" s="216"/>
      <c r="GGM181" s="216"/>
      <c r="GGN181" s="216"/>
      <c r="GGO181" s="216"/>
      <c r="GGP181" s="216"/>
      <c r="GGQ181" s="216"/>
      <c r="GGR181" s="216"/>
      <c r="GGS181" s="216"/>
      <c r="GGT181" s="216"/>
      <c r="GGU181" s="216"/>
      <c r="GGV181" s="216"/>
      <c r="GGW181" s="216"/>
      <c r="GGX181" s="216"/>
      <c r="GGY181" s="216"/>
      <c r="GGZ181" s="216"/>
      <c r="GHA181" s="216"/>
      <c r="GHB181" s="216"/>
      <c r="GHC181" s="216"/>
      <c r="GHD181" s="216"/>
      <c r="GHE181" s="216"/>
      <c r="GHF181" s="216"/>
      <c r="GHG181" s="216"/>
      <c r="GHH181" s="216"/>
      <c r="GHI181" s="216"/>
      <c r="GHJ181" s="216"/>
      <c r="GHK181" s="216"/>
      <c r="GHL181" s="216"/>
      <c r="GHM181" s="216"/>
      <c r="GHN181" s="216"/>
      <c r="GHO181" s="216"/>
      <c r="GHP181" s="216"/>
      <c r="GHQ181" s="216"/>
      <c r="GHR181" s="216"/>
      <c r="GHS181" s="216"/>
      <c r="GHT181" s="216"/>
      <c r="GHU181" s="216"/>
      <c r="GHV181" s="216"/>
      <c r="GHW181" s="216"/>
      <c r="GHX181" s="216"/>
      <c r="GHY181" s="216"/>
      <c r="GHZ181" s="216"/>
      <c r="GIA181" s="216"/>
      <c r="GIB181" s="216"/>
      <c r="GIC181" s="216"/>
      <c r="GID181" s="216"/>
      <c r="GIE181" s="216"/>
      <c r="GIF181" s="216"/>
      <c r="GIG181" s="216"/>
      <c r="GIH181" s="216"/>
      <c r="GII181" s="216"/>
      <c r="GIJ181" s="216"/>
      <c r="GIK181" s="216"/>
      <c r="GIL181" s="216"/>
      <c r="GIM181" s="216"/>
      <c r="GIN181" s="216"/>
      <c r="GIO181" s="216"/>
      <c r="GIP181" s="216"/>
      <c r="GIQ181" s="216"/>
      <c r="GIR181" s="216"/>
      <c r="GIS181" s="216"/>
      <c r="GIT181" s="216"/>
      <c r="GIU181" s="216"/>
      <c r="GIV181" s="216"/>
      <c r="GIW181" s="216"/>
      <c r="GIX181" s="216"/>
      <c r="GIY181" s="216"/>
      <c r="GIZ181" s="216"/>
      <c r="GJA181" s="216"/>
      <c r="GJB181" s="216"/>
      <c r="GJC181" s="216"/>
      <c r="GJD181" s="216"/>
      <c r="GJE181" s="216"/>
      <c r="GJF181" s="216"/>
      <c r="GJG181" s="216"/>
      <c r="GJH181" s="216"/>
      <c r="GJI181" s="216"/>
      <c r="GJJ181" s="216"/>
      <c r="GJK181" s="216"/>
      <c r="GJL181" s="216"/>
      <c r="GJM181" s="216"/>
      <c r="GJN181" s="216"/>
      <c r="GJO181" s="216"/>
      <c r="GJP181" s="216"/>
      <c r="GJQ181" s="216"/>
      <c r="GJR181" s="216"/>
      <c r="GJS181" s="216"/>
      <c r="GJT181" s="216"/>
      <c r="GJU181" s="216"/>
      <c r="GJV181" s="216"/>
      <c r="GJW181" s="216"/>
      <c r="GJX181" s="216"/>
      <c r="GJY181" s="216"/>
      <c r="GJZ181" s="216"/>
      <c r="GKA181" s="216"/>
      <c r="GKB181" s="216"/>
      <c r="GKC181" s="216"/>
      <c r="GKD181" s="216"/>
      <c r="GKE181" s="216"/>
      <c r="GKF181" s="216"/>
      <c r="GKG181" s="216"/>
      <c r="GKH181" s="216"/>
      <c r="GKI181" s="216"/>
      <c r="GKJ181" s="216"/>
      <c r="GKK181" s="216"/>
      <c r="GKL181" s="216"/>
      <c r="GKM181" s="216"/>
      <c r="GKN181" s="216"/>
      <c r="GKO181" s="216"/>
      <c r="GKP181" s="216"/>
      <c r="GKQ181" s="216"/>
      <c r="GKR181" s="216"/>
      <c r="GKS181" s="216"/>
      <c r="GKT181" s="216"/>
      <c r="GKU181" s="216"/>
      <c r="GKV181" s="216"/>
      <c r="GKW181" s="216"/>
      <c r="GKX181" s="216"/>
      <c r="GKY181" s="216"/>
      <c r="GKZ181" s="216"/>
      <c r="GLA181" s="216"/>
      <c r="GLB181" s="216"/>
      <c r="GLC181" s="216"/>
      <c r="GLD181" s="216"/>
      <c r="GLE181" s="216"/>
      <c r="GLF181" s="216"/>
      <c r="GLG181" s="216"/>
      <c r="GLH181" s="216"/>
      <c r="GLI181" s="216"/>
      <c r="GLJ181" s="216"/>
      <c r="GLK181" s="216"/>
      <c r="GLL181" s="216"/>
      <c r="GLM181" s="216"/>
      <c r="GLN181" s="216"/>
      <c r="GLO181" s="216"/>
      <c r="GLP181" s="216"/>
      <c r="GLQ181" s="216"/>
      <c r="GLR181" s="216"/>
      <c r="GLS181" s="216"/>
      <c r="GLT181" s="216"/>
      <c r="GLU181" s="216"/>
      <c r="GLV181" s="216"/>
      <c r="GLW181" s="216"/>
      <c r="GLX181" s="216"/>
      <c r="GLY181" s="216"/>
      <c r="GLZ181" s="216"/>
      <c r="GMA181" s="216"/>
      <c r="GMB181" s="216"/>
      <c r="GMC181" s="216"/>
      <c r="GMD181" s="216"/>
      <c r="GME181" s="216"/>
      <c r="GMF181" s="216"/>
      <c r="GMG181" s="216"/>
      <c r="GMH181" s="216"/>
      <c r="GMI181" s="216"/>
      <c r="GMJ181" s="216"/>
      <c r="GMK181" s="216"/>
      <c r="GML181" s="216"/>
      <c r="GMM181" s="216"/>
      <c r="GMN181" s="216"/>
      <c r="GMO181" s="216"/>
      <c r="GMP181" s="216"/>
      <c r="GMQ181" s="216"/>
      <c r="GMR181" s="216"/>
      <c r="GMS181" s="216"/>
      <c r="GMT181" s="216"/>
      <c r="GMU181" s="216"/>
      <c r="GMV181" s="216"/>
      <c r="GMW181" s="216"/>
      <c r="GMX181" s="216"/>
      <c r="GMY181" s="216"/>
      <c r="GMZ181" s="216"/>
      <c r="GNA181" s="216"/>
      <c r="GNB181" s="216"/>
      <c r="GNC181" s="216"/>
      <c r="GND181" s="216"/>
      <c r="GNE181" s="216"/>
      <c r="GNF181" s="216"/>
      <c r="GNG181" s="216"/>
      <c r="GNH181" s="216"/>
      <c r="GNI181" s="216"/>
      <c r="GNJ181" s="216"/>
      <c r="GNK181" s="216"/>
      <c r="GNL181" s="216"/>
      <c r="GNM181" s="216"/>
      <c r="GNN181" s="216"/>
      <c r="GNO181" s="216"/>
      <c r="GNP181" s="216"/>
      <c r="GNQ181" s="216"/>
      <c r="GNR181" s="216"/>
      <c r="GNS181" s="216"/>
      <c r="GNT181" s="216"/>
      <c r="GNU181" s="216"/>
      <c r="GNV181" s="216"/>
      <c r="GNW181" s="216"/>
      <c r="GNX181" s="216"/>
      <c r="GNY181" s="216"/>
      <c r="GNZ181" s="216"/>
      <c r="GOA181" s="216"/>
      <c r="GOB181" s="216"/>
      <c r="GOC181" s="216"/>
      <c r="GOD181" s="216"/>
      <c r="GOE181" s="216"/>
      <c r="GOF181" s="216"/>
      <c r="GOG181" s="216"/>
      <c r="GOH181" s="216"/>
      <c r="GOI181" s="216"/>
      <c r="GOJ181" s="216"/>
      <c r="GOK181" s="216"/>
      <c r="GOL181" s="216"/>
      <c r="GOM181" s="216"/>
      <c r="GON181" s="216"/>
      <c r="GOO181" s="216"/>
      <c r="GOP181" s="216"/>
      <c r="GOQ181" s="216"/>
      <c r="GOR181" s="216"/>
      <c r="GOS181" s="216"/>
      <c r="GOT181" s="216"/>
      <c r="GOU181" s="216"/>
      <c r="GOV181" s="216"/>
      <c r="GOW181" s="216"/>
      <c r="GOX181" s="216"/>
      <c r="GOY181" s="216"/>
      <c r="GOZ181" s="216"/>
      <c r="GPA181" s="216"/>
      <c r="GPB181" s="216"/>
      <c r="GPC181" s="216"/>
      <c r="GPD181" s="216"/>
      <c r="GPE181" s="216"/>
      <c r="GPF181" s="216"/>
      <c r="GPG181" s="216"/>
      <c r="GPH181" s="216"/>
      <c r="GPI181" s="216"/>
      <c r="GPJ181" s="216"/>
      <c r="GPK181" s="216"/>
      <c r="GPL181" s="216"/>
      <c r="GPM181" s="216"/>
      <c r="GPN181" s="216"/>
      <c r="GPO181" s="216"/>
      <c r="GPP181" s="216"/>
      <c r="GPQ181" s="216"/>
      <c r="GPR181" s="216"/>
      <c r="GPS181" s="216"/>
      <c r="GPT181" s="216"/>
      <c r="GPU181" s="216"/>
      <c r="GPV181" s="216"/>
      <c r="GPW181" s="216"/>
      <c r="GPX181" s="216"/>
      <c r="GPY181" s="216"/>
      <c r="GPZ181" s="216"/>
      <c r="GQA181" s="216"/>
      <c r="GQB181" s="216"/>
      <c r="GQC181" s="216"/>
      <c r="GQD181" s="216"/>
      <c r="GQE181" s="216"/>
      <c r="GQF181" s="216"/>
      <c r="GQG181" s="216"/>
      <c r="GQH181" s="216"/>
      <c r="GQI181" s="216"/>
      <c r="GQJ181" s="216"/>
      <c r="GQK181" s="216"/>
      <c r="GQL181" s="216"/>
      <c r="GQM181" s="216"/>
      <c r="GQN181" s="216"/>
      <c r="GQO181" s="216"/>
      <c r="GQP181" s="216"/>
      <c r="GQQ181" s="216"/>
      <c r="GQR181" s="216"/>
      <c r="GQS181" s="216"/>
      <c r="GQT181" s="216"/>
      <c r="GQU181" s="216"/>
      <c r="GQV181" s="216"/>
      <c r="GQW181" s="216"/>
      <c r="GQX181" s="216"/>
      <c r="GQY181" s="216"/>
      <c r="GQZ181" s="216"/>
      <c r="GRA181" s="216"/>
      <c r="GRB181" s="216"/>
      <c r="GRC181" s="216"/>
      <c r="GRD181" s="216"/>
      <c r="GRE181" s="216"/>
      <c r="GRF181" s="216"/>
      <c r="GRG181" s="216"/>
      <c r="GRH181" s="216"/>
      <c r="GRI181" s="216"/>
      <c r="GRJ181" s="216"/>
      <c r="GRK181" s="216"/>
      <c r="GRL181" s="216"/>
      <c r="GRM181" s="216"/>
      <c r="GRN181" s="216"/>
      <c r="GRO181" s="216"/>
      <c r="GRP181" s="216"/>
      <c r="GRQ181" s="216"/>
      <c r="GRR181" s="216"/>
      <c r="GRS181" s="216"/>
      <c r="GRT181" s="216"/>
      <c r="GRU181" s="216"/>
      <c r="GRV181" s="216"/>
      <c r="GRW181" s="216"/>
      <c r="GRX181" s="216"/>
      <c r="GRY181" s="216"/>
      <c r="GRZ181" s="216"/>
      <c r="GSA181" s="216"/>
      <c r="GSB181" s="216"/>
      <c r="GSC181" s="216"/>
      <c r="GSD181" s="216"/>
      <c r="GSE181" s="216"/>
      <c r="GSF181" s="216"/>
      <c r="GSG181" s="216"/>
      <c r="GSH181" s="216"/>
      <c r="GSI181" s="216"/>
      <c r="GSJ181" s="216"/>
      <c r="GSK181" s="216"/>
      <c r="GSL181" s="216"/>
      <c r="GSM181" s="216"/>
      <c r="GSN181" s="216"/>
      <c r="GSO181" s="216"/>
      <c r="GSP181" s="216"/>
      <c r="GSQ181" s="216"/>
      <c r="GSR181" s="216"/>
      <c r="GSS181" s="216"/>
      <c r="GST181" s="216"/>
      <c r="GSU181" s="216"/>
      <c r="GSV181" s="216"/>
      <c r="GSW181" s="216"/>
      <c r="GSX181" s="216"/>
      <c r="GSY181" s="216"/>
      <c r="GSZ181" s="216"/>
      <c r="GTA181" s="216"/>
      <c r="GTB181" s="216"/>
      <c r="GTC181" s="216"/>
      <c r="GTD181" s="216"/>
      <c r="GTE181" s="216"/>
      <c r="GTF181" s="216"/>
      <c r="GTG181" s="216"/>
      <c r="GTH181" s="216"/>
      <c r="GTI181" s="216"/>
      <c r="GTJ181" s="216"/>
      <c r="GTK181" s="216"/>
      <c r="GTL181" s="216"/>
      <c r="GTM181" s="216"/>
      <c r="GTN181" s="216"/>
      <c r="GTO181" s="216"/>
      <c r="GTP181" s="216"/>
      <c r="GTQ181" s="216"/>
      <c r="GTR181" s="216"/>
      <c r="GTS181" s="216"/>
      <c r="GTT181" s="216"/>
      <c r="GTU181" s="216"/>
      <c r="GTV181" s="216"/>
      <c r="GTW181" s="216"/>
      <c r="GTX181" s="216"/>
      <c r="GTY181" s="216"/>
      <c r="GTZ181" s="216"/>
      <c r="GUA181" s="216"/>
      <c r="GUB181" s="216"/>
      <c r="GUC181" s="216"/>
      <c r="GUD181" s="216"/>
      <c r="GUE181" s="216"/>
      <c r="GUF181" s="216"/>
      <c r="GUG181" s="216"/>
      <c r="GUH181" s="216"/>
      <c r="GUI181" s="216"/>
      <c r="GUJ181" s="216"/>
      <c r="GUK181" s="216"/>
      <c r="GUL181" s="216"/>
      <c r="GUM181" s="216"/>
      <c r="GUN181" s="216"/>
      <c r="GUO181" s="216"/>
      <c r="GUP181" s="216"/>
      <c r="GUQ181" s="216"/>
      <c r="GUR181" s="216"/>
      <c r="GUS181" s="216"/>
      <c r="GUT181" s="216"/>
      <c r="GUU181" s="216"/>
      <c r="GUV181" s="216"/>
      <c r="GUW181" s="216"/>
      <c r="GUX181" s="216"/>
      <c r="GUY181" s="216"/>
      <c r="GUZ181" s="216"/>
      <c r="GVA181" s="216"/>
      <c r="GVB181" s="216"/>
      <c r="GVC181" s="216"/>
      <c r="GVD181" s="216"/>
      <c r="GVE181" s="216"/>
      <c r="GVF181" s="216"/>
      <c r="GVG181" s="216"/>
      <c r="GVH181" s="216"/>
      <c r="GVI181" s="216"/>
      <c r="GVJ181" s="216"/>
      <c r="GVK181" s="216"/>
      <c r="GVL181" s="216"/>
      <c r="GVM181" s="216"/>
      <c r="GVN181" s="216"/>
      <c r="GVO181" s="216"/>
      <c r="GVP181" s="216"/>
      <c r="GVQ181" s="216"/>
      <c r="GVR181" s="216"/>
      <c r="GVS181" s="216"/>
      <c r="GVT181" s="216"/>
      <c r="GVU181" s="216"/>
      <c r="GVV181" s="216"/>
      <c r="GVW181" s="216"/>
      <c r="GVX181" s="216"/>
      <c r="GVY181" s="216"/>
      <c r="GVZ181" s="216"/>
      <c r="GWA181" s="216"/>
      <c r="GWB181" s="216"/>
      <c r="GWC181" s="216"/>
      <c r="GWD181" s="216"/>
      <c r="GWE181" s="216"/>
      <c r="GWF181" s="216"/>
      <c r="GWG181" s="216"/>
      <c r="GWH181" s="216"/>
      <c r="GWI181" s="216"/>
      <c r="GWJ181" s="216"/>
      <c r="GWK181" s="216"/>
      <c r="GWL181" s="216"/>
      <c r="GWM181" s="216"/>
      <c r="GWN181" s="216"/>
      <c r="GWO181" s="216"/>
      <c r="GWP181" s="216"/>
      <c r="GWQ181" s="216"/>
      <c r="GWR181" s="216"/>
      <c r="GWS181" s="216"/>
      <c r="GWT181" s="216"/>
      <c r="GWU181" s="216"/>
      <c r="GWV181" s="216"/>
      <c r="GWW181" s="216"/>
      <c r="GWX181" s="216"/>
      <c r="GWY181" s="216"/>
      <c r="GWZ181" s="216"/>
      <c r="GXA181" s="216"/>
      <c r="GXB181" s="216"/>
      <c r="GXC181" s="216"/>
      <c r="GXD181" s="216"/>
      <c r="GXE181" s="216"/>
      <c r="GXF181" s="216"/>
      <c r="GXG181" s="216"/>
      <c r="GXH181" s="216"/>
      <c r="GXI181" s="216"/>
      <c r="GXJ181" s="216"/>
      <c r="GXK181" s="216"/>
      <c r="GXL181" s="216"/>
      <c r="GXM181" s="216"/>
      <c r="GXN181" s="216"/>
      <c r="GXO181" s="216"/>
      <c r="GXP181" s="216"/>
      <c r="GXQ181" s="216"/>
      <c r="GXR181" s="216"/>
      <c r="GXS181" s="216"/>
      <c r="GXT181" s="216"/>
      <c r="GXU181" s="216"/>
      <c r="GXV181" s="216"/>
      <c r="GXW181" s="216"/>
      <c r="GXX181" s="216"/>
      <c r="GXY181" s="216"/>
      <c r="GXZ181" s="216"/>
      <c r="GYA181" s="216"/>
      <c r="GYB181" s="216"/>
      <c r="GYC181" s="216"/>
      <c r="GYD181" s="216"/>
      <c r="GYE181" s="216"/>
      <c r="GYF181" s="216"/>
      <c r="GYG181" s="216"/>
      <c r="GYH181" s="216"/>
      <c r="GYI181" s="216"/>
      <c r="GYJ181" s="216"/>
      <c r="GYK181" s="216"/>
      <c r="GYL181" s="216"/>
      <c r="GYM181" s="216"/>
      <c r="GYN181" s="216"/>
      <c r="GYO181" s="216"/>
      <c r="GYP181" s="216"/>
      <c r="GYQ181" s="216"/>
      <c r="GYR181" s="216"/>
      <c r="GYS181" s="216"/>
      <c r="GYT181" s="216"/>
      <c r="GYU181" s="216"/>
      <c r="GYV181" s="216"/>
      <c r="GYW181" s="216"/>
      <c r="GYX181" s="216"/>
      <c r="GYY181" s="216"/>
      <c r="GYZ181" s="216"/>
      <c r="GZA181" s="216"/>
      <c r="GZB181" s="216"/>
      <c r="GZC181" s="216"/>
      <c r="GZD181" s="216"/>
      <c r="GZE181" s="216"/>
      <c r="GZF181" s="216"/>
      <c r="GZG181" s="216"/>
      <c r="GZH181" s="216"/>
      <c r="GZI181" s="216"/>
      <c r="GZJ181" s="216"/>
      <c r="GZK181" s="216"/>
      <c r="GZL181" s="216"/>
      <c r="GZM181" s="216"/>
      <c r="GZN181" s="216"/>
      <c r="GZO181" s="216"/>
      <c r="GZP181" s="216"/>
      <c r="GZQ181" s="216"/>
      <c r="GZR181" s="216"/>
      <c r="GZS181" s="216"/>
      <c r="GZT181" s="216"/>
      <c r="GZU181" s="216"/>
      <c r="GZV181" s="216"/>
      <c r="GZW181" s="216"/>
      <c r="GZX181" s="216"/>
      <c r="GZY181" s="216"/>
      <c r="GZZ181" s="216"/>
      <c r="HAA181" s="216"/>
      <c r="HAB181" s="216"/>
      <c r="HAC181" s="216"/>
      <c r="HAD181" s="216"/>
      <c r="HAE181" s="216"/>
      <c r="HAF181" s="216"/>
      <c r="HAG181" s="216"/>
      <c r="HAH181" s="216"/>
      <c r="HAI181" s="216"/>
      <c r="HAJ181" s="216"/>
      <c r="HAK181" s="216"/>
      <c r="HAL181" s="216"/>
      <c r="HAM181" s="216"/>
      <c r="HAN181" s="216"/>
      <c r="HAO181" s="216"/>
      <c r="HAP181" s="216"/>
      <c r="HAQ181" s="216"/>
      <c r="HAR181" s="216"/>
      <c r="HAS181" s="216"/>
      <c r="HAT181" s="216"/>
      <c r="HAU181" s="216"/>
      <c r="HAV181" s="216"/>
      <c r="HAW181" s="216"/>
      <c r="HAX181" s="216"/>
      <c r="HAY181" s="216"/>
      <c r="HAZ181" s="216"/>
      <c r="HBA181" s="216"/>
      <c r="HBB181" s="216"/>
      <c r="HBC181" s="216"/>
      <c r="HBD181" s="216"/>
      <c r="HBE181" s="216"/>
      <c r="HBF181" s="216"/>
      <c r="HBG181" s="216"/>
      <c r="HBH181" s="216"/>
      <c r="HBI181" s="216"/>
      <c r="HBJ181" s="216"/>
      <c r="HBK181" s="216"/>
      <c r="HBL181" s="216"/>
      <c r="HBM181" s="216"/>
      <c r="HBN181" s="216"/>
      <c r="HBO181" s="216"/>
      <c r="HBP181" s="216"/>
      <c r="HBQ181" s="216"/>
      <c r="HBR181" s="216"/>
      <c r="HBS181" s="216"/>
      <c r="HBT181" s="216"/>
      <c r="HBU181" s="216"/>
      <c r="HBV181" s="216"/>
      <c r="HBW181" s="216"/>
      <c r="HBX181" s="216"/>
      <c r="HBY181" s="216"/>
      <c r="HBZ181" s="216"/>
      <c r="HCA181" s="216"/>
      <c r="HCB181" s="216"/>
      <c r="HCC181" s="216"/>
      <c r="HCD181" s="216"/>
      <c r="HCE181" s="216"/>
      <c r="HCF181" s="216"/>
      <c r="HCG181" s="216"/>
      <c r="HCH181" s="216"/>
      <c r="HCI181" s="216"/>
      <c r="HCJ181" s="216"/>
      <c r="HCK181" s="216"/>
      <c r="HCL181" s="216"/>
      <c r="HCM181" s="216"/>
      <c r="HCN181" s="216"/>
      <c r="HCO181" s="216"/>
      <c r="HCP181" s="216"/>
      <c r="HCQ181" s="216"/>
      <c r="HCR181" s="216"/>
      <c r="HCS181" s="216"/>
      <c r="HCT181" s="216"/>
      <c r="HCU181" s="216"/>
      <c r="HCV181" s="216"/>
      <c r="HCW181" s="216"/>
      <c r="HCX181" s="216"/>
      <c r="HCY181" s="216"/>
      <c r="HCZ181" s="216"/>
      <c r="HDA181" s="216"/>
      <c r="HDB181" s="216"/>
      <c r="HDC181" s="216"/>
      <c r="HDD181" s="216"/>
      <c r="HDE181" s="216"/>
      <c r="HDF181" s="216"/>
      <c r="HDG181" s="216"/>
      <c r="HDH181" s="216"/>
      <c r="HDI181" s="216"/>
      <c r="HDJ181" s="216"/>
      <c r="HDK181" s="216"/>
      <c r="HDL181" s="216"/>
      <c r="HDM181" s="216"/>
      <c r="HDN181" s="216"/>
      <c r="HDO181" s="216"/>
      <c r="HDP181" s="216"/>
      <c r="HDQ181" s="216"/>
      <c r="HDR181" s="216"/>
      <c r="HDS181" s="216"/>
      <c r="HDT181" s="216"/>
      <c r="HDU181" s="216"/>
      <c r="HDV181" s="216"/>
      <c r="HDW181" s="216"/>
      <c r="HDX181" s="216"/>
      <c r="HDY181" s="216"/>
      <c r="HDZ181" s="216"/>
      <c r="HEA181" s="216"/>
      <c r="HEB181" s="216"/>
      <c r="HEC181" s="216"/>
      <c r="HED181" s="216"/>
      <c r="HEE181" s="216"/>
      <c r="HEF181" s="216"/>
      <c r="HEG181" s="216"/>
      <c r="HEH181" s="216"/>
      <c r="HEI181" s="216"/>
      <c r="HEJ181" s="216"/>
      <c r="HEK181" s="216"/>
      <c r="HEL181" s="216"/>
      <c r="HEM181" s="216"/>
      <c r="HEN181" s="216"/>
      <c r="HEO181" s="216"/>
      <c r="HEP181" s="216"/>
      <c r="HEQ181" s="216"/>
      <c r="HER181" s="216"/>
      <c r="HES181" s="216"/>
      <c r="HET181" s="216"/>
      <c r="HEU181" s="216"/>
      <c r="HEV181" s="216"/>
      <c r="HEW181" s="216"/>
      <c r="HEX181" s="216"/>
      <c r="HEY181" s="216"/>
      <c r="HEZ181" s="216"/>
      <c r="HFA181" s="216"/>
      <c r="HFB181" s="216"/>
      <c r="HFC181" s="216"/>
      <c r="HFD181" s="216"/>
      <c r="HFE181" s="216"/>
      <c r="HFF181" s="216"/>
      <c r="HFG181" s="216"/>
      <c r="HFH181" s="216"/>
      <c r="HFI181" s="216"/>
      <c r="HFJ181" s="216"/>
      <c r="HFK181" s="216"/>
      <c r="HFL181" s="216"/>
      <c r="HFM181" s="216"/>
      <c r="HFN181" s="216"/>
      <c r="HFO181" s="216"/>
      <c r="HFP181" s="216"/>
      <c r="HFQ181" s="216"/>
      <c r="HFR181" s="216"/>
      <c r="HFS181" s="216"/>
      <c r="HFT181" s="216"/>
      <c r="HFU181" s="216"/>
      <c r="HFV181" s="216"/>
      <c r="HFW181" s="216"/>
      <c r="HFX181" s="216"/>
      <c r="HFY181" s="216"/>
      <c r="HFZ181" s="216"/>
      <c r="HGA181" s="216"/>
      <c r="HGB181" s="216"/>
      <c r="HGC181" s="216"/>
      <c r="HGD181" s="216"/>
      <c r="HGE181" s="216"/>
      <c r="HGF181" s="216"/>
      <c r="HGG181" s="216"/>
      <c r="HGH181" s="216"/>
      <c r="HGI181" s="216"/>
      <c r="HGJ181" s="216"/>
      <c r="HGK181" s="216"/>
      <c r="HGL181" s="216"/>
      <c r="HGM181" s="216"/>
      <c r="HGN181" s="216"/>
      <c r="HGO181" s="216"/>
      <c r="HGP181" s="216"/>
      <c r="HGQ181" s="216"/>
      <c r="HGR181" s="216"/>
      <c r="HGS181" s="216"/>
      <c r="HGT181" s="216"/>
      <c r="HGU181" s="216"/>
      <c r="HGV181" s="216"/>
      <c r="HGW181" s="216"/>
      <c r="HGX181" s="216"/>
      <c r="HGY181" s="216"/>
      <c r="HGZ181" s="216"/>
      <c r="HHA181" s="216"/>
      <c r="HHB181" s="216"/>
      <c r="HHC181" s="216"/>
      <c r="HHD181" s="216"/>
      <c r="HHE181" s="216"/>
      <c r="HHF181" s="216"/>
      <c r="HHG181" s="216"/>
      <c r="HHH181" s="216"/>
      <c r="HHI181" s="216"/>
      <c r="HHJ181" s="216"/>
      <c r="HHK181" s="216"/>
      <c r="HHL181" s="216"/>
      <c r="HHM181" s="216"/>
      <c r="HHN181" s="216"/>
      <c r="HHO181" s="216"/>
      <c r="HHP181" s="216"/>
      <c r="HHQ181" s="216"/>
      <c r="HHR181" s="216"/>
      <c r="HHS181" s="216"/>
      <c r="HHT181" s="216"/>
      <c r="HHU181" s="216"/>
      <c r="HHV181" s="216"/>
      <c r="HHW181" s="216"/>
      <c r="HHX181" s="216"/>
      <c r="HHY181" s="216"/>
      <c r="HHZ181" s="216"/>
      <c r="HIA181" s="216"/>
      <c r="HIB181" s="216"/>
      <c r="HIC181" s="216"/>
      <c r="HID181" s="216"/>
      <c r="HIE181" s="216"/>
      <c r="HIF181" s="216"/>
      <c r="HIG181" s="216"/>
      <c r="HIH181" s="216"/>
      <c r="HII181" s="216"/>
      <c r="HIJ181" s="216"/>
      <c r="HIK181" s="216"/>
      <c r="HIL181" s="216"/>
      <c r="HIM181" s="216"/>
      <c r="HIN181" s="216"/>
      <c r="HIO181" s="216"/>
      <c r="HIP181" s="216"/>
      <c r="HIQ181" s="216"/>
      <c r="HIR181" s="216"/>
      <c r="HIS181" s="216"/>
      <c r="HIT181" s="216"/>
      <c r="HIU181" s="216"/>
      <c r="HIV181" s="216"/>
      <c r="HIW181" s="216"/>
      <c r="HIX181" s="216"/>
      <c r="HIY181" s="216"/>
      <c r="HIZ181" s="216"/>
      <c r="HJA181" s="216"/>
      <c r="HJB181" s="216"/>
      <c r="HJC181" s="216"/>
      <c r="HJD181" s="216"/>
      <c r="HJE181" s="216"/>
      <c r="HJF181" s="216"/>
      <c r="HJG181" s="216"/>
      <c r="HJH181" s="216"/>
      <c r="HJI181" s="216"/>
      <c r="HJJ181" s="216"/>
      <c r="HJK181" s="216"/>
      <c r="HJL181" s="216"/>
      <c r="HJM181" s="216"/>
      <c r="HJN181" s="216"/>
      <c r="HJO181" s="216"/>
      <c r="HJP181" s="216"/>
      <c r="HJQ181" s="216"/>
      <c r="HJR181" s="216"/>
      <c r="HJS181" s="216"/>
      <c r="HJT181" s="216"/>
      <c r="HJU181" s="216"/>
      <c r="HJV181" s="216"/>
      <c r="HJW181" s="216"/>
      <c r="HJX181" s="216"/>
      <c r="HJY181" s="216"/>
      <c r="HJZ181" s="216"/>
      <c r="HKA181" s="216"/>
      <c r="HKB181" s="216"/>
      <c r="HKC181" s="216"/>
      <c r="HKD181" s="216"/>
      <c r="HKE181" s="216"/>
      <c r="HKF181" s="216"/>
      <c r="HKG181" s="216"/>
      <c r="HKH181" s="216"/>
      <c r="HKI181" s="216"/>
      <c r="HKJ181" s="216"/>
      <c r="HKK181" s="216"/>
      <c r="HKL181" s="216"/>
      <c r="HKM181" s="216"/>
      <c r="HKN181" s="216"/>
      <c r="HKO181" s="216"/>
      <c r="HKP181" s="216"/>
      <c r="HKQ181" s="216"/>
      <c r="HKR181" s="216"/>
      <c r="HKS181" s="216"/>
      <c r="HKT181" s="216"/>
      <c r="HKU181" s="216"/>
      <c r="HKV181" s="216"/>
      <c r="HKW181" s="216"/>
      <c r="HKX181" s="216"/>
      <c r="HKY181" s="216"/>
      <c r="HKZ181" s="216"/>
      <c r="HLA181" s="216"/>
      <c r="HLB181" s="216"/>
      <c r="HLC181" s="216"/>
      <c r="HLD181" s="216"/>
      <c r="HLE181" s="216"/>
      <c r="HLF181" s="216"/>
      <c r="HLG181" s="216"/>
      <c r="HLH181" s="216"/>
      <c r="HLI181" s="216"/>
      <c r="HLJ181" s="216"/>
      <c r="HLK181" s="216"/>
      <c r="HLL181" s="216"/>
      <c r="HLM181" s="216"/>
      <c r="HLN181" s="216"/>
      <c r="HLO181" s="216"/>
      <c r="HLP181" s="216"/>
      <c r="HLQ181" s="216"/>
      <c r="HLR181" s="216"/>
      <c r="HLS181" s="216"/>
      <c r="HLT181" s="216"/>
      <c r="HLU181" s="216"/>
      <c r="HLV181" s="216"/>
      <c r="HLW181" s="216"/>
      <c r="HLX181" s="216"/>
      <c r="HLY181" s="216"/>
      <c r="HLZ181" s="216"/>
      <c r="HMA181" s="216"/>
      <c r="HMB181" s="216"/>
      <c r="HMC181" s="216"/>
      <c r="HMD181" s="216"/>
      <c r="HME181" s="216"/>
      <c r="HMF181" s="216"/>
      <c r="HMG181" s="216"/>
      <c r="HMH181" s="216"/>
      <c r="HMI181" s="216"/>
      <c r="HMJ181" s="216"/>
      <c r="HMK181" s="216"/>
      <c r="HML181" s="216"/>
      <c r="HMM181" s="216"/>
      <c r="HMN181" s="216"/>
      <c r="HMO181" s="216"/>
      <c r="HMP181" s="216"/>
      <c r="HMQ181" s="216"/>
      <c r="HMR181" s="216"/>
      <c r="HMS181" s="216"/>
      <c r="HMT181" s="216"/>
      <c r="HMU181" s="216"/>
      <c r="HMV181" s="216"/>
      <c r="HMW181" s="216"/>
      <c r="HMX181" s="216"/>
      <c r="HMY181" s="216"/>
      <c r="HMZ181" s="216"/>
      <c r="HNA181" s="216"/>
      <c r="HNB181" s="216"/>
      <c r="HNC181" s="216"/>
      <c r="HND181" s="216"/>
      <c r="HNE181" s="216"/>
      <c r="HNF181" s="216"/>
      <c r="HNG181" s="216"/>
      <c r="HNH181" s="216"/>
      <c r="HNI181" s="216"/>
      <c r="HNJ181" s="216"/>
      <c r="HNK181" s="216"/>
      <c r="HNL181" s="216"/>
      <c r="HNM181" s="216"/>
      <c r="HNN181" s="216"/>
      <c r="HNO181" s="216"/>
      <c r="HNP181" s="216"/>
      <c r="HNQ181" s="216"/>
      <c r="HNR181" s="216"/>
      <c r="HNS181" s="216"/>
      <c r="HNT181" s="216"/>
      <c r="HNU181" s="216"/>
      <c r="HNV181" s="216"/>
      <c r="HNW181" s="216"/>
      <c r="HNX181" s="216"/>
      <c r="HNY181" s="216"/>
      <c r="HNZ181" s="216"/>
      <c r="HOA181" s="216"/>
      <c r="HOB181" s="216"/>
      <c r="HOC181" s="216"/>
      <c r="HOD181" s="216"/>
      <c r="HOE181" s="216"/>
      <c r="HOF181" s="216"/>
      <c r="HOG181" s="216"/>
      <c r="HOH181" s="216"/>
      <c r="HOI181" s="216"/>
      <c r="HOJ181" s="216"/>
      <c r="HOK181" s="216"/>
      <c r="HOL181" s="216"/>
      <c r="HOM181" s="216"/>
      <c r="HON181" s="216"/>
      <c r="HOO181" s="216"/>
      <c r="HOP181" s="216"/>
      <c r="HOQ181" s="216"/>
      <c r="HOR181" s="216"/>
      <c r="HOS181" s="216"/>
      <c r="HOT181" s="216"/>
      <c r="HOU181" s="216"/>
      <c r="HOV181" s="216"/>
      <c r="HOW181" s="216"/>
      <c r="HOX181" s="216"/>
      <c r="HOY181" s="216"/>
      <c r="HOZ181" s="216"/>
      <c r="HPA181" s="216"/>
      <c r="HPB181" s="216"/>
      <c r="HPC181" s="216"/>
      <c r="HPD181" s="216"/>
      <c r="HPE181" s="216"/>
      <c r="HPF181" s="216"/>
      <c r="HPG181" s="216"/>
      <c r="HPH181" s="216"/>
      <c r="HPI181" s="216"/>
      <c r="HPJ181" s="216"/>
      <c r="HPK181" s="216"/>
      <c r="HPL181" s="216"/>
      <c r="HPM181" s="216"/>
      <c r="HPN181" s="216"/>
      <c r="HPO181" s="216"/>
      <c r="HPP181" s="216"/>
      <c r="HPQ181" s="216"/>
      <c r="HPR181" s="216"/>
      <c r="HPS181" s="216"/>
      <c r="HPT181" s="216"/>
      <c r="HPU181" s="216"/>
      <c r="HPV181" s="216"/>
      <c r="HPW181" s="216"/>
      <c r="HPX181" s="216"/>
      <c r="HPY181" s="216"/>
      <c r="HPZ181" s="216"/>
      <c r="HQA181" s="216"/>
      <c r="HQB181" s="216"/>
      <c r="HQC181" s="216"/>
      <c r="HQD181" s="216"/>
      <c r="HQE181" s="216"/>
      <c r="HQF181" s="216"/>
      <c r="HQG181" s="216"/>
      <c r="HQH181" s="216"/>
      <c r="HQI181" s="216"/>
      <c r="HQJ181" s="216"/>
      <c r="HQK181" s="216"/>
      <c r="HQL181" s="216"/>
      <c r="HQM181" s="216"/>
      <c r="HQN181" s="216"/>
      <c r="HQO181" s="216"/>
      <c r="HQP181" s="216"/>
      <c r="HQQ181" s="216"/>
      <c r="HQR181" s="216"/>
      <c r="HQS181" s="216"/>
      <c r="HQT181" s="216"/>
      <c r="HQU181" s="216"/>
      <c r="HQV181" s="216"/>
      <c r="HQW181" s="216"/>
      <c r="HQX181" s="216"/>
      <c r="HQY181" s="216"/>
      <c r="HQZ181" s="216"/>
      <c r="HRA181" s="216"/>
      <c r="HRB181" s="216"/>
      <c r="HRC181" s="216"/>
      <c r="HRD181" s="216"/>
      <c r="HRE181" s="216"/>
      <c r="HRF181" s="216"/>
      <c r="HRG181" s="216"/>
      <c r="HRH181" s="216"/>
      <c r="HRI181" s="216"/>
      <c r="HRJ181" s="216"/>
      <c r="HRK181" s="216"/>
      <c r="HRL181" s="216"/>
      <c r="HRM181" s="216"/>
      <c r="HRN181" s="216"/>
      <c r="HRO181" s="216"/>
      <c r="HRP181" s="216"/>
      <c r="HRQ181" s="216"/>
      <c r="HRR181" s="216"/>
      <c r="HRS181" s="216"/>
      <c r="HRT181" s="216"/>
      <c r="HRU181" s="216"/>
      <c r="HRV181" s="216"/>
      <c r="HRW181" s="216"/>
      <c r="HRX181" s="216"/>
      <c r="HRY181" s="216"/>
      <c r="HRZ181" s="216"/>
      <c r="HSA181" s="216"/>
      <c r="HSB181" s="216"/>
      <c r="HSC181" s="216"/>
      <c r="HSD181" s="216"/>
      <c r="HSE181" s="216"/>
      <c r="HSF181" s="216"/>
      <c r="HSG181" s="216"/>
      <c r="HSH181" s="216"/>
      <c r="HSI181" s="216"/>
      <c r="HSJ181" s="216"/>
      <c r="HSK181" s="216"/>
      <c r="HSL181" s="216"/>
      <c r="HSM181" s="216"/>
      <c r="HSN181" s="216"/>
      <c r="HSO181" s="216"/>
      <c r="HSP181" s="216"/>
      <c r="HSQ181" s="216"/>
      <c r="HSR181" s="216"/>
      <c r="HSS181" s="216"/>
      <c r="HST181" s="216"/>
      <c r="HSU181" s="216"/>
      <c r="HSV181" s="216"/>
      <c r="HSW181" s="216"/>
      <c r="HSX181" s="216"/>
      <c r="HSY181" s="216"/>
      <c r="HSZ181" s="216"/>
      <c r="HTA181" s="216"/>
      <c r="HTB181" s="216"/>
      <c r="HTC181" s="216"/>
      <c r="HTD181" s="216"/>
      <c r="HTE181" s="216"/>
      <c r="HTF181" s="216"/>
      <c r="HTG181" s="216"/>
      <c r="HTH181" s="216"/>
      <c r="HTI181" s="216"/>
      <c r="HTJ181" s="216"/>
      <c r="HTK181" s="216"/>
      <c r="HTL181" s="216"/>
      <c r="HTM181" s="216"/>
      <c r="HTN181" s="216"/>
      <c r="HTO181" s="216"/>
      <c r="HTP181" s="216"/>
      <c r="HTQ181" s="216"/>
      <c r="HTR181" s="216"/>
      <c r="HTS181" s="216"/>
      <c r="HTT181" s="216"/>
      <c r="HTU181" s="216"/>
      <c r="HTV181" s="216"/>
      <c r="HTW181" s="216"/>
      <c r="HTX181" s="216"/>
      <c r="HTY181" s="216"/>
      <c r="HTZ181" s="216"/>
      <c r="HUA181" s="216"/>
      <c r="HUB181" s="216"/>
      <c r="HUC181" s="216"/>
      <c r="HUD181" s="216"/>
      <c r="HUE181" s="216"/>
      <c r="HUF181" s="216"/>
      <c r="HUG181" s="216"/>
      <c r="HUH181" s="216"/>
      <c r="HUI181" s="216"/>
      <c r="HUJ181" s="216"/>
      <c r="HUK181" s="216"/>
      <c r="HUL181" s="216"/>
      <c r="HUM181" s="216"/>
      <c r="HUN181" s="216"/>
      <c r="HUO181" s="216"/>
      <c r="HUP181" s="216"/>
      <c r="HUQ181" s="216"/>
      <c r="HUR181" s="216"/>
      <c r="HUS181" s="216"/>
      <c r="HUT181" s="216"/>
      <c r="HUU181" s="216"/>
      <c r="HUV181" s="216"/>
      <c r="HUW181" s="216"/>
      <c r="HUX181" s="216"/>
      <c r="HUY181" s="216"/>
      <c r="HUZ181" s="216"/>
      <c r="HVA181" s="216"/>
      <c r="HVB181" s="216"/>
      <c r="HVC181" s="216"/>
      <c r="HVD181" s="216"/>
      <c r="HVE181" s="216"/>
      <c r="HVF181" s="216"/>
      <c r="HVG181" s="216"/>
      <c r="HVH181" s="216"/>
      <c r="HVI181" s="216"/>
      <c r="HVJ181" s="216"/>
      <c r="HVK181" s="216"/>
      <c r="HVL181" s="216"/>
      <c r="HVM181" s="216"/>
      <c r="HVN181" s="216"/>
      <c r="HVO181" s="216"/>
      <c r="HVP181" s="216"/>
      <c r="HVQ181" s="216"/>
      <c r="HVR181" s="216"/>
      <c r="HVS181" s="216"/>
      <c r="HVT181" s="216"/>
      <c r="HVU181" s="216"/>
      <c r="HVV181" s="216"/>
      <c r="HVW181" s="216"/>
      <c r="HVX181" s="216"/>
      <c r="HVY181" s="216"/>
      <c r="HVZ181" s="216"/>
      <c r="HWA181" s="216"/>
      <c r="HWB181" s="216"/>
      <c r="HWC181" s="216"/>
      <c r="HWD181" s="216"/>
      <c r="HWE181" s="216"/>
      <c r="HWF181" s="216"/>
      <c r="HWG181" s="216"/>
      <c r="HWH181" s="216"/>
      <c r="HWI181" s="216"/>
      <c r="HWJ181" s="216"/>
      <c r="HWK181" s="216"/>
      <c r="HWL181" s="216"/>
      <c r="HWM181" s="216"/>
      <c r="HWN181" s="216"/>
      <c r="HWO181" s="216"/>
      <c r="HWP181" s="216"/>
      <c r="HWQ181" s="216"/>
      <c r="HWR181" s="216"/>
      <c r="HWS181" s="216"/>
      <c r="HWT181" s="216"/>
      <c r="HWU181" s="216"/>
      <c r="HWV181" s="216"/>
      <c r="HWW181" s="216"/>
      <c r="HWX181" s="216"/>
      <c r="HWY181" s="216"/>
      <c r="HWZ181" s="216"/>
      <c r="HXA181" s="216"/>
      <c r="HXB181" s="216"/>
      <c r="HXC181" s="216"/>
      <c r="HXD181" s="216"/>
      <c r="HXE181" s="216"/>
      <c r="HXF181" s="216"/>
      <c r="HXG181" s="216"/>
      <c r="HXH181" s="216"/>
      <c r="HXI181" s="216"/>
      <c r="HXJ181" s="216"/>
      <c r="HXK181" s="216"/>
      <c r="HXL181" s="216"/>
      <c r="HXM181" s="216"/>
      <c r="HXN181" s="216"/>
      <c r="HXO181" s="216"/>
      <c r="HXP181" s="216"/>
      <c r="HXQ181" s="216"/>
      <c r="HXR181" s="216"/>
      <c r="HXS181" s="216"/>
      <c r="HXT181" s="216"/>
      <c r="HXU181" s="216"/>
      <c r="HXV181" s="216"/>
      <c r="HXW181" s="216"/>
      <c r="HXX181" s="216"/>
      <c r="HXY181" s="216"/>
      <c r="HXZ181" s="216"/>
      <c r="HYA181" s="216"/>
      <c r="HYB181" s="216"/>
      <c r="HYC181" s="216"/>
      <c r="HYD181" s="216"/>
      <c r="HYE181" s="216"/>
      <c r="HYF181" s="216"/>
      <c r="HYG181" s="216"/>
      <c r="HYH181" s="216"/>
      <c r="HYI181" s="216"/>
      <c r="HYJ181" s="216"/>
      <c r="HYK181" s="216"/>
      <c r="HYL181" s="216"/>
      <c r="HYM181" s="216"/>
      <c r="HYN181" s="216"/>
      <c r="HYO181" s="216"/>
      <c r="HYP181" s="216"/>
      <c r="HYQ181" s="216"/>
      <c r="HYR181" s="216"/>
      <c r="HYS181" s="216"/>
      <c r="HYT181" s="216"/>
      <c r="HYU181" s="216"/>
      <c r="HYV181" s="216"/>
      <c r="HYW181" s="216"/>
      <c r="HYX181" s="216"/>
      <c r="HYY181" s="216"/>
      <c r="HYZ181" s="216"/>
      <c r="HZA181" s="216"/>
      <c r="HZB181" s="216"/>
      <c r="HZC181" s="216"/>
      <c r="HZD181" s="216"/>
      <c r="HZE181" s="216"/>
      <c r="HZF181" s="216"/>
      <c r="HZG181" s="216"/>
      <c r="HZH181" s="216"/>
      <c r="HZI181" s="216"/>
      <c r="HZJ181" s="216"/>
      <c r="HZK181" s="216"/>
      <c r="HZL181" s="216"/>
      <c r="HZM181" s="216"/>
      <c r="HZN181" s="216"/>
      <c r="HZO181" s="216"/>
      <c r="HZP181" s="216"/>
      <c r="HZQ181" s="216"/>
      <c r="HZR181" s="216"/>
      <c r="HZS181" s="216"/>
      <c r="HZT181" s="216"/>
      <c r="HZU181" s="216"/>
      <c r="HZV181" s="216"/>
      <c r="HZW181" s="216"/>
      <c r="HZX181" s="216"/>
      <c r="HZY181" s="216"/>
      <c r="HZZ181" s="216"/>
      <c r="IAA181" s="216"/>
      <c r="IAB181" s="216"/>
      <c r="IAC181" s="216"/>
      <c r="IAD181" s="216"/>
      <c r="IAE181" s="216"/>
      <c r="IAF181" s="216"/>
      <c r="IAG181" s="216"/>
      <c r="IAH181" s="216"/>
      <c r="IAI181" s="216"/>
      <c r="IAJ181" s="216"/>
      <c r="IAK181" s="216"/>
      <c r="IAL181" s="216"/>
      <c r="IAM181" s="216"/>
      <c r="IAN181" s="216"/>
      <c r="IAO181" s="216"/>
      <c r="IAP181" s="216"/>
      <c r="IAQ181" s="216"/>
      <c r="IAR181" s="216"/>
      <c r="IAS181" s="216"/>
      <c r="IAT181" s="216"/>
      <c r="IAU181" s="216"/>
      <c r="IAV181" s="216"/>
      <c r="IAW181" s="216"/>
      <c r="IAX181" s="216"/>
      <c r="IAY181" s="216"/>
      <c r="IAZ181" s="216"/>
      <c r="IBA181" s="216"/>
      <c r="IBB181" s="216"/>
      <c r="IBC181" s="216"/>
      <c r="IBD181" s="216"/>
      <c r="IBE181" s="216"/>
      <c r="IBF181" s="216"/>
      <c r="IBG181" s="216"/>
      <c r="IBH181" s="216"/>
      <c r="IBI181" s="216"/>
      <c r="IBJ181" s="216"/>
      <c r="IBK181" s="216"/>
      <c r="IBL181" s="216"/>
      <c r="IBM181" s="216"/>
      <c r="IBN181" s="216"/>
      <c r="IBO181" s="216"/>
      <c r="IBP181" s="216"/>
      <c r="IBQ181" s="216"/>
      <c r="IBR181" s="216"/>
      <c r="IBS181" s="216"/>
      <c r="IBT181" s="216"/>
      <c r="IBU181" s="216"/>
      <c r="IBV181" s="216"/>
      <c r="IBW181" s="216"/>
      <c r="IBX181" s="216"/>
      <c r="IBY181" s="216"/>
      <c r="IBZ181" s="216"/>
      <c r="ICA181" s="216"/>
      <c r="ICB181" s="216"/>
      <c r="ICC181" s="216"/>
      <c r="ICD181" s="216"/>
      <c r="ICE181" s="216"/>
      <c r="ICF181" s="216"/>
      <c r="ICG181" s="216"/>
      <c r="ICH181" s="216"/>
      <c r="ICI181" s="216"/>
      <c r="ICJ181" s="216"/>
      <c r="ICK181" s="216"/>
      <c r="ICL181" s="216"/>
      <c r="ICM181" s="216"/>
      <c r="ICN181" s="216"/>
      <c r="ICO181" s="216"/>
      <c r="ICP181" s="216"/>
      <c r="ICQ181" s="216"/>
      <c r="ICR181" s="216"/>
      <c r="ICS181" s="216"/>
      <c r="ICT181" s="216"/>
      <c r="ICU181" s="216"/>
      <c r="ICV181" s="216"/>
      <c r="ICW181" s="216"/>
      <c r="ICX181" s="216"/>
      <c r="ICY181" s="216"/>
      <c r="ICZ181" s="216"/>
      <c r="IDA181" s="216"/>
      <c r="IDB181" s="216"/>
      <c r="IDC181" s="216"/>
      <c r="IDD181" s="216"/>
      <c r="IDE181" s="216"/>
      <c r="IDF181" s="216"/>
      <c r="IDG181" s="216"/>
      <c r="IDH181" s="216"/>
      <c r="IDI181" s="216"/>
      <c r="IDJ181" s="216"/>
      <c r="IDK181" s="216"/>
      <c r="IDL181" s="216"/>
      <c r="IDM181" s="216"/>
      <c r="IDN181" s="216"/>
      <c r="IDO181" s="216"/>
      <c r="IDP181" s="216"/>
      <c r="IDQ181" s="216"/>
      <c r="IDR181" s="216"/>
      <c r="IDS181" s="216"/>
      <c r="IDT181" s="216"/>
      <c r="IDU181" s="216"/>
      <c r="IDV181" s="216"/>
      <c r="IDW181" s="216"/>
      <c r="IDX181" s="216"/>
      <c r="IDY181" s="216"/>
      <c r="IDZ181" s="216"/>
      <c r="IEA181" s="216"/>
      <c r="IEB181" s="216"/>
      <c r="IEC181" s="216"/>
      <c r="IED181" s="216"/>
      <c r="IEE181" s="216"/>
      <c r="IEF181" s="216"/>
      <c r="IEG181" s="216"/>
      <c r="IEH181" s="216"/>
      <c r="IEI181" s="216"/>
      <c r="IEJ181" s="216"/>
      <c r="IEK181" s="216"/>
      <c r="IEL181" s="216"/>
      <c r="IEM181" s="216"/>
      <c r="IEN181" s="216"/>
      <c r="IEO181" s="216"/>
      <c r="IEP181" s="216"/>
      <c r="IEQ181" s="216"/>
      <c r="IER181" s="216"/>
      <c r="IES181" s="216"/>
      <c r="IET181" s="216"/>
      <c r="IEU181" s="216"/>
      <c r="IEV181" s="216"/>
      <c r="IEW181" s="216"/>
      <c r="IEX181" s="216"/>
      <c r="IEY181" s="216"/>
      <c r="IEZ181" s="216"/>
      <c r="IFA181" s="216"/>
      <c r="IFB181" s="216"/>
      <c r="IFC181" s="216"/>
      <c r="IFD181" s="216"/>
      <c r="IFE181" s="216"/>
      <c r="IFF181" s="216"/>
      <c r="IFG181" s="216"/>
      <c r="IFH181" s="216"/>
      <c r="IFI181" s="216"/>
      <c r="IFJ181" s="216"/>
      <c r="IFK181" s="216"/>
      <c r="IFL181" s="216"/>
      <c r="IFM181" s="216"/>
      <c r="IFN181" s="216"/>
      <c r="IFO181" s="216"/>
      <c r="IFP181" s="216"/>
      <c r="IFQ181" s="216"/>
      <c r="IFR181" s="216"/>
      <c r="IFS181" s="216"/>
      <c r="IFT181" s="216"/>
      <c r="IFU181" s="216"/>
      <c r="IFV181" s="216"/>
      <c r="IFW181" s="216"/>
      <c r="IFX181" s="216"/>
      <c r="IFY181" s="216"/>
      <c r="IFZ181" s="216"/>
      <c r="IGA181" s="216"/>
      <c r="IGB181" s="216"/>
      <c r="IGC181" s="216"/>
      <c r="IGD181" s="216"/>
      <c r="IGE181" s="216"/>
      <c r="IGF181" s="216"/>
      <c r="IGG181" s="216"/>
      <c r="IGH181" s="216"/>
      <c r="IGI181" s="216"/>
      <c r="IGJ181" s="216"/>
      <c r="IGK181" s="216"/>
      <c r="IGL181" s="216"/>
      <c r="IGM181" s="216"/>
      <c r="IGN181" s="216"/>
      <c r="IGO181" s="216"/>
      <c r="IGP181" s="216"/>
      <c r="IGQ181" s="216"/>
      <c r="IGR181" s="216"/>
      <c r="IGS181" s="216"/>
      <c r="IGT181" s="216"/>
      <c r="IGU181" s="216"/>
      <c r="IGV181" s="216"/>
      <c r="IGW181" s="216"/>
      <c r="IGX181" s="216"/>
      <c r="IGY181" s="216"/>
      <c r="IGZ181" s="216"/>
      <c r="IHA181" s="216"/>
      <c r="IHB181" s="216"/>
      <c r="IHC181" s="216"/>
      <c r="IHD181" s="216"/>
      <c r="IHE181" s="216"/>
      <c r="IHF181" s="216"/>
      <c r="IHG181" s="216"/>
      <c r="IHH181" s="216"/>
      <c r="IHI181" s="216"/>
      <c r="IHJ181" s="216"/>
      <c r="IHK181" s="216"/>
      <c r="IHL181" s="216"/>
      <c r="IHM181" s="216"/>
      <c r="IHN181" s="216"/>
      <c r="IHO181" s="216"/>
      <c r="IHP181" s="216"/>
      <c r="IHQ181" s="216"/>
      <c r="IHR181" s="216"/>
      <c r="IHS181" s="216"/>
      <c r="IHT181" s="216"/>
      <c r="IHU181" s="216"/>
      <c r="IHV181" s="216"/>
      <c r="IHW181" s="216"/>
      <c r="IHX181" s="216"/>
      <c r="IHY181" s="216"/>
      <c r="IHZ181" s="216"/>
      <c r="IIA181" s="216"/>
      <c r="IIB181" s="216"/>
      <c r="IIC181" s="216"/>
      <c r="IID181" s="216"/>
      <c r="IIE181" s="216"/>
      <c r="IIF181" s="216"/>
      <c r="IIG181" s="216"/>
      <c r="IIH181" s="216"/>
      <c r="III181" s="216"/>
      <c r="IIJ181" s="216"/>
      <c r="IIK181" s="216"/>
      <c r="IIL181" s="216"/>
      <c r="IIM181" s="216"/>
      <c r="IIN181" s="216"/>
      <c r="IIO181" s="216"/>
      <c r="IIP181" s="216"/>
      <c r="IIQ181" s="216"/>
      <c r="IIR181" s="216"/>
      <c r="IIS181" s="216"/>
      <c r="IIT181" s="216"/>
      <c r="IIU181" s="216"/>
      <c r="IIV181" s="216"/>
      <c r="IIW181" s="216"/>
      <c r="IIX181" s="216"/>
      <c r="IIY181" s="216"/>
      <c r="IIZ181" s="216"/>
      <c r="IJA181" s="216"/>
      <c r="IJB181" s="216"/>
      <c r="IJC181" s="216"/>
      <c r="IJD181" s="216"/>
      <c r="IJE181" s="216"/>
      <c r="IJF181" s="216"/>
      <c r="IJG181" s="216"/>
      <c r="IJH181" s="216"/>
      <c r="IJI181" s="216"/>
      <c r="IJJ181" s="216"/>
      <c r="IJK181" s="216"/>
      <c r="IJL181" s="216"/>
      <c r="IJM181" s="216"/>
      <c r="IJN181" s="216"/>
      <c r="IJO181" s="216"/>
      <c r="IJP181" s="216"/>
      <c r="IJQ181" s="216"/>
      <c r="IJR181" s="216"/>
      <c r="IJS181" s="216"/>
      <c r="IJT181" s="216"/>
      <c r="IJU181" s="216"/>
      <c r="IJV181" s="216"/>
      <c r="IJW181" s="216"/>
      <c r="IJX181" s="216"/>
      <c r="IJY181" s="216"/>
      <c r="IJZ181" s="216"/>
      <c r="IKA181" s="216"/>
      <c r="IKB181" s="216"/>
      <c r="IKC181" s="216"/>
      <c r="IKD181" s="216"/>
      <c r="IKE181" s="216"/>
      <c r="IKF181" s="216"/>
      <c r="IKG181" s="216"/>
      <c r="IKH181" s="216"/>
      <c r="IKI181" s="216"/>
      <c r="IKJ181" s="216"/>
      <c r="IKK181" s="216"/>
      <c r="IKL181" s="216"/>
      <c r="IKM181" s="216"/>
      <c r="IKN181" s="216"/>
      <c r="IKO181" s="216"/>
      <c r="IKP181" s="216"/>
      <c r="IKQ181" s="216"/>
      <c r="IKR181" s="216"/>
      <c r="IKS181" s="216"/>
      <c r="IKT181" s="216"/>
      <c r="IKU181" s="216"/>
      <c r="IKV181" s="216"/>
      <c r="IKW181" s="216"/>
      <c r="IKX181" s="216"/>
      <c r="IKY181" s="216"/>
      <c r="IKZ181" s="216"/>
      <c r="ILA181" s="216"/>
      <c r="ILB181" s="216"/>
      <c r="ILC181" s="216"/>
      <c r="ILD181" s="216"/>
      <c r="ILE181" s="216"/>
      <c r="ILF181" s="216"/>
      <c r="ILG181" s="216"/>
      <c r="ILH181" s="216"/>
      <c r="ILI181" s="216"/>
      <c r="ILJ181" s="216"/>
      <c r="ILK181" s="216"/>
      <c r="ILL181" s="216"/>
      <c r="ILM181" s="216"/>
      <c r="ILN181" s="216"/>
      <c r="ILO181" s="216"/>
      <c r="ILP181" s="216"/>
      <c r="ILQ181" s="216"/>
      <c r="ILR181" s="216"/>
      <c r="ILS181" s="216"/>
      <c r="ILT181" s="216"/>
      <c r="ILU181" s="216"/>
      <c r="ILV181" s="216"/>
      <c r="ILW181" s="216"/>
      <c r="ILX181" s="216"/>
      <c r="ILY181" s="216"/>
      <c r="ILZ181" s="216"/>
      <c r="IMA181" s="216"/>
      <c r="IMB181" s="216"/>
      <c r="IMC181" s="216"/>
      <c r="IMD181" s="216"/>
      <c r="IME181" s="216"/>
      <c r="IMF181" s="216"/>
      <c r="IMG181" s="216"/>
      <c r="IMH181" s="216"/>
      <c r="IMI181" s="216"/>
      <c r="IMJ181" s="216"/>
      <c r="IMK181" s="216"/>
      <c r="IML181" s="216"/>
      <c r="IMM181" s="216"/>
      <c r="IMN181" s="216"/>
      <c r="IMO181" s="216"/>
      <c r="IMP181" s="216"/>
      <c r="IMQ181" s="216"/>
      <c r="IMR181" s="216"/>
      <c r="IMS181" s="216"/>
      <c r="IMT181" s="216"/>
      <c r="IMU181" s="216"/>
      <c r="IMV181" s="216"/>
      <c r="IMW181" s="216"/>
      <c r="IMX181" s="216"/>
      <c r="IMY181" s="216"/>
      <c r="IMZ181" s="216"/>
      <c r="INA181" s="216"/>
      <c r="INB181" s="216"/>
      <c r="INC181" s="216"/>
      <c r="IND181" s="216"/>
      <c r="INE181" s="216"/>
      <c r="INF181" s="216"/>
      <c r="ING181" s="216"/>
      <c r="INH181" s="216"/>
      <c r="INI181" s="216"/>
      <c r="INJ181" s="216"/>
      <c r="INK181" s="216"/>
      <c r="INL181" s="216"/>
      <c r="INM181" s="216"/>
      <c r="INN181" s="216"/>
      <c r="INO181" s="216"/>
      <c r="INP181" s="216"/>
      <c r="INQ181" s="216"/>
      <c r="INR181" s="216"/>
      <c r="INS181" s="216"/>
      <c r="INT181" s="216"/>
      <c r="INU181" s="216"/>
      <c r="INV181" s="216"/>
      <c r="INW181" s="216"/>
      <c r="INX181" s="216"/>
      <c r="INY181" s="216"/>
      <c r="INZ181" s="216"/>
      <c r="IOA181" s="216"/>
      <c r="IOB181" s="216"/>
      <c r="IOC181" s="216"/>
      <c r="IOD181" s="216"/>
      <c r="IOE181" s="216"/>
      <c r="IOF181" s="216"/>
      <c r="IOG181" s="216"/>
      <c r="IOH181" s="216"/>
      <c r="IOI181" s="216"/>
      <c r="IOJ181" s="216"/>
      <c r="IOK181" s="216"/>
      <c r="IOL181" s="216"/>
      <c r="IOM181" s="216"/>
      <c r="ION181" s="216"/>
      <c r="IOO181" s="216"/>
      <c r="IOP181" s="216"/>
      <c r="IOQ181" s="216"/>
      <c r="IOR181" s="216"/>
      <c r="IOS181" s="216"/>
      <c r="IOT181" s="216"/>
      <c r="IOU181" s="216"/>
      <c r="IOV181" s="216"/>
      <c r="IOW181" s="216"/>
      <c r="IOX181" s="216"/>
      <c r="IOY181" s="216"/>
      <c r="IOZ181" s="216"/>
      <c r="IPA181" s="216"/>
      <c r="IPB181" s="216"/>
      <c r="IPC181" s="216"/>
      <c r="IPD181" s="216"/>
      <c r="IPE181" s="216"/>
      <c r="IPF181" s="216"/>
      <c r="IPG181" s="216"/>
      <c r="IPH181" s="216"/>
      <c r="IPI181" s="216"/>
      <c r="IPJ181" s="216"/>
      <c r="IPK181" s="216"/>
      <c r="IPL181" s="216"/>
      <c r="IPM181" s="216"/>
      <c r="IPN181" s="216"/>
      <c r="IPO181" s="216"/>
      <c r="IPP181" s="216"/>
      <c r="IPQ181" s="216"/>
      <c r="IPR181" s="216"/>
      <c r="IPS181" s="216"/>
      <c r="IPT181" s="216"/>
      <c r="IPU181" s="216"/>
      <c r="IPV181" s="216"/>
      <c r="IPW181" s="216"/>
      <c r="IPX181" s="216"/>
      <c r="IPY181" s="216"/>
      <c r="IPZ181" s="216"/>
      <c r="IQA181" s="216"/>
      <c r="IQB181" s="216"/>
      <c r="IQC181" s="216"/>
      <c r="IQD181" s="216"/>
      <c r="IQE181" s="216"/>
      <c r="IQF181" s="216"/>
      <c r="IQG181" s="216"/>
      <c r="IQH181" s="216"/>
      <c r="IQI181" s="216"/>
      <c r="IQJ181" s="216"/>
      <c r="IQK181" s="216"/>
      <c r="IQL181" s="216"/>
      <c r="IQM181" s="216"/>
      <c r="IQN181" s="216"/>
      <c r="IQO181" s="216"/>
      <c r="IQP181" s="216"/>
      <c r="IQQ181" s="216"/>
      <c r="IQR181" s="216"/>
      <c r="IQS181" s="216"/>
      <c r="IQT181" s="216"/>
      <c r="IQU181" s="216"/>
      <c r="IQV181" s="216"/>
      <c r="IQW181" s="216"/>
      <c r="IQX181" s="216"/>
      <c r="IQY181" s="216"/>
      <c r="IQZ181" s="216"/>
      <c r="IRA181" s="216"/>
      <c r="IRB181" s="216"/>
      <c r="IRC181" s="216"/>
      <c r="IRD181" s="216"/>
      <c r="IRE181" s="216"/>
      <c r="IRF181" s="216"/>
      <c r="IRG181" s="216"/>
      <c r="IRH181" s="216"/>
      <c r="IRI181" s="216"/>
      <c r="IRJ181" s="216"/>
      <c r="IRK181" s="216"/>
      <c r="IRL181" s="216"/>
      <c r="IRM181" s="216"/>
      <c r="IRN181" s="216"/>
      <c r="IRO181" s="216"/>
      <c r="IRP181" s="216"/>
      <c r="IRQ181" s="216"/>
      <c r="IRR181" s="216"/>
      <c r="IRS181" s="216"/>
      <c r="IRT181" s="216"/>
      <c r="IRU181" s="216"/>
      <c r="IRV181" s="216"/>
      <c r="IRW181" s="216"/>
      <c r="IRX181" s="216"/>
      <c r="IRY181" s="216"/>
      <c r="IRZ181" s="216"/>
      <c r="ISA181" s="216"/>
      <c r="ISB181" s="216"/>
      <c r="ISC181" s="216"/>
      <c r="ISD181" s="216"/>
      <c r="ISE181" s="216"/>
      <c r="ISF181" s="216"/>
      <c r="ISG181" s="216"/>
      <c r="ISH181" s="216"/>
      <c r="ISI181" s="216"/>
      <c r="ISJ181" s="216"/>
      <c r="ISK181" s="216"/>
      <c r="ISL181" s="216"/>
      <c r="ISM181" s="216"/>
      <c r="ISN181" s="216"/>
      <c r="ISO181" s="216"/>
      <c r="ISP181" s="216"/>
      <c r="ISQ181" s="216"/>
      <c r="ISR181" s="216"/>
      <c r="ISS181" s="216"/>
      <c r="IST181" s="216"/>
      <c r="ISU181" s="216"/>
      <c r="ISV181" s="216"/>
      <c r="ISW181" s="216"/>
      <c r="ISX181" s="216"/>
      <c r="ISY181" s="216"/>
      <c r="ISZ181" s="216"/>
      <c r="ITA181" s="216"/>
      <c r="ITB181" s="216"/>
      <c r="ITC181" s="216"/>
      <c r="ITD181" s="216"/>
      <c r="ITE181" s="216"/>
      <c r="ITF181" s="216"/>
      <c r="ITG181" s="216"/>
      <c r="ITH181" s="216"/>
      <c r="ITI181" s="216"/>
      <c r="ITJ181" s="216"/>
      <c r="ITK181" s="216"/>
      <c r="ITL181" s="216"/>
      <c r="ITM181" s="216"/>
      <c r="ITN181" s="216"/>
      <c r="ITO181" s="216"/>
      <c r="ITP181" s="216"/>
      <c r="ITQ181" s="216"/>
      <c r="ITR181" s="216"/>
      <c r="ITS181" s="216"/>
      <c r="ITT181" s="216"/>
      <c r="ITU181" s="216"/>
      <c r="ITV181" s="216"/>
      <c r="ITW181" s="216"/>
      <c r="ITX181" s="216"/>
      <c r="ITY181" s="216"/>
      <c r="ITZ181" s="216"/>
      <c r="IUA181" s="216"/>
      <c r="IUB181" s="216"/>
      <c r="IUC181" s="216"/>
      <c r="IUD181" s="216"/>
      <c r="IUE181" s="216"/>
      <c r="IUF181" s="216"/>
      <c r="IUG181" s="216"/>
      <c r="IUH181" s="216"/>
      <c r="IUI181" s="216"/>
      <c r="IUJ181" s="216"/>
      <c r="IUK181" s="216"/>
      <c r="IUL181" s="216"/>
      <c r="IUM181" s="216"/>
      <c r="IUN181" s="216"/>
      <c r="IUO181" s="216"/>
      <c r="IUP181" s="216"/>
      <c r="IUQ181" s="216"/>
      <c r="IUR181" s="216"/>
      <c r="IUS181" s="216"/>
      <c r="IUT181" s="216"/>
      <c r="IUU181" s="216"/>
      <c r="IUV181" s="216"/>
      <c r="IUW181" s="216"/>
      <c r="IUX181" s="216"/>
      <c r="IUY181" s="216"/>
      <c r="IUZ181" s="216"/>
      <c r="IVA181" s="216"/>
      <c r="IVB181" s="216"/>
      <c r="IVC181" s="216"/>
      <c r="IVD181" s="216"/>
      <c r="IVE181" s="216"/>
      <c r="IVF181" s="216"/>
      <c r="IVG181" s="216"/>
      <c r="IVH181" s="216"/>
      <c r="IVI181" s="216"/>
      <c r="IVJ181" s="216"/>
      <c r="IVK181" s="216"/>
      <c r="IVL181" s="216"/>
      <c r="IVM181" s="216"/>
      <c r="IVN181" s="216"/>
      <c r="IVO181" s="216"/>
      <c r="IVP181" s="216"/>
      <c r="IVQ181" s="216"/>
      <c r="IVR181" s="216"/>
      <c r="IVS181" s="216"/>
      <c r="IVT181" s="216"/>
      <c r="IVU181" s="216"/>
      <c r="IVV181" s="216"/>
      <c r="IVW181" s="216"/>
      <c r="IVX181" s="216"/>
      <c r="IVY181" s="216"/>
      <c r="IVZ181" s="216"/>
      <c r="IWA181" s="216"/>
      <c r="IWB181" s="216"/>
      <c r="IWC181" s="216"/>
      <c r="IWD181" s="216"/>
      <c r="IWE181" s="216"/>
      <c r="IWF181" s="216"/>
      <c r="IWG181" s="216"/>
      <c r="IWH181" s="216"/>
      <c r="IWI181" s="216"/>
      <c r="IWJ181" s="216"/>
      <c r="IWK181" s="216"/>
      <c r="IWL181" s="216"/>
      <c r="IWM181" s="216"/>
      <c r="IWN181" s="216"/>
      <c r="IWO181" s="216"/>
      <c r="IWP181" s="216"/>
      <c r="IWQ181" s="216"/>
      <c r="IWR181" s="216"/>
      <c r="IWS181" s="216"/>
      <c r="IWT181" s="216"/>
      <c r="IWU181" s="216"/>
      <c r="IWV181" s="216"/>
      <c r="IWW181" s="216"/>
      <c r="IWX181" s="216"/>
      <c r="IWY181" s="216"/>
      <c r="IWZ181" s="216"/>
      <c r="IXA181" s="216"/>
      <c r="IXB181" s="216"/>
      <c r="IXC181" s="216"/>
      <c r="IXD181" s="216"/>
      <c r="IXE181" s="216"/>
      <c r="IXF181" s="216"/>
      <c r="IXG181" s="216"/>
      <c r="IXH181" s="216"/>
      <c r="IXI181" s="216"/>
      <c r="IXJ181" s="216"/>
      <c r="IXK181" s="216"/>
      <c r="IXL181" s="216"/>
      <c r="IXM181" s="216"/>
      <c r="IXN181" s="216"/>
      <c r="IXO181" s="216"/>
      <c r="IXP181" s="216"/>
      <c r="IXQ181" s="216"/>
      <c r="IXR181" s="216"/>
      <c r="IXS181" s="216"/>
      <c r="IXT181" s="216"/>
      <c r="IXU181" s="216"/>
      <c r="IXV181" s="216"/>
      <c r="IXW181" s="216"/>
      <c r="IXX181" s="216"/>
      <c r="IXY181" s="216"/>
      <c r="IXZ181" s="216"/>
      <c r="IYA181" s="216"/>
      <c r="IYB181" s="216"/>
      <c r="IYC181" s="216"/>
      <c r="IYD181" s="216"/>
      <c r="IYE181" s="216"/>
      <c r="IYF181" s="216"/>
      <c r="IYG181" s="216"/>
      <c r="IYH181" s="216"/>
      <c r="IYI181" s="216"/>
      <c r="IYJ181" s="216"/>
      <c r="IYK181" s="216"/>
      <c r="IYL181" s="216"/>
      <c r="IYM181" s="216"/>
      <c r="IYN181" s="216"/>
      <c r="IYO181" s="216"/>
      <c r="IYP181" s="216"/>
      <c r="IYQ181" s="216"/>
      <c r="IYR181" s="216"/>
      <c r="IYS181" s="216"/>
      <c r="IYT181" s="216"/>
      <c r="IYU181" s="216"/>
      <c r="IYV181" s="216"/>
      <c r="IYW181" s="216"/>
      <c r="IYX181" s="216"/>
      <c r="IYY181" s="216"/>
      <c r="IYZ181" s="216"/>
      <c r="IZA181" s="216"/>
      <c r="IZB181" s="216"/>
      <c r="IZC181" s="216"/>
      <c r="IZD181" s="216"/>
      <c r="IZE181" s="216"/>
      <c r="IZF181" s="216"/>
      <c r="IZG181" s="216"/>
      <c r="IZH181" s="216"/>
      <c r="IZI181" s="216"/>
      <c r="IZJ181" s="216"/>
      <c r="IZK181" s="216"/>
      <c r="IZL181" s="216"/>
      <c r="IZM181" s="216"/>
      <c r="IZN181" s="216"/>
      <c r="IZO181" s="216"/>
      <c r="IZP181" s="216"/>
      <c r="IZQ181" s="216"/>
      <c r="IZR181" s="216"/>
      <c r="IZS181" s="216"/>
      <c r="IZT181" s="216"/>
      <c r="IZU181" s="216"/>
      <c r="IZV181" s="216"/>
      <c r="IZW181" s="216"/>
      <c r="IZX181" s="216"/>
      <c r="IZY181" s="216"/>
      <c r="IZZ181" s="216"/>
      <c r="JAA181" s="216"/>
      <c r="JAB181" s="216"/>
      <c r="JAC181" s="216"/>
      <c r="JAD181" s="216"/>
      <c r="JAE181" s="216"/>
      <c r="JAF181" s="216"/>
      <c r="JAG181" s="216"/>
      <c r="JAH181" s="216"/>
      <c r="JAI181" s="216"/>
      <c r="JAJ181" s="216"/>
      <c r="JAK181" s="216"/>
      <c r="JAL181" s="216"/>
      <c r="JAM181" s="216"/>
      <c r="JAN181" s="216"/>
      <c r="JAO181" s="216"/>
      <c r="JAP181" s="216"/>
      <c r="JAQ181" s="216"/>
      <c r="JAR181" s="216"/>
      <c r="JAS181" s="216"/>
      <c r="JAT181" s="216"/>
      <c r="JAU181" s="216"/>
      <c r="JAV181" s="216"/>
      <c r="JAW181" s="216"/>
      <c r="JAX181" s="216"/>
      <c r="JAY181" s="216"/>
      <c r="JAZ181" s="216"/>
      <c r="JBA181" s="216"/>
      <c r="JBB181" s="216"/>
      <c r="JBC181" s="216"/>
      <c r="JBD181" s="216"/>
      <c r="JBE181" s="216"/>
      <c r="JBF181" s="216"/>
      <c r="JBG181" s="216"/>
      <c r="JBH181" s="216"/>
      <c r="JBI181" s="216"/>
      <c r="JBJ181" s="216"/>
      <c r="JBK181" s="216"/>
      <c r="JBL181" s="216"/>
      <c r="JBM181" s="216"/>
      <c r="JBN181" s="216"/>
      <c r="JBO181" s="216"/>
      <c r="JBP181" s="216"/>
      <c r="JBQ181" s="216"/>
      <c r="JBR181" s="216"/>
      <c r="JBS181" s="216"/>
      <c r="JBT181" s="216"/>
      <c r="JBU181" s="216"/>
      <c r="JBV181" s="216"/>
      <c r="JBW181" s="216"/>
      <c r="JBX181" s="216"/>
      <c r="JBY181" s="216"/>
      <c r="JBZ181" s="216"/>
      <c r="JCA181" s="216"/>
      <c r="JCB181" s="216"/>
      <c r="JCC181" s="216"/>
      <c r="JCD181" s="216"/>
      <c r="JCE181" s="216"/>
      <c r="JCF181" s="216"/>
      <c r="JCG181" s="216"/>
      <c r="JCH181" s="216"/>
      <c r="JCI181" s="216"/>
      <c r="JCJ181" s="216"/>
      <c r="JCK181" s="216"/>
      <c r="JCL181" s="216"/>
      <c r="JCM181" s="216"/>
      <c r="JCN181" s="216"/>
      <c r="JCO181" s="216"/>
      <c r="JCP181" s="216"/>
      <c r="JCQ181" s="216"/>
      <c r="JCR181" s="216"/>
      <c r="JCS181" s="216"/>
      <c r="JCT181" s="216"/>
      <c r="JCU181" s="216"/>
      <c r="JCV181" s="216"/>
      <c r="JCW181" s="216"/>
      <c r="JCX181" s="216"/>
      <c r="JCY181" s="216"/>
      <c r="JCZ181" s="216"/>
      <c r="JDA181" s="216"/>
      <c r="JDB181" s="216"/>
      <c r="JDC181" s="216"/>
      <c r="JDD181" s="216"/>
      <c r="JDE181" s="216"/>
      <c r="JDF181" s="216"/>
      <c r="JDG181" s="216"/>
      <c r="JDH181" s="216"/>
      <c r="JDI181" s="216"/>
      <c r="JDJ181" s="216"/>
      <c r="JDK181" s="216"/>
      <c r="JDL181" s="216"/>
      <c r="JDM181" s="216"/>
      <c r="JDN181" s="216"/>
      <c r="JDO181" s="216"/>
      <c r="JDP181" s="216"/>
      <c r="JDQ181" s="216"/>
      <c r="JDR181" s="216"/>
      <c r="JDS181" s="216"/>
      <c r="JDT181" s="216"/>
      <c r="JDU181" s="216"/>
      <c r="JDV181" s="216"/>
      <c r="JDW181" s="216"/>
      <c r="JDX181" s="216"/>
      <c r="JDY181" s="216"/>
      <c r="JDZ181" s="216"/>
      <c r="JEA181" s="216"/>
      <c r="JEB181" s="216"/>
      <c r="JEC181" s="216"/>
      <c r="JED181" s="216"/>
      <c r="JEE181" s="216"/>
      <c r="JEF181" s="216"/>
      <c r="JEG181" s="216"/>
      <c r="JEH181" s="216"/>
      <c r="JEI181" s="216"/>
      <c r="JEJ181" s="216"/>
      <c r="JEK181" s="216"/>
      <c r="JEL181" s="216"/>
      <c r="JEM181" s="216"/>
      <c r="JEN181" s="216"/>
      <c r="JEO181" s="216"/>
      <c r="JEP181" s="216"/>
      <c r="JEQ181" s="216"/>
      <c r="JER181" s="216"/>
      <c r="JES181" s="216"/>
      <c r="JET181" s="216"/>
      <c r="JEU181" s="216"/>
      <c r="JEV181" s="216"/>
      <c r="JEW181" s="216"/>
      <c r="JEX181" s="216"/>
      <c r="JEY181" s="216"/>
      <c r="JEZ181" s="216"/>
      <c r="JFA181" s="216"/>
      <c r="JFB181" s="216"/>
      <c r="JFC181" s="216"/>
      <c r="JFD181" s="216"/>
      <c r="JFE181" s="216"/>
      <c r="JFF181" s="216"/>
      <c r="JFG181" s="216"/>
      <c r="JFH181" s="216"/>
      <c r="JFI181" s="216"/>
      <c r="JFJ181" s="216"/>
      <c r="JFK181" s="216"/>
      <c r="JFL181" s="216"/>
      <c r="JFM181" s="216"/>
      <c r="JFN181" s="216"/>
      <c r="JFO181" s="216"/>
      <c r="JFP181" s="216"/>
      <c r="JFQ181" s="216"/>
      <c r="JFR181" s="216"/>
      <c r="JFS181" s="216"/>
      <c r="JFT181" s="216"/>
      <c r="JFU181" s="216"/>
      <c r="JFV181" s="216"/>
      <c r="JFW181" s="216"/>
      <c r="JFX181" s="216"/>
      <c r="JFY181" s="216"/>
      <c r="JFZ181" s="216"/>
      <c r="JGA181" s="216"/>
      <c r="JGB181" s="216"/>
      <c r="JGC181" s="216"/>
      <c r="JGD181" s="216"/>
      <c r="JGE181" s="216"/>
      <c r="JGF181" s="216"/>
      <c r="JGG181" s="216"/>
      <c r="JGH181" s="216"/>
      <c r="JGI181" s="216"/>
      <c r="JGJ181" s="216"/>
      <c r="JGK181" s="216"/>
      <c r="JGL181" s="216"/>
      <c r="JGM181" s="216"/>
      <c r="JGN181" s="216"/>
      <c r="JGO181" s="216"/>
      <c r="JGP181" s="216"/>
      <c r="JGQ181" s="216"/>
      <c r="JGR181" s="216"/>
      <c r="JGS181" s="216"/>
      <c r="JGT181" s="216"/>
      <c r="JGU181" s="216"/>
      <c r="JGV181" s="216"/>
      <c r="JGW181" s="216"/>
      <c r="JGX181" s="216"/>
      <c r="JGY181" s="216"/>
      <c r="JGZ181" s="216"/>
      <c r="JHA181" s="216"/>
      <c r="JHB181" s="216"/>
      <c r="JHC181" s="216"/>
      <c r="JHD181" s="216"/>
      <c r="JHE181" s="216"/>
      <c r="JHF181" s="216"/>
      <c r="JHG181" s="216"/>
      <c r="JHH181" s="216"/>
      <c r="JHI181" s="216"/>
      <c r="JHJ181" s="216"/>
      <c r="JHK181" s="216"/>
      <c r="JHL181" s="216"/>
      <c r="JHM181" s="216"/>
      <c r="JHN181" s="216"/>
      <c r="JHO181" s="216"/>
      <c r="JHP181" s="216"/>
      <c r="JHQ181" s="216"/>
      <c r="JHR181" s="216"/>
      <c r="JHS181" s="216"/>
      <c r="JHT181" s="216"/>
      <c r="JHU181" s="216"/>
      <c r="JHV181" s="216"/>
      <c r="JHW181" s="216"/>
      <c r="JHX181" s="216"/>
      <c r="JHY181" s="216"/>
      <c r="JHZ181" s="216"/>
      <c r="JIA181" s="216"/>
      <c r="JIB181" s="216"/>
      <c r="JIC181" s="216"/>
      <c r="JID181" s="216"/>
      <c r="JIE181" s="216"/>
      <c r="JIF181" s="216"/>
      <c r="JIG181" s="216"/>
      <c r="JIH181" s="216"/>
      <c r="JII181" s="216"/>
      <c r="JIJ181" s="216"/>
      <c r="JIK181" s="216"/>
      <c r="JIL181" s="216"/>
      <c r="JIM181" s="216"/>
      <c r="JIN181" s="216"/>
      <c r="JIO181" s="216"/>
      <c r="JIP181" s="216"/>
      <c r="JIQ181" s="216"/>
      <c r="JIR181" s="216"/>
      <c r="JIS181" s="216"/>
      <c r="JIT181" s="216"/>
      <c r="JIU181" s="216"/>
      <c r="JIV181" s="216"/>
      <c r="JIW181" s="216"/>
      <c r="JIX181" s="216"/>
      <c r="JIY181" s="216"/>
      <c r="JIZ181" s="216"/>
      <c r="JJA181" s="216"/>
      <c r="JJB181" s="216"/>
      <c r="JJC181" s="216"/>
      <c r="JJD181" s="216"/>
      <c r="JJE181" s="216"/>
      <c r="JJF181" s="216"/>
      <c r="JJG181" s="216"/>
      <c r="JJH181" s="216"/>
      <c r="JJI181" s="216"/>
      <c r="JJJ181" s="216"/>
      <c r="JJK181" s="216"/>
      <c r="JJL181" s="216"/>
      <c r="JJM181" s="216"/>
      <c r="JJN181" s="216"/>
      <c r="JJO181" s="216"/>
      <c r="JJP181" s="216"/>
      <c r="JJQ181" s="216"/>
      <c r="JJR181" s="216"/>
      <c r="JJS181" s="216"/>
      <c r="JJT181" s="216"/>
      <c r="JJU181" s="216"/>
      <c r="JJV181" s="216"/>
      <c r="JJW181" s="216"/>
      <c r="JJX181" s="216"/>
      <c r="JJY181" s="216"/>
      <c r="JJZ181" s="216"/>
      <c r="JKA181" s="216"/>
      <c r="JKB181" s="216"/>
      <c r="JKC181" s="216"/>
      <c r="JKD181" s="216"/>
      <c r="JKE181" s="216"/>
      <c r="JKF181" s="216"/>
      <c r="JKG181" s="216"/>
      <c r="JKH181" s="216"/>
      <c r="JKI181" s="216"/>
      <c r="JKJ181" s="216"/>
      <c r="JKK181" s="216"/>
      <c r="JKL181" s="216"/>
      <c r="JKM181" s="216"/>
      <c r="JKN181" s="216"/>
      <c r="JKO181" s="216"/>
      <c r="JKP181" s="216"/>
      <c r="JKQ181" s="216"/>
      <c r="JKR181" s="216"/>
      <c r="JKS181" s="216"/>
      <c r="JKT181" s="216"/>
      <c r="JKU181" s="216"/>
      <c r="JKV181" s="216"/>
      <c r="JKW181" s="216"/>
      <c r="JKX181" s="216"/>
      <c r="JKY181" s="216"/>
      <c r="JKZ181" s="216"/>
      <c r="JLA181" s="216"/>
      <c r="JLB181" s="216"/>
      <c r="JLC181" s="216"/>
      <c r="JLD181" s="216"/>
      <c r="JLE181" s="216"/>
      <c r="JLF181" s="216"/>
      <c r="JLG181" s="216"/>
      <c r="JLH181" s="216"/>
      <c r="JLI181" s="216"/>
      <c r="JLJ181" s="216"/>
      <c r="JLK181" s="216"/>
      <c r="JLL181" s="216"/>
      <c r="JLM181" s="216"/>
      <c r="JLN181" s="216"/>
      <c r="JLO181" s="216"/>
      <c r="JLP181" s="216"/>
      <c r="JLQ181" s="216"/>
      <c r="JLR181" s="216"/>
      <c r="JLS181" s="216"/>
      <c r="JLT181" s="216"/>
      <c r="JLU181" s="216"/>
      <c r="JLV181" s="216"/>
      <c r="JLW181" s="216"/>
      <c r="JLX181" s="216"/>
      <c r="JLY181" s="216"/>
      <c r="JLZ181" s="216"/>
      <c r="JMA181" s="216"/>
      <c r="JMB181" s="216"/>
      <c r="JMC181" s="216"/>
      <c r="JMD181" s="216"/>
      <c r="JME181" s="216"/>
      <c r="JMF181" s="216"/>
      <c r="JMG181" s="216"/>
      <c r="JMH181" s="216"/>
      <c r="JMI181" s="216"/>
      <c r="JMJ181" s="216"/>
      <c r="JMK181" s="216"/>
      <c r="JML181" s="216"/>
      <c r="JMM181" s="216"/>
      <c r="JMN181" s="216"/>
      <c r="JMO181" s="216"/>
      <c r="JMP181" s="216"/>
      <c r="JMQ181" s="216"/>
      <c r="JMR181" s="216"/>
      <c r="JMS181" s="216"/>
      <c r="JMT181" s="216"/>
      <c r="JMU181" s="216"/>
      <c r="JMV181" s="216"/>
      <c r="JMW181" s="216"/>
      <c r="JMX181" s="216"/>
      <c r="JMY181" s="216"/>
      <c r="JMZ181" s="216"/>
      <c r="JNA181" s="216"/>
      <c r="JNB181" s="216"/>
      <c r="JNC181" s="216"/>
      <c r="JND181" s="216"/>
      <c r="JNE181" s="216"/>
      <c r="JNF181" s="216"/>
      <c r="JNG181" s="216"/>
      <c r="JNH181" s="216"/>
      <c r="JNI181" s="216"/>
      <c r="JNJ181" s="216"/>
      <c r="JNK181" s="216"/>
      <c r="JNL181" s="216"/>
      <c r="JNM181" s="216"/>
      <c r="JNN181" s="216"/>
      <c r="JNO181" s="216"/>
      <c r="JNP181" s="216"/>
      <c r="JNQ181" s="216"/>
      <c r="JNR181" s="216"/>
      <c r="JNS181" s="216"/>
      <c r="JNT181" s="216"/>
      <c r="JNU181" s="216"/>
      <c r="JNV181" s="216"/>
      <c r="JNW181" s="216"/>
      <c r="JNX181" s="216"/>
      <c r="JNY181" s="216"/>
      <c r="JNZ181" s="216"/>
      <c r="JOA181" s="216"/>
      <c r="JOB181" s="216"/>
      <c r="JOC181" s="216"/>
      <c r="JOD181" s="216"/>
      <c r="JOE181" s="216"/>
      <c r="JOF181" s="216"/>
      <c r="JOG181" s="216"/>
      <c r="JOH181" s="216"/>
      <c r="JOI181" s="216"/>
      <c r="JOJ181" s="216"/>
      <c r="JOK181" s="216"/>
      <c r="JOL181" s="216"/>
      <c r="JOM181" s="216"/>
      <c r="JON181" s="216"/>
      <c r="JOO181" s="216"/>
      <c r="JOP181" s="216"/>
      <c r="JOQ181" s="216"/>
      <c r="JOR181" s="216"/>
      <c r="JOS181" s="216"/>
      <c r="JOT181" s="216"/>
      <c r="JOU181" s="216"/>
      <c r="JOV181" s="216"/>
      <c r="JOW181" s="216"/>
      <c r="JOX181" s="216"/>
      <c r="JOY181" s="216"/>
      <c r="JOZ181" s="216"/>
      <c r="JPA181" s="216"/>
      <c r="JPB181" s="216"/>
      <c r="JPC181" s="216"/>
      <c r="JPD181" s="216"/>
      <c r="JPE181" s="216"/>
      <c r="JPF181" s="216"/>
      <c r="JPG181" s="216"/>
      <c r="JPH181" s="216"/>
      <c r="JPI181" s="216"/>
      <c r="JPJ181" s="216"/>
      <c r="JPK181" s="216"/>
      <c r="JPL181" s="216"/>
      <c r="JPM181" s="216"/>
      <c r="JPN181" s="216"/>
      <c r="JPO181" s="216"/>
      <c r="JPP181" s="216"/>
      <c r="JPQ181" s="216"/>
      <c r="JPR181" s="216"/>
      <c r="JPS181" s="216"/>
      <c r="JPT181" s="216"/>
      <c r="JPU181" s="216"/>
      <c r="JPV181" s="216"/>
      <c r="JPW181" s="216"/>
      <c r="JPX181" s="216"/>
      <c r="JPY181" s="216"/>
      <c r="JPZ181" s="216"/>
      <c r="JQA181" s="216"/>
      <c r="JQB181" s="216"/>
      <c r="JQC181" s="216"/>
      <c r="JQD181" s="216"/>
      <c r="JQE181" s="216"/>
      <c r="JQF181" s="216"/>
      <c r="JQG181" s="216"/>
      <c r="JQH181" s="216"/>
      <c r="JQI181" s="216"/>
      <c r="JQJ181" s="216"/>
      <c r="JQK181" s="216"/>
      <c r="JQL181" s="216"/>
      <c r="JQM181" s="216"/>
      <c r="JQN181" s="216"/>
      <c r="JQO181" s="216"/>
      <c r="JQP181" s="216"/>
      <c r="JQQ181" s="216"/>
      <c r="JQR181" s="216"/>
      <c r="JQS181" s="216"/>
      <c r="JQT181" s="216"/>
      <c r="JQU181" s="216"/>
      <c r="JQV181" s="216"/>
      <c r="JQW181" s="216"/>
      <c r="JQX181" s="216"/>
      <c r="JQY181" s="216"/>
      <c r="JQZ181" s="216"/>
      <c r="JRA181" s="216"/>
      <c r="JRB181" s="216"/>
      <c r="JRC181" s="216"/>
      <c r="JRD181" s="216"/>
      <c r="JRE181" s="216"/>
      <c r="JRF181" s="216"/>
      <c r="JRG181" s="216"/>
      <c r="JRH181" s="216"/>
      <c r="JRI181" s="216"/>
      <c r="JRJ181" s="216"/>
      <c r="JRK181" s="216"/>
      <c r="JRL181" s="216"/>
      <c r="JRM181" s="216"/>
      <c r="JRN181" s="216"/>
      <c r="JRO181" s="216"/>
      <c r="JRP181" s="216"/>
      <c r="JRQ181" s="216"/>
      <c r="JRR181" s="216"/>
      <c r="JRS181" s="216"/>
      <c r="JRT181" s="216"/>
      <c r="JRU181" s="216"/>
      <c r="JRV181" s="216"/>
      <c r="JRW181" s="216"/>
      <c r="JRX181" s="216"/>
      <c r="JRY181" s="216"/>
      <c r="JRZ181" s="216"/>
      <c r="JSA181" s="216"/>
      <c r="JSB181" s="216"/>
      <c r="JSC181" s="216"/>
      <c r="JSD181" s="216"/>
      <c r="JSE181" s="216"/>
      <c r="JSF181" s="216"/>
      <c r="JSG181" s="216"/>
      <c r="JSH181" s="216"/>
      <c r="JSI181" s="216"/>
      <c r="JSJ181" s="216"/>
      <c r="JSK181" s="216"/>
      <c r="JSL181" s="216"/>
      <c r="JSM181" s="216"/>
      <c r="JSN181" s="216"/>
      <c r="JSO181" s="216"/>
      <c r="JSP181" s="216"/>
      <c r="JSQ181" s="216"/>
      <c r="JSR181" s="216"/>
      <c r="JSS181" s="216"/>
      <c r="JST181" s="216"/>
      <c r="JSU181" s="216"/>
      <c r="JSV181" s="216"/>
      <c r="JSW181" s="216"/>
      <c r="JSX181" s="216"/>
      <c r="JSY181" s="216"/>
      <c r="JSZ181" s="216"/>
      <c r="JTA181" s="216"/>
      <c r="JTB181" s="216"/>
      <c r="JTC181" s="216"/>
      <c r="JTD181" s="216"/>
      <c r="JTE181" s="216"/>
      <c r="JTF181" s="216"/>
      <c r="JTG181" s="216"/>
      <c r="JTH181" s="216"/>
      <c r="JTI181" s="216"/>
      <c r="JTJ181" s="216"/>
      <c r="JTK181" s="216"/>
      <c r="JTL181" s="216"/>
      <c r="JTM181" s="216"/>
      <c r="JTN181" s="216"/>
      <c r="JTO181" s="216"/>
      <c r="JTP181" s="216"/>
      <c r="JTQ181" s="216"/>
      <c r="JTR181" s="216"/>
      <c r="JTS181" s="216"/>
      <c r="JTT181" s="216"/>
      <c r="JTU181" s="216"/>
      <c r="JTV181" s="216"/>
      <c r="JTW181" s="216"/>
      <c r="JTX181" s="216"/>
      <c r="JTY181" s="216"/>
      <c r="JTZ181" s="216"/>
      <c r="JUA181" s="216"/>
      <c r="JUB181" s="216"/>
      <c r="JUC181" s="216"/>
      <c r="JUD181" s="216"/>
      <c r="JUE181" s="216"/>
      <c r="JUF181" s="216"/>
      <c r="JUG181" s="216"/>
      <c r="JUH181" s="216"/>
      <c r="JUI181" s="216"/>
      <c r="JUJ181" s="216"/>
      <c r="JUK181" s="216"/>
      <c r="JUL181" s="216"/>
      <c r="JUM181" s="216"/>
      <c r="JUN181" s="216"/>
      <c r="JUO181" s="216"/>
      <c r="JUP181" s="216"/>
      <c r="JUQ181" s="216"/>
      <c r="JUR181" s="216"/>
      <c r="JUS181" s="216"/>
      <c r="JUT181" s="216"/>
      <c r="JUU181" s="216"/>
      <c r="JUV181" s="216"/>
      <c r="JUW181" s="216"/>
      <c r="JUX181" s="216"/>
      <c r="JUY181" s="216"/>
      <c r="JUZ181" s="216"/>
      <c r="JVA181" s="216"/>
      <c r="JVB181" s="216"/>
      <c r="JVC181" s="216"/>
      <c r="JVD181" s="216"/>
      <c r="JVE181" s="216"/>
      <c r="JVF181" s="216"/>
      <c r="JVG181" s="216"/>
      <c r="JVH181" s="216"/>
      <c r="JVI181" s="216"/>
      <c r="JVJ181" s="216"/>
      <c r="JVK181" s="216"/>
      <c r="JVL181" s="216"/>
      <c r="JVM181" s="216"/>
      <c r="JVN181" s="216"/>
      <c r="JVO181" s="216"/>
      <c r="JVP181" s="216"/>
      <c r="JVQ181" s="216"/>
      <c r="JVR181" s="216"/>
      <c r="JVS181" s="216"/>
      <c r="JVT181" s="216"/>
      <c r="JVU181" s="216"/>
      <c r="JVV181" s="216"/>
      <c r="JVW181" s="216"/>
      <c r="JVX181" s="216"/>
      <c r="JVY181" s="216"/>
      <c r="JVZ181" s="216"/>
      <c r="JWA181" s="216"/>
      <c r="JWB181" s="216"/>
      <c r="JWC181" s="216"/>
      <c r="JWD181" s="216"/>
      <c r="JWE181" s="216"/>
      <c r="JWF181" s="216"/>
      <c r="JWG181" s="216"/>
      <c r="JWH181" s="216"/>
      <c r="JWI181" s="216"/>
      <c r="JWJ181" s="216"/>
      <c r="JWK181" s="216"/>
      <c r="JWL181" s="216"/>
      <c r="JWM181" s="216"/>
      <c r="JWN181" s="216"/>
      <c r="JWO181" s="216"/>
      <c r="JWP181" s="216"/>
      <c r="JWQ181" s="216"/>
      <c r="JWR181" s="216"/>
      <c r="JWS181" s="216"/>
      <c r="JWT181" s="216"/>
      <c r="JWU181" s="216"/>
      <c r="JWV181" s="216"/>
      <c r="JWW181" s="216"/>
      <c r="JWX181" s="216"/>
      <c r="JWY181" s="216"/>
      <c r="JWZ181" s="216"/>
      <c r="JXA181" s="216"/>
      <c r="JXB181" s="216"/>
      <c r="JXC181" s="216"/>
      <c r="JXD181" s="216"/>
      <c r="JXE181" s="216"/>
      <c r="JXF181" s="216"/>
      <c r="JXG181" s="216"/>
      <c r="JXH181" s="216"/>
      <c r="JXI181" s="216"/>
      <c r="JXJ181" s="216"/>
      <c r="JXK181" s="216"/>
      <c r="JXL181" s="216"/>
      <c r="JXM181" s="216"/>
      <c r="JXN181" s="216"/>
      <c r="JXO181" s="216"/>
      <c r="JXP181" s="216"/>
      <c r="JXQ181" s="216"/>
      <c r="JXR181" s="216"/>
      <c r="JXS181" s="216"/>
      <c r="JXT181" s="216"/>
      <c r="JXU181" s="216"/>
      <c r="JXV181" s="216"/>
      <c r="JXW181" s="216"/>
      <c r="JXX181" s="216"/>
      <c r="JXY181" s="216"/>
      <c r="JXZ181" s="216"/>
      <c r="JYA181" s="216"/>
      <c r="JYB181" s="216"/>
      <c r="JYC181" s="216"/>
      <c r="JYD181" s="216"/>
      <c r="JYE181" s="216"/>
      <c r="JYF181" s="216"/>
      <c r="JYG181" s="216"/>
      <c r="JYH181" s="216"/>
      <c r="JYI181" s="216"/>
      <c r="JYJ181" s="216"/>
      <c r="JYK181" s="216"/>
      <c r="JYL181" s="216"/>
      <c r="JYM181" s="216"/>
      <c r="JYN181" s="216"/>
      <c r="JYO181" s="216"/>
      <c r="JYP181" s="216"/>
      <c r="JYQ181" s="216"/>
      <c r="JYR181" s="216"/>
      <c r="JYS181" s="216"/>
      <c r="JYT181" s="216"/>
      <c r="JYU181" s="216"/>
      <c r="JYV181" s="216"/>
      <c r="JYW181" s="216"/>
      <c r="JYX181" s="216"/>
      <c r="JYY181" s="216"/>
      <c r="JYZ181" s="216"/>
      <c r="JZA181" s="216"/>
      <c r="JZB181" s="216"/>
      <c r="JZC181" s="216"/>
      <c r="JZD181" s="216"/>
      <c r="JZE181" s="216"/>
      <c r="JZF181" s="216"/>
      <c r="JZG181" s="216"/>
      <c r="JZH181" s="216"/>
      <c r="JZI181" s="216"/>
      <c r="JZJ181" s="216"/>
      <c r="JZK181" s="216"/>
      <c r="JZL181" s="216"/>
      <c r="JZM181" s="216"/>
      <c r="JZN181" s="216"/>
      <c r="JZO181" s="216"/>
      <c r="JZP181" s="216"/>
      <c r="JZQ181" s="216"/>
      <c r="JZR181" s="216"/>
      <c r="JZS181" s="216"/>
      <c r="JZT181" s="216"/>
      <c r="JZU181" s="216"/>
      <c r="JZV181" s="216"/>
      <c r="JZW181" s="216"/>
      <c r="JZX181" s="216"/>
      <c r="JZY181" s="216"/>
      <c r="JZZ181" s="216"/>
      <c r="KAA181" s="216"/>
      <c r="KAB181" s="216"/>
      <c r="KAC181" s="216"/>
      <c r="KAD181" s="216"/>
      <c r="KAE181" s="216"/>
      <c r="KAF181" s="216"/>
      <c r="KAG181" s="216"/>
      <c r="KAH181" s="216"/>
      <c r="KAI181" s="216"/>
      <c r="KAJ181" s="216"/>
      <c r="KAK181" s="216"/>
      <c r="KAL181" s="216"/>
      <c r="KAM181" s="216"/>
      <c r="KAN181" s="216"/>
      <c r="KAO181" s="216"/>
      <c r="KAP181" s="216"/>
      <c r="KAQ181" s="216"/>
      <c r="KAR181" s="216"/>
      <c r="KAS181" s="216"/>
      <c r="KAT181" s="216"/>
      <c r="KAU181" s="216"/>
      <c r="KAV181" s="216"/>
      <c r="KAW181" s="216"/>
      <c r="KAX181" s="216"/>
      <c r="KAY181" s="216"/>
      <c r="KAZ181" s="216"/>
      <c r="KBA181" s="216"/>
      <c r="KBB181" s="216"/>
      <c r="KBC181" s="216"/>
      <c r="KBD181" s="216"/>
      <c r="KBE181" s="216"/>
      <c r="KBF181" s="216"/>
      <c r="KBG181" s="216"/>
      <c r="KBH181" s="216"/>
      <c r="KBI181" s="216"/>
      <c r="KBJ181" s="216"/>
      <c r="KBK181" s="216"/>
      <c r="KBL181" s="216"/>
      <c r="KBM181" s="216"/>
      <c r="KBN181" s="216"/>
      <c r="KBO181" s="216"/>
      <c r="KBP181" s="216"/>
      <c r="KBQ181" s="216"/>
      <c r="KBR181" s="216"/>
      <c r="KBS181" s="216"/>
      <c r="KBT181" s="216"/>
      <c r="KBU181" s="216"/>
      <c r="KBV181" s="216"/>
      <c r="KBW181" s="216"/>
      <c r="KBX181" s="216"/>
      <c r="KBY181" s="216"/>
      <c r="KBZ181" s="216"/>
      <c r="KCA181" s="216"/>
      <c r="KCB181" s="216"/>
      <c r="KCC181" s="216"/>
      <c r="KCD181" s="216"/>
      <c r="KCE181" s="216"/>
      <c r="KCF181" s="216"/>
      <c r="KCG181" s="216"/>
      <c r="KCH181" s="216"/>
      <c r="KCI181" s="216"/>
      <c r="KCJ181" s="216"/>
      <c r="KCK181" s="216"/>
      <c r="KCL181" s="216"/>
      <c r="KCM181" s="216"/>
      <c r="KCN181" s="216"/>
      <c r="KCO181" s="216"/>
      <c r="KCP181" s="216"/>
      <c r="KCQ181" s="216"/>
      <c r="KCR181" s="216"/>
      <c r="KCS181" s="216"/>
      <c r="KCT181" s="216"/>
      <c r="KCU181" s="216"/>
      <c r="KCV181" s="216"/>
      <c r="KCW181" s="216"/>
      <c r="KCX181" s="216"/>
      <c r="KCY181" s="216"/>
      <c r="KCZ181" s="216"/>
      <c r="KDA181" s="216"/>
      <c r="KDB181" s="216"/>
      <c r="KDC181" s="216"/>
      <c r="KDD181" s="216"/>
      <c r="KDE181" s="216"/>
      <c r="KDF181" s="216"/>
      <c r="KDG181" s="216"/>
      <c r="KDH181" s="216"/>
      <c r="KDI181" s="216"/>
      <c r="KDJ181" s="216"/>
      <c r="KDK181" s="216"/>
      <c r="KDL181" s="216"/>
      <c r="KDM181" s="216"/>
      <c r="KDN181" s="216"/>
      <c r="KDO181" s="216"/>
      <c r="KDP181" s="216"/>
      <c r="KDQ181" s="216"/>
      <c r="KDR181" s="216"/>
      <c r="KDS181" s="216"/>
      <c r="KDT181" s="216"/>
      <c r="KDU181" s="216"/>
      <c r="KDV181" s="216"/>
      <c r="KDW181" s="216"/>
      <c r="KDX181" s="216"/>
      <c r="KDY181" s="216"/>
      <c r="KDZ181" s="216"/>
      <c r="KEA181" s="216"/>
      <c r="KEB181" s="216"/>
      <c r="KEC181" s="216"/>
      <c r="KED181" s="216"/>
      <c r="KEE181" s="216"/>
      <c r="KEF181" s="216"/>
      <c r="KEG181" s="216"/>
      <c r="KEH181" s="216"/>
      <c r="KEI181" s="216"/>
      <c r="KEJ181" s="216"/>
      <c r="KEK181" s="216"/>
      <c r="KEL181" s="216"/>
      <c r="KEM181" s="216"/>
      <c r="KEN181" s="216"/>
      <c r="KEO181" s="216"/>
      <c r="KEP181" s="216"/>
      <c r="KEQ181" s="216"/>
      <c r="KER181" s="216"/>
      <c r="KES181" s="216"/>
      <c r="KET181" s="216"/>
      <c r="KEU181" s="216"/>
      <c r="KEV181" s="216"/>
      <c r="KEW181" s="216"/>
      <c r="KEX181" s="216"/>
      <c r="KEY181" s="216"/>
      <c r="KEZ181" s="216"/>
      <c r="KFA181" s="216"/>
      <c r="KFB181" s="216"/>
      <c r="KFC181" s="216"/>
      <c r="KFD181" s="216"/>
      <c r="KFE181" s="216"/>
      <c r="KFF181" s="216"/>
      <c r="KFG181" s="216"/>
      <c r="KFH181" s="216"/>
      <c r="KFI181" s="216"/>
      <c r="KFJ181" s="216"/>
      <c r="KFK181" s="216"/>
      <c r="KFL181" s="216"/>
      <c r="KFM181" s="216"/>
      <c r="KFN181" s="216"/>
      <c r="KFO181" s="216"/>
      <c r="KFP181" s="216"/>
      <c r="KFQ181" s="216"/>
      <c r="KFR181" s="216"/>
      <c r="KFS181" s="216"/>
      <c r="KFT181" s="216"/>
      <c r="KFU181" s="216"/>
      <c r="KFV181" s="216"/>
      <c r="KFW181" s="216"/>
      <c r="KFX181" s="216"/>
      <c r="KFY181" s="216"/>
      <c r="KFZ181" s="216"/>
      <c r="KGA181" s="216"/>
      <c r="KGB181" s="216"/>
      <c r="KGC181" s="216"/>
      <c r="KGD181" s="216"/>
      <c r="KGE181" s="216"/>
      <c r="KGF181" s="216"/>
      <c r="KGG181" s="216"/>
      <c r="KGH181" s="216"/>
      <c r="KGI181" s="216"/>
      <c r="KGJ181" s="216"/>
      <c r="KGK181" s="216"/>
      <c r="KGL181" s="216"/>
      <c r="KGM181" s="216"/>
      <c r="KGN181" s="216"/>
      <c r="KGO181" s="216"/>
      <c r="KGP181" s="216"/>
      <c r="KGQ181" s="216"/>
      <c r="KGR181" s="216"/>
      <c r="KGS181" s="216"/>
      <c r="KGT181" s="216"/>
      <c r="KGU181" s="216"/>
      <c r="KGV181" s="216"/>
      <c r="KGW181" s="216"/>
      <c r="KGX181" s="216"/>
      <c r="KGY181" s="216"/>
      <c r="KGZ181" s="216"/>
      <c r="KHA181" s="216"/>
      <c r="KHB181" s="216"/>
      <c r="KHC181" s="216"/>
      <c r="KHD181" s="216"/>
      <c r="KHE181" s="216"/>
      <c r="KHF181" s="216"/>
      <c r="KHG181" s="216"/>
      <c r="KHH181" s="216"/>
      <c r="KHI181" s="216"/>
      <c r="KHJ181" s="216"/>
      <c r="KHK181" s="216"/>
      <c r="KHL181" s="216"/>
      <c r="KHM181" s="216"/>
      <c r="KHN181" s="216"/>
      <c r="KHO181" s="216"/>
      <c r="KHP181" s="216"/>
      <c r="KHQ181" s="216"/>
      <c r="KHR181" s="216"/>
      <c r="KHS181" s="216"/>
      <c r="KHT181" s="216"/>
      <c r="KHU181" s="216"/>
      <c r="KHV181" s="216"/>
      <c r="KHW181" s="216"/>
      <c r="KHX181" s="216"/>
      <c r="KHY181" s="216"/>
      <c r="KHZ181" s="216"/>
      <c r="KIA181" s="216"/>
      <c r="KIB181" s="216"/>
      <c r="KIC181" s="216"/>
      <c r="KID181" s="216"/>
      <c r="KIE181" s="216"/>
      <c r="KIF181" s="216"/>
      <c r="KIG181" s="216"/>
      <c r="KIH181" s="216"/>
      <c r="KII181" s="216"/>
      <c r="KIJ181" s="216"/>
      <c r="KIK181" s="216"/>
      <c r="KIL181" s="216"/>
      <c r="KIM181" s="216"/>
      <c r="KIN181" s="216"/>
      <c r="KIO181" s="216"/>
      <c r="KIP181" s="216"/>
      <c r="KIQ181" s="216"/>
      <c r="KIR181" s="216"/>
      <c r="KIS181" s="216"/>
      <c r="KIT181" s="216"/>
      <c r="KIU181" s="216"/>
      <c r="KIV181" s="216"/>
      <c r="KIW181" s="216"/>
      <c r="KIX181" s="216"/>
      <c r="KIY181" s="216"/>
      <c r="KIZ181" s="216"/>
      <c r="KJA181" s="216"/>
      <c r="KJB181" s="216"/>
      <c r="KJC181" s="216"/>
      <c r="KJD181" s="216"/>
      <c r="KJE181" s="216"/>
      <c r="KJF181" s="216"/>
      <c r="KJG181" s="216"/>
      <c r="KJH181" s="216"/>
      <c r="KJI181" s="216"/>
      <c r="KJJ181" s="216"/>
      <c r="KJK181" s="216"/>
      <c r="KJL181" s="216"/>
      <c r="KJM181" s="216"/>
      <c r="KJN181" s="216"/>
      <c r="KJO181" s="216"/>
      <c r="KJP181" s="216"/>
      <c r="KJQ181" s="216"/>
      <c r="KJR181" s="216"/>
      <c r="KJS181" s="216"/>
      <c r="KJT181" s="216"/>
      <c r="KJU181" s="216"/>
      <c r="KJV181" s="216"/>
      <c r="KJW181" s="216"/>
      <c r="KJX181" s="216"/>
      <c r="KJY181" s="216"/>
      <c r="KJZ181" s="216"/>
      <c r="KKA181" s="216"/>
      <c r="KKB181" s="216"/>
      <c r="KKC181" s="216"/>
      <c r="KKD181" s="216"/>
      <c r="KKE181" s="216"/>
      <c r="KKF181" s="216"/>
      <c r="KKG181" s="216"/>
      <c r="KKH181" s="216"/>
      <c r="KKI181" s="216"/>
      <c r="KKJ181" s="216"/>
      <c r="KKK181" s="216"/>
      <c r="KKL181" s="216"/>
      <c r="KKM181" s="216"/>
      <c r="KKN181" s="216"/>
      <c r="KKO181" s="216"/>
      <c r="KKP181" s="216"/>
      <c r="KKQ181" s="216"/>
      <c r="KKR181" s="216"/>
      <c r="KKS181" s="216"/>
      <c r="KKT181" s="216"/>
      <c r="KKU181" s="216"/>
      <c r="KKV181" s="216"/>
      <c r="KKW181" s="216"/>
      <c r="KKX181" s="216"/>
      <c r="KKY181" s="216"/>
      <c r="KKZ181" s="216"/>
      <c r="KLA181" s="216"/>
      <c r="KLB181" s="216"/>
      <c r="KLC181" s="216"/>
      <c r="KLD181" s="216"/>
      <c r="KLE181" s="216"/>
      <c r="KLF181" s="216"/>
      <c r="KLG181" s="216"/>
      <c r="KLH181" s="216"/>
      <c r="KLI181" s="216"/>
      <c r="KLJ181" s="216"/>
      <c r="KLK181" s="216"/>
      <c r="KLL181" s="216"/>
      <c r="KLM181" s="216"/>
      <c r="KLN181" s="216"/>
      <c r="KLO181" s="216"/>
      <c r="KLP181" s="216"/>
      <c r="KLQ181" s="216"/>
      <c r="KLR181" s="216"/>
      <c r="KLS181" s="216"/>
      <c r="KLT181" s="216"/>
      <c r="KLU181" s="216"/>
      <c r="KLV181" s="216"/>
      <c r="KLW181" s="216"/>
      <c r="KLX181" s="216"/>
      <c r="KLY181" s="216"/>
      <c r="KLZ181" s="216"/>
      <c r="KMA181" s="216"/>
      <c r="KMB181" s="216"/>
      <c r="KMC181" s="216"/>
      <c r="KMD181" s="216"/>
      <c r="KME181" s="216"/>
      <c r="KMF181" s="216"/>
      <c r="KMG181" s="216"/>
      <c r="KMH181" s="216"/>
      <c r="KMI181" s="216"/>
      <c r="KMJ181" s="216"/>
      <c r="KMK181" s="216"/>
      <c r="KML181" s="216"/>
      <c r="KMM181" s="216"/>
      <c r="KMN181" s="216"/>
      <c r="KMO181" s="216"/>
      <c r="KMP181" s="216"/>
      <c r="KMQ181" s="216"/>
      <c r="KMR181" s="216"/>
      <c r="KMS181" s="216"/>
      <c r="KMT181" s="216"/>
      <c r="KMU181" s="216"/>
      <c r="KMV181" s="216"/>
      <c r="KMW181" s="216"/>
      <c r="KMX181" s="216"/>
      <c r="KMY181" s="216"/>
      <c r="KMZ181" s="216"/>
      <c r="KNA181" s="216"/>
      <c r="KNB181" s="216"/>
      <c r="KNC181" s="216"/>
      <c r="KND181" s="216"/>
      <c r="KNE181" s="216"/>
      <c r="KNF181" s="216"/>
      <c r="KNG181" s="216"/>
      <c r="KNH181" s="216"/>
      <c r="KNI181" s="216"/>
      <c r="KNJ181" s="216"/>
      <c r="KNK181" s="216"/>
      <c r="KNL181" s="216"/>
      <c r="KNM181" s="216"/>
      <c r="KNN181" s="216"/>
      <c r="KNO181" s="216"/>
      <c r="KNP181" s="216"/>
      <c r="KNQ181" s="216"/>
      <c r="KNR181" s="216"/>
      <c r="KNS181" s="216"/>
      <c r="KNT181" s="216"/>
      <c r="KNU181" s="216"/>
      <c r="KNV181" s="216"/>
      <c r="KNW181" s="216"/>
      <c r="KNX181" s="216"/>
      <c r="KNY181" s="216"/>
      <c r="KNZ181" s="216"/>
      <c r="KOA181" s="216"/>
      <c r="KOB181" s="216"/>
      <c r="KOC181" s="216"/>
      <c r="KOD181" s="216"/>
      <c r="KOE181" s="216"/>
      <c r="KOF181" s="216"/>
      <c r="KOG181" s="216"/>
      <c r="KOH181" s="216"/>
      <c r="KOI181" s="216"/>
      <c r="KOJ181" s="216"/>
      <c r="KOK181" s="216"/>
      <c r="KOL181" s="216"/>
      <c r="KOM181" s="216"/>
      <c r="KON181" s="216"/>
      <c r="KOO181" s="216"/>
      <c r="KOP181" s="216"/>
      <c r="KOQ181" s="216"/>
      <c r="KOR181" s="216"/>
      <c r="KOS181" s="216"/>
      <c r="KOT181" s="216"/>
      <c r="KOU181" s="216"/>
      <c r="KOV181" s="216"/>
      <c r="KOW181" s="216"/>
      <c r="KOX181" s="216"/>
      <c r="KOY181" s="216"/>
      <c r="KOZ181" s="216"/>
      <c r="KPA181" s="216"/>
      <c r="KPB181" s="216"/>
      <c r="KPC181" s="216"/>
      <c r="KPD181" s="216"/>
      <c r="KPE181" s="216"/>
      <c r="KPF181" s="216"/>
      <c r="KPG181" s="216"/>
      <c r="KPH181" s="216"/>
      <c r="KPI181" s="216"/>
      <c r="KPJ181" s="216"/>
      <c r="KPK181" s="216"/>
      <c r="KPL181" s="216"/>
      <c r="KPM181" s="216"/>
      <c r="KPN181" s="216"/>
      <c r="KPO181" s="216"/>
      <c r="KPP181" s="216"/>
      <c r="KPQ181" s="216"/>
      <c r="KPR181" s="216"/>
      <c r="KPS181" s="216"/>
      <c r="KPT181" s="216"/>
      <c r="KPU181" s="216"/>
      <c r="KPV181" s="216"/>
      <c r="KPW181" s="216"/>
      <c r="KPX181" s="216"/>
      <c r="KPY181" s="216"/>
      <c r="KPZ181" s="216"/>
      <c r="KQA181" s="216"/>
      <c r="KQB181" s="216"/>
      <c r="KQC181" s="216"/>
      <c r="KQD181" s="216"/>
      <c r="KQE181" s="216"/>
      <c r="KQF181" s="216"/>
      <c r="KQG181" s="216"/>
      <c r="KQH181" s="216"/>
      <c r="KQI181" s="216"/>
      <c r="KQJ181" s="216"/>
      <c r="KQK181" s="216"/>
      <c r="KQL181" s="216"/>
      <c r="KQM181" s="216"/>
      <c r="KQN181" s="216"/>
      <c r="KQO181" s="216"/>
      <c r="KQP181" s="216"/>
      <c r="KQQ181" s="216"/>
      <c r="KQR181" s="216"/>
      <c r="KQS181" s="216"/>
      <c r="KQT181" s="216"/>
      <c r="KQU181" s="216"/>
      <c r="KQV181" s="216"/>
      <c r="KQW181" s="216"/>
      <c r="KQX181" s="216"/>
      <c r="KQY181" s="216"/>
      <c r="KQZ181" s="216"/>
      <c r="KRA181" s="216"/>
      <c r="KRB181" s="216"/>
      <c r="KRC181" s="216"/>
      <c r="KRD181" s="216"/>
      <c r="KRE181" s="216"/>
      <c r="KRF181" s="216"/>
      <c r="KRG181" s="216"/>
      <c r="KRH181" s="216"/>
      <c r="KRI181" s="216"/>
      <c r="KRJ181" s="216"/>
      <c r="KRK181" s="216"/>
      <c r="KRL181" s="216"/>
      <c r="KRM181" s="216"/>
      <c r="KRN181" s="216"/>
      <c r="KRO181" s="216"/>
      <c r="KRP181" s="216"/>
      <c r="KRQ181" s="216"/>
      <c r="KRR181" s="216"/>
      <c r="KRS181" s="216"/>
      <c r="KRT181" s="216"/>
      <c r="KRU181" s="216"/>
      <c r="KRV181" s="216"/>
      <c r="KRW181" s="216"/>
      <c r="KRX181" s="216"/>
      <c r="KRY181" s="216"/>
      <c r="KRZ181" s="216"/>
      <c r="KSA181" s="216"/>
      <c r="KSB181" s="216"/>
      <c r="KSC181" s="216"/>
      <c r="KSD181" s="216"/>
      <c r="KSE181" s="216"/>
      <c r="KSF181" s="216"/>
      <c r="KSG181" s="216"/>
      <c r="KSH181" s="216"/>
      <c r="KSI181" s="216"/>
      <c r="KSJ181" s="216"/>
      <c r="KSK181" s="216"/>
      <c r="KSL181" s="216"/>
      <c r="KSM181" s="216"/>
      <c r="KSN181" s="216"/>
      <c r="KSO181" s="216"/>
      <c r="KSP181" s="216"/>
      <c r="KSQ181" s="216"/>
      <c r="KSR181" s="216"/>
      <c r="KSS181" s="216"/>
      <c r="KST181" s="216"/>
      <c r="KSU181" s="216"/>
      <c r="KSV181" s="216"/>
      <c r="KSW181" s="216"/>
      <c r="KSX181" s="216"/>
      <c r="KSY181" s="216"/>
      <c r="KSZ181" s="216"/>
      <c r="KTA181" s="216"/>
      <c r="KTB181" s="216"/>
      <c r="KTC181" s="216"/>
      <c r="KTD181" s="216"/>
      <c r="KTE181" s="216"/>
      <c r="KTF181" s="216"/>
      <c r="KTG181" s="216"/>
      <c r="KTH181" s="216"/>
      <c r="KTI181" s="216"/>
      <c r="KTJ181" s="216"/>
      <c r="KTK181" s="216"/>
      <c r="KTL181" s="216"/>
      <c r="KTM181" s="216"/>
      <c r="KTN181" s="216"/>
      <c r="KTO181" s="216"/>
      <c r="KTP181" s="216"/>
      <c r="KTQ181" s="216"/>
      <c r="KTR181" s="216"/>
      <c r="KTS181" s="216"/>
      <c r="KTT181" s="216"/>
      <c r="KTU181" s="216"/>
      <c r="KTV181" s="216"/>
      <c r="KTW181" s="216"/>
      <c r="KTX181" s="216"/>
      <c r="KTY181" s="216"/>
      <c r="KTZ181" s="216"/>
      <c r="KUA181" s="216"/>
      <c r="KUB181" s="216"/>
      <c r="KUC181" s="216"/>
      <c r="KUD181" s="216"/>
      <c r="KUE181" s="216"/>
      <c r="KUF181" s="216"/>
      <c r="KUG181" s="216"/>
      <c r="KUH181" s="216"/>
      <c r="KUI181" s="216"/>
      <c r="KUJ181" s="216"/>
      <c r="KUK181" s="216"/>
      <c r="KUL181" s="216"/>
      <c r="KUM181" s="216"/>
      <c r="KUN181" s="216"/>
      <c r="KUO181" s="216"/>
      <c r="KUP181" s="216"/>
      <c r="KUQ181" s="216"/>
      <c r="KUR181" s="216"/>
      <c r="KUS181" s="216"/>
      <c r="KUT181" s="216"/>
      <c r="KUU181" s="216"/>
      <c r="KUV181" s="216"/>
      <c r="KUW181" s="216"/>
      <c r="KUX181" s="216"/>
      <c r="KUY181" s="216"/>
      <c r="KUZ181" s="216"/>
      <c r="KVA181" s="216"/>
      <c r="KVB181" s="216"/>
      <c r="KVC181" s="216"/>
      <c r="KVD181" s="216"/>
      <c r="KVE181" s="216"/>
      <c r="KVF181" s="216"/>
      <c r="KVG181" s="216"/>
      <c r="KVH181" s="216"/>
      <c r="KVI181" s="216"/>
      <c r="KVJ181" s="216"/>
      <c r="KVK181" s="216"/>
      <c r="KVL181" s="216"/>
      <c r="KVM181" s="216"/>
      <c r="KVN181" s="216"/>
      <c r="KVO181" s="216"/>
      <c r="KVP181" s="216"/>
      <c r="KVQ181" s="216"/>
      <c r="KVR181" s="216"/>
      <c r="KVS181" s="216"/>
      <c r="KVT181" s="216"/>
      <c r="KVU181" s="216"/>
      <c r="KVV181" s="216"/>
      <c r="KVW181" s="216"/>
      <c r="KVX181" s="216"/>
      <c r="KVY181" s="216"/>
      <c r="KVZ181" s="216"/>
      <c r="KWA181" s="216"/>
      <c r="KWB181" s="216"/>
      <c r="KWC181" s="216"/>
      <c r="KWD181" s="216"/>
      <c r="KWE181" s="216"/>
      <c r="KWF181" s="216"/>
      <c r="KWG181" s="216"/>
      <c r="KWH181" s="216"/>
      <c r="KWI181" s="216"/>
      <c r="KWJ181" s="216"/>
      <c r="KWK181" s="216"/>
      <c r="KWL181" s="216"/>
      <c r="KWM181" s="216"/>
      <c r="KWN181" s="216"/>
      <c r="KWO181" s="216"/>
      <c r="KWP181" s="216"/>
      <c r="KWQ181" s="216"/>
      <c r="KWR181" s="216"/>
      <c r="KWS181" s="216"/>
      <c r="KWT181" s="216"/>
      <c r="KWU181" s="216"/>
      <c r="KWV181" s="216"/>
      <c r="KWW181" s="216"/>
      <c r="KWX181" s="216"/>
      <c r="KWY181" s="216"/>
      <c r="KWZ181" s="216"/>
      <c r="KXA181" s="216"/>
      <c r="KXB181" s="216"/>
      <c r="KXC181" s="216"/>
      <c r="KXD181" s="216"/>
      <c r="KXE181" s="216"/>
      <c r="KXF181" s="216"/>
      <c r="KXG181" s="216"/>
      <c r="KXH181" s="216"/>
      <c r="KXI181" s="216"/>
      <c r="KXJ181" s="216"/>
      <c r="KXK181" s="216"/>
      <c r="KXL181" s="216"/>
      <c r="KXM181" s="216"/>
      <c r="KXN181" s="216"/>
      <c r="KXO181" s="216"/>
      <c r="KXP181" s="216"/>
      <c r="KXQ181" s="216"/>
      <c r="KXR181" s="216"/>
      <c r="KXS181" s="216"/>
      <c r="KXT181" s="216"/>
      <c r="KXU181" s="216"/>
      <c r="KXV181" s="216"/>
      <c r="KXW181" s="216"/>
      <c r="KXX181" s="216"/>
      <c r="KXY181" s="216"/>
      <c r="KXZ181" s="216"/>
      <c r="KYA181" s="216"/>
      <c r="KYB181" s="216"/>
      <c r="KYC181" s="216"/>
      <c r="KYD181" s="216"/>
      <c r="KYE181" s="216"/>
      <c r="KYF181" s="216"/>
      <c r="KYG181" s="216"/>
      <c r="KYH181" s="216"/>
      <c r="KYI181" s="216"/>
      <c r="KYJ181" s="216"/>
      <c r="KYK181" s="216"/>
      <c r="KYL181" s="216"/>
      <c r="KYM181" s="216"/>
      <c r="KYN181" s="216"/>
      <c r="KYO181" s="216"/>
      <c r="KYP181" s="216"/>
      <c r="KYQ181" s="216"/>
      <c r="KYR181" s="216"/>
      <c r="KYS181" s="216"/>
      <c r="KYT181" s="216"/>
      <c r="KYU181" s="216"/>
      <c r="KYV181" s="216"/>
      <c r="KYW181" s="216"/>
      <c r="KYX181" s="216"/>
      <c r="KYY181" s="216"/>
      <c r="KYZ181" s="216"/>
      <c r="KZA181" s="216"/>
      <c r="KZB181" s="216"/>
      <c r="KZC181" s="216"/>
      <c r="KZD181" s="216"/>
      <c r="KZE181" s="216"/>
      <c r="KZF181" s="216"/>
      <c r="KZG181" s="216"/>
      <c r="KZH181" s="216"/>
      <c r="KZI181" s="216"/>
      <c r="KZJ181" s="216"/>
      <c r="KZK181" s="216"/>
      <c r="KZL181" s="216"/>
      <c r="KZM181" s="216"/>
      <c r="KZN181" s="216"/>
      <c r="KZO181" s="216"/>
      <c r="KZP181" s="216"/>
      <c r="KZQ181" s="216"/>
      <c r="KZR181" s="216"/>
      <c r="KZS181" s="216"/>
      <c r="KZT181" s="216"/>
      <c r="KZU181" s="216"/>
      <c r="KZV181" s="216"/>
      <c r="KZW181" s="216"/>
      <c r="KZX181" s="216"/>
      <c r="KZY181" s="216"/>
      <c r="KZZ181" s="216"/>
      <c r="LAA181" s="216"/>
      <c r="LAB181" s="216"/>
      <c r="LAC181" s="216"/>
      <c r="LAD181" s="216"/>
      <c r="LAE181" s="216"/>
      <c r="LAF181" s="216"/>
      <c r="LAG181" s="216"/>
      <c r="LAH181" s="216"/>
      <c r="LAI181" s="216"/>
      <c r="LAJ181" s="216"/>
      <c r="LAK181" s="216"/>
      <c r="LAL181" s="216"/>
      <c r="LAM181" s="216"/>
      <c r="LAN181" s="216"/>
      <c r="LAO181" s="216"/>
      <c r="LAP181" s="216"/>
      <c r="LAQ181" s="216"/>
      <c r="LAR181" s="216"/>
      <c r="LAS181" s="216"/>
      <c r="LAT181" s="216"/>
      <c r="LAU181" s="216"/>
      <c r="LAV181" s="216"/>
      <c r="LAW181" s="216"/>
      <c r="LAX181" s="216"/>
      <c r="LAY181" s="216"/>
      <c r="LAZ181" s="216"/>
      <c r="LBA181" s="216"/>
      <c r="LBB181" s="216"/>
      <c r="LBC181" s="216"/>
      <c r="LBD181" s="216"/>
      <c r="LBE181" s="216"/>
      <c r="LBF181" s="216"/>
      <c r="LBG181" s="216"/>
      <c r="LBH181" s="216"/>
      <c r="LBI181" s="216"/>
      <c r="LBJ181" s="216"/>
      <c r="LBK181" s="216"/>
      <c r="LBL181" s="216"/>
      <c r="LBM181" s="216"/>
      <c r="LBN181" s="216"/>
      <c r="LBO181" s="216"/>
      <c r="LBP181" s="216"/>
      <c r="LBQ181" s="216"/>
      <c r="LBR181" s="216"/>
      <c r="LBS181" s="216"/>
      <c r="LBT181" s="216"/>
      <c r="LBU181" s="216"/>
      <c r="LBV181" s="216"/>
      <c r="LBW181" s="216"/>
      <c r="LBX181" s="216"/>
      <c r="LBY181" s="216"/>
      <c r="LBZ181" s="216"/>
      <c r="LCA181" s="216"/>
      <c r="LCB181" s="216"/>
      <c r="LCC181" s="216"/>
      <c r="LCD181" s="216"/>
      <c r="LCE181" s="216"/>
      <c r="LCF181" s="216"/>
      <c r="LCG181" s="216"/>
      <c r="LCH181" s="216"/>
      <c r="LCI181" s="216"/>
      <c r="LCJ181" s="216"/>
      <c r="LCK181" s="216"/>
      <c r="LCL181" s="216"/>
      <c r="LCM181" s="216"/>
      <c r="LCN181" s="216"/>
      <c r="LCO181" s="216"/>
      <c r="LCP181" s="216"/>
      <c r="LCQ181" s="216"/>
      <c r="LCR181" s="216"/>
      <c r="LCS181" s="216"/>
      <c r="LCT181" s="216"/>
      <c r="LCU181" s="216"/>
      <c r="LCV181" s="216"/>
      <c r="LCW181" s="216"/>
      <c r="LCX181" s="216"/>
      <c r="LCY181" s="216"/>
      <c r="LCZ181" s="216"/>
      <c r="LDA181" s="216"/>
      <c r="LDB181" s="216"/>
      <c r="LDC181" s="216"/>
      <c r="LDD181" s="216"/>
      <c r="LDE181" s="216"/>
      <c r="LDF181" s="216"/>
      <c r="LDG181" s="216"/>
      <c r="LDH181" s="216"/>
      <c r="LDI181" s="216"/>
      <c r="LDJ181" s="216"/>
      <c r="LDK181" s="216"/>
      <c r="LDL181" s="216"/>
      <c r="LDM181" s="216"/>
      <c r="LDN181" s="216"/>
      <c r="LDO181" s="216"/>
      <c r="LDP181" s="216"/>
      <c r="LDQ181" s="216"/>
      <c r="LDR181" s="216"/>
      <c r="LDS181" s="216"/>
      <c r="LDT181" s="216"/>
      <c r="LDU181" s="216"/>
      <c r="LDV181" s="216"/>
      <c r="LDW181" s="216"/>
      <c r="LDX181" s="216"/>
      <c r="LDY181" s="216"/>
      <c r="LDZ181" s="216"/>
      <c r="LEA181" s="216"/>
      <c r="LEB181" s="216"/>
      <c r="LEC181" s="216"/>
      <c r="LED181" s="216"/>
      <c r="LEE181" s="216"/>
      <c r="LEF181" s="216"/>
      <c r="LEG181" s="216"/>
      <c r="LEH181" s="216"/>
      <c r="LEI181" s="216"/>
      <c r="LEJ181" s="216"/>
      <c r="LEK181" s="216"/>
      <c r="LEL181" s="216"/>
      <c r="LEM181" s="216"/>
      <c r="LEN181" s="216"/>
      <c r="LEO181" s="216"/>
      <c r="LEP181" s="216"/>
      <c r="LEQ181" s="216"/>
      <c r="LER181" s="216"/>
      <c r="LES181" s="216"/>
      <c r="LET181" s="216"/>
      <c r="LEU181" s="216"/>
      <c r="LEV181" s="216"/>
      <c r="LEW181" s="216"/>
      <c r="LEX181" s="216"/>
      <c r="LEY181" s="216"/>
      <c r="LEZ181" s="216"/>
      <c r="LFA181" s="216"/>
      <c r="LFB181" s="216"/>
      <c r="LFC181" s="216"/>
      <c r="LFD181" s="216"/>
      <c r="LFE181" s="216"/>
      <c r="LFF181" s="216"/>
      <c r="LFG181" s="216"/>
      <c r="LFH181" s="216"/>
      <c r="LFI181" s="216"/>
      <c r="LFJ181" s="216"/>
      <c r="LFK181" s="216"/>
      <c r="LFL181" s="216"/>
      <c r="LFM181" s="216"/>
      <c r="LFN181" s="216"/>
      <c r="LFO181" s="216"/>
      <c r="LFP181" s="216"/>
      <c r="LFQ181" s="216"/>
      <c r="LFR181" s="216"/>
      <c r="LFS181" s="216"/>
      <c r="LFT181" s="216"/>
      <c r="LFU181" s="216"/>
      <c r="LFV181" s="216"/>
      <c r="LFW181" s="216"/>
      <c r="LFX181" s="216"/>
      <c r="LFY181" s="216"/>
      <c r="LFZ181" s="216"/>
      <c r="LGA181" s="216"/>
      <c r="LGB181" s="216"/>
      <c r="LGC181" s="216"/>
      <c r="LGD181" s="216"/>
      <c r="LGE181" s="216"/>
      <c r="LGF181" s="216"/>
      <c r="LGG181" s="216"/>
      <c r="LGH181" s="216"/>
      <c r="LGI181" s="216"/>
      <c r="LGJ181" s="216"/>
      <c r="LGK181" s="216"/>
      <c r="LGL181" s="216"/>
      <c r="LGM181" s="216"/>
      <c r="LGN181" s="216"/>
      <c r="LGO181" s="216"/>
      <c r="LGP181" s="216"/>
      <c r="LGQ181" s="216"/>
      <c r="LGR181" s="216"/>
      <c r="LGS181" s="216"/>
      <c r="LGT181" s="216"/>
      <c r="LGU181" s="216"/>
      <c r="LGV181" s="216"/>
      <c r="LGW181" s="216"/>
      <c r="LGX181" s="216"/>
      <c r="LGY181" s="216"/>
      <c r="LGZ181" s="216"/>
      <c r="LHA181" s="216"/>
      <c r="LHB181" s="216"/>
      <c r="LHC181" s="216"/>
      <c r="LHD181" s="216"/>
      <c r="LHE181" s="216"/>
      <c r="LHF181" s="216"/>
      <c r="LHG181" s="216"/>
      <c r="LHH181" s="216"/>
      <c r="LHI181" s="216"/>
      <c r="LHJ181" s="216"/>
      <c r="LHK181" s="216"/>
      <c r="LHL181" s="216"/>
      <c r="LHM181" s="216"/>
      <c r="LHN181" s="216"/>
      <c r="LHO181" s="216"/>
      <c r="LHP181" s="216"/>
      <c r="LHQ181" s="216"/>
      <c r="LHR181" s="216"/>
      <c r="LHS181" s="216"/>
      <c r="LHT181" s="216"/>
      <c r="LHU181" s="216"/>
      <c r="LHV181" s="216"/>
      <c r="LHW181" s="216"/>
      <c r="LHX181" s="216"/>
      <c r="LHY181" s="216"/>
      <c r="LHZ181" s="216"/>
      <c r="LIA181" s="216"/>
      <c r="LIB181" s="216"/>
      <c r="LIC181" s="216"/>
      <c r="LID181" s="216"/>
      <c r="LIE181" s="216"/>
      <c r="LIF181" s="216"/>
      <c r="LIG181" s="216"/>
      <c r="LIH181" s="216"/>
      <c r="LII181" s="216"/>
      <c r="LIJ181" s="216"/>
      <c r="LIK181" s="216"/>
      <c r="LIL181" s="216"/>
      <c r="LIM181" s="216"/>
      <c r="LIN181" s="216"/>
      <c r="LIO181" s="216"/>
      <c r="LIP181" s="216"/>
      <c r="LIQ181" s="216"/>
      <c r="LIR181" s="216"/>
      <c r="LIS181" s="216"/>
      <c r="LIT181" s="216"/>
      <c r="LIU181" s="216"/>
      <c r="LIV181" s="216"/>
      <c r="LIW181" s="216"/>
      <c r="LIX181" s="216"/>
      <c r="LIY181" s="216"/>
      <c r="LIZ181" s="216"/>
      <c r="LJA181" s="216"/>
      <c r="LJB181" s="216"/>
      <c r="LJC181" s="216"/>
      <c r="LJD181" s="216"/>
      <c r="LJE181" s="216"/>
      <c r="LJF181" s="216"/>
      <c r="LJG181" s="216"/>
      <c r="LJH181" s="216"/>
      <c r="LJI181" s="216"/>
      <c r="LJJ181" s="216"/>
      <c r="LJK181" s="216"/>
      <c r="LJL181" s="216"/>
      <c r="LJM181" s="216"/>
      <c r="LJN181" s="216"/>
      <c r="LJO181" s="216"/>
      <c r="LJP181" s="216"/>
      <c r="LJQ181" s="216"/>
      <c r="LJR181" s="216"/>
      <c r="LJS181" s="216"/>
      <c r="LJT181" s="216"/>
      <c r="LJU181" s="216"/>
      <c r="LJV181" s="216"/>
      <c r="LJW181" s="216"/>
      <c r="LJX181" s="216"/>
      <c r="LJY181" s="216"/>
      <c r="LJZ181" s="216"/>
      <c r="LKA181" s="216"/>
      <c r="LKB181" s="216"/>
      <c r="LKC181" s="216"/>
      <c r="LKD181" s="216"/>
      <c r="LKE181" s="216"/>
      <c r="LKF181" s="216"/>
      <c r="LKG181" s="216"/>
      <c r="LKH181" s="216"/>
      <c r="LKI181" s="216"/>
      <c r="LKJ181" s="216"/>
      <c r="LKK181" s="216"/>
      <c r="LKL181" s="216"/>
      <c r="LKM181" s="216"/>
      <c r="LKN181" s="216"/>
      <c r="LKO181" s="216"/>
      <c r="LKP181" s="216"/>
      <c r="LKQ181" s="216"/>
      <c r="LKR181" s="216"/>
      <c r="LKS181" s="216"/>
      <c r="LKT181" s="216"/>
      <c r="LKU181" s="216"/>
      <c r="LKV181" s="216"/>
      <c r="LKW181" s="216"/>
      <c r="LKX181" s="216"/>
      <c r="LKY181" s="216"/>
      <c r="LKZ181" s="216"/>
      <c r="LLA181" s="216"/>
      <c r="LLB181" s="216"/>
      <c r="LLC181" s="216"/>
      <c r="LLD181" s="216"/>
      <c r="LLE181" s="216"/>
      <c r="LLF181" s="216"/>
      <c r="LLG181" s="216"/>
      <c r="LLH181" s="216"/>
      <c r="LLI181" s="216"/>
      <c r="LLJ181" s="216"/>
      <c r="LLK181" s="216"/>
      <c r="LLL181" s="216"/>
      <c r="LLM181" s="216"/>
      <c r="LLN181" s="216"/>
      <c r="LLO181" s="216"/>
      <c r="LLP181" s="216"/>
      <c r="LLQ181" s="216"/>
      <c r="LLR181" s="216"/>
      <c r="LLS181" s="216"/>
      <c r="LLT181" s="216"/>
      <c r="LLU181" s="216"/>
      <c r="LLV181" s="216"/>
      <c r="LLW181" s="216"/>
      <c r="LLX181" s="216"/>
      <c r="LLY181" s="216"/>
      <c r="LLZ181" s="216"/>
      <c r="LMA181" s="216"/>
      <c r="LMB181" s="216"/>
      <c r="LMC181" s="216"/>
      <c r="LMD181" s="216"/>
      <c r="LME181" s="216"/>
      <c r="LMF181" s="216"/>
      <c r="LMG181" s="216"/>
      <c r="LMH181" s="216"/>
      <c r="LMI181" s="216"/>
      <c r="LMJ181" s="216"/>
      <c r="LMK181" s="216"/>
      <c r="LML181" s="216"/>
      <c r="LMM181" s="216"/>
      <c r="LMN181" s="216"/>
      <c r="LMO181" s="216"/>
      <c r="LMP181" s="216"/>
      <c r="LMQ181" s="216"/>
      <c r="LMR181" s="216"/>
      <c r="LMS181" s="216"/>
      <c r="LMT181" s="216"/>
      <c r="LMU181" s="216"/>
      <c r="LMV181" s="216"/>
      <c r="LMW181" s="216"/>
      <c r="LMX181" s="216"/>
      <c r="LMY181" s="216"/>
      <c r="LMZ181" s="216"/>
      <c r="LNA181" s="216"/>
      <c r="LNB181" s="216"/>
      <c r="LNC181" s="216"/>
      <c r="LND181" s="216"/>
      <c r="LNE181" s="216"/>
      <c r="LNF181" s="216"/>
      <c r="LNG181" s="216"/>
      <c r="LNH181" s="216"/>
      <c r="LNI181" s="216"/>
      <c r="LNJ181" s="216"/>
      <c r="LNK181" s="216"/>
      <c r="LNL181" s="216"/>
      <c r="LNM181" s="216"/>
      <c r="LNN181" s="216"/>
      <c r="LNO181" s="216"/>
      <c r="LNP181" s="216"/>
      <c r="LNQ181" s="216"/>
      <c r="LNR181" s="216"/>
      <c r="LNS181" s="216"/>
      <c r="LNT181" s="216"/>
      <c r="LNU181" s="216"/>
      <c r="LNV181" s="216"/>
      <c r="LNW181" s="216"/>
      <c r="LNX181" s="216"/>
      <c r="LNY181" s="216"/>
      <c r="LNZ181" s="216"/>
      <c r="LOA181" s="216"/>
      <c r="LOB181" s="216"/>
      <c r="LOC181" s="216"/>
      <c r="LOD181" s="216"/>
      <c r="LOE181" s="216"/>
      <c r="LOF181" s="216"/>
      <c r="LOG181" s="216"/>
      <c r="LOH181" s="216"/>
      <c r="LOI181" s="216"/>
      <c r="LOJ181" s="216"/>
      <c r="LOK181" s="216"/>
      <c r="LOL181" s="216"/>
      <c r="LOM181" s="216"/>
      <c r="LON181" s="216"/>
      <c r="LOO181" s="216"/>
      <c r="LOP181" s="216"/>
      <c r="LOQ181" s="216"/>
      <c r="LOR181" s="216"/>
      <c r="LOS181" s="216"/>
      <c r="LOT181" s="216"/>
      <c r="LOU181" s="216"/>
      <c r="LOV181" s="216"/>
      <c r="LOW181" s="216"/>
      <c r="LOX181" s="216"/>
      <c r="LOY181" s="216"/>
      <c r="LOZ181" s="216"/>
      <c r="LPA181" s="216"/>
      <c r="LPB181" s="216"/>
      <c r="LPC181" s="216"/>
      <c r="LPD181" s="216"/>
      <c r="LPE181" s="216"/>
      <c r="LPF181" s="216"/>
      <c r="LPG181" s="216"/>
      <c r="LPH181" s="216"/>
      <c r="LPI181" s="216"/>
      <c r="LPJ181" s="216"/>
      <c r="LPK181" s="216"/>
      <c r="LPL181" s="216"/>
      <c r="LPM181" s="216"/>
      <c r="LPN181" s="216"/>
      <c r="LPO181" s="216"/>
      <c r="LPP181" s="216"/>
      <c r="LPQ181" s="216"/>
      <c r="LPR181" s="216"/>
      <c r="LPS181" s="216"/>
      <c r="LPT181" s="216"/>
      <c r="LPU181" s="216"/>
      <c r="LPV181" s="216"/>
      <c r="LPW181" s="216"/>
      <c r="LPX181" s="216"/>
      <c r="LPY181" s="216"/>
      <c r="LPZ181" s="216"/>
      <c r="LQA181" s="216"/>
      <c r="LQB181" s="216"/>
      <c r="LQC181" s="216"/>
      <c r="LQD181" s="216"/>
      <c r="LQE181" s="216"/>
      <c r="LQF181" s="216"/>
      <c r="LQG181" s="216"/>
      <c r="LQH181" s="216"/>
      <c r="LQI181" s="216"/>
      <c r="LQJ181" s="216"/>
      <c r="LQK181" s="216"/>
      <c r="LQL181" s="216"/>
      <c r="LQM181" s="216"/>
      <c r="LQN181" s="216"/>
      <c r="LQO181" s="216"/>
      <c r="LQP181" s="216"/>
      <c r="LQQ181" s="216"/>
      <c r="LQR181" s="216"/>
      <c r="LQS181" s="216"/>
      <c r="LQT181" s="216"/>
      <c r="LQU181" s="216"/>
      <c r="LQV181" s="216"/>
      <c r="LQW181" s="216"/>
      <c r="LQX181" s="216"/>
      <c r="LQY181" s="216"/>
      <c r="LQZ181" s="216"/>
      <c r="LRA181" s="216"/>
      <c r="LRB181" s="216"/>
      <c r="LRC181" s="216"/>
      <c r="LRD181" s="216"/>
      <c r="LRE181" s="216"/>
      <c r="LRF181" s="216"/>
      <c r="LRG181" s="216"/>
      <c r="LRH181" s="216"/>
      <c r="LRI181" s="216"/>
      <c r="LRJ181" s="216"/>
      <c r="LRK181" s="216"/>
      <c r="LRL181" s="216"/>
      <c r="LRM181" s="216"/>
      <c r="LRN181" s="216"/>
      <c r="LRO181" s="216"/>
      <c r="LRP181" s="216"/>
      <c r="LRQ181" s="216"/>
      <c r="LRR181" s="216"/>
      <c r="LRS181" s="216"/>
      <c r="LRT181" s="216"/>
      <c r="LRU181" s="216"/>
      <c r="LRV181" s="216"/>
      <c r="LRW181" s="216"/>
      <c r="LRX181" s="216"/>
      <c r="LRY181" s="216"/>
      <c r="LRZ181" s="216"/>
      <c r="LSA181" s="216"/>
      <c r="LSB181" s="216"/>
      <c r="LSC181" s="216"/>
      <c r="LSD181" s="216"/>
      <c r="LSE181" s="216"/>
      <c r="LSF181" s="216"/>
      <c r="LSG181" s="216"/>
      <c r="LSH181" s="216"/>
      <c r="LSI181" s="216"/>
      <c r="LSJ181" s="216"/>
      <c r="LSK181" s="216"/>
      <c r="LSL181" s="216"/>
      <c r="LSM181" s="216"/>
      <c r="LSN181" s="216"/>
      <c r="LSO181" s="216"/>
      <c r="LSP181" s="216"/>
      <c r="LSQ181" s="216"/>
      <c r="LSR181" s="216"/>
      <c r="LSS181" s="216"/>
      <c r="LST181" s="216"/>
      <c r="LSU181" s="216"/>
      <c r="LSV181" s="216"/>
      <c r="LSW181" s="216"/>
      <c r="LSX181" s="216"/>
      <c r="LSY181" s="216"/>
      <c r="LSZ181" s="216"/>
      <c r="LTA181" s="216"/>
      <c r="LTB181" s="216"/>
      <c r="LTC181" s="216"/>
      <c r="LTD181" s="216"/>
      <c r="LTE181" s="216"/>
      <c r="LTF181" s="216"/>
      <c r="LTG181" s="216"/>
      <c r="LTH181" s="216"/>
      <c r="LTI181" s="216"/>
      <c r="LTJ181" s="216"/>
      <c r="LTK181" s="216"/>
      <c r="LTL181" s="216"/>
      <c r="LTM181" s="216"/>
      <c r="LTN181" s="216"/>
      <c r="LTO181" s="216"/>
      <c r="LTP181" s="216"/>
      <c r="LTQ181" s="216"/>
      <c r="LTR181" s="216"/>
      <c r="LTS181" s="216"/>
      <c r="LTT181" s="216"/>
      <c r="LTU181" s="216"/>
      <c r="LTV181" s="216"/>
      <c r="LTW181" s="216"/>
      <c r="LTX181" s="216"/>
      <c r="LTY181" s="216"/>
      <c r="LTZ181" s="216"/>
      <c r="LUA181" s="216"/>
      <c r="LUB181" s="216"/>
      <c r="LUC181" s="216"/>
      <c r="LUD181" s="216"/>
      <c r="LUE181" s="216"/>
      <c r="LUF181" s="216"/>
      <c r="LUG181" s="216"/>
      <c r="LUH181" s="216"/>
      <c r="LUI181" s="216"/>
      <c r="LUJ181" s="216"/>
      <c r="LUK181" s="216"/>
      <c r="LUL181" s="216"/>
      <c r="LUM181" s="216"/>
      <c r="LUN181" s="216"/>
      <c r="LUO181" s="216"/>
      <c r="LUP181" s="216"/>
      <c r="LUQ181" s="216"/>
      <c r="LUR181" s="216"/>
      <c r="LUS181" s="216"/>
      <c r="LUT181" s="216"/>
      <c r="LUU181" s="216"/>
      <c r="LUV181" s="216"/>
      <c r="LUW181" s="216"/>
      <c r="LUX181" s="216"/>
      <c r="LUY181" s="216"/>
      <c r="LUZ181" s="216"/>
      <c r="LVA181" s="216"/>
      <c r="LVB181" s="216"/>
      <c r="LVC181" s="216"/>
      <c r="LVD181" s="216"/>
      <c r="LVE181" s="216"/>
      <c r="LVF181" s="216"/>
      <c r="LVG181" s="216"/>
      <c r="LVH181" s="216"/>
      <c r="LVI181" s="216"/>
      <c r="LVJ181" s="216"/>
      <c r="LVK181" s="216"/>
      <c r="LVL181" s="216"/>
      <c r="LVM181" s="216"/>
      <c r="LVN181" s="216"/>
      <c r="LVO181" s="216"/>
      <c r="LVP181" s="216"/>
      <c r="LVQ181" s="216"/>
      <c r="LVR181" s="216"/>
      <c r="LVS181" s="216"/>
      <c r="LVT181" s="216"/>
      <c r="LVU181" s="216"/>
      <c r="LVV181" s="216"/>
      <c r="LVW181" s="216"/>
      <c r="LVX181" s="216"/>
      <c r="LVY181" s="216"/>
      <c r="LVZ181" s="216"/>
      <c r="LWA181" s="216"/>
      <c r="LWB181" s="216"/>
      <c r="LWC181" s="216"/>
      <c r="LWD181" s="216"/>
      <c r="LWE181" s="216"/>
      <c r="LWF181" s="216"/>
      <c r="LWG181" s="216"/>
      <c r="LWH181" s="216"/>
      <c r="LWI181" s="216"/>
      <c r="LWJ181" s="216"/>
      <c r="LWK181" s="216"/>
      <c r="LWL181" s="216"/>
      <c r="LWM181" s="216"/>
      <c r="LWN181" s="216"/>
      <c r="LWO181" s="216"/>
      <c r="LWP181" s="216"/>
      <c r="LWQ181" s="216"/>
      <c r="LWR181" s="216"/>
      <c r="LWS181" s="216"/>
      <c r="LWT181" s="216"/>
      <c r="LWU181" s="216"/>
      <c r="LWV181" s="216"/>
      <c r="LWW181" s="216"/>
      <c r="LWX181" s="216"/>
      <c r="LWY181" s="216"/>
      <c r="LWZ181" s="216"/>
      <c r="LXA181" s="216"/>
      <c r="LXB181" s="216"/>
      <c r="LXC181" s="216"/>
      <c r="LXD181" s="216"/>
      <c r="LXE181" s="216"/>
      <c r="LXF181" s="216"/>
      <c r="LXG181" s="216"/>
      <c r="LXH181" s="216"/>
      <c r="LXI181" s="216"/>
      <c r="LXJ181" s="216"/>
      <c r="LXK181" s="216"/>
      <c r="LXL181" s="216"/>
      <c r="LXM181" s="216"/>
      <c r="LXN181" s="216"/>
      <c r="LXO181" s="216"/>
      <c r="LXP181" s="216"/>
      <c r="LXQ181" s="216"/>
      <c r="LXR181" s="216"/>
      <c r="LXS181" s="216"/>
      <c r="LXT181" s="216"/>
      <c r="LXU181" s="216"/>
      <c r="LXV181" s="216"/>
      <c r="LXW181" s="216"/>
      <c r="LXX181" s="216"/>
      <c r="LXY181" s="216"/>
      <c r="LXZ181" s="216"/>
      <c r="LYA181" s="216"/>
      <c r="LYB181" s="216"/>
      <c r="LYC181" s="216"/>
      <c r="LYD181" s="216"/>
      <c r="LYE181" s="216"/>
      <c r="LYF181" s="216"/>
      <c r="LYG181" s="216"/>
      <c r="LYH181" s="216"/>
      <c r="LYI181" s="216"/>
      <c r="LYJ181" s="216"/>
      <c r="LYK181" s="216"/>
      <c r="LYL181" s="216"/>
      <c r="LYM181" s="216"/>
      <c r="LYN181" s="216"/>
      <c r="LYO181" s="216"/>
      <c r="LYP181" s="216"/>
      <c r="LYQ181" s="216"/>
      <c r="LYR181" s="216"/>
      <c r="LYS181" s="216"/>
      <c r="LYT181" s="216"/>
      <c r="LYU181" s="216"/>
      <c r="LYV181" s="216"/>
      <c r="LYW181" s="216"/>
      <c r="LYX181" s="216"/>
      <c r="LYY181" s="216"/>
      <c r="LYZ181" s="216"/>
      <c r="LZA181" s="216"/>
      <c r="LZB181" s="216"/>
      <c r="LZC181" s="216"/>
      <c r="LZD181" s="216"/>
      <c r="LZE181" s="216"/>
      <c r="LZF181" s="216"/>
      <c r="LZG181" s="216"/>
      <c r="LZH181" s="216"/>
      <c r="LZI181" s="216"/>
      <c r="LZJ181" s="216"/>
      <c r="LZK181" s="216"/>
      <c r="LZL181" s="216"/>
      <c r="LZM181" s="216"/>
      <c r="LZN181" s="216"/>
      <c r="LZO181" s="216"/>
      <c r="LZP181" s="216"/>
      <c r="LZQ181" s="216"/>
      <c r="LZR181" s="216"/>
      <c r="LZS181" s="216"/>
      <c r="LZT181" s="216"/>
      <c r="LZU181" s="216"/>
      <c r="LZV181" s="216"/>
      <c r="LZW181" s="216"/>
      <c r="LZX181" s="216"/>
      <c r="LZY181" s="216"/>
      <c r="LZZ181" s="216"/>
      <c r="MAA181" s="216"/>
      <c r="MAB181" s="216"/>
      <c r="MAC181" s="216"/>
      <c r="MAD181" s="216"/>
      <c r="MAE181" s="216"/>
      <c r="MAF181" s="216"/>
      <c r="MAG181" s="216"/>
      <c r="MAH181" s="216"/>
      <c r="MAI181" s="216"/>
      <c r="MAJ181" s="216"/>
      <c r="MAK181" s="216"/>
      <c r="MAL181" s="216"/>
      <c r="MAM181" s="216"/>
      <c r="MAN181" s="216"/>
      <c r="MAO181" s="216"/>
      <c r="MAP181" s="216"/>
      <c r="MAQ181" s="216"/>
      <c r="MAR181" s="216"/>
      <c r="MAS181" s="216"/>
      <c r="MAT181" s="216"/>
      <c r="MAU181" s="216"/>
      <c r="MAV181" s="216"/>
      <c r="MAW181" s="216"/>
      <c r="MAX181" s="216"/>
      <c r="MAY181" s="216"/>
      <c r="MAZ181" s="216"/>
      <c r="MBA181" s="216"/>
      <c r="MBB181" s="216"/>
      <c r="MBC181" s="216"/>
      <c r="MBD181" s="216"/>
      <c r="MBE181" s="216"/>
      <c r="MBF181" s="216"/>
      <c r="MBG181" s="216"/>
      <c r="MBH181" s="216"/>
      <c r="MBI181" s="216"/>
      <c r="MBJ181" s="216"/>
      <c r="MBK181" s="216"/>
      <c r="MBL181" s="216"/>
      <c r="MBM181" s="216"/>
      <c r="MBN181" s="216"/>
      <c r="MBO181" s="216"/>
      <c r="MBP181" s="216"/>
      <c r="MBQ181" s="216"/>
      <c r="MBR181" s="216"/>
      <c r="MBS181" s="216"/>
      <c r="MBT181" s="216"/>
      <c r="MBU181" s="216"/>
      <c r="MBV181" s="216"/>
      <c r="MBW181" s="216"/>
      <c r="MBX181" s="216"/>
      <c r="MBY181" s="216"/>
      <c r="MBZ181" s="216"/>
      <c r="MCA181" s="216"/>
      <c r="MCB181" s="216"/>
      <c r="MCC181" s="216"/>
      <c r="MCD181" s="216"/>
      <c r="MCE181" s="216"/>
      <c r="MCF181" s="216"/>
      <c r="MCG181" s="216"/>
      <c r="MCH181" s="216"/>
      <c r="MCI181" s="216"/>
      <c r="MCJ181" s="216"/>
      <c r="MCK181" s="216"/>
      <c r="MCL181" s="216"/>
      <c r="MCM181" s="216"/>
      <c r="MCN181" s="216"/>
      <c r="MCO181" s="216"/>
      <c r="MCP181" s="216"/>
      <c r="MCQ181" s="216"/>
      <c r="MCR181" s="216"/>
      <c r="MCS181" s="216"/>
      <c r="MCT181" s="216"/>
      <c r="MCU181" s="216"/>
      <c r="MCV181" s="216"/>
      <c r="MCW181" s="216"/>
      <c r="MCX181" s="216"/>
      <c r="MCY181" s="216"/>
      <c r="MCZ181" s="216"/>
      <c r="MDA181" s="216"/>
      <c r="MDB181" s="216"/>
      <c r="MDC181" s="216"/>
      <c r="MDD181" s="216"/>
      <c r="MDE181" s="216"/>
      <c r="MDF181" s="216"/>
      <c r="MDG181" s="216"/>
      <c r="MDH181" s="216"/>
      <c r="MDI181" s="216"/>
      <c r="MDJ181" s="216"/>
      <c r="MDK181" s="216"/>
      <c r="MDL181" s="216"/>
      <c r="MDM181" s="216"/>
      <c r="MDN181" s="216"/>
      <c r="MDO181" s="216"/>
      <c r="MDP181" s="216"/>
      <c r="MDQ181" s="216"/>
      <c r="MDR181" s="216"/>
      <c r="MDS181" s="216"/>
      <c r="MDT181" s="216"/>
      <c r="MDU181" s="216"/>
      <c r="MDV181" s="216"/>
      <c r="MDW181" s="216"/>
      <c r="MDX181" s="216"/>
      <c r="MDY181" s="216"/>
      <c r="MDZ181" s="216"/>
      <c r="MEA181" s="216"/>
      <c r="MEB181" s="216"/>
      <c r="MEC181" s="216"/>
      <c r="MED181" s="216"/>
      <c r="MEE181" s="216"/>
      <c r="MEF181" s="216"/>
      <c r="MEG181" s="216"/>
      <c r="MEH181" s="216"/>
      <c r="MEI181" s="216"/>
      <c r="MEJ181" s="216"/>
      <c r="MEK181" s="216"/>
      <c r="MEL181" s="216"/>
      <c r="MEM181" s="216"/>
      <c r="MEN181" s="216"/>
      <c r="MEO181" s="216"/>
      <c r="MEP181" s="216"/>
      <c r="MEQ181" s="216"/>
      <c r="MER181" s="216"/>
      <c r="MES181" s="216"/>
      <c r="MET181" s="216"/>
      <c r="MEU181" s="216"/>
      <c r="MEV181" s="216"/>
      <c r="MEW181" s="216"/>
      <c r="MEX181" s="216"/>
      <c r="MEY181" s="216"/>
      <c r="MEZ181" s="216"/>
      <c r="MFA181" s="216"/>
      <c r="MFB181" s="216"/>
      <c r="MFC181" s="216"/>
      <c r="MFD181" s="216"/>
      <c r="MFE181" s="216"/>
      <c r="MFF181" s="216"/>
      <c r="MFG181" s="216"/>
      <c r="MFH181" s="216"/>
      <c r="MFI181" s="216"/>
      <c r="MFJ181" s="216"/>
      <c r="MFK181" s="216"/>
      <c r="MFL181" s="216"/>
      <c r="MFM181" s="216"/>
      <c r="MFN181" s="216"/>
      <c r="MFO181" s="216"/>
      <c r="MFP181" s="216"/>
      <c r="MFQ181" s="216"/>
      <c r="MFR181" s="216"/>
      <c r="MFS181" s="216"/>
      <c r="MFT181" s="216"/>
      <c r="MFU181" s="216"/>
      <c r="MFV181" s="216"/>
      <c r="MFW181" s="216"/>
      <c r="MFX181" s="216"/>
      <c r="MFY181" s="216"/>
      <c r="MFZ181" s="216"/>
      <c r="MGA181" s="216"/>
      <c r="MGB181" s="216"/>
      <c r="MGC181" s="216"/>
      <c r="MGD181" s="216"/>
      <c r="MGE181" s="216"/>
      <c r="MGF181" s="216"/>
      <c r="MGG181" s="216"/>
      <c r="MGH181" s="216"/>
      <c r="MGI181" s="216"/>
      <c r="MGJ181" s="216"/>
      <c r="MGK181" s="216"/>
      <c r="MGL181" s="216"/>
      <c r="MGM181" s="216"/>
      <c r="MGN181" s="216"/>
      <c r="MGO181" s="216"/>
      <c r="MGP181" s="216"/>
      <c r="MGQ181" s="216"/>
      <c r="MGR181" s="216"/>
      <c r="MGS181" s="216"/>
      <c r="MGT181" s="216"/>
      <c r="MGU181" s="216"/>
      <c r="MGV181" s="216"/>
      <c r="MGW181" s="216"/>
      <c r="MGX181" s="216"/>
      <c r="MGY181" s="216"/>
      <c r="MGZ181" s="216"/>
      <c r="MHA181" s="216"/>
      <c r="MHB181" s="216"/>
      <c r="MHC181" s="216"/>
      <c r="MHD181" s="216"/>
      <c r="MHE181" s="216"/>
      <c r="MHF181" s="216"/>
      <c r="MHG181" s="216"/>
      <c r="MHH181" s="216"/>
      <c r="MHI181" s="216"/>
      <c r="MHJ181" s="216"/>
      <c r="MHK181" s="216"/>
      <c r="MHL181" s="216"/>
      <c r="MHM181" s="216"/>
      <c r="MHN181" s="216"/>
      <c r="MHO181" s="216"/>
      <c r="MHP181" s="216"/>
      <c r="MHQ181" s="216"/>
      <c r="MHR181" s="216"/>
      <c r="MHS181" s="216"/>
      <c r="MHT181" s="216"/>
      <c r="MHU181" s="216"/>
      <c r="MHV181" s="216"/>
      <c r="MHW181" s="216"/>
      <c r="MHX181" s="216"/>
      <c r="MHY181" s="216"/>
      <c r="MHZ181" s="216"/>
      <c r="MIA181" s="216"/>
      <c r="MIB181" s="216"/>
      <c r="MIC181" s="216"/>
      <c r="MID181" s="216"/>
      <c r="MIE181" s="216"/>
      <c r="MIF181" s="216"/>
      <c r="MIG181" s="216"/>
      <c r="MIH181" s="216"/>
      <c r="MII181" s="216"/>
      <c r="MIJ181" s="216"/>
      <c r="MIK181" s="216"/>
      <c r="MIL181" s="216"/>
      <c r="MIM181" s="216"/>
      <c r="MIN181" s="216"/>
      <c r="MIO181" s="216"/>
      <c r="MIP181" s="216"/>
      <c r="MIQ181" s="216"/>
      <c r="MIR181" s="216"/>
      <c r="MIS181" s="216"/>
      <c r="MIT181" s="216"/>
      <c r="MIU181" s="216"/>
      <c r="MIV181" s="216"/>
      <c r="MIW181" s="216"/>
      <c r="MIX181" s="216"/>
      <c r="MIY181" s="216"/>
      <c r="MIZ181" s="216"/>
      <c r="MJA181" s="216"/>
      <c r="MJB181" s="216"/>
      <c r="MJC181" s="216"/>
      <c r="MJD181" s="216"/>
      <c r="MJE181" s="216"/>
      <c r="MJF181" s="216"/>
      <c r="MJG181" s="216"/>
      <c r="MJH181" s="216"/>
      <c r="MJI181" s="216"/>
      <c r="MJJ181" s="216"/>
      <c r="MJK181" s="216"/>
      <c r="MJL181" s="216"/>
      <c r="MJM181" s="216"/>
      <c r="MJN181" s="216"/>
      <c r="MJO181" s="216"/>
      <c r="MJP181" s="216"/>
      <c r="MJQ181" s="216"/>
      <c r="MJR181" s="216"/>
      <c r="MJS181" s="216"/>
      <c r="MJT181" s="216"/>
      <c r="MJU181" s="216"/>
      <c r="MJV181" s="216"/>
      <c r="MJW181" s="216"/>
      <c r="MJX181" s="216"/>
      <c r="MJY181" s="216"/>
      <c r="MJZ181" s="216"/>
      <c r="MKA181" s="216"/>
      <c r="MKB181" s="216"/>
      <c r="MKC181" s="216"/>
      <c r="MKD181" s="216"/>
      <c r="MKE181" s="216"/>
      <c r="MKF181" s="216"/>
      <c r="MKG181" s="216"/>
      <c r="MKH181" s="216"/>
      <c r="MKI181" s="216"/>
      <c r="MKJ181" s="216"/>
      <c r="MKK181" s="216"/>
      <c r="MKL181" s="216"/>
      <c r="MKM181" s="216"/>
      <c r="MKN181" s="216"/>
      <c r="MKO181" s="216"/>
      <c r="MKP181" s="216"/>
      <c r="MKQ181" s="216"/>
      <c r="MKR181" s="216"/>
      <c r="MKS181" s="216"/>
      <c r="MKT181" s="216"/>
      <c r="MKU181" s="216"/>
      <c r="MKV181" s="216"/>
      <c r="MKW181" s="216"/>
      <c r="MKX181" s="216"/>
      <c r="MKY181" s="216"/>
      <c r="MKZ181" s="216"/>
      <c r="MLA181" s="216"/>
      <c r="MLB181" s="216"/>
      <c r="MLC181" s="216"/>
      <c r="MLD181" s="216"/>
      <c r="MLE181" s="216"/>
      <c r="MLF181" s="216"/>
      <c r="MLG181" s="216"/>
      <c r="MLH181" s="216"/>
      <c r="MLI181" s="216"/>
      <c r="MLJ181" s="216"/>
      <c r="MLK181" s="216"/>
      <c r="MLL181" s="216"/>
      <c r="MLM181" s="216"/>
      <c r="MLN181" s="216"/>
      <c r="MLO181" s="216"/>
      <c r="MLP181" s="216"/>
      <c r="MLQ181" s="216"/>
      <c r="MLR181" s="216"/>
      <c r="MLS181" s="216"/>
      <c r="MLT181" s="216"/>
      <c r="MLU181" s="216"/>
      <c r="MLV181" s="216"/>
      <c r="MLW181" s="216"/>
      <c r="MLX181" s="216"/>
      <c r="MLY181" s="216"/>
      <c r="MLZ181" s="216"/>
      <c r="MMA181" s="216"/>
      <c r="MMB181" s="216"/>
      <c r="MMC181" s="216"/>
      <c r="MMD181" s="216"/>
      <c r="MME181" s="216"/>
      <c r="MMF181" s="216"/>
      <c r="MMG181" s="216"/>
      <c r="MMH181" s="216"/>
      <c r="MMI181" s="216"/>
      <c r="MMJ181" s="216"/>
      <c r="MMK181" s="216"/>
      <c r="MML181" s="216"/>
      <c r="MMM181" s="216"/>
      <c r="MMN181" s="216"/>
      <c r="MMO181" s="216"/>
      <c r="MMP181" s="216"/>
      <c r="MMQ181" s="216"/>
      <c r="MMR181" s="216"/>
      <c r="MMS181" s="216"/>
      <c r="MMT181" s="216"/>
      <c r="MMU181" s="216"/>
      <c r="MMV181" s="216"/>
      <c r="MMW181" s="216"/>
      <c r="MMX181" s="216"/>
      <c r="MMY181" s="216"/>
      <c r="MMZ181" s="216"/>
      <c r="MNA181" s="216"/>
      <c r="MNB181" s="216"/>
      <c r="MNC181" s="216"/>
      <c r="MND181" s="216"/>
      <c r="MNE181" s="216"/>
      <c r="MNF181" s="216"/>
      <c r="MNG181" s="216"/>
      <c r="MNH181" s="216"/>
      <c r="MNI181" s="216"/>
      <c r="MNJ181" s="216"/>
      <c r="MNK181" s="216"/>
      <c r="MNL181" s="216"/>
      <c r="MNM181" s="216"/>
      <c r="MNN181" s="216"/>
      <c r="MNO181" s="216"/>
      <c r="MNP181" s="216"/>
      <c r="MNQ181" s="216"/>
      <c r="MNR181" s="216"/>
      <c r="MNS181" s="216"/>
      <c r="MNT181" s="216"/>
      <c r="MNU181" s="216"/>
      <c r="MNV181" s="216"/>
      <c r="MNW181" s="216"/>
      <c r="MNX181" s="216"/>
      <c r="MNY181" s="216"/>
      <c r="MNZ181" s="216"/>
      <c r="MOA181" s="216"/>
      <c r="MOB181" s="216"/>
      <c r="MOC181" s="216"/>
      <c r="MOD181" s="216"/>
      <c r="MOE181" s="216"/>
      <c r="MOF181" s="216"/>
      <c r="MOG181" s="216"/>
      <c r="MOH181" s="216"/>
      <c r="MOI181" s="216"/>
      <c r="MOJ181" s="216"/>
      <c r="MOK181" s="216"/>
      <c r="MOL181" s="216"/>
      <c r="MOM181" s="216"/>
      <c r="MON181" s="216"/>
      <c r="MOO181" s="216"/>
      <c r="MOP181" s="216"/>
      <c r="MOQ181" s="216"/>
      <c r="MOR181" s="216"/>
      <c r="MOS181" s="216"/>
      <c r="MOT181" s="216"/>
      <c r="MOU181" s="216"/>
      <c r="MOV181" s="216"/>
      <c r="MOW181" s="216"/>
      <c r="MOX181" s="216"/>
      <c r="MOY181" s="216"/>
      <c r="MOZ181" s="216"/>
      <c r="MPA181" s="216"/>
      <c r="MPB181" s="216"/>
      <c r="MPC181" s="216"/>
      <c r="MPD181" s="216"/>
      <c r="MPE181" s="216"/>
      <c r="MPF181" s="216"/>
      <c r="MPG181" s="216"/>
      <c r="MPH181" s="216"/>
      <c r="MPI181" s="216"/>
      <c r="MPJ181" s="216"/>
      <c r="MPK181" s="216"/>
      <c r="MPL181" s="216"/>
      <c r="MPM181" s="216"/>
      <c r="MPN181" s="216"/>
      <c r="MPO181" s="216"/>
      <c r="MPP181" s="216"/>
      <c r="MPQ181" s="216"/>
      <c r="MPR181" s="216"/>
      <c r="MPS181" s="216"/>
      <c r="MPT181" s="216"/>
      <c r="MPU181" s="216"/>
      <c r="MPV181" s="216"/>
      <c r="MPW181" s="216"/>
      <c r="MPX181" s="216"/>
      <c r="MPY181" s="216"/>
      <c r="MPZ181" s="216"/>
      <c r="MQA181" s="216"/>
      <c r="MQB181" s="216"/>
      <c r="MQC181" s="216"/>
      <c r="MQD181" s="216"/>
      <c r="MQE181" s="216"/>
      <c r="MQF181" s="216"/>
      <c r="MQG181" s="216"/>
      <c r="MQH181" s="216"/>
      <c r="MQI181" s="216"/>
      <c r="MQJ181" s="216"/>
      <c r="MQK181" s="216"/>
      <c r="MQL181" s="216"/>
      <c r="MQM181" s="216"/>
      <c r="MQN181" s="216"/>
      <c r="MQO181" s="216"/>
      <c r="MQP181" s="216"/>
      <c r="MQQ181" s="216"/>
      <c r="MQR181" s="216"/>
      <c r="MQS181" s="216"/>
      <c r="MQT181" s="216"/>
      <c r="MQU181" s="216"/>
      <c r="MQV181" s="216"/>
      <c r="MQW181" s="216"/>
      <c r="MQX181" s="216"/>
      <c r="MQY181" s="216"/>
      <c r="MQZ181" s="216"/>
      <c r="MRA181" s="216"/>
      <c r="MRB181" s="216"/>
      <c r="MRC181" s="216"/>
      <c r="MRD181" s="216"/>
      <c r="MRE181" s="216"/>
      <c r="MRF181" s="216"/>
      <c r="MRG181" s="216"/>
      <c r="MRH181" s="216"/>
      <c r="MRI181" s="216"/>
      <c r="MRJ181" s="216"/>
      <c r="MRK181" s="216"/>
      <c r="MRL181" s="216"/>
      <c r="MRM181" s="216"/>
      <c r="MRN181" s="216"/>
      <c r="MRO181" s="216"/>
      <c r="MRP181" s="216"/>
      <c r="MRQ181" s="216"/>
      <c r="MRR181" s="216"/>
      <c r="MRS181" s="216"/>
      <c r="MRT181" s="216"/>
      <c r="MRU181" s="216"/>
      <c r="MRV181" s="216"/>
      <c r="MRW181" s="216"/>
      <c r="MRX181" s="216"/>
      <c r="MRY181" s="216"/>
      <c r="MRZ181" s="216"/>
      <c r="MSA181" s="216"/>
      <c r="MSB181" s="216"/>
      <c r="MSC181" s="216"/>
      <c r="MSD181" s="216"/>
      <c r="MSE181" s="216"/>
      <c r="MSF181" s="216"/>
      <c r="MSG181" s="216"/>
      <c r="MSH181" s="216"/>
      <c r="MSI181" s="216"/>
      <c r="MSJ181" s="216"/>
      <c r="MSK181" s="216"/>
      <c r="MSL181" s="216"/>
      <c r="MSM181" s="216"/>
      <c r="MSN181" s="216"/>
      <c r="MSO181" s="216"/>
      <c r="MSP181" s="216"/>
      <c r="MSQ181" s="216"/>
      <c r="MSR181" s="216"/>
      <c r="MSS181" s="216"/>
      <c r="MST181" s="216"/>
      <c r="MSU181" s="216"/>
      <c r="MSV181" s="216"/>
      <c r="MSW181" s="216"/>
      <c r="MSX181" s="216"/>
      <c r="MSY181" s="216"/>
      <c r="MSZ181" s="216"/>
      <c r="MTA181" s="216"/>
      <c r="MTB181" s="216"/>
      <c r="MTC181" s="216"/>
      <c r="MTD181" s="216"/>
      <c r="MTE181" s="216"/>
      <c r="MTF181" s="216"/>
      <c r="MTG181" s="216"/>
      <c r="MTH181" s="216"/>
      <c r="MTI181" s="216"/>
      <c r="MTJ181" s="216"/>
      <c r="MTK181" s="216"/>
      <c r="MTL181" s="216"/>
      <c r="MTM181" s="216"/>
      <c r="MTN181" s="216"/>
      <c r="MTO181" s="216"/>
      <c r="MTP181" s="216"/>
      <c r="MTQ181" s="216"/>
      <c r="MTR181" s="216"/>
      <c r="MTS181" s="216"/>
      <c r="MTT181" s="216"/>
      <c r="MTU181" s="216"/>
      <c r="MTV181" s="216"/>
      <c r="MTW181" s="216"/>
      <c r="MTX181" s="216"/>
      <c r="MTY181" s="216"/>
      <c r="MTZ181" s="216"/>
      <c r="MUA181" s="216"/>
      <c r="MUB181" s="216"/>
      <c r="MUC181" s="216"/>
      <c r="MUD181" s="216"/>
      <c r="MUE181" s="216"/>
      <c r="MUF181" s="216"/>
      <c r="MUG181" s="216"/>
      <c r="MUH181" s="216"/>
      <c r="MUI181" s="216"/>
      <c r="MUJ181" s="216"/>
      <c r="MUK181" s="216"/>
      <c r="MUL181" s="216"/>
      <c r="MUM181" s="216"/>
      <c r="MUN181" s="216"/>
      <c r="MUO181" s="216"/>
      <c r="MUP181" s="216"/>
      <c r="MUQ181" s="216"/>
      <c r="MUR181" s="216"/>
      <c r="MUS181" s="216"/>
      <c r="MUT181" s="216"/>
      <c r="MUU181" s="216"/>
      <c r="MUV181" s="216"/>
      <c r="MUW181" s="216"/>
      <c r="MUX181" s="216"/>
      <c r="MUY181" s="216"/>
      <c r="MUZ181" s="216"/>
      <c r="MVA181" s="216"/>
      <c r="MVB181" s="216"/>
      <c r="MVC181" s="216"/>
      <c r="MVD181" s="216"/>
      <c r="MVE181" s="216"/>
      <c r="MVF181" s="216"/>
      <c r="MVG181" s="216"/>
      <c r="MVH181" s="216"/>
      <c r="MVI181" s="216"/>
      <c r="MVJ181" s="216"/>
      <c r="MVK181" s="216"/>
      <c r="MVL181" s="216"/>
      <c r="MVM181" s="216"/>
      <c r="MVN181" s="216"/>
      <c r="MVO181" s="216"/>
      <c r="MVP181" s="216"/>
      <c r="MVQ181" s="216"/>
      <c r="MVR181" s="216"/>
      <c r="MVS181" s="216"/>
      <c r="MVT181" s="216"/>
      <c r="MVU181" s="216"/>
      <c r="MVV181" s="216"/>
      <c r="MVW181" s="216"/>
      <c r="MVX181" s="216"/>
      <c r="MVY181" s="216"/>
      <c r="MVZ181" s="216"/>
      <c r="MWA181" s="216"/>
      <c r="MWB181" s="216"/>
      <c r="MWC181" s="216"/>
      <c r="MWD181" s="216"/>
      <c r="MWE181" s="216"/>
      <c r="MWF181" s="216"/>
      <c r="MWG181" s="216"/>
      <c r="MWH181" s="216"/>
      <c r="MWI181" s="216"/>
      <c r="MWJ181" s="216"/>
      <c r="MWK181" s="216"/>
      <c r="MWL181" s="216"/>
      <c r="MWM181" s="216"/>
      <c r="MWN181" s="216"/>
      <c r="MWO181" s="216"/>
      <c r="MWP181" s="216"/>
      <c r="MWQ181" s="216"/>
      <c r="MWR181" s="216"/>
      <c r="MWS181" s="216"/>
      <c r="MWT181" s="216"/>
      <c r="MWU181" s="216"/>
      <c r="MWV181" s="216"/>
      <c r="MWW181" s="216"/>
      <c r="MWX181" s="216"/>
      <c r="MWY181" s="216"/>
      <c r="MWZ181" s="216"/>
      <c r="MXA181" s="216"/>
      <c r="MXB181" s="216"/>
      <c r="MXC181" s="216"/>
      <c r="MXD181" s="216"/>
      <c r="MXE181" s="216"/>
      <c r="MXF181" s="216"/>
      <c r="MXG181" s="216"/>
      <c r="MXH181" s="216"/>
      <c r="MXI181" s="216"/>
      <c r="MXJ181" s="216"/>
      <c r="MXK181" s="216"/>
      <c r="MXL181" s="216"/>
      <c r="MXM181" s="216"/>
      <c r="MXN181" s="216"/>
      <c r="MXO181" s="216"/>
      <c r="MXP181" s="216"/>
      <c r="MXQ181" s="216"/>
      <c r="MXR181" s="216"/>
      <c r="MXS181" s="216"/>
      <c r="MXT181" s="216"/>
      <c r="MXU181" s="216"/>
      <c r="MXV181" s="216"/>
      <c r="MXW181" s="216"/>
      <c r="MXX181" s="216"/>
      <c r="MXY181" s="216"/>
      <c r="MXZ181" s="216"/>
      <c r="MYA181" s="216"/>
      <c r="MYB181" s="216"/>
      <c r="MYC181" s="216"/>
      <c r="MYD181" s="216"/>
      <c r="MYE181" s="216"/>
      <c r="MYF181" s="216"/>
      <c r="MYG181" s="216"/>
      <c r="MYH181" s="216"/>
      <c r="MYI181" s="216"/>
      <c r="MYJ181" s="216"/>
      <c r="MYK181" s="216"/>
      <c r="MYL181" s="216"/>
      <c r="MYM181" s="216"/>
      <c r="MYN181" s="216"/>
      <c r="MYO181" s="216"/>
      <c r="MYP181" s="216"/>
      <c r="MYQ181" s="216"/>
      <c r="MYR181" s="216"/>
      <c r="MYS181" s="216"/>
      <c r="MYT181" s="216"/>
      <c r="MYU181" s="216"/>
      <c r="MYV181" s="216"/>
      <c r="MYW181" s="216"/>
      <c r="MYX181" s="216"/>
      <c r="MYY181" s="216"/>
      <c r="MYZ181" s="216"/>
      <c r="MZA181" s="216"/>
      <c r="MZB181" s="216"/>
      <c r="MZC181" s="216"/>
      <c r="MZD181" s="216"/>
      <c r="MZE181" s="216"/>
      <c r="MZF181" s="216"/>
      <c r="MZG181" s="216"/>
      <c r="MZH181" s="216"/>
      <c r="MZI181" s="216"/>
      <c r="MZJ181" s="216"/>
      <c r="MZK181" s="216"/>
      <c r="MZL181" s="216"/>
      <c r="MZM181" s="216"/>
      <c r="MZN181" s="216"/>
      <c r="MZO181" s="216"/>
      <c r="MZP181" s="216"/>
      <c r="MZQ181" s="216"/>
      <c r="MZR181" s="216"/>
      <c r="MZS181" s="216"/>
      <c r="MZT181" s="216"/>
      <c r="MZU181" s="216"/>
      <c r="MZV181" s="216"/>
      <c r="MZW181" s="216"/>
      <c r="MZX181" s="216"/>
      <c r="MZY181" s="216"/>
      <c r="MZZ181" s="216"/>
      <c r="NAA181" s="216"/>
      <c r="NAB181" s="216"/>
      <c r="NAC181" s="216"/>
      <c r="NAD181" s="216"/>
      <c r="NAE181" s="216"/>
      <c r="NAF181" s="216"/>
      <c r="NAG181" s="216"/>
      <c r="NAH181" s="216"/>
      <c r="NAI181" s="216"/>
      <c r="NAJ181" s="216"/>
      <c r="NAK181" s="216"/>
      <c r="NAL181" s="216"/>
      <c r="NAM181" s="216"/>
      <c r="NAN181" s="216"/>
      <c r="NAO181" s="216"/>
      <c r="NAP181" s="216"/>
      <c r="NAQ181" s="216"/>
      <c r="NAR181" s="216"/>
      <c r="NAS181" s="216"/>
      <c r="NAT181" s="216"/>
      <c r="NAU181" s="216"/>
      <c r="NAV181" s="216"/>
      <c r="NAW181" s="216"/>
      <c r="NAX181" s="216"/>
      <c r="NAY181" s="216"/>
      <c r="NAZ181" s="216"/>
      <c r="NBA181" s="216"/>
      <c r="NBB181" s="216"/>
      <c r="NBC181" s="216"/>
      <c r="NBD181" s="216"/>
      <c r="NBE181" s="216"/>
      <c r="NBF181" s="216"/>
      <c r="NBG181" s="216"/>
      <c r="NBH181" s="216"/>
      <c r="NBI181" s="216"/>
      <c r="NBJ181" s="216"/>
      <c r="NBK181" s="216"/>
      <c r="NBL181" s="216"/>
      <c r="NBM181" s="216"/>
      <c r="NBN181" s="216"/>
      <c r="NBO181" s="216"/>
      <c r="NBP181" s="216"/>
      <c r="NBQ181" s="216"/>
      <c r="NBR181" s="216"/>
      <c r="NBS181" s="216"/>
      <c r="NBT181" s="216"/>
      <c r="NBU181" s="216"/>
      <c r="NBV181" s="216"/>
      <c r="NBW181" s="216"/>
      <c r="NBX181" s="216"/>
      <c r="NBY181" s="216"/>
      <c r="NBZ181" s="216"/>
      <c r="NCA181" s="216"/>
      <c r="NCB181" s="216"/>
      <c r="NCC181" s="216"/>
      <c r="NCD181" s="216"/>
      <c r="NCE181" s="216"/>
      <c r="NCF181" s="216"/>
      <c r="NCG181" s="216"/>
      <c r="NCH181" s="216"/>
      <c r="NCI181" s="216"/>
      <c r="NCJ181" s="216"/>
      <c r="NCK181" s="216"/>
      <c r="NCL181" s="216"/>
      <c r="NCM181" s="216"/>
      <c r="NCN181" s="216"/>
      <c r="NCO181" s="216"/>
      <c r="NCP181" s="216"/>
      <c r="NCQ181" s="216"/>
      <c r="NCR181" s="216"/>
      <c r="NCS181" s="216"/>
      <c r="NCT181" s="216"/>
      <c r="NCU181" s="216"/>
      <c r="NCV181" s="216"/>
      <c r="NCW181" s="216"/>
      <c r="NCX181" s="216"/>
      <c r="NCY181" s="216"/>
      <c r="NCZ181" s="216"/>
      <c r="NDA181" s="216"/>
      <c r="NDB181" s="216"/>
      <c r="NDC181" s="216"/>
      <c r="NDD181" s="216"/>
      <c r="NDE181" s="216"/>
      <c r="NDF181" s="216"/>
      <c r="NDG181" s="216"/>
      <c r="NDH181" s="216"/>
      <c r="NDI181" s="216"/>
      <c r="NDJ181" s="216"/>
      <c r="NDK181" s="216"/>
      <c r="NDL181" s="216"/>
      <c r="NDM181" s="216"/>
      <c r="NDN181" s="216"/>
      <c r="NDO181" s="216"/>
      <c r="NDP181" s="216"/>
      <c r="NDQ181" s="216"/>
      <c r="NDR181" s="216"/>
      <c r="NDS181" s="216"/>
      <c r="NDT181" s="216"/>
      <c r="NDU181" s="216"/>
      <c r="NDV181" s="216"/>
      <c r="NDW181" s="216"/>
      <c r="NDX181" s="216"/>
      <c r="NDY181" s="216"/>
      <c r="NDZ181" s="216"/>
      <c r="NEA181" s="216"/>
      <c r="NEB181" s="216"/>
      <c r="NEC181" s="216"/>
      <c r="NED181" s="216"/>
      <c r="NEE181" s="216"/>
      <c r="NEF181" s="216"/>
      <c r="NEG181" s="216"/>
      <c r="NEH181" s="216"/>
      <c r="NEI181" s="216"/>
      <c r="NEJ181" s="216"/>
      <c r="NEK181" s="216"/>
      <c r="NEL181" s="216"/>
      <c r="NEM181" s="216"/>
      <c r="NEN181" s="216"/>
      <c r="NEO181" s="216"/>
      <c r="NEP181" s="216"/>
      <c r="NEQ181" s="216"/>
      <c r="NER181" s="216"/>
      <c r="NES181" s="216"/>
      <c r="NET181" s="216"/>
      <c r="NEU181" s="216"/>
      <c r="NEV181" s="216"/>
      <c r="NEW181" s="216"/>
      <c r="NEX181" s="216"/>
      <c r="NEY181" s="216"/>
      <c r="NEZ181" s="216"/>
      <c r="NFA181" s="216"/>
      <c r="NFB181" s="216"/>
      <c r="NFC181" s="216"/>
      <c r="NFD181" s="216"/>
      <c r="NFE181" s="216"/>
      <c r="NFF181" s="216"/>
      <c r="NFG181" s="216"/>
      <c r="NFH181" s="216"/>
      <c r="NFI181" s="216"/>
      <c r="NFJ181" s="216"/>
      <c r="NFK181" s="216"/>
      <c r="NFL181" s="216"/>
      <c r="NFM181" s="216"/>
      <c r="NFN181" s="216"/>
      <c r="NFO181" s="216"/>
      <c r="NFP181" s="216"/>
      <c r="NFQ181" s="216"/>
      <c r="NFR181" s="216"/>
      <c r="NFS181" s="216"/>
      <c r="NFT181" s="216"/>
      <c r="NFU181" s="216"/>
      <c r="NFV181" s="216"/>
      <c r="NFW181" s="216"/>
      <c r="NFX181" s="216"/>
      <c r="NFY181" s="216"/>
      <c r="NFZ181" s="216"/>
      <c r="NGA181" s="216"/>
      <c r="NGB181" s="216"/>
      <c r="NGC181" s="216"/>
      <c r="NGD181" s="216"/>
      <c r="NGE181" s="216"/>
      <c r="NGF181" s="216"/>
      <c r="NGG181" s="216"/>
      <c r="NGH181" s="216"/>
      <c r="NGI181" s="216"/>
      <c r="NGJ181" s="216"/>
      <c r="NGK181" s="216"/>
      <c r="NGL181" s="216"/>
      <c r="NGM181" s="216"/>
      <c r="NGN181" s="216"/>
      <c r="NGO181" s="216"/>
      <c r="NGP181" s="216"/>
      <c r="NGQ181" s="216"/>
      <c r="NGR181" s="216"/>
      <c r="NGS181" s="216"/>
      <c r="NGT181" s="216"/>
      <c r="NGU181" s="216"/>
      <c r="NGV181" s="216"/>
      <c r="NGW181" s="216"/>
      <c r="NGX181" s="216"/>
      <c r="NGY181" s="216"/>
      <c r="NGZ181" s="216"/>
      <c r="NHA181" s="216"/>
      <c r="NHB181" s="216"/>
      <c r="NHC181" s="216"/>
      <c r="NHD181" s="216"/>
      <c r="NHE181" s="216"/>
      <c r="NHF181" s="216"/>
      <c r="NHG181" s="216"/>
      <c r="NHH181" s="216"/>
      <c r="NHI181" s="216"/>
      <c r="NHJ181" s="216"/>
      <c r="NHK181" s="216"/>
      <c r="NHL181" s="216"/>
      <c r="NHM181" s="216"/>
      <c r="NHN181" s="216"/>
      <c r="NHO181" s="216"/>
      <c r="NHP181" s="216"/>
      <c r="NHQ181" s="216"/>
      <c r="NHR181" s="216"/>
      <c r="NHS181" s="216"/>
      <c r="NHT181" s="216"/>
      <c r="NHU181" s="216"/>
      <c r="NHV181" s="216"/>
      <c r="NHW181" s="216"/>
      <c r="NHX181" s="216"/>
      <c r="NHY181" s="216"/>
      <c r="NHZ181" s="216"/>
      <c r="NIA181" s="216"/>
      <c r="NIB181" s="216"/>
      <c r="NIC181" s="216"/>
      <c r="NID181" s="216"/>
      <c r="NIE181" s="216"/>
      <c r="NIF181" s="216"/>
      <c r="NIG181" s="216"/>
      <c r="NIH181" s="216"/>
      <c r="NII181" s="216"/>
      <c r="NIJ181" s="216"/>
      <c r="NIK181" s="216"/>
      <c r="NIL181" s="216"/>
      <c r="NIM181" s="216"/>
      <c r="NIN181" s="216"/>
      <c r="NIO181" s="216"/>
      <c r="NIP181" s="216"/>
      <c r="NIQ181" s="216"/>
      <c r="NIR181" s="216"/>
      <c r="NIS181" s="216"/>
      <c r="NIT181" s="216"/>
      <c r="NIU181" s="216"/>
      <c r="NIV181" s="216"/>
      <c r="NIW181" s="216"/>
      <c r="NIX181" s="216"/>
      <c r="NIY181" s="216"/>
      <c r="NIZ181" s="216"/>
      <c r="NJA181" s="216"/>
      <c r="NJB181" s="216"/>
      <c r="NJC181" s="216"/>
      <c r="NJD181" s="216"/>
      <c r="NJE181" s="216"/>
      <c r="NJF181" s="216"/>
      <c r="NJG181" s="216"/>
      <c r="NJH181" s="216"/>
      <c r="NJI181" s="216"/>
      <c r="NJJ181" s="216"/>
      <c r="NJK181" s="216"/>
      <c r="NJL181" s="216"/>
      <c r="NJM181" s="216"/>
      <c r="NJN181" s="216"/>
      <c r="NJO181" s="216"/>
      <c r="NJP181" s="216"/>
      <c r="NJQ181" s="216"/>
      <c r="NJR181" s="216"/>
      <c r="NJS181" s="216"/>
      <c r="NJT181" s="216"/>
      <c r="NJU181" s="216"/>
      <c r="NJV181" s="216"/>
      <c r="NJW181" s="216"/>
      <c r="NJX181" s="216"/>
      <c r="NJY181" s="216"/>
      <c r="NJZ181" s="216"/>
      <c r="NKA181" s="216"/>
      <c r="NKB181" s="216"/>
      <c r="NKC181" s="216"/>
      <c r="NKD181" s="216"/>
      <c r="NKE181" s="216"/>
      <c r="NKF181" s="216"/>
      <c r="NKG181" s="216"/>
      <c r="NKH181" s="216"/>
      <c r="NKI181" s="216"/>
      <c r="NKJ181" s="216"/>
      <c r="NKK181" s="216"/>
      <c r="NKL181" s="216"/>
      <c r="NKM181" s="216"/>
      <c r="NKN181" s="216"/>
      <c r="NKO181" s="216"/>
      <c r="NKP181" s="216"/>
      <c r="NKQ181" s="216"/>
      <c r="NKR181" s="216"/>
      <c r="NKS181" s="216"/>
      <c r="NKT181" s="216"/>
      <c r="NKU181" s="216"/>
      <c r="NKV181" s="216"/>
      <c r="NKW181" s="216"/>
      <c r="NKX181" s="216"/>
      <c r="NKY181" s="216"/>
      <c r="NKZ181" s="216"/>
      <c r="NLA181" s="216"/>
      <c r="NLB181" s="216"/>
      <c r="NLC181" s="216"/>
      <c r="NLD181" s="216"/>
      <c r="NLE181" s="216"/>
      <c r="NLF181" s="216"/>
      <c r="NLG181" s="216"/>
      <c r="NLH181" s="216"/>
      <c r="NLI181" s="216"/>
      <c r="NLJ181" s="216"/>
      <c r="NLK181" s="216"/>
      <c r="NLL181" s="216"/>
      <c r="NLM181" s="216"/>
      <c r="NLN181" s="216"/>
      <c r="NLO181" s="216"/>
      <c r="NLP181" s="216"/>
      <c r="NLQ181" s="216"/>
      <c r="NLR181" s="216"/>
      <c r="NLS181" s="216"/>
      <c r="NLT181" s="216"/>
      <c r="NLU181" s="216"/>
      <c r="NLV181" s="216"/>
      <c r="NLW181" s="216"/>
      <c r="NLX181" s="216"/>
      <c r="NLY181" s="216"/>
      <c r="NLZ181" s="216"/>
      <c r="NMA181" s="216"/>
      <c r="NMB181" s="216"/>
      <c r="NMC181" s="216"/>
      <c r="NMD181" s="216"/>
      <c r="NME181" s="216"/>
      <c r="NMF181" s="216"/>
      <c r="NMG181" s="216"/>
      <c r="NMH181" s="216"/>
      <c r="NMI181" s="216"/>
      <c r="NMJ181" s="216"/>
      <c r="NMK181" s="216"/>
      <c r="NML181" s="216"/>
      <c r="NMM181" s="216"/>
      <c r="NMN181" s="216"/>
      <c r="NMO181" s="216"/>
      <c r="NMP181" s="216"/>
      <c r="NMQ181" s="216"/>
      <c r="NMR181" s="216"/>
      <c r="NMS181" s="216"/>
      <c r="NMT181" s="216"/>
      <c r="NMU181" s="216"/>
      <c r="NMV181" s="216"/>
      <c r="NMW181" s="216"/>
      <c r="NMX181" s="216"/>
      <c r="NMY181" s="216"/>
      <c r="NMZ181" s="216"/>
      <c r="NNA181" s="216"/>
      <c r="NNB181" s="216"/>
      <c r="NNC181" s="216"/>
      <c r="NND181" s="216"/>
      <c r="NNE181" s="216"/>
      <c r="NNF181" s="216"/>
      <c r="NNG181" s="216"/>
      <c r="NNH181" s="216"/>
      <c r="NNI181" s="216"/>
      <c r="NNJ181" s="216"/>
      <c r="NNK181" s="216"/>
      <c r="NNL181" s="216"/>
      <c r="NNM181" s="216"/>
      <c r="NNN181" s="216"/>
      <c r="NNO181" s="216"/>
      <c r="NNP181" s="216"/>
      <c r="NNQ181" s="216"/>
      <c r="NNR181" s="216"/>
      <c r="NNS181" s="216"/>
      <c r="NNT181" s="216"/>
      <c r="NNU181" s="216"/>
      <c r="NNV181" s="216"/>
      <c r="NNW181" s="216"/>
      <c r="NNX181" s="216"/>
      <c r="NNY181" s="216"/>
      <c r="NNZ181" s="216"/>
      <c r="NOA181" s="216"/>
      <c r="NOB181" s="216"/>
      <c r="NOC181" s="216"/>
      <c r="NOD181" s="216"/>
      <c r="NOE181" s="216"/>
      <c r="NOF181" s="216"/>
      <c r="NOG181" s="216"/>
      <c r="NOH181" s="216"/>
      <c r="NOI181" s="216"/>
      <c r="NOJ181" s="216"/>
      <c r="NOK181" s="216"/>
      <c r="NOL181" s="216"/>
      <c r="NOM181" s="216"/>
      <c r="NON181" s="216"/>
      <c r="NOO181" s="216"/>
      <c r="NOP181" s="216"/>
      <c r="NOQ181" s="216"/>
      <c r="NOR181" s="216"/>
      <c r="NOS181" s="216"/>
      <c r="NOT181" s="216"/>
      <c r="NOU181" s="216"/>
      <c r="NOV181" s="216"/>
      <c r="NOW181" s="216"/>
      <c r="NOX181" s="216"/>
      <c r="NOY181" s="216"/>
      <c r="NOZ181" s="216"/>
      <c r="NPA181" s="216"/>
      <c r="NPB181" s="216"/>
      <c r="NPC181" s="216"/>
      <c r="NPD181" s="216"/>
      <c r="NPE181" s="216"/>
      <c r="NPF181" s="216"/>
      <c r="NPG181" s="216"/>
      <c r="NPH181" s="216"/>
      <c r="NPI181" s="216"/>
      <c r="NPJ181" s="216"/>
      <c r="NPK181" s="216"/>
      <c r="NPL181" s="216"/>
      <c r="NPM181" s="216"/>
      <c r="NPN181" s="216"/>
      <c r="NPO181" s="216"/>
      <c r="NPP181" s="216"/>
      <c r="NPQ181" s="216"/>
      <c r="NPR181" s="216"/>
      <c r="NPS181" s="216"/>
      <c r="NPT181" s="216"/>
      <c r="NPU181" s="216"/>
      <c r="NPV181" s="216"/>
      <c r="NPW181" s="216"/>
      <c r="NPX181" s="216"/>
      <c r="NPY181" s="216"/>
      <c r="NPZ181" s="216"/>
      <c r="NQA181" s="216"/>
      <c r="NQB181" s="216"/>
      <c r="NQC181" s="216"/>
      <c r="NQD181" s="216"/>
      <c r="NQE181" s="216"/>
      <c r="NQF181" s="216"/>
      <c r="NQG181" s="216"/>
      <c r="NQH181" s="216"/>
      <c r="NQI181" s="216"/>
      <c r="NQJ181" s="216"/>
      <c r="NQK181" s="216"/>
      <c r="NQL181" s="216"/>
      <c r="NQM181" s="216"/>
      <c r="NQN181" s="216"/>
      <c r="NQO181" s="216"/>
      <c r="NQP181" s="216"/>
      <c r="NQQ181" s="216"/>
      <c r="NQR181" s="216"/>
      <c r="NQS181" s="216"/>
      <c r="NQT181" s="216"/>
      <c r="NQU181" s="216"/>
      <c r="NQV181" s="216"/>
      <c r="NQW181" s="216"/>
      <c r="NQX181" s="216"/>
      <c r="NQY181" s="216"/>
      <c r="NQZ181" s="216"/>
      <c r="NRA181" s="216"/>
      <c r="NRB181" s="216"/>
      <c r="NRC181" s="216"/>
      <c r="NRD181" s="216"/>
      <c r="NRE181" s="216"/>
      <c r="NRF181" s="216"/>
      <c r="NRG181" s="216"/>
      <c r="NRH181" s="216"/>
      <c r="NRI181" s="216"/>
      <c r="NRJ181" s="216"/>
      <c r="NRK181" s="216"/>
      <c r="NRL181" s="216"/>
      <c r="NRM181" s="216"/>
      <c r="NRN181" s="216"/>
      <c r="NRO181" s="216"/>
      <c r="NRP181" s="216"/>
      <c r="NRQ181" s="216"/>
      <c r="NRR181" s="216"/>
      <c r="NRS181" s="216"/>
      <c r="NRT181" s="216"/>
      <c r="NRU181" s="216"/>
      <c r="NRV181" s="216"/>
      <c r="NRW181" s="216"/>
      <c r="NRX181" s="216"/>
      <c r="NRY181" s="216"/>
      <c r="NRZ181" s="216"/>
      <c r="NSA181" s="216"/>
      <c r="NSB181" s="216"/>
      <c r="NSC181" s="216"/>
      <c r="NSD181" s="216"/>
      <c r="NSE181" s="216"/>
      <c r="NSF181" s="216"/>
      <c r="NSG181" s="216"/>
      <c r="NSH181" s="216"/>
      <c r="NSI181" s="216"/>
      <c r="NSJ181" s="216"/>
      <c r="NSK181" s="216"/>
      <c r="NSL181" s="216"/>
      <c r="NSM181" s="216"/>
      <c r="NSN181" s="216"/>
      <c r="NSO181" s="216"/>
      <c r="NSP181" s="216"/>
      <c r="NSQ181" s="216"/>
      <c r="NSR181" s="216"/>
      <c r="NSS181" s="216"/>
      <c r="NST181" s="216"/>
      <c r="NSU181" s="216"/>
      <c r="NSV181" s="216"/>
      <c r="NSW181" s="216"/>
      <c r="NSX181" s="216"/>
      <c r="NSY181" s="216"/>
      <c r="NSZ181" s="216"/>
      <c r="NTA181" s="216"/>
      <c r="NTB181" s="216"/>
      <c r="NTC181" s="216"/>
      <c r="NTD181" s="216"/>
      <c r="NTE181" s="216"/>
      <c r="NTF181" s="216"/>
      <c r="NTG181" s="216"/>
      <c r="NTH181" s="216"/>
      <c r="NTI181" s="216"/>
      <c r="NTJ181" s="216"/>
      <c r="NTK181" s="216"/>
      <c r="NTL181" s="216"/>
      <c r="NTM181" s="216"/>
      <c r="NTN181" s="216"/>
      <c r="NTO181" s="216"/>
      <c r="NTP181" s="216"/>
      <c r="NTQ181" s="216"/>
      <c r="NTR181" s="216"/>
      <c r="NTS181" s="216"/>
      <c r="NTT181" s="216"/>
      <c r="NTU181" s="216"/>
      <c r="NTV181" s="216"/>
      <c r="NTW181" s="216"/>
      <c r="NTX181" s="216"/>
      <c r="NTY181" s="216"/>
      <c r="NTZ181" s="216"/>
      <c r="NUA181" s="216"/>
      <c r="NUB181" s="216"/>
      <c r="NUC181" s="216"/>
      <c r="NUD181" s="216"/>
      <c r="NUE181" s="216"/>
      <c r="NUF181" s="216"/>
      <c r="NUG181" s="216"/>
      <c r="NUH181" s="216"/>
      <c r="NUI181" s="216"/>
      <c r="NUJ181" s="216"/>
      <c r="NUK181" s="216"/>
      <c r="NUL181" s="216"/>
      <c r="NUM181" s="216"/>
      <c r="NUN181" s="216"/>
      <c r="NUO181" s="216"/>
      <c r="NUP181" s="216"/>
      <c r="NUQ181" s="216"/>
      <c r="NUR181" s="216"/>
      <c r="NUS181" s="216"/>
      <c r="NUT181" s="216"/>
      <c r="NUU181" s="216"/>
      <c r="NUV181" s="216"/>
      <c r="NUW181" s="216"/>
      <c r="NUX181" s="216"/>
      <c r="NUY181" s="216"/>
      <c r="NUZ181" s="216"/>
      <c r="NVA181" s="216"/>
      <c r="NVB181" s="216"/>
      <c r="NVC181" s="216"/>
      <c r="NVD181" s="216"/>
      <c r="NVE181" s="216"/>
      <c r="NVF181" s="216"/>
      <c r="NVG181" s="216"/>
      <c r="NVH181" s="216"/>
      <c r="NVI181" s="216"/>
      <c r="NVJ181" s="216"/>
      <c r="NVK181" s="216"/>
      <c r="NVL181" s="216"/>
      <c r="NVM181" s="216"/>
      <c r="NVN181" s="216"/>
      <c r="NVO181" s="216"/>
      <c r="NVP181" s="216"/>
      <c r="NVQ181" s="216"/>
      <c r="NVR181" s="216"/>
      <c r="NVS181" s="216"/>
      <c r="NVT181" s="216"/>
      <c r="NVU181" s="216"/>
      <c r="NVV181" s="216"/>
      <c r="NVW181" s="216"/>
      <c r="NVX181" s="216"/>
      <c r="NVY181" s="216"/>
      <c r="NVZ181" s="216"/>
      <c r="NWA181" s="216"/>
      <c r="NWB181" s="216"/>
      <c r="NWC181" s="216"/>
      <c r="NWD181" s="216"/>
      <c r="NWE181" s="216"/>
      <c r="NWF181" s="216"/>
      <c r="NWG181" s="216"/>
      <c r="NWH181" s="216"/>
      <c r="NWI181" s="216"/>
      <c r="NWJ181" s="216"/>
      <c r="NWK181" s="216"/>
      <c r="NWL181" s="216"/>
      <c r="NWM181" s="216"/>
      <c r="NWN181" s="216"/>
      <c r="NWO181" s="216"/>
      <c r="NWP181" s="216"/>
      <c r="NWQ181" s="216"/>
      <c r="NWR181" s="216"/>
      <c r="NWS181" s="216"/>
      <c r="NWT181" s="216"/>
      <c r="NWU181" s="216"/>
      <c r="NWV181" s="216"/>
      <c r="NWW181" s="216"/>
      <c r="NWX181" s="216"/>
      <c r="NWY181" s="216"/>
      <c r="NWZ181" s="216"/>
      <c r="NXA181" s="216"/>
      <c r="NXB181" s="216"/>
      <c r="NXC181" s="216"/>
      <c r="NXD181" s="216"/>
      <c r="NXE181" s="216"/>
      <c r="NXF181" s="216"/>
      <c r="NXG181" s="216"/>
      <c r="NXH181" s="216"/>
      <c r="NXI181" s="216"/>
      <c r="NXJ181" s="216"/>
      <c r="NXK181" s="216"/>
      <c r="NXL181" s="216"/>
      <c r="NXM181" s="216"/>
      <c r="NXN181" s="216"/>
      <c r="NXO181" s="216"/>
      <c r="NXP181" s="216"/>
      <c r="NXQ181" s="216"/>
      <c r="NXR181" s="216"/>
      <c r="NXS181" s="216"/>
      <c r="NXT181" s="216"/>
      <c r="NXU181" s="216"/>
      <c r="NXV181" s="216"/>
      <c r="NXW181" s="216"/>
      <c r="NXX181" s="216"/>
      <c r="NXY181" s="216"/>
      <c r="NXZ181" s="216"/>
      <c r="NYA181" s="216"/>
      <c r="NYB181" s="216"/>
      <c r="NYC181" s="216"/>
      <c r="NYD181" s="216"/>
      <c r="NYE181" s="216"/>
      <c r="NYF181" s="216"/>
      <c r="NYG181" s="216"/>
      <c r="NYH181" s="216"/>
      <c r="NYI181" s="216"/>
      <c r="NYJ181" s="216"/>
      <c r="NYK181" s="216"/>
      <c r="NYL181" s="216"/>
      <c r="NYM181" s="216"/>
      <c r="NYN181" s="216"/>
      <c r="NYO181" s="216"/>
      <c r="NYP181" s="216"/>
      <c r="NYQ181" s="216"/>
      <c r="NYR181" s="216"/>
      <c r="NYS181" s="216"/>
      <c r="NYT181" s="216"/>
      <c r="NYU181" s="216"/>
      <c r="NYV181" s="216"/>
      <c r="NYW181" s="216"/>
      <c r="NYX181" s="216"/>
      <c r="NYY181" s="216"/>
      <c r="NYZ181" s="216"/>
      <c r="NZA181" s="216"/>
      <c r="NZB181" s="216"/>
      <c r="NZC181" s="216"/>
      <c r="NZD181" s="216"/>
      <c r="NZE181" s="216"/>
      <c r="NZF181" s="216"/>
      <c r="NZG181" s="216"/>
      <c r="NZH181" s="216"/>
      <c r="NZI181" s="216"/>
      <c r="NZJ181" s="216"/>
      <c r="NZK181" s="216"/>
      <c r="NZL181" s="216"/>
      <c r="NZM181" s="216"/>
      <c r="NZN181" s="216"/>
      <c r="NZO181" s="216"/>
      <c r="NZP181" s="216"/>
      <c r="NZQ181" s="216"/>
      <c r="NZR181" s="216"/>
      <c r="NZS181" s="216"/>
      <c r="NZT181" s="216"/>
      <c r="NZU181" s="216"/>
      <c r="NZV181" s="216"/>
      <c r="NZW181" s="216"/>
      <c r="NZX181" s="216"/>
      <c r="NZY181" s="216"/>
      <c r="NZZ181" s="216"/>
      <c r="OAA181" s="216"/>
      <c r="OAB181" s="216"/>
      <c r="OAC181" s="216"/>
      <c r="OAD181" s="216"/>
      <c r="OAE181" s="216"/>
      <c r="OAF181" s="216"/>
      <c r="OAG181" s="216"/>
      <c r="OAH181" s="216"/>
      <c r="OAI181" s="216"/>
      <c r="OAJ181" s="216"/>
      <c r="OAK181" s="216"/>
      <c r="OAL181" s="216"/>
      <c r="OAM181" s="216"/>
      <c r="OAN181" s="216"/>
      <c r="OAO181" s="216"/>
      <c r="OAP181" s="216"/>
      <c r="OAQ181" s="216"/>
      <c r="OAR181" s="216"/>
      <c r="OAS181" s="216"/>
      <c r="OAT181" s="216"/>
      <c r="OAU181" s="216"/>
      <c r="OAV181" s="216"/>
      <c r="OAW181" s="216"/>
      <c r="OAX181" s="216"/>
      <c r="OAY181" s="216"/>
      <c r="OAZ181" s="216"/>
      <c r="OBA181" s="216"/>
      <c r="OBB181" s="216"/>
      <c r="OBC181" s="216"/>
      <c r="OBD181" s="216"/>
      <c r="OBE181" s="216"/>
      <c r="OBF181" s="216"/>
      <c r="OBG181" s="216"/>
      <c r="OBH181" s="216"/>
      <c r="OBI181" s="216"/>
      <c r="OBJ181" s="216"/>
      <c r="OBK181" s="216"/>
      <c r="OBL181" s="216"/>
      <c r="OBM181" s="216"/>
      <c r="OBN181" s="216"/>
      <c r="OBO181" s="216"/>
      <c r="OBP181" s="216"/>
      <c r="OBQ181" s="216"/>
      <c r="OBR181" s="216"/>
      <c r="OBS181" s="216"/>
      <c r="OBT181" s="216"/>
      <c r="OBU181" s="216"/>
      <c r="OBV181" s="216"/>
      <c r="OBW181" s="216"/>
      <c r="OBX181" s="216"/>
      <c r="OBY181" s="216"/>
      <c r="OBZ181" s="216"/>
      <c r="OCA181" s="216"/>
      <c r="OCB181" s="216"/>
      <c r="OCC181" s="216"/>
      <c r="OCD181" s="216"/>
      <c r="OCE181" s="216"/>
      <c r="OCF181" s="216"/>
      <c r="OCG181" s="216"/>
      <c r="OCH181" s="216"/>
      <c r="OCI181" s="216"/>
      <c r="OCJ181" s="216"/>
      <c r="OCK181" s="216"/>
      <c r="OCL181" s="216"/>
      <c r="OCM181" s="216"/>
      <c r="OCN181" s="216"/>
      <c r="OCO181" s="216"/>
      <c r="OCP181" s="216"/>
      <c r="OCQ181" s="216"/>
      <c r="OCR181" s="216"/>
      <c r="OCS181" s="216"/>
      <c r="OCT181" s="216"/>
      <c r="OCU181" s="216"/>
      <c r="OCV181" s="216"/>
      <c r="OCW181" s="216"/>
      <c r="OCX181" s="216"/>
      <c r="OCY181" s="216"/>
      <c r="OCZ181" s="216"/>
      <c r="ODA181" s="216"/>
      <c r="ODB181" s="216"/>
      <c r="ODC181" s="216"/>
      <c r="ODD181" s="216"/>
      <c r="ODE181" s="216"/>
      <c r="ODF181" s="216"/>
      <c r="ODG181" s="216"/>
      <c r="ODH181" s="216"/>
      <c r="ODI181" s="216"/>
      <c r="ODJ181" s="216"/>
      <c r="ODK181" s="216"/>
      <c r="ODL181" s="216"/>
      <c r="ODM181" s="216"/>
      <c r="ODN181" s="216"/>
      <c r="ODO181" s="216"/>
      <c r="ODP181" s="216"/>
      <c r="ODQ181" s="216"/>
      <c r="ODR181" s="216"/>
      <c r="ODS181" s="216"/>
      <c r="ODT181" s="216"/>
      <c r="ODU181" s="216"/>
      <c r="ODV181" s="216"/>
      <c r="ODW181" s="216"/>
      <c r="ODX181" s="216"/>
      <c r="ODY181" s="216"/>
      <c r="ODZ181" s="216"/>
      <c r="OEA181" s="216"/>
      <c r="OEB181" s="216"/>
      <c r="OEC181" s="216"/>
      <c r="OED181" s="216"/>
      <c r="OEE181" s="216"/>
      <c r="OEF181" s="216"/>
      <c r="OEG181" s="216"/>
      <c r="OEH181" s="216"/>
      <c r="OEI181" s="216"/>
      <c r="OEJ181" s="216"/>
      <c r="OEK181" s="216"/>
      <c r="OEL181" s="216"/>
      <c r="OEM181" s="216"/>
      <c r="OEN181" s="216"/>
      <c r="OEO181" s="216"/>
      <c r="OEP181" s="216"/>
      <c r="OEQ181" s="216"/>
      <c r="OER181" s="216"/>
      <c r="OES181" s="216"/>
      <c r="OET181" s="216"/>
      <c r="OEU181" s="216"/>
      <c r="OEV181" s="216"/>
      <c r="OEW181" s="216"/>
      <c r="OEX181" s="216"/>
      <c r="OEY181" s="216"/>
      <c r="OEZ181" s="216"/>
      <c r="OFA181" s="216"/>
      <c r="OFB181" s="216"/>
      <c r="OFC181" s="216"/>
      <c r="OFD181" s="216"/>
      <c r="OFE181" s="216"/>
      <c r="OFF181" s="216"/>
      <c r="OFG181" s="216"/>
      <c r="OFH181" s="216"/>
      <c r="OFI181" s="216"/>
      <c r="OFJ181" s="216"/>
      <c r="OFK181" s="216"/>
      <c r="OFL181" s="216"/>
      <c r="OFM181" s="216"/>
      <c r="OFN181" s="216"/>
      <c r="OFO181" s="216"/>
      <c r="OFP181" s="216"/>
      <c r="OFQ181" s="216"/>
      <c r="OFR181" s="216"/>
      <c r="OFS181" s="216"/>
      <c r="OFT181" s="216"/>
      <c r="OFU181" s="216"/>
      <c r="OFV181" s="216"/>
      <c r="OFW181" s="216"/>
      <c r="OFX181" s="216"/>
      <c r="OFY181" s="216"/>
      <c r="OFZ181" s="216"/>
      <c r="OGA181" s="216"/>
      <c r="OGB181" s="216"/>
      <c r="OGC181" s="216"/>
      <c r="OGD181" s="216"/>
      <c r="OGE181" s="216"/>
      <c r="OGF181" s="216"/>
      <c r="OGG181" s="216"/>
      <c r="OGH181" s="216"/>
      <c r="OGI181" s="216"/>
      <c r="OGJ181" s="216"/>
      <c r="OGK181" s="216"/>
      <c r="OGL181" s="216"/>
      <c r="OGM181" s="216"/>
      <c r="OGN181" s="216"/>
      <c r="OGO181" s="216"/>
      <c r="OGP181" s="216"/>
      <c r="OGQ181" s="216"/>
      <c r="OGR181" s="216"/>
      <c r="OGS181" s="216"/>
      <c r="OGT181" s="216"/>
      <c r="OGU181" s="216"/>
      <c r="OGV181" s="216"/>
      <c r="OGW181" s="216"/>
      <c r="OGX181" s="216"/>
      <c r="OGY181" s="216"/>
      <c r="OGZ181" s="216"/>
      <c r="OHA181" s="216"/>
      <c r="OHB181" s="216"/>
      <c r="OHC181" s="216"/>
      <c r="OHD181" s="216"/>
      <c r="OHE181" s="216"/>
      <c r="OHF181" s="216"/>
      <c r="OHG181" s="216"/>
      <c r="OHH181" s="216"/>
      <c r="OHI181" s="216"/>
      <c r="OHJ181" s="216"/>
      <c r="OHK181" s="216"/>
      <c r="OHL181" s="216"/>
      <c r="OHM181" s="216"/>
      <c r="OHN181" s="216"/>
      <c r="OHO181" s="216"/>
      <c r="OHP181" s="216"/>
      <c r="OHQ181" s="216"/>
      <c r="OHR181" s="216"/>
      <c r="OHS181" s="216"/>
      <c r="OHT181" s="216"/>
      <c r="OHU181" s="216"/>
      <c r="OHV181" s="216"/>
      <c r="OHW181" s="216"/>
      <c r="OHX181" s="216"/>
      <c r="OHY181" s="216"/>
      <c r="OHZ181" s="216"/>
      <c r="OIA181" s="216"/>
      <c r="OIB181" s="216"/>
      <c r="OIC181" s="216"/>
      <c r="OID181" s="216"/>
      <c r="OIE181" s="216"/>
      <c r="OIF181" s="216"/>
      <c r="OIG181" s="216"/>
      <c r="OIH181" s="216"/>
      <c r="OII181" s="216"/>
      <c r="OIJ181" s="216"/>
      <c r="OIK181" s="216"/>
      <c r="OIL181" s="216"/>
      <c r="OIM181" s="216"/>
      <c r="OIN181" s="216"/>
      <c r="OIO181" s="216"/>
      <c r="OIP181" s="216"/>
      <c r="OIQ181" s="216"/>
      <c r="OIR181" s="216"/>
      <c r="OIS181" s="216"/>
      <c r="OIT181" s="216"/>
      <c r="OIU181" s="216"/>
      <c r="OIV181" s="216"/>
      <c r="OIW181" s="216"/>
      <c r="OIX181" s="216"/>
      <c r="OIY181" s="216"/>
      <c r="OIZ181" s="216"/>
      <c r="OJA181" s="216"/>
      <c r="OJB181" s="216"/>
      <c r="OJC181" s="216"/>
      <c r="OJD181" s="216"/>
      <c r="OJE181" s="216"/>
      <c r="OJF181" s="216"/>
      <c r="OJG181" s="216"/>
      <c r="OJH181" s="216"/>
      <c r="OJI181" s="216"/>
      <c r="OJJ181" s="216"/>
      <c r="OJK181" s="216"/>
      <c r="OJL181" s="216"/>
      <c r="OJM181" s="216"/>
      <c r="OJN181" s="216"/>
      <c r="OJO181" s="216"/>
      <c r="OJP181" s="216"/>
      <c r="OJQ181" s="216"/>
      <c r="OJR181" s="216"/>
      <c r="OJS181" s="216"/>
      <c r="OJT181" s="216"/>
      <c r="OJU181" s="216"/>
      <c r="OJV181" s="216"/>
      <c r="OJW181" s="216"/>
      <c r="OJX181" s="216"/>
      <c r="OJY181" s="216"/>
      <c r="OJZ181" s="216"/>
      <c r="OKA181" s="216"/>
      <c r="OKB181" s="216"/>
      <c r="OKC181" s="216"/>
      <c r="OKD181" s="216"/>
      <c r="OKE181" s="216"/>
      <c r="OKF181" s="216"/>
      <c r="OKG181" s="216"/>
      <c r="OKH181" s="216"/>
      <c r="OKI181" s="216"/>
      <c r="OKJ181" s="216"/>
      <c r="OKK181" s="216"/>
      <c r="OKL181" s="216"/>
      <c r="OKM181" s="216"/>
      <c r="OKN181" s="216"/>
      <c r="OKO181" s="216"/>
      <c r="OKP181" s="216"/>
      <c r="OKQ181" s="216"/>
      <c r="OKR181" s="216"/>
      <c r="OKS181" s="216"/>
      <c r="OKT181" s="216"/>
      <c r="OKU181" s="216"/>
      <c r="OKV181" s="216"/>
      <c r="OKW181" s="216"/>
      <c r="OKX181" s="216"/>
      <c r="OKY181" s="216"/>
      <c r="OKZ181" s="216"/>
      <c r="OLA181" s="216"/>
      <c r="OLB181" s="216"/>
      <c r="OLC181" s="216"/>
      <c r="OLD181" s="216"/>
      <c r="OLE181" s="216"/>
      <c r="OLF181" s="216"/>
      <c r="OLG181" s="216"/>
      <c r="OLH181" s="216"/>
      <c r="OLI181" s="216"/>
      <c r="OLJ181" s="216"/>
      <c r="OLK181" s="216"/>
      <c r="OLL181" s="216"/>
      <c r="OLM181" s="216"/>
      <c r="OLN181" s="216"/>
      <c r="OLO181" s="216"/>
      <c r="OLP181" s="216"/>
      <c r="OLQ181" s="216"/>
      <c r="OLR181" s="216"/>
      <c r="OLS181" s="216"/>
      <c r="OLT181" s="216"/>
      <c r="OLU181" s="216"/>
      <c r="OLV181" s="216"/>
      <c r="OLW181" s="216"/>
      <c r="OLX181" s="216"/>
      <c r="OLY181" s="216"/>
      <c r="OLZ181" s="216"/>
      <c r="OMA181" s="216"/>
      <c r="OMB181" s="216"/>
      <c r="OMC181" s="216"/>
      <c r="OMD181" s="216"/>
      <c r="OME181" s="216"/>
      <c r="OMF181" s="216"/>
      <c r="OMG181" s="216"/>
      <c r="OMH181" s="216"/>
      <c r="OMI181" s="216"/>
      <c r="OMJ181" s="216"/>
      <c r="OMK181" s="216"/>
      <c r="OML181" s="216"/>
      <c r="OMM181" s="216"/>
      <c r="OMN181" s="216"/>
      <c r="OMO181" s="216"/>
      <c r="OMP181" s="216"/>
      <c r="OMQ181" s="216"/>
      <c r="OMR181" s="216"/>
      <c r="OMS181" s="216"/>
      <c r="OMT181" s="216"/>
      <c r="OMU181" s="216"/>
      <c r="OMV181" s="216"/>
      <c r="OMW181" s="216"/>
      <c r="OMX181" s="216"/>
      <c r="OMY181" s="216"/>
      <c r="OMZ181" s="216"/>
      <c r="ONA181" s="216"/>
      <c r="ONB181" s="216"/>
      <c r="ONC181" s="216"/>
      <c r="OND181" s="216"/>
      <c r="ONE181" s="216"/>
      <c r="ONF181" s="216"/>
      <c r="ONG181" s="216"/>
      <c r="ONH181" s="216"/>
      <c r="ONI181" s="216"/>
      <c r="ONJ181" s="216"/>
      <c r="ONK181" s="216"/>
      <c r="ONL181" s="216"/>
      <c r="ONM181" s="216"/>
      <c r="ONN181" s="216"/>
      <c r="ONO181" s="216"/>
      <c r="ONP181" s="216"/>
      <c r="ONQ181" s="216"/>
      <c r="ONR181" s="216"/>
      <c r="ONS181" s="216"/>
      <c r="ONT181" s="216"/>
      <c r="ONU181" s="216"/>
      <c r="ONV181" s="216"/>
      <c r="ONW181" s="216"/>
      <c r="ONX181" s="216"/>
      <c r="ONY181" s="216"/>
      <c r="ONZ181" s="216"/>
      <c r="OOA181" s="216"/>
      <c r="OOB181" s="216"/>
      <c r="OOC181" s="216"/>
      <c r="OOD181" s="216"/>
      <c r="OOE181" s="216"/>
      <c r="OOF181" s="216"/>
      <c r="OOG181" s="216"/>
      <c r="OOH181" s="216"/>
      <c r="OOI181" s="216"/>
      <c r="OOJ181" s="216"/>
      <c r="OOK181" s="216"/>
      <c r="OOL181" s="216"/>
      <c r="OOM181" s="216"/>
      <c r="OON181" s="216"/>
      <c r="OOO181" s="216"/>
      <c r="OOP181" s="216"/>
      <c r="OOQ181" s="216"/>
      <c r="OOR181" s="216"/>
      <c r="OOS181" s="216"/>
      <c r="OOT181" s="216"/>
      <c r="OOU181" s="216"/>
      <c r="OOV181" s="216"/>
      <c r="OOW181" s="216"/>
      <c r="OOX181" s="216"/>
      <c r="OOY181" s="216"/>
      <c r="OOZ181" s="216"/>
      <c r="OPA181" s="216"/>
      <c r="OPB181" s="216"/>
      <c r="OPC181" s="216"/>
      <c r="OPD181" s="216"/>
      <c r="OPE181" s="216"/>
      <c r="OPF181" s="216"/>
      <c r="OPG181" s="216"/>
      <c r="OPH181" s="216"/>
      <c r="OPI181" s="216"/>
      <c r="OPJ181" s="216"/>
      <c r="OPK181" s="216"/>
      <c r="OPL181" s="216"/>
      <c r="OPM181" s="216"/>
      <c r="OPN181" s="216"/>
      <c r="OPO181" s="216"/>
      <c r="OPP181" s="216"/>
      <c r="OPQ181" s="216"/>
      <c r="OPR181" s="216"/>
      <c r="OPS181" s="216"/>
      <c r="OPT181" s="216"/>
      <c r="OPU181" s="216"/>
      <c r="OPV181" s="216"/>
      <c r="OPW181" s="216"/>
      <c r="OPX181" s="216"/>
      <c r="OPY181" s="216"/>
      <c r="OPZ181" s="216"/>
      <c r="OQA181" s="216"/>
      <c r="OQB181" s="216"/>
      <c r="OQC181" s="216"/>
      <c r="OQD181" s="216"/>
      <c r="OQE181" s="216"/>
      <c r="OQF181" s="216"/>
      <c r="OQG181" s="216"/>
      <c r="OQH181" s="216"/>
      <c r="OQI181" s="216"/>
      <c r="OQJ181" s="216"/>
      <c r="OQK181" s="216"/>
      <c r="OQL181" s="216"/>
      <c r="OQM181" s="216"/>
      <c r="OQN181" s="216"/>
      <c r="OQO181" s="216"/>
      <c r="OQP181" s="216"/>
      <c r="OQQ181" s="216"/>
      <c r="OQR181" s="216"/>
      <c r="OQS181" s="216"/>
      <c r="OQT181" s="216"/>
      <c r="OQU181" s="216"/>
      <c r="OQV181" s="216"/>
      <c r="OQW181" s="216"/>
      <c r="OQX181" s="216"/>
      <c r="OQY181" s="216"/>
      <c r="OQZ181" s="216"/>
      <c r="ORA181" s="216"/>
      <c r="ORB181" s="216"/>
      <c r="ORC181" s="216"/>
      <c r="ORD181" s="216"/>
      <c r="ORE181" s="216"/>
      <c r="ORF181" s="216"/>
      <c r="ORG181" s="216"/>
      <c r="ORH181" s="216"/>
      <c r="ORI181" s="216"/>
      <c r="ORJ181" s="216"/>
      <c r="ORK181" s="216"/>
      <c r="ORL181" s="216"/>
      <c r="ORM181" s="216"/>
      <c r="ORN181" s="216"/>
      <c r="ORO181" s="216"/>
      <c r="ORP181" s="216"/>
      <c r="ORQ181" s="216"/>
      <c r="ORR181" s="216"/>
      <c r="ORS181" s="216"/>
      <c r="ORT181" s="216"/>
      <c r="ORU181" s="216"/>
      <c r="ORV181" s="216"/>
      <c r="ORW181" s="216"/>
      <c r="ORX181" s="216"/>
      <c r="ORY181" s="216"/>
      <c r="ORZ181" s="216"/>
      <c r="OSA181" s="216"/>
      <c r="OSB181" s="216"/>
      <c r="OSC181" s="216"/>
      <c r="OSD181" s="216"/>
      <c r="OSE181" s="216"/>
      <c r="OSF181" s="216"/>
      <c r="OSG181" s="216"/>
      <c r="OSH181" s="216"/>
      <c r="OSI181" s="216"/>
      <c r="OSJ181" s="216"/>
      <c r="OSK181" s="216"/>
      <c r="OSL181" s="216"/>
      <c r="OSM181" s="216"/>
      <c r="OSN181" s="216"/>
      <c r="OSO181" s="216"/>
      <c r="OSP181" s="216"/>
      <c r="OSQ181" s="216"/>
      <c r="OSR181" s="216"/>
      <c r="OSS181" s="216"/>
      <c r="OST181" s="216"/>
      <c r="OSU181" s="216"/>
      <c r="OSV181" s="216"/>
      <c r="OSW181" s="216"/>
      <c r="OSX181" s="216"/>
      <c r="OSY181" s="216"/>
      <c r="OSZ181" s="216"/>
      <c r="OTA181" s="216"/>
      <c r="OTB181" s="216"/>
      <c r="OTC181" s="216"/>
      <c r="OTD181" s="216"/>
      <c r="OTE181" s="216"/>
      <c r="OTF181" s="216"/>
      <c r="OTG181" s="216"/>
      <c r="OTH181" s="216"/>
      <c r="OTI181" s="216"/>
      <c r="OTJ181" s="216"/>
      <c r="OTK181" s="216"/>
      <c r="OTL181" s="216"/>
      <c r="OTM181" s="216"/>
      <c r="OTN181" s="216"/>
      <c r="OTO181" s="216"/>
      <c r="OTP181" s="216"/>
      <c r="OTQ181" s="216"/>
      <c r="OTR181" s="216"/>
      <c r="OTS181" s="216"/>
      <c r="OTT181" s="216"/>
      <c r="OTU181" s="216"/>
      <c r="OTV181" s="216"/>
      <c r="OTW181" s="216"/>
      <c r="OTX181" s="216"/>
      <c r="OTY181" s="216"/>
      <c r="OTZ181" s="216"/>
      <c r="OUA181" s="216"/>
      <c r="OUB181" s="216"/>
      <c r="OUC181" s="216"/>
      <c r="OUD181" s="216"/>
      <c r="OUE181" s="216"/>
      <c r="OUF181" s="216"/>
      <c r="OUG181" s="216"/>
      <c r="OUH181" s="216"/>
      <c r="OUI181" s="216"/>
      <c r="OUJ181" s="216"/>
      <c r="OUK181" s="216"/>
      <c r="OUL181" s="216"/>
      <c r="OUM181" s="216"/>
      <c r="OUN181" s="216"/>
      <c r="OUO181" s="216"/>
      <c r="OUP181" s="216"/>
      <c r="OUQ181" s="216"/>
      <c r="OUR181" s="216"/>
      <c r="OUS181" s="216"/>
      <c r="OUT181" s="216"/>
      <c r="OUU181" s="216"/>
      <c r="OUV181" s="216"/>
      <c r="OUW181" s="216"/>
      <c r="OUX181" s="216"/>
      <c r="OUY181" s="216"/>
      <c r="OUZ181" s="216"/>
      <c r="OVA181" s="216"/>
      <c r="OVB181" s="216"/>
      <c r="OVC181" s="216"/>
      <c r="OVD181" s="216"/>
      <c r="OVE181" s="216"/>
      <c r="OVF181" s="216"/>
      <c r="OVG181" s="216"/>
      <c r="OVH181" s="216"/>
      <c r="OVI181" s="216"/>
      <c r="OVJ181" s="216"/>
      <c r="OVK181" s="216"/>
      <c r="OVL181" s="216"/>
      <c r="OVM181" s="216"/>
      <c r="OVN181" s="216"/>
      <c r="OVO181" s="216"/>
      <c r="OVP181" s="216"/>
      <c r="OVQ181" s="216"/>
      <c r="OVR181" s="216"/>
      <c r="OVS181" s="216"/>
      <c r="OVT181" s="216"/>
      <c r="OVU181" s="216"/>
      <c r="OVV181" s="216"/>
      <c r="OVW181" s="216"/>
      <c r="OVX181" s="216"/>
      <c r="OVY181" s="216"/>
      <c r="OVZ181" s="216"/>
      <c r="OWA181" s="216"/>
      <c r="OWB181" s="216"/>
      <c r="OWC181" s="216"/>
      <c r="OWD181" s="216"/>
      <c r="OWE181" s="216"/>
      <c r="OWF181" s="216"/>
      <c r="OWG181" s="216"/>
      <c r="OWH181" s="216"/>
      <c r="OWI181" s="216"/>
      <c r="OWJ181" s="216"/>
      <c r="OWK181" s="216"/>
      <c r="OWL181" s="216"/>
      <c r="OWM181" s="216"/>
      <c r="OWN181" s="216"/>
      <c r="OWO181" s="216"/>
      <c r="OWP181" s="216"/>
      <c r="OWQ181" s="216"/>
      <c r="OWR181" s="216"/>
      <c r="OWS181" s="216"/>
      <c r="OWT181" s="216"/>
      <c r="OWU181" s="216"/>
      <c r="OWV181" s="216"/>
      <c r="OWW181" s="216"/>
      <c r="OWX181" s="216"/>
      <c r="OWY181" s="216"/>
      <c r="OWZ181" s="216"/>
      <c r="OXA181" s="216"/>
      <c r="OXB181" s="216"/>
      <c r="OXC181" s="216"/>
      <c r="OXD181" s="216"/>
      <c r="OXE181" s="216"/>
      <c r="OXF181" s="216"/>
      <c r="OXG181" s="216"/>
      <c r="OXH181" s="216"/>
      <c r="OXI181" s="216"/>
      <c r="OXJ181" s="216"/>
      <c r="OXK181" s="216"/>
      <c r="OXL181" s="216"/>
      <c r="OXM181" s="216"/>
      <c r="OXN181" s="216"/>
      <c r="OXO181" s="216"/>
      <c r="OXP181" s="216"/>
      <c r="OXQ181" s="216"/>
      <c r="OXR181" s="216"/>
      <c r="OXS181" s="216"/>
      <c r="OXT181" s="216"/>
      <c r="OXU181" s="216"/>
      <c r="OXV181" s="216"/>
      <c r="OXW181" s="216"/>
      <c r="OXX181" s="216"/>
      <c r="OXY181" s="216"/>
      <c r="OXZ181" s="216"/>
      <c r="OYA181" s="216"/>
      <c r="OYB181" s="216"/>
      <c r="OYC181" s="216"/>
      <c r="OYD181" s="216"/>
      <c r="OYE181" s="216"/>
      <c r="OYF181" s="216"/>
      <c r="OYG181" s="216"/>
      <c r="OYH181" s="216"/>
      <c r="OYI181" s="216"/>
      <c r="OYJ181" s="216"/>
      <c r="OYK181" s="216"/>
      <c r="OYL181" s="216"/>
      <c r="OYM181" s="216"/>
      <c r="OYN181" s="216"/>
      <c r="OYO181" s="216"/>
      <c r="OYP181" s="216"/>
      <c r="OYQ181" s="216"/>
      <c r="OYR181" s="216"/>
      <c r="OYS181" s="216"/>
      <c r="OYT181" s="216"/>
      <c r="OYU181" s="216"/>
      <c r="OYV181" s="216"/>
      <c r="OYW181" s="216"/>
      <c r="OYX181" s="216"/>
      <c r="OYY181" s="216"/>
      <c r="OYZ181" s="216"/>
      <c r="OZA181" s="216"/>
      <c r="OZB181" s="216"/>
      <c r="OZC181" s="216"/>
      <c r="OZD181" s="216"/>
      <c r="OZE181" s="216"/>
      <c r="OZF181" s="216"/>
      <c r="OZG181" s="216"/>
      <c r="OZH181" s="216"/>
      <c r="OZI181" s="216"/>
      <c r="OZJ181" s="216"/>
      <c r="OZK181" s="216"/>
      <c r="OZL181" s="216"/>
      <c r="OZM181" s="216"/>
      <c r="OZN181" s="216"/>
      <c r="OZO181" s="216"/>
      <c r="OZP181" s="216"/>
      <c r="OZQ181" s="216"/>
      <c r="OZR181" s="216"/>
      <c r="OZS181" s="216"/>
      <c r="OZT181" s="216"/>
      <c r="OZU181" s="216"/>
      <c r="OZV181" s="216"/>
      <c r="OZW181" s="216"/>
      <c r="OZX181" s="216"/>
      <c r="OZY181" s="216"/>
      <c r="OZZ181" s="216"/>
      <c r="PAA181" s="216"/>
      <c r="PAB181" s="216"/>
      <c r="PAC181" s="216"/>
      <c r="PAD181" s="216"/>
      <c r="PAE181" s="216"/>
      <c r="PAF181" s="216"/>
      <c r="PAG181" s="216"/>
      <c r="PAH181" s="216"/>
      <c r="PAI181" s="216"/>
      <c r="PAJ181" s="216"/>
      <c r="PAK181" s="216"/>
      <c r="PAL181" s="216"/>
      <c r="PAM181" s="216"/>
      <c r="PAN181" s="216"/>
      <c r="PAO181" s="216"/>
      <c r="PAP181" s="216"/>
      <c r="PAQ181" s="216"/>
      <c r="PAR181" s="216"/>
      <c r="PAS181" s="216"/>
      <c r="PAT181" s="216"/>
      <c r="PAU181" s="216"/>
      <c r="PAV181" s="216"/>
      <c r="PAW181" s="216"/>
      <c r="PAX181" s="216"/>
      <c r="PAY181" s="216"/>
      <c r="PAZ181" s="216"/>
      <c r="PBA181" s="216"/>
      <c r="PBB181" s="216"/>
      <c r="PBC181" s="216"/>
      <c r="PBD181" s="216"/>
      <c r="PBE181" s="216"/>
      <c r="PBF181" s="216"/>
      <c r="PBG181" s="216"/>
      <c r="PBH181" s="216"/>
      <c r="PBI181" s="216"/>
      <c r="PBJ181" s="216"/>
      <c r="PBK181" s="216"/>
      <c r="PBL181" s="216"/>
      <c r="PBM181" s="216"/>
      <c r="PBN181" s="216"/>
      <c r="PBO181" s="216"/>
      <c r="PBP181" s="216"/>
      <c r="PBQ181" s="216"/>
      <c r="PBR181" s="216"/>
      <c r="PBS181" s="216"/>
      <c r="PBT181" s="216"/>
      <c r="PBU181" s="216"/>
      <c r="PBV181" s="216"/>
      <c r="PBW181" s="216"/>
      <c r="PBX181" s="216"/>
      <c r="PBY181" s="216"/>
      <c r="PBZ181" s="216"/>
      <c r="PCA181" s="216"/>
      <c r="PCB181" s="216"/>
      <c r="PCC181" s="216"/>
      <c r="PCD181" s="216"/>
      <c r="PCE181" s="216"/>
      <c r="PCF181" s="216"/>
      <c r="PCG181" s="216"/>
      <c r="PCH181" s="216"/>
      <c r="PCI181" s="216"/>
      <c r="PCJ181" s="216"/>
      <c r="PCK181" s="216"/>
      <c r="PCL181" s="216"/>
      <c r="PCM181" s="216"/>
      <c r="PCN181" s="216"/>
      <c r="PCO181" s="216"/>
      <c r="PCP181" s="216"/>
      <c r="PCQ181" s="216"/>
      <c r="PCR181" s="216"/>
      <c r="PCS181" s="216"/>
      <c r="PCT181" s="216"/>
      <c r="PCU181" s="216"/>
      <c r="PCV181" s="216"/>
      <c r="PCW181" s="216"/>
      <c r="PCX181" s="216"/>
      <c r="PCY181" s="216"/>
      <c r="PCZ181" s="216"/>
      <c r="PDA181" s="216"/>
      <c r="PDB181" s="216"/>
      <c r="PDC181" s="216"/>
      <c r="PDD181" s="216"/>
      <c r="PDE181" s="216"/>
      <c r="PDF181" s="216"/>
      <c r="PDG181" s="216"/>
      <c r="PDH181" s="216"/>
      <c r="PDI181" s="216"/>
      <c r="PDJ181" s="216"/>
      <c r="PDK181" s="216"/>
      <c r="PDL181" s="216"/>
      <c r="PDM181" s="216"/>
      <c r="PDN181" s="216"/>
      <c r="PDO181" s="216"/>
      <c r="PDP181" s="216"/>
      <c r="PDQ181" s="216"/>
      <c r="PDR181" s="216"/>
      <c r="PDS181" s="216"/>
      <c r="PDT181" s="216"/>
      <c r="PDU181" s="216"/>
      <c r="PDV181" s="216"/>
      <c r="PDW181" s="216"/>
      <c r="PDX181" s="216"/>
      <c r="PDY181" s="216"/>
      <c r="PDZ181" s="216"/>
      <c r="PEA181" s="216"/>
      <c r="PEB181" s="216"/>
      <c r="PEC181" s="216"/>
      <c r="PED181" s="216"/>
      <c r="PEE181" s="216"/>
      <c r="PEF181" s="216"/>
      <c r="PEG181" s="216"/>
      <c r="PEH181" s="216"/>
      <c r="PEI181" s="216"/>
      <c r="PEJ181" s="216"/>
      <c r="PEK181" s="216"/>
      <c r="PEL181" s="216"/>
      <c r="PEM181" s="216"/>
      <c r="PEN181" s="216"/>
      <c r="PEO181" s="216"/>
      <c r="PEP181" s="216"/>
      <c r="PEQ181" s="216"/>
      <c r="PER181" s="216"/>
      <c r="PES181" s="216"/>
      <c r="PET181" s="216"/>
      <c r="PEU181" s="216"/>
      <c r="PEV181" s="216"/>
      <c r="PEW181" s="216"/>
      <c r="PEX181" s="216"/>
      <c r="PEY181" s="216"/>
      <c r="PEZ181" s="216"/>
      <c r="PFA181" s="216"/>
      <c r="PFB181" s="216"/>
      <c r="PFC181" s="216"/>
      <c r="PFD181" s="216"/>
      <c r="PFE181" s="216"/>
      <c r="PFF181" s="216"/>
      <c r="PFG181" s="216"/>
      <c r="PFH181" s="216"/>
      <c r="PFI181" s="216"/>
      <c r="PFJ181" s="216"/>
      <c r="PFK181" s="216"/>
      <c r="PFL181" s="216"/>
      <c r="PFM181" s="216"/>
      <c r="PFN181" s="216"/>
      <c r="PFO181" s="216"/>
      <c r="PFP181" s="216"/>
      <c r="PFQ181" s="216"/>
      <c r="PFR181" s="216"/>
      <c r="PFS181" s="216"/>
      <c r="PFT181" s="216"/>
      <c r="PFU181" s="216"/>
      <c r="PFV181" s="216"/>
      <c r="PFW181" s="216"/>
      <c r="PFX181" s="216"/>
      <c r="PFY181" s="216"/>
      <c r="PFZ181" s="216"/>
      <c r="PGA181" s="216"/>
      <c r="PGB181" s="216"/>
      <c r="PGC181" s="216"/>
      <c r="PGD181" s="216"/>
      <c r="PGE181" s="216"/>
      <c r="PGF181" s="216"/>
      <c r="PGG181" s="216"/>
      <c r="PGH181" s="216"/>
      <c r="PGI181" s="216"/>
      <c r="PGJ181" s="216"/>
      <c r="PGK181" s="216"/>
      <c r="PGL181" s="216"/>
      <c r="PGM181" s="216"/>
      <c r="PGN181" s="216"/>
      <c r="PGO181" s="216"/>
      <c r="PGP181" s="216"/>
      <c r="PGQ181" s="216"/>
      <c r="PGR181" s="216"/>
      <c r="PGS181" s="216"/>
      <c r="PGT181" s="216"/>
      <c r="PGU181" s="216"/>
      <c r="PGV181" s="216"/>
      <c r="PGW181" s="216"/>
      <c r="PGX181" s="216"/>
      <c r="PGY181" s="216"/>
      <c r="PGZ181" s="216"/>
      <c r="PHA181" s="216"/>
      <c r="PHB181" s="216"/>
      <c r="PHC181" s="216"/>
      <c r="PHD181" s="216"/>
      <c r="PHE181" s="216"/>
      <c r="PHF181" s="216"/>
      <c r="PHG181" s="216"/>
      <c r="PHH181" s="216"/>
      <c r="PHI181" s="216"/>
      <c r="PHJ181" s="216"/>
      <c r="PHK181" s="216"/>
      <c r="PHL181" s="216"/>
      <c r="PHM181" s="216"/>
      <c r="PHN181" s="216"/>
      <c r="PHO181" s="216"/>
      <c r="PHP181" s="216"/>
      <c r="PHQ181" s="216"/>
      <c r="PHR181" s="216"/>
      <c r="PHS181" s="216"/>
      <c r="PHT181" s="216"/>
      <c r="PHU181" s="216"/>
      <c r="PHV181" s="216"/>
      <c r="PHW181" s="216"/>
      <c r="PHX181" s="216"/>
      <c r="PHY181" s="216"/>
      <c r="PHZ181" s="216"/>
      <c r="PIA181" s="216"/>
      <c r="PIB181" s="216"/>
      <c r="PIC181" s="216"/>
      <c r="PID181" s="216"/>
      <c r="PIE181" s="216"/>
      <c r="PIF181" s="216"/>
      <c r="PIG181" s="216"/>
      <c r="PIH181" s="216"/>
      <c r="PII181" s="216"/>
      <c r="PIJ181" s="216"/>
      <c r="PIK181" s="216"/>
      <c r="PIL181" s="216"/>
      <c r="PIM181" s="216"/>
      <c r="PIN181" s="216"/>
      <c r="PIO181" s="216"/>
      <c r="PIP181" s="216"/>
      <c r="PIQ181" s="216"/>
      <c r="PIR181" s="216"/>
      <c r="PIS181" s="216"/>
      <c r="PIT181" s="216"/>
      <c r="PIU181" s="216"/>
      <c r="PIV181" s="216"/>
      <c r="PIW181" s="216"/>
      <c r="PIX181" s="216"/>
      <c r="PIY181" s="216"/>
      <c r="PIZ181" s="216"/>
      <c r="PJA181" s="216"/>
      <c r="PJB181" s="216"/>
      <c r="PJC181" s="216"/>
      <c r="PJD181" s="216"/>
      <c r="PJE181" s="216"/>
      <c r="PJF181" s="216"/>
      <c r="PJG181" s="216"/>
      <c r="PJH181" s="216"/>
      <c r="PJI181" s="216"/>
      <c r="PJJ181" s="216"/>
      <c r="PJK181" s="216"/>
      <c r="PJL181" s="216"/>
      <c r="PJM181" s="216"/>
      <c r="PJN181" s="216"/>
      <c r="PJO181" s="216"/>
      <c r="PJP181" s="216"/>
      <c r="PJQ181" s="216"/>
      <c r="PJR181" s="216"/>
      <c r="PJS181" s="216"/>
      <c r="PJT181" s="216"/>
      <c r="PJU181" s="216"/>
      <c r="PJV181" s="216"/>
      <c r="PJW181" s="216"/>
      <c r="PJX181" s="216"/>
      <c r="PJY181" s="216"/>
      <c r="PJZ181" s="216"/>
      <c r="PKA181" s="216"/>
      <c r="PKB181" s="216"/>
      <c r="PKC181" s="216"/>
      <c r="PKD181" s="216"/>
      <c r="PKE181" s="216"/>
      <c r="PKF181" s="216"/>
      <c r="PKG181" s="216"/>
      <c r="PKH181" s="216"/>
      <c r="PKI181" s="216"/>
      <c r="PKJ181" s="216"/>
      <c r="PKK181" s="216"/>
      <c r="PKL181" s="216"/>
      <c r="PKM181" s="216"/>
      <c r="PKN181" s="216"/>
      <c r="PKO181" s="216"/>
      <c r="PKP181" s="216"/>
      <c r="PKQ181" s="216"/>
      <c r="PKR181" s="216"/>
      <c r="PKS181" s="216"/>
      <c r="PKT181" s="216"/>
      <c r="PKU181" s="216"/>
      <c r="PKV181" s="216"/>
      <c r="PKW181" s="216"/>
      <c r="PKX181" s="216"/>
      <c r="PKY181" s="216"/>
      <c r="PKZ181" s="216"/>
      <c r="PLA181" s="216"/>
      <c r="PLB181" s="216"/>
      <c r="PLC181" s="216"/>
      <c r="PLD181" s="216"/>
      <c r="PLE181" s="216"/>
      <c r="PLF181" s="216"/>
      <c r="PLG181" s="216"/>
      <c r="PLH181" s="216"/>
      <c r="PLI181" s="216"/>
      <c r="PLJ181" s="216"/>
      <c r="PLK181" s="216"/>
      <c r="PLL181" s="216"/>
      <c r="PLM181" s="216"/>
      <c r="PLN181" s="216"/>
      <c r="PLO181" s="216"/>
      <c r="PLP181" s="216"/>
      <c r="PLQ181" s="216"/>
      <c r="PLR181" s="216"/>
      <c r="PLS181" s="216"/>
      <c r="PLT181" s="216"/>
      <c r="PLU181" s="216"/>
      <c r="PLV181" s="216"/>
      <c r="PLW181" s="216"/>
      <c r="PLX181" s="216"/>
      <c r="PLY181" s="216"/>
      <c r="PLZ181" s="216"/>
      <c r="PMA181" s="216"/>
      <c r="PMB181" s="216"/>
      <c r="PMC181" s="216"/>
      <c r="PMD181" s="216"/>
      <c r="PME181" s="216"/>
      <c r="PMF181" s="216"/>
      <c r="PMG181" s="216"/>
      <c r="PMH181" s="216"/>
      <c r="PMI181" s="216"/>
      <c r="PMJ181" s="216"/>
      <c r="PMK181" s="216"/>
      <c r="PML181" s="216"/>
      <c r="PMM181" s="216"/>
      <c r="PMN181" s="216"/>
      <c r="PMO181" s="216"/>
      <c r="PMP181" s="216"/>
      <c r="PMQ181" s="216"/>
      <c r="PMR181" s="216"/>
      <c r="PMS181" s="216"/>
      <c r="PMT181" s="216"/>
      <c r="PMU181" s="216"/>
      <c r="PMV181" s="216"/>
      <c r="PMW181" s="216"/>
      <c r="PMX181" s="216"/>
      <c r="PMY181" s="216"/>
      <c r="PMZ181" s="216"/>
      <c r="PNA181" s="216"/>
      <c r="PNB181" s="216"/>
      <c r="PNC181" s="216"/>
      <c r="PND181" s="216"/>
      <c r="PNE181" s="216"/>
      <c r="PNF181" s="216"/>
      <c r="PNG181" s="216"/>
      <c r="PNH181" s="216"/>
      <c r="PNI181" s="216"/>
      <c r="PNJ181" s="216"/>
      <c r="PNK181" s="216"/>
      <c r="PNL181" s="216"/>
      <c r="PNM181" s="216"/>
      <c r="PNN181" s="216"/>
      <c r="PNO181" s="216"/>
      <c r="PNP181" s="216"/>
      <c r="PNQ181" s="216"/>
      <c r="PNR181" s="216"/>
      <c r="PNS181" s="216"/>
      <c r="PNT181" s="216"/>
      <c r="PNU181" s="216"/>
      <c r="PNV181" s="216"/>
      <c r="PNW181" s="216"/>
      <c r="PNX181" s="216"/>
      <c r="PNY181" s="216"/>
      <c r="PNZ181" s="216"/>
      <c r="POA181" s="216"/>
      <c r="POB181" s="216"/>
      <c r="POC181" s="216"/>
      <c r="POD181" s="216"/>
      <c r="POE181" s="216"/>
      <c r="POF181" s="216"/>
      <c r="POG181" s="216"/>
      <c r="POH181" s="216"/>
      <c r="POI181" s="216"/>
      <c r="POJ181" s="216"/>
      <c r="POK181" s="216"/>
      <c r="POL181" s="216"/>
      <c r="POM181" s="216"/>
      <c r="PON181" s="216"/>
      <c r="POO181" s="216"/>
      <c r="POP181" s="216"/>
      <c r="POQ181" s="216"/>
      <c r="POR181" s="216"/>
      <c r="POS181" s="216"/>
      <c r="POT181" s="216"/>
      <c r="POU181" s="216"/>
      <c r="POV181" s="216"/>
      <c r="POW181" s="216"/>
      <c r="POX181" s="216"/>
      <c r="POY181" s="216"/>
      <c r="POZ181" s="216"/>
      <c r="PPA181" s="216"/>
      <c r="PPB181" s="216"/>
      <c r="PPC181" s="216"/>
      <c r="PPD181" s="216"/>
      <c r="PPE181" s="216"/>
      <c r="PPF181" s="216"/>
      <c r="PPG181" s="216"/>
      <c r="PPH181" s="216"/>
      <c r="PPI181" s="216"/>
      <c r="PPJ181" s="216"/>
      <c r="PPK181" s="216"/>
      <c r="PPL181" s="216"/>
      <c r="PPM181" s="216"/>
      <c r="PPN181" s="216"/>
      <c r="PPO181" s="216"/>
      <c r="PPP181" s="216"/>
      <c r="PPQ181" s="216"/>
      <c r="PPR181" s="216"/>
      <c r="PPS181" s="216"/>
      <c r="PPT181" s="216"/>
      <c r="PPU181" s="216"/>
      <c r="PPV181" s="216"/>
      <c r="PPW181" s="216"/>
      <c r="PPX181" s="216"/>
      <c r="PPY181" s="216"/>
      <c r="PPZ181" s="216"/>
      <c r="PQA181" s="216"/>
      <c r="PQB181" s="216"/>
      <c r="PQC181" s="216"/>
      <c r="PQD181" s="216"/>
      <c r="PQE181" s="216"/>
      <c r="PQF181" s="216"/>
      <c r="PQG181" s="216"/>
      <c r="PQH181" s="216"/>
      <c r="PQI181" s="216"/>
      <c r="PQJ181" s="216"/>
      <c r="PQK181" s="216"/>
      <c r="PQL181" s="216"/>
      <c r="PQM181" s="216"/>
      <c r="PQN181" s="216"/>
      <c r="PQO181" s="216"/>
      <c r="PQP181" s="216"/>
      <c r="PQQ181" s="216"/>
      <c r="PQR181" s="216"/>
      <c r="PQS181" s="216"/>
      <c r="PQT181" s="216"/>
      <c r="PQU181" s="216"/>
      <c r="PQV181" s="216"/>
      <c r="PQW181" s="216"/>
      <c r="PQX181" s="216"/>
      <c r="PQY181" s="216"/>
      <c r="PQZ181" s="216"/>
      <c r="PRA181" s="216"/>
      <c r="PRB181" s="216"/>
      <c r="PRC181" s="216"/>
      <c r="PRD181" s="216"/>
      <c r="PRE181" s="216"/>
      <c r="PRF181" s="216"/>
      <c r="PRG181" s="216"/>
      <c r="PRH181" s="216"/>
      <c r="PRI181" s="216"/>
      <c r="PRJ181" s="216"/>
      <c r="PRK181" s="216"/>
      <c r="PRL181" s="216"/>
      <c r="PRM181" s="216"/>
      <c r="PRN181" s="216"/>
      <c r="PRO181" s="216"/>
      <c r="PRP181" s="216"/>
      <c r="PRQ181" s="216"/>
      <c r="PRR181" s="216"/>
      <c r="PRS181" s="216"/>
      <c r="PRT181" s="216"/>
      <c r="PRU181" s="216"/>
      <c r="PRV181" s="216"/>
      <c r="PRW181" s="216"/>
      <c r="PRX181" s="216"/>
      <c r="PRY181" s="216"/>
      <c r="PRZ181" s="216"/>
      <c r="PSA181" s="216"/>
      <c r="PSB181" s="216"/>
      <c r="PSC181" s="216"/>
      <c r="PSD181" s="216"/>
      <c r="PSE181" s="216"/>
      <c r="PSF181" s="216"/>
      <c r="PSG181" s="216"/>
      <c r="PSH181" s="216"/>
      <c r="PSI181" s="216"/>
      <c r="PSJ181" s="216"/>
      <c r="PSK181" s="216"/>
      <c r="PSL181" s="216"/>
      <c r="PSM181" s="216"/>
      <c r="PSN181" s="216"/>
      <c r="PSO181" s="216"/>
      <c r="PSP181" s="216"/>
      <c r="PSQ181" s="216"/>
      <c r="PSR181" s="216"/>
      <c r="PSS181" s="216"/>
      <c r="PST181" s="216"/>
      <c r="PSU181" s="216"/>
      <c r="PSV181" s="216"/>
      <c r="PSW181" s="216"/>
      <c r="PSX181" s="216"/>
      <c r="PSY181" s="216"/>
      <c r="PSZ181" s="216"/>
      <c r="PTA181" s="216"/>
      <c r="PTB181" s="216"/>
      <c r="PTC181" s="216"/>
      <c r="PTD181" s="216"/>
      <c r="PTE181" s="216"/>
      <c r="PTF181" s="216"/>
      <c r="PTG181" s="216"/>
      <c r="PTH181" s="216"/>
      <c r="PTI181" s="216"/>
      <c r="PTJ181" s="216"/>
      <c r="PTK181" s="216"/>
      <c r="PTL181" s="216"/>
      <c r="PTM181" s="216"/>
      <c r="PTN181" s="216"/>
      <c r="PTO181" s="216"/>
      <c r="PTP181" s="216"/>
      <c r="PTQ181" s="216"/>
      <c r="PTR181" s="216"/>
      <c r="PTS181" s="216"/>
      <c r="PTT181" s="216"/>
      <c r="PTU181" s="216"/>
      <c r="PTV181" s="216"/>
      <c r="PTW181" s="216"/>
      <c r="PTX181" s="216"/>
      <c r="PTY181" s="216"/>
      <c r="PTZ181" s="216"/>
      <c r="PUA181" s="216"/>
      <c r="PUB181" s="216"/>
      <c r="PUC181" s="216"/>
      <c r="PUD181" s="216"/>
      <c r="PUE181" s="216"/>
      <c r="PUF181" s="216"/>
      <c r="PUG181" s="216"/>
      <c r="PUH181" s="216"/>
      <c r="PUI181" s="216"/>
      <c r="PUJ181" s="216"/>
      <c r="PUK181" s="216"/>
      <c r="PUL181" s="216"/>
      <c r="PUM181" s="216"/>
      <c r="PUN181" s="216"/>
      <c r="PUO181" s="216"/>
      <c r="PUP181" s="216"/>
      <c r="PUQ181" s="216"/>
      <c r="PUR181" s="216"/>
      <c r="PUS181" s="216"/>
      <c r="PUT181" s="216"/>
      <c r="PUU181" s="216"/>
      <c r="PUV181" s="216"/>
      <c r="PUW181" s="216"/>
      <c r="PUX181" s="216"/>
      <c r="PUY181" s="216"/>
      <c r="PUZ181" s="216"/>
      <c r="PVA181" s="216"/>
      <c r="PVB181" s="216"/>
      <c r="PVC181" s="216"/>
      <c r="PVD181" s="216"/>
      <c r="PVE181" s="216"/>
      <c r="PVF181" s="216"/>
      <c r="PVG181" s="216"/>
      <c r="PVH181" s="216"/>
      <c r="PVI181" s="216"/>
      <c r="PVJ181" s="216"/>
      <c r="PVK181" s="216"/>
      <c r="PVL181" s="216"/>
      <c r="PVM181" s="216"/>
      <c r="PVN181" s="216"/>
      <c r="PVO181" s="216"/>
      <c r="PVP181" s="216"/>
      <c r="PVQ181" s="216"/>
      <c r="PVR181" s="216"/>
      <c r="PVS181" s="216"/>
      <c r="PVT181" s="216"/>
      <c r="PVU181" s="216"/>
      <c r="PVV181" s="216"/>
      <c r="PVW181" s="216"/>
      <c r="PVX181" s="216"/>
      <c r="PVY181" s="216"/>
      <c r="PVZ181" s="216"/>
      <c r="PWA181" s="216"/>
      <c r="PWB181" s="216"/>
      <c r="PWC181" s="216"/>
      <c r="PWD181" s="216"/>
      <c r="PWE181" s="216"/>
      <c r="PWF181" s="216"/>
      <c r="PWG181" s="216"/>
      <c r="PWH181" s="216"/>
      <c r="PWI181" s="216"/>
      <c r="PWJ181" s="216"/>
      <c r="PWK181" s="216"/>
      <c r="PWL181" s="216"/>
      <c r="PWM181" s="216"/>
      <c r="PWN181" s="216"/>
      <c r="PWO181" s="216"/>
      <c r="PWP181" s="216"/>
      <c r="PWQ181" s="216"/>
      <c r="PWR181" s="216"/>
      <c r="PWS181" s="216"/>
      <c r="PWT181" s="216"/>
      <c r="PWU181" s="216"/>
      <c r="PWV181" s="216"/>
      <c r="PWW181" s="216"/>
      <c r="PWX181" s="216"/>
      <c r="PWY181" s="216"/>
      <c r="PWZ181" s="216"/>
      <c r="PXA181" s="216"/>
      <c r="PXB181" s="216"/>
      <c r="PXC181" s="216"/>
      <c r="PXD181" s="216"/>
      <c r="PXE181" s="216"/>
      <c r="PXF181" s="216"/>
      <c r="PXG181" s="216"/>
      <c r="PXH181" s="216"/>
      <c r="PXI181" s="216"/>
      <c r="PXJ181" s="216"/>
      <c r="PXK181" s="216"/>
      <c r="PXL181" s="216"/>
      <c r="PXM181" s="216"/>
      <c r="PXN181" s="216"/>
      <c r="PXO181" s="216"/>
      <c r="PXP181" s="216"/>
      <c r="PXQ181" s="216"/>
      <c r="PXR181" s="216"/>
      <c r="PXS181" s="216"/>
      <c r="PXT181" s="216"/>
      <c r="PXU181" s="216"/>
      <c r="PXV181" s="216"/>
      <c r="PXW181" s="216"/>
      <c r="PXX181" s="216"/>
      <c r="PXY181" s="216"/>
      <c r="PXZ181" s="216"/>
      <c r="PYA181" s="216"/>
      <c r="PYB181" s="216"/>
      <c r="PYC181" s="216"/>
      <c r="PYD181" s="216"/>
      <c r="PYE181" s="216"/>
      <c r="PYF181" s="216"/>
      <c r="PYG181" s="216"/>
      <c r="PYH181" s="216"/>
      <c r="PYI181" s="216"/>
      <c r="PYJ181" s="216"/>
      <c r="PYK181" s="216"/>
      <c r="PYL181" s="216"/>
      <c r="PYM181" s="216"/>
      <c r="PYN181" s="216"/>
      <c r="PYO181" s="216"/>
      <c r="PYP181" s="216"/>
      <c r="PYQ181" s="216"/>
      <c r="PYR181" s="216"/>
      <c r="PYS181" s="216"/>
      <c r="PYT181" s="216"/>
      <c r="PYU181" s="216"/>
      <c r="PYV181" s="216"/>
      <c r="PYW181" s="216"/>
      <c r="PYX181" s="216"/>
      <c r="PYY181" s="216"/>
      <c r="PYZ181" s="216"/>
      <c r="PZA181" s="216"/>
      <c r="PZB181" s="216"/>
      <c r="PZC181" s="216"/>
      <c r="PZD181" s="216"/>
      <c r="PZE181" s="216"/>
      <c r="PZF181" s="216"/>
      <c r="PZG181" s="216"/>
      <c r="PZH181" s="216"/>
      <c r="PZI181" s="216"/>
      <c r="PZJ181" s="216"/>
      <c r="PZK181" s="216"/>
      <c r="PZL181" s="216"/>
      <c r="PZM181" s="216"/>
      <c r="PZN181" s="216"/>
      <c r="PZO181" s="216"/>
      <c r="PZP181" s="216"/>
      <c r="PZQ181" s="216"/>
      <c r="PZR181" s="216"/>
      <c r="PZS181" s="216"/>
      <c r="PZT181" s="216"/>
      <c r="PZU181" s="216"/>
      <c r="PZV181" s="216"/>
      <c r="PZW181" s="216"/>
      <c r="PZX181" s="216"/>
      <c r="PZY181" s="216"/>
      <c r="PZZ181" s="216"/>
      <c r="QAA181" s="216"/>
      <c r="QAB181" s="216"/>
      <c r="QAC181" s="216"/>
      <c r="QAD181" s="216"/>
      <c r="QAE181" s="216"/>
      <c r="QAF181" s="216"/>
      <c r="QAG181" s="216"/>
      <c r="QAH181" s="216"/>
      <c r="QAI181" s="216"/>
      <c r="QAJ181" s="216"/>
      <c r="QAK181" s="216"/>
      <c r="QAL181" s="216"/>
      <c r="QAM181" s="216"/>
      <c r="QAN181" s="216"/>
      <c r="QAO181" s="216"/>
      <c r="QAP181" s="216"/>
      <c r="QAQ181" s="216"/>
      <c r="QAR181" s="216"/>
      <c r="QAS181" s="216"/>
      <c r="QAT181" s="216"/>
      <c r="QAU181" s="216"/>
      <c r="QAV181" s="216"/>
      <c r="QAW181" s="216"/>
      <c r="QAX181" s="216"/>
      <c r="QAY181" s="216"/>
      <c r="QAZ181" s="216"/>
      <c r="QBA181" s="216"/>
      <c r="QBB181" s="216"/>
      <c r="QBC181" s="216"/>
      <c r="QBD181" s="216"/>
      <c r="QBE181" s="216"/>
      <c r="QBF181" s="216"/>
      <c r="QBG181" s="216"/>
      <c r="QBH181" s="216"/>
      <c r="QBI181" s="216"/>
      <c r="QBJ181" s="216"/>
      <c r="QBK181" s="216"/>
      <c r="QBL181" s="216"/>
      <c r="QBM181" s="216"/>
      <c r="QBN181" s="216"/>
      <c r="QBO181" s="216"/>
      <c r="QBP181" s="216"/>
      <c r="QBQ181" s="216"/>
      <c r="QBR181" s="216"/>
      <c r="QBS181" s="216"/>
      <c r="QBT181" s="216"/>
      <c r="QBU181" s="216"/>
      <c r="QBV181" s="216"/>
      <c r="QBW181" s="216"/>
      <c r="QBX181" s="216"/>
      <c r="QBY181" s="216"/>
      <c r="QBZ181" s="216"/>
      <c r="QCA181" s="216"/>
      <c r="QCB181" s="216"/>
      <c r="QCC181" s="216"/>
      <c r="QCD181" s="216"/>
      <c r="QCE181" s="216"/>
      <c r="QCF181" s="216"/>
      <c r="QCG181" s="216"/>
      <c r="QCH181" s="216"/>
      <c r="QCI181" s="216"/>
      <c r="QCJ181" s="216"/>
      <c r="QCK181" s="216"/>
      <c r="QCL181" s="216"/>
      <c r="QCM181" s="216"/>
      <c r="QCN181" s="216"/>
      <c r="QCO181" s="216"/>
      <c r="QCP181" s="216"/>
      <c r="QCQ181" s="216"/>
      <c r="QCR181" s="216"/>
      <c r="QCS181" s="216"/>
      <c r="QCT181" s="216"/>
      <c r="QCU181" s="216"/>
      <c r="QCV181" s="216"/>
      <c r="QCW181" s="216"/>
      <c r="QCX181" s="216"/>
      <c r="QCY181" s="216"/>
      <c r="QCZ181" s="216"/>
      <c r="QDA181" s="216"/>
      <c r="QDB181" s="216"/>
      <c r="QDC181" s="216"/>
      <c r="QDD181" s="216"/>
      <c r="QDE181" s="216"/>
      <c r="QDF181" s="216"/>
      <c r="QDG181" s="216"/>
      <c r="QDH181" s="216"/>
      <c r="QDI181" s="216"/>
      <c r="QDJ181" s="216"/>
      <c r="QDK181" s="216"/>
      <c r="QDL181" s="216"/>
      <c r="QDM181" s="216"/>
      <c r="QDN181" s="216"/>
      <c r="QDO181" s="216"/>
      <c r="QDP181" s="216"/>
      <c r="QDQ181" s="216"/>
      <c r="QDR181" s="216"/>
      <c r="QDS181" s="216"/>
      <c r="QDT181" s="216"/>
      <c r="QDU181" s="216"/>
      <c r="QDV181" s="216"/>
      <c r="QDW181" s="216"/>
      <c r="QDX181" s="216"/>
      <c r="QDY181" s="216"/>
      <c r="QDZ181" s="216"/>
      <c r="QEA181" s="216"/>
      <c r="QEB181" s="216"/>
      <c r="QEC181" s="216"/>
      <c r="QED181" s="216"/>
      <c r="QEE181" s="216"/>
      <c r="QEF181" s="216"/>
      <c r="QEG181" s="216"/>
      <c r="QEH181" s="216"/>
      <c r="QEI181" s="216"/>
      <c r="QEJ181" s="216"/>
      <c r="QEK181" s="216"/>
      <c r="QEL181" s="216"/>
      <c r="QEM181" s="216"/>
      <c r="QEN181" s="216"/>
      <c r="QEO181" s="216"/>
      <c r="QEP181" s="216"/>
      <c r="QEQ181" s="216"/>
      <c r="QER181" s="216"/>
      <c r="QES181" s="216"/>
      <c r="QET181" s="216"/>
      <c r="QEU181" s="216"/>
      <c r="QEV181" s="216"/>
      <c r="QEW181" s="216"/>
      <c r="QEX181" s="216"/>
      <c r="QEY181" s="216"/>
      <c r="QEZ181" s="216"/>
      <c r="QFA181" s="216"/>
      <c r="QFB181" s="216"/>
      <c r="QFC181" s="216"/>
      <c r="QFD181" s="216"/>
      <c r="QFE181" s="216"/>
      <c r="QFF181" s="216"/>
      <c r="QFG181" s="216"/>
      <c r="QFH181" s="216"/>
      <c r="QFI181" s="216"/>
      <c r="QFJ181" s="216"/>
      <c r="QFK181" s="216"/>
      <c r="QFL181" s="216"/>
      <c r="QFM181" s="216"/>
      <c r="QFN181" s="216"/>
      <c r="QFO181" s="216"/>
      <c r="QFP181" s="216"/>
      <c r="QFQ181" s="216"/>
      <c r="QFR181" s="216"/>
      <c r="QFS181" s="216"/>
      <c r="QFT181" s="216"/>
      <c r="QFU181" s="216"/>
      <c r="QFV181" s="216"/>
      <c r="QFW181" s="216"/>
      <c r="QFX181" s="216"/>
      <c r="QFY181" s="216"/>
      <c r="QFZ181" s="216"/>
      <c r="QGA181" s="216"/>
      <c r="QGB181" s="216"/>
      <c r="QGC181" s="216"/>
      <c r="QGD181" s="216"/>
      <c r="QGE181" s="216"/>
      <c r="QGF181" s="216"/>
      <c r="QGG181" s="216"/>
      <c r="QGH181" s="216"/>
      <c r="QGI181" s="216"/>
      <c r="QGJ181" s="216"/>
      <c r="QGK181" s="216"/>
      <c r="QGL181" s="216"/>
      <c r="QGM181" s="216"/>
      <c r="QGN181" s="216"/>
      <c r="QGO181" s="216"/>
      <c r="QGP181" s="216"/>
      <c r="QGQ181" s="216"/>
      <c r="QGR181" s="216"/>
      <c r="QGS181" s="216"/>
      <c r="QGT181" s="216"/>
      <c r="QGU181" s="216"/>
      <c r="QGV181" s="216"/>
      <c r="QGW181" s="216"/>
      <c r="QGX181" s="216"/>
      <c r="QGY181" s="216"/>
      <c r="QGZ181" s="216"/>
      <c r="QHA181" s="216"/>
      <c r="QHB181" s="216"/>
      <c r="QHC181" s="216"/>
      <c r="QHD181" s="216"/>
      <c r="QHE181" s="216"/>
      <c r="QHF181" s="216"/>
      <c r="QHG181" s="216"/>
      <c r="QHH181" s="216"/>
      <c r="QHI181" s="216"/>
      <c r="QHJ181" s="216"/>
      <c r="QHK181" s="216"/>
      <c r="QHL181" s="216"/>
      <c r="QHM181" s="216"/>
      <c r="QHN181" s="216"/>
      <c r="QHO181" s="216"/>
      <c r="QHP181" s="216"/>
      <c r="QHQ181" s="216"/>
      <c r="QHR181" s="216"/>
      <c r="QHS181" s="216"/>
      <c r="QHT181" s="216"/>
      <c r="QHU181" s="216"/>
      <c r="QHV181" s="216"/>
      <c r="QHW181" s="216"/>
      <c r="QHX181" s="216"/>
      <c r="QHY181" s="216"/>
      <c r="QHZ181" s="216"/>
      <c r="QIA181" s="216"/>
      <c r="QIB181" s="216"/>
      <c r="QIC181" s="216"/>
      <c r="QID181" s="216"/>
      <c r="QIE181" s="216"/>
      <c r="QIF181" s="216"/>
      <c r="QIG181" s="216"/>
      <c r="QIH181" s="216"/>
      <c r="QII181" s="216"/>
      <c r="QIJ181" s="216"/>
      <c r="QIK181" s="216"/>
      <c r="QIL181" s="216"/>
      <c r="QIM181" s="216"/>
      <c r="QIN181" s="216"/>
      <c r="QIO181" s="216"/>
      <c r="QIP181" s="216"/>
      <c r="QIQ181" s="216"/>
      <c r="QIR181" s="216"/>
      <c r="QIS181" s="216"/>
      <c r="QIT181" s="216"/>
      <c r="QIU181" s="216"/>
      <c r="QIV181" s="216"/>
      <c r="QIW181" s="216"/>
      <c r="QIX181" s="216"/>
      <c r="QIY181" s="216"/>
      <c r="QIZ181" s="216"/>
      <c r="QJA181" s="216"/>
      <c r="QJB181" s="216"/>
      <c r="QJC181" s="216"/>
      <c r="QJD181" s="216"/>
      <c r="QJE181" s="216"/>
      <c r="QJF181" s="216"/>
      <c r="QJG181" s="216"/>
      <c r="QJH181" s="216"/>
      <c r="QJI181" s="216"/>
      <c r="QJJ181" s="216"/>
      <c r="QJK181" s="216"/>
      <c r="QJL181" s="216"/>
      <c r="QJM181" s="216"/>
      <c r="QJN181" s="216"/>
      <c r="QJO181" s="216"/>
      <c r="QJP181" s="216"/>
      <c r="QJQ181" s="216"/>
      <c r="QJR181" s="216"/>
      <c r="QJS181" s="216"/>
      <c r="QJT181" s="216"/>
      <c r="QJU181" s="216"/>
      <c r="QJV181" s="216"/>
      <c r="QJW181" s="216"/>
      <c r="QJX181" s="216"/>
      <c r="QJY181" s="216"/>
      <c r="QJZ181" s="216"/>
      <c r="QKA181" s="216"/>
      <c r="QKB181" s="216"/>
      <c r="QKC181" s="216"/>
      <c r="QKD181" s="216"/>
      <c r="QKE181" s="216"/>
      <c r="QKF181" s="216"/>
      <c r="QKG181" s="216"/>
      <c r="QKH181" s="216"/>
      <c r="QKI181" s="216"/>
      <c r="QKJ181" s="216"/>
      <c r="QKK181" s="216"/>
      <c r="QKL181" s="216"/>
      <c r="QKM181" s="216"/>
      <c r="QKN181" s="216"/>
      <c r="QKO181" s="216"/>
      <c r="QKP181" s="216"/>
      <c r="QKQ181" s="216"/>
      <c r="QKR181" s="216"/>
      <c r="QKS181" s="216"/>
      <c r="QKT181" s="216"/>
      <c r="QKU181" s="216"/>
      <c r="QKV181" s="216"/>
      <c r="QKW181" s="216"/>
      <c r="QKX181" s="216"/>
      <c r="QKY181" s="216"/>
      <c r="QKZ181" s="216"/>
      <c r="QLA181" s="216"/>
      <c r="QLB181" s="216"/>
      <c r="QLC181" s="216"/>
      <c r="QLD181" s="216"/>
      <c r="QLE181" s="216"/>
      <c r="QLF181" s="216"/>
      <c r="QLG181" s="216"/>
      <c r="QLH181" s="216"/>
      <c r="QLI181" s="216"/>
      <c r="QLJ181" s="216"/>
      <c r="QLK181" s="216"/>
      <c r="QLL181" s="216"/>
      <c r="QLM181" s="216"/>
      <c r="QLN181" s="216"/>
      <c r="QLO181" s="216"/>
      <c r="QLP181" s="216"/>
      <c r="QLQ181" s="216"/>
      <c r="QLR181" s="216"/>
      <c r="QLS181" s="216"/>
      <c r="QLT181" s="216"/>
      <c r="QLU181" s="216"/>
      <c r="QLV181" s="216"/>
      <c r="QLW181" s="216"/>
      <c r="QLX181" s="216"/>
      <c r="QLY181" s="216"/>
      <c r="QLZ181" s="216"/>
      <c r="QMA181" s="216"/>
      <c r="QMB181" s="216"/>
      <c r="QMC181" s="216"/>
      <c r="QMD181" s="216"/>
      <c r="QME181" s="216"/>
      <c r="QMF181" s="216"/>
      <c r="QMG181" s="216"/>
      <c r="QMH181" s="216"/>
      <c r="QMI181" s="216"/>
      <c r="QMJ181" s="216"/>
      <c r="QMK181" s="216"/>
      <c r="QML181" s="216"/>
      <c r="QMM181" s="216"/>
      <c r="QMN181" s="216"/>
      <c r="QMO181" s="216"/>
      <c r="QMP181" s="216"/>
      <c r="QMQ181" s="216"/>
      <c r="QMR181" s="216"/>
      <c r="QMS181" s="216"/>
      <c r="QMT181" s="216"/>
      <c r="QMU181" s="216"/>
      <c r="QMV181" s="216"/>
      <c r="QMW181" s="216"/>
      <c r="QMX181" s="216"/>
      <c r="QMY181" s="216"/>
      <c r="QMZ181" s="216"/>
      <c r="QNA181" s="216"/>
      <c r="QNB181" s="216"/>
      <c r="QNC181" s="216"/>
      <c r="QND181" s="216"/>
      <c r="QNE181" s="216"/>
      <c r="QNF181" s="216"/>
      <c r="QNG181" s="216"/>
      <c r="QNH181" s="216"/>
      <c r="QNI181" s="216"/>
      <c r="QNJ181" s="216"/>
      <c r="QNK181" s="216"/>
      <c r="QNL181" s="216"/>
      <c r="QNM181" s="216"/>
      <c r="QNN181" s="216"/>
      <c r="QNO181" s="216"/>
      <c r="QNP181" s="216"/>
      <c r="QNQ181" s="216"/>
      <c r="QNR181" s="216"/>
      <c r="QNS181" s="216"/>
      <c r="QNT181" s="216"/>
      <c r="QNU181" s="216"/>
      <c r="QNV181" s="216"/>
      <c r="QNW181" s="216"/>
      <c r="QNX181" s="216"/>
      <c r="QNY181" s="216"/>
      <c r="QNZ181" s="216"/>
      <c r="QOA181" s="216"/>
      <c r="QOB181" s="216"/>
      <c r="QOC181" s="216"/>
      <c r="QOD181" s="216"/>
      <c r="QOE181" s="216"/>
      <c r="QOF181" s="216"/>
      <c r="QOG181" s="216"/>
      <c r="QOH181" s="216"/>
      <c r="QOI181" s="216"/>
      <c r="QOJ181" s="216"/>
      <c r="QOK181" s="216"/>
      <c r="QOL181" s="216"/>
      <c r="QOM181" s="216"/>
      <c r="QON181" s="216"/>
      <c r="QOO181" s="216"/>
      <c r="QOP181" s="216"/>
      <c r="QOQ181" s="216"/>
      <c r="QOR181" s="216"/>
      <c r="QOS181" s="216"/>
      <c r="QOT181" s="216"/>
      <c r="QOU181" s="216"/>
      <c r="QOV181" s="216"/>
      <c r="QOW181" s="216"/>
      <c r="QOX181" s="216"/>
      <c r="QOY181" s="216"/>
      <c r="QOZ181" s="216"/>
      <c r="QPA181" s="216"/>
      <c r="QPB181" s="216"/>
      <c r="QPC181" s="216"/>
      <c r="QPD181" s="216"/>
      <c r="QPE181" s="216"/>
      <c r="QPF181" s="216"/>
      <c r="QPG181" s="216"/>
      <c r="QPH181" s="216"/>
      <c r="QPI181" s="216"/>
      <c r="QPJ181" s="216"/>
      <c r="QPK181" s="216"/>
      <c r="QPL181" s="216"/>
      <c r="QPM181" s="216"/>
      <c r="QPN181" s="216"/>
      <c r="QPO181" s="216"/>
      <c r="QPP181" s="216"/>
      <c r="QPQ181" s="216"/>
      <c r="QPR181" s="216"/>
      <c r="QPS181" s="216"/>
      <c r="QPT181" s="216"/>
      <c r="QPU181" s="216"/>
      <c r="QPV181" s="216"/>
      <c r="QPW181" s="216"/>
      <c r="QPX181" s="216"/>
      <c r="QPY181" s="216"/>
      <c r="QPZ181" s="216"/>
      <c r="QQA181" s="216"/>
      <c r="QQB181" s="216"/>
      <c r="QQC181" s="216"/>
      <c r="QQD181" s="216"/>
      <c r="QQE181" s="216"/>
      <c r="QQF181" s="216"/>
      <c r="QQG181" s="216"/>
      <c r="QQH181" s="216"/>
      <c r="QQI181" s="216"/>
      <c r="QQJ181" s="216"/>
      <c r="QQK181" s="216"/>
      <c r="QQL181" s="216"/>
      <c r="QQM181" s="216"/>
      <c r="QQN181" s="216"/>
      <c r="QQO181" s="216"/>
      <c r="QQP181" s="216"/>
      <c r="QQQ181" s="216"/>
      <c r="QQR181" s="216"/>
      <c r="QQS181" s="216"/>
      <c r="QQT181" s="216"/>
      <c r="QQU181" s="216"/>
      <c r="QQV181" s="216"/>
      <c r="QQW181" s="216"/>
      <c r="QQX181" s="216"/>
      <c r="QQY181" s="216"/>
      <c r="QQZ181" s="216"/>
      <c r="QRA181" s="216"/>
      <c r="QRB181" s="216"/>
      <c r="QRC181" s="216"/>
      <c r="QRD181" s="216"/>
      <c r="QRE181" s="216"/>
      <c r="QRF181" s="216"/>
      <c r="QRG181" s="216"/>
      <c r="QRH181" s="216"/>
      <c r="QRI181" s="216"/>
      <c r="QRJ181" s="216"/>
      <c r="QRK181" s="216"/>
      <c r="QRL181" s="216"/>
      <c r="QRM181" s="216"/>
      <c r="QRN181" s="216"/>
      <c r="QRO181" s="216"/>
      <c r="QRP181" s="216"/>
      <c r="QRQ181" s="216"/>
      <c r="QRR181" s="216"/>
      <c r="QRS181" s="216"/>
      <c r="QRT181" s="216"/>
      <c r="QRU181" s="216"/>
      <c r="QRV181" s="216"/>
      <c r="QRW181" s="216"/>
      <c r="QRX181" s="216"/>
      <c r="QRY181" s="216"/>
      <c r="QRZ181" s="216"/>
      <c r="QSA181" s="216"/>
      <c r="QSB181" s="216"/>
      <c r="QSC181" s="216"/>
      <c r="QSD181" s="216"/>
      <c r="QSE181" s="216"/>
      <c r="QSF181" s="216"/>
      <c r="QSG181" s="216"/>
      <c r="QSH181" s="216"/>
      <c r="QSI181" s="216"/>
      <c r="QSJ181" s="216"/>
      <c r="QSK181" s="216"/>
      <c r="QSL181" s="216"/>
      <c r="QSM181" s="216"/>
      <c r="QSN181" s="216"/>
      <c r="QSO181" s="216"/>
      <c r="QSP181" s="216"/>
      <c r="QSQ181" s="216"/>
      <c r="QSR181" s="216"/>
      <c r="QSS181" s="216"/>
      <c r="QST181" s="216"/>
      <c r="QSU181" s="216"/>
      <c r="QSV181" s="216"/>
      <c r="QSW181" s="216"/>
      <c r="QSX181" s="216"/>
      <c r="QSY181" s="216"/>
      <c r="QSZ181" s="216"/>
      <c r="QTA181" s="216"/>
      <c r="QTB181" s="216"/>
      <c r="QTC181" s="216"/>
      <c r="QTD181" s="216"/>
      <c r="QTE181" s="216"/>
      <c r="QTF181" s="216"/>
      <c r="QTG181" s="216"/>
      <c r="QTH181" s="216"/>
      <c r="QTI181" s="216"/>
      <c r="QTJ181" s="216"/>
      <c r="QTK181" s="216"/>
      <c r="QTL181" s="216"/>
      <c r="QTM181" s="216"/>
      <c r="QTN181" s="216"/>
      <c r="QTO181" s="216"/>
      <c r="QTP181" s="216"/>
      <c r="QTQ181" s="216"/>
      <c r="QTR181" s="216"/>
      <c r="QTS181" s="216"/>
      <c r="QTT181" s="216"/>
      <c r="QTU181" s="216"/>
      <c r="QTV181" s="216"/>
      <c r="QTW181" s="216"/>
      <c r="QTX181" s="216"/>
      <c r="QTY181" s="216"/>
      <c r="QTZ181" s="216"/>
      <c r="QUA181" s="216"/>
      <c r="QUB181" s="216"/>
      <c r="QUC181" s="216"/>
      <c r="QUD181" s="216"/>
      <c r="QUE181" s="216"/>
      <c r="QUF181" s="216"/>
      <c r="QUG181" s="216"/>
      <c r="QUH181" s="216"/>
      <c r="QUI181" s="216"/>
      <c r="QUJ181" s="216"/>
      <c r="QUK181" s="216"/>
      <c r="QUL181" s="216"/>
      <c r="QUM181" s="216"/>
      <c r="QUN181" s="216"/>
      <c r="QUO181" s="216"/>
      <c r="QUP181" s="216"/>
      <c r="QUQ181" s="216"/>
      <c r="QUR181" s="216"/>
      <c r="QUS181" s="216"/>
      <c r="QUT181" s="216"/>
      <c r="QUU181" s="216"/>
      <c r="QUV181" s="216"/>
      <c r="QUW181" s="216"/>
      <c r="QUX181" s="216"/>
      <c r="QUY181" s="216"/>
      <c r="QUZ181" s="216"/>
      <c r="QVA181" s="216"/>
      <c r="QVB181" s="216"/>
      <c r="QVC181" s="216"/>
      <c r="QVD181" s="216"/>
      <c r="QVE181" s="216"/>
      <c r="QVF181" s="216"/>
      <c r="QVG181" s="216"/>
      <c r="QVH181" s="216"/>
      <c r="QVI181" s="216"/>
      <c r="QVJ181" s="216"/>
      <c r="QVK181" s="216"/>
      <c r="QVL181" s="216"/>
      <c r="QVM181" s="216"/>
      <c r="QVN181" s="216"/>
      <c r="QVO181" s="216"/>
      <c r="QVP181" s="216"/>
      <c r="QVQ181" s="216"/>
      <c r="QVR181" s="216"/>
      <c r="QVS181" s="216"/>
      <c r="QVT181" s="216"/>
      <c r="QVU181" s="216"/>
      <c r="QVV181" s="216"/>
      <c r="QVW181" s="216"/>
      <c r="QVX181" s="216"/>
      <c r="QVY181" s="216"/>
      <c r="QVZ181" s="216"/>
      <c r="QWA181" s="216"/>
      <c r="QWB181" s="216"/>
      <c r="QWC181" s="216"/>
      <c r="QWD181" s="216"/>
      <c r="QWE181" s="216"/>
      <c r="QWF181" s="216"/>
      <c r="QWG181" s="216"/>
      <c r="QWH181" s="216"/>
      <c r="QWI181" s="216"/>
      <c r="QWJ181" s="216"/>
      <c r="QWK181" s="216"/>
      <c r="QWL181" s="216"/>
      <c r="QWM181" s="216"/>
      <c r="QWN181" s="216"/>
      <c r="QWO181" s="216"/>
      <c r="QWP181" s="216"/>
      <c r="QWQ181" s="216"/>
      <c r="QWR181" s="216"/>
      <c r="QWS181" s="216"/>
      <c r="QWT181" s="216"/>
      <c r="QWU181" s="216"/>
      <c r="QWV181" s="216"/>
      <c r="QWW181" s="216"/>
      <c r="QWX181" s="216"/>
      <c r="QWY181" s="216"/>
      <c r="QWZ181" s="216"/>
      <c r="QXA181" s="216"/>
      <c r="QXB181" s="216"/>
      <c r="QXC181" s="216"/>
      <c r="QXD181" s="216"/>
      <c r="QXE181" s="216"/>
      <c r="QXF181" s="216"/>
      <c r="QXG181" s="216"/>
      <c r="QXH181" s="216"/>
      <c r="QXI181" s="216"/>
      <c r="QXJ181" s="216"/>
      <c r="QXK181" s="216"/>
      <c r="QXL181" s="216"/>
      <c r="QXM181" s="216"/>
      <c r="QXN181" s="216"/>
      <c r="QXO181" s="216"/>
      <c r="QXP181" s="216"/>
      <c r="QXQ181" s="216"/>
      <c r="QXR181" s="216"/>
      <c r="QXS181" s="216"/>
      <c r="QXT181" s="216"/>
      <c r="QXU181" s="216"/>
      <c r="QXV181" s="216"/>
      <c r="QXW181" s="216"/>
      <c r="QXX181" s="216"/>
      <c r="QXY181" s="216"/>
      <c r="QXZ181" s="216"/>
      <c r="QYA181" s="216"/>
      <c r="QYB181" s="216"/>
      <c r="QYC181" s="216"/>
      <c r="QYD181" s="216"/>
      <c r="QYE181" s="216"/>
      <c r="QYF181" s="216"/>
      <c r="QYG181" s="216"/>
      <c r="QYH181" s="216"/>
      <c r="QYI181" s="216"/>
      <c r="QYJ181" s="216"/>
      <c r="QYK181" s="216"/>
      <c r="QYL181" s="216"/>
      <c r="QYM181" s="216"/>
      <c r="QYN181" s="216"/>
      <c r="QYO181" s="216"/>
      <c r="QYP181" s="216"/>
      <c r="QYQ181" s="216"/>
      <c r="QYR181" s="216"/>
      <c r="QYS181" s="216"/>
      <c r="QYT181" s="216"/>
      <c r="QYU181" s="216"/>
      <c r="QYV181" s="216"/>
      <c r="QYW181" s="216"/>
      <c r="QYX181" s="216"/>
      <c r="QYY181" s="216"/>
      <c r="QYZ181" s="216"/>
      <c r="QZA181" s="216"/>
      <c r="QZB181" s="216"/>
      <c r="QZC181" s="216"/>
      <c r="QZD181" s="216"/>
      <c r="QZE181" s="216"/>
      <c r="QZF181" s="216"/>
      <c r="QZG181" s="216"/>
      <c r="QZH181" s="216"/>
      <c r="QZI181" s="216"/>
      <c r="QZJ181" s="216"/>
      <c r="QZK181" s="216"/>
      <c r="QZL181" s="216"/>
      <c r="QZM181" s="216"/>
      <c r="QZN181" s="216"/>
      <c r="QZO181" s="216"/>
      <c r="QZP181" s="216"/>
      <c r="QZQ181" s="216"/>
      <c r="QZR181" s="216"/>
      <c r="QZS181" s="216"/>
      <c r="QZT181" s="216"/>
      <c r="QZU181" s="216"/>
      <c r="QZV181" s="216"/>
      <c r="QZW181" s="216"/>
      <c r="QZX181" s="216"/>
      <c r="QZY181" s="216"/>
      <c r="QZZ181" s="216"/>
      <c r="RAA181" s="216"/>
      <c r="RAB181" s="216"/>
      <c r="RAC181" s="216"/>
      <c r="RAD181" s="216"/>
      <c r="RAE181" s="216"/>
      <c r="RAF181" s="216"/>
      <c r="RAG181" s="216"/>
      <c r="RAH181" s="216"/>
      <c r="RAI181" s="216"/>
      <c r="RAJ181" s="216"/>
      <c r="RAK181" s="216"/>
      <c r="RAL181" s="216"/>
      <c r="RAM181" s="216"/>
      <c r="RAN181" s="216"/>
      <c r="RAO181" s="216"/>
      <c r="RAP181" s="216"/>
      <c r="RAQ181" s="216"/>
      <c r="RAR181" s="216"/>
      <c r="RAS181" s="216"/>
      <c r="RAT181" s="216"/>
      <c r="RAU181" s="216"/>
      <c r="RAV181" s="216"/>
      <c r="RAW181" s="216"/>
      <c r="RAX181" s="216"/>
      <c r="RAY181" s="216"/>
      <c r="RAZ181" s="216"/>
      <c r="RBA181" s="216"/>
      <c r="RBB181" s="216"/>
      <c r="RBC181" s="216"/>
      <c r="RBD181" s="216"/>
      <c r="RBE181" s="216"/>
      <c r="RBF181" s="216"/>
      <c r="RBG181" s="216"/>
      <c r="RBH181" s="216"/>
      <c r="RBI181" s="216"/>
      <c r="RBJ181" s="216"/>
      <c r="RBK181" s="216"/>
      <c r="RBL181" s="216"/>
      <c r="RBM181" s="216"/>
      <c r="RBN181" s="216"/>
      <c r="RBO181" s="216"/>
      <c r="RBP181" s="216"/>
      <c r="RBQ181" s="216"/>
      <c r="RBR181" s="216"/>
      <c r="RBS181" s="216"/>
      <c r="RBT181" s="216"/>
      <c r="RBU181" s="216"/>
      <c r="RBV181" s="216"/>
      <c r="RBW181" s="216"/>
      <c r="RBX181" s="216"/>
      <c r="RBY181" s="216"/>
      <c r="RBZ181" s="216"/>
      <c r="RCA181" s="216"/>
      <c r="RCB181" s="216"/>
      <c r="RCC181" s="216"/>
      <c r="RCD181" s="216"/>
      <c r="RCE181" s="216"/>
      <c r="RCF181" s="216"/>
      <c r="RCG181" s="216"/>
      <c r="RCH181" s="216"/>
      <c r="RCI181" s="216"/>
      <c r="RCJ181" s="216"/>
      <c r="RCK181" s="216"/>
      <c r="RCL181" s="216"/>
      <c r="RCM181" s="216"/>
      <c r="RCN181" s="216"/>
      <c r="RCO181" s="216"/>
      <c r="RCP181" s="216"/>
      <c r="RCQ181" s="216"/>
      <c r="RCR181" s="216"/>
      <c r="RCS181" s="216"/>
      <c r="RCT181" s="216"/>
      <c r="RCU181" s="216"/>
      <c r="RCV181" s="216"/>
      <c r="RCW181" s="216"/>
      <c r="RCX181" s="216"/>
      <c r="RCY181" s="216"/>
      <c r="RCZ181" s="216"/>
      <c r="RDA181" s="216"/>
      <c r="RDB181" s="216"/>
      <c r="RDC181" s="216"/>
      <c r="RDD181" s="216"/>
      <c r="RDE181" s="216"/>
      <c r="RDF181" s="216"/>
      <c r="RDG181" s="216"/>
      <c r="RDH181" s="216"/>
      <c r="RDI181" s="216"/>
      <c r="RDJ181" s="216"/>
      <c r="RDK181" s="216"/>
      <c r="RDL181" s="216"/>
      <c r="RDM181" s="216"/>
      <c r="RDN181" s="216"/>
      <c r="RDO181" s="216"/>
      <c r="RDP181" s="216"/>
      <c r="RDQ181" s="216"/>
      <c r="RDR181" s="216"/>
      <c r="RDS181" s="216"/>
      <c r="RDT181" s="216"/>
      <c r="RDU181" s="216"/>
      <c r="RDV181" s="216"/>
      <c r="RDW181" s="216"/>
      <c r="RDX181" s="216"/>
      <c r="RDY181" s="216"/>
      <c r="RDZ181" s="216"/>
      <c r="REA181" s="216"/>
      <c r="REB181" s="216"/>
      <c r="REC181" s="216"/>
      <c r="RED181" s="216"/>
      <c r="REE181" s="216"/>
      <c r="REF181" s="216"/>
      <c r="REG181" s="216"/>
      <c r="REH181" s="216"/>
      <c r="REI181" s="216"/>
      <c r="REJ181" s="216"/>
      <c r="REK181" s="216"/>
      <c r="REL181" s="216"/>
      <c r="REM181" s="216"/>
      <c r="REN181" s="216"/>
      <c r="REO181" s="216"/>
      <c r="REP181" s="216"/>
      <c r="REQ181" s="216"/>
      <c r="RER181" s="216"/>
      <c r="RES181" s="216"/>
      <c r="RET181" s="216"/>
      <c r="REU181" s="216"/>
      <c r="REV181" s="216"/>
      <c r="REW181" s="216"/>
      <c r="REX181" s="216"/>
      <c r="REY181" s="216"/>
      <c r="REZ181" s="216"/>
      <c r="RFA181" s="216"/>
      <c r="RFB181" s="216"/>
      <c r="RFC181" s="216"/>
      <c r="RFD181" s="216"/>
      <c r="RFE181" s="216"/>
      <c r="RFF181" s="216"/>
      <c r="RFG181" s="216"/>
      <c r="RFH181" s="216"/>
      <c r="RFI181" s="216"/>
      <c r="RFJ181" s="216"/>
      <c r="RFK181" s="216"/>
      <c r="RFL181" s="216"/>
      <c r="RFM181" s="216"/>
      <c r="RFN181" s="216"/>
      <c r="RFO181" s="216"/>
      <c r="RFP181" s="216"/>
      <c r="RFQ181" s="216"/>
      <c r="RFR181" s="216"/>
      <c r="RFS181" s="216"/>
      <c r="RFT181" s="216"/>
      <c r="RFU181" s="216"/>
      <c r="RFV181" s="216"/>
      <c r="RFW181" s="216"/>
      <c r="RFX181" s="216"/>
      <c r="RFY181" s="216"/>
      <c r="RFZ181" s="216"/>
      <c r="RGA181" s="216"/>
      <c r="RGB181" s="216"/>
      <c r="RGC181" s="216"/>
      <c r="RGD181" s="216"/>
      <c r="RGE181" s="216"/>
      <c r="RGF181" s="216"/>
      <c r="RGG181" s="216"/>
      <c r="RGH181" s="216"/>
      <c r="RGI181" s="216"/>
      <c r="RGJ181" s="216"/>
      <c r="RGK181" s="216"/>
      <c r="RGL181" s="216"/>
      <c r="RGM181" s="216"/>
      <c r="RGN181" s="216"/>
      <c r="RGO181" s="216"/>
      <c r="RGP181" s="216"/>
      <c r="RGQ181" s="216"/>
      <c r="RGR181" s="216"/>
      <c r="RGS181" s="216"/>
      <c r="RGT181" s="216"/>
      <c r="RGU181" s="216"/>
      <c r="RGV181" s="216"/>
      <c r="RGW181" s="216"/>
      <c r="RGX181" s="216"/>
      <c r="RGY181" s="216"/>
      <c r="RGZ181" s="216"/>
      <c r="RHA181" s="216"/>
      <c r="RHB181" s="216"/>
      <c r="RHC181" s="216"/>
      <c r="RHD181" s="216"/>
      <c r="RHE181" s="216"/>
      <c r="RHF181" s="216"/>
      <c r="RHG181" s="216"/>
      <c r="RHH181" s="216"/>
      <c r="RHI181" s="216"/>
      <c r="RHJ181" s="216"/>
      <c r="RHK181" s="216"/>
      <c r="RHL181" s="216"/>
      <c r="RHM181" s="216"/>
      <c r="RHN181" s="216"/>
      <c r="RHO181" s="216"/>
      <c r="RHP181" s="216"/>
      <c r="RHQ181" s="216"/>
      <c r="RHR181" s="216"/>
      <c r="RHS181" s="216"/>
      <c r="RHT181" s="216"/>
      <c r="RHU181" s="216"/>
      <c r="RHV181" s="216"/>
      <c r="RHW181" s="216"/>
      <c r="RHX181" s="216"/>
      <c r="RHY181" s="216"/>
      <c r="RHZ181" s="216"/>
      <c r="RIA181" s="216"/>
      <c r="RIB181" s="216"/>
      <c r="RIC181" s="216"/>
      <c r="RID181" s="216"/>
      <c r="RIE181" s="216"/>
      <c r="RIF181" s="216"/>
      <c r="RIG181" s="216"/>
      <c r="RIH181" s="216"/>
      <c r="RII181" s="216"/>
      <c r="RIJ181" s="216"/>
      <c r="RIK181" s="216"/>
      <c r="RIL181" s="216"/>
      <c r="RIM181" s="216"/>
      <c r="RIN181" s="216"/>
      <c r="RIO181" s="216"/>
      <c r="RIP181" s="216"/>
      <c r="RIQ181" s="216"/>
      <c r="RIR181" s="216"/>
      <c r="RIS181" s="216"/>
      <c r="RIT181" s="216"/>
      <c r="RIU181" s="216"/>
      <c r="RIV181" s="216"/>
      <c r="RIW181" s="216"/>
      <c r="RIX181" s="216"/>
      <c r="RIY181" s="216"/>
      <c r="RIZ181" s="216"/>
      <c r="RJA181" s="216"/>
      <c r="RJB181" s="216"/>
      <c r="RJC181" s="216"/>
      <c r="RJD181" s="216"/>
      <c r="RJE181" s="216"/>
      <c r="RJF181" s="216"/>
      <c r="RJG181" s="216"/>
      <c r="RJH181" s="216"/>
      <c r="RJI181" s="216"/>
      <c r="RJJ181" s="216"/>
      <c r="RJK181" s="216"/>
      <c r="RJL181" s="216"/>
      <c r="RJM181" s="216"/>
      <c r="RJN181" s="216"/>
      <c r="RJO181" s="216"/>
      <c r="RJP181" s="216"/>
      <c r="RJQ181" s="216"/>
      <c r="RJR181" s="216"/>
      <c r="RJS181" s="216"/>
      <c r="RJT181" s="216"/>
      <c r="RJU181" s="216"/>
      <c r="RJV181" s="216"/>
      <c r="RJW181" s="216"/>
      <c r="RJX181" s="216"/>
      <c r="RJY181" s="216"/>
      <c r="RJZ181" s="216"/>
      <c r="RKA181" s="216"/>
      <c r="RKB181" s="216"/>
      <c r="RKC181" s="216"/>
      <c r="RKD181" s="216"/>
      <c r="RKE181" s="216"/>
      <c r="RKF181" s="216"/>
      <c r="RKG181" s="216"/>
      <c r="RKH181" s="216"/>
      <c r="RKI181" s="216"/>
      <c r="RKJ181" s="216"/>
      <c r="RKK181" s="216"/>
      <c r="RKL181" s="216"/>
      <c r="RKM181" s="216"/>
      <c r="RKN181" s="216"/>
      <c r="RKO181" s="216"/>
      <c r="RKP181" s="216"/>
      <c r="RKQ181" s="216"/>
      <c r="RKR181" s="216"/>
      <c r="RKS181" s="216"/>
      <c r="RKT181" s="216"/>
      <c r="RKU181" s="216"/>
      <c r="RKV181" s="216"/>
      <c r="RKW181" s="216"/>
      <c r="RKX181" s="216"/>
      <c r="RKY181" s="216"/>
      <c r="RKZ181" s="216"/>
      <c r="RLA181" s="216"/>
      <c r="RLB181" s="216"/>
      <c r="RLC181" s="216"/>
      <c r="RLD181" s="216"/>
      <c r="RLE181" s="216"/>
      <c r="RLF181" s="216"/>
      <c r="RLG181" s="216"/>
      <c r="RLH181" s="216"/>
      <c r="RLI181" s="216"/>
      <c r="RLJ181" s="216"/>
      <c r="RLK181" s="216"/>
      <c r="RLL181" s="216"/>
      <c r="RLM181" s="216"/>
      <c r="RLN181" s="216"/>
      <c r="RLO181" s="216"/>
      <c r="RLP181" s="216"/>
      <c r="RLQ181" s="216"/>
      <c r="RLR181" s="216"/>
      <c r="RLS181" s="216"/>
      <c r="RLT181" s="216"/>
      <c r="RLU181" s="216"/>
      <c r="RLV181" s="216"/>
      <c r="RLW181" s="216"/>
      <c r="RLX181" s="216"/>
      <c r="RLY181" s="216"/>
      <c r="RLZ181" s="216"/>
      <c r="RMA181" s="216"/>
      <c r="RMB181" s="216"/>
      <c r="RMC181" s="216"/>
      <c r="RMD181" s="216"/>
      <c r="RME181" s="216"/>
      <c r="RMF181" s="216"/>
      <c r="RMG181" s="216"/>
      <c r="RMH181" s="216"/>
      <c r="RMI181" s="216"/>
      <c r="RMJ181" s="216"/>
      <c r="RMK181" s="216"/>
      <c r="RML181" s="216"/>
      <c r="RMM181" s="216"/>
      <c r="RMN181" s="216"/>
      <c r="RMO181" s="216"/>
      <c r="RMP181" s="216"/>
      <c r="RMQ181" s="216"/>
      <c r="RMR181" s="216"/>
      <c r="RMS181" s="216"/>
      <c r="RMT181" s="216"/>
      <c r="RMU181" s="216"/>
      <c r="RMV181" s="216"/>
      <c r="RMW181" s="216"/>
      <c r="RMX181" s="216"/>
      <c r="RMY181" s="216"/>
      <c r="RMZ181" s="216"/>
      <c r="RNA181" s="216"/>
      <c r="RNB181" s="216"/>
      <c r="RNC181" s="216"/>
      <c r="RND181" s="216"/>
      <c r="RNE181" s="216"/>
      <c r="RNF181" s="216"/>
      <c r="RNG181" s="216"/>
      <c r="RNH181" s="216"/>
      <c r="RNI181" s="216"/>
      <c r="RNJ181" s="216"/>
      <c r="RNK181" s="216"/>
      <c r="RNL181" s="216"/>
      <c r="RNM181" s="216"/>
      <c r="RNN181" s="216"/>
      <c r="RNO181" s="216"/>
      <c r="RNP181" s="216"/>
      <c r="RNQ181" s="216"/>
      <c r="RNR181" s="216"/>
      <c r="RNS181" s="216"/>
      <c r="RNT181" s="216"/>
      <c r="RNU181" s="216"/>
      <c r="RNV181" s="216"/>
      <c r="RNW181" s="216"/>
      <c r="RNX181" s="216"/>
      <c r="RNY181" s="216"/>
      <c r="RNZ181" s="216"/>
      <c r="ROA181" s="216"/>
      <c r="ROB181" s="216"/>
      <c r="ROC181" s="216"/>
      <c r="ROD181" s="216"/>
      <c r="ROE181" s="216"/>
      <c r="ROF181" s="216"/>
      <c r="ROG181" s="216"/>
      <c r="ROH181" s="216"/>
      <c r="ROI181" s="216"/>
      <c r="ROJ181" s="216"/>
      <c r="ROK181" s="216"/>
      <c r="ROL181" s="216"/>
      <c r="ROM181" s="216"/>
      <c r="RON181" s="216"/>
      <c r="ROO181" s="216"/>
      <c r="ROP181" s="216"/>
      <c r="ROQ181" s="216"/>
      <c r="ROR181" s="216"/>
      <c r="ROS181" s="216"/>
      <c r="ROT181" s="216"/>
      <c r="ROU181" s="216"/>
      <c r="ROV181" s="216"/>
      <c r="ROW181" s="216"/>
      <c r="ROX181" s="216"/>
      <c r="ROY181" s="216"/>
      <c r="ROZ181" s="216"/>
      <c r="RPA181" s="216"/>
      <c r="RPB181" s="216"/>
      <c r="RPC181" s="216"/>
      <c r="RPD181" s="216"/>
      <c r="RPE181" s="216"/>
      <c r="RPF181" s="216"/>
      <c r="RPG181" s="216"/>
      <c r="RPH181" s="216"/>
      <c r="RPI181" s="216"/>
      <c r="RPJ181" s="216"/>
      <c r="RPK181" s="216"/>
      <c r="RPL181" s="216"/>
      <c r="RPM181" s="216"/>
      <c r="RPN181" s="216"/>
      <c r="RPO181" s="216"/>
      <c r="RPP181" s="216"/>
      <c r="RPQ181" s="216"/>
      <c r="RPR181" s="216"/>
      <c r="RPS181" s="216"/>
      <c r="RPT181" s="216"/>
      <c r="RPU181" s="216"/>
      <c r="RPV181" s="216"/>
      <c r="RPW181" s="216"/>
      <c r="RPX181" s="216"/>
      <c r="RPY181" s="216"/>
      <c r="RPZ181" s="216"/>
      <c r="RQA181" s="216"/>
      <c r="RQB181" s="216"/>
      <c r="RQC181" s="216"/>
      <c r="RQD181" s="216"/>
      <c r="RQE181" s="216"/>
      <c r="RQF181" s="216"/>
      <c r="RQG181" s="216"/>
      <c r="RQH181" s="216"/>
      <c r="RQI181" s="216"/>
      <c r="RQJ181" s="216"/>
      <c r="RQK181" s="216"/>
      <c r="RQL181" s="216"/>
      <c r="RQM181" s="216"/>
      <c r="RQN181" s="216"/>
      <c r="RQO181" s="216"/>
      <c r="RQP181" s="216"/>
      <c r="RQQ181" s="216"/>
      <c r="RQR181" s="216"/>
      <c r="RQS181" s="216"/>
      <c r="RQT181" s="216"/>
      <c r="RQU181" s="216"/>
      <c r="RQV181" s="216"/>
      <c r="RQW181" s="216"/>
      <c r="RQX181" s="216"/>
      <c r="RQY181" s="216"/>
      <c r="RQZ181" s="216"/>
      <c r="RRA181" s="216"/>
      <c r="RRB181" s="216"/>
      <c r="RRC181" s="216"/>
      <c r="RRD181" s="216"/>
      <c r="RRE181" s="216"/>
      <c r="RRF181" s="216"/>
      <c r="RRG181" s="216"/>
      <c r="RRH181" s="216"/>
      <c r="RRI181" s="216"/>
      <c r="RRJ181" s="216"/>
      <c r="RRK181" s="216"/>
      <c r="RRL181" s="216"/>
      <c r="RRM181" s="216"/>
      <c r="RRN181" s="216"/>
      <c r="RRO181" s="216"/>
      <c r="RRP181" s="216"/>
      <c r="RRQ181" s="216"/>
      <c r="RRR181" s="216"/>
      <c r="RRS181" s="216"/>
      <c r="RRT181" s="216"/>
      <c r="RRU181" s="216"/>
      <c r="RRV181" s="216"/>
      <c r="RRW181" s="216"/>
      <c r="RRX181" s="216"/>
      <c r="RRY181" s="216"/>
      <c r="RRZ181" s="216"/>
      <c r="RSA181" s="216"/>
      <c r="RSB181" s="216"/>
      <c r="RSC181" s="216"/>
      <c r="RSD181" s="216"/>
      <c r="RSE181" s="216"/>
      <c r="RSF181" s="216"/>
      <c r="RSG181" s="216"/>
      <c r="RSH181" s="216"/>
      <c r="RSI181" s="216"/>
      <c r="RSJ181" s="216"/>
      <c r="RSK181" s="216"/>
      <c r="RSL181" s="216"/>
      <c r="RSM181" s="216"/>
      <c r="RSN181" s="216"/>
      <c r="RSO181" s="216"/>
      <c r="RSP181" s="216"/>
      <c r="RSQ181" s="216"/>
      <c r="RSR181" s="216"/>
      <c r="RSS181" s="216"/>
      <c r="RST181" s="216"/>
      <c r="RSU181" s="216"/>
      <c r="RSV181" s="216"/>
      <c r="RSW181" s="216"/>
      <c r="RSX181" s="216"/>
      <c r="RSY181" s="216"/>
      <c r="RSZ181" s="216"/>
      <c r="RTA181" s="216"/>
      <c r="RTB181" s="216"/>
      <c r="RTC181" s="216"/>
      <c r="RTD181" s="216"/>
      <c r="RTE181" s="216"/>
      <c r="RTF181" s="216"/>
      <c r="RTG181" s="216"/>
      <c r="RTH181" s="216"/>
      <c r="RTI181" s="216"/>
      <c r="RTJ181" s="216"/>
      <c r="RTK181" s="216"/>
      <c r="RTL181" s="216"/>
      <c r="RTM181" s="216"/>
      <c r="RTN181" s="216"/>
      <c r="RTO181" s="216"/>
      <c r="RTP181" s="216"/>
      <c r="RTQ181" s="216"/>
      <c r="RTR181" s="216"/>
      <c r="RTS181" s="216"/>
      <c r="RTT181" s="216"/>
      <c r="RTU181" s="216"/>
      <c r="RTV181" s="216"/>
      <c r="RTW181" s="216"/>
      <c r="RTX181" s="216"/>
      <c r="RTY181" s="216"/>
      <c r="RTZ181" s="216"/>
      <c r="RUA181" s="216"/>
      <c r="RUB181" s="216"/>
      <c r="RUC181" s="216"/>
      <c r="RUD181" s="216"/>
      <c r="RUE181" s="216"/>
      <c r="RUF181" s="216"/>
      <c r="RUG181" s="216"/>
      <c r="RUH181" s="216"/>
      <c r="RUI181" s="216"/>
      <c r="RUJ181" s="216"/>
      <c r="RUK181" s="216"/>
      <c r="RUL181" s="216"/>
      <c r="RUM181" s="216"/>
      <c r="RUN181" s="216"/>
      <c r="RUO181" s="216"/>
      <c r="RUP181" s="216"/>
      <c r="RUQ181" s="216"/>
      <c r="RUR181" s="216"/>
      <c r="RUS181" s="216"/>
      <c r="RUT181" s="216"/>
      <c r="RUU181" s="216"/>
      <c r="RUV181" s="216"/>
      <c r="RUW181" s="216"/>
      <c r="RUX181" s="216"/>
      <c r="RUY181" s="216"/>
      <c r="RUZ181" s="216"/>
      <c r="RVA181" s="216"/>
      <c r="RVB181" s="216"/>
      <c r="RVC181" s="216"/>
      <c r="RVD181" s="216"/>
      <c r="RVE181" s="216"/>
      <c r="RVF181" s="216"/>
      <c r="RVG181" s="216"/>
      <c r="RVH181" s="216"/>
      <c r="RVI181" s="216"/>
      <c r="RVJ181" s="216"/>
      <c r="RVK181" s="216"/>
      <c r="RVL181" s="216"/>
      <c r="RVM181" s="216"/>
      <c r="RVN181" s="216"/>
      <c r="RVO181" s="216"/>
      <c r="RVP181" s="216"/>
      <c r="RVQ181" s="216"/>
      <c r="RVR181" s="216"/>
      <c r="RVS181" s="216"/>
      <c r="RVT181" s="216"/>
      <c r="RVU181" s="216"/>
      <c r="RVV181" s="216"/>
      <c r="RVW181" s="216"/>
      <c r="RVX181" s="216"/>
      <c r="RVY181" s="216"/>
      <c r="RVZ181" s="216"/>
      <c r="RWA181" s="216"/>
      <c r="RWB181" s="216"/>
      <c r="RWC181" s="216"/>
      <c r="RWD181" s="216"/>
      <c r="RWE181" s="216"/>
      <c r="RWF181" s="216"/>
      <c r="RWG181" s="216"/>
      <c r="RWH181" s="216"/>
      <c r="RWI181" s="216"/>
      <c r="RWJ181" s="216"/>
      <c r="RWK181" s="216"/>
      <c r="RWL181" s="216"/>
      <c r="RWM181" s="216"/>
      <c r="RWN181" s="216"/>
      <c r="RWO181" s="216"/>
      <c r="RWP181" s="216"/>
      <c r="RWQ181" s="216"/>
      <c r="RWR181" s="216"/>
      <c r="RWS181" s="216"/>
      <c r="RWT181" s="216"/>
      <c r="RWU181" s="216"/>
      <c r="RWV181" s="216"/>
      <c r="RWW181" s="216"/>
      <c r="RWX181" s="216"/>
      <c r="RWY181" s="216"/>
      <c r="RWZ181" s="216"/>
      <c r="RXA181" s="216"/>
      <c r="RXB181" s="216"/>
      <c r="RXC181" s="216"/>
      <c r="RXD181" s="216"/>
      <c r="RXE181" s="216"/>
      <c r="RXF181" s="216"/>
      <c r="RXG181" s="216"/>
      <c r="RXH181" s="216"/>
      <c r="RXI181" s="216"/>
      <c r="RXJ181" s="216"/>
      <c r="RXK181" s="216"/>
      <c r="RXL181" s="216"/>
      <c r="RXM181" s="216"/>
      <c r="RXN181" s="216"/>
      <c r="RXO181" s="216"/>
      <c r="RXP181" s="216"/>
      <c r="RXQ181" s="216"/>
      <c r="RXR181" s="216"/>
      <c r="RXS181" s="216"/>
      <c r="RXT181" s="216"/>
      <c r="RXU181" s="216"/>
      <c r="RXV181" s="216"/>
      <c r="RXW181" s="216"/>
      <c r="RXX181" s="216"/>
      <c r="RXY181" s="216"/>
      <c r="RXZ181" s="216"/>
      <c r="RYA181" s="216"/>
      <c r="RYB181" s="216"/>
      <c r="RYC181" s="216"/>
      <c r="RYD181" s="216"/>
      <c r="RYE181" s="216"/>
      <c r="RYF181" s="216"/>
      <c r="RYG181" s="216"/>
      <c r="RYH181" s="216"/>
      <c r="RYI181" s="216"/>
      <c r="RYJ181" s="216"/>
      <c r="RYK181" s="216"/>
      <c r="RYL181" s="216"/>
      <c r="RYM181" s="216"/>
      <c r="RYN181" s="216"/>
      <c r="RYO181" s="216"/>
      <c r="RYP181" s="216"/>
      <c r="RYQ181" s="216"/>
      <c r="RYR181" s="216"/>
      <c r="RYS181" s="216"/>
      <c r="RYT181" s="216"/>
      <c r="RYU181" s="216"/>
      <c r="RYV181" s="216"/>
      <c r="RYW181" s="216"/>
      <c r="RYX181" s="216"/>
      <c r="RYY181" s="216"/>
      <c r="RYZ181" s="216"/>
      <c r="RZA181" s="216"/>
      <c r="RZB181" s="216"/>
      <c r="RZC181" s="216"/>
      <c r="RZD181" s="216"/>
      <c r="RZE181" s="216"/>
      <c r="RZF181" s="216"/>
      <c r="RZG181" s="216"/>
      <c r="RZH181" s="216"/>
      <c r="RZI181" s="216"/>
      <c r="RZJ181" s="216"/>
      <c r="RZK181" s="216"/>
      <c r="RZL181" s="216"/>
      <c r="RZM181" s="216"/>
      <c r="RZN181" s="216"/>
      <c r="RZO181" s="216"/>
      <c r="RZP181" s="216"/>
      <c r="RZQ181" s="216"/>
      <c r="RZR181" s="216"/>
      <c r="RZS181" s="216"/>
      <c r="RZT181" s="216"/>
      <c r="RZU181" s="216"/>
      <c r="RZV181" s="216"/>
      <c r="RZW181" s="216"/>
      <c r="RZX181" s="216"/>
      <c r="RZY181" s="216"/>
      <c r="RZZ181" s="216"/>
      <c r="SAA181" s="216"/>
      <c r="SAB181" s="216"/>
      <c r="SAC181" s="216"/>
      <c r="SAD181" s="216"/>
      <c r="SAE181" s="216"/>
      <c r="SAF181" s="216"/>
      <c r="SAG181" s="216"/>
      <c r="SAH181" s="216"/>
      <c r="SAI181" s="216"/>
      <c r="SAJ181" s="216"/>
      <c r="SAK181" s="216"/>
      <c r="SAL181" s="216"/>
      <c r="SAM181" s="216"/>
      <c r="SAN181" s="216"/>
      <c r="SAO181" s="216"/>
      <c r="SAP181" s="216"/>
      <c r="SAQ181" s="216"/>
      <c r="SAR181" s="216"/>
      <c r="SAS181" s="216"/>
      <c r="SAT181" s="216"/>
      <c r="SAU181" s="216"/>
      <c r="SAV181" s="216"/>
      <c r="SAW181" s="216"/>
      <c r="SAX181" s="216"/>
      <c r="SAY181" s="216"/>
      <c r="SAZ181" s="216"/>
      <c r="SBA181" s="216"/>
      <c r="SBB181" s="216"/>
      <c r="SBC181" s="216"/>
      <c r="SBD181" s="216"/>
      <c r="SBE181" s="216"/>
      <c r="SBF181" s="216"/>
      <c r="SBG181" s="216"/>
      <c r="SBH181" s="216"/>
      <c r="SBI181" s="216"/>
      <c r="SBJ181" s="216"/>
      <c r="SBK181" s="216"/>
      <c r="SBL181" s="216"/>
      <c r="SBM181" s="216"/>
      <c r="SBN181" s="216"/>
      <c r="SBO181" s="216"/>
      <c r="SBP181" s="216"/>
      <c r="SBQ181" s="216"/>
      <c r="SBR181" s="216"/>
      <c r="SBS181" s="216"/>
      <c r="SBT181" s="216"/>
      <c r="SBU181" s="216"/>
      <c r="SBV181" s="216"/>
      <c r="SBW181" s="216"/>
      <c r="SBX181" s="216"/>
      <c r="SBY181" s="216"/>
      <c r="SBZ181" s="216"/>
      <c r="SCA181" s="216"/>
      <c r="SCB181" s="216"/>
      <c r="SCC181" s="216"/>
      <c r="SCD181" s="216"/>
      <c r="SCE181" s="216"/>
      <c r="SCF181" s="216"/>
      <c r="SCG181" s="216"/>
      <c r="SCH181" s="216"/>
      <c r="SCI181" s="216"/>
      <c r="SCJ181" s="216"/>
      <c r="SCK181" s="216"/>
      <c r="SCL181" s="216"/>
      <c r="SCM181" s="216"/>
      <c r="SCN181" s="216"/>
      <c r="SCO181" s="216"/>
      <c r="SCP181" s="216"/>
      <c r="SCQ181" s="216"/>
      <c r="SCR181" s="216"/>
      <c r="SCS181" s="216"/>
      <c r="SCT181" s="216"/>
      <c r="SCU181" s="216"/>
      <c r="SCV181" s="216"/>
      <c r="SCW181" s="216"/>
      <c r="SCX181" s="216"/>
      <c r="SCY181" s="216"/>
      <c r="SCZ181" s="216"/>
      <c r="SDA181" s="216"/>
      <c r="SDB181" s="216"/>
      <c r="SDC181" s="216"/>
      <c r="SDD181" s="216"/>
      <c r="SDE181" s="216"/>
      <c r="SDF181" s="216"/>
      <c r="SDG181" s="216"/>
      <c r="SDH181" s="216"/>
      <c r="SDI181" s="216"/>
      <c r="SDJ181" s="216"/>
      <c r="SDK181" s="216"/>
      <c r="SDL181" s="216"/>
      <c r="SDM181" s="216"/>
      <c r="SDN181" s="216"/>
      <c r="SDO181" s="216"/>
      <c r="SDP181" s="216"/>
      <c r="SDQ181" s="216"/>
      <c r="SDR181" s="216"/>
      <c r="SDS181" s="216"/>
      <c r="SDT181" s="216"/>
      <c r="SDU181" s="216"/>
      <c r="SDV181" s="216"/>
      <c r="SDW181" s="216"/>
      <c r="SDX181" s="216"/>
      <c r="SDY181" s="216"/>
      <c r="SDZ181" s="216"/>
      <c r="SEA181" s="216"/>
      <c r="SEB181" s="216"/>
      <c r="SEC181" s="216"/>
      <c r="SED181" s="216"/>
      <c r="SEE181" s="216"/>
      <c r="SEF181" s="216"/>
      <c r="SEG181" s="216"/>
      <c r="SEH181" s="216"/>
      <c r="SEI181" s="216"/>
      <c r="SEJ181" s="216"/>
      <c r="SEK181" s="216"/>
      <c r="SEL181" s="216"/>
      <c r="SEM181" s="216"/>
      <c r="SEN181" s="216"/>
      <c r="SEO181" s="216"/>
      <c r="SEP181" s="216"/>
      <c r="SEQ181" s="216"/>
      <c r="SER181" s="216"/>
      <c r="SES181" s="216"/>
      <c r="SET181" s="216"/>
      <c r="SEU181" s="216"/>
      <c r="SEV181" s="216"/>
      <c r="SEW181" s="216"/>
      <c r="SEX181" s="216"/>
      <c r="SEY181" s="216"/>
      <c r="SEZ181" s="216"/>
      <c r="SFA181" s="216"/>
      <c r="SFB181" s="216"/>
      <c r="SFC181" s="216"/>
      <c r="SFD181" s="216"/>
      <c r="SFE181" s="216"/>
      <c r="SFF181" s="216"/>
      <c r="SFG181" s="216"/>
      <c r="SFH181" s="216"/>
      <c r="SFI181" s="216"/>
      <c r="SFJ181" s="216"/>
      <c r="SFK181" s="216"/>
      <c r="SFL181" s="216"/>
      <c r="SFM181" s="216"/>
      <c r="SFN181" s="216"/>
      <c r="SFO181" s="216"/>
      <c r="SFP181" s="216"/>
      <c r="SFQ181" s="216"/>
      <c r="SFR181" s="216"/>
      <c r="SFS181" s="216"/>
      <c r="SFT181" s="216"/>
      <c r="SFU181" s="216"/>
      <c r="SFV181" s="216"/>
      <c r="SFW181" s="216"/>
      <c r="SFX181" s="216"/>
      <c r="SFY181" s="216"/>
      <c r="SFZ181" s="216"/>
      <c r="SGA181" s="216"/>
      <c r="SGB181" s="216"/>
      <c r="SGC181" s="216"/>
      <c r="SGD181" s="216"/>
      <c r="SGE181" s="216"/>
      <c r="SGF181" s="216"/>
      <c r="SGG181" s="216"/>
      <c r="SGH181" s="216"/>
      <c r="SGI181" s="216"/>
      <c r="SGJ181" s="216"/>
      <c r="SGK181" s="216"/>
      <c r="SGL181" s="216"/>
      <c r="SGM181" s="216"/>
      <c r="SGN181" s="216"/>
      <c r="SGO181" s="216"/>
      <c r="SGP181" s="216"/>
      <c r="SGQ181" s="216"/>
      <c r="SGR181" s="216"/>
      <c r="SGS181" s="216"/>
      <c r="SGT181" s="216"/>
      <c r="SGU181" s="216"/>
      <c r="SGV181" s="216"/>
      <c r="SGW181" s="216"/>
      <c r="SGX181" s="216"/>
      <c r="SGY181" s="216"/>
      <c r="SGZ181" s="216"/>
      <c r="SHA181" s="216"/>
      <c r="SHB181" s="216"/>
      <c r="SHC181" s="216"/>
      <c r="SHD181" s="216"/>
      <c r="SHE181" s="216"/>
      <c r="SHF181" s="216"/>
      <c r="SHG181" s="216"/>
      <c r="SHH181" s="216"/>
      <c r="SHI181" s="216"/>
      <c r="SHJ181" s="216"/>
      <c r="SHK181" s="216"/>
      <c r="SHL181" s="216"/>
      <c r="SHM181" s="216"/>
      <c r="SHN181" s="216"/>
      <c r="SHO181" s="216"/>
      <c r="SHP181" s="216"/>
      <c r="SHQ181" s="216"/>
      <c r="SHR181" s="216"/>
      <c r="SHS181" s="216"/>
      <c r="SHT181" s="216"/>
      <c r="SHU181" s="216"/>
      <c r="SHV181" s="216"/>
      <c r="SHW181" s="216"/>
      <c r="SHX181" s="216"/>
      <c r="SHY181" s="216"/>
      <c r="SHZ181" s="216"/>
      <c r="SIA181" s="216"/>
      <c r="SIB181" s="216"/>
      <c r="SIC181" s="216"/>
      <c r="SID181" s="216"/>
      <c r="SIE181" s="216"/>
      <c r="SIF181" s="216"/>
      <c r="SIG181" s="216"/>
      <c r="SIH181" s="216"/>
      <c r="SII181" s="216"/>
      <c r="SIJ181" s="216"/>
      <c r="SIK181" s="216"/>
      <c r="SIL181" s="216"/>
      <c r="SIM181" s="216"/>
      <c r="SIN181" s="216"/>
      <c r="SIO181" s="216"/>
      <c r="SIP181" s="216"/>
      <c r="SIQ181" s="216"/>
      <c r="SIR181" s="216"/>
      <c r="SIS181" s="216"/>
      <c r="SIT181" s="216"/>
      <c r="SIU181" s="216"/>
      <c r="SIV181" s="216"/>
      <c r="SIW181" s="216"/>
      <c r="SIX181" s="216"/>
      <c r="SIY181" s="216"/>
      <c r="SIZ181" s="216"/>
      <c r="SJA181" s="216"/>
      <c r="SJB181" s="216"/>
      <c r="SJC181" s="216"/>
      <c r="SJD181" s="216"/>
      <c r="SJE181" s="216"/>
      <c r="SJF181" s="216"/>
      <c r="SJG181" s="216"/>
      <c r="SJH181" s="216"/>
      <c r="SJI181" s="216"/>
      <c r="SJJ181" s="216"/>
      <c r="SJK181" s="216"/>
      <c r="SJL181" s="216"/>
      <c r="SJM181" s="216"/>
      <c r="SJN181" s="216"/>
      <c r="SJO181" s="216"/>
      <c r="SJP181" s="216"/>
      <c r="SJQ181" s="216"/>
      <c r="SJR181" s="216"/>
      <c r="SJS181" s="216"/>
      <c r="SJT181" s="216"/>
      <c r="SJU181" s="216"/>
      <c r="SJV181" s="216"/>
      <c r="SJW181" s="216"/>
      <c r="SJX181" s="216"/>
      <c r="SJY181" s="216"/>
      <c r="SJZ181" s="216"/>
      <c r="SKA181" s="216"/>
      <c r="SKB181" s="216"/>
      <c r="SKC181" s="216"/>
      <c r="SKD181" s="216"/>
      <c r="SKE181" s="216"/>
      <c r="SKF181" s="216"/>
      <c r="SKG181" s="216"/>
      <c r="SKH181" s="216"/>
      <c r="SKI181" s="216"/>
      <c r="SKJ181" s="216"/>
      <c r="SKK181" s="216"/>
      <c r="SKL181" s="216"/>
      <c r="SKM181" s="216"/>
      <c r="SKN181" s="216"/>
      <c r="SKO181" s="216"/>
      <c r="SKP181" s="216"/>
      <c r="SKQ181" s="216"/>
      <c r="SKR181" s="216"/>
      <c r="SKS181" s="216"/>
      <c r="SKT181" s="216"/>
      <c r="SKU181" s="216"/>
      <c r="SKV181" s="216"/>
      <c r="SKW181" s="216"/>
      <c r="SKX181" s="216"/>
      <c r="SKY181" s="216"/>
      <c r="SKZ181" s="216"/>
      <c r="SLA181" s="216"/>
      <c r="SLB181" s="216"/>
      <c r="SLC181" s="216"/>
      <c r="SLD181" s="216"/>
      <c r="SLE181" s="216"/>
      <c r="SLF181" s="216"/>
      <c r="SLG181" s="216"/>
      <c r="SLH181" s="216"/>
      <c r="SLI181" s="216"/>
      <c r="SLJ181" s="216"/>
      <c r="SLK181" s="216"/>
      <c r="SLL181" s="216"/>
      <c r="SLM181" s="216"/>
      <c r="SLN181" s="216"/>
      <c r="SLO181" s="216"/>
      <c r="SLP181" s="216"/>
      <c r="SLQ181" s="216"/>
      <c r="SLR181" s="216"/>
      <c r="SLS181" s="216"/>
      <c r="SLT181" s="216"/>
      <c r="SLU181" s="216"/>
      <c r="SLV181" s="216"/>
      <c r="SLW181" s="216"/>
      <c r="SLX181" s="216"/>
      <c r="SLY181" s="216"/>
      <c r="SLZ181" s="216"/>
      <c r="SMA181" s="216"/>
      <c r="SMB181" s="216"/>
      <c r="SMC181" s="216"/>
      <c r="SMD181" s="216"/>
      <c r="SME181" s="216"/>
      <c r="SMF181" s="216"/>
      <c r="SMG181" s="216"/>
      <c r="SMH181" s="216"/>
      <c r="SMI181" s="216"/>
      <c r="SMJ181" s="216"/>
      <c r="SMK181" s="216"/>
      <c r="SML181" s="216"/>
      <c r="SMM181" s="216"/>
      <c r="SMN181" s="216"/>
      <c r="SMO181" s="216"/>
      <c r="SMP181" s="216"/>
      <c r="SMQ181" s="216"/>
      <c r="SMR181" s="216"/>
      <c r="SMS181" s="216"/>
      <c r="SMT181" s="216"/>
      <c r="SMU181" s="216"/>
      <c r="SMV181" s="216"/>
      <c r="SMW181" s="216"/>
      <c r="SMX181" s="216"/>
      <c r="SMY181" s="216"/>
      <c r="SMZ181" s="216"/>
      <c r="SNA181" s="216"/>
      <c r="SNB181" s="216"/>
      <c r="SNC181" s="216"/>
      <c r="SND181" s="216"/>
      <c r="SNE181" s="216"/>
      <c r="SNF181" s="216"/>
      <c r="SNG181" s="216"/>
      <c r="SNH181" s="216"/>
      <c r="SNI181" s="216"/>
      <c r="SNJ181" s="216"/>
      <c r="SNK181" s="216"/>
      <c r="SNL181" s="216"/>
      <c r="SNM181" s="216"/>
      <c r="SNN181" s="216"/>
      <c r="SNO181" s="216"/>
      <c r="SNP181" s="216"/>
      <c r="SNQ181" s="216"/>
      <c r="SNR181" s="216"/>
      <c r="SNS181" s="216"/>
      <c r="SNT181" s="216"/>
      <c r="SNU181" s="216"/>
      <c r="SNV181" s="216"/>
      <c r="SNW181" s="216"/>
      <c r="SNX181" s="216"/>
      <c r="SNY181" s="216"/>
      <c r="SNZ181" s="216"/>
      <c r="SOA181" s="216"/>
      <c r="SOB181" s="216"/>
      <c r="SOC181" s="216"/>
      <c r="SOD181" s="216"/>
      <c r="SOE181" s="216"/>
      <c r="SOF181" s="216"/>
      <c r="SOG181" s="216"/>
      <c r="SOH181" s="216"/>
      <c r="SOI181" s="216"/>
      <c r="SOJ181" s="216"/>
      <c r="SOK181" s="216"/>
      <c r="SOL181" s="216"/>
      <c r="SOM181" s="216"/>
      <c r="SON181" s="216"/>
      <c r="SOO181" s="216"/>
      <c r="SOP181" s="216"/>
      <c r="SOQ181" s="216"/>
      <c r="SOR181" s="216"/>
      <c r="SOS181" s="216"/>
      <c r="SOT181" s="216"/>
      <c r="SOU181" s="216"/>
      <c r="SOV181" s="216"/>
      <c r="SOW181" s="216"/>
      <c r="SOX181" s="216"/>
      <c r="SOY181" s="216"/>
      <c r="SOZ181" s="216"/>
      <c r="SPA181" s="216"/>
      <c r="SPB181" s="216"/>
      <c r="SPC181" s="216"/>
      <c r="SPD181" s="216"/>
      <c r="SPE181" s="216"/>
      <c r="SPF181" s="216"/>
      <c r="SPG181" s="216"/>
      <c r="SPH181" s="216"/>
      <c r="SPI181" s="216"/>
      <c r="SPJ181" s="216"/>
      <c r="SPK181" s="216"/>
      <c r="SPL181" s="216"/>
      <c r="SPM181" s="216"/>
      <c r="SPN181" s="216"/>
      <c r="SPO181" s="216"/>
      <c r="SPP181" s="216"/>
      <c r="SPQ181" s="216"/>
      <c r="SPR181" s="216"/>
      <c r="SPS181" s="216"/>
      <c r="SPT181" s="216"/>
      <c r="SPU181" s="216"/>
      <c r="SPV181" s="216"/>
      <c r="SPW181" s="216"/>
      <c r="SPX181" s="216"/>
      <c r="SPY181" s="216"/>
      <c r="SPZ181" s="216"/>
      <c r="SQA181" s="216"/>
      <c r="SQB181" s="216"/>
      <c r="SQC181" s="216"/>
      <c r="SQD181" s="216"/>
      <c r="SQE181" s="216"/>
      <c r="SQF181" s="216"/>
      <c r="SQG181" s="216"/>
      <c r="SQH181" s="216"/>
      <c r="SQI181" s="216"/>
      <c r="SQJ181" s="216"/>
      <c r="SQK181" s="216"/>
      <c r="SQL181" s="216"/>
      <c r="SQM181" s="216"/>
      <c r="SQN181" s="216"/>
      <c r="SQO181" s="216"/>
      <c r="SQP181" s="216"/>
      <c r="SQQ181" s="216"/>
      <c r="SQR181" s="216"/>
      <c r="SQS181" s="216"/>
      <c r="SQT181" s="216"/>
      <c r="SQU181" s="216"/>
      <c r="SQV181" s="216"/>
      <c r="SQW181" s="216"/>
      <c r="SQX181" s="216"/>
      <c r="SQY181" s="216"/>
      <c r="SQZ181" s="216"/>
      <c r="SRA181" s="216"/>
      <c r="SRB181" s="216"/>
      <c r="SRC181" s="216"/>
      <c r="SRD181" s="216"/>
      <c r="SRE181" s="216"/>
      <c r="SRF181" s="216"/>
      <c r="SRG181" s="216"/>
      <c r="SRH181" s="216"/>
      <c r="SRI181" s="216"/>
      <c r="SRJ181" s="216"/>
      <c r="SRK181" s="216"/>
      <c r="SRL181" s="216"/>
      <c r="SRM181" s="216"/>
      <c r="SRN181" s="216"/>
      <c r="SRO181" s="216"/>
      <c r="SRP181" s="216"/>
      <c r="SRQ181" s="216"/>
      <c r="SRR181" s="216"/>
      <c r="SRS181" s="216"/>
      <c r="SRT181" s="216"/>
      <c r="SRU181" s="216"/>
      <c r="SRV181" s="216"/>
      <c r="SRW181" s="216"/>
      <c r="SRX181" s="216"/>
      <c r="SRY181" s="216"/>
      <c r="SRZ181" s="216"/>
      <c r="SSA181" s="216"/>
      <c r="SSB181" s="216"/>
      <c r="SSC181" s="216"/>
      <c r="SSD181" s="216"/>
      <c r="SSE181" s="216"/>
      <c r="SSF181" s="216"/>
      <c r="SSG181" s="216"/>
      <c r="SSH181" s="216"/>
      <c r="SSI181" s="216"/>
      <c r="SSJ181" s="216"/>
      <c r="SSK181" s="216"/>
      <c r="SSL181" s="216"/>
      <c r="SSM181" s="216"/>
      <c r="SSN181" s="216"/>
      <c r="SSO181" s="216"/>
      <c r="SSP181" s="216"/>
      <c r="SSQ181" s="216"/>
      <c r="SSR181" s="216"/>
      <c r="SSS181" s="216"/>
      <c r="SST181" s="216"/>
      <c r="SSU181" s="216"/>
      <c r="SSV181" s="216"/>
      <c r="SSW181" s="216"/>
      <c r="SSX181" s="216"/>
      <c r="SSY181" s="216"/>
      <c r="SSZ181" s="216"/>
      <c r="STA181" s="216"/>
      <c r="STB181" s="216"/>
      <c r="STC181" s="216"/>
      <c r="STD181" s="216"/>
      <c r="STE181" s="216"/>
      <c r="STF181" s="216"/>
      <c r="STG181" s="216"/>
      <c r="STH181" s="216"/>
      <c r="STI181" s="216"/>
      <c r="STJ181" s="216"/>
      <c r="STK181" s="216"/>
      <c r="STL181" s="216"/>
      <c r="STM181" s="216"/>
      <c r="STN181" s="216"/>
      <c r="STO181" s="216"/>
      <c r="STP181" s="216"/>
      <c r="STQ181" s="216"/>
      <c r="STR181" s="216"/>
      <c r="STS181" s="216"/>
      <c r="STT181" s="216"/>
      <c r="STU181" s="216"/>
      <c r="STV181" s="216"/>
      <c r="STW181" s="216"/>
      <c r="STX181" s="216"/>
      <c r="STY181" s="216"/>
      <c r="STZ181" s="216"/>
      <c r="SUA181" s="216"/>
      <c r="SUB181" s="216"/>
      <c r="SUC181" s="216"/>
      <c r="SUD181" s="216"/>
      <c r="SUE181" s="216"/>
      <c r="SUF181" s="216"/>
      <c r="SUG181" s="216"/>
      <c r="SUH181" s="216"/>
      <c r="SUI181" s="216"/>
      <c r="SUJ181" s="216"/>
      <c r="SUK181" s="216"/>
      <c r="SUL181" s="216"/>
      <c r="SUM181" s="216"/>
      <c r="SUN181" s="216"/>
      <c r="SUO181" s="216"/>
      <c r="SUP181" s="216"/>
      <c r="SUQ181" s="216"/>
      <c r="SUR181" s="216"/>
      <c r="SUS181" s="216"/>
      <c r="SUT181" s="216"/>
      <c r="SUU181" s="216"/>
      <c r="SUV181" s="216"/>
      <c r="SUW181" s="216"/>
      <c r="SUX181" s="216"/>
      <c r="SUY181" s="216"/>
      <c r="SUZ181" s="216"/>
      <c r="SVA181" s="216"/>
      <c r="SVB181" s="216"/>
      <c r="SVC181" s="216"/>
      <c r="SVD181" s="216"/>
      <c r="SVE181" s="216"/>
      <c r="SVF181" s="216"/>
      <c r="SVG181" s="216"/>
      <c r="SVH181" s="216"/>
      <c r="SVI181" s="216"/>
      <c r="SVJ181" s="216"/>
      <c r="SVK181" s="216"/>
      <c r="SVL181" s="216"/>
      <c r="SVM181" s="216"/>
      <c r="SVN181" s="216"/>
      <c r="SVO181" s="216"/>
      <c r="SVP181" s="216"/>
      <c r="SVQ181" s="216"/>
      <c r="SVR181" s="216"/>
      <c r="SVS181" s="216"/>
      <c r="SVT181" s="216"/>
      <c r="SVU181" s="216"/>
      <c r="SVV181" s="216"/>
      <c r="SVW181" s="216"/>
      <c r="SVX181" s="216"/>
      <c r="SVY181" s="216"/>
      <c r="SVZ181" s="216"/>
      <c r="SWA181" s="216"/>
      <c r="SWB181" s="216"/>
      <c r="SWC181" s="216"/>
      <c r="SWD181" s="216"/>
      <c r="SWE181" s="216"/>
      <c r="SWF181" s="216"/>
      <c r="SWG181" s="216"/>
      <c r="SWH181" s="216"/>
      <c r="SWI181" s="216"/>
      <c r="SWJ181" s="216"/>
      <c r="SWK181" s="216"/>
      <c r="SWL181" s="216"/>
      <c r="SWM181" s="216"/>
      <c r="SWN181" s="216"/>
      <c r="SWO181" s="216"/>
      <c r="SWP181" s="216"/>
      <c r="SWQ181" s="216"/>
      <c r="SWR181" s="216"/>
      <c r="SWS181" s="216"/>
      <c r="SWT181" s="216"/>
      <c r="SWU181" s="216"/>
      <c r="SWV181" s="216"/>
      <c r="SWW181" s="216"/>
      <c r="SWX181" s="216"/>
      <c r="SWY181" s="216"/>
      <c r="SWZ181" s="216"/>
      <c r="SXA181" s="216"/>
      <c r="SXB181" s="216"/>
      <c r="SXC181" s="216"/>
      <c r="SXD181" s="216"/>
      <c r="SXE181" s="216"/>
      <c r="SXF181" s="216"/>
      <c r="SXG181" s="216"/>
      <c r="SXH181" s="216"/>
      <c r="SXI181" s="216"/>
      <c r="SXJ181" s="216"/>
      <c r="SXK181" s="216"/>
      <c r="SXL181" s="216"/>
      <c r="SXM181" s="216"/>
      <c r="SXN181" s="216"/>
      <c r="SXO181" s="216"/>
      <c r="SXP181" s="216"/>
      <c r="SXQ181" s="216"/>
      <c r="SXR181" s="216"/>
      <c r="SXS181" s="216"/>
      <c r="SXT181" s="216"/>
      <c r="SXU181" s="216"/>
      <c r="SXV181" s="216"/>
      <c r="SXW181" s="216"/>
      <c r="SXX181" s="216"/>
      <c r="SXY181" s="216"/>
      <c r="SXZ181" s="216"/>
      <c r="SYA181" s="216"/>
      <c r="SYB181" s="216"/>
      <c r="SYC181" s="216"/>
      <c r="SYD181" s="216"/>
      <c r="SYE181" s="216"/>
      <c r="SYF181" s="216"/>
      <c r="SYG181" s="216"/>
      <c r="SYH181" s="216"/>
      <c r="SYI181" s="216"/>
      <c r="SYJ181" s="216"/>
      <c r="SYK181" s="216"/>
      <c r="SYL181" s="216"/>
      <c r="SYM181" s="216"/>
      <c r="SYN181" s="216"/>
      <c r="SYO181" s="216"/>
      <c r="SYP181" s="216"/>
      <c r="SYQ181" s="216"/>
      <c r="SYR181" s="216"/>
      <c r="SYS181" s="216"/>
      <c r="SYT181" s="216"/>
      <c r="SYU181" s="216"/>
      <c r="SYV181" s="216"/>
      <c r="SYW181" s="216"/>
      <c r="SYX181" s="216"/>
      <c r="SYY181" s="216"/>
      <c r="SYZ181" s="216"/>
      <c r="SZA181" s="216"/>
      <c r="SZB181" s="216"/>
      <c r="SZC181" s="216"/>
      <c r="SZD181" s="216"/>
      <c r="SZE181" s="216"/>
      <c r="SZF181" s="216"/>
      <c r="SZG181" s="216"/>
      <c r="SZH181" s="216"/>
      <c r="SZI181" s="216"/>
      <c r="SZJ181" s="216"/>
      <c r="SZK181" s="216"/>
      <c r="SZL181" s="216"/>
      <c r="SZM181" s="216"/>
      <c r="SZN181" s="216"/>
      <c r="SZO181" s="216"/>
      <c r="SZP181" s="216"/>
      <c r="SZQ181" s="216"/>
      <c r="SZR181" s="216"/>
      <c r="SZS181" s="216"/>
      <c r="SZT181" s="216"/>
      <c r="SZU181" s="216"/>
      <c r="SZV181" s="216"/>
      <c r="SZW181" s="216"/>
      <c r="SZX181" s="216"/>
      <c r="SZY181" s="216"/>
      <c r="SZZ181" s="216"/>
      <c r="TAA181" s="216"/>
      <c r="TAB181" s="216"/>
      <c r="TAC181" s="216"/>
      <c r="TAD181" s="216"/>
      <c r="TAE181" s="216"/>
      <c r="TAF181" s="216"/>
      <c r="TAG181" s="216"/>
      <c r="TAH181" s="216"/>
      <c r="TAI181" s="216"/>
      <c r="TAJ181" s="216"/>
      <c r="TAK181" s="216"/>
      <c r="TAL181" s="216"/>
      <c r="TAM181" s="216"/>
      <c r="TAN181" s="216"/>
      <c r="TAO181" s="216"/>
      <c r="TAP181" s="216"/>
      <c r="TAQ181" s="216"/>
      <c r="TAR181" s="216"/>
      <c r="TAS181" s="216"/>
      <c r="TAT181" s="216"/>
      <c r="TAU181" s="216"/>
      <c r="TAV181" s="216"/>
      <c r="TAW181" s="216"/>
      <c r="TAX181" s="216"/>
      <c r="TAY181" s="216"/>
      <c r="TAZ181" s="216"/>
      <c r="TBA181" s="216"/>
      <c r="TBB181" s="216"/>
      <c r="TBC181" s="216"/>
      <c r="TBD181" s="216"/>
      <c r="TBE181" s="216"/>
      <c r="TBF181" s="216"/>
      <c r="TBG181" s="216"/>
      <c r="TBH181" s="216"/>
      <c r="TBI181" s="216"/>
      <c r="TBJ181" s="216"/>
      <c r="TBK181" s="216"/>
      <c r="TBL181" s="216"/>
      <c r="TBM181" s="216"/>
      <c r="TBN181" s="216"/>
      <c r="TBO181" s="216"/>
      <c r="TBP181" s="216"/>
      <c r="TBQ181" s="216"/>
      <c r="TBR181" s="216"/>
      <c r="TBS181" s="216"/>
      <c r="TBT181" s="216"/>
      <c r="TBU181" s="216"/>
      <c r="TBV181" s="216"/>
      <c r="TBW181" s="216"/>
      <c r="TBX181" s="216"/>
      <c r="TBY181" s="216"/>
      <c r="TBZ181" s="216"/>
      <c r="TCA181" s="216"/>
      <c r="TCB181" s="216"/>
      <c r="TCC181" s="216"/>
      <c r="TCD181" s="216"/>
      <c r="TCE181" s="216"/>
      <c r="TCF181" s="216"/>
      <c r="TCG181" s="216"/>
      <c r="TCH181" s="216"/>
      <c r="TCI181" s="216"/>
      <c r="TCJ181" s="216"/>
      <c r="TCK181" s="216"/>
      <c r="TCL181" s="216"/>
      <c r="TCM181" s="216"/>
      <c r="TCN181" s="216"/>
      <c r="TCO181" s="216"/>
      <c r="TCP181" s="216"/>
      <c r="TCQ181" s="216"/>
      <c r="TCR181" s="216"/>
      <c r="TCS181" s="216"/>
      <c r="TCT181" s="216"/>
      <c r="TCU181" s="216"/>
      <c r="TCV181" s="216"/>
      <c r="TCW181" s="216"/>
      <c r="TCX181" s="216"/>
      <c r="TCY181" s="216"/>
      <c r="TCZ181" s="216"/>
      <c r="TDA181" s="216"/>
      <c r="TDB181" s="216"/>
      <c r="TDC181" s="216"/>
      <c r="TDD181" s="216"/>
      <c r="TDE181" s="216"/>
      <c r="TDF181" s="216"/>
      <c r="TDG181" s="216"/>
      <c r="TDH181" s="216"/>
      <c r="TDI181" s="216"/>
      <c r="TDJ181" s="216"/>
      <c r="TDK181" s="216"/>
      <c r="TDL181" s="216"/>
      <c r="TDM181" s="216"/>
      <c r="TDN181" s="216"/>
      <c r="TDO181" s="216"/>
      <c r="TDP181" s="216"/>
      <c r="TDQ181" s="216"/>
      <c r="TDR181" s="216"/>
      <c r="TDS181" s="216"/>
      <c r="TDT181" s="216"/>
      <c r="TDU181" s="216"/>
      <c r="TDV181" s="216"/>
      <c r="TDW181" s="216"/>
      <c r="TDX181" s="216"/>
      <c r="TDY181" s="216"/>
      <c r="TDZ181" s="216"/>
      <c r="TEA181" s="216"/>
      <c r="TEB181" s="216"/>
      <c r="TEC181" s="216"/>
      <c r="TED181" s="216"/>
      <c r="TEE181" s="216"/>
      <c r="TEF181" s="216"/>
      <c r="TEG181" s="216"/>
      <c r="TEH181" s="216"/>
      <c r="TEI181" s="216"/>
      <c r="TEJ181" s="216"/>
      <c r="TEK181" s="216"/>
      <c r="TEL181" s="216"/>
      <c r="TEM181" s="216"/>
      <c r="TEN181" s="216"/>
      <c r="TEO181" s="216"/>
      <c r="TEP181" s="216"/>
      <c r="TEQ181" s="216"/>
      <c r="TER181" s="216"/>
      <c r="TES181" s="216"/>
      <c r="TET181" s="216"/>
      <c r="TEU181" s="216"/>
      <c r="TEV181" s="216"/>
      <c r="TEW181" s="216"/>
      <c r="TEX181" s="216"/>
      <c r="TEY181" s="216"/>
      <c r="TEZ181" s="216"/>
      <c r="TFA181" s="216"/>
      <c r="TFB181" s="216"/>
      <c r="TFC181" s="216"/>
      <c r="TFD181" s="216"/>
      <c r="TFE181" s="216"/>
      <c r="TFF181" s="216"/>
      <c r="TFG181" s="216"/>
      <c r="TFH181" s="216"/>
      <c r="TFI181" s="216"/>
      <c r="TFJ181" s="216"/>
      <c r="TFK181" s="216"/>
      <c r="TFL181" s="216"/>
      <c r="TFM181" s="216"/>
      <c r="TFN181" s="216"/>
      <c r="TFO181" s="216"/>
      <c r="TFP181" s="216"/>
      <c r="TFQ181" s="216"/>
      <c r="TFR181" s="216"/>
      <c r="TFS181" s="216"/>
      <c r="TFT181" s="216"/>
      <c r="TFU181" s="216"/>
      <c r="TFV181" s="216"/>
      <c r="TFW181" s="216"/>
      <c r="TFX181" s="216"/>
      <c r="TFY181" s="216"/>
      <c r="TFZ181" s="216"/>
      <c r="TGA181" s="216"/>
      <c r="TGB181" s="216"/>
      <c r="TGC181" s="216"/>
      <c r="TGD181" s="216"/>
      <c r="TGE181" s="216"/>
      <c r="TGF181" s="216"/>
      <c r="TGG181" s="216"/>
      <c r="TGH181" s="216"/>
      <c r="TGI181" s="216"/>
      <c r="TGJ181" s="216"/>
      <c r="TGK181" s="216"/>
      <c r="TGL181" s="216"/>
      <c r="TGM181" s="216"/>
      <c r="TGN181" s="216"/>
      <c r="TGO181" s="216"/>
      <c r="TGP181" s="216"/>
      <c r="TGQ181" s="216"/>
      <c r="TGR181" s="216"/>
      <c r="TGS181" s="216"/>
      <c r="TGT181" s="216"/>
      <c r="TGU181" s="216"/>
      <c r="TGV181" s="216"/>
      <c r="TGW181" s="216"/>
      <c r="TGX181" s="216"/>
      <c r="TGY181" s="216"/>
      <c r="TGZ181" s="216"/>
      <c r="THA181" s="216"/>
      <c r="THB181" s="216"/>
      <c r="THC181" s="216"/>
      <c r="THD181" s="216"/>
      <c r="THE181" s="216"/>
      <c r="THF181" s="216"/>
      <c r="THG181" s="216"/>
      <c r="THH181" s="216"/>
      <c r="THI181" s="216"/>
      <c r="THJ181" s="216"/>
      <c r="THK181" s="216"/>
      <c r="THL181" s="216"/>
      <c r="THM181" s="216"/>
      <c r="THN181" s="216"/>
      <c r="THO181" s="216"/>
      <c r="THP181" s="216"/>
      <c r="THQ181" s="216"/>
      <c r="THR181" s="216"/>
      <c r="THS181" s="216"/>
      <c r="THT181" s="216"/>
      <c r="THU181" s="216"/>
      <c r="THV181" s="216"/>
      <c r="THW181" s="216"/>
      <c r="THX181" s="216"/>
      <c r="THY181" s="216"/>
      <c r="THZ181" s="216"/>
      <c r="TIA181" s="216"/>
      <c r="TIB181" s="216"/>
      <c r="TIC181" s="216"/>
      <c r="TID181" s="216"/>
      <c r="TIE181" s="216"/>
      <c r="TIF181" s="216"/>
      <c r="TIG181" s="216"/>
      <c r="TIH181" s="216"/>
      <c r="TII181" s="216"/>
      <c r="TIJ181" s="216"/>
      <c r="TIK181" s="216"/>
      <c r="TIL181" s="216"/>
      <c r="TIM181" s="216"/>
      <c r="TIN181" s="216"/>
      <c r="TIO181" s="216"/>
      <c r="TIP181" s="216"/>
      <c r="TIQ181" s="216"/>
      <c r="TIR181" s="216"/>
      <c r="TIS181" s="216"/>
      <c r="TIT181" s="216"/>
      <c r="TIU181" s="216"/>
      <c r="TIV181" s="216"/>
      <c r="TIW181" s="216"/>
      <c r="TIX181" s="216"/>
      <c r="TIY181" s="216"/>
      <c r="TIZ181" s="216"/>
      <c r="TJA181" s="216"/>
      <c r="TJB181" s="216"/>
      <c r="TJC181" s="216"/>
      <c r="TJD181" s="216"/>
      <c r="TJE181" s="216"/>
      <c r="TJF181" s="216"/>
      <c r="TJG181" s="216"/>
      <c r="TJH181" s="216"/>
      <c r="TJI181" s="216"/>
      <c r="TJJ181" s="216"/>
      <c r="TJK181" s="216"/>
      <c r="TJL181" s="216"/>
      <c r="TJM181" s="216"/>
      <c r="TJN181" s="216"/>
      <c r="TJO181" s="216"/>
      <c r="TJP181" s="216"/>
      <c r="TJQ181" s="216"/>
      <c r="TJR181" s="216"/>
      <c r="TJS181" s="216"/>
      <c r="TJT181" s="216"/>
      <c r="TJU181" s="216"/>
      <c r="TJV181" s="216"/>
      <c r="TJW181" s="216"/>
      <c r="TJX181" s="216"/>
      <c r="TJY181" s="216"/>
      <c r="TJZ181" s="216"/>
      <c r="TKA181" s="216"/>
      <c r="TKB181" s="216"/>
      <c r="TKC181" s="216"/>
      <c r="TKD181" s="216"/>
      <c r="TKE181" s="216"/>
      <c r="TKF181" s="216"/>
      <c r="TKG181" s="216"/>
      <c r="TKH181" s="216"/>
      <c r="TKI181" s="216"/>
      <c r="TKJ181" s="216"/>
      <c r="TKK181" s="216"/>
      <c r="TKL181" s="216"/>
      <c r="TKM181" s="216"/>
      <c r="TKN181" s="216"/>
      <c r="TKO181" s="216"/>
      <c r="TKP181" s="216"/>
      <c r="TKQ181" s="216"/>
      <c r="TKR181" s="216"/>
      <c r="TKS181" s="216"/>
      <c r="TKT181" s="216"/>
      <c r="TKU181" s="216"/>
      <c r="TKV181" s="216"/>
      <c r="TKW181" s="216"/>
      <c r="TKX181" s="216"/>
      <c r="TKY181" s="216"/>
      <c r="TKZ181" s="216"/>
      <c r="TLA181" s="216"/>
      <c r="TLB181" s="216"/>
      <c r="TLC181" s="216"/>
      <c r="TLD181" s="216"/>
      <c r="TLE181" s="216"/>
      <c r="TLF181" s="216"/>
      <c r="TLG181" s="216"/>
      <c r="TLH181" s="216"/>
      <c r="TLI181" s="216"/>
      <c r="TLJ181" s="216"/>
      <c r="TLK181" s="216"/>
      <c r="TLL181" s="216"/>
      <c r="TLM181" s="216"/>
      <c r="TLN181" s="216"/>
      <c r="TLO181" s="216"/>
      <c r="TLP181" s="216"/>
      <c r="TLQ181" s="216"/>
      <c r="TLR181" s="216"/>
      <c r="TLS181" s="216"/>
      <c r="TLT181" s="216"/>
      <c r="TLU181" s="216"/>
      <c r="TLV181" s="216"/>
      <c r="TLW181" s="216"/>
      <c r="TLX181" s="216"/>
      <c r="TLY181" s="216"/>
      <c r="TLZ181" s="216"/>
      <c r="TMA181" s="216"/>
      <c r="TMB181" s="216"/>
      <c r="TMC181" s="216"/>
      <c r="TMD181" s="216"/>
      <c r="TME181" s="216"/>
      <c r="TMF181" s="216"/>
      <c r="TMG181" s="216"/>
      <c r="TMH181" s="216"/>
      <c r="TMI181" s="216"/>
      <c r="TMJ181" s="216"/>
      <c r="TMK181" s="216"/>
      <c r="TML181" s="216"/>
      <c r="TMM181" s="216"/>
      <c r="TMN181" s="216"/>
      <c r="TMO181" s="216"/>
      <c r="TMP181" s="216"/>
      <c r="TMQ181" s="216"/>
      <c r="TMR181" s="216"/>
      <c r="TMS181" s="216"/>
      <c r="TMT181" s="216"/>
      <c r="TMU181" s="216"/>
      <c r="TMV181" s="216"/>
      <c r="TMW181" s="216"/>
      <c r="TMX181" s="216"/>
      <c r="TMY181" s="216"/>
      <c r="TMZ181" s="216"/>
      <c r="TNA181" s="216"/>
      <c r="TNB181" s="216"/>
      <c r="TNC181" s="216"/>
      <c r="TND181" s="216"/>
      <c r="TNE181" s="216"/>
      <c r="TNF181" s="216"/>
      <c r="TNG181" s="216"/>
      <c r="TNH181" s="216"/>
      <c r="TNI181" s="216"/>
      <c r="TNJ181" s="216"/>
      <c r="TNK181" s="216"/>
      <c r="TNL181" s="216"/>
      <c r="TNM181" s="216"/>
      <c r="TNN181" s="216"/>
      <c r="TNO181" s="216"/>
      <c r="TNP181" s="216"/>
      <c r="TNQ181" s="216"/>
      <c r="TNR181" s="216"/>
      <c r="TNS181" s="216"/>
      <c r="TNT181" s="216"/>
      <c r="TNU181" s="216"/>
      <c r="TNV181" s="216"/>
      <c r="TNW181" s="216"/>
      <c r="TNX181" s="216"/>
      <c r="TNY181" s="216"/>
      <c r="TNZ181" s="216"/>
      <c r="TOA181" s="216"/>
      <c r="TOB181" s="216"/>
      <c r="TOC181" s="216"/>
      <c r="TOD181" s="216"/>
      <c r="TOE181" s="216"/>
      <c r="TOF181" s="216"/>
      <c r="TOG181" s="216"/>
      <c r="TOH181" s="216"/>
      <c r="TOI181" s="216"/>
      <c r="TOJ181" s="216"/>
      <c r="TOK181" s="216"/>
      <c r="TOL181" s="216"/>
      <c r="TOM181" s="216"/>
      <c r="TON181" s="216"/>
      <c r="TOO181" s="216"/>
      <c r="TOP181" s="216"/>
      <c r="TOQ181" s="216"/>
      <c r="TOR181" s="216"/>
      <c r="TOS181" s="216"/>
      <c r="TOT181" s="216"/>
      <c r="TOU181" s="216"/>
      <c r="TOV181" s="216"/>
      <c r="TOW181" s="216"/>
      <c r="TOX181" s="216"/>
      <c r="TOY181" s="216"/>
      <c r="TOZ181" s="216"/>
      <c r="TPA181" s="216"/>
      <c r="TPB181" s="216"/>
      <c r="TPC181" s="216"/>
      <c r="TPD181" s="216"/>
      <c r="TPE181" s="216"/>
      <c r="TPF181" s="216"/>
      <c r="TPG181" s="216"/>
      <c r="TPH181" s="216"/>
      <c r="TPI181" s="216"/>
      <c r="TPJ181" s="216"/>
      <c r="TPK181" s="216"/>
      <c r="TPL181" s="216"/>
      <c r="TPM181" s="216"/>
      <c r="TPN181" s="216"/>
      <c r="TPO181" s="216"/>
      <c r="TPP181" s="216"/>
      <c r="TPQ181" s="216"/>
      <c r="TPR181" s="216"/>
      <c r="TPS181" s="216"/>
      <c r="TPT181" s="216"/>
      <c r="TPU181" s="216"/>
      <c r="TPV181" s="216"/>
      <c r="TPW181" s="216"/>
      <c r="TPX181" s="216"/>
      <c r="TPY181" s="216"/>
      <c r="TPZ181" s="216"/>
      <c r="TQA181" s="216"/>
      <c r="TQB181" s="216"/>
      <c r="TQC181" s="216"/>
      <c r="TQD181" s="216"/>
      <c r="TQE181" s="216"/>
      <c r="TQF181" s="216"/>
      <c r="TQG181" s="216"/>
      <c r="TQH181" s="216"/>
      <c r="TQI181" s="216"/>
      <c r="TQJ181" s="216"/>
      <c r="TQK181" s="216"/>
      <c r="TQL181" s="216"/>
      <c r="TQM181" s="216"/>
      <c r="TQN181" s="216"/>
      <c r="TQO181" s="216"/>
      <c r="TQP181" s="216"/>
      <c r="TQQ181" s="216"/>
      <c r="TQR181" s="216"/>
      <c r="TQS181" s="216"/>
      <c r="TQT181" s="216"/>
      <c r="TQU181" s="216"/>
      <c r="TQV181" s="216"/>
      <c r="TQW181" s="216"/>
      <c r="TQX181" s="216"/>
      <c r="TQY181" s="216"/>
      <c r="TQZ181" s="216"/>
      <c r="TRA181" s="216"/>
      <c r="TRB181" s="216"/>
      <c r="TRC181" s="216"/>
      <c r="TRD181" s="216"/>
      <c r="TRE181" s="216"/>
      <c r="TRF181" s="216"/>
      <c r="TRG181" s="216"/>
      <c r="TRH181" s="216"/>
      <c r="TRI181" s="216"/>
      <c r="TRJ181" s="216"/>
      <c r="TRK181" s="216"/>
      <c r="TRL181" s="216"/>
      <c r="TRM181" s="216"/>
      <c r="TRN181" s="216"/>
      <c r="TRO181" s="216"/>
      <c r="TRP181" s="216"/>
      <c r="TRQ181" s="216"/>
      <c r="TRR181" s="216"/>
      <c r="TRS181" s="216"/>
      <c r="TRT181" s="216"/>
      <c r="TRU181" s="216"/>
      <c r="TRV181" s="216"/>
      <c r="TRW181" s="216"/>
      <c r="TRX181" s="216"/>
      <c r="TRY181" s="216"/>
      <c r="TRZ181" s="216"/>
      <c r="TSA181" s="216"/>
      <c r="TSB181" s="216"/>
      <c r="TSC181" s="216"/>
      <c r="TSD181" s="216"/>
      <c r="TSE181" s="216"/>
      <c r="TSF181" s="216"/>
      <c r="TSG181" s="216"/>
      <c r="TSH181" s="216"/>
      <c r="TSI181" s="216"/>
      <c r="TSJ181" s="216"/>
      <c r="TSK181" s="216"/>
      <c r="TSL181" s="216"/>
      <c r="TSM181" s="216"/>
      <c r="TSN181" s="216"/>
      <c r="TSO181" s="216"/>
      <c r="TSP181" s="216"/>
      <c r="TSQ181" s="216"/>
      <c r="TSR181" s="216"/>
      <c r="TSS181" s="216"/>
      <c r="TST181" s="216"/>
      <c r="TSU181" s="216"/>
      <c r="TSV181" s="216"/>
      <c r="TSW181" s="216"/>
      <c r="TSX181" s="216"/>
      <c r="TSY181" s="216"/>
      <c r="TSZ181" s="216"/>
      <c r="TTA181" s="216"/>
      <c r="TTB181" s="216"/>
      <c r="TTC181" s="216"/>
      <c r="TTD181" s="216"/>
      <c r="TTE181" s="216"/>
      <c r="TTF181" s="216"/>
      <c r="TTG181" s="216"/>
      <c r="TTH181" s="216"/>
      <c r="TTI181" s="216"/>
      <c r="TTJ181" s="216"/>
      <c r="TTK181" s="216"/>
      <c r="TTL181" s="216"/>
      <c r="TTM181" s="216"/>
      <c r="TTN181" s="216"/>
      <c r="TTO181" s="216"/>
      <c r="TTP181" s="216"/>
      <c r="TTQ181" s="216"/>
      <c r="TTR181" s="216"/>
      <c r="TTS181" s="216"/>
      <c r="TTT181" s="216"/>
      <c r="TTU181" s="216"/>
      <c r="TTV181" s="216"/>
      <c r="TTW181" s="216"/>
      <c r="TTX181" s="216"/>
      <c r="TTY181" s="216"/>
      <c r="TTZ181" s="216"/>
      <c r="TUA181" s="216"/>
      <c r="TUB181" s="216"/>
      <c r="TUC181" s="216"/>
      <c r="TUD181" s="216"/>
      <c r="TUE181" s="216"/>
      <c r="TUF181" s="216"/>
      <c r="TUG181" s="216"/>
      <c r="TUH181" s="216"/>
      <c r="TUI181" s="216"/>
      <c r="TUJ181" s="216"/>
      <c r="TUK181" s="216"/>
      <c r="TUL181" s="216"/>
      <c r="TUM181" s="216"/>
      <c r="TUN181" s="216"/>
      <c r="TUO181" s="216"/>
      <c r="TUP181" s="216"/>
      <c r="TUQ181" s="216"/>
      <c r="TUR181" s="216"/>
      <c r="TUS181" s="216"/>
      <c r="TUT181" s="216"/>
      <c r="TUU181" s="216"/>
      <c r="TUV181" s="216"/>
      <c r="TUW181" s="216"/>
      <c r="TUX181" s="216"/>
      <c r="TUY181" s="216"/>
      <c r="TUZ181" s="216"/>
      <c r="TVA181" s="216"/>
      <c r="TVB181" s="216"/>
      <c r="TVC181" s="216"/>
      <c r="TVD181" s="216"/>
      <c r="TVE181" s="216"/>
      <c r="TVF181" s="216"/>
      <c r="TVG181" s="216"/>
      <c r="TVH181" s="216"/>
      <c r="TVI181" s="216"/>
      <c r="TVJ181" s="216"/>
      <c r="TVK181" s="216"/>
      <c r="TVL181" s="216"/>
      <c r="TVM181" s="216"/>
      <c r="TVN181" s="216"/>
      <c r="TVO181" s="216"/>
      <c r="TVP181" s="216"/>
      <c r="TVQ181" s="216"/>
      <c r="TVR181" s="216"/>
      <c r="TVS181" s="216"/>
      <c r="TVT181" s="216"/>
      <c r="TVU181" s="216"/>
      <c r="TVV181" s="216"/>
      <c r="TVW181" s="216"/>
      <c r="TVX181" s="216"/>
      <c r="TVY181" s="216"/>
      <c r="TVZ181" s="216"/>
      <c r="TWA181" s="216"/>
      <c r="TWB181" s="216"/>
      <c r="TWC181" s="216"/>
      <c r="TWD181" s="216"/>
      <c r="TWE181" s="216"/>
      <c r="TWF181" s="216"/>
      <c r="TWG181" s="216"/>
      <c r="TWH181" s="216"/>
      <c r="TWI181" s="216"/>
      <c r="TWJ181" s="216"/>
      <c r="TWK181" s="216"/>
      <c r="TWL181" s="216"/>
      <c r="TWM181" s="216"/>
      <c r="TWN181" s="216"/>
      <c r="TWO181" s="216"/>
      <c r="TWP181" s="216"/>
      <c r="TWQ181" s="216"/>
      <c r="TWR181" s="216"/>
      <c r="TWS181" s="216"/>
      <c r="TWT181" s="216"/>
      <c r="TWU181" s="216"/>
      <c r="TWV181" s="216"/>
      <c r="TWW181" s="216"/>
      <c r="TWX181" s="216"/>
      <c r="TWY181" s="216"/>
      <c r="TWZ181" s="216"/>
      <c r="TXA181" s="216"/>
      <c r="TXB181" s="216"/>
      <c r="TXC181" s="216"/>
      <c r="TXD181" s="216"/>
      <c r="TXE181" s="216"/>
      <c r="TXF181" s="216"/>
      <c r="TXG181" s="216"/>
      <c r="TXH181" s="216"/>
      <c r="TXI181" s="216"/>
      <c r="TXJ181" s="216"/>
      <c r="TXK181" s="216"/>
      <c r="TXL181" s="216"/>
      <c r="TXM181" s="216"/>
      <c r="TXN181" s="216"/>
      <c r="TXO181" s="216"/>
      <c r="TXP181" s="216"/>
      <c r="TXQ181" s="216"/>
      <c r="TXR181" s="216"/>
      <c r="TXS181" s="216"/>
      <c r="TXT181" s="216"/>
      <c r="TXU181" s="216"/>
      <c r="TXV181" s="216"/>
      <c r="TXW181" s="216"/>
      <c r="TXX181" s="216"/>
      <c r="TXY181" s="216"/>
      <c r="TXZ181" s="216"/>
      <c r="TYA181" s="216"/>
      <c r="TYB181" s="216"/>
      <c r="TYC181" s="216"/>
      <c r="TYD181" s="216"/>
      <c r="TYE181" s="216"/>
      <c r="TYF181" s="216"/>
      <c r="TYG181" s="216"/>
      <c r="TYH181" s="216"/>
      <c r="TYI181" s="216"/>
      <c r="TYJ181" s="216"/>
      <c r="TYK181" s="216"/>
      <c r="TYL181" s="216"/>
      <c r="TYM181" s="216"/>
      <c r="TYN181" s="216"/>
      <c r="TYO181" s="216"/>
      <c r="TYP181" s="216"/>
      <c r="TYQ181" s="216"/>
      <c r="TYR181" s="216"/>
      <c r="TYS181" s="216"/>
      <c r="TYT181" s="216"/>
      <c r="TYU181" s="216"/>
      <c r="TYV181" s="216"/>
      <c r="TYW181" s="216"/>
      <c r="TYX181" s="216"/>
      <c r="TYY181" s="216"/>
      <c r="TYZ181" s="216"/>
      <c r="TZA181" s="216"/>
      <c r="TZB181" s="216"/>
      <c r="TZC181" s="216"/>
      <c r="TZD181" s="216"/>
      <c r="TZE181" s="216"/>
      <c r="TZF181" s="216"/>
      <c r="TZG181" s="216"/>
      <c r="TZH181" s="216"/>
      <c r="TZI181" s="216"/>
      <c r="TZJ181" s="216"/>
      <c r="TZK181" s="216"/>
      <c r="TZL181" s="216"/>
      <c r="TZM181" s="216"/>
      <c r="TZN181" s="216"/>
      <c r="TZO181" s="216"/>
      <c r="TZP181" s="216"/>
      <c r="TZQ181" s="216"/>
      <c r="TZR181" s="216"/>
      <c r="TZS181" s="216"/>
      <c r="TZT181" s="216"/>
      <c r="TZU181" s="216"/>
      <c r="TZV181" s="216"/>
      <c r="TZW181" s="216"/>
      <c r="TZX181" s="216"/>
      <c r="TZY181" s="216"/>
      <c r="TZZ181" s="216"/>
      <c r="UAA181" s="216"/>
      <c r="UAB181" s="216"/>
      <c r="UAC181" s="216"/>
      <c r="UAD181" s="216"/>
      <c r="UAE181" s="216"/>
      <c r="UAF181" s="216"/>
      <c r="UAG181" s="216"/>
      <c r="UAH181" s="216"/>
      <c r="UAI181" s="216"/>
      <c r="UAJ181" s="216"/>
      <c r="UAK181" s="216"/>
      <c r="UAL181" s="216"/>
      <c r="UAM181" s="216"/>
      <c r="UAN181" s="216"/>
      <c r="UAO181" s="216"/>
      <c r="UAP181" s="216"/>
      <c r="UAQ181" s="216"/>
      <c r="UAR181" s="216"/>
      <c r="UAS181" s="216"/>
      <c r="UAT181" s="216"/>
      <c r="UAU181" s="216"/>
      <c r="UAV181" s="216"/>
      <c r="UAW181" s="216"/>
      <c r="UAX181" s="216"/>
      <c r="UAY181" s="216"/>
      <c r="UAZ181" s="216"/>
      <c r="UBA181" s="216"/>
      <c r="UBB181" s="216"/>
      <c r="UBC181" s="216"/>
      <c r="UBD181" s="216"/>
      <c r="UBE181" s="216"/>
      <c r="UBF181" s="216"/>
      <c r="UBG181" s="216"/>
      <c r="UBH181" s="216"/>
      <c r="UBI181" s="216"/>
      <c r="UBJ181" s="216"/>
      <c r="UBK181" s="216"/>
      <c r="UBL181" s="216"/>
      <c r="UBM181" s="216"/>
      <c r="UBN181" s="216"/>
      <c r="UBO181" s="216"/>
      <c r="UBP181" s="216"/>
      <c r="UBQ181" s="216"/>
      <c r="UBR181" s="216"/>
      <c r="UBS181" s="216"/>
      <c r="UBT181" s="216"/>
      <c r="UBU181" s="216"/>
      <c r="UBV181" s="216"/>
      <c r="UBW181" s="216"/>
      <c r="UBX181" s="216"/>
      <c r="UBY181" s="216"/>
      <c r="UBZ181" s="216"/>
      <c r="UCA181" s="216"/>
      <c r="UCB181" s="216"/>
      <c r="UCC181" s="216"/>
      <c r="UCD181" s="216"/>
      <c r="UCE181" s="216"/>
      <c r="UCF181" s="216"/>
      <c r="UCG181" s="216"/>
      <c r="UCH181" s="216"/>
      <c r="UCI181" s="216"/>
      <c r="UCJ181" s="216"/>
      <c r="UCK181" s="216"/>
      <c r="UCL181" s="216"/>
      <c r="UCM181" s="216"/>
      <c r="UCN181" s="216"/>
      <c r="UCO181" s="216"/>
      <c r="UCP181" s="216"/>
      <c r="UCQ181" s="216"/>
      <c r="UCR181" s="216"/>
      <c r="UCS181" s="216"/>
      <c r="UCT181" s="216"/>
      <c r="UCU181" s="216"/>
      <c r="UCV181" s="216"/>
      <c r="UCW181" s="216"/>
      <c r="UCX181" s="216"/>
      <c r="UCY181" s="216"/>
      <c r="UCZ181" s="216"/>
      <c r="UDA181" s="216"/>
      <c r="UDB181" s="216"/>
      <c r="UDC181" s="216"/>
      <c r="UDD181" s="216"/>
      <c r="UDE181" s="216"/>
      <c r="UDF181" s="216"/>
      <c r="UDG181" s="216"/>
      <c r="UDH181" s="216"/>
      <c r="UDI181" s="216"/>
      <c r="UDJ181" s="216"/>
      <c r="UDK181" s="216"/>
      <c r="UDL181" s="216"/>
      <c r="UDM181" s="216"/>
      <c r="UDN181" s="216"/>
      <c r="UDO181" s="216"/>
      <c r="UDP181" s="216"/>
      <c r="UDQ181" s="216"/>
      <c r="UDR181" s="216"/>
      <c r="UDS181" s="216"/>
      <c r="UDT181" s="216"/>
      <c r="UDU181" s="216"/>
      <c r="UDV181" s="216"/>
      <c r="UDW181" s="216"/>
      <c r="UDX181" s="216"/>
      <c r="UDY181" s="216"/>
      <c r="UDZ181" s="216"/>
      <c r="UEA181" s="216"/>
      <c r="UEB181" s="216"/>
      <c r="UEC181" s="216"/>
      <c r="UED181" s="216"/>
      <c r="UEE181" s="216"/>
      <c r="UEF181" s="216"/>
      <c r="UEG181" s="216"/>
      <c r="UEH181" s="216"/>
      <c r="UEI181" s="216"/>
      <c r="UEJ181" s="216"/>
      <c r="UEK181" s="216"/>
      <c r="UEL181" s="216"/>
      <c r="UEM181" s="216"/>
      <c r="UEN181" s="216"/>
      <c r="UEO181" s="216"/>
      <c r="UEP181" s="216"/>
      <c r="UEQ181" s="216"/>
      <c r="UER181" s="216"/>
      <c r="UES181" s="216"/>
      <c r="UET181" s="216"/>
      <c r="UEU181" s="216"/>
      <c r="UEV181" s="216"/>
      <c r="UEW181" s="216"/>
      <c r="UEX181" s="216"/>
      <c r="UEY181" s="216"/>
      <c r="UEZ181" s="216"/>
      <c r="UFA181" s="216"/>
      <c r="UFB181" s="216"/>
      <c r="UFC181" s="216"/>
      <c r="UFD181" s="216"/>
      <c r="UFE181" s="216"/>
      <c r="UFF181" s="216"/>
      <c r="UFG181" s="216"/>
      <c r="UFH181" s="216"/>
      <c r="UFI181" s="216"/>
      <c r="UFJ181" s="216"/>
      <c r="UFK181" s="216"/>
      <c r="UFL181" s="216"/>
      <c r="UFM181" s="216"/>
      <c r="UFN181" s="216"/>
      <c r="UFO181" s="216"/>
      <c r="UFP181" s="216"/>
      <c r="UFQ181" s="216"/>
      <c r="UFR181" s="216"/>
      <c r="UFS181" s="216"/>
      <c r="UFT181" s="216"/>
      <c r="UFU181" s="216"/>
      <c r="UFV181" s="216"/>
      <c r="UFW181" s="216"/>
      <c r="UFX181" s="216"/>
      <c r="UFY181" s="216"/>
      <c r="UFZ181" s="216"/>
      <c r="UGA181" s="216"/>
      <c r="UGB181" s="216"/>
      <c r="UGC181" s="216"/>
      <c r="UGD181" s="216"/>
      <c r="UGE181" s="216"/>
      <c r="UGF181" s="216"/>
      <c r="UGG181" s="216"/>
      <c r="UGH181" s="216"/>
      <c r="UGI181" s="216"/>
      <c r="UGJ181" s="216"/>
      <c r="UGK181" s="216"/>
      <c r="UGL181" s="216"/>
      <c r="UGM181" s="216"/>
      <c r="UGN181" s="216"/>
      <c r="UGO181" s="216"/>
      <c r="UGP181" s="216"/>
      <c r="UGQ181" s="216"/>
      <c r="UGR181" s="216"/>
      <c r="UGS181" s="216"/>
      <c r="UGT181" s="216"/>
      <c r="UGU181" s="216"/>
      <c r="UGV181" s="216"/>
      <c r="UGW181" s="216"/>
      <c r="UGX181" s="216"/>
      <c r="UGY181" s="216"/>
      <c r="UGZ181" s="216"/>
      <c r="UHA181" s="216"/>
      <c r="UHB181" s="216"/>
      <c r="UHC181" s="216"/>
      <c r="UHD181" s="216"/>
      <c r="UHE181" s="216"/>
      <c r="UHF181" s="216"/>
      <c r="UHG181" s="216"/>
      <c r="UHH181" s="216"/>
      <c r="UHI181" s="216"/>
      <c r="UHJ181" s="216"/>
      <c r="UHK181" s="216"/>
      <c r="UHL181" s="216"/>
      <c r="UHM181" s="216"/>
      <c r="UHN181" s="216"/>
      <c r="UHO181" s="216"/>
      <c r="UHP181" s="216"/>
      <c r="UHQ181" s="216"/>
      <c r="UHR181" s="216"/>
      <c r="UHS181" s="216"/>
      <c r="UHT181" s="216"/>
      <c r="UHU181" s="216"/>
      <c r="UHV181" s="216"/>
      <c r="UHW181" s="216"/>
      <c r="UHX181" s="216"/>
      <c r="UHY181" s="216"/>
      <c r="UHZ181" s="216"/>
      <c r="UIA181" s="216"/>
      <c r="UIB181" s="216"/>
      <c r="UIC181" s="216"/>
      <c r="UID181" s="216"/>
      <c r="UIE181" s="216"/>
      <c r="UIF181" s="216"/>
      <c r="UIG181" s="216"/>
      <c r="UIH181" s="216"/>
      <c r="UII181" s="216"/>
      <c r="UIJ181" s="216"/>
      <c r="UIK181" s="216"/>
      <c r="UIL181" s="216"/>
      <c r="UIM181" s="216"/>
      <c r="UIN181" s="216"/>
      <c r="UIO181" s="216"/>
      <c r="UIP181" s="216"/>
      <c r="UIQ181" s="216"/>
      <c r="UIR181" s="216"/>
      <c r="UIS181" s="216"/>
      <c r="UIT181" s="216"/>
      <c r="UIU181" s="216"/>
      <c r="UIV181" s="216"/>
      <c r="UIW181" s="216"/>
      <c r="UIX181" s="216"/>
      <c r="UIY181" s="216"/>
      <c r="UIZ181" s="216"/>
      <c r="UJA181" s="216"/>
      <c r="UJB181" s="216"/>
      <c r="UJC181" s="216"/>
      <c r="UJD181" s="216"/>
      <c r="UJE181" s="216"/>
      <c r="UJF181" s="216"/>
      <c r="UJG181" s="216"/>
      <c r="UJH181" s="216"/>
      <c r="UJI181" s="216"/>
      <c r="UJJ181" s="216"/>
      <c r="UJK181" s="216"/>
      <c r="UJL181" s="216"/>
      <c r="UJM181" s="216"/>
      <c r="UJN181" s="216"/>
      <c r="UJO181" s="216"/>
      <c r="UJP181" s="216"/>
      <c r="UJQ181" s="216"/>
      <c r="UJR181" s="216"/>
      <c r="UJS181" s="216"/>
      <c r="UJT181" s="216"/>
      <c r="UJU181" s="216"/>
      <c r="UJV181" s="216"/>
      <c r="UJW181" s="216"/>
      <c r="UJX181" s="216"/>
      <c r="UJY181" s="216"/>
      <c r="UJZ181" s="216"/>
      <c r="UKA181" s="216"/>
      <c r="UKB181" s="216"/>
      <c r="UKC181" s="216"/>
      <c r="UKD181" s="216"/>
      <c r="UKE181" s="216"/>
      <c r="UKF181" s="216"/>
      <c r="UKG181" s="216"/>
      <c r="UKH181" s="216"/>
      <c r="UKI181" s="216"/>
      <c r="UKJ181" s="216"/>
      <c r="UKK181" s="216"/>
      <c r="UKL181" s="216"/>
      <c r="UKM181" s="216"/>
      <c r="UKN181" s="216"/>
      <c r="UKO181" s="216"/>
      <c r="UKP181" s="216"/>
      <c r="UKQ181" s="216"/>
      <c r="UKR181" s="216"/>
      <c r="UKS181" s="216"/>
      <c r="UKT181" s="216"/>
      <c r="UKU181" s="216"/>
      <c r="UKV181" s="216"/>
      <c r="UKW181" s="216"/>
      <c r="UKX181" s="216"/>
      <c r="UKY181" s="216"/>
      <c r="UKZ181" s="216"/>
      <c r="ULA181" s="216"/>
      <c r="ULB181" s="216"/>
      <c r="ULC181" s="216"/>
      <c r="ULD181" s="216"/>
      <c r="ULE181" s="216"/>
      <c r="ULF181" s="216"/>
      <c r="ULG181" s="216"/>
      <c r="ULH181" s="216"/>
      <c r="ULI181" s="216"/>
      <c r="ULJ181" s="216"/>
      <c r="ULK181" s="216"/>
      <c r="ULL181" s="216"/>
      <c r="ULM181" s="216"/>
      <c r="ULN181" s="216"/>
      <c r="ULO181" s="216"/>
      <c r="ULP181" s="216"/>
      <c r="ULQ181" s="216"/>
      <c r="ULR181" s="216"/>
      <c r="ULS181" s="216"/>
      <c r="ULT181" s="216"/>
      <c r="ULU181" s="216"/>
      <c r="ULV181" s="216"/>
      <c r="ULW181" s="216"/>
      <c r="ULX181" s="216"/>
      <c r="ULY181" s="216"/>
      <c r="ULZ181" s="216"/>
      <c r="UMA181" s="216"/>
      <c r="UMB181" s="216"/>
      <c r="UMC181" s="216"/>
      <c r="UMD181" s="216"/>
      <c r="UME181" s="216"/>
      <c r="UMF181" s="216"/>
      <c r="UMG181" s="216"/>
      <c r="UMH181" s="216"/>
      <c r="UMI181" s="216"/>
      <c r="UMJ181" s="216"/>
      <c r="UMK181" s="216"/>
      <c r="UML181" s="216"/>
      <c r="UMM181" s="216"/>
      <c r="UMN181" s="216"/>
      <c r="UMO181" s="216"/>
      <c r="UMP181" s="216"/>
      <c r="UMQ181" s="216"/>
      <c r="UMR181" s="216"/>
      <c r="UMS181" s="216"/>
      <c r="UMT181" s="216"/>
      <c r="UMU181" s="216"/>
      <c r="UMV181" s="216"/>
      <c r="UMW181" s="216"/>
      <c r="UMX181" s="216"/>
      <c r="UMY181" s="216"/>
      <c r="UMZ181" s="216"/>
      <c r="UNA181" s="216"/>
      <c r="UNB181" s="216"/>
      <c r="UNC181" s="216"/>
      <c r="UND181" s="216"/>
      <c r="UNE181" s="216"/>
      <c r="UNF181" s="216"/>
      <c r="UNG181" s="216"/>
      <c r="UNH181" s="216"/>
      <c r="UNI181" s="216"/>
      <c r="UNJ181" s="216"/>
      <c r="UNK181" s="216"/>
      <c r="UNL181" s="216"/>
      <c r="UNM181" s="216"/>
      <c r="UNN181" s="216"/>
      <c r="UNO181" s="216"/>
      <c r="UNP181" s="216"/>
      <c r="UNQ181" s="216"/>
      <c r="UNR181" s="216"/>
      <c r="UNS181" s="216"/>
      <c r="UNT181" s="216"/>
      <c r="UNU181" s="216"/>
      <c r="UNV181" s="216"/>
      <c r="UNW181" s="216"/>
      <c r="UNX181" s="216"/>
      <c r="UNY181" s="216"/>
      <c r="UNZ181" s="216"/>
      <c r="UOA181" s="216"/>
      <c r="UOB181" s="216"/>
      <c r="UOC181" s="216"/>
      <c r="UOD181" s="216"/>
      <c r="UOE181" s="216"/>
      <c r="UOF181" s="216"/>
      <c r="UOG181" s="216"/>
      <c r="UOH181" s="216"/>
      <c r="UOI181" s="216"/>
      <c r="UOJ181" s="216"/>
      <c r="UOK181" s="216"/>
      <c r="UOL181" s="216"/>
      <c r="UOM181" s="216"/>
      <c r="UON181" s="216"/>
      <c r="UOO181" s="216"/>
      <c r="UOP181" s="216"/>
      <c r="UOQ181" s="216"/>
      <c r="UOR181" s="216"/>
      <c r="UOS181" s="216"/>
      <c r="UOT181" s="216"/>
      <c r="UOU181" s="216"/>
      <c r="UOV181" s="216"/>
      <c r="UOW181" s="216"/>
      <c r="UOX181" s="216"/>
      <c r="UOY181" s="216"/>
      <c r="UOZ181" s="216"/>
      <c r="UPA181" s="216"/>
      <c r="UPB181" s="216"/>
      <c r="UPC181" s="216"/>
      <c r="UPD181" s="216"/>
      <c r="UPE181" s="216"/>
      <c r="UPF181" s="216"/>
      <c r="UPG181" s="216"/>
      <c r="UPH181" s="216"/>
      <c r="UPI181" s="216"/>
      <c r="UPJ181" s="216"/>
      <c r="UPK181" s="216"/>
      <c r="UPL181" s="216"/>
      <c r="UPM181" s="216"/>
      <c r="UPN181" s="216"/>
      <c r="UPO181" s="216"/>
      <c r="UPP181" s="216"/>
      <c r="UPQ181" s="216"/>
      <c r="UPR181" s="216"/>
      <c r="UPS181" s="216"/>
      <c r="UPT181" s="216"/>
      <c r="UPU181" s="216"/>
      <c r="UPV181" s="216"/>
      <c r="UPW181" s="216"/>
      <c r="UPX181" s="216"/>
      <c r="UPY181" s="216"/>
      <c r="UPZ181" s="216"/>
      <c r="UQA181" s="216"/>
      <c r="UQB181" s="216"/>
      <c r="UQC181" s="216"/>
      <c r="UQD181" s="216"/>
      <c r="UQE181" s="216"/>
      <c r="UQF181" s="216"/>
      <c r="UQG181" s="216"/>
      <c r="UQH181" s="216"/>
      <c r="UQI181" s="216"/>
      <c r="UQJ181" s="216"/>
      <c r="UQK181" s="216"/>
      <c r="UQL181" s="216"/>
      <c r="UQM181" s="216"/>
      <c r="UQN181" s="216"/>
      <c r="UQO181" s="216"/>
      <c r="UQP181" s="216"/>
      <c r="UQQ181" s="216"/>
      <c r="UQR181" s="216"/>
      <c r="UQS181" s="216"/>
      <c r="UQT181" s="216"/>
      <c r="UQU181" s="216"/>
      <c r="UQV181" s="216"/>
      <c r="UQW181" s="216"/>
      <c r="UQX181" s="216"/>
      <c r="UQY181" s="216"/>
      <c r="UQZ181" s="216"/>
      <c r="URA181" s="216"/>
      <c r="URB181" s="216"/>
      <c r="URC181" s="216"/>
      <c r="URD181" s="216"/>
      <c r="URE181" s="216"/>
      <c r="URF181" s="216"/>
      <c r="URG181" s="216"/>
      <c r="URH181" s="216"/>
      <c r="URI181" s="216"/>
      <c r="URJ181" s="216"/>
      <c r="URK181" s="216"/>
      <c r="URL181" s="216"/>
      <c r="URM181" s="216"/>
      <c r="URN181" s="216"/>
      <c r="URO181" s="216"/>
      <c r="URP181" s="216"/>
      <c r="URQ181" s="216"/>
      <c r="URR181" s="216"/>
      <c r="URS181" s="216"/>
      <c r="URT181" s="216"/>
      <c r="URU181" s="216"/>
      <c r="URV181" s="216"/>
      <c r="URW181" s="216"/>
      <c r="URX181" s="216"/>
      <c r="URY181" s="216"/>
      <c r="URZ181" s="216"/>
      <c r="USA181" s="216"/>
      <c r="USB181" s="216"/>
      <c r="USC181" s="216"/>
      <c r="USD181" s="216"/>
      <c r="USE181" s="216"/>
      <c r="USF181" s="216"/>
      <c r="USG181" s="216"/>
      <c r="USH181" s="216"/>
      <c r="USI181" s="216"/>
      <c r="USJ181" s="216"/>
      <c r="USK181" s="216"/>
      <c r="USL181" s="216"/>
      <c r="USM181" s="216"/>
      <c r="USN181" s="216"/>
      <c r="USO181" s="216"/>
      <c r="USP181" s="216"/>
      <c r="USQ181" s="216"/>
      <c r="USR181" s="216"/>
      <c r="USS181" s="216"/>
      <c r="UST181" s="216"/>
      <c r="USU181" s="216"/>
      <c r="USV181" s="216"/>
      <c r="USW181" s="216"/>
      <c r="USX181" s="216"/>
      <c r="USY181" s="216"/>
      <c r="USZ181" s="216"/>
      <c r="UTA181" s="216"/>
      <c r="UTB181" s="216"/>
      <c r="UTC181" s="216"/>
      <c r="UTD181" s="216"/>
      <c r="UTE181" s="216"/>
      <c r="UTF181" s="216"/>
      <c r="UTG181" s="216"/>
      <c r="UTH181" s="216"/>
      <c r="UTI181" s="216"/>
      <c r="UTJ181" s="216"/>
      <c r="UTK181" s="216"/>
      <c r="UTL181" s="216"/>
      <c r="UTM181" s="216"/>
      <c r="UTN181" s="216"/>
      <c r="UTO181" s="216"/>
      <c r="UTP181" s="216"/>
      <c r="UTQ181" s="216"/>
      <c r="UTR181" s="216"/>
      <c r="UTS181" s="216"/>
      <c r="UTT181" s="216"/>
      <c r="UTU181" s="216"/>
      <c r="UTV181" s="216"/>
      <c r="UTW181" s="216"/>
      <c r="UTX181" s="216"/>
      <c r="UTY181" s="216"/>
      <c r="UTZ181" s="216"/>
      <c r="UUA181" s="216"/>
      <c r="UUB181" s="216"/>
      <c r="UUC181" s="216"/>
      <c r="UUD181" s="216"/>
      <c r="UUE181" s="216"/>
      <c r="UUF181" s="216"/>
      <c r="UUG181" s="216"/>
      <c r="UUH181" s="216"/>
      <c r="UUI181" s="216"/>
      <c r="UUJ181" s="216"/>
      <c r="UUK181" s="216"/>
      <c r="UUL181" s="216"/>
      <c r="UUM181" s="216"/>
      <c r="UUN181" s="216"/>
      <c r="UUO181" s="216"/>
      <c r="UUP181" s="216"/>
      <c r="UUQ181" s="216"/>
      <c r="UUR181" s="216"/>
      <c r="UUS181" s="216"/>
      <c r="UUT181" s="216"/>
      <c r="UUU181" s="216"/>
      <c r="UUV181" s="216"/>
      <c r="UUW181" s="216"/>
      <c r="UUX181" s="216"/>
      <c r="UUY181" s="216"/>
      <c r="UUZ181" s="216"/>
      <c r="UVA181" s="216"/>
      <c r="UVB181" s="216"/>
      <c r="UVC181" s="216"/>
      <c r="UVD181" s="216"/>
      <c r="UVE181" s="216"/>
      <c r="UVF181" s="216"/>
      <c r="UVG181" s="216"/>
      <c r="UVH181" s="216"/>
      <c r="UVI181" s="216"/>
      <c r="UVJ181" s="216"/>
      <c r="UVK181" s="216"/>
      <c r="UVL181" s="216"/>
      <c r="UVM181" s="216"/>
      <c r="UVN181" s="216"/>
      <c r="UVO181" s="216"/>
      <c r="UVP181" s="216"/>
      <c r="UVQ181" s="216"/>
      <c r="UVR181" s="216"/>
      <c r="UVS181" s="216"/>
      <c r="UVT181" s="216"/>
      <c r="UVU181" s="216"/>
      <c r="UVV181" s="216"/>
      <c r="UVW181" s="216"/>
      <c r="UVX181" s="216"/>
      <c r="UVY181" s="216"/>
      <c r="UVZ181" s="216"/>
      <c r="UWA181" s="216"/>
      <c r="UWB181" s="216"/>
      <c r="UWC181" s="216"/>
      <c r="UWD181" s="216"/>
      <c r="UWE181" s="216"/>
      <c r="UWF181" s="216"/>
      <c r="UWG181" s="216"/>
      <c r="UWH181" s="216"/>
      <c r="UWI181" s="216"/>
      <c r="UWJ181" s="216"/>
      <c r="UWK181" s="216"/>
      <c r="UWL181" s="216"/>
      <c r="UWM181" s="216"/>
      <c r="UWN181" s="216"/>
      <c r="UWO181" s="216"/>
      <c r="UWP181" s="216"/>
      <c r="UWQ181" s="216"/>
      <c r="UWR181" s="216"/>
      <c r="UWS181" s="216"/>
      <c r="UWT181" s="216"/>
      <c r="UWU181" s="216"/>
      <c r="UWV181" s="216"/>
      <c r="UWW181" s="216"/>
      <c r="UWX181" s="216"/>
      <c r="UWY181" s="216"/>
      <c r="UWZ181" s="216"/>
      <c r="UXA181" s="216"/>
      <c r="UXB181" s="216"/>
      <c r="UXC181" s="216"/>
      <c r="UXD181" s="216"/>
      <c r="UXE181" s="216"/>
      <c r="UXF181" s="216"/>
      <c r="UXG181" s="216"/>
      <c r="UXH181" s="216"/>
      <c r="UXI181" s="216"/>
      <c r="UXJ181" s="216"/>
      <c r="UXK181" s="216"/>
      <c r="UXL181" s="216"/>
      <c r="UXM181" s="216"/>
      <c r="UXN181" s="216"/>
      <c r="UXO181" s="216"/>
      <c r="UXP181" s="216"/>
      <c r="UXQ181" s="216"/>
      <c r="UXR181" s="216"/>
      <c r="UXS181" s="216"/>
      <c r="UXT181" s="216"/>
      <c r="UXU181" s="216"/>
      <c r="UXV181" s="216"/>
      <c r="UXW181" s="216"/>
      <c r="UXX181" s="216"/>
      <c r="UXY181" s="216"/>
      <c r="UXZ181" s="216"/>
      <c r="UYA181" s="216"/>
      <c r="UYB181" s="216"/>
      <c r="UYC181" s="216"/>
      <c r="UYD181" s="216"/>
      <c r="UYE181" s="216"/>
      <c r="UYF181" s="216"/>
      <c r="UYG181" s="216"/>
      <c r="UYH181" s="216"/>
      <c r="UYI181" s="216"/>
      <c r="UYJ181" s="216"/>
      <c r="UYK181" s="216"/>
      <c r="UYL181" s="216"/>
      <c r="UYM181" s="216"/>
      <c r="UYN181" s="216"/>
      <c r="UYO181" s="216"/>
      <c r="UYP181" s="216"/>
      <c r="UYQ181" s="216"/>
      <c r="UYR181" s="216"/>
      <c r="UYS181" s="216"/>
      <c r="UYT181" s="216"/>
      <c r="UYU181" s="216"/>
      <c r="UYV181" s="216"/>
      <c r="UYW181" s="216"/>
      <c r="UYX181" s="216"/>
      <c r="UYY181" s="216"/>
      <c r="UYZ181" s="216"/>
      <c r="UZA181" s="216"/>
      <c r="UZB181" s="216"/>
      <c r="UZC181" s="216"/>
      <c r="UZD181" s="216"/>
      <c r="UZE181" s="216"/>
      <c r="UZF181" s="216"/>
      <c r="UZG181" s="216"/>
      <c r="UZH181" s="216"/>
      <c r="UZI181" s="216"/>
      <c r="UZJ181" s="216"/>
      <c r="UZK181" s="216"/>
      <c r="UZL181" s="216"/>
      <c r="UZM181" s="216"/>
      <c r="UZN181" s="216"/>
      <c r="UZO181" s="216"/>
      <c r="UZP181" s="216"/>
      <c r="UZQ181" s="216"/>
      <c r="UZR181" s="216"/>
      <c r="UZS181" s="216"/>
      <c r="UZT181" s="216"/>
      <c r="UZU181" s="216"/>
      <c r="UZV181" s="216"/>
      <c r="UZW181" s="216"/>
      <c r="UZX181" s="216"/>
      <c r="UZY181" s="216"/>
      <c r="UZZ181" s="216"/>
      <c r="VAA181" s="216"/>
      <c r="VAB181" s="216"/>
      <c r="VAC181" s="216"/>
      <c r="VAD181" s="216"/>
      <c r="VAE181" s="216"/>
      <c r="VAF181" s="216"/>
      <c r="VAG181" s="216"/>
      <c r="VAH181" s="216"/>
      <c r="VAI181" s="216"/>
      <c r="VAJ181" s="216"/>
      <c r="VAK181" s="216"/>
      <c r="VAL181" s="216"/>
      <c r="VAM181" s="216"/>
      <c r="VAN181" s="216"/>
      <c r="VAO181" s="216"/>
      <c r="VAP181" s="216"/>
      <c r="VAQ181" s="216"/>
      <c r="VAR181" s="216"/>
      <c r="VAS181" s="216"/>
      <c r="VAT181" s="216"/>
      <c r="VAU181" s="216"/>
      <c r="VAV181" s="216"/>
      <c r="VAW181" s="216"/>
      <c r="VAX181" s="216"/>
      <c r="VAY181" s="216"/>
      <c r="VAZ181" s="216"/>
      <c r="VBA181" s="216"/>
      <c r="VBB181" s="216"/>
      <c r="VBC181" s="216"/>
      <c r="VBD181" s="216"/>
      <c r="VBE181" s="216"/>
      <c r="VBF181" s="216"/>
      <c r="VBG181" s="216"/>
      <c r="VBH181" s="216"/>
      <c r="VBI181" s="216"/>
      <c r="VBJ181" s="216"/>
      <c r="VBK181" s="216"/>
      <c r="VBL181" s="216"/>
      <c r="VBM181" s="216"/>
      <c r="VBN181" s="216"/>
      <c r="VBO181" s="216"/>
      <c r="VBP181" s="216"/>
      <c r="VBQ181" s="216"/>
      <c r="VBR181" s="216"/>
      <c r="VBS181" s="216"/>
      <c r="VBT181" s="216"/>
      <c r="VBU181" s="216"/>
      <c r="VBV181" s="216"/>
      <c r="VBW181" s="216"/>
      <c r="VBX181" s="216"/>
      <c r="VBY181" s="216"/>
      <c r="VBZ181" s="216"/>
      <c r="VCA181" s="216"/>
      <c r="VCB181" s="216"/>
      <c r="VCC181" s="216"/>
      <c r="VCD181" s="216"/>
      <c r="VCE181" s="216"/>
      <c r="VCF181" s="216"/>
      <c r="VCG181" s="216"/>
      <c r="VCH181" s="216"/>
      <c r="VCI181" s="216"/>
      <c r="VCJ181" s="216"/>
      <c r="VCK181" s="216"/>
      <c r="VCL181" s="216"/>
      <c r="VCM181" s="216"/>
      <c r="VCN181" s="216"/>
      <c r="VCO181" s="216"/>
      <c r="VCP181" s="216"/>
      <c r="VCQ181" s="216"/>
      <c r="VCR181" s="216"/>
      <c r="VCS181" s="216"/>
      <c r="VCT181" s="216"/>
      <c r="VCU181" s="216"/>
      <c r="VCV181" s="216"/>
      <c r="VCW181" s="216"/>
      <c r="VCX181" s="216"/>
      <c r="VCY181" s="216"/>
      <c r="VCZ181" s="216"/>
      <c r="VDA181" s="216"/>
      <c r="VDB181" s="216"/>
      <c r="VDC181" s="216"/>
      <c r="VDD181" s="216"/>
      <c r="VDE181" s="216"/>
      <c r="VDF181" s="216"/>
      <c r="VDG181" s="216"/>
      <c r="VDH181" s="216"/>
      <c r="VDI181" s="216"/>
      <c r="VDJ181" s="216"/>
      <c r="VDK181" s="216"/>
      <c r="VDL181" s="216"/>
      <c r="VDM181" s="216"/>
      <c r="VDN181" s="216"/>
      <c r="VDO181" s="216"/>
      <c r="VDP181" s="216"/>
      <c r="VDQ181" s="216"/>
      <c r="VDR181" s="216"/>
      <c r="VDS181" s="216"/>
      <c r="VDT181" s="216"/>
      <c r="VDU181" s="216"/>
      <c r="VDV181" s="216"/>
      <c r="VDW181" s="216"/>
      <c r="VDX181" s="216"/>
      <c r="VDY181" s="216"/>
      <c r="VDZ181" s="216"/>
      <c r="VEA181" s="216"/>
      <c r="VEB181" s="216"/>
      <c r="VEC181" s="216"/>
      <c r="VED181" s="216"/>
      <c r="VEE181" s="216"/>
      <c r="VEF181" s="216"/>
      <c r="VEG181" s="216"/>
      <c r="VEH181" s="216"/>
      <c r="VEI181" s="216"/>
      <c r="VEJ181" s="216"/>
      <c r="VEK181" s="216"/>
      <c r="VEL181" s="216"/>
      <c r="VEM181" s="216"/>
      <c r="VEN181" s="216"/>
      <c r="VEO181" s="216"/>
      <c r="VEP181" s="216"/>
      <c r="VEQ181" s="216"/>
      <c r="VER181" s="216"/>
      <c r="VES181" s="216"/>
      <c r="VET181" s="216"/>
      <c r="VEU181" s="216"/>
      <c r="VEV181" s="216"/>
      <c r="VEW181" s="216"/>
      <c r="VEX181" s="216"/>
      <c r="VEY181" s="216"/>
      <c r="VEZ181" s="216"/>
      <c r="VFA181" s="216"/>
      <c r="VFB181" s="216"/>
      <c r="VFC181" s="216"/>
      <c r="VFD181" s="216"/>
      <c r="VFE181" s="216"/>
      <c r="VFF181" s="216"/>
      <c r="VFG181" s="216"/>
      <c r="VFH181" s="216"/>
      <c r="VFI181" s="216"/>
      <c r="VFJ181" s="216"/>
      <c r="VFK181" s="216"/>
      <c r="VFL181" s="216"/>
      <c r="VFM181" s="216"/>
      <c r="VFN181" s="216"/>
      <c r="VFO181" s="216"/>
      <c r="VFP181" s="216"/>
      <c r="VFQ181" s="216"/>
      <c r="VFR181" s="216"/>
      <c r="VFS181" s="216"/>
      <c r="VFT181" s="216"/>
      <c r="VFU181" s="216"/>
      <c r="VFV181" s="216"/>
      <c r="VFW181" s="216"/>
      <c r="VFX181" s="216"/>
      <c r="VFY181" s="216"/>
      <c r="VFZ181" s="216"/>
      <c r="VGA181" s="216"/>
      <c r="VGB181" s="216"/>
      <c r="VGC181" s="216"/>
      <c r="VGD181" s="216"/>
      <c r="VGE181" s="216"/>
      <c r="VGF181" s="216"/>
      <c r="VGG181" s="216"/>
      <c r="VGH181" s="216"/>
      <c r="VGI181" s="216"/>
      <c r="VGJ181" s="216"/>
      <c r="VGK181" s="216"/>
      <c r="VGL181" s="216"/>
      <c r="VGM181" s="216"/>
      <c r="VGN181" s="216"/>
      <c r="VGO181" s="216"/>
      <c r="VGP181" s="216"/>
      <c r="VGQ181" s="216"/>
      <c r="VGR181" s="216"/>
      <c r="VGS181" s="216"/>
      <c r="VGT181" s="216"/>
      <c r="VGU181" s="216"/>
      <c r="VGV181" s="216"/>
      <c r="VGW181" s="216"/>
      <c r="VGX181" s="216"/>
      <c r="VGY181" s="216"/>
      <c r="VGZ181" s="216"/>
      <c r="VHA181" s="216"/>
      <c r="VHB181" s="216"/>
      <c r="VHC181" s="216"/>
      <c r="VHD181" s="216"/>
      <c r="VHE181" s="216"/>
      <c r="VHF181" s="216"/>
      <c r="VHG181" s="216"/>
      <c r="VHH181" s="216"/>
      <c r="VHI181" s="216"/>
      <c r="VHJ181" s="216"/>
      <c r="VHK181" s="216"/>
      <c r="VHL181" s="216"/>
      <c r="VHM181" s="216"/>
      <c r="VHN181" s="216"/>
      <c r="VHO181" s="216"/>
      <c r="VHP181" s="216"/>
      <c r="VHQ181" s="216"/>
      <c r="VHR181" s="216"/>
      <c r="VHS181" s="216"/>
      <c r="VHT181" s="216"/>
      <c r="VHU181" s="216"/>
      <c r="VHV181" s="216"/>
      <c r="VHW181" s="216"/>
      <c r="VHX181" s="216"/>
      <c r="VHY181" s="216"/>
      <c r="VHZ181" s="216"/>
      <c r="VIA181" s="216"/>
      <c r="VIB181" s="216"/>
      <c r="VIC181" s="216"/>
      <c r="VID181" s="216"/>
      <c r="VIE181" s="216"/>
      <c r="VIF181" s="216"/>
      <c r="VIG181" s="216"/>
      <c r="VIH181" s="216"/>
      <c r="VII181" s="216"/>
      <c r="VIJ181" s="216"/>
      <c r="VIK181" s="216"/>
      <c r="VIL181" s="216"/>
      <c r="VIM181" s="216"/>
      <c r="VIN181" s="216"/>
      <c r="VIO181" s="216"/>
      <c r="VIP181" s="216"/>
      <c r="VIQ181" s="216"/>
      <c r="VIR181" s="216"/>
      <c r="VIS181" s="216"/>
      <c r="VIT181" s="216"/>
      <c r="VIU181" s="216"/>
      <c r="VIV181" s="216"/>
      <c r="VIW181" s="216"/>
      <c r="VIX181" s="216"/>
      <c r="VIY181" s="216"/>
      <c r="VIZ181" s="216"/>
      <c r="VJA181" s="216"/>
      <c r="VJB181" s="216"/>
      <c r="VJC181" s="216"/>
      <c r="VJD181" s="216"/>
      <c r="VJE181" s="216"/>
      <c r="VJF181" s="216"/>
      <c r="VJG181" s="216"/>
      <c r="VJH181" s="216"/>
      <c r="VJI181" s="216"/>
      <c r="VJJ181" s="216"/>
      <c r="VJK181" s="216"/>
      <c r="VJL181" s="216"/>
      <c r="VJM181" s="216"/>
      <c r="VJN181" s="216"/>
      <c r="VJO181" s="216"/>
      <c r="VJP181" s="216"/>
      <c r="VJQ181" s="216"/>
      <c r="VJR181" s="216"/>
      <c r="VJS181" s="216"/>
      <c r="VJT181" s="216"/>
      <c r="VJU181" s="216"/>
      <c r="VJV181" s="216"/>
      <c r="VJW181" s="216"/>
      <c r="VJX181" s="216"/>
      <c r="VJY181" s="216"/>
      <c r="VJZ181" s="216"/>
      <c r="VKA181" s="216"/>
      <c r="VKB181" s="216"/>
      <c r="VKC181" s="216"/>
      <c r="VKD181" s="216"/>
      <c r="VKE181" s="216"/>
      <c r="VKF181" s="216"/>
      <c r="VKG181" s="216"/>
      <c r="VKH181" s="216"/>
      <c r="VKI181" s="216"/>
      <c r="VKJ181" s="216"/>
      <c r="VKK181" s="216"/>
      <c r="VKL181" s="216"/>
      <c r="VKM181" s="216"/>
      <c r="VKN181" s="216"/>
      <c r="VKO181" s="216"/>
      <c r="VKP181" s="216"/>
      <c r="VKQ181" s="216"/>
      <c r="VKR181" s="216"/>
      <c r="VKS181" s="216"/>
      <c r="VKT181" s="216"/>
      <c r="VKU181" s="216"/>
      <c r="VKV181" s="216"/>
      <c r="VKW181" s="216"/>
      <c r="VKX181" s="216"/>
      <c r="VKY181" s="216"/>
      <c r="VKZ181" s="216"/>
      <c r="VLA181" s="216"/>
      <c r="VLB181" s="216"/>
      <c r="VLC181" s="216"/>
      <c r="VLD181" s="216"/>
      <c r="VLE181" s="216"/>
      <c r="VLF181" s="216"/>
      <c r="VLG181" s="216"/>
      <c r="VLH181" s="216"/>
      <c r="VLI181" s="216"/>
      <c r="VLJ181" s="216"/>
      <c r="VLK181" s="216"/>
      <c r="VLL181" s="216"/>
      <c r="VLM181" s="216"/>
      <c r="VLN181" s="216"/>
      <c r="VLO181" s="216"/>
      <c r="VLP181" s="216"/>
      <c r="VLQ181" s="216"/>
      <c r="VLR181" s="216"/>
      <c r="VLS181" s="216"/>
      <c r="VLT181" s="216"/>
      <c r="VLU181" s="216"/>
      <c r="VLV181" s="216"/>
      <c r="VLW181" s="216"/>
      <c r="VLX181" s="216"/>
      <c r="VLY181" s="216"/>
      <c r="VLZ181" s="216"/>
      <c r="VMA181" s="216"/>
      <c r="VMB181" s="216"/>
      <c r="VMC181" s="216"/>
      <c r="VMD181" s="216"/>
      <c r="VME181" s="216"/>
      <c r="VMF181" s="216"/>
      <c r="VMG181" s="216"/>
      <c r="VMH181" s="216"/>
      <c r="VMI181" s="216"/>
      <c r="VMJ181" s="216"/>
      <c r="VMK181" s="216"/>
      <c r="VML181" s="216"/>
      <c r="VMM181" s="216"/>
      <c r="VMN181" s="216"/>
      <c r="VMO181" s="216"/>
      <c r="VMP181" s="216"/>
      <c r="VMQ181" s="216"/>
      <c r="VMR181" s="216"/>
      <c r="VMS181" s="216"/>
      <c r="VMT181" s="216"/>
      <c r="VMU181" s="216"/>
      <c r="VMV181" s="216"/>
      <c r="VMW181" s="216"/>
      <c r="VMX181" s="216"/>
      <c r="VMY181" s="216"/>
      <c r="VMZ181" s="216"/>
      <c r="VNA181" s="216"/>
      <c r="VNB181" s="216"/>
      <c r="VNC181" s="216"/>
      <c r="VND181" s="216"/>
      <c r="VNE181" s="216"/>
      <c r="VNF181" s="216"/>
      <c r="VNG181" s="216"/>
      <c r="VNH181" s="216"/>
      <c r="VNI181" s="216"/>
      <c r="VNJ181" s="216"/>
      <c r="VNK181" s="216"/>
      <c r="VNL181" s="216"/>
      <c r="VNM181" s="216"/>
      <c r="VNN181" s="216"/>
      <c r="VNO181" s="216"/>
      <c r="VNP181" s="216"/>
      <c r="VNQ181" s="216"/>
      <c r="VNR181" s="216"/>
      <c r="VNS181" s="216"/>
      <c r="VNT181" s="216"/>
      <c r="VNU181" s="216"/>
      <c r="VNV181" s="216"/>
      <c r="VNW181" s="216"/>
      <c r="VNX181" s="216"/>
      <c r="VNY181" s="216"/>
      <c r="VNZ181" s="216"/>
      <c r="VOA181" s="216"/>
      <c r="VOB181" s="216"/>
      <c r="VOC181" s="216"/>
      <c r="VOD181" s="216"/>
      <c r="VOE181" s="216"/>
      <c r="VOF181" s="216"/>
      <c r="VOG181" s="216"/>
      <c r="VOH181" s="216"/>
      <c r="VOI181" s="216"/>
      <c r="VOJ181" s="216"/>
      <c r="VOK181" s="216"/>
      <c r="VOL181" s="216"/>
      <c r="VOM181" s="216"/>
      <c r="VON181" s="216"/>
      <c r="VOO181" s="216"/>
      <c r="VOP181" s="216"/>
      <c r="VOQ181" s="216"/>
      <c r="VOR181" s="216"/>
      <c r="VOS181" s="216"/>
      <c r="VOT181" s="216"/>
      <c r="VOU181" s="216"/>
      <c r="VOV181" s="216"/>
      <c r="VOW181" s="216"/>
      <c r="VOX181" s="216"/>
      <c r="VOY181" s="216"/>
      <c r="VOZ181" s="216"/>
      <c r="VPA181" s="216"/>
      <c r="VPB181" s="216"/>
      <c r="VPC181" s="216"/>
      <c r="VPD181" s="216"/>
      <c r="VPE181" s="216"/>
      <c r="VPF181" s="216"/>
      <c r="VPG181" s="216"/>
      <c r="VPH181" s="216"/>
      <c r="VPI181" s="216"/>
      <c r="VPJ181" s="216"/>
      <c r="VPK181" s="216"/>
      <c r="VPL181" s="216"/>
      <c r="VPM181" s="216"/>
      <c r="VPN181" s="216"/>
      <c r="VPO181" s="216"/>
      <c r="VPP181" s="216"/>
      <c r="VPQ181" s="216"/>
      <c r="VPR181" s="216"/>
      <c r="VPS181" s="216"/>
      <c r="VPT181" s="216"/>
      <c r="VPU181" s="216"/>
      <c r="VPV181" s="216"/>
      <c r="VPW181" s="216"/>
      <c r="VPX181" s="216"/>
      <c r="VPY181" s="216"/>
      <c r="VPZ181" s="216"/>
      <c r="VQA181" s="216"/>
      <c r="VQB181" s="216"/>
      <c r="VQC181" s="216"/>
      <c r="VQD181" s="216"/>
      <c r="VQE181" s="216"/>
      <c r="VQF181" s="216"/>
      <c r="VQG181" s="216"/>
      <c r="VQH181" s="216"/>
      <c r="VQI181" s="216"/>
      <c r="VQJ181" s="216"/>
      <c r="VQK181" s="216"/>
      <c r="VQL181" s="216"/>
      <c r="VQM181" s="216"/>
      <c r="VQN181" s="216"/>
      <c r="VQO181" s="216"/>
      <c r="VQP181" s="216"/>
      <c r="VQQ181" s="216"/>
      <c r="VQR181" s="216"/>
      <c r="VQS181" s="216"/>
      <c r="VQT181" s="216"/>
      <c r="VQU181" s="216"/>
      <c r="VQV181" s="216"/>
      <c r="VQW181" s="216"/>
      <c r="VQX181" s="216"/>
      <c r="VQY181" s="216"/>
      <c r="VQZ181" s="216"/>
      <c r="VRA181" s="216"/>
      <c r="VRB181" s="216"/>
      <c r="VRC181" s="216"/>
      <c r="VRD181" s="216"/>
      <c r="VRE181" s="216"/>
      <c r="VRF181" s="216"/>
      <c r="VRG181" s="216"/>
      <c r="VRH181" s="216"/>
      <c r="VRI181" s="216"/>
      <c r="VRJ181" s="216"/>
      <c r="VRK181" s="216"/>
      <c r="VRL181" s="216"/>
      <c r="VRM181" s="216"/>
      <c r="VRN181" s="216"/>
      <c r="VRO181" s="216"/>
      <c r="VRP181" s="216"/>
      <c r="VRQ181" s="216"/>
      <c r="VRR181" s="216"/>
      <c r="VRS181" s="216"/>
      <c r="VRT181" s="216"/>
      <c r="VRU181" s="216"/>
      <c r="VRV181" s="216"/>
      <c r="VRW181" s="216"/>
      <c r="VRX181" s="216"/>
      <c r="VRY181" s="216"/>
      <c r="VRZ181" s="216"/>
      <c r="VSA181" s="216"/>
      <c r="VSB181" s="216"/>
      <c r="VSC181" s="216"/>
      <c r="VSD181" s="216"/>
      <c r="VSE181" s="216"/>
      <c r="VSF181" s="216"/>
      <c r="VSG181" s="216"/>
      <c r="VSH181" s="216"/>
      <c r="VSI181" s="216"/>
      <c r="VSJ181" s="216"/>
      <c r="VSK181" s="216"/>
      <c r="VSL181" s="216"/>
      <c r="VSM181" s="216"/>
      <c r="VSN181" s="216"/>
      <c r="VSO181" s="216"/>
      <c r="VSP181" s="216"/>
      <c r="VSQ181" s="216"/>
      <c r="VSR181" s="216"/>
      <c r="VSS181" s="216"/>
      <c r="VST181" s="216"/>
      <c r="VSU181" s="216"/>
      <c r="VSV181" s="216"/>
      <c r="VSW181" s="216"/>
      <c r="VSX181" s="216"/>
      <c r="VSY181" s="216"/>
      <c r="VSZ181" s="216"/>
      <c r="VTA181" s="216"/>
      <c r="VTB181" s="216"/>
      <c r="VTC181" s="216"/>
      <c r="VTD181" s="216"/>
      <c r="VTE181" s="216"/>
      <c r="VTF181" s="216"/>
      <c r="VTG181" s="216"/>
      <c r="VTH181" s="216"/>
      <c r="VTI181" s="216"/>
      <c r="VTJ181" s="216"/>
      <c r="VTK181" s="216"/>
      <c r="VTL181" s="216"/>
      <c r="VTM181" s="216"/>
      <c r="VTN181" s="216"/>
      <c r="VTO181" s="216"/>
      <c r="VTP181" s="216"/>
      <c r="VTQ181" s="216"/>
      <c r="VTR181" s="216"/>
      <c r="VTS181" s="216"/>
      <c r="VTT181" s="216"/>
      <c r="VTU181" s="216"/>
      <c r="VTV181" s="216"/>
      <c r="VTW181" s="216"/>
      <c r="VTX181" s="216"/>
      <c r="VTY181" s="216"/>
      <c r="VTZ181" s="216"/>
      <c r="VUA181" s="216"/>
      <c r="VUB181" s="216"/>
      <c r="VUC181" s="216"/>
      <c r="VUD181" s="216"/>
      <c r="VUE181" s="216"/>
      <c r="VUF181" s="216"/>
      <c r="VUG181" s="216"/>
      <c r="VUH181" s="216"/>
      <c r="VUI181" s="216"/>
      <c r="VUJ181" s="216"/>
      <c r="VUK181" s="216"/>
      <c r="VUL181" s="216"/>
      <c r="VUM181" s="216"/>
      <c r="VUN181" s="216"/>
      <c r="VUO181" s="216"/>
      <c r="VUP181" s="216"/>
      <c r="VUQ181" s="216"/>
      <c r="VUR181" s="216"/>
      <c r="VUS181" s="216"/>
      <c r="VUT181" s="216"/>
      <c r="VUU181" s="216"/>
      <c r="VUV181" s="216"/>
      <c r="VUW181" s="216"/>
      <c r="VUX181" s="216"/>
      <c r="VUY181" s="216"/>
      <c r="VUZ181" s="216"/>
      <c r="VVA181" s="216"/>
      <c r="VVB181" s="216"/>
      <c r="VVC181" s="216"/>
      <c r="VVD181" s="216"/>
      <c r="VVE181" s="216"/>
      <c r="VVF181" s="216"/>
      <c r="VVG181" s="216"/>
      <c r="VVH181" s="216"/>
      <c r="VVI181" s="216"/>
      <c r="VVJ181" s="216"/>
      <c r="VVK181" s="216"/>
      <c r="VVL181" s="216"/>
      <c r="VVM181" s="216"/>
      <c r="VVN181" s="216"/>
      <c r="VVO181" s="216"/>
      <c r="VVP181" s="216"/>
      <c r="VVQ181" s="216"/>
      <c r="VVR181" s="216"/>
      <c r="VVS181" s="216"/>
      <c r="VVT181" s="216"/>
      <c r="VVU181" s="216"/>
      <c r="VVV181" s="216"/>
      <c r="VVW181" s="216"/>
      <c r="VVX181" s="216"/>
      <c r="VVY181" s="216"/>
      <c r="VVZ181" s="216"/>
      <c r="VWA181" s="216"/>
      <c r="VWB181" s="216"/>
      <c r="VWC181" s="216"/>
      <c r="VWD181" s="216"/>
      <c r="VWE181" s="216"/>
      <c r="VWF181" s="216"/>
      <c r="VWG181" s="216"/>
      <c r="VWH181" s="216"/>
      <c r="VWI181" s="216"/>
      <c r="VWJ181" s="216"/>
      <c r="VWK181" s="216"/>
      <c r="VWL181" s="216"/>
      <c r="VWM181" s="216"/>
      <c r="VWN181" s="216"/>
      <c r="VWO181" s="216"/>
      <c r="VWP181" s="216"/>
      <c r="VWQ181" s="216"/>
      <c r="VWR181" s="216"/>
      <c r="VWS181" s="216"/>
      <c r="VWT181" s="216"/>
      <c r="VWU181" s="216"/>
      <c r="VWV181" s="216"/>
      <c r="VWW181" s="216"/>
      <c r="VWX181" s="216"/>
      <c r="VWY181" s="216"/>
      <c r="VWZ181" s="216"/>
      <c r="VXA181" s="216"/>
      <c r="VXB181" s="216"/>
      <c r="VXC181" s="216"/>
      <c r="VXD181" s="216"/>
      <c r="VXE181" s="216"/>
      <c r="VXF181" s="216"/>
      <c r="VXG181" s="216"/>
      <c r="VXH181" s="216"/>
      <c r="VXI181" s="216"/>
      <c r="VXJ181" s="216"/>
      <c r="VXK181" s="216"/>
      <c r="VXL181" s="216"/>
      <c r="VXM181" s="216"/>
      <c r="VXN181" s="216"/>
      <c r="VXO181" s="216"/>
      <c r="VXP181" s="216"/>
      <c r="VXQ181" s="216"/>
      <c r="VXR181" s="216"/>
      <c r="VXS181" s="216"/>
      <c r="VXT181" s="216"/>
      <c r="VXU181" s="216"/>
      <c r="VXV181" s="216"/>
      <c r="VXW181" s="216"/>
      <c r="VXX181" s="216"/>
      <c r="VXY181" s="216"/>
      <c r="VXZ181" s="216"/>
      <c r="VYA181" s="216"/>
      <c r="VYB181" s="216"/>
      <c r="VYC181" s="216"/>
      <c r="VYD181" s="216"/>
      <c r="VYE181" s="216"/>
      <c r="VYF181" s="216"/>
      <c r="VYG181" s="216"/>
      <c r="VYH181" s="216"/>
      <c r="VYI181" s="216"/>
      <c r="VYJ181" s="216"/>
      <c r="VYK181" s="216"/>
      <c r="VYL181" s="216"/>
      <c r="VYM181" s="216"/>
      <c r="VYN181" s="216"/>
      <c r="VYO181" s="216"/>
      <c r="VYP181" s="216"/>
      <c r="VYQ181" s="216"/>
      <c r="VYR181" s="216"/>
      <c r="VYS181" s="216"/>
      <c r="VYT181" s="216"/>
      <c r="VYU181" s="216"/>
      <c r="VYV181" s="216"/>
      <c r="VYW181" s="216"/>
      <c r="VYX181" s="216"/>
      <c r="VYY181" s="216"/>
      <c r="VYZ181" s="216"/>
      <c r="VZA181" s="216"/>
      <c r="VZB181" s="216"/>
      <c r="VZC181" s="216"/>
      <c r="VZD181" s="216"/>
      <c r="VZE181" s="216"/>
      <c r="VZF181" s="216"/>
      <c r="VZG181" s="216"/>
      <c r="VZH181" s="216"/>
      <c r="VZI181" s="216"/>
      <c r="VZJ181" s="216"/>
      <c r="VZK181" s="216"/>
      <c r="VZL181" s="216"/>
      <c r="VZM181" s="216"/>
      <c r="VZN181" s="216"/>
      <c r="VZO181" s="216"/>
      <c r="VZP181" s="216"/>
      <c r="VZQ181" s="216"/>
      <c r="VZR181" s="216"/>
      <c r="VZS181" s="216"/>
      <c r="VZT181" s="216"/>
      <c r="VZU181" s="216"/>
      <c r="VZV181" s="216"/>
      <c r="VZW181" s="216"/>
      <c r="VZX181" s="216"/>
      <c r="VZY181" s="216"/>
      <c r="VZZ181" s="216"/>
      <c r="WAA181" s="216"/>
      <c r="WAB181" s="216"/>
      <c r="WAC181" s="216"/>
      <c r="WAD181" s="216"/>
      <c r="WAE181" s="216"/>
      <c r="WAF181" s="216"/>
      <c r="WAG181" s="216"/>
      <c r="WAH181" s="216"/>
      <c r="WAI181" s="216"/>
      <c r="WAJ181" s="216"/>
      <c r="WAK181" s="216"/>
      <c r="WAL181" s="216"/>
      <c r="WAM181" s="216"/>
      <c r="WAN181" s="216"/>
      <c r="WAO181" s="216"/>
      <c r="WAP181" s="216"/>
      <c r="WAQ181" s="216"/>
      <c r="WAR181" s="216"/>
      <c r="WAS181" s="216"/>
      <c r="WAT181" s="216"/>
      <c r="WAU181" s="216"/>
      <c r="WAV181" s="216"/>
      <c r="WAW181" s="216"/>
      <c r="WAX181" s="216"/>
      <c r="WAY181" s="216"/>
      <c r="WAZ181" s="216"/>
      <c r="WBA181" s="216"/>
      <c r="WBB181" s="216"/>
      <c r="WBC181" s="216"/>
      <c r="WBD181" s="216"/>
      <c r="WBE181" s="216"/>
      <c r="WBF181" s="216"/>
      <c r="WBG181" s="216"/>
      <c r="WBH181" s="216"/>
      <c r="WBI181" s="216"/>
      <c r="WBJ181" s="216"/>
      <c r="WBK181" s="216"/>
      <c r="WBL181" s="216"/>
      <c r="WBM181" s="216"/>
      <c r="WBN181" s="216"/>
      <c r="WBO181" s="216"/>
      <c r="WBP181" s="216"/>
      <c r="WBQ181" s="216"/>
      <c r="WBR181" s="216"/>
      <c r="WBS181" s="216"/>
      <c r="WBT181" s="216"/>
      <c r="WBU181" s="216"/>
      <c r="WBV181" s="216"/>
      <c r="WBW181" s="216"/>
      <c r="WBX181" s="216"/>
      <c r="WBY181" s="216"/>
      <c r="WBZ181" s="216"/>
      <c r="WCA181" s="216"/>
      <c r="WCB181" s="216"/>
      <c r="WCC181" s="216"/>
      <c r="WCD181" s="216"/>
      <c r="WCE181" s="216"/>
      <c r="WCF181" s="216"/>
      <c r="WCG181" s="216"/>
      <c r="WCH181" s="216"/>
      <c r="WCI181" s="216"/>
      <c r="WCJ181" s="216"/>
      <c r="WCK181" s="216"/>
      <c r="WCL181" s="216"/>
      <c r="WCM181" s="216"/>
      <c r="WCN181" s="216"/>
      <c r="WCO181" s="216"/>
      <c r="WCP181" s="216"/>
      <c r="WCQ181" s="216"/>
      <c r="WCR181" s="216"/>
      <c r="WCS181" s="216"/>
      <c r="WCT181" s="216"/>
      <c r="WCU181" s="216"/>
      <c r="WCV181" s="216"/>
      <c r="WCW181" s="216"/>
      <c r="WCX181" s="216"/>
      <c r="WCY181" s="216"/>
      <c r="WCZ181" s="216"/>
      <c r="WDA181" s="216"/>
      <c r="WDB181" s="216"/>
      <c r="WDC181" s="216"/>
      <c r="WDD181" s="216"/>
      <c r="WDE181" s="216"/>
      <c r="WDF181" s="216"/>
      <c r="WDG181" s="216"/>
      <c r="WDH181" s="216"/>
      <c r="WDI181" s="216"/>
      <c r="WDJ181" s="216"/>
      <c r="WDK181" s="216"/>
      <c r="WDL181" s="216"/>
      <c r="WDM181" s="216"/>
      <c r="WDN181" s="216"/>
      <c r="WDO181" s="216"/>
      <c r="WDP181" s="216"/>
      <c r="WDQ181" s="216"/>
      <c r="WDR181" s="216"/>
      <c r="WDS181" s="216"/>
      <c r="WDT181" s="216"/>
      <c r="WDU181" s="216"/>
      <c r="WDV181" s="216"/>
      <c r="WDW181" s="216"/>
      <c r="WDX181" s="216"/>
      <c r="WDY181" s="216"/>
      <c r="WDZ181" s="216"/>
      <c r="WEA181" s="216"/>
      <c r="WEB181" s="216"/>
      <c r="WEC181" s="216"/>
      <c r="WED181" s="216"/>
      <c r="WEE181" s="216"/>
      <c r="WEF181" s="216"/>
      <c r="WEG181" s="216"/>
      <c r="WEH181" s="216"/>
      <c r="WEI181" s="216"/>
      <c r="WEJ181" s="216"/>
      <c r="WEK181" s="216"/>
      <c r="WEL181" s="216"/>
      <c r="WEM181" s="216"/>
      <c r="WEN181" s="216"/>
      <c r="WEO181" s="216"/>
      <c r="WEP181" s="216"/>
      <c r="WEQ181" s="216"/>
      <c r="WER181" s="216"/>
      <c r="WES181" s="216"/>
      <c r="WET181" s="216"/>
      <c r="WEU181" s="216"/>
      <c r="WEV181" s="216"/>
      <c r="WEW181" s="216"/>
      <c r="WEX181" s="216"/>
      <c r="WEY181" s="216"/>
      <c r="WEZ181" s="216"/>
      <c r="WFA181" s="216"/>
      <c r="WFB181" s="216"/>
      <c r="WFC181" s="216"/>
      <c r="WFD181" s="216"/>
      <c r="WFE181" s="216"/>
      <c r="WFF181" s="216"/>
      <c r="WFG181" s="216"/>
      <c r="WFH181" s="216"/>
      <c r="WFI181" s="216"/>
      <c r="WFJ181" s="216"/>
      <c r="WFK181" s="216"/>
      <c r="WFL181" s="216"/>
      <c r="WFM181" s="216"/>
      <c r="WFN181" s="216"/>
      <c r="WFO181" s="216"/>
      <c r="WFP181" s="216"/>
      <c r="WFQ181" s="216"/>
      <c r="WFR181" s="216"/>
      <c r="WFS181" s="216"/>
      <c r="WFT181" s="216"/>
      <c r="WFU181" s="216"/>
      <c r="WFV181" s="216"/>
      <c r="WFW181" s="216"/>
      <c r="WFX181" s="216"/>
      <c r="WFY181" s="216"/>
      <c r="WFZ181" s="216"/>
      <c r="WGA181" s="216"/>
      <c r="WGB181" s="216"/>
      <c r="WGC181" s="216"/>
      <c r="WGD181" s="216"/>
      <c r="WGE181" s="216"/>
      <c r="WGF181" s="216"/>
      <c r="WGG181" s="216"/>
      <c r="WGH181" s="216"/>
      <c r="WGI181" s="216"/>
      <c r="WGJ181" s="216"/>
      <c r="WGK181" s="216"/>
      <c r="WGL181" s="216"/>
      <c r="WGM181" s="216"/>
      <c r="WGN181" s="216"/>
      <c r="WGO181" s="216"/>
      <c r="WGP181" s="216"/>
      <c r="WGQ181" s="216"/>
      <c r="WGR181" s="216"/>
      <c r="WGS181" s="216"/>
      <c r="WGT181" s="216"/>
      <c r="WGU181" s="216"/>
      <c r="WGV181" s="216"/>
      <c r="WGW181" s="216"/>
      <c r="WGX181" s="216"/>
      <c r="WGY181" s="216"/>
      <c r="WGZ181" s="216"/>
      <c r="WHA181" s="216"/>
      <c r="WHB181" s="216"/>
      <c r="WHC181" s="216"/>
      <c r="WHD181" s="216"/>
      <c r="WHE181" s="216"/>
      <c r="WHF181" s="216"/>
      <c r="WHG181" s="216"/>
      <c r="WHH181" s="216"/>
      <c r="WHI181" s="216"/>
      <c r="WHJ181" s="216"/>
      <c r="WHK181" s="216"/>
      <c r="WHL181" s="216"/>
      <c r="WHM181" s="216"/>
      <c r="WHN181" s="216"/>
      <c r="WHO181" s="216"/>
      <c r="WHP181" s="216"/>
      <c r="WHQ181" s="216"/>
      <c r="WHR181" s="216"/>
      <c r="WHS181" s="216"/>
      <c r="WHT181" s="216"/>
      <c r="WHU181" s="216"/>
      <c r="WHV181" s="216"/>
      <c r="WHW181" s="216"/>
      <c r="WHX181" s="216"/>
      <c r="WHY181" s="216"/>
      <c r="WHZ181" s="216"/>
      <c r="WIA181" s="216"/>
      <c r="WIB181" s="216"/>
      <c r="WIC181" s="216"/>
      <c r="WID181" s="216"/>
      <c r="WIE181" s="216"/>
      <c r="WIF181" s="216"/>
      <c r="WIG181" s="216"/>
      <c r="WIH181" s="216"/>
      <c r="WII181" s="216"/>
      <c r="WIJ181" s="216"/>
      <c r="WIK181" s="216"/>
      <c r="WIL181" s="216"/>
      <c r="WIM181" s="216"/>
      <c r="WIN181" s="216"/>
      <c r="WIO181" s="216"/>
      <c r="WIP181" s="216"/>
      <c r="WIQ181" s="216"/>
      <c r="WIR181" s="216"/>
      <c r="WIS181" s="216"/>
      <c r="WIT181" s="216"/>
      <c r="WIU181" s="216"/>
      <c r="WIV181" s="216"/>
      <c r="WIW181" s="216"/>
      <c r="WIX181" s="216"/>
      <c r="WIY181" s="216"/>
      <c r="WIZ181" s="216"/>
      <c r="WJA181" s="216"/>
      <c r="WJB181" s="216"/>
      <c r="WJC181" s="216"/>
      <c r="WJD181" s="216"/>
      <c r="WJE181" s="216"/>
      <c r="WJF181" s="216"/>
      <c r="WJG181" s="216"/>
      <c r="WJH181" s="216"/>
      <c r="WJI181" s="216"/>
      <c r="WJJ181" s="216"/>
      <c r="WJK181" s="216"/>
      <c r="WJL181" s="216"/>
      <c r="WJM181" s="216"/>
      <c r="WJN181" s="216"/>
      <c r="WJO181" s="216"/>
      <c r="WJP181" s="216"/>
      <c r="WJQ181" s="216"/>
      <c r="WJR181" s="216"/>
      <c r="WJS181" s="216"/>
      <c r="WJT181" s="216"/>
      <c r="WJU181" s="216"/>
      <c r="WJV181" s="216"/>
      <c r="WJW181" s="216"/>
      <c r="WJX181" s="216"/>
      <c r="WJY181" s="216"/>
      <c r="WJZ181" s="216"/>
      <c r="WKA181" s="216"/>
      <c r="WKB181" s="216"/>
      <c r="WKC181" s="216"/>
      <c r="WKD181" s="216"/>
      <c r="WKE181" s="216"/>
      <c r="WKF181" s="216"/>
      <c r="WKG181" s="216"/>
      <c r="WKH181" s="216"/>
      <c r="WKI181" s="216"/>
      <c r="WKJ181" s="216"/>
      <c r="WKK181" s="216"/>
      <c r="WKL181" s="216"/>
      <c r="WKM181" s="216"/>
      <c r="WKN181" s="216"/>
      <c r="WKO181" s="216"/>
      <c r="WKP181" s="216"/>
      <c r="WKQ181" s="216"/>
      <c r="WKR181" s="216"/>
      <c r="WKS181" s="216"/>
      <c r="WKT181" s="216"/>
      <c r="WKU181" s="216"/>
      <c r="WKV181" s="216"/>
      <c r="WKW181" s="216"/>
      <c r="WKX181" s="216"/>
      <c r="WKY181" s="216"/>
      <c r="WKZ181" s="216"/>
      <c r="WLA181" s="216"/>
      <c r="WLB181" s="216"/>
      <c r="WLC181" s="216"/>
      <c r="WLD181" s="216"/>
      <c r="WLE181" s="216"/>
      <c r="WLF181" s="216"/>
      <c r="WLG181" s="216"/>
      <c r="WLH181" s="216"/>
      <c r="WLI181" s="216"/>
      <c r="WLJ181" s="216"/>
      <c r="WLK181" s="216"/>
      <c r="WLL181" s="216"/>
      <c r="WLM181" s="216"/>
      <c r="WLN181" s="216"/>
      <c r="WLO181" s="216"/>
      <c r="WLP181" s="216"/>
      <c r="WLQ181" s="216"/>
      <c r="WLR181" s="216"/>
      <c r="WLS181" s="216"/>
      <c r="WLT181" s="216"/>
      <c r="WLU181" s="216"/>
      <c r="WLV181" s="216"/>
      <c r="WLW181" s="216"/>
      <c r="WLX181" s="216"/>
      <c r="WLY181" s="216"/>
      <c r="WLZ181" s="216"/>
      <c r="WMA181" s="216"/>
      <c r="WMB181" s="216"/>
      <c r="WMC181" s="216"/>
      <c r="WMD181" s="216"/>
      <c r="WME181" s="216"/>
      <c r="WMF181" s="216"/>
      <c r="WMG181" s="216"/>
      <c r="WMH181" s="216"/>
      <c r="WMI181" s="216"/>
      <c r="WMJ181" s="216"/>
      <c r="WMK181" s="216"/>
      <c r="WML181" s="216"/>
      <c r="WMM181" s="216"/>
      <c r="WMN181" s="216"/>
      <c r="WMO181" s="216"/>
      <c r="WMP181" s="216"/>
      <c r="WMQ181" s="216"/>
      <c r="WMR181" s="216"/>
      <c r="WMS181" s="216"/>
      <c r="WMT181" s="216"/>
      <c r="WMU181" s="216"/>
      <c r="WMV181" s="216"/>
      <c r="WMW181" s="216"/>
      <c r="WMX181" s="216"/>
      <c r="WMY181" s="216"/>
      <c r="WMZ181" s="216"/>
      <c r="WNA181" s="216"/>
      <c r="WNB181" s="216"/>
      <c r="WNC181" s="216"/>
      <c r="WND181" s="216"/>
      <c r="WNE181" s="216"/>
      <c r="WNF181" s="216"/>
      <c r="WNG181" s="216"/>
      <c r="WNH181" s="216"/>
      <c r="WNI181" s="216"/>
      <c r="WNJ181" s="216"/>
      <c r="WNK181" s="216"/>
      <c r="WNL181" s="216"/>
      <c r="WNM181" s="216"/>
      <c r="WNN181" s="216"/>
      <c r="WNO181" s="216"/>
      <c r="WNP181" s="216"/>
      <c r="WNQ181" s="216"/>
      <c r="WNR181" s="216"/>
      <c r="WNS181" s="216"/>
      <c r="WNT181" s="216"/>
      <c r="WNU181" s="216"/>
      <c r="WNV181" s="216"/>
      <c r="WNW181" s="216"/>
      <c r="WNX181" s="216"/>
      <c r="WNY181" s="216"/>
      <c r="WNZ181" s="216"/>
      <c r="WOA181" s="216"/>
      <c r="WOB181" s="216"/>
      <c r="WOC181" s="216"/>
      <c r="WOD181" s="216"/>
      <c r="WOE181" s="216"/>
      <c r="WOF181" s="216"/>
      <c r="WOG181" s="216"/>
      <c r="WOH181" s="216"/>
      <c r="WOI181" s="216"/>
      <c r="WOJ181" s="216"/>
      <c r="WOK181" s="216"/>
      <c r="WOL181" s="216"/>
      <c r="WOM181" s="216"/>
      <c r="WON181" s="216"/>
      <c r="WOO181" s="216"/>
      <c r="WOP181" s="216"/>
      <c r="WOQ181" s="216"/>
      <c r="WOR181" s="216"/>
      <c r="WOS181" s="216"/>
      <c r="WOT181" s="216"/>
      <c r="WOU181" s="216"/>
      <c r="WOV181" s="216"/>
      <c r="WOW181" s="216"/>
      <c r="WOX181" s="216"/>
      <c r="WOY181" s="216"/>
      <c r="WOZ181" s="216"/>
      <c r="WPA181" s="216"/>
      <c r="WPB181" s="216"/>
      <c r="WPC181" s="216"/>
      <c r="WPD181" s="216"/>
      <c r="WPE181" s="216"/>
      <c r="WPF181" s="216"/>
      <c r="WPG181" s="216"/>
      <c r="WPH181" s="216"/>
      <c r="WPI181" s="216"/>
      <c r="WPJ181" s="216"/>
      <c r="WPK181" s="216"/>
      <c r="WPL181" s="216"/>
      <c r="WPM181" s="216"/>
      <c r="WPN181" s="216"/>
      <c r="WPO181" s="216"/>
      <c r="WPP181" s="216"/>
      <c r="WPQ181" s="216"/>
      <c r="WPR181" s="216"/>
      <c r="WPS181" s="216"/>
      <c r="WPT181" s="216"/>
      <c r="WPU181" s="216"/>
      <c r="WPV181" s="216"/>
      <c r="WPW181" s="216"/>
      <c r="WPX181" s="216"/>
      <c r="WPY181" s="216"/>
      <c r="WPZ181" s="216"/>
      <c r="WQA181" s="216"/>
      <c r="WQB181" s="216"/>
      <c r="WQC181" s="216"/>
      <c r="WQD181" s="216"/>
      <c r="WQE181" s="216"/>
      <c r="WQF181" s="216"/>
      <c r="WQG181" s="216"/>
      <c r="WQH181" s="216"/>
      <c r="WQI181" s="216"/>
      <c r="WQJ181" s="216"/>
      <c r="WQK181" s="216"/>
      <c r="WQL181" s="216"/>
      <c r="WQM181" s="216"/>
      <c r="WQN181" s="216"/>
      <c r="WQO181" s="216"/>
      <c r="WQP181" s="216"/>
      <c r="WQQ181" s="216"/>
      <c r="WQR181" s="216"/>
      <c r="WQS181" s="216"/>
      <c r="WQT181" s="216"/>
      <c r="WQU181" s="216"/>
      <c r="WQV181" s="216"/>
      <c r="WQW181" s="216"/>
      <c r="WQX181" s="216"/>
      <c r="WQY181" s="216"/>
      <c r="WQZ181" s="216"/>
      <c r="WRA181" s="216"/>
      <c r="WRB181" s="216"/>
      <c r="WRC181" s="216"/>
      <c r="WRD181" s="216"/>
      <c r="WRE181" s="216"/>
      <c r="WRF181" s="216"/>
      <c r="WRG181" s="216"/>
      <c r="WRH181" s="216"/>
      <c r="WRI181" s="216"/>
      <c r="WRJ181" s="216"/>
      <c r="WRK181" s="216"/>
      <c r="WRL181" s="216"/>
      <c r="WRM181" s="216"/>
      <c r="WRN181" s="216"/>
      <c r="WRO181" s="216"/>
      <c r="WRP181" s="216"/>
      <c r="WRQ181" s="216"/>
      <c r="WRR181" s="216"/>
      <c r="WRS181" s="216"/>
      <c r="WRT181" s="216"/>
      <c r="WRU181" s="216"/>
      <c r="WRV181" s="216"/>
      <c r="WRW181" s="216"/>
      <c r="WRX181" s="216"/>
      <c r="WRY181" s="216"/>
      <c r="WRZ181" s="216"/>
      <c r="WSA181" s="216"/>
      <c r="WSB181" s="216"/>
      <c r="WSC181" s="216"/>
      <c r="WSD181" s="216"/>
      <c r="WSE181" s="216"/>
      <c r="WSF181" s="216"/>
      <c r="WSG181" s="216"/>
      <c r="WSH181" s="216"/>
      <c r="WSI181" s="216"/>
      <c r="WSJ181" s="216"/>
      <c r="WSK181" s="216"/>
      <c r="WSL181" s="216"/>
      <c r="WSM181" s="216"/>
      <c r="WSN181" s="216"/>
      <c r="WSO181" s="216"/>
      <c r="WSP181" s="216"/>
      <c r="WSQ181" s="216"/>
      <c r="WSR181" s="216"/>
      <c r="WSS181" s="216"/>
      <c r="WST181" s="216"/>
      <c r="WSU181" s="216"/>
      <c r="WSV181" s="216"/>
      <c r="WSW181" s="216"/>
      <c r="WSX181" s="216"/>
      <c r="WSY181" s="216"/>
      <c r="WSZ181" s="216"/>
      <c r="WTA181" s="216"/>
      <c r="WTB181" s="216"/>
      <c r="WTC181" s="216"/>
      <c r="WTD181" s="216"/>
      <c r="WTE181" s="216"/>
      <c r="WTF181" s="216"/>
      <c r="WTG181" s="216"/>
      <c r="WTH181" s="216"/>
      <c r="WTI181" s="216"/>
      <c r="WTJ181" s="216"/>
      <c r="WTK181" s="216"/>
      <c r="WTL181" s="216"/>
      <c r="WTM181" s="216"/>
      <c r="WTN181" s="216"/>
      <c r="WTO181" s="216"/>
      <c r="WTP181" s="216"/>
      <c r="WTQ181" s="216"/>
      <c r="WTR181" s="216"/>
      <c r="WTS181" s="216"/>
      <c r="WTT181" s="216"/>
      <c r="WTU181" s="216"/>
      <c r="WTV181" s="216"/>
      <c r="WTW181" s="216"/>
      <c r="WTX181" s="216"/>
      <c r="WTY181" s="216"/>
      <c r="WTZ181" s="216"/>
      <c r="WUA181" s="216"/>
      <c r="WUB181" s="216"/>
      <c r="WUC181" s="216"/>
      <c r="WUD181" s="216"/>
      <c r="WUE181" s="216"/>
      <c r="WUF181" s="216"/>
      <c r="WUG181" s="216"/>
      <c r="WUH181" s="216"/>
      <c r="WUI181" s="216"/>
      <c r="WUJ181" s="216"/>
      <c r="WUK181" s="216"/>
      <c r="WUL181" s="216"/>
      <c r="WUM181" s="216"/>
      <c r="WUN181" s="216"/>
      <c r="WUO181" s="216"/>
      <c r="WUP181" s="216"/>
      <c r="WUQ181" s="216"/>
      <c r="WUR181" s="216"/>
      <c r="WUS181" s="216"/>
      <c r="WUT181" s="216"/>
      <c r="WUU181" s="216"/>
      <c r="WUV181" s="216"/>
      <c r="WUW181" s="216"/>
      <c r="WUX181" s="216"/>
      <c r="WUY181" s="216"/>
      <c r="WUZ181" s="216"/>
      <c r="WVA181" s="216"/>
      <c r="WVB181" s="216"/>
      <c r="WVC181" s="216"/>
      <c r="WVD181" s="216"/>
      <c r="WVE181" s="216"/>
      <c r="WVF181" s="216"/>
      <c r="WVG181" s="216"/>
      <c r="WVH181" s="216"/>
      <c r="WVI181" s="216"/>
      <c r="WVJ181" s="216"/>
      <c r="WVK181" s="216"/>
      <c r="WVL181" s="216"/>
      <c r="WVM181" s="216"/>
      <c r="WVN181" s="216"/>
      <c r="WVO181" s="216"/>
      <c r="WVP181" s="216"/>
      <c r="WVQ181" s="216"/>
      <c r="WVR181" s="216"/>
      <c r="WVS181" s="216"/>
      <c r="WVT181" s="216"/>
      <c r="WVU181" s="216"/>
      <c r="WVV181" s="216"/>
      <c r="WVW181" s="216"/>
      <c r="WVX181" s="216"/>
      <c r="WVY181" s="216"/>
      <c r="WVZ181" s="216"/>
      <c r="WWA181" s="216"/>
      <c r="WWB181" s="216"/>
      <c r="WWC181" s="216"/>
      <c r="WWD181" s="216"/>
      <c r="WWE181" s="216"/>
      <c r="WWF181" s="216"/>
      <c r="WWG181" s="216"/>
      <c r="WWH181" s="216"/>
      <c r="WWI181" s="216"/>
      <c r="WWJ181" s="216"/>
      <c r="WWK181" s="216"/>
      <c r="WWL181" s="216"/>
      <c r="WWM181" s="216"/>
      <c r="WWN181" s="216"/>
      <c r="WWO181" s="216"/>
      <c r="WWP181" s="216"/>
      <c r="WWQ181" s="216"/>
      <c r="WWR181" s="216"/>
      <c r="WWS181" s="216"/>
      <c r="WWT181" s="216"/>
      <c r="WWU181" s="216"/>
      <c r="WWV181" s="216"/>
      <c r="WWW181" s="216"/>
      <c r="WWX181" s="216"/>
      <c r="WWY181" s="216"/>
      <c r="WWZ181" s="216"/>
      <c r="WXA181" s="216"/>
      <c r="WXB181" s="216"/>
      <c r="WXC181" s="216"/>
      <c r="WXD181" s="216"/>
      <c r="WXE181" s="216"/>
      <c r="WXF181" s="216"/>
      <c r="WXG181" s="216"/>
      <c r="WXH181" s="216"/>
      <c r="WXI181" s="216"/>
      <c r="WXJ181" s="216"/>
      <c r="WXK181" s="216"/>
      <c r="WXL181" s="216"/>
      <c r="WXM181" s="216"/>
      <c r="WXN181" s="216"/>
      <c r="WXO181" s="216"/>
      <c r="WXP181" s="216"/>
      <c r="WXQ181" s="216"/>
      <c r="WXR181" s="216"/>
      <c r="WXS181" s="216"/>
      <c r="WXT181" s="216"/>
      <c r="WXU181" s="216"/>
      <c r="WXV181" s="216"/>
      <c r="WXW181" s="216"/>
      <c r="WXX181" s="216"/>
      <c r="WXY181" s="216"/>
      <c r="WXZ181" s="216"/>
      <c r="WYA181" s="216"/>
      <c r="WYB181" s="216"/>
      <c r="WYC181" s="216"/>
      <c r="WYD181" s="216"/>
      <c r="WYE181" s="216"/>
      <c r="WYF181" s="216"/>
      <c r="WYG181" s="216"/>
      <c r="WYH181" s="216"/>
      <c r="WYI181" s="216"/>
      <c r="WYJ181" s="216"/>
      <c r="WYK181" s="216"/>
      <c r="WYL181" s="216"/>
      <c r="WYM181" s="216"/>
      <c r="WYN181" s="216"/>
      <c r="WYO181" s="216"/>
      <c r="WYP181" s="216"/>
      <c r="WYQ181" s="216"/>
      <c r="WYR181" s="216"/>
      <c r="WYS181" s="216"/>
      <c r="WYT181" s="216"/>
      <c r="WYU181" s="216"/>
      <c r="WYV181" s="216"/>
      <c r="WYW181" s="216"/>
      <c r="WYX181" s="216"/>
      <c r="WYY181" s="216"/>
      <c r="WYZ181" s="216"/>
      <c r="WZA181" s="216"/>
      <c r="WZB181" s="216"/>
      <c r="WZC181" s="216"/>
      <c r="WZD181" s="216"/>
      <c r="WZE181" s="216"/>
      <c r="WZF181" s="216"/>
      <c r="WZG181" s="216"/>
      <c r="WZH181" s="216"/>
      <c r="WZI181" s="216"/>
      <c r="WZJ181" s="216"/>
      <c r="WZK181" s="216"/>
      <c r="WZL181" s="216"/>
      <c r="WZM181" s="216"/>
      <c r="WZN181" s="216"/>
      <c r="WZO181" s="216"/>
      <c r="WZP181" s="216"/>
      <c r="WZQ181" s="216"/>
      <c r="WZR181" s="216"/>
      <c r="WZS181" s="216"/>
      <c r="WZT181" s="216"/>
      <c r="WZU181" s="216"/>
      <c r="WZV181" s="216"/>
      <c r="WZW181" s="216"/>
      <c r="WZX181" s="216"/>
      <c r="WZY181" s="216"/>
      <c r="WZZ181" s="216"/>
      <c r="XAA181" s="216"/>
      <c r="XAB181" s="216"/>
      <c r="XAC181" s="216"/>
      <c r="XAD181" s="216"/>
      <c r="XAE181" s="216"/>
      <c r="XAF181" s="216"/>
      <c r="XAG181" s="216"/>
      <c r="XAH181" s="216"/>
      <c r="XAI181" s="216"/>
      <c r="XAJ181" s="216"/>
      <c r="XAK181" s="216"/>
      <c r="XAL181" s="216"/>
      <c r="XAM181" s="216"/>
      <c r="XAN181" s="216"/>
      <c r="XAO181" s="216"/>
      <c r="XAP181" s="216"/>
      <c r="XAQ181" s="216"/>
      <c r="XAR181" s="216"/>
      <c r="XAS181" s="216"/>
      <c r="XAT181" s="216"/>
      <c r="XAU181" s="216"/>
      <c r="XAV181" s="216"/>
      <c r="XAW181" s="216"/>
      <c r="XAX181" s="216"/>
      <c r="XAY181" s="216"/>
      <c r="XAZ181" s="216"/>
      <c r="XBA181" s="216"/>
      <c r="XBB181" s="216"/>
      <c r="XBC181" s="216"/>
      <c r="XBD181" s="216"/>
      <c r="XBE181" s="216"/>
      <c r="XBF181" s="216"/>
      <c r="XBG181" s="216"/>
      <c r="XBH181" s="216"/>
      <c r="XBI181" s="216"/>
      <c r="XBJ181" s="216"/>
      <c r="XBK181" s="216"/>
      <c r="XBL181" s="216"/>
      <c r="XBM181" s="216"/>
      <c r="XBN181" s="216"/>
      <c r="XBO181" s="216"/>
      <c r="XBP181" s="216"/>
      <c r="XBQ181" s="216"/>
      <c r="XBR181" s="216"/>
      <c r="XBS181" s="216"/>
      <c r="XBT181" s="216"/>
      <c r="XBU181" s="216"/>
      <c r="XBV181" s="216"/>
      <c r="XBW181" s="216"/>
      <c r="XBX181" s="216"/>
      <c r="XBY181" s="216"/>
      <c r="XBZ181" s="216"/>
      <c r="XCA181" s="216"/>
      <c r="XCB181" s="216"/>
      <c r="XCC181" s="216"/>
      <c r="XCD181" s="216"/>
      <c r="XCE181" s="216"/>
      <c r="XCF181" s="216"/>
      <c r="XCG181" s="216"/>
      <c r="XCH181" s="216"/>
      <c r="XCI181" s="216"/>
      <c r="XCJ181" s="216"/>
      <c r="XCK181" s="216"/>
      <c r="XCL181" s="216"/>
      <c r="XCM181" s="216"/>
      <c r="XCN181" s="216"/>
      <c r="XCO181" s="216"/>
      <c r="XCP181" s="216"/>
      <c r="XCQ181" s="216"/>
      <c r="XCR181" s="216"/>
      <c r="XCS181" s="216"/>
      <c r="XCT181" s="216"/>
      <c r="XCU181" s="216"/>
      <c r="XCV181" s="216"/>
      <c r="XCW181" s="216"/>
      <c r="XCX181" s="216"/>
      <c r="XCY181" s="216"/>
      <c r="XCZ181" s="216"/>
      <c r="XDA181" s="216"/>
      <c r="XDB181" s="216"/>
      <c r="XDC181" s="216"/>
      <c r="XDD181" s="216"/>
      <c r="XDE181" s="216"/>
      <c r="XDF181" s="216"/>
      <c r="XDG181" s="216"/>
      <c r="XDH181" s="216"/>
      <c r="XDI181" s="216"/>
      <c r="XDJ181" s="216"/>
      <c r="XDK181" s="216"/>
      <c r="XDL181" s="216"/>
      <c r="XDM181" s="216"/>
      <c r="XDN181" s="216"/>
      <c r="XDO181" s="216"/>
      <c r="XDP181" s="216"/>
      <c r="XDQ181" s="216"/>
      <c r="XDR181" s="216"/>
      <c r="XDS181" s="216"/>
      <c r="XDT181" s="216"/>
      <c r="XDU181" s="216"/>
      <c r="XDV181" s="216"/>
      <c r="XDW181" s="216"/>
      <c r="XDX181" s="216"/>
      <c r="XDY181" s="216"/>
      <c r="XDZ181" s="216"/>
      <c r="XEA181" s="216"/>
      <c r="XEB181" s="216"/>
      <c r="XEC181" s="216"/>
      <c r="XED181" s="216"/>
      <c r="XEE181" s="216"/>
      <c r="XEF181" s="216"/>
      <c r="XEG181" s="216"/>
      <c r="XEH181" s="216"/>
      <c r="XEI181" s="216"/>
      <c r="XEJ181" s="216"/>
      <c r="XEK181" s="216"/>
      <c r="XEL181" s="216"/>
      <c r="XEM181" s="216"/>
      <c r="XEN181" s="216"/>
      <c r="XEO181" s="216"/>
      <c r="XEP181" s="216"/>
      <c r="XEQ181" s="216"/>
      <c r="XER181" s="216"/>
      <c r="XES181" s="216"/>
      <c r="XET181" s="216"/>
      <c r="XEU181" s="216"/>
      <c r="XEV181" s="216"/>
      <c r="XEW181" s="216"/>
      <c r="XEX181" s="216"/>
      <c r="XEY181" s="216"/>
      <c r="XEZ181" s="216"/>
      <c r="XFA181" s="216"/>
      <c r="XFB181" s="216"/>
      <c r="XFC181" s="216"/>
      <c r="XFD181" s="216"/>
    </row>
    <row r="182" spans="2:16384">
      <c r="B182" s="216"/>
      <c r="C182" s="227"/>
      <c r="D182" s="216"/>
      <c r="E182" s="216"/>
      <c r="F182" s="216"/>
      <c r="G182" s="216"/>
      <c r="H182" s="216"/>
      <c r="I182" s="216"/>
      <c r="J182" s="216"/>
      <c r="K182" s="216"/>
      <c r="L182" s="224"/>
      <c r="M182" s="225"/>
      <c r="N182" s="225"/>
      <c r="O182" s="225"/>
      <c r="P182" s="225"/>
      <c r="Q182" s="225"/>
      <c r="R182" s="225"/>
      <c r="S182" s="225"/>
      <c r="T182" s="216"/>
      <c r="U182" s="216"/>
      <c r="V182" s="216"/>
      <c r="W182" s="216"/>
      <c r="X182" s="225"/>
      <c r="Y182" s="225"/>
      <c r="Z182" s="225"/>
      <c r="AA182" s="225"/>
      <c r="AB182" s="225"/>
      <c r="AC182" s="225"/>
      <c r="AD182" s="225"/>
      <c r="AE182" s="225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  <c r="BV182" s="216"/>
      <c r="BW182" s="216"/>
      <c r="BX182" s="216"/>
      <c r="BY182" s="216"/>
      <c r="BZ182" s="216"/>
      <c r="CA182" s="216"/>
      <c r="CB182" s="216"/>
      <c r="CC182" s="216"/>
      <c r="CD182" s="216"/>
      <c r="CE182" s="216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  <c r="CR182" s="216"/>
      <c r="CS182" s="216"/>
      <c r="CT182" s="216"/>
      <c r="CU182" s="216"/>
      <c r="CV182" s="216"/>
      <c r="CW182" s="216"/>
      <c r="CX182" s="216"/>
      <c r="CY182" s="216"/>
      <c r="CZ182" s="216"/>
      <c r="DA182" s="216"/>
      <c r="DB182" s="216"/>
      <c r="DC182" s="216"/>
      <c r="DD182" s="216"/>
      <c r="DE182" s="216"/>
      <c r="DF182" s="216"/>
      <c r="DG182" s="216"/>
      <c r="DH182" s="216"/>
      <c r="DI182" s="216"/>
      <c r="DJ182" s="216"/>
      <c r="DK182" s="216"/>
      <c r="DL182" s="216"/>
      <c r="DM182" s="216"/>
      <c r="DN182" s="216"/>
      <c r="DO182" s="216"/>
      <c r="DP182" s="216"/>
      <c r="DQ182" s="216"/>
      <c r="DR182" s="216"/>
      <c r="DS182" s="216"/>
      <c r="DT182" s="216"/>
      <c r="DU182" s="216"/>
      <c r="DV182" s="216"/>
      <c r="DW182" s="216"/>
      <c r="DX182" s="216"/>
      <c r="DY182" s="216"/>
      <c r="DZ182" s="216"/>
      <c r="EA182" s="216"/>
      <c r="EB182" s="216"/>
      <c r="EC182" s="216"/>
      <c r="ED182" s="216"/>
      <c r="EE182" s="216"/>
      <c r="EF182" s="216"/>
      <c r="EG182" s="216"/>
      <c r="EH182" s="216"/>
      <c r="EI182" s="216"/>
      <c r="EJ182" s="216"/>
      <c r="EK182" s="216"/>
      <c r="EL182" s="216"/>
      <c r="EM182" s="216"/>
      <c r="EN182" s="216"/>
      <c r="EO182" s="216"/>
      <c r="EP182" s="216"/>
      <c r="EQ182" s="216"/>
      <c r="ER182" s="216"/>
      <c r="ES182" s="216"/>
      <c r="ET182" s="216"/>
      <c r="EU182" s="216"/>
      <c r="EV182" s="216"/>
      <c r="EW182" s="216"/>
      <c r="EX182" s="216"/>
      <c r="EY182" s="216"/>
      <c r="EZ182" s="216"/>
      <c r="FA182" s="216"/>
      <c r="FB182" s="216"/>
      <c r="FC182" s="216"/>
      <c r="FD182" s="216"/>
      <c r="FE182" s="216"/>
      <c r="FF182" s="216"/>
      <c r="FG182" s="216"/>
      <c r="FH182" s="216"/>
      <c r="FI182" s="216"/>
      <c r="FJ182" s="216"/>
      <c r="FK182" s="216"/>
      <c r="FL182" s="216"/>
      <c r="FM182" s="216"/>
      <c r="FN182" s="216"/>
      <c r="FO182" s="216"/>
      <c r="FP182" s="216"/>
      <c r="FQ182" s="216"/>
      <c r="FR182" s="216"/>
      <c r="FS182" s="216"/>
      <c r="FT182" s="216"/>
      <c r="FU182" s="216"/>
      <c r="FV182" s="216"/>
      <c r="FW182" s="216"/>
      <c r="FX182" s="216"/>
      <c r="FY182" s="216"/>
      <c r="FZ182" s="216"/>
      <c r="GA182" s="216"/>
      <c r="GB182" s="216"/>
      <c r="GC182" s="216"/>
      <c r="GD182" s="216"/>
      <c r="GE182" s="216"/>
      <c r="GF182" s="216"/>
      <c r="GG182" s="216"/>
      <c r="GH182" s="216"/>
      <c r="GI182" s="216"/>
      <c r="GJ182" s="216"/>
      <c r="GK182" s="216"/>
      <c r="GL182" s="216"/>
      <c r="GM182" s="216"/>
      <c r="GN182" s="216"/>
      <c r="GO182" s="216"/>
      <c r="GP182" s="216"/>
      <c r="GQ182" s="216"/>
      <c r="GR182" s="216"/>
      <c r="GS182" s="216"/>
      <c r="GT182" s="216"/>
      <c r="GU182" s="216"/>
      <c r="GV182" s="216"/>
      <c r="GW182" s="216"/>
      <c r="GX182" s="216"/>
      <c r="GY182" s="216"/>
      <c r="GZ182" s="216"/>
      <c r="HA182" s="216"/>
      <c r="HB182" s="216"/>
      <c r="HC182" s="216"/>
      <c r="HD182" s="216"/>
      <c r="HE182" s="216"/>
      <c r="HF182" s="216"/>
      <c r="HG182" s="216"/>
      <c r="HH182" s="216"/>
      <c r="HI182" s="216"/>
      <c r="HJ182" s="216"/>
      <c r="HK182" s="216"/>
      <c r="HL182" s="216"/>
      <c r="HM182" s="216"/>
      <c r="HN182" s="216"/>
      <c r="HO182" s="216"/>
      <c r="HP182" s="216"/>
      <c r="HQ182" s="216"/>
      <c r="HR182" s="216"/>
      <c r="HS182" s="216"/>
      <c r="HT182" s="216"/>
      <c r="HU182" s="216"/>
      <c r="HV182" s="216"/>
      <c r="HW182" s="216"/>
      <c r="HX182" s="216"/>
      <c r="HY182" s="216"/>
      <c r="HZ182" s="216"/>
      <c r="IA182" s="216"/>
      <c r="IB182" s="216"/>
      <c r="IC182" s="216"/>
      <c r="ID182" s="216"/>
      <c r="IE182" s="216"/>
      <c r="IF182" s="216"/>
      <c r="IG182" s="216"/>
      <c r="IH182" s="216"/>
      <c r="II182" s="216"/>
      <c r="IJ182" s="216"/>
      <c r="IK182" s="216"/>
      <c r="IL182" s="216"/>
      <c r="IM182" s="216"/>
      <c r="IN182" s="216"/>
      <c r="IO182" s="216"/>
      <c r="IP182" s="216"/>
      <c r="IQ182" s="216"/>
      <c r="IR182" s="216"/>
      <c r="IS182" s="216"/>
      <c r="IT182" s="216"/>
      <c r="IU182" s="216"/>
      <c r="IV182" s="216"/>
      <c r="IW182" s="216"/>
      <c r="IX182" s="216"/>
      <c r="IY182" s="216"/>
      <c r="IZ182" s="216"/>
      <c r="JA182" s="216"/>
      <c r="JB182" s="216"/>
      <c r="JC182" s="216"/>
      <c r="JD182" s="216"/>
      <c r="JE182" s="216"/>
      <c r="JF182" s="216"/>
      <c r="JG182" s="216"/>
      <c r="JH182" s="216"/>
      <c r="JI182" s="216"/>
      <c r="JJ182" s="216"/>
      <c r="JK182" s="216"/>
      <c r="JL182" s="216"/>
      <c r="JM182" s="216"/>
      <c r="JN182" s="216"/>
      <c r="JO182" s="216"/>
      <c r="JP182" s="216"/>
      <c r="JQ182" s="216"/>
      <c r="JR182" s="216"/>
      <c r="JS182" s="216"/>
      <c r="JT182" s="216"/>
      <c r="JU182" s="216"/>
      <c r="JV182" s="216"/>
      <c r="JW182" s="216"/>
      <c r="JX182" s="216"/>
      <c r="JY182" s="216"/>
      <c r="JZ182" s="216"/>
      <c r="KA182" s="216"/>
      <c r="KB182" s="216"/>
      <c r="KC182" s="216"/>
      <c r="KD182" s="216"/>
      <c r="KE182" s="216"/>
      <c r="KF182" s="216"/>
      <c r="KG182" s="216"/>
      <c r="KH182" s="216"/>
      <c r="KI182" s="216"/>
      <c r="KJ182" s="216"/>
      <c r="KK182" s="216"/>
      <c r="KL182" s="216"/>
      <c r="KM182" s="216"/>
      <c r="KN182" s="216"/>
      <c r="KO182" s="216"/>
      <c r="KP182" s="216"/>
      <c r="KQ182" s="216"/>
      <c r="KR182" s="216"/>
      <c r="KS182" s="216"/>
      <c r="KT182" s="216"/>
      <c r="KU182" s="216"/>
      <c r="KV182" s="216"/>
      <c r="KW182" s="216"/>
      <c r="KX182" s="216"/>
      <c r="KY182" s="216"/>
      <c r="KZ182" s="216"/>
      <c r="LA182" s="216"/>
      <c r="LB182" s="216"/>
      <c r="LC182" s="216"/>
      <c r="LD182" s="216"/>
      <c r="LE182" s="216"/>
      <c r="LF182" s="216"/>
      <c r="LG182" s="216"/>
      <c r="LH182" s="216"/>
      <c r="LI182" s="216"/>
      <c r="LJ182" s="216"/>
      <c r="LK182" s="216"/>
      <c r="LL182" s="216"/>
      <c r="LM182" s="216"/>
      <c r="LN182" s="216"/>
      <c r="LO182" s="216"/>
      <c r="LP182" s="216"/>
      <c r="LQ182" s="216"/>
      <c r="LR182" s="216"/>
      <c r="LS182" s="216"/>
      <c r="LT182" s="216"/>
      <c r="LU182" s="216"/>
      <c r="LV182" s="216"/>
      <c r="LW182" s="216"/>
      <c r="LX182" s="216"/>
      <c r="LY182" s="216"/>
      <c r="LZ182" s="216"/>
      <c r="MA182" s="216"/>
      <c r="MB182" s="216"/>
      <c r="MC182" s="216"/>
      <c r="MD182" s="216"/>
      <c r="ME182" s="216"/>
      <c r="MF182" s="216"/>
      <c r="MG182" s="216"/>
      <c r="MH182" s="216"/>
      <c r="MI182" s="216"/>
      <c r="MJ182" s="216"/>
      <c r="MK182" s="216"/>
      <c r="ML182" s="216"/>
      <c r="MM182" s="216"/>
      <c r="MN182" s="216"/>
      <c r="MO182" s="216"/>
      <c r="MP182" s="216"/>
      <c r="MQ182" s="216"/>
      <c r="MR182" s="216"/>
      <c r="MS182" s="216"/>
      <c r="MT182" s="216"/>
      <c r="MU182" s="216"/>
      <c r="MV182" s="216"/>
      <c r="MW182" s="216"/>
      <c r="MX182" s="216"/>
      <c r="MY182" s="216"/>
      <c r="MZ182" s="216"/>
      <c r="NA182" s="216"/>
      <c r="NB182" s="216"/>
      <c r="NC182" s="216"/>
      <c r="ND182" s="216"/>
      <c r="NE182" s="216"/>
      <c r="NF182" s="216"/>
      <c r="NG182" s="216"/>
      <c r="NH182" s="216"/>
      <c r="NI182" s="216"/>
      <c r="NJ182" s="216"/>
      <c r="NK182" s="216"/>
      <c r="NL182" s="216"/>
      <c r="NM182" s="216"/>
      <c r="NN182" s="216"/>
      <c r="NO182" s="216"/>
      <c r="NP182" s="216"/>
      <c r="NQ182" s="216"/>
      <c r="NR182" s="216"/>
      <c r="NS182" s="216"/>
      <c r="NT182" s="216"/>
      <c r="NU182" s="216"/>
      <c r="NV182" s="216"/>
      <c r="NW182" s="216"/>
      <c r="NX182" s="216"/>
      <c r="NY182" s="216"/>
      <c r="NZ182" s="216"/>
      <c r="OA182" s="216"/>
      <c r="OB182" s="216"/>
      <c r="OC182" s="216"/>
      <c r="OD182" s="216"/>
      <c r="OE182" s="216"/>
      <c r="OF182" s="216"/>
      <c r="OG182" s="216"/>
      <c r="OH182" s="216"/>
      <c r="OI182" s="216"/>
      <c r="OJ182" s="216"/>
      <c r="OK182" s="216"/>
      <c r="OL182" s="216"/>
      <c r="OM182" s="216"/>
      <c r="ON182" s="216"/>
      <c r="OO182" s="216"/>
      <c r="OP182" s="216"/>
      <c r="OQ182" s="216"/>
      <c r="OR182" s="216"/>
      <c r="OS182" s="216"/>
      <c r="OT182" s="216"/>
      <c r="OU182" s="216"/>
      <c r="OV182" s="216"/>
      <c r="OW182" s="216"/>
      <c r="OX182" s="216"/>
      <c r="OY182" s="216"/>
      <c r="OZ182" s="216"/>
      <c r="PA182" s="216"/>
      <c r="PB182" s="216"/>
      <c r="PC182" s="216"/>
      <c r="PD182" s="216"/>
      <c r="PE182" s="216"/>
      <c r="PF182" s="216"/>
      <c r="PG182" s="216"/>
      <c r="PH182" s="216"/>
      <c r="PI182" s="216"/>
      <c r="PJ182" s="216"/>
      <c r="PK182" s="216"/>
      <c r="PL182" s="216"/>
      <c r="PM182" s="216"/>
      <c r="PN182" s="216"/>
      <c r="PO182" s="216"/>
      <c r="PP182" s="216"/>
      <c r="PQ182" s="216"/>
      <c r="PR182" s="216"/>
      <c r="PS182" s="216"/>
      <c r="PT182" s="216"/>
      <c r="PU182" s="216"/>
      <c r="PV182" s="216"/>
      <c r="PW182" s="216"/>
      <c r="PX182" s="216"/>
      <c r="PY182" s="216"/>
      <c r="PZ182" s="216"/>
      <c r="QA182" s="216"/>
      <c r="QB182" s="216"/>
      <c r="QC182" s="216"/>
      <c r="QD182" s="216"/>
      <c r="QE182" s="216"/>
      <c r="QF182" s="216"/>
      <c r="QG182" s="216"/>
      <c r="QH182" s="216"/>
      <c r="QI182" s="216"/>
      <c r="QJ182" s="216"/>
      <c r="QK182" s="216"/>
      <c r="QL182" s="216"/>
      <c r="QM182" s="216"/>
      <c r="QN182" s="216"/>
      <c r="QO182" s="216"/>
      <c r="QP182" s="216"/>
      <c r="QQ182" s="216"/>
      <c r="QR182" s="216"/>
      <c r="QS182" s="216"/>
      <c r="QT182" s="216"/>
      <c r="QU182" s="216"/>
      <c r="QV182" s="216"/>
      <c r="QW182" s="216"/>
      <c r="QX182" s="216"/>
      <c r="QY182" s="216"/>
      <c r="QZ182" s="216"/>
      <c r="RA182" s="216"/>
      <c r="RB182" s="216"/>
      <c r="RC182" s="216"/>
      <c r="RD182" s="216"/>
      <c r="RE182" s="216"/>
      <c r="RF182" s="216"/>
      <c r="RG182" s="216"/>
      <c r="RH182" s="216"/>
      <c r="RI182" s="216"/>
      <c r="RJ182" s="216"/>
      <c r="RK182" s="216"/>
      <c r="RL182" s="216"/>
      <c r="RM182" s="216"/>
      <c r="RN182" s="216"/>
      <c r="RO182" s="216"/>
      <c r="RP182" s="216"/>
      <c r="RQ182" s="216"/>
      <c r="RR182" s="216"/>
      <c r="RS182" s="216"/>
      <c r="RT182" s="216"/>
      <c r="RU182" s="216"/>
      <c r="RV182" s="216"/>
      <c r="RW182" s="216"/>
      <c r="RX182" s="216"/>
      <c r="RY182" s="216"/>
      <c r="RZ182" s="216"/>
      <c r="SA182" s="216"/>
      <c r="SB182" s="216"/>
      <c r="SC182" s="216"/>
      <c r="SD182" s="216"/>
      <c r="SE182" s="216"/>
      <c r="SF182" s="216"/>
      <c r="SG182" s="216"/>
      <c r="SH182" s="216"/>
      <c r="SI182" s="216"/>
      <c r="SJ182" s="216"/>
      <c r="SK182" s="216"/>
      <c r="SL182" s="216"/>
      <c r="SM182" s="216"/>
      <c r="SN182" s="216"/>
      <c r="SO182" s="216"/>
      <c r="SP182" s="216"/>
      <c r="SQ182" s="216"/>
      <c r="SR182" s="216"/>
      <c r="SS182" s="216"/>
      <c r="ST182" s="216"/>
      <c r="SU182" s="216"/>
      <c r="SV182" s="216"/>
      <c r="SW182" s="216"/>
      <c r="SX182" s="216"/>
      <c r="SY182" s="216"/>
      <c r="SZ182" s="216"/>
      <c r="TA182" s="216"/>
      <c r="TB182" s="216"/>
      <c r="TC182" s="216"/>
      <c r="TD182" s="216"/>
      <c r="TE182" s="216"/>
      <c r="TF182" s="216"/>
      <c r="TG182" s="216"/>
      <c r="TH182" s="216"/>
      <c r="TI182" s="216"/>
      <c r="TJ182" s="216"/>
      <c r="TK182" s="216"/>
      <c r="TL182" s="216"/>
      <c r="TM182" s="216"/>
      <c r="TN182" s="216"/>
      <c r="TO182" s="216"/>
      <c r="TP182" s="216"/>
      <c r="TQ182" s="216"/>
      <c r="TR182" s="216"/>
      <c r="TS182" s="216"/>
      <c r="TT182" s="216"/>
      <c r="TU182" s="216"/>
      <c r="TV182" s="216"/>
      <c r="TW182" s="216"/>
      <c r="TX182" s="216"/>
      <c r="TY182" s="216"/>
      <c r="TZ182" s="216"/>
      <c r="UA182" s="216"/>
      <c r="UB182" s="216"/>
      <c r="UC182" s="216"/>
      <c r="UD182" s="216"/>
      <c r="UE182" s="216"/>
      <c r="UF182" s="216"/>
      <c r="UG182" s="216"/>
      <c r="UH182" s="216"/>
      <c r="UI182" s="216"/>
      <c r="UJ182" s="216"/>
      <c r="UK182" s="216"/>
      <c r="UL182" s="216"/>
      <c r="UM182" s="216"/>
      <c r="UN182" s="216"/>
      <c r="UO182" s="216"/>
      <c r="UP182" s="216"/>
      <c r="UQ182" s="216"/>
      <c r="UR182" s="216"/>
      <c r="US182" s="216"/>
      <c r="UT182" s="216"/>
      <c r="UU182" s="216"/>
      <c r="UV182" s="216"/>
      <c r="UW182" s="216"/>
      <c r="UX182" s="216"/>
      <c r="UY182" s="216"/>
      <c r="UZ182" s="216"/>
      <c r="VA182" s="216"/>
      <c r="VB182" s="216"/>
      <c r="VC182" s="216"/>
      <c r="VD182" s="216"/>
      <c r="VE182" s="216"/>
      <c r="VF182" s="216"/>
      <c r="VG182" s="216"/>
      <c r="VH182" s="216"/>
      <c r="VI182" s="216"/>
      <c r="VJ182" s="216"/>
      <c r="VK182" s="216"/>
      <c r="VL182" s="216"/>
      <c r="VM182" s="216"/>
      <c r="VN182" s="216"/>
      <c r="VO182" s="216"/>
      <c r="VP182" s="216"/>
      <c r="VQ182" s="216"/>
      <c r="VR182" s="216"/>
      <c r="VS182" s="216"/>
      <c r="VT182" s="216"/>
      <c r="VU182" s="216"/>
      <c r="VV182" s="216"/>
      <c r="VW182" s="216"/>
      <c r="VX182" s="216"/>
      <c r="VY182" s="216"/>
      <c r="VZ182" s="216"/>
      <c r="WA182" s="216"/>
      <c r="WB182" s="216"/>
      <c r="WC182" s="216"/>
      <c r="WD182" s="216"/>
      <c r="WE182" s="216"/>
      <c r="WF182" s="216"/>
      <c r="WG182" s="216"/>
      <c r="WH182" s="216"/>
      <c r="WI182" s="216"/>
      <c r="WJ182" s="216"/>
      <c r="WK182" s="216"/>
      <c r="WL182" s="216"/>
      <c r="WM182" s="216"/>
      <c r="WN182" s="216"/>
      <c r="WO182" s="216"/>
      <c r="WP182" s="216"/>
      <c r="WQ182" s="216"/>
      <c r="WR182" s="216"/>
      <c r="WS182" s="216"/>
      <c r="WT182" s="216"/>
      <c r="WU182" s="216"/>
      <c r="WV182" s="216"/>
      <c r="WW182" s="216"/>
      <c r="WX182" s="216"/>
      <c r="WY182" s="216"/>
      <c r="WZ182" s="216"/>
      <c r="XA182" s="216"/>
      <c r="XB182" s="216"/>
      <c r="XC182" s="216"/>
      <c r="XD182" s="216"/>
      <c r="XE182" s="216"/>
      <c r="XF182" s="216"/>
      <c r="XG182" s="216"/>
      <c r="XH182" s="216"/>
      <c r="XI182" s="216"/>
      <c r="XJ182" s="216"/>
      <c r="XK182" s="216"/>
      <c r="XL182" s="216"/>
      <c r="XM182" s="216"/>
      <c r="XN182" s="216"/>
      <c r="XO182" s="216"/>
      <c r="XP182" s="216"/>
      <c r="XQ182" s="216"/>
      <c r="XR182" s="216"/>
      <c r="XS182" s="216"/>
      <c r="XT182" s="216"/>
      <c r="XU182" s="216"/>
      <c r="XV182" s="216"/>
      <c r="XW182" s="216"/>
      <c r="XX182" s="216"/>
      <c r="XY182" s="216"/>
      <c r="XZ182" s="216"/>
      <c r="YA182" s="216"/>
      <c r="YB182" s="216"/>
      <c r="YC182" s="216"/>
      <c r="YD182" s="216"/>
      <c r="YE182" s="216"/>
      <c r="YF182" s="216"/>
      <c r="YG182" s="216"/>
      <c r="YH182" s="216"/>
      <c r="YI182" s="216"/>
      <c r="YJ182" s="216"/>
      <c r="YK182" s="216"/>
      <c r="YL182" s="216"/>
      <c r="YM182" s="216"/>
      <c r="YN182" s="216"/>
      <c r="YO182" s="216"/>
      <c r="YP182" s="216"/>
      <c r="YQ182" s="216"/>
      <c r="YR182" s="216"/>
      <c r="YS182" s="216"/>
      <c r="YT182" s="216"/>
      <c r="YU182" s="216"/>
      <c r="YV182" s="216"/>
      <c r="YW182" s="216"/>
      <c r="YX182" s="216"/>
      <c r="YY182" s="216"/>
      <c r="YZ182" s="216"/>
      <c r="ZA182" s="216"/>
      <c r="ZB182" s="216"/>
      <c r="ZC182" s="216"/>
      <c r="ZD182" s="216"/>
      <c r="ZE182" s="216"/>
      <c r="ZF182" s="216"/>
      <c r="ZG182" s="216"/>
      <c r="ZH182" s="216"/>
      <c r="ZI182" s="216"/>
      <c r="ZJ182" s="216"/>
      <c r="ZK182" s="216"/>
      <c r="ZL182" s="216"/>
      <c r="ZM182" s="216"/>
      <c r="ZN182" s="216"/>
      <c r="ZO182" s="216"/>
      <c r="ZP182" s="216"/>
      <c r="ZQ182" s="216"/>
      <c r="ZR182" s="216"/>
      <c r="ZS182" s="216"/>
      <c r="ZT182" s="216"/>
      <c r="ZU182" s="216"/>
      <c r="ZV182" s="216"/>
      <c r="ZW182" s="216"/>
      <c r="ZX182" s="216"/>
      <c r="ZY182" s="216"/>
      <c r="ZZ182" s="216"/>
      <c r="AAA182" s="216"/>
      <c r="AAB182" s="216"/>
      <c r="AAC182" s="216"/>
      <c r="AAD182" s="216"/>
      <c r="AAE182" s="216"/>
      <c r="AAF182" s="216"/>
      <c r="AAG182" s="216"/>
      <c r="AAH182" s="216"/>
      <c r="AAI182" s="216"/>
      <c r="AAJ182" s="216"/>
      <c r="AAK182" s="216"/>
      <c r="AAL182" s="216"/>
      <c r="AAM182" s="216"/>
      <c r="AAN182" s="216"/>
      <c r="AAO182" s="216"/>
      <c r="AAP182" s="216"/>
      <c r="AAQ182" s="216"/>
      <c r="AAR182" s="216"/>
      <c r="AAS182" s="216"/>
      <c r="AAT182" s="216"/>
      <c r="AAU182" s="216"/>
      <c r="AAV182" s="216"/>
      <c r="AAW182" s="216"/>
      <c r="AAX182" s="216"/>
      <c r="AAY182" s="216"/>
      <c r="AAZ182" s="216"/>
      <c r="ABA182" s="216"/>
      <c r="ABB182" s="216"/>
      <c r="ABC182" s="216"/>
      <c r="ABD182" s="216"/>
      <c r="ABE182" s="216"/>
      <c r="ABF182" s="216"/>
      <c r="ABG182" s="216"/>
      <c r="ABH182" s="216"/>
      <c r="ABI182" s="216"/>
      <c r="ABJ182" s="216"/>
      <c r="ABK182" s="216"/>
      <c r="ABL182" s="216"/>
      <c r="ABM182" s="216"/>
      <c r="ABN182" s="216"/>
      <c r="ABO182" s="216"/>
      <c r="ABP182" s="216"/>
      <c r="ABQ182" s="216"/>
      <c r="ABR182" s="216"/>
      <c r="ABS182" s="216"/>
      <c r="ABT182" s="216"/>
      <c r="ABU182" s="216"/>
      <c r="ABV182" s="216"/>
      <c r="ABW182" s="216"/>
      <c r="ABX182" s="216"/>
      <c r="ABY182" s="216"/>
      <c r="ABZ182" s="216"/>
      <c r="ACA182" s="216"/>
      <c r="ACB182" s="216"/>
      <c r="ACC182" s="216"/>
      <c r="ACD182" s="216"/>
      <c r="ACE182" s="216"/>
      <c r="ACF182" s="216"/>
      <c r="ACG182" s="216"/>
      <c r="ACH182" s="216"/>
      <c r="ACI182" s="216"/>
      <c r="ACJ182" s="216"/>
      <c r="ACK182" s="216"/>
      <c r="ACL182" s="216"/>
      <c r="ACM182" s="216"/>
      <c r="ACN182" s="216"/>
      <c r="ACO182" s="216"/>
      <c r="ACP182" s="216"/>
      <c r="ACQ182" s="216"/>
      <c r="ACR182" s="216"/>
      <c r="ACS182" s="216"/>
      <c r="ACT182" s="216"/>
      <c r="ACU182" s="216"/>
      <c r="ACV182" s="216"/>
      <c r="ACW182" s="216"/>
      <c r="ACX182" s="216"/>
      <c r="ACY182" s="216"/>
      <c r="ACZ182" s="216"/>
      <c r="ADA182" s="216"/>
      <c r="ADB182" s="216"/>
      <c r="ADC182" s="216"/>
      <c r="ADD182" s="216"/>
      <c r="ADE182" s="216"/>
      <c r="ADF182" s="216"/>
      <c r="ADG182" s="216"/>
      <c r="ADH182" s="216"/>
      <c r="ADI182" s="216"/>
      <c r="ADJ182" s="216"/>
      <c r="ADK182" s="216"/>
      <c r="ADL182" s="216"/>
      <c r="ADM182" s="216"/>
      <c r="ADN182" s="216"/>
      <c r="ADO182" s="216"/>
      <c r="ADP182" s="216"/>
      <c r="ADQ182" s="216"/>
      <c r="ADR182" s="216"/>
      <c r="ADS182" s="216"/>
      <c r="ADT182" s="216"/>
      <c r="ADU182" s="216"/>
      <c r="ADV182" s="216"/>
      <c r="ADW182" s="216"/>
      <c r="ADX182" s="216"/>
      <c r="ADY182" s="216"/>
      <c r="ADZ182" s="216"/>
      <c r="AEA182" s="216"/>
      <c r="AEB182" s="216"/>
      <c r="AEC182" s="216"/>
      <c r="AED182" s="216"/>
      <c r="AEE182" s="216"/>
      <c r="AEF182" s="216"/>
      <c r="AEG182" s="216"/>
      <c r="AEH182" s="216"/>
      <c r="AEI182" s="216"/>
      <c r="AEJ182" s="216"/>
      <c r="AEK182" s="216"/>
      <c r="AEL182" s="216"/>
      <c r="AEM182" s="216"/>
      <c r="AEN182" s="216"/>
      <c r="AEO182" s="216"/>
      <c r="AEP182" s="216"/>
      <c r="AEQ182" s="216"/>
      <c r="AER182" s="216"/>
      <c r="AES182" s="216"/>
      <c r="AET182" s="216"/>
      <c r="AEU182" s="216"/>
      <c r="AEV182" s="216"/>
      <c r="AEW182" s="216"/>
      <c r="AEX182" s="216"/>
      <c r="AEY182" s="216"/>
      <c r="AEZ182" s="216"/>
      <c r="AFA182" s="216"/>
      <c r="AFB182" s="216"/>
      <c r="AFC182" s="216"/>
      <c r="AFD182" s="216"/>
      <c r="AFE182" s="216"/>
      <c r="AFF182" s="216"/>
      <c r="AFG182" s="216"/>
      <c r="AFH182" s="216"/>
      <c r="AFI182" s="216"/>
      <c r="AFJ182" s="216"/>
      <c r="AFK182" s="216"/>
      <c r="AFL182" s="216"/>
      <c r="AFM182" s="216"/>
      <c r="AFN182" s="216"/>
      <c r="AFO182" s="216"/>
      <c r="AFP182" s="216"/>
      <c r="AFQ182" s="216"/>
      <c r="AFR182" s="216"/>
      <c r="AFS182" s="216"/>
      <c r="AFT182" s="216"/>
      <c r="AFU182" s="216"/>
      <c r="AFV182" s="216"/>
      <c r="AFW182" s="216"/>
      <c r="AFX182" s="216"/>
      <c r="AFY182" s="216"/>
      <c r="AFZ182" s="216"/>
      <c r="AGA182" s="216"/>
      <c r="AGB182" s="216"/>
      <c r="AGC182" s="216"/>
      <c r="AGD182" s="216"/>
      <c r="AGE182" s="216"/>
      <c r="AGF182" s="216"/>
      <c r="AGG182" s="216"/>
      <c r="AGH182" s="216"/>
      <c r="AGI182" s="216"/>
      <c r="AGJ182" s="216"/>
      <c r="AGK182" s="216"/>
      <c r="AGL182" s="216"/>
      <c r="AGM182" s="216"/>
      <c r="AGN182" s="216"/>
      <c r="AGO182" s="216"/>
      <c r="AGP182" s="216"/>
      <c r="AGQ182" s="216"/>
      <c r="AGR182" s="216"/>
      <c r="AGS182" s="216"/>
      <c r="AGT182" s="216"/>
      <c r="AGU182" s="216"/>
      <c r="AGV182" s="216"/>
      <c r="AGW182" s="216"/>
      <c r="AGX182" s="216"/>
      <c r="AGY182" s="216"/>
      <c r="AGZ182" s="216"/>
      <c r="AHA182" s="216"/>
      <c r="AHB182" s="216"/>
      <c r="AHC182" s="216"/>
      <c r="AHD182" s="216"/>
      <c r="AHE182" s="216"/>
      <c r="AHF182" s="216"/>
      <c r="AHG182" s="216"/>
      <c r="AHH182" s="216"/>
      <c r="AHI182" s="216"/>
      <c r="AHJ182" s="216"/>
      <c r="AHK182" s="216"/>
      <c r="AHL182" s="216"/>
      <c r="AHM182" s="216"/>
      <c r="AHN182" s="216"/>
      <c r="AHO182" s="216"/>
      <c r="AHP182" s="216"/>
      <c r="AHQ182" s="216"/>
      <c r="AHR182" s="216"/>
      <c r="AHS182" s="216"/>
      <c r="AHT182" s="216"/>
      <c r="AHU182" s="216"/>
      <c r="AHV182" s="216"/>
      <c r="AHW182" s="216"/>
      <c r="AHX182" s="216"/>
      <c r="AHY182" s="216"/>
      <c r="AHZ182" s="216"/>
      <c r="AIA182" s="216"/>
      <c r="AIB182" s="216"/>
      <c r="AIC182" s="216"/>
      <c r="AID182" s="216"/>
      <c r="AIE182" s="216"/>
      <c r="AIF182" s="216"/>
      <c r="AIG182" s="216"/>
      <c r="AIH182" s="216"/>
      <c r="AII182" s="216"/>
      <c r="AIJ182" s="216"/>
      <c r="AIK182" s="216"/>
      <c r="AIL182" s="216"/>
      <c r="AIM182" s="216"/>
      <c r="AIN182" s="216"/>
      <c r="AIO182" s="216"/>
      <c r="AIP182" s="216"/>
      <c r="AIQ182" s="216"/>
      <c r="AIR182" s="216"/>
      <c r="AIS182" s="216"/>
      <c r="AIT182" s="216"/>
      <c r="AIU182" s="216"/>
      <c r="AIV182" s="216"/>
      <c r="AIW182" s="216"/>
      <c r="AIX182" s="216"/>
      <c r="AIY182" s="216"/>
      <c r="AIZ182" s="216"/>
      <c r="AJA182" s="216"/>
      <c r="AJB182" s="216"/>
      <c r="AJC182" s="216"/>
      <c r="AJD182" s="216"/>
      <c r="AJE182" s="216"/>
      <c r="AJF182" s="216"/>
      <c r="AJG182" s="216"/>
      <c r="AJH182" s="216"/>
      <c r="AJI182" s="216"/>
      <c r="AJJ182" s="216"/>
      <c r="AJK182" s="216"/>
      <c r="AJL182" s="216"/>
      <c r="AJM182" s="216"/>
      <c r="AJN182" s="216"/>
      <c r="AJO182" s="216"/>
      <c r="AJP182" s="216"/>
      <c r="AJQ182" s="216"/>
      <c r="AJR182" s="216"/>
      <c r="AJS182" s="216"/>
      <c r="AJT182" s="216"/>
      <c r="AJU182" s="216"/>
      <c r="AJV182" s="216"/>
      <c r="AJW182" s="216"/>
      <c r="AJX182" s="216"/>
      <c r="AJY182" s="216"/>
      <c r="AJZ182" s="216"/>
      <c r="AKA182" s="216"/>
      <c r="AKB182" s="216"/>
      <c r="AKC182" s="216"/>
      <c r="AKD182" s="216"/>
      <c r="AKE182" s="216"/>
      <c r="AKF182" s="216"/>
      <c r="AKG182" s="216"/>
      <c r="AKH182" s="216"/>
      <c r="AKI182" s="216"/>
      <c r="AKJ182" s="216"/>
      <c r="AKK182" s="216"/>
      <c r="AKL182" s="216"/>
      <c r="AKM182" s="216"/>
      <c r="AKN182" s="216"/>
      <c r="AKO182" s="216"/>
      <c r="AKP182" s="216"/>
      <c r="AKQ182" s="216"/>
      <c r="AKR182" s="216"/>
      <c r="AKS182" s="216"/>
      <c r="AKT182" s="216"/>
      <c r="AKU182" s="216"/>
      <c r="AKV182" s="216"/>
      <c r="AKW182" s="216"/>
      <c r="AKX182" s="216"/>
      <c r="AKY182" s="216"/>
      <c r="AKZ182" s="216"/>
      <c r="ALA182" s="216"/>
      <c r="ALB182" s="216"/>
      <c r="ALC182" s="216"/>
      <c r="ALD182" s="216"/>
      <c r="ALE182" s="216"/>
      <c r="ALF182" s="216"/>
      <c r="ALG182" s="216"/>
      <c r="ALH182" s="216"/>
      <c r="ALI182" s="216"/>
      <c r="ALJ182" s="216"/>
      <c r="ALK182" s="216"/>
      <c r="ALL182" s="216"/>
      <c r="ALM182" s="216"/>
      <c r="ALN182" s="216"/>
      <c r="ALO182" s="216"/>
      <c r="ALP182" s="216"/>
      <c r="ALQ182" s="216"/>
      <c r="ALR182" s="216"/>
      <c r="ALS182" s="216"/>
      <c r="ALT182" s="216"/>
      <c r="ALU182" s="216"/>
      <c r="ALV182" s="216"/>
      <c r="ALW182" s="216"/>
      <c r="ALX182" s="216"/>
      <c r="ALY182" s="216"/>
      <c r="ALZ182" s="216"/>
      <c r="AMA182" s="216"/>
      <c r="AMB182" s="216"/>
      <c r="AMC182" s="216"/>
      <c r="AMD182" s="216"/>
      <c r="AME182" s="216"/>
      <c r="AMF182" s="216"/>
      <c r="AMG182" s="216"/>
      <c r="AMH182" s="216"/>
      <c r="AMI182" s="216"/>
      <c r="AMJ182" s="216"/>
      <c r="AMK182" s="216"/>
      <c r="AML182" s="216"/>
      <c r="AMM182" s="216"/>
      <c r="AMN182" s="216"/>
      <c r="AMO182" s="216"/>
      <c r="AMP182" s="216"/>
      <c r="AMQ182" s="216"/>
      <c r="AMR182" s="216"/>
      <c r="AMS182" s="216"/>
      <c r="AMT182" s="216"/>
      <c r="AMU182" s="216"/>
      <c r="AMV182" s="216"/>
      <c r="AMW182" s="216"/>
      <c r="AMX182" s="216"/>
      <c r="AMY182" s="216"/>
      <c r="AMZ182" s="216"/>
      <c r="ANA182" s="216"/>
      <c r="ANB182" s="216"/>
      <c r="ANC182" s="216"/>
      <c r="AND182" s="216"/>
      <c r="ANE182" s="216"/>
      <c r="ANF182" s="216"/>
      <c r="ANG182" s="216"/>
      <c r="ANH182" s="216"/>
      <c r="ANI182" s="216"/>
      <c r="ANJ182" s="216"/>
      <c r="ANK182" s="216"/>
      <c r="ANL182" s="216"/>
      <c r="ANM182" s="216"/>
      <c r="ANN182" s="216"/>
      <c r="ANO182" s="216"/>
      <c r="ANP182" s="216"/>
      <c r="ANQ182" s="216"/>
      <c r="ANR182" s="216"/>
      <c r="ANS182" s="216"/>
      <c r="ANT182" s="216"/>
      <c r="ANU182" s="216"/>
      <c r="ANV182" s="216"/>
      <c r="ANW182" s="216"/>
      <c r="ANX182" s="216"/>
      <c r="ANY182" s="216"/>
      <c r="ANZ182" s="216"/>
      <c r="AOA182" s="216"/>
      <c r="AOB182" s="216"/>
      <c r="AOC182" s="216"/>
      <c r="AOD182" s="216"/>
      <c r="AOE182" s="216"/>
      <c r="AOF182" s="216"/>
      <c r="AOG182" s="216"/>
      <c r="AOH182" s="216"/>
      <c r="AOI182" s="216"/>
      <c r="AOJ182" s="216"/>
      <c r="AOK182" s="216"/>
      <c r="AOL182" s="216"/>
      <c r="AOM182" s="216"/>
      <c r="AON182" s="216"/>
      <c r="AOO182" s="216"/>
      <c r="AOP182" s="216"/>
      <c r="AOQ182" s="216"/>
      <c r="AOR182" s="216"/>
      <c r="AOS182" s="216"/>
      <c r="AOT182" s="216"/>
      <c r="AOU182" s="216"/>
      <c r="AOV182" s="216"/>
      <c r="AOW182" s="216"/>
      <c r="AOX182" s="216"/>
      <c r="AOY182" s="216"/>
      <c r="AOZ182" s="216"/>
      <c r="APA182" s="216"/>
      <c r="APB182" s="216"/>
      <c r="APC182" s="216"/>
      <c r="APD182" s="216"/>
      <c r="APE182" s="216"/>
      <c r="APF182" s="216"/>
      <c r="APG182" s="216"/>
      <c r="APH182" s="216"/>
      <c r="API182" s="216"/>
      <c r="APJ182" s="216"/>
      <c r="APK182" s="216"/>
      <c r="APL182" s="216"/>
      <c r="APM182" s="216"/>
      <c r="APN182" s="216"/>
      <c r="APO182" s="216"/>
      <c r="APP182" s="216"/>
      <c r="APQ182" s="216"/>
      <c r="APR182" s="216"/>
      <c r="APS182" s="216"/>
      <c r="APT182" s="216"/>
      <c r="APU182" s="216"/>
      <c r="APV182" s="216"/>
      <c r="APW182" s="216"/>
      <c r="APX182" s="216"/>
      <c r="APY182" s="216"/>
      <c r="APZ182" s="216"/>
      <c r="AQA182" s="216"/>
      <c r="AQB182" s="216"/>
      <c r="AQC182" s="216"/>
      <c r="AQD182" s="216"/>
      <c r="AQE182" s="216"/>
      <c r="AQF182" s="216"/>
      <c r="AQG182" s="216"/>
      <c r="AQH182" s="216"/>
      <c r="AQI182" s="216"/>
      <c r="AQJ182" s="216"/>
      <c r="AQK182" s="216"/>
      <c r="AQL182" s="216"/>
      <c r="AQM182" s="216"/>
      <c r="AQN182" s="216"/>
      <c r="AQO182" s="216"/>
      <c r="AQP182" s="216"/>
      <c r="AQQ182" s="216"/>
      <c r="AQR182" s="216"/>
      <c r="AQS182" s="216"/>
      <c r="AQT182" s="216"/>
      <c r="AQU182" s="216"/>
      <c r="AQV182" s="216"/>
      <c r="AQW182" s="216"/>
      <c r="AQX182" s="216"/>
      <c r="AQY182" s="216"/>
      <c r="AQZ182" s="216"/>
      <c r="ARA182" s="216"/>
      <c r="ARB182" s="216"/>
      <c r="ARC182" s="216"/>
      <c r="ARD182" s="216"/>
      <c r="ARE182" s="216"/>
      <c r="ARF182" s="216"/>
      <c r="ARG182" s="216"/>
      <c r="ARH182" s="216"/>
      <c r="ARI182" s="216"/>
      <c r="ARJ182" s="216"/>
      <c r="ARK182" s="216"/>
      <c r="ARL182" s="216"/>
      <c r="ARM182" s="216"/>
      <c r="ARN182" s="216"/>
      <c r="ARO182" s="216"/>
      <c r="ARP182" s="216"/>
      <c r="ARQ182" s="216"/>
      <c r="ARR182" s="216"/>
      <c r="ARS182" s="216"/>
      <c r="ART182" s="216"/>
      <c r="ARU182" s="216"/>
      <c r="ARV182" s="216"/>
      <c r="ARW182" s="216"/>
      <c r="ARX182" s="216"/>
      <c r="ARY182" s="216"/>
      <c r="ARZ182" s="216"/>
      <c r="ASA182" s="216"/>
      <c r="ASB182" s="216"/>
      <c r="ASC182" s="216"/>
      <c r="ASD182" s="216"/>
      <c r="ASE182" s="216"/>
      <c r="ASF182" s="216"/>
      <c r="ASG182" s="216"/>
      <c r="ASH182" s="216"/>
      <c r="ASI182" s="216"/>
      <c r="ASJ182" s="216"/>
      <c r="ASK182" s="216"/>
      <c r="ASL182" s="216"/>
      <c r="ASM182" s="216"/>
      <c r="ASN182" s="216"/>
      <c r="ASO182" s="216"/>
      <c r="ASP182" s="216"/>
      <c r="ASQ182" s="216"/>
      <c r="ASR182" s="216"/>
      <c r="ASS182" s="216"/>
      <c r="AST182" s="216"/>
      <c r="ASU182" s="216"/>
      <c r="ASV182" s="216"/>
      <c r="ASW182" s="216"/>
      <c r="ASX182" s="216"/>
      <c r="ASY182" s="216"/>
      <c r="ASZ182" s="216"/>
      <c r="ATA182" s="216"/>
      <c r="ATB182" s="216"/>
      <c r="ATC182" s="216"/>
      <c r="ATD182" s="216"/>
      <c r="ATE182" s="216"/>
      <c r="ATF182" s="216"/>
      <c r="ATG182" s="216"/>
      <c r="ATH182" s="216"/>
      <c r="ATI182" s="216"/>
      <c r="ATJ182" s="216"/>
      <c r="ATK182" s="216"/>
      <c r="ATL182" s="216"/>
      <c r="ATM182" s="216"/>
      <c r="ATN182" s="216"/>
      <c r="ATO182" s="216"/>
      <c r="ATP182" s="216"/>
      <c r="ATQ182" s="216"/>
      <c r="ATR182" s="216"/>
      <c r="ATS182" s="216"/>
      <c r="ATT182" s="216"/>
      <c r="ATU182" s="216"/>
      <c r="ATV182" s="216"/>
      <c r="ATW182" s="216"/>
      <c r="ATX182" s="216"/>
      <c r="ATY182" s="216"/>
      <c r="ATZ182" s="216"/>
      <c r="AUA182" s="216"/>
      <c r="AUB182" s="216"/>
      <c r="AUC182" s="216"/>
      <c r="AUD182" s="216"/>
      <c r="AUE182" s="216"/>
      <c r="AUF182" s="216"/>
      <c r="AUG182" s="216"/>
      <c r="AUH182" s="216"/>
      <c r="AUI182" s="216"/>
      <c r="AUJ182" s="216"/>
      <c r="AUK182" s="216"/>
      <c r="AUL182" s="216"/>
      <c r="AUM182" s="216"/>
      <c r="AUN182" s="216"/>
      <c r="AUO182" s="216"/>
      <c r="AUP182" s="216"/>
      <c r="AUQ182" s="216"/>
      <c r="AUR182" s="216"/>
      <c r="AUS182" s="216"/>
      <c r="AUT182" s="216"/>
      <c r="AUU182" s="216"/>
      <c r="AUV182" s="216"/>
      <c r="AUW182" s="216"/>
      <c r="AUX182" s="216"/>
      <c r="AUY182" s="216"/>
      <c r="AUZ182" s="216"/>
      <c r="AVA182" s="216"/>
      <c r="AVB182" s="216"/>
      <c r="AVC182" s="216"/>
      <c r="AVD182" s="216"/>
      <c r="AVE182" s="216"/>
      <c r="AVF182" s="216"/>
      <c r="AVG182" s="216"/>
      <c r="AVH182" s="216"/>
      <c r="AVI182" s="216"/>
      <c r="AVJ182" s="216"/>
      <c r="AVK182" s="216"/>
      <c r="AVL182" s="216"/>
      <c r="AVM182" s="216"/>
      <c r="AVN182" s="216"/>
      <c r="AVO182" s="216"/>
      <c r="AVP182" s="216"/>
      <c r="AVQ182" s="216"/>
      <c r="AVR182" s="216"/>
      <c r="AVS182" s="216"/>
      <c r="AVT182" s="216"/>
      <c r="AVU182" s="216"/>
      <c r="AVV182" s="216"/>
      <c r="AVW182" s="216"/>
      <c r="AVX182" s="216"/>
      <c r="AVY182" s="216"/>
      <c r="AVZ182" s="216"/>
      <c r="AWA182" s="216"/>
      <c r="AWB182" s="216"/>
      <c r="AWC182" s="216"/>
      <c r="AWD182" s="216"/>
      <c r="AWE182" s="216"/>
      <c r="AWF182" s="216"/>
      <c r="AWG182" s="216"/>
      <c r="AWH182" s="216"/>
      <c r="AWI182" s="216"/>
      <c r="AWJ182" s="216"/>
      <c r="AWK182" s="216"/>
      <c r="AWL182" s="216"/>
      <c r="AWM182" s="216"/>
      <c r="AWN182" s="216"/>
      <c r="AWO182" s="216"/>
      <c r="AWP182" s="216"/>
      <c r="AWQ182" s="216"/>
      <c r="AWR182" s="216"/>
      <c r="AWS182" s="216"/>
      <c r="AWT182" s="216"/>
      <c r="AWU182" s="216"/>
      <c r="AWV182" s="216"/>
      <c r="AWW182" s="216"/>
      <c r="AWX182" s="216"/>
      <c r="AWY182" s="216"/>
      <c r="AWZ182" s="216"/>
      <c r="AXA182" s="216"/>
      <c r="AXB182" s="216"/>
      <c r="AXC182" s="216"/>
      <c r="AXD182" s="216"/>
      <c r="AXE182" s="216"/>
      <c r="AXF182" s="216"/>
      <c r="AXG182" s="216"/>
      <c r="AXH182" s="216"/>
      <c r="AXI182" s="216"/>
      <c r="AXJ182" s="216"/>
      <c r="AXK182" s="216"/>
      <c r="AXL182" s="216"/>
      <c r="AXM182" s="216"/>
      <c r="AXN182" s="216"/>
      <c r="AXO182" s="216"/>
      <c r="AXP182" s="216"/>
      <c r="AXQ182" s="216"/>
      <c r="AXR182" s="216"/>
      <c r="AXS182" s="216"/>
      <c r="AXT182" s="216"/>
      <c r="AXU182" s="216"/>
      <c r="AXV182" s="216"/>
      <c r="AXW182" s="216"/>
      <c r="AXX182" s="216"/>
      <c r="AXY182" s="216"/>
      <c r="AXZ182" s="216"/>
      <c r="AYA182" s="216"/>
      <c r="AYB182" s="216"/>
      <c r="AYC182" s="216"/>
      <c r="AYD182" s="216"/>
      <c r="AYE182" s="216"/>
      <c r="AYF182" s="216"/>
      <c r="AYG182" s="216"/>
      <c r="AYH182" s="216"/>
      <c r="AYI182" s="216"/>
      <c r="AYJ182" s="216"/>
      <c r="AYK182" s="216"/>
      <c r="AYL182" s="216"/>
      <c r="AYM182" s="216"/>
      <c r="AYN182" s="216"/>
      <c r="AYO182" s="216"/>
      <c r="AYP182" s="216"/>
      <c r="AYQ182" s="216"/>
      <c r="AYR182" s="216"/>
      <c r="AYS182" s="216"/>
      <c r="AYT182" s="216"/>
      <c r="AYU182" s="216"/>
      <c r="AYV182" s="216"/>
      <c r="AYW182" s="216"/>
      <c r="AYX182" s="216"/>
      <c r="AYY182" s="216"/>
      <c r="AYZ182" s="216"/>
      <c r="AZA182" s="216"/>
      <c r="AZB182" s="216"/>
      <c r="AZC182" s="216"/>
      <c r="AZD182" s="216"/>
      <c r="AZE182" s="216"/>
      <c r="AZF182" s="216"/>
      <c r="AZG182" s="216"/>
      <c r="AZH182" s="216"/>
      <c r="AZI182" s="216"/>
      <c r="AZJ182" s="216"/>
      <c r="AZK182" s="216"/>
      <c r="AZL182" s="216"/>
      <c r="AZM182" s="216"/>
      <c r="AZN182" s="216"/>
      <c r="AZO182" s="216"/>
      <c r="AZP182" s="216"/>
      <c r="AZQ182" s="216"/>
      <c r="AZR182" s="216"/>
      <c r="AZS182" s="216"/>
      <c r="AZT182" s="216"/>
      <c r="AZU182" s="216"/>
      <c r="AZV182" s="216"/>
      <c r="AZW182" s="216"/>
      <c r="AZX182" s="216"/>
      <c r="AZY182" s="216"/>
      <c r="AZZ182" s="216"/>
      <c r="BAA182" s="216"/>
      <c r="BAB182" s="216"/>
      <c r="BAC182" s="216"/>
      <c r="BAD182" s="216"/>
      <c r="BAE182" s="216"/>
      <c r="BAF182" s="216"/>
      <c r="BAG182" s="216"/>
      <c r="BAH182" s="216"/>
      <c r="BAI182" s="216"/>
      <c r="BAJ182" s="216"/>
      <c r="BAK182" s="216"/>
      <c r="BAL182" s="216"/>
      <c r="BAM182" s="216"/>
      <c r="BAN182" s="216"/>
      <c r="BAO182" s="216"/>
      <c r="BAP182" s="216"/>
      <c r="BAQ182" s="216"/>
      <c r="BAR182" s="216"/>
      <c r="BAS182" s="216"/>
      <c r="BAT182" s="216"/>
      <c r="BAU182" s="216"/>
      <c r="BAV182" s="216"/>
      <c r="BAW182" s="216"/>
      <c r="BAX182" s="216"/>
      <c r="BAY182" s="216"/>
      <c r="BAZ182" s="216"/>
      <c r="BBA182" s="216"/>
      <c r="BBB182" s="216"/>
      <c r="BBC182" s="216"/>
      <c r="BBD182" s="216"/>
      <c r="BBE182" s="216"/>
      <c r="BBF182" s="216"/>
      <c r="BBG182" s="216"/>
      <c r="BBH182" s="216"/>
      <c r="BBI182" s="216"/>
      <c r="BBJ182" s="216"/>
      <c r="BBK182" s="216"/>
      <c r="BBL182" s="216"/>
      <c r="BBM182" s="216"/>
      <c r="BBN182" s="216"/>
      <c r="BBO182" s="216"/>
      <c r="BBP182" s="216"/>
      <c r="BBQ182" s="216"/>
      <c r="BBR182" s="216"/>
      <c r="BBS182" s="216"/>
      <c r="BBT182" s="216"/>
      <c r="BBU182" s="216"/>
      <c r="BBV182" s="216"/>
      <c r="BBW182" s="216"/>
      <c r="BBX182" s="216"/>
      <c r="BBY182" s="216"/>
      <c r="BBZ182" s="216"/>
      <c r="BCA182" s="216"/>
      <c r="BCB182" s="216"/>
      <c r="BCC182" s="216"/>
      <c r="BCD182" s="216"/>
      <c r="BCE182" s="216"/>
      <c r="BCF182" s="216"/>
      <c r="BCG182" s="216"/>
      <c r="BCH182" s="216"/>
      <c r="BCI182" s="216"/>
      <c r="BCJ182" s="216"/>
      <c r="BCK182" s="216"/>
      <c r="BCL182" s="216"/>
      <c r="BCM182" s="216"/>
      <c r="BCN182" s="216"/>
      <c r="BCO182" s="216"/>
      <c r="BCP182" s="216"/>
      <c r="BCQ182" s="216"/>
      <c r="BCR182" s="216"/>
      <c r="BCS182" s="216"/>
      <c r="BCT182" s="216"/>
      <c r="BCU182" s="216"/>
      <c r="BCV182" s="216"/>
      <c r="BCW182" s="216"/>
      <c r="BCX182" s="216"/>
      <c r="BCY182" s="216"/>
      <c r="BCZ182" s="216"/>
      <c r="BDA182" s="216"/>
      <c r="BDB182" s="216"/>
      <c r="BDC182" s="216"/>
      <c r="BDD182" s="216"/>
      <c r="BDE182" s="216"/>
      <c r="BDF182" s="216"/>
      <c r="BDG182" s="216"/>
      <c r="BDH182" s="216"/>
      <c r="BDI182" s="216"/>
      <c r="BDJ182" s="216"/>
      <c r="BDK182" s="216"/>
      <c r="BDL182" s="216"/>
      <c r="BDM182" s="216"/>
      <c r="BDN182" s="216"/>
      <c r="BDO182" s="216"/>
      <c r="BDP182" s="216"/>
      <c r="BDQ182" s="216"/>
      <c r="BDR182" s="216"/>
      <c r="BDS182" s="216"/>
      <c r="BDT182" s="216"/>
      <c r="BDU182" s="216"/>
      <c r="BDV182" s="216"/>
      <c r="BDW182" s="216"/>
      <c r="BDX182" s="216"/>
      <c r="BDY182" s="216"/>
      <c r="BDZ182" s="216"/>
      <c r="BEA182" s="216"/>
      <c r="BEB182" s="216"/>
      <c r="BEC182" s="216"/>
      <c r="BED182" s="216"/>
      <c r="BEE182" s="216"/>
      <c r="BEF182" s="216"/>
      <c r="BEG182" s="216"/>
      <c r="BEH182" s="216"/>
      <c r="BEI182" s="216"/>
      <c r="BEJ182" s="216"/>
      <c r="BEK182" s="216"/>
      <c r="BEL182" s="216"/>
      <c r="BEM182" s="216"/>
      <c r="BEN182" s="216"/>
      <c r="BEO182" s="216"/>
      <c r="BEP182" s="216"/>
      <c r="BEQ182" s="216"/>
      <c r="BER182" s="216"/>
      <c r="BES182" s="216"/>
      <c r="BET182" s="216"/>
      <c r="BEU182" s="216"/>
      <c r="BEV182" s="216"/>
      <c r="BEW182" s="216"/>
      <c r="BEX182" s="216"/>
      <c r="BEY182" s="216"/>
      <c r="BEZ182" s="216"/>
      <c r="BFA182" s="216"/>
      <c r="BFB182" s="216"/>
      <c r="BFC182" s="216"/>
      <c r="BFD182" s="216"/>
      <c r="BFE182" s="216"/>
      <c r="BFF182" s="216"/>
      <c r="BFG182" s="216"/>
      <c r="BFH182" s="216"/>
      <c r="BFI182" s="216"/>
      <c r="BFJ182" s="216"/>
      <c r="BFK182" s="216"/>
      <c r="BFL182" s="216"/>
      <c r="BFM182" s="216"/>
      <c r="BFN182" s="216"/>
      <c r="BFO182" s="216"/>
      <c r="BFP182" s="216"/>
      <c r="BFQ182" s="216"/>
      <c r="BFR182" s="216"/>
      <c r="BFS182" s="216"/>
      <c r="BFT182" s="216"/>
      <c r="BFU182" s="216"/>
      <c r="BFV182" s="216"/>
      <c r="BFW182" s="216"/>
      <c r="BFX182" s="216"/>
      <c r="BFY182" s="216"/>
      <c r="BFZ182" s="216"/>
      <c r="BGA182" s="216"/>
      <c r="BGB182" s="216"/>
      <c r="BGC182" s="216"/>
      <c r="BGD182" s="216"/>
      <c r="BGE182" s="216"/>
      <c r="BGF182" s="216"/>
      <c r="BGG182" s="216"/>
      <c r="BGH182" s="216"/>
      <c r="BGI182" s="216"/>
      <c r="BGJ182" s="216"/>
      <c r="BGK182" s="216"/>
      <c r="BGL182" s="216"/>
      <c r="BGM182" s="216"/>
      <c r="BGN182" s="216"/>
      <c r="BGO182" s="216"/>
      <c r="BGP182" s="216"/>
      <c r="BGQ182" s="216"/>
      <c r="BGR182" s="216"/>
      <c r="BGS182" s="216"/>
      <c r="BGT182" s="216"/>
      <c r="BGU182" s="216"/>
      <c r="BGV182" s="216"/>
      <c r="BGW182" s="216"/>
      <c r="BGX182" s="216"/>
      <c r="BGY182" s="216"/>
      <c r="BGZ182" s="216"/>
      <c r="BHA182" s="216"/>
      <c r="BHB182" s="216"/>
      <c r="BHC182" s="216"/>
      <c r="BHD182" s="216"/>
      <c r="BHE182" s="216"/>
      <c r="BHF182" s="216"/>
      <c r="BHG182" s="216"/>
      <c r="BHH182" s="216"/>
      <c r="BHI182" s="216"/>
      <c r="BHJ182" s="216"/>
      <c r="BHK182" s="216"/>
      <c r="BHL182" s="216"/>
      <c r="BHM182" s="216"/>
      <c r="BHN182" s="216"/>
      <c r="BHO182" s="216"/>
      <c r="BHP182" s="216"/>
      <c r="BHQ182" s="216"/>
      <c r="BHR182" s="216"/>
      <c r="BHS182" s="216"/>
      <c r="BHT182" s="216"/>
      <c r="BHU182" s="216"/>
      <c r="BHV182" s="216"/>
      <c r="BHW182" s="216"/>
      <c r="BHX182" s="216"/>
      <c r="BHY182" s="216"/>
      <c r="BHZ182" s="216"/>
      <c r="BIA182" s="216"/>
      <c r="BIB182" s="216"/>
      <c r="BIC182" s="216"/>
      <c r="BID182" s="216"/>
      <c r="BIE182" s="216"/>
      <c r="BIF182" s="216"/>
      <c r="BIG182" s="216"/>
      <c r="BIH182" s="216"/>
      <c r="BII182" s="216"/>
      <c r="BIJ182" s="216"/>
      <c r="BIK182" s="216"/>
      <c r="BIL182" s="216"/>
      <c r="BIM182" s="216"/>
      <c r="BIN182" s="216"/>
      <c r="BIO182" s="216"/>
      <c r="BIP182" s="216"/>
      <c r="BIQ182" s="216"/>
      <c r="BIR182" s="216"/>
      <c r="BIS182" s="216"/>
      <c r="BIT182" s="216"/>
      <c r="BIU182" s="216"/>
      <c r="BIV182" s="216"/>
      <c r="BIW182" s="216"/>
      <c r="BIX182" s="216"/>
      <c r="BIY182" s="216"/>
      <c r="BIZ182" s="216"/>
      <c r="BJA182" s="216"/>
      <c r="BJB182" s="216"/>
      <c r="BJC182" s="216"/>
      <c r="BJD182" s="216"/>
      <c r="BJE182" s="216"/>
      <c r="BJF182" s="216"/>
      <c r="BJG182" s="216"/>
      <c r="BJH182" s="216"/>
      <c r="BJI182" s="216"/>
      <c r="BJJ182" s="216"/>
      <c r="BJK182" s="216"/>
      <c r="BJL182" s="216"/>
      <c r="BJM182" s="216"/>
      <c r="BJN182" s="216"/>
      <c r="BJO182" s="216"/>
      <c r="BJP182" s="216"/>
      <c r="BJQ182" s="216"/>
      <c r="BJR182" s="216"/>
      <c r="BJS182" s="216"/>
      <c r="BJT182" s="216"/>
      <c r="BJU182" s="216"/>
      <c r="BJV182" s="216"/>
      <c r="BJW182" s="216"/>
      <c r="BJX182" s="216"/>
      <c r="BJY182" s="216"/>
      <c r="BJZ182" s="216"/>
      <c r="BKA182" s="216"/>
      <c r="BKB182" s="216"/>
      <c r="BKC182" s="216"/>
      <c r="BKD182" s="216"/>
      <c r="BKE182" s="216"/>
      <c r="BKF182" s="216"/>
      <c r="BKG182" s="216"/>
      <c r="BKH182" s="216"/>
      <c r="BKI182" s="216"/>
      <c r="BKJ182" s="216"/>
      <c r="BKK182" s="216"/>
      <c r="BKL182" s="216"/>
      <c r="BKM182" s="216"/>
      <c r="BKN182" s="216"/>
      <c r="BKO182" s="216"/>
      <c r="BKP182" s="216"/>
      <c r="BKQ182" s="216"/>
      <c r="BKR182" s="216"/>
      <c r="BKS182" s="216"/>
      <c r="BKT182" s="216"/>
      <c r="BKU182" s="216"/>
      <c r="BKV182" s="216"/>
      <c r="BKW182" s="216"/>
      <c r="BKX182" s="216"/>
      <c r="BKY182" s="216"/>
      <c r="BKZ182" s="216"/>
      <c r="BLA182" s="216"/>
      <c r="BLB182" s="216"/>
      <c r="BLC182" s="216"/>
      <c r="BLD182" s="216"/>
      <c r="BLE182" s="216"/>
      <c r="BLF182" s="216"/>
      <c r="BLG182" s="216"/>
      <c r="BLH182" s="216"/>
      <c r="BLI182" s="216"/>
      <c r="BLJ182" s="216"/>
      <c r="BLK182" s="216"/>
      <c r="BLL182" s="216"/>
      <c r="BLM182" s="216"/>
      <c r="BLN182" s="216"/>
      <c r="BLO182" s="216"/>
      <c r="BLP182" s="216"/>
      <c r="BLQ182" s="216"/>
      <c r="BLR182" s="216"/>
      <c r="BLS182" s="216"/>
      <c r="BLT182" s="216"/>
      <c r="BLU182" s="216"/>
      <c r="BLV182" s="216"/>
      <c r="BLW182" s="216"/>
      <c r="BLX182" s="216"/>
      <c r="BLY182" s="216"/>
      <c r="BLZ182" s="216"/>
      <c r="BMA182" s="216"/>
      <c r="BMB182" s="216"/>
      <c r="BMC182" s="216"/>
      <c r="BMD182" s="216"/>
      <c r="BME182" s="216"/>
      <c r="BMF182" s="216"/>
      <c r="BMG182" s="216"/>
      <c r="BMH182" s="216"/>
      <c r="BMI182" s="216"/>
      <c r="BMJ182" s="216"/>
      <c r="BMK182" s="216"/>
      <c r="BML182" s="216"/>
      <c r="BMM182" s="216"/>
      <c r="BMN182" s="216"/>
      <c r="BMO182" s="216"/>
      <c r="BMP182" s="216"/>
      <c r="BMQ182" s="216"/>
      <c r="BMR182" s="216"/>
      <c r="BMS182" s="216"/>
      <c r="BMT182" s="216"/>
      <c r="BMU182" s="216"/>
      <c r="BMV182" s="216"/>
      <c r="BMW182" s="216"/>
      <c r="BMX182" s="216"/>
      <c r="BMY182" s="216"/>
      <c r="BMZ182" s="216"/>
      <c r="BNA182" s="216"/>
      <c r="BNB182" s="216"/>
      <c r="BNC182" s="216"/>
      <c r="BND182" s="216"/>
      <c r="BNE182" s="216"/>
      <c r="BNF182" s="216"/>
      <c r="BNG182" s="216"/>
      <c r="BNH182" s="216"/>
      <c r="BNI182" s="216"/>
      <c r="BNJ182" s="216"/>
      <c r="BNK182" s="216"/>
      <c r="BNL182" s="216"/>
      <c r="BNM182" s="216"/>
      <c r="BNN182" s="216"/>
      <c r="BNO182" s="216"/>
      <c r="BNP182" s="216"/>
      <c r="BNQ182" s="216"/>
      <c r="BNR182" s="216"/>
      <c r="BNS182" s="216"/>
      <c r="BNT182" s="216"/>
      <c r="BNU182" s="216"/>
      <c r="BNV182" s="216"/>
      <c r="BNW182" s="216"/>
      <c r="BNX182" s="216"/>
      <c r="BNY182" s="216"/>
      <c r="BNZ182" s="216"/>
      <c r="BOA182" s="216"/>
      <c r="BOB182" s="216"/>
      <c r="BOC182" s="216"/>
      <c r="BOD182" s="216"/>
      <c r="BOE182" s="216"/>
      <c r="BOF182" s="216"/>
      <c r="BOG182" s="216"/>
      <c r="BOH182" s="216"/>
      <c r="BOI182" s="216"/>
      <c r="BOJ182" s="216"/>
      <c r="BOK182" s="216"/>
      <c r="BOL182" s="216"/>
      <c r="BOM182" s="216"/>
      <c r="BON182" s="216"/>
      <c r="BOO182" s="216"/>
      <c r="BOP182" s="216"/>
      <c r="BOQ182" s="216"/>
      <c r="BOR182" s="216"/>
      <c r="BOS182" s="216"/>
      <c r="BOT182" s="216"/>
      <c r="BOU182" s="216"/>
      <c r="BOV182" s="216"/>
      <c r="BOW182" s="216"/>
      <c r="BOX182" s="216"/>
      <c r="BOY182" s="216"/>
      <c r="BOZ182" s="216"/>
      <c r="BPA182" s="216"/>
      <c r="BPB182" s="216"/>
      <c r="BPC182" s="216"/>
      <c r="BPD182" s="216"/>
      <c r="BPE182" s="216"/>
      <c r="BPF182" s="216"/>
      <c r="BPG182" s="216"/>
      <c r="BPH182" s="216"/>
      <c r="BPI182" s="216"/>
      <c r="BPJ182" s="216"/>
      <c r="BPK182" s="216"/>
      <c r="BPL182" s="216"/>
      <c r="BPM182" s="216"/>
      <c r="BPN182" s="216"/>
      <c r="BPO182" s="216"/>
      <c r="BPP182" s="216"/>
      <c r="BPQ182" s="216"/>
      <c r="BPR182" s="216"/>
      <c r="BPS182" s="216"/>
      <c r="BPT182" s="216"/>
      <c r="BPU182" s="216"/>
      <c r="BPV182" s="216"/>
      <c r="BPW182" s="216"/>
      <c r="BPX182" s="216"/>
      <c r="BPY182" s="216"/>
      <c r="BPZ182" s="216"/>
      <c r="BQA182" s="216"/>
      <c r="BQB182" s="216"/>
      <c r="BQC182" s="216"/>
      <c r="BQD182" s="216"/>
      <c r="BQE182" s="216"/>
      <c r="BQF182" s="216"/>
      <c r="BQG182" s="216"/>
      <c r="BQH182" s="216"/>
      <c r="BQI182" s="216"/>
      <c r="BQJ182" s="216"/>
      <c r="BQK182" s="216"/>
      <c r="BQL182" s="216"/>
      <c r="BQM182" s="216"/>
      <c r="BQN182" s="216"/>
      <c r="BQO182" s="216"/>
      <c r="BQP182" s="216"/>
      <c r="BQQ182" s="216"/>
      <c r="BQR182" s="216"/>
      <c r="BQS182" s="216"/>
      <c r="BQT182" s="216"/>
      <c r="BQU182" s="216"/>
      <c r="BQV182" s="216"/>
      <c r="BQW182" s="216"/>
      <c r="BQX182" s="216"/>
      <c r="BQY182" s="216"/>
      <c r="BQZ182" s="216"/>
      <c r="BRA182" s="216"/>
      <c r="BRB182" s="216"/>
      <c r="BRC182" s="216"/>
      <c r="BRD182" s="216"/>
      <c r="BRE182" s="216"/>
      <c r="BRF182" s="216"/>
      <c r="BRG182" s="216"/>
      <c r="BRH182" s="216"/>
      <c r="BRI182" s="216"/>
      <c r="BRJ182" s="216"/>
      <c r="BRK182" s="216"/>
      <c r="BRL182" s="216"/>
      <c r="BRM182" s="216"/>
      <c r="BRN182" s="216"/>
      <c r="BRO182" s="216"/>
      <c r="BRP182" s="216"/>
      <c r="BRQ182" s="216"/>
      <c r="BRR182" s="216"/>
      <c r="BRS182" s="216"/>
      <c r="BRT182" s="216"/>
      <c r="BRU182" s="216"/>
      <c r="BRV182" s="216"/>
      <c r="BRW182" s="216"/>
      <c r="BRX182" s="216"/>
      <c r="BRY182" s="216"/>
      <c r="BRZ182" s="216"/>
      <c r="BSA182" s="216"/>
      <c r="BSB182" s="216"/>
      <c r="BSC182" s="216"/>
      <c r="BSD182" s="216"/>
      <c r="BSE182" s="216"/>
      <c r="BSF182" s="216"/>
      <c r="BSG182" s="216"/>
      <c r="BSH182" s="216"/>
      <c r="BSI182" s="216"/>
      <c r="BSJ182" s="216"/>
      <c r="BSK182" s="216"/>
      <c r="BSL182" s="216"/>
      <c r="BSM182" s="216"/>
      <c r="BSN182" s="216"/>
      <c r="BSO182" s="216"/>
      <c r="BSP182" s="216"/>
      <c r="BSQ182" s="216"/>
      <c r="BSR182" s="216"/>
      <c r="BSS182" s="216"/>
      <c r="BST182" s="216"/>
      <c r="BSU182" s="216"/>
      <c r="BSV182" s="216"/>
      <c r="BSW182" s="216"/>
      <c r="BSX182" s="216"/>
      <c r="BSY182" s="216"/>
      <c r="BSZ182" s="216"/>
      <c r="BTA182" s="216"/>
      <c r="BTB182" s="216"/>
      <c r="BTC182" s="216"/>
      <c r="BTD182" s="216"/>
      <c r="BTE182" s="216"/>
      <c r="BTF182" s="216"/>
      <c r="BTG182" s="216"/>
      <c r="BTH182" s="216"/>
      <c r="BTI182" s="216"/>
      <c r="BTJ182" s="216"/>
      <c r="BTK182" s="216"/>
      <c r="BTL182" s="216"/>
      <c r="BTM182" s="216"/>
      <c r="BTN182" s="216"/>
      <c r="BTO182" s="216"/>
      <c r="BTP182" s="216"/>
      <c r="BTQ182" s="216"/>
      <c r="BTR182" s="216"/>
      <c r="BTS182" s="216"/>
      <c r="BTT182" s="216"/>
      <c r="BTU182" s="216"/>
      <c r="BTV182" s="216"/>
      <c r="BTW182" s="216"/>
      <c r="BTX182" s="216"/>
      <c r="BTY182" s="216"/>
      <c r="BTZ182" s="216"/>
      <c r="BUA182" s="216"/>
      <c r="BUB182" s="216"/>
      <c r="BUC182" s="216"/>
      <c r="BUD182" s="216"/>
      <c r="BUE182" s="216"/>
      <c r="BUF182" s="216"/>
      <c r="BUG182" s="216"/>
      <c r="BUH182" s="216"/>
      <c r="BUI182" s="216"/>
      <c r="BUJ182" s="216"/>
      <c r="BUK182" s="216"/>
      <c r="BUL182" s="216"/>
      <c r="BUM182" s="216"/>
      <c r="BUN182" s="216"/>
      <c r="BUO182" s="216"/>
      <c r="BUP182" s="216"/>
      <c r="BUQ182" s="216"/>
      <c r="BUR182" s="216"/>
      <c r="BUS182" s="216"/>
      <c r="BUT182" s="216"/>
      <c r="BUU182" s="216"/>
      <c r="BUV182" s="216"/>
      <c r="BUW182" s="216"/>
      <c r="BUX182" s="216"/>
      <c r="BUY182" s="216"/>
      <c r="BUZ182" s="216"/>
      <c r="BVA182" s="216"/>
      <c r="BVB182" s="216"/>
      <c r="BVC182" s="216"/>
      <c r="BVD182" s="216"/>
      <c r="BVE182" s="216"/>
      <c r="BVF182" s="216"/>
      <c r="BVG182" s="216"/>
      <c r="BVH182" s="216"/>
      <c r="BVI182" s="216"/>
      <c r="BVJ182" s="216"/>
      <c r="BVK182" s="216"/>
      <c r="BVL182" s="216"/>
      <c r="BVM182" s="216"/>
      <c r="BVN182" s="216"/>
      <c r="BVO182" s="216"/>
      <c r="BVP182" s="216"/>
      <c r="BVQ182" s="216"/>
      <c r="BVR182" s="216"/>
      <c r="BVS182" s="216"/>
      <c r="BVT182" s="216"/>
      <c r="BVU182" s="216"/>
      <c r="BVV182" s="216"/>
      <c r="BVW182" s="216"/>
      <c r="BVX182" s="216"/>
      <c r="BVY182" s="216"/>
      <c r="BVZ182" s="216"/>
      <c r="BWA182" s="216"/>
      <c r="BWB182" s="216"/>
      <c r="BWC182" s="216"/>
      <c r="BWD182" s="216"/>
      <c r="BWE182" s="216"/>
      <c r="BWF182" s="216"/>
      <c r="BWG182" s="216"/>
      <c r="BWH182" s="216"/>
      <c r="BWI182" s="216"/>
      <c r="BWJ182" s="216"/>
      <c r="BWK182" s="216"/>
      <c r="BWL182" s="216"/>
      <c r="BWM182" s="216"/>
      <c r="BWN182" s="216"/>
      <c r="BWO182" s="216"/>
      <c r="BWP182" s="216"/>
      <c r="BWQ182" s="216"/>
      <c r="BWR182" s="216"/>
      <c r="BWS182" s="216"/>
      <c r="BWT182" s="216"/>
      <c r="BWU182" s="216"/>
      <c r="BWV182" s="216"/>
      <c r="BWW182" s="216"/>
      <c r="BWX182" s="216"/>
      <c r="BWY182" s="216"/>
      <c r="BWZ182" s="216"/>
      <c r="BXA182" s="216"/>
      <c r="BXB182" s="216"/>
      <c r="BXC182" s="216"/>
      <c r="BXD182" s="216"/>
      <c r="BXE182" s="216"/>
      <c r="BXF182" s="216"/>
      <c r="BXG182" s="216"/>
      <c r="BXH182" s="216"/>
      <c r="BXI182" s="216"/>
      <c r="BXJ182" s="216"/>
      <c r="BXK182" s="216"/>
      <c r="BXL182" s="216"/>
      <c r="BXM182" s="216"/>
      <c r="BXN182" s="216"/>
      <c r="BXO182" s="216"/>
      <c r="BXP182" s="216"/>
      <c r="BXQ182" s="216"/>
      <c r="BXR182" s="216"/>
      <c r="BXS182" s="216"/>
      <c r="BXT182" s="216"/>
      <c r="BXU182" s="216"/>
      <c r="BXV182" s="216"/>
      <c r="BXW182" s="216"/>
      <c r="BXX182" s="216"/>
      <c r="BXY182" s="216"/>
      <c r="BXZ182" s="216"/>
      <c r="BYA182" s="216"/>
      <c r="BYB182" s="216"/>
      <c r="BYC182" s="216"/>
      <c r="BYD182" s="216"/>
      <c r="BYE182" s="216"/>
      <c r="BYF182" s="216"/>
      <c r="BYG182" s="216"/>
      <c r="BYH182" s="216"/>
      <c r="BYI182" s="216"/>
      <c r="BYJ182" s="216"/>
      <c r="BYK182" s="216"/>
      <c r="BYL182" s="216"/>
      <c r="BYM182" s="216"/>
      <c r="BYN182" s="216"/>
      <c r="BYO182" s="216"/>
      <c r="BYP182" s="216"/>
      <c r="BYQ182" s="216"/>
      <c r="BYR182" s="216"/>
      <c r="BYS182" s="216"/>
      <c r="BYT182" s="216"/>
      <c r="BYU182" s="216"/>
      <c r="BYV182" s="216"/>
      <c r="BYW182" s="216"/>
      <c r="BYX182" s="216"/>
      <c r="BYY182" s="216"/>
      <c r="BYZ182" s="216"/>
      <c r="BZA182" s="216"/>
      <c r="BZB182" s="216"/>
      <c r="BZC182" s="216"/>
      <c r="BZD182" s="216"/>
      <c r="BZE182" s="216"/>
      <c r="BZF182" s="216"/>
      <c r="BZG182" s="216"/>
      <c r="BZH182" s="216"/>
      <c r="BZI182" s="216"/>
      <c r="BZJ182" s="216"/>
      <c r="BZK182" s="216"/>
      <c r="BZL182" s="216"/>
      <c r="BZM182" s="216"/>
      <c r="BZN182" s="216"/>
      <c r="BZO182" s="216"/>
      <c r="BZP182" s="216"/>
      <c r="BZQ182" s="216"/>
      <c r="BZR182" s="216"/>
      <c r="BZS182" s="216"/>
      <c r="BZT182" s="216"/>
      <c r="BZU182" s="216"/>
      <c r="BZV182" s="216"/>
      <c r="BZW182" s="216"/>
      <c r="BZX182" s="216"/>
      <c r="BZY182" s="216"/>
      <c r="BZZ182" s="216"/>
      <c r="CAA182" s="216"/>
      <c r="CAB182" s="216"/>
      <c r="CAC182" s="216"/>
      <c r="CAD182" s="216"/>
      <c r="CAE182" s="216"/>
      <c r="CAF182" s="216"/>
      <c r="CAG182" s="216"/>
      <c r="CAH182" s="216"/>
      <c r="CAI182" s="216"/>
      <c r="CAJ182" s="216"/>
      <c r="CAK182" s="216"/>
      <c r="CAL182" s="216"/>
      <c r="CAM182" s="216"/>
      <c r="CAN182" s="216"/>
      <c r="CAO182" s="216"/>
      <c r="CAP182" s="216"/>
      <c r="CAQ182" s="216"/>
      <c r="CAR182" s="216"/>
      <c r="CAS182" s="216"/>
      <c r="CAT182" s="216"/>
      <c r="CAU182" s="216"/>
      <c r="CAV182" s="216"/>
      <c r="CAW182" s="216"/>
      <c r="CAX182" s="216"/>
      <c r="CAY182" s="216"/>
      <c r="CAZ182" s="216"/>
      <c r="CBA182" s="216"/>
      <c r="CBB182" s="216"/>
      <c r="CBC182" s="216"/>
      <c r="CBD182" s="216"/>
      <c r="CBE182" s="216"/>
      <c r="CBF182" s="216"/>
      <c r="CBG182" s="216"/>
      <c r="CBH182" s="216"/>
      <c r="CBI182" s="216"/>
      <c r="CBJ182" s="216"/>
      <c r="CBK182" s="216"/>
      <c r="CBL182" s="216"/>
      <c r="CBM182" s="216"/>
      <c r="CBN182" s="216"/>
      <c r="CBO182" s="216"/>
      <c r="CBP182" s="216"/>
      <c r="CBQ182" s="216"/>
      <c r="CBR182" s="216"/>
      <c r="CBS182" s="216"/>
      <c r="CBT182" s="216"/>
      <c r="CBU182" s="216"/>
      <c r="CBV182" s="216"/>
      <c r="CBW182" s="216"/>
      <c r="CBX182" s="216"/>
      <c r="CBY182" s="216"/>
      <c r="CBZ182" s="216"/>
      <c r="CCA182" s="216"/>
      <c r="CCB182" s="216"/>
      <c r="CCC182" s="216"/>
      <c r="CCD182" s="216"/>
      <c r="CCE182" s="216"/>
      <c r="CCF182" s="216"/>
      <c r="CCG182" s="216"/>
      <c r="CCH182" s="216"/>
      <c r="CCI182" s="216"/>
      <c r="CCJ182" s="216"/>
      <c r="CCK182" s="216"/>
      <c r="CCL182" s="216"/>
      <c r="CCM182" s="216"/>
      <c r="CCN182" s="216"/>
      <c r="CCO182" s="216"/>
      <c r="CCP182" s="216"/>
      <c r="CCQ182" s="216"/>
      <c r="CCR182" s="216"/>
      <c r="CCS182" s="216"/>
      <c r="CCT182" s="216"/>
      <c r="CCU182" s="216"/>
      <c r="CCV182" s="216"/>
      <c r="CCW182" s="216"/>
      <c r="CCX182" s="216"/>
      <c r="CCY182" s="216"/>
      <c r="CCZ182" s="216"/>
      <c r="CDA182" s="216"/>
      <c r="CDB182" s="216"/>
      <c r="CDC182" s="216"/>
      <c r="CDD182" s="216"/>
      <c r="CDE182" s="216"/>
      <c r="CDF182" s="216"/>
      <c r="CDG182" s="216"/>
      <c r="CDH182" s="216"/>
      <c r="CDI182" s="216"/>
      <c r="CDJ182" s="216"/>
      <c r="CDK182" s="216"/>
      <c r="CDL182" s="216"/>
      <c r="CDM182" s="216"/>
      <c r="CDN182" s="216"/>
      <c r="CDO182" s="216"/>
      <c r="CDP182" s="216"/>
      <c r="CDQ182" s="216"/>
      <c r="CDR182" s="216"/>
      <c r="CDS182" s="216"/>
      <c r="CDT182" s="216"/>
      <c r="CDU182" s="216"/>
      <c r="CDV182" s="216"/>
      <c r="CDW182" s="216"/>
      <c r="CDX182" s="216"/>
      <c r="CDY182" s="216"/>
      <c r="CDZ182" s="216"/>
      <c r="CEA182" s="216"/>
      <c r="CEB182" s="216"/>
      <c r="CEC182" s="216"/>
      <c r="CED182" s="216"/>
      <c r="CEE182" s="216"/>
      <c r="CEF182" s="216"/>
      <c r="CEG182" s="216"/>
      <c r="CEH182" s="216"/>
      <c r="CEI182" s="216"/>
      <c r="CEJ182" s="216"/>
      <c r="CEK182" s="216"/>
      <c r="CEL182" s="216"/>
      <c r="CEM182" s="216"/>
      <c r="CEN182" s="216"/>
      <c r="CEO182" s="216"/>
      <c r="CEP182" s="216"/>
      <c r="CEQ182" s="216"/>
      <c r="CER182" s="216"/>
      <c r="CES182" s="216"/>
      <c r="CET182" s="216"/>
      <c r="CEU182" s="216"/>
      <c r="CEV182" s="216"/>
      <c r="CEW182" s="216"/>
      <c r="CEX182" s="216"/>
      <c r="CEY182" s="216"/>
      <c r="CEZ182" s="216"/>
      <c r="CFA182" s="216"/>
      <c r="CFB182" s="216"/>
      <c r="CFC182" s="216"/>
      <c r="CFD182" s="216"/>
      <c r="CFE182" s="216"/>
      <c r="CFF182" s="216"/>
      <c r="CFG182" s="216"/>
      <c r="CFH182" s="216"/>
      <c r="CFI182" s="216"/>
      <c r="CFJ182" s="216"/>
      <c r="CFK182" s="216"/>
      <c r="CFL182" s="216"/>
      <c r="CFM182" s="216"/>
      <c r="CFN182" s="216"/>
      <c r="CFO182" s="216"/>
      <c r="CFP182" s="216"/>
      <c r="CFQ182" s="216"/>
      <c r="CFR182" s="216"/>
      <c r="CFS182" s="216"/>
      <c r="CFT182" s="216"/>
      <c r="CFU182" s="216"/>
      <c r="CFV182" s="216"/>
      <c r="CFW182" s="216"/>
      <c r="CFX182" s="216"/>
      <c r="CFY182" s="216"/>
      <c r="CFZ182" s="216"/>
      <c r="CGA182" s="216"/>
      <c r="CGB182" s="216"/>
      <c r="CGC182" s="216"/>
      <c r="CGD182" s="216"/>
      <c r="CGE182" s="216"/>
      <c r="CGF182" s="216"/>
      <c r="CGG182" s="216"/>
      <c r="CGH182" s="216"/>
      <c r="CGI182" s="216"/>
      <c r="CGJ182" s="216"/>
      <c r="CGK182" s="216"/>
      <c r="CGL182" s="216"/>
      <c r="CGM182" s="216"/>
      <c r="CGN182" s="216"/>
      <c r="CGO182" s="216"/>
      <c r="CGP182" s="216"/>
      <c r="CGQ182" s="216"/>
      <c r="CGR182" s="216"/>
      <c r="CGS182" s="216"/>
      <c r="CGT182" s="216"/>
      <c r="CGU182" s="216"/>
      <c r="CGV182" s="216"/>
      <c r="CGW182" s="216"/>
      <c r="CGX182" s="216"/>
      <c r="CGY182" s="216"/>
      <c r="CGZ182" s="216"/>
      <c r="CHA182" s="216"/>
      <c r="CHB182" s="216"/>
      <c r="CHC182" s="216"/>
      <c r="CHD182" s="216"/>
      <c r="CHE182" s="216"/>
      <c r="CHF182" s="216"/>
      <c r="CHG182" s="216"/>
      <c r="CHH182" s="216"/>
      <c r="CHI182" s="216"/>
      <c r="CHJ182" s="216"/>
      <c r="CHK182" s="216"/>
      <c r="CHL182" s="216"/>
      <c r="CHM182" s="216"/>
      <c r="CHN182" s="216"/>
      <c r="CHO182" s="216"/>
      <c r="CHP182" s="216"/>
      <c r="CHQ182" s="216"/>
      <c r="CHR182" s="216"/>
      <c r="CHS182" s="216"/>
      <c r="CHT182" s="216"/>
      <c r="CHU182" s="216"/>
      <c r="CHV182" s="216"/>
      <c r="CHW182" s="216"/>
      <c r="CHX182" s="216"/>
      <c r="CHY182" s="216"/>
      <c r="CHZ182" s="216"/>
      <c r="CIA182" s="216"/>
      <c r="CIB182" s="216"/>
      <c r="CIC182" s="216"/>
      <c r="CID182" s="216"/>
      <c r="CIE182" s="216"/>
      <c r="CIF182" s="216"/>
      <c r="CIG182" s="216"/>
      <c r="CIH182" s="216"/>
      <c r="CII182" s="216"/>
      <c r="CIJ182" s="216"/>
      <c r="CIK182" s="216"/>
      <c r="CIL182" s="216"/>
      <c r="CIM182" s="216"/>
      <c r="CIN182" s="216"/>
      <c r="CIO182" s="216"/>
      <c r="CIP182" s="216"/>
      <c r="CIQ182" s="216"/>
      <c r="CIR182" s="216"/>
      <c r="CIS182" s="216"/>
      <c r="CIT182" s="216"/>
      <c r="CIU182" s="216"/>
      <c r="CIV182" s="216"/>
      <c r="CIW182" s="216"/>
      <c r="CIX182" s="216"/>
      <c r="CIY182" s="216"/>
      <c r="CIZ182" s="216"/>
      <c r="CJA182" s="216"/>
      <c r="CJB182" s="216"/>
      <c r="CJC182" s="216"/>
      <c r="CJD182" s="216"/>
      <c r="CJE182" s="216"/>
      <c r="CJF182" s="216"/>
      <c r="CJG182" s="216"/>
      <c r="CJH182" s="216"/>
      <c r="CJI182" s="216"/>
      <c r="CJJ182" s="216"/>
      <c r="CJK182" s="216"/>
      <c r="CJL182" s="216"/>
      <c r="CJM182" s="216"/>
      <c r="CJN182" s="216"/>
      <c r="CJO182" s="216"/>
      <c r="CJP182" s="216"/>
      <c r="CJQ182" s="216"/>
      <c r="CJR182" s="216"/>
      <c r="CJS182" s="216"/>
      <c r="CJT182" s="216"/>
      <c r="CJU182" s="216"/>
      <c r="CJV182" s="216"/>
      <c r="CJW182" s="216"/>
      <c r="CJX182" s="216"/>
      <c r="CJY182" s="216"/>
      <c r="CJZ182" s="216"/>
      <c r="CKA182" s="216"/>
      <c r="CKB182" s="216"/>
      <c r="CKC182" s="216"/>
      <c r="CKD182" s="216"/>
      <c r="CKE182" s="216"/>
      <c r="CKF182" s="216"/>
      <c r="CKG182" s="216"/>
      <c r="CKH182" s="216"/>
      <c r="CKI182" s="216"/>
      <c r="CKJ182" s="216"/>
      <c r="CKK182" s="216"/>
      <c r="CKL182" s="216"/>
      <c r="CKM182" s="216"/>
      <c r="CKN182" s="216"/>
      <c r="CKO182" s="216"/>
      <c r="CKP182" s="216"/>
      <c r="CKQ182" s="216"/>
      <c r="CKR182" s="216"/>
      <c r="CKS182" s="216"/>
      <c r="CKT182" s="216"/>
      <c r="CKU182" s="216"/>
      <c r="CKV182" s="216"/>
      <c r="CKW182" s="216"/>
      <c r="CKX182" s="216"/>
      <c r="CKY182" s="216"/>
      <c r="CKZ182" s="216"/>
      <c r="CLA182" s="216"/>
      <c r="CLB182" s="216"/>
      <c r="CLC182" s="216"/>
      <c r="CLD182" s="216"/>
      <c r="CLE182" s="216"/>
      <c r="CLF182" s="216"/>
      <c r="CLG182" s="216"/>
      <c r="CLH182" s="216"/>
      <c r="CLI182" s="216"/>
      <c r="CLJ182" s="216"/>
      <c r="CLK182" s="216"/>
      <c r="CLL182" s="216"/>
      <c r="CLM182" s="216"/>
      <c r="CLN182" s="216"/>
      <c r="CLO182" s="216"/>
      <c r="CLP182" s="216"/>
      <c r="CLQ182" s="216"/>
      <c r="CLR182" s="216"/>
      <c r="CLS182" s="216"/>
      <c r="CLT182" s="216"/>
      <c r="CLU182" s="216"/>
      <c r="CLV182" s="216"/>
      <c r="CLW182" s="216"/>
      <c r="CLX182" s="216"/>
      <c r="CLY182" s="216"/>
      <c r="CLZ182" s="216"/>
      <c r="CMA182" s="216"/>
      <c r="CMB182" s="216"/>
      <c r="CMC182" s="216"/>
      <c r="CMD182" s="216"/>
      <c r="CME182" s="216"/>
      <c r="CMF182" s="216"/>
      <c r="CMG182" s="216"/>
      <c r="CMH182" s="216"/>
      <c r="CMI182" s="216"/>
      <c r="CMJ182" s="216"/>
      <c r="CMK182" s="216"/>
      <c r="CML182" s="216"/>
      <c r="CMM182" s="216"/>
      <c r="CMN182" s="216"/>
      <c r="CMO182" s="216"/>
      <c r="CMP182" s="216"/>
      <c r="CMQ182" s="216"/>
      <c r="CMR182" s="216"/>
      <c r="CMS182" s="216"/>
      <c r="CMT182" s="216"/>
      <c r="CMU182" s="216"/>
      <c r="CMV182" s="216"/>
      <c r="CMW182" s="216"/>
      <c r="CMX182" s="216"/>
      <c r="CMY182" s="216"/>
      <c r="CMZ182" s="216"/>
      <c r="CNA182" s="216"/>
      <c r="CNB182" s="216"/>
      <c r="CNC182" s="216"/>
      <c r="CND182" s="216"/>
      <c r="CNE182" s="216"/>
      <c r="CNF182" s="216"/>
      <c r="CNG182" s="216"/>
      <c r="CNH182" s="216"/>
      <c r="CNI182" s="216"/>
      <c r="CNJ182" s="216"/>
      <c r="CNK182" s="216"/>
      <c r="CNL182" s="216"/>
      <c r="CNM182" s="216"/>
      <c r="CNN182" s="216"/>
      <c r="CNO182" s="216"/>
      <c r="CNP182" s="216"/>
      <c r="CNQ182" s="216"/>
      <c r="CNR182" s="216"/>
      <c r="CNS182" s="216"/>
      <c r="CNT182" s="216"/>
      <c r="CNU182" s="216"/>
      <c r="CNV182" s="216"/>
      <c r="CNW182" s="216"/>
      <c r="CNX182" s="216"/>
      <c r="CNY182" s="216"/>
      <c r="CNZ182" s="216"/>
      <c r="COA182" s="216"/>
      <c r="COB182" s="216"/>
      <c r="COC182" s="216"/>
      <c r="COD182" s="216"/>
      <c r="COE182" s="216"/>
      <c r="COF182" s="216"/>
      <c r="COG182" s="216"/>
      <c r="COH182" s="216"/>
      <c r="COI182" s="216"/>
      <c r="COJ182" s="216"/>
      <c r="COK182" s="216"/>
      <c r="COL182" s="216"/>
      <c r="COM182" s="216"/>
      <c r="CON182" s="216"/>
      <c r="COO182" s="216"/>
      <c r="COP182" s="216"/>
      <c r="COQ182" s="216"/>
      <c r="COR182" s="216"/>
      <c r="COS182" s="216"/>
      <c r="COT182" s="216"/>
      <c r="COU182" s="216"/>
      <c r="COV182" s="216"/>
      <c r="COW182" s="216"/>
      <c r="COX182" s="216"/>
      <c r="COY182" s="216"/>
      <c r="COZ182" s="216"/>
      <c r="CPA182" s="216"/>
      <c r="CPB182" s="216"/>
      <c r="CPC182" s="216"/>
      <c r="CPD182" s="216"/>
      <c r="CPE182" s="216"/>
      <c r="CPF182" s="216"/>
      <c r="CPG182" s="216"/>
      <c r="CPH182" s="216"/>
      <c r="CPI182" s="216"/>
      <c r="CPJ182" s="216"/>
      <c r="CPK182" s="216"/>
      <c r="CPL182" s="216"/>
      <c r="CPM182" s="216"/>
      <c r="CPN182" s="216"/>
      <c r="CPO182" s="216"/>
      <c r="CPP182" s="216"/>
      <c r="CPQ182" s="216"/>
      <c r="CPR182" s="216"/>
      <c r="CPS182" s="216"/>
      <c r="CPT182" s="216"/>
      <c r="CPU182" s="216"/>
      <c r="CPV182" s="216"/>
      <c r="CPW182" s="216"/>
      <c r="CPX182" s="216"/>
      <c r="CPY182" s="216"/>
      <c r="CPZ182" s="216"/>
      <c r="CQA182" s="216"/>
      <c r="CQB182" s="216"/>
      <c r="CQC182" s="216"/>
      <c r="CQD182" s="216"/>
      <c r="CQE182" s="216"/>
      <c r="CQF182" s="216"/>
      <c r="CQG182" s="216"/>
      <c r="CQH182" s="216"/>
      <c r="CQI182" s="216"/>
      <c r="CQJ182" s="216"/>
      <c r="CQK182" s="216"/>
      <c r="CQL182" s="216"/>
      <c r="CQM182" s="216"/>
      <c r="CQN182" s="216"/>
      <c r="CQO182" s="216"/>
      <c r="CQP182" s="216"/>
      <c r="CQQ182" s="216"/>
      <c r="CQR182" s="216"/>
      <c r="CQS182" s="216"/>
      <c r="CQT182" s="216"/>
      <c r="CQU182" s="216"/>
      <c r="CQV182" s="216"/>
      <c r="CQW182" s="216"/>
      <c r="CQX182" s="216"/>
      <c r="CQY182" s="216"/>
      <c r="CQZ182" s="216"/>
      <c r="CRA182" s="216"/>
      <c r="CRB182" s="216"/>
      <c r="CRC182" s="216"/>
      <c r="CRD182" s="216"/>
      <c r="CRE182" s="216"/>
      <c r="CRF182" s="216"/>
      <c r="CRG182" s="216"/>
      <c r="CRH182" s="216"/>
      <c r="CRI182" s="216"/>
      <c r="CRJ182" s="216"/>
      <c r="CRK182" s="216"/>
      <c r="CRL182" s="216"/>
      <c r="CRM182" s="216"/>
      <c r="CRN182" s="216"/>
      <c r="CRO182" s="216"/>
      <c r="CRP182" s="216"/>
      <c r="CRQ182" s="216"/>
      <c r="CRR182" s="216"/>
      <c r="CRS182" s="216"/>
      <c r="CRT182" s="216"/>
      <c r="CRU182" s="216"/>
      <c r="CRV182" s="216"/>
      <c r="CRW182" s="216"/>
      <c r="CRX182" s="216"/>
      <c r="CRY182" s="216"/>
      <c r="CRZ182" s="216"/>
      <c r="CSA182" s="216"/>
      <c r="CSB182" s="216"/>
      <c r="CSC182" s="216"/>
      <c r="CSD182" s="216"/>
      <c r="CSE182" s="216"/>
      <c r="CSF182" s="216"/>
      <c r="CSG182" s="216"/>
      <c r="CSH182" s="216"/>
      <c r="CSI182" s="216"/>
      <c r="CSJ182" s="216"/>
      <c r="CSK182" s="216"/>
      <c r="CSL182" s="216"/>
      <c r="CSM182" s="216"/>
      <c r="CSN182" s="216"/>
      <c r="CSO182" s="216"/>
      <c r="CSP182" s="216"/>
      <c r="CSQ182" s="216"/>
      <c r="CSR182" s="216"/>
      <c r="CSS182" s="216"/>
      <c r="CST182" s="216"/>
      <c r="CSU182" s="216"/>
      <c r="CSV182" s="216"/>
      <c r="CSW182" s="216"/>
      <c r="CSX182" s="216"/>
      <c r="CSY182" s="216"/>
      <c r="CSZ182" s="216"/>
      <c r="CTA182" s="216"/>
      <c r="CTB182" s="216"/>
      <c r="CTC182" s="216"/>
      <c r="CTD182" s="216"/>
      <c r="CTE182" s="216"/>
      <c r="CTF182" s="216"/>
      <c r="CTG182" s="216"/>
      <c r="CTH182" s="216"/>
      <c r="CTI182" s="216"/>
      <c r="CTJ182" s="216"/>
      <c r="CTK182" s="216"/>
      <c r="CTL182" s="216"/>
      <c r="CTM182" s="216"/>
      <c r="CTN182" s="216"/>
      <c r="CTO182" s="216"/>
      <c r="CTP182" s="216"/>
      <c r="CTQ182" s="216"/>
      <c r="CTR182" s="216"/>
      <c r="CTS182" s="216"/>
      <c r="CTT182" s="216"/>
      <c r="CTU182" s="216"/>
      <c r="CTV182" s="216"/>
      <c r="CTW182" s="216"/>
      <c r="CTX182" s="216"/>
      <c r="CTY182" s="216"/>
      <c r="CTZ182" s="216"/>
      <c r="CUA182" s="216"/>
      <c r="CUB182" s="216"/>
      <c r="CUC182" s="216"/>
      <c r="CUD182" s="216"/>
      <c r="CUE182" s="216"/>
      <c r="CUF182" s="216"/>
      <c r="CUG182" s="216"/>
      <c r="CUH182" s="216"/>
      <c r="CUI182" s="216"/>
      <c r="CUJ182" s="216"/>
      <c r="CUK182" s="216"/>
      <c r="CUL182" s="216"/>
      <c r="CUM182" s="216"/>
      <c r="CUN182" s="216"/>
      <c r="CUO182" s="216"/>
      <c r="CUP182" s="216"/>
      <c r="CUQ182" s="216"/>
      <c r="CUR182" s="216"/>
      <c r="CUS182" s="216"/>
      <c r="CUT182" s="216"/>
      <c r="CUU182" s="216"/>
      <c r="CUV182" s="216"/>
      <c r="CUW182" s="216"/>
      <c r="CUX182" s="216"/>
      <c r="CUY182" s="216"/>
      <c r="CUZ182" s="216"/>
      <c r="CVA182" s="216"/>
      <c r="CVB182" s="216"/>
      <c r="CVC182" s="216"/>
      <c r="CVD182" s="216"/>
      <c r="CVE182" s="216"/>
      <c r="CVF182" s="216"/>
      <c r="CVG182" s="216"/>
      <c r="CVH182" s="216"/>
      <c r="CVI182" s="216"/>
      <c r="CVJ182" s="216"/>
      <c r="CVK182" s="216"/>
      <c r="CVL182" s="216"/>
      <c r="CVM182" s="216"/>
      <c r="CVN182" s="216"/>
      <c r="CVO182" s="216"/>
      <c r="CVP182" s="216"/>
      <c r="CVQ182" s="216"/>
      <c r="CVR182" s="216"/>
      <c r="CVS182" s="216"/>
      <c r="CVT182" s="216"/>
      <c r="CVU182" s="216"/>
      <c r="CVV182" s="216"/>
      <c r="CVW182" s="216"/>
      <c r="CVX182" s="216"/>
      <c r="CVY182" s="216"/>
      <c r="CVZ182" s="216"/>
      <c r="CWA182" s="216"/>
      <c r="CWB182" s="216"/>
      <c r="CWC182" s="216"/>
      <c r="CWD182" s="216"/>
      <c r="CWE182" s="216"/>
      <c r="CWF182" s="216"/>
      <c r="CWG182" s="216"/>
      <c r="CWH182" s="216"/>
      <c r="CWI182" s="216"/>
      <c r="CWJ182" s="216"/>
      <c r="CWK182" s="216"/>
      <c r="CWL182" s="216"/>
      <c r="CWM182" s="216"/>
      <c r="CWN182" s="216"/>
      <c r="CWO182" s="216"/>
      <c r="CWP182" s="216"/>
      <c r="CWQ182" s="216"/>
      <c r="CWR182" s="216"/>
      <c r="CWS182" s="216"/>
      <c r="CWT182" s="216"/>
      <c r="CWU182" s="216"/>
      <c r="CWV182" s="216"/>
      <c r="CWW182" s="216"/>
      <c r="CWX182" s="216"/>
      <c r="CWY182" s="216"/>
      <c r="CWZ182" s="216"/>
      <c r="CXA182" s="216"/>
      <c r="CXB182" s="216"/>
      <c r="CXC182" s="216"/>
      <c r="CXD182" s="216"/>
      <c r="CXE182" s="216"/>
      <c r="CXF182" s="216"/>
      <c r="CXG182" s="216"/>
      <c r="CXH182" s="216"/>
      <c r="CXI182" s="216"/>
      <c r="CXJ182" s="216"/>
      <c r="CXK182" s="216"/>
      <c r="CXL182" s="216"/>
      <c r="CXM182" s="216"/>
      <c r="CXN182" s="216"/>
      <c r="CXO182" s="216"/>
      <c r="CXP182" s="216"/>
      <c r="CXQ182" s="216"/>
      <c r="CXR182" s="216"/>
      <c r="CXS182" s="216"/>
      <c r="CXT182" s="216"/>
      <c r="CXU182" s="216"/>
      <c r="CXV182" s="216"/>
      <c r="CXW182" s="216"/>
      <c r="CXX182" s="216"/>
      <c r="CXY182" s="216"/>
      <c r="CXZ182" s="216"/>
      <c r="CYA182" s="216"/>
      <c r="CYB182" s="216"/>
      <c r="CYC182" s="216"/>
      <c r="CYD182" s="216"/>
      <c r="CYE182" s="216"/>
      <c r="CYF182" s="216"/>
      <c r="CYG182" s="216"/>
      <c r="CYH182" s="216"/>
      <c r="CYI182" s="216"/>
      <c r="CYJ182" s="216"/>
      <c r="CYK182" s="216"/>
      <c r="CYL182" s="216"/>
      <c r="CYM182" s="216"/>
      <c r="CYN182" s="216"/>
      <c r="CYO182" s="216"/>
      <c r="CYP182" s="216"/>
      <c r="CYQ182" s="216"/>
      <c r="CYR182" s="216"/>
      <c r="CYS182" s="216"/>
      <c r="CYT182" s="216"/>
      <c r="CYU182" s="216"/>
      <c r="CYV182" s="216"/>
      <c r="CYW182" s="216"/>
      <c r="CYX182" s="216"/>
      <c r="CYY182" s="216"/>
      <c r="CYZ182" s="216"/>
      <c r="CZA182" s="216"/>
      <c r="CZB182" s="216"/>
      <c r="CZC182" s="216"/>
      <c r="CZD182" s="216"/>
      <c r="CZE182" s="216"/>
      <c r="CZF182" s="216"/>
      <c r="CZG182" s="216"/>
      <c r="CZH182" s="216"/>
      <c r="CZI182" s="216"/>
      <c r="CZJ182" s="216"/>
      <c r="CZK182" s="216"/>
      <c r="CZL182" s="216"/>
      <c r="CZM182" s="216"/>
      <c r="CZN182" s="216"/>
      <c r="CZO182" s="216"/>
      <c r="CZP182" s="216"/>
      <c r="CZQ182" s="216"/>
      <c r="CZR182" s="216"/>
      <c r="CZS182" s="216"/>
      <c r="CZT182" s="216"/>
      <c r="CZU182" s="216"/>
      <c r="CZV182" s="216"/>
      <c r="CZW182" s="216"/>
      <c r="CZX182" s="216"/>
      <c r="CZY182" s="216"/>
      <c r="CZZ182" s="216"/>
      <c r="DAA182" s="216"/>
      <c r="DAB182" s="216"/>
      <c r="DAC182" s="216"/>
      <c r="DAD182" s="216"/>
      <c r="DAE182" s="216"/>
      <c r="DAF182" s="216"/>
      <c r="DAG182" s="216"/>
      <c r="DAH182" s="216"/>
      <c r="DAI182" s="216"/>
      <c r="DAJ182" s="216"/>
      <c r="DAK182" s="216"/>
      <c r="DAL182" s="216"/>
      <c r="DAM182" s="216"/>
      <c r="DAN182" s="216"/>
      <c r="DAO182" s="216"/>
      <c r="DAP182" s="216"/>
      <c r="DAQ182" s="216"/>
      <c r="DAR182" s="216"/>
      <c r="DAS182" s="216"/>
      <c r="DAT182" s="216"/>
      <c r="DAU182" s="216"/>
      <c r="DAV182" s="216"/>
      <c r="DAW182" s="216"/>
      <c r="DAX182" s="216"/>
      <c r="DAY182" s="216"/>
      <c r="DAZ182" s="216"/>
      <c r="DBA182" s="216"/>
      <c r="DBB182" s="216"/>
      <c r="DBC182" s="216"/>
      <c r="DBD182" s="216"/>
      <c r="DBE182" s="216"/>
      <c r="DBF182" s="216"/>
      <c r="DBG182" s="216"/>
      <c r="DBH182" s="216"/>
      <c r="DBI182" s="216"/>
      <c r="DBJ182" s="216"/>
      <c r="DBK182" s="216"/>
      <c r="DBL182" s="216"/>
      <c r="DBM182" s="216"/>
      <c r="DBN182" s="216"/>
      <c r="DBO182" s="216"/>
      <c r="DBP182" s="216"/>
      <c r="DBQ182" s="216"/>
      <c r="DBR182" s="216"/>
      <c r="DBS182" s="216"/>
      <c r="DBT182" s="216"/>
      <c r="DBU182" s="216"/>
      <c r="DBV182" s="216"/>
      <c r="DBW182" s="216"/>
      <c r="DBX182" s="216"/>
      <c r="DBY182" s="216"/>
      <c r="DBZ182" s="216"/>
      <c r="DCA182" s="216"/>
      <c r="DCB182" s="216"/>
      <c r="DCC182" s="216"/>
      <c r="DCD182" s="216"/>
      <c r="DCE182" s="216"/>
      <c r="DCF182" s="216"/>
      <c r="DCG182" s="216"/>
      <c r="DCH182" s="216"/>
      <c r="DCI182" s="216"/>
      <c r="DCJ182" s="216"/>
      <c r="DCK182" s="216"/>
      <c r="DCL182" s="216"/>
      <c r="DCM182" s="216"/>
      <c r="DCN182" s="216"/>
      <c r="DCO182" s="216"/>
      <c r="DCP182" s="216"/>
      <c r="DCQ182" s="216"/>
      <c r="DCR182" s="216"/>
      <c r="DCS182" s="216"/>
      <c r="DCT182" s="216"/>
      <c r="DCU182" s="216"/>
      <c r="DCV182" s="216"/>
      <c r="DCW182" s="216"/>
      <c r="DCX182" s="216"/>
      <c r="DCY182" s="216"/>
      <c r="DCZ182" s="216"/>
      <c r="DDA182" s="216"/>
      <c r="DDB182" s="216"/>
      <c r="DDC182" s="216"/>
      <c r="DDD182" s="216"/>
      <c r="DDE182" s="216"/>
      <c r="DDF182" s="216"/>
      <c r="DDG182" s="216"/>
      <c r="DDH182" s="216"/>
      <c r="DDI182" s="216"/>
      <c r="DDJ182" s="216"/>
      <c r="DDK182" s="216"/>
      <c r="DDL182" s="216"/>
      <c r="DDM182" s="216"/>
      <c r="DDN182" s="216"/>
      <c r="DDO182" s="216"/>
      <c r="DDP182" s="216"/>
      <c r="DDQ182" s="216"/>
      <c r="DDR182" s="216"/>
      <c r="DDS182" s="216"/>
      <c r="DDT182" s="216"/>
      <c r="DDU182" s="216"/>
      <c r="DDV182" s="216"/>
      <c r="DDW182" s="216"/>
      <c r="DDX182" s="216"/>
      <c r="DDY182" s="216"/>
      <c r="DDZ182" s="216"/>
      <c r="DEA182" s="216"/>
      <c r="DEB182" s="216"/>
      <c r="DEC182" s="216"/>
      <c r="DED182" s="216"/>
      <c r="DEE182" s="216"/>
      <c r="DEF182" s="216"/>
      <c r="DEG182" s="216"/>
      <c r="DEH182" s="216"/>
      <c r="DEI182" s="216"/>
      <c r="DEJ182" s="216"/>
      <c r="DEK182" s="216"/>
      <c r="DEL182" s="216"/>
      <c r="DEM182" s="216"/>
      <c r="DEN182" s="216"/>
      <c r="DEO182" s="216"/>
      <c r="DEP182" s="216"/>
      <c r="DEQ182" s="216"/>
      <c r="DER182" s="216"/>
      <c r="DES182" s="216"/>
      <c r="DET182" s="216"/>
      <c r="DEU182" s="216"/>
      <c r="DEV182" s="216"/>
      <c r="DEW182" s="216"/>
      <c r="DEX182" s="216"/>
      <c r="DEY182" s="216"/>
      <c r="DEZ182" s="216"/>
      <c r="DFA182" s="216"/>
      <c r="DFB182" s="216"/>
      <c r="DFC182" s="216"/>
      <c r="DFD182" s="216"/>
      <c r="DFE182" s="216"/>
      <c r="DFF182" s="216"/>
      <c r="DFG182" s="216"/>
      <c r="DFH182" s="216"/>
      <c r="DFI182" s="216"/>
      <c r="DFJ182" s="216"/>
      <c r="DFK182" s="216"/>
      <c r="DFL182" s="216"/>
      <c r="DFM182" s="216"/>
      <c r="DFN182" s="216"/>
      <c r="DFO182" s="216"/>
      <c r="DFP182" s="216"/>
      <c r="DFQ182" s="216"/>
      <c r="DFR182" s="216"/>
      <c r="DFS182" s="216"/>
      <c r="DFT182" s="216"/>
      <c r="DFU182" s="216"/>
      <c r="DFV182" s="216"/>
      <c r="DFW182" s="216"/>
      <c r="DFX182" s="216"/>
      <c r="DFY182" s="216"/>
      <c r="DFZ182" s="216"/>
      <c r="DGA182" s="216"/>
      <c r="DGB182" s="216"/>
      <c r="DGC182" s="216"/>
      <c r="DGD182" s="216"/>
      <c r="DGE182" s="216"/>
      <c r="DGF182" s="216"/>
      <c r="DGG182" s="216"/>
      <c r="DGH182" s="216"/>
      <c r="DGI182" s="216"/>
      <c r="DGJ182" s="216"/>
      <c r="DGK182" s="216"/>
      <c r="DGL182" s="216"/>
      <c r="DGM182" s="216"/>
      <c r="DGN182" s="216"/>
      <c r="DGO182" s="216"/>
      <c r="DGP182" s="216"/>
      <c r="DGQ182" s="216"/>
      <c r="DGR182" s="216"/>
      <c r="DGS182" s="216"/>
      <c r="DGT182" s="216"/>
      <c r="DGU182" s="216"/>
      <c r="DGV182" s="216"/>
      <c r="DGW182" s="216"/>
      <c r="DGX182" s="216"/>
      <c r="DGY182" s="216"/>
      <c r="DGZ182" s="216"/>
      <c r="DHA182" s="216"/>
      <c r="DHB182" s="216"/>
      <c r="DHC182" s="216"/>
      <c r="DHD182" s="216"/>
      <c r="DHE182" s="216"/>
      <c r="DHF182" s="216"/>
      <c r="DHG182" s="216"/>
      <c r="DHH182" s="216"/>
      <c r="DHI182" s="216"/>
      <c r="DHJ182" s="216"/>
      <c r="DHK182" s="216"/>
      <c r="DHL182" s="216"/>
      <c r="DHM182" s="216"/>
      <c r="DHN182" s="216"/>
      <c r="DHO182" s="216"/>
      <c r="DHP182" s="216"/>
      <c r="DHQ182" s="216"/>
      <c r="DHR182" s="216"/>
      <c r="DHS182" s="216"/>
      <c r="DHT182" s="216"/>
      <c r="DHU182" s="216"/>
      <c r="DHV182" s="216"/>
      <c r="DHW182" s="216"/>
      <c r="DHX182" s="216"/>
      <c r="DHY182" s="216"/>
      <c r="DHZ182" s="216"/>
      <c r="DIA182" s="216"/>
      <c r="DIB182" s="216"/>
      <c r="DIC182" s="216"/>
      <c r="DID182" s="216"/>
      <c r="DIE182" s="216"/>
      <c r="DIF182" s="216"/>
      <c r="DIG182" s="216"/>
      <c r="DIH182" s="216"/>
      <c r="DII182" s="216"/>
      <c r="DIJ182" s="216"/>
      <c r="DIK182" s="216"/>
      <c r="DIL182" s="216"/>
      <c r="DIM182" s="216"/>
      <c r="DIN182" s="216"/>
      <c r="DIO182" s="216"/>
      <c r="DIP182" s="216"/>
      <c r="DIQ182" s="216"/>
      <c r="DIR182" s="216"/>
      <c r="DIS182" s="216"/>
      <c r="DIT182" s="216"/>
      <c r="DIU182" s="216"/>
      <c r="DIV182" s="216"/>
      <c r="DIW182" s="216"/>
      <c r="DIX182" s="216"/>
      <c r="DIY182" s="216"/>
      <c r="DIZ182" s="216"/>
      <c r="DJA182" s="216"/>
      <c r="DJB182" s="216"/>
      <c r="DJC182" s="216"/>
      <c r="DJD182" s="216"/>
      <c r="DJE182" s="216"/>
      <c r="DJF182" s="216"/>
      <c r="DJG182" s="216"/>
      <c r="DJH182" s="216"/>
      <c r="DJI182" s="216"/>
      <c r="DJJ182" s="216"/>
      <c r="DJK182" s="216"/>
      <c r="DJL182" s="216"/>
      <c r="DJM182" s="216"/>
      <c r="DJN182" s="216"/>
      <c r="DJO182" s="216"/>
      <c r="DJP182" s="216"/>
      <c r="DJQ182" s="216"/>
      <c r="DJR182" s="216"/>
      <c r="DJS182" s="216"/>
      <c r="DJT182" s="216"/>
      <c r="DJU182" s="216"/>
      <c r="DJV182" s="216"/>
      <c r="DJW182" s="216"/>
      <c r="DJX182" s="216"/>
      <c r="DJY182" s="216"/>
      <c r="DJZ182" s="216"/>
      <c r="DKA182" s="216"/>
      <c r="DKB182" s="216"/>
      <c r="DKC182" s="216"/>
      <c r="DKD182" s="216"/>
      <c r="DKE182" s="216"/>
      <c r="DKF182" s="216"/>
      <c r="DKG182" s="216"/>
      <c r="DKH182" s="216"/>
      <c r="DKI182" s="216"/>
      <c r="DKJ182" s="216"/>
      <c r="DKK182" s="216"/>
      <c r="DKL182" s="216"/>
      <c r="DKM182" s="216"/>
      <c r="DKN182" s="216"/>
      <c r="DKO182" s="216"/>
      <c r="DKP182" s="216"/>
      <c r="DKQ182" s="216"/>
      <c r="DKR182" s="216"/>
      <c r="DKS182" s="216"/>
      <c r="DKT182" s="216"/>
      <c r="DKU182" s="216"/>
      <c r="DKV182" s="216"/>
      <c r="DKW182" s="216"/>
      <c r="DKX182" s="216"/>
      <c r="DKY182" s="216"/>
      <c r="DKZ182" s="216"/>
      <c r="DLA182" s="216"/>
      <c r="DLB182" s="216"/>
      <c r="DLC182" s="216"/>
      <c r="DLD182" s="216"/>
      <c r="DLE182" s="216"/>
      <c r="DLF182" s="216"/>
      <c r="DLG182" s="216"/>
      <c r="DLH182" s="216"/>
      <c r="DLI182" s="216"/>
      <c r="DLJ182" s="216"/>
      <c r="DLK182" s="216"/>
      <c r="DLL182" s="216"/>
      <c r="DLM182" s="216"/>
      <c r="DLN182" s="216"/>
      <c r="DLO182" s="216"/>
      <c r="DLP182" s="216"/>
      <c r="DLQ182" s="216"/>
      <c r="DLR182" s="216"/>
      <c r="DLS182" s="216"/>
      <c r="DLT182" s="216"/>
      <c r="DLU182" s="216"/>
      <c r="DLV182" s="216"/>
      <c r="DLW182" s="216"/>
      <c r="DLX182" s="216"/>
      <c r="DLY182" s="216"/>
      <c r="DLZ182" s="216"/>
      <c r="DMA182" s="216"/>
      <c r="DMB182" s="216"/>
      <c r="DMC182" s="216"/>
      <c r="DMD182" s="216"/>
      <c r="DME182" s="216"/>
      <c r="DMF182" s="216"/>
      <c r="DMG182" s="216"/>
      <c r="DMH182" s="216"/>
      <c r="DMI182" s="216"/>
      <c r="DMJ182" s="216"/>
      <c r="DMK182" s="216"/>
      <c r="DML182" s="216"/>
      <c r="DMM182" s="216"/>
      <c r="DMN182" s="216"/>
      <c r="DMO182" s="216"/>
      <c r="DMP182" s="216"/>
      <c r="DMQ182" s="216"/>
      <c r="DMR182" s="216"/>
      <c r="DMS182" s="216"/>
      <c r="DMT182" s="216"/>
      <c r="DMU182" s="216"/>
      <c r="DMV182" s="216"/>
      <c r="DMW182" s="216"/>
      <c r="DMX182" s="216"/>
      <c r="DMY182" s="216"/>
      <c r="DMZ182" s="216"/>
      <c r="DNA182" s="216"/>
      <c r="DNB182" s="216"/>
      <c r="DNC182" s="216"/>
      <c r="DND182" s="216"/>
      <c r="DNE182" s="216"/>
      <c r="DNF182" s="216"/>
      <c r="DNG182" s="216"/>
      <c r="DNH182" s="216"/>
      <c r="DNI182" s="216"/>
      <c r="DNJ182" s="216"/>
      <c r="DNK182" s="216"/>
      <c r="DNL182" s="216"/>
      <c r="DNM182" s="216"/>
      <c r="DNN182" s="216"/>
      <c r="DNO182" s="216"/>
      <c r="DNP182" s="216"/>
      <c r="DNQ182" s="216"/>
      <c r="DNR182" s="216"/>
      <c r="DNS182" s="216"/>
      <c r="DNT182" s="216"/>
      <c r="DNU182" s="216"/>
      <c r="DNV182" s="216"/>
      <c r="DNW182" s="216"/>
      <c r="DNX182" s="216"/>
      <c r="DNY182" s="216"/>
      <c r="DNZ182" s="216"/>
      <c r="DOA182" s="216"/>
      <c r="DOB182" s="216"/>
      <c r="DOC182" s="216"/>
      <c r="DOD182" s="216"/>
      <c r="DOE182" s="216"/>
      <c r="DOF182" s="216"/>
      <c r="DOG182" s="216"/>
      <c r="DOH182" s="216"/>
      <c r="DOI182" s="216"/>
      <c r="DOJ182" s="216"/>
      <c r="DOK182" s="216"/>
      <c r="DOL182" s="216"/>
      <c r="DOM182" s="216"/>
      <c r="DON182" s="216"/>
      <c r="DOO182" s="216"/>
      <c r="DOP182" s="216"/>
      <c r="DOQ182" s="216"/>
      <c r="DOR182" s="216"/>
      <c r="DOS182" s="216"/>
      <c r="DOT182" s="216"/>
      <c r="DOU182" s="216"/>
      <c r="DOV182" s="216"/>
      <c r="DOW182" s="216"/>
      <c r="DOX182" s="216"/>
      <c r="DOY182" s="216"/>
      <c r="DOZ182" s="216"/>
      <c r="DPA182" s="216"/>
      <c r="DPB182" s="216"/>
      <c r="DPC182" s="216"/>
      <c r="DPD182" s="216"/>
      <c r="DPE182" s="216"/>
      <c r="DPF182" s="216"/>
      <c r="DPG182" s="216"/>
      <c r="DPH182" s="216"/>
      <c r="DPI182" s="216"/>
      <c r="DPJ182" s="216"/>
      <c r="DPK182" s="216"/>
      <c r="DPL182" s="216"/>
      <c r="DPM182" s="216"/>
      <c r="DPN182" s="216"/>
      <c r="DPO182" s="216"/>
      <c r="DPP182" s="216"/>
      <c r="DPQ182" s="216"/>
      <c r="DPR182" s="216"/>
      <c r="DPS182" s="216"/>
      <c r="DPT182" s="216"/>
      <c r="DPU182" s="216"/>
      <c r="DPV182" s="216"/>
      <c r="DPW182" s="216"/>
      <c r="DPX182" s="216"/>
      <c r="DPY182" s="216"/>
      <c r="DPZ182" s="216"/>
      <c r="DQA182" s="216"/>
      <c r="DQB182" s="216"/>
      <c r="DQC182" s="216"/>
      <c r="DQD182" s="216"/>
      <c r="DQE182" s="216"/>
      <c r="DQF182" s="216"/>
      <c r="DQG182" s="216"/>
      <c r="DQH182" s="216"/>
      <c r="DQI182" s="216"/>
      <c r="DQJ182" s="216"/>
      <c r="DQK182" s="216"/>
      <c r="DQL182" s="216"/>
      <c r="DQM182" s="216"/>
      <c r="DQN182" s="216"/>
      <c r="DQO182" s="216"/>
      <c r="DQP182" s="216"/>
      <c r="DQQ182" s="216"/>
      <c r="DQR182" s="216"/>
      <c r="DQS182" s="216"/>
      <c r="DQT182" s="216"/>
      <c r="DQU182" s="216"/>
      <c r="DQV182" s="216"/>
      <c r="DQW182" s="216"/>
      <c r="DQX182" s="216"/>
      <c r="DQY182" s="216"/>
      <c r="DQZ182" s="216"/>
      <c r="DRA182" s="216"/>
      <c r="DRB182" s="216"/>
      <c r="DRC182" s="216"/>
      <c r="DRD182" s="216"/>
      <c r="DRE182" s="216"/>
      <c r="DRF182" s="216"/>
      <c r="DRG182" s="216"/>
      <c r="DRH182" s="216"/>
      <c r="DRI182" s="216"/>
      <c r="DRJ182" s="216"/>
      <c r="DRK182" s="216"/>
      <c r="DRL182" s="216"/>
      <c r="DRM182" s="216"/>
      <c r="DRN182" s="216"/>
      <c r="DRO182" s="216"/>
      <c r="DRP182" s="216"/>
      <c r="DRQ182" s="216"/>
      <c r="DRR182" s="216"/>
      <c r="DRS182" s="216"/>
      <c r="DRT182" s="216"/>
      <c r="DRU182" s="216"/>
      <c r="DRV182" s="216"/>
      <c r="DRW182" s="216"/>
      <c r="DRX182" s="216"/>
      <c r="DRY182" s="216"/>
      <c r="DRZ182" s="216"/>
      <c r="DSA182" s="216"/>
      <c r="DSB182" s="216"/>
      <c r="DSC182" s="216"/>
      <c r="DSD182" s="216"/>
      <c r="DSE182" s="216"/>
      <c r="DSF182" s="216"/>
      <c r="DSG182" s="216"/>
      <c r="DSH182" s="216"/>
      <c r="DSI182" s="216"/>
      <c r="DSJ182" s="216"/>
      <c r="DSK182" s="216"/>
      <c r="DSL182" s="216"/>
      <c r="DSM182" s="216"/>
      <c r="DSN182" s="216"/>
      <c r="DSO182" s="216"/>
      <c r="DSP182" s="216"/>
      <c r="DSQ182" s="216"/>
      <c r="DSR182" s="216"/>
      <c r="DSS182" s="216"/>
      <c r="DST182" s="216"/>
      <c r="DSU182" s="216"/>
      <c r="DSV182" s="216"/>
      <c r="DSW182" s="216"/>
      <c r="DSX182" s="216"/>
      <c r="DSY182" s="216"/>
      <c r="DSZ182" s="216"/>
      <c r="DTA182" s="216"/>
      <c r="DTB182" s="216"/>
      <c r="DTC182" s="216"/>
      <c r="DTD182" s="216"/>
      <c r="DTE182" s="216"/>
      <c r="DTF182" s="216"/>
      <c r="DTG182" s="216"/>
      <c r="DTH182" s="216"/>
      <c r="DTI182" s="216"/>
      <c r="DTJ182" s="216"/>
      <c r="DTK182" s="216"/>
      <c r="DTL182" s="216"/>
      <c r="DTM182" s="216"/>
      <c r="DTN182" s="216"/>
      <c r="DTO182" s="216"/>
      <c r="DTP182" s="216"/>
      <c r="DTQ182" s="216"/>
      <c r="DTR182" s="216"/>
      <c r="DTS182" s="216"/>
      <c r="DTT182" s="216"/>
      <c r="DTU182" s="216"/>
      <c r="DTV182" s="216"/>
      <c r="DTW182" s="216"/>
      <c r="DTX182" s="216"/>
      <c r="DTY182" s="216"/>
      <c r="DTZ182" s="216"/>
      <c r="DUA182" s="216"/>
      <c r="DUB182" s="216"/>
      <c r="DUC182" s="216"/>
      <c r="DUD182" s="216"/>
      <c r="DUE182" s="216"/>
      <c r="DUF182" s="216"/>
      <c r="DUG182" s="216"/>
      <c r="DUH182" s="216"/>
      <c r="DUI182" s="216"/>
      <c r="DUJ182" s="216"/>
      <c r="DUK182" s="216"/>
      <c r="DUL182" s="216"/>
      <c r="DUM182" s="216"/>
      <c r="DUN182" s="216"/>
      <c r="DUO182" s="216"/>
      <c r="DUP182" s="216"/>
      <c r="DUQ182" s="216"/>
      <c r="DUR182" s="216"/>
      <c r="DUS182" s="216"/>
      <c r="DUT182" s="216"/>
      <c r="DUU182" s="216"/>
      <c r="DUV182" s="216"/>
      <c r="DUW182" s="216"/>
      <c r="DUX182" s="216"/>
      <c r="DUY182" s="216"/>
      <c r="DUZ182" s="216"/>
      <c r="DVA182" s="216"/>
      <c r="DVB182" s="216"/>
      <c r="DVC182" s="216"/>
      <c r="DVD182" s="216"/>
      <c r="DVE182" s="216"/>
      <c r="DVF182" s="216"/>
      <c r="DVG182" s="216"/>
      <c r="DVH182" s="216"/>
      <c r="DVI182" s="216"/>
      <c r="DVJ182" s="216"/>
      <c r="DVK182" s="216"/>
      <c r="DVL182" s="216"/>
      <c r="DVM182" s="216"/>
      <c r="DVN182" s="216"/>
      <c r="DVO182" s="216"/>
      <c r="DVP182" s="216"/>
      <c r="DVQ182" s="216"/>
      <c r="DVR182" s="216"/>
      <c r="DVS182" s="216"/>
      <c r="DVT182" s="216"/>
      <c r="DVU182" s="216"/>
      <c r="DVV182" s="216"/>
      <c r="DVW182" s="216"/>
      <c r="DVX182" s="216"/>
      <c r="DVY182" s="216"/>
      <c r="DVZ182" s="216"/>
      <c r="DWA182" s="216"/>
      <c r="DWB182" s="216"/>
      <c r="DWC182" s="216"/>
      <c r="DWD182" s="216"/>
      <c r="DWE182" s="216"/>
      <c r="DWF182" s="216"/>
      <c r="DWG182" s="216"/>
      <c r="DWH182" s="216"/>
      <c r="DWI182" s="216"/>
      <c r="DWJ182" s="216"/>
      <c r="DWK182" s="216"/>
      <c r="DWL182" s="216"/>
      <c r="DWM182" s="216"/>
      <c r="DWN182" s="216"/>
      <c r="DWO182" s="216"/>
      <c r="DWP182" s="216"/>
      <c r="DWQ182" s="216"/>
      <c r="DWR182" s="216"/>
      <c r="DWS182" s="216"/>
      <c r="DWT182" s="216"/>
      <c r="DWU182" s="216"/>
      <c r="DWV182" s="216"/>
      <c r="DWW182" s="216"/>
      <c r="DWX182" s="216"/>
      <c r="DWY182" s="216"/>
      <c r="DWZ182" s="216"/>
      <c r="DXA182" s="216"/>
      <c r="DXB182" s="216"/>
      <c r="DXC182" s="216"/>
      <c r="DXD182" s="216"/>
      <c r="DXE182" s="216"/>
      <c r="DXF182" s="216"/>
      <c r="DXG182" s="216"/>
      <c r="DXH182" s="216"/>
      <c r="DXI182" s="216"/>
      <c r="DXJ182" s="216"/>
      <c r="DXK182" s="216"/>
      <c r="DXL182" s="216"/>
      <c r="DXM182" s="216"/>
      <c r="DXN182" s="216"/>
      <c r="DXO182" s="216"/>
      <c r="DXP182" s="216"/>
      <c r="DXQ182" s="216"/>
      <c r="DXR182" s="216"/>
      <c r="DXS182" s="216"/>
      <c r="DXT182" s="216"/>
      <c r="DXU182" s="216"/>
      <c r="DXV182" s="216"/>
      <c r="DXW182" s="216"/>
      <c r="DXX182" s="216"/>
      <c r="DXY182" s="216"/>
      <c r="DXZ182" s="216"/>
      <c r="DYA182" s="216"/>
      <c r="DYB182" s="216"/>
      <c r="DYC182" s="216"/>
      <c r="DYD182" s="216"/>
      <c r="DYE182" s="216"/>
      <c r="DYF182" s="216"/>
      <c r="DYG182" s="216"/>
      <c r="DYH182" s="216"/>
      <c r="DYI182" s="216"/>
      <c r="DYJ182" s="216"/>
      <c r="DYK182" s="216"/>
      <c r="DYL182" s="216"/>
      <c r="DYM182" s="216"/>
      <c r="DYN182" s="216"/>
      <c r="DYO182" s="216"/>
      <c r="DYP182" s="216"/>
      <c r="DYQ182" s="216"/>
      <c r="DYR182" s="216"/>
      <c r="DYS182" s="216"/>
      <c r="DYT182" s="216"/>
      <c r="DYU182" s="216"/>
      <c r="DYV182" s="216"/>
      <c r="DYW182" s="216"/>
      <c r="DYX182" s="216"/>
      <c r="DYY182" s="216"/>
      <c r="DYZ182" s="216"/>
      <c r="DZA182" s="216"/>
      <c r="DZB182" s="216"/>
      <c r="DZC182" s="216"/>
      <c r="DZD182" s="216"/>
      <c r="DZE182" s="216"/>
      <c r="DZF182" s="216"/>
      <c r="DZG182" s="216"/>
      <c r="DZH182" s="216"/>
      <c r="DZI182" s="216"/>
      <c r="DZJ182" s="216"/>
      <c r="DZK182" s="216"/>
      <c r="DZL182" s="216"/>
      <c r="DZM182" s="216"/>
      <c r="DZN182" s="216"/>
      <c r="DZO182" s="216"/>
      <c r="DZP182" s="216"/>
      <c r="DZQ182" s="216"/>
      <c r="DZR182" s="216"/>
      <c r="DZS182" s="216"/>
      <c r="DZT182" s="216"/>
      <c r="DZU182" s="216"/>
      <c r="DZV182" s="216"/>
      <c r="DZW182" s="216"/>
      <c r="DZX182" s="216"/>
      <c r="DZY182" s="216"/>
      <c r="DZZ182" s="216"/>
      <c r="EAA182" s="216"/>
      <c r="EAB182" s="216"/>
      <c r="EAC182" s="216"/>
      <c r="EAD182" s="216"/>
      <c r="EAE182" s="216"/>
      <c r="EAF182" s="216"/>
      <c r="EAG182" s="216"/>
      <c r="EAH182" s="216"/>
      <c r="EAI182" s="216"/>
      <c r="EAJ182" s="216"/>
      <c r="EAK182" s="216"/>
      <c r="EAL182" s="216"/>
      <c r="EAM182" s="216"/>
      <c r="EAN182" s="216"/>
      <c r="EAO182" s="216"/>
      <c r="EAP182" s="216"/>
      <c r="EAQ182" s="216"/>
      <c r="EAR182" s="216"/>
      <c r="EAS182" s="216"/>
      <c r="EAT182" s="216"/>
      <c r="EAU182" s="216"/>
      <c r="EAV182" s="216"/>
      <c r="EAW182" s="216"/>
      <c r="EAX182" s="216"/>
      <c r="EAY182" s="216"/>
      <c r="EAZ182" s="216"/>
      <c r="EBA182" s="216"/>
      <c r="EBB182" s="216"/>
      <c r="EBC182" s="216"/>
      <c r="EBD182" s="216"/>
      <c r="EBE182" s="216"/>
      <c r="EBF182" s="216"/>
      <c r="EBG182" s="216"/>
      <c r="EBH182" s="216"/>
      <c r="EBI182" s="216"/>
      <c r="EBJ182" s="216"/>
      <c r="EBK182" s="216"/>
      <c r="EBL182" s="216"/>
      <c r="EBM182" s="216"/>
      <c r="EBN182" s="216"/>
      <c r="EBO182" s="216"/>
      <c r="EBP182" s="216"/>
      <c r="EBQ182" s="216"/>
      <c r="EBR182" s="216"/>
      <c r="EBS182" s="216"/>
      <c r="EBT182" s="216"/>
      <c r="EBU182" s="216"/>
      <c r="EBV182" s="216"/>
      <c r="EBW182" s="216"/>
      <c r="EBX182" s="216"/>
      <c r="EBY182" s="216"/>
      <c r="EBZ182" s="216"/>
      <c r="ECA182" s="216"/>
      <c r="ECB182" s="216"/>
      <c r="ECC182" s="216"/>
      <c r="ECD182" s="216"/>
      <c r="ECE182" s="216"/>
      <c r="ECF182" s="216"/>
      <c r="ECG182" s="216"/>
      <c r="ECH182" s="216"/>
      <c r="ECI182" s="216"/>
      <c r="ECJ182" s="216"/>
      <c r="ECK182" s="216"/>
      <c r="ECL182" s="216"/>
      <c r="ECM182" s="216"/>
      <c r="ECN182" s="216"/>
      <c r="ECO182" s="216"/>
      <c r="ECP182" s="216"/>
      <c r="ECQ182" s="216"/>
      <c r="ECR182" s="216"/>
      <c r="ECS182" s="216"/>
      <c r="ECT182" s="216"/>
      <c r="ECU182" s="216"/>
      <c r="ECV182" s="216"/>
      <c r="ECW182" s="216"/>
      <c r="ECX182" s="216"/>
      <c r="ECY182" s="216"/>
      <c r="ECZ182" s="216"/>
      <c r="EDA182" s="216"/>
      <c r="EDB182" s="216"/>
      <c r="EDC182" s="216"/>
      <c r="EDD182" s="216"/>
      <c r="EDE182" s="216"/>
      <c r="EDF182" s="216"/>
      <c r="EDG182" s="216"/>
      <c r="EDH182" s="216"/>
      <c r="EDI182" s="216"/>
      <c r="EDJ182" s="216"/>
      <c r="EDK182" s="216"/>
      <c r="EDL182" s="216"/>
      <c r="EDM182" s="216"/>
      <c r="EDN182" s="216"/>
      <c r="EDO182" s="216"/>
      <c r="EDP182" s="216"/>
      <c r="EDQ182" s="216"/>
      <c r="EDR182" s="216"/>
      <c r="EDS182" s="216"/>
      <c r="EDT182" s="216"/>
      <c r="EDU182" s="216"/>
      <c r="EDV182" s="216"/>
      <c r="EDW182" s="216"/>
      <c r="EDX182" s="216"/>
      <c r="EDY182" s="216"/>
      <c r="EDZ182" s="216"/>
      <c r="EEA182" s="216"/>
      <c r="EEB182" s="216"/>
      <c r="EEC182" s="216"/>
      <c r="EED182" s="216"/>
      <c r="EEE182" s="216"/>
      <c r="EEF182" s="216"/>
      <c r="EEG182" s="216"/>
      <c r="EEH182" s="216"/>
      <c r="EEI182" s="216"/>
      <c r="EEJ182" s="216"/>
      <c r="EEK182" s="216"/>
      <c r="EEL182" s="216"/>
      <c r="EEM182" s="216"/>
      <c r="EEN182" s="216"/>
      <c r="EEO182" s="216"/>
      <c r="EEP182" s="216"/>
      <c r="EEQ182" s="216"/>
      <c r="EER182" s="216"/>
      <c r="EES182" s="216"/>
      <c r="EET182" s="216"/>
      <c r="EEU182" s="216"/>
      <c r="EEV182" s="216"/>
      <c r="EEW182" s="216"/>
      <c r="EEX182" s="216"/>
      <c r="EEY182" s="216"/>
      <c r="EEZ182" s="216"/>
      <c r="EFA182" s="216"/>
      <c r="EFB182" s="216"/>
      <c r="EFC182" s="216"/>
      <c r="EFD182" s="216"/>
      <c r="EFE182" s="216"/>
      <c r="EFF182" s="216"/>
      <c r="EFG182" s="216"/>
      <c r="EFH182" s="216"/>
      <c r="EFI182" s="216"/>
      <c r="EFJ182" s="216"/>
      <c r="EFK182" s="216"/>
      <c r="EFL182" s="216"/>
      <c r="EFM182" s="216"/>
      <c r="EFN182" s="216"/>
      <c r="EFO182" s="216"/>
      <c r="EFP182" s="216"/>
      <c r="EFQ182" s="216"/>
      <c r="EFR182" s="216"/>
      <c r="EFS182" s="216"/>
      <c r="EFT182" s="216"/>
      <c r="EFU182" s="216"/>
      <c r="EFV182" s="216"/>
      <c r="EFW182" s="216"/>
      <c r="EFX182" s="216"/>
      <c r="EFY182" s="216"/>
      <c r="EFZ182" s="216"/>
      <c r="EGA182" s="216"/>
      <c r="EGB182" s="216"/>
      <c r="EGC182" s="216"/>
      <c r="EGD182" s="216"/>
      <c r="EGE182" s="216"/>
      <c r="EGF182" s="216"/>
      <c r="EGG182" s="216"/>
      <c r="EGH182" s="216"/>
      <c r="EGI182" s="216"/>
      <c r="EGJ182" s="216"/>
      <c r="EGK182" s="216"/>
      <c r="EGL182" s="216"/>
      <c r="EGM182" s="216"/>
      <c r="EGN182" s="216"/>
      <c r="EGO182" s="216"/>
      <c r="EGP182" s="216"/>
      <c r="EGQ182" s="216"/>
      <c r="EGR182" s="216"/>
      <c r="EGS182" s="216"/>
      <c r="EGT182" s="216"/>
      <c r="EGU182" s="216"/>
      <c r="EGV182" s="216"/>
      <c r="EGW182" s="216"/>
      <c r="EGX182" s="216"/>
      <c r="EGY182" s="216"/>
      <c r="EGZ182" s="216"/>
      <c r="EHA182" s="216"/>
      <c r="EHB182" s="216"/>
      <c r="EHC182" s="216"/>
      <c r="EHD182" s="216"/>
      <c r="EHE182" s="216"/>
      <c r="EHF182" s="216"/>
      <c r="EHG182" s="216"/>
      <c r="EHH182" s="216"/>
      <c r="EHI182" s="216"/>
      <c r="EHJ182" s="216"/>
      <c r="EHK182" s="216"/>
      <c r="EHL182" s="216"/>
      <c r="EHM182" s="216"/>
      <c r="EHN182" s="216"/>
      <c r="EHO182" s="216"/>
      <c r="EHP182" s="216"/>
      <c r="EHQ182" s="216"/>
      <c r="EHR182" s="216"/>
      <c r="EHS182" s="216"/>
      <c r="EHT182" s="216"/>
      <c r="EHU182" s="216"/>
      <c r="EHV182" s="216"/>
      <c r="EHW182" s="216"/>
      <c r="EHX182" s="216"/>
      <c r="EHY182" s="216"/>
      <c r="EHZ182" s="216"/>
      <c r="EIA182" s="216"/>
      <c r="EIB182" s="216"/>
      <c r="EIC182" s="216"/>
      <c r="EID182" s="216"/>
      <c r="EIE182" s="216"/>
      <c r="EIF182" s="216"/>
      <c r="EIG182" s="216"/>
      <c r="EIH182" s="216"/>
      <c r="EII182" s="216"/>
      <c r="EIJ182" s="216"/>
      <c r="EIK182" s="216"/>
      <c r="EIL182" s="216"/>
      <c r="EIM182" s="216"/>
      <c r="EIN182" s="216"/>
      <c r="EIO182" s="216"/>
      <c r="EIP182" s="216"/>
      <c r="EIQ182" s="216"/>
      <c r="EIR182" s="216"/>
      <c r="EIS182" s="216"/>
      <c r="EIT182" s="216"/>
      <c r="EIU182" s="216"/>
      <c r="EIV182" s="216"/>
      <c r="EIW182" s="216"/>
      <c r="EIX182" s="216"/>
      <c r="EIY182" s="216"/>
      <c r="EIZ182" s="216"/>
      <c r="EJA182" s="216"/>
      <c r="EJB182" s="216"/>
      <c r="EJC182" s="216"/>
      <c r="EJD182" s="216"/>
      <c r="EJE182" s="216"/>
      <c r="EJF182" s="216"/>
      <c r="EJG182" s="216"/>
      <c r="EJH182" s="216"/>
      <c r="EJI182" s="216"/>
      <c r="EJJ182" s="216"/>
      <c r="EJK182" s="216"/>
      <c r="EJL182" s="216"/>
      <c r="EJM182" s="216"/>
      <c r="EJN182" s="216"/>
      <c r="EJO182" s="216"/>
      <c r="EJP182" s="216"/>
      <c r="EJQ182" s="216"/>
      <c r="EJR182" s="216"/>
      <c r="EJS182" s="216"/>
      <c r="EJT182" s="216"/>
      <c r="EJU182" s="216"/>
      <c r="EJV182" s="216"/>
      <c r="EJW182" s="216"/>
      <c r="EJX182" s="216"/>
      <c r="EJY182" s="216"/>
      <c r="EJZ182" s="216"/>
      <c r="EKA182" s="216"/>
      <c r="EKB182" s="216"/>
      <c r="EKC182" s="216"/>
      <c r="EKD182" s="216"/>
      <c r="EKE182" s="216"/>
      <c r="EKF182" s="216"/>
      <c r="EKG182" s="216"/>
      <c r="EKH182" s="216"/>
      <c r="EKI182" s="216"/>
      <c r="EKJ182" s="216"/>
      <c r="EKK182" s="216"/>
      <c r="EKL182" s="216"/>
      <c r="EKM182" s="216"/>
      <c r="EKN182" s="216"/>
      <c r="EKO182" s="216"/>
      <c r="EKP182" s="216"/>
      <c r="EKQ182" s="216"/>
      <c r="EKR182" s="216"/>
      <c r="EKS182" s="216"/>
      <c r="EKT182" s="216"/>
      <c r="EKU182" s="216"/>
      <c r="EKV182" s="216"/>
      <c r="EKW182" s="216"/>
      <c r="EKX182" s="216"/>
      <c r="EKY182" s="216"/>
      <c r="EKZ182" s="216"/>
      <c r="ELA182" s="216"/>
      <c r="ELB182" s="216"/>
      <c r="ELC182" s="216"/>
      <c r="ELD182" s="216"/>
      <c r="ELE182" s="216"/>
      <c r="ELF182" s="216"/>
      <c r="ELG182" s="216"/>
      <c r="ELH182" s="216"/>
      <c r="ELI182" s="216"/>
      <c r="ELJ182" s="216"/>
      <c r="ELK182" s="216"/>
      <c r="ELL182" s="216"/>
      <c r="ELM182" s="216"/>
      <c r="ELN182" s="216"/>
      <c r="ELO182" s="216"/>
      <c r="ELP182" s="216"/>
      <c r="ELQ182" s="216"/>
      <c r="ELR182" s="216"/>
      <c r="ELS182" s="216"/>
      <c r="ELT182" s="216"/>
      <c r="ELU182" s="216"/>
      <c r="ELV182" s="216"/>
      <c r="ELW182" s="216"/>
      <c r="ELX182" s="216"/>
      <c r="ELY182" s="216"/>
      <c r="ELZ182" s="216"/>
      <c r="EMA182" s="216"/>
      <c r="EMB182" s="216"/>
      <c r="EMC182" s="216"/>
      <c r="EMD182" s="216"/>
      <c r="EME182" s="216"/>
      <c r="EMF182" s="216"/>
      <c r="EMG182" s="216"/>
      <c r="EMH182" s="216"/>
      <c r="EMI182" s="216"/>
      <c r="EMJ182" s="216"/>
      <c r="EMK182" s="216"/>
      <c r="EML182" s="216"/>
      <c r="EMM182" s="216"/>
      <c r="EMN182" s="216"/>
      <c r="EMO182" s="216"/>
      <c r="EMP182" s="216"/>
      <c r="EMQ182" s="216"/>
      <c r="EMR182" s="216"/>
      <c r="EMS182" s="216"/>
      <c r="EMT182" s="216"/>
      <c r="EMU182" s="216"/>
      <c r="EMV182" s="216"/>
      <c r="EMW182" s="216"/>
      <c r="EMX182" s="216"/>
      <c r="EMY182" s="216"/>
      <c r="EMZ182" s="216"/>
      <c r="ENA182" s="216"/>
      <c r="ENB182" s="216"/>
      <c r="ENC182" s="216"/>
      <c r="END182" s="216"/>
      <c r="ENE182" s="216"/>
      <c r="ENF182" s="216"/>
      <c r="ENG182" s="216"/>
      <c r="ENH182" s="216"/>
      <c r="ENI182" s="216"/>
      <c r="ENJ182" s="216"/>
      <c r="ENK182" s="216"/>
      <c r="ENL182" s="216"/>
      <c r="ENM182" s="216"/>
      <c r="ENN182" s="216"/>
      <c r="ENO182" s="216"/>
      <c r="ENP182" s="216"/>
      <c r="ENQ182" s="216"/>
      <c r="ENR182" s="216"/>
      <c r="ENS182" s="216"/>
      <c r="ENT182" s="216"/>
      <c r="ENU182" s="216"/>
      <c r="ENV182" s="216"/>
      <c r="ENW182" s="216"/>
      <c r="ENX182" s="216"/>
      <c r="ENY182" s="216"/>
      <c r="ENZ182" s="216"/>
      <c r="EOA182" s="216"/>
      <c r="EOB182" s="216"/>
      <c r="EOC182" s="216"/>
      <c r="EOD182" s="216"/>
      <c r="EOE182" s="216"/>
      <c r="EOF182" s="216"/>
      <c r="EOG182" s="216"/>
      <c r="EOH182" s="216"/>
      <c r="EOI182" s="216"/>
      <c r="EOJ182" s="216"/>
      <c r="EOK182" s="216"/>
      <c r="EOL182" s="216"/>
      <c r="EOM182" s="216"/>
      <c r="EON182" s="216"/>
      <c r="EOO182" s="216"/>
      <c r="EOP182" s="216"/>
      <c r="EOQ182" s="216"/>
      <c r="EOR182" s="216"/>
      <c r="EOS182" s="216"/>
      <c r="EOT182" s="216"/>
      <c r="EOU182" s="216"/>
      <c r="EOV182" s="216"/>
      <c r="EOW182" s="216"/>
      <c r="EOX182" s="216"/>
      <c r="EOY182" s="216"/>
      <c r="EOZ182" s="216"/>
      <c r="EPA182" s="216"/>
      <c r="EPB182" s="216"/>
      <c r="EPC182" s="216"/>
      <c r="EPD182" s="216"/>
      <c r="EPE182" s="216"/>
      <c r="EPF182" s="216"/>
      <c r="EPG182" s="216"/>
      <c r="EPH182" s="216"/>
      <c r="EPI182" s="216"/>
      <c r="EPJ182" s="216"/>
      <c r="EPK182" s="216"/>
      <c r="EPL182" s="216"/>
      <c r="EPM182" s="216"/>
      <c r="EPN182" s="216"/>
      <c r="EPO182" s="216"/>
      <c r="EPP182" s="216"/>
      <c r="EPQ182" s="216"/>
      <c r="EPR182" s="216"/>
      <c r="EPS182" s="216"/>
      <c r="EPT182" s="216"/>
      <c r="EPU182" s="216"/>
      <c r="EPV182" s="216"/>
      <c r="EPW182" s="216"/>
      <c r="EPX182" s="216"/>
      <c r="EPY182" s="216"/>
      <c r="EPZ182" s="216"/>
      <c r="EQA182" s="216"/>
      <c r="EQB182" s="216"/>
      <c r="EQC182" s="216"/>
      <c r="EQD182" s="216"/>
      <c r="EQE182" s="216"/>
      <c r="EQF182" s="216"/>
      <c r="EQG182" s="216"/>
      <c r="EQH182" s="216"/>
      <c r="EQI182" s="216"/>
      <c r="EQJ182" s="216"/>
      <c r="EQK182" s="216"/>
      <c r="EQL182" s="216"/>
      <c r="EQM182" s="216"/>
      <c r="EQN182" s="216"/>
      <c r="EQO182" s="216"/>
      <c r="EQP182" s="216"/>
      <c r="EQQ182" s="216"/>
      <c r="EQR182" s="216"/>
      <c r="EQS182" s="216"/>
      <c r="EQT182" s="216"/>
      <c r="EQU182" s="216"/>
      <c r="EQV182" s="216"/>
      <c r="EQW182" s="216"/>
      <c r="EQX182" s="216"/>
      <c r="EQY182" s="216"/>
      <c r="EQZ182" s="216"/>
      <c r="ERA182" s="216"/>
      <c r="ERB182" s="216"/>
      <c r="ERC182" s="216"/>
      <c r="ERD182" s="216"/>
      <c r="ERE182" s="216"/>
      <c r="ERF182" s="216"/>
      <c r="ERG182" s="216"/>
      <c r="ERH182" s="216"/>
      <c r="ERI182" s="216"/>
      <c r="ERJ182" s="216"/>
      <c r="ERK182" s="216"/>
      <c r="ERL182" s="216"/>
      <c r="ERM182" s="216"/>
      <c r="ERN182" s="216"/>
      <c r="ERO182" s="216"/>
      <c r="ERP182" s="216"/>
      <c r="ERQ182" s="216"/>
      <c r="ERR182" s="216"/>
      <c r="ERS182" s="216"/>
      <c r="ERT182" s="216"/>
      <c r="ERU182" s="216"/>
      <c r="ERV182" s="216"/>
      <c r="ERW182" s="216"/>
      <c r="ERX182" s="216"/>
      <c r="ERY182" s="216"/>
      <c r="ERZ182" s="216"/>
      <c r="ESA182" s="216"/>
      <c r="ESB182" s="216"/>
      <c r="ESC182" s="216"/>
      <c r="ESD182" s="216"/>
      <c r="ESE182" s="216"/>
      <c r="ESF182" s="216"/>
      <c r="ESG182" s="216"/>
      <c r="ESH182" s="216"/>
      <c r="ESI182" s="216"/>
      <c r="ESJ182" s="216"/>
      <c r="ESK182" s="216"/>
      <c r="ESL182" s="216"/>
      <c r="ESM182" s="216"/>
      <c r="ESN182" s="216"/>
      <c r="ESO182" s="216"/>
      <c r="ESP182" s="216"/>
      <c r="ESQ182" s="216"/>
      <c r="ESR182" s="216"/>
      <c r="ESS182" s="216"/>
      <c r="EST182" s="216"/>
      <c r="ESU182" s="216"/>
      <c r="ESV182" s="216"/>
      <c r="ESW182" s="216"/>
      <c r="ESX182" s="216"/>
      <c r="ESY182" s="216"/>
      <c r="ESZ182" s="216"/>
      <c r="ETA182" s="216"/>
      <c r="ETB182" s="216"/>
      <c r="ETC182" s="216"/>
      <c r="ETD182" s="216"/>
      <c r="ETE182" s="216"/>
      <c r="ETF182" s="216"/>
      <c r="ETG182" s="216"/>
      <c r="ETH182" s="216"/>
      <c r="ETI182" s="216"/>
      <c r="ETJ182" s="216"/>
      <c r="ETK182" s="216"/>
      <c r="ETL182" s="216"/>
      <c r="ETM182" s="216"/>
      <c r="ETN182" s="216"/>
      <c r="ETO182" s="216"/>
      <c r="ETP182" s="216"/>
      <c r="ETQ182" s="216"/>
      <c r="ETR182" s="216"/>
      <c r="ETS182" s="216"/>
      <c r="ETT182" s="216"/>
      <c r="ETU182" s="216"/>
      <c r="ETV182" s="216"/>
      <c r="ETW182" s="216"/>
      <c r="ETX182" s="216"/>
      <c r="ETY182" s="216"/>
      <c r="ETZ182" s="216"/>
      <c r="EUA182" s="216"/>
      <c r="EUB182" s="216"/>
      <c r="EUC182" s="216"/>
      <c r="EUD182" s="216"/>
      <c r="EUE182" s="216"/>
      <c r="EUF182" s="216"/>
      <c r="EUG182" s="216"/>
      <c r="EUH182" s="216"/>
      <c r="EUI182" s="216"/>
      <c r="EUJ182" s="216"/>
      <c r="EUK182" s="216"/>
      <c r="EUL182" s="216"/>
      <c r="EUM182" s="216"/>
      <c r="EUN182" s="216"/>
      <c r="EUO182" s="216"/>
      <c r="EUP182" s="216"/>
      <c r="EUQ182" s="216"/>
      <c r="EUR182" s="216"/>
      <c r="EUS182" s="216"/>
      <c r="EUT182" s="216"/>
      <c r="EUU182" s="216"/>
      <c r="EUV182" s="216"/>
      <c r="EUW182" s="216"/>
      <c r="EUX182" s="216"/>
      <c r="EUY182" s="216"/>
      <c r="EUZ182" s="216"/>
      <c r="EVA182" s="216"/>
      <c r="EVB182" s="216"/>
      <c r="EVC182" s="216"/>
      <c r="EVD182" s="216"/>
      <c r="EVE182" s="216"/>
      <c r="EVF182" s="216"/>
      <c r="EVG182" s="216"/>
      <c r="EVH182" s="216"/>
      <c r="EVI182" s="216"/>
      <c r="EVJ182" s="216"/>
      <c r="EVK182" s="216"/>
      <c r="EVL182" s="216"/>
      <c r="EVM182" s="216"/>
      <c r="EVN182" s="216"/>
      <c r="EVO182" s="216"/>
      <c r="EVP182" s="216"/>
      <c r="EVQ182" s="216"/>
      <c r="EVR182" s="216"/>
      <c r="EVS182" s="216"/>
      <c r="EVT182" s="216"/>
      <c r="EVU182" s="216"/>
      <c r="EVV182" s="216"/>
      <c r="EVW182" s="216"/>
      <c r="EVX182" s="216"/>
      <c r="EVY182" s="216"/>
      <c r="EVZ182" s="216"/>
      <c r="EWA182" s="216"/>
      <c r="EWB182" s="216"/>
      <c r="EWC182" s="216"/>
      <c r="EWD182" s="216"/>
      <c r="EWE182" s="216"/>
      <c r="EWF182" s="216"/>
      <c r="EWG182" s="216"/>
      <c r="EWH182" s="216"/>
      <c r="EWI182" s="216"/>
      <c r="EWJ182" s="216"/>
      <c r="EWK182" s="216"/>
      <c r="EWL182" s="216"/>
      <c r="EWM182" s="216"/>
      <c r="EWN182" s="216"/>
      <c r="EWO182" s="216"/>
      <c r="EWP182" s="216"/>
      <c r="EWQ182" s="216"/>
      <c r="EWR182" s="216"/>
      <c r="EWS182" s="216"/>
      <c r="EWT182" s="216"/>
      <c r="EWU182" s="216"/>
      <c r="EWV182" s="216"/>
      <c r="EWW182" s="216"/>
      <c r="EWX182" s="216"/>
      <c r="EWY182" s="216"/>
      <c r="EWZ182" s="216"/>
      <c r="EXA182" s="216"/>
      <c r="EXB182" s="216"/>
      <c r="EXC182" s="216"/>
      <c r="EXD182" s="216"/>
      <c r="EXE182" s="216"/>
      <c r="EXF182" s="216"/>
      <c r="EXG182" s="216"/>
      <c r="EXH182" s="216"/>
      <c r="EXI182" s="216"/>
      <c r="EXJ182" s="216"/>
      <c r="EXK182" s="216"/>
      <c r="EXL182" s="216"/>
      <c r="EXM182" s="216"/>
      <c r="EXN182" s="216"/>
      <c r="EXO182" s="216"/>
      <c r="EXP182" s="216"/>
      <c r="EXQ182" s="216"/>
      <c r="EXR182" s="216"/>
      <c r="EXS182" s="216"/>
      <c r="EXT182" s="216"/>
      <c r="EXU182" s="216"/>
      <c r="EXV182" s="216"/>
      <c r="EXW182" s="216"/>
      <c r="EXX182" s="216"/>
      <c r="EXY182" s="216"/>
      <c r="EXZ182" s="216"/>
      <c r="EYA182" s="216"/>
      <c r="EYB182" s="216"/>
      <c r="EYC182" s="216"/>
      <c r="EYD182" s="216"/>
      <c r="EYE182" s="216"/>
      <c r="EYF182" s="216"/>
      <c r="EYG182" s="216"/>
      <c r="EYH182" s="216"/>
      <c r="EYI182" s="216"/>
      <c r="EYJ182" s="216"/>
      <c r="EYK182" s="216"/>
      <c r="EYL182" s="216"/>
      <c r="EYM182" s="216"/>
      <c r="EYN182" s="216"/>
      <c r="EYO182" s="216"/>
      <c r="EYP182" s="216"/>
      <c r="EYQ182" s="216"/>
      <c r="EYR182" s="216"/>
      <c r="EYS182" s="216"/>
      <c r="EYT182" s="216"/>
      <c r="EYU182" s="216"/>
      <c r="EYV182" s="216"/>
      <c r="EYW182" s="216"/>
      <c r="EYX182" s="216"/>
      <c r="EYY182" s="216"/>
      <c r="EYZ182" s="216"/>
      <c r="EZA182" s="216"/>
      <c r="EZB182" s="216"/>
      <c r="EZC182" s="216"/>
      <c r="EZD182" s="216"/>
      <c r="EZE182" s="216"/>
      <c r="EZF182" s="216"/>
      <c r="EZG182" s="216"/>
      <c r="EZH182" s="216"/>
      <c r="EZI182" s="216"/>
      <c r="EZJ182" s="216"/>
      <c r="EZK182" s="216"/>
      <c r="EZL182" s="216"/>
      <c r="EZM182" s="216"/>
      <c r="EZN182" s="216"/>
      <c r="EZO182" s="216"/>
      <c r="EZP182" s="216"/>
      <c r="EZQ182" s="216"/>
      <c r="EZR182" s="216"/>
      <c r="EZS182" s="216"/>
      <c r="EZT182" s="216"/>
      <c r="EZU182" s="216"/>
      <c r="EZV182" s="216"/>
      <c r="EZW182" s="216"/>
      <c r="EZX182" s="216"/>
      <c r="EZY182" s="216"/>
      <c r="EZZ182" s="216"/>
      <c r="FAA182" s="216"/>
      <c r="FAB182" s="216"/>
      <c r="FAC182" s="216"/>
      <c r="FAD182" s="216"/>
      <c r="FAE182" s="216"/>
      <c r="FAF182" s="216"/>
      <c r="FAG182" s="216"/>
      <c r="FAH182" s="216"/>
      <c r="FAI182" s="216"/>
      <c r="FAJ182" s="216"/>
      <c r="FAK182" s="216"/>
      <c r="FAL182" s="216"/>
      <c r="FAM182" s="216"/>
      <c r="FAN182" s="216"/>
      <c r="FAO182" s="216"/>
      <c r="FAP182" s="216"/>
      <c r="FAQ182" s="216"/>
      <c r="FAR182" s="216"/>
      <c r="FAS182" s="216"/>
      <c r="FAT182" s="216"/>
      <c r="FAU182" s="216"/>
      <c r="FAV182" s="216"/>
      <c r="FAW182" s="216"/>
      <c r="FAX182" s="216"/>
      <c r="FAY182" s="216"/>
      <c r="FAZ182" s="216"/>
      <c r="FBA182" s="216"/>
      <c r="FBB182" s="216"/>
      <c r="FBC182" s="216"/>
      <c r="FBD182" s="216"/>
      <c r="FBE182" s="216"/>
      <c r="FBF182" s="216"/>
      <c r="FBG182" s="216"/>
      <c r="FBH182" s="216"/>
      <c r="FBI182" s="216"/>
      <c r="FBJ182" s="216"/>
      <c r="FBK182" s="216"/>
      <c r="FBL182" s="216"/>
      <c r="FBM182" s="216"/>
      <c r="FBN182" s="216"/>
      <c r="FBO182" s="216"/>
      <c r="FBP182" s="216"/>
      <c r="FBQ182" s="216"/>
      <c r="FBR182" s="216"/>
      <c r="FBS182" s="216"/>
      <c r="FBT182" s="216"/>
      <c r="FBU182" s="216"/>
      <c r="FBV182" s="216"/>
      <c r="FBW182" s="216"/>
      <c r="FBX182" s="216"/>
      <c r="FBY182" s="216"/>
      <c r="FBZ182" s="216"/>
      <c r="FCA182" s="216"/>
      <c r="FCB182" s="216"/>
      <c r="FCC182" s="216"/>
      <c r="FCD182" s="216"/>
      <c r="FCE182" s="216"/>
      <c r="FCF182" s="216"/>
      <c r="FCG182" s="216"/>
      <c r="FCH182" s="216"/>
      <c r="FCI182" s="216"/>
      <c r="FCJ182" s="216"/>
      <c r="FCK182" s="216"/>
      <c r="FCL182" s="216"/>
      <c r="FCM182" s="216"/>
      <c r="FCN182" s="216"/>
      <c r="FCO182" s="216"/>
      <c r="FCP182" s="216"/>
      <c r="FCQ182" s="216"/>
      <c r="FCR182" s="216"/>
      <c r="FCS182" s="216"/>
      <c r="FCT182" s="216"/>
      <c r="FCU182" s="216"/>
      <c r="FCV182" s="216"/>
      <c r="FCW182" s="216"/>
      <c r="FCX182" s="216"/>
      <c r="FCY182" s="216"/>
      <c r="FCZ182" s="216"/>
      <c r="FDA182" s="216"/>
      <c r="FDB182" s="216"/>
      <c r="FDC182" s="216"/>
      <c r="FDD182" s="216"/>
      <c r="FDE182" s="216"/>
      <c r="FDF182" s="216"/>
      <c r="FDG182" s="216"/>
      <c r="FDH182" s="216"/>
      <c r="FDI182" s="216"/>
      <c r="FDJ182" s="216"/>
      <c r="FDK182" s="216"/>
      <c r="FDL182" s="216"/>
      <c r="FDM182" s="216"/>
      <c r="FDN182" s="216"/>
      <c r="FDO182" s="216"/>
      <c r="FDP182" s="216"/>
      <c r="FDQ182" s="216"/>
      <c r="FDR182" s="216"/>
      <c r="FDS182" s="216"/>
      <c r="FDT182" s="216"/>
      <c r="FDU182" s="216"/>
      <c r="FDV182" s="216"/>
      <c r="FDW182" s="216"/>
      <c r="FDX182" s="216"/>
      <c r="FDY182" s="216"/>
      <c r="FDZ182" s="216"/>
      <c r="FEA182" s="216"/>
      <c r="FEB182" s="216"/>
      <c r="FEC182" s="216"/>
      <c r="FED182" s="216"/>
      <c r="FEE182" s="216"/>
      <c r="FEF182" s="216"/>
      <c r="FEG182" s="216"/>
      <c r="FEH182" s="216"/>
      <c r="FEI182" s="216"/>
      <c r="FEJ182" s="216"/>
      <c r="FEK182" s="216"/>
      <c r="FEL182" s="216"/>
      <c r="FEM182" s="216"/>
      <c r="FEN182" s="216"/>
      <c r="FEO182" s="216"/>
      <c r="FEP182" s="216"/>
      <c r="FEQ182" s="216"/>
      <c r="FER182" s="216"/>
      <c r="FES182" s="216"/>
      <c r="FET182" s="216"/>
      <c r="FEU182" s="216"/>
      <c r="FEV182" s="216"/>
      <c r="FEW182" s="216"/>
      <c r="FEX182" s="216"/>
      <c r="FEY182" s="216"/>
      <c r="FEZ182" s="216"/>
      <c r="FFA182" s="216"/>
      <c r="FFB182" s="216"/>
      <c r="FFC182" s="216"/>
      <c r="FFD182" s="216"/>
      <c r="FFE182" s="216"/>
      <c r="FFF182" s="216"/>
      <c r="FFG182" s="216"/>
      <c r="FFH182" s="216"/>
      <c r="FFI182" s="216"/>
      <c r="FFJ182" s="216"/>
      <c r="FFK182" s="216"/>
      <c r="FFL182" s="216"/>
      <c r="FFM182" s="216"/>
      <c r="FFN182" s="216"/>
      <c r="FFO182" s="216"/>
      <c r="FFP182" s="216"/>
      <c r="FFQ182" s="216"/>
      <c r="FFR182" s="216"/>
      <c r="FFS182" s="216"/>
      <c r="FFT182" s="216"/>
      <c r="FFU182" s="216"/>
      <c r="FFV182" s="216"/>
      <c r="FFW182" s="216"/>
      <c r="FFX182" s="216"/>
      <c r="FFY182" s="216"/>
      <c r="FFZ182" s="216"/>
      <c r="FGA182" s="216"/>
      <c r="FGB182" s="216"/>
      <c r="FGC182" s="216"/>
      <c r="FGD182" s="216"/>
      <c r="FGE182" s="216"/>
      <c r="FGF182" s="216"/>
      <c r="FGG182" s="216"/>
      <c r="FGH182" s="216"/>
      <c r="FGI182" s="216"/>
      <c r="FGJ182" s="216"/>
      <c r="FGK182" s="216"/>
      <c r="FGL182" s="216"/>
      <c r="FGM182" s="216"/>
      <c r="FGN182" s="216"/>
      <c r="FGO182" s="216"/>
      <c r="FGP182" s="216"/>
      <c r="FGQ182" s="216"/>
      <c r="FGR182" s="216"/>
      <c r="FGS182" s="216"/>
      <c r="FGT182" s="216"/>
      <c r="FGU182" s="216"/>
      <c r="FGV182" s="216"/>
      <c r="FGW182" s="216"/>
      <c r="FGX182" s="216"/>
      <c r="FGY182" s="216"/>
      <c r="FGZ182" s="216"/>
      <c r="FHA182" s="216"/>
      <c r="FHB182" s="216"/>
      <c r="FHC182" s="216"/>
      <c r="FHD182" s="216"/>
      <c r="FHE182" s="216"/>
      <c r="FHF182" s="216"/>
      <c r="FHG182" s="216"/>
      <c r="FHH182" s="216"/>
      <c r="FHI182" s="216"/>
      <c r="FHJ182" s="216"/>
      <c r="FHK182" s="216"/>
      <c r="FHL182" s="216"/>
      <c r="FHM182" s="216"/>
      <c r="FHN182" s="216"/>
      <c r="FHO182" s="216"/>
      <c r="FHP182" s="216"/>
      <c r="FHQ182" s="216"/>
      <c r="FHR182" s="216"/>
      <c r="FHS182" s="216"/>
      <c r="FHT182" s="216"/>
      <c r="FHU182" s="216"/>
      <c r="FHV182" s="216"/>
      <c r="FHW182" s="216"/>
      <c r="FHX182" s="216"/>
      <c r="FHY182" s="216"/>
      <c r="FHZ182" s="216"/>
      <c r="FIA182" s="216"/>
      <c r="FIB182" s="216"/>
      <c r="FIC182" s="216"/>
      <c r="FID182" s="216"/>
      <c r="FIE182" s="216"/>
      <c r="FIF182" s="216"/>
      <c r="FIG182" s="216"/>
      <c r="FIH182" s="216"/>
      <c r="FII182" s="216"/>
      <c r="FIJ182" s="216"/>
      <c r="FIK182" s="216"/>
      <c r="FIL182" s="216"/>
      <c r="FIM182" s="216"/>
      <c r="FIN182" s="216"/>
      <c r="FIO182" s="216"/>
      <c r="FIP182" s="216"/>
      <c r="FIQ182" s="216"/>
      <c r="FIR182" s="216"/>
      <c r="FIS182" s="216"/>
      <c r="FIT182" s="216"/>
      <c r="FIU182" s="216"/>
      <c r="FIV182" s="216"/>
      <c r="FIW182" s="216"/>
      <c r="FIX182" s="216"/>
      <c r="FIY182" s="216"/>
      <c r="FIZ182" s="216"/>
      <c r="FJA182" s="216"/>
      <c r="FJB182" s="216"/>
      <c r="FJC182" s="216"/>
      <c r="FJD182" s="216"/>
      <c r="FJE182" s="216"/>
      <c r="FJF182" s="216"/>
      <c r="FJG182" s="216"/>
      <c r="FJH182" s="216"/>
      <c r="FJI182" s="216"/>
      <c r="FJJ182" s="216"/>
      <c r="FJK182" s="216"/>
      <c r="FJL182" s="216"/>
      <c r="FJM182" s="216"/>
      <c r="FJN182" s="216"/>
      <c r="FJO182" s="216"/>
      <c r="FJP182" s="216"/>
      <c r="FJQ182" s="216"/>
      <c r="FJR182" s="216"/>
      <c r="FJS182" s="216"/>
      <c r="FJT182" s="216"/>
      <c r="FJU182" s="216"/>
      <c r="FJV182" s="216"/>
      <c r="FJW182" s="216"/>
      <c r="FJX182" s="216"/>
      <c r="FJY182" s="216"/>
      <c r="FJZ182" s="216"/>
      <c r="FKA182" s="216"/>
      <c r="FKB182" s="216"/>
      <c r="FKC182" s="216"/>
      <c r="FKD182" s="216"/>
      <c r="FKE182" s="216"/>
      <c r="FKF182" s="216"/>
      <c r="FKG182" s="216"/>
      <c r="FKH182" s="216"/>
      <c r="FKI182" s="216"/>
      <c r="FKJ182" s="216"/>
      <c r="FKK182" s="216"/>
      <c r="FKL182" s="216"/>
      <c r="FKM182" s="216"/>
      <c r="FKN182" s="216"/>
      <c r="FKO182" s="216"/>
      <c r="FKP182" s="216"/>
      <c r="FKQ182" s="216"/>
      <c r="FKR182" s="216"/>
      <c r="FKS182" s="216"/>
      <c r="FKT182" s="216"/>
      <c r="FKU182" s="216"/>
      <c r="FKV182" s="216"/>
      <c r="FKW182" s="216"/>
      <c r="FKX182" s="216"/>
      <c r="FKY182" s="216"/>
      <c r="FKZ182" s="216"/>
      <c r="FLA182" s="216"/>
      <c r="FLB182" s="216"/>
      <c r="FLC182" s="216"/>
      <c r="FLD182" s="216"/>
      <c r="FLE182" s="216"/>
      <c r="FLF182" s="216"/>
      <c r="FLG182" s="216"/>
      <c r="FLH182" s="216"/>
      <c r="FLI182" s="216"/>
      <c r="FLJ182" s="216"/>
      <c r="FLK182" s="216"/>
      <c r="FLL182" s="216"/>
      <c r="FLM182" s="216"/>
      <c r="FLN182" s="216"/>
      <c r="FLO182" s="216"/>
      <c r="FLP182" s="216"/>
      <c r="FLQ182" s="216"/>
      <c r="FLR182" s="216"/>
      <c r="FLS182" s="216"/>
      <c r="FLT182" s="216"/>
      <c r="FLU182" s="216"/>
      <c r="FLV182" s="216"/>
      <c r="FLW182" s="216"/>
      <c r="FLX182" s="216"/>
      <c r="FLY182" s="216"/>
      <c r="FLZ182" s="216"/>
      <c r="FMA182" s="216"/>
      <c r="FMB182" s="216"/>
      <c r="FMC182" s="216"/>
      <c r="FMD182" s="216"/>
      <c r="FME182" s="216"/>
      <c r="FMF182" s="216"/>
      <c r="FMG182" s="216"/>
      <c r="FMH182" s="216"/>
      <c r="FMI182" s="216"/>
      <c r="FMJ182" s="216"/>
      <c r="FMK182" s="216"/>
      <c r="FML182" s="216"/>
      <c r="FMM182" s="216"/>
      <c r="FMN182" s="216"/>
      <c r="FMO182" s="216"/>
      <c r="FMP182" s="216"/>
      <c r="FMQ182" s="216"/>
      <c r="FMR182" s="216"/>
      <c r="FMS182" s="216"/>
      <c r="FMT182" s="216"/>
      <c r="FMU182" s="216"/>
      <c r="FMV182" s="216"/>
      <c r="FMW182" s="216"/>
      <c r="FMX182" s="216"/>
      <c r="FMY182" s="216"/>
      <c r="FMZ182" s="216"/>
      <c r="FNA182" s="216"/>
      <c r="FNB182" s="216"/>
      <c r="FNC182" s="216"/>
      <c r="FND182" s="216"/>
      <c r="FNE182" s="216"/>
      <c r="FNF182" s="216"/>
      <c r="FNG182" s="216"/>
      <c r="FNH182" s="216"/>
      <c r="FNI182" s="216"/>
      <c r="FNJ182" s="216"/>
      <c r="FNK182" s="216"/>
      <c r="FNL182" s="216"/>
      <c r="FNM182" s="216"/>
      <c r="FNN182" s="216"/>
      <c r="FNO182" s="216"/>
      <c r="FNP182" s="216"/>
      <c r="FNQ182" s="216"/>
      <c r="FNR182" s="216"/>
      <c r="FNS182" s="216"/>
      <c r="FNT182" s="216"/>
      <c r="FNU182" s="216"/>
      <c r="FNV182" s="216"/>
      <c r="FNW182" s="216"/>
      <c r="FNX182" s="216"/>
      <c r="FNY182" s="216"/>
      <c r="FNZ182" s="216"/>
      <c r="FOA182" s="216"/>
      <c r="FOB182" s="216"/>
      <c r="FOC182" s="216"/>
      <c r="FOD182" s="216"/>
      <c r="FOE182" s="216"/>
      <c r="FOF182" s="216"/>
      <c r="FOG182" s="216"/>
      <c r="FOH182" s="216"/>
      <c r="FOI182" s="216"/>
      <c r="FOJ182" s="216"/>
      <c r="FOK182" s="216"/>
      <c r="FOL182" s="216"/>
      <c r="FOM182" s="216"/>
      <c r="FON182" s="216"/>
      <c r="FOO182" s="216"/>
      <c r="FOP182" s="216"/>
      <c r="FOQ182" s="216"/>
      <c r="FOR182" s="216"/>
      <c r="FOS182" s="216"/>
      <c r="FOT182" s="216"/>
      <c r="FOU182" s="216"/>
      <c r="FOV182" s="216"/>
      <c r="FOW182" s="216"/>
      <c r="FOX182" s="216"/>
      <c r="FOY182" s="216"/>
      <c r="FOZ182" s="216"/>
      <c r="FPA182" s="216"/>
      <c r="FPB182" s="216"/>
      <c r="FPC182" s="216"/>
      <c r="FPD182" s="216"/>
      <c r="FPE182" s="216"/>
      <c r="FPF182" s="216"/>
      <c r="FPG182" s="216"/>
      <c r="FPH182" s="216"/>
      <c r="FPI182" s="216"/>
      <c r="FPJ182" s="216"/>
      <c r="FPK182" s="216"/>
      <c r="FPL182" s="216"/>
      <c r="FPM182" s="216"/>
      <c r="FPN182" s="216"/>
      <c r="FPO182" s="216"/>
      <c r="FPP182" s="216"/>
      <c r="FPQ182" s="216"/>
      <c r="FPR182" s="216"/>
      <c r="FPS182" s="216"/>
      <c r="FPT182" s="216"/>
      <c r="FPU182" s="216"/>
      <c r="FPV182" s="216"/>
      <c r="FPW182" s="216"/>
      <c r="FPX182" s="216"/>
      <c r="FPY182" s="216"/>
      <c r="FPZ182" s="216"/>
      <c r="FQA182" s="216"/>
      <c r="FQB182" s="216"/>
      <c r="FQC182" s="216"/>
      <c r="FQD182" s="216"/>
      <c r="FQE182" s="216"/>
      <c r="FQF182" s="216"/>
      <c r="FQG182" s="216"/>
      <c r="FQH182" s="216"/>
      <c r="FQI182" s="216"/>
      <c r="FQJ182" s="216"/>
      <c r="FQK182" s="216"/>
      <c r="FQL182" s="216"/>
      <c r="FQM182" s="216"/>
      <c r="FQN182" s="216"/>
      <c r="FQO182" s="216"/>
      <c r="FQP182" s="216"/>
      <c r="FQQ182" s="216"/>
      <c r="FQR182" s="216"/>
      <c r="FQS182" s="216"/>
      <c r="FQT182" s="216"/>
      <c r="FQU182" s="216"/>
      <c r="FQV182" s="216"/>
      <c r="FQW182" s="216"/>
      <c r="FQX182" s="216"/>
      <c r="FQY182" s="216"/>
      <c r="FQZ182" s="216"/>
      <c r="FRA182" s="216"/>
      <c r="FRB182" s="216"/>
      <c r="FRC182" s="216"/>
      <c r="FRD182" s="216"/>
      <c r="FRE182" s="216"/>
      <c r="FRF182" s="216"/>
      <c r="FRG182" s="216"/>
      <c r="FRH182" s="216"/>
      <c r="FRI182" s="216"/>
      <c r="FRJ182" s="216"/>
      <c r="FRK182" s="216"/>
      <c r="FRL182" s="216"/>
      <c r="FRM182" s="216"/>
      <c r="FRN182" s="216"/>
      <c r="FRO182" s="216"/>
      <c r="FRP182" s="216"/>
      <c r="FRQ182" s="216"/>
      <c r="FRR182" s="216"/>
      <c r="FRS182" s="216"/>
      <c r="FRT182" s="216"/>
      <c r="FRU182" s="216"/>
      <c r="FRV182" s="216"/>
      <c r="FRW182" s="216"/>
      <c r="FRX182" s="216"/>
      <c r="FRY182" s="216"/>
      <c r="FRZ182" s="216"/>
      <c r="FSA182" s="216"/>
      <c r="FSB182" s="216"/>
      <c r="FSC182" s="216"/>
      <c r="FSD182" s="216"/>
      <c r="FSE182" s="216"/>
      <c r="FSF182" s="216"/>
      <c r="FSG182" s="216"/>
      <c r="FSH182" s="216"/>
      <c r="FSI182" s="216"/>
      <c r="FSJ182" s="216"/>
      <c r="FSK182" s="216"/>
      <c r="FSL182" s="216"/>
      <c r="FSM182" s="216"/>
      <c r="FSN182" s="216"/>
      <c r="FSO182" s="216"/>
      <c r="FSP182" s="216"/>
      <c r="FSQ182" s="216"/>
      <c r="FSR182" s="216"/>
      <c r="FSS182" s="216"/>
      <c r="FST182" s="216"/>
      <c r="FSU182" s="216"/>
      <c r="FSV182" s="216"/>
      <c r="FSW182" s="216"/>
      <c r="FSX182" s="216"/>
      <c r="FSY182" s="216"/>
      <c r="FSZ182" s="216"/>
      <c r="FTA182" s="216"/>
      <c r="FTB182" s="216"/>
      <c r="FTC182" s="216"/>
      <c r="FTD182" s="216"/>
      <c r="FTE182" s="216"/>
      <c r="FTF182" s="216"/>
      <c r="FTG182" s="216"/>
      <c r="FTH182" s="216"/>
      <c r="FTI182" s="216"/>
      <c r="FTJ182" s="216"/>
      <c r="FTK182" s="216"/>
      <c r="FTL182" s="216"/>
      <c r="FTM182" s="216"/>
      <c r="FTN182" s="216"/>
      <c r="FTO182" s="216"/>
      <c r="FTP182" s="216"/>
      <c r="FTQ182" s="216"/>
      <c r="FTR182" s="216"/>
      <c r="FTS182" s="216"/>
      <c r="FTT182" s="216"/>
      <c r="FTU182" s="216"/>
      <c r="FTV182" s="216"/>
      <c r="FTW182" s="216"/>
      <c r="FTX182" s="216"/>
      <c r="FTY182" s="216"/>
      <c r="FTZ182" s="216"/>
      <c r="FUA182" s="216"/>
      <c r="FUB182" s="216"/>
      <c r="FUC182" s="216"/>
      <c r="FUD182" s="216"/>
      <c r="FUE182" s="216"/>
      <c r="FUF182" s="216"/>
      <c r="FUG182" s="216"/>
      <c r="FUH182" s="216"/>
      <c r="FUI182" s="216"/>
      <c r="FUJ182" s="216"/>
      <c r="FUK182" s="216"/>
      <c r="FUL182" s="216"/>
      <c r="FUM182" s="216"/>
      <c r="FUN182" s="216"/>
      <c r="FUO182" s="216"/>
      <c r="FUP182" s="216"/>
      <c r="FUQ182" s="216"/>
      <c r="FUR182" s="216"/>
      <c r="FUS182" s="216"/>
      <c r="FUT182" s="216"/>
      <c r="FUU182" s="216"/>
      <c r="FUV182" s="216"/>
      <c r="FUW182" s="216"/>
      <c r="FUX182" s="216"/>
      <c r="FUY182" s="216"/>
      <c r="FUZ182" s="216"/>
      <c r="FVA182" s="216"/>
      <c r="FVB182" s="216"/>
      <c r="FVC182" s="216"/>
      <c r="FVD182" s="216"/>
      <c r="FVE182" s="216"/>
      <c r="FVF182" s="216"/>
      <c r="FVG182" s="216"/>
      <c r="FVH182" s="216"/>
      <c r="FVI182" s="216"/>
      <c r="FVJ182" s="216"/>
      <c r="FVK182" s="216"/>
      <c r="FVL182" s="216"/>
      <c r="FVM182" s="216"/>
      <c r="FVN182" s="216"/>
      <c r="FVO182" s="216"/>
      <c r="FVP182" s="216"/>
      <c r="FVQ182" s="216"/>
      <c r="FVR182" s="216"/>
      <c r="FVS182" s="216"/>
      <c r="FVT182" s="216"/>
      <c r="FVU182" s="216"/>
      <c r="FVV182" s="216"/>
      <c r="FVW182" s="216"/>
      <c r="FVX182" s="216"/>
      <c r="FVY182" s="216"/>
      <c r="FVZ182" s="216"/>
      <c r="FWA182" s="216"/>
      <c r="FWB182" s="216"/>
      <c r="FWC182" s="216"/>
      <c r="FWD182" s="216"/>
      <c r="FWE182" s="216"/>
      <c r="FWF182" s="216"/>
      <c r="FWG182" s="216"/>
      <c r="FWH182" s="216"/>
      <c r="FWI182" s="216"/>
      <c r="FWJ182" s="216"/>
      <c r="FWK182" s="216"/>
      <c r="FWL182" s="216"/>
      <c r="FWM182" s="216"/>
      <c r="FWN182" s="216"/>
      <c r="FWO182" s="216"/>
      <c r="FWP182" s="216"/>
      <c r="FWQ182" s="216"/>
      <c r="FWR182" s="216"/>
      <c r="FWS182" s="216"/>
      <c r="FWT182" s="216"/>
      <c r="FWU182" s="216"/>
      <c r="FWV182" s="216"/>
      <c r="FWW182" s="216"/>
      <c r="FWX182" s="216"/>
      <c r="FWY182" s="216"/>
      <c r="FWZ182" s="216"/>
      <c r="FXA182" s="216"/>
      <c r="FXB182" s="216"/>
      <c r="FXC182" s="216"/>
      <c r="FXD182" s="216"/>
      <c r="FXE182" s="216"/>
      <c r="FXF182" s="216"/>
      <c r="FXG182" s="216"/>
      <c r="FXH182" s="216"/>
      <c r="FXI182" s="216"/>
      <c r="FXJ182" s="216"/>
      <c r="FXK182" s="216"/>
      <c r="FXL182" s="216"/>
      <c r="FXM182" s="216"/>
      <c r="FXN182" s="216"/>
      <c r="FXO182" s="216"/>
      <c r="FXP182" s="216"/>
      <c r="FXQ182" s="216"/>
      <c r="FXR182" s="216"/>
      <c r="FXS182" s="216"/>
      <c r="FXT182" s="216"/>
      <c r="FXU182" s="216"/>
      <c r="FXV182" s="216"/>
      <c r="FXW182" s="216"/>
      <c r="FXX182" s="216"/>
      <c r="FXY182" s="216"/>
      <c r="FXZ182" s="216"/>
      <c r="FYA182" s="216"/>
      <c r="FYB182" s="216"/>
      <c r="FYC182" s="216"/>
      <c r="FYD182" s="216"/>
      <c r="FYE182" s="216"/>
      <c r="FYF182" s="216"/>
      <c r="FYG182" s="216"/>
      <c r="FYH182" s="216"/>
      <c r="FYI182" s="216"/>
      <c r="FYJ182" s="216"/>
      <c r="FYK182" s="216"/>
      <c r="FYL182" s="216"/>
      <c r="FYM182" s="216"/>
      <c r="FYN182" s="216"/>
      <c r="FYO182" s="216"/>
      <c r="FYP182" s="216"/>
      <c r="FYQ182" s="216"/>
      <c r="FYR182" s="216"/>
      <c r="FYS182" s="216"/>
      <c r="FYT182" s="216"/>
      <c r="FYU182" s="216"/>
      <c r="FYV182" s="216"/>
      <c r="FYW182" s="216"/>
      <c r="FYX182" s="216"/>
      <c r="FYY182" s="216"/>
      <c r="FYZ182" s="216"/>
      <c r="FZA182" s="216"/>
      <c r="FZB182" s="216"/>
      <c r="FZC182" s="216"/>
      <c r="FZD182" s="216"/>
      <c r="FZE182" s="216"/>
      <c r="FZF182" s="216"/>
      <c r="FZG182" s="216"/>
      <c r="FZH182" s="216"/>
      <c r="FZI182" s="216"/>
      <c r="FZJ182" s="216"/>
      <c r="FZK182" s="216"/>
      <c r="FZL182" s="216"/>
      <c r="FZM182" s="216"/>
      <c r="FZN182" s="216"/>
      <c r="FZO182" s="216"/>
      <c r="FZP182" s="216"/>
      <c r="FZQ182" s="216"/>
      <c r="FZR182" s="216"/>
      <c r="FZS182" s="216"/>
      <c r="FZT182" s="216"/>
      <c r="FZU182" s="216"/>
      <c r="FZV182" s="216"/>
      <c r="FZW182" s="216"/>
      <c r="FZX182" s="216"/>
      <c r="FZY182" s="216"/>
      <c r="FZZ182" s="216"/>
      <c r="GAA182" s="216"/>
      <c r="GAB182" s="216"/>
      <c r="GAC182" s="216"/>
      <c r="GAD182" s="216"/>
      <c r="GAE182" s="216"/>
      <c r="GAF182" s="216"/>
      <c r="GAG182" s="216"/>
      <c r="GAH182" s="216"/>
      <c r="GAI182" s="216"/>
      <c r="GAJ182" s="216"/>
      <c r="GAK182" s="216"/>
      <c r="GAL182" s="216"/>
      <c r="GAM182" s="216"/>
      <c r="GAN182" s="216"/>
      <c r="GAO182" s="216"/>
      <c r="GAP182" s="216"/>
      <c r="GAQ182" s="216"/>
      <c r="GAR182" s="216"/>
      <c r="GAS182" s="216"/>
      <c r="GAT182" s="216"/>
      <c r="GAU182" s="216"/>
      <c r="GAV182" s="216"/>
      <c r="GAW182" s="216"/>
      <c r="GAX182" s="216"/>
      <c r="GAY182" s="216"/>
      <c r="GAZ182" s="216"/>
      <c r="GBA182" s="216"/>
      <c r="GBB182" s="216"/>
      <c r="GBC182" s="216"/>
      <c r="GBD182" s="216"/>
      <c r="GBE182" s="216"/>
      <c r="GBF182" s="216"/>
      <c r="GBG182" s="216"/>
      <c r="GBH182" s="216"/>
      <c r="GBI182" s="216"/>
      <c r="GBJ182" s="216"/>
      <c r="GBK182" s="216"/>
      <c r="GBL182" s="216"/>
      <c r="GBM182" s="216"/>
      <c r="GBN182" s="216"/>
      <c r="GBO182" s="216"/>
      <c r="GBP182" s="216"/>
      <c r="GBQ182" s="216"/>
      <c r="GBR182" s="216"/>
      <c r="GBS182" s="216"/>
      <c r="GBT182" s="216"/>
      <c r="GBU182" s="216"/>
      <c r="GBV182" s="216"/>
      <c r="GBW182" s="216"/>
      <c r="GBX182" s="216"/>
      <c r="GBY182" s="216"/>
      <c r="GBZ182" s="216"/>
      <c r="GCA182" s="216"/>
      <c r="GCB182" s="216"/>
      <c r="GCC182" s="216"/>
      <c r="GCD182" s="216"/>
      <c r="GCE182" s="216"/>
      <c r="GCF182" s="216"/>
      <c r="GCG182" s="216"/>
      <c r="GCH182" s="216"/>
      <c r="GCI182" s="216"/>
      <c r="GCJ182" s="216"/>
      <c r="GCK182" s="216"/>
      <c r="GCL182" s="216"/>
      <c r="GCM182" s="216"/>
      <c r="GCN182" s="216"/>
      <c r="GCO182" s="216"/>
      <c r="GCP182" s="216"/>
      <c r="GCQ182" s="216"/>
      <c r="GCR182" s="216"/>
      <c r="GCS182" s="216"/>
      <c r="GCT182" s="216"/>
      <c r="GCU182" s="216"/>
      <c r="GCV182" s="216"/>
      <c r="GCW182" s="216"/>
      <c r="GCX182" s="216"/>
      <c r="GCY182" s="216"/>
      <c r="GCZ182" s="216"/>
      <c r="GDA182" s="216"/>
      <c r="GDB182" s="216"/>
      <c r="GDC182" s="216"/>
      <c r="GDD182" s="216"/>
      <c r="GDE182" s="216"/>
      <c r="GDF182" s="216"/>
      <c r="GDG182" s="216"/>
      <c r="GDH182" s="216"/>
      <c r="GDI182" s="216"/>
      <c r="GDJ182" s="216"/>
      <c r="GDK182" s="216"/>
      <c r="GDL182" s="216"/>
      <c r="GDM182" s="216"/>
      <c r="GDN182" s="216"/>
      <c r="GDO182" s="216"/>
      <c r="GDP182" s="216"/>
      <c r="GDQ182" s="216"/>
      <c r="GDR182" s="216"/>
      <c r="GDS182" s="216"/>
      <c r="GDT182" s="216"/>
      <c r="GDU182" s="216"/>
      <c r="GDV182" s="216"/>
      <c r="GDW182" s="216"/>
      <c r="GDX182" s="216"/>
      <c r="GDY182" s="216"/>
      <c r="GDZ182" s="216"/>
      <c r="GEA182" s="216"/>
      <c r="GEB182" s="216"/>
      <c r="GEC182" s="216"/>
      <c r="GED182" s="216"/>
      <c r="GEE182" s="216"/>
      <c r="GEF182" s="216"/>
      <c r="GEG182" s="216"/>
      <c r="GEH182" s="216"/>
      <c r="GEI182" s="216"/>
      <c r="GEJ182" s="216"/>
      <c r="GEK182" s="216"/>
      <c r="GEL182" s="216"/>
      <c r="GEM182" s="216"/>
      <c r="GEN182" s="216"/>
      <c r="GEO182" s="216"/>
      <c r="GEP182" s="216"/>
      <c r="GEQ182" s="216"/>
      <c r="GER182" s="216"/>
      <c r="GES182" s="216"/>
      <c r="GET182" s="216"/>
      <c r="GEU182" s="216"/>
      <c r="GEV182" s="216"/>
      <c r="GEW182" s="216"/>
      <c r="GEX182" s="216"/>
      <c r="GEY182" s="216"/>
      <c r="GEZ182" s="216"/>
      <c r="GFA182" s="216"/>
      <c r="GFB182" s="216"/>
      <c r="GFC182" s="216"/>
      <c r="GFD182" s="216"/>
      <c r="GFE182" s="216"/>
      <c r="GFF182" s="216"/>
      <c r="GFG182" s="216"/>
      <c r="GFH182" s="216"/>
      <c r="GFI182" s="216"/>
      <c r="GFJ182" s="216"/>
      <c r="GFK182" s="216"/>
      <c r="GFL182" s="216"/>
      <c r="GFM182" s="216"/>
      <c r="GFN182" s="216"/>
      <c r="GFO182" s="216"/>
      <c r="GFP182" s="216"/>
      <c r="GFQ182" s="216"/>
      <c r="GFR182" s="216"/>
      <c r="GFS182" s="216"/>
      <c r="GFT182" s="216"/>
      <c r="GFU182" s="216"/>
      <c r="GFV182" s="216"/>
      <c r="GFW182" s="216"/>
      <c r="GFX182" s="216"/>
      <c r="GFY182" s="216"/>
      <c r="GFZ182" s="216"/>
      <c r="GGA182" s="216"/>
      <c r="GGB182" s="216"/>
      <c r="GGC182" s="216"/>
      <c r="GGD182" s="216"/>
      <c r="GGE182" s="216"/>
      <c r="GGF182" s="216"/>
      <c r="GGG182" s="216"/>
      <c r="GGH182" s="216"/>
      <c r="GGI182" s="216"/>
      <c r="GGJ182" s="216"/>
      <c r="GGK182" s="216"/>
      <c r="GGL182" s="216"/>
      <c r="GGM182" s="216"/>
      <c r="GGN182" s="216"/>
      <c r="GGO182" s="216"/>
      <c r="GGP182" s="216"/>
      <c r="GGQ182" s="216"/>
      <c r="GGR182" s="216"/>
      <c r="GGS182" s="216"/>
      <c r="GGT182" s="216"/>
      <c r="GGU182" s="216"/>
      <c r="GGV182" s="216"/>
      <c r="GGW182" s="216"/>
      <c r="GGX182" s="216"/>
      <c r="GGY182" s="216"/>
      <c r="GGZ182" s="216"/>
      <c r="GHA182" s="216"/>
      <c r="GHB182" s="216"/>
      <c r="GHC182" s="216"/>
      <c r="GHD182" s="216"/>
      <c r="GHE182" s="216"/>
      <c r="GHF182" s="216"/>
      <c r="GHG182" s="216"/>
      <c r="GHH182" s="216"/>
      <c r="GHI182" s="216"/>
      <c r="GHJ182" s="216"/>
      <c r="GHK182" s="216"/>
      <c r="GHL182" s="216"/>
      <c r="GHM182" s="216"/>
      <c r="GHN182" s="216"/>
      <c r="GHO182" s="216"/>
      <c r="GHP182" s="216"/>
      <c r="GHQ182" s="216"/>
      <c r="GHR182" s="216"/>
      <c r="GHS182" s="216"/>
      <c r="GHT182" s="216"/>
      <c r="GHU182" s="216"/>
      <c r="GHV182" s="216"/>
      <c r="GHW182" s="216"/>
      <c r="GHX182" s="216"/>
      <c r="GHY182" s="216"/>
      <c r="GHZ182" s="216"/>
      <c r="GIA182" s="216"/>
      <c r="GIB182" s="216"/>
      <c r="GIC182" s="216"/>
      <c r="GID182" s="216"/>
      <c r="GIE182" s="216"/>
      <c r="GIF182" s="216"/>
      <c r="GIG182" s="216"/>
      <c r="GIH182" s="216"/>
      <c r="GII182" s="216"/>
      <c r="GIJ182" s="216"/>
      <c r="GIK182" s="216"/>
      <c r="GIL182" s="216"/>
      <c r="GIM182" s="216"/>
      <c r="GIN182" s="216"/>
      <c r="GIO182" s="216"/>
      <c r="GIP182" s="216"/>
      <c r="GIQ182" s="216"/>
      <c r="GIR182" s="216"/>
      <c r="GIS182" s="216"/>
      <c r="GIT182" s="216"/>
      <c r="GIU182" s="216"/>
      <c r="GIV182" s="216"/>
      <c r="GIW182" s="216"/>
      <c r="GIX182" s="216"/>
      <c r="GIY182" s="216"/>
      <c r="GIZ182" s="216"/>
      <c r="GJA182" s="216"/>
      <c r="GJB182" s="216"/>
      <c r="GJC182" s="216"/>
      <c r="GJD182" s="216"/>
      <c r="GJE182" s="216"/>
      <c r="GJF182" s="216"/>
      <c r="GJG182" s="216"/>
      <c r="GJH182" s="216"/>
      <c r="GJI182" s="216"/>
      <c r="GJJ182" s="216"/>
      <c r="GJK182" s="216"/>
      <c r="GJL182" s="216"/>
      <c r="GJM182" s="216"/>
      <c r="GJN182" s="216"/>
      <c r="GJO182" s="216"/>
      <c r="GJP182" s="216"/>
      <c r="GJQ182" s="216"/>
      <c r="GJR182" s="216"/>
      <c r="GJS182" s="216"/>
      <c r="GJT182" s="216"/>
      <c r="GJU182" s="216"/>
      <c r="GJV182" s="216"/>
      <c r="GJW182" s="216"/>
      <c r="GJX182" s="216"/>
      <c r="GJY182" s="216"/>
      <c r="GJZ182" s="216"/>
      <c r="GKA182" s="216"/>
      <c r="GKB182" s="216"/>
      <c r="GKC182" s="216"/>
      <c r="GKD182" s="216"/>
      <c r="GKE182" s="216"/>
      <c r="GKF182" s="216"/>
      <c r="GKG182" s="216"/>
      <c r="GKH182" s="216"/>
      <c r="GKI182" s="216"/>
      <c r="GKJ182" s="216"/>
      <c r="GKK182" s="216"/>
      <c r="GKL182" s="216"/>
      <c r="GKM182" s="216"/>
      <c r="GKN182" s="216"/>
      <c r="GKO182" s="216"/>
      <c r="GKP182" s="216"/>
      <c r="GKQ182" s="216"/>
      <c r="GKR182" s="216"/>
      <c r="GKS182" s="216"/>
      <c r="GKT182" s="216"/>
      <c r="GKU182" s="216"/>
      <c r="GKV182" s="216"/>
      <c r="GKW182" s="216"/>
      <c r="GKX182" s="216"/>
      <c r="GKY182" s="216"/>
      <c r="GKZ182" s="216"/>
      <c r="GLA182" s="216"/>
      <c r="GLB182" s="216"/>
      <c r="GLC182" s="216"/>
      <c r="GLD182" s="216"/>
      <c r="GLE182" s="216"/>
      <c r="GLF182" s="216"/>
      <c r="GLG182" s="216"/>
      <c r="GLH182" s="216"/>
      <c r="GLI182" s="216"/>
      <c r="GLJ182" s="216"/>
      <c r="GLK182" s="216"/>
      <c r="GLL182" s="216"/>
      <c r="GLM182" s="216"/>
      <c r="GLN182" s="216"/>
      <c r="GLO182" s="216"/>
      <c r="GLP182" s="216"/>
      <c r="GLQ182" s="216"/>
      <c r="GLR182" s="216"/>
      <c r="GLS182" s="216"/>
      <c r="GLT182" s="216"/>
      <c r="GLU182" s="216"/>
      <c r="GLV182" s="216"/>
      <c r="GLW182" s="216"/>
      <c r="GLX182" s="216"/>
      <c r="GLY182" s="216"/>
      <c r="GLZ182" s="216"/>
      <c r="GMA182" s="216"/>
      <c r="GMB182" s="216"/>
      <c r="GMC182" s="216"/>
      <c r="GMD182" s="216"/>
      <c r="GME182" s="216"/>
      <c r="GMF182" s="216"/>
      <c r="GMG182" s="216"/>
      <c r="GMH182" s="216"/>
      <c r="GMI182" s="216"/>
      <c r="GMJ182" s="216"/>
      <c r="GMK182" s="216"/>
      <c r="GML182" s="216"/>
      <c r="GMM182" s="216"/>
      <c r="GMN182" s="216"/>
      <c r="GMO182" s="216"/>
      <c r="GMP182" s="216"/>
      <c r="GMQ182" s="216"/>
      <c r="GMR182" s="216"/>
      <c r="GMS182" s="216"/>
      <c r="GMT182" s="216"/>
      <c r="GMU182" s="216"/>
      <c r="GMV182" s="216"/>
      <c r="GMW182" s="216"/>
      <c r="GMX182" s="216"/>
      <c r="GMY182" s="216"/>
      <c r="GMZ182" s="216"/>
      <c r="GNA182" s="216"/>
      <c r="GNB182" s="216"/>
      <c r="GNC182" s="216"/>
      <c r="GND182" s="216"/>
      <c r="GNE182" s="216"/>
      <c r="GNF182" s="216"/>
      <c r="GNG182" s="216"/>
      <c r="GNH182" s="216"/>
      <c r="GNI182" s="216"/>
      <c r="GNJ182" s="216"/>
      <c r="GNK182" s="216"/>
      <c r="GNL182" s="216"/>
      <c r="GNM182" s="216"/>
      <c r="GNN182" s="216"/>
      <c r="GNO182" s="216"/>
      <c r="GNP182" s="216"/>
      <c r="GNQ182" s="216"/>
      <c r="GNR182" s="216"/>
      <c r="GNS182" s="216"/>
      <c r="GNT182" s="216"/>
      <c r="GNU182" s="216"/>
      <c r="GNV182" s="216"/>
      <c r="GNW182" s="216"/>
      <c r="GNX182" s="216"/>
      <c r="GNY182" s="216"/>
      <c r="GNZ182" s="216"/>
      <c r="GOA182" s="216"/>
      <c r="GOB182" s="216"/>
      <c r="GOC182" s="216"/>
      <c r="GOD182" s="216"/>
      <c r="GOE182" s="216"/>
      <c r="GOF182" s="216"/>
      <c r="GOG182" s="216"/>
      <c r="GOH182" s="216"/>
      <c r="GOI182" s="216"/>
      <c r="GOJ182" s="216"/>
      <c r="GOK182" s="216"/>
      <c r="GOL182" s="216"/>
      <c r="GOM182" s="216"/>
      <c r="GON182" s="216"/>
      <c r="GOO182" s="216"/>
      <c r="GOP182" s="216"/>
      <c r="GOQ182" s="216"/>
      <c r="GOR182" s="216"/>
      <c r="GOS182" s="216"/>
      <c r="GOT182" s="216"/>
      <c r="GOU182" s="216"/>
      <c r="GOV182" s="216"/>
      <c r="GOW182" s="216"/>
      <c r="GOX182" s="216"/>
      <c r="GOY182" s="216"/>
      <c r="GOZ182" s="216"/>
      <c r="GPA182" s="216"/>
      <c r="GPB182" s="216"/>
      <c r="GPC182" s="216"/>
      <c r="GPD182" s="216"/>
      <c r="GPE182" s="216"/>
      <c r="GPF182" s="216"/>
      <c r="GPG182" s="216"/>
      <c r="GPH182" s="216"/>
      <c r="GPI182" s="216"/>
      <c r="GPJ182" s="216"/>
      <c r="GPK182" s="216"/>
      <c r="GPL182" s="216"/>
      <c r="GPM182" s="216"/>
      <c r="GPN182" s="216"/>
      <c r="GPO182" s="216"/>
      <c r="GPP182" s="216"/>
      <c r="GPQ182" s="216"/>
      <c r="GPR182" s="216"/>
      <c r="GPS182" s="216"/>
      <c r="GPT182" s="216"/>
      <c r="GPU182" s="216"/>
      <c r="GPV182" s="216"/>
      <c r="GPW182" s="216"/>
      <c r="GPX182" s="216"/>
      <c r="GPY182" s="216"/>
      <c r="GPZ182" s="216"/>
      <c r="GQA182" s="216"/>
      <c r="GQB182" s="216"/>
      <c r="GQC182" s="216"/>
      <c r="GQD182" s="216"/>
      <c r="GQE182" s="216"/>
      <c r="GQF182" s="216"/>
      <c r="GQG182" s="216"/>
      <c r="GQH182" s="216"/>
      <c r="GQI182" s="216"/>
      <c r="GQJ182" s="216"/>
      <c r="GQK182" s="216"/>
      <c r="GQL182" s="216"/>
      <c r="GQM182" s="216"/>
      <c r="GQN182" s="216"/>
      <c r="GQO182" s="216"/>
      <c r="GQP182" s="216"/>
      <c r="GQQ182" s="216"/>
      <c r="GQR182" s="216"/>
      <c r="GQS182" s="216"/>
      <c r="GQT182" s="216"/>
      <c r="GQU182" s="216"/>
      <c r="GQV182" s="216"/>
      <c r="GQW182" s="216"/>
      <c r="GQX182" s="216"/>
      <c r="GQY182" s="216"/>
      <c r="GQZ182" s="216"/>
      <c r="GRA182" s="216"/>
      <c r="GRB182" s="216"/>
      <c r="GRC182" s="216"/>
      <c r="GRD182" s="216"/>
      <c r="GRE182" s="216"/>
      <c r="GRF182" s="216"/>
      <c r="GRG182" s="216"/>
      <c r="GRH182" s="216"/>
      <c r="GRI182" s="216"/>
      <c r="GRJ182" s="216"/>
      <c r="GRK182" s="216"/>
      <c r="GRL182" s="216"/>
      <c r="GRM182" s="216"/>
      <c r="GRN182" s="216"/>
      <c r="GRO182" s="216"/>
      <c r="GRP182" s="216"/>
      <c r="GRQ182" s="216"/>
      <c r="GRR182" s="216"/>
      <c r="GRS182" s="216"/>
      <c r="GRT182" s="216"/>
      <c r="GRU182" s="216"/>
      <c r="GRV182" s="216"/>
      <c r="GRW182" s="216"/>
      <c r="GRX182" s="216"/>
      <c r="GRY182" s="216"/>
      <c r="GRZ182" s="216"/>
      <c r="GSA182" s="216"/>
      <c r="GSB182" s="216"/>
      <c r="GSC182" s="216"/>
      <c r="GSD182" s="216"/>
      <c r="GSE182" s="216"/>
      <c r="GSF182" s="216"/>
      <c r="GSG182" s="216"/>
      <c r="GSH182" s="216"/>
      <c r="GSI182" s="216"/>
      <c r="GSJ182" s="216"/>
      <c r="GSK182" s="216"/>
      <c r="GSL182" s="216"/>
      <c r="GSM182" s="216"/>
      <c r="GSN182" s="216"/>
      <c r="GSO182" s="216"/>
      <c r="GSP182" s="216"/>
      <c r="GSQ182" s="216"/>
      <c r="GSR182" s="216"/>
      <c r="GSS182" s="216"/>
      <c r="GST182" s="216"/>
      <c r="GSU182" s="216"/>
      <c r="GSV182" s="216"/>
      <c r="GSW182" s="216"/>
      <c r="GSX182" s="216"/>
      <c r="GSY182" s="216"/>
      <c r="GSZ182" s="216"/>
      <c r="GTA182" s="216"/>
      <c r="GTB182" s="216"/>
      <c r="GTC182" s="216"/>
      <c r="GTD182" s="216"/>
      <c r="GTE182" s="216"/>
      <c r="GTF182" s="216"/>
      <c r="GTG182" s="216"/>
      <c r="GTH182" s="216"/>
      <c r="GTI182" s="216"/>
      <c r="GTJ182" s="216"/>
      <c r="GTK182" s="216"/>
      <c r="GTL182" s="216"/>
      <c r="GTM182" s="216"/>
      <c r="GTN182" s="216"/>
      <c r="GTO182" s="216"/>
      <c r="GTP182" s="216"/>
      <c r="GTQ182" s="216"/>
      <c r="GTR182" s="216"/>
      <c r="GTS182" s="216"/>
      <c r="GTT182" s="216"/>
      <c r="GTU182" s="216"/>
      <c r="GTV182" s="216"/>
      <c r="GTW182" s="216"/>
      <c r="GTX182" s="216"/>
      <c r="GTY182" s="216"/>
      <c r="GTZ182" s="216"/>
      <c r="GUA182" s="216"/>
      <c r="GUB182" s="216"/>
      <c r="GUC182" s="216"/>
      <c r="GUD182" s="216"/>
      <c r="GUE182" s="216"/>
      <c r="GUF182" s="216"/>
      <c r="GUG182" s="216"/>
      <c r="GUH182" s="216"/>
      <c r="GUI182" s="216"/>
      <c r="GUJ182" s="216"/>
      <c r="GUK182" s="216"/>
      <c r="GUL182" s="216"/>
      <c r="GUM182" s="216"/>
      <c r="GUN182" s="216"/>
      <c r="GUO182" s="216"/>
      <c r="GUP182" s="216"/>
      <c r="GUQ182" s="216"/>
      <c r="GUR182" s="216"/>
      <c r="GUS182" s="216"/>
      <c r="GUT182" s="216"/>
      <c r="GUU182" s="216"/>
      <c r="GUV182" s="216"/>
      <c r="GUW182" s="216"/>
      <c r="GUX182" s="216"/>
      <c r="GUY182" s="216"/>
      <c r="GUZ182" s="216"/>
      <c r="GVA182" s="216"/>
      <c r="GVB182" s="216"/>
      <c r="GVC182" s="216"/>
      <c r="GVD182" s="216"/>
      <c r="GVE182" s="216"/>
      <c r="GVF182" s="216"/>
      <c r="GVG182" s="216"/>
      <c r="GVH182" s="216"/>
      <c r="GVI182" s="216"/>
      <c r="GVJ182" s="216"/>
      <c r="GVK182" s="216"/>
      <c r="GVL182" s="216"/>
      <c r="GVM182" s="216"/>
      <c r="GVN182" s="216"/>
      <c r="GVO182" s="216"/>
      <c r="GVP182" s="216"/>
      <c r="GVQ182" s="216"/>
      <c r="GVR182" s="216"/>
      <c r="GVS182" s="216"/>
      <c r="GVT182" s="216"/>
      <c r="GVU182" s="216"/>
      <c r="GVV182" s="216"/>
      <c r="GVW182" s="216"/>
      <c r="GVX182" s="216"/>
      <c r="GVY182" s="216"/>
      <c r="GVZ182" s="216"/>
      <c r="GWA182" s="216"/>
      <c r="GWB182" s="216"/>
      <c r="GWC182" s="216"/>
      <c r="GWD182" s="216"/>
      <c r="GWE182" s="216"/>
      <c r="GWF182" s="216"/>
      <c r="GWG182" s="216"/>
      <c r="GWH182" s="216"/>
      <c r="GWI182" s="216"/>
      <c r="GWJ182" s="216"/>
      <c r="GWK182" s="216"/>
      <c r="GWL182" s="216"/>
      <c r="GWM182" s="216"/>
      <c r="GWN182" s="216"/>
      <c r="GWO182" s="216"/>
      <c r="GWP182" s="216"/>
      <c r="GWQ182" s="216"/>
      <c r="GWR182" s="216"/>
      <c r="GWS182" s="216"/>
      <c r="GWT182" s="216"/>
      <c r="GWU182" s="216"/>
      <c r="GWV182" s="216"/>
      <c r="GWW182" s="216"/>
      <c r="GWX182" s="216"/>
      <c r="GWY182" s="216"/>
      <c r="GWZ182" s="216"/>
      <c r="GXA182" s="216"/>
      <c r="GXB182" s="216"/>
      <c r="GXC182" s="216"/>
      <c r="GXD182" s="216"/>
      <c r="GXE182" s="216"/>
      <c r="GXF182" s="216"/>
      <c r="GXG182" s="216"/>
      <c r="GXH182" s="216"/>
      <c r="GXI182" s="216"/>
      <c r="GXJ182" s="216"/>
      <c r="GXK182" s="216"/>
      <c r="GXL182" s="216"/>
      <c r="GXM182" s="216"/>
      <c r="GXN182" s="216"/>
      <c r="GXO182" s="216"/>
      <c r="GXP182" s="216"/>
      <c r="GXQ182" s="216"/>
      <c r="GXR182" s="216"/>
      <c r="GXS182" s="216"/>
      <c r="GXT182" s="216"/>
      <c r="GXU182" s="216"/>
      <c r="GXV182" s="216"/>
      <c r="GXW182" s="216"/>
      <c r="GXX182" s="216"/>
      <c r="GXY182" s="216"/>
      <c r="GXZ182" s="216"/>
      <c r="GYA182" s="216"/>
      <c r="GYB182" s="216"/>
      <c r="GYC182" s="216"/>
      <c r="GYD182" s="216"/>
      <c r="GYE182" s="216"/>
      <c r="GYF182" s="216"/>
      <c r="GYG182" s="216"/>
      <c r="GYH182" s="216"/>
      <c r="GYI182" s="216"/>
      <c r="GYJ182" s="216"/>
      <c r="GYK182" s="216"/>
      <c r="GYL182" s="216"/>
      <c r="GYM182" s="216"/>
      <c r="GYN182" s="216"/>
      <c r="GYO182" s="216"/>
      <c r="GYP182" s="216"/>
      <c r="GYQ182" s="216"/>
      <c r="GYR182" s="216"/>
      <c r="GYS182" s="216"/>
      <c r="GYT182" s="216"/>
      <c r="GYU182" s="216"/>
      <c r="GYV182" s="216"/>
      <c r="GYW182" s="216"/>
      <c r="GYX182" s="216"/>
      <c r="GYY182" s="216"/>
      <c r="GYZ182" s="216"/>
      <c r="GZA182" s="216"/>
      <c r="GZB182" s="216"/>
      <c r="GZC182" s="216"/>
      <c r="GZD182" s="216"/>
      <c r="GZE182" s="216"/>
      <c r="GZF182" s="216"/>
      <c r="GZG182" s="216"/>
      <c r="GZH182" s="216"/>
      <c r="GZI182" s="216"/>
      <c r="GZJ182" s="216"/>
      <c r="GZK182" s="216"/>
      <c r="GZL182" s="216"/>
      <c r="GZM182" s="216"/>
      <c r="GZN182" s="216"/>
      <c r="GZO182" s="216"/>
      <c r="GZP182" s="216"/>
      <c r="GZQ182" s="216"/>
      <c r="GZR182" s="216"/>
      <c r="GZS182" s="216"/>
      <c r="GZT182" s="216"/>
      <c r="GZU182" s="216"/>
      <c r="GZV182" s="216"/>
      <c r="GZW182" s="216"/>
      <c r="GZX182" s="216"/>
      <c r="GZY182" s="216"/>
      <c r="GZZ182" s="216"/>
      <c r="HAA182" s="216"/>
      <c r="HAB182" s="216"/>
      <c r="HAC182" s="216"/>
      <c r="HAD182" s="216"/>
      <c r="HAE182" s="216"/>
      <c r="HAF182" s="216"/>
      <c r="HAG182" s="216"/>
      <c r="HAH182" s="216"/>
      <c r="HAI182" s="216"/>
      <c r="HAJ182" s="216"/>
      <c r="HAK182" s="216"/>
      <c r="HAL182" s="216"/>
      <c r="HAM182" s="216"/>
      <c r="HAN182" s="216"/>
      <c r="HAO182" s="216"/>
      <c r="HAP182" s="216"/>
      <c r="HAQ182" s="216"/>
      <c r="HAR182" s="216"/>
      <c r="HAS182" s="216"/>
      <c r="HAT182" s="216"/>
      <c r="HAU182" s="216"/>
      <c r="HAV182" s="216"/>
      <c r="HAW182" s="216"/>
      <c r="HAX182" s="216"/>
      <c r="HAY182" s="216"/>
      <c r="HAZ182" s="216"/>
      <c r="HBA182" s="216"/>
      <c r="HBB182" s="216"/>
      <c r="HBC182" s="216"/>
      <c r="HBD182" s="216"/>
      <c r="HBE182" s="216"/>
      <c r="HBF182" s="216"/>
      <c r="HBG182" s="216"/>
      <c r="HBH182" s="216"/>
      <c r="HBI182" s="216"/>
      <c r="HBJ182" s="216"/>
      <c r="HBK182" s="216"/>
      <c r="HBL182" s="216"/>
      <c r="HBM182" s="216"/>
      <c r="HBN182" s="216"/>
      <c r="HBO182" s="216"/>
      <c r="HBP182" s="216"/>
      <c r="HBQ182" s="216"/>
      <c r="HBR182" s="216"/>
      <c r="HBS182" s="216"/>
      <c r="HBT182" s="216"/>
      <c r="HBU182" s="216"/>
      <c r="HBV182" s="216"/>
      <c r="HBW182" s="216"/>
      <c r="HBX182" s="216"/>
      <c r="HBY182" s="216"/>
      <c r="HBZ182" s="216"/>
      <c r="HCA182" s="216"/>
      <c r="HCB182" s="216"/>
      <c r="HCC182" s="216"/>
      <c r="HCD182" s="216"/>
      <c r="HCE182" s="216"/>
      <c r="HCF182" s="216"/>
      <c r="HCG182" s="216"/>
      <c r="HCH182" s="216"/>
      <c r="HCI182" s="216"/>
      <c r="HCJ182" s="216"/>
      <c r="HCK182" s="216"/>
      <c r="HCL182" s="216"/>
      <c r="HCM182" s="216"/>
      <c r="HCN182" s="216"/>
      <c r="HCO182" s="216"/>
      <c r="HCP182" s="216"/>
      <c r="HCQ182" s="216"/>
      <c r="HCR182" s="216"/>
      <c r="HCS182" s="216"/>
      <c r="HCT182" s="216"/>
      <c r="HCU182" s="216"/>
      <c r="HCV182" s="216"/>
      <c r="HCW182" s="216"/>
      <c r="HCX182" s="216"/>
      <c r="HCY182" s="216"/>
      <c r="HCZ182" s="216"/>
      <c r="HDA182" s="216"/>
      <c r="HDB182" s="216"/>
      <c r="HDC182" s="216"/>
      <c r="HDD182" s="216"/>
      <c r="HDE182" s="216"/>
      <c r="HDF182" s="216"/>
      <c r="HDG182" s="216"/>
      <c r="HDH182" s="216"/>
      <c r="HDI182" s="216"/>
      <c r="HDJ182" s="216"/>
      <c r="HDK182" s="216"/>
      <c r="HDL182" s="216"/>
      <c r="HDM182" s="216"/>
      <c r="HDN182" s="216"/>
      <c r="HDO182" s="216"/>
      <c r="HDP182" s="216"/>
      <c r="HDQ182" s="216"/>
      <c r="HDR182" s="216"/>
      <c r="HDS182" s="216"/>
      <c r="HDT182" s="216"/>
      <c r="HDU182" s="216"/>
      <c r="HDV182" s="216"/>
      <c r="HDW182" s="216"/>
      <c r="HDX182" s="216"/>
      <c r="HDY182" s="216"/>
      <c r="HDZ182" s="216"/>
      <c r="HEA182" s="216"/>
      <c r="HEB182" s="216"/>
      <c r="HEC182" s="216"/>
      <c r="HED182" s="216"/>
      <c r="HEE182" s="216"/>
      <c r="HEF182" s="216"/>
      <c r="HEG182" s="216"/>
      <c r="HEH182" s="216"/>
      <c r="HEI182" s="216"/>
      <c r="HEJ182" s="216"/>
      <c r="HEK182" s="216"/>
      <c r="HEL182" s="216"/>
      <c r="HEM182" s="216"/>
      <c r="HEN182" s="216"/>
      <c r="HEO182" s="216"/>
      <c r="HEP182" s="216"/>
      <c r="HEQ182" s="216"/>
      <c r="HER182" s="216"/>
      <c r="HES182" s="216"/>
      <c r="HET182" s="216"/>
      <c r="HEU182" s="216"/>
      <c r="HEV182" s="216"/>
      <c r="HEW182" s="216"/>
      <c r="HEX182" s="216"/>
      <c r="HEY182" s="216"/>
      <c r="HEZ182" s="216"/>
      <c r="HFA182" s="216"/>
      <c r="HFB182" s="216"/>
      <c r="HFC182" s="216"/>
      <c r="HFD182" s="216"/>
      <c r="HFE182" s="216"/>
      <c r="HFF182" s="216"/>
      <c r="HFG182" s="216"/>
      <c r="HFH182" s="216"/>
      <c r="HFI182" s="216"/>
      <c r="HFJ182" s="216"/>
      <c r="HFK182" s="216"/>
      <c r="HFL182" s="216"/>
      <c r="HFM182" s="216"/>
      <c r="HFN182" s="216"/>
      <c r="HFO182" s="216"/>
      <c r="HFP182" s="216"/>
      <c r="HFQ182" s="216"/>
      <c r="HFR182" s="216"/>
      <c r="HFS182" s="216"/>
      <c r="HFT182" s="216"/>
      <c r="HFU182" s="216"/>
      <c r="HFV182" s="216"/>
      <c r="HFW182" s="216"/>
      <c r="HFX182" s="216"/>
      <c r="HFY182" s="216"/>
      <c r="HFZ182" s="216"/>
      <c r="HGA182" s="216"/>
      <c r="HGB182" s="216"/>
      <c r="HGC182" s="216"/>
      <c r="HGD182" s="216"/>
      <c r="HGE182" s="216"/>
      <c r="HGF182" s="216"/>
      <c r="HGG182" s="216"/>
      <c r="HGH182" s="216"/>
      <c r="HGI182" s="216"/>
      <c r="HGJ182" s="216"/>
      <c r="HGK182" s="216"/>
      <c r="HGL182" s="216"/>
      <c r="HGM182" s="216"/>
      <c r="HGN182" s="216"/>
      <c r="HGO182" s="216"/>
      <c r="HGP182" s="216"/>
      <c r="HGQ182" s="216"/>
      <c r="HGR182" s="216"/>
      <c r="HGS182" s="216"/>
      <c r="HGT182" s="216"/>
      <c r="HGU182" s="216"/>
      <c r="HGV182" s="216"/>
      <c r="HGW182" s="216"/>
      <c r="HGX182" s="216"/>
      <c r="HGY182" s="216"/>
      <c r="HGZ182" s="216"/>
      <c r="HHA182" s="216"/>
      <c r="HHB182" s="216"/>
      <c r="HHC182" s="216"/>
      <c r="HHD182" s="216"/>
      <c r="HHE182" s="216"/>
      <c r="HHF182" s="216"/>
      <c r="HHG182" s="216"/>
      <c r="HHH182" s="216"/>
      <c r="HHI182" s="216"/>
      <c r="HHJ182" s="216"/>
      <c r="HHK182" s="216"/>
      <c r="HHL182" s="216"/>
      <c r="HHM182" s="216"/>
      <c r="HHN182" s="216"/>
      <c r="HHO182" s="216"/>
      <c r="HHP182" s="216"/>
      <c r="HHQ182" s="216"/>
      <c r="HHR182" s="216"/>
      <c r="HHS182" s="216"/>
      <c r="HHT182" s="216"/>
      <c r="HHU182" s="216"/>
      <c r="HHV182" s="216"/>
      <c r="HHW182" s="216"/>
      <c r="HHX182" s="216"/>
      <c r="HHY182" s="216"/>
      <c r="HHZ182" s="216"/>
      <c r="HIA182" s="216"/>
      <c r="HIB182" s="216"/>
      <c r="HIC182" s="216"/>
      <c r="HID182" s="216"/>
      <c r="HIE182" s="216"/>
      <c r="HIF182" s="216"/>
      <c r="HIG182" s="216"/>
      <c r="HIH182" s="216"/>
      <c r="HII182" s="216"/>
      <c r="HIJ182" s="216"/>
      <c r="HIK182" s="216"/>
      <c r="HIL182" s="216"/>
      <c r="HIM182" s="216"/>
      <c r="HIN182" s="216"/>
      <c r="HIO182" s="216"/>
      <c r="HIP182" s="216"/>
      <c r="HIQ182" s="216"/>
      <c r="HIR182" s="216"/>
      <c r="HIS182" s="216"/>
      <c r="HIT182" s="216"/>
      <c r="HIU182" s="216"/>
      <c r="HIV182" s="216"/>
      <c r="HIW182" s="216"/>
      <c r="HIX182" s="216"/>
      <c r="HIY182" s="216"/>
      <c r="HIZ182" s="216"/>
      <c r="HJA182" s="216"/>
      <c r="HJB182" s="216"/>
      <c r="HJC182" s="216"/>
      <c r="HJD182" s="216"/>
      <c r="HJE182" s="216"/>
      <c r="HJF182" s="216"/>
      <c r="HJG182" s="216"/>
      <c r="HJH182" s="216"/>
      <c r="HJI182" s="216"/>
      <c r="HJJ182" s="216"/>
      <c r="HJK182" s="216"/>
      <c r="HJL182" s="216"/>
      <c r="HJM182" s="216"/>
      <c r="HJN182" s="216"/>
      <c r="HJO182" s="216"/>
      <c r="HJP182" s="216"/>
      <c r="HJQ182" s="216"/>
      <c r="HJR182" s="216"/>
      <c r="HJS182" s="216"/>
      <c r="HJT182" s="216"/>
      <c r="HJU182" s="216"/>
      <c r="HJV182" s="216"/>
      <c r="HJW182" s="216"/>
      <c r="HJX182" s="216"/>
      <c r="HJY182" s="216"/>
      <c r="HJZ182" s="216"/>
      <c r="HKA182" s="216"/>
      <c r="HKB182" s="216"/>
      <c r="HKC182" s="216"/>
      <c r="HKD182" s="216"/>
      <c r="HKE182" s="216"/>
      <c r="HKF182" s="216"/>
      <c r="HKG182" s="216"/>
      <c r="HKH182" s="216"/>
      <c r="HKI182" s="216"/>
      <c r="HKJ182" s="216"/>
      <c r="HKK182" s="216"/>
      <c r="HKL182" s="216"/>
      <c r="HKM182" s="216"/>
      <c r="HKN182" s="216"/>
      <c r="HKO182" s="216"/>
      <c r="HKP182" s="216"/>
      <c r="HKQ182" s="216"/>
      <c r="HKR182" s="216"/>
      <c r="HKS182" s="216"/>
      <c r="HKT182" s="216"/>
      <c r="HKU182" s="216"/>
      <c r="HKV182" s="216"/>
      <c r="HKW182" s="216"/>
      <c r="HKX182" s="216"/>
      <c r="HKY182" s="216"/>
      <c r="HKZ182" s="216"/>
      <c r="HLA182" s="216"/>
      <c r="HLB182" s="216"/>
      <c r="HLC182" s="216"/>
      <c r="HLD182" s="216"/>
      <c r="HLE182" s="216"/>
      <c r="HLF182" s="216"/>
      <c r="HLG182" s="216"/>
      <c r="HLH182" s="216"/>
      <c r="HLI182" s="216"/>
      <c r="HLJ182" s="216"/>
      <c r="HLK182" s="216"/>
      <c r="HLL182" s="216"/>
      <c r="HLM182" s="216"/>
      <c r="HLN182" s="216"/>
      <c r="HLO182" s="216"/>
      <c r="HLP182" s="216"/>
      <c r="HLQ182" s="216"/>
      <c r="HLR182" s="216"/>
      <c r="HLS182" s="216"/>
      <c r="HLT182" s="216"/>
      <c r="HLU182" s="216"/>
      <c r="HLV182" s="216"/>
      <c r="HLW182" s="216"/>
      <c r="HLX182" s="216"/>
      <c r="HLY182" s="216"/>
      <c r="HLZ182" s="216"/>
      <c r="HMA182" s="216"/>
      <c r="HMB182" s="216"/>
      <c r="HMC182" s="216"/>
      <c r="HMD182" s="216"/>
      <c r="HME182" s="216"/>
      <c r="HMF182" s="216"/>
      <c r="HMG182" s="216"/>
      <c r="HMH182" s="216"/>
      <c r="HMI182" s="216"/>
      <c r="HMJ182" s="216"/>
      <c r="HMK182" s="216"/>
      <c r="HML182" s="216"/>
      <c r="HMM182" s="216"/>
      <c r="HMN182" s="216"/>
      <c r="HMO182" s="216"/>
      <c r="HMP182" s="216"/>
      <c r="HMQ182" s="216"/>
      <c r="HMR182" s="216"/>
      <c r="HMS182" s="216"/>
      <c r="HMT182" s="216"/>
      <c r="HMU182" s="216"/>
      <c r="HMV182" s="216"/>
      <c r="HMW182" s="216"/>
      <c r="HMX182" s="216"/>
      <c r="HMY182" s="216"/>
      <c r="HMZ182" s="216"/>
      <c r="HNA182" s="216"/>
      <c r="HNB182" s="216"/>
      <c r="HNC182" s="216"/>
      <c r="HND182" s="216"/>
      <c r="HNE182" s="216"/>
      <c r="HNF182" s="216"/>
      <c r="HNG182" s="216"/>
      <c r="HNH182" s="216"/>
      <c r="HNI182" s="216"/>
      <c r="HNJ182" s="216"/>
      <c r="HNK182" s="216"/>
      <c r="HNL182" s="216"/>
      <c r="HNM182" s="216"/>
      <c r="HNN182" s="216"/>
      <c r="HNO182" s="216"/>
      <c r="HNP182" s="216"/>
      <c r="HNQ182" s="216"/>
      <c r="HNR182" s="216"/>
      <c r="HNS182" s="216"/>
      <c r="HNT182" s="216"/>
      <c r="HNU182" s="216"/>
      <c r="HNV182" s="216"/>
      <c r="HNW182" s="216"/>
      <c r="HNX182" s="216"/>
      <c r="HNY182" s="216"/>
      <c r="HNZ182" s="216"/>
      <c r="HOA182" s="216"/>
      <c r="HOB182" s="216"/>
      <c r="HOC182" s="216"/>
      <c r="HOD182" s="216"/>
      <c r="HOE182" s="216"/>
      <c r="HOF182" s="216"/>
      <c r="HOG182" s="216"/>
      <c r="HOH182" s="216"/>
      <c r="HOI182" s="216"/>
      <c r="HOJ182" s="216"/>
      <c r="HOK182" s="216"/>
      <c r="HOL182" s="216"/>
      <c r="HOM182" s="216"/>
      <c r="HON182" s="216"/>
      <c r="HOO182" s="216"/>
      <c r="HOP182" s="216"/>
      <c r="HOQ182" s="216"/>
      <c r="HOR182" s="216"/>
      <c r="HOS182" s="216"/>
      <c r="HOT182" s="216"/>
      <c r="HOU182" s="216"/>
      <c r="HOV182" s="216"/>
      <c r="HOW182" s="216"/>
      <c r="HOX182" s="216"/>
      <c r="HOY182" s="216"/>
      <c r="HOZ182" s="216"/>
      <c r="HPA182" s="216"/>
      <c r="HPB182" s="216"/>
      <c r="HPC182" s="216"/>
      <c r="HPD182" s="216"/>
      <c r="HPE182" s="216"/>
      <c r="HPF182" s="216"/>
      <c r="HPG182" s="216"/>
      <c r="HPH182" s="216"/>
      <c r="HPI182" s="216"/>
      <c r="HPJ182" s="216"/>
      <c r="HPK182" s="216"/>
      <c r="HPL182" s="216"/>
      <c r="HPM182" s="216"/>
      <c r="HPN182" s="216"/>
      <c r="HPO182" s="216"/>
      <c r="HPP182" s="216"/>
      <c r="HPQ182" s="216"/>
      <c r="HPR182" s="216"/>
      <c r="HPS182" s="216"/>
      <c r="HPT182" s="216"/>
      <c r="HPU182" s="216"/>
      <c r="HPV182" s="216"/>
      <c r="HPW182" s="216"/>
      <c r="HPX182" s="216"/>
      <c r="HPY182" s="216"/>
      <c r="HPZ182" s="216"/>
      <c r="HQA182" s="216"/>
      <c r="HQB182" s="216"/>
      <c r="HQC182" s="216"/>
      <c r="HQD182" s="216"/>
      <c r="HQE182" s="216"/>
      <c r="HQF182" s="216"/>
      <c r="HQG182" s="216"/>
      <c r="HQH182" s="216"/>
      <c r="HQI182" s="216"/>
      <c r="HQJ182" s="216"/>
      <c r="HQK182" s="216"/>
      <c r="HQL182" s="216"/>
      <c r="HQM182" s="216"/>
      <c r="HQN182" s="216"/>
      <c r="HQO182" s="216"/>
      <c r="HQP182" s="216"/>
      <c r="HQQ182" s="216"/>
      <c r="HQR182" s="216"/>
      <c r="HQS182" s="216"/>
      <c r="HQT182" s="216"/>
      <c r="HQU182" s="216"/>
      <c r="HQV182" s="216"/>
      <c r="HQW182" s="216"/>
      <c r="HQX182" s="216"/>
      <c r="HQY182" s="216"/>
      <c r="HQZ182" s="216"/>
      <c r="HRA182" s="216"/>
      <c r="HRB182" s="216"/>
      <c r="HRC182" s="216"/>
      <c r="HRD182" s="216"/>
      <c r="HRE182" s="216"/>
      <c r="HRF182" s="216"/>
      <c r="HRG182" s="216"/>
      <c r="HRH182" s="216"/>
      <c r="HRI182" s="216"/>
      <c r="HRJ182" s="216"/>
      <c r="HRK182" s="216"/>
      <c r="HRL182" s="216"/>
      <c r="HRM182" s="216"/>
      <c r="HRN182" s="216"/>
      <c r="HRO182" s="216"/>
      <c r="HRP182" s="216"/>
      <c r="HRQ182" s="216"/>
      <c r="HRR182" s="216"/>
      <c r="HRS182" s="216"/>
      <c r="HRT182" s="216"/>
      <c r="HRU182" s="216"/>
      <c r="HRV182" s="216"/>
      <c r="HRW182" s="216"/>
      <c r="HRX182" s="216"/>
      <c r="HRY182" s="216"/>
      <c r="HRZ182" s="216"/>
      <c r="HSA182" s="216"/>
      <c r="HSB182" s="216"/>
      <c r="HSC182" s="216"/>
      <c r="HSD182" s="216"/>
      <c r="HSE182" s="216"/>
      <c r="HSF182" s="216"/>
      <c r="HSG182" s="216"/>
      <c r="HSH182" s="216"/>
      <c r="HSI182" s="216"/>
      <c r="HSJ182" s="216"/>
      <c r="HSK182" s="216"/>
      <c r="HSL182" s="216"/>
      <c r="HSM182" s="216"/>
      <c r="HSN182" s="216"/>
      <c r="HSO182" s="216"/>
      <c r="HSP182" s="216"/>
      <c r="HSQ182" s="216"/>
      <c r="HSR182" s="216"/>
      <c r="HSS182" s="216"/>
      <c r="HST182" s="216"/>
      <c r="HSU182" s="216"/>
      <c r="HSV182" s="216"/>
      <c r="HSW182" s="216"/>
      <c r="HSX182" s="216"/>
      <c r="HSY182" s="216"/>
      <c r="HSZ182" s="216"/>
      <c r="HTA182" s="216"/>
      <c r="HTB182" s="216"/>
      <c r="HTC182" s="216"/>
      <c r="HTD182" s="216"/>
      <c r="HTE182" s="216"/>
      <c r="HTF182" s="216"/>
      <c r="HTG182" s="216"/>
      <c r="HTH182" s="216"/>
      <c r="HTI182" s="216"/>
      <c r="HTJ182" s="216"/>
      <c r="HTK182" s="216"/>
      <c r="HTL182" s="216"/>
      <c r="HTM182" s="216"/>
      <c r="HTN182" s="216"/>
      <c r="HTO182" s="216"/>
      <c r="HTP182" s="216"/>
      <c r="HTQ182" s="216"/>
      <c r="HTR182" s="216"/>
      <c r="HTS182" s="216"/>
      <c r="HTT182" s="216"/>
      <c r="HTU182" s="216"/>
      <c r="HTV182" s="216"/>
      <c r="HTW182" s="216"/>
      <c r="HTX182" s="216"/>
      <c r="HTY182" s="216"/>
      <c r="HTZ182" s="216"/>
      <c r="HUA182" s="216"/>
      <c r="HUB182" s="216"/>
      <c r="HUC182" s="216"/>
      <c r="HUD182" s="216"/>
      <c r="HUE182" s="216"/>
      <c r="HUF182" s="216"/>
      <c r="HUG182" s="216"/>
      <c r="HUH182" s="216"/>
      <c r="HUI182" s="216"/>
      <c r="HUJ182" s="216"/>
      <c r="HUK182" s="216"/>
      <c r="HUL182" s="216"/>
      <c r="HUM182" s="216"/>
      <c r="HUN182" s="216"/>
      <c r="HUO182" s="216"/>
      <c r="HUP182" s="216"/>
      <c r="HUQ182" s="216"/>
      <c r="HUR182" s="216"/>
      <c r="HUS182" s="216"/>
      <c r="HUT182" s="216"/>
      <c r="HUU182" s="216"/>
      <c r="HUV182" s="216"/>
      <c r="HUW182" s="216"/>
      <c r="HUX182" s="216"/>
      <c r="HUY182" s="216"/>
      <c r="HUZ182" s="216"/>
      <c r="HVA182" s="216"/>
      <c r="HVB182" s="216"/>
      <c r="HVC182" s="216"/>
      <c r="HVD182" s="216"/>
      <c r="HVE182" s="216"/>
      <c r="HVF182" s="216"/>
      <c r="HVG182" s="216"/>
      <c r="HVH182" s="216"/>
      <c r="HVI182" s="216"/>
      <c r="HVJ182" s="216"/>
      <c r="HVK182" s="216"/>
      <c r="HVL182" s="216"/>
      <c r="HVM182" s="216"/>
      <c r="HVN182" s="216"/>
      <c r="HVO182" s="216"/>
      <c r="HVP182" s="216"/>
      <c r="HVQ182" s="216"/>
      <c r="HVR182" s="216"/>
      <c r="HVS182" s="216"/>
      <c r="HVT182" s="216"/>
      <c r="HVU182" s="216"/>
      <c r="HVV182" s="216"/>
      <c r="HVW182" s="216"/>
      <c r="HVX182" s="216"/>
      <c r="HVY182" s="216"/>
      <c r="HVZ182" s="216"/>
      <c r="HWA182" s="216"/>
      <c r="HWB182" s="216"/>
      <c r="HWC182" s="216"/>
      <c r="HWD182" s="216"/>
      <c r="HWE182" s="216"/>
      <c r="HWF182" s="216"/>
      <c r="HWG182" s="216"/>
      <c r="HWH182" s="216"/>
      <c r="HWI182" s="216"/>
      <c r="HWJ182" s="216"/>
      <c r="HWK182" s="216"/>
      <c r="HWL182" s="216"/>
      <c r="HWM182" s="216"/>
      <c r="HWN182" s="216"/>
      <c r="HWO182" s="216"/>
      <c r="HWP182" s="216"/>
      <c r="HWQ182" s="216"/>
      <c r="HWR182" s="216"/>
      <c r="HWS182" s="216"/>
      <c r="HWT182" s="216"/>
      <c r="HWU182" s="216"/>
      <c r="HWV182" s="216"/>
      <c r="HWW182" s="216"/>
      <c r="HWX182" s="216"/>
      <c r="HWY182" s="216"/>
      <c r="HWZ182" s="216"/>
      <c r="HXA182" s="216"/>
      <c r="HXB182" s="216"/>
      <c r="HXC182" s="216"/>
      <c r="HXD182" s="216"/>
      <c r="HXE182" s="216"/>
      <c r="HXF182" s="216"/>
      <c r="HXG182" s="216"/>
      <c r="HXH182" s="216"/>
      <c r="HXI182" s="216"/>
      <c r="HXJ182" s="216"/>
      <c r="HXK182" s="216"/>
      <c r="HXL182" s="216"/>
      <c r="HXM182" s="216"/>
      <c r="HXN182" s="216"/>
      <c r="HXO182" s="216"/>
      <c r="HXP182" s="216"/>
      <c r="HXQ182" s="216"/>
      <c r="HXR182" s="216"/>
      <c r="HXS182" s="216"/>
      <c r="HXT182" s="216"/>
      <c r="HXU182" s="216"/>
      <c r="HXV182" s="216"/>
      <c r="HXW182" s="216"/>
      <c r="HXX182" s="216"/>
      <c r="HXY182" s="216"/>
      <c r="HXZ182" s="216"/>
      <c r="HYA182" s="216"/>
      <c r="HYB182" s="216"/>
      <c r="HYC182" s="216"/>
      <c r="HYD182" s="216"/>
      <c r="HYE182" s="216"/>
      <c r="HYF182" s="216"/>
      <c r="HYG182" s="216"/>
      <c r="HYH182" s="216"/>
      <c r="HYI182" s="216"/>
      <c r="HYJ182" s="216"/>
      <c r="HYK182" s="216"/>
      <c r="HYL182" s="216"/>
      <c r="HYM182" s="216"/>
      <c r="HYN182" s="216"/>
      <c r="HYO182" s="216"/>
      <c r="HYP182" s="216"/>
      <c r="HYQ182" s="216"/>
      <c r="HYR182" s="216"/>
      <c r="HYS182" s="216"/>
      <c r="HYT182" s="216"/>
      <c r="HYU182" s="216"/>
      <c r="HYV182" s="216"/>
      <c r="HYW182" s="216"/>
      <c r="HYX182" s="216"/>
      <c r="HYY182" s="216"/>
      <c r="HYZ182" s="216"/>
      <c r="HZA182" s="216"/>
      <c r="HZB182" s="216"/>
      <c r="HZC182" s="216"/>
      <c r="HZD182" s="216"/>
      <c r="HZE182" s="216"/>
      <c r="HZF182" s="216"/>
      <c r="HZG182" s="216"/>
      <c r="HZH182" s="216"/>
      <c r="HZI182" s="216"/>
      <c r="HZJ182" s="216"/>
      <c r="HZK182" s="216"/>
      <c r="HZL182" s="216"/>
      <c r="HZM182" s="216"/>
      <c r="HZN182" s="216"/>
      <c r="HZO182" s="216"/>
      <c r="HZP182" s="216"/>
      <c r="HZQ182" s="216"/>
      <c r="HZR182" s="216"/>
      <c r="HZS182" s="216"/>
      <c r="HZT182" s="216"/>
      <c r="HZU182" s="216"/>
      <c r="HZV182" s="216"/>
      <c r="HZW182" s="216"/>
      <c r="HZX182" s="216"/>
      <c r="HZY182" s="216"/>
      <c r="HZZ182" s="216"/>
      <c r="IAA182" s="216"/>
      <c r="IAB182" s="216"/>
      <c r="IAC182" s="216"/>
      <c r="IAD182" s="216"/>
      <c r="IAE182" s="216"/>
      <c r="IAF182" s="216"/>
      <c r="IAG182" s="216"/>
      <c r="IAH182" s="216"/>
      <c r="IAI182" s="216"/>
      <c r="IAJ182" s="216"/>
      <c r="IAK182" s="216"/>
      <c r="IAL182" s="216"/>
      <c r="IAM182" s="216"/>
      <c r="IAN182" s="216"/>
      <c r="IAO182" s="216"/>
      <c r="IAP182" s="216"/>
      <c r="IAQ182" s="216"/>
      <c r="IAR182" s="216"/>
      <c r="IAS182" s="216"/>
      <c r="IAT182" s="216"/>
      <c r="IAU182" s="216"/>
      <c r="IAV182" s="216"/>
      <c r="IAW182" s="216"/>
      <c r="IAX182" s="216"/>
      <c r="IAY182" s="216"/>
      <c r="IAZ182" s="216"/>
      <c r="IBA182" s="216"/>
      <c r="IBB182" s="216"/>
      <c r="IBC182" s="216"/>
      <c r="IBD182" s="216"/>
      <c r="IBE182" s="216"/>
      <c r="IBF182" s="216"/>
      <c r="IBG182" s="216"/>
      <c r="IBH182" s="216"/>
      <c r="IBI182" s="216"/>
      <c r="IBJ182" s="216"/>
      <c r="IBK182" s="216"/>
      <c r="IBL182" s="216"/>
      <c r="IBM182" s="216"/>
      <c r="IBN182" s="216"/>
      <c r="IBO182" s="216"/>
      <c r="IBP182" s="216"/>
      <c r="IBQ182" s="216"/>
      <c r="IBR182" s="216"/>
      <c r="IBS182" s="216"/>
      <c r="IBT182" s="216"/>
      <c r="IBU182" s="216"/>
      <c r="IBV182" s="216"/>
      <c r="IBW182" s="216"/>
      <c r="IBX182" s="216"/>
      <c r="IBY182" s="216"/>
      <c r="IBZ182" s="216"/>
      <c r="ICA182" s="216"/>
      <c r="ICB182" s="216"/>
      <c r="ICC182" s="216"/>
      <c r="ICD182" s="216"/>
      <c r="ICE182" s="216"/>
      <c r="ICF182" s="216"/>
      <c r="ICG182" s="216"/>
      <c r="ICH182" s="216"/>
      <c r="ICI182" s="216"/>
      <c r="ICJ182" s="216"/>
      <c r="ICK182" s="216"/>
      <c r="ICL182" s="216"/>
      <c r="ICM182" s="216"/>
      <c r="ICN182" s="216"/>
      <c r="ICO182" s="216"/>
      <c r="ICP182" s="216"/>
      <c r="ICQ182" s="216"/>
      <c r="ICR182" s="216"/>
      <c r="ICS182" s="216"/>
      <c r="ICT182" s="216"/>
      <c r="ICU182" s="216"/>
      <c r="ICV182" s="216"/>
      <c r="ICW182" s="216"/>
      <c r="ICX182" s="216"/>
      <c r="ICY182" s="216"/>
      <c r="ICZ182" s="216"/>
      <c r="IDA182" s="216"/>
      <c r="IDB182" s="216"/>
      <c r="IDC182" s="216"/>
      <c r="IDD182" s="216"/>
      <c r="IDE182" s="216"/>
      <c r="IDF182" s="216"/>
      <c r="IDG182" s="216"/>
      <c r="IDH182" s="216"/>
      <c r="IDI182" s="216"/>
      <c r="IDJ182" s="216"/>
      <c r="IDK182" s="216"/>
      <c r="IDL182" s="216"/>
      <c r="IDM182" s="216"/>
      <c r="IDN182" s="216"/>
      <c r="IDO182" s="216"/>
      <c r="IDP182" s="216"/>
      <c r="IDQ182" s="216"/>
      <c r="IDR182" s="216"/>
      <c r="IDS182" s="216"/>
      <c r="IDT182" s="216"/>
      <c r="IDU182" s="216"/>
      <c r="IDV182" s="216"/>
      <c r="IDW182" s="216"/>
      <c r="IDX182" s="216"/>
      <c r="IDY182" s="216"/>
      <c r="IDZ182" s="216"/>
      <c r="IEA182" s="216"/>
      <c r="IEB182" s="216"/>
      <c r="IEC182" s="216"/>
      <c r="IED182" s="216"/>
      <c r="IEE182" s="216"/>
      <c r="IEF182" s="216"/>
      <c r="IEG182" s="216"/>
      <c r="IEH182" s="216"/>
      <c r="IEI182" s="216"/>
      <c r="IEJ182" s="216"/>
      <c r="IEK182" s="216"/>
      <c r="IEL182" s="216"/>
      <c r="IEM182" s="216"/>
      <c r="IEN182" s="216"/>
      <c r="IEO182" s="216"/>
      <c r="IEP182" s="216"/>
      <c r="IEQ182" s="216"/>
      <c r="IER182" s="216"/>
      <c r="IES182" s="216"/>
      <c r="IET182" s="216"/>
      <c r="IEU182" s="216"/>
      <c r="IEV182" s="216"/>
      <c r="IEW182" s="216"/>
      <c r="IEX182" s="216"/>
      <c r="IEY182" s="216"/>
      <c r="IEZ182" s="216"/>
      <c r="IFA182" s="216"/>
      <c r="IFB182" s="216"/>
      <c r="IFC182" s="216"/>
      <c r="IFD182" s="216"/>
      <c r="IFE182" s="216"/>
      <c r="IFF182" s="216"/>
      <c r="IFG182" s="216"/>
      <c r="IFH182" s="216"/>
      <c r="IFI182" s="216"/>
      <c r="IFJ182" s="216"/>
      <c r="IFK182" s="216"/>
      <c r="IFL182" s="216"/>
      <c r="IFM182" s="216"/>
      <c r="IFN182" s="216"/>
      <c r="IFO182" s="216"/>
      <c r="IFP182" s="216"/>
      <c r="IFQ182" s="216"/>
      <c r="IFR182" s="216"/>
      <c r="IFS182" s="216"/>
      <c r="IFT182" s="216"/>
      <c r="IFU182" s="216"/>
      <c r="IFV182" s="216"/>
      <c r="IFW182" s="216"/>
      <c r="IFX182" s="216"/>
      <c r="IFY182" s="216"/>
      <c r="IFZ182" s="216"/>
      <c r="IGA182" s="216"/>
      <c r="IGB182" s="216"/>
      <c r="IGC182" s="216"/>
      <c r="IGD182" s="216"/>
      <c r="IGE182" s="216"/>
      <c r="IGF182" s="216"/>
      <c r="IGG182" s="216"/>
      <c r="IGH182" s="216"/>
      <c r="IGI182" s="216"/>
      <c r="IGJ182" s="216"/>
      <c r="IGK182" s="216"/>
      <c r="IGL182" s="216"/>
      <c r="IGM182" s="216"/>
      <c r="IGN182" s="216"/>
      <c r="IGO182" s="216"/>
      <c r="IGP182" s="216"/>
      <c r="IGQ182" s="216"/>
      <c r="IGR182" s="216"/>
      <c r="IGS182" s="216"/>
      <c r="IGT182" s="216"/>
      <c r="IGU182" s="216"/>
      <c r="IGV182" s="216"/>
      <c r="IGW182" s="216"/>
      <c r="IGX182" s="216"/>
      <c r="IGY182" s="216"/>
      <c r="IGZ182" s="216"/>
      <c r="IHA182" s="216"/>
      <c r="IHB182" s="216"/>
      <c r="IHC182" s="216"/>
      <c r="IHD182" s="216"/>
      <c r="IHE182" s="216"/>
      <c r="IHF182" s="216"/>
      <c r="IHG182" s="216"/>
      <c r="IHH182" s="216"/>
      <c r="IHI182" s="216"/>
      <c r="IHJ182" s="216"/>
      <c r="IHK182" s="216"/>
      <c r="IHL182" s="216"/>
      <c r="IHM182" s="216"/>
      <c r="IHN182" s="216"/>
      <c r="IHO182" s="216"/>
      <c r="IHP182" s="216"/>
      <c r="IHQ182" s="216"/>
      <c r="IHR182" s="216"/>
      <c r="IHS182" s="216"/>
      <c r="IHT182" s="216"/>
      <c r="IHU182" s="216"/>
      <c r="IHV182" s="216"/>
      <c r="IHW182" s="216"/>
      <c r="IHX182" s="216"/>
      <c r="IHY182" s="216"/>
      <c r="IHZ182" s="216"/>
      <c r="IIA182" s="216"/>
      <c r="IIB182" s="216"/>
      <c r="IIC182" s="216"/>
      <c r="IID182" s="216"/>
      <c r="IIE182" s="216"/>
      <c r="IIF182" s="216"/>
      <c r="IIG182" s="216"/>
      <c r="IIH182" s="216"/>
      <c r="III182" s="216"/>
      <c r="IIJ182" s="216"/>
      <c r="IIK182" s="216"/>
      <c r="IIL182" s="216"/>
      <c r="IIM182" s="216"/>
      <c r="IIN182" s="216"/>
      <c r="IIO182" s="216"/>
      <c r="IIP182" s="216"/>
      <c r="IIQ182" s="216"/>
      <c r="IIR182" s="216"/>
      <c r="IIS182" s="216"/>
      <c r="IIT182" s="216"/>
      <c r="IIU182" s="216"/>
      <c r="IIV182" s="216"/>
      <c r="IIW182" s="216"/>
      <c r="IIX182" s="216"/>
      <c r="IIY182" s="216"/>
      <c r="IIZ182" s="216"/>
      <c r="IJA182" s="216"/>
      <c r="IJB182" s="216"/>
      <c r="IJC182" s="216"/>
      <c r="IJD182" s="216"/>
      <c r="IJE182" s="216"/>
      <c r="IJF182" s="216"/>
      <c r="IJG182" s="216"/>
      <c r="IJH182" s="216"/>
      <c r="IJI182" s="216"/>
      <c r="IJJ182" s="216"/>
      <c r="IJK182" s="216"/>
      <c r="IJL182" s="216"/>
      <c r="IJM182" s="216"/>
      <c r="IJN182" s="216"/>
      <c r="IJO182" s="216"/>
      <c r="IJP182" s="216"/>
      <c r="IJQ182" s="216"/>
      <c r="IJR182" s="216"/>
      <c r="IJS182" s="216"/>
      <c r="IJT182" s="216"/>
      <c r="IJU182" s="216"/>
      <c r="IJV182" s="216"/>
      <c r="IJW182" s="216"/>
      <c r="IJX182" s="216"/>
      <c r="IJY182" s="216"/>
      <c r="IJZ182" s="216"/>
      <c r="IKA182" s="216"/>
      <c r="IKB182" s="216"/>
      <c r="IKC182" s="216"/>
      <c r="IKD182" s="216"/>
      <c r="IKE182" s="216"/>
      <c r="IKF182" s="216"/>
      <c r="IKG182" s="216"/>
      <c r="IKH182" s="216"/>
      <c r="IKI182" s="216"/>
      <c r="IKJ182" s="216"/>
      <c r="IKK182" s="216"/>
      <c r="IKL182" s="216"/>
      <c r="IKM182" s="216"/>
      <c r="IKN182" s="216"/>
      <c r="IKO182" s="216"/>
      <c r="IKP182" s="216"/>
      <c r="IKQ182" s="216"/>
      <c r="IKR182" s="216"/>
      <c r="IKS182" s="216"/>
      <c r="IKT182" s="216"/>
      <c r="IKU182" s="216"/>
      <c r="IKV182" s="216"/>
      <c r="IKW182" s="216"/>
      <c r="IKX182" s="216"/>
      <c r="IKY182" s="216"/>
      <c r="IKZ182" s="216"/>
      <c r="ILA182" s="216"/>
      <c r="ILB182" s="216"/>
      <c r="ILC182" s="216"/>
      <c r="ILD182" s="216"/>
      <c r="ILE182" s="216"/>
      <c r="ILF182" s="216"/>
      <c r="ILG182" s="216"/>
      <c r="ILH182" s="216"/>
      <c r="ILI182" s="216"/>
      <c r="ILJ182" s="216"/>
      <c r="ILK182" s="216"/>
      <c r="ILL182" s="216"/>
      <c r="ILM182" s="216"/>
      <c r="ILN182" s="216"/>
      <c r="ILO182" s="216"/>
      <c r="ILP182" s="216"/>
      <c r="ILQ182" s="216"/>
      <c r="ILR182" s="216"/>
      <c r="ILS182" s="216"/>
      <c r="ILT182" s="216"/>
      <c r="ILU182" s="216"/>
      <c r="ILV182" s="216"/>
      <c r="ILW182" s="216"/>
      <c r="ILX182" s="216"/>
      <c r="ILY182" s="216"/>
      <c r="ILZ182" s="216"/>
      <c r="IMA182" s="216"/>
      <c r="IMB182" s="216"/>
      <c r="IMC182" s="216"/>
      <c r="IMD182" s="216"/>
      <c r="IME182" s="216"/>
      <c r="IMF182" s="216"/>
      <c r="IMG182" s="216"/>
      <c r="IMH182" s="216"/>
      <c r="IMI182" s="216"/>
      <c r="IMJ182" s="216"/>
      <c r="IMK182" s="216"/>
      <c r="IML182" s="216"/>
      <c r="IMM182" s="216"/>
      <c r="IMN182" s="216"/>
      <c r="IMO182" s="216"/>
      <c r="IMP182" s="216"/>
      <c r="IMQ182" s="216"/>
      <c r="IMR182" s="216"/>
      <c r="IMS182" s="216"/>
      <c r="IMT182" s="216"/>
      <c r="IMU182" s="216"/>
      <c r="IMV182" s="216"/>
      <c r="IMW182" s="216"/>
      <c r="IMX182" s="216"/>
      <c r="IMY182" s="216"/>
      <c r="IMZ182" s="216"/>
      <c r="INA182" s="216"/>
      <c r="INB182" s="216"/>
      <c r="INC182" s="216"/>
      <c r="IND182" s="216"/>
      <c r="INE182" s="216"/>
      <c r="INF182" s="216"/>
      <c r="ING182" s="216"/>
      <c r="INH182" s="216"/>
      <c r="INI182" s="216"/>
      <c r="INJ182" s="216"/>
      <c r="INK182" s="216"/>
      <c r="INL182" s="216"/>
      <c r="INM182" s="216"/>
      <c r="INN182" s="216"/>
      <c r="INO182" s="216"/>
      <c r="INP182" s="216"/>
      <c r="INQ182" s="216"/>
      <c r="INR182" s="216"/>
      <c r="INS182" s="216"/>
      <c r="INT182" s="216"/>
      <c r="INU182" s="216"/>
      <c r="INV182" s="216"/>
      <c r="INW182" s="216"/>
      <c r="INX182" s="216"/>
      <c r="INY182" s="216"/>
      <c r="INZ182" s="216"/>
      <c r="IOA182" s="216"/>
      <c r="IOB182" s="216"/>
      <c r="IOC182" s="216"/>
      <c r="IOD182" s="216"/>
      <c r="IOE182" s="216"/>
      <c r="IOF182" s="216"/>
      <c r="IOG182" s="216"/>
      <c r="IOH182" s="216"/>
      <c r="IOI182" s="216"/>
      <c r="IOJ182" s="216"/>
      <c r="IOK182" s="216"/>
      <c r="IOL182" s="216"/>
      <c r="IOM182" s="216"/>
      <c r="ION182" s="216"/>
      <c r="IOO182" s="216"/>
      <c r="IOP182" s="216"/>
      <c r="IOQ182" s="216"/>
      <c r="IOR182" s="216"/>
      <c r="IOS182" s="216"/>
      <c r="IOT182" s="216"/>
      <c r="IOU182" s="216"/>
      <c r="IOV182" s="216"/>
      <c r="IOW182" s="216"/>
      <c r="IOX182" s="216"/>
      <c r="IOY182" s="216"/>
      <c r="IOZ182" s="216"/>
      <c r="IPA182" s="216"/>
      <c r="IPB182" s="216"/>
      <c r="IPC182" s="216"/>
      <c r="IPD182" s="216"/>
      <c r="IPE182" s="216"/>
      <c r="IPF182" s="216"/>
      <c r="IPG182" s="216"/>
      <c r="IPH182" s="216"/>
      <c r="IPI182" s="216"/>
      <c r="IPJ182" s="216"/>
      <c r="IPK182" s="216"/>
      <c r="IPL182" s="216"/>
      <c r="IPM182" s="216"/>
      <c r="IPN182" s="216"/>
      <c r="IPO182" s="216"/>
      <c r="IPP182" s="216"/>
      <c r="IPQ182" s="216"/>
      <c r="IPR182" s="216"/>
      <c r="IPS182" s="216"/>
      <c r="IPT182" s="216"/>
      <c r="IPU182" s="216"/>
      <c r="IPV182" s="216"/>
      <c r="IPW182" s="216"/>
      <c r="IPX182" s="216"/>
      <c r="IPY182" s="216"/>
      <c r="IPZ182" s="216"/>
      <c r="IQA182" s="216"/>
      <c r="IQB182" s="216"/>
      <c r="IQC182" s="216"/>
      <c r="IQD182" s="216"/>
      <c r="IQE182" s="216"/>
      <c r="IQF182" s="216"/>
      <c r="IQG182" s="216"/>
      <c r="IQH182" s="216"/>
      <c r="IQI182" s="216"/>
      <c r="IQJ182" s="216"/>
      <c r="IQK182" s="216"/>
      <c r="IQL182" s="216"/>
      <c r="IQM182" s="216"/>
      <c r="IQN182" s="216"/>
      <c r="IQO182" s="216"/>
      <c r="IQP182" s="216"/>
      <c r="IQQ182" s="216"/>
      <c r="IQR182" s="216"/>
      <c r="IQS182" s="216"/>
      <c r="IQT182" s="216"/>
      <c r="IQU182" s="216"/>
      <c r="IQV182" s="216"/>
      <c r="IQW182" s="216"/>
      <c r="IQX182" s="216"/>
      <c r="IQY182" s="216"/>
      <c r="IQZ182" s="216"/>
      <c r="IRA182" s="216"/>
      <c r="IRB182" s="216"/>
      <c r="IRC182" s="216"/>
      <c r="IRD182" s="216"/>
      <c r="IRE182" s="216"/>
      <c r="IRF182" s="216"/>
      <c r="IRG182" s="216"/>
      <c r="IRH182" s="216"/>
      <c r="IRI182" s="216"/>
      <c r="IRJ182" s="216"/>
      <c r="IRK182" s="216"/>
      <c r="IRL182" s="216"/>
      <c r="IRM182" s="216"/>
      <c r="IRN182" s="216"/>
      <c r="IRO182" s="216"/>
      <c r="IRP182" s="216"/>
      <c r="IRQ182" s="216"/>
      <c r="IRR182" s="216"/>
      <c r="IRS182" s="216"/>
      <c r="IRT182" s="216"/>
      <c r="IRU182" s="216"/>
      <c r="IRV182" s="216"/>
      <c r="IRW182" s="216"/>
      <c r="IRX182" s="216"/>
      <c r="IRY182" s="216"/>
      <c r="IRZ182" s="216"/>
      <c r="ISA182" s="216"/>
      <c r="ISB182" s="216"/>
      <c r="ISC182" s="216"/>
      <c r="ISD182" s="216"/>
      <c r="ISE182" s="216"/>
      <c r="ISF182" s="216"/>
      <c r="ISG182" s="216"/>
      <c r="ISH182" s="216"/>
      <c r="ISI182" s="216"/>
      <c r="ISJ182" s="216"/>
      <c r="ISK182" s="216"/>
      <c r="ISL182" s="216"/>
      <c r="ISM182" s="216"/>
      <c r="ISN182" s="216"/>
      <c r="ISO182" s="216"/>
      <c r="ISP182" s="216"/>
      <c r="ISQ182" s="216"/>
      <c r="ISR182" s="216"/>
      <c r="ISS182" s="216"/>
      <c r="IST182" s="216"/>
      <c r="ISU182" s="216"/>
      <c r="ISV182" s="216"/>
      <c r="ISW182" s="216"/>
      <c r="ISX182" s="216"/>
      <c r="ISY182" s="216"/>
      <c r="ISZ182" s="216"/>
      <c r="ITA182" s="216"/>
      <c r="ITB182" s="216"/>
      <c r="ITC182" s="216"/>
      <c r="ITD182" s="216"/>
      <c r="ITE182" s="216"/>
      <c r="ITF182" s="216"/>
      <c r="ITG182" s="216"/>
      <c r="ITH182" s="216"/>
      <c r="ITI182" s="216"/>
      <c r="ITJ182" s="216"/>
      <c r="ITK182" s="216"/>
      <c r="ITL182" s="216"/>
      <c r="ITM182" s="216"/>
      <c r="ITN182" s="216"/>
      <c r="ITO182" s="216"/>
      <c r="ITP182" s="216"/>
      <c r="ITQ182" s="216"/>
      <c r="ITR182" s="216"/>
      <c r="ITS182" s="216"/>
      <c r="ITT182" s="216"/>
      <c r="ITU182" s="216"/>
      <c r="ITV182" s="216"/>
      <c r="ITW182" s="216"/>
      <c r="ITX182" s="216"/>
      <c r="ITY182" s="216"/>
      <c r="ITZ182" s="216"/>
      <c r="IUA182" s="216"/>
      <c r="IUB182" s="216"/>
      <c r="IUC182" s="216"/>
      <c r="IUD182" s="216"/>
      <c r="IUE182" s="216"/>
      <c r="IUF182" s="216"/>
      <c r="IUG182" s="216"/>
      <c r="IUH182" s="216"/>
      <c r="IUI182" s="216"/>
      <c r="IUJ182" s="216"/>
      <c r="IUK182" s="216"/>
      <c r="IUL182" s="216"/>
      <c r="IUM182" s="216"/>
      <c r="IUN182" s="216"/>
      <c r="IUO182" s="216"/>
      <c r="IUP182" s="216"/>
      <c r="IUQ182" s="216"/>
      <c r="IUR182" s="216"/>
      <c r="IUS182" s="216"/>
      <c r="IUT182" s="216"/>
      <c r="IUU182" s="216"/>
      <c r="IUV182" s="216"/>
      <c r="IUW182" s="216"/>
      <c r="IUX182" s="216"/>
      <c r="IUY182" s="216"/>
      <c r="IUZ182" s="216"/>
      <c r="IVA182" s="216"/>
      <c r="IVB182" s="216"/>
      <c r="IVC182" s="216"/>
      <c r="IVD182" s="216"/>
      <c r="IVE182" s="216"/>
      <c r="IVF182" s="216"/>
      <c r="IVG182" s="216"/>
      <c r="IVH182" s="216"/>
      <c r="IVI182" s="216"/>
      <c r="IVJ182" s="216"/>
      <c r="IVK182" s="216"/>
      <c r="IVL182" s="216"/>
      <c r="IVM182" s="216"/>
      <c r="IVN182" s="216"/>
      <c r="IVO182" s="216"/>
      <c r="IVP182" s="216"/>
      <c r="IVQ182" s="216"/>
      <c r="IVR182" s="216"/>
      <c r="IVS182" s="216"/>
      <c r="IVT182" s="216"/>
      <c r="IVU182" s="216"/>
      <c r="IVV182" s="216"/>
      <c r="IVW182" s="216"/>
      <c r="IVX182" s="216"/>
      <c r="IVY182" s="216"/>
      <c r="IVZ182" s="216"/>
      <c r="IWA182" s="216"/>
      <c r="IWB182" s="216"/>
      <c r="IWC182" s="216"/>
      <c r="IWD182" s="216"/>
      <c r="IWE182" s="216"/>
      <c r="IWF182" s="216"/>
      <c r="IWG182" s="216"/>
      <c r="IWH182" s="216"/>
      <c r="IWI182" s="216"/>
      <c r="IWJ182" s="216"/>
      <c r="IWK182" s="216"/>
      <c r="IWL182" s="216"/>
      <c r="IWM182" s="216"/>
      <c r="IWN182" s="216"/>
      <c r="IWO182" s="216"/>
      <c r="IWP182" s="216"/>
      <c r="IWQ182" s="216"/>
      <c r="IWR182" s="216"/>
      <c r="IWS182" s="216"/>
      <c r="IWT182" s="216"/>
      <c r="IWU182" s="216"/>
      <c r="IWV182" s="216"/>
      <c r="IWW182" s="216"/>
      <c r="IWX182" s="216"/>
      <c r="IWY182" s="216"/>
      <c r="IWZ182" s="216"/>
      <c r="IXA182" s="216"/>
      <c r="IXB182" s="216"/>
      <c r="IXC182" s="216"/>
      <c r="IXD182" s="216"/>
      <c r="IXE182" s="216"/>
      <c r="IXF182" s="216"/>
      <c r="IXG182" s="216"/>
      <c r="IXH182" s="216"/>
      <c r="IXI182" s="216"/>
      <c r="IXJ182" s="216"/>
      <c r="IXK182" s="216"/>
      <c r="IXL182" s="216"/>
      <c r="IXM182" s="216"/>
      <c r="IXN182" s="216"/>
      <c r="IXO182" s="216"/>
      <c r="IXP182" s="216"/>
      <c r="IXQ182" s="216"/>
      <c r="IXR182" s="216"/>
      <c r="IXS182" s="216"/>
      <c r="IXT182" s="216"/>
      <c r="IXU182" s="216"/>
      <c r="IXV182" s="216"/>
      <c r="IXW182" s="216"/>
      <c r="IXX182" s="216"/>
      <c r="IXY182" s="216"/>
      <c r="IXZ182" s="216"/>
      <c r="IYA182" s="216"/>
      <c r="IYB182" s="216"/>
      <c r="IYC182" s="216"/>
      <c r="IYD182" s="216"/>
      <c r="IYE182" s="216"/>
      <c r="IYF182" s="216"/>
      <c r="IYG182" s="216"/>
      <c r="IYH182" s="216"/>
      <c r="IYI182" s="216"/>
      <c r="IYJ182" s="216"/>
      <c r="IYK182" s="216"/>
      <c r="IYL182" s="216"/>
      <c r="IYM182" s="216"/>
      <c r="IYN182" s="216"/>
      <c r="IYO182" s="216"/>
      <c r="IYP182" s="216"/>
      <c r="IYQ182" s="216"/>
      <c r="IYR182" s="216"/>
      <c r="IYS182" s="216"/>
      <c r="IYT182" s="216"/>
      <c r="IYU182" s="216"/>
      <c r="IYV182" s="216"/>
      <c r="IYW182" s="216"/>
      <c r="IYX182" s="216"/>
      <c r="IYY182" s="216"/>
      <c r="IYZ182" s="216"/>
      <c r="IZA182" s="216"/>
      <c r="IZB182" s="216"/>
      <c r="IZC182" s="216"/>
      <c r="IZD182" s="216"/>
      <c r="IZE182" s="216"/>
      <c r="IZF182" s="216"/>
      <c r="IZG182" s="216"/>
      <c r="IZH182" s="216"/>
      <c r="IZI182" s="216"/>
      <c r="IZJ182" s="216"/>
      <c r="IZK182" s="216"/>
      <c r="IZL182" s="216"/>
      <c r="IZM182" s="216"/>
      <c r="IZN182" s="216"/>
      <c r="IZO182" s="216"/>
      <c r="IZP182" s="216"/>
      <c r="IZQ182" s="216"/>
      <c r="IZR182" s="216"/>
      <c r="IZS182" s="216"/>
      <c r="IZT182" s="216"/>
      <c r="IZU182" s="216"/>
      <c r="IZV182" s="216"/>
      <c r="IZW182" s="216"/>
      <c r="IZX182" s="216"/>
      <c r="IZY182" s="216"/>
      <c r="IZZ182" s="216"/>
      <c r="JAA182" s="216"/>
      <c r="JAB182" s="216"/>
      <c r="JAC182" s="216"/>
      <c r="JAD182" s="216"/>
      <c r="JAE182" s="216"/>
      <c r="JAF182" s="216"/>
      <c r="JAG182" s="216"/>
      <c r="JAH182" s="216"/>
      <c r="JAI182" s="216"/>
      <c r="JAJ182" s="216"/>
      <c r="JAK182" s="216"/>
      <c r="JAL182" s="216"/>
      <c r="JAM182" s="216"/>
      <c r="JAN182" s="216"/>
      <c r="JAO182" s="216"/>
      <c r="JAP182" s="216"/>
      <c r="JAQ182" s="216"/>
      <c r="JAR182" s="216"/>
      <c r="JAS182" s="216"/>
      <c r="JAT182" s="216"/>
      <c r="JAU182" s="216"/>
      <c r="JAV182" s="216"/>
      <c r="JAW182" s="216"/>
      <c r="JAX182" s="216"/>
      <c r="JAY182" s="216"/>
      <c r="JAZ182" s="216"/>
      <c r="JBA182" s="216"/>
      <c r="JBB182" s="216"/>
      <c r="JBC182" s="216"/>
      <c r="JBD182" s="216"/>
      <c r="JBE182" s="216"/>
      <c r="JBF182" s="216"/>
      <c r="JBG182" s="216"/>
      <c r="JBH182" s="216"/>
      <c r="JBI182" s="216"/>
      <c r="JBJ182" s="216"/>
      <c r="JBK182" s="216"/>
      <c r="JBL182" s="216"/>
      <c r="JBM182" s="216"/>
      <c r="JBN182" s="216"/>
      <c r="JBO182" s="216"/>
      <c r="JBP182" s="216"/>
      <c r="JBQ182" s="216"/>
      <c r="JBR182" s="216"/>
      <c r="JBS182" s="216"/>
      <c r="JBT182" s="216"/>
      <c r="JBU182" s="216"/>
      <c r="JBV182" s="216"/>
      <c r="JBW182" s="216"/>
      <c r="JBX182" s="216"/>
      <c r="JBY182" s="216"/>
      <c r="JBZ182" s="216"/>
      <c r="JCA182" s="216"/>
      <c r="JCB182" s="216"/>
      <c r="JCC182" s="216"/>
      <c r="JCD182" s="216"/>
      <c r="JCE182" s="216"/>
      <c r="JCF182" s="216"/>
      <c r="JCG182" s="216"/>
      <c r="JCH182" s="216"/>
      <c r="JCI182" s="216"/>
      <c r="JCJ182" s="216"/>
      <c r="JCK182" s="216"/>
      <c r="JCL182" s="216"/>
      <c r="JCM182" s="216"/>
      <c r="JCN182" s="216"/>
      <c r="JCO182" s="216"/>
      <c r="JCP182" s="216"/>
      <c r="JCQ182" s="216"/>
      <c r="JCR182" s="216"/>
      <c r="JCS182" s="216"/>
      <c r="JCT182" s="216"/>
      <c r="JCU182" s="216"/>
      <c r="JCV182" s="216"/>
      <c r="JCW182" s="216"/>
      <c r="JCX182" s="216"/>
      <c r="JCY182" s="216"/>
      <c r="JCZ182" s="216"/>
      <c r="JDA182" s="216"/>
      <c r="JDB182" s="216"/>
      <c r="JDC182" s="216"/>
      <c r="JDD182" s="216"/>
      <c r="JDE182" s="216"/>
      <c r="JDF182" s="216"/>
      <c r="JDG182" s="216"/>
      <c r="JDH182" s="216"/>
      <c r="JDI182" s="216"/>
      <c r="JDJ182" s="216"/>
      <c r="JDK182" s="216"/>
      <c r="JDL182" s="216"/>
      <c r="JDM182" s="216"/>
      <c r="JDN182" s="216"/>
      <c r="JDO182" s="216"/>
      <c r="JDP182" s="216"/>
      <c r="JDQ182" s="216"/>
      <c r="JDR182" s="216"/>
      <c r="JDS182" s="216"/>
      <c r="JDT182" s="216"/>
      <c r="JDU182" s="216"/>
      <c r="JDV182" s="216"/>
      <c r="JDW182" s="216"/>
      <c r="JDX182" s="216"/>
      <c r="JDY182" s="216"/>
      <c r="JDZ182" s="216"/>
      <c r="JEA182" s="216"/>
      <c r="JEB182" s="216"/>
      <c r="JEC182" s="216"/>
      <c r="JED182" s="216"/>
      <c r="JEE182" s="216"/>
      <c r="JEF182" s="216"/>
      <c r="JEG182" s="216"/>
      <c r="JEH182" s="216"/>
      <c r="JEI182" s="216"/>
      <c r="JEJ182" s="216"/>
      <c r="JEK182" s="216"/>
      <c r="JEL182" s="216"/>
      <c r="JEM182" s="216"/>
      <c r="JEN182" s="216"/>
      <c r="JEO182" s="216"/>
      <c r="JEP182" s="216"/>
      <c r="JEQ182" s="216"/>
      <c r="JER182" s="216"/>
      <c r="JES182" s="216"/>
      <c r="JET182" s="216"/>
      <c r="JEU182" s="216"/>
      <c r="JEV182" s="216"/>
      <c r="JEW182" s="216"/>
      <c r="JEX182" s="216"/>
      <c r="JEY182" s="216"/>
      <c r="JEZ182" s="216"/>
      <c r="JFA182" s="216"/>
      <c r="JFB182" s="216"/>
      <c r="JFC182" s="216"/>
      <c r="JFD182" s="216"/>
      <c r="JFE182" s="216"/>
      <c r="JFF182" s="216"/>
      <c r="JFG182" s="216"/>
      <c r="JFH182" s="216"/>
      <c r="JFI182" s="216"/>
      <c r="JFJ182" s="216"/>
      <c r="JFK182" s="216"/>
      <c r="JFL182" s="216"/>
      <c r="JFM182" s="216"/>
      <c r="JFN182" s="216"/>
      <c r="JFO182" s="216"/>
      <c r="JFP182" s="216"/>
      <c r="JFQ182" s="216"/>
      <c r="JFR182" s="216"/>
      <c r="JFS182" s="216"/>
      <c r="JFT182" s="216"/>
      <c r="JFU182" s="216"/>
      <c r="JFV182" s="216"/>
      <c r="JFW182" s="216"/>
      <c r="JFX182" s="216"/>
      <c r="JFY182" s="216"/>
      <c r="JFZ182" s="216"/>
      <c r="JGA182" s="216"/>
      <c r="JGB182" s="216"/>
      <c r="JGC182" s="216"/>
      <c r="JGD182" s="216"/>
      <c r="JGE182" s="216"/>
      <c r="JGF182" s="216"/>
      <c r="JGG182" s="216"/>
      <c r="JGH182" s="216"/>
      <c r="JGI182" s="216"/>
      <c r="JGJ182" s="216"/>
      <c r="JGK182" s="216"/>
      <c r="JGL182" s="216"/>
      <c r="JGM182" s="216"/>
      <c r="JGN182" s="216"/>
      <c r="JGO182" s="216"/>
      <c r="JGP182" s="216"/>
      <c r="JGQ182" s="216"/>
      <c r="JGR182" s="216"/>
      <c r="JGS182" s="216"/>
      <c r="JGT182" s="216"/>
      <c r="JGU182" s="216"/>
      <c r="JGV182" s="216"/>
      <c r="JGW182" s="216"/>
      <c r="JGX182" s="216"/>
      <c r="JGY182" s="216"/>
      <c r="JGZ182" s="216"/>
      <c r="JHA182" s="216"/>
      <c r="JHB182" s="216"/>
      <c r="JHC182" s="216"/>
      <c r="JHD182" s="216"/>
      <c r="JHE182" s="216"/>
      <c r="JHF182" s="216"/>
      <c r="JHG182" s="216"/>
      <c r="JHH182" s="216"/>
      <c r="JHI182" s="216"/>
      <c r="JHJ182" s="216"/>
      <c r="JHK182" s="216"/>
      <c r="JHL182" s="216"/>
      <c r="JHM182" s="216"/>
      <c r="JHN182" s="216"/>
      <c r="JHO182" s="216"/>
      <c r="JHP182" s="216"/>
      <c r="JHQ182" s="216"/>
      <c r="JHR182" s="216"/>
      <c r="JHS182" s="216"/>
      <c r="JHT182" s="216"/>
      <c r="JHU182" s="216"/>
      <c r="JHV182" s="216"/>
      <c r="JHW182" s="216"/>
      <c r="JHX182" s="216"/>
      <c r="JHY182" s="216"/>
      <c r="JHZ182" s="216"/>
      <c r="JIA182" s="216"/>
      <c r="JIB182" s="216"/>
      <c r="JIC182" s="216"/>
      <c r="JID182" s="216"/>
      <c r="JIE182" s="216"/>
      <c r="JIF182" s="216"/>
      <c r="JIG182" s="216"/>
      <c r="JIH182" s="216"/>
      <c r="JII182" s="216"/>
      <c r="JIJ182" s="216"/>
      <c r="JIK182" s="216"/>
      <c r="JIL182" s="216"/>
      <c r="JIM182" s="216"/>
      <c r="JIN182" s="216"/>
      <c r="JIO182" s="216"/>
      <c r="JIP182" s="216"/>
      <c r="JIQ182" s="216"/>
      <c r="JIR182" s="216"/>
      <c r="JIS182" s="216"/>
      <c r="JIT182" s="216"/>
      <c r="JIU182" s="216"/>
      <c r="JIV182" s="216"/>
      <c r="JIW182" s="216"/>
      <c r="JIX182" s="216"/>
      <c r="JIY182" s="216"/>
      <c r="JIZ182" s="216"/>
      <c r="JJA182" s="216"/>
      <c r="JJB182" s="216"/>
      <c r="JJC182" s="216"/>
      <c r="JJD182" s="216"/>
      <c r="JJE182" s="216"/>
      <c r="JJF182" s="216"/>
      <c r="JJG182" s="216"/>
      <c r="JJH182" s="216"/>
      <c r="JJI182" s="216"/>
      <c r="JJJ182" s="216"/>
      <c r="JJK182" s="216"/>
      <c r="JJL182" s="216"/>
      <c r="JJM182" s="216"/>
      <c r="JJN182" s="216"/>
      <c r="JJO182" s="216"/>
      <c r="JJP182" s="216"/>
      <c r="JJQ182" s="216"/>
      <c r="JJR182" s="216"/>
      <c r="JJS182" s="216"/>
      <c r="JJT182" s="216"/>
      <c r="JJU182" s="216"/>
      <c r="JJV182" s="216"/>
      <c r="JJW182" s="216"/>
      <c r="JJX182" s="216"/>
      <c r="JJY182" s="216"/>
      <c r="JJZ182" s="216"/>
      <c r="JKA182" s="216"/>
      <c r="JKB182" s="216"/>
      <c r="JKC182" s="216"/>
      <c r="JKD182" s="216"/>
      <c r="JKE182" s="216"/>
      <c r="JKF182" s="216"/>
      <c r="JKG182" s="216"/>
      <c r="JKH182" s="216"/>
      <c r="JKI182" s="216"/>
      <c r="JKJ182" s="216"/>
      <c r="JKK182" s="216"/>
      <c r="JKL182" s="216"/>
      <c r="JKM182" s="216"/>
      <c r="JKN182" s="216"/>
      <c r="JKO182" s="216"/>
      <c r="JKP182" s="216"/>
      <c r="JKQ182" s="216"/>
      <c r="JKR182" s="216"/>
      <c r="JKS182" s="216"/>
      <c r="JKT182" s="216"/>
      <c r="JKU182" s="216"/>
      <c r="JKV182" s="216"/>
      <c r="JKW182" s="216"/>
      <c r="JKX182" s="216"/>
      <c r="JKY182" s="216"/>
      <c r="JKZ182" s="216"/>
      <c r="JLA182" s="216"/>
      <c r="JLB182" s="216"/>
      <c r="JLC182" s="216"/>
      <c r="JLD182" s="216"/>
      <c r="JLE182" s="216"/>
      <c r="JLF182" s="216"/>
      <c r="JLG182" s="216"/>
      <c r="JLH182" s="216"/>
      <c r="JLI182" s="216"/>
      <c r="JLJ182" s="216"/>
      <c r="JLK182" s="216"/>
      <c r="JLL182" s="216"/>
      <c r="JLM182" s="216"/>
      <c r="JLN182" s="216"/>
      <c r="JLO182" s="216"/>
      <c r="JLP182" s="216"/>
      <c r="JLQ182" s="216"/>
      <c r="JLR182" s="216"/>
      <c r="JLS182" s="216"/>
      <c r="JLT182" s="216"/>
      <c r="JLU182" s="216"/>
      <c r="JLV182" s="216"/>
      <c r="JLW182" s="216"/>
      <c r="JLX182" s="216"/>
      <c r="JLY182" s="216"/>
      <c r="JLZ182" s="216"/>
      <c r="JMA182" s="216"/>
      <c r="JMB182" s="216"/>
      <c r="JMC182" s="216"/>
      <c r="JMD182" s="216"/>
      <c r="JME182" s="216"/>
      <c r="JMF182" s="216"/>
      <c r="JMG182" s="216"/>
      <c r="JMH182" s="216"/>
      <c r="JMI182" s="216"/>
      <c r="JMJ182" s="216"/>
      <c r="JMK182" s="216"/>
      <c r="JML182" s="216"/>
      <c r="JMM182" s="216"/>
      <c r="JMN182" s="216"/>
      <c r="JMO182" s="216"/>
      <c r="JMP182" s="216"/>
      <c r="JMQ182" s="216"/>
      <c r="JMR182" s="216"/>
      <c r="JMS182" s="216"/>
      <c r="JMT182" s="216"/>
      <c r="JMU182" s="216"/>
      <c r="JMV182" s="216"/>
      <c r="JMW182" s="216"/>
      <c r="JMX182" s="216"/>
      <c r="JMY182" s="216"/>
      <c r="JMZ182" s="216"/>
      <c r="JNA182" s="216"/>
      <c r="JNB182" s="216"/>
      <c r="JNC182" s="216"/>
      <c r="JND182" s="216"/>
      <c r="JNE182" s="216"/>
      <c r="JNF182" s="216"/>
      <c r="JNG182" s="216"/>
      <c r="JNH182" s="216"/>
      <c r="JNI182" s="216"/>
      <c r="JNJ182" s="216"/>
      <c r="JNK182" s="216"/>
      <c r="JNL182" s="216"/>
      <c r="JNM182" s="216"/>
      <c r="JNN182" s="216"/>
      <c r="JNO182" s="216"/>
      <c r="JNP182" s="216"/>
      <c r="JNQ182" s="216"/>
      <c r="JNR182" s="216"/>
      <c r="JNS182" s="216"/>
      <c r="JNT182" s="216"/>
      <c r="JNU182" s="216"/>
      <c r="JNV182" s="216"/>
      <c r="JNW182" s="216"/>
      <c r="JNX182" s="216"/>
      <c r="JNY182" s="216"/>
      <c r="JNZ182" s="216"/>
      <c r="JOA182" s="216"/>
      <c r="JOB182" s="216"/>
      <c r="JOC182" s="216"/>
      <c r="JOD182" s="216"/>
      <c r="JOE182" s="216"/>
      <c r="JOF182" s="216"/>
      <c r="JOG182" s="216"/>
      <c r="JOH182" s="216"/>
      <c r="JOI182" s="216"/>
      <c r="JOJ182" s="216"/>
      <c r="JOK182" s="216"/>
      <c r="JOL182" s="216"/>
      <c r="JOM182" s="216"/>
      <c r="JON182" s="216"/>
      <c r="JOO182" s="216"/>
      <c r="JOP182" s="216"/>
      <c r="JOQ182" s="216"/>
      <c r="JOR182" s="216"/>
      <c r="JOS182" s="216"/>
      <c r="JOT182" s="216"/>
      <c r="JOU182" s="216"/>
      <c r="JOV182" s="216"/>
      <c r="JOW182" s="216"/>
      <c r="JOX182" s="216"/>
      <c r="JOY182" s="216"/>
      <c r="JOZ182" s="216"/>
      <c r="JPA182" s="216"/>
      <c r="JPB182" s="216"/>
      <c r="JPC182" s="216"/>
      <c r="JPD182" s="216"/>
      <c r="JPE182" s="216"/>
      <c r="JPF182" s="216"/>
      <c r="JPG182" s="216"/>
      <c r="JPH182" s="216"/>
      <c r="JPI182" s="216"/>
      <c r="JPJ182" s="216"/>
      <c r="JPK182" s="216"/>
      <c r="JPL182" s="216"/>
      <c r="JPM182" s="216"/>
      <c r="JPN182" s="216"/>
      <c r="JPO182" s="216"/>
      <c r="JPP182" s="216"/>
      <c r="JPQ182" s="216"/>
      <c r="JPR182" s="216"/>
      <c r="JPS182" s="216"/>
      <c r="JPT182" s="216"/>
      <c r="JPU182" s="216"/>
      <c r="JPV182" s="216"/>
      <c r="JPW182" s="216"/>
      <c r="JPX182" s="216"/>
      <c r="JPY182" s="216"/>
      <c r="JPZ182" s="216"/>
      <c r="JQA182" s="216"/>
      <c r="JQB182" s="216"/>
      <c r="JQC182" s="216"/>
      <c r="JQD182" s="216"/>
      <c r="JQE182" s="216"/>
      <c r="JQF182" s="216"/>
      <c r="JQG182" s="216"/>
      <c r="JQH182" s="216"/>
      <c r="JQI182" s="216"/>
      <c r="JQJ182" s="216"/>
      <c r="JQK182" s="216"/>
      <c r="JQL182" s="216"/>
      <c r="JQM182" s="216"/>
      <c r="JQN182" s="216"/>
      <c r="JQO182" s="216"/>
      <c r="JQP182" s="216"/>
      <c r="JQQ182" s="216"/>
      <c r="JQR182" s="216"/>
      <c r="JQS182" s="216"/>
      <c r="JQT182" s="216"/>
      <c r="JQU182" s="216"/>
      <c r="JQV182" s="216"/>
      <c r="JQW182" s="216"/>
      <c r="JQX182" s="216"/>
      <c r="JQY182" s="216"/>
      <c r="JQZ182" s="216"/>
      <c r="JRA182" s="216"/>
      <c r="JRB182" s="216"/>
      <c r="JRC182" s="216"/>
      <c r="JRD182" s="216"/>
      <c r="JRE182" s="216"/>
      <c r="JRF182" s="216"/>
      <c r="JRG182" s="216"/>
      <c r="JRH182" s="216"/>
      <c r="JRI182" s="216"/>
      <c r="JRJ182" s="216"/>
      <c r="JRK182" s="216"/>
      <c r="JRL182" s="216"/>
      <c r="JRM182" s="216"/>
      <c r="JRN182" s="216"/>
      <c r="JRO182" s="216"/>
      <c r="JRP182" s="216"/>
      <c r="JRQ182" s="216"/>
      <c r="JRR182" s="216"/>
      <c r="JRS182" s="216"/>
      <c r="JRT182" s="216"/>
      <c r="JRU182" s="216"/>
      <c r="JRV182" s="216"/>
      <c r="JRW182" s="216"/>
      <c r="JRX182" s="216"/>
      <c r="JRY182" s="216"/>
      <c r="JRZ182" s="216"/>
      <c r="JSA182" s="216"/>
      <c r="JSB182" s="216"/>
      <c r="JSC182" s="216"/>
      <c r="JSD182" s="216"/>
      <c r="JSE182" s="216"/>
      <c r="JSF182" s="216"/>
      <c r="JSG182" s="216"/>
      <c r="JSH182" s="216"/>
      <c r="JSI182" s="216"/>
      <c r="JSJ182" s="216"/>
      <c r="JSK182" s="216"/>
      <c r="JSL182" s="216"/>
      <c r="JSM182" s="216"/>
      <c r="JSN182" s="216"/>
      <c r="JSO182" s="216"/>
      <c r="JSP182" s="216"/>
      <c r="JSQ182" s="216"/>
      <c r="JSR182" s="216"/>
      <c r="JSS182" s="216"/>
      <c r="JST182" s="216"/>
      <c r="JSU182" s="216"/>
      <c r="JSV182" s="216"/>
      <c r="JSW182" s="216"/>
      <c r="JSX182" s="216"/>
      <c r="JSY182" s="216"/>
      <c r="JSZ182" s="216"/>
      <c r="JTA182" s="216"/>
      <c r="JTB182" s="216"/>
      <c r="JTC182" s="216"/>
      <c r="JTD182" s="216"/>
      <c r="JTE182" s="216"/>
      <c r="JTF182" s="216"/>
      <c r="JTG182" s="216"/>
      <c r="JTH182" s="216"/>
      <c r="JTI182" s="216"/>
      <c r="JTJ182" s="216"/>
      <c r="JTK182" s="216"/>
      <c r="JTL182" s="216"/>
      <c r="JTM182" s="216"/>
      <c r="JTN182" s="216"/>
      <c r="JTO182" s="216"/>
      <c r="JTP182" s="216"/>
      <c r="JTQ182" s="216"/>
      <c r="JTR182" s="216"/>
      <c r="JTS182" s="216"/>
      <c r="JTT182" s="216"/>
      <c r="JTU182" s="216"/>
      <c r="JTV182" s="216"/>
      <c r="JTW182" s="216"/>
      <c r="JTX182" s="216"/>
      <c r="JTY182" s="216"/>
      <c r="JTZ182" s="216"/>
      <c r="JUA182" s="216"/>
      <c r="JUB182" s="216"/>
      <c r="JUC182" s="216"/>
      <c r="JUD182" s="216"/>
      <c r="JUE182" s="216"/>
      <c r="JUF182" s="216"/>
      <c r="JUG182" s="216"/>
      <c r="JUH182" s="216"/>
      <c r="JUI182" s="216"/>
      <c r="JUJ182" s="216"/>
      <c r="JUK182" s="216"/>
      <c r="JUL182" s="216"/>
      <c r="JUM182" s="216"/>
      <c r="JUN182" s="216"/>
      <c r="JUO182" s="216"/>
      <c r="JUP182" s="216"/>
      <c r="JUQ182" s="216"/>
      <c r="JUR182" s="216"/>
      <c r="JUS182" s="216"/>
      <c r="JUT182" s="216"/>
      <c r="JUU182" s="216"/>
      <c r="JUV182" s="216"/>
      <c r="JUW182" s="216"/>
      <c r="JUX182" s="216"/>
      <c r="JUY182" s="216"/>
      <c r="JUZ182" s="216"/>
      <c r="JVA182" s="216"/>
      <c r="JVB182" s="216"/>
      <c r="JVC182" s="216"/>
      <c r="JVD182" s="216"/>
      <c r="JVE182" s="216"/>
      <c r="JVF182" s="216"/>
      <c r="JVG182" s="216"/>
      <c r="JVH182" s="216"/>
      <c r="JVI182" s="216"/>
      <c r="JVJ182" s="216"/>
      <c r="JVK182" s="216"/>
      <c r="JVL182" s="216"/>
      <c r="JVM182" s="216"/>
      <c r="JVN182" s="216"/>
      <c r="JVO182" s="216"/>
      <c r="JVP182" s="216"/>
      <c r="JVQ182" s="216"/>
      <c r="JVR182" s="216"/>
      <c r="JVS182" s="216"/>
      <c r="JVT182" s="216"/>
      <c r="JVU182" s="216"/>
      <c r="JVV182" s="216"/>
      <c r="JVW182" s="216"/>
      <c r="JVX182" s="216"/>
      <c r="JVY182" s="216"/>
      <c r="JVZ182" s="216"/>
      <c r="JWA182" s="216"/>
      <c r="JWB182" s="216"/>
      <c r="JWC182" s="216"/>
      <c r="JWD182" s="216"/>
      <c r="JWE182" s="216"/>
      <c r="JWF182" s="216"/>
      <c r="JWG182" s="216"/>
      <c r="JWH182" s="216"/>
      <c r="JWI182" s="216"/>
      <c r="JWJ182" s="216"/>
      <c r="JWK182" s="216"/>
      <c r="JWL182" s="216"/>
      <c r="JWM182" s="216"/>
      <c r="JWN182" s="216"/>
      <c r="JWO182" s="216"/>
      <c r="JWP182" s="216"/>
      <c r="JWQ182" s="216"/>
      <c r="JWR182" s="216"/>
      <c r="JWS182" s="216"/>
      <c r="JWT182" s="216"/>
      <c r="JWU182" s="216"/>
      <c r="JWV182" s="216"/>
      <c r="JWW182" s="216"/>
      <c r="JWX182" s="216"/>
      <c r="JWY182" s="216"/>
      <c r="JWZ182" s="216"/>
      <c r="JXA182" s="216"/>
      <c r="JXB182" s="216"/>
      <c r="JXC182" s="216"/>
      <c r="JXD182" s="216"/>
      <c r="JXE182" s="216"/>
      <c r="JXF182" s="216"/>
      <c r="JXG182" s="216"/>
      <c r="JXH182" s="216"/>
      <c r="JXI182" s="216"/>
      <c r="JXJ182" s="216"/>
      <c r="JXK182" s="216"/>
      <c r="JXL182" s="216"/>
      <c r="JXM182" s="216"/>
      <c r="JXN182" s="216"/>
      <c r="JXO182" s="216"/>
      <c r="JXP182" s="216"/>
      <c r="JXQ182" s="216"/>
      <c r="JXR182" s="216"/>
      <c r="JXS182" s="216"/>
      <c r="JXT182" s="216"/>
      <c r="JXU182" s="216"/>
      <c r="JXV182" s="216"/>
      <c r="JXW182" s="216"/>
      <c r="JXX182" s="216"/>
      <c r="JXY182" s="216"/>
      <c r="JXZ182" s="216"/>
      <c r="JYA182" s="216"/>
      <c r="JYB182" s="216"/>
      <c r="JYC182" s="216"/>
      <c r="JYD182" s="216"/>
      <c r="JYE182" s="216"/>
      <c r="JYF182" s="216"/>
      <c r="JYG182" s="216"/>
      <c r="JYH182" s="216"/>
      <c r="JYI182" s="216"/>
      <c r="JYJ182" s="216"/>
      <c r="JYK182" s="216"/>
      <c r="JYL182" s="216"/>
      <c r="JYM182" s="216"/>
      <c r="JYN182" s="216"/>
      <c r="JYO182" s="216"/>
      <c r="JYP182" s="216"/>
      <c r="JYQ182" s="216"/>
      <c r="JYR182" s="216"/>
      <c r="JYS182" s="216"/>
      <c r="JYT182" s="216"/>
      <c r="JYU182" s="216"/>
      <c r="JYV182" s="216"/>
      <c r="JYW182" s="216"/>
      <c r="JYX182" s="216"/>
      <c r="JYY182" s="216"/>
      <c r="JYZ182" s="216"/>
      <c r="JZA182" s="216"/>
      <c r="JZB182" s="216"/>
      <c r="JZC182" s="216"/>
      <c r="JZD182" s="216"/>
      <c r="JZE182" s="216"/>
      <c r="JZF182" s="216"/>
      <c r="JZG182" s="216"/>
      <c r="JZH182" s="216"/>
      <c r="JZI182" s="216"/>
      <c r="JZJ182" s="216"/>
      <c r="JZK182" s="216"/>
      <c r="JZL182" s="216"/>
      <c r="JZM182" s="216"/>
      <c r="JZN182" s="216"/>
      <c r="JZO182" s="216"/>
      <c r="JZP182" s="216"/>
      <c r="JZQ182" s="216"/>
      <c r="JZR182" s="216"/>
      <c r="JZS182" s="216"/>
      <c r="JZT182" s="216"/>
      <c r="JZU182" s="216"/>
      <c r="JZV182" s="216"/>
      <c r="JZW182" s="216"/>
      <c r="JZX182" s="216"/>
      <c r="JZY182" s="216"/>
      <c r="JZZ182" s="216"/>
      <c r="KAA182" s="216"/>
      <c r="KAB182" s="216"/>
      <c r="KAC182" s="216"/>
      <c r="KAD182" s="216"/>
      <c r="KAE182" s="216"/>
      <c r="KAF182" s="216"/>
      <c r="KAG182" s="216"/>
      <c r="KAH182" s="216"/>
      <c r="KAI182" s="216"/>
      <c r="KAJ182" s="216"/>
      <c r="KAK182" s="216"/>
      <c r="KAL182" s="216"/>
      <c r="KAM182" s="216"/>
      <c r="KAN182" s="216"/>
      <c r="KAO182" s="216"/>
      <c r="KAP182" s="216"/>
      <c r="KAQ182" s="216"/>
      <c r="KAR182" s="216"/>
      <c r="KAS182" s="216"/>
      <c r="KAT182" s="216"/>
      <c r="KAU182" s="216"/>
      <c r="KAV182" s="216"/>
      <c r="KAW182" s="216"/>
      <c r="KAX182" s="216"/>
      <c r="KAY182" s="216"/>
      <c r="KAZ182" s="216"/>
      <c r="KBA182" s="216"/>
      <c r="KBB182" s="216"/>
      <c r="KBC182" s="216"/>
      <c r="KBD182" s="216"/>
      <c r="KBE182" s="216"/>
      <c r="KBF182" s="216"/>
      <c r="KBG182" s="216"/>
      <c r="KBH182" s="216"/>
      <c r="KBI182" s="216"/>
      <c r="KBJ182" s="216"/>
      <c r="KBK182" s="216"/>
      <c r="KBL182" s="216"/>
      <c r="KBM182" s="216"/>
      <c r="KBN182" s="216"/>
      <c r="KBO182" s="216"/>
      <c r="KBP182" s="216"/>
      <c r="KBQ182" s="216"/>
      <c r="KBR182" s="216"/>
      <c r="KBS182" s="216"/>
      <c r="KBT182" s="216"/>
      <c r="KBU182" s="216"/>
      <c r="KBV182" s="216"/>
      <c r="KBW182" s="216"/>
      <c r="KBX182" s="216"/>
      <c r="KBY182" s="216"/>
      <c r="KBZ182" s="216"/>
      <c r="KCA182" s="216"/>
      <c r="KCB182" s="216"/>
      <c r="KCC182" s="216"/>
      <c r="KCD182" s="216"/>
      <c r="KCE182" s="216"/>
      <c r="KCF182" s="216"/>
      <c r="KCG182" s="216"/>
      <c r="KCH182" s="216"/>
      <c r="KCI182" s="216"/>
      <c r="KCJ182" s="216"/>
      <c r="KCK182" s="216"/>
      <c r="KCL182" s="216"/>
      <c r="KCM182" s="216"/>
      <c r="KCN182" s="216"/>
      <c r="KCO182" s="216"/>
      <c r="KCP182" s="216"/>
      <c r="KCQ182" s="216"/>
      <c r="KCR182" s="216"/>
      <c r="KCS182" s="216"/>
      <c r="KCT182" s="216"/>
      <c r="KCU182" s="216"/>
      <c r="KCV182" s="216"/>
      <c r="KCW182" s="216"/>
      <c r="KCX182" s="216"/>
      <c r="KCY182" s="216"/>
      <c r="KCZ182" s="216"/>
      <c r="KDA182" s="216"/>
      <c r="KDB182" s="216"/>
      <c r="KDC182" s="216"/>
      <c r="KDD182" s="216"/>
      <c r="KDE182" s="216"/>
      <c r="KDF182" s="216"/>
      <c r="KDG182" s="216"/>
      <c r="KDH182" s="216"/>
      <c r="KDI182" s="216"/>
      <c r="KDJ182" s="216"/>
      <c r="KDK182" s="216"/>
      <c r="KDL182" s="216"/>
      <c r="KDM182" s="216"/>
      <c r="KDN182" s="216"/>
      <c r="KDO182" s="216"/>
      <c r="KDP182" s="216"/>
      <c r="KDQ182" s="216"/>
      <c r="KDR182" s="216"/>
      <c r="KDS182" s="216"/>
      <c r="KDT182" s="216"/>
      <c r="KDU182" s="216"/>
      <c r="KDV182" s="216"/>
      <c r="KDW182" s="216"/>
      <c r="KDX182" s="216"/>
      <c r="KDY182" s="216"/>
      <c r="KDZ182" s="216"/>
      <c r="KEA182" s="216"/>
      <c r="KEB182" s="216"/>
      <c r="KEC182" s="216"/>
      <c r="KED182" s="216"/>
      <c r="KEE182" s="216"/>
      <c r="KEF182" s="216"/>
      <c r="KEG182" s="216"/>
      <c r="KEH182" s="216"/>
      <c r="KEI182" s="216"/>
      <c r="KEJ182" s="216"/>
      <c r="KEK182" s="216"/>
      <c r="KEL182" s="216"/>
      <c r="KEM182" s="216"/>
      <c r="KEN182" s="216"/>
      <c r="KEO182" s="216"/>
      <c r="KEP182" s="216"/>
      <c r="KEQ182" s="216"/>
      <c r="KER182" s="216"/>
      <c r="KES182" s="216"/>
      <c r="KET182" s="216"/>
      <c r="KEU182" s="216"/>
      <c r="KEV182" s="216"/>
      <c r="KEW182" s="216"/>
      <c r="KEX182" s="216"/>
      <c r="KEY182" s="216"/>
      <c r="KEZ182" s="216"/>
      <c r="KFA182" s="216"/>
      <c r="KFB182" s="216"/>
      <c r="KFC182" s="216"/>
      <c r="KFD182" s="216"/>
      <c r="KFE182" s="216"/>
      <c r="KFF182" s="216"/>
      <c r="KFG182" s="216"/>
      <c r="KFH182" s="216"/>
      <c r="KFI182" s="216"/>
      <c r="KFJ182" s="216"/>
      <c r="KFK182" s="216"/>
      <c r="KFL182" s="216"/>
      <c r="KFM182" s="216"/>
      <c r="KFN182" s="216"/>
      <c r="KFO182" s="216"/>
      <c r="KFP182" s="216"/>
      <c r="KFQ182" s="216"/>
      <c r="KFR182" s="216"/>
      <c r="KFS182" s="216"/>
      <c r="KFT182" s="216"/>
      <c r="KFU182" s="216"/>
      <c r="KFV182" s="216"/>
      <c r="KFW182" s="216"/>
      <c r="KFX182" s="216"/>
      <c r="KFY182" s="216"/>
      <c r="KFZ182" s="216"/>
      <c r="KGA182" s="216"/>
      <c r="KGB182" s="216"/>
      <c r="KGC182" s="216"/>
      <c r="KGD182" s="216"/>
      <c r="KGE182" s="216"/>
      <c r="KGF182" s="216"/>
      <c r="KGG182" s="216"/>
      <c r="KGH182" s="216"/>
      <c r="KGI182" s="216"/>
      <c r="KGJ182" s="216"/>
      <c r="KGK182" s="216"/>
      <c r="KGL182" s="216"/>
      <c r="KGM182" s="216"/>
      <c r="KGN182" s="216"/>
      <c r="KGO182" s="216"/>
      <c r="KGP182" s="216"/>
      <c r="KGQ182" s="216"/>
      <c r="KGR182" s="216"/>
      <c r="KGS182" s="216"/>
      <c r="KGT182" s="216"/>
      <c r="KGU182" s="216"/>
      <c r="KGV182" s="216"/>
      <c r="KGW182" s="216"/>
      <c r="KGX182" s="216"/>
      <c r="KGY182" s="216"/>
      <c r="KGZ182" s="216"/>
      <c r="KHA182" s="216"/>
      <c r="KHB182" s="216"/>
      <c r="KHC182" s="216"/>
      <c r="KHD182" s="216"/>
      <c r="KHE182" s="216"/>
      <c r="KHF182" s="216"/>
      <c r="KHG182" s="216"/>
      <c r="KHH182" s="216"/>
      <c r="KHI182" s="216"/>
      <c r="KHJ182" s="216"/>
      <c r="KHK182" s="216"/>
      <c r="KHL182" s="216"/>
      <c r="KHM182" s="216"/>
      <c r="KHN182" s="216"/>
      <c r="KHO182" s="216"/>
      <c r="KHP182" s="216"/>
      <c r="KHQ182" s="216"/>
      <c r="KHR182" s="216"/>
      <c r="KHS182" s="216"/>
      <c r="KHT182" s="216"/>
      <c r="KHU182" s="216"/>
      <c r="KHV182" s="216"/>
      <c r="KHW182" s="216"/>
      <c r="KHX182" s="216"/>
      <c r="KHY182" s="216"/>
      <c r="KHZ182" s="216"/>
      <c r="KIA182" s="216"/>
      <c r="KIB182" s="216"/>
      <c r="KIC182" s="216"/>
      <c r="KID182" s="216"/>
      <c r="KIE182" s="216"/>
      <c r="KIF182" s="216"/>
      <c r="KIG182" s="216"/>
      <c r="KIH182" s="216"/>
      <c r="KII182" s="216"/>
      <c r="KIJ182" s="216"/>
      <c r="KIK182" s="216"/>
      <c r="KIL182" s="216"/>
      <c r="KIM182" s="216"/>
      <c r="KIN182" s="216"/>
      <c r="KIO182" s="216"/>
      <c r="KIP182" s="216"/>
      <c r="KIQ182" s="216"/>
      <c r="KIR182" s="216"/>
      <c r="KIS182" s="216"/>
      <c r="KIT182" s="216"/>
      <c r="KIU182" s="216"/>
      <c r="KIV182" s="216"/>
      <c r="KIW182" s="216"/>
      <c r="KIX182" s="216"/>
      <c r="KIY182" s="216"/>
      <c r="KIZ182" s="216"/>
      <c r="KJA182" s="216"/>
      <c r="KJB182" s="216"/>
      <c r="KJC182" s="216"/>
      <c r="KJD182" s="216"/>
      <c r="KJE182" s="216"/>
      <c r="KJF182" s="216"/>
      <c r="KJG182" s="216"/>
      <c r="KJH182" s="216"/>
      <c r="KJI182" s="216"/>
      <c r="KJJ182" s="216"/>
      <c r="KJK182" s="216"/>
      <c r="KJL182" s="216"/>
      <c r="KJM182" s="216"/>
      <c r="KJN182" s="216"/>
      <c r="KJO182" s="216"/>
      <c r="KJP182" s="216"/>
      <c r="KJQ182" s="216"/>
      <c r="KJR182" s="216"/>
      <c r="KJS182" s="216"/>
      <c r="KJT182" s="216"/>
      <c r="KJU182" s="216"/>
      <c r="KJV182" s="216"/>
      <c r="KJW182" s="216"/>
      <c r="KJX182" s="216"/>
      <c r="KJY182" s="216"/>
      <c r="KJZ182" s="216"/>
      <c r="KKA182" s="216"/>
      <c r="KKB182" s="216"/>
      <c r="KKC182" s="216"/>
      <c r="KKD182" s="216"/>
      <c r="KKE182" s="216"/>
      <c r="KKF182" s="216"/>
      <c r="KKG182" s="216"/>
      <c r="KKH182" s="216"/>
      <c r="KKI182" s="216"/>
      <c r="KKJ182" s="216"/>
      <c r="KKK182" s="216"/>
      <c r="KKL182" s="216"/>
      <c r="KKM182" s="216"/>
      <c r="KKN182" s="216"/>
      <c r="KKO182" s="216"/>
      <c r="KKP182" s="216"/>
      <c r="KKQ182" s="216"/>
      <c r="KKR182" s="216"/>
      <c r="KKS182" s="216"/>
      <c r="KKT182" s="216"/>
      <c r="KKU182" s="216"/>
      <c r="KKV182" s="216"/>
      <c r="KKW182" s="216"/>
      <c r="KKX182" s="216"/>
      <c r="KKY182" s="216"/>
      <c r="KKZ182" s="216"/>
      <c r="KLA182" s="216"/>
      <c r="KLB182" s="216"/>
      <c r="KLC182" s="216"/>
      <c r="KLD182" s="216"/>
      <c r="KLE182" s="216"/>
      <c r="KLF182" s="216"/>
      <c r="KLG182" s="216"/>
      <c r="KLH182" s="216"/>
      <c r="KLI182" s="216"/>
      <c r="KLJ182" s="216"/>
      <c r="KLK182" s="216"/>
      <c r="KLL182" s="216"/>
      <c r="KLM182" s="216"/>
      <c r="KLN182" s="216"/>
      <c r="KLO182" s="216"/>
      <c r="KLP182" s="216"/>
      <c r="KLQ182" s="216"/>
      <c r="KLR182" s="216"/>
      <c r="KLS182" s="216"/>
      <c r="KLT182" s="216"/>
      <c r="KLU182" s="216"/>
      <c r="KLV182" s="216"/>
      <c r="KLW182" s="216"/>
      <c r="KLX182" s="216"/>
      <c r="KLY182" s="216"/>
      <c r="KLZ182" s="216"/>
      <c r="KMA182" s="216"/>
      <c r="KMB182" s="216"/>
      <c r="KMC182" s="216"/>
      <c r="KMD182" s="216"/>
      <c r="KME182" s="216"/>
      <c r="KMF182" s="216"/>
      <c r="KMG182" s="216"/>
      <c r="KMH182" s="216"/>
      <c r="KMI182" s="216"/>
      <c r="KMJ182" s="216"/>
      <c r="KMK182" s="216"/>
      <c r="KML182" s="216"/>
      <c r="KMM182" s="216"/>
      <c r="KMN182" s="216"/>
      <c r="KMO182" s="216"/>
      <c r="KMP182" s="216"/>
      <c r="KMQ182" s="216"/>
      <c r="KMR182" s="216"/>
      <c r="KMS182" s="216"/>
      <c r="KMT182" s="216"/>
      <c r="KMU182" s="216"/>
      <c r="KMV182" s="216"/>
      <c r="KMW182" s="216"/>
      <c r="KMX182" s="216"/>
      <c r="KMY182" s="216"/>
      <c r="KMZ182" s="216"/>
      <c r="KNA182" s="216"/>
      <c r="KNB182" s="216"/>
      <c r="KNC182" s="216"/>
      <c r="KND182" s="216"/>
      <c r="KNE182" s="216"/>
      <c r="KNF182" s="216"/>
      <c r="KNG182" s="216"/>
      <c r="KNH182" s="216"/>
      <c r="KNI182" s="216"/>
      <c r="KNJ182" s="216"/>
      <c r="KNK182" s="216"/>
      <c r="KNL182" s="216"/>
      <c r="KNM182" s="216"/>
      <c r="KNN182" s="216"/>
      <c r="KNO182" s="216"/>
      <c r="KNP182" s="216"/>
      <c r="KNQ182" s="216"/>
      <c r="KNR182" s="216"/>
      <c r="KNS182" s="216"/>
      <c r="KNT182" s="216"/>
      <c r="KNU182" s="216"/>
      <c r="KNV182" s="216"/>
      <c r="KNW182" s="216"/>
      <c r="KNX182" s="216"/>
      <c r="KNY182" s="216"/>
      <c r="KNZ182" s="216"/>
      <c r="KOA182" s="216"/>
      <c r="KOB182" s="216"/>
      <c r="KOC182" s="216"/>
      <c r="KOD182" s="216"/>
      <c r="KOE182" s="216"/>
      <c r="KOF182" s="216"/>
      <c r="KOG182" s="216"/>
      <c r="KOH182" s="216"/>
      <c r="KOI182" s="216"/>
      <c r="KOJ182" s="216"/>
      <c r="KOK182" s="216"/>
      <c r="KOL182" s="216"/>
      <c r="KOM182" s="216"/>
      <c r="KON182" s="216"/>
      <c r="KOO182" s="216"/>
      <c r="KOP182" s="216"/>
      <c r="KOQ182" s="216"/>
      <c r="KOR182" s="216"/>
      <c r="KOS182" s="216"/>
      <c r="KOT182" s="216"/>
      <c r="KOU182" s="216"/>
      <c r="KOV182" s="216"/>
      <c r="KOW182" s="216"/>
      <c r="KOX182" s="216"/>
      <c r="KOY182" s="216"/>
      <c r="KOZ182" s="216"/>
      <c r="KPA182" s="216"/>
      <c r="KPB182" s="216"/>
      <c r="KPC182" s="216"/>
      <c r="KPD182" s="216"/>
      <c r="KPE182" s="216"/>
      <c r="KPF182" s="216"/>
      <c r="KPG182" s="216"/>
      <c r="KPH182" s="216"/>
      <c r="KPI182" s="216"/>
      <c r="KPJ182" s="216"/>
      <c r="KPK182" s="216"/>
      <c r="KPL182" s="216"/>
      <c r="KPM182" s="216"/>
      <c r="KPN182" s="216"/>
      <c r="KPO182" s="216"/>
      <c r="KPP182" s="216"/>
      <c r="KPQ182" s="216"/>
      <c r="KPR182" s="216"/>
      <c r="KPS182" s="216"/>
      <c r="KPT182" s="216"/>
      <c r="KPU182" s="216"/>
      <c r="KPV182" s="216"/>
      <c r="KPW182" s="216"/>
      <c r="KPX182" s="216"/>
      <c r="KPY182" s="216"/>
      <c r="KPZ182" s="216"/>
      <c r="KQA182" s="216"/>
      <c r="KQB182" s="216"/>
      <c r="KQC182" s="216"/>
      <c r="KQD182" s="216"/>
      <c r="KQE182" s="216"/>
      <c r="KQF182" s="216"/>
      <c r="KQG182" s="216"/>
      <c r="KQH182" s="216"/>
      <c r="KQI182" s="216"/>
      <c r="KQJ182" s="216"/>
      <c r="KQK182" s="216"/>
      <c r="KQL182" s="216"/>
      <c r="KQM182" s="216"/>
      <c r="KQN182" s="216"/>
      <c r="KQO182" s="216"/>
      <c r="KQP182" s="216"/>
      <c r="KQQ182" s="216"/>
      <c r="KQR182" s="216"/>
      <c r="KQS182" s="216"/>
      <c r="KQT182" s="216"/>
      <c r="KQU182" s="216"/>
      <c r="KQV182" s="216"/>
      <c r="KQW182" s="216"/>
      <c r="KQX182" s="216"/>
      <c r="KQY182" s="216"/>
      <c r="KQZ182" s="216"/>
      <c r="KRA182" s="216"/>
      <c r="KRB182" s="216"/>
      <c r="KRC182" s="216"/>
      <c r="KRD182" s="216"/>
      <c r="KRE182" s="216"/>
      <c r="KRF182" s="216"/>
      <c r="KRG182" s="216"/>
      <c r="KRH182" s="216"/>
      <c r="KRI182" s="216"/>
      <c r="KRJ182" s="216"/>
      <c r="KRK182" s="216"/>
      <c r="KRL182" s="216"/>
      <c r="KRM182" s="216"/>
      <c r="KRN182" s="216"/>
      <c r="KRO182" s="216"/>
      <c r="KRP182" s="216"/>
      <c r="KRQ182" s="216"/>
      <c r="KRR182" s="216"/>
      <c r="KRS182" s="216"/>
      <c r="KRT182" s="216"/>
      <c r="KRU182" s="216"/>
      <c r="KRV182" s="216"/>
      <c r="KRW182" s="216"/>
      <c r="KRX182" s="216"/>
      <c r="KRY182" s="216"/>
      <c r="KRZ182" s="216"/>
      <c r="KSA182" s="216"/>
      <c r="KSB182" s="216"/>
      <c r="KSC182" s="216"/>
      <c r="KSD182" s="216"/>
      <c r="KSE182" s="216"/>
      <c r="KSF182" s="216"/>
      <c r="KSG182" s="216"/>
      <c r="KSH182" s="216"/>
      <c r="KSI182" s="216"/>
      <c r="KSJ182" s="216"/>
      <c r="KSK182" s="216"/>
      <c r="KSL182" s="216"/>
      <c r="KSM182" s="216"/>
      <c r="KSN182" s="216"/>
      <c r="KSO182" s="216"/>
      <c r="KSP182" s="216"/>
      <c r="KSQ182" s="216"/>
      <c r="KSR182" s="216"/>
      <c r="KSS182" s="216"/>
      <c r="KST182" s="216"/>
      <c r="KSU182" s="216"/>
      <c r="KSV182" s="216"/>
      <c r="KSW182" s="216"/>
      <c r="KSX182" s="216"/>
      <c r="KSY182" s="216"/>
      <c r="KSZ182" s="216"/>
      <c r="KTA182" s="216"/>
      <c r="KTB182" s="216"/>
      <c r="KTC182" s="216"/>
      <c r="KTD182" s="216"/>
      <c r="KTE182" s="216"/>
      <c r="KTF182" s="216"/>
      <c r="KTG182" s="216"/>
      <c r="KTH182" s="216"/>
      <c r="KTI182" s="216"/>
      <c r="KTJ182" s="216"/>
      <c r="KTK182" s="216"/>
      <c r="KTL182" s="216"/>
      <c r="KTM182" s="216"/>
      <c r="KTN182" s="216"/>
      <c r="KTO182" s="216"/>
      <c r="KTP182" s="216"/>
      <c r="KTQ182" s="216"/>
      <c r="KTR182" s="216"/>
      <c r="KTS182" s="216"/>
      <c r="KTT182" s="216"/>
      <c r="KTU182" s="216"/>
      <c r="KTV182" s="216"/>
      <c r="KTW182" s="216"/>
      <c r="KTX182" s="216"/>
      <c r="KTY182" s="216"/>
      <c r="KTZ182" s="216"/>
      <c r="KUA182" s="216"/>
      <c r="KUB182" s="216"/>
      <c r="KUC182" s="216"/>
      <c r="KUD182" s="216"/>
      <c r="KUE182" s="216"/>
      <c r="KUF182" s="216"/>
      <c r="KUG182" s="216"/>
      <c r="KUH182" s="216"/>
      <c r="KUI182" s="216"/>
      <c r="KUJ182" s="216"/>
      <c r="KUK182" s="216"/>
      <c r="KUL182" s="216"/>
      <c r="KUM182" s="216"/>
      <c r="KUN182" s="216"/>
      <c r="KUO182" s="216"/>
      <c r="KUP182" s="216"/>
      <c r="KUQ182" s="216"/>
      <c r="KUR182" s="216"/>
      <c r="KUS182" s="216"/>
      <c r="KUT182" s="216"/>
      <c r="KUU182" s="216"/>
      <c r="KUV182" s="216"/>
      <c r="KUW182" s="216"/>
      <c r="KUX182" s="216"/>
      <c r="KUY182" s="216"/>
      <c r="KUZ182" s="216"/>
      <c r="KVA182" s="216"/>
      <c r="KVB182" s="216"/>
      <c r="KVC182" s="216"/>
      <c r="KVD182" s="216"/>
      <c r="KVE182" s="216"/>
      <c r="KVF182" s="216"/>
      <c r="KVG182" s="216"/>
      <c r="KVH182" s="216"/>
      <c r="KVI182" s="216"/>
      <c r="KVJ182" s="216"/>
      <c r="KVK182" s="216"/>
      <c r="KVL182" s="216"/>
      <c r="KVM182" s="216"/>
      <c r="KVN182" s="216"/>
      <c r="KVO182" s="216"/>
      <c r="KVP182" s="216"/>
      <c r="KVQ182" s="216"/>
      <c r="KVR182" s="216"/>
      <c r="KVS182" s="216"/>
      <c r="KVT182" s="216"/>
      <c r="KVU182" s="216"/>
      <c r="KVV182" s="216"/>
      <c r="KVW182" s="216"/>
      <c r="KVX182" s="216"/>
      <c r="KVY182" s="216"/>
      <c r="KVZ182" s="216"/>
      <c r="KWA182" s="216"/>
      <c r="KWB182" s="216"/>
      <c r="KWC182" s="216"/>
      <c r="KWD182" s="216"/>
      <c r="KWE182" s="216"/>
      <c r="KWF182" s="216"/>
      <c r="KWG182" s="216"/>
      <c r="KWH182" s="216"/>
      <c r="KWI182" s="216"/>
      <c r="KWJ182" s="216"/>
      <c r="KWK182" s="216"/>
      <c r="KWL182" s="216"/>
      <c r="KWM182" s="216"/>
      <c r="KWN182" s="216"/>
      <c r="KWO182" s="216"/>
      <c r="KWP182" s="216"/>
      <c r="KWQ182" s="216"/>
      <c r="KWR182" s="216"/>
      <c r="KWS182" s="216"/>
      <c r="KWT182" s="216"/>
      <c r="KWU182" s="216"/>
      <c r="KWV182" s="216"/>
      <c r="KWW182" s="216"/>
      <c r="KWX182" s="216"/>
      <c r="KWY182" s="216"/>
      <c r="KWZ182" s="216"/>
      <c r="KXA182" s="216"/>
      <c r="KXB182" s="216"/>
      <c r="KXC182" s="216"/>
      <c r="KXD182" s="216"/>
      <c r="KXE182" s="216"/>
      <c r="KXF182" s="216"/>
      <c r="KXG182" s="216"/>
      <c r="KXH182" s="216"/>
      <c r="KXI182" s="216"/>
      <c r="KXJ182" s="216"/>
      <c r="KXK182" s="216"/>
      <c r="KXL182" s="216"/>
      <c r="KXM182" s="216"/>
      <c r="KXN182" s="216"/>
      <c r="KXO182" s="216"/>
      <c r="KXP182" s="216"/>
      <c r="KXQ182" s="216"/>
      <c r="KXR182" s="216"/>
      <c r="KXS182" s="216"/>
      <c r="KXT182" s="216"/>
      <c r="KXU182" s="216"/>
      <c r="KXV182" s="216"/>
      <c r="KXW182" s="216"/>
      <c r="KXX182" s="216"/>
      <c r="KXY182" s="216"/>
      <c r="KXZ182" s="216"/>
      <c r="KYA182" s="216"/>
      <c r="KYB182" s="216"/>
      <c r="KYC182" s="216"/>
      <c r="KYD182" s="216"/>
      <c r="KYE182" s="216"/>
      <c r="KYF182" s="216"/>
      <c r="KYG182" s="216"/>
      <c r="KYH182" s="216"/>
      <c r="KYI182" s="216"/>
      <c r="KYJ182" s="216"/>
      <c r="KYK182" s="216"/>
      <c r="KYL182" s="216"/>
      <c r="KYM182" s="216"/>
      <c r="KYN182" s="216"/>
      <c r="KYO182" s="216"/>
      <c r="KYP182" s="216"/>
      <c r="KYQ182" s="216"/>
      <c r="KYR182" s="216"/>
      <c r="KYS182" s="216"/>
      <c r="KYT182" s="216"/>
      <c r="KYU182" s="216"/>
      <c r="KYV182" s="216"/>
      <c r="KYW182" s="216"/>
      <c r="KYX182" s="216"/>
      <c r="KYY182" s="216"/>
      <c r="KYZ182" s="216"/>
      <c r="KZA182" s="216"/>
      <c r="KZB182" s="216"/>
      <c r="KZC182" s="216"/>
      <c r="KZD182" s="216"/>
      <c r="KZE182" s="216"/>
      <c r="KZF182" s="216"/>
      <c r="KZG182" s="216"/>
      <c r="KZH182" s="216"/>
      <c r="KZI182" s="216"/>
      <c r="KZJ182" s="216"/>
      <c r="KZK182" s="216"/>
      <c r="KZL182" s="216"/>
      <c r="KZM182" s="216"/>
      <c r="KZN182" s="216"/>
      <c r="KZO182" s="216"/>
      <c r="KZP182" s="216"/>
      <c r="KZQ182" s="216"/>
      <c r="KZR182" s="216"/>
      <c r="KZS182" s="216"/>
      <c r="KZT182" s="216"/>
      <c r="KZU182" s="216"/>
      <c r="KZV182" s="216"/>
      <c r="KZW182" s="216"/>
      <c r="KZX182" s="216"/>
      <c r="KZY182" s="216"/>
      <c r="KZZ182" s="216"/>
      <c r="LAA182" s="216"/>
      <c r="LAB182" s="216"/>
      <c r="LAC182" s="216"/>
      <c r="LAD182" s="216"/>
      <c r="LAE182" s="216"/>
      <c r="LAF182" s="216"/>
      <c r="LAG182" s="216"/>
      <c r="LAH182" s="216"/>
      <c r="LAI182" s="216"/>
      <c r="LAJ182" s="216"/>
      <c r="LAK182" s="216"/>
      <c r="LAL182" s="216"/>
      <c r="LAM182" s="216"/>
      <c r="LAN182" s="216"/>
      <c r="LAO182" s="216"/>
      <c r="LAP182" s="216"/>
      <c r="LAQ182" s="216"/>
      <c r="LAR182" s="216"/>
      <c r="LAS182" s="216"/>
      <c r="LAT182" s="216"/>
      <c r="LAU182" s="216"/>
      <c r="LAV182" s="216"/>
      <c r="LAW182" s="216"/>
      <c r="LAX182" s="216"/>
      <c r="LAY182" s="216"/>
      <c r="LAZ182" s="216"/>
      <c r="LBA182" s="216"/>
      <c r="LBB182" s="216"/>
      <c r="LBC182" s="216"/>
      <c r="LBD182" s="216"/>
      <c r="LBE182" s="216"/>
      <c r="LBF182" s="216"/>
      <c r="LBG182" s="216"/>
      <c r="LBH182" s="216"/>
      <c r="LBI182" s="216"/>
      <c r="LBJ182" s="216"/>
      <c r="LBK182" s="216"/>
      <c r="LBL182" s="216"/>
      <c r="LBM182" s="216"/>
      <c r="LBN182" s="216"/>
      <c r="LBO182" s="216"/>
      <c r="LBP182" s="216"/>
      <c r="LBQ182" s="216"/>
      <c r="LBR182" s="216"/>
      <c r="LBS182" s="216"/>
      <c r="LBT182" s="216"/>
      <c r="LBU182" s="216"/>
      <c r="LBV182" s="216"/>
      <c r="LBW182" s="216"/>
      <c r="LBX182" s="216"/>
      <c r="LBY182" s="216"/>
      <c r="LBZ182" s="216"/>
      <c r="LCA182" s="216"/>
      <c r="LCB182" s="216"/>
      <c r="LCC182" s="216"/>
      <c r="LCD182" s="216"/>
      <c r="LCE182" s="216"/>
      <c r="LCF182" s="216"/>
      <c r="LCG182" s="216"/>
      <c r="LCH182" s="216"/>
      <c r="LCI182" s="216"/>
      <c r="LCJ182" s="216"/>
      <c r="LCK182" s="216"/>
      <c r="LCL182" s="216"/>
      <c r="LCM182" s="216"/>
      <c r="LCN182" s="216"/>
      <c r="LCO182" s="216"/>
      <c r="LCP182" s="216"/>
      <c r="LCQ182" s="216"/>
      <c r="LCR182" s="216"/>
      <c r="LCS182" s="216"/>
      <c r="LCT182" s="216"/>
      <c r="LCU182" s="216"/>
      <c r="LCV182" s="216"/>
      <c r="LCW182" s="216"/>
      <c r="LCX182" s="216"/>
      <c r="LCY182" s="216"/>
      <c r="LCZ182" s="216"/>
      <c r="LDA182" s="216"/>
      <c r="LDB182" s="216"/>
      <c r="LDC182" s="216"/>
      <c r="LDD182" s="216"/>
      <c r="LDE182" s="216"/>
      <c r="LDF182" s="216"/>
      <c r="LDG182" s="216"/>
      <c r="LDH182" s="216"/>
      <c r="LDI182" s="216"/>
      <c r="LDJ182" s="216"/>
      <c r="LDK182" s="216"/>
      <c r="LDL182" s="216"/>
      <c r="LDM182" s="216"/>
      <c r="LDN182" s="216"/>
      <c r="LDO182" s="216"/>
      <c r="LDP182" s="216"/>
      <c r="LDQ182" s="216"/>
      <c r="LDR182" s="216"/>
      <c r="LDS182" s="216"/>
      <c r="LDT182" s="216"/>
      <c r="LDU182" s="216"/>
      <c r="LDV182" s="216"/>
      <c r="LDW182" s="216"/>
      <c r="LDX182" s="216"/>
      <c r="LDY182" s="216"/>
      <c r="LDZ182" s="216"/>
      <c r="LEA182" s="216"/>
      <c r="LEB182" s="216"/>
      <c r="LEC182" s="216"/>
      <c r="LED182" s="216"/>
      <c r="LEE182" s="216"/>
      <c r="LEF182" s="216"/>
      <c r="LEG182" s="216"/>
      <c r="LEH182" s="216"/>
      <c r="LEI182" s="216"/>
      <c r="LEJ182" s="216"/>
      <c r="LEK182" s="216"/>
      <c r="LEL182" s="216"/>
      <c r="LEM182" s="216"/>
      <c r="LEN182" s="216"/>
      <c r="LEO182" s="216"/>
      <c r="LEP182" s="216"/>
      <c r="LEQ182" s="216"/>
      <c r="LER182" s="216"/>
      <c r="LES182" s="216"/>
      <c r="LET182" s="216"/>
      <c r="LEU182" s="216"/>
      <c r="LEV182" s="216"/>
      <c r="LEW182" s="216"/>
      <c r="LEX182" s="216"/>
      <c r="LEY182" s="216"/>
      <c r="LEZ182" s="216"/>
      <c r="LFA182" s="216"/>
      <c r="LFB182" s="216"/>
      <c r="LFC182" s="216"/>
      <c r="LFD182" s="216"/>
      <c r="LFE182" s="216"/>
      <c r="LFF182" s="216"/>
      <c r="LFG182" s="216"/>
      <c r="LFH182" s="216"/>
      <c r="LFI182" s="216"/>
      <c r="LFJ182" s="216"/>
      <c r="LFK182" s="216"/>
      <c r="LFL182" s="216"/>
      <c r="LFM182" s="216"/>
      <c r="LFN182" s="216"/>
      <c r="LFO182" s="216"/>
      <c r="LFP182" s="216"/>
      <c r="LFQ182" s="216"/>
      <c r="LFR182" s="216"/>
      <c r="LFS182" s="216"/>
      <c r="LFT182" s="216"/>
      <c r="LFU182" s="216"/>
      <c r="LFV182" s="216"/>
      <c r="LFW182" s="216"/>
      <c r="LFX182" s="216"/>
      <c r="LFY182" s="216"/>
      <c r="LFZ182" s="216"/>
      <c r="LGA182" s="216"/>
      <c r="LGB182" s="216"/>
      <c r="LGC182" s="216"/>
      <c r="LGD182" s="216"/>
      <c r="LGE182" s="216"/>
      <c r="LGF182" s="216"/>
      <c r="LGG182" s="216"/>
      <c r="LGH182" s="216"/>
      <c r="LGI182" s="216"/>
      <c r="LGJ182" s="216"/>
      <c r="LGK182" s="216"/>
      <c r="LGL182" s="216"/>
      <c r="LGM182" s="216"/>
      <c r="LGN182" s="216"/>
      <c r="LGO182" s="216"/>
      <c r="LGP182" s="216"/>
      <c r="LGQ182" s="216"/>
      <c r="LGR182" s="216"/>
      <c r="LGS182" s="216"/>
      <c r="LGT182" s="216"/>
      <c r="LGU182" s="216"/>
      <c r="LGV182" s="216"/>
      <c r="LGW182" s="216"/>
      <c r="LGX182" s="216"/>
      <c r="LGY182" s="216"/>
      <c r="LGZ182" s="216"/>
      <c r="LHA182" s="216"/>
      <c r="LHB182" s="216"/>
      <c r="LHC182" s="216"/>
      <c r="LHD182" s="216"/>
      <c r="LHE182" s="216"/>
      <c r="LHF182" s="216"/>
      <c r="LHG182" s="216"/>
      <c r="LHH182" s="216"/>
      <c r="LHI182" s="216"/>
      <c r="LHJ182" s="216"/>
      <c r="LHK182" s="216"/>
      <c r="LHL182" s="216"/>
      <c r="LHM182" s="216"/>
      <c r="LHN182" s="216"/>
      <c r="LHO182" s="216"/>
      <c r="LHP182" s="216"/>
      <c r="LHQ182" s="216"/>
      <c r="LHR182" s="216"/>
      <c r="LHS182" s="216"/>
      <c r="LHT182" s="216"/>
      <c r="LHU182" s="216"/>
      <c r="LHV182" s="216"/>
      <c r="LHW182" s="216"/>
      <c r="LHX182" s="216"/>
      <c r="LHY182" s="216"/>
      <c r="LHZ182" s="216"/>
      <c r="LIA182" s="216"/>
      <c r="LIB182" s="216"/>
      <c r="LIC182" s="216"/>
      <c r="LID182" s="216"/>
      <c r="LIE182" s="216"/>
      <c r="LIF182" s="216"/>
      <c r="LIG182" s="216"/>
      <c r="LIH182" s="216"/>
      <c r="LII182" s="216"/>
      <c r="LIJ182" s="216"/>
      <c r="LIK182" s="216"/>
      <c r="LIL182" s="216"/>
      <c r="LIM182" s="216"/>
      <c r="LIN182" s="216"/>
      <c r="LIO182" s="216"/>
      <c r="LIP182" s="216"/>
      <c r="LIQ182" s="216"/>
      <c r="LIR182" s="216"/>
      <c r="LIS182" s="216"/>
      <c r="LIT182" s="216"/>
      <c r="LIU182" s="216"/>
      <c r="LIV182" s="216"/>
      <c r="LIW182" s="216"/>
      <c r="LIX182" s="216"/>
      <c r="LIY182" s="216"/>
      <c r="LIZ182" s="216"/>
      <c r="LJA182" s="216"/>
      <c r="LJB182" s="216"/>
      <c r="LJC182" s="216"/>
      <c r="LJD182" s="216"/>
      <c r="LJE182" s="216"/>
      <c r="LJF182" s="216"/>
      <c r="LJG182" s="216"/>
      <c r="LJH182" s="216"/>
      <c r="LJI182" s="216"/>
      <c r="LJJ182" s="216"/>
      <c r="LJK182" s="216"/>
      <c r="LJL182" s="216"/>
      <c r="LJM182" s="216"/>
      <c r="LJN182" s="216"/>
      <c r="LJO182" s="216"/>
      <c r="LJP182" s="216"/>
      <c r="LJQ182" s="216"/>
      <c r="LJR182" s="216"/>
      <c r="LJS182" s="216"/>
      <c r="LJT182" s="216"/>
      <c r="LJU182" s="216"/>
      <c r="LJV182" s="216"/>
      <c r="LJW182" s="216"/>
      <c r="LJX182" s="216"/>
      <c r="LJY182" s="216"/>
      <c r="LJZ182" s="216"/>
      <c r="LKA182" s="216"/>
      <c r="LKB182" s="216"/>
      <c r="LKC182" s="216"/>
      <c r="LKD182" s="216"/>
      <c r="LKE182" s="216"/>
      <c r="LKF182" s="216"/>
      <c r="LKG182" s="216"/>
      <c r="LKH182" s="216"/>
      <c r="LKI182" s="216"/>
      <c r="LKJ182" s="216"/>
      <c r="LKK182" s="216"/>
      <c r="LKL182" s="216"/>
      <c r="LKM182" s="216"/>
      <c r="LKN182" s="216"/>
      <c r="LKO182" s="216"/>
      <c r="LKP182" s="216"/>
      <c r="LKQ182" s="216"/>
      <c r="LKR182" s="216"/>
      <c r="LKS182" s="216"/>
      <c r="LKT182" s="216"/>
      <c r="LKU182" s="216"/>
      <c r="LKV182" s="216"/>
      <c r="LKW182" s="216"/>
      <c r="LKX182" s="216"/>
      <c r="LKY182" s="216"/>
      <c r="LKZ182" s="216"/>
      <c r="LLA182" s="216"/>
      <c r="LLB182" s="216"/>
      <c r="LLC182" s="216"/>
      <c r="LLD182" s="216"/>
      <c r="LLE182" s="216"/>
      <c r="LLF182" s="216"/>
      <c r="LLG182" s="216"/>
      <c r="LLH182" s="216"/>
      <c r="LLI182" s="216"/>
      <c r="LLJ182" s="216"/>
      <c r="LLK182" s="216"/>
      <c r="LLL182" s="216"/>
      <c r="LLM182" s="216"/>
      <c r="LLN182" s="216"/>
      <c r="LLO182" s="216"/>
      <c r="LLP182" s="216"/>
      <c r="LLQ182" s="216"/>
      <c r="LLR182" s="216"/>
      <c r="LLS182" s="216"/>
      <c r="LLT182" s="216"/>
      <c r="LLU182" s="216"/>
      <c r="LLV182" s="216"/>
      <c r="LLW182" s="216"/>
      <c r="LLX182" s="216"/>
      <c r="LLY182" s="216"/>
      <c r="LLZ182" s="216"/>
      <c r="LMA182" s="216"/>
      <c r="LMB182" s="216"/>
      <c r="LMC182" s="216"/>
      <c r="LMD182" s="216"/>
      <c r="LME182" s="216"/>
      <c r="LMF182" s="216"/>
      <c r="LMG182" s="216"/>
      <c r="LMH182" s="216"/>
      <c r="LMI182" s="216"/>
      <c r="LMJ182" s="216"/>
      <c r="LMK182" s="216"/>
      <c r="LML182" s="216"/>
      <c r="LMM182" s="216"/>
      <c r="LMN182" s="216"/>
      <c r="LMO182" s="216"/>
      <c r="LMP182" s="216"/>
      <c r="LMQ182" s="216"/>
      <c r="LMR182" s="216"/>
      <c r="LMS182" s="216"/>
      <c r="LMT182" s="216"/>
      <c r="LMU182" s="216"/>
      <c r="LMV182" s="216"/>
      <c r="LMW182" s="216"/>
      <c r="LMX182" s="216"/>
      <c r="LMY182" s="216"/>
      <c r="LMZ182" s="216"/>
      <c r="LNA182" s="216"/>
      <c r="LNB182" s="216"/>
      <c r="LNC182" s="216"/>
      <c r="LND182" s="216"/>
      <c r="LNE182" s="216"/>
      <c r="LNF182" s="216"/>
      <c r="LNG182" s="216"/>
      <c r="LNH182" s="216"/>
      <c r="LNI182" s="216"/>
      <c r="LNJ182" s="216"/>
      <c r="LNK182" s="216"/>
      <c r="LNL182" s="216"/>
      <c r="LNM182" s="216"/>
      <c r="LNN182" s="216"/>
      <c r="LNO182" s="216"/>
      <c r="LNP182" s="216"/>
      <c r="LNQ182" s="216"/>
      <c r="LNR182" s="216"/>
      <c r="LNS182" s="216"/>
      <c r="LNT182" s="216"/>
      <c r="LNU182" s="216"/>
      <c r="LNV182" s="216"/>
      <c r="LNW182" s="216"/>
      <c r="LNX182" s="216"/>
      <c r="LNY182" s="216"/>
      <c r="LNZ182" s="216"/>
      <c r="LOA182" s="216"/>
      <c r="LOB182" s="216"/>
      <c r="LOC182" s="216"/>
      <c r="LOD182" s="216"/>
      <c r="LOE182" s="216"/>
      <c r="LOF182" s="216"/>
      <c r="LOG182" s="216"/>
      <c r="LOH182" s="216"/>
      <c r="LOI182" s="216"/>
      <c r="LOJ182" s="216"/>
      <c r="LOK182" s="216"/>
      <c r="LOL182" s="216"/>
      <c r="LOM182" s="216"/>
      <c r="LON182" s="216"/>
      <c r="LOO182" s="216"/>
      <c r="LOP182" s="216"/>
      <c r="LOQ182" s="216"/>
      <c r="LOR182" s="216"/>
      <c r="LOS182" s="216"/>
      <c r="LOT182" s="216"/>
      <c r="LOU182" s="216"/>
      <c r="LOV182" s="216"/>
      <c r="LOW182" s="216"/>
      <c r="LOX182" s="216"/>
      <c r="LOY182" s="216"/>
      <c r="LOZ182" s="216"/>
      <c r="LPA182" s="216"/>
      <c r="LPB182" s="216"/>
      <c r="LPC182" s="216"/>
      <c r="LPD182" s="216"/>
      <c r="LPE182" s="216"/>
      <c r="LPF182" s="216"/>
      <c r="LPG182" s="216"/>
      <c r="LPH182" s="216"/>
      <c r="LPI182" s="216"/>
      <c r="LPJ182" s="216"/>
      <c r="LPK182" s="216"/>
      <c r="LPL182" s="216"/>
      <c r="LPM182" s="216"/>
      <c r="LPN182" s="216"/>
      <c r="LPO182" s="216"/>
      <c r="LPP182" s="216"/>
      <c r="LPQ182" s="216"/>
      <c r="LPR182" s="216"/>
      <c r="LPS182" s="216"/>
      <c r="LPT182" s="216"/>
      <c r="LPU182" s="216"/>
      <c r="LPV182" s="216"/>
      <c r="LPW182" s="216"/>
      <c r="LPX182" s="216"/>
      <c r="LPY182" s="216"/>
      <c r="LPZ182" s="216"/>
      <c r="LQA182" s="216"/>
      <c r="LQB182" s="216"/>
      <c r="LQC182" s="216"/>
      <c r="LQD182" s="216"/>
      <c r="LQE182" s="216"/>
      <c r="LQF182" s="216"/>
      <c r="LQG182" s="216"/>
      <c r="LQH182" s="216"/>
      <c r="LQI182" s="216"/>
      <c r="LQJ182" s="216"/>
      <c r="LQK182" s="216"/>
      <c r="LQL182" s="216"/>
      <c r="LQM182" s="216"/>
      <c r="LQN182" s="216"/>
      <c r="LQO182" s="216"/>
      <c r="LQP182" s="216"/>
      <c r="LQQ182" s="216"/>
      <c r="LQR182" s="216"/>
      <c r="LQS182" s="216"/>
      <c r="LQT182" s="216"/>
      <c r="LQU182" s="216"/>
      <c r="LQV182" s="216"/>
      <c r="LQW182" s="216"/>
      <c r="LQX182" s="216"/>
      <c r="LQY182" s="216"/>
      <c r="LQZ182" s="216"/>
      <c r="LRA182" s="216"/>
      <c r="LRB182" s="216"/>
      <c r="LRC182" s="216"/>
      <c r="LRD182" s="216"/>
      <c r="LRE182" s="216"/>
      <c r="LRF182" s="216"/>
      <c r="LRG182" s="216"/>
      <c r="LRH182" s="216"/>
      <c r="LRI182" s="216"/>
      <c r="LRJ182" s="216"/>
      <c r="LRK182" s="216"/>
      <c r="LRL182" s="216"/>
      <c r="LRM182" s="216"/>
      <c r="LRN182" s="216"/>
      <c r="LRO182" s="216"/>
      <c r="LRP182" s="216"/>
      <c r="LRQ182" s="216"/>
      <c r="LRR182" s="216"/>
      <c r="LRS182" s="216"/>
      <c r="LRT182" s="216"/>
      <c r="LRU182" s="216"/>
      <c r="LRV182" s="216"/>
      <c r="LRW182" s="216"/>
      <c r="LRX182" s="216"/>
      <c r="LRY182" s="216"/>
      <c r="LRZ182" s="216"/>
      <c r="LSA182" s="216"/>
      <c r="LSB182" s="216"/>
      <c r="LSC182" s="216"/>
      <c r="LSD182" s="216"/>
      <c r="LSE182" s="216"/>
      <c r="LSF182" s="216"/>
      <c r="LSG182" s="216"/>
      <c r="LSH182" s="216"/>
      <c r="LSI182" s="216"/>
      <c r="LSJ182" s="216"/>
      <c r="LSK182" s="216"/>
      <c r="LSL182" s="216"/>
      <c r="LSM182" s="216"/>
      <c r="LSN182" s="216"/>
      <c r="LSO182" s="216"/>
      <c r="LSP182" s="216"/>
      <c r="LSQ182" s="216"/>
      <c r="LSR182" s="216"/>
      <c r="LSS182" s="216"/>
      <c r="LST182" s="216"/>
      <c r="LSU182" s="216"/>
      <c r="LSV182" s="216"/>
      <c r="LSW182" s="216"/>
      <c r="LSX182" s="216"/>
      <c r="LSY182" s="216"/>
      <c r="LSZ182" s="216"/>
      <c r="LTA182" s="216"/>
      <c r="LTB182" s="216"/>
      <c r="LTC182" s="216"/>
      <c r="LTD182" s="216"/>
      <c r="LTE182" s="216"/>
      <c r="LTF182" s="216"/>
      <c r="LTG182" s="216"/>
      <c r="LTH182" s="216"/>
      <c r="LTI182" s="216"/>
      <c r="LTJ182" s="216"/>
      <c r="LTK182" s="216"/>
      <c r="LTL182" s="216"/>
      <c r="LTM182" s="216"/>
      <c r="LTN182" s="216"/>
      <c r="LTO182" s="216"/>
      <c r="LTP182" s="216"/>
      <c r="LTQ182" s="216"/>
      <c r="LTR182" s="216"/>
      <c r="LTS182" s="216"/>
      <c r="LTT182" s="216"/>
      <c r="LTU182" s="216"/>
      <c r="LTV182" s="216"/>
      <c r="LTW182" s="216"/>
      <c r="LTX182" s="216"/>
      <c r="LTY182" s="216"/>
      <c r="LTZ182" s="216"/>
      <c r="LUA182" s="216"/>
      <c r="LUB182" s="216"/>
      <c r="LUC182" s="216"/>
      <c r="LUD182" s="216"/>
      <c r="LUE182" s="216"/>
      <c r="LUF182" s="216"/>
      <c r="LUG182" s="216"/>
      <c r="LUH182" s="216"/>
      <c r="LUI182" s="216"/>
      <c r="LUJ182" s="216"/>
      <c r="LUK182" s="216"/>
      <c r="LUL182" s="216"/>
      <c r="LUM182" s="216"/>
      <c r="LUN182" s="216"/>
      <c r="LUO182" s="216"/>
      <c r="LUP182" s="216"/>
      <c r="LUQ182" s="216"/>
      <c r="LUR182" s="216"/>
      <c r="LUS182" s="216"/>
      <c r="LUT182" s="216"/>
      <c r="LUU182" s="216"/>
      <c r="LUV182" s="216"/>
      <c r="LUW182" s="216"/>
      <c r="LUX182" s="216"/>
      <c r="LUY182" s="216"/>
      <c r="LUZ182" s="216"/>
      <c r="LVA182" s="216"/>
      <c r="LVB182" s="216"/>
      <c r="LVC182" s="216"/>
      <c r="LVD182" s="216"/>
      <c r="LVE182" s="216"/>
      <c r="LVF182" s="216"/>
      <c r="LVG182" s="216"/>
      <c r="LVH182" s="216"/>
      <c r="LVI182" s="216"/>
      <c r="LVJ182" s="216"/>
      <c r="LVK182" s="216"/>
      <c r="LVL182" s="216"/>
      <c r="LVM182" s="216"/>
      <c r="LVN182" s="216"/>
      <c r="LVO182" s="216"/>
      <c r="LVP182" s="216"/>
      <c r="LVQ182" s="216"/>
      <c r="LVR182" s="216"/>
      <c r="LVS182" s="216"/>
      <c r="LVT182" s="216"/>
      <c r="LVU182" s="216"/>
      <c r="LVV182" s="216"/>
      <c r="LVW182" s="216"/>
      <c r="LVX182" s="216"/>
      <c r="LVY182" s="216"/>
      <c r="LVZ182" s="216"/>
      <c r="LWA182" s="216"/>
      <c r="LWB182" s="216"/>
      <c r="LWC182" s="216"/>
      <c r="LWD182" s="216"/>
      <c r="LWE182" s="216"/>
      <c r="LWF182" s="216"/>
      <c r="LWG182" s="216"/>
      <c r="LWH182" s="216"/>
      <c r="LWI182" s="216"/>
      <c r="LWJ182" s="216"/>
      <c r="LWK182" s="216"/>
      <c r="LWL182" s="216"/>
      <c r="LWM182" s="216"/>
      <c r="LWN182" s="216"/>
      <c r="LWO182" s="216"/>
      <c r="LWP182" s="216"/>
      <c r="LWQ182" s="216"/>
      <c r="LWR182" s="216"/>
      <c r="LWS182" s="216"/>
      <c r="LWT182" s="216"/>
      <c r="LWU182" s="216"/>
      <c r="LWV182" s="216"/>
      <c r="LWW182" s="216"/>
      <c r="LWX182" s="216"/>
      <c r="LWY182" s="216"/>
      <c r="LWZ182" s="216"/>
      <c r="LXA182" s="216"/>
      <c r="LXB182" s="216"/>
      <c r="LXC182" s="216"/>
      <c r="LXD182" s="216"/>
      <c r="LXE182" s="216"/>
      <c r="LXF182" s="216"/>
      <c r="LXG182" s="216"/>
      <c r="LXH182" s="216"/>
      <c r="LXI182" s="216"/>
      <c r="LXJ182" s="216"/>
      <c r="LXK182" s="216"/>
      <c r="LXL182" s="216"/>
      <c r="LXM182" s="216"/>
      <c r="LXN182" s="216"/>
      <c r="LXO182" s="216"/>
      <c r="LXP182" s="216"/>
      <c r="LXQ182" s="216"/>
      <c r="LXR182" s="216"/>
      <c r="LXS182" s="216"/>
      <c r="LXT182" s="216"/>
      <c r="LXU182" s="216"/>
      <c r="LXV182" s="216"/>
      <c r="LXW182" s="216"/>
      <c r="LXX182" s="216"/>
      <c r="LXY182" s="216"/>
      <c r="LXZ182" s="216"/>
      <c r="LYA182" s="216"/>
      <c r="LYB182" s="216"/>
      <c r="LYC182" s="216"/>
      <c r="LYD182" s="216"/>
      <c r="LYE182" s="216"/>
      <c r="LYF182" s="216"/>
      <c r="LYG182" s="216"/>
      <c r="LYH182" s="216"/>
      <c r="LYI182" s="216"/>
      <c r="LYJ182" s="216"/>
      <c r="LYK182" s="216"/>
      <c r="LYL182" s="216"/>
      <c r="LYM182" s="216"/>
      <c r="LYN182" s="216"/>
      <c r="LYO182" s="216"/>
      <c r="LYP182" s="216"/>
      <c r="LYQ182" s="216"/>
      <c r="LYR182" s="216"/>
      <c r="LYS182" s="216"/>
      <c r="LYT182" s="216"/>
      <c r="LYU182" s="216"/>
      <c r="LYV182" s="216"/>
      <c r="LYW182" s="216"/>
      <c r="LYX182" s="216"/>
      <c r="LYY182" s="216"/>
      <c r="LYZ182" s="216"/>
      <c r="LZA182" s="216"/>
      <c r="LZB182" s="216"/>
      <c r="LZC182" s="216"/>
      <c r="LZD182" s="216"/>
      <c r="LZE182" s="216"/>
      <c r="LZF182" s="216"/>
      <c r="LZG182" s="216"/>
      <c r="LZH182" s="216"/>
      <c r="LZI182" s="216"/>
      <c r="LZJ182" s="216"/>
      <c r="LZK182" s="216"/>
      <c r="LZL182" s="216"/>
      <c r="LZM182" s="216"/>
      <c r="LZN182" s="216"/>
      <c r="LZO182" s="216"/>
      <c r="LZP182" s="216"/>
      <c r="LZQ182" s="216"/>
      <c r="LZR182" s="216"/>
      <c r="LZS182" s="216"/>
      <c r="LZT182" s="216"/>
      <c r="LZU182" s="216"/>
      <c r="LZV182" s="216"/>
      <c r="LZW182" s="216"/>
      <c r="LZX182" s="216"/>
      <c r="LZY182" s="216"/>
      <c r="LZZ182" s="216"/>
      <c r="MAA182" s="216"/>
      <c r="MAB182" s="216"/>
      <c r="MAC182" s="216"/>
      <c r="MAD182" s="216"/>
      <c r="MAE182" s="216"/>
      <c r="MAF182" s="216"/>
      <c r="MAG182" s="216"/>
      <c r="MAH182" s="216"/>
      <c r="MAI182" s="216"/>
      <c r="MAJ182" s="216"/>
      <c r="MAK182" s="216"/>
      <c r="MAL182" s="216"/>
      <c r="MAM182" s="216"/>
      <c r="MAN182" s="216"/>
      <c r="MAO182" s="216"/>
      <c r="MAP182" s="216"/>
      <c r="MAQ182" s="216"/>
      <c r="MAR182" s="216"/>
      <c r="MAS182" s="216"/>
      <c r="MAT182" s="216"/>
      <c r="MAU182" s="216"/>
      <c r="MAV182" s="216"/>
      <c r="MAW182" s="216"/>
      <c r="MAX182" s="216"/>
      <c r="MAY182" s="216"/>
      <c r="MAZ182" s="216"/>
      <c r="MBA182" s="216"/>
      <c r="MBB182" s="216"/>
      <c r="MBC182" s="216"/>
      <c r="MBD182" s="216"/>
      <c r="MBE182" s="216"/>
      <c r="MBF182" s="216"/>
      <c r="MBG182" s="216"/>
      <c r="MBH182" s="216"/>
      <c r="MBI182" s="216"/>
      <c r="MBJ182" s="216"/>
      <c r="MBK182" s="216"/>
      <c r="MBL182" s="216"/>
      <c r="MBM182" s="216"/>
      <c r="MBN182" s="216"/>
      <c r="MBO182" s="216"/>
      <c r="MBP182" s="216"/>
      <c r="MBQ182" s="216"/>
      <c r="MBR182" s="216"/>
      <c r="MBS182" s="216"/>
      <c r="MBT182" s="216"/>
      <c r="MBU182" s="216"/>
      <c r="MBV182" s="216"/>
      <c r="MBW182" s="216"/>
      <c r="MBX182" s="216"/>
      <c r="MBY182" s="216"/>
      <c r="MBZ182" s="216"/>
      <c r="MCA182" s="216"/>
      <c r="MCB182" s="216"/>
      <c r="MCC182" s="216"/>
      <c r="MCD182" s="216"/>
      <c r="MCE182" s="216"/>
      <c r="MCF182" s="216"/>
      <c r="MCG182" s="216"/>
      <c r="MCH182" s="216"/>
      <c r="MCI182" s="216"/>
      <c r="MCJ182" s="216"/>
      <c r="MCK182" s="216"/>
      <c r="MCL182" s="216"/>
      <c r="MCM182" s="216"/>
      <c r="MCN182" s="216"/>
      <c r="MCO182" s="216"/>
      <c r="MCP182" s="216"/>
      <c r="MCQ182" s="216"/>
      <c r="MCR182" s="216"/>
      <c r="MCS182" s="216"/>
      <c r="MCT182" s="216"/>
      <c r="MCU182" s="216"/>
      <c r="MCV182" s="216"/>
      <c r="MCW182" s="216"/>
      <c r="MCX182" s="216"/>
      <c r="MCY182" s="216"/>
      <c r="MCZ182" s="216"/>
      <c r="MDA182" s="216"/>
      <c r="MDB182" s="216"/>
      <c r="MDC182" s="216"/>
      <c r="MDD182" s="216"/>
      <c r="MDE182" s="216"/>
      <c r="MDF182" s="216"/>
      <c r="MDG182" s="216"/>
      <c r="MDH182" s="216"/>
      <c r="MDI182" s="216"/>
      <c r="MDJ182" s="216"/>
      <c r="MDK182" s="216"/>
      <c r="MDL182" s="216"/>
      <c r="MDM182" s="216"/>
      <c r="MDN182" s="216"/>
      <c r="MDO182" s="216"/>
      <c r="MDP182" s="216"/>
      <c r="MDQ182" s="216"/>
      <c r="MDR182" s="216"/>
      <c r="MDS182" s="216"/>
      <c r="MDT182" s="216"/>
      <c r="MDU182" s="216"/>
      <c r="MDV182" s="216"/>
      <c r="MDW182" s="216"/>
      <c r="MDX182" s="216"/>
      <c r="MDY182" s="216"/>
      <c r="MDZ182" s="216"/>
      <c r="MEA182" s="216"/>
      <c r="MEB182" s="216"/>
      <c r="MEC182" s="216"/>
      <c r="MED182" s="216"/>
      <c r="MEE182" s="216"/>
      <c r="MEF182" s="216"/>
      <c r="MEG182" s="216"/>
      <c r="MEH182" s="216"/>
      <c r="MEI182" s="216"/>
      <c r="MEJ182" s="216"/>
      <c r="MEK182" s="216"/>
      <c r="MEL182" s="216"/>
      <c r="MEM182" s="216"/>
      <c r="MEN182" s="216"/>
      <c r="MEO182" s="216"/>
      <c r="MEP182" s="216"/>
      <c r="MEQ182" s="216"/>
      <c r="MER182" s="216"/>
      <c r="MES182" s="216"/>
      <c r="MET182" s="216"/>
      <c r="MEU182" s="216"/>
      <c r="MEV182" s="216"/>
      <c r="MEW182" s="216"/>
      <c r="MEX182" s="216"/>
      <c r="MEY182" s="216"/>
      <c r="MEZ182" s="216"/>
      <c r="MFA182" s="216"/>
      <c r="MFB182" s="216"/>
      <c r="MFC182" s="216"/>
      <c r="MFD182" s="216"/>
      <c r="MFE182" s="216"/>
      <c r="MFF182" s="216"/>
      <c r="MFG182" s="216"/>
      <c r="MFH182" s="216"/>
      <c r="MFI182" s="216"/>
      <c r="MFJ182" s="216"/>
      <c r="MFK182" s="216"/>
      <c r="MFL182" s="216"/>
      <c r="MFM182" s="216"/>
      <c r="MFN182" s="216"/>
      <c r="MFO182" s="216"/>
      <c r="MFP182" s="216"/>
      <c r="MFQ182" s="216"/>
      <c r="MFR182" s="216"/>
      <c r="MFS182" s="216"/>
      <c r="MFT182" s="216"/>
      <c r="MFU182" s="216"/>
      <c r="MFV182" s="216"/>
      <c r="MFW182" s="216"/>
      <c r="MFX182" s="216"/>
      <c r="MFY182" s="216"/>
      <c r="MFZ182" s="216"/>
      <c r="MGA182" s="216"/>
      <c r="MGB182" s="216"/>
      <c r="MGC182" s="216"/>
      <c r="MGD182" s="216"/>
      <c r="MGE182" s="216"/>
      <c r="MGF182" s="216"/>
      <c r="MGG182" s="216"/>
      <c r="MGH182" s="216"/>
      <c r="MGI182" s="216"/>
      <c r="MGJ182" s="216"/>
      <c r="MGK182" s="216"/>
      <c r="MGL182" s="216"/>
      <c r="MGM182" s="216"/>
      <c r="MGN182" s="216"/>
      <c r="MGO182" s="216"/>
      <c r="MGP182" s="216"/>
      <c r="MGQ182" s="216"/>
      <c r="MGR182" s="216"/>
      <c r="MGS182" s="216"/>
      <c r="MGT182" s="216"/>
      <c r="MGU182" s="216"/>
      <c r="MGV182" s="216"/>
      <c r="MGW182" s="216"/>
      <c r="MGX182" s="216"/>
      <c r="MGY182" s="216"/>
      <c r="MGZ182" s="216"/>
      <c r="MHA182" s="216"/>
      <c r="MHB182" s="216"/>
      <c r="MHC182" s="216"/>
      <c r="MHD182" s="216"/>
      <c r="MHE182" s="216"/>
      <c r="MHF182" s="216"/>
      <c r="MHG182" s="216"/>
      <c r="MHH182" s="216"/>
      <c r="MHI182" s="216"/>
      <c r="MHJ182" s="216"/>
      <c r="MHK182" s="216"/>
      <c r="MHL182" s="216"/>
      <c r="MHM182" s="216"/>
      <c r="MHN182" s="216"/>
      <c r="MHO182" s="216"/>
      <c r="MHP182" s="216"/>
      <c r="MHQ182" s="216"/>
      <c r="MHR182" s="216"/>
      <c r="MHS182" s="216"/>
      <c r="MHT182" s="216"/>
      <c r="MHU182" s="216"/>
      <c r="MHV182" s="216"/>
      <c r="MHW182" s="216"/>
      <c r="MHX182" s="216"/>
      <c r="MHY182" s="216"/>
      <c r="MHZ182" s="216"/>
      <c r="MIA182" s="216"/>
      <c r="MIB182" s="216"/>
      <c r="MIC182" s="216"/>
      <c r="MID182" s="216"/>
      <c r="MIE182" s="216"/>
      <c r="MIF182" s="216"/>
      <c r="MIG182" s="216"/>
      <c r="MIH182" s="216"/>
      <c r="MII182" s="216"/>
      <c r="MIJ182" s="216"/>
      <c r="MIK182" s="216"/>
      <c r="MIL182" s="216"/>
      <c r="MIM182" s="216"/>
      <c r="MIN182" s="216"/>
      <c r="MIO182" s="216"/>
      <c r="MIP182" s="216"/>
      <c r="MIQ182" s="216"/>
      <c r="MIR182" s="216"/>
      <c r="MIS182" s="216"/>
      <c r="MIT182" s="216"/>
      <c r="MIU182" s="216"/>
      <c r="MIV182" s="216"/>
      <c r="MIW182" s="216"/>
      <c r="MIX182" s="216"/>
      <c r="MIY182" s="216"/>
      <c r="MIZ182" s="216"/>
      <c r="MJA182" s="216"/>
      <c r="MJB182" s="216"/>
      <c r="MJC182" s="216"/>
      <c r="MJD182" s="216"/>
      <c r="MJE182" s="216"/>
      <c r="MJF182" s="216"/>
      <c r="MJG182" s="216"/>
      <c r="MJH182" s="216"/>
      <c r="MJI182" s="216"/>
      <c r="MJJ182" s="216"/>
      <c r="MJK182" s="216"/>
      <c r="MJL182" s="216"/>
      <c r="MJM182" s="216"/>
      <c r="MJN182" s="216"/>
      <c r="MJO182" s="216"/>
      <c r="MJP182" s="216"/>
      <c r="MJQ182" s="216"/>
      <c r="MJR182" s="216"/>
      <c r="MJS182" s="216"/>
      <c r="MJT182" s="216"/>
      <c r="MJU182" s="216"/>
      <c r="MJV182" s="216"/>
      <c r="MJW182" s="216"/>
      <c r="MJX182" s="216"/>
      <c r="MJY182" s="216"/>
      <c r="MJZ182" s="216"/>
      <c r="MKA182" s="216"/>
      <c r="MKB182" s="216"/>
      <c r="MKC182" s="216"/>
      <c r="MKD182" s="216"/>
      <c r="MKE182" s="216"/>
      <c r="MKF182" s="216"/>
      <c r="MKG182" s="216"/>
      <c r="MKH182" s="216"/>
      <c r="MKI182" s="216"/>
      <c r="MKJ182" s="216"/>
      <c r="MKK182" s="216"/>
      <c r="MKL182" s="216"/>
      <c r="MKM182" s="216"/>
      <c r="MKN182" s="216"/>
      <c r="MKO182" s="216"/>
      <c r="MKP182" s="216"/>
      <c r="MKQ182" s="216"/>
      <c r="MKR182" s="216"/>
      <c r="MKS182" s="216"/>
      <c r="MKT182" s="216"/>
      <c r="MKU182" s="216"/>
      <c r="MKV182" s="216"/>
      <c r="MKW182" s="216"/>
      <c r="MKX182" s="216"/>
      <c r="MKY182" s="216"/>
      <c r="MKZ182" s="216"/>
      <c r="MLA182" s="216"/>
      <c r="MLB182" s="216"/>
      <c r="MLC182" s="216"/>
      <c r="MLD182" s="216"/>
      <c r="MLE182" s="216"/>
      <c r="MLF182" s="216"/>
      <c r="MLG182" s="216"/>
      <c r="MLH182" s="216"/>
      <c r="MLI182" s="216"/>
      <c r="MLJ182" s="216"/>
      <c r="MLK182" s="216"/>
      <c r="MLL182" s="216"/>
      <c r="MLM182" s="216"/>
      <c r="MLN182" s="216"/>
      <c r="MLO182" s="216"/>
      <c r="MLP182" s="216"/>
      <c r="MLQ182" s="216"/>
      <c r="MLR182" s="216"/>
      <c r="MLS182" s="216"/>
      <c r="MLT182" s="216"/>
      <c r="MLU182" s="216"/>
      <c r="MLV182" s="216"/>
      <c r="MLW182" s="216"/>
      <c r="MLX182" s="216"/>
      <c r="MLY182" s="216"/>
      <c r="MLZ182" s="216"/>
      <c r="MMA182" s="216"/>
      <c r="MMB182" s="216"/>
      <c r="MMC182" s="216"/>
      <c r="MMD182" s="216"/>
      <c r="MME182" s="216"/>
      <c r="MMF182" s="216"/>
      <c r="MMG182" s="216"/>
      <c r="MMH182" s="216"/>
      <c r="MMI182" s="216"/>
      <c r="MMJ182" s="216"/>
      <c r="MMK182" s="216"/>
      <c r="MML182" s="216"/>
      <c r="MMM182" s="216"/>
      <c r="MMN182" s="216"/>
      <c r="MMO182" s="216"/>
      <c r="MMP182" s="216"/>
      <c r="MMQ182" s="216"/>
      <c r="MMR182" s="216"/>
      <c r="MMS182" s="216"/>
      <c r="MMT182" s="216"/>
      <c r="MMU182" s="216"/>
      <c r="MMV182" s="216"/>
      <c r="MMW182" s="216"/>
      <c r="MMX182" s="216"/>
      <c r="MMY182" s="216"/>
      <c r="MMZ182" s="216"/>
      <c r="MNA182" s="216"/>
      <c r="MNB182" s="216"/>
      <c r="MNC182" s="216"/>
      <c r="MND182" s="216"/>
      <c r="MNE182" s="216"/>
      <c r="MNF182" s="216"/>
      <c r="MNG182" s="216"/>
      <c r="MNH182" s="216"/>
      <c r="MNI182" s="216"/>
      <c r="MNJ182" s="216"/>
      <c r="MNK182" s="216"/>
      <c r="MNL182" s="216"/>
      <c r="MNM182" s="216"/>
      <c r="MNN182" s="216"/>
      <c r="MNO182" s="216"/>
      <c r="MNP182" s="216"/>
      <c r="MNQ182" s="216"/>
      <c r="MNR182" s="216"/>
      <c r="MNS182" s="216"/>
      <c r="MNT182" s="216"/>
      <c r="MNU182" s="216"/>
      <c r="MNV182" s="216"/>
      <c r="MNW182" s="216"/>
      <c r="MNX182" s="216"/>
      <c r="MNY182" s="216"/>
      <c r="MNZ182" s="216"/>
      <c r="MOA182" s="216"/>
      <c r="MOB182" s="216"/>
      <c r="MOC182" s="216"/>
      <c r="MOD182" s="216"/>
      <c r="MOE182" s="216"/>
      <c r="MOF182" s="216"/>
      <c r="MOG182" s="216"/>
      <c r="MOH182" s="216"/>
      <c r="MOI182" s="216"/>
      <c r="MOJ182" s="216"/>
      <c r="MOK182" s="216"/>
      <c r="MOL182" s="216"/>
      <c r="MOM182" s="216"/>
      <c r="MON182" s="216"/>
      <c r="MOO182" s="216"/>
      <c r="MOP182" s="216"/>
      <c r="MOQ182" s="216"/>
      <c r="MOR182" s="216"/>
      <c r="MOS182" s="216"/>
      <c r="MOT182" s="216"/>
      <c r="MOU182" s="216"/>
      <c r="MOV182" s="216"/>
      <c r="MOW182" s="216"/>
      <c r="MOX182" s="216"/>
      <c r="MOY182" s="216"/>
      <c r="MOZ182" s="216"/>
      <c r="MPA182" s="216"/>
      <c r="MPB182" s="216"/>
      <c r="MPC182" s="216"/>
      <c r="MPD182" s="216"/>
      <c r="MPE182" s="216"/>
      <c r="MPF182" s="216"/>
      <c r="MPG182" s="216"/>
      <c r="MPH182" s="216"/>
      <c r="MPI182" s="216"/>
      <c r="MPJ182" s="216"/>
      <c r="MPK182" s="216"/>
      <c r="MPL182" s="216"/>
      <c r="MPM182" s="216"/>
      <c r="MPN182" s="216"/>
      <c r="MPO182" s="216"/>
      <c r="MPP182" s="216"/>
      <c r="MPQ182" s="216"/>
      <c r="MPR182" s="216"/>
      <c r="MPS182" s="216"/>
      <c r="MPT182" s="216"/>
      <c r="MPU182" s="216"/>
      <c r="MPV182" s="216"/>
      <c r="MPW182" s="216"/>
      <c r="MPX182" s="216"/>
      <c r="MPY182" s="216"/>
      <c r="MPZ182" s="216"/>
      <c r="MQA182" s="216"/>
      <c r="MQB182" s="216"/>
      <c r="MQC182" s="216"/>
      <c r="MQD182" s="216"/>
      <c r="MQE182" s="216"/>
      <c r="MQF182" s="216"/>
      <c r="MQG182" s="216"/>
      <c r="MQH182" s="216"/>
      <c r="MQI182" s="216"/>
      <c r="MQJ182" s="216"/>
      <c r="MQK182" s="216"/>
      <c r="MQL182" s="216"/>
      <c r="MQM182" s="216"/>
      <c r="MQN182" s="216"/>
      <c r="MQO182" s="216"/>
      <c r="MQP182" s="216"/>
      <c r="MQQ182" s="216"/>
      <c r="MQR182" s="216"/>
      <c r="MQS182" s="216"/>
      <c r="MQT182" s="216"/>
      <c r="MQU182" s="216"/>
      <c r="MQV182" s="216"/>
      <c r="MQW182" s="216"/>
      <c r="MQX182" s="216"/>
      <c r="MQY182" s="216"/>
      <c r="MQZ182" s="216"/>
      <c r="MRA182" s="216"/>
      <c r="MRB182" s="216"/>
      <c r="MRC182" s="216"/>
      <c r="MRD182" s="216"/>
      <c r="MRE182" s="216"/>
      <c r="MRF182" s="216"/>
      <c r="MRG182" s="216"/>
      <c r="MRH182" s="216"/>
      <c r="MRI182" s="216"/>
      <c r="MRJ182" s="216"/>
      <c r="MRK182" s="216"/>
      <c r="MRL182" s="216"/>
      <c r="MRM182" s="216"/>
      <c r="MRN182" s="216"/>
      <c r="MRO182" s="216"/>
      <c r="MRP182" s="216"/>
      <c r="MRQ182" s="216"/>
      <c r="MRR182" s="216"/>
      <c r="MRS182" s="216"/>
      <c r="MRT182" s="216"/>
      <c r="MRU182" s="216"/>
      <c r="MRV182" s="216"/>
      <c r="MRW182" s="216"/>
      <c r="MRX182" s="216"/>
      <c r="MRY182" s="216"/>
      <c r="MRZ182" s="216"/>
      <c r="MSA182" s="216"/>
      <c r="MSB182" s="216"/>
      <c r="MSC182" s="216"/>
      <c r="MSD182" s="216"/>
      <c r="MSE182" s="216"/>
      <c r="MSF182" s="216"/>
      <c r="MSG182" s="216"/>
      <c r="MSH182" s="216"/>
      <c r="MSI182" s="216"/>
      <c r="MSJ182" s="216"/>
      <c r="MSK182" s="216"/>
      <c r="MSL182" s="216"/>
      <c r="MSM182" s="216"/>
      <c r="MSN182" s="216"/>
      <c r="MSO182" s="216"/>
      <c r="MSP182" s="216"/>
      <c r="MSQ182" s="216"/>
      <c r="MSR182" s="216"/>
      <c r="MSS182" s="216"/>
      <c r="MST182" s="216"/>
      <c r="MSU182" s="216"/>
      <c r="MSV182" s="216"/>
      <c r="MSW182" s="216"/>
      <c r="MSX182" s="216"/>
      <c r="MSY182" s="216"/>
      <c r="MSZ182" s="216"/>
      <c r="MTA182" s="216"/>
      <c r="MTB182" s="216"/>
      <c r="MTC182" s="216"/>
      <c r="MTD182" s="216"/>
      <c r="MTE182" s="216"/>
      <c r="MTF182" s="216"/>
      <c r="MTG182" s="216"/>
      <c r="MTH182" s="216"/>
      <c r="MTI182" s="216"/>
      <c r="MTJ182" s="216"/>
      <c r="MTK182" s="216"/>
      <c r="MTL182" s="216"/>
      <c r="MTM182" s="216"/>
      <c r="MTN182" s="216"/>
      <c r="MTO182" s="216"/>
      <c r="MTP182" s="216"/>
      <c r="MTQ182" s="216"/>
      <c r="MTR182" s="216"/>
      <c r="MTS182" s="216"/>
      <c r="MTT182" s="216"/>
      <c r="MTU182" s="216"/>
      <c r="MTV182" s="216"/>
      <c r="MTW182" s="216"/>
      <c r="MTX182" s="216"/>
      <c r="MTY182" s="216"/>
      <c r="MTZ182" s="216"/>
      <c r="MUA182" s="216"/>
      <c r="MUB182" s="216"/>
      <c r="MUC182" s="216"/>
      <c r="MUD182" s="216"/>
      <c r="MUE182" s="216"/>
      <c r="MUF182" s="216"/>
      <c r="MUG182" s="216"/>
      <c r="MUH182" s="216"/>
      <c r="MUI182" s="216"/>
      <c r="MUJ182" s="216"/>
      <c r="MUK182" s="216"/>
      <c r="MUL182" s="216"/>
      <c r="MUM182" s="216"/>
      <c r="MUN182" s="216"/>
      <c r="MUO182" s="216"/>
      <c r="MUP182" s="216"/>
      <c r="MUQ182" s="216"/>
      <c r="MUR182" s="216"/>
      <c r="MUS182" s="216"/>
      <c r="MUT182" s="216"/>
      <c r="MUU182" s="216"/>
      <c r="MUV182" s="216"/>
      <c r="MUW182" s="216"/>
      <c r="MUX182" s="216"/>
      <c r="MUY182" s="216"/>
      <c r="MUZ182" s="216"/>
      <c r="MVA182" s="216"/>
      <c r="MVB182" s="216"/>
      <c r="MVC182" s="216"/>
      <c r="MVD182" s="216"/>
      <c r="MVE182" s="216"/>
      <c r="MVF182" s="216"/>
      <c r="MVG182" s="216"/>
      <c r="MVH182" s="216"/>
      <c r="MVI182" s="216"/>
      <c r="MVJ182" s="216"/>
      <c r="MVK182" s="216"/>
      <c r="MVL182" s="216"/>
      <c r="MVM182" s="216"/>
      <c r="MVN182" s="216"/>
      <c r="MVO182" s="216"/>
      <c r="MVP182" s="216"/>
      <c r="MVQ182" s="216"/>
      <c r="MVR182" s="216"/>
      <c r="MVS182" s="216"/>
      <c r="MVT182" s="216"/>
      <c r="MVU182" s="216"/>
      <c r="MVV182" s="216"/>
      <c r="MVW182" s="216"/>
      <c r="MVX182" s="216"/>
      <c r="MVY182" s="216"/>
      <c r="MVZ182" s="216"/>
      <c r="MWA182" s="216"/>
      <c r="MWB182" s="216"/>
      <c r="MWC182" s="216"/>
      <c r="MWD182" s="216"/>
      <c r="MWE182" s="216"/>
      <c r="MWF182" s="216"/>
      <c r="MWG182" s="216"/>
      <c r="MWH182" s="216"/>
      <c r="MWI182" s="216"/>
      <c r="MWJ182" s="216"/>
      <c r="MWK182" s="216"/>
      <c r="MWL182" s="216"/>
      <c r="MWM182" s="216"/>
      <c r="MWN182" s="216"/>
      <c r="MWO182" s="216"/>
      <c r="MWP182" s="216"/>
      <c r="MWQ182" s="216"/>
      <c r="MWR182" s="216"/>
      <c r="MWS182" s="216"/>
      <c r="MWT182" s="216"/>
      <c r="MWU182" s="216"/>
      <c r="MWV182" s="216"/>
      <c r="MWW182" s="216"/>
      <c r="MWX182" s="216"/>
      <c r="MWY182" s="216"/>
      <c r="MWZ182" s="216"/>
      <c r="MXA182" s="216"/>
      <c r="MXB182" s="216"/>
      <c r="MXC182" s="216"/>
      <c r="MXD182" s="216"/>
      <c r="MXE182" s="216"/>
      <c r="MXF182" s="216"/>
      <c r="MXG182" s="216"/>
      <c r="MXH182" s="216"/>
      <c r="MXI182" s="216"/>
      <c r="MXJ182" s="216"/>
      <c r="MXK182" s="216"/>
      <c r="MXL182" s="216"/>
      <c r="MXM182" s="216"/>
      <c r="MXN182" s="216"/>
      <c r="MXO182" s="216"/>
      <c r="MXP182" s="216"/>
      <c r="MXQ182" s="216"/>
      <c r="MXR182" s="216"/>
      <c r="MXS182" s="216"/>
      <c r="MXT182" s="216"/>
      <c r="MXU182" s="216"/>
      <c r="MXV182" s="216"/>
      <c r="MXW182" s="216"/>
      <c r="MXX182" s="216"/>
      <c r="MXY182" s="216"/>
      <c r="MXZ182" s="216"/>
      <c r="MYA182" s="216"/>
      <c r="MYB182" s="216"/>
      <c r="MYC182" s="216"/>
      <c r="MYD182" s="216"/>
      <c r="MYE182" s="216"/>
      <c r="MYF182" s="216"/>
      <c r="MYG182" s="216"/>
      <c r="MYH182" s="216"/>
      <c r="MYI182" s="216"/>
      <c r="MYJ182" s="216"/>
      <c r="MYK182" s="216"/>
      <c r="MYL182" s="216"/>
      <c r="MYM182" s="216"/>
      <c r="MYN182" s="216"/>
      <c r="MYO182" s="216"/>
      <c r="MYP182" s="216"/>
      <c r="MYQ182" s="216"/>
      <c r="MYR182" s="216"/>
      <c r="MYS182" s="216"/>
      <c r="MYT182" s="216"/>
      <c r="MYU182" s="216"/>
      <c r="MYV182" s="216"/>
      <c r="MYW182" s="216"/>
      <c r="MYX182" s="216"/>
      <c r="MYY182" s="216"/>
      <c r="MYZ182" s="216"/>
      <c r="MZA182" s="216"/>
      <c r="MZB182" s="216"/>
      <c r="MZC182" s="216"/>
      <c r="MZD182" s="216"/>
      <c r="MZE182" s="216"/>
      <c r="MZF182" s="216"/>
      <c r="MZG182" s="216"/>
      <c r="MZH182" s="216"/>
      <c r="MZI182" s="216"/>
      <c r="MZJ182" s="216"/>
      <c r="MZK182" s="216"/>
      <c r="MZL182" s="216"/>
      <c r="MZM182" s="216"/>
      <c r="MZN182" s="216"/>
      <c r="MZO182" s="216"/>
      <c r="MZP182" s="216"/>
      <c r="MZQ182" s="216"/>
      <c r="MZR182" s="216"/>
      <c r="MZS182" s="216"/>
      <c r="MZT182" s="216"/>
      <c r="MZU182" s="216"/>
      <c r="MZV182" s="216"/>
      <c r="MZW182" s="216"/>
      <c r="MZX182" s="216"/>
      <c r="MZY182" s="216"/>
      <c r="MZZ182" s="216"/>
      <c r="NAA182" s="216"/>
      <c r="NAB182" s="216"/>
      <c r="NAC182" s="216"/>
      <c r="NAD182" s="216"/>
      <c r="NAE182" s="216"/>
      <c r="NAF182" s="216"/>
      <c r="NAG182" s="216"/>
      <c r="NAH182" s="216"/>
      <c r="NAI182" s="216"/>
      <c r="NAJ182" s="216"/>
      <c r="NAK182" s="216"/>
      <c r="NAL182" s="216"/>
      <c r="NAM182" s="216"/>
      <c r="NAN182" s="216"/>
      <c r="NAO182" s="216"/>
      <c r="NAP182" s="216"/>
      <c r="NAQ182" s="216"/>
      <c r="NAR182" s="216"/>
      <c r="NAS182" s="216"/>
      <c r="NAT182" s="216"/>
      <c r="NAU182" s="216"/>
      <c r="NAV182" s="216"/>
      <c r="NAW182" s="216"/>
      <c r="NAX182" s="216"/>
      <c r="NAY182" s="216"/>
      <c r="NAZ182" s="216"/>
      <c r="NBA182" s="216"/>
      <c r="NBB182" s="216"/>
      <c r="NBC182" s="216"/>
      <c r="NBD182" s="216"/>
      <c r="NBE182" s="216"/>
      <c r="NBF182" s="216"/>
      <c r="NBG182" s="216"/>
      <c r="NBH182" s="216"/>
      <c r="NBI182" s="216"/>
      <c r="NBJ182" s="216"/>
      <c r="NBK182" s="216"/>
      <c r="NBL182" s="216"/>
      <c r="NBM182" s="216"/>
      <c r="NBN182" s="216"/>
      <c r="NBO182" s="216"/>
      <c r="NBP182" s="216"/>
      <c r="NBQ182" s="216"/>
      <c r="NBR182" s="216"/>
      <c r="NBS182" s="216"/>
      <c r="NBT182" s="216"/>
      <c r="NBU182" s="216"/>
      <c r="NBV182" s="216"/>
      <c r="NBW182" s="216"/>
      <c r="NBX182" s="216"/>
      <c r="NBY182" s="216"/>
      <c r="NBZ182" s="216"/>
      <c r="NCA182" s="216"/>
      <c r="NCB182" s="216"/>
      <c r="NCC182" s="216"/>
      <c r="NCD182" s="216"/>
      <c r="NCE182" s="216"/>
      <c r="NCF182" s="216"/>
      <c r="NCG182" s="216"/>
      <c r="NCH182" s="216"/>
      <c r="NCI182" s="216"/>
      <c r="NCJ182" s="216"/>
      <c r="NCK182" s="216"/>
      <c r="NCL182" s="216"/>
      <c r="NCM182" s="216"/>
      <c r="NCN182" s="216"/>
      <c r="NCO182" s="216"/>
      <c r="NCP182" s="216"/>
      <c r="NCQ182" s="216"/>
      <c r="NCR182" s="216"/>
      <c r="NCS182" s="216"/>
      <c r="NCT182" s="216"/>
      <c r="NCU182" s="216"/>
      <c r="NCV182" s="216"/>
      <c r="NCW182" s="216"/>
      <c r="NCX182" s="216"/>
      <c r="NCY182" s="216"/>
      <c r="NCZ182" s="216"/>
      <c r="NDA182" s="216"/>
      <c r="NDB182" s="216"/>
      <c r="NDC182" s="216"/>
      <c r="NDD182" s="216"/>
      <c r="NDE182" s="216"/>
      <c r="NDF182" s="216"/>
      <c r="NDG182" s="216"/>
      <c r="NDH182" s="216"/>
      <c r="NDI182" s="216"/>
      <c r="NDJ182" s="216"/>
      <c r="NDK182" s="216"/>
      <c r="NDL182" s="216"/>
      <c r="NDM182" s="216"/>
      <c r="NDN182" s="216"/>
      <c r="NDO182" s="216"/>
      <c r="NDP182" s="216"/>
      <c r="NDQ182" s="216"/>
      <c r="NDR182" s="216"/>
      <c r="NDS182" s="216"/>
      <c r="NDT182" s="216"/>
      <c r="NDU182" s="216"/>
      <c r="NDV182" s="216"/>
      <c r="NDW182" s="216"/>
      <c r="NDX182" s="216"/>
      <c r="NDY182" s="216"/>
      <c r="NDZ182" s="216"/>
      <c r="NEA182" s="216"/>
      <c r="NEB182" s="216"/>
      <c r="NEC182" s="216"/>
      <c r="NED182" s="216"/>
      <c r="NEE182" s="216"/>
      <c r="NEF182" s="216"/>
      <c r="NEG182" s="216"/>
      <c r="NEH182" s="216"/>
      <c r="NEI182" s="216"/>
      <c r="NEJ182" s="216"/>
      <c r="NEK182" s="216"/>
      <c r="NEL182" s="216"/>
      <c r="NEM182" s="216"/>
      <c r="NEN182" s="216"/>
      <c r="NEO182" s="216"/>
      <c r="NEP182" s="216"/>
      <c r="NEQ182" s="216"/>
      <c r="NER182" s="216"/>
      <c r="NES182" s="216"/>
      <c r="NET182" s="216"/>
      <c r="NEU182" s="216"/>
      <c r="NEV182" s="216"/>
      <c r="NEW182" s="216"/>
      <c r="NEX182" s="216"/>
      <c r="NEY182" s="216"/>
      <c r="NEZ182" s="216"/>
      <c r="NFA182" s="216"/>
      <c r="NFB182" s="216"/>
      <c r="NFC182" s="216"/>
      <c r="NFD182" s="216"/>
      <c r="NFE182" s="216"/>
      <c r="NFF182" s="216"/>
      <c r="NFG182" s="216"/>
      <c r="NFH182" s="216"/>
      <c r="NFI182" s="216"/>
      <c r="NFJ182" s="216"/>
      <c r="NFK182" s="216"/>
      <c r="NFL182" s="216"/>
      <c r="NFM182" s="216"/>
      <c r="NFN182" s="216"/>
      <c r="NFO182" s="216"/>
      <c r="NFP182" s="216"/>
      <c r="NFQ182" s="216"/>
      <c r="NFR182" s="216"/>
      <c r="NFS182" s="216"/>
      <c r="NFT182" s="216"/>
      <c r="NFU182" s="216"/>
      <c r="NFV182" s="216"/>
      <c r="NFW182" s="216"/>
      <c r="NFX182" s="216"/>
      <c r="NFY182" s="216"/>
      <c r="NFZ182" s="216"/>
      <c r="NGA182" s="216"/>
      <c r="NGB182" s="216"/>
      <c r="NGC182" s="216"/>
      <c r="NGD182" s="216"/>
      <c r="NGE182" s="216"/>
      <c r="NGF182" s="216"/>
      <c r="NGG182" s="216"/>
      <c r="NGH182" s="216"/>
      <c r="NGI182" s="216"/>
      <c r="NGJ182" s="216"/>
      <c r="NGK182" s="216"/>
      <c r="NGL182" s="216"/>
      <c r="NGM182" s="216"/>
      <c r="NGN182" s="216"/>
      <c r="NGO182" s="216"/>
      <c r="NGP182" s="216"/>
      <c r="NGQ182" s="216"/>
      <c r="NGR182" s="216"/>
      <c r="NGS182" s="216"/>
      <c r="NGT182" s="216"/>
      <c r="NGU182" s="216"/>
      <c r="NGV182" s="216"/>
      <c r="NGW182" s="216"/>
      <c r="NGX182" s="216"/>
      <c r="NGY182" s="216"/>
      <c r="NGZ182" s="216"/>
      <c r="NHA182" s="216"/>
      <c r="NHB182" s="216"/>
      <c r="NHC182" s="216"/>
      <c r="NHD182" s="216"/>
      <c r="NHE182" s="216"/>
      <c r="NHF182" s="216"/>
      <c r="NHG182" s="216"/>
      <c r="NHH182" s="216"/>
      <c r="NHI182" s="216"/>
      <c r="NHJ182" s="216"/>
      <c r="NHK182" s="216"/>
      <c r="NHL182" s="216"/>
      <c r="NHM182" s="216"/>
      <c r="NHN182" s="216"/>
      <c r="NHO182" s="216"/>
      <c r="NHP182" s="216"/>
      <c r="NHQ182" s="216"/>
      <c r="NHR182" s="216"/>
      <c r="NHS182" s="216"/>
      <c r="NHT182" s="216"/>
      <c r="NHU182" s="216"/>
      <c r="NHV182" s="216"/>
      <c r="NHW182" s="216"/>
      <c r="NHX182" s="216"/>
      <c r="NHY182" s="216"/>
      <c r="NHZ182" s="216"/>
      <c r="NIA182" s="216"/>
      <c r="NIB182" s="216"/>
      <c r="NIC182" s="216"/>
      <c r="NID182" s="216"/>
      <c r="NIE182" s="216"/>
      <c r="NIF182" s="216"/>
      <c r="NIG182" s="216"/>
      <c r="NIH182" s="216"/>
      <c r="NII182" s="216"/>
      <c r="NIJ182" s="216"/>
      <c r="NIK182" s="216"/>
      <c r="NIL182" s="216"/>
      <c r="NIM182" s="216"/>
      <c r="NIN182" s="216"/>
      <c r="NIO182" s="216"/>
      <c r="NIP182" s="216"/>
      <c r="NIQ182" s="216"/>
      <c r="NIR182" s="216"/>
      <c r="NIS182" s="216"/>
      <c r="NIT182" s="216"/>
      <c r="NIU182" s="216"/>
      <c r="NIV182" s="216"/>
      <c r="NIW182" s="216"/>
      <c r="NIX182" s="216"/>
      <c r="NIY182" s="216"/>
      <c r="NIZ182" s="216"/>
      <c r="NJA182" s="216"/>
      <c r="NJB182" s="216"/>
      <c r="NJC182" s="216"/>
      <c r="NJD182" s="216"/>
      <c r="NJE182" s="216"/>
      <c r="NJF182" s="216"/>
      <c r="NJG182" s="216"/>
      <c r="NJH182" s="216"/>
      <c r="NJI182" s="216"/>
      <c r="NJJ182" s="216"/>
      <c r="NJK182" s="216"/>
      <c r="NJL182" s="216"/>
      <c r="NJM182" s="216"/>
      <c r="NJN182" s="216"/>
      <c r="NJO182" s="216"/>
      <c r="NJP182" s="216"/>
      <c r="NJQ182" s="216"/>
      <c r="NJR182" s="216"/>
      <c r="NJS182" s="216"/>
      <c r="NJT182" s="216"/>
      <c r="NJU182" s="216"/>
      <c r="NJV182" s="216"/>
      <c r="NJW182" s="216"/>
      <c r="NJX182" s="216"/>
      <c r="NJY182" s="216"/>
      <c r="NJZ182" s="216"/>
      <c r="NKA182" s="216"/>
      <c r="NKB182" s="216"/>
      <c r="NKC182" s="216"/>
      <c r="NKD182" s="216"/>
      <c r="NKE182" s="216"/>
      <c r="NKF182" s="216"/>
      <c r="NKG182" s="216"/>
      <c r="NKH182" s="216"/>
      <c r="NKI182" s="216"/>
      <c r="NKJ182" s="216"/>
      <c r="NKK182" s="216"/>
      <c r="NKL182" s="216"/>
      <c r="NKM182" s="216"/>
      <c r="NKN182" s="216"/>
      <c r="NKO182" s="216"/>
      <c r="NKP182" s="216"/>
      <c r="NKQ182" s="216"/>
      <c r="NKR182" s="216"/>
      <c r="NKS182" s="216"/>
      <c r="NKT182" s="216"/>
      <c r="NKU182" s="216"/>
      <c r="NKV182" s="216"/>
      <c r="NKW182" s="216"/>
      <c r="NKX182" s="216"/>
      <c r="NKY182" s="216"/>
      <c r="NKZ182" s="216"/>
      <c r="NLA182" s="216"/>
      <c r="NLB182" s="216"/>
      <c r="NLC182" s="216"/>
      <c r="NLD182" s="216"/>
      <c r="NLE182" s="216"/>
      <c r="NLF182" s="216"/>
      <c r="NLG182" s="216"/>
      <c r="NLH182" s="216"/>
      <c r="NLI182" s="216"/>
      <c r="NLJ182" s="216"/>
      <c r="NLK182" s="216"/>
      <c r="NLL182" s="216"/>
      <c r="NLM182" s="216"/>
      <c r="NLN182" s="216"/>
      <c r="NLO182" s="216"/>
      <c r="NLP182" s="216"/>
      <c r="NLQ182" s="216"/>
      <c r="NLR182" s="216"/>
      <c r="NLS182" s="216"/>
      <c r="NLT182" s="216"/>
      <c r="NLU182" s="216"/>
      <c r="NLV182" s="216"/>
      <c r="NLW182" s="216"/>
      <c r="NLX182" s="216"/>
      <c r="NLY182" s="216"/>
      <c r="NLZ182" s="216"/>
      <c r="NMA182" s="216"/>
      <c r="NMB182" s="216"/>
      <c r="NMC182" s="216"/>
      <c r="NMD182" s="216"/>
      <c r="NME182" s="216"/>
      <c r="NMF182" s="216"/>
      <c r="NMG182" s="216"/>
      <c r="NMH182" s="216"/>
      <c r="NMI182" s="216"/>
      <c r="NMJ182" s="216"/>
      <c r="NMK182" s="216"/>
      <c r="NML182" s="216"/>
      <c r="NMM182" s="216"/>
      <c r="NMN182" s="216"/>
      <c r="NMO182" s="216"/>
      <c r="NMP182" s="216"/>
      <c r="NMQ182" s="216"/>
      <c r="NMR182" s="216"/>
      <c r="NMS182" s="216"/>
      <c r="NMT182" s="216"/>
      <c r="NMU182" s="216"/>
      <c r="NMV182" s="216"/>
      <c r="NMW182" s="216"/>
      <c r="NMX182" s="216"/>
      <c r="NMY182" s="216"/>
      <c r="NMZ182" s="216"/>
      <c r="NNA182" s="216"/>
      <c r="NNB182" s="216"/>
      <c r="NNC182" s="216"/>
      <c r="NND182" s="216"/>
      <c r="NNE182" s="216"/>
      <c r="NNF182" s="216"/>
      <c r="NNG182" s="216"/>
      <c r="NNH182" s="216"/>
      <c r="NNI182" s="216"/>
      <c r="NNJ182" s="216"/>
      <c r="NNK182" s="216"/>
      <c r="NNL182" s="216"/>
      <c r="NNM182" s="216"/>
      <c r="NNN182" s="216"/>
      <c r="NNO182" s="216"/>
      <c r="NNP182" s="216"/>
      <c r="NNQ182" s="216"/>
      <c r="NNR182" s="216"/>
      <c r="NNS182" s="216"/>
      <c r="NNT182" s="216"/>
      <c r="NNU182" s="216"/>
      <c r="NNV182" s="216"/>
      <c r="NNW182" s="216"/>
      <c r="NNX182" s="216"/>
      <c r="NNY182" s="216"/>
      <c r="NNZ182" s="216"/>
      <c r="NOA182" s="216"/>
      <c r="NOB182" s="216"/>
      <c r="NOC182" s="216"/>
      <c r="NOD182" s="216"/>
      <c r="NOE182" s="216"/>
      <c r="NOF182" s="216"/>
      <c r="NOG182" s="216"/>
      <c r="NOH182" s="216"/>
      <c r="NOI182" s="216"/>
      <c r="NOJ182" s="216"/>
      <c r="NOK182" s="216"/>
      <c r="NOL182" s="216"/>
      <c r="NOM182" s="216"/>
      <c r="NON182" s="216"/>
      <c r="NOO182" s="216"/>
      <c r="NOP182" s="216"/>
      <c r="NOQ182" s="216"/>
      <c r="NOR182" s="216"/>
      <c r="NOS182" s="216"/>
      <c r="NOT182" s="216"/>
      <c r="NOU182" s="216"/>
      <c r="NOV182" s="216"/>
      <c r="NOW182" s="216"/>
      <c r="NOX182" s="216"/>
      <c r="NOY182" s="216"/>
      <c r="NOZ182" s="216"/>
      <c r="NPA182" s="216"/>
      <c r="NPB182" s="216"/>
      <c r="NPC182" s="216"/>
      <c r="NPD182" s="216"/>
      <c r="NPE182" s="216"/>
      <c r="NPF182" s="216"/>
      <c r="NPG182" s="216"/>
      <c r="NPH182" s="216"/>
      <c r="NPI182" s="216"/>
      <c r="NPJ182" s="216"/>
      <c r="NPK182" s="216"/>
      <c r="NPL182" s="216"/>
      <c r="NPM182" s="216"/>
      <c r="NPN182" s="216"/>
      <c r="NPO182" s="216"/>
      <c r="NPP182" s="216"/>
      <c r="NPQ182" s="216"/>
      <c r="NPR182" s="216"/>
      <c r="NPS182" s="216"/>
      <c r="NPT182" s="216"/>
      <c r="NPU182" s="216"/>
      <c r="NPV182" s="216"/>
      <c r="NPW182" s="216"/>
      <c r="NPX182" s="216"/>
      <c r="NPY182" s="216"/>
      <c r="NPZ182" s="216"/>
      <c r="NQA182" s="216"/>
      <c r="NQB182" s="216"/>
      <c r="NQC182" s="216"/>
      <c r="NQD182" s="216"/>
      <c r="NQE182" s="216"/>
      <c r="NQF182" s="216"/>
      <c r="NQG182" s="216"/>
      <c r="NQH182" s="216"/>
      <c r="NQI182" s="216"/>
      <c r="NQJ182" s="216"/>
      <c r="NQK182" s="216"/>
      <c r="NQL182" s="216"/>
      <c r="NQM182" s="216"/>
      <c r="NQN182" s="216"/>
      <c r="NQO182" s="216"/>
      <c r="NQP182" s="216"/>
      <c r="NQQ182" s="216"/>
      <c r="NQR182" s="216"/>
      <c r="NQS182" s="216"/>
      <c r="NQT182" s="216"/>
      <c r="NQU182" s="216"/>
      <c r="NQV182" s="216"/>
      <c r="NQW182" s="216"/>
      <c r="NQX182" s="216"/>
      <c r="NQY182" s="216"/>
      <c r="NQZ182" s="216"/>
      <c r="NRA182" s="216"/>
      <c r="NRB182" s="216"/>
      <c r="NRC182" s="216"/>
      <c r="NRD182" s="216"/>
      <c r="NRE182" s="216"/>
      <c r="NRF182" s="216"/>
      <c r="NRG182" s="216"/>
      <c r="NRH182" s="216"/>
      <c r="NRI182" s="216"/>
      <c r="NRJ182" s="216"/>
      <c r="NRK182" s="216"/>
      <c r="NRL182" s="216"/>
      <c r="NRM182" s="216"/>
      <c r="NRN182" s="216"/>
      <c r="NRO182" s="216"/>
      <c r="NRP182" s="216"/>
      <c r="NRQ182" s="216"/>
      <c r="NRR182" s="216"/>
      <c r="NRS182" s="216"/>
      <c r="NRT182" s="216"/>
      <c r="NRU182" s="216"/>
      <c r="NRV182" s="216"/>
      <c r="NRW182" s="216"/>
      <c r="NRX182" s="216"/>
      <c r="NRY182" s="216"/>
      <c r="NRZ182" s="216"/>
      <c r="NSA182" s="216"/>
      <c r="NSB182" s="216"/>
      <c r="NSC182" s="216"/>
      <c r="NSD182" s="216"/>
      <c r="NSE182" s="216"/>
      <c r="NSF182" s="216"/>
      <c r="NSG182" s="216"/>
      <c r="NSH182" s="216"/>
      <c r="NSI182" s="216"/>
      <c r="NSJ182" s="216"/>
      <c r="NSK182" s="216"/>
      <c r="NSL182" s="216"/>
      <c r="NSM182" s="216"/>
      <c r="NSN182" s="216"/>
      <c r="NSO182" s="216"/>
      <c r="NSP182" s="216"/>
      <c r="NSQ182" s="216"/>
      <c r="NSR182" s="216"/>
      <c r="NSS182" s="216"/>
      <c r="NST182" s="216"/>
      <c r="NSU182" s="216"/>
      <c r="NSV182" s="216"/>
      <c r="NSW182" s="216"/>
      <c r="NSX182" s="216"/>
      <c r="NSY182" s="216"/>
      <c r="NSZ182" s="216"/>
      <c r="NTA182" s="216"/>
      <c r="NTB182" s="216"/>
      <c r="NTC182" s="216"/>
      <c r="NTD182" s="216"/>
      <c r="NTE182" s="216"/>
      <c r="NTF182" s="216"/>
      <c r="NTG182" s="216"/>
      <c r="NTH182" s="216"/>
      <c r="NTI182" s="216"/>
      <c r="NTJ182" s="216"/>
      <c r="NTK182" s="216"/>
      <c r="NTL182" s="216"/>
      <c r="NTM182" s="216"/>
      <c r="NTN182" s="216"/>
      <c r="NTO182" s="216"/>
      <c r="NTP182" s="216"/>
      <c r="NTQ182" s="216"/>
      <c r="NTR182" s="216"/>
      <c r="NTS182" s="216"/>
      <c r="NTT182" s="216"/>
      <c r="NTU182" s="216"/>
      <c r="NTV182" s="216"/>
      <c r="NTW182" s="216"/>
      <c r="NTX182" s="216"/>
      <c r="NTY182" s="216"/>
      <c r="NTZ182" s="216"/>
      <c r="NUA182" s="216"/>
      <c r="NUB182" s="216"/>
      <c r="NUC182" s="216"/>
      <c r="NUD182" s="216"/>
      <c r="NUE182" s="216"/>
      <c r="NUF182" s="216"/>
      <c r="NUG182" s="216"/>
      <c r="NUH182" s="216"/>
      <c r="NUI182" s="216"/>
      <c r="NUJ182" s="216"/>
      <c r="NUK182" s="216"/>
      <c r="NUL182" s="216"/>
      <c r="NUM182" s="216"/>
      <c r="NUN182" s="216"/>
      <c r="NUO182" s="216"/>
      <c r="NUP182" s="216"/>
      <c r="NUQ182" s="216"/>
      <c r="NUR182" s="216"/>
      <c r="NUS182" s="216"/>
      <c r="NUT182" s="216"/>
      <c r="NUU182" s="216"/>
      <c r="NUV182" s="216"/>
      <c r="NUW182" s="216"/>
      <c r="NUX182" s="216"/>
      <c r="NUY182" s="216"/>
      <c r="NUZ182" s="216"/>
      <c r="NVA182" s="216"/>
      <c r="NVB182" s="216"/>
      <c r="NVC182" s="216"/>
      <c r="NVD182" s="216"/>
      <c r="NVE182" s="216"/>
      <c r="NVF182" s="216"/>
      <c r="NVG182" s="216"/>
      <c r="NVH182" s="216"/>
      <c r="NVI182" s="216"/>
      <c r="NVJ182" s="216"/>
      <c r="NVK182" s="216"/>
      <c r="NVL182" s="216"/>
      <c r="NVM182" s="216"/>
      <c r="NVN182" s="216"/>
      <c r="NVO182" s="216"/>
      <c r="NVP182" s="216"/>
      <c r="NVQ182" s="216"/>
      <c r="NVR182" s="216"/>
      <c r="NVS182" s="216"/>
      <c r="NVT182" s="216"/>
      <c r="NVU182" s="216"/>
      <c r="NVV182" s="216"/>
      <c r="NVW182" s="216"/>
      <c r="NVX182" s="216"/>
      <c r="NVY182" s="216"/>
      <c r="NVZ182" s="216"/>
      <c r="NWA182" s="216"/>
      <c r="NWB182" s="216"/>
      <c r="NWC182" s="216"/>
      <c r="NWD182" s="216"/>
      <c r="NWE182" s="216"/>
      <c r="NWF182" s="216"/>
      <c r="NWG182" s="216"/>
      <c r="NWH182" s="216"/>
      <c r="NWI182" s="216"/>
      <c r="NWJ182" s="216"/>
      <c r="NWK182" s="216"/>
      <c r="NWL182" s="216"/>
      <c r="NWM182" s="216"/>
      <c r="NWN182" s="216"/>
      <c r="NWO182" s="216"/>
      <c r="NWP182" s="216"/>
      <c r="NWQ182" s="216"/>
      <c r="NWR182" s="216"/>
      <c r="NWS182" s="216"/>
      <c r="NWT182" s="216"/>
      <c r="NWU182" s="216"/>
      <c r="NWV182" s="216"/>
      <c r="NWW182" s="216"/>
      <c r="NWX182" s="216"/>
      <c r="NWY182" s="216"/>
      <c r="NWZ182" s="216"/>
      <c r="NXA182" s="216"/>
      <c r="NXB182" s="216"/>
      <c r="NXC182" s="216"/>
      <c r="NXD182" s="216"/>
      <c r="NXE182" s="216"/>
      <c r="NXF182" s="216"/>
      <c r="NXG182" s="216"/>
      <c r="NXH182" s="216"/>
      <c r="NXI182" s="216"/>
      <c r="NXJ182" s="216"/>
      <c r="NXK182" s="216"/>
      <c r="NXL182" s="216"/>
      <c r="NXM182" s="216"/>
      <c r="NXN182" s="216"/>
      <c r="NXO182" s="216"/>
      <c r="NXP182" s="216"/>
      <c r="NXQ182" s="216"/>
      <c r="NXR182" s="216"/>
      <c r="NXS182" s="216"/>
      <c r="NXT182" s="216"/>
      <c r="NXU182" s="216"/>
      <c r="NXV182" s="216"/>
      <c r="NXW182" s="216"/>
      <c r="NXX182" s="216"/>
      <c r="NXY182" s="216"/>
      <c r="NXZ182" s="216"/>
      <c r="NYA182" s="216"/>
      <c r="NYB182" s="216"/>
      <c r="NYC182" s="216"/>
      <c r="NYD182" s="216"/>
      <c r="NYE182" s="216"/>
      <c r="NYF182" s="216"/>
      <c r="NYG182" s="216"/>
      <c r="NYH182" s="216"/>
      <c r="NYI182" s="216"/>
      <c r="NYJ182" s="216"/>
      <c r="NYK182" s="216"/>
      <c r="NYL182" s="216"/>
      <c r="NYM182" s="216"/>
      <c r="NYN182" s="216"/>
      <c r="NYO182" s="216"/>
      <c r="NYP182" s="216"/>
      <c r="NYQ182" s="216"/>
      <c r="NYR182" s="216"/>
      <c r="NYS182" s="216"/>
      <c r="NYT182" s="216"/>
      <c r="NYU182" s="216"/>
      <c r="NYV182" s="216"/>
      <c r="NYW182" s="216"/>
      <c r="NYX182" s="216"/>
      <c r="NYY182" s="216"/>
      <c r="NYZ182" s="216"/>
      <c r="NZA182" s="216"/>
      <c r="NZB182" s="216"/>
      <c r="NZC182" s="216"/>
      <c r="NZD182" s="216"/>
      <c r="NZE182" s="216"/>
      <c r="NZF182" s="216"/>
      <c r="NZG182" s="216"/>
      <c r="NZH182" s="216"/>
      <c r="NZI182" s="216"/>
      <c r="NZJ182" s="216"/>
      <c r="NZK182" s="216"/>
      <c r="NZL182" s="216"/>
      <c r="NZM182" s="216"/>
      <c r="NZN182" s="216"/>
      <c r="NZO182" s="216"/>
      <c r="NZP182" s="216"/>
      <c r="NZQ182" s="216"/>
      <c r="NZR182" s="216"/>
      <c r="NZS182" s="216"/>
      <c r="NZT182" s="216"/>
      <c r="NZU182" s="216"/>
      <c r="NZV182" s="216"/>
      <c r="NZW182" s="216"/>
      <c r="NZX182" s="216"/>
      <c r="NZY182" s="216"/>
      <c r="NZZ182" s="216"/>
      <c r="OAA182" s="216"/>
      <c r="OAB182" s="216"/>
      <c r="OAC182" s="216"/>
      <c r="OAD182" s="216"/>
      <c r="OAE182" s="216"/>
      <c r="OAF182" s="216"/>
      <c r="OAG182" s="216"/>
      <c r="OAH182" s="216"/>
      <c r="OAI182" s="216"/>
      <c r="OAJ182" s="216"/>
      <c r="OAK182" s="216"/>
      <c r="OAL182" s="216"/>
      <c r="OAM182" s="216"/>
      <c r="OAN182" s="216"/>
      <c r="OAO182" s="216"/>
      <c r="OAP182" s="216"/>
      <c r="OAQ182" s="216"/>
      <c r="OAR182" s="216"/>
      <c r="OAS182" s="216"/>
      <c r="OAT182" s="216"/>
      <c r="OAU182" s="216"/>
      <c r="OAV182" s="216"/>
      <c r="OAW182" s="216"/>
      <c r="OAX182" s="216"/>
      <c r="OAY182" s="216"/>
      <c r="OAZ182" s="216"/>
      <c r="OBA182" s="216"/>
      <c r="OBB182" s="216"/>
      <c r="OBC182" s="216"/>
      <c r="OBD182" s="216"/>
      <c r="OBE182" s="216"/>
      <c r="OBF182" s="216"/>
      <c r="OBG182" s="216"/>
      <c r="OBH182" s="216"/>
      <c r="OBI182" s="216"/>
      <c r="OBJ182" s="216"/>
      <c r="OBK182" s="216"/>
      <c r="OBL182" s="216"/>
      <c r="OBM182" s="216"/>
      <c r="OBN182" s="216"/>
      <c r="OBO182" s="216"/>
      <c r="OBP182" s="216"/>
      <c r="OBQ182" s="216"/>
      <c r="OBR182" s="216"/>
      <c r="OBS182" s="216"/>
      <c r="OBT182" s="216"/>
      <c r="OBU182" s="216"/>
      <c r="OBV182" s="216"/>
      <c r="OBW182" s="216"/>
      <c r="OBX182" s="216"/>
      <c r="OBY182" s="216"/>
      <c r="OBZ182" s="216"/>
      <c r="OCA182" s="216"/>
      <c r="OCB182" s="216"/>
      <c r="OCC182" s="216"/>
      <c r="OCD182" s="216"/>
      <c r="OCE182" s="216"/>
      <c r="OCF182" s="216"/>
      <c r="OCG182" s="216"/>
      <c r="OCH182" s="216"/>
      <c r="OCI182" s="216"/>
      <c r="OCJ182" s="216"/>
      <c r="OCK182" s="216"/>
      <c r="OCL182" s="216"/>
      <c r="OCM182" s="216"/>
      <c r="OCN182" s="216"/>
      <c r="OCO182" s="216"/>
      <c r="OCP182" s="216"/>
      <c r="OCQ182" s="216"/>
      <c r="OCR182" s="216"/>
      <c r="OCS182" s="216"/>
      <c r="OCT182" s="216"/>
      <c r="OCU182" s="216"/>
      <c r="OCV182" s="216"/>
      <c r="OCW182" s="216"/>
      <c r="OCX182" s="216"/>
      <c r="OCY182" s="216"/>
      <c r="OCZ182" s="216"/>
      <c r="ODA182" s="216"/>
      <c r="ODB182" s="216"/>
      <c r="ODC182" s="216"/>
      <c r="ODD182" s="216"/>
      <c r="ODE182" s="216"/>
      <c r="ODF182" s="216"/>
      <c r="ODG182" s="216"/>
      <c r="ODH182" s="216"/>
      <c r="ODI182" s="216"/>
      <c r="ODJ182" s="216"/>
      <c r="ODK182" s="216"/>
      <c r="ODL182" s="216"/>
      <c r="ODM182" s="216"/>
      <c r="ODN182" s="216"/>
      <c r="ODO182" s="216"/>
      <c r="ODP182" s="216"/>
      <c r="ODQ182" s="216"/>
      <c r="ODR182" s="216"/>
      <c r="ODS182" s="216"/>
      <c r="ODT182" s="216"/>
      <c r="ODU182" s="216"/>
      <c r="ODV182" s="216"/>
      <c r="ODW182" s="216"/>
      <c r="ODX182" s="216"/>
      <c r="ODY182" s="216"/>
      <c r="ODZ182" s="216"/>
      <c r="OEA182" s="216"/>
      <c r="OEB182" s="216"/>
      <c r="OEC182" s="216"/>
      <c r="OED182" s="216"/>
      <c r="OEE182" s="216"/>
      <c r="OEF182" s="216"/>
      <c r="OEG182" s="216"/>
      <c r="OEH182" s="216"/>
      <c r="OEI182" s="216"/>
      <c r="OEJ182" s="216"/>
      <c r="OEK182" s="216"/>
      <c r="OEL182" s="216"/>
      <c r="OEM182" s="216"/>
      <c r="OEN182" s="216"/>
      <c r="OEO182" s="216"/>
      <c r="OEP182" s="216"/>
      <c r="OEQ182" s="216"/>
      <c r="OER182" s="216"/>
      <c r="OES182" s="216"/>
      <c r="OET182" s="216"/>
      <c r="OEU182" s="216"/>
      <c r="OEV182" s="216"/>
      <c r="OEW182" s="216"/>
      <c r="OEX182" s="216"/>
      <c r="OEY182" s="216"/>
      <c r="OEZ182" s="216"/>
      <c r="OFA182" s="216"/>
      <c r="OFB182" s="216"/>
      <c r="OFC182" s="216"/>
      <c r="OFD182" s="216"/>
      <c r="OFE182" s="216"/>
      <c r="OFF182" s="216"/>
      <c r="OFG182" s="216"/>
      <c r="OFH182" s="216"/>
      <c r="OFI182" s="216"/>
      <c r="OFJ182" s="216"/>
      <c r="OFK182" s="216"/>
      <c r="OFL182" s="216"/>
      <c r="OFM182" s="216"/>
      <c r="OFN182" s="216"/>
      <c r="OFO182" s="216"/>
      <c r="OFP182" s="216"/>
      <c r="OFQ182" s="216"/>
      <c r="OFR182" s="216"/>
      <c r="OFS182" s="216"/>
      <c r="OFT182" s="216"/>
      <c r="OFU182" s="216"/>
      <c r="OFV182" s="216"/>
      <c r="OFW182" s="216"/>
      <c r="OFX182" s="216"/>
      <c r="OFY182" s="216"/>
      <c r="OFZ182" s="216"/>
      <c r="OGA182" s="216"/>
      <c r="OGB182" s="216"/>
      <c r="OGC182" s="216"/>
      <c r="OGD182" s="216"/>
      <c r="OGE182" s="216"/>
      <c r="OGF182" s="216"/>
      <c r="OGG182" s="216"/>
      <c r="OGH182" s="216"/>
      <c r="OGI182" s="216"/>
      <c r="OGJ182" s="216"/>
      <c r="OGK182" s="216"/>
      <c r="OGL182" s="216"/>
      <c r="OGM182" s="216"/>
      <c r="OGN182" s="216"/>
      <c r="OGO182" s="216"/>
      <c r="OGP182" s="216"/>
      <c r="OGQ182" s="216"/>
      <c r="OGR182" s="216"/>
      <c r="OGS182" s="216"/>
      <c r="OGT182" s="216"/>
      <c r="OGU182" s="216"/>
      <c r="OGV182" s="216"/>
      <c r="OGW182" s="216"/>
      <c r="OGX182" s="216"/>
      <c r="OGY182" s="216"/>
      <c r="OGZ182" s="216"/>
      <c r="OHA182" s="216"/>
      <c r="OHB182" s="216"/>
      <c r="OHC182" s="216"/>
      <c r="OHD182" s="216"/>
      <c r="OHE182" s="216"/>
      <c r="OHF182" s="216"/>
      <c r="OHG182" s="216"/>
      <c r="OHH182" s="216"/>
      <c r="OHI182" s="216"/>
      <c r="OHJ182" s="216"/>
      <c r="OHK182" s="216"/>
      <c r="OHL182" s="216"/>
      <c r="OHM182" s="216"/>
      <c r="OHN182" s="216"/>
      <c r="OHO182" s="216"/>
      <c r="OHP182" s="216"/>
      <c r="OHQ182" s="216"/>
      <c r="OHR182" s="216"/>
      <c r="OHS182" s="216"/>
      <c r="OHT182" s="216"/>
      <c r="OHU182" s="216"/>
      <c r="OHV182" s="216"/>
      <c r="OHW182" s="216"/>
      <c r="OHX182" s="216"/>
      <c r="OHY182" s="216"/>
      <c r="OHZ182" s="216"/>
      <c r="OIA182" s="216"/>
      <c r="OIB182" s="216"/>
      <c r="OIC182" s="216"/>
      <c r="OID182" s="216"/>
      <c r="OIE182" s="216"/>
      <c r="OIF182" s="216"/>
      <c r="OIG182" s="216"/>
      <c r="OIH182" s="216"/>
      <c r="OII182" s="216"/>
      <c r="OIJ182" s="216"/>
      <c r="OIK182" s="216"/>
      <c r="OIL182" s="216"/>
      <c r="OIM182" s="216"/>
      <c r="OIN182" s="216"/>
      <c r="OIO182" s="216"/>
      <c r="OIP182" s="216"/>
      <c r="OIQ182" s="216"/>
      <c r="OIR182" s="216"/>
      <c r="OIS182" s="216"/>
      <c r="OIT182" s="216"/>
      <c r="OIU182" s="216"/>
      <c r="OIV182" s="216"/>
      <c r="OIW182" s="216"/>
      <c r="OIX182" s="216"/>
      <c r="OIY182" s="216"/>
      <c r="OIZ182" s="216"/>
      <c r="OJA182" s="216"/>
      <c r="OJB182" s="216"/>
      <c r="OJC182" s="216"/>
      <c r="OJD182" s="216"/>
      <c r="OJE182" s="216"/>
      <c r="OJF182" s="216"/>
      <c r="OJG182" s="216"/>
      <c r="OJH182" s="216"/>
      <c r="OJI182" s="216"/>
      <c r="OJJ182" s="216"/>
      <c r="OJK182" s="216"/>
      <c r="OJL182" s="216"/>
      <c r="OJM182" s="216"/>
      <c r="OJN182" s="216"/>
      <c r="OJO182" s="216"/>
      <c r="OJP182" s="216"/>
      <c r="OJQ182" s="216"/>
      <c r="OJR182" s="216"/>
      <c r="OJS182" s="216"/>
      <c r="OJT182" s="216"/>
      <c r="OJU182" s="216"/>
      <c r="OJV182" s="216"/>
      <c r="OJW182" s="216"/>
      <c r="OJX182" s="216"/>
      <c r="OJY182" s="216"/>
      <c r="OJZ182" s="216"/>
      <c r="OKA182" s="216"/>
      <c r="OKB182" s="216"/>
      <c r="OKC182" s="216"/>
      <c r="OKD182" s="216"/>
      <c r="OKE182" s="216"/>
      <c r="OKF182" s="216"/>
      <c r="OKG182" s="216"/>
      <c r="OKH182" s="216"/>
      <c r="OKI182" s="216"/>
      <c r="OKJ182" s="216"/>
      <c r="OKK182" s="216"/>
      <c r="OKL182" s="216"/>
      <c r="OKM182" s="216"/>
      <c r="OKN182" s="216"/>
      <c r="OKO182" s="216"/>
      <c r="OKP182" s="216"/>
      <c r="OKQ182" s="216"/>
      <c r="OKR182" s="216"/>
      <c r="OKS182" s="216"/>
      <c r="OKT182" s="216"/>
      <c r="OKU182" s="216"/>
      <c r="OKV182" s="216"/>
      <c r="OKW182" s="216"/>
      <c r="OKX182" s="216"/>
      <c r="OKY182" s="216"/>
      <c r="OKZ182" s="216"/>
      <c r="OLA182" s="216"/>
      <c r="OLB182" s="216"/>
      <c r="OLC182" s="216"/>
      <c r="OLD182" s="216"/>
      <c r="OLE182" s="216"/>
      <c r="OLF182" s="216"/>
      <c r="OLG182" s="216"/>
      <c r="OLH182" s="216"/>
      <c r="OLI182" s="216"/>
      <c r="OLJ182" s="216"/>
      <c r="OLK182" s="216"/>
      <c r="OLL182" s="216"/>
      <c r="OLM182" s="216"/>
      <c r="OLN182" s="216"/>
      <c r="OLO182" s="216"/>
      <c r="OLP182" s="216"/>
      <c r="OLQ182" s="216"/>
      <c r="OLR182" s="216"/>
      <c r="OLS182" s="216"/>
      <c r="OLT182" s="216"/>
      <c r="OLU182" s="216"/>
      <c r="OLV182" s="216"/>
      <c r="OLW182" s="216"/>
      <c r="OLX182" s="216"/>
      <c r="OLY182" s="216"/>
      <c r="OLZ182" s="216"/>
      <c r="OMA182" s="216"/>
      <c r="OMB182" s="216"/>
      <c r="OMC182" s="216"/>
      <c r="OMD182" s="216"/>
      <c r="OME182" s="216"/>
      <c r="OMF182" s="216"/>
      <c r="OMG182" s="216"/>
      <c r="OMH182" s="216"/>
      <c r="OMI182" s="216"/>
      <c r="OMJ182" s="216"/>
      <c r="OMK182" s="216"/>
      <c r="OML182" s="216"/>
      <c r="OMM182" s="216"/>
      <c r="OMN182" s="216"/>
      <c r="OMO182" s="216"/>
      <c r="OMP182" s="216"/>
      <c r="OMQ182" s="216"/>
      <c r="OMR182" s="216"/>
      <c r="OMS182" s="216"/>
      <c r="OMT182" s="216"/>
      <c r="OMU182" s="216"/>
      <c r="OMV182" s="216"/>
      <c r="OMW182" s="216"/>
      <c r="OMX182" s="216"/>
      <c r="OMY182" s="216"/>
      <c r="OMZ182" s="216"/>
      <c r="ONA182" s="216"/>
      <c r="ONB182" s="216"/>
      <c r="ONC182" s="216"/>
      <c r="OND182" s="216"/>
      <c r="ONE182" s="216"/>
      <c r="ONF182" s="216"/>
      <c r="ONG182" s="216"/>
      <c r="ONH182" s="216"/>
      <c r="ONI182" s="216"/>
      <c r="ONJ182" s="216"/>
      <c r="ONK182" s="216"/>
      <c r="ONL182" s="216"/>
      <c r="ONM182" s="216"/>
      <c r="ONN182" s="216"/>
      <c r="ONO182" s="216"/>
      <c r="ONP182" s="216"/>
      <c r="ONQ182" s="216"/>
      <c r="ONR182" s="216"/>
      <c r="ONS182" s="216"/>
      <c r="ONT182" s="216"/>
      <c r="ONU182" s="216"/>
      <c r="ONV182" s="216"/>
      <c r="ONW182" s="216"/>
      <c r="ONX182" s="216"/>
      <c r="ONY182" s="216"/>
      <c r="ONZ182" s="216"/>
      <c r="OOA182" s="216"/>
      <c r="OOB182" s="216"/>
      <c r="OOC182" s="216"/>
      <c r="OOD182" s="216"/>
      <c r="OOE182" s="216"/>
      <c r="OOF182" s="216"/>
      <c r="OOG182" s="216"/>
      <c r="OOH182" s="216"/>
      <c r="OOI182" s="216"/>
      <c r="OOJ182" s="216"/>
      <c r="OOK182" s="216"/>
      <c r="OOL182" s="216"/>
      <c r="OOM182" s="216"/>
      <c r="OON182" s="216"/>
      <c r="OOO182" s="216"/>
      <c r="OOP182" s="216"/>
      <c r="OOQ182" s="216"/>
      <c r="OOR182" s="216"/>
      <c r="OOS182" s="216"/>
      <c r="OOT182" s="216"/>
      <c r="OOU182" s="216"/>
      <c r="OOV182" s="216"/>
      <c r="OOW182" s="216"/>
      <c r="OOX182" s="216"/>
      <c r="OOY182" s="216"/>
      <c r="OOZ182" s="216"/>
      <c r="OPA182" s="216"/>
      <c r="OPB182" s="216"/>
      <c r="OPC182" s="216"/>
      <c r="OPD182" s="216"/>
      <c r="OPE182" s="216"/>
      <c r="OPF182" s="216"/>
      <c r="OPG182" s="216"/>
      <c r="OPH182" s="216"/>
      <c r="OPI182" s="216"/>
      <c r="OPJ182" s="216"/>
      <c r="OPK182" s="216"/>
      <c r="OPL182" s="216"/>
      <c r="OPM182" s="216"/>
      <c r="OPN182" s="216"/>
      <c r="OPO182" s="216"/>
      <c r="OPP182" s="216"/>
      <c r="OPQ182" s="216"/>
      <c r="OPR182" s="216"/>
      <c r="OPS182" s="216"/>
      <c r="OPT182" s="216"/>
      <c r="OPU182" s="216"/>
      <c r="OPV182" s="216"/>
      <c r="OPW182" s="216"/>
      <c r="OPX182" s="216"/>
      <c r="OPY182" s="216"/>
      <c r="OPZ182" s="216"/>
      <c r="OQA182" s="216"/>
      <c r="OQB182" s="216"/>
      <c r="OQC182" s="216"/>
      <c r="OQD182" s="216"/>
      <c r="OQE182" s="216"/>
      <c r="OQF182" s="216"/>
      <c r="OQG182" s="216"/>
      <c r="OQH182" s="216"/>
      <c r="OQI182" s="216"/>
      <c r="OQJ182" s="216"/>
      <c r="OQK182" s="216"/>
      <c r="OQL182" s="216"/>
      <c r="OQM182" s="216"/>
      <c r="OQN182" s="216"/>
      <c r="OQO182" s="216"/>
      <c r="OQP182" s="216"/>
      <c r="OQQ182" s="216"/>
      <c r="OQR182" s="216"/>
      <c r="OQS182" s="216"/>
      <c r="OQT182" s="216"/>
      <c r="OQU182" s="216"/>
      <c r="OQV182" s="216"/>
      <c r="OQW182" s="216"/>
      <c r="OQX182" s="216"/>
      <c r="OQY182" s="216"/>
      <c r="OQZ182" s="216"/>
      <c r="ORA182" s="216"/>
      <c r="ORB182" s="216"/>
      <c r="ORC182" s="216"/>
      <c r="ORD182" s="216"/>
      <c r="ORE182" s="216"/>
      <c r="ORF182" s="216"/>
      <c r="ORG182" s="216"/>
      <c r="ORH182" s="216"/>
      <c r="ORI182" s="216"/>
      <c r="ORJ182" s="216"/>
      <c r="ORK182" s="216"/>
      <c r="ORL182" s="216"/>
      <c r="ORM182" s="216"/>
      <c r="ORN182" s="216"/>
      <c r="ORO182" s="216"/>
      <c r="ORP182" s="216"/>
      <c r="ORQ182" s="216"/>
      <c r="ORR182" s="216"/>
      <c r="ORS182" s="216"/>
      <c r="ORT182" s="216"/>
      <c r="ORU182" s="216"/>
      <c r="ORV182" s="216"/>
      <c r="ORW182" s="216"/>
      <c r="ORX182" s="216"/>
      <c r="ORY182" s="216"/>
      <c r="ORZ182" s="216"/>
      <c r="OSA182" s="216"/>
      <c r="OSB182" s="216"/>
      <c r="OSC182" s="216"/>
      <c r="OSD182" s="216"/>
      <c r="OSE182" s="216"/>
      <c r="OSF182" s="216"/>
      <c r="OSG182" s="216"/>
      <c r="OSH182" s="216"/>
      <c r="OSI182" s="216"/>
      <c r="OSJ182" s="216"/>
      <c r="OSK182" s="216"/>
      <c r="OSL182" s="216"/>
      <c r="OSM182" s="216"/>
      <c r="OSN182" s="216"/>
      <c r="OSO182" s="216"/>
      <c r="OSP182" s="216"/>
      <c r="OSQ182" s="216"/>
      <c r="OSR182" s="216"/>
      <c r="OSS182" s="216"/>
      <c r="OST182" s="216"/>
      <c r="OSU182" s="216"/>
      <c r="OSV182" s="216"/>
      <c r="OSW182" s="216"/>
      <c r="OSX182" s="216"/>
      <c r="OSY182" s="216"/>
      <c r="OSZ182" s="216"/>
      <c r="OTA182" s="216"/>
      <c r="OTB182" s="216"/>
      <c r="OTC182" s="216"/>
      <c r="OTD182" s="216"/>
      <c r="OTE182" s="216"/>
      <c r="OTF182" s="216"/>
      <c r="OTG182" s="216"/>
      <c r="OTH182" s="216"/>
      <c r="OTI182" s="216"/>
      <c r="OTJ182" s="216"/>
      <c r="OTK182" s="216"/>
      <c r="OTL182" s="216"/>
      <c r="OTM182" s="216"/>
      <c r="OTN182" s="216"/>
      <c r="OTO182" s="216"/>
      <c r="OTP182" s="216"/>
      <c r="OTQ182" s="216"/>
      <c r="OTR182" s="216"/>
      <c r="OTS182" s="216"/>
      <c r="OTT182" s="216"/>
      <c r="OTU182" s="216"/>
      <c r="OTV182" s="216"/>
      <c r="OTW182" s="216"/>
      <c r="OTX182" s="216"/>
      <c r="OTY182" s="216"/>
      <c r="OTZ182" s="216"/>
      <c r="OUA182" s="216"/>
      <c r="OUB182" s="216"/>
      <c r="OUC182" s="216"/>
      <c r="OUD182" s="216"/>
      <c r="OUE182" s="216"/>
      <c r="OUF182" s="216"/>
      <c r="OUG182" s="216"/>
      <c r="OUH182" s="216"/>
      <c r="OUI182" s="216"/>
      <c r="OUJ182" s="216"/>
      <c r="OUK182" s="216"/>
      <c r="OUL182" s="216"/>
      <c r="OUM182" s="216"/>
      <c r="OUN182" s="216"/>
      <c r="OUO182" s="216"/>
      <c r="OUP182" s="216"/>
      <c r="OUQ182" s="216"/>
      <c r="OUR182" s="216"/>
      <c r="OUS182" s="216"/>
      <c r="OUT182" s="216"/>
      <c r="OUU182" s="216"/>
      <c r="OUV182" s="216"/>
      <c r="OUW182" s="216"/>
      <c r="OUX182" s="216"/>
      <c r="OUY182" s="216"/>
      <c r="OUZ182" s="216"/>
      <c r="OVA182" s="216"/>
      <c r="OVB182" s="216"/>
      <c r="OVC182" s="216"/>
      <c r="OVD182" s="216"/>
      <c r="OVE182" s="216"/>
      <c r="OVF182" s="216"/>
      <c r="OVG182" s="216"/>
      <c r="OVH182" s="216"/>
      <c r="OVI182" s="216"/>
      <c r="OVJ182" s="216"/>
      <c r="OVK182" s="216"/>
      <c r="OVL182" s="216"/>
      <c r="OVM182" s="216"/>
      <c r="OVN182" s="216"/>
      <c r="OVO182" s="216"/>
      <c r="OVP182" s="216"/>
      <c r="OVQ182" s="216"/>
      <c r="OVR182" s="216"/>
      <c r="OVS182" s="216"/>
      <c r="OVT182" s="216"/>
      <c r="OVU182" s="216"/>
      <c r="OVV182" s="216"/>
      <c r="OVW182" s="216"/>
      <c r="OVX182" s="216"/>
      <c r="OVY182" s="216"/>
      <c r="OVZ182" s="216"/>
      <c r="OWA182" s="216"/>
      <c r="OWB182" s="216"/>
      <c r="OWC182" s="216"/>
      <c r="OWD182" s="216"/>
      <c r="OWE182" s="216"/>
      <c r="OWF182" s="216"/>
      <c r="OWG182" s="216"/>
      <c r="OWH182" s="216"/>
      <c r="OWI182" s="216"/>
      <c r="OWJ182" s="216"/>
      <c r="OWK182" s="216"/>
      <c r="OWL182" s="216"/>
      <c r="OWM182" s="216"/>
      <c r="OWN182" s="216"/>
      <c r="OWO182" s="216"/>
      <c r="OWP182" s="216"/>
      <c r="OWQ182" s="216"/>
      <c r="OWR182" s="216"/>
      <c r="OWS182" s="216"/>
      <c r="OWT182" s="216"/>
      <c r="OWU182" s="216"/>
      <c r="OWV182" s="216"/>
      <c r="OWW182" s="216"/>
      <c r="OWX182" s="216"/>
      <c r="OWY182" s="216"/>
      <c r="OWZ182" s="216"/>
      <c r="OXA182" s="216"/>
      <c r="OXB182" s="216"/>
      <c r="OXC182" s="216"/>
      <c r="OXD182" s="216"/>
      <c r="OXE182" s="216"/>
      <c r="OXF182" s="216"/>
      <c r="OXG182" s="216"/>
      <c r="OXH182" s="216"/>
      <c r="OXI182" s="216"/>
      <c r="OXJ182" s="216"/>
      <c r="OXK182" s="216"/>
      <c r="OXL182" s="216"/>
      <c r="OXM182" s="216"/>
      <c r="OXN182" s="216"/>
      <c r="OXO182" s="216"/>
      <c r="OXP182" s="216"/>
      <c r="OXQ182" s="216"/>
      <c r="OXR182" s="216"/>
      <c r="OXS182" s="216"/>
      <c r="OXT182" s="216"/>
      <c r="OXU182" s="216"/>
      <c r="OXV182" s="216"/>
      <c r="OXW182" s="216"/>
      <c r="OXX182" s="216"/>
      <c r="OXY182" s="216"/>
      <c r="OXZ182" s="216"/>
      <c r="OYA182" s="216"/>
      <c r="OYB182" s="216"/>
      <c r="OYC182" s="216"/>
      <c r="OYD182" s="216"/>
      <c r="OYE182" s="216"/>
      <c r="OYF182" s="216"/>
      <c r="OYG182" s="216"/>
      <c r="OYH182" s="216"/>
      <c r="OYI182" s="216"/>
      <c r="OYJ182" s="216"/>
      <c r="OYK182" s="216"/>
      <c r="OYL182" s="216"/>
      <c r="OYM182" s="216"/>
      <c r="OYN182" s="216"/>
      <c r="OYO182" s="216"/>
      <c r="OYP182" s="216"/>
      <c r="OYQ182" s="216"/>
      <c r="OYR182" s="216"/>
      <c r="OYS182" s="216"/>
      <c r="OYT182" s="216"/>
      <c r="OYU182" s="216"/>
      <c r="OYV182" s="216"/>
      <c r="OYW182" s="216"/>
      <c r="OYX182" s="216"/>
      <c r="OYY182" s="216"/>
      <c r="OYZ182" s="216"/>
      <c r="OZA182" s="216"/>
      <c r="OZB182" s="216"/>
      <c r="OZC182" s="216"/>
      <c r="OZD182" s="216"/>
      <c r="OZE182" s="216"/>
      <c r="OZF182" s="216"/>
      <c r="OZG182" s="216"/>
      <c r="OZH182" s="216"/>
      <c r="OZI182" s="216"/>
      <c r="OZJ182" s="216"/>
      <c r="OZK182" s="216"/>
      <c r="OZL182" s="216"/>
      <c r="OZM182" s="216"/>
      <c r="OZN182" s="216"/>
      <c r="OZO182" s="216"/>
      <c r="OZP182" s="216"/>
      <c r="OZQ182" s="216"/>
      <c r="OZR182" s="216"/>
      <c r="OZS182" s="216"/>
      <c r="OZT182" s="216"/>
      <c r="OZU182" s="216"/>
      <c r="OZV182" s="216"/>
      <c r="OZW182" s="216"/>
      <c r="OZX182" s="216"/>
      <c r="OZY182" s="216"/>
      <c r="OZZ182" s="216"/>
      <c r="PAA182" s="216"/>
      <c r="PAB182" s="216"/>
      <c r="PAC182" s="216"/>
      <c r="PAD182" s="216"/>
      <c r="PAE182" s="216"/>
      <c r="PAF182" s="216"/>
      <c r="PAG182" s="216"/>
      <c r="PAH182" s="216"/>
      <c r="PAI182" s="216"/>
      <c r="PAJ182" s="216"/>
      <c r="PAK182" s="216"/>
      <c r="PAL182" s="216"/>
      <c r="PAM182" s="216"/>
      <c r="PAN182" s="216"/>
      <c r="PAO182" s="216"/>
      <c r="PAP182" s="216"/>
      <c r="PAQ182" s="216"/>
      <c r="PAR182" s="216"/>
      <c r="PAS182" s="216"/>
      <c r="PAT182" s="216"/>
      <c r="PAU182" s="216"/>
      <c r="PAV182" s="216"/>
      <c r="PAW182" s="216"/>
      <c r="PAX182" s="216"/>
      <c r="PAY182" s="216"/>
      <c r="PAZ182" s="216"/>
      <c r="PBA182" s="216"/>
      <c r="PBB182" s="216"/>
      <c r="PBC182" s="216"/>
      <c r="PBD182" s="216"/>
      <c r="PBE182" s="216"/>
      <c r="PBF182" s="216"/>
      <c r="PBG182" s="216"/>
      <c r="PBH182" s="216"/>
      <c r="PBI182" s="216"/>
      <c r="PBJ182" s="216"/>
      <c r="PBK182" s="216"/>
      <c r="PBL182" s="216"/>
      <c r="PBM182" s="216"/>
      <c r="PBN182" s="216"/>
      <c r="PBO182" s="216"/>
      <c r="PBP182" s="216"/>
      <c r="PBQ182" s="216"/>
      <c r="PBR182" s="216"/>
      <c r="PBS182" s="216"/>
      <c r="PBT182" s="216"/>
      <c r="PBU182" s="216"/>
      <c r="PBV182" s="216"/>
      <c r="PBW182" s="216"/>
      <c r="PBX182" s="216"/>
      <c r="PBY182" s="216"/>
      <c r="PBZ182" s="216"/>
      <c r="PCA182" s="216"/>
      <c r="PCB182" s="216"/>
      <c r="PCC182" s="216"/>
      <c r="PCD182" s="216"/>
      <c r="PCE182" s="216"/>
      <c r="PCF182" s="216"/>
      <c r="PCG182" s="216"/>
      <c r="PCH182" s="216"/>
      <c r="PCI182" s="216"/>
      <c r="PCJ182" s="216"/>
      <c r="PCK182" s="216"/>
      <c r="PCL182" s="216"/>
      <c r="PCM182" s="216"/>
      <c r="PCN182" s="216"/>
      <c r="PCO182" s="216"/>
      <c r="PCP182" s="216"/>
      <c r="PCQ182" s="216"/>
      <c r="PCR182" s="216"/>
      <c r="PCS182" s="216"/>
      <c r="PCT182" s="216"/>
      <c r="PCU182" s="216"/>
      <c r="PCV182" s="216"/>
      <c r="PCW182" s="216"/>
      <c r="PCX182" s="216"/>
      <c r="PCY182" s="216"/>
      <c r="PCZ182" s="216"/>
      <c r="PDA182" s="216"/>
      <c r="PDB182" s="216"/>
      <c r="PDC182" s="216"/>
      <c r="PDD182" s="216"/>
      <c r="PDE182" s="216"/>
      <c r="PDF182" s="216"/>
      <c r="PDG182" s="216"/>
      <c r="PDH182" s="216"/>
      <c r="PDI182" s="216"/>
      <c r="PDJ182" s="216"/>
      <c r="PDK182" s="216"/>
      <c r="PDL182" s="216"/>
      <c r="PDM182" s="216"/>
      <c r="PDN182" s="216"/>
      <c r="PDO182" s="216"/>
      <c r="PDP182" s="216"/>
      <c r="PDQ182" s="216"/>
      <c r="PDR182" s="216"/>
      <c r="PDS182" s="216"/>
      <c r="PDT182" s="216"/>
      <c r="PDU182" s="216"/>
      <c r="PDV182" s="216"/>
      <c r="PDW182" s="216"/>
      <c r="PDX182" s="216"/>
      <c r="PDY182" s="216"/>
      <c r="PDZ182" s="216"/>
      <c r="PEA182" s="216"/>
      <c r="PEB182" s="216"/>
      <c r="PEC182" s="216"/>
      <c r="PED182" s="216"/>
      <c r="PEE182" s="216"/>
      <c r="PEF182" s="216"/>
      <c r="PEG182" s="216"/>
      <c r="PEH182" s="216"/>
      <c r="PEI182" s="216"/>
      <c r="PEJ182" s="216"/>
      <c r="PEK182" s="216"/>
      <c r="PEL182" s="216"/>
      <c r="PEM182" s="216"/>
      <c r="PEN182" s="216"/>
      <c r="PEO182" s="216"/>
      <c r="PEP182" s="216"/>
      <c r="PEQ182" s="216"/>
      <c r="PER182" s="216"/>
      <c r="PES182" s="216"/>
      <c r="PET182" s="216"/>
      <c r="PEU182" s="216"/>
      <c r="PEV182" s="216"/>
      <c r="PEW182" s="216"/>
      <c r="PEX182" s="216"/>
      <c r="PEY182" s="216"/>
      <c r="PEZ182" s="216"/>
      <c r="PFA182" s="216"/>
      <c r="PFB182" s="216"/>
      <c r="PFC182" s="216"/>
      <c r="PFD182" s="216"/>
      <c r="PFE182" s="216"/>
      <c r="PFF182" s="216"/>
      <c r="PFG182" s="216"/>
      <c r="PFH182" s="216"/>
      <c r="PFI182" s="216"/>
      <c r="PFJ182" s="216"/>
      <c r="PFK182" s="216"/>
      <c r="PFL182" s="216"/>
      <c r="PFM182" s="216"/>
      <c r="PFN182" s="216"/>
      <c r="PFO182" s="216"/>
      <c r="PFP182" s="216"/>
      <c r="PFQ182" s="216"/>
      <c r="PFR182" s="216"/>
      <c r="PFS182" s="216"/>
      <c r="PFT182" s="216"/>
      <c r="PFU182" s="216"/>
      <c r="PFV182" s="216"/>
      <c r="PFW182" s="216"/>
      <c r="PFX182" s="216"/>
      <c r="PFY182" s="216"/>
      <c r="PFZ182" s="216"/>
      <c r="PGA182" s="216"/>
      <c r="PGB182" s="216"/>
      <c r="PGC182" s="216"/>
      <c r="PGD182" s="216"/>
      <c r="PGE182" s="216"/>
      <c r="PGF182" s="216"/>
      <c r="PGG182" s="216"/>
      <c r="PGH182" s="216"/>
      <c r="PGI182" s="216"/>
      <c r="PGJ182" s="216"/>
      <c r="PGK182" s="216"/>
      <c r="PGL182" s="216"/>
      <c r="PGM182" s="216"/>
      <c r="PGN182" s="216"/>
      <c r="PGO182" s="216"/>
      <c r="PGP182" s="216"/>
      <c r="PGQ182" s="216"/>
      <c r="PGR182" s="216"/>
      <c r="PGS182" s="216"/>
      <c r="PGT182" s="216"/>
      <c r="PGU182" s="216"/>
      <c r="PGV182" s="216"/>
      <c r="PGW182" s="216"/>
      <c r="PGX182" s="216"/>
      <c r="PGY182" s="216"/>
      <c r="PGZ182" s="216"/>
      <c r="PHA182" s="216"/>
      <c r="PHB182" s="216"/>
      <c r="PHC182" s="216"/>
      <c r="PHD182" s="216"/>
      <c r="PHE182" s="216"/>
      <c r="PHF182" s="216"/>
      <c r="PHG182" s="216"/>
      <c r="PHH182" s="216"/>
      <c r="PHI182" s="216"/>
      <c r="PHJ182" s="216"/>
      <c r="PHK182" s="216"/>
      <c r="PHL182" s="216"/>
      <c r="PHM182" s="216"/>
      <c r="PHN182" s="216"/>
      <c r="PHO182" s="216"/>
      <c r="PHP182" s="216"/>
      <c r="PHQ182" s="216"/>
      <c r="PHR182" s="216"/>
      <c r="PHS182" s="216"/>
      <c r="PHT182" s="216"/>
      <c r="PHU182" s="216"/>
      <c r="PHV182" s="216"/>
      <c r="PHW182" s="216"/>
      <c r="PHX182" s="216"/>
      <c r="PHY182" s="216"/>
      <c r="PHZ182" s="216"/>
      <c r="PIA182" s="216"/>
      <c r="PIB182" s="216"/>
      <c r="PIC182" s="216"/>
      <c r="PID182" s="216"/>
      <c r="PIE182" s="216"/>
      <c r="PIF182" s="216"/>
      <c r="PIG182" s="216"/>
      <c r="PIH182" s="216"/>
      <c r="PII182" s="216"/>
      <c r="PIJ182" s="216"/>
      <c r="PIK182" s="216"/>
      <c r="PIL182" s="216"/>
      <c r="PIM182" s="216"/>
      <c r="PIN182" s="216"/>
      <c r="PIO182" s="216"/>
      <c r="PIP182" s="216"/>
      <c r="PIQ182" s="216"/>
      <c r="PIR182" s="216"/>
      <c r="PIS182" s="216"/>
      <c r="PIT182" s="216"/>
      <c r="PIU182" s="216"/>
      <c r="PIV182" s="216"/>
      <c r="PIW182" s="216"/>
      <c r="PIX182" s="216"/>
      <c r="PIY182" s="216"/>
      <c r="PIZ182" s="216"/>
      <c r="PJA182" s="216"/>
      <c r="PJB182" s="216"/>
      <c r="PJC182" s="216"/>
      <c r="PJD182" s="216"/>
      <c r="PJE182" s="216"/>
      <c r="PJF182" s="216"/>
      <c r="PJG182" s="216"/>
      <c r="PJH182" s="216"/>
      <c r="PJI182" s="216"/>
      <c r="PJJ182" s="216"/>
      <c r="PJK182" s="216"/>
      <c r="PJL182" s="216"/>
      <c r="PJM182" s="216"/>
      <c r="PJN182" s="216"/>
      <c r="PJO182" s="216"/>
      <c r="PJP182" s="216"/>
      <c r="PJQ182" s="216"/>
      <c r="PJR182" s="216"/>
      <c r="PJS182" s="216"/>
      <c r="PJT182" s="216"/>
      <c r="PJU182" s="216"/>
      <c r="PJV182" s="216"/>
      <c r="PJW182" s="216"/>
      <c r="PJX182" s="216"/>
      <c r="PJY182" s="216"/>
      <c r="PJZ182" s="216"/>
      <c r="PKA182" s="216"/>
      <c r="PKB182" s="216"/>
      <c r="PKC182" s="216"/>
      <c r="PKD182" s="216"/>
      <c r="PKE182" s="216"/>
      <c r="PKF182" s="216"/>
      <c r="PKG182" s="216"/>
      <c r="PKH182" s="216"/>
      <c r="PKI182" s="216"/>
      <c r="PKJ182" s="216"/>
      <c r="PKK182" s="216"/>
      <c r="PKL182" s="216"/>
      <c r="PKM182" s="216"/>
      <c r="PKN182" s="216"/>
      <c r="PKO182" s="216"/>
      <c r="PKP182" s="216"/>
      <c r="PKQ182" s="216"/>
      <c r="PKR182" s="216"/>
      <c r="PKS182" s="216"/>
      <c r="PKT182" s="216"/>
      <c r="PKU182" s="216"/>
      <c r="PKV182" s="216"/>
      <c r="PKW182" s="216"/>
      <c r="PKX182" s="216"/>
      <c r="PKY182" s="216"/>
      <c r="PKZ182" s="216"/>
      <c r="PLA182" s="216"/>
      <c r="PLB182" s="216"/>
      <c r="PLC182" s="216"/>
      <c r="PLD182" s="216"/>
      <c r="PLE182" s="216"/>
      <c r="PLF182" s="216"/>
      <c r="PLG182" s="216"/>
      <c r="PLH182" s="216"/>
      <c r="PLI182" s="216"/>
      <c r="PLJ182" s="216"/>
      <c r="PLK182" s="216"/>
      <c r="PLL182" s="216"/>
      <c r="PLM182" s="216"/>
      <c r="PLN182" s="216"/>
      <c r="PLO182" s="216"/>
      <c r="PLP182" s="216"/>
      <c r="PLQ182" s="216"/>
      <c r="PLR182" s="216"/>
      <c r="PLS182" s="216"/>
      <c r="PLT182" s="216"/>
      <c r="PLU182" s="216"/>
      <c r="PLV182" s="216"/>
      <c r="PLW182" s="216"/>
      <c r="PLX182" s="216"/>
      <c r="PLY182" s="216"/>
      <c r="PLZ182" s="216"/>
      <c r="PMA182" s="216"/>
      <c r="PMB182" s="216"/>
      <c r="PMC182" s="216"/>
      <c r="PMD182" s="216"/>
      <c r="PME182" s="216"/>
      <c r="PMF182" s="216"/>
      <c r="PMG182" s="216"/>
      <c r="PMH182" s="216"/>
      <c r="PMI182" s="216"/>
      <c r="PMJ182" s="216"/>
      <c r="PMK182" s="216"/>
      <c r="PML182" s="216"/>
      <c r="PMM182" s="216"/>
      <c r="PMN182" s="216"/>
      <c r="PMO182" s="216"/>
      <c r="PMP182" s="216"/>
      <c r="PMQ182" s="216"/>
      <c r="PMR182" s="216"/>
      <c r="PMS182" s="216"/>
      <c r="PMT182" s="216"/>
      <c r="PMU182" s="216"/>
      <c r="PMV182" s="216"/>
      <c r="PMW182" s="216"/>
      <c r="PMX182" s="216"/>
      <c r="PMY182" s="216"/>
      <c r="PMZ182" s="216"/>
      <c r="PNA182" s="216"/>
      <c r="PNB182" s="216"/>
      <c r="PNC182" s="216"/>
      <c r="PND182" s="216"/>
      <c r="PNE182" s="216"/>
      <c r="PNF182" s="216"/>
      <c r="PNG182" s="216"/>
      <c r="PNH182" s="216"/>
      <c r="PNI182" s="216"/>
      <c r="PNJ182" s="216"/>
      <c r="PNK182" s="216"/>
      <c r="PNL182" s="216"/>
      <c r="PNM182" s="216"/>
      <c r="PNN182" s="216"/>
      <c r="PNO182" s="216"/>
      <c r="PNP182" s="216"/>
      <c r="PNQ182" s="216"/>
      <c r="PNR182" s="216"/>
      <c r="PNS182" s="216"/>
      <c r="PNT182" s="216"/>
      <c r="PNU182" s="216"/>
      <c r="PNV182" s="216"/>
      <c r="PNW182" s="216"/>
      <c r="PNX182" s="216"/>
      <c r="PNY182" s="216"/>
      <c r="PNZ182" s="216"/>
      <c r="POA182" s="216"/>
      <c r="POB182" s="216"/>
      <c r="POC182" s="216"/>
      <c r="POD182" s="216"/>
      <c r="POE182" s="216"/>
      <c r="POF182" s="216"/>
      <c r="POG182" s="216"/>
      <c r="POH182" s="216"/>
      <c r="POI182" s="216"/>
      <c r="POJ182" s="216"/>
      <c r="POK182" s="216"/>
      <c r="POL182" s="216"/>
      <c r="POM182" s="216"/>
      <c r="PON182" s="216"/>
      <c r="POO182" s="216"/>
      <c r="POP182" s="216"/>
      <c r="POQ182" s="216"/>
      <c r="POR182" s="216"/>
      <c r="POS182" s="216"/>
      <c r="POT182" s="216"/>
      <c r="POU182" s="216"/>
      <c r="POV182" s="216"/>
      <c r="POW182" s="216"/>
      <c r="POX182" s="216"/>
      <c r="POY182" s="216"/>
      <c r="POZ182" s="216"/>
      <c r="PPA182" s="216"/>
      <c r="PPB182" s="216"/>
      <c r="PPC182" s="216"/>
      <c r="PPD182" s="216"/>
      <c r="PPE182" s="216"/>
      <c r="PPF182" s="216"/>
      <c r="PPG182" s="216"/>
      <c r="PPH182" s="216"/>
      <c r="PPI182" s="216"/>
      <c r="PPJ182" s="216"/>
      <c r="PPK182" s="216"/>
      <c r="PPL182" s="216"/>
      <c r="PPM182" s="216"/>
      <c r="PPN182" s="216"/>
      <c r="PPO182" s="216"/>
      <c r="PPP182" s="216"/>
      <c r="PPQ182" s="216"/>
      <c r="PPR182" s="216"/>
      <c r="PPS182" s="216"/>
      <c r="PPT182" s="216"/>
      <c r="PPU182" s="216"/>
      <c r="PPV182" s="216"/>
      <c r="PPW182" s="216"/>
      <c r="PPX182" s="216"/>
      <c r="PPY182" s="216"/>
      <c r="PPZ182" s="216"/>
      <c r="PQA182" s="216"/>
      <c r="PQB182" s="216"/>
      <c r="PQC182" s="216"/>
      <c r="PQD182" s="216"/>
      <c r="PQE182" s="216"/>
      <c r="PQF182" s="216"/>
      <c r="PQG182" s="216"/>
      <c r="PQH182" s="216"/>
      <c r="PQI182" s="216"/>
      <c r="PQJ182" s="216"/>
      <c r="PQK182" s="216"/>
      <c r="PQL182" s="216"/>
      <c r="PQM182" s="216"/>
      <c r="PQN182" s="216"/>
      <c r="PQO182" s="216"/>
      <c r="PQP182" s="216"/>
      <c r="PQQ182" s="216"/>
      <c r="PQR182" s="216"/>
      <c r="PQS182" s="216"/>
      <c r="PQT182" s="216"/>
      <c r="PQU182" s="216"/>
      <c r="PQV182" s="216"/>
      <c r="PQW182" s="216"/>
      <c r="PQX182" s="216"/>
      <c r="PQY182" s="216"/>
      <c r="PQZ182" s="216"/>
      <c r="PRA182" s="216"/>
      <c r="PRB182" s="216"/>
      <c r="PRC182" s="216"/>
      <c r="PRD182" s="216"/>
      <c r="PRE182" s="216"/>
      <c r="PRF182" s="216"/>
      <c r="PRG182" s="216"/>
      <c r="PRH182" s="216"/>
      <c r="PRI182" s="216"/>
      <c r="PRJ182" s="216"/>
      <c r="PRK182" s="216"/>
      <c r="PRL182" s="216"/>
      <c r="PRM182" s="216"/>
      <c r="PRN182" s="216"/>
      <c r="PRO182" s="216"/>
      <c r="PRP182" s="216"/>
      <c r="PRQ182" s="216"/>
      <c r="PRR182" s="216"/>
      <c r="PRS182" s="216"/>
      <c r="PRT182" s="216"/>
      <c r="PRU182" s="216"/>
      <c r="PRV182" s="216"/>
      <c r="PRW182" s="216"/>
      <c r="PRX182" s="216"/>
      <c r="PRY182" s="216"/>
      <c r="PRZ182" s="216"/>
      <c r="PSA182" s="216"/>
      <c r="PSB182" s="216"/>
      <c r="PSC182" s="216"/>
      <c r="PSD182" s="216"/>
      <c r="PSE182" s="216"/>
      <c r="PSF182" s="216"/>
      <c r="PSG182" s="216"/>
      <c r="PSH182" s="216"/>
      <c r="PSI182" s="216"/>
      <c r="PSJ182" s="216"/>
      <c r="PSK182" s="216"/>
      <c r="PSL182" s="216"/>
      <c r="PSM182" s="216"/>
      <c r="PSN182" s="216"/>
      <c r="PSO182" s="216"/>
      <c r="PSP182" s="216"/>
      <c r="PSQ182" s="216"/>
      <c r="PSR182" s="216"/>
      <c r="PSS182" s="216"/>
      <c r="PST182" s="216"/>
      <c r="PSU182" s="216"/>
      <c r="PSV182" s="216"/>
      <c r="PSW182" s="216"/>
      <c r="PSX182" s="216"/>
      <c r="PSY182" s="216"/>
      <c r="PSZ182" s="216"/>
      <c r="PTA182" s="216"/>
      <c r="PTB182" s="216"/>
      <c r="PTC182" s="216"/>
      <c r="PTD182" s="216"/>
      <c r="PTE182" s="216"/>
      <c r="PTF182" s="216"/>
      <c r="PTG182" s="216"/>
      <c r="PTH182" s="216"/>
      <c r="PTI182" s="216"/>
      <c r="PTJ182" s="216"/>
      <c r="PTK182" s="216"/>
      <c r="PTL182" s="216"/>
      <c r="PTM182" s="216"/>
      <c r="PTN182" s="216"/>
      <c r="PTO182" s="216"/>
      <c r="PTP182" s="216"/>
      <c r="PTQ182" s="216"/>
      <c r="PTR182" s="216"/>
      <c r="PTS182" s="216"/>
      <c r="PTT182" s="216"/>
      <c r="PTU182" s="216"/>
      <c r="PTV182" s="216"/>
      <c r="PTW182" s="216"/>
      <c r="PTX182" s="216"/>
      <c r="PTY182" s="216"/>
      <c r="PTZ182" s="216"/>
      <c r="PUA182" s="216"/>
      <c r="PUB182" s="216"/>
      <c r="PUC182" s="216"/>
      <c r="PUD182" s="216"/>
      <c r="PUE182" s="216"/>
      <c r="PUF182" s="216"/>
      <c r="PUG182" s="216"/>
      <c r="PUH182" s="216"/>
      <c r="PUI182" s="216"/>
      <c r="PUJ182" s="216"/>
      <c r="PUK182" s="216"/>
      <c r="PUL182" s="216"/>
      <c r="PUM182" s="216"/>
      <c r="PUN182" s="216"/>
      <c r="PUO182" s="216"/>
      <c r="PUP182" s="216"/>
      <c r="PUQ182" s="216"/>
      <c r="PUR182" s="216"/>
      <c r="PUS182" s="216"/>
      <c r="PUT182" s="216"/>
      <c r="PUU182" s="216"/>
      <c r="PUV182" s="216"/>
      <c r="PUW182" s="216"/>
      <c r="PUX182" s="216"/>
      <c r="PUY182" s="216"/>
      <c r="PUZ182" s="216"/>
      <c r="PVA182" s="216"/>
      <c r="PVB182" s="216"/>
      <c r="PVC182" s="216"/>
      <c r="PVD182" s="216"/>
      <c r="PVE182" s="216"/>
      <c r="PVF182" s="216"/>
      <c r="PVG182" s="216"/>
      <c r="PVH182" s="216"/>
      <c r="PVI182" s="216"/>
      <c r="PVJ182" s="216"/>
      <c r="PVK182" s="216"/>
      <c r="PVL182" s="216"/>
      <c r="PVM182" s="216"/>
      <c r="PVN182" s="216"/>
      <c r="PVO182" s="216"/>
      <c r="PVP182" s="216"/>
      <c r="PVQ182" s="216"/>
      <c r="PVR182" s="216"/>
      <c r="PVS182" s="216"/>
      <c r="PVT182" s="216"/>
      <c r="PVU182" s="216"/>
      <c r="PVV182" s="216"/>
      <c r="PVW182" s="216"/>
      <c r="PVX182" s="216"/>
      <c r="PVY182" s="216"/>
      <c r="PVZ182" s="216"/>
      <c r="PWA182" s="216"/>
      <c r="PWB182" s="216"/>
      <c r="PWC182" s="216"/>
      <c r="PWD182" s="216"/>
      <c r="PWE182" s="216"/>
      <c r="PWF182" s="216"/>
      <c r="PWG182" s="216"/>
      <c r="PWH182" s="216"/>
      <c r="PWI182" s="216"/>
      <c r="PWJ182" s="216"/>
      <c r="PWK182" s="216"/>
      <c r="PWL182" s="216"/>
      <c r="PWM182" s="216"/>
      <c r="PWN182" s="216"/>
      <c r="PWO182" s="216"/>
      <c r="PWP182" s="216"/>
      <c r="PWQ182" s="216"/>
      <c r="PWR182" s="216"/>
      <c r="PWS182" s="216"/>
      <c r="PWT182" s="216"/>
      <c r="PWU182" s="216"/>
      <c r="PWV182" s="216"/>
      <c r="PWW182" s="216"/>
      <c r="PWX182" s="216"/>
      <c r="PWY182" s="216"/>
      <c r="PWZ182" s="216"/>
      <c r="PXA182" s="216"/>
      <c r="PXB182" s="216"/>
      <c r="PXC182" s="216"/>
      <c r="PXD182" s="216"/>
      <c r="PXE182" s="216"/>
      <c r="PXF182" s="216"/>
      <c r="PXG182" s="216"/>
      <c r="PXH182" s="216"/>
      <c r="PXI182" s="216"/>
      <c r="PXJ182" s="216"/>
      <c r="PXK182" s="216"/>
      <c r="PXL182" s="216"/>
      <c r="PXM182" s="216"/>
      <c r="PXN182" s="216"/>
      <c r="PXO182" s="216"/>
      <c r="PXP182" s="216"/>
      <c r="PXQ182" s="216"/>
      <c r="PXR182" s="216"/>
      <c r="PXS182" s="216"/>
      <c r="PXT182" s="216"/>
      <c r="PXU182" s="216"/>
      <c r="PXV182" s="216"/>
      <c r="PXW182" s="216"/>
      <c r="PXX182" s="216"/>
      <c r="PXY182" s="216"/>
      <c r="PXZ182" s="216"/>
      <c r="PYA182" s="216"/>
      <c r="PYB182" s="216"/>
      <c r="PYC182" s="216"/>
      <c r="PYD182" s="216"/>
      <c r="PYE182" s="216"/>
      <c r="PYF182" s="216"/>
      <c r="PYG182" s="216"/>
      <c r="PYH182" s="216"/>
      <c r="PYI182" s="216"/>
      <c r="PYJ182" s="216"/>
      <c r="PYK182" s="216"/>
      <c r="PYL182" s="216"/>
      <c r="PYM182" s="216"/>
      <c r="PYN182" s="216"/>
      <c r="PYO182" s="216"/>
      <c r="PYP182" s="216"/>
      <c r="PYQ182" s="216"/>
      <c r="PYR182" s="216"/>
      <c r="PYS182" s="216"/>
      <c r="PYT182" s="216"/>
      <c r="PYU182" s="216"/>
      <c r="PYV182" s="216"/>
      <c r="PYW182" s="216"/>
      <c r="PYX182" s="216"/>
      <c r="PYY182" s="216"/>
      <c r="PYZ182" s="216"/>
      <c r="PZA182" s="216"/>
      <c r="PZB182" s="216"/>
      <c r="PZC182" s="216"/>
      <c r="PZD182" s="216"/>
      <c r="PZE182" s="216"/>
      <c r="PZF182" s="216"/>
      <c r="PZG182" s="216"/>
      <c r="PZH182" s="216"/>
      <c r="PZI182" s="216"/>
      <c r="PZJ182" s="216"/>
      <c r="PZK182" s="216"/>
      <c r="PZL182" s="216"/>
      <c r="PZM182" s="216"/>
      <c r="PZN182" s="216"/>
      <c r="PZO182" s="216"/>
      <c r="PZP182" s="216"/>
      <c r="PZQ182" s="216"/>
      <c r="PZR182" s="216"/>
      <c r="PZS182" s="216"/>
      <c r="PZT182" s="216"/>
      <c r="PZU182" s="216"/>
      <c r="PZV182" s="216"/>
      <c r="PZW182" s="216"/>
      <c r="PZX182" s="216"/>
      <c r="PZY182" s="216"/>
      <c r="PZZ182" s="216"/>
      <c r="QAA182" s="216"/>
      <c r="QAB182" s="216"/>
      <c r="QAC182" s="216"/>
      <c r="QAD182" s="216"/>
      <c r="QAE182" s="216"/>
      <c r="QAF182" s="216"/>
      <c r="QAG182" s="216"/>
      <c r="QAH182" s="216"/>
      <c r="QAI182" s="216"/>
      <c r="QAJ182" s="216"/>
      <c r="QAK182" s="216"/>
      <c r="QAL182" s="216"/>
      <c r="QAM182" s="216"/>
      <c r="QAN182" s="216"/>
      <c r="QAO182" s="216"/>
      <c r="QAP182" s="216"/>
      <c r="QAQ182" s="216"/>
      <c r="QAR182" s="216"/>
      <c r="QAS182" s="216"/>
      <c r="QAT182" s="216"/>
      <c r="QAU182" s="216"/>
      <c r="QAV182" s="216"/>
      <c r="QAW182" s="216"/>
      <c r="QAX182" s="216"/>
      <c r="QAY182" s="216"/>
      <c r="QAZ182" s="216"/>
      <c r="QBA182" s="216"/>
      <c r="QBB182" s="216"/>
      <c r="QBC182" s="216"/>
      <c r="QBD182" s="216"/>
      <c r="QBE182" s="216"/>
      <c r="QBF182" s="216"/>
      <c r="QBG182" s="216"/>
      <c r="QBH182" s="216"/>
      <c r="QBI182" s="216"/>
      <c r="QBJ182" s="216"/>
      <c r="QBK182" s="216"/>
      <c r="QBL182" s="216"/>
      <c r="QBM182" s="216"/>
      <c r="QBN182" s="216"/>
      <c r="QBO182" s="216"/>
      <c r="QBP182" s="216"/>
      <c r="QBQ182" s="216"/>
      <c r="QBR182" s="216"/>
      <c r="QBS182" s="216"/>
      <c r="QBT182" s="216"/>
      <c r="QBU182" s="216"/>
      <c r="QBV182" s="216"/>
      <c r="QBW182" s="216"/>
      <c r="QBX182" s="216"/>
      <c r="QBY182" s="216"/>
      <c r="QBZ182" s="216"/>
      <c r="QCA182" s="216"/>
      <c r="QCB182" s="216"/>
      <c r="QCC182" s="216"/>
      <c r="QCD182" s="216"/>
      <c r="QCE182" s="216"/>
      <c r="QCF182" s="216"/>
      <c r="QCG182" s="216"/>
      <c r="QCH182" s="216"/>
      <c r="QCI182" s="216"/>
      <c r="QCJ182" s="216"/>
      <c r="QCK182" s="216"/>
      <c r="QCL182" s="216"/>
      <c r="QCM182" s="216"/>
      <c r="QCN182" s="216"/>
      <c r="QCO182" s="216"/>
      <c r="QCP182" s="216"/>
      <c r="QCQ182" s="216"/>
      <c r="QCR182" s="216"/>
      <c r="QCS182" s="216"/>
      <c r="QCT182" s="216"/>
      <c r="QCU182" s="216"/>
      <c r="QCV182" s="216"/>
      <c r="QCW182" s="216"/>
      <c r="QCX182" s="216"/>
      <c r="QCY182" s="216"/>
      <c r="QCZ182" s="216"/>
      <c r="QDA182" s="216"/>
      <c r="QDB182" s="216"/>
      <c r="QDC182" s="216"/>
      <c r="QDD182" s="216"/>
      <c r="QDE182" s="216"/>
      <c r="QDF182" s="216"/>
      <c r="QDG182" s="216"/>
      <c r="QDH182" s="216"/>
      <c r="QDI182" s="216"/>
      <c r="QDJ182" s="216"/>
      <c r="QDK182" s="216"/>
      <c r="QDL182" s="216"/>
      <c r="QDM182" s="216"/>
      <c r="QDN182" s="216"/>
      <c r="QDO182" s="216"/>
      <c r="QDP182" s="216"/>
      <c r="QDQ182" s="216"/>
      <c r="QDR182" s="216"/>
      <c r="QDS182" s="216"/>
      <c r="QDT182" s="216"/>
      <c r="QDU182" s="216"/>
      <c r="QDV182" s="216"/>
      <c r="QDW182" s="216"/>
      <c r="QDX182" s="216"/>
      <c r="QDY182" s="216"/>
      <c r="QDZ182" s="216"/>
      <c r="QEA182" s="216"/>
      <c r="QEB182" s="216"/>
      <c r="QEC182" s="216"/>
      <c r="QED182" s="216"/>
      <c r="QEE182" s="216"/>
      <c r="QEF182" s="216"/>
      <c r="QEG182" s="216"/>
      <c r="QEH182" s="216"/>
      <c r="QEI182" s="216"/>
      <c r="QEJ182" s="216"/>
      <c r="QEK182" s="216"/>
      <c r="QEL182" s="216"/>
      <c r="QEM182" s="216"/>
      <c r="QEN182" s="216"/>
      <c r="QEO182" s="216"/>
      <c r="QEP182" s="216"/>
      <c r="QEQ182" s="216"/>
      <c r="QER182" s="216"/>
      <c r="QES182" s="216"/>
      <c r="QET182" s="216"/>
      <c r="QEU182" s="216"/>
      <c r="QEV182" s="216"/>
      <c r="QEW182" s="216"/>
      <c r="QEX182" s="216"/>
      <c r="QEY182" s="216"/>
      <c r="QEZ182" s="216"/>
      <c r="QFA182" s="216"/>
      <c r="QFB182" s="216"/>
      <c r="QFC182" s="216"/>
      <c r="QFD182" s="216"/>
      <c r="QFE182" s="216"/>
      <c r="QFF182" s="216"/>
      <c r="QFG182" s="216"/>
      <c r="QFH182" s="216"/>
      <c r="QFI182" s="216"/>
      <c r="QFJ182" s="216"/>
      <c r="QFK182" s="216"/>
      <c r="QFL182" s="216"/>
      <c r="QFM182" s="216"/>
      <c r="QFN182" s="216"/>
      <c r="QFO182" s="216"/>
      <c r="QFP182" s="216"/>
      <c r="QFQ182" s="216"/>
      <c r="QFR182" s="216"/>
      <c r="QFS182" s="216"/>
      <c r="QFT182" s="216"/>
      <c r="QFU182" s="216"/>
      <c r="QFV182" s="216"/>
      <c r="QFW182" s="216"/>
      <c r="QFX182" s="216"/>
      <c r="QFY182" s="216"/>
      <c r="QFZ182" s="216"/>
      <c r="QGA182" s="216"/>
      <c r="QGB182" s="216"/>
      <c r="QGC182" s="216"/>
      <c r="QGD182" s="216"/>
      <c r="QGE182" s="216"/>
      <c r="QGF182" s="216"/>
      <c r="QGG182" s="216"/>
      <c r="QGH182" s="216"/>
      <c r="QGI182" s="216"/>
      <c r="QGJ182" s="216"/>
      <c r="QGK182" s="216"/>
      <c r="QGL182" s="216"/>
      <c r="QGM182" s="216"/>
      <c r="QGN182" s="216"/>
      <c r="QGO182" s="216"/>
      <c r="QGP182" s="216"/>
      <c r="QGQ182" s="216"/>
      <c r="QGR182" s="216"/>
      <c r="QGS182" s="216"/>
      <c r="QGT182" s="216"/>
      <c r="QGU182" s="216"/>
      <c r="QGV182" s="216"/>
      <c r="QGW182" s="216"/>
      <c r="QGX182" s="216"/>
      <c r="QGY182" s="216"/>
      <c r="QGZ182" s="216"/>
      <c r="QHA182" s="216"/>
      <c r="QHB182" s="216"/>
      <c r="QHC182" s="216"/>
      <c r="QHD182" s="216"/>
      <c r="QHE182" s="216"/>
      <c r="QHF182" s="216"/>
      <c r="QHG182" s="216"/>
      <c r="QHH182" s="216"/>
      <c r="QHI182" s="216"/>
      <c r="QHJ182" s="216"/>
      <c r="QHK182" s="216"/>
      <c r="QHL182" s="216"/>
      <c r="QHM182" s="216"/>
      <c r="QHN182" s="216"/>
      <c r="QHO182" s="216"/>
      <c r="QHP182" s="216"/>
      <c r="QHQ182" s="216"/>
      <c r="QHR182" s="216"/>
      <c r="QHS182" s="216"/>
      <c r="QHT182" s="216"/>
      <c r="QHU182" s="216"/>
      <c r="QHV182" s="216"/>
      <c r="QHW182" s="216"/>
      <c r="QHX182" s="216"/>
      <c r="QHY182" s="216"/>
      <c r="QHZ182" s="216"/>
      <c r="QIA182" s="216"/>
      <c r="QIB182" s="216"/>
      <c r="QIC182" s="216"/>
      <c r="QID182" s="216"/>
      <c r="QIE182" s="216"/>
      <c r="QIF182" s="216"/>
      <c r="QIG182" s="216"/>
      <c r="QIH182" s="216"/>
      <c r="QII182" s="216"/>
      <c r="QIJ182" s="216"/>
      <c r="QIK182" s="216"/>
      <c r="QIL182" s="216"/>
      <c r="QIM182" s="216"/>
      <c r="QIN182" s="216"/>
      <c r="QIO182" s="216"/>
      <c r="QIP182" s="216"/>
      <c r="QIQ182" s="216"/>
      <c r="QIR182" s="216"/>
      <c r="QIS182" s="216"/>
      <c r="QIT182" s="216"/>
      <c r="QIU182" s="216"/>
      <c r="QIV182" s="216"/>
      <c r="QIW182" s="216"/>
      <c r="QIX182" s="216"/>
      <c r="QIY182" s="216"/>
      <c r="QIZ182" s="216"/>
      <c r="QJA182" s="216"/>
      <c r="QJB182" s="216"/>
      <c r="QJC182" s="216"/>
      <c r="QJD182" s="216"/>
      <c r="QJE182" s="216"/>
      <c r="QJF182" s="216"/>
      <c r="QJG182" s="216"/>
      <c r="QJH182" s="216"/>
      <c r="QJI182" s="216"/>
      <c r="QJJ182" s="216"/>
      <c r="QJK182" s="216"/>
      <c r="QJL182" s="216"/>
      <c r="QJM182" s="216"/>
      <c r="QJN182" s="216"/>
      <c r="QJO182" s="216"/>
      <c r="QJP182" s="216"/>
      <c r="QJQ182" s="216"/>
      <c r="QJR182" s="216"/>
      <c r="QJS182" s="216"/>
      <c r="QJT182" s="216"/>
      <c r="QJU182" s="216"/>
      <c r="QJV182" s="216"/>
      <c r="QJW182" s="216"/>
      <c r="QJX182" s="216"/>
      <c r="QJY182" s="216"/>
      <c r="QJZ182" s="216"/>
      <c r="QKA182" s="216"/>
      <c r="QKB182" s="216"/>
      <c r="QKC182" s="216"/>
      <c r="QKD182" s="216"/>
      <c r="QKE182" s="216"/>
      <c r="QKF182" s="216"/>
      <c r="QKG182" s="216"/>
      <c r="QKH182" s="216"/>
      <c r="QKI182" s="216"/>
      <c r="QKJ182" s="216"/>
      <c r="QKK182" s="216"/>
      <c r="QKL182" s="216"/>
      <c r="QKM182" s="216"/>
      <c r="QKN182" s="216"/>
      <c r="QKO182" s="216"/>
      <c r="QKP182" s="216"/>
      <c r="QKQ182" s="216"/>
      <c r="QKR182" s="216"/>
      <c r="QKS182" s="216"/>
      <c r="QKT182" s="216"/>
      <c r="QKU182" s="216"/>
      <c r="QKV182" s="216"/>
      <c r="QKW182" s="216"/>
      <c r="QKX182" s="216"/>
      <c r="QKY182" s="216"/>
      <c r="QKZ182" s="216"/>
      <c r="QLA182" s="216"/>
      <c r="QLB182" s="216"/>
      <c r="QLC182" s="216"/>
      <c r="QLD182" s="216"/>
      <c r="QLE182" s="216"/>
      <c r="QLF182" s="216"/>
      <c r="QLG182" s="216"/>
      <c r="QLH182" s="216"/>
      <c r="QLI182" s="216"/>
      <c r="QLJ182" s="216"/>
      <c r="QLK182" s="216"/>
      <c r="QLL182" s="216"/>
      <c r="QLM182" s="216"/>
      <c r="QLN182" s="216"/>
      <c r="QLO182" s="216"/>
      <c r="QLP182" s="216"/>
      <c r="QLQ182" s="216"/>
      <c r="QLR182" s="216"/>
      <c r="QLS182" s="216"/>
      <c r="QLT182" s="216"/>
      <c r="QLU182" s="216"/>
      <c r="QLV182" s="216"/>
      <c r="QLW182" s="216"/>
      <c r="QLX182" s="216"/>
      <c r="QLY182" s="216"/>
      <c r="QLZ182" s="216"/>
      <c r="QMA182" s="216"/>
      <c r="QMB182" s="216"/>
      <c r="QMC182" s="216"/>
      <c r="QMD182" s="216"/>
      <c r="QME182" s="216"/>
      <c r="QMF182" s="216"/>
      <c r="QMG182" s="216"/>
      <c r="QMH182" s="216"/>
      <c r="QMI182" s="216"/>
      <c r="QMJ182" s="216"/>
      <c r="QMK182" s="216"/>
      <c r="QML182" s="216"/>
      <c r="QMM182" s="216"/>
      <c r="QMN182" s="216"/>
      <c r="QMO182" s="216"/>
      <c r="QMP182" s="216"/>
      <c r="QMQ182" s="216"/>
      <c r="QMR182" s="216"/>
      <c r="QMS182" s="216"/>
      <c r="QMT182" s="216"/>
      <c r="QMU182" s="216"/>
      <c r="QMV182" s="216"/>
      <c r="QMW182" s="216"/>
      <c r="QMX182" s="216"/>
      <c r="QMY182" s="216"/>
      <c r="QMZ182" s="216"/>
      <c r="QNA182" s="216"/>
      <c r="QNB182" s="216"/>
      <c r="QNC182" s="216"/>
      <c r="QND182" s="216"/>
      <c r="QNE182" s="216"/>
      <c r="QNF182" s="216"/>
      <c r="QNG182" s="216"/>
      <c r="QNH182" s="216"/>
      <c r="QNI182" s="216"/>
      <c r="QNJ182" s="216"/>
      <c r="QNK182" s="216"/>
      <c r="QNL182" s="216"/>
      <c r="QNM182" s="216"/>
      <c r="QNN182" s="216"/>
      <c r="QNO182" s="216"/>
      <c r="QNP182" s="216"/>
      <c r="QNQ182" s="216"/>
      <c r="QNR182" s="216"/>
      <c r="QNS182" s="216"/>
      <c r="QNT182" s="216"/>
      <c r="QNU182" s="216"/>
      <c r="QNV182" s="216"/>
      <c r="QNW182" s="216"/>
      <c r="QNX182" s="216"/>
      <c r="QNY182" s="216"/>
      <c r="QNZ182" s="216"/>
      <c r="QOA182" s="216"/>
      <c r="QOB182" s="216"/>
      <c r="QOC182" s="216"/>
      <c r="QOD182" s="216"/>
      <c r="QOE182" s="216"/>
      <c r="QOF182" s="216"/>
      <c r="QOG182" s="216"/>
      <c r="QOH182" s="216"/>
      <c r="QOI182" s="216"/>
      <c r="QOJ182" s="216"/>
      <c r="QOK182" s="216"/>
      <c r="QOL182" s="216"/>
      <c r="QOM182" s="216"/>
      <c r="QON182" s="216"/>
      <c r="QOO182" s="216"/>
      <c r="QOP182" s="216"/>
      <c r="QOQ182" s="216"/>
      <c r="QOR182" s="216"/>
      <c r="QOS182" s="216"/>
      <c r="QOT182" s="216"/>
      <c r="QOU182" s="216"/>
      <c r="QOV182" s="216"/>
      <c r="QOW182" s="216"/>
      <c r="QOX182" s="216"/>
      <c r="QOY182" s="216"/>
      <c r="QOZ182" s="216"/>
      <c r="QPA182" s="216"/>
      <c r="QPB182" s="216"/>
      <c r="QPC182" s="216"/>
      <c r="QPD182" s="216"/>
      <c r="QPE182" s="216"/>
      <c r="QPF182" s="216"/>
      <c r="QPG182" s="216"/>
      <c r="QPH182" s="216"/>
      <c r="QPI182" s="216"/>
      <c r="QPJ182" s="216"/>
      <c r="QPK182" s="216"/>
      <c r="QPL182" s="216"/>
      <c r="QPM182" s="216"/>
      <c r="QPN182" s="216"/>
      <c r="QPO182" s="216"/>
      <c r="QPP182" s="216"/>
      <c r="QPQ182" s="216"/>
      <c r="QPR182" s="216"/>
      <c r="QPS182" s="216"/>
      <c r="QPT182" s="216"/>
      <c r="QPU182" s="216"/>
      <c r="QPV182" s="216"/>
      <c r="QPW182" s="216"/>
      <c r="QPX182" s="216"/>
      <c r="QPY182" s="216"/>
      <c r="QPZ182" s="216"/>
      <c r="QQA182" s="216"/>
      <c r="QQB182" s="216"/>
      <c r="QQC182" s="216"/>
      <c r="QQD182" s="216"/>
      <c r="QQE182" s="216"/>
      <c r="QQF182" s="216"/>
      <c r="QQG182" s="216"/>
      <c r="QQH182" s="216"/>
      <c r="QQI182" s="216"/>
      <c r="QQJ182" s="216"/>
      <c r="QQK182" s="216"/>
      <c r="QQL182" s="216"/>
      <c r="QQM182" s="216"/>
      <c r="QQN182" s="216"/>
      <c r="QQO182" s="216"/>
      <c r="QQP182" s="216"/>
      <c r="QQQ182" s="216"/>
      <c r="QQR182" s="216"/>
      <c r="QQS182" s="216"/>
      <c r="QQT182" s="216"/>
      <c r="QQU182" s="216"/>
      <c r="QQV182" s="216"/>
      <c r="QQW182" s="216"/>
      <c r="QQX182" s="216"/>
      <c r="QQY182" s="216"/>
      <c r="QQZ182" s="216"/>
      <c r="QRA182" s="216"/>
      <c r="QRB182" s="216"/>
      <c r="QRC182" s="216"/>
      <c r="QRD182" s="216"/>
      <c r="QRE182" s="216"/>
      <c r="QRF182" s="216"/>
      <c r="QRG182" s="216"/>
      <c r="QRH182" s="216"/>
      <c r="QRI182" s="216"/>
      <c r="QRJ182" s="216"/>
      <c r="QRK182" s="216"/>
      <c r="QRL182" s="216"/>
      <c r="QRM182" s="216"/>
      <c r="QRN182" s="216"/>
      <c r="QRO182" s="216"/>
      <c r="QRP182" s="216"/>
      <c r="QRQ182" s="216"/>
      <c r="QRR182" s="216"/>
      <c r="QRS182" s="216"/>
      <c r="QRT182" s="216"/>
      <c r="QRU182" s="216"/>
      <c r="QRV182" s="216"/>
      <c r="QRW182" s="216"/>
      <c r="QRX182" s="216"/>
      <c r="QRY182" s="216"/>
      <c r="QRZ182" s="216"/>
      <c r="QSA182" s="216"/>
      <c r="QSB182" s="216"/>
      <c r="QSC182" s="216"/>
      <c r="QSD182" s="216"/>
      <c r="QSE182" s="216"/>
      <c r="QSF182" s="216"/>
      <c r="QSG182" s="216"/>
      <c r="QSH182" s="216"/>
      <c r="QSI182" s="216"/>
      <c r="QSJ182" s="216"/>
      <c r="QSK182" s="216"/>
      <c r="QSL182" s="216"/>
      <c r="QSM182" s="216"/>
      <c r="QSN182" s="216"/>
      <c r="QSO182" s="216"/>
      <c r="QSP182" s="216"/>
      <c r="QSQ182" s="216"/>
      <c r="QSR182" s="216"/>
      <c r="QSS182" s="216"/>
      <c r="QST182" s="216"/>
      <c r="QSU182" s="216"/>
      <c r="QSV182" s="216"/>
      <c r="QSW182" s="216"/>
      <c r="QSX182" s="216"/>
      <c r="QSY182" s="216"/>
      <c r="QSZ182" s="216"/>
      <c r="QTA182" s="216"/>
      <c r="QTB182" s="216"/>
      <c r="QTC182" s="216"/>
      <c r="QTD182" s="216"/>
      <c r="QTE182" s="216"/>
      <c r="QTF182" s="216"/>
      <c r="QTG182" s="216"/>
      <c r="QTH182" s="216"/>
      <c r="QTI182" s="216"/>
      <c r="QTJ182" s="216"/>
      <c r="QTK182" s="216"/>
      <c r="QTL182" s="216"/>
      <c r="QTM182" s="216"/>
      <c r="QTN182" s="216"/>
      <c r="QTO182" s="216"/>
      <c r="QTP182" s="216"/>
      <c r="QTQ182" s="216"/>
      <c r="QTR182" s="216"/>
      <c r="QTS182" s="216"/>
      <c r="QTT182" s="216"/>
      <c r="QTU182" s="216"/>
      <c r="QTV182" s="216"/>
      <c r="QTW182" s="216"/>
      <c r="QTX182" s="216"/>
      <c r="QTY182" s="216"/>
      <c r="QTZ182" s="216"/>
      <c r="QUA182" s="216"/>
      <c r="QUB182" s="216"/>
      <c r="QUC182" s="216"/>
      <c r="QUD182" s="216"/>
      <c r="QUE182" s="216"/>
      <c r="QUF182" s="216"/>
      <c r="QUG182" s="216"/>
      <c r="QUH182" s="216"/>
      <c r="QUI182" s="216"/>
      <c r="QUJ182" s="216"/>
      <c r="QUK182" s="216"/>
      <c r="QUL182" s="216"/>
      <c r="QUM182" s="216"/>
      <c r="QUN182" s="216"/>
      <c r="QUO182" s="216"/>
      <c r="QUP182" s="216"/>
      <c r="QUQ182" s="216"/>
      <c r="QUR182" s="216"/>
      <c r="QUS182" s="216"/>
      <c r="QUT182" s="216"/>
      <c r="QUU182" s="216"/>
      <c r="QUV182" s="216"/>
      <c r="QUW182" s="216"/>
      <c r="QUX182" s="216"/>
      <c r="QUY182" s="216"/>
      <c r="QUZ182" s="216"/>
      <c r="QVA182" s="216"/>
      <c r="QVB182" s="216"/>
      <c r="QVC182" s="216"/>
      <c r="QVD182" s="216"/>
      <c r="QVE182" s="216"/>
      <c r="QVF182" s="216"/>
      <c r="QVG182" s="216"/>
      <c r="QVH182" s="216"/>
      <c r="QVI182" s="216"/>
      <c r="QVJ182" s="216"/>
      <c r="QVK182" s="216"/>
      <c r="QVL182" s="216"/>
      <c r="QVM182" s="216"/>
      <c r="QVN182" s="216"/>
      <c r="QVO182" s="216"/>
      <c r="QVP182" s="216"/>
      <c r="QVQ182" s="216"/>
      <c r="QVR182" s="216"/>
      <c r="QVS182" s="216"/>
      <c r="QVT182" s="216"/>
      <c r="QVU182" s="216"/>
      <c r="QVV182" s="216"/>
      <c r="QVW182" s="216"/>
      <c r="QVX182" s="216"/>
      <c r="QVY182" s="216"/>
      <c r="QVZ182" s="216"/>
      <c r="QWA182" s="216"/>
      <c r="QWB182" s="216"/>
      <c r="QWC182" s="216"/>
      <c r="QWD182" s="216"/>
      <c r="QWE182" s="216"/>
      <c r="QWF182" s="216"/>
      <c r="QWG182" s="216"/>
      <c r="QWH182" s="216"/>
      <c r="QWI182" s="216"/>
      <c r="QWJ182" s="216"/>
      <c r="QWK182" s="216"/>
      <c r="QWL182" s="216"/>
      <c r="QWM182" s="216"/>
      <c r="QWN182" s="216"/>
      <c r="QWO182" s="216"/>
      <c r="QWP182" s="216"/>
      <c r="QWQ182" s="216"/>
      <c r="QWR182" s="216"/>
      <c r="QWS182" s="216"/>
      <c r="QWT182" s="216"/>
      <c r="QWU182" s="216"/>
      <c r="QWV182" s="216"/>
      <c r="QWW182" s="216"/>
      <c r="QWX182" s="216"/>
      <c r="QWY182" s="216"/>
      <c r="QWZ182" s="216"/>
      <c r="QXA182" s="216"/>
      <c r="QXB182" s="216"/>
      <c r="QXC182" s="216"/>
      <c r="QXD182" s="216"/>
      <c r="QXE182" s="216"/>
      <c r="QXF182" s="216"/>
      <c r="QXG182" s="216"/>
      <c r="QXH182" s="216"/>
      <c r="QXI182" s="216"/>
      <c r="QXJ182" s="216"/>
      <c r="QXK182" s="216"/>
      <c r="QXL182" s="216"/>
      <c r="QXM182" s="216"/>
      <c r="QXN182" s="216"/>
      <c r="QXO182" s="216"/>
      <c r="QXP182" s="216"/>
      <c r="QXQ182" s="216"/>
      <c r="QXR182" s="216"/>
      <c r="QXS182" s="216"/>
      <c r="QXT182" s="216"/>
      <c r="QXU182" s="216"/>
      <c r="QXV182" s="216"/>
      <c r="QXW182" s="216"/>
      <c r="QXX182" s="216"/>
      <c r="QXY182" s="216"/>
      <c r="QXZ182" s="216"/>
      <c r="QYA182" s="216"/>
      <c r="QYB182" s="216"/>
      <c r="QYC182" s="216"/>
      <c r="QYD182" s="216"/>
      <c r="QYE182" s="216"/>
      <c r="QYF182" s="216"/>
      <c r="QYG182" s="216"/>
      <c r="QYH182" s="216"/>
      <c r="QYI182" s="216"/>
      <c r="QYJ182" s="216"/>
      <c r="QYK182" s="216"/>
      <c r="QYL182" s="216"/>
      <c r="QYM182" s="216"/>
      <c r="QYN182" s="216"/>
      <c r="QYO182" s="216"/>
      <c r="QYP182" s="216"/>
      <c r="QYQ182" s="216"/>
      <c r="QYR182" s="216"/>
      <c r="QYS182" s="216"/>
      <c r="QYT182" s="216"/>
      <c r="QYU182" s="216"/>
      <c r="QYV182" s="216"/>
      <c r="QYW182" s="216"/>
      <c r="QYX182" s="216"/>
      <c r="QYY182" s="216"/>
      <c r="QYZ182" s="216"/>
      <c r="QZA182" s="216"/>
      <c r="QZB182" s="216"/>
      <c r="QZC182" s="216"/>
      <c r="QZD182" s="216"/>
      <c r="QZE182" s="216"/>
      <c r="QZF182" s="216"/>
      <c r="QZG182" s="216"/>
      <c r="QZH182" s="216"/>
      <c r="QZI182" s="216"/>
      <c r="QZJ182" s="216"/>
      <c r="QZK182" s="216"/>
      <c r="QZL182" s="216"/>
      <c r="QZM182" s="216"/>
      <c r="QZN182" s="216"/>
      <c r="QZO182" s="216"/>
      <c r="QZP182" s="216"/>
      <c r="QZQ182" s="216"/>
      <c r="QZR182" s="216"/>
      <c r="QZS182" s="216"/>
      <c r="QZT182" s="216"/>
      <c r="QZU182" s="216"/>
      <c r="QZV182" s="216"/>
      <c r="QZW182" s="216"/>
      <c r="QZX182" s="216"/>
      <c r="QZY182" s="216"/>
      <c r="QZZ182" s="216"/>
      <c r="RAA182" s="216"/>
      <c r="RAB182" s="216"/>
      <c r="RAC182" s="216"/>
      <c r="RAD182" s="216"/>
      <c r="RAE182" s="216"/>
      <c r="RAF182" s="216"/>
      <c r="RAG182" s="216"/>
      <c r="RAH182" s="216"/>
      <c r="RAI182" s="216"/>
      <c r="RAJ182" s="216"/>
      <c r="RAK182" s="216"/>
      <c r="RAL182" s="216"/>
      <c r="RAM182" s="216"/>
      <c r="RAN182" s="216"/>
      <c r="RAO182" s="216"/>
      <c r="RAP182" s="216"/>
      <c r="RAQ182" s="216"/>
      <c r="RAR182" s="216"/>
      <c r="RAS182" s="216"/>
      <c r="RAT182" s="216"/>
      <c r="RAU182" s="216"/>
      <c r="RAV182" s="216"/>
      <c r="RAW182" s="216"/>
      <c r="RAX182" s="216"/>
      <c r="RAY182" s="216"/>
      <c r="RAZ182" s="216"/>
      <c r="RBA182" s="216"/>
      <c r="RBB182" s="216"/>
      <c r="RBC182" s="216"/>
      <c r="RBD182" s="216"/>
      <c r="RBE182" s="216"/>
      <c r="RBF182" s="216"/>
      <c r="RBG182" s="216"/>
      <c r="RBH182" s="216"/>
      <c r="RBI182" s="216"/>
      <c r="RBJ182" s="216"/>
      <c r="RBK182" s="216"/>
      <c r="RBL182" s="216"/>
      <c r="RBM182" s="216"/>
      <c r="RBN182" s="216"/>
      <c r="RBO182" s="216"/>
      <c r="RBP182" s="216"/>
      <c r="RBQ182" s="216"/>
      <c r="RBR182" s="216"/>
      <c r="RBS182" s="216"/>
      <c r="RBT182" s="216"/>
      <c r="RBU182" s="216"/>
      <c r="RBV182" s="216"/>
      <c r="RBW182" s="216"/>
      <c r="RBX182" s="216"/>
      <c r="RBY182" s="216"/>
      <c r="RBZ182" s="216"/>
      <c r="RCA182" s="216"/>
      <c r="RCB182" s="216"/>
      <c r="RCC182" s="216"/>
      <c r="RCD182" s="216"/>
      <c r="RCE182" s="216"/>
      <c r="RCF182" s="216"/>
      <c r="RCG182" s="216"/>
      <c r="RCH182" s="216"/>
      <c r="RCI182" s="216"/>
      <c r="RCJ182" s="216"/>
      <c r="RCK182" s="216"/>
      <c r="RCL182" s="216"/>
      <c r="RCM182" s="216"/>
      <c r="RCN182" s="216"/>
      <c r="RCO182" s="216"/>
      <c r="RCP182" s="216"/>
      <c r="RCQ182" s="216"/>
      <c r="RCR182" s="216"/>
      <c r="RCS182" s="216"/>
      <c r="RCT182" s="216"/>
      <c r="RCU182" s="216"/>
      <c r="RCV182" s="216"/>
      <c r="RCW182" s="216"/>
      <c r="RCX182" s="216"/>
      <c r="RCY182" s="216"/>
      <c r="RCZ182" s="216"/>
      <c r="RDA182" s="216"/>
      <c r="RDB182" s="216"/>
      <c r="RDC182" s="216"/>
      <c r="RDD182" s="216"/>
      <c r="RDE182" s="216"/>
      <c r="RDF182" s="216"/>
      <c r="RDG182" s="216"/>
      <c r="RDH182" s="216"/>
      <c r="RDI182" s="216"/>
      <c r="RDJ182" s="216"/>
      <c r="RDK182" s="216"/>
      <c r="RDL182" s="216"/>
      <c r="RDM182" s="216"/>
      <c r="RDN182" s="216"/>
      <c r="RDO182" s="216"/>
      <c r="RDP182" s="216"/>
      <c r="RDQ182" s="216"/>
      <c r="RDR182" s="216"/>
      <c r="RDS182" s="216"/>
      <c r="RDT182" s="216"/>
      <c r="RDU182" s="216"/>
      <c r="RDV182" s="216"/>
      <c r="RDW182" s="216"/>
      <c r="RDX182" s="216"/>
      <c r="RDY182" s="216"/>
      <c r="RDZ182" s="216"/>
      <c r="REA182" s="216"/>
      <c r="REB182" s="216"/>
      <c r="REC182" s="216"/>
      <c r="RED182" s="216"/>
      <c r="REE182" s="216"/>
      <c r="REF182" s="216"/>
      <c r="REG182" s="216"/>
      <c r="REH182" s="216"/>
      <c r="REI182" s="216"/>
      <c r="REJ182" s="216"/>
      <c r="REK182" s="216"/>
      <c r="REL182" s="216"/>
      <c r="REM182" s="216"/>
      <c r="REN182" s="216"/>
      <c r="REO182" s="216"/>
      <c r="REP182" s="216"/>
      <c r="REQ182" s="216"/>
      <c r="RER182" s="216"/>
      <c r="RES182" s="216"/>
      <c r="RET182" s="216"/>
      <c r="REU182" s="216"/>
      <c r="REV182" s="216"/>
      <c r="REW182" s="216"/>
      <c r="REX182" s="216"/>
      <c r="REY182" s="216"/>
      <c r="REZ182" s="216"/>
      <c r="RFA182" s="216"/>
      <c r="RFB182" s="216"/>
      <c r="RFC182" s="216"/>
      <c r="RFD182" s="216"/>
      <c r="RFE182" s="216"/>
      <c r="RFF182" s="216"/>
      <c r="RFG182" s="216"/>
      <c r="RFH182" s="216"/>
      <c r="RFI182" s="216"/>
      <c r="RFJ182" s="216"/>
      <c r="RFK182" s="216"/>
      <c r="RFL182" s="216"/>
      <c r="RFM182" s="216"/>
      <c r="RFN182" s="216"/>
      <c r="RFO182" s="216"/>
      <c r="RFP182" s="216"/>
      <c r="RFQ182" s="216"/>
      <c r="RFR182" s="216"/>
      <c r="RFS182" s="216"/>
      <c r="RFT182" s="216"/>
      <c r="RFU182" s="216"/>
      <c r="RFV182" s="216"/>
      <c r="RFW182" s="216"/>
      <c r="RFX182" s="216"/>
      <c r="RFY182" s="216"/>
      <c r="RFZ182" s="216"/>
      <c r="RGA182" s="216"/>
      <c r="RGB182" s="216"/>
      <c r="RGC182" s="216"/>
      <c r="RGD182" s="216"/>
      <c r="RGE182" s="216"/>
      <c r="RGF182" s="216"/>
      <c r="RGG182" s="216"/>
      <c r="RGH182" s="216"/>
      <c r="RGI182" s="216"/>
      <c r="RGJ182" s="216"/>
      <c r="RGK182" s="216"/>
      <c r="RGL182" s="216"/>
      <c r="RGM182" s="216"/>
      <c r="RGN182" s="216"/>
      <c r="RGO182" s="216"/>
      <c r="RGP182" s="216"/>
      <c r="RGQ182" s="216"/>
      <c r="RGR182" s="216"/>
      <c r="RGS182" s="216"/>
      <c r="RGT182" s="216"/>
      <c r="RGU182" s="216"/>
      <c r="RGV182" s="216"/>
      <c r="RGW182" s="216"/>
      <c r="RGX182" s="216"/>
      <c r="RGY182" s="216"/>
      <c r="RGZ182" s="216"/>
      <c r="RHA182" s="216"/>
      <c r="RHB182" s="216"/>
      <c r="RHC182" s="216"/>
      <c r="RHD182" s="216"/>
      <c r="RHE182" s="216"/>
      <c r="RHF182" s="216"/>
      <c r="RHG182" s="216"/>
      <c r="RHH182" s="216"/>
      <c r="RHI182" s="216"/>
      <c r="RHJ182" s="216"/>
      <c r="RHK182" s="216"/>
      <c r="RHL182" s="216"/>
      <c r="RHM182" s="216"/>
      <c r="RHN182" s="216"/>
      <c r="RHO182" s="216"/>
      <c r="RHP182" s="216"/>
      <c r="RHQ182" s="216"/>
      <c r="RHR182" s="216"/>
      <c r="RHS182" s="216"/>
      <c r="RHT182" s="216"/>
      <c r="RHU182" s="216"/>
      <c r="RHV182" s="216"/>
      <c r="RHW182" s="216"/>
      <c r="RHX182" s="216"/>
      <c r="RHY182" s="216"/>
      <c r="RHZ182" s="216"/>
      <c r="RIA182" s="216"/>
      <c r="RIB182" s="216"/>
      <c r="RIC182" s="216"/>
      <c r="RID182" s="216"/>
      <c r="RIE182" s="216"/>
      <c r="RIF182" s="216"/>
      <c r="RIG182" s="216"/>
      <c r="RIH182" s="216"/>
      <c r="RII182" s="216"/>
      <c r="RIJ182" s="216"/>
      <c r="RIK182" s="216"/>
      <c r="RIL182" s="216"/>
      <c r="RIM182" s="216"/>
      <c r="RIN182" s="216"/>
      <c r="RIO182" s="216"/>
      <c r="RIP182" s="216"/>
      <c r="RIQ182" s="216"/>
      <c r="RIR182" s="216"/>
      <c r="RIS182" s="216"/>
      <c r="RIT182" s="216"/>
      <c r="RIU182" s="216"/>
      <c r="RIV182" s="216"/>
      <c r="RIW182" s="216"/>
      <c r="RIX182" s="216"/>
      <c r="RIY182" s="216"/>
      <c r="RIZ182" s="216"/>
      <c r="RJA182" s="216"/>
      <c r="RJB182" s="216"/>
      <c r="RJC182" s="216"/>
      <c r="RJD182" s="216"/>
      <c r="RJE182" s="216"/>
      <c r="RJF182" s="216"/>
      <c r="RJG182" s="216"/>
      <c r="RJH182" s="216"/>
      <c r="RJI182" s="216"/>
      <c r="RJJ182" s="216"/>
      <c r="RJK182" s="216"/>
      <c r="RJL182" s="216"/>
      <c r="RJM182" s="216"/>
      <c r="RJN182" s="216"/>
      <c r="RJO182" s="216"/>
      <c r="RJP182" s="216"/>
      <c r="RJQ182" s="216"/>
      <c r="RJR182" s="216"/>
      <c r="RJS182" s="216"/>
      <c r="RJT182" s="216"/>
      <c r="RJU182" s="216"/>
      <c r="RJV182" s="216"/>
      <c r="RJW182" s="216"/>
      <c r="RJX182" s="216"/>
      <c r="RJY182" s="216"/>
      <c r="RJZ182" s="216"/>
      <c r="RKA182" s="216"/>
      <c r="RKB182" s="216"/>
      <c r="RKC182" s="216"/>
      <c r="RKD182" s="216"/>
      <c r="RKE182" s="216"/>
      <c r="RKF182" s="216"/>
      <c r="RKG182" s="216"/>
      <c r="RKH182" s="216"/>
      <c r="RKI182" s="216"/>
      <c r="RKJ182" s="216"/>
      <c r="RKK182" s="216"/>
      <c r="RKL182" s="216"/>
      <c r="RKM182" s="216"/>
      <c r="RKN182" s="216"/>
      <c r="RKO182" s="216"/>
      <c r="RKP182" s="216"/>
      <c r="RKQ182" s="216"/>
      <c r="RKR182" s="216"/>
      <c r="RKS182" s="216"/>
      <c r="RKT182" s="216"/>
      <c r="RKU182" s="216"/>
      <c r="RKV182" s="216"/>
      <c r="RKW182" s="216"/>
      <c r="RKX182" s="216"/>
      <c r="RKY182" s="216"/>
      <c r="RKZ182" s="216"/>
      <c r="RLA182" s="216"/>
      <c r="RLB182" s="216"/>
      <c r="RLC182" s="216"/>
      <c r="RLD182" s="216"/>
      <c r="RLE182" s="216"/>
      <c r="RLF182" s="216"/>
      <c r="RLG182" s="216"/>
      <c r="RLH182" s="216"/>
      <c r="RLI182" s="216"/>
      <c r="RLJ182" s="216"/>
      <c r="RLK182" s="216"/>
      <c r="RLL182" s="216"/>
      <c r="RLM182" s="216"/>
      <c r="RLN182" s="216"/>
      <c r="RLO182" s="216"/>
      <c r="RLP182" s="216"/>
      <c r="RLQ182" s="216"/>
      <c r="RLR182" s="216"/>
      <c r="RLS182" s="216"/>
      <c r="RLT182" s="216"/>
      <c r="RLU182" s="216"/>
      <c r="RLV182" s="216"/>
      <c r="RLW182" s="216"/>
      <c r="RLX182" s="216"/>
      <c r="RLY182" s="216"/>
      <c r="RLZ182" s="216"/>
      <c r="RMA182" s="216"/>
      <c r="RMB182" s="216"/>
      <c r="RMC182" s="216"/>
      <c r="RMD182" s="216"/>
      <c r="RME182" s="216"/>
      <c r="RMF182" s="216"/>
      <c r="RMG182" s="216"/>
      <c r="RMH182" s="216"/>
      <c r="RMI182" s="216"/>
      <c r="RMJ182" s="216"/>
      <c r="RMK182" s="216"/>
      <c r="RML182" s="216"/>
      <c r="RMM182" s="216"/>
      <c r="RMN182" s="216"/>
      <c r="RMO182" s="216"/>
      <c r="RMP182" s="216"/>
      <c r="RMQ182" s="216"/>
      <c r="RMR182" s="216"/>
      <c r="RMS182" s="216"/>
      <c r="RMT182" s="216"/>
      <c r="RMU182" s="216"/>
      <c r="RMV182" s="216"/>
      <c r="RMW182" s="216"/>
      <c r="RMX182" s="216"/>
      <c r="RMY182" s="216"/>
      <c r="RMZ182" s="216"/>
      <c r="RNA182" s="216"/>
      <c r="RNB182" s="216"/>
      <c r="RNC182" s="216"/>
      <c r="RND182" s="216"/>
      <c r="RNE182" s="216"/>
      <c r="RNF182" s="216"/>
      <c r="RNG182" s="216"/>
      <c r="RNH182" s="216"/>
      <c r="RNI182" s="216"/>
      <c r="RNJ182" s="216"/>
      <c r="RNK182" s="216"/>
      <c r="RNL182" s="216"/>
      <c r="RNM182" s="216"/>
      <c r="RNN182" s="216"/>
      <c r="RNO182" s="216"/>
      <c r="RNP182" s="216"/>
      <c r="RNQ182" s="216"/>
      <c r="RNR182" s="216"/>
      <c r="RNS182" s="216"/>
      <c r="RNT182" s="216"/>
      <c r="RNU182" s="216"/>
      <c r="RNV182" s="216"/>
      <c r="RNW182" s="216"/>
      <c r="RNX182" s="216"/>
      <c r="RNY182" s="216"/>
      <c r="RNZ182" s="216"/>
      <c r="ROA182" s="216"/>
      <c r="ROB182" s="216"/>
      <c r="ROC182" s="216"/>
      <c r="ROD182" s="216"/>
      <c r="ROE182" s="216"/>
      <c r="ROF182" s="216"/>
      <c r="ROG182" s="216"/>
      <c r="ROH182" s="216"/>
      <c r="ROI182" s="216"/>
      <c r="ROJ182" s="216"/>
      <c r="ROK182" s="216"/>
      <c r="ROL182" s="216"/>
      <c r="ROM182" s="216"/>
      <c r="RON182" s="216"/>
      <c r="ROO182" s="216"/>
      <c r="ROP182" s="216"/>
      <c r="ROQ182" s="216"/>
      <c r="ROR182" s="216"/>
      <c r="ROS182" s="216"/>
      <c r="ROT182" s="216"/>
      <c r="ROU182" s="216"/>
      <c r="ROV182" s="216"/>
      <c r="ROW182" s="216"/>
      <c r="ROX182" s="216"/>
      <c r="ROY182" s="216"/>
      <c r="ROZ182" s="216"/>
      <c r="RPA182" s="216"/>
      <c r="RPB182" s="216"/>
      <c r="RPC182" s="216"/>
      <c r="RPD182" s="216"/>
      <c r="RPE182" s="216"/>
      <c r="RPF182" s="216"/>
      <c r="RPG182" s="216"/>
      <c r="RPH182" s="216"/>
      <c r="RPI182" s="216"/>
      <c r="RPJ182" s="216"/>
      <c r="RPK182" s="216"/>
      <c r="RPL182" s="216"/>
      <c r="RPM182" s="216"/>
      <c r="RPN182" s="216"/>
      <c r="RPO182" s="216"/>
      <c r="RPP182" s="216"/>
      <c r="RPQ182" s="216"/>
      <c r="RPR182" s="216"/>
      <c r="RPS182" s="216"/>
      <c r="RPT182" s="216"/>
      <c r="RPU182" s="216"/>
      <c r="RPV182" s="216"/>
      <c r="RPW182" s="216"/>
      <c r="RPX182" s="216"/>
      <c r="RPY182" s="216"/>
      <c r="RPZ182" s="216"/>
      <c r="RQA182" s="216"/>
      <c r="RQB182" s="216"/>
      <c r="RQC182" s="216"/>
      <c r="RQD182" s="216"/>
      <c r="RQE182" s="216"/>
      <c r="RQF182" s="216"/>
      <c r="RQG182" s="216"/>
      <c r="RQH182" s="216"/>
      <c r="RQI182" s="216"/>
      <c r="RQJ182" s="216"/>
      <c r="RQK182" s="216"/>
      <c r="RQL182" s="216"/>
      <c r="RQM182" s="216"/>
      <c r="RQN182" s="216"/>
      <c r="RQO182" s="216"/>
      <c r="RQP182" s="216"/>
      <c r="RQQ182" s="216"/>
      <c r="RQR182" s="216"/>
      <c r="RQS182" s="216"/>
      <c r="RQT182" s="216"/>
      <c r="RQU182" s="216"/>
      <c r="RQV182" s="216"/>
      <c r="RQW182" s="216"/>
      <c r="RQX182" s="216"/>
      <c r="RQY182" s="216"/>
      <c r="RQZ182" s="216"/>
      <c r="RRA182" s="216"/>
      <c r="RRB182" s="216"/>
      <c r="RRC182" s="216"/>
      <c r="RRD182" s="216"/>
      <c r="RRE182" s="216"/>
      <c r="RRF182" s="216"/>
      <c r="RRG182" s="216"/>
      <c r="RRH182" s="216"/>
      <c r="RRI182" s="216"/>
      <c r="RRJ182" s="216"/>
      <c r="RRK182" s="216"/>
      <c r="RRL182" s="216"/>
      <c r="RRM182" s="216"/>
      <c r="RRN182" s="216"/>
      <c r="RRO182" s="216"/>
      <c r="RRP182" s="216"/>
      <c r="RRQ182" s="216"/>
      <c r="RRR182" s="216"/>
      <c r="RRS182" s="216"/>
      <c r="RRT182" s="216"/>
      <c r="RRU182" s="216"/>
      <c r="RRV182" s="216"/>
      <c r="RRW182" s="216"/>
      <c r="RRX182" s="216"/>
      <c r="RRY182" s="216"/>
      <c r="RRZ182" s="216"/>
      <c r="RSA182" s="216"/>
      <c r="RSB182" s="216"/>
      <c r="RSC182" s="216"/>
      <c r="RSD182" s="216"/>
      <c r="RSE182" s="216"/>
      <c r="RSF182" s="216"/>
      <c r="RSG182" s="216"/>
      <c r="RSH182" s="216"/>
      <c r="RSI182" s="216"/>
      <c r="RSJ182" s="216"/>
      <c r="RSK182" s="216"/>
      <c r="RSL182" s="216"/>
      <c r="RSM182" s="216"/>
      <c r="RSN182" s="216"/>
      <c r="RSO182" s="216"/>
      <c r="RSP182" s="216"/>
      <c r="RSQ182" s="216"/>
      <c r="RSR182" s="216"/>
      <c r="RSS182" s="216"/>
      <c r="RST182" s="216"/>
      <c r="RSU182" s="216"/>
      <c r="RSV182" s="216"/>
      <c r="RSW182" s="216"/>
      <c r="RSX182" s="216"/>
      <c r="RSY182" s="216"/>
      <c r="RSZ182" s="216"/>
      <c r="RTA182" s="216"/>
      <c r="RTB182" s="216"/>
      <c r="RTC182" s="216"/>
      <c r="RTD182" s="216"/>
      <c r="RTE182" s="216"/>
      <c r="RTF182" s="216"/>
      <c r="RTG182" s="216"/>
      <c r="RTH182" s="216"/>
      <c r="RTI182" s="216"/>
      <c r="RTJ182" s="216"/>
      <c r="RTK182" s="216"/>
      <c r="RTL182" s="216"/>
      <c r="RTM182" s="216"/>
      <c r="RTN182" s="216"/>
      <c r="RTO182" s="216"/>
      <c r="RTP182" s="216"/>
      <c r="RTQ182" s="216"/>
      <c r="RTR182" s="216"/>
      <c r="RTS182" s="216"/>
      <c r="RTT182" s="216"/>
      <c r="RTU182" s="216"/>
      <c r="RTV182" s="216"/>
      <c r="RTW182" s="216"/>
      <c r="RTX182" s="216"/>
      <c r="RTY182" s="216"/>
      <c r="RTZ182" s="216"/>
      <c r="RUA182" s="216"/>
      <c r="RUB182" s="216"/>
      <c r="RUC182" s="216"/>
      <c r="RUD182" s="216"/>
      <c r="RUE182" s="216"/>
      <c r="RUF182" s="216"/>
      <c r="RUG182" s="216"/>
      <c r="RUH182" s="216"/>
      <c r="RUI182" s="216"/>
      <c r="RUJ182" s="216"/>
      <c r="RUK182" s="216"/>
      <c r="RUL182" s="216"/>
      <c r="RUM182" s="216"/>
      <c r="RUN182" s="216"/>
      <c r="RUO182" s="216"/>
      <c r="RUP182" s="216"/>
      <c r="RUQ182" s="216"/>
      <c r="RUR182" s="216"/>
      <c r="RUS182" s="216"/>
      <c r="RUT182" s="216"/>
      <c r="RUU182" s="216"/>
      <c r="RUV182" s="216"/>
      <c r="RUW182" s="216"/>
      <c r="RUX182" s="216"/>
      <c r="RUY182" s="216"/>
      <c r="RUZ182" s="216"/>
      <c r="RVA182" s="216"/>
      <c r="RVB182" s="216"/>
      <c r="RVC182" s="216"/>
      <c r="RVD182" s="216"/>
      <c r="RVE182" s="216"/>
      <c r="RVF182" s="216"/>
      <c r="RVG182" s="216"/>
      <c r="RVH182" s="216"/>
      <c r="RVI182" s="216"/>
      <c r="RVJ182" s="216"/>
      <c r="RVK182" s="216"/>
      <c r="RVL182" s="216"/>
      <c r="RVM182" s="216"/>
      <c r="RVN182" s="216"/>
      <c r="RVO182" s="216"/>
      <c r="RVP182" s="216"/>
      <c r="RVQ182" s="216"/>
      <c r="RVR182" s="216"/>
      <c r="RVS182" s="216"/>
      <c r="RVT182" s="216"/>
      <c r="RVU182" s="216"/>
      <c r="RVV182" s="216"/>
      <c r="RVW182" s="216"/>
      <c r="RVX182" s="216"/>
      <c r="RVY182" s="216"/>
      <c r="RVZ182" s="216"/>
      <c r="RWA182" s="216"/>
      <c r="RWB182" s="216"/>
      <c r="RWC182" s="216"/>
      <c r="RWD182" s="216"/>
      <c r="RWE182" s="216"/>
      <c r="RWF182" s="216"/>
      <c r="RWG182" s="216"/>
      <c r="RWH182" s="216"/>
      <c r="RWI182" s="216"/>
      <c r="RWJ182" s="216"/>
      <c r="RWK182" s="216"/>
      <c r="RWL182" s="216"/>
      <c r="RWM182" s="216"/>
      <c r="RWN182" s="216"/>
      <c r="RWO182" s="216"/>
      <c r="RWP182" s="216"/>
      <c r="RWQ182" s="216"/>
      <c r="RWR182" s="216"/>
      <c r="RWS182" s="216"/>
      <c r="RWT182" s="216"/>
      <c r="RWU182" s="216"/>
      <c r="RWV182" s="216"/>
      <c r="RWW182" s="216"/>
      <c r="RWX182" s="216"/>
      <c r="RWY182" s="216"/>
      <c r="RWZ182" s="216"/>
      <c r="RXA182" s="216"/>
      <c r="RXB182" s="216"/>
      <c r="RXC182" s="216"/>
      <c r="RXD182" s="216"/>
      <c r="RXE182" s="216"/>
      <c r="RXF182" s="216"/>
      <c r="RXG182" s="216"/>
      <c r="RXH182" s="216"/>
      <c r="RXI182" s="216"/>
      <c r="RXJ182" s="216"/>
      <c r="RXK182" s="216"/>
      <c r="RXL182" s="216"/>
      <c r="RXM182" s="216"/>
      <c r="RXN182" s="216"/>
      <c r="RXO182" s="216"/>
      <c r="RXP182" s="216"/>
      <c r="RXQ182" s="216"/>
      <c r="RXR182" s="216"/>
      <c r="RXS182" s="216"/>
      <c r="RXT182" s="216"/>
      <c r="RXU182" s="216"/>
      <c r="RXV182" s="216"/>
      <c r="RXW182" s="216"/>
      <c r="RXX182" s="216"/>
      <c r="RXY182" s="216"/>
      <c r="RXZ182" s="216"/>
      <c r="RYA182" s="216"/>
      <c r="RYB182" s="216"/>
      <c r="RYC182" s="216"/>
      <c r="RYD182" s="216"/>
      <c r="RYE182" s="216"/>
      <c r="RYF182" s="216"/>
      <c r="RYG182" s="216"/>
      <c r="RYH182" s="216"/>
      <c r="RYI182" s="216"/>
      <c r="RYJ182" s="216"/>
      <c r="RYK182" s="216"/>
      <c r="RYL182" s="216"/>
      <c r="RYM182" s="216"/>
      <c r="RYN182" s="216"/>
      <c r="RYO182" s="216"/>
      <c r="RYP182" s="216"/>
      <c r="RYQ182" s="216"/>
      <c r="RYR182" s="216"/>
      <c r="RYS182" s="216"/>
      <c r="RYT182" s="216"/>
      <c r="RYU182" s="216"/>
      <c r="RYV182" s="216"/>
      <c r="RYW182" s="216"/>
      <c r="RYX182" s="216"/>
      <c r="RYY182" s="216"/>
      <c r="RYZ182" s="216"/>
      <c r="RZA182" s="216"/>
      <c r="RZB182" s="216"/>
      <c r="RZC182" s="216"/>
      <c r="RZD182" s="216"/>
      <c r="RZE182" s="216"/>
      <c r="RZF182" s="216"/>
      <c r="RZG182" s="216"/>
      <c r="RZH182" s="216"/>
      <c r="RZI182" s="216"/>
      <c r="RZJ182" s="216"/>
      <c r="RZK182" s="216"/>
      <c r="RZL182" s="216"/>
      <c r="RZM182" s="216"/>
      <c r="RZN182" s="216"/>
      <c r="RZO182" s="216"/>
      <c r="RZP182" s="216"/>
      <c r="RZQ182" s="216"/>
      <c r="RZR182" s="216"/>
      <c r="RZS182" s="216"/>
      <c r="RZT182" s="216"/>
      <c r="RZU182" s="216"/>
      <c r="RZV182" s="216"/>
      <c r="RZW182" s="216"/>
      <c r="RZX182" s="216"/>
      <c r="RZY182" s="216"/>
      <c r="RZZ182" s="216"/>
      <c r="SAA182" s="216"/>
      <c r="SAB182" s="216"/>
      <c r="SAC182" s="216"/>
      <c r="SAD182" s="216"/>
      <c r="SAE182" s="216"/>
      <c r="SAF182" s="216"/>
      <c r="SAG182" s="216"/>
      <c r="SAH182" s="216"/>
      <c r="SAI182" s="216"/>
      <c r="SAJ182" s="216"/>
      <c r="SAK182" s="216"/>
      <c r="SAL182" s="216"/>
      <c r="SAM182" s="216"/>
      <c r="SAN182" s="216"/>
      <c r="SAO182" s="216"/>
      <c r="SAP182" s="216"/>
      <c r="SAQ182" s="216"/>
      <c r="SAR182" s="216"/>
      <c r="SAS182" s="216"/>
      <c r="SAT182" s="216"/>
      <c r="SAU182" s="216"/>
      <c r="SAV182" s="216"/>
      <c r="SAW182" s="216"/>
      <c r="SAX182" s="216"/>
      <c r="SAY182" s="216"/>
      <c r="SAZ182" s="216"/>
      <c r="SBA182" s="216"/>
      <c r="SBB182" s="216"/>
      <c r="SBC182" s="216"/>
      <c r="SBD182" s="216"/>
      <c r="SBE182" s="216"/>
      <c r="SBF182" s="216"/>
      <c r="SBG182" s="216"/>
      <c r="SBH182" s="216"/>
      <c r="SBI182" s="216"/>
      <c r="SBJ182" s="216"/>
      <c r="SBK182" s="216"/>
      <c r="SBL182" s="216"/>
      <c r="SBM182" s="216"/>
      <c r="SBN182" s="216"/>
      <c r="SBO182" s="216"/>
      <c r="SBP182" s="216"/>
      <c r="SBQ182" s="216"/>
      <c r="SBR182" s="216"/>
      <c r="SBS182" s="216"/>
      <c r="SBT182" s="216"/>
      <c r="SBU182" s="216"/>
      <c r="SBV182" s="216"/>
      <c r="SBW182" s="216"/>
      <c r="SBX182" s="216"/>
      <c r="SBY182" s="216"/>
      <c r="SBZ182" s="216"/>
      <c r="SCA182" s="216"/>
      <c r="SCB182" s="216"/>
      <c r="SCC182" s="216"/>
      <c r="SCD182" s="216"/>
      <c r="SCE182" s="216"/>
      <c r="SCF182" s="216"/>
      <c r="SCG182" s="216"/>
      <c r="SCH182" s="216"/>
      <c r="SCI182" s="216"/>
      <c r="SCJ182" s="216"/>
      <c r="SCK182" s="216"/>
      <c r="SCL182" s="216"/>
      <c r="SCM182" s="216"/>
      <c r="SCN182" s="216"/>
      <c r="SCO182" s="216"/>
      <c r="SCP182" s="216"/>
      <c r="SCQ182" s="216"/>
      <c r="SCR182" s="216"/>
      <c r="SCS182" s="216"/>
      <c r="SCT182" s="216"/>
      <c r="SCU182" s="216"/>
      <c r="SCV182" s="216"/>
      <c r="SCW182" s="216"/>
      <c r="SCX182" s="216"/>
      <c r="SCY182" s="216"/>
      <c r="SCZ182" s="216"/>
      <c r="SDA182" s="216"/>
      <c r="SDB182" s="216"/>
      <c r="SDC182" s="216"/>
      <c r="SDD182" s="216"/>
      <c r="SDE182" s="216"/>
      <c r="SDF182" s="216"/>
      <c r="SDG182" s="216"/>
      <c r="SDH182" s="216"/>
      <c r="SDI182" s="216"/>
      <c r="SDJ182" s="216"/>
      <c r="SDK182" s="216"/>
      <c r="SDL182" s="216"/>
      <c r="SDM182" s="216"/>
      <c r="SDN182" s="216"/>
      <c r="SDO182" s="216"/>
      <c r="SDP182" s="216"/>
      <c r="SDQ182" s="216"/>
      <c r="SDR182" s="216"/>
      <c r="SDS182" s="216"/>
      <c r="SDT182" s="216"/>
      <c r="SDU182" s="216"/>
      <c r="SDV182" s="216"/>
      <c r="SDW182" s="216"/>
      <c r="SDX182" s="216"/>
      <c r="SDY182" s="216"/>
      <c r="SDZ182" s="216"/>
      <c r="SEA182" s="216"/>
      <c r="SEB182" s="216"/>
      <c r="SEC182" s="216"/>
      <c r="SED182" s="216"/>
      <c r="SEE182" s="216"/>
      <c r="SEF182" s="216"/>
      <c r="SEG182" s="216"/>
      <c r="SEH182" s="216"/>
      <c r="SEI182" s="216"/>
      <c r="SEJ182" s="216"/>
      <c r="SEK182" s="216"/>
      <c r="SEL182" s="216"/>
      <c r="SEM182" s="216"/>
      <c r="SEN182" s="216"/>
      <c r="SEO182" s="216"/>
      <c r="SEP182" s="216"/>
      <c r="SEQ182" s="216"/>
      <c r="SER182" s="216"/>
      <c r="SES182" s="216"/>
      <c r="SET182" s="216"/>
      <c r="SEU182" s="216"/>
      <c r="SEV182" s="216"/>
      <c r="SEW182" s="216"/>
      <c r="SEX182" s="216"/>
      <c r="SEY182" s="216"/>
      <c r="SEZ182" s="216"/>
      <c r="SFA182" s="216"/>
      <c r="SFB182" s="216"/>
      <c r="SFC182" s="216"/>
      <c r="SFD182" s="216"/>
      <c r="SFE182" s="216"/>
      <c r="SFF182" s="216"/>
      <c r="SFG182" s="216"/>
      <c r="SFH182" s="216"/>
      <c r="SFI182" s="216"/>
      <c r="SFJ182" s="216"/>
      <c r="SFK182" s="216"/>
      <c r="SFL182" s="216"/>
      <c r="SFM182" s="216"/>
      <c r="SFN182" s="216"/>
      <c r="SFO182" s="216"/>
      <c r="SFP182" s="216"/>
      <c r="SFQ182" s="216"/>
      <c r="SFR182" s="216"/>
      <c r="SFS182" s="216"/>
      <c r="SFT182" s="216"/>
      <c r="SFU182" s="216"/>
      <c r="SFV182" s="216"/>
      <c r="SFW182" s="216"/>
      <c r="SFX182" s="216"/>
      <c r="SFY182" s="216"/>
      <c r="SFZ182" s="216"/>
      <c r="SGA182" s="216"/>
      <c r="SGB182" s="216"/>
      <c r="SGC182" s="216"/>
      <c r="SGD182" s="216"/>
      <c r="SGE182" s="216"/>
      <c r="SGF182" s="216"/>
      <c r="SGG182" s="216"/>
      <c r="SGH182" s="216"/>
      <c r="SGI182" s="216"/>
      <c r="SGJ182" s="216"/>
      <c r="SGK182" s="216"/>
      <c r="SGL182" s="216"/>
      <c r="SGM182" s="216"/>
      <c r="SGN182" s="216"/>
      <c r="SGO182" s="216"/>
      <c r="SGP182" s="216"/>
      <c r="SGQ182" s="216"/>
      <c r="SGR182" s="216"/>
      <c r="SGS182" s="216"/>
      <c r="SGT182" s="216"/>
      <c r="SGU182" s="216"/>
      <c r="SGV182" s="216"/>
      <c r="SGW182" s="216"/>
      <c r="SGX182" s="216"/>
      <c r="SGY182" s="216"/>
      <c r="SGZ182" s="216"/>
      <c r="SHA182" s="216"/>
      <c r="SHB182" s="216"/>
      <c r="SHC182" s="216"/>
      <c r="SHD182" s="216"/>
      <c r="SHE182" s="216"/>
      <c r="SHF182" s="216"/>
      <c r="SHG182" s="216"/>
      <c r="SHH182" s="216"/>
      <c r="SHI182" s="216"/>
      <c r="SHJ182" s="216"/>
      <c r="SHK182" s="216"/>
      <c r="SHL182" s="216"/>
      <c r="SHM182" s="216"/>
      <c r="SHN182" s="216"/>
      <c r="SHO182" s="216"/>
      <c r="SHP182" s="216"/>
      <c r="SHQ182" s="216"/>
      <c r="SHR182" s="216"/>
      <c r="SHS182" s="216"/>
      <c r="SHT182" s="216"/>
      <c r="SHU182" s="216"/>
      <c r="SHV182" s="216"/>
      <c r="SHW182" s="216"/>
      <c r="SHX182" s="216"/>
      <c r="SHY182" s="216"/>
      <c r="SHZ182" s="216"/>
      <c r="SIA182" s="216"/>
      <c r="SIB182" s="216"/>
      <c r="SIC182" s="216"/>
      <c r="SID182" s="216"/>
      <c r="SIE182" s="216"/>
      <c r="SIF182" s="216"/>
      <c r="SIG182" s="216"/>
      <c r="SIH182" s="216"/>
      <c r="SII182" s="216"/>
      <c r="SIJ182" s="216"/>
      <c r="SIK182" s="216"/>
      <c r="SIL182" s="216"/>
      <c r="SIM182" s="216"/>
      <c r="SIN182" s="216"/>
      <c r="SIO182" s="216"/>
      <c r="SIP182" s="216"/>
      <c r="SIQ182" s="216"/>
      <c r="SIR182" s="216"/>
      <c r="SIS182" s="216"/>
      <c r="SIT182" s="216"/>
      <c r="SIU182" s="216"/>
      <c r="SIV182" s="216"/>
      <c r="SIW182" s="216"/>
      <c r="SIX182" s="216"/>
      <c r="SIY182" s="216"/>
      <c r="SIZ182" s="216"/>
      <c r="SJA182" s="216"/>
      <c r="SJB182" s="216"/>
      <c r="SJC182" s="216"/>
      <c r="SJD182" s="216"/>
      <c r="SJE182" s="216"/>
      <c r="SJF182" s="216"/>
      <c r="SJG182" s="216"/>
      <c r="SJH182" s="216"/>
      <c r="SJI182" s="216"/>
      <c r="SJJ182" s="216"/>
      <c r="SJK182" s="216"/>
      <c r="SJL182" s="216"/>
      <c r="SJM182" s="216"/>
      <c r="SJN182" s="216"/>
      <c r="SJO182" s="216"/>
      <c r="SJP182" s="216"/>
      <c r="SJQ182" s="216"/>
      <c r="SJR182" s="216"/>
      <c r="SJS182" s="216"/>
      <c r="SJT182" s="216"/>
      <c r="SJU182" s="216"/>
      <c r="SJV182" s="216"/>
      <c r="SJW182" s="216"/>
      <c r="SJX182" s="216"/>
      <c r="SJY182" s="216"/>
      <c r="SJZ182" s="216"/>
      <c r="SKA182" s="216"/>
      <c r="SKB182" s="216"/>
      <c r="SKC182" s="216"/>
      <c r="SKD182" s="216"/>
      <c r="SKE182" s="216"/>
      <c r="SKF182" s="216"/>
      <c r="SKG182" s="216"/>
      <c r="SKH182" s="216"/>
      <c r="SKI182" s="216"/>
      <c r="SKJ182" s="216"/>
      <c r="SKK182" s="216"/>
      <c r="SKL182" s="216"/>
      <c r="SKM182" s="216"/>
      <c r="SKN182" s="216"/>
      <c r="SKO182" s="216"/>
      <c r="SKP182" s="216"/>
      <c r="SKQ182" s="216"/>
      <c r="SKR182" s="216"/>
      <c r="SKS182" s="216"/>
      <c r="SKT182" s="216"/>
      <c r="SKU182" s="216"/>
      <c r="SKV182" s="216"/>
      <c r="SKW182" s="216"/>
      <c r="SKX182" s="216"/>
      <c r="SKY182" s="216"/>
      <c r="SKZ182" s="216"/>
      <c r="SLA182" s="216"/>
      <c r="SLB182" s="216"/>
      <c r="SLC182" s="216"/>
      <c r="SLD182" s="216"/>
      <c r="SLE182" s="216"/>
      <c r="SLF182" s="216"/>
      <c r="SLG182" s="216"/>
      <c r="SLH182" s="216"/>
      <c r="SLI182" s="216"/>
      <c r="SLJ182" s="216"/>
      <c r="SLK182" s="216"/>
      <c r="SLL182" s="216"/>
      <c r="SLM182" s="216"/>
      <c r="SLN182" s="216"/>
      <c r="SLO182" s="216"/>
      <c r="SLP182" s="216"/>
      <c r="SLQ182" s="216"/>
      <c r="SLR182" s="216"/>
      <c r="SLS182" s="216"/>
      <c r="SLT182" s="216"/>
      <c r="SLU182" s="216"/>
      <c r="SLV182" s="216"/>
      <c r="SLW182" s="216"/>
      <c r="SLX182" s="216"/>
      <c r="SLY182" s="216"/>
      <c r="SLZ182" s="216"/>
      <c r="SMA182" s="216"/>
      <c r="SMB182" s="216"/>
      <c r="SMC182" s="216"/>
      <c r="SMD182" s="216"/>
      <c r="SME182" s="216"/>
      <c r="SMF182" s="216"/>
      <c r="SMG182" s="216"/>
      <c r="SMH182" s="216"/>
      <c r="SMI182" s="216"/>
      <c r="SMJ182" s="216"/>
      <c r="SMK182" s="216"/>
      <c r="SML182" s="216"/>
      <c r="SMM182" s="216"/>
      <c r="SMN182" s="216"/>
      <c r="SMO182" s="216"/>
      <c r="SMP182" s="216"/>
      <c r="SMQ182" s="216"/>
      <c r="SMR182" s="216"/>
      <c r="SMS182" s="216"/>
      <c r="SMT182" s="216"/>
      <c r="SMU182" s="216"/>
      <c r="SMV182" s="216"/>
      <c r="SMW182" s="216"/>
      <c r="SMX182" s="216"/>
      <c r="SMY182" s="216"/>
      <c r="SMZ182" s="216"/>
      <c r="SNA182" s="216"/>
      <c r="SNB182" s="216"/>
      <c r="SNC182" s="216"/>
      <c r="SND182" s="216"/>
      <c r="SNE182" s="216"/>
      <c r="SNF182" s="216"/>
      <c r="SNG182" s="216"/>
      <c r="SNH182" s="216"/>
      <c r="SNI182" s="216"/>
      <c r="SNJ182" s="216"/>
      <c r="SNK182" s="216"/>
      <c r="SNL182" s="216"/>
      <c r="SNM182" s="216"/>
      <c r="SNN182" s="216"/>
      <c r="SNO182" s="216"/>
      <c r="SNP182" s="216"/>
      <c r="SNQ182" s="216"/>
      <c r="SNR182" s="216"/>
      <c r="SNS182" s="216"/>
      <c r="SNT182" s="216"/>
      <c r="SNU182" s="216"/>
      <c r="SNV182" s="216"/>
      <c r="SNW182" s="216"/>
      <c r="SNX182" s="216"/>
      <c r="SNY182" s="216"/>
      <c r="SNZ182" s="216"/>
      <c r="SOA182" s="216"/>
      <c r="SOB182" s="216"/>
      <c r="SOC182" s="216"/>
      <c r="SOD182" s="216"/>
      <c r="SOE182" s="216"/>
      <c r="SOF182" s="216"/>
      <c r="SOG182" s="216"/>
      <c r="SOH182" s="216"/>
      <c r="SOI182" s="216"/>
      <c r="SOJ182" s="216"/>
      <c r="SOK182" s="216"/>
      <c r="SOL182" s="216"/>
      <c r="SOM182" s="216"/>
      <c r="SON182" s="216"/>
      <c r="SOO182" s="216"/>
      <c r="SOP182" s="216"/>
      <c r="SOQ182" s="216"/>
      <c r="SOR182" s="216"/>
      <c r="SOS182" s="216"/>
      <c r="SOT182" s="216"/>
      <c r="SOU182" s="216"/>
      <c r="SOV182" s="216"/>
      <c r="SOW182" s="216"/>
      <c r="SOX182" s="216"/>
      <c r="SOY182" s="216"/>
      <c r="SOZ182" s="216"/>
      <c r="SPA182" s="216"/>
      <c r="SPB182" s="216"/>
      <c r="SPC182" s="216"/>
      <c r="SPD182" s="216"/>
      <c r="SPE182" s="216"/>
      <c r="SPF182" s="216"/>
      <c r="SPG182" s="216"/>
      <c r="SPH182" s="216"/>
      <c r="SPI182" s="216"/>
      <c r="SPJ182" s="216"/>
      <c r="SPK182" s="216"/>
      <c r="SPL182" s="216"/>
      <c r="SPM182" s="216"/>
      <c r="SPN182" s="216"/>
      <c r="SPO182" s="216"/>
      <c r="SPP182" s="216"/>
      <c r="SPQ182" s="216"/>
      <c r="SPR182" s="216"/>
      <c r="SPS182" s="216"/>
      <c r="SPT182" s="216"/>
      <c r="SPU182" s="216"/>
      <c r="SPV182" s="216"/>
      <c r="SPW182" s="216"/>
      <c r="SPX182" s="216"/>
      <c r="SPY182" s="216"/>
      <c r="SPZ182" s="216"/>
      <c r="SQA182" s="216"/>
      <c r="SQB182" s="216"/>
      <c r="SQC182" s="216"/>
      <c r="SQD182" s="216"/>
      <c r="SQE182" s="216"/>
      <c r="SQF182" s="216"/>
      <c r="SQG182" s="216"/>
      <c r="SQH182" s="216"/>
      <c r="SQI182" s="216"/>
      <c r="SQJ182" s="216"/>
      <c r="SQK182" s="216"/>
      <c r="SQL182" s="216"/>
      <c r="SQM182" s="216"/>
      <c r="SQN182" s="216"/>
      <c r="SQO182" s="216"/>
      <c r="SQP182" s="216"/>
      <c r="SQQ182" s="216"/>
      <c r="SQR182" s="216"/>
      <c r="SQS182" s="216"/>
      <c r="SQT182" s="216"/>
      <c r="SQU182" s="216"/>
      <c r="SQV182" s="216"/>
      <c r="SQW182" s="216"/>
      <c r="SQX182" s="216"/>
      <c r="SQY182" s="216"/>
      <c r="SQZ182" s="216"/>
      <c r="SRA182" s="216"/>
      <c r="SRB182" s="216"/>
      <c r="SRC182" s="216"/>
      <c r="SRD182" s="216"/>
      <c r="SRE182" s="216"/>
      <c r="SRF182" s="216"/>
      <c r="SRG182" s="216"/>
      <c r="SRH182" s="216"/>
      <c r="SRI182" s="216"/>
      <c r="SRJ182" s="216"/>
      <c r="SRK182" s="216"/>
      <c r="SRL182" s="216"/>
      <c r="SRM182" s="216"/>
      <c r="SRN182" s="216"/>
      <c r="SRO182" s="216"/>
      <c r="SRP182" s="216"/>
      <c r="SRQ182" s="216"/>
      <c r="SRR182" s="216"/>
      <c r="SRS182" s="216"/>
      <c r="SRT182" s="216"/>
      <c r="SRU182" s="216"/>
      <c r="SRV182" s="216"/>
      <c r="SRW182" s="216"/>
      <c r="SRX182" s="216"/>
      <c r="SRY182" s="216"/>
      <c r="SRZ182" s="216"/>
      <c r="SSA182" s="216"/>
      <c r="SSB182" s="216"/>
      <c r="SSC182" s="216"/>
      <c r="SSD182" s="216"/>
      <c r="SSE182" s="216"/>
      <c r="SSF182" s="216"/>
      <c r="SSG182" s="216"/>
      <c r="SSH182" s="216"/>
      <c r="SSI182" s="216"/>
      <c r="SSJ182" s="216"/>
      <c r="SSK182" s="216"/>
      <c r="SSL182" s="216"/>
      <c r="SSM182" s="216"/>
      <c r="SSN182" s="216"/>
      <c r="SSO182" s="216"/>
      <c r="SSP182" s="216"/>
      <c r="SSQ182" s="216"/>
      <c r="SSR182" s="216"/>
      <c r="SSS182" s="216"/>
      <c r="SST182" s="216"/>
      <c r="SSU182" s="216"/>
      <c r="SSV182" s="216"/>
      <c r="SSW182" s="216"/>
      <c r="SSX182" s="216"/>
      <c r="SSY182" s="216"/>
      <c r="SSZ182" s="216"/>
      <c r="STA182" s="216"/>
      <c r="STB182" s="216"/>
      <c r="STC182" s="216"/>
      <c r="STD182" s="216"/>
      <c r="STE182" s="216"/>
      <c r="STF182" s="216"/>
      <c r="STG182" s="216"/>
      <c r="STH182" s="216"/>
      <c r="STI182" s="216"/>
      <c r="STJ182" s="216"/>
      <c r="STK182" s="216"/>
      <c r="STL182" s="216"/>
      <c r="STM182" s="216"/>
      <c r="STN182" s="216"/>
      <c r="STO182" s="216"/>
      <c r="STP182" s="216"/>
      <c r="STQ182" s="216"/>
      <c r="STR182" s="216"/>
      <c r="STS182" s="216"/>
      <c r="STT182" s="216"/>
      <c r="STU182" s="216"/>
      <c r="STV182" s="216"/>
      <c r="STW182" s="216"/>
      <c r="STX182" s="216"/>
      <c r="STY182" s="216"/>
      <c r="STZ182" s="216"/>
      <c r="SUA182" s="216"/>
      <c r="SUB182" s="216"/>
      <c r="SUC182" s="216"/>
      <c r="SUD182" s="216"/>
      <c r="SUE182" s="216"/>
      <c r="SUF182" s="216"/>
      <c r="SUG182" s="216"/>
      <c r="SUH182" s="216"/>
      <c r="SUI182" s="216"/>
      <c r="SUJ182" s="216"/>
      <c r="SUK182" s="216"/>
      <c r="SUL182" s="216"/>
      <c r="SUM182" s="216"/>
      <c r="SUN182" s="216"/>
      <c r="SUO182" s="216"/>
      <c r="SUP182" s="216"/>
      <c r="SUQ182" s="216"/>
      <c r="SUR182" s="216"/>
      <c r="SUS182" s="216"/>
      <c r="SUT182" s="216"/>
      <c r="SUU182" s="216"/>
      <c r="SUV182" s="216"/>
      <c r="SUW182" s="216"/>
      <c r="SUX182" s="216"/>
      <c r="SUY182" s="216"/>
      <c r="SUZ182" s="216"/>
      <c r="SVA182" s="216"/>
      <c r="SVB182" s="216"/>
      <c r="SVC182" s="216"/>
      <c r="SVD182" s="216"/>
      <c r="SVE182" s="216"/>
      <c r="SVF182" s="216"/>
      <c r="SVG182" s="216"/>
      <c r="SVH182" s="216"/>
      <c r="SVI182" s="216"/>
      <c r="SVJ182" s="216"/>
      <c r="SVK182" s="216"/>
      <c r="SVL182" s="216"/>
      <c r="SVM182" s="216"/>
      <c r="SVN182" s="216"/>
      <c r="SVO182" s="216"/>
      <c r="SVP182" s="216"/>
      <c r="SVQ182" s="216"/>
      <c r="SVR182" s="216"/>
      <c r="SVS182" s="216"/>
      <c r="SVT182" s="216"/>
      <c r="SVU182" s="216"/>
      <c r="SVV182" s="216"/>
      <c r="SVW182" s="216"/>
      <c r="SVX182" s="216"/>
      <c r="SVY182" s="216"/>
      <c r="SVZ182" s="216"/>
      <c r="SWA182" s="216"/>
      <c r="SWB182" s="216"/>
      <c r="SWC182" s="216"/>
      <c r="SWD182" s="216"/>
      <c r="SWE182" s="216"/>
      <c r="SWF182" s="216"/>
      <c r="SWG182" s="216"/>
      <c r="SWH182" s="216"/>
      <c r="SWI182" s="216"/>
      <c r="SWJ182" s="216"/>
      <c r="SWK182" s="216"/>
      <c r="SWL182" s="216"/>
      <c r="SWM182" s="216"/>
      <c r="SWN182" s="216"/>
      <c r="SWO182" s="216"/>
      <c r="SWP182" s="216"/>
      <c r="SWQ182" s="216"/>
      <c r="SWR182" s="216"/>
      <c r="SWS182" s="216"/>
      <c r="SWT182" s="216"/>
      <c r="SWU182" s="216"/>
      <c r="SWV182" s="216"/>
      <c r="SWW182" s="216"/>
      <c r="SWX182" s="216"/>
      <c r="SWY182" s="216"/>
      <c r="SWZ182" s="216"/>
      <c r="SXA182" s="216"/>
      <c r="SXB182" s="216"/>
      <c r="SXC182" s="216"/>
      <c r="SXD182" s="216"/>
      <c r="SXE182" s="216"/>
      <c r="SXF182" s="216"/>
      <c r="SXG182" s="216"/>
      <c r="SXH182" s="216"/>
      <c r="SXI182" s="216"/>
      <c r="SXJ182" s="216"/>
      <c r="SXK182" s="216"/>
      <c r="SXL182" s="216"/>
      <c r="SXM182" s="216"/>
      <c r="SXN182" s="216"/>
      <c r="SXO182" s="216"/>
      <c r="SXP182" s="216"/>
      <c r="SXQ182" s="216"/>
      <c r="SXR182" s="216"/>
      <c r="SXS182" s="216"/>
      <c r="SXT182" s="216"/>
      <c r="SXU182" s="216"/>
      <c r="SXV182" s="216"/>
      <c r="SXW182" s="216"/>
      <c r="SXX182" s="216"/>
      <c r="SXY182" s="216"/>
      <c r="SXZ182" s="216"/>
      <c r="SYA182" s="216"/>
      <c r="SYB182" s="216"/>
      <c r="SYC182" s="216"/>
      <c r="SYD182" s="216"/>
      <c r="SYE182" s="216"/>
      <c r="SYF182" s="216"/>
      <c r="SYG182" s="216"/>
      <c r="SYH182" s="216"/>
      <c r="SYI182" s="216"/>
      <c r="SYJ182" s="216"/>
      <c r="SYK182" s="216"/>
      <c r="SYL182" s="216"/>
      <c r="SYM182" s="216"/>
      <c r="SYN182" s="216"/>
      <c r="SYO182" s="216"/>
      <c r="SYP182" s="216"/>
      <c r="SYQ182" s="216"/>
      <c r="SYR182" s="216"/>
      <c r="SYS182" s="216"/>
      <c r="SYT182" s="216"/>
      <c r="SYU182" s="216"/>
      <c r="SYV182" s="216"/>
      <c r="SYW182" s="216"/>
      <c r="SYX182" s="216"/>
      <c r="SYY182" s="216"/>
      <c r="SYZ182" s="216"/>
      <c r="SZA182" s="216"/>
      <c r="SZB182" s="216"/>
      <c r="SZC182" s="216"/>
      <c r="SZD182" s="216"/>
      <c r="SZE182" s="216"/>
      <c r="SZF182" s="216"/>
      <c r="SZG182" s="216"/>
      <c r="SZH182" s="216"/>
      <c r="SZI182" s="216"/>
      <c r="SZJ182" s="216"/>
      <c r="SZK182" s="216"/>
      <c r="SZL182" s="216"/>
      <c r="SZM182" s="216"/>
      <c r="SZN182" s="216"/>
      <c r="SZO182" s="216"/>
      <c r="SZP182" s="216"/>
      <c r="SZQ182" s="216"/>
      <c r="SZR182" s="216"/>
      <c r="SZS182" s="216"/>
      <c r="SZT182" s="216"/>
      <c r="SZU182" s="216"/>
      <c r="SZV182" s="216"/>
      <c r="SZW182" s="216"/>
      <c r="SZX182" s="216"/>
      <c r="SZY182" s="216"/>
      <c r="SZZ182" s="216"/>
      <c r="TAA182" s="216"/>
      <c r="TAB182" s="216"/>
      <c r="TAC182" s="216"/>
      <c r="TAD182" s="216"/>
      <c r="TAE182" s="216"/>
      <c r="TAF182" s="216"/>
      <c r="TAG182" s="216"/>
      <c r="TAH182" s="216"/>
      <c r="TAI182" s="216"/>
      <c r="TAJ182" s="216"/>
      <c r="TAK182" s="216"/>
      <c r="TAL182" s="216"/>
      <c r="TAM182" s="216"/>
      <c r="TAN182" s="216"/>
      <c r="TAO182" s="216"/>
      <c r="TAP182" s="216"/>
      <c r="TAQ182" s="216"/>
      <c r="TAR182" s="216"/>
      <c r="TAS182" s="216"/>
      <c r="TAT182" s="216"/>
      <c r="TAU182" s="216"/>
      <c r="TAV182" s="216"/>
      <c r="TAW182" s="216"/>
      <c r="TAX182" s="216"/>
      <c r="TAY182" s="216"/>
      <c r="TAZ182" s="216"/>
      <c r="TBA182" s="216"/>
      <c r="TBB182" s="216"/>
      <c r="TBC182" s="216"/>
      <c r="TBD182" s="216"/>
      <c r="TBE182" s="216"/>
      <c r="TBF182" s="216"/>
      <c r="TBG182" s="216"/>
      <c r="TBH182" s="216"/>
      <c r="TBI182" s="216"/>
      <c r="TBJ182" s="216"/>
      <c r="TBK182" s="216"/>
      <c r="TBL182" s="216"/>
      <c r="TBM182" s="216"/>
      <c r="TBN182" s="216"/>
      <c r="TBO182" s="216"/>
      <c r="TBP182" s="216"/>
      <c r="TBQ182" s="216"/>
      <c r="TBR182" s="216"/>
      <c r="TBS182" s="216"/>
      <c r="TBT182" s="216"/>
      <c r="TBU182" s="216"/>
      <c r="TBV182" s="216"/>
      <c r="TBW182" s="216"/>
      <c r="TBX182" s="216"/>
      <c r="TBY182" s="216"/>
      <c r="TBZ182" s="216"/>
      <c r="TCA182" s="216"/>
      <c r="TCB182" s="216"/>
      <c r="TCC182" s="216"/>
      <c r="TCD182" s="216"/>
      <c r="TCE182" s="216"/>
      <c r="TCF182" s="216"/>
      <c r="TCG182" s="216"/>
      <c r="TCH182" s="216"/>
      <c r="TCI182" s="216"/>
      <c r="TCJ182" s="216"/>
      <c r="TCK182" s="216"/>
      <c r="TCL182" s="216"/>
      <c r="TCM182" s="216"/>
      <c r="TCN182" s="216"/>
      <c r="TCO182" s="216"/>
      <c r="TCP182" s="216"/>
      <c r="TCQ182" s="216"/>
      <c r="TCR182" s="216"/>
      <c r="TCS182" s="216"/>
      <c r="TCT182" s="216"/>
      <c r="TCU182" s="216"/>
      <c r="TCV182" s="216"/>
      <c r="TCW182" s="216"/>
      <c r="TCX182" s="216"/>
      <c r="TCY182" s="216"/>
      <c r="TCZ182" s="216"/>
      <c r="TDA182" s="216"/>
      <c r="TDB182" s="216"/>
      <c r="TDC182" s="216"/>
      <c r="TDD182" s="216"/>
      <c r="TDE182" s="216"/>
      <c r="TDF182" s="216"/>
      <c r="TDG182" s="216"/>
      <c r="TDH182" s="216"/>
      <c r="TDI182" s="216"/>
      <c r="TDJ182" s="216"/>
      <c r="TDK182" s="216"/>
      <c r="TDL182" s="216"/>
      <c r="TDM182" s="216"/>
      <c r="TDN182" s="216"/>
      <c r="TDO182" s="216"/>
      <c r="TDP182" s="216"/>
      <c r="TDQ182" s="216"/>
      <c r="TDR182" s="216"/>
      <c r="TDS182" s="216"/>
      <c r="TDT182" s="216"/>
      <c r="TDU182" s="216"/>
      <c r="TDV182" s="216"/>
      <c r="TDW182" s="216"/>
      <c r="TDX182" s="216"/>
      <c r="TDY182" s="216"/>
      <c r="TDZ182" s="216"/>
      <c r="TEA182" s="216"/>
      <c r="TEB182" s="216"/>
      <c r="TEC182" s="216"/>
      <c r="TED182" s="216"/>
      <c r="TEE182" s="216"/>
      <c r="TEF182" s="216"/>
      <c r="TEG182" s="216"/>
      <c r="TEH182" s="216"/>
      <c r="TEI182" s="216"/>
      <c r="TEJ182" s="216"/>
      <c r="TEK182" s="216"/>
      <c r="TEL182" s="216"/>
      <c r="TEM182" s="216"/>
      <c r="TEN182" s="216"/>
      <c r="TEO182" s="216"/>
      <c r="TEP182" s="216"/>
      <c r="TEQ182" s="216"/>
      <c r="TER182" s="216"/>
      <c r="TES182" s="216"/>
      <c r="TET182" s="216"/>
      <c r="TEU182" s="216"/>
      <c r="TEV182" s="216"/>
      <c r="TEW182" s="216"/>
      <c r="TEX182" s="216"/>
      <c r="TEY182" s="216"/>
      <c r="TEZ182" s="216"/>
      <c r="TFA182" s="216"/>
      <c r="TFB182" s="216"/>
      <c r="TFC182" s="216"/>
      <c r="TFD182" s="216"/>
      <c r="TFE182" s="216"/>
      <c r="TFF182" s="216"/>
      <c r="TFG182" s="216"/>
      <c r="TFH182" s="216"/>
      <c r="TFI182" s="216"/>
      <c r="TFJ182" s="216"/>
      <c r="TFK182" s="216"/>
      <c r="TFL182" s="216"/>
      <c r="TFM182" s="216"/>
      <c r="TFN182" s="216"/>
      <c r="TFO182" s="216"/>
      <c r="TFP182" s="216"/>
      <c r="TFQ182" s="216"/>
      <c r="TFR182" s="216"/>
      <c r="TFS182" s="216"/>
      <c r="TFT182" s="216"/>
      <c r="TFU182" s="216"/>
      <c r="TFV182" s="216"/>
      <c r="TFW182" s="216"/>
      <c r="TFX182" s="216"/>
      <c r="TFY182" s="216"/>
      <c r="TFZ182" s="216"/>
      <c r="TGA182" s="216"/>
      <c r="TGB182" s="216"/>
      <c r="TGC182" s="216"/>
      <c r="TGD182" s="216"/>
      <c r="TGE182" s="216"/>
      <c r="TGF182" s="216"/>
      <c r="TGG182" s="216"/>
      <c r="TGH182" s="216"/>
      <c r="TGI182" s="216"/>
      <c r="TGJ182" s="216"/>
      <c r="TGK182" s="216"/>
      <c r="TGL182" s="216"/>
      <c r="TGM182" s="216"/>
      <c r="TGN182" s="216"/>
      <c r="TGO182" s="216"/>
      <c r="TGP182" s="216"/>
      <c r="TGQ182" s="216"/>
      <c r="TGR182" s="216"/>
      <c r="TGS182" s="216"/>
      <c r="TGT182" s="216"/>
      <c r="TGU182" s="216"/>
      <c r="TGV182" s="216"/>
      <c r="TGW182" s="216"/>
      <c r="TGX182" s="216"/>
      <c r="TGY182" s="216"/>
      <c r="TGZ182" s="216"/>
      <c r="THA182" s="216"/>
      <c r="THB182" s="216"/>
      <c r="THC182" s="216"/>
      <c r="THD182" s="216"/>
      <c r="THE182" s="216"/>
      <c r="THF182" s="216"/>
      <c r="THG182" s="216"/>
      <c r="THH182" s="216"/>
      <c r="THI182" s="216"/>
      <c r="THJ182" s="216"/>
      <c r="THK182" s="216"/>
      <c r="THL182" s="216"/>
      <c r="THM182" s="216"/>
      <c r="THN182" s="216"/>
      <c r="THO182" s="216"/>
      <c r="THP182" s="216"/>
      <c r="THQ182" s="216"/>
      <c r="THR182" s="216"/>
      <c r="THS182" s="216"/>
      <c r="THT182" s="216"/>
      <c r="THU182" s="216"/>
      <c r="THV182" s="216"/>
      <c r="THW182" s="216"/>
      <c r="THX182" s="216"/>
      <c r="THY182" s="216"/>
      <c r="THZ182" s="216"/>
      <c r="TIA182" s="216"/>
      <c r="TIB182" s="216"/>
      <c r="TIC182" s="216"/>
      <c r="TID182" s="216"/>
      <c r="TIE182" s="216"/>
      <c r="TIF182" s="216"/>
      <c r="TIG182" s="216"/>
      <c r="TIH182" s="216"/>
      <c r="TII182" s="216"/>
      <c r="TIJ182" s="216"/>
      <c r="TIK182" s="216"/>
      <c r="TIL182" s="216"/>
      <c r="TIM182" s="216"/>
      <c r="TIN182" s="216"/>
      <c r="TIO182" s="216"/>
      <c r="TIP182" s="216"/>
      <c r="TIQ182" s="216"/>
      <c r="TIR182" s="216"/>
      <c r="TIS182" s="216"/>
      <c r="TIT182" s="216"/>
      <c r="TIU182" s="216"/>
      <c r="TIV182" s="216"/>
      <c r="TIW182" s="216"/>
      <c r="TIX182" s="216"/>
      <c r="TIY182" s="216"/>
      <c r="TIZ182" s="216"/>
      <c r="TJA182" s="216"/>
      <c r="TJB182" s="216"/>
      <c r="TJC182" s="216"/>
      <c r="TJD182" s="216"/>
      <c r="TJE182" s="216"/>
      <c r="TJF182" s="216"/>
      <c r="TJG182" s="216"/>
      <c r="TJH182" s="216"/>
      <c r="TJI182" s="216"/>
      <c r="TJJ182" s="216"/>
      <c r="TJK182" s="216"/>
      <c r="TJL182" s="216"/>
      <c r="TJM182" s="216"/>
      <c r="TJN182" s="216"/>
      <c r="TJO182" s="216"/>
      <c r="TJP182" s="216"/>
      <c r="TJQ182" s="216"/>
      <c r="TJR182" s="216"/>
      <c r="TJS182" s="216"/>
      <c r="TJT182" s="216"/>
      <c r="TJU182" s="216"/>
      <c r="TJV182" s="216"/>
      <c r="TJW182" s="216"/>
      <c r="TJX182" s="216"/>
      <c r="TJY182" s="216"/>
      <c r="TJZ182" s="216"/>
      <c r="TKA182" s="216"/>
      <c r="TKB182" s="216"/>
      <c r="TKC182" s="216"/>
      <c r="TKD182" s="216"/>
      <c r="TKE182" s="216"/>
      <c r="TKF182" s="216"/>
      <c r="TKG182" s="216"/>
      <c r="TKH182" s="216"/>
      <c r="TKI182" s="216"/>
      <c r="TKJ182" s="216"/>
      <c r="TKK182" s="216"/>
      <c r="TKL182" s="216"/>
      <c r="TKM182" s="216"/>
      <c r="TKN182" s="216"/>
      <c r="TKO182" s="216"/>
      <c r="TKP182" s="216"/>
      <c r="TKQ182" s="216"/>
      <c r="TKR182" s="216"/>
      <c r="TKS182" s="216"/>
      <c r="TKT182" s="216"/>
      <c r="TKU182" s="216"/>
      <c r="TKV182" s="216"/>
      <c r="TKW182" s="216"/>
      <c r="TKX182" s="216"/>
      <c r="TKY182" s="216"/>
      <c r="TKZ182" s="216"/>
      <c r="TLA182" s="216"/>
      <c r="TLB182" s="216"/>
      <c r="TLC182" s="216"/>
      <c r="TLD182" s="216"/>
      <c r="TLE182" s="216"/>
      <c r="TLF182" s="216"/>
      <c r="TLG182" s="216"/>
      <c r="TLH182" s="216"/>
      <c r="TLI182" s="216"/>
      <c r="TLJ182" s="216"/>
      <c r="TLK182" s="216"/>
      <c r="TLL182" s="216"/>
      <c r="TLM182" s="216"/>
      <c r="TLN182" s="216"/>
      <c r="TLO182" s="216"/>
      <c r="TLP182" s="216"/>
      <c r="TLQ182" s="216"/>
      <c r="TLR182" s="216"/>
      <c r="TLS182" s="216"/>
      <c r="TLT182" s="216"/>
      <c r="TLU182" s="216"/>
      <c r="TLV182" s="216"/>
      <c r="TLW182" s="216"/>
      <c r="TLX182" s="216"/>
      <c r="TLY182" s="216"/>
      <c r="TLZ182" s="216"/>
      <c r="TMA182" s="216"/>
      <c r="TMB182" s="216"/>
      <c r="TMC182" s="216"/>
      <c r="TMD182" s="216"/>
      <c r="TME182" s="216"/>
      <c r="TMF182" s="216"/>
      <c r="TMG182" s="216"/>
      <c r="TMH182" s="216"/>
      <c r="TMI182" s="216"/>
      <c r="TMJ182" s="216"/>
      <c r="TMK182" s="216"/>
      <c r="TML182" s="216"/>
      <c r="TMM182" s="216"/>
      <c r="TMN182" s="216"/>
      <c r="TMO182" s="216"/>
      <c r="TMP182" s="216"/>
      <c r="TMQ182" s="216"/>
      <c r="TMR182" s="216"/>
      <c r="TMS182" s="216"/>
      <c r="TMT182" s="216"/>
      <c r="TMU182" s="216"/>
      <c r="TMV182" s="216"/>
      <c r="TMW182" s="216"/>
      <c r="TMX182" s="216"/>
      <c r="TMY182" s="216"/>
      <c r="TMZ182" s="216"/>
      <c r="TNA182" s="216"/>
      <c r="TNB182" s="216"/>
      <c r="TNC182" s="216"/>
      <c r="TND182" s="216"/>
      <c r="TNE182" s="216"/>
      <c r="TNF182" s="216"/>
      <c r="TNG182" s="216"/>
      <c r="TNH182" s="216"/>
      <c r="TNI182" s="216"/>
      <c r="TNJ182" s="216"/>
      <c r="TNK182" s="216"/>
      <c r="TNL182" s="216"/>
      <c r="TNM182" s="216"/>
      <c r="TNN182" s="216"/>
      <c r="TNO182" s="216"/>
      <c r="TNP182" s="216"/>
      <c r="TNQ182" s="216"/>
      <c r="TNR182" s="216"/>
      <c r="TNS182" s="216"/>
      <c r="TNT182" s="216"/>
      <c r="TNU182" s="216"/>
      <c r="TNV182" s="216"/>
      <c r="TNW182" s="216"/>
      <c r="TNX182" s="216"/>
      <c r="TNY182" s="216"/>
      <c r="TNZ182" s="216"/>
      <c r="TOA182" s="216"/>
      <c r="TOB182" s="216"/>
      <c r="TOC182" s="216"/>
      <c r="TOD182" s="216"/>
      <c r="TOE182" s="216"/>
      <c r="TOF182" s="216"/>
      <c r="TOG182" s="216"/>
      <c r="TOH182" s="216"/>
      <c r="TOI182" s="216"/>
      <c r="TOJ182" s="216"/>
      <c r="TOK182" s="216"/>
      <c r="TOL182" s="216"/>
      <c r="TOM182" s="216"/>
      <c r="TON182" s="216"/>
      <c r="TOO182" s="216"/>
      <c r="TOP182" s="216"/>
      <c r="TOQ182" s="216"/>
      <c r="TOR182" s="216"/>
      <c r="TOS182" s="216"/>
      <c r="TOT182" s="216"/>
      <c r="TOU182" s="216"/>
      <c r="TOV182" s="216"/>
      <c r="TOW182" s="216"/>
      <c r="TOX182" s="216"/>
      <c r="TOY182" s="216"/>
      <c r="TOZ182" s="216"/>
      <c r="TPA182" s="216"/>
      <c r="TPB182" s="216"/>
      <c r="TPC182" s="216"/>
      <c r="TPD182" s="216"/>
      <c r="TPE182" s="216"/>
      <c r="TPF182" s="216"/>
      <c r="TPG182" s="216"/>
      <c r="TPH182" s="216"/>
      <c r="TPI182" s="216"/>
      <c r="TPJ182" s="216"/>
      <c r="TPK182" s="216"/>
      <c r="TPL182" s="216"/>
      <c r="TPM182" s="216"/>
      <c r="TPN182" s="216"/>
      <c r="TPO182" s="216"/>
      <c r="TPP182" s="216"/>
      <c r="TPQ182" s="216"/>
      <c r="TPR182" s="216"/>
      <c r="TPS182" s="216"/>
      <c r="TPT182" s="216"/>
      <c r="TPU182" s="216"/>
      <c r="TPV182" s="216"/>
      <c r="TPW182" s="216"/>
      <c r="TPX182" s="216"/>
      <c r="TPY182" s="216"/>
      <c r="TPZ182" s="216"/>
      <c r="TQA182" s="216"/>
      <c r="TQB182" s="216"/>
      <c r="TQC182" s="216"/>
      <c r="TQD182" s="216"/>
      <c r="TQE182" s="216"/>
      <c r="TQF182" s="216"/>
      <c r="TQG182" s="216"/>
      <c r="TQH182" s="216"/>
      <c r="TQI182" s="216"/>
      <c r="TQJ182" s="216"/>
      <c r="TQK182" s="216"/>
      <c r="TQL182" s="216"/>
      <c r="TQM182" s="216"/>
      <c r="TQN182" s="216"/>
      <c r="TQO182" s="216"/>
      <c r="TQP182" s="216"/>
      <c r="TQQ182" s="216"/>
      <c r="TQR182" s="216"/>
      <c r="TQS182" s="216"/>
      <c r="TQT182" s="216"/>
      <c r="TQU182" s="216"/>
      <c r="TQV182" s="216"/>
      <c r="TQW182" s="216"/>
      <c r="TQX182" s="216"/>
      <c r="TQY182" s="216"/>
      <c r="TQZ182" s="216"/>
      <c r="TRA182" s="216"/>
      <c r="TRB182" s="216"/>
      <c r="TRC182" s="216"/>
      <c r="TRD182" s="216"/>
      <c r="TRE182" s="216"/>
      <c r="TRF182" s="216"/>
      <c r="TRG182" s="216"/>
      <c r="TRH182" s="216"/>
      <c r="TRI182" s="216"/>
      <c r="TRJ182" s="216"/>
      <c r="TRK182" s="216"/>
      <c r="TRL182" s="216"/>
      <c r="TRM182" s="216"/>
      <c r="TRN182" s="216"/>
      <c r="TRO182" s="216"/>
      <c r="TRP182" s="216"/>
      <c r="TRQ182" s="216"/>
      <c r="TRR182" s="216"/>
      <c r="TRS182" s="216"/>
      <c r="TRT182" s="216"/>
      <c r="TRU182" s="216"/>
      <c r="TRV182" s="216"/>
      <c r="TRW182" s="216"/>
      <c r="TRX182" s="216"/>
      <c r="TRY182" s="216"/>
      <c r="TRZ182" s="216"/>
      <c r="TSA182" s="216"/>
      <c r="TSB182" s="216"/>
      <c r="TSC182" s="216"/>
      <c r="TSD182" s="216"/>
      <c r="TSE182" s="216"/>
      <c r="TSF182" s="216"/>
      <c r="TSG182" s="216"/>
      <c r="TSH182" s="216"/>
      <c r="TSI182" s="216"/>
      <c r="TSJ182" s="216"/>
      <c r="TSK182" s="216"/>
      <c r="TSL182" s="216"/>
      <c r="TSM182" s="216"/>
      <c r="TSN182" s="216"/>
      <c r="TSO182" s="216"/>
      <c r="TSP182" s="216"/>
      <c r="TSQ182" s="216"/>
      <c r="TSR182" s="216"/>
      <c r="TSS182" s="216"/>
      <c r="TST182" s="216"/>
      <c r="TSU182" s="216"/>
      <c r="TSV182" s="216"/>
      <c r="TSW182" s="216"/>
      <c r="TSX182" s="216"/>
      <c r="TSY182" s="216"/>
      <c r="TSZ182" s="216"/>
      <c r="TTA182" s="216"/>
      <c r="TTB182" s="216"/>
      <c r="TTC182" s="216"/>
      <c r="TTD182" s="216"/>
      <c r="TTE182" s="216"/>
      <c r="TTF182" s="216"/>
      <c r="TTG182" s="216"/>
      <c r="TTH182" s="216"/>
      <c r="TTI182" s="216"/>
      <c r="TTJ182" s="216"/>
      <c r="TTK182" s="216"/>
      <c r="TTL182" s="216"/>
      <c r="TTM182" s="216"/>
      <c r="TTN182" s="216"/>
      <c r="TTO182" s="216"/>
      <c r="TTP182" s="216"/>
      <c r="TTQ182" s="216"/>
      <c r="TTR182" s="216"/>
      <c r="TTS182" s="216"/>
      <c r="TTT182" s="216"/>
      <c r="TTU182" s="216"/>
      <c r="TTV182" s="216"/>
      <c r="TTW182" s="216"/>
      <c r="TTX182" s="216"/>
      <c r="TTY182" s="216"/>
      <c r="TTZ182" s="216"/>
      <c r="TUA182" s="216"/>
      <c r="TUB182" s="216"/>
      <c r="TUC182" s="216"/>
      <c r="TUD182" s="216"/>
      <c r="TUE182" s="216"/>
      <c r="TUF182" s="216"/>
      <c r="TUG182" s="216"/>
      <c r="TUH182" s="216"/>
      <c r="TUI182" s="216"/>
      <c r="TUJ182" s="216"/>
      <c r="TUK182" s="216"/>
      <c r="TUL182" s="216"/>
      <c r="TUM182" s="216"/>
      <c r="TUN182" s="216"/>
      <c r="TUO182" s="216"/>
      <c r="TUP182" s="216"/>
      <c r="TUQ182" s="216"/>
      <c r="TUR182" s="216"/>
      <c r="TUS182" s="216"/>
      <c r="TUT182" s="216"/>
      <c r="TUU182" s="216"/>
      <c r="TUV182" s="216"/>
      <c r="TUW182" s="216"/>
      <c r="TUX182" s="216"/>
      <c r="TUY182" s="216"/>
      <c r="TUZ182" s="216"/>
      <c r="TVA182" s="216"/>
      <c r="TVB182" s="216"/>
      <c r="TVC182" s="216"/>
      <c r="TVD182" s="216"/>
      <c r="TVE182" s="216"/>
      <c r="TVF182" s="216"/>
      <c r="TVG182" s="216"/>
      <c r="TVH182" s="216"/>
      <c r="TVI182" s="216"/>
      <c r="TVJ182" s="216"/>
      <c r="TVK182" s="216"/>
      <c r="TVL182" s="216"/>
      <c r="TVM182" s="216"/>
      <c r="TVN182" s="216"/>
      <c r="TVO182" s="216"/>
      <c r="TVP182" s="216"/>
      <c r="TVQ182" s="216"/>
      <c r="TVR182" s="216"/>
      <c r="TVS182" s="216"/>
      <c r="TVT182" s="216"/>
      <c r="TVU182" s="216"/>
      <c r="TVV182" s="216"/>
      <c r="TVW182" s="216"/>
      <c r="TVX182" s="216"/>
      <c r="TVY182" s="216"/>
      <c r="TVZ182" s="216"/>
      <c r="TWA182" s="216"/>
      <c r="TWB182" s="216"/>
      <c r="TWC182" s="216"/>
      <c r="TWD182" s="216"/>
      <c r="TWE182" s="216"/>
      <c r="TWF182" s="216"/>
      <c r="TWG182" s="216"/>
      <c r="TWH182" s="216"/>
      <c r="TWI182" s="216"/>
      <c r="TWJ182" s="216"/>
      <c r="TWK182" s="216"/>
      <c r="TWL182" s="216"/>
      <c r="TWM182" s="216"/>
      <c r="TWN182" s="216"/>
      <c r="TWO182" s="216"/>
      <c r="TWP182" s="216"/>
      <c r="TWQ182" s="216"/>
      <c r="TWR182" s="216"/>
      <c r="TWS182" s="216"/>
      <c r="TWT182" s="216"/>
      <c r="TWU182" s="216"/>
      <c r="TWV182" s="216"/>
      <c r="TWW182" s="216"/>
      <c r="TWX182" s="216"/>
      <c r="TWY182" s="216"/>
      <c r="TWZ182" s="216"/>
      <c r="TXA182" s="216"/>
      <c r="TXB182" s="216"/>
      <c r="TXC182" s="216"/>
      <c r="TXD182" s="216"/>
      <c r="TXE182" s="216"/>
      <c r="TXF182" s="216"/>
      <c r="TXG182" s="216"/>
      <c r="TXH182" s="216"/>
      <c r="TXI182" s="216"/>
      <c r="TXJ182" s="216"/>
      <c r="TXK182" s="216"/>
      <c r="TXL182" s="216"/>
      <c r="TXM182" s="216"/>
      <c r="TXN182" s="216"/>
      <c r="TXO182" s="216"/>
      <c r="TXP182" s="216"/>
      <c r="TXQ182" s="216"/>
      <c r="TXR182" s="216"/>
      <c r="TXS182" s="216"/>
      <c r="TXT182" s="216"/>
      <c r="TXU182" s="216"/>
      <c r="TXV182" s="216"/>
      <c r="TXW182" s="216"/>
      <c r="TXX182" s="216"/>
      <c r="TXY182" s="216"/>
      <c r="TXZ182" s="216"/>
      <c r="TYA182" s="216"/>
      <c r="TYB182" s="216"/>
      <c r="TYC182" s="216"/>
      <c r="TYD182" s="216"/>
      <c r="TYE182" s="216"/>
      <c r="TYF182" s="216"/>
      <c r="TYG182" s="216"/>
      <c r="TYH182" s="216"/>
      <c r="TYI182" s="216"/>
      <c r="TYJ182" s="216"/>
      <c r="TYK182" s="216"/>
      <c r="TYL182" s="216"/>
      <c r="TYM182" s="216"/>
      <c r="TYN182" s="216"/>
      <c r="TYO182" s="216"/>
      <c r="TYP182" s="216"/>
      <c r="TYQ182" s="216"/>
      <c r="TYR182" s="216"/>
      <c r="TYS182" s="216"/>
      <c r="TYT182" s="216"/>
      <c r="TYU182" s="216"/>
      <c r="TYV182" s="216"/>
      <c r="TYW182" s="216"/>
      <c r="TYX182" s="216"/>
      <c r="TYY182" s="216"/>
      <c r="TYZ182" s="216"/>
      <c r="TZA182" s="216"/>
      <c r="TZB182" s="216"/>
      <c r="TZC182" s="216"/>
      <c r="TZD182" s="216"/>
      <c r="TZE182" s="216"/>
      <c r="TZF182" s="216"/>
      <c r="TZG182" s="216"/>
      <c r="TZH182" s="216"/>
      <c r="TZI182" s="216"/>
      <c r="TZJ182" s="216"/>
      <c r="TZK182" s="216"/>
      <c r="TZL182" s="216"/>
      <c r="TZM182" s="216"/>
      <c r="TZN182" s="216"/>
      <c r="TZO182" s="216"/>
      <c r="TZP182" s="216"/>
      <c r="TZQ182" s="216"/>
      <c r="TZR182" s="216"/>
      <c r="TZS182" s="216"/>
      <c r="TZT182" s="216"/>
      <c r="TZU182" s="216"/>
      <c r="TZV182" s="216"/>
      <c r="TZW182" s="216"/>
      <c r="TZX182" s="216"/>
      <c r="TZY182" s="216"/>
      <c r="TZZ182" s="216"/>
      <c r="UAA182" s="216"/>
      <c r="UAB182" s="216"/>
      <c r="UAC182" s="216"/>
      <c r="UAD182" s="216"/>
      <c r="UAE182" s="216"/>
      <c r="UAF182" s="216"/>
      <c r="UAG182" s="216"/>
      <c r="UAH182" s="216"/>
      <c r="UAI182" s="216"/>
      <c r="UAJ182" s="216"/>
      <c r="UAK182" s="216"/>
      <c r="UAL182" s="216"/>
      <c r="UAM182" s="216"/>
      <c r="UAN182" s="216"/>
      <c r="UAO182" s="216"/>
      <c r="UAP182" s="216"/>
      <c r="UAQ182" s="216"/>
      <c r="UAR182" s="216"/>
      <c r="UAS182" s="216"/>
      <c r="UAT182" s="216"/>
      <c r="UAU182" s="216"/>
      <c r="UAV182" s="216"/>
      <c r="UAW182" s="216"/>
      <c r="UAX182" s="216"/>
      <c r="UAY182" s="216"/>
      <c r="UAZ182" s="216"/>
      <c r="UBA182" s="216"/>
      <c r="UBB182" s="216"/>
      <c r="UBC182" s="216"/>
      <c r="UBD182" s="216"/>
      <c r="UBE182" s="216"/>
      <c r="UBF182" s="216"/>
      <c r="UBG182" s="216"/>
      <c r="UBH182" s="216"/>
      <c r="UBI182" s="216"/>
      <c r="UBJ182" s="216"/>
      <c r="UBK182" s="216"/>
      <c r="UBL182" s="216"/>
      <c r="UBM182" s="216"/>
      <c r="UBN182" s="216"/>
      <c r="UBO182" s="216"/>
      <c r="UBP182" s="216"/>
      <c r="UBQ182" s="216"/>
      <c r="UBR182" s="216"/>
      <c r="UBS182" s="216"/>
      <c r="UBT182" s="216"/>
      <c r="UBU182" s="216"/>
      <c r="UBV182" s="216"/>
      <c r="UBW182" s="216"/>
      <c r="UBX182" s="216"/>
      <c r="UBY182" s="216"/>
      <c r="UBZ182" s="216"/>
      <c r="UCA182" s="216"/>
      <c r="UCB182" s="216"/>
      <c r="UCC182" s="216"/>
      <c r="UCD182" s="216"/>
      <c r="UCE182" s="216"/>
      <c r="UCF182" s="216"/>
      <c r="UCG182" s="216"/>
      <c r="UCH182" s="216"/>
      <c r="UCI182" s="216"/>
      <c r="UCJ182" s="216"/>
      <c r="UCK182" s="216"/>
      <c r="UCL182" s="216"/>
      <c r="UCM182" s="216"/>
      <c r="UCN182" s="216"/>
      <c r="UCO182" s="216"/>
      <c r="UCP182" s="216"/>
      <c r="UCQ182" s="216"/>
      <c r="UCR182" s="216"/>
      <c r="UCS182" s="216"/>
      <c r="UCT182" s="216"/>
      <c r="UCU182" s="216"/>
      <c r="UCV182" s="216"/>
      <c r="UCW182" s="216"/>
      <c r="UCX182" s="216"/>
      <c r="UCY182" s="216"/>
      <c r="UCZ182" s="216"/>
      <c r="UDA182" s="216"/>
      <c r="UDB182" s="216"/>
      <c r="UDC182" s="216"/>
      <c r="UDD182" s="216"/>
      <c r="UDE182" s="216"/>
      <c r="UDF182" s="216"/>
      <c r="UDG182" s="216"/>
      <c r="UDH182" s="216"/>
      <c r="UDI182" s="216"/>
      <c r="UDJ182" s="216"/>
      <c r="UDK182" s="216"/>
      <c r="UDL182" s="216"/>
      <c r="UDM182" s="216"/>
      <c r="UDN182" s="216"/>
      <c r="UDO182" s="216"/>
      <c r="UDP182" s="216"/>
      <c r="UDQ182" s="216"/>
      <c r="UDR182" s="216"/>
      <c r="UDS182" s="216"/>
      <c r="UDT182" s="216"/>
      <c r="UDU182" s="216"/>
      <c r="UDV182" s="216"/>
      <c r="UDW182" s="216"/>
      <c r="UDX182" s="216"/>
      <c r="UDY182" s="216"/>
      <c r="UDZ182" s="216"/>
      <c r="UEA182" s="216"/>
      <c r="UEB182" s="216"/>
      <c r="UEC182" s="216"/>
      <c r="UED182" s="216"/>
      <c r="UEE182" s="216"/>
      <c r="UEF182" s="216"/>
      <c r="UEG182" s="216"/>
      <c r="UEH182" s="216"/>
      <c r="UEI182" s="216"/>
      <c r="UEJ182" s="216"/>
      <c r="UEK182" s="216"/>
      <c r="UEL182" s="216"/>
      <c r="UEM182" s="216"/>
      <c r="UEN182" s="216"/>
      <c r="UEO182" s="216"/>
      <c r="UEP182" s="216"/>
      <c r="UEQ182" s="216"/>
      <c r="UER182" s="216"/>
      <c r="UES182" s="216"/>
      <c r="UET182" s="216"/>
      <c r="UEU182" s="216"/>
      <c r="UEV182" s="216"/>
      <c r="UEW182" s="216"/>
      <c r="UEX182" s="216"/>
      <c r="UEY182" s="216"/>
      <c r="UEZ182" s="216"/>
      <c r="UFA182" s="216"/>
      <c r="UFB182" s="216"/>
      <c r="UFC182" s="216"/>
      <c r="UFD182" s="216"/>
      <c r="UFE182" s="216"/>
      <c r="UFF182" s="216"/>
      <c r="UFG182" s="216"/>
      <c r="UFH182" s="216"/>
      <c r="UFI182" s="216"/>
      <c r="UFJ182" s="216"/>
      <c r="UFK182" s="216"/>
      <c r="UFL182" s="216"/>
      <c r="UFM182" s="216"/>
      <c r="UFN182" s="216"/>
      <c r="UFO182" s="216"/>
      <c r="UFP182" s="216"/>
      <c r="UFQ182" s="216"/>
      <c r="UFR182" s="216"/>
      <c r="UFS182" s="216"/>
      <c r="UFT182" s="216"/>
      <c r="UFU182" s="216"/>
      <c r="UFV182" s="216"/>
      <c r="UFW182" s="216"/>
      <c r="UFX182" s="216"/>
      <c r="UFY182" s="216"/>
      <c r="UFZ182" s="216"/>
      <c r="UGA182" s="216"/>
      <c r="UGB182" s="216"/>
      <c r="UGC182" s="216"/>
      <c r="UGD182" s="216"/>
      <c r="UGE182" s="216"/>
      <c r="UGF182" s="216"/>
      <c r="UGG182" s="216"/>
      <c r="UGH182" s="216"/>
      <c r="UGI182" s="216"/>
      <c r="UGJ182" s="216"/>
      <c r="UGK182" s="216"/>
      <c r="UGL182" s="216"/>
      <c r="UGM182" s="216"/>
      <c r="UGN182" s="216"/>
      <c r="UGO182" s="216"/>
      <c r="UGP182" s="216"/>
      <c r="UGQ182" s="216"/>
      <c r="UGR182" s="216"/>
      <c r="UGS182" s="216"/>
      <c r="UGT182" s="216"/>
      <c r="UGU182" s="216"/>
      <c r="UGV182" s="216"/>
      <c r="UGW182" s="216"/>
      <c r="UGX182" s="216"/>
      <c r="UGY182" s="216"/>
      <c r="UGZ182" s="216"/>
      <c r="UHA182" s="216"/>
      <c r="UHB182" s="216"/>
      <c r="UHC182" s="216"/>
      <c r="UHD182" s="216"/>
      <c r="UHE182" s="216"/>
      <c r="UHF182" s="216"/>
      <c r="UHG182" s="216"/>
      <c r="UHH182" s="216"/>
      <c r="UHI182" s="216"/>
      <c r="UHJ182" s="216"/>
      <c r="UHK182" s="216"/>
      <c r="UHL182" s="216"/>
      <c r="UHM182" s="216"/>
      <c r="UHN182" s="216"/>
      <c r="UHO182" s="216"/>
      <c r="UHP182" s="216"/>
      <c r="UHQ182" s="216"/>
      <c r="UHR182" s="216"/>
      <c r="UHS182" s="216"/>
      <c r="UHT182" s="216"/>
      <c r="UHU182" s="216"/>
      <c r="UHV182" s="216"/>
      <c r="UHW182" s="216"/>
      <c r="UHX182" s="216"/>
      <c r="UHY182" s="216"/>
      <c r="UHZ182" s="216"/>
      <c r="UIA182" s="216"/>
      <c r="UIB182" s="216"/>
      <c r="UIC182" s="216"/>
      <c r="UID182" s="216"/>
      <c r="UIE182" s="216"/>
      <c r="UIF182" s="216"/>
      <c r="UIG182" s="216"/>
      <c r="UIH182" s="216"/>
      <c r="UII182" s="216"/>
      <c r="UIJ182" s="216"/>
      <c r="UIK182" s="216"/>
      <c r="UIL182" s="216"/>
      <c r="UIM182" s="216"/>
      <c r="UIN182" s="216"/>
      <c r="UIO182" s="216"/>
      <c r="UIP182" s="216"/>
      <c r="UIQ182" s="216"/>
      <c r="UIR182" s="216"/>
      <c r="UIS182" s="216"/>
      <c r="UIT182" s="216"/>
      <c r="UIU182" s="216"/>
      <c r="UIV182" s="216"/>
      <c r="UIW182" s="216"/>
      <c r="UIX182" s="216"/>
      <c r="UIY182" s="216"/>
      <c r="UIZ182" s="216"/>
      <c r="UJA182" s="216"/>
      <c r="UJB182" s="216"/>
      <c r="UJC182" s="216"/>
      <c r="UJD182" s="216"/>
      <c r="UJE182" s="216"/>
      <c r="UJF182" s="216"/>
      <c r="UJG182" s="216"/>
      <c r="UJH182" s="216"/>
      <c r="UJI182" s="216"/>
      <c r="UJJ182" s="216"/>
      <c r="UJK182" s="216"/>
      <c r="UJL182" s="216"/>
      <c r="UJM182" s="216"/>
      <c r="UJN182" s="216"/>
      <c r="UJO182" s="216"/>
      <c r="UJP182" s="216"/>
      <c r="UJQ182" s="216"/>
      <c r="UJR182" s="216"/>
      <c r="UJS182" s="216"/>
      <c r="UJT182" s="216"/>
      <c r="UJU182" s="216"/>
      <c r="UJV182" s="216"/>
      <c r="UJW182" s="216"/>
      <c r="UJX182" s="216"/>
      <c r="UJY182" s="216"/>
      <c r="UJZ182" s="216"/>
      <c r="UKA182" s="216"/>
      <c r="UKB182" s="216"/>
      <c r="UKC182" s="216"/>
      <c r="UKD182" s="216"/>
      <c r="UKE182" s="216"/>
      <c r="UKF182" s="216"/>
      <c r="UKG182" s="216"/>
      <c r="UKH182" s="216"/>
      <c r="UKI182" s="216"/>
      <c r="UKJ182" s="216"/>
      <c r="UKK182" s="216"/>
      <c r="UKL182" s="216"/>
      <c r="UKM182" s="216"/>
      <c r="UKN182" s="216"/>
      <c r="UKO182" s="216"/>
      <c r="UKP182" s="216"/>
      <c r="UKQ182" s="216"/>
      <c r="UKR182" s="216"/>
      <c r="UKS182" s="216"/>
      <c r="UKT182" s="216"/>
      <c r="UKU182" s="216"/>
      <c r="UKV182" s="216"/>
      <c r="UKW182" s="216"/>
      <c r="UKX182" s="216"/>
      <c r="UKY182" s="216"/>
      <c r="UKZ182" s="216"/>
      <c r="ULA182" s="216"/>
      <c r="ULB182" s="216"/>
      <c r="ULC182" s="216"/>
      <c r="ULD182" s="216"/>
      <c r="ULE182" s="216"/>
      <c r="ULF182" s="216"/>
      <c r="ULG182" s="216"/>
      <c r="ULH182" s="216"/>
      <c r="ULI182" s="216"/>
      <c r="ULJ182" s="216"/>
      <c r="ULK182" s="216"/>
      <c r="ULL182" s="216"/>
      <c r="ULM182" s="216"/>
      <c r="ULN182" s="216"/>
      <c r="ULO182" s="216"/>
      <c r="ULP182" s="216"/>
      <c r="ULQ182" s="216"/>
      <c r="ULR182" s="216"/>
      <c r="ULS182" s="216"/>
      <c r="ULT182" s="216"/>
      <c r="ULU182" s="216"/>
      <c r="ULV182" s="216"/>
      <c r="ULW182" s="216"/>
      <c r="ULX182" s="216"/>
      <c r="ULY182" s="216"/>
      <c r="ULZ182" s="216"/>
      <c r="UMA182" s="216"/>
      <c r="UMB182" s="216"/>
      <c r="UMC182" s="216"/>
      <c r="UMD182" s="216"/>
      <c r="UME182" s="216"/>
      <c r="UMF182" s="216"/>
      <c r="UMG182" s="216"/>
      <c r="UMH182" s="216"/>
      <c r="UMI182" s="216"/>
      <c r="UMJ182" s="216"/>
      <c r="UMK182" s="216"/>
      <c r="UML182" s="216"/>
      <c r="UMM182" s="216"/>
      <c r="UMN182" s="216"/>
      <c r="UMO182" s="216"/>
      <c r="UMP182" s="216"/>
      <c r="UMQ182" s="216"/>
      <c r="UMR182" s="216"/>
      <c r="UMS182" s="216"/>
      <c r="UMT182" s="216"/>
      <c r="UMU182" s="216"/>
      <c r="UMV182" s="216"/>
      <c r="UMW182" s="216"/>
      <c r="UMX182" s="216"/>
      <c r="UMY182" s="216"/>
      <c r="UMZ182" s="216"/>
      <c r="UNA182" s="216"/>
      <c r="UNB182" s="216"/>
      <c r="UNC182" s="216"/>
      <c r="UND182" s="216"/>
      <c r="UNE182" s="216"/>
      <c r="UNF182" s="216"/>
      <c r="UNG182" s="216"/>
      <c r="UNH182" s="216"/>
      <c r="UNI182" s="216"/>
      <c r="UNJ182" s="216"/>
      <c r="UNK182" s="216"/>
      <c r="UNL182" s="216"/>
      <c r="UNM182" s="216"/>
      <c r="UNN182" s="216"/>
      <c r="UNO182" s="216"/>
      <c r="UNP182" s="216"/>
      <c r="UNQ182" s="216"/>
      <c r="UNR182" s="216"/>
      <c r="UNS182" s="216"/>
      <c r="UNT182" s="216"/>
      <c r="UNU182" s="216"/>
      <c r="UNV182" s="216"/>
      <c r="UNW182" s="216"/>
      <c r="UNX182" s="216"/>
      <c r="UNY182" s="216"/>
      <c r="UNZ182" s="216"/>
      <c r="UOA182" s="216"/>
      <c r="UOB182" s="216"/>
      <c r="UOC182" s="216"/>
      <c r="UOD182" s="216"/>
      <c r="UOE182" s="216"/>
      <c r="UOF182" s="216"/>
      <c r="UOG182" s="216"/>
      <c r="UOH182" s="216"/>
      <c r="UOI182" s="216"/>
      <c r="UOJ182" s="216"/>
      <c r="UOK182" s="216"/>
      <c r="UOL182" s="216"/>
      <c r="UOM182" s="216"/>
      <c r="UON182" s="216"/>
      <c r="UOO182" s="216"/>
      <c r="UOP182" s="216"/>
      <c r="UOQ182" s="216"/>
      <c r="UOR182" s="216"/>
      <c r="UOS182" s="216"/>
      <c r="UOT182" s="216"/>
      <c r="UOU182" s="216"/>
      <c r="UOV182" s="216"/>
      <c r="UOW182" s="216"/>
      <c r="UOX182" s="216"/>
      <c r="UOY182" s="216"/>
      <c r="UOZ182" s="216"/>
      <c r="UPA182" s="216"/>
      <c r="UPB182" s="216"/>
      <c r="UPC182" s="216"/>
      <c r="UPD182" s="216"/>
      <c r="UPE182" s="216"/>
      <c r="UPF182" s="216"/>
      <c r="UPG182" s="216"/>
      <c r="UPH182" s="216"/>
      <c r="UPI182" s="216"/>
      <c r="UPJ182" s="216"/>
      <c r="UPK182" s="216"/>
      <c r="UPL182" s="216"/>
      <c r="UPM182" s="216"/>
      <c r="UPN182" s="216"/>
      <c r="UPO182" s="216"/>
      <c r="UPP182" s="216"/>
      <c r="UPQ182" s="216"/>
      <c r="UPR182" s="216"/>
      <c r="UPS182" s="216"/>
      <c r="UPT182" s="216"/>
      <c r="UPU182" s="216"/>
      <c r="UPV182" s="216"/>
      <c r="UPW182" s="216"/>
      <c r="UPX182" s="216"/>
      <c r="UPY182" s="216"/>
      <c r="UPZ182" s="216"/>
      <c r="UQA182" s="216"/>
      <c r="UQB182" s="216"/>
      <c r="UQC182" s="216"/>
      <c r="UQD182" s="216"/>
      <c r="UQE182" s="216"/>
      <c r="UQF182" s="216"/>
      <c r="UQG182" s="216"/>
      <c r="UQH182" s="216"/>
      <c r="UQI182" s="216"/>
      <c r="UQJ182" s="216"/>
      <c r="UQK182" s="216"/>
      <c r="UQL182" s="216"/>
      <c r="UQM182" s="216"/>
      <c r="UQN182" s="216"/>
      <c r="UQO182" s="216"/>
      <c r="UQP182" s="216"/>
      <c r="UQQ182" s="216"/>
      <c r="UQR182" s="216"/>
      <c r="UQS182" s="216"/>
      <c r="UQT182" s="216"/>
      <c r="UQU182" s="216"/>
      <c r="UQV182" s="216"/>
      <c r="UQW182" s="216"/>
      <c r="UQX182" s="216"/>
      <c r="UQY182" s="216"/>
      <c r="UQZ182" s="216"/>
      <c r="URA182" s="216"/>
      <c r="URB182" s="216"/>
      <c r="URC182" s="216"/>
      <c r="URD182" s="216"/>
      <c r="URE182" s="216"/>
      <c r="URF182" s="216"/>
      <c r="URG182" s="216"/>
      <c r="URH182" s="216"/>
      <c r="URI182" s="216"/>
      <c r="URJ182" s="216"/>
      <c r="URK182" s="216"/>
      <c r="URL182" s="216"/>
      <c r="URM182" s="216"/>
      <c r="URN182" s="216"/>
      <c r="URO182" s="216"/>
      <c r="URP182" s="216"/>
      <c r="URQ182" s="216"/>
      <c r="URR182" s="216"/>
      <c r="URS182" s="216"/>
      <c r="URT182" s="216"/>
      <c r="URU182" s="216"/>
      <c r="URV182" s="216"/>
      <c r="URW182" s="216"/>
      <c r="URX182" s="216"/>
      <c r="URY182" s="216"/>
      <c r="URZ182" s="216"/>
      <c r="USA182" s="216"/>
      <c r="USB182" s="216"/>
      <c r="USC182" s="216"/>
      <c r="USD182" s="216"/>
      <c r="USE182" s="216"/>
      <c r="USF182" s="216"/>
      <c r="USG182" s="216"/>
      <c r="USH182" s="216"/>
      <c r="USI182" s="216"/>
      <c r="USJ182" s="216"/>
      <c r="USK182" s="216"/>
      <c r="USL182" s="216"/>
      <c r="USM182" s="216"/>
      <c r="USN182" s="216"/>
      <c r="USO182" s="216"/>
      <c r="USP182" s="216"/>
      <c r="USQ182" s="216"/>
      <c r="USR182" s="216"/>
      <c r="USS182" s="216"/>
      <c r="UST182" s="216"/>
      <c r="USU182" s="216"/>
      <c r="USV182" s="216"/>
      <c r="USW182" s="216"/>
      <c r="USX182" s="216"/>
      <c r="USY182" s="216"/>
      <c r="USZ182" s="216"/>
      <c r="UTA182" s="216"/>
      <c r="UTB182" s="216"/>
      <c r="UTC182" s="216"/>
      <c r="UTD182" s="216"/>
      <c r="UTE182" s="216"/>
      <c r="UTF182" s="216"/>
      <c r="UTG182" s="216"/>
      <c r="UTH182" s="216"/>
      <c r="UTI182" s="216"/>
      <c r="UTJ182" s="216"/>
      <c r="UTK182" s="216"/>
      <c r="UTL182" s="216"/>
      <c r="UTM182" s="216"/>
      <c r="UTN182" s="216"/>
      <c r="UTO182" s="216"/>
      <c r="UTP182" s="216"/>
      <c r="UTQ182" s="216"/>
      <c r="UTR182" s="216"/>
      <c r="UTS182" s="216"/>
      <c r="UTT182" s="216"/>
      <c r="UTU182" s="216"/>
      <c r="UTV182" s="216"/>
      <c r="UTW182" s="216"/>
      <c r="UTX182" s="216"/>
      <c r="UTY182" s="216"/>
      <c r="UTZ182" s="216"/>
      <c r="UUA182" s="216"/>
      <c r="UUB182" s="216"/>
      <c r="UUC182" s="216"/>
      <c r="UUD182" s="216"/>
      <c r="UUE182" s="216"/>
      <c r="UUF182" s="216"/>
      <c r="UUG182" s="216"/>
      <c r="UUH182" s="216"/>
      <c r="UUI182" s="216"/>
      <c r="UUJ182" s="216"/>
      <c r="UUK182" s="216"/>
      <c r="UUL182" s="216"/>
      <c r="UUM182" s="216"/>
      <c r="UUN182" s="216"/>
      <c r="UUO182" s="216"/>
      <c r="UUP182" s="216"/>
      <c r="UUQ182" s="216"/>
      <c r="UUR182" s="216"/>
      <c r="UUS182" s="216"/>
      <c r="UUT182" s="216"/>
      <c r="UUU182" s="216"/>
      <c r="UUV182" s="216"/>
      <c r="UUW182" s="216"/>
      <c r="UUX182" s="216"/>
      <c r="UUY182" s="216"/>
      <c r="UUZ182" s="216"/>
      <c r="UVA182" s="216"/>
      <c r="UVB182" s="216"/>
      <c r="UVC182" s="216"/>
      <c r="UVD182" s="216"/>
      <c r="UVE182" s="216"/>
      <c r="UVF182" s="216"/>
      <c r="UVG182" s="216"/>
      <c r="UVH182" s="216"/>
      <c r="UVI182" s="216"/>
      <c r="UVJ182" s="216"/>
      <c r="UVK182" s="216"/>
      <c r="UVL182" s="216"/>
      <c r="UVM182" s="216"/>
      <c r="UVN182" s="216"/>
      <c r="UVO182" s="216"/>
      <c r="UVP182" s="216"/>
      <c r="UVQ182" s="216"/>
      <c r="UVR182" s="216"/>
      <c r="UVS182" s="216"/>
      <c r="UVT182" s="216"/>
      <c r="UVU182" s="216"/>
      <c r="UVV182" s="216"/>
      <c r="UVW182" s="216"/>
      <c r="UVX182" s="216"/>
      <c r="UVY182" s="216"/>
      <c r="UVZ182" s="216"/>
      <c r="UWA182" s="216"/>
      <c r="UWB182" s="216"/>
      <c r="UWC182" s="216"/>
      <c r="UWD182" s="216"/>
      <c r="UWE182" s="216"/>
      <c r="UWF182" s="216"/>
      <c r="UWG182" s="216"/>
      <c r="UWH182" s="216"/>
      <c r="UWI182" s="216"/>
      <c r="UWJ182" s="216"/>
      <c r="UWK182" s="216"/>
      <c r="UWL182" s="216"/>
      <c r="UWM182" s="216"/>
      <c r="UWN182" s="216"/>
      <c r="UWO182" s="216"/>
      <c r="UWP182" s="216"/>
      <c r="UWQ182" s="216"/>
      <c r="UWR182" s="216"/>
      <c r="UWS182" s="216"/>
      <c r="UWT182" s="216"/>
      <c r="UWU182" s="216"/>
      <c r="UWV182" s="216"/>
      <c r="UWW182" s="216"/>
      <c r="UWX182" s="216"/>
      <c r="UWY182" s="216"/>
      <c r="UWZ182" s="216"/>
      <c r="UXA182" s="216"/>
      <c r="UXB182" s="216"/>
      <c r="UXC182" s="216"/>
      <c r="UXD182" s="216"/>
      <c r="UXE182" s="216"/>
      <c r="UXF182" s="216"/>
      <c r="UXG182" s="216"/>
      <c r="UXH182" s="216"/>
      <c r="UXI182" s="216"/>
      <c r="UXJ182" s="216"/>
      <c r="UXK182" s="216"/>
      <c r="UXL182" s="216"/>
      <c r="UXM182" s="216"/>
      <c r="UXN182" s="216"/>
      <c r="UXO182" s="216"/>
      <c r="UXP182" s="216"/>
      <c r="UXQ182" s="216"/>
      <c r="UXR182" s="216"/>
      <c r="UXS182" s="216"/>
      <c r="UXT182" s="216"/>
      <c r="UXU182" s="216"/>
      <c r="UXV182" s="216"/>
      <c r="UXW182" s="216"/>
      <c r="UXX182" s="216"/>
      <c r="UXY182" s="216"/>
      <c r="UXZ182" s="216"/>
      <c r="UYA182" s="216"/>
      <c r="UYB182" s="216"/>
      <c r="UYC182" s="216"/>
      <c r="UYD182" s="216"/>
      <c r="UYE182" s="216"/>
      <c r="UYF182" s="216"/>
      <c r="UYG182" s="216"/>
      <c r="UYH182" s="216"/>
      <c r="UYI182" s="216"/>
      <c r="UYJ182" s="216"/>
      <c r="UYK182" s="216"/>
      <c r="UYL182" s="216"/>
      <c r="UYM182" s="216"/>
      <c r="UYN182" s="216"/>
      <c r="UYO182" s="216"/>
      <c r="UYP182" s="216"/>
      <c r="UYQ182" s="216"/>
      <c r="UYR182" s="216"/>
      <c r="UYS182" s="216"/>
      <c r="UYT182" s="216"/>
      <c r="UYU182" s="216"/>
      <c r="UYV182" s="216"/>
      <c r="UYW182" s="216"/>
      <c r="UYX182" s="216"/>
      <c r="UYY182" s="216"/>
      <c r="UYZ182" s="216"/>
      <c r="UZA182" s="216"/>
      <c r="UZB182" s="216"/>
      <c r="UZC182" s="216"/>
      <c r="UZD182" s="216"/>
      <c r="UZE182" s="216"/>
      <c r="UZF182" s="216"/>
      <c r="UZG182" s="216"/>
      <c r="UZH182" s="216"/>
      <c r="UZI182" s="216"/>
      <c r="UZJ182" s="216"/>
      <c r="UZK182" s="216"/>
      <c r="UZL182" s="216"/>
      <c r="UZM182" s="216"/>
      <c r="UZN182" s="216"/>
      <c r="UZO182" s="216"/>
      <c r="UZP182" s="216"/>
      <c r="UZQ182" s="216"/>
      <c r="UZR182" s="216"/>
      <c r="UZS182" s="216"/>
      <c r="UZT182" s="216"/>
      <c r="UZU182" s="216"/>
      <c r="UZV182" s="216"/>
      <c r="UZW182" s="216"/>
      <c r="UZX182" s="216"/>
      <c r="UZY182" s="216"/>
      <c r="UZZ182" s="216"/>
      <c r="VAA182" s="216"/>
      <c r="VAB182" s="216"/>
      <c r="VAC182" s="216"/>
      <c r="VAD182" s="216"/>
      <c r="VAE182" s="216"/>
      <c r="VAF182" s="216"/>
      <c r="VAG182" s="216"/>
      <c r="VAH182" s="216"/>
      <c r="VAI182" s="216"/>
      <c r="VAJ182" s="216"/>
      <c r="VAK182" s="216"/>
      <c r="VAL182" s="216"/>
      <c r="VAM182" s="216"/>
      <c r="VAN182" s="216"/>
      <c r="VAO182" s="216"/>
      <c r="VAP182" s="216"/>
      <c r="VAQ182" s="216"/>
      <c r="VAR182" s="216"/>
      <c r="VAS182" s="216"/>
      <c r="VAT182" s="216"/>
      <c r="VAU182" s="216"/>
      <c r="VAV182" s="216"/>
      <c r="VAW182" s="216"/>
      <c r="VAX182" s="216"/>
      <c r="VAY182" s="216"/>
      <c r="VAZ182" s="216"/>
      <c r="VBA182" s="216"/>
      <c r="VBB182" s="216"/>
      <c r="VBC182" s="216"/>
      <c r="VBD182" s="216"/>
      <c r="VBE182" s="216"/>
      <c r="VBF182" s="216"/>
      <c r="VBG182" s="216"/>
      <c r="VBH182" s="216"/>
      <c r="VBI182" s="216"/>
      <c r="VBJ182" s="216"/>
      <c r="VBK182" s="216"/>
      <c r="VBL182" s="216"/>
      <c r="VBM182" s="216"/>
      <c r="VBN182" s="216"/>
      <c r="VBO182" s="216"/>
      <c r="VBP182" s="216"/>
      <c r="VBQ182" s="216"/>
      <c r="VBR182" s="216"/>
      <c r="VBS182" s="216"/>
      <c r="VBT182" s="216"/>
      <c r="VBU182" s="216"/>
      <c r="VBV182" s="216"/>
      <c r="VBW182" s="216"/>
      <c r="VBX182" s="216"/>
      <c r="VBY182" s="216"/>
      <c r="VBZ182" s="216"/>
      <c r="VCA182" s="216"/>
      <c r="VCB182" s="216"/>
      <c r="VCC182" s="216"/>
      <c r="VCD182" s="216"/>
      <c r="VCE182" s="216"/>
      <c r="VCF182" s="216"/>
      <c r="VCG182" s="216"/>
      <c r="VCH182" s="216"/>
      <c r="VCI182" s="216"/>
      <c r="VCJ182" s="216"/>
      <c r="VCK182" s="216"/>
      <c r="VCL182" s="216"/>
      <c r="VCM182" s="216"/>
      <c r="VCN182" s="216"/>
      <c r="VCO182" s="216"/>
      <c r="VCP182" s="216"/>
      <c r="VCQ182" s="216"/>
      <c r="VCR182" s="216"/>
      <c r="VCS182" s="216"/>
      <c r="VCT182" s="216"/>
      <c r="VCU182" s="216"/>
      <c r="VCV182" s="216"/>
      <c r="VCW182" s="216"/>
      <c r="VCX182" s="216"/>
      <c r="VCY182" s="216"/>
      <c r="VCZ182" s="216"/>
      <c r="VDA182" s="216"/>
      <c r="VDB182" s="216"/>
      <c r="VDC182" s="216"/>
      <c r="VDD182" s="216"/>
      <c r="VDE182" s="216"/>
      <c r="VDF182" s="216"/>
      <c r="VDG182" s="216"/>
      <c r="VDH182" s="216"/>
      <c r="VDI182" s="216"/>
      <c r="VDJ182" s="216"/>
      <c r="VDK182" s="216"/>
      <c r="VDL182" s="216"/>
      <c r="VDM182" s="216"/>
      <c r="VDN182" s="216"/>
      <c r="VDO182" s="216"/>
      <c r="VDP182" s="216"/>
      <c r="VDQ182" s="216"/>
      <c r="VDR182" s="216"/>
      <c r="VDS182" s="216"/>
      <c r="VDT182" s="216"/>
      <c r="VDU182" s="216"/>
      <c r="VDV182" s="216"/>
      <c r="VDW182" s="216"/>
      <c r="VDX182" s="216"/>
      <c r="VDY182" s="216"/>
      <c r="VDZ182" s="216"/>
      <c r="VEA182" s="216"/>
      <c r="VEB182" s="216"/>
      <c r="VEC182" s="216"/>
      <c r="VED182" s="216"/>
      <c r="VEE182" s="216"/>
      <c r="VEF182" s="216"/>
      <c r="VEG182" s="216"/>
      <c r="VEH182" s="216"/>
      <c r="VEI182" s="216"/>
      <c r="VEJ182" s="216"/>
      <c r="VEK182" s="216"/>
      <c r="VEL182" s="216"/>
      <c r="VEM182" s="216"/>
      <c r="VEN182" s="216"/>
      <c r="VEO182" s="216"/>
      <c r="VEP182" s="216"/>
      <c r="VEQ182" s="216"/>
      <c r="VER182" s="216"/>
      <c r="VES182" s="216"/>
      <c r="VET182" s="216"/>
      <c r="VEU182" s="216"/>
      <c r="VEV182" s="216"/>
      <c r="VEW182" s="216"/>
      <c r="VEX182" s="216"/>
      <c r="VEY182" s="216"/>
      <c r="VEZ182" s="216"/>
      <c r="VFA182" s="216"/>
      <c r="VFB182" s="216"/>
      <c r="VFC182" s="216"/>
      <c r="VFD182" s="216"/>
      <c r="VFE182" s="216"/>
      <c r="VFF182" s="216"/>
      <c r="VFG182" s="216"/>
      <c r="VFH182" s="216"/>
      <c r="VFI182" s="216"/>
      <c r="VFJ182" s="216"/>
      <c r="VFK182" s="216"/>
      <c r="VFL182" s="216"/>
      <c r="VFM182" s="216"/>
      <c r="VFN182" s="216"/>
      <c r="VFO182" s="216"/>
      <c r="VFP182" s="216"/>
      <c r="VFQ182" s="216"/>
      <c r="VFR182" s="216"/>
      <c r="VFS182" s="216"/>
      <c r="VFT182" s="216"/>
      <c r="VFU182" s="216"/>
      <c r="VFV182" s="216"/>
      <c r="VFW182" s="216"/>
      <c r="VFX182" s="216"/>
      <c r="VFY182" s="216"/>
      <c r="VFZ182" s="216"/>
      <c r="VGA182" s="216"/>
      <c r="VGB182" s="216"/>
      <c r="VGC182" s="216"/>
      <c r="VGD182" s="216"/>
      <c r="VGE182" s="216"/>
      <c r="VGF182" s="216"/>
      <c r="VGG182" s="216"/>
      <c r="VGH182" s="216"/>
      <c r="VGI182" s="216"/>
      <c r="VGJ182" s="216"/>
      <c r="VGK182" s="216"/>
      <c r="VGL182" s="216"/>
      <c r="VGM182" s="216"/>
      <c r="VGN182" s="216"/>
      <c r="VGO182" s="216"/>
      <c r="VGP182" s="216"/>
      <c r="VGQ182" s="216"/>
      <c r="VGR182" s="216"/>
      <c r="VGS182" s="216"/>
      <c r="VGT182" s="216"/>
      <c r="VGU182" s="216"/>
      <c r="VGV182" s="216"/>
      <c r="VGW182" s="216"/>
      <c r="VGX182" s="216"/>
      <c r="VGY182" s="216"/>
      <c r="VGZ182" s="216"/>
      <c r="VHA182" s="216"/>
      <c r="VHB182" s="216"/>
      <c r="VHC182" s="216"/>
      <c r="VHD182" s="216"/>
      <c r="VHE182" s="216"/>
      <c r="VHF182" s="216"/>
      <c r="VHG182" s="216"/>
      <c r="VHH182" s="216"/>
      <c r="VHI182" s="216"/>
      <c r="VHJ182" s="216"/>
      <c r="VHK182" s="216"/>
      <c r="VHL182" s="216"/>
      <c r="VHM182" s="216"/>
      <c r="VHN182" s="216"/>
      <c r="VHO182" s="216"/>
      <c r="VHP182" s="216"/>
      <c r="VHQ182" s="216"/>
      <c r="VHR182" s="216"/>
      <c r="VHS182" s="216"/>
      <c r="VHT182" s="216"/>
      <c r="VHU182" s="216"/>
      <c r="VHV182" s="216"/>
      <c r="VHW182" s="216"/>
      <c r="VHX182" s="216"/>
      <c r="VHY182" s="216"/>
      <c r="VHZ182" s="216"/>
      <c r="VIA182" s="216"/>
      <c r="VIB182" s="216"/>
      <c r="VIC182" s="216"/>
      <c r="VID182" s="216"/>
      <c r="VIE182" s="216"/>
      <c r="VIF182" s="216"/>
      <c r="VIG182" s="216"/>
      <c r="VIH182" s="216"/>
      <c r="VII182" s="216"/>
      <c r="VIJ182" s="216"/>
      <c r="VIK182" s="216"/>
      <c r="VIL182" s="216"/>
      <c r="VIM182" s="216"/>
      <c r="VIN182" s="216"/>
      <c r="VIO182" s="216"/>
      <c r="VIP182" s="216"/>
      <c r="VIQ182" s="216"/>
      <c r="VIR182" s="216"/>
      <c r="VIS182" s="216"/>
      <c r="VIT182" s="216"/>
      <c r="VIU182" s="216"/>
      <c r="VIV182" s="216"/>
      <c r="VIW182" s="216"/>
      <c r="VIX182" s="216"/>
      <c r="VIY182" s="216"/>
      <c r="VIZ182" s="216"/>
      <c r="VJA182" s="216"/>
      <c r="VJB182" s="216"/>
      <c r="VJC182" s="216"/>
      <c r="VJD182" s="216"/>
      <c r="VJE182" s="216"/>
      <c r="VJF182" s="216"/>
      <c r="VJG182" s="216"/>
      <c r="VJH182" s="216"/>
      <c r="VJI182" s="216"/>
      <c r="VJJ182" s="216"/>
      <c r="VJK182" s="216"/>
      <c r="VJL182" s="216"/>
      <c r="VJM182" s="216"/>
      <c r="VJN182" s="216"/>
      <c r="VJO182" s="216"/>
      <c r="VJP182" s="216"/>
      <c r="VJQ182" s="216"/>
      <c r="VJR182" s="216"/>
      <c r="VJS182" s="216"/>
      <c r="VJT182" s="216"/>
      <c r="VJU182" s="216"/>
      <c r="VJV182" s="216"/>
      <c r="VJW182" s="216"/>
      <c r="VJX182" s="216"/>
      <c r="VJY182" s="216"/>
      <c r="VJZ182" s="216"/>
      <c r="VKA182" s="216"/>
      <c r="VKB182" s="216"/>
      <c r="VKC182" s="216"/>
      <c r="VKD182" s="216"/>
      <c r="VKE182" s="216"/>
      <c r="VKF182" s="216"/>
      <c r="VKG182" s="216"/>
      <c r="VKH182" s="216"/>
      <c r="VKI182" s="216"/>
      <c r="VKJ182" s="216"/>
      <c r="VKK182" s="216"/>
      <c r="VKL182" s="216"/>
      <c r="VKM182" s="216"/>
      <c r="VKN182" s="216"/>
      <c r="VKO182" s="216"/>
      <c r="VKP182" s="216"/>
      <c r="VKQ182" s="216"/>
      <c r="VKR182" s="216"/>
      <c r="VKS182" s="216"/>
      <c r="VKT182" s="216"/>
      <c r="VKU182" s="216"/>
      <c r="VKV182" s="216"/>
      <c r="VKW182" s="216"/>
      <c r="VKX182" s="216"/>
      <c r="VKY182" s="216"/>
      <c r="VKZ182" s="216"/>
      <c r="VLA182" s="216"/>
      <c r="VLB182" s="216"/>
      <c r="VLC182" s="216"/>
      <c r="VLD182" s="216"/>
      <c r="VLE182" s="216"/>
      <c r="VLF182" s="216"/>
      <c r="VLG182" s="216"/>
      <c r="VLH182" s="216"/>
      <c r="VLI182" s="216"/>
      <c r="VLJ182" s="216"/>
      <c r="VLK182" s="216"/>
      <c r="VLL182" s="216"/>
      <c r="VLM182" s="216"/>
      <c r="VLN182" s="216"/>
      <c r="VLO182" s="216"/>
      <c r="VLP182" s="216"/>
      <c r="VLQ182" s="216"/>
      <c r="VLR182" s="216"/>
      <c r="VLS182" s="216"/>
      <c r="VLT182" s="216"/>
      <c r="VLU182" s="216"/>
      <c r="VLV182" s="216"/>
      <c r="VLW182" s="216"/>
      <c r="VLX182" s="216"/>
      <c r="VLY182" s="216"/>
      <c r="VLZ182" s="216"/>
      <c r="VMA182" s="216"/>
      <c r="VMB182" s="216"/>
      <c r="VMC182" s="216"/>
      <c r="VMD182" s="216"/>
      <c r="VME182" s="216"/>
      <c r="VMF182" s="216"/>
      <c r="VMG182" s="216"/>
      <c r="VMH182" s="216"/>
      <c r="VMI182" s="216"/>
      <c r="VMJ182" s="216"/>
      <c r="VMK182" s="216"/>
      <c r="VML182" s="216"/>
      <c r="VMM182" s="216"/>
      <c r="VMN182" s="216"/>
      <c r="VMO182" s="216"/>
      <c r="VMP182" s="216"/>
      <c r="VMQ182" s="216"/>
      <c r="VMR182" s="216"/>
      <c r="VMS182" s="216"/>
      <c r="VMT182" s="216"/>
      <c r="VMU182" s="216"/>
      <c r="VMV182" s="216"/>
      <c r="VMW182" s="216"/>
      <c r="VMX182" s="216"/>
      <c r="VMY182" s="216"/>
      <c r="VMZ182" s="216"/>
      <c r="VNA182" s="216"/>
      <c r="VNB182" s="216"/>
      <c r="VNC182" s="216"/>
      <c r="VND182" s="216"/>
      <c r="VNE182" s="216"/>
      <c r="VNF182" s="216"/>
      <c r="VNG182" s="216"/>
      <c r="VNH182" s="216"/>
      <c r="VNI182" s="216"/>
      <c r="VNJ182" s="216"/>
      <c r="VNK182" s="216"/>
      <c r="VNL182" s="216"/>
      <c r="VNM182" s="216"/>
      <c r="VNN182" s="216"/>
      <c r="VNO182" s="216"/>
      <c r="VNP182" s="216"/>
      <c r="VNQ182" s="216"/>
      <c r="VNR182" s="216"/>
      <c r="VNS182" s="216"/>
      <c r="VNT182" s="216"/>
      <c r="VNU182" s="216"/>
      <c r="VNV182" s="216"/>
      <c r="VNW182" s="216"/>
      <c r="VNX182" s="216"/>
      <c r="VNY182" s="216"/>
      <c r="VNZ182" s="216"/>
      <c r="VOA182" s="216"/>
      <c r="VOB182" s="216"/>
      <c r="VOC182" s="216"/>
      <c r="VOD182" s="216"/>
      <c r="VOE182" s="216"/>
      <c r="VOF182" s="216"/>
      <c r="VOG182" s="216"/>
      <c r="VOH182" s="216"/>
      <c r="VOI182" s="216"/>
      <c r="VOJ182" s="216"/>
      <c r="VOK182" s="216"/>
      <c r="VOL182" s="216"/>
      <c r="VOM182" s="216"/>
      <c r="VON182" s="216"/>
      <c r="VOO182" s="216"/>
      <c r="VOP182" s="216"/>
      <c r="VOQ182" s="216"/>
      <c r="VOR182" s="216"/>
      <c r="VOS182" s="216"/>
      <c r="VOT182" s="216"/>
      <c r="VOU182" s="216"/>
      <c r="VOV182" s="216"/>
      <c r="VOW182" s="216"/>
      <c r="VOX182" s="216"/>
      <c r="VOY182" s="216"/>
      <c r="VOZ182" s="216"/>
      <c r="VPA182" s="216"/>
      <c r="VPB182" s="216"/>
      <c r="VPC182" s="216"/>
      <c r="VPD182" s="216"/>
      <c r="VPE182" s="216"/>
      <c r="VPF182" s="216"/>
      <c r="VPG182" s="216"/>
      <c r="VPH182" s="216"/>
      <c r="VPI182" s="216"/>
      <c r="VPJ182" s="216"/>
      <c r="VPK182" s="216"/>
      <c r="VPL182" s="216"/>
      <c r="VPM182" s="216"/>
      <c r="VPN182" s="216"/>
      <c r="VPO182" s="216"/>
      <c r="VPP182" s="216"/>
      <c r="VPQ182" s="216"/>
      <c r="VPR182" s="216"/>
      <c r="VPS182" s="216"/>
      <c r="VPT182" s="216"/>
      <c r="VPU182" s="216"/>
      <c r="VPV182" s="216"/>
      <c r="VPW182" s="216"/>
      <c r="VPX182" s="216"/>
      <c r="VPY182" s="216"/>
      <c r="VPZ182" s="216"/>
      <c r="VQA182" s="216"/>
      <c r="VQB182" s="216"/>
      <c r="VQC182" s="216"/>
      <c r="VQD182" s="216"/>
      <c r="VQE182" s="216"/>
      <c r="VQF182" s="216"/>
      <c r="VQG182" s="216"/>
      <c r="VQH182" s="216"/>
      <c r="VQI182" s="216"/>
      <c r="VQJ182" s="216"/>
      <c r="VQK182" s="216"/>
      <c r="VQL182" s="216"/>
      <c r="VQM182" s="216"/>
      <c r="VQN182" s="216"/>
      <c r="VQO182" s="216"/>
      <c r="VQP182" s="216"/>
      <c r="VQQ182" s="216"/>
      <c r="VQR182" s="216"/>
      <c r="VQS182" s="216"/>
      <c r="VQT182" s="216"/>
      <c r="VQU182" s="216"/>
      <c r="VQV182" s="216"/>
      <c r="VQW182" s="216"/>
      <c r="VQX182" s="216"/>
      <c r="VQY182" s="216"/>
      <c r="VQZ182" s="216"/>
      <c r="VRA182" s="216"/>
      <c r="VRB182" s="216"/>
      <c r="VRC182" s="216"/>
      <c r="VRD182" s="216"/>
      <c r="VRE182" s="216"/>
      <c r="VRF182" s="216"/>
      <c r="VRG182" s="216"/>
      <c r="VRH182" s="216"/>
      <c r="VRI182" s="216"/>
      <c r="VRJ182" s="216"/>
      <c r="VRK182" s="216"/>
      <c r="VRL182" s="216"/>
      <c r="VRM182" s="216"/>
      <c r="VRN182" s="216"/>
      <c r="VRO182" s="216"/>
      <c r="VRP182" s="216"/>
      <c r="VRQ182" s="216"/>
      <c r="VRR182" s="216"/>
      <c r="VRS182" s="216"/>
      <c r="VRT182" s="216"/>
      <c r="VRU182" s="216"/>
      <c r="VRV182" s="216"/>
      <c r="VRW182" s="216"/>
      <c r="VRX182" s="216"/>
      <c r="VRY182" s="216"/>
      <c r="VRZ182" s="216"/>
      <c r="VSA182" s="216"/>
      <c r="VSB182" s="216"/>
      <c r="VSC182" s="216"/>
      <c r="VSD182" s="216"/>
      <c r="VSE182" s="216"/>
      <c r="VSF182" s="216"/>
      <c r="VSG182" s="216"/>
      <c r="VSH182" s="216"/>
      <c r="VSI182" s="216"/>
      <c r="VSJ182" s="216"/>
      <c r="VSK182" s="216"/>
      <c r="VSL182" s="216"/>
      <c r="VSM182" s="216"/>
      <c r="VSN182" s="216"/>
      <c r="VSO182" s="216"/>
      <c r="VSP182" s="216"/>
      <c r="VSQ182" s="216"/>
      <c r="VSR182" s="216"/>
      <c r="VSS182" s="216"/>
      <c r="VST182" s="216"/>
      <c r="VSU182" s="216"/>
      <c r="VSV182" s="216"/>
      <c r="VSW182" s="216"/>
      <c r="VSX182" s="216"/>
      <c r="VSY182" s="216"/>
      <c r="VSZ182" s="216"/>
      <c r="VTA182" s="216"/>
      <c r="VTB182" s="216"/>
      <c r="VTC182" s="216"/>
      <c r="VTD182" s="216"/>
      <c r="VTE182" s="216"/>
      <c r="VTF182" s="216"/>
      <c r="VTG182" s="216"/>
      <c r="VTH182" s="216"/>
      <c r="VTI182" s="216"/>
      <c r="VTJ182" s="216"/>
      <c r="VTK182" s="216"/>
      <c r="VTL182" s="216"/>
      <c r="VTM182" s="216"/>
      <c r="VTN182" s="216"/>
      <c r="VTO182" s="216"/>
      <c r="VTP182" s="216"/>
      <c r="VTQ182" s="216"/>
      <c r="VTR182" s="216"/>
      <c r="VTS182" s="216"/>
      <c r="VTT182" s="216"/>
      <c r="VTU182" s="216"/>
      <c r="VTV182" s="216"/>
      <c r="VTW182" s="216"/>
      <c r="VTX182" s="216"/>
      <c r="VTY182" s="216"/>
      <c r="VTZ182" s="216"/>
      <c r="VUA182" s="216"/>
      <c r="VUB182" s="216"/>
      <c r="VUC182" s="216"/>
      <c r="VUD182" s="216"/>
      <c r="VUE182" s="216"/>
      <c r="VUF182" s="216"/>
      <c r="VUG182" s="216"/>
      <c r="VUH182" s="216"/>
      <c r="VUI182" s="216"/>
      <c r="VUJ182" s="216"/>
      <c r="VUK182" s="216"/>
      <c r="VUL182" s="216"/>
      <c r="VUM182" s="216"/>
      <c r="VUN182" s="216"/>
      <c r="VUO182" s="216"/>
      <c r="VUP182" s="216"/>
      <c r="VUQ182" s="216"/>
      <c r="VUR182" s="216"/>
      <c r="VUS182" s="216"/>
      <c r="VUT182" s="216"/>
      <c r="VUU182" s="216"/>
      <c r="VUV182" s="216"/>
      <c r="VUW182" s="216"/>
      <c r="VUX182" s="216"/>
      <c r="VUY182" s="216"/>
      <c r="VUZ182" s="216"/>
      <c r="VVA182" s="216"/>
      <c r="VVB182" s="216"/>
      <c r="VVC182" s="216"/>
      <c r="VVD182" s="216"/>
      <c r="VVE182" s="216"/>
      <c r="VVF182" s="216"/>
      <c r="VVG182" s="216"/>
      <c r="VVH182" s="216"/>
      <c r="VVI182" s="216"/>
      <c r="VVJ182" s="216"/>
      <c r="VVK182" s="216"/>
      <c r="VVL182" s="216"/>
      <c r="VVM182" s="216"/>
      <c r="VVN182" s="216"/>
      <c r="VVO182" s="216"/>
      <c r="VVP182" s="216"/>
      <c r="VVQ182" s="216"/>
      <c r="VVR182" s="216"/>
      <c r="VVS182" s="216"/>
      <c r="VVT182" s="216"/>
      <c r="VVU182" s="216"/>
      <c r="VVV182" s="216"/>
      <c r="VVW182" s="216"/>
      <c r="VVX182" s="216"/>
      <c r="VVY182" s="216"/>
      <c r="VVZ182" s="216"/>
      <c r="VWA182" s="216"/>
      <c r="VWB182" s="216"/>
      <c r="VWC182" s="216"/>
      <c r="VWD182" s="216"/>
      <c r="VWE182" s="216"/>
      <c r="VWF182" s="216"/>
      <c r="VWG182" s="216"/>
      <c r="VWH182" s="216"/>
      <c r="VWI182" s="216"/>
      <c r="VWJ182" s="216"/>
      <c r="VWK182" s="216"/>
      <c r="VWL182" s="216"/>
      <c r="VWM182" s="216"/>
      <c r="VWN182" s="216"/>
      <c r="VWO182" s="216"/>
      <c r="VWP182" s="216"/>
      <c r="VWQ182" s="216"/>
      <c r="VWR182" s="216"/>
      <c r="VWS182" s="216"/>
      <c r="VWT182" s="216"/>
      <c r="VWU182" s="216"/>
      <c r="VWV182" s="216"/>
      <c r="VWW182" s="216"/>
      <c r="VWX182" s="216"/>
      <c r="VWY182" s="216"/>
      <c r="VWZ182" s="216"/>
      <c r="VXA182" s="216"/>
      <c r="VXB182" s="216"/>
      <c r="VXC182" s="216"/>
      <c r="VXD182" s="216"/>
      <c r="VXE182" s="216"/>
      <c r="VXF182" s="216"/>
      <c r="VXG182" s="216"/>
      <c r="VXH182" s="216"/>
      <c r="VXI182" s="216"/>
      <c r="VXJ182" s="216"/>
      <c r="VXK182" s="216"/>
      <c r="VXL182" s="216"/>
      <c r="VXM182" s="216"/>
      <c r="VXN182" s="216"/>
      <c r="VXO182" s="216"/>
      <c r="VXP182" s="216"/>
      <c r="VXQ182" s="216"/>
      <c r="VXR182" s="216"/>
      <c r="VXS182" s="216"/>
      <c r="VXT182" s="216"/>
      <c r="VXU182" s="216"/>
      <c r="VXV182" s="216"/>
      <c r="VXW182" s="216"/>
      <c r="VXX182" s="216"/>
      <c r="VXY182" s="216"/>
      <c r="VXZ182" s="216"/>
      <c r="VYA182" s="216"/>
      <c r="VYB182" s="216"/>
      <c r="VYC182" s="216"/>
      <c r="VYD182" s="216"/>
      <c r="VYE182" s="216"/>
      <c r="VYF182" s="216"/>
      <c r="VYG182" s="216"/>
      <c r="VYH182" s="216"/>
      <c r="VYI182" s="216"/>
      <c r="VYJ182" s="216"/>
      <c r="VYK182" s="216"/>
      <c r="VYL182" s="216"/>
      <c r="VYM182" s="216"/>
      <c r="VYN182" s="216"/>
      <c r="VYO182" s="216"/>
      <c r="VYP182" s="216"/>
      <c r="VYQ182" s="216"/>
      <c r="VYR182" s="216"/>
      <c r="VYS182" s="216"/>
      <c r="VYT182" s="216"/>
      <c r="VYU182" s="216"/>
      <c r="VYV182" s="216"/>
      <c r="VYW182" s="216"/>
      <c r="VYX182" s="216"/>
      <c r="VYY182" s="216"/>
      <c r="VYZ182" s="216"/>
      <c r="VZA182" s="216"/>
      <c r="VZB182" s="216"/>
      <c r="VZC182" s="216"/>
      <c r="VZD182" s="216"/>
      <c r="VZE182" s="216"/>
      <c r="VZF182" s="216"/>
      <c r="VZG182" s="216"/>
      <c r="VZH182" s="216"/>
      <c r="VZI182" s="216"/>
      <c r="VZJ182" s="216"/>
      <c r="VZK182" s="216"/>
      <c r="VZL182" s="216"/>
      <c r="VZM182" s="216"/>
      <c r="VZN182" s="216"/>
      <c r="VZO182" s="216"/>
      <c r="VZP182" s="216"/>
      <c r="VZQ182" s="216"/>
      <c r="VZR182" s="216"/>
      <c r="VZS182" s="216"/>
      <c r="VZT182" s="216"/>
      <c r="VZU182" s="216"/>
      <c r="VZV182" s="216"/>
      <c r="VZW182" s="216"/>
      <c r="VZX182" s="216"/>
      <c r="VZY182" s="216"/>
      <c r="VZZ182" s="216"/>
      <c r="WAA182" s="216"/>
      <c r="WAB182" s="216"/>
      <c r="WAC182" s="216"/>
      <c r="WAD182" s="216"/>
      <c r="WAE182" s="216"/>
      <c r="WAF182" s="216"/>
      <c r="WAG182" s="216"/>
      <c r="WAH182" s="216"/>
      <c r="WAI182" s="216"/>
      <c r="WAJ182" s="216"/>
      <c r="WAK182" s="216"/>
      <c r="WAL182" s="216"/>
      <c r="WAM182" s="216"/>
      <c r="WAN182" s="216"/>
      <c r="WAO182" s="216"/>
      <c r="WAP182" s="216"/>
      <c r="WAQ182" s="216"/>
      <c r="WAR182" s="216"/>
      <c r="WAS182" s="216"/>
      <c r="WAT182" s="216"/>
      <c r="WAU182" s="216"/>
      <c r="WAV182" s="216"/>
      <c r="WAW182" s="216"/>
      <c r="WAX182" s="216"/>
      <c r="WAY182" s="216"/>
      <c r="WAZ182" s="216"/>
      <c r="WBA182" s="216"/>
      <c r="WBB182" s="216"/>
      <c r="WBC182" s="216"/>
      <c r="WBD182" s="216"/>
      <c r="WBE182" s="216"/>
      <c r="WBF182" s="216"/>
      <c r="WBG182" s="216"/>
      <c r="WBH182" s="216"/>
      <c r="WBI182" s="216"/>
      <c r="WBJ182" s="216"/>
      <c r="WBK182" s="216"/>
      <c r="WBL182" s="216"/>
      <c r="WBM182" s="216"/>
      <c r="WBN182" s="216"/>
      <c r="WBO182" s="216"/>
      <c r="WBP182" s="216"/>
      <c r="WBQ182" s="216"/>
      <c r="WBR182" s="216"/>
      <c r="WBS182" s="216"/>
      <c r="WBT182" s="216"/>
      <c r="WBU182" s="216"/>
      <c r="WBV182" s="216"/>
      <c r="WBW182" s="216"/>
      <c r="WBX182" s="216"/>
      <c r="WBY182" s="216"/>
      <c r="WBZ182" s="216"/>
      <c r="WCA182" s="216"/>
      <c r="WCB182" s="216"/>
      <c r="WCC182" s="216"/>
      <c r="WCD182" s="216"/>
      <c r="WCE182" s="216"/>
      <c r="WCF182" s="216"/>
      <c r="WCG182" s="216"/>
      <c r="WCH182" s="216"/>
      <c r="WCI182" s="216"/>
      <c r="WCJ182" s="216"/>
      <c r="WCK182" s="216"/>
      <c r="WCL182" s="216"/>
      <c r="WCM182" s="216"/>
      <c r="WCN182" s="216"/>
      <c r="WCO182" s="216"/>
      <c r="WCP182" s="216"/>
      <c r="WCQ182" s="216"/>
      <c r="WCR182" s="216"/>
      <c r="WCS182" s="216"/>
      <c r="WCT182" s="216"/>
      <c r="WCU182" s="216"/>
      <c r="WCV182" s="216"/>
      <c r="WCW182" s="216"/>
      <c r="WCX182" s="216"/>
      <c r="WCY182" s="216"/>
      <c r="WCZ182" s="216"/>
      <c r="WDA182" s="216"/>
      <c r="WDB182" s="216"/>
      <c r="WDC182" s="216"/>
      <c r="WDD182" s="216"/>
      <c r="WDE182" s="216"/>
      <c r="WDF182" s="216"/>
      <c r="WDG182" s="216"/>
      <c r="WDH182" s="216"/>
      <c r="WDI182" s="216"/>
      <c r="WDJ182" s="216"/>
      <c r="WDK182" s="216"/>
      <c r="WDL182" s="216"/>
      <c r="WDM182" s="216"/>
      <c r="WDN182" s="216"/>
      <c r="WDO182" s="216"/>
      <c r="WDP182" s="216"/>
      <c r="WDQ182" s="216"/>
      <c r="WDR182" s="216"/>
      <c r="WDS182" s="216"/>
      <c r="WDT182" s="216"/>
      <c r="WDU182" s="216"/>
      <c r="WDV182" s="216"/>
      <c r="WDW182" s="216"/>
      <c r="WDX182" s="216"/>
      <c r="WDY182" s="216"/>
      <c r="WDZ182" s="216"/>
      <c r="WEA182" s="216"/>
      <c r="WEB182" s="216"/>
      <c r="WEC182" s="216"/>
      <c r="WED182" s="216"/>
      <c r="WEE182" s="216"/>
      <c r="WEF182" s="216"/>
      <c r="WEG182" s="216"/>
      <c r="WEH182" s="216"/>
      <c r="WEI182" s="216"/>
      <c r="WEJ182" s="216"/>
      <c r="WEK182" s="216"/>
      <c r="WEL182" s="216"/>
      <c r="WEM182" s="216"/>
      <c r="WEN182" s="216"/>
      <c r="WEO182" s="216"/>
      <c r="WEP182" s="216"/>
      <c r="WEQ182" s="216"/>
      <c r="WER182" s="216"/>
      <c r="WES182" s="216"/>
      <c r="WET182" s="216"/>
      <c r="WEU182" s="216"/>
      <c r="WEV182" s="216"/>
      <c r="WEW182" s="216"/>
      <c r="WEX182" s="216"/>
      <c r="WEY182" s="216"/>
      <c r="WEZ182" s="216"/>
      <c r="WFA182" s="216"/>
      <c r="WFB182" s="216"/>
      <c r="WFC182" s="216"/>
      <c r="WFD182" s="216"/>
      <c r="WFE182" s="216"/>
      <c r="WFF182" s="216"/>
      <c r="WFG182" s="216"/>
      <c r="WFH182" s="216"/>
      <c r="WFI182" s="216"/>
      <c r="WFJ182" s="216"/>
      <c r="WFK182" s="216"/>
      <c r="WFL182" s="216"/>
      <c r="WFM182" s="216"/>
      <c r="WFN182" s="216"/>
      <c r="WFO182" s="216"/>
      <c r="WFP182" s="216"/>
      <c r="WFQ182" s="216"/>
      <c r="WFR182" s="216"/>
      <c r="WFS182" s="216"/>
      <c r="WFT182" s="216"/>
      <c r="WFU182" s="216"/>
      <c r="WFV182" s="216"/>
      <c r="WFW182" s="216"/>
      <c r="WFX182" s="216"/>
      <c r="WFY182" s="216"/>
      <c r="WFZ182" s="216"/>
      <c r="WGA182" s="216"/>
      <c r="WGB182" s="216"/>
      <c r="WGC182" s="216"/>
      <c r="WGD182" s="216"/>
      <c r="WGE182" s="216"/>
      <c r="WGF182" s="216"/>
      <c r="WGG182" s="216"/>
      <c r="WGH182" s="216"/>
      <c r="WGI182" s="216"/>
      <c r="WGJ182" s="216"/>
      <c r="WGK182" s="216"/>
      <c r="WGL182" s="216"/>
      <c r="WGM182" s="216"/>
      <c r="WGN182" s="216"/>
      <c r="WGO182" s="216"/>
      <c r="WGP182" s="216"/>
      <c r="WGQ182" s="216"/>
      <c r="WGR182" s="216"/>
      <c r="WGS182" s="216"/>
      <c r="WGT182" s="216"/>
      <c r="WGU182" s="216"/>
      <c r="WGV182" s="216"/>
      <c r="WGW182" s="216"/>
      <c r="WGX182" s="216"/>
      <c r="WGY182" s="216"/>
      <c r="WGZ182" s="216"/>
      <c r="WHA182" s="216"/>
      <c r="WHB182" s="216"/>
      <c r="WHC182" s="216"/>
      <c r="WHD182" s="216"/>
      <c r="WHE182" s="216"/>
      <c r="WHF182" s="216"/>
      <c r="WHG182" s="216"/>
      <c r="WHH182" s="216"/>
      <c r="WHI182" s="216"/>
      <c r="WHJ182" s="216"/>
      <c r="WHK182" s="216"/>
      <c r="WHL182" s="216"/>
      <c r="WHM182" s="216"/>
      <c r="WHN182" s="216"/>
      <c r="WHO182" s="216"/>
      <c r="WHP182" s="216"/>
      <c r="WHQ182" s="216"/>
      <c r="WHR182" s="216"/>
      <c r="WHS182" s="216"/>
      <c r="WHT182" s="216"/>
      <c r="WHU182" s="216"/>
      <c r="WHV182" s="216"/>
      <c r="WHW182" s="216"/>
      <c r="WHX182" s="216"/>
      <c r="WHY182" s="216"/>
      <c r="WHZ182" s="216"/>
      <c r="WIA182" s="216"/>
      <c r="WIB182" s="216"/>
      <c r="WIC182" s="216"/>
      <c r="WID182" s="216"/>
      <c r="WIE182" s="216"/>
      <c r="WIF182" s="216"/>
      <c r="WIG182" s="216"/>
      <c r="WIH182" s="216"/>
      <c r="WII182" s="216"/>
      <c r="WIJ182" s="216"/>
      <c r="WIK182" s="216"/>
      <c r="WIL182" s="216"/>
      <c r="WIM182" s="216"/>
      <c r="WIN182" s="216"/>
      <c r="WIO182" s="216"/>
      <c r="WIP182" s="216"/>
      <c r="WIQ182" s="216"/>
      <c r="WIR182" s="216"/>
      <c r="WIS182" s="216"/>
      <c r="WIT182" s="216"/>
      <c r="WIU182" s="216"/>
      <c r="WIV182" s="216"/>
      <c r="WIW182" s="216"/>
      <c r="WIX182" s="216"/>
      <c r="WIY182" s="216"/>
      <c r="WIZ182" s="216"/>
      <c r="WJA182" s="216"/>
      <c r="WJB182" s="216"/>
      <c r="WJC182" s="216"/>
      <c r="WJD182" s="216"/>
      <c r="WJE182" s="216"/>
      <c r="WJF182" s="216"/>
      <c r="WJG182" s="216"/>
      <c r="WJH182" s="216"/>
      <c r="WJI182" s="216"/>
      <c r="WJJ182" s="216"/>
      <c r="WJK182" s="216"/>
      <c r="WJL182" s="216"/>
      <c r="WJM182" s="216"/>
      <c r="WJN182" s="216"/>
      <c r="WJO182" s="216"/>
      <c r="WJP182" s="216"/>
      <c r="WJQ182" s="216"/>
      <c r="WJR182" s="216"/>
      <c r="WJS182" s="216"/>
      <c r="WJT182" s="216"/>
      <c r="WJU182" s="216"/>
      <c r="WJV182" s="216"/>
      <c r="WJW182" s="216"/>
      <c r="WJX182" s="216"/>
      <c r="WJY182" s="216"/>
      <c r="WJZ182" s="216"/>
      <c r="WKA182" s="216"/>
      <c r="WKB182" s="216"/>
      <c r="WKC182" s="216"/>
      <c r="WKD182" s="216"/>
      <c r="WKE182" s="216"/>
      <c r="WKF182" s="216"/>
      <c r="WKG182" s="216"/>
      <c r="WKH182" s="216"/>
      <c r="WKI182" s="216"/>
      <c r="WKJ182" s="216"/>
      <c r="WKK182" s="216"/>
      <c r="WKL182" s="216"/>
      <c r="WKM182" s="216"/>
      <c r="WKN182" s="216"/>
      <c r="WKO182" s="216"/>
      <c r="WKP182" s="216"/>
      <c r="WKQ182" s="216"/>
      <c r="WKR182" s="216"/>
      <c r="WKS182" s="216"/>
      <c r="WKT182" s="216"/>
      <c r="WKU182" s="216"/>
      <c r="WKV182" s="216"/>
      <c r="WKW182" s="216"/>
      <c r="WKX182" s="216"/>
      <c r="WKY182" s="216"/>
      <c r="WKZ182" s="216"/>
      <c r="WLA182" s="216"/>
      <c r="WLB182" s="216"/>
      <c r="WLC182" s="216"/>
      <c r="WLD182" s="216"/>
      <c r="WLE182" s="216"/>
      <c r="WLF182" s="216"/>
      <c r="WLG182" s="216"/>
      <c r="WLH182" s="216"/>
      <c r="WLI182" s="216"/>
      <c r="WLJ182" s="216"/>
      <c r="WLK182" s="216"/>
      <c r="WLL182" s="216"/>
      <c r="WLM182" s="216"/>
      <c r="WLN182" s="216"/>
      <c r="WLO182" s="216"/>
      <c r="WLP182" s="216"/>
      <c r="WLQ182" s="216"/>
      <c r="WLR182" s="216"/>
      <c r="WLS182" s="216"/>
      <c r="WLT182" s="216"/>
      <c r="WLU182" s="216"/>
      <c r="WLV182" s="216"/>
      <c r="WLW182" s="216"/>
      <c r="WLX182" s="216"/>
      <c r="WLY182" s="216"/>
      <c r="WLZ182" s="216"/>
      <c r="WMA182" s="216"/>
      <c r="WMB182" s="216"/>
      <c r="WMC182" s="216"/>
      <c r="WMD182" s="216"/>
      <c r="WME182" s="216"/>
      <c r="WMF182" s="216"/>
      <c r="WMG182" s="216"/>
      <c r="WMH182" s="216"/>
      <c r="WMI182" s="216"/>
      <c r="WMJ182" s="216"/>
      <c r="WMK182" s="216"/>
      <c r="WML182" s="216"/>
      <c r="WMM182" s="216"/>
      <c r="WMN182" s="216"/>
      <c r="WMO182" s="216"/>
      <c r="WMP182" s="216"/>
      <c r="WMQ182" s="216"/>
      <c r="WMR182" s="216"/>
      <c r="WMS182" s="216"/>
      <c r="WMT182" s="216"/>
      <c r="WMU182" s="216"/>
      <c r="WMV182" s="216"/>
      <c r="WMW182" s="216"/>
      <c r="WMX182" s="216"/>
      <c r="WMY182" s="216"/>
      <c r="WMZ182" s="216"/>
      <c r="WNA182" s="216"/>
      <c r="WNB182" s="216"/>
      <c r="WNC182" s="216"/>
      <c r="WND182" s="216"/>
      <c r="WNE182" s="216"/>
      <c r="WNF182" s="216"/>
      <c r="WNG182" s="216"/>
      <c r="WNH182" s="216"/>
      <c r="WNI182" s="216"/>
      <c r="WNJ182" s="216"/>
      <c r="WNK182" s="216"/>
      <c r="WNL182" s="216"/>
      <c r="WNM182" s="216"/>
      <c r="WNN182" s="216"/>
      <c r="WNO182" s="216"/>
      <c r="WNP182" s="216"/>
      <c r="WNQ182" s="216"/>
      <c r="WNR182" s="216"/>
      <c r="WNS182" s="216"/>
      <c r="WNT182" s="216"/>
      <c r="WNU182" s="216"/>
      <c r="WNV182" s="216"/>
      <c r="WNW182" s="216"/>
      <c r="WNX182" s="216"/>
      <c r="WNY182" s="216"/>
      <c r="WNZ182" s="216"/>
      <c r="WOA182" s="216"/>
      <c r="WOB182" s="216"/>
      <c r="WOC182" s="216"/>
      <c r="WOD182" s="216"/>
      <c r="WOE182" s="216"/>
      <c r="WOF182" s="216"/>
      <c r="WOG182" s="216"/>
      <c r="WOH182" s="216"/>
      <c r="WOI182" s="216"/>
      <c r="WOJ182" s="216"/>
      <c r="WOK182" s="216"/>
      <c r="WOL182" s="216"/>
      <c r="WOM182" s="216"/>
      <c r="WON182" s="216"/>
      <c r="WOO182" s="216"/>
      <c r="WOP182" s="216"/>
      <c r="WOQ182" s="216"/>
      <c r="WOR182" s="216"/>
      <c r="WOS182" s="216"/>
      <c r="WOT182" s="216"/>
      <c r="WOU182" s="216"/>
      <c r="WOV182" s="216"/>
      <c r="WOW182" s="216"/>
      <c r="WOX182" s="216"/>
      <c r="WOY182" s="216"/>
      <c r="WOZ182" s="216"/>
      <c r="WPA182" s="216"/>
      <c r="WPB182" s="216"/>
      <c r="WPC182" s="216"/>
      <c r="WPD182" s="216"/>
      <c r="WPE182" s="216"/>
      <c r="WPF182" s="216"/>
      <c r="WPG182" s="216"/>
      <c r="WPH182" s="216"/>
      <c r="WPI182" s="216"/>
      <c r="WPJ182" s="216"/>
      <c r="WPK182" s="216"/>
      <c r="WPL182" s="216"/>
      <c r="WPM182" s="216"/>
      <c r="WPN182" s="216"/>
      <c r="WPO182" s="216"/>
      <c r="WPP182" s="216"/>
      <c r="WPQ182" s="216"/>
      <c r="WPR182" s="216"/>
      <c r="WPS182" s="216"/>
      <c r="WPT182" s="216"/>
      <c r="WPU182" s="216"/>
      <c r="WPV182" s="216"/>
      <c r="WPW182" s="216"/>
      <c r="WPX182" s="216"/>
      <c r="WPY182" s="216"/>
      <c r="WPZ182" s="216"/>
      <c r="WQA182" s="216"/>
      <c r="WQB182" s="216"/>
      <c r="WQC182" s="216"/>
      <c r="WQD182" s="216"/>
      <c r="WQE182" s="216"/>
      <c r="WQF182" s="216"/>
      <c r="WQG182" s="216"/>
      <c r="WQH182" s="216"/>
      <c r="WQI182" s="216"/>
      <c r="WQJ182" s="216"/>
      <c r="WQK182" s="216"/>
      <c r="WQL182" s="216"/>
      <c r="WQM182" s="216"/>
      <c r="WQN182" s="216"/>
      <c r="WQO182" s="216"/>
      <c r="WQP182" s="216"/>
      <c r="WQQ182" s="216"/>
      <c r="WQR182" s="216"/>
      <c r="WQS182" s="216"/>
      <c r="WQT182" s="216"/>
      <c r="WQU182" s="216"/>
      <c r="WQV182" s="216"/>
      <c r="WQW182" s="216"/>
      <c r="WQX182" s="216"/>
      <c r="WQY182" s="216"/>
      <c r="WQZ182" s="216"/>
      <c r="WRA182" s="216"/>
      <c r="WRB182" s="216"/>
      <c r="WRC182" s="216"/>
      <c r="WRD182" s="216"/>
      <c r="WRE182" s="216"/>
      <c r="WRF182" s="216"/>
      <c r="WRG182" s="216"/>
      <c r="WRH182" s="216"/>
      <c r="WRI182" s="216"/>
      <c r="WRJ182" s="216"/>
      <c r="WRK182" s="216"/>
      <c r="WRL182" s="216"/>
      <c r="WRM182" s="216"/>
      <c r="WRN182" s="216"/>
      <c r="WRO182" s="216"/>
      <c r="WRP182" s="216"/>
      <c r="WRQ182" s="216"/>
      <c r="WRR182" s="216"/>
      <c r="WRS182" s="216"/>
      <c r="WRT182" s="216"/>
      <c r="WRU182" s="216"/>
      <c r="WRV182" s="216"/>
      <c r="WRW182" s="216"/>
      <c r="WRX182" s="216"/>
      <c r="WRY182" s="216"/>
      <c r="WRZ182" s="216"/>
      <c r="WSA182" s="216"/>
      <c r="WSB182" s="216"/>
      <c r="WSC182" s="216"/>
      <c r="WSD182" s="216"/>
      <c r="WSE182" s="216"/>
      <c r="WSF182" s="216"/>
      <c r="WSG182" s="216"/>
      <c r="WSH182" s="216"/>
      <c r="WSI182" s="216"/>
      <c r="WSJ182" s="216"/>
      <c r="WSK182" s="216"/>
      <c r="WSL182" s="216"/>
      <c r="WSM182" s="216"/>
      <c r="WSN182" s="216"/>
      <c r="WSO182" s="216"/>
      <c r="WSP182" s="216"/>
      <c r="WSQ182" s="216"/>
      <c r="WSR182" s="216"/>
      <c r="WSS182" s="216"/>
      <c r="WST182" s="216"/>
      <c r="WSU182" s="216"/>
      <c r="WSV182" s="216"/>
      <c r="WSW182" s="216"/>
      <c r="WSX182" s="216"/>
      <c r="WSY182" s="216"/>
      <c r="WSZ182" s="216"/>
      <c r="WTA182" s="216"/>
      <c r="WTB182" s="216"/>
      <c r="WTC182" s="216"/>
      <c r="WTD182" s="216"/>
      <c r="WTE182" s="216"/>
      <c r="WTF182" s="216"/>
      <c r="WTG182" s="216"/>
      <c r="WTH182" s="216"/>
      <c r="WTI182" s="216"/>
      <c r="WTJ182" s="216"/>
      <c r="WTK182" s="216"/>
      <c r="WTL182" s="216"/>
      <c r="WTM182" s="216"/>
      <c r="WTN182" s="216"/>
      <c r="WTO182" s="216"/>
      <c r="WTP182" s="216"/>
      <c r="WTQ182" s="216"/>
      <c r="WTR182" s="216"/>
      <c r="WTS182" s="216"/>
      <c r="WTT182" s="216"/>
      <c r="WTU182" s="216"/>
      <c r="WTV182" s="216"/>
      <c r="WTW182" s="216"/>
      <c r="WTX182" s="216"/>
      <c r="WTY182" s="216"/>
      <c r="WTZ182" s="216"/>
      <c r="WUA182" s="216"/>
      <c r="WUB182" s="216"/>
      <c r="WUC182" s="216"/>
      <c r="WUD182" s="216"/>
      <c r="WUE182" s="216"/>
      <c r="WUF182" s="216"/>
      <c r="WUG182" s="216"/>
      <c r="WUH182" s="216"/>
      <c r="WUI182" s="216"/>
      <c r="WUJ182" s="216"/>
      <c r="WUK182" s="216"/>
      <c r="WUL182" s="216"/>
      <c r="WUM182" s="216"/>
      <c r="WUN182" s="216"/>
      <c r="WUO182" s="216"/>
      <c r="WUP182" s="216"/>
      <c r="WUQ182" s="216"/>
      <c r="WUR182" s="216"/>
      <c r="WUS182" s="216"/>
      <c r="WUT182" s="216"/>
      <c r="WUU182" s="216"/>
      <c r="WUV182" s="216"/>
      <c r="WUW182" s="216"/>
      <c r="WUX182" s="216"/>
      <c r="WUY182" s="216"/>
      <c r="WUZ182" s="216"/>
      <c r="WVA182" s="216"/>
      <c r="WVB182" s="216"/>
      <c r="WVC182" s="216"/>
      <c r="WVD182" s="216"/>
      <c r="WVE182" s="216"/>
      <c r="WVF182" s="216"/>
      <c r="WVG182" s="216"/>
      <c r="WVH182" s="216"/>
      <c r="WVI182" s="216"/>
      <c r="WVJ182" s="216"/>
      <c r="WVK182" s="216"/>
      <c r="WVL182" s="216"/>
      <c r="WVM182" s="216"/>
      <c r="WVN182" s="216"/>
      <c r="WVO182" s="216"/>
      <c r="WVP182" s="216"/>
      <c r="WVQ182" s="216"/>
      <c r="WVR182" s="216"/>
      <c r="WVS182" s="216"/>
      <c r="WVT182" s="216"/>
      <c r="WVU182" s="216"/>
      <c r="WVV182" s="216"/>
      <c r="WVW182" s="216"/>
      <c r="WVX182" s="216"/>
      <c r="WVY182" s="216"/>
      <c r="WVZ182" s="216"/>
      <c r="WWA182" s="216"/>
      <c r="WWB182" s="216"/>
      <c r="WWC182" s="216"/>
      <c r="WWD182" s="216"/>
      <c r="WWE182" s="216"/>
      <c r="WWF182" s="216"/>
      <c r="WWG182" s="216"/>
      <c r="WWH182" s="216"/>
      <c r="WWI182" s="216"/>
      <c r="WWJ182" s="216"/>
      <c r="WWK182" s="216"/>
      <c r="WWL182" s="216"/>
      <c r="WWM182" s="216"/>
      <c r="WWN182" s="216"/>
      <c r="WWO182" s="216"/>
      <c r="WWP182" s="216"/>
      <c r="WWQ182" s="216"/>
      <c r="WWR182" s="216"/>
      <c r="WWS182" s="216"/>
      <c r="WWT182" s="216"/>
      <c r="WWU182" s="216"/>
      <c r="WWV182" s="216"/>
      <c r="WWW182" s="216"/>
      <c r="WWX182" s="216"/>
      <c r="WWY182" s="216"/>
      <c r="WWZ182" s="216"/>
      <c r="WXA182" s="216"/>
      <c r="WXB182" s="216"/>
      <c r="WXC182" s="216"/>
      <c r="WXD182" s="216"/>
      <c r="WXE182" s="216"/>
      <c r="WXF182" s="216"/>
      <c r="WXG182" s="216"/>
      <c r="WXH182" s="216"/>
      <c r="WXI182" s="216"/>
      <c r="WXJ182" s="216"/>
      <c r="WXK182" s="216"/>
      <c r="WXL182" s="216"/>
      <c r="WXM182" s="216"/>
      <c r="WXN182" s="216"/>
      <c r="WXO182" s="216"/>
      <c r="WXP182" s="216"/>
      <c r="WXQ182" s="216"/>
      <c r="WXR182" s="216"/>
      <c r="WXS182" s="216"/>
      <c r="WXT182" s="216"/>
      <c r="WXU182" s="216"/>
      <c r="WXV182" s="216"/>
      <c r="WXW182" s="216"/>
      <c r="WXX182" s="216"/>
      <c r="WXY182" s="216"/>
      <c r="WXZ182" s="216"/>
      <c r="WYA182" s="216"/>
      <c r="WYB182" s="216"/>
      <c r="WYC182" s="216"/>
      <c r="WYD182" s="216"/>
      <c r="WYE182" s="216"/>
      <c r="WYF182" s="216"/>
      <c r="WYG182" s="216"/>
      <c r="WYH182" s="216"/>
      <c r="WYI182" s="216"/>
      <c r="WYJ182" s="216"/>
      <c r="WYK182" s="216"/>
      <c r="WYL182" s="216"/>
      <c r="WYM182" s="216"/>
      <c r="WYN182" s="216"/>
      <c r="WYO182" s="216"/>
      <c r="WYP182" s="216"/>
      <c r="WYQ182" s="216"/>
      <c r="WYR182" s="216"/>
      <c r="WYS182" s="216"/>
      <c r="WYT182" s="216"/>
      <c r="WYU182" s="216"/>
      <c r="WYV182" s="216"/>
      <c r="WYW182" s="216"/>
      <c r="WYX182" s="216"/>
      <c r="WYY182" s="216"/>
      <c r="WYZ182" s="216"/>
      <c r="WZA182" s="216"/>
      <c r="WZB182" s="216"/>
      <c r="WZC182" s="216"/>
      <c r="WZD182" s="216"/>
      <c r="WZE182" s="216"/>
      <c r="WZF182" s="216"/>
      <c r="WZG182" s="216"/>
      <c r="WZH182" s="216"/>
      <c r="WZI182" s="216"/>
      <c r="WZJ182" s="216"/>
      <c r="WZK182" s="216"/>
      <c r="WZL182" s="216"/>
      <c r="WZM182" s="216"/>
      <c r="WZN182" s="216"/>
      <c r="WZO182" s="216"/>
      <c r="WZP182" s="216"/>
      <c r="WZQ182" s="216"/>
      <c r="WZR182" s="216"/>
      <c r="WZS182" s="216"/>
      <c r="WZT182" s="216"/>
      <c r="WZU182" s="216"/>
      <c r="WZV182" s="216"/>
      <c r="WZW182" s="216"/>
      <c r="WZX182" s="216"/>
      <c r="WZY182" s="216"/>
      <c r="WZZ182" s="216"/>
      <c r="XAA182" s="216"/>
      <c r="XAB182" s="216"/>
      <c r="XAC182" s="216"/>
      <c r="XAD182" s="216"/>
      <c r="XAE182" s="216"/>
      <c r="XAF182" s="216"/>
      <c r="XAG182" s="216"/>
      <c r="XAH182" s="216"/>
      <c r="XAI182" s="216"/>
      <c r="XAJ182" s="216"/>
      <c r="XAK182" s="216"/>
      <c r="XAL182" s="216"/>
      <c r="XAM182" s="216"/>
      <c r="XAN182" s="216"/>
      <c r="XAO182" s="216"/>
      <c r="XAP182" s="216"/>
      <c r="XAQ182" s="216"/>
      <c r="XAR182" s="216"/>
      <c r="XAS182" s="216"/>
      <c r="XAT182" s="216"/>
      <c r="XAU182" s="216"/>
      <c r="XAV182" s="216"/>
      <c r="XAW182" s="216"/>
      <c r="XAX182" s="216"/>
      <c r="XAY182" s="216"/>
      <c r="XAZ182" s="216"/>
      <c r="XBA182" s="216"/>
      <c r="XBB182" s="216"/>
      <c r="XBC182" s="216"/>
      <c r="XBD182" s="216"/>
      <c r="XBE182" s="216"/>
      <c r="XBF182" s="216"/>
      <c r="XBG182" s="216"/>
      <c r="XBH182" s="216"/>
      <c r="XBI182" s="216"/>
      <c r="XBJ182" s="216"/>
      <c r="XBK182" s="216"/>
      <c r="XBL182" s="216"/>
      <c r="XBM182" s="216"/>
      <c r="XBN182" s="216"/>
      <c r="XBO182" s="216"/>
      <c r="XBP182" s="216"/>
      <c r="XBQ182" s="216"/>
      <c r="XBR182" s="216"/>
      <c r="XBS182" s="216"/>
      <c r="XBT182" s="216"/>
      <c r="XBU182" s="216"/>
      <c r="XBV182" s="216"/>
      <c r="XBW182" s="216"/>
      <c r="XBX182" s="216"/>
      <c r="XBY182" s="216"/>
      <c r="XBZ182" s="216"/>
      <c r="XCA182" s="216"/>
      <c r="XCB182" s="216"/>
      <c r="XCC182" s="216"/>
      <c r="XCD182" s="216"/>
      <c r="XCE182" s="216"/>
      <c r="XCF182" s="216"/>
      <c r="XCG182" s="216"/>
      <c r="XCH182" s="216"/>
      <c r="XCI182" s="216"/>
      <c r="XCJ182" s="216"/>
      <c r="XCK182" s="216"/>
      <c r="XCL182" s="216"/>
      <c r="XCM182" s="216"/>
      <c r="XCN182" s="216"/>
      <c r="XCO182" s="216"/>
      <c r="XCP182" s="216"/>
      <c r="XCQ182" s="216"/>
      <c r="XCR182" s="216"/>
      <c r="XCS182" s="216"/>
      <c r="XCT182" s="216"/>
      <c r="XCU182" s="216"/>
      <c r="XCV182" s="216"/>
      <c r="XCW182" s="216"/>
      <c r="XCX182" s="216"/>
      <c r="XCY182" s="216"/>
      <c r="XCZ182" s="216"/>
      <c r="XDA182" s="216"/>
      <c r="XDB182" s="216"/>
      <c r="XDC182" s="216"/>
      <c r="XDD182" s="216"/>
      <c r="XDE182" s="216"/>
      <c r="XDF182" s="216"/>
      <c r="XDG182" s="216"/>
      <c r="XDH182" s="216"/>
      <c r="XDI182" s="216"/>
      <c r="XDJ182" s="216"/>
      <c r="XDK182" s="216"/>
      <c r="XDL182" s="216"/>
      <c r="XDM182" s="216"/>
      <c r="XDN182" s="216"/>
      <c r="XDO182" s="216"/>
      <c r="XDP182" s="216"/>
      <c r="XDQ182" s="216"/>
      <c r="XDR182" s="216"/>
      <c r="XDS182" s="216"/>
      <c r="XDT182" s="216"/>
      <c r="XDU182" s="216"/>
      <c r="XDV182" s="216"/>
      <c r="XDW182" s="216"/>
      <c r="XDX182" s="216"/>
      <c r="XDY182" s="216"/>
      <c r="XDZ182" s="216"/>
      <c r="XEA182" s="216"/>
      <c r="XEB182" s="216"/>
      <c r="XEC182" s="216"/>
      <c r="XED182" s="216"/>
      <c r="XEE182" s="216"/>
      <c r="XEF182" s="216"/>
      <c r="XEG182" s="216"/>
      <c r="XEH182" s="216"/>
      <c r="XEI182" s="216"/>
      <c r="XEJ182" s="216"/>
      <c r="XEK182" s="216"/>
      <c r="XEL182" s="216"/>
      <c r="XEM182" s="216"/>
      <c r="XEN182" s="216"/>
      <c r="XEO182" s="216"/>
      <c r="XEP182" s="216"/>
      <c r="XEQ182" s="216"/>
      <c r="XER182" s="216"/>
      <c r="XES182" s="216"/>
      <c r="XET182" s="216"/>
      <c r="XEU182" s="216"/>
      <c r="XEV182" s="216"/>
      <c r="XEW182" s="216"/>
      <c r="XEX182" s="216"/>
      <c r="XEY182" s="216"/>
      <c r="XEZ182" s="216"/>
      <c r="XFA182" s="216"/>
      <c r="XFB182" s="216"/>
      <c r="XFC182" s="216"/>
      <c r="XFD182" s="216"/>
    </row>
    <row r="183" spans="2:16384">
      <c r="B183" s="216"/>
      <c r="C183" s="227"/>
      <c r="D183" s="216"/>
      <c r="E183" s="216"/>
      <c r="F183" s="216"/>
      <c r="G183" s="216"/>
      <c r="H183" s="216"/>
      <c r="I183" s="216"/>
      <c r="J183" s="216"/>
      <c r="K183" s="216"/>
      <c r="L183" s="224"/>
      <c r="M183" s="225"/>
      <c r="N183" s="225"/>
      <c r="O183" s="225"/>
      <c r="P183" s="225"/>
      <c r="Q183" s="225"/>
      <c r="R183" s="225"/>
      <c r="S183" s="225"/>
      <c r="T183" s="216"/>
      <c r="U183" s="216"/>
      <c r="V183" s="216"/>
      <c r="W183" s="216"/>
      <c r="X183" s="225"/>
      <c r="Y183" s="225"/>
      <c r="Z183" s="225"/>
      <c r="AA183" s="225"/>
      <c r="AB183" s="225"/>
      <c r="AC183" s="225"/>
      <c r="AD183" s="225"/>
      <c r="AE183" s="225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  <c r="CA183" s="216"/>
      <c r="CB183" s="216"/>
      <c r="CC183" s="216"/>
      <c r="CD183" s="216"/>
      <c r="CE183" s="21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  <c r="CR183" s="216"/>
      <c r="CS183" s="216"/>
      <c r="CT183" s="216"/>
      <c r="CU183" s="216"/>
      <c r="CV183" s="216"/>
      <c r="CW183" s="216"/>
      <c r="CX183" s="216"/>
      <c r="CY183" s="216"/>
      <c r="CZ183" s="216"/>
      <c r="DA183" s="216"/>
      <c r="DB183" s="216"/>
      <c r="DC183" s="216"/>
      <c r="DD183" s="216"/>
      <c r="DE183" s="216"/>
      <c r="DF183" s="216"/>
      <c r="DG183" s="216"/>
      <c r="DH183" s="216"/>
      <c r="DI183" s="216"/>
      <c r="DJ183" s="216"/>
      <c r="DK183" s="216"/>
      <c r="DL183" s="216"/>
      <c r="DM183" s="216"/>
      <c r="DN183" s="216"/>
      <c r="DO183" s="216"/>
      <c r="DP183" s="216"/>
      <c r="DQ183" s="216"/>
      <c r="DR183" s="216"/>
      <c r="DS183" s="216"/>
      <c r="DT183" s="216"/>
      <c r="DU183" s="216"/>
      <c r="DV183" s="216"/>
      <c r="DW183" s="216"/>
      <c r="DX183" s="216"/>
      <c r="DY183" s="216"/>
      <c r="DZ183" s="216"/>
      <c r="EA183" s="216"/>
      <c r="EB183" s="216"/>
      <c r="EC183" s="216"/>
      <c r="ED183" s="216"/>
      <c r="EE183" s="216"/>
      <c r="EF183" s="216"/>
      <c r="EG183" s="216"/>
      <c r="EH183" s="216"/>
      <c r="EI183" s="216"/>
      <c r="EJ183" s="216"/>
      <c r="EK183" s="216"/>
      <c r="EL183" s="216"/>
      <c r="EM183" s="216"/>
      <c r="EN183" s="216"/>
      <c r="EO183" s="216"/>
      <c r="EP183" s="216"/>
      <c r="EQ183" s="216"/>
      <c r="ER183" s="216"/>
      <c r="ES183" s="216"/>
      <c r="ET183" s="216"/>
      <c r="EU183" s="216"/>
      <c r="EV183" s="216"/>
      <c r="EW183" s="216"/>
      <c r="EX183" s="216"/>
      <c r="EY183" s="216"/>
      <c r="EZ183" s="216"/>
      <c r="FA183" s="216"/>
      <c r="FB183" s="216"/>
      <c r="FC183" s="216"/>
      <c r="FD183" s="216"/>
      <c r="FE183" s="216"/>
      <c r="FF183" s="216"/>
      <c r="FG183" s="216"/>
      <c r="FH183" s="216"/>
      <c r="FI183" s="216"/>
      <c r="FJ183" s="216"/>
      <c r="FK183" s="216"/>
      <c r="FL183" s="216"/>
      <c r="FM183" s="216"/>
      <c r="FN183" s="216"/>
      <c r="FO183" s="216"/>
      <c r="FP183" s="216"/>
      <c r="FQ183" s="216"/>
      <c r="FR183" s="216"/>
      <c r="FS183" s="216"/>
      <c r="FT183" s="216"/>
      <c r="FU183" s="216"/>
      <c r="FV183" s="216"/>
      <c r="FW183" s="216"/>
      <c r="FX183" s="216"/>
      <c r="FY183" s="216"/>
      <c r="FZ183" s="216"/>
      <c r="GA183" s="216"/>
      <c r="GB183" s="216"/>
      <c r="GC183" s="216"/>
      <c r="GD183" s="216"/>
      <c r="GE183" s="216"/>
      <c r="GF183" s="216"/>
      <c r="GG183" s="216"/>
      <c r="GH183" s="216"/>
      <c r="GI183" s="216"/>
      <c r="GJ183" s="216"/>
      <c r="GK183" s="216"/>
      <c r="GL183" s="216"/>
      <c r="GM183" s="216"/>
      <c r="GN183" s="216"/>
      <c r="GO183" s="216"/>
      <c r="GP183" s="216"/>
      <c r="GQ183" s="216"/>
      <c r="GR183" s="216"/>
      <c r="GS183" s="216"/>
      <c r="GT183" s="216"/>
      <c r="GU183" s="216"/>
      <c r="GV183" s="216"/>
      <c r="GW183" s="216"/>
      <c r="GX183" s="216"/>
      <c r="GY183" s="216"/>
      <c r="GZ183" s="216"/>
      <c r="HA183" s="216"/>
      <c r="HB183" s="216"/>
      <c r="HC183" s="216"/>
      <c r="HD183" s="216"/>
      <c r="HE183" s="216"/>
      <c r="HF183" s="216"/>
      <c r="HG183" s="216"/>
      <c r="HH183" s="216"/>
      <c r="HI183" s="216"/>
      <c r="HJ183" s="216"/>
      <c r="HK183" s="216"/>
      <c r="HL183" s="216"/>
      <c r="HM183" s="216"/>
      <c r="HN183" s="216"/>
      <c r="HO183" s="216"/>
      <c r="HP183" s="216"/>
      <c r="HQ183" s="216"/>
      <c r="HR183" s="216"/>
      <c r="HS183" s="216"/>
      <c r="HT183" s="216"/>
      <c r="HU183" s="216"/>
      <c r="HV183" s="216"/>
      <c r="HW183" s="216"/>
      <c r="HX183" s="216"/>
      <c r="HY183" s="216"/>
      <c r="HZ183" s="216"/>
      <c r="IA183" s="216"/>
      <c r="IB183" s="216"/>
      <c r="IC183" s="216"/>
      <c r="ID183" s="216"/>
      <c r="IE183" s="216"/>
      <c r="IF183" s="216"/>
      <c r="IG183" s="216"/>
      <c r="IH183" s="216"/>
      <c r="II183" s="216"/>
      <c r="IJ183" s="216"/>
      <c r="IK183" s="216"/>
      <c r="IL183" s="216"/>
      <c r="IM183" s="216"/>
      <c r="IN183" s="216"/>
      <c r="IO183" s="216"/>
      <c r="IP183" s="216"/>
      <c r="IQ183" s="216"/>
      <c r="IR183" s="216"/>
      <c r="IS183" s="216"/>
      <c r="IT183" s="216"/>
      <c r="IU183" s="216"/>
      <c r="IV183" s="216"/>
      <c r="IW183" s="216"/>
      <c r="IX183" s="216"/>
      <c r="IY183" s="216"/>
      <c r="IZ183" s="216"/>
      <c r="JA183" s="216"/>
      <c r="JB183" s="216"/>
      <c r="JC183" s="216"/>
      <c r="JD183" s="216"/>
      <c r="JE183" s="216"/>
      <c r="JF183" s="216"/>
      <c r="JG183" s="216"/>
      <c r="JH183" s="216"/>
      <c r="JI183" s="216"/>
      <c r="JJ183" s="216"/>
      <c r="JK183" s="216"/>
      <c r="JL183" s="216"/>
      <c r="JM183" s="216"/>
      <c r="JN183" s="216"/>
      <c r="JO183" s="216"/>
      <c r="JP183" s="216"/>
      <c r="JQ183" s="216"/>
      <c r="JR183" s="216"/>
      <c r="JS183" s="216"/>
      <c r="JT183" s="216"/>
      <c r="JU183" s="216"/>
      <c r="JV183" s="216"/>
      <c r="JW183" s="216"/>
      <c r="JX183" s="216"/>
      <c r="JY183" s="216"/>
      <c r="JZ183" s="216"/>
      <c r="KA183" s="216"/>
      <c r="KB183" s="216"/>
      <c r="KC183" s="216"/>
      <c r="KD183" s="216"/>
      <c r="KE183" s="216"/>
      <c r="KF183" s="216"/>
      <c r="KG183" s="216"/>
      <c r="KH183" s="216"/>
      <c r="KI183" s="216"/>
      <c r="KJ183" s="216"/>
      <c r="KK183" s="216"/>
      <c r="KL183" s="216"/>
      <c r="KM183" s="216"/>
      <c r="KN183" s="216"/>
      <c r="KO183" s="216"/>
      <c r="KP183" s="216"/>
      <c r="KQ183" s="216"/>
      <c r="KR183" s="216"/>
      <c r="KS183" s="216"/>
      <c r="KT183" s="216"/>
      <c r="KU183" s="216"/>
      <c r="KV183" s="216"/>
      <c r="KW183" s="216"/>
      <c r="KX183" s="216"/>
      <c r="KY183" s="216"/>
      <c r="KZ183" s="216"/>
      <c r="LA183" s="216"/>
      <c r="LB183" s="216"/>
      <c r="LC183" s="216"/>
      <c r="LD183" s="216"/>
      <c r="LE183" s="216"/>
      <c r="LF183" s="216"/>
      <c r="LG183" s="216"/>
      <c r="LH183" s="216"/>
      <c r="LI183" s="216"/>
      <c r="LJ183" s="216"/>
      <c r="LK183" s="216"/>
      <c r="LL183" s="216"/>
      <c r="LM183" s="216"/>
      <c r="LN183" s="216"/>
      <c r="LO183" s="216"/>
      <c r="LP183" s="216"/>
      <c r="LQ183" s="216"/>
      <c r="LR183" s="216"/>
      <c r="LS183" s="216"/>
      <c r="LT183" s="216"/>
      <c r="LU183" s="216"/>
      <c r="LV183" s="216"/>
      <c r="LW183" s="216"/>
      <c r="LX183" s="216"/>
      <c r="LY183" s="216"/>
      <c r="LZ183" s="216"/>
      <c r="MA183" s="216"/>
      <c r="MB183" s="216"/>
      <c r="MC183" s="216"/>
      <c r="MD183" s="216"/>
      <c r="ME183" s="216"/>
      <c r="MF183" s="216"/>
      <c r="MG183" s="216"/>
      <c r="MH183" s="216"/>
      <c r="MI183" s="216"/>
      <c r="MJ183" s="216"/>
      <c r="MK183" s="216"/>
      <c r="ML183" s="216"/>
      <c r="MM183" s="216"/>
      <c r="MN183" s="216"/>
      <c r="MO183" s="216"/>
      <c r="MP183" s="216"/>
      <c r="MQ183" s="216"/>
      <c r="MR183" s="216"/>
      <c r="MS183" s="216"/>
      <c r="MT183" s="216"/>
      <c r="MU183" s="216"/>
      <c r="MV183" s="216"/>
      <c r="MW183" s="216"/>
      <c r="MX183" s="216"/>
      <c r="MY183" s="216"/>
      <c r="MZ183" s="216"/>
      <c r="NA183" s="216"/>
      <c r="NB183" s="216"/>
      <c r="NC183" s="216"/>
      <c r="ND183" s="216"/>
      <c r="NE183" s="216"/>
      <c r="NF183" s="216"/>
      <c r="NG183" s="216"/>
      <c r="NH183" s="216"/>
      <c r="NI183" s="216"/>
      <c r="NJ183" s="216"/>
      <c r="NK183" s="216"/>
      <c r="NL183" s="216"/>
      <c r="NM183" s="216"/>
      <c r="NN183" s="216"/>
      <c r="NO183" s="216"/>
      <c r="NP183" s="216"/>
      <c r="NQ183" s="216"/>
      <c r="NR183" s="216"/>
      <c r="NS183" s="216"/>
      <c r="NT183" s="216"/>
      <c r="NU183" s="216"/>
      <c r="NV183" s="216"/>
      <c r="NW183" s="216"/>
      <c r="NX183" s="216"/>
      <c r="NY183" s="216"/>
      <c r="NZ183" s="216"/>
      <c r="OA183" s="216"/>
      <c r="OB183" s="216"/>
      <c r="OC183" s="216"/>
      <c r="OD183" s="216"/>
      <c r="OE183" s="216"/>
      <c r="OF183" s="216"/>
      <c r="OG183" s="216"/>
      <c r="OH183" s="216"/>
      <c r="OI183" s="216"/>
      <c r="OJ183" s="216"/>
      <c r="OK183" s="216"/>
      <c r="OL183" s="216"/>
      <c r="OM183" s="216"/>
      <c r="ON183" s="216"/>
      <c r="OO183" s="216"/>
      <c r="OP183" s="216"/>
      <c r="OQ183" s="216"/>
      <c r="OR183" s="216"/>
      <c r="OS183" s="216"/>
      <c r="OT183" s="216"/>
      <c r="OU183" s="216"/>
      <c r="OV183" s="216"/>
      <c r="OW183" s="216"/>
      <c r="OX183" s="216"/>
      <c r="OY183" s="216"/>
      <c r="OZ183" s="216"/>
      <c r="PA183" s="216"/>
      <c r="PB183" s="216"/>
      <c r="PC183" s="216"/>
      <c r="PD183" s="216"/>
      <c r="PE183" s="216"/>
      <c r="PF183" s="216"/>
      <c r="PG183" s="216"/>
      <c r="PH183" s="216"/>
      <c r="PI183" s="216"/>
      <c r="PJ183" s="216"/>
      <c r="PK183" s="216"/>
      <c r="PL183" s="216"/>
      <c r="PM183" s="216"/>
      <c r="PN183" s="216"/>
      <c r="PO183" s="216"/>
      <c r="PP183" s="216"/>
      <c r="PQ183" s="216"/>
      <c r="PR183" s="216"/>
      <c r="PS183" s="216"/>
      <c r="PT183" s="216"/>
      <c r="PU183" s="216"/>
      <c r="PV183" s="216"/>
      <c r="PW183" s="216"/>
      <c r="PX183" s="216"/>
      <c r="PY183" s="216"/>
      <c r="PZ183" s="216"/>
      <c r="QA183" s="216"/>
      <c r="QB183" s="216"/>
      <c r="QC183" s="216"/>
      <c r="QD183" s="216"/>
      <c r="QE183" s="216"/>
      <c r="QF183" s="216"/>
      <c r="QG183" s="216"/>
      <c r="QH183" s="216"/>
      <c r="QI183" s="216"/>
      <c r="QJ183" s="216"/>
      <c r="QK183" s="216"/>
      <c r="QL183" s="216"/>
      <c r="QM183" s="216"/>
      <c r="QN183" s="216"/>
      <c r="QO183" s="216"/>
      <c r="QP183" s="216"/>
      <c r="QQ183" s="216"/>
      <c r="QR183" s="216"/>
      <c r="QS183" s="216"/>
      <c r="QT183" s="216"/>
      <c r="QU183" s="216"/>
      <c r="QV183" s="216"/>
      <c r="QW183" s="216"/>
      <c r="QX183" s="216"/>
      <c r="QY183" s="216"/>
      <c r="QZ183" s="216"/>
      <c r="RA183" s="216"/>
      <c r="RB183" s="216"/>
      <c r="RC183" s="216"/>
      <c r="RD183" s="216"/>
      <c r="RE183" s="216"/>
      <c r="RF183" s="216"/>
      <c r="RG183" s="216"/>
      <c r="RH183" s="216"/>
      <c r="RI183" s="216"/>
      <c r="RJ183" s="216"/>
      <c r="RK183" s="216"/>
      <c r="RL183" s="216"/>
      <c r="RM183" s="216"/>
      <c r="RN183" s="216"/>
      <c r="RO183" s="216"/>
      <c r="RP183" s="216"/>
      <c r="RQ183" s="216"/>
      <c r="RR183" s="216"/>
      <c r="RS183" s="216"/>
      <c r="RT183" s="216"/>
      <c r="RU183" s="216"/>
      <c r="RV183" s="216"/>
      <c r="RW183" s="216"/>
      <c r="RX183" s="216"/>
      <c r="RY183" s="216"/>
      <c r="RZ183" s="216"/>
      <c r="SA183" s="216"/>
      <c r="SB183" s="216"/>
      <c r="SC183" s="216"/>
      <c r="SD183" s="216"/>
      <c r="SE183" s="216"/>
      <c r="SF183" s="216"/>
      <c r="SG183" s="216"/>
      <c r="SH183" s="216"/>
      <c r="SI183" s="216"/>
      <c r="SJ183" s="216"/>
      <c r="SK183" s="216"/>
      <c r="SL183" s="216"/>
      <c r="SM183" s="216"/>
      <c r="SN183" s="216"/>
      <c r="SO183" s="216"/>
      <c r="SP183" s="216"/>
      <c r="SQ183" s="216"/>
      <c r="SR183" s="216"/>
      <c r="SS183" s="216"/>
      <c r="ST183" s="216"/>
      <c r="SU183" s="216"/>
      <c r="SV183" s="216"/>
      <c r="SW183" s="216"/>
      <c r="SX183" s="216"/>
      <c r="SY183" s="216"/>
      <c r="SZ183" s="216"/>
      <c r="TA183" s="216"/>
      <c r="TB183" s="216"/>
      <c r="TC183" s="216"/>
      <c r="TD183" s="216"/>
      <c r="TE183" s="216"/>
      <c r="TF183" s="216"/>
      <c r="TG183" s="216"/>
      <c r="TH183" s="216"/>
      <c r="TI183" s="216"/>
      <c r="TJ183" s="216"/>
      <c r="TK183" s="216"/>
      <c r="TL183" s="216"/>
      <c r="TM183" s="216"/>
      <c r="TN183" s="216"/>
      <c r="TO183" s="216"/>
      <c r="TP183" s="216"/>
      <c r="TQ183" s="216"/>
      <c r="TR183" s="216"/>
      <c r="TS183" s="216"/>
      <c r="TT183" s="216"/>
      <c r="TU183" s="216"/>
      <c r="TV183" s="216"/>
      <c r="TW183" s="216"/>
      <c r="TX183" s="216"/>
      <c r="TY183" s="216"/>
      <c r="TZ183" s="216"/>
      <c r="UA183" s="216"/>
      <c r="UB183" s="216"/>
      <c r="UC183" s="216"/>
      <c r="UD183" s="216"/>
      <c r="UE183" s="216"/>
      <c r="UF183" s="216"/>
      <c r="UG183" s="216"/>
      <c r="UH183" s="216"/>
      <c r="UI183" s="216"/>
      <c r="UJ183" s="216"/>
      <c r="UK183" s="216"/>
      <c r="UL183" s="216"/>
      <c r="UM183" s="216"/>
      <c r="UN183" s="216"/>
      <c r="UO183" s="216"/>
      <c r="UP183" s="216"/>
      <c r="UQ183" s="216"/>
      <c r="UR183" s="216"/>
      <c r="US183" s="216"/>
      <c r="UT183" s="216"/>
      <c r="UU183" s="216"/>
      <c r="UV183" s="216"/>
      <c r="UW183" s="216"/>
      <c r="UX183" s="216"/>
      <c r="UY183" s="216"/>
      <c r="UZ183" s="216"/>
      <c r="VA183" s="216"/>
      <c r="VB183" s="216"/>
      <c r="VC183" s="216"/>
      <c r="VD183" s="216"/>
      <c r="VE183" s="216"/>
      <c r="VF183" s="216"/>
      <c r="VG183" s="216"/>
      <c r="VH183" s="216"/>
      <c r="VI183" s="216"/>
      <c r="VJ183" s="216"/>
      <c r="VK183" s="216"/>
      <c r="VL183" s="216"/>
      <c r="VM183" s="216"/>
      <c r="VN183" s="216"/>
      <c r="VO183" s="216"/>
      <c r="VP183" s="216"/>
      <c r="VQ183" s="216"/>
      <c r="VR183" s="216"/>
      <c r="VS183" s="216"/>
      <c r="VT183" s="216"/>
      <c r="VU183" s="216"/>
      <c r="VV183" s="216"/>
      <c r="VW183" s="216"/>
      <c r="VX183" s="216"/>
      <c r="VY183" s="216"/>
      <c r="VZ183" s="216"/>
      <c r="WA183" s="216"/>
      <c r="WB183" s="216"/>
      <c r="WC183" s="216"/>
      <c r="WD183" s="216"/>
      <c r="WE183" s="216"/>
      <c r="WF183" s="216"/>
      <c r="WG183" s="216"/>
      <c r="WH183" s="216"/>
      <c r="WI183" s="216"/>
      <c r="WJ183" s="216"/>
      <c r="WK183" s="216"/>
      <c r="WL183" s="216"/>
      <c r="WM183" s="216"/>
      <c r="WN183" s="216"/>
      <c r="WO183" s="216"/>
      <c r="WP183" s="216"/>
      <c r="WQ183" s="216"/>
      <c r="WR183" s="216"/>
      <c r="WS183" s="216"/>
      <c r="WT183" s="216"/>
      <c r="WU183" s="216"/>
      <c r="WV183" s="216"/>
      <c r="WW183" s="216"/>
      <c r="WX183" s="216"/>
      <c r="WY183" s="216"/>
      <c r="WZ183" s="216"/>
      <c r="XA183" s="216"/>
      <c r="XB183" s="216"/>
      <c r="XC183" s="216"/>
      <c r="XD183" s="216"/>
      <c r="XE183" s="216"/>
      <c r="XF183" s="216"/>
      <c r="XG183" s="216"/>
      <c r="XH183" s="216"/>
      <c r="XI183" s="216"/>
      <c r="XJ183" s="216"/>
      <c r="XK183" s="216"/>
      <c r="XL183" s="216"/>
      <c r="XM183" s="216"/>
      <c r="XN183" s="216"/>
      <c r="XO183" s="216"/>
      <c r="XP183" s="216"/>
      <c r="XQ183" s="216"/>
      <c r="XR183" s="216"/>
      <c r="XS183" s="216"/>
      <c r="XT183" s="216"/>
      <c r="XU183" s="216"/>
      <c r="XV183" s="216"/>
      <c r="XW183" s="216"/>
      <c r="XX183" s="216"/>
      <c r="XY183" s="216"/>
      <c r="XZ183" s="216"/>
      <c r="YA183" s="216"/>
      <c r="YB183" s="216"/>
      <c r="YC183" s="216"/>
      <c r="YD183" s="216"/>
      <c r="YE183" s="216"/>
      <c r="YF183" s="216"/>
      <c r="YG183" s="216"/>
      <c r="YH183" s="216"/>
      <c r="YI183" s="216"/>
      <c r="YJ183" s="216"/>
      <c r="YK183" s="216"/>
      <c r="YL183" s="216"/>
      <c r="YM183" s="216"/>
      <c r="YN183" s="216"/>
      <c r="YO183" s="216"/>
      <c r="YP183" s="216"/>
      <c r="YQ183" s="216"/>
      <c r="YR183" s="216"/>
      <c r="YS183" s="216"/>
      <c r="YT183" s="216"/>
      <c r="YU183" s="216"/>
      <c r="YV183" s="216"/>
      <c r="YW183" s="216"/>
      <c r="YX183" s="216"/>
      <c r="YY183" s="216"/>
      <c r="YZ183" s="216"/>
      <c r="ZA183" s="216"/>
      <c r="ZB183" s="216"/>
      <c r="ZC183" s="216"/>
      <c r="ZD183" s="216"/>
      <c r="ZE183" s="216"/>
      <c r="ZF183" s="216"/>
      <c r="ZG183" s="216"/>
      <c r="ZH183" s="216"/>
      <c r="ZI183" s="216"/>
      <c r="ZJ183" s="216"/>
      <c r="ZK183" s="216"/>
      <c r="ZL183" s="216"/>
      <c r="ZM183" s="216"/>
      <c r="ZN183" s="216"/>
      <c r="ZO183" s="216"/>
      <c r="ZP183" s="216"/>
      <c r="ZQ183" s="216"/>
      <c r="ZR183" s="216"/>
      <c r="ZS183" s="216"/>
      <c r="ZT183" s="216"/>
      <c r="ZU183" s="216"/>
      <c r="ZV183" s="216"/>
      <c r="ZW183" s="216"/>
      <c r="ZX183" s="216"/>
      <c r="ZY183" s="216"/>
      <c r="ZZ183" s="216"/>
      <c r="AAA183" s="216"/>
      <c r="AAB183" s="216"/>
      <c r="AAC183" s="216"/>
      <c r="AAD183" s="216"/>
      <c r="AAE183" s="216"/>
      <c r="AAF183" s="216"/>
      <c r="AAG183" s="216"/>
      <c r="AAH183" s="216"/>
      <c r="AAI183" s="216"/>
      <c r="AAJ183" s="216"/>
      <c r="AAK183" s="216"/>
      <c r="AAL183" s="216"/>
      <c r="AAM183" s="216"/>
      <c r="AAN183" s="216"/>
      <c r="AAO183" s="216"/>
      <c r="AAP183" s="216"/>
      <c r="AAQ183" s="216"/>
      <c r="AAR183" s="216"/>
      <c r="AAS183" s="216"/>
      <c r="AAT183" s="216"/>
      <c r="AAU183" s="216"/>
      <c r="AAV183" s="216"/>
      <c r="AAW183" s="216"/>
      <c r="AAX183" s="216"/>
      <c r="AAY183" s="216"/>
      <c r="AAZ183" s="216"/>
      <c r="ABA183" s="216"/>
      <c r="ABB183" s="216"/>
      <c r="ABC183" s="216"/>
      <c r="ABD183" s="216"/>
      <c r="ABE183" s="216"/>
      <c r="ABF183" s="216"/>
      <c r="ABG183" s="216"/>
      <c r="ABH183" s="216"/>
      <c r="ABI183" s="216"/>
      <c r="ABJ183" s="216"/>
      <c r="ABK183" s="216"/>
      <c r="ABL183" s="216"/>
      <c r="ABM183" s="216"/>
      <c r="ABN183" s="216"/>
      <c r="ABO183" s="216"/>
      <c r="ABP183" s="216"/>
      <c r="ABQ183" s="216"/>
      <c r="ABR183" s="216"/>
      <c r="ABS183" s="216"/>
      <c r="ABT183" s="216"/>
      <c r="ABU183" s="216"/>
      <c r="ABV183" s="216"/>
      <c r="ABW183" s="216"/>
      <c r="ABX183" s="216"/>
      <c r="ABY183" s="216"/>
      <c r="ABZ183" s="216"/>
      <c r="ACA183" s="216"/>
      <c r="ACB183" s="216"/>
      <c r="ACC183" s="216"/>
      <c r="ACD183" s="216"/>
      <c r="ACE183" s="216"/>
      <c r="ACF183" s="216"/>
      <c r="ACG183" s="216"/>
      <c r="ACH183" s="216"/>
      <c r="ACI183" s="216"/>
      <c r="ACJ183" s="216"/>
      <c r="ACK183" s="216"/>
      <c r="ACL183" s="216"/>
      <c r="ACM183" s="216"/>
      <c r="ACN183" s="216"/>
      <c r="ACO183" s="216"/>
      <c r="ACP183" s="216"/>
      <c r="ACQ183" s="216"/>
      <c r="ACR183" s="216"/>
      <c r="ACS183" s="216"/>
      <c r="ACT183" s="216"/>
      <c r="ACU183" s="216"/>
      <c r="ACV183" s="216"/>
      <c r="ACW183" s="216"/>
      <c r="ACX183" s="216"/>
      <c r="ACY183" s="216"/>
      <c r="ACZ183" s="216"/>
      <c r="ADA183" s="216"/>
      <c r="ADB183" s="216"/>
      <c r="ADC183" s="216"/>
      <c r="ADD183" s="216"/>
      <c r="ADE183" s="216"/>
      <c r="ADF183" s="216"/>
      <c r="ADG183" s="216"/>
      <c r="ADH183" s="216"/>
      <c r="ADI183" s="216"/>
      <c r="ADJ183" s="216"/>
      <c r="ADK183" s="216"/>
      <c r="ADL183" s="216"/>
      <c r="ADM183" s="216"/>
      <c r="ADN183" s="216"/>
      <c r="ADO183" s="216"/>
      <c r="ADP183" s="216"/>
      <c r="ADQ183" s="216"/>
      <c r="ADR183" s="216"/>
      <c r="ADS183" s="216"/>
      <c r="ADT183" s="216"/>
      <c r="ADU183" s="216"/>
      <c r="ADV183" s="216"/>
      <c r="ADW183" s="216"/>
      <c r="ADX183" s="216"/>
      <c r="ADY183" s="216"/>
      <c r="ADZ183" s="216"/>
      <c r="AEA183" s="216"/>
      <c r="AEB183" s="216"/>
      <c r="AEC183" s="216"/>
      <c r="AED183" s="216"/>
      <c r="AEE183" s="216"/>
      <c r="AEF183" s="216"/>
      <c r="AEG183" s="216"/>
      <c r="AEH183" s="216"/>
      <c r="AEI183" s="216"/>
      <c r="AEJ183" s="216"/>
      <c r="AEK183" s="216"/>
      <c r="AEL183" s="216"/>
      <c r="AEM183" s="216"/>
      <c r="AEN183" s="216"/>
      <c r="AEO183" s="216"/>
      <c r="AEP183" s="216"/>
      <c r="AEQ183" s="216"/>
      <c r="AER183" s="216"/>
      <c r="AES183" s="216"/>
      <c r="AET183" s="216"/>
      <c r="AEU183" s="216"/>
      <c r="AEV183" s="216"/>
      <c r="AEW183" s="216"/>
      <c r="AEX183" s="216"/>
      <c r="AEY183" s="216"/>
      <c r="AEZ183" s="216"/>
      <c r="AFA183" s="216"/>
      <c r="AFB183" s="216"/>
      <c r="AFC183" s="216"/>
      <c r="AFD183" s="216"/>
      <c r="AFE183" s="216"/>
      <c r="AFF183" s="216"/>
      <c r="AFG183" s="216"/>
      <c r="AFH183" s="216"/>
      <c r="AFI183" s="216"/>
      <c r="AFJ183" s="216"/>
      <c r="AFK183" s="216"/>
      <c r="AFL183" s="216"/>
      <c r="AFM183" s="216"/>
      <c r="AFN183" s="216"/>
      <c r="AFO183" s="216"/>
      <c r="AFP183" s="216"/>
      <c r="AFQ183" s="216"/>
      <c r="AFR183" s="216"/>
      <c r="AFS183" s="216"/>
      <c r="AFT183" s="216"/>
      <c r="AFU183" s="216"/>
      <c r="AFV183" s="216"/>
      <c r="AFW183" s="216"/>
      <c r="AFX183" s="216"/>
      <c r="AFY183" s="216"/>
      <c r="AFZ183" s="216"/>
      <c r="AGA183" s="216"/>
      <c r="AGB183" s="216"/>
      <c r="AGC183" s="216"/>
      <c r="AGD183" s="216"/>
      <c r="AGE183" s="216"/>
      <c r="AGF183" s="216"/>
      <c r="AGG183" s="216"/>
      <c r="AGH183" s="216"/>
      <c r="AGI183" s="216"/>
      <c r="AGJ183" s="216"/>
      <c r="AGK183" s="216"/>
      <c r="AGL183" s="216"/>
      <c r="AGM183" s="216"/>
      <c r="AGN183" s="216"/>
      <c r="AGO183" s="216"/>
      <c r="AGP183" s="216"/>
      <c r="AGQ183" s="216"/>
      <c r="AGR183" s="216"/>
      <c r="AGS183" s="216"/>
      <c r="AGT183" s="216"/>
      <c r="AGU183" s="216"/>
      <c r="AGV183" s="216"/>
      <c r="AGW183" s="216"/>
      <c r="AGX183" s="216"/>
      <c r="AGY183" s="216"/>
      <c r="AGZ183" s="216"/>
      <c r="AHA183" s="216"/>
      <c r="AHB183" s="216"/>
      <c r="AHC183" s="216"/>
      <c r="AHD183" s="216"/>
      <c r="AHE183" s="216"/>
      <c r="AHF183" s="216"/>
      <c r="AHG183" s="216"/>
      <c r="AHH183" s="216"/>
      <c r="AHI183" s="216"/>
      <c r="AHJ183" s="216"/>
      <c r="AHK183" s="216"/>
      <c r="AHL183" s="216"/>
      <c r="AHM183" s="216"/>
      <c r="AHN183" s="216"/>
      <c r="AHO183" s="216"/>
      <c r="AHP183" s="216"/>
      <c r="AHQ183" s="216"/>
      <c r="AHR183" s="216"/>
      <c r="AHS183" s="216"/>
      <c r="AHT183" s="216"/>
      <c r="AHU183" s="216"/>
      <c r="AHV183" s="216"/>
      <c r="AHW183" s="216"/>
      <c r="AHX183" s="216"/>
      <c r="AHY183" s="216"/>
      <c r="AHZ183" s="216"/>
      <c r="AIA183" s="216"/>
      <c r="AIB183" s="216"/>
      <c r="AIC183" s="216"/>
      <c r="AID183" s="216"/>
      <c r="AIE183" s="216"/>
      <c r="AIF183" s="216"/>
      <c r="AIG183" s="216"/>
      <c r="AIH183" s="216"/>
      <c r="AII183" s="216"/>
      <c r="AIJ183" s="216"/>
      <c r="AIK183" s="216"/>
      <c r="AIL183" s="216"/>
      <c r="AIM183" s="216"/>
      <c r="AIN183" s="216"/>
      <c r="AIO183" s="216"/>
      <c r="AIP183" s="216"/>
      <c r="AIQ183" s="216"/>
      <c r="AIR183" s="216"/>
      <c r="AIS183" s="216"/>
      <c r="AIT183" s="216"/>
      <c r="AIU183" s="216"/>
      <c r="AIV183" s="216"/>
      <c r="AIW183" s="216"/>
      <c r="AIX183" s="216"/>
      <c r="AIY183" s="216"/>
      <c r="AIZ183" s="216"/>
      <c r="AJA183" s="216"/>
      <c r="AJB183" s="216"/>
      <c r="AJC183" s="216"/>
      <c r="AJD183" s="216"/>
      <c r="AJE183" s="216"/>
      <c r="AJF183" s="216"/>
      <c r="AJG183" s="216"/>
      <c r="AJH183" s="216"/>
      <c r="AJI183" s="216"/>
      <c r="AJJ183" s="216"/>
      <c r="AJK183" s="216"/>
      <c r="AJL183" s="216"/>
      <c r="AJM183" s="216"/>
      <c r="AJN183" s="216"/>
      <c r="AJO183" s="216"/>
      <c r="AJP183" s="216"/>
      <c r="AJQ183" s="216"/>
      <c r="AJR183" s="216"/>
      <c r="AJS183" s="216"/>
      <c r="AJT183" s="216"/>
      <c r="AJU183" s="216"/>
      <c r="AJV183" s="216"/>
      <c r="AJW183" s="216"/>
      <c r="AJX183" s="216"/>
      <c r="AJY183" s="216"/>
      <c r="AJZ183" s="216"/>
      <c r="AKA183" s="216"/>
      <c r="AKB183" s="216"/>
      <c r="AKC183" s="216"/>
      <c r="AKD183" s="216"/>
      <c r="AKE183" s="216"/>
      <c r="AKF183" s="216"/>
      <c r="AKG183" s="216"/>
      <c r="AKH183" s="216"/>
      <c r="AKI183" s="216"/>
      <c r="AKJ183" s="216"/>
      <c r="AKK183" s="216"/>
      <c r="AKL183" s="216"/>
      <c r="AKM183" s="216"/>
      <c r="AKN183" s="216"/>
      <c r="AKO183" s="216"/>
      <c r="AKP183" s="216"/>
      <c r="AKQ183" s="216"/>
      <c r="AKR183" s="216"/>
      <c r="AKS183" s="216"/>
      <c r="AKT183" s="216"/>
      <c r="AKU183" s="216"/>
      <c r="AKV183" s="216"/>
      <c r="AKW183" s="216"/>
      <c r="AKX183" s="216"/>
      <c r="AKY183" s="216"/>
      <c r="AKZ183" s="216"/>
      <c r="ALA183" s="216"/>
      <c r="ALB183" s="216"/>
      <c r="ALC183" s="216"/>
      <c r="ALD183" s="216"/>
      <c r="ALE183" s="216"/>
      <c r="ALF183" s="216"/>
      <c r="ALG183" s="216"/>
      <c r="ALH183" s="216"/>
      <c r="ALI183" s="216"/>
      <c r="ALJ183" s="216"/>
      <c r="ALK183" s="216"/>
      <c r="ALL183" s="216"/>
      <c r="ALM183" s="216"/>
      <c r="ALN183" s="216"/>
      <c r="ALO183" s="216"/>
      <c r="ALP183" s="216"/>
      <c r="ALQ183" s="216"/>
      <c r="ALR183" s="216"/>
      <c r="ALS183" s="216"/>
      <c r="ALT183" s="216"/>
      <c r="ALU183" s="216"/>
      <c r="ALV183" s="216"/>
      <c r="ALW183" s="216"/>
      <c r="ALX183" s="216"/>
      <c r="ALY183" s="216"/>
      <c r="ALZ183" s="216"/>
      <c r="AMA183" s="216"/>
      <c r="AMB183" s="216"/>
      <c r="AMC183" s="216"/>
      <c r="AMD183" s="216"/>
      <c r="AME183" s="216"/>
      <c r="AMF183" s="216"/>
      <c r="AMG183" s="216"/>
      <c r="AMH183" s="216"/>
      <c r="AMI183" s="216"/>
      <c r="AMJ183" s="216"/>
      <c r="AMK183" s="216"/>
      <c r="AML183" s="216"/>
      <c r="AMM183" s="216"/>
      <c r="AMN183" s="216"/>
      <c r="AMO183" s="216"/>
      <c r="AMP183" s="216"/>
      <c r="AMQ183" s="216"/>
      <c r="AMR183" s="216"/>
      <c r="AMS183" s="216"/>
      <c r="AMT183" s="216"/>
      <c r="AMU183" s="216"/>
      <c r="AMV183" s="216"/>
      <c r="AMW183" s="216"/>
      <c r="AMX183" s="216"/>
      <c r="AMY183" s="216"/>
      <c r="AMZ183" s="216"/>
      <c r="ANA183" s="216"/>
      <c r="ANB183" s="216"/>
      <c r="ANC183" s="216"/>
      <c r="AND183" s="216"/>
      <c r="ANE183" s="216"/>
      <c r="ANF183" s="216"/>
      <c r="ANG183" s="216"/>
      <c r="ANH183" s="216"/>
      <c r="ANI183" s="216"/>
      <c r="ANJ183" s="216"/>
      <c r="ANK183" s="216"/>
      <c r="ANL183" s="216"/>
      <c r="ANM183" s="216"/>
      <c r="ANN183" s="216"/>
      <c r="ANO183" s="216"/>
      <c r="ANP183" s="216"/>
      <c r="ANQ183" s="216"/>
      <c r="ANR183" s="216"/>
      <c r="ANS183" s="216"/>
      <c r="ANT183" s="216"/>
      <c r="ANU183" s="216"/>
      <c r="ANV183" s="216"/>
      <c r="ANW183" s="216"/>
      <c r="ANX183" s="216"/>
      <c r="ANY183" s="216"/>
      <c r="ANZ183" s="216"/>
      <c r="AOA183" s="216"/>
      <c r="AOB183" s="216"/>
      <c r="AOC183" s="216"/>
      <c r="AOD183" s="216"/>
      <c r="AOE183" s="216"/>
      <c r="AOF183" s="216"/>
      <c r="AOG183" s="216"/>
      <c r="AOH183" s="216"/>
      <c r="AOI183" s="216"/>
      <c r="AOJ183" s="216"/>
      <c r="AOK183" s="216"/>
      <c r="AOL183" s="216"/>
      <c r="AOM183" s="216"/>
      <c r="AON183" s="216"/>
      <c r="AOO183" s="216"/>
      <c r="AOP183" s="216"/>
      <c r="AOQ183" s="216"/>
      <c r="AOR183" s="216"/>
      <c r="AOS183" s="216"/>
      <c r="AOT183" s="216"/>
      <c r="AOU183" s="216"/>
      <c r="AOV183" s="216"/>
      <c r="AOW183" s="216"/>
      <c r="AOX183" s="216"/>
      <c r="AOY183" s="216"/>
      <c r="AOZ183" s="216"/>
      <c r="APA183" s="216"/>
      <c r="APB183" s="216"/>
      <c r="APC183" s="216"/>
      <c r="APD183" s="216"/>
      <c r="APE183" s="216"/>
      <c r="APF183" s="216"/>
      <c r="APG183" s="216"/>
      <c r="APH183" s="216"/>
      <c r="API183" s="216"/>
      <c r="APJ183" s="216"/>
      <c r="APK183" s="216"/>
      <c r="APL183" s="216"/>
      <c r="APM183" s="216"/>
      <c r="APN183" s="216"/>
      <c r="APO183" s="216"/>
      <c r="APP183" s="216"/>
      <c r="APQ183" s="216"/>
      <c r="APR183" s="216"/>
      <c r="APS183" s="216"/>
      <c r="APT183" s="216"/>
      <c r="APU183" s="216"/>
      <c r="APV183" s="216"/>
      <c r="APW183" s="216"/>
      <c r="APX183" s="216"/>
      <c r="APY183" s="216"/>
      <c r="APZ183" s="216"/>
      <c r="AQA183" s="216"/>
      <c r="AQB183" s="216"/>
      <c r="AQC183" s="216"/>
      <c r="AQD183" s="216"/>
      <c r="AQE183" s="216"/>
      <c r="AQF183" s="216"/>
      <c r="AQG183" s="216"/>
      <c r="AQH183" s="216"/>
      <c r="AQI183" s="216"/>
      <c r="AQJ183" s="216"/>
      <c r="AQK183" s="216"/>
      <c r="AQL183" s="216"/>
      <c r="AQM183" s="216"/>
      <c r="AQN183" s="216"/>
      <c r="AQO183" s="216"/>
      <c r="AQP183" s="216"/>
      <c r="AQQ183" s="216"/>
      <c r="AQR183" s="216"/>
      <c r="AQS183" s="216"/>
      <c r="AQT183" s="216"/>
      <c r="AQU183" s="216"/>
      <c r="AQV183" s="216"/>
      <c r="AQW183" s="216"/>
      <c r="AQX183" s="216"/>
      <c r="AQY183" s="216"/>
      <c r="AQZ183" s="216"/>
      <c r="ARA183" s="216"/>
      <c r="ARB183" s="216"/>
      <c r="ARC183" s="216"/>
      <c r="ARD183" s="216"/>
      <c r="ARE183" s="216"/>
      <c r="ARF183" s="216"/>
      <c r="ARG183" s="216"/>
      <c r="ARH183" s="216"/>
      <c r="ARI183" s="216"/>
      <c r="ARJ183" s="216"/>
      <c r="ARK183" s="216"/>
      <c r="ARL183" s="216"/>
      <c r="ARM183" s="216"/>
      <c r="ARN183" s="216"/>
      <c r="ARO183" s="216"/>
      <c r="ARP183" s="216"/>
      <c r="ARQ183" s="216"/>
      <c r="ARR183" s="216"/>
      <c r="ARS183" s="216"/>
      <c r="ART183" s="216"/>
      <c r="ARU183" s="216"/>
      <c r="ARV183" s="216"/>
      <c r="ARW183" s="216"/>
      <c r="ARX183" s="216"/>
      <c r="ARY183" s="216"/>
      <c r="ARZ183" s="216"/>
      <c r="ASA183" s="216"/>
      <c r="ASB183" s="216"/>
      <c r="ASC183" s="216"/>
      <c r="ASD183" s="216"/>
      <c r="ASE183" s="216"/>
      <c r="ASF183" s="216"/>
      <c r="ASG183" s="216"/>
      <c r="ASH183" s="216"/>
      <c r="ASI183" s="216"/>
      <c r="ASJ183" s="216"/>
      <c r="ASK183" s="216"/>
      <c r="ASL183" s="216"/>
      <c r="ASM183" s="216"/>
      <c r="ASN183" s="216"/>
      <c r="ASO183" s="216"/>
      <c r="ASP183" s="216"/>
      <c r="ASQ183" s="216"/>
      <c r="ASR183" s="216"/>
      <c r="ASS183" s="216"/>
      <c r="AST183" s="216"/>
      <c r="ASU183" s="216"/>
      <c r="ASV183" s="216"/>
      <c r="ASW183" s="216"/>
      <c r="ASX183" s="216"/>
      <c r="ASY183" s="216"/>
      <c r="ASZ183" s="216"/>
      <c r="ATA183" s="216"/>
      <c r="ATB183" s="216"/>
      <c r="ATC183" s="216"/>
      <c r="ATD183" s="216"/>
      <c r="ATE183" s="216"/>
      <c r="ATF183" s="216"/>
      <c r="ATG183" s="216"/>
      <c r="ATH183" s="216"/>
      <c r="ATI183" s="216"/>
      <c r="ATJ183" s="216"/>
      <c r="ATK183" s="216"/>
      <c r="ATL183" s="216"/>
      <c r="ATM183" s="216"/>
      <c r="ATN183" s="216"/>
      <c r="ATO183" s="216"/>
      <c r="ATP183" s="216"/>
      <c r="ATQ183" s="216"/>
      <c r="ATR183" s="216"/>
      <c r="ATS183" s="216"/>
      <c r="ATT183" s="216"/>
      <c r="ATU183" s="216"/>
      <c r="ATV183" s="216"/>
      <c r="ATW183" s="216"/>
      <c r="ATX183" s="216"/>
      <c r="ATY183" s="216"/>
      <c r="ATZ183" s="216"/>
      <c r="AUA183" s="216"/>
      <c r="AUB183" s="216"/>
      <c r="AUC183" s="216"/>
      <c r="AUD183" s="216"/>
      <c r="AUE183" s="216"/>
      <c r="AUF183" s="216"/>
      <c r="AUG183" s="216"/>
      <c r="AUH183" s="216"/>
      <c r="AUI183" s="216"/>
      <c r="AUJ183" s="216"/>
      <c r="AUK183" s="216"/>
      <c r="AUL183" s="216"/>
      <c r="AUM183" s="216"/>
      <c r="AUN183" s="216"/>
      <c r="AUO183" s="216"/>
      <c r="AUP183" s="216"/>
      <c r="AUQ183" s="216"/>
      <c r="AUR183" s="216"/>
      <c r="AUS183" s="216"/>
      <c r="AUT183" s="216"/>
      <c r="AUU183" s="216"/>
      <c r="AUV183" s="216"/>
      <c r="AUW183" s="216"/>
      <c r="AUX183" s="216"/>
      <c r="AUY183" s="216"/>
      <c r="AUZ183" s="216"/>
      <c r="AVA183" s="216"/>
      <c r="AVB183" s="216"/>
      <c r="AVC183" s="216"/>
      <c r="AVD183" s="216"/>
      <c r="AVE183" s="216"/>
      <c r="AVF183" s="216"/>
      <c r="AVG183" s="216"/>
      <c r="AVH183" s="216"/>
      <c r="AVI183" s="216"/>
      <c r="AVJ183" s="216"/>
      <c r="AVK183" s="216"/>
      <c r="AVL183" s="216"/>
      <c r="AVM183" s="216"/>
      <c r="AVN183" s="216"/>
      <c r="AVO183" s="216"/>
      <c r="AVP183" s="216"/>
      <c r="AVQ183" s="216"/>
      <c r="AVR183" s="216"/>
      <c r="AVS183" s="216"/>
      <c r="AVT183" s="216"/>
      <c r="AVU183" s="216"/>
      <c r="AVV183" s="216"/>
      <c r="AVW183" s="216"/>
      <c r="AVX183" s="216"/>
      <c r="AVY183" s="216"/>
      <c r="AVZ183" s="216"/>
      <c r="AWA183" s="216"/>
      <c r="AWB183" s="216"/>
      <c r="AWC183" s="216"/>
      <c r="AWD183" s="216"/>
      <c r="AWE183" s="216"/>
      <c r="AWF183" s="216"/>
      <c r="AWG183" s="216"/>
      <c r="AWH183" s="216"/>
      <c r="AWI183" s="216"/>
      <c r="AWJ183" s="216"/>
      <c r="AWK183" s="216"/>
      <c r="AWL183" s="216"/>
      <c r="AWM183" s="216"/>
      <c r="AWN183" s="216"/>
      <c r="AWO183" s="216"/>
      <c r="AWP183" s="216"/>
      <c r="AWQ183" s="216"/>
      <c r="AWR183" s="216"/>
      <c r="AWS183" s="216"/>
      <c r="AWT183" s="216"/>
      <c r="AWU183" s="216"/>
      <c r="AWV183" s="216"/>
      <c r="AWW183" s="216"/>
      <c r="AWX183" s="216"/>
      <c r="AWY183" s="216"/>
      <c r="AWZ183" s="216"/>
      <c r="AXA183" s="216"/>
      <c r="AXB183" s="216"/>
      <c r="AXC183" s="216"/>
      <c r="AXD183" s="216"/>
      <c r="AXE183" s="216"/>
      <c r="AXF183" s="216"/>
      <c r="AXG183" s="216"/>
      <c r="AXH183" s="216"/>
      <c r="AXI183" s="216"/>
      <c r="AXJ183" s="216"/>
      <c r="AXK183" s="216"/>
      <c r="AXL183" s="216"/>
      <c r="AXM183" s="216"/>
      <c r="AXN183" s="216"/>
      <c r="AXO183" s="216"/>
      <c r="AXP183" s="216"/>
      <c r="AXQ183" s="216"/>
      <c r="AXR183" s="216"/>
      <c r="AXS183" s="216"/>
      <c r="AXT183" s="216"/>
      <c r="AXU183" s="216"/>
      <c r="AXV183" s="216"/>
      <c r="AXW183" s="216"/>
      <c r="AXX183" s="216"/>
      <c r="AXY183" s="216"/>
      <c r="AXZ183" s="216"/>
      <c r="AYA183" s="216"/>
      <c r="AYB183" s="216"/>
      <c r="AYC183" s="216"/>
      <c r="AYD183" s="216"/>
      <c r="AYE183" s="216"/>
      <c r="AYF183" s="216"/>
      <c r="AYG183" s="216"/>
      <c r="AYH183" s="216"/>
      <c r="AYI183" s="216"/>
      <c r="AYJ183" s="216"/>
      <c r="AYK183" s="216"/>
      <c r="AYL183" s="216"/>
      <c r="AYM183" s="216"/>
      <c r="AYN183" s="216"/>
      <c r="AYO183" s="216"/>
      <c r="AYP183" s="216"/>
      <c r="AYQ183" s="216"/>
      <c r="AYR183" s="216"/>
      <c r="AYS183" s="216"/>
      <c r="AYT183" s="216"/>
      <c r="AYU183" s="216"/>
      <c r="AYV183" s="216"/>
      <c r="AYW183" s="216"/>
      <c r="AYX183" s="216"/>
      <c r="AYY183" s="216"/>
      <c r="AYZ183" s="216"/>
      <c r="AZA183" s="216"/>
      <c r="AZB183" s="216"/>
      <c r="AZC183" s="216"/>
      <c r="AZD183" s="216"/>
      <c r="AZE183" s="216"/>
      <c r="AZF183" s="216"/>
      <c r="AZG183" s="216"/>
      <c r="AZH183" s="216"/>
      <c r="AZI183" s="216"/>
      <c r="AZJ183" s="216"/>
      <c r="AZK183" s="216"/>
      <c r="AZL183" s="216"/>
      <c r="AZM183" s="216"/>
      <c r="AZN183" s="216"/>
      <c r="AZO183" s="216"/>
      <c r="AZP183" s="216"/>
      <c r="AZQ183" s="216"/>
      <c r="AZR183" s="216"/>
      <c r="AZS183" s="216"/>
      <c r="AZT183" s="216"/>
      <c r="AZU183" s="216"/>
      <c r="AZV183" s="216"/>
      <c r="AZW183" s="216"/>
      <c r="AZX183" s="216"/>
      <c r="AZY183" s="216"/>
      <c r="AZZ183" s="216"/>
      <c r="BAA183" s="216"/>
      <c r="BAB183" s="216"/>
      <c r="BAC183" s="216"/>
      <c r="BAD183" s="216"/>
      <c r="BAE183" s="216"/>
      <c r="BAF183" s="216"/>
      <c r="BAG183" s="216"/>
      <c r="BAH183" s="216"/>
      <c r="BAI183" s="216"/>
      <c r="BAJ183" s="216"/>
      <c r="BAK183" s="216"/>
      <c r="BAL183" s="216"/>
      <c r="BAM183" s="216"/>
      <c r="BAN183" s="216"/>
      <c r="BAO183" s="216"/>
      <c r="BAP183" s="216"/>
      <c r="BAQ183" s="216"/>
      <c r="BAR183" s="216"/>
      <c r="BAS183" s="216"/>
      <c r="BAT183" s="216"/>
      <c r="BAU183" s="216"/>
      <c r="BAV183" s="216"/>
      <c r="BAW183" s="216"/>
      <c r="BAX183" s="216"/>
      <c r="BAY183" s="216"/>
      <c r="BAZ183" s="216"/>
      <c r="BBA183" s="216"/>
      <c r="BBB183" s="216"/>
      <c r="BBC183" s="216"/>
      <c r="BBD183" s="216"/>
      <c r="BBE183" s="216"/>
      <c r="BBF183" s="216"/>
      <c r="BBG183" s="216"/>
      <c r="BBH183" s="216"/>
      <c r="BBI183" s="216"/>
      <c r="BBJ183" s="216"/>
      <c r="BBK183" s="216"/>
      <c r="BBL183" s="216"/>
      <c r="BBM183" s="216"/>
      <c r="BBN183" s="216"/>
      <c r="BBO183" s="216"/>
      <c r="BBP183" s="216"/>
      <c r="BBQ183" s="216"/>
      <c r="BBR183" s="216"/>
      <c r="BBS183" s="216"/>
      <c r="BBT183" s="216"/>
      <c r="BBU183" s="216"/>
      <c r="BBV183" s="216"/>
      <c r="BBW183" s="216"/>
      <c r="BBX183" s="216"/>
      <c r="BBY183" s="216"/>
      <c r="BBZ183" s="216"/>
      <c r="BCA183" s="216"/>
      <c r="BCB183" s="216"/>
      <c r="BCC183" s="216"/>
      <c r="BCD183" s="216"/>
      <c r="BCE183" s="216"/>
      <c r="BCF183" s="216"/>
      <c r="BCG183" s="216"/>
      <c r="BCH183" s="216"/>
      <c r="BCI183" s="216"/>
      <c r="BCJ183" s="216"/>
      <c r="BCK183" s="216"/>
      <c r="BCL183" s="216"/>
      <c r="BCM183" s="216"/>
      <c r="BCN183" s="216"/>
      <c r="BCO183" s="216"/>
      <c r="BCP183" s="216"/>
      <c r="BCQ183" s="216"/>
      <c r="BCR183" s="216"/>
      <c r="BCS183" s="216"/>
      <c r="BCT183" s="216"/>
      <c r="BCU183" s="216"/>
      <c r="BCV183" s="216"/>
      <c r="BCW183" s="216"/>
      <c r="BCX183" s="216"/>
      <c r="BCY183" s="216"/>
      <c r="BCZ183" s="216"/>
      <c r="BDA183" s="216"/>
      <c r="BDB183" s="216"/>
      <c r="BDC183" s="216"/>
      <c r="BDD183" s="216"/>
      <c r="BDE183" s="216"/>
      <c r="BDF183" s="216"/>
      <c r="BDG183" s="216"/>
      <c r="BDH183" s="216"/>
      <c r="BDI183" s="216"/>
      <c r="BDJ183" s="216"/>
      <c r="BDK183" s="216"/>
      <c r="BDL183" s="216"/>
      <c r="BDM183" s="216"/>
      <c r="BDN183" s="216"/>
      <c r="BDO183" s="216"/>
      <c r="BDP183" s="216"/>
      <c r="BDQ183" s="216"/>
      <c r="BDR183" s="216"/>
      <c r="BDS183" s="216"/>
      <c r="BDT183" s="216"/>
      <c r="BDU183" s="216"/>
      <c r="BDV183" s="216"/>
      <c r="BDW183" s="216"/>
      <c r="BDX183" s="216"/>
      <c r="BDY183" s="216"/>
      <c r="BDZ183" s="216"/>
      <c r="BEA183" s="216"/>
      <c r="BEB183" s="216"/>
      <c r="BEC183" s="216"/>
      <c r="BED183" s="216"/>
      <c r="BEE183" s="216"/>
      <c r="BEF183" s="216"/>
      <c r="BEG183" s="216"/>
      <c r="BEH183" s="216"/>
      <c r="BEI183" s="216"/>
      <c r="BEJ183" s="216"/>
      <c r="BEK183" s="216"/>
      <c r="BEL183" s="216"/>
      <c r="BEM183" s="216"/>
      <c r="BEN183" s="216"/>
      <c r="BEO183" s="216"/>
      <c r="BEP183" s="216"/>
      <c r="BEQ183" s="216"/>
      <c r="BER183" s="216"/>
      <c r="BES183" s="216"/>
      <c r="BET183" s="216"/>
      <c r="BEU183" s="216"/>
      <c r="BEV183" s="216"/>
      <c r="BEW183" s="216"/>
      <c r="BEX183" s="216"/>
      <c r="BEY183" s="216"/>
      <c r="BEZ183" s="216"/>
      <c r="BFA183" s="216"/>
      <c r="BFB183" s="216"/>
      <c r="BFC183" s="216"/>
      <c r="BFD183" s="216"/>
      <c r="BFE183" s="216"/>
      <c r="BFF183" s="216"/>
      <c r="BFG183" s="216"/>
      <c r="BFH183" s="216"/>
      <c r="BFI183" s="216"/>
      <c r="BFJ183" s="216"/>
      <c r="BFK183" s="216"/>
      <c r="BFL183" s="216"/>
      <c r="BFM183" s="216"/>
      <c r="BFN183" s="216"/>
      <c r="BFO183" s="216"/>
      <c r="BFP183" s="216"/>
      <c r="BFQ183" s="216"/>
      <c r="BFR183" s="216"/>
      <c r="BFS183" s="216"/>
      <c r="BFT183" s="216"/>
      <c r="BFU183" s="216"/>
      <c r="BFV183" s="216"/>
      <c r="BFW183" s="216"/>
      <c r="BFX183" s="216"/>
      <c r="BFY183" s="216"/>
      <c r="BFZ183" s="216"/>
      <c r="BGA183" s="216"/>
      <c r="BGB183" s="216"/>
      <c r="BGC183" s="216"/>
      <c r="BGD183" s="216"/>
      <c r="BGE183" s="216"/>
      <c r="BGF183" s="216"/>
      <c r="BGG183" s="216"/>
      <c r="BGH183" s="216"/>
      <c r="BGI183" s="216"/>
      <c r="BGJ183" s="216"/>
      <c r="BGK183" s="216"/>
      <c r="BGL183" s="216"/>
      <c r="BGM183" s="216"/>
      <c r="BGN183" s="216"/>
      <c r="BGO183" s="216"/>
      <c r="BGP183" s="216"/>
      <c r="BGQ183" s="216"/>
      <c r="BGR183" s="216"/>
      <c r="BGS183" s="216"/>
      <c r="BGT183" s="216"/>
      <c r="BGU183" s="216"/>
      <c r="BGV183" s="216"/>
      <c r="BGW183" s="216"/>
      <c r="BGX183" s="216"/>
      <c r="BGY183" s="216"/>
      <c r="BGZ183" s="216"/>
      <c r="BHA183" s="216"/>
      <c r="BHB183" s="216"/>
      <c r="BHC183" s="216"/>
      <c r="BHD183" s="216"/>
      <c r="BHE183" s="216"/>
      <c r="BHF183" s="216"/>
      <c r="BHG183" s="216"/>
      <c r="BHH183" s="216"/>
      <c r="BHI183" s="216"/>
      <c r="BHJ183" s="216"/>
      <c r="BHK183" s="216"/>
      <c r="BHL183" s="216"/>
      <c r="BHM183" s="216"/>
      <c r="BHN183" s="216"/>
      <c r="BHO183" s="216"/>
      <c r="BHP183" s="216"/>
      <c r="BHQ183" s="216"/>
      <c r="BHR183" s="216"/>
      <c r="BHS183" s="216"/>
      <c r="BHT183" s="216"/>
      <c r="BHU183" s="216"/>
      <c r="BHV183" s="216"/>
      <c r="BHW183" s="216"/>
      <c r="BHX183" s="216"/>
      <c r="BHY183" s="216"/>
      <c r="BHZ183" s="216"/>
      <c r="BIA183" s="216"/>
      <c r="BIB183" s="216"/>
      <c r="BIC183" s="216"/>
      <c r="BID183" s="216"/>
      <c r="BIE183" s="216"/>
      <c r="BIF183" s="216"/>
      <c r="BIG183" s="216"/>
      <c r="BIH183" s="216"/>
      <c r="BII183" s="216"/>
      <c r="BIJ183" s="216"/>
      <c r="BIK183" s="216"/>
      <c r="BIL183" s="216"/>
      <c r="BIM183" s="216"/>
      <c r="BIN183" s="216"/>
      <c r="BIO183" s="216"/>
      <c r="BIP183" s="216"/>
      <c r="BIQ183" s="216"/>
      <c r="BIR183" s="216"/>
      <c r="BIS183" s="216"/>
      <c r="BIT183" s="216"/>
      <c r="BIU183" s="216"/>
      <c r="BIV183" s="216"/>
      <c r="BIW183" s="216"/>
      <c r="BIX183" s="216"/>
      <c r="BIY183" s="216"/>
      <c r="BIZ183" s="216"/>
      <c r="BJA183" s="216"/>
      <c r="BJB183" s="216"/>
      <c r="BJC183" s="216"/>
      <c r="BJD183" s="216"/>
      <c r="BJE183" s="216"/>
      <c r="BJF183" s="216"/>
      <c r="BJG183" s="216"/>
      <c r="BJH183" s="216"/>
      <c r="BJI183" s="216"/>
      <c r="BJJ183" s="216"/>
      <c r="BJK183" s="216"/>
      <c r="BJL183" s="216"/>
      <c r="BJM183" s="216"/>
      <c r="BJN183" s="216"/>
      <c r="BJO183" s="216"/>
      <c r="BJP183" s="216"/>
      <c r="BJQ183" s="216"/>
      <c r="BJR183" s="216"/>
      <c r="BJS183" s="216"/>
      <c r="BJT183" s="216"/>
      <c r="BJU183" s="216"/>
      <c r="BJV183" s="216"/>
      <c r="BJW183" s="216"/>
      <c r="BJX183" s="216"/>
      <c r="BJY183" s="216"/>
      <c r="BJZ183" s="216"/>
      <c r="BKA183" s="216"/>
      <c r="BKB183" s="216"/>
      <c r="BKC183" s="216"/>
      <c r="BKD183" s="216"/>
      <c r="BKE183" s="216"/>
      <c r="BKF183" s="216"/>
      <c r="BKG183" s="216"/>
      <c r="BKH183" s="216"/>
      <c r="BKI183" s="216"/>
      <c r="BKJ183" s="216"/>
      <c r="BKK183" s="216"/>
      <c r="BKL183" s="216"/>
      <c r="BKM183" s="216"/>
      <c r="BKN183" s="216"/>
      <c r="BKO183" s="216"/>
      <c r="BKP183" s="216"/>
      <c r="BKQ183" s="216"/>
      <c r="BKR183" s="216"/>
      <c r="BKS183" s="216"/>
      <c r="BKT183" s="216"/>
      <c r="BKU183" s="216"/>
      <c r="BKV183" s="216"/>
      <c r="BKW183" s="216"/>
      <c r="BKX183" s="216"/>
      <c r="BKY183" s="216"/>
      <c r="BKZ183" s="216"/>
      <c r="BLA183" s="216"/>
      <c r="BLB183" s="216"/>
      <c r="BLC183" s="216"/>
      <c r="BLD183" s="216"/>
      <c r="BLE183" s="216"/>
      <c r="BLF183" s="216"/>
      <c r="BLG183" s="216"/>
      <c r="BLH183" s="216"/>
      <c r="BLI183" s="216"/>
      <c r="BLJ183" s="216"/>
      <c r="BLK183" s="216"/>
      <c r="BLL183" s="216"/>
      <c r="BLM183" s="216"/>
      <c r="BLN183" s="216"/>
      <c r="BLO183" s="216"/>
      <c r="BLP183" s="216"/>
      <c r="BLQ183" s="216"/>
      <c r="BLR183" s="216"/>
      <c r="BLS183" s="216"/>
      <c r="BLT183" s="216"/>
      <c r="BLU183" s="216"/>
      <c r="BLV183" s="216"/>
      <c r="BLW183" s="216"/>
      <c r="BLX183" s="216"/>
      <c r="BLY183" s="216"/>
      <c r="BLZ183" s="216"/>
      <c r="BMA183" s="216"/>
      <c r="BMB183" s="216"/>
      <c r="BMC183" s="216"/>
      <c r="BMD183" s="216"/>
      <c r="BME183" s="216"/>
      <c r="BMF183" s="216"/>
      <c r="BMG183" s="216"/>
      <c r="BMH183" s="216"/>
      <c r="BMI183" s="216"/>
      <c r="BMJ183" s="216"/>
      <c r="BMK183" s="216"/>
      <c r="BML183" s="216"/>
      <c r="BMM183" s="216"/>
      <c r="BMN183" s="216"/>
      <c r="BMO183" s="216"/>
      <c r="BMP183" s="216"/>
      <c r="BMQ183" s="216"/>
      <c r="BMR183" s="216"/>
      <c r="BMS183" s="216"/>
      <c r="BMT183" s="216"/>
      <c r="BMU183" s="216"/>
      <c r="BMV183" s="216"/>
      <c r="BMW183" s="216"/>
      <c r="BMX183" s="216"/>
      <c r="BMY183" s="216"/>
      <c r="BMZ183" s="216"/>
      <c r="BNA183" s="216"/>
      <c r="BNB183" s="216"/>
      <c r="BNC183" s="216"/>
      <c r="BND183" s="216"/>
      <c r="BNE183" s="216"/>
      <c r="BNF183" s="216"/>
      <c r="BNG183" s="216"/>
      <c r="BNH183" s="216"/>
      <c r="BNI183" s="216"/>
      <c r="BNJ183" s="216"/>
      <c r="BNK183" s="216"/>
      <c r="BNL183" s="216"/>
      <c r="BNM183" s="216"/>
      <c r="BNN183" s="216"/>
      <c r="BNO183" s="216"/>
      <c r="BNP183" s="216"/>
      <c r="BNQ183" s="216"/>
      <c r="BNR183" s="216"/>
      <c r="BNS183" s="216"/>
      <c r="BNT183" s="216"/>
      <c r="BNU183" s="216"/>
      <c r="BNV183" s="216"/>
      <c r="BNW183" s="216"/>
      <c r="BNX183" s="216"/>
      <c r="BNY183" s="216"/>
      <c r="BNZ183" s="216"/>
      <c r="BOA183" s="216"/>
      <c r="BOB183" s="216"/>
      <c r="BOC183" s="216"/>
      <c r="BOD183" s="216"/>
      <c r="BOE183" s="216"/>
      <c r="BOF183" s="216"/>
      <c r="BOG183" s="216"/>
      <c r="BOH183" s="216"/>
      <c r="BOI183" s="216"/>
      <c r="BOJ183" s="216"/>
      <c r="BOK183" s="216"/>
      <c r="BOL183" s="216"/>
      <c r="BOM183" s="216"/>
      <c r="BON183" s="216"/>
      <c r="BOO183" s="216"/>
      <c r="BOP183" s="216"/>
      <c r="BOQ183" s="216"/>
      <c r="BOR183" s="216"/>
      <c r="BOS183" s="216"/>
      <c r="BOT183" s="216"/>
      <c r="BOU183" s="216"/>
      <c r="BOV183" s="216"/>
      <c r="BOW183" s="216"/>
      <c r="BOX183" s="216"/>
      <c r="BOY183" s="216"/>
      <c r="BOZ183" s="216"/>
      <c r="BPA183" s="216"/>
      <c r="BPB183" s="216"/>
      <c r="BPC183" s="216"/>
      <c r="BPD183" s="216"/>
      <c r="BPE183" s="216"/>
      <c r="BPF183" s="216"/>
      <c r="BPG183" s="216"/>
      <c r="BPH183" s="216"/>
      <c r="BPI183" s="216"/>
      <c r="BPJ183" s="216"/>
      <c r="BPK183" s="216"/>
      <c r="BPL183" s="216"/>
      <c r="BPM183" s="216"/>
      <c r="BPN183" s="216"/>
      <c r="BPO183" s="216"/>
      <c r="BPP183" s="216"/>
      <c r="BPQ183" s="216"/>
      <c r="BPR183" s="216"/>
      <c r="BPS183" s="216"/>
      <c r="BPT183" s="216"/>
      <c r="BPU183" s="216"/>
      <c r="BPV183" s="216"/>
      <c r="BPW183" s="216"/>
      <c r="BPX183" s="216"/>
      <c r="BPY183" s="216"/>
      <c r="BPZ183" s="216"/>
      <c r="BQA183" s="216"/>
      <c r="BQB183" s="216"/>
      <c r="BQC183" s="216"/>
      <c r="BQD183" s="216"/>
      <c r="BQE183" s="216"/>
      <c r="BQF183" s="216"/>
      <c r="BQG183" s="216"/>
      <c r="BQH183" s="216"/>
      <c r="BQI183" s="216"/>
      <c r="BQJ183" s="216"/>
      <c r="BQK183" s="216"/>
      <c r="BQL183" s="216"/>
      <c r="BQM183" s="216"/>
      <c r="BQN183" s="216"/>
      <c r="BQO183" s="216"/>
      <c r="BQP183" s="216"/>
      <c r="BQQ183" s="216"/>
      <c r="BQR183" s="216"/>
      <c r="BQS183" s="216"/>
      <c r="BQT183" s="216"/>
      <c r="BQU183" s="216"/>
      <c r="BQV183" s="216"/>
      <c r="BQW183" s="216"/>
      <c r="BQX183" s="216"/>
      <c r="BQY183" s="216"/>
      <c r="BQZ183" s="216"/>
      <c r="BRA183" s="216"/>
      <c r="BRB183" s="216"/>
      <c r="BRC183" s="216"/>
      <c r="BRD183" s="216"/>
      <c r="BRE183" s="216"/>
      <c r="BRF183" s="216"/>
      <c r="BRG183" s="216"/>
      <c r="BRH183" s="216"/>
      <c r="BRI183" s="216"/>
      <c r="BRJ183" s="216"/>
      <c r="BRK183" s="216"/>
      <c r="BRL183" s="216"/>
      <c r="BRM183" s="216"/>
      <c r="BRN183" s="216"/>
      <c r="BRO183" s="216"/>
      <c r="BRP183" s="216"/>
      <c r="BRQ183" s="216"/>
      <c r="BRR183" s="216"/>
      <c r="BRS183" s="216"/>
      <c r="BRT183" s="216"/>
      <c r="BRU183" s="216"/>
      <c r="BRV183" s="216"/>
      <c r="BRW183" s="216"/>
      <c r="BRX183" s="216"/>
      <c r="BRY183" s="216"/>
      <c r="BRZ183" s="216"/>
      <c r="BSA183" s="216"/>
      <c r="BSB183" s="216"/>
      <c r="BSC183" s="216"/>
      <c r="BSD183" s="216"/>
      <c r="BSE183" s="216"/>
      <c r="BSF183" s="216"/>
      <c r="BSG183" s="216"/>
      <c r="BSH183" s="216"/>
      <c r="BSI183" s="216"/>
      <c r="BSJ183" s="216"/>
      <c r="BSK183" s="216"/>
      <c r="BSL183" s="216"/>
      <c r="BSM183" s="216"/>
      <c r="BSN183" s="216"/>
      <c r="BSO183" s="216"/>
      <c r="BSP183" s="216"/>
      <c r="BSQ183" s="216"/>
      <c r="BSR183" s="216"/>
      <c r="BSS183" s="216"/>
      <c r="BST183" s="216"/>
      <c r="BSU183" s="216"/>
      <c r="BSV183" s="216"/>
      <c r="BSW183" s="216"/>
      <c r="BSX183" s="216"/>
      <c r="BSY183" s="216"/>
      <c r="BSZ183" s="216"/>
      <c r="BTA183" s="216"/>
      <c r="BTB183" s="216"/>
      <c r="BTC183" s="216"/>
      <c r="BTD183" s="216"/>
      <c r="BTE183" s="216"/>
      <c r="BTF183" s="216"/>
      <c r="BTG183" s="216"/>
      <c r="BTH183" s="216"/>
      <c r="BTI183" s="216"/>
      <c r="BTJ183" s="216"/>
      <c r="BTK183" s="216"/>
      <c r="BTL183" s="216"/>
      <c r="BTM183" s="216"/>
      <c r="BTN183" s="216"/>
      <c r="BTO183" s="216"/>
      <c r="BTP183" s="216"/>
      <c r="BTQ183" s="216"/>
      <c r="BTR183" s="216"/>
      <c r="BTS183" s="216"/>
      <c r="BTT183" s="216"/>
      <c r="BTU183" s="216"/>
      <c r="BTV183" s="216"/>
      <c r="BTW183" s="216"/>
      <c r="BTX183" s="216"/>
      <c r="BTY183" s="216"/>
      <c r="BTZ183" s="216"/>
      <c r="BUA183" s="216"/>
      <c r="BUB183" s="216"/>
      <c r="BUC183" s="216"/>
      <c r="BUD183" s="216"/>
      <c r="BUE183" s="216"/>
      <c r="BUF183" s="216"/>
      <c r="BUG183" s="216"/>
      <c r="BUH183" s="216"/>
      <c r="BUI183" s="216"/>
      <c r="BUJ183" s="216"/>
      <c r="BUK183" s="216"/>
      <c r="BUL183" s="216"/>
      <c r="BUM183" s="216"/>
      <c r="BUN183" s="216"/>
      <c r="BUO183" s="216"/>
      <c r="BUP183" s="216"/>
      <c r="BUQ183" s="216"/>
      <c r="BUR183" s="216"/>
      <c r="BUS183" s="216"/>
      <c r="BUT183" s="216"/>
      <c r="BUU183" s="216"/>
      <c r="BUV183" s="216"/>
      <c r="BUW183" s="216"/>
      <c r="BUX183" s="216"/>
      <c r="BUY183" s="216"/>
      <c r="BUZ183" s="216"/>
      <c r="BVA183" s="216"/>
      <c r="BVB183" s="216"/>
      <c r="BVC183" s="216"/>
      <c r="BVD183" s="216"/>
      <c r="BVE183" s="216"/>
      <c r="BVF183" s="216"/>
      <c r="BVG183" s="216"/>
      <c r="BVH183" s="216"/>
      <c r="BVI183" s="216"/>
      <c r="BVJ183" s="216"/>
      <c r="BVK183" s="216"/>
      <c r="BVL183" s="216"/>
      <c r="BVM183" s="216"/>
      <c r="BVN183" s="216"/>
      <c r="BVO183" s="216"/>
      <c r="BVP183" s="216"/>
      <c r="BVQ183" s="216"/>
      <c r="BVR183" s="216"/>
      <c r="BVS183" s="216"/>
      <c r="BVT183" s="216"/>
      <c r="BVU183" s="216"/>
      <c r="BVV183" s="216"/>
      <c r="BVW183" s="216"/>
      <c r="BVX183" s="216"/>
      <c r="BVY183" s="216"/>
      <c r="BVZ183" s="216"/>
      <c r="BWA183" s="216"/>
      <c r="BWB183" s="216"/>
      <c r="BWC183" s="216"/>
      <c r="BWD183" s="216"/>
      <c r="BWE183" s="216"/>
      <c r="BWF183" s="216"/>
      <c r="BWG183" s="216"/>
      <c r="BWH183" s="216"/>
      <c r="BWI183" s="216"/>
      <c r="BWJ183" s="216"/>
      <c r="BWK183" s="216"/>
      <c r="BWL183" s="216"/>
      <c r="BWM183" s="216"/>
      <c r="BWN183" s="216"/>
      <c r="BWO183" s="216"/>
      <c r="BWP183" s="216"/>
      <c r="BWQ183" s="216"/>
      <c r="BWR183" s="216"/>
      <c r="BWS183" s="216"/>
      <c r="BWT183" s="216"/>
      <c r="BWU183" s="216"/>
      <c r="BWV183" s="216"/>
      <c r="BWW183" s="216"/>
      <c r="BWX183" s="216"/>
      <c r="BWY183" s="216"/>
      <c r="BWZ183" s="216"/>
      <c r="BXA183" s="216"/>
      <c r="BXB183" s="216"/>
      <c r="BXC183" s="216"/>
      <c r="BXD183" s="216"/>
      <c r="BXE183" s="216"/>
      <c r="BXF183" s="216"/>
      <c r="BXG183" s="216"/>
      <c r="BXH183" s="216"/>
      <c r="BXI183" s="216"/>
      <c r="BXJ183" s="216"/>
      <c r="BXK183" s="216"/>
      <c r="BXL183" s="216"/>
      <c r="BXM183" s="216"/>
      <c r="BXN183" s="216"/>
      <c r="BXO183" s="216"/>
      <c r="BXP183" s="216"/>
      <c r="BXQ183" s="216"/>
      <c r="BXR183" s="216"/>
      <c r="BXS183" s="216"/>
      <c r="BXT183" s="216"/>
      <c r="BXU183" s="216"/>
      <c r="BXV183" s="216"/>
      <c r="BXW183" s="216"/>
      <c r="BXX183" s="216"/>
      <c r="BXY183" s="216"/>
      <c r="BXZ183" s="216"/>
      <c r="BYA183" s="216"/>
      <c r="BYB183" s="216"/>
      <c r="BYC183" s="216"/>
      <c r="BYD183" s="216"/>
      <c r="BYE183" s="216"/>
      <c r="BYF183" s="216"/>
      <c r="BYG183" s="216"/>
      <c r="BYH183" s="216"/>
      <c r="BYI183" s="216"/>
      <c r="BYJ183" s="216"/>
      <c r="BYK183" s="216"/>
      <c r="BYL183" s="216"/>
      <c r="BYM183" s="216"/>
      <c r="BYN183" s="216"/>
      <c r="BYO183" s="216"/>
      <c r="BYP183" s="216"/>
      <c r="BYQ183" s="216"/>
      <c r="BYR183" s="216"/>
      <c r="BYS183" s="216"/>
      <c r="BYT183" s="216"/>
      <c r="BYU183" s="216"/>
      <c r="BYV183" s="216"/>
      <c r="BYW183" s="216"/>
      <c r="BYX183" s="216"/>
      <c r="BYY183" s="216"/>
      <c r="BYZ183" s="216"/>
      <c r="BZA183" s="216"/>
      <c r="BZB183" s="216"/>
      <c r="BZC183" s="216"/>
      <c r="BZD183" s="216"/>
      <c r="BZE183" s="216"/>
      <c r="BZF183" s="216"/>
      <c r="BZG183" s="216"/>
      <c r="BZH183" s="216"/>
      <c r="BZI183" s="216"/>
      <c r="BZJ183" s="216"/>
      <c r="BZK183" s="216"/>
      <c r="BZL183" s="216"/>
      <c r="BZM183" s="216"/>
      <c r="BZN183" s="216"/>
      <c r="BZO183" s="216"/>
      <c r="BZP183" s="216"/>
      <c r="BZQ183" s="216"/>
      <c r="BZR183" s="216"/>
      <c r="BZS183" s="216"/>
      <c r="BZT183" s="216"/>
      <c r="BZU183" s="216"/>
      <c r="BZV183" s="216"/>
      <c r="BZW183" s="216"/>
      <c r="BZX183" s="216"/>
      <c r="BZY183" s="216"/>
      <c r="BZZ183" s="216"/>
      <c r="CAA183" s="216"/>
      <c r="CAB183" s="216"/>
      <c r="CAC183" s="216"/>
      <c r="CAD183" s="216"/>
      <c r="CAE183" s="216"/>
      <c r="CAF183" s="216"/>
      <c r="CAG183" s="216"/>
      <c r="CAH183" s="216"/>
      <c r="CAI183" s="216"/>
      <c r="CAJ183" s="216"/>
      <c r="CAK183" s="216"/>
      <c r="CAL183" s="216"/>
      <c r="CAM183" s="216"/>
      <c r="CAN183" s="216"/>
      <c r="CAO183" s="216"/>
      <c r="CAP183" s="216"/>
      <c r="CAQ183" s="216"/>
      <c r="CAR183" s="216"/>
      <c r="CAS183" s="216"/>
      <c r="CAT183" s="216"/>
      <c r="CAU183" s="216"/>
      <c r="CAV183" s="216"/>
      <c r="CAW183" s="216"/>
      <c r="CAX183" s="216"/>
      <c r="CAY183" s="216"/>
      <c r="CAZ183" s="216"/>
      <c r="CBA183" s="216"/>
      <c r="CBB183" s="216"/>
      <c r="CBC183" s="216"/>
      <c r="CBD183" s="216"/>
      <c r="CBE183" s="216"/>
      <c r="CBF183" s="216"/>
      <c r="CBG183" s="216"/>
      <c r="CBH183" s="216"/>
      <c r="CBI183" s="216"/>
      <c r="CBJ183" s="216"/>
      <c r="CBK183" s="216"/>
      <c r="CBL183" s="216"/>
      <c r="CBM183" s="216"/>
      <c r="CBN183" s="216"/>
      <c r="CBO183" s="216"/>
      <c r="CBP183" s="216"/>
      <c r="CBQ183" s="216"/>
      <c r="CBR183" s="216"/>
      <c r="CBS183" s="216"/>
      <c r="CBT183" s="216"/>
      <c r="CBU183" s="216"/>
      <c r="CBV183" s="216"/>
      <c r="CBW183" s="216"/>
      <c r="CBX183" s="216"/>
      <c r="CBY183" s="216"/>
      <c r="CBZ183" s="216"/>
      <c r="CCA183" s="216"/>
      <c r="CCB183" s="216"/>
      <c r="CCC183" s="216"/>
      <c r="CCD183" s="216"/>
      <c r="CCE183" s="216"/>
      <c r="CCF183" s="216"/>
      <c r="CCG183" s="216"/>
      <c r="CCH183" s="216"/>
      <c r="CCI183" s="216"/>
      <c r="CCJ183" s="216"/>
      <c r="CCK183" s="216"/>
      <c r="CCL183" s="216"/>
      <c r="CCM183" s="216"/>
      <c r="CCN183" s="216"/>
      <c r="CCO183" s="216"/>
      <c r="CCP183" s="216"/>
      <c r="CCQ183" s="216"/>
      <c r="CCR183" s="216"/>
      <c r="CCS183" s="216"/>
      <c r="CCT183" s="216"/>
      <c r="CCU183" s="216"/>
      <c r="CCV183" s="216"/>
      <c r="CCW183" s="216"/>
      <c r="CCX183" s="216"/>
      <c r="CCY183" s="216"/>
      <c r="CCZ183" s="216"/>
      <c r="CDA183" s="216"/>
      <c r="CDB183" s="216"/>
      <c r="CDC183" s="216"/>
      <c r="CDD183" s="216"/>
      <c r="CDE183" s="216"/>
      <c r="CDF183" s="216"/>
      <c r="CDG183" s="216"/>
      <c r="CDH183" s="216"/>
      <c r="CDI183" s="216"/>
      <c r="CDJ183" s="216"/>
      <c r="CDK183" s="216"/>
      <c r="CDL183" s="216"/>
      <c r="CDM183" s="216"/>
      <c r="CDN183" s="216"/>
      <c r="CDO183" s="216"/>
      <c r="CDP183" s="216"/>
      <c r="CDQ183" s="216"/>
      <c r="CDR183" s="216"/>
      <c r="CDS183" s="216"/>
      <c r="CDT183" s="216"/>
      <c r="CDU183" s="216"/>
      <c r="CDV183" s="216"/>
      <c r="CDW183" s="216"/>
      <c r="CDX183" s="216"/>
      <c r="CDY183" s="216"/>
      <c r="CDZ183" s="216"/>
      <c r="CEA183" s="216"/>
      <c r="CEB183" s="216"/>
      <c r="CEC183" s="216"/>
      <c r="CED183" s="216"/>
      <c r="CEE183" s="216"/>
      <c r="CEF183" s="216"/>
      <c r="CEG183" s="216"/>
      <c r="CEH183" s="216"/>
      <c r="CEI183" s="216"/>
      <c r="CEJ183" s="216"/>
      <c r="CEK183" s="216"/>
      <c r="CEL183" s="216"/>
      <c r="CEM183" s="216"/>
      <c r="CEN183" s="216"/>
      <c r="CEO183" s="216"/>
      <c r="CEP183" s="216"/>
      <c r="CEQ183" s="216"/>
      <c r="CER183" s="216"/>
      <c r="CES183" s="216"/>
      <c r="CET183" s="216"/>
      <c r="CEU183" s="216"/>
      <c r="CEV183" s="216"/>
      <c r="CEW183" s="216"/>
      <c r="CEX183" s="216"/>
      <c r="CEY183" s="216"/>
      <c r="CEZ183" s="216"/>
      <c r="CFA183" s="216"/>
      <c r="CFB183" s="216"/>
      <c r="CFC183" s="216"/>
      <c r="CFD183" s="216"/>
      <c r="CFE183" s="216"/>
      <c r="CFF183" s="216"/>
      <c r="CFG183" s="216"/>
      <c r="CFH183" s="216"/>
      <c r="CFI183" s="216"/>
      <c r="CFJ183" s="216"/>
      <c r="CFK183" s="216"/>
      <c r="CFL183" s="216"/>
      <c r="CFM183" s="216"/>
      <c r="CFN183" s="216"/>
      <c r="CFO183" s="216"/>
      <c r="CFP183" s="216"/>
      <c r="CFQ183" s="216"/>
      <c r="CFR183" s="216"/>
      <c r="CFS183" s="216"/>
      <c r="CFT183" s="216"/>
      <c r="CFU183" s="216"/>
      <c r="CFV183" s="216"/>
      <c r="CFW183" s="216"/>
      <c r="CFX183" s="216"/>
      <c r="CFY183" s="216"/>
      <c r="CFZ183" s="216"/>
      <c r="CGA183" s="216"/>
      <c r="CGB183" s="216"/>
      <c r="CGC183" s="216"/>
      <c r="CGD183" s="216"/>
      <c r="CGE183" s="216"/>
      <c r="CGF183" s="216"/>
      <c r="CGG183" s="216"/>
      <c r="CGH183" s="216"/>
      <c r="CGI183" s="216"/>
      <c r="CGJ183" s="216"/>
      <c r="CGK183" s="216"/>
      <c r="CGL183" s="216"/>
      <c r="CGM183" s="216"/>
      <c r="CGN183" s="216"/>
      <c r="CGO183" s="216"/>
      <c r="CGP183" s="216"/>
      <c r="CGQ183" s="216"/>
      <c r="CGR183" s="216"/>
      <c r="CGS183" s="216"/>
      <c r="CGT183" s="216"/>
      <c r="CGU183" s="216"/>
      <c r="CGV183" s="216"/>
      <c r="CGW183" s="216"/>
      <c r="CGX183" s="216"/>
      <c r="CGY183" s="216"/>
      <c r="CGZ183" s="216"/>
      <c r="CHA183" s="216"/>
      <c r="CHB183" s="216"/>
      <c r="CHC183" s="216"/>
      <c r="CHD183" s="216"/>
      <c r="CHE183" s="216"/>
      <c r="CHF183" s="216"/>
      <c r="CHG183" s="216"/>
      <c r="CHH183" s="216"/>
      <c r="CHI183" s="216"/>
      <c r="CHJ183" s="216"/>
      <c r="CHK183" s="216"/>
      <c r="CHL183" s="216"/>
      <c r="CHM183" s="216"/>
      <c r="CHN183" s="216"/>
      <c r="CHO183" s="216"/>
      <c r="CHP183" s="216"/>
      <c r="CHQ183" s="216"/>
      <c r="CHR183" s="216"/>
      <c r="CHS183" s="216"/>
      <c r="CHT183" s="216"/>
      <c r="CHU183" s="216"/>
      <c r="CHV183" s="216"/>
      <c r="CHW183" s="216"/>
      <c r="CHX183" s="216"/>
      <c r="CHY183" s="216"/>
      <c r="CHZ183" s="216"/>
      <c r="CIA183" s="216"/>
      <c r="CIB183" s="216"/>
      <c r="CIC183" s="216"/>
      <c r="CID183" s="216"/>
      <c r="CIE183" s="216"/>
      <c r="CIF183" s="216"/>
      <c r="CIG183" s="216"/>
      <c r="CIH183" s="216"/>
      <c r="CII183" s="216"/>
      <c r="CIJ183" s="216"/>
      <c r="CIK183" s="216"/>
      <c r="CIL183" s="216"/>
      <c r="CIM183" s="216"/>
      <c r="CIN183" s="216"/>
      <c r="CIO183" s="216"/>
      <c r="CIP183" s="216"/>
      <c r="CIQ183" s="216"/>
      <c r="CIR183" s="216"/>
      <c r="CIS183" s="216"/>
      <c r="CIT183" s="216"/>
      <c r="CIU183" s="216"/>
      <c r="CIV183" s="216"/>
      <c r="CIW183" s="216"/>
      <c r="CIX183" s="216"/>
      <c r="CIY183" s="216"/>
      <c r="CIZ183" s="216"/>
      <c r="CJA183" s="216"/>
      <c r="CJB183" s="216"/>
      <c r="CJC183" s="216"/>
      <c r="CJD183" s="216"/>
      <c r="CJE183" s="216"/>
      <c r="CJF183" s="216"/>
      <c r="CJG183" s="216"/>
      <c r="CJH183" s="216"/>
      <c r="CJI183" s="216"/>
      <c r="CJJ183" s="216"/>
      <c r="CJK183" s="216"/>
      <c r="CJL183" s="216"/>
      <c r="CJM183" s="216"/>
      <c r="CJN183" s="216"/>
      <c r="CJO183" s="216"/>
      <c r="CJP183" s="216"/>
      <c r="CJQ183" s="216"/>
      <c r="CJR183" s="216"/>
      <c r="CJS183" s="216"/>
      <c r="CJT183" s="216"/>
      <c r="CJU183" s="216"/>
      <c r="CJV183" s="216"/>
      <c r="CJW183" s="216"/>
      <c r="CJX183" s="216"/>
      <c r="CJY183" s="216"/>
      <c r="CJZ183" s="216"/>
      <c r="CKA183" s="216"/>
      <c r="CKB183" s="216"/>
      <c r="CKC183" s="216"/>
      <c r="CKD183" s="216"/>
      <c r="CKE183" s="216"/>
      <c r="CKF183" s="216"/>
      <c r="CKG183" s="216"/>
      <c r="CKH183" s="216"/>
      <c r="CKI183" s="216"/>
      <c r="CKJ183" s="216"/>
      <c r="CKK183" s="216"/>
      <c r="CKL183" s="216"/>
      <c r="CKM183" s="216"/>
      <c r="CKN183" s="216"/>
      <c r="CKO183" s="216"/>
      <c r="CKP183" s="216"/>
      <c r="CKQ183" s="216"/>
      <c r="CKR183" s="216"/>
      <c r="CKS183" s="216"/>
      <c r="CKT183" s="216"/>
      <c r="CKU183" s="216"/>
      <c r="CKV183" s="216"/>
      <c r="CKW183" s="216"/>
      <c r="CKX183" s="216"/>
      <c r="CKY183" s="216"/>
      <c r="CKZ183" s="216"/>
      <c r="CLA183" s="216"/>
      <c r="CLB183" s="216"/>
      <c r="CLC183" s="216"/>
      <c r="CLD183" s="216"/>
      <c r="CLE183" s="216"/>
      <c r="CLF183" s="216"/>
      <c r="CLG183" s="216"/>
      <c r="CLH183" s="216"/>
      <c r="CLI183" s="216"/>
      <c r="CLJ183" s="216"/>
      <c r="CLK183" s="216"/>
      <c r="CLL183" s="216"/>
      <c r="CLM183" s="216"/>
      <c r="CLN183" s="216"/>
      <c r="CLO183" s="216"/>
      <c r="CLP183" s="216"/>
      <c r="CLQ183" s="216"/>
      <c r="CLR183" s="216"/>
      <c r="CLS183" s="216"/>
      <c r="CLT183" s="216"/>
      <c r="CLU183" s="216"/>
      <c r="CLV183" s="216"/>
      <c r="CLW183" s="216"/>
      <c r="CLX183" s="216"/>
      <c r="CLY183" s="216"/>
      <c r="CLZ183" s="216"/>
      <c r="CMA183" s="216"/>
      <c r="CMB183" s="216"/>
      <c r="CMC183" s="216"/>
      <c r="CMD183" s="216"/>
      <c r="CME183" s="216"/>
      <c r="CMF183" s="216"/>
      <c r="CMG183" s="216"/>
      <c r="CMH183" s="216"/>
      <c r="CMI183" s="216"/>
      <c r="CMJ183" s="216"/>
      <c r="CMK183" s="216"/>
      <c r="CML183" s="216"/>
      <c r="CMM183" s="216"/>
      <c r="CMN183" s="216"/>
      <c r="CMO183" s="216"/>
      <c r="CMP183" s="216"/>
      <c r="CMQ183" s="216"/>
      <c r="CMR183" s="216"/>
      <c r="CMS183" s="216"/>
      <c r="CMT183" s="216"/>
      <c r="CMU183" s="216"/>
      <c r="CMV183" s="216"/>
      <c r="CMW183" s="216"/>
      <c r="CMX183" s="216"/>
      <c r="CMY183" s="216"/>
      <c r="CMZ183" s="216"/>
      <c r="CNA183" s="216"/>
      <c r="CNB183" s="216"/>
      <c r="CNC183" s="216"/>
      <c r="CND183" s="216"/>
      <c r="CNE183" s="216"/>
      <c r="CNF183" s="216"/>
      <c r="CNG183" s="216"/>
      <c r="CNH183" s="216"/>
      <c r="CNI183" s="216"/>
      <c r="CNJ183" s="216"/>
      <c r="CNK183" s="216"/>
      <c r="CNL183" s="216"/>
      <c r="CNM183" s="216"/>
      <c r="CNN183" s="216"/>
      <c r="CNO183" s="216"/>
      <c r="CNP183" s="216"/>
      <c r="CNQ183" s="216"/>
      <c r="CNR183" s="216"/>
      <c r="CNS183" s="216"/>
      <c r="CNT183" s="216"/>
      <c r="CNU183" s="216"/>
      <c r="CNV183" s="216"/>
      <c r="CNW183" s="216"/>
      <c r="CNX183" s="216"/>
      <c r="CNY183" s="216"/>
      <c r="CNZ183" s="216"/>
      <c r="COA183" s="216"/>
      <c r="COB183" s="216"/>
      <c r="COC183" s="216"/>
      <c r="COD183" s="216"/>
      <c r="COE183" s="216"/>
      <c r="COF183" s="216"/>
      <c r="COG183" s="216"/>
      <c r="COH183" s="216"/>
      <c r="COI183" s="216"/>
      <c r="COJ183" s="216"/>
      <c r="COK183" s="216"/>
      <c r="COL183" s="216"/>
      <c r="COM183" s="216"/>
      <c r="CON183" s="216"/>
      <c r="COO183" s="216"/>
      <c r="COP183" s="216"/>
      <c r="COQ183" s="216"/>
      <c r="COR183" s="216"/>
      <c r="COS183" s="216"/>
      <c r="COT183" s="216"/>
      <c r="COU183" s="216"/>
      <c r="COV183" s="216"/>
      <c r="COW183" s="216"/>
      <c r="COX183" s="216"/>
      <c r="COY183" s="216"/>
      <c r="COZ183" s="216"/>
      <c r="CPA183" s="216"/>
      <c r="CPB183" s="216"/>
      <c r="CPC183" s="216"/>
      <c r="CPD183" s="216"/>
      <c r="CPE183" s="216"/>
      <c r="CPF183" s="216"/>
      <c r="CPG183" s="216"/>
      <c r="CPH183" s="216"/>
      <c r="CPI183" s="216"/>
      <c r="CPJ183" s="216"/>
      <c r="CPK183" s="216"/>
      <c r="CPL183" s="216"/>
      <c r="CPM183" s="216"/>
      <c r="CPN183" s="216"/>
      <c r="CPO183" s="216"/>
      <c r="CPP183" s="216"/>
      <c r="CPQ183" s="216"/>
      <c r="CPR183" s="216"/>
      <c r="CPS183" s="216"/>
      <c r="CPT183" s="216"/>
      <c r="CPU183" s="216"/>
      <c r="CPV183" s="216"/>
      <c r="CPW183" s="216"/>
      <c r="CPX183" s="216"/>
      <c r="CPY183" s="216"/>
      <c r="CPZ183" s="216"/>
      <c r="CQA183" s="216"/>
      <c r="CQB183" s="216"/>
      <c r="CQC183" s="216"/>
      <c r="CQD183" s="216"/>
      <c r="CQE183" s="216"/>
      <c r="CQF183" s="216"/>
      <c r="CQG183" s="216"/>
      <c r="CQH183" s="216"/>
      <c r="CQI183" s="216"/>
      <c r="CQJ183" s="216"/>
      <c r="CQK183" s="216"/>
      <c r="CQL183" s="216"/>
      <c r="CQM183" s="216"/>
      <c r="CQN183" s="216"/>
      <c r="CQO183" s="216"/>
      <c r="CQP183" s="216"/>
      <c r="CQQ183" s="216"/>
      <c r="CQR183" s="216"/>
      <c r="CQS183" s="216"/>
      <c r="CQT183" s="216"/>
      <c r="CQU183" s="216"/>
      <c r="CQV183" s="216"/>
      <c r="CQW183" s="216"/>
      <c r="CQX183" s="216"/>
      <c r="CQY183" s="216"/>
      <c r="CQZ183" s="216"/>
      <c r="CRA183" s="216"/>
      <c r="CRB183" s="216"/>
      <c r="CRC183" s="216"/>
      <c r="CRD183" s="216"/>
      <c r="CRE183" s="216"/>
      <c r="CRF183" s="216"/>
      <c r="CRG183" s="216"/>
      <c r="CRH183" s="216"/>
      <c r="CRI183" s="216"/>
      <c r="CRJ183" s="216"/>
      <c r="CRK183" s="216"/>
      <c r="CRL183" s="216"/>
      <c r="CRM183" s="216"/>
      <c r="CRN183" s="216"/>
      <c r="CRO183" s="216"/>
      <c r="CRP183" s="216"/>
      <c r="CRQ183" s="216"/>
      <c r="CRR183" s="216"/>
      <c r="CRS183" s="216"/>
      <c r="CRT183" s="216"/>
      <c r="CRU183" s="216"/>
      <c r="CRV183" s="216"/>
      <c r="CRW183" s="216"/>
      <c r="CRX183" s="216"/>
      <c r="CRY183" s="216"/>
      <c r="CRZ183" s="216"/>
      <c r="CSA183" s="216"/>
      <c r="CSB183" s="216"/>
      <c r="CSC183" s="216"/>
      <c r="CSD183" s="216"/>
      <c r="CSE183" s="216"/>
      <c r="CSF183" s="216"/>
      <c r="CSG183" s="216"/>
      <c r="CSH183" s="216"/>
      <c r="CSI183" s="216"/>
      <c r="CSJ183" s="216"/>
      <c r="CSK183" s="216"/>
      <c r="CSL183" s="216"/>
      <c r="CSM183" s="216"/>
      <c r="CSN183" s="216"/>
      <c r="CSO183" s="216"/>
      <c r="CSP183" s="216"/>
      <c r="CSQ183" s="216"/>
      <c r="CSR183" s="216"/>
      <c r="CSS183" s="216"/>
      <c r="CST183" s="216"/>
      <c r="CSU183" s="216"/>
      <c r="CSV183" s="216"/>
      <c r="CSW183" s="216"/>
      <c r="CSX183" s="216"/>
      <c r="CSY183" s="216"/>
      <c r="CSZ183" s="216"/>
      <c r="CTA183" s="216"/>
      <c r="CTB183" s="216"/>
      <c r="CTC183" s="216"/>
      <c r="CTD183" s="216"/>
      <c r="CTE183" s="216"/>
      <c r="CTF183" s="216"/>
      <c r="CTG183" s="216"/>
      <c r="CTH183" s="216"/>
      <c r="CTI183" s="216"/>
      <c r="CTJ183" s="216"/>
      <c r="CTK183" s="216"/>
      <c r="CTL183" s="216"/>
      <c r="CTM183" s="216"/>
      <c r="CTN183" s="216"/>
      <c r="CTO183" s="216"/>
      <c r="CTP183" s="216"/>
      <c r="CTQ183" s="216"/>
      <c r="CTR183" s="216"/>
      <c r="CTS183" s="216"/>
      <c r="CTT183" s="216"/>
      <c r="CTU183" s="216"/>
      <c r="CTV183" s="216"/>
      <c r="CTW183" s="216"/>
      <c r="CTX183" s="216"/>
      <c r="CTY183" s="216"/>
      <c r="CTZ183" s="216"/>
      <c r="CUA183" s="216"/>
      <c r="CUB183" s="216"/>
      <c r="CUC183" s="216"/>
      <c r="CUD183" s="216"/>
      <c r="CUE183" s="216"/>
      <c r="CUF183" s="216"/>
      <c r="CUG183" s="216"/>
      <c r="CUH183" s="216"/>
      <c r="CUI183" s="216"/>
      <c r="CUJ183" s="216"/>
      <c r="CUK183" s="216"/>
      <c r="CUL183" s="216"/>
      <c r="CUM183" s="216"/>
      <c r="CUN183" s="216"/>
      <c r="CUO183" s="216"/>
      <c r="CUP183" s="216"/>
      <c r="CUQ183" s="216"/>
      <c r="CUR183" s="216"/>
      <c r="CUS183" s="216"/>
      <c r="CUT183" s="216"/>
      <c r="CUU183" s="216"/>
      <c r="CUV183" s="216"/>
      <c r="CUW183" s="216"/>
      <c r="CUX183" s="216"/>
      <c r="CUY183" s="216"/>
      <c r="CUZ183" s="216"/>
      <c r="CVA183" s="216"/>
      <c r="CVB183" s="216"/>
      <c r="CVC183" s="216"/>
      <c r="CVD183" s="216"/>
      <c r="CVE183" s="216"/>
      <c r="CVF183" s="216"/>
      <c r="CVG183" s="216"/>
      <c r="CVH183" s="216"/>
      <c r="CVI183" s="216"/>
      <c r="CVJ183" s="216"/>
      <c r="CVK183" s="216"/>
      <c r="CVL183" s="216"/>
      <c r="CVM183" s="216"/>
      <c r="CVN183" s="216"/>
      <c r="CVO183" s="216"/>
      <c r="CVP183" s="216"/>
      <c r="CVQ183" s="216"/>
      <c r="CVR183" s="216"/>
      <c r="CVS183" s="216"/>
      <c r="CVT183" s="216"/>
      <c r="CVU183" s="216"/>
      <c r="CVV183" s="216"/>
      <c r="CVW183" s="216"/>
      <c r="CVX183" s="216"/>
      <c r="CVY183" s="216"/>
      <c r="CVZ183" s="216"/>
      <c r="CWA183" s="216"/>
      <c r="CWB183" s="216"/>
      <c r="CWC183" s="216"/>
      <c r="CWD183" s="216"/>
      <c r="CWE183" s="216"/>
      <c r="CWF183" s="216"/>
      <c r="CWG183" s="216"/>
      <c r="CWH183" s="216"/>
      <c r="CWI183" s="216"/>
      <c r="CWJ183" s="216"/>
      <c r="CWK183" s="216"/>
      <c r="CWL183" s="216"/>
      <c r="CWM183" s="216"/>
      <c r="CWN183" s="216"/>
      <c r="CWO183" s="216"/>
      <c r="CWP183" s="216"/>
      <c r="CWQ183" s="216"/>
      <c r="CWR183" s="216"/>
      <c r="CWS183" s="216"/>
      <c r="CWT183" s="216"/>
      <c r="CWU183" s="216"/>
      <c r="CWV183" s="216"/>
      <c r="CWW183" s="216"/>
      <c r="CWX183" s="216"/>
      <c r="CWY183" s="216"/>
      <c r="CWZ183" s="216"/>
      <c r="CXA183" s="216"/>
      <c r="CXB183" s="216"/>
      <c r="CXC183" s="216"/>
      <c r="CXD183" s="216"/>
      <c r="CXE183" s="216"/>
      <c r="CXF183" s="216"/>
      <c r="CXG183" s="216"/>
      <c r="CXH183" s="216"/>
      <c r="CXI183" s="216"/>
      <c r="CXJ183" s="216"/>
      <c r="CXK183" s="216"/>
      <c r="CXL183" s="216"/>
      <c r="CXM183" s="216"/>
      <c r="CXN183" s="216"/>
      <c r="CXO183" s="216"/>
      <c r="CXP183" s="216"/>
      <c r="CXQ183" s="216"/>
      <c r="CXR183" s="216"/>
      <c r="CXS183" s="216"/>
      <c r="CXT183" s="216"/>
      <c r="CXU183" s="216"/>
      <c r="CXV183" s="216"/>
      <c r="CXW183" s="216"/>
      <c r="CXX183" s="216"/>
      <c r="CXY183" s="216"/>
      <c r="CXZ183" s="216"/>
      <c r="CYA183" s="216"/>
      <c r="CYB183" s="216"/>
      <c r="CYC183" s="216"/>
      <c r="CYD183" s="216"/>
      <c r="CYE183" s="216"/>
      <c r="CYF183" s="216"/>
      <c r="CYG183" s="216"/>
      <c r="CYH183" s="216"/>
      <c r="CYI183" s="216"/>
      <c r="CYJ183" s="216"/>
      <c r="CYK183" s="216"/>
      <c r="CYL183" s="216"/>
      <c r="CYM183" s="216"/>
      <c r="CYN183" s="216"/>
      <c r="CYO183" s="216"/>
      <c r="CYP183" s="216"/>
      <c r="CYQ183" s="216"/>
      <c r="CYR183" s="216"/>
      <c r="CYS183" s="216"/>
      <c r="CYT183" s="216"/>
      <c r="CYU183" s="216"/>
      <c r="CYV183" s="216"/>
      <c r="CYW183" s="216"/>
      <c r="CYX183" s="216"/>
      <c r="CYY183" s="216"/>
      <c r="CYZ183" s="216"/>
      <c r="CZA183" s="216"/>
      <c r="CZB183" s="216"/>
      <c r="CZC183" s="216"/>
      <c r="CZD183" s="216"/>
      <c r="CZE183" s="216"/>
      <c r="CZF183" s="216"/>
      <c r="CZG183" s="216"/>
      <c r="CZH183" s="216"/>
      <c r="CZI183" s="216"/>
      <c r="CZJ183" s="216"/>
      <c r="CZK183" s="216"/>
      <c r="CZL183" s="216"/>
      <c r="CZM183" s="216"/>
      <c r="CZN183" s="216"/>
      <c r="CZO183" s="216"/>
      <c r="CZP183" s="216"/>
      <c r="CZQ183" s="216"/>
      <c r="CZR183" s="216"/>
      <c r="CZS183" s="216"/>
      <c r="CZT183" s="216"/>
      <c r="CZU183" s="216"/>
      <c r="CZV183" s="216"/>
      <c r="CZW183" s="216"/>
      <c r="CZX183" s="216"/>
      <c r="CZY183" s="216"/>
      <c r="CZZ183" s="216"/>
      <c r="DAA183" s="216"/>
      <c r="DAB183" s="216"/>
      <c r="DAC183" s="216"/>
      <c r="DAD183" s="216"/>
      <c r="DAE183" s="216"/>
      <c r="DAF183" s="216"/>
      <c r="DAG183" s="216"/>
      <c r="DAH183" s="216"/>
      <c r="DAI183" s="216"/>
      <c r="DAJ183" s="216"/>
      <c r="DAK183" s="216"/>
      <c r="DAL183" s="216"/>
      <c r="DAM183" s="216"/>
      <c r="DAN183" s="216"/>
      <c r="DAO183" s="216"/>
      <c r="DAP183" s="216"/>
      <c r="DAQ183" s="216"/>
      <c r="DAR183" s="216"/>
      <c r="DAS183" s="216"/>
      <c r="DAT183" s="216"/>
      <c r="DAU183" s="216"/>
      <c r="DAV183" s="216"/>
      <c r="DAW183" s="216"/>
      <c r="DAX183" s="216"/>
      <c r="DAY183" s="216"/>
      <c r="DAZ183" s="216"/>
      <c r="DBA183" s="216"/>
      <c r="DBB183" s="216"/>
      <c r="DBC183" s="216"/>
      <c r="DBD183" s="216"/>
      <c r="DBE183" s="216"/>
      <c r="DBF183" s="216"/>
      <c r="DBG183" s="216"/>
      <c r="DBH183" s="216"/>
      <c r="DBI183" s="216"/>
      <c r="DBJ183" s="216"/>
      <c r="DBK183" s="216"/>
      <c r="DBL183" s="216"/>
      <c r="DBM183" s="216"/>
      <c r="DBN183" s="216"/>
      <c r="DBO183" s="216"/>
      <c r="DBP183" s="216"/>
      <c r="DBQ183" s="216"/>
      <c r="DBR183" s="216"/>
      <c r="DBS183" s="216"/>
      <c r="DBT183" s="216"/>
      <c r="DBU183" s="216"/>
      <c r="DBV183" s="216"/>
      <c r="DBW183" s="216"/>
      <c r="DBX183" s="216"/>
      <c r="DBY183" s="216"/>
      <c r="DBZ183" s="216"/>
      <c r="DCA183" s="216"/>
      <c r="DCB183" s="216"/>
      <c r="DCC183" s="216"/>
      <c r="DCD183" s="216"/>
      <c r="DCE183" s="216"/>
      <c r="DCF183" s="216"/>
      <c r="DCG183" s="216"/>
      <c r="DCH183" s="216"/>
      <c r="DCI183" s="216"/>
      <c r="DCJ183" s="216"/>
      <c r="DCK183" s="216"/>
      <c r="DCL183" s="216"/>
      <c r="DCM183" s="216"/>
      <c r="DCN183" s="216"/>
      <c r="DCO183" s="216"/>
      <c r="DCP183" s="216"/>
      <c r="DCQ183" s="216"/>
      <c r="DCR183" s="216"/>
      <c r="DCS183" s="216"/>
      <c r="DCT183" s="216"/>
      <c r="DCU183" s="216"/>
      <c r="DCV183" s="216"/>
      <c r="DCW183" s="216"/>
      <c r="DCX183" s="216"/>
      <c r="DCY183" s="216"/>
      <c r="DCZ183" s="216"/>
      <c r="DDA183" s="216"/>
      <c r="DDB183" s="216"/>
      <c r="DDC183" s="216"/>
      <c r="DDD183" s="216"/>
      <c r="DDE183" s="216"/>
      <c r="DDF183" s="216"/>
      <c r="DDG183" s="216"/>
      <c r="DDH183" s="216"/>
      <c r="DDI183" s="216"/>
      <c r="DDJ183" s="216"/>
      <c r="DDK183" s="216"/>
      <c r="DDL183" s="216"/>
      <c r="DDM183" s="216"/>
      <c r="DDN183" s="216"/>
      <c r="DDO183" s="216"/>
      <c r="DDP183" s="216"/>
      <c r="DDQ183" s="216"/>
      <c r="DDR183" s="216"/>
      <c r="DDS183" s="216"/>
      <c r="DDT183" s="216"/>
      <c r="DDU183" s="216"/>
      <c r="DDV183" s="216"/>
      <c r="DDW183" s="216"/>
      <c r="DDX183" s="216"/>
      <c r="DDY183" s="216"/>
      <c r="DDZ183" s="216"/>
      <c r="DEA183" s="216"/>
      <c r="DEB183" s="216"/>
      <c r="DEC183" s="216"/>
      <c r="DED183" s="216"/>
      <c r="DEE183" s="216"/>
      <c r="DEF183" s="216"/>
      <c r="DEG183" s="216"/>
      <c r="DEH183" s="216"/>
      <c r="DEI183" s="216"/>
      <c r="DEJ183" s="216"/>
      <c r="DEK183" s="216"/>
      <c r="DEL183" s="216"/>
      <c r="DEM183" s="216"/>
      <c r="DEN183" s="216"/>
      <c r="DEO183" s="216"/>
      <c r="DEP183" s="216"/>
      <c r="DEQ183" s="216"/>
      <c r="DER183" s="216"/>
      <c r="DES183" s="216"/>
      <c r="DET183" s="216"/>
      <c r="DEU183" s="216"/>
      <c r="DEV183" s="216"/>
      <c r="DEW183" s="216"/>
      <c r="DEX183" s="216"/>
      <c r="DEY183" s="216"/>
      <c r="DEZ183" s="216"/>
      <c r="DFA183" s="216"/>
      <c r="DFB183" s="216"/>
      <c r="DFC183" s="216"/>
      <c r="DFD183" s="216"/>
      <c r="DFE183" s="216"/>
      <c r="DFF183" s="216"/>
      <c r="DFG183" s="216"/>
      <c r="DFH183" s="216"/>
      <c r="DFI183" s="216"/>
      <c r="DFJ183" s="216"/>
      <c r="DFK183" s="216"/>
      <c r="DFL183" s="216"/>
      <c r="DFM183" s="216"/>
      <c r="DFN183" s="216"/>
      <c r="DFO183" s="216"/>
      <c r="DFP183" s="216"/>
      <c r="DFQ183" s="216"/>
      <c r="DFR183" s="216"/>
      <c r="DFS183" s="216"/>
      <c r="DFT183" s="216"/>
      <c r="DFU183" s="216"/>
      <c r="DFV183" s="216"/>
      <c r="DFW183" s="216"/>
      <c r="DFX183" s="216"/>
      <c r="DFY183" s="216"/>
      <c r="DFZ183" s="216"/>
      <c r="DGA183" s="216"/>
      <c r="DGB183" s="216"/>
      <c r="DGC183" s="216"/>
      <c r="DGD183" s="216"/>
      <c r="DGE183" s="216"/>
      <c r="DGF183" s="216"/>
      <c r="DGG183" s="216"/>
      <c r="DGH183" s="216"/>
      <c r="DGI183" s="216"/>
      <c r="DGJ183" s="216"/>
      <c r="DGK183" s="216"/>
      <c r="DGL183" s="216"/>
      <c r="DGM183" s="216"/>
      <c r="DGN183" s="216"/>
      <c r="DGO183" s="216"/>
      <c r="DGP183" s="216"/>
      <c r="DGQ183" s="216"/>
      <c r="DGR183" s="216"/>
      <c r="DGS183" s="216"/>
      <c r="DGT183" s="216"/>
      <c r="DGU183" s="216"/>
      <c r="DGV183" s="216"/>
      <c r="DGW183" s="216"/>
      <c r="DGX183" s="216"/>
      <c r="DGY183" s="216"/>
      <c r="DGZ183" s="216"/>
      <c r="DHA183" s="216"/>
      <c r="DHB183" s="216"/>
      <c r="DHC183" s="216"/>
      <c r="DHD183" s="216"/>
      <c r="DHE183" s="216"/>
      <c r="DHF183" s="216"/>
      <c r="DHG183" s="216"/>
      <c r="DHH183" s="216"/>
      <c r="DHI183" s="216"/>
      <c r="DHJ183" s="216"/>
      <c r="DHK183" s="216"/>
      <c r="DHL183" s="216"/>
      <c r="DHM183" s="216"/>
      <c r="DHN183" s="216"/>
      <c r="DHO183" s="216"/>
      <c r="DHP183" s="216"/>
      <c r="DHQ183" s="216"/>
      <c r="DHR183" s="216"/>
      <c r="DHS183" s="216"/>
      <c r="DHT183" s="216"/>
      <c r="DHU183" s="216"/>
      <c r="DHV183" s="216"/>
      <c r="DHW183" s="216"/>
      <c r="DHX183" s="216"/>
      <c r="DHY183" s="216"/>
      <c r="DHZ183" s="216"/>
      <c r="DIA183" s="216"/>
      <c r="DIB183" s="216"/>
      <c r="DIC183" s="216"/>
      <c r="DID183" s="216"/>
      <c r="DIE183" s="216"/>
      <c r="DIF183" s="216"/>
      <c r="DIG183" s="216"/>
      <c r="DIH183" s="216"/>
      <c r="DII183" s="216"/>
      <c r="DIJ183" s="216"/>
      <c r="DIK183" s="216"/>
      <c r="DIL183" s="216"/>
      <c r="DIM183" s="216"/>
      <c r="DIN183" s="216"/>
      <c r="DIO183" s="216"/>
      <c r="DIP183" s="216"/>
      <c r="DIQ183" s="216"/>
      <c r="DIR183" s="216"/>
      <c r="DIS183" s="216"/>
      <c r="DIT183" s="216"/>
      <c r="DIU183" s="216"/>
      <c r="DIV183" s="216"/>
      <c r="DIW183" s="216"/>
      <c r="DIX183" s="216"/>
      <c r="DIY183" s="216"/>
      <c r="DIZ183" s="216"/>
      <c r="DJA183" s="216"/>
      <c r="DJB183" s="216"/>
      <c r="DJC183" s="216"/>
      <c r="DJD183" s="216"/>
      <c r="DJE183" s="216"/>
      <c r="DJF183" s="216"/>
      <c r="DJG183" s="216"/>
      <c r="DJH183" s="216"/>
      <c r="DJI183" s="216"/>
      <c r="DJJ183" s="216"/>
      <c r="DJK183" s="216"/>
      <c r="DJL183" s="216"/>
      <c r="DJM183" s="216"/>
      <c r="DJN183" s="216"/>
      <c r="DJO183" s="216"/>
      <c r="DJP183" s="216"/>
      <c r="DJQ183" s="216"/>
      <c r="DJR183" s="216"/>
      <c r="DJS183" s="216"/>
      <c r="DJT183" s="216"/>
      <c r="DJU183" s="216"/>
      <c r="DJV183" s="216"/>
      <c r="DJW183" s="216"/>
      <c r="DJX183" s="216"/>
      <c r="DJY183" s="216"/>
      <c r="DJZ183" s="216"/>
      <c r="DKA183" s="216"/>
      <c r="DKB183" s="216"/>
      <c r="DKC183" s="216"/>
      <c r="DKD183" s="216"/>
      <c r="DKE183" s="216"/>
      <c r="DKF183" s="216"/>
      <c r="DKG183" s="216"/>
      <c r="DKH183" s="216"/>
      <c r="DKI183" s="216"/>
      <c r="DKJ183" s="216"/>
      <c r="DKK183" s="216"/>
      <c r="DKL183" s="216"/>
      <c r="DKM183" s="216"/>
      <c r="DKN183" s="216"/>
      <c r="DKO183" s="216"/>
      <c r="DKP183" s="216"/>
      <c r="DKQ183" s="216"/>
      <c r="DKR183" s="216"/>
      <c r="DKS183" s="216"/>
      <c r="DKT183" s="216"/>
      <c r="DKU183" s="216"/>
      <c r="DKV183" s="216"/>
      <c r="DKW183" s="216"/>
      <c r="DKX183" s="216"/>
      <c r="DKY183" s="216"/>
      <c r="DKZ183" s="216"/>
      <c r="DLA183" s="216"/>
      <c r="DLB183" s="216"/>
      <c r="DLC183" s="216"/>
      <c r="DLD183" s="216"/>
      <c r="DLE183" s="216"/>
      <c r="DLF183" s="216"/>
      <c r="DLG183" s="216"/>
      <c r="DLH183" s="216"/>
      <c r="DLI183" s="216"/>
      <c r="DLJ183" s="216"/>
      <c r="DLK183" s="216"/>
      <c r="DLL183" s="216"/>
      <c r="DLM183" s="216"/>
      <c r="DLN183" s="216"/>
      <c r="DLO183" s="216"/>
      <c r="DLP183" s="216"/>
      <c r="DLQ183" s="216"/>
      <c r="DLR183" s="216"/>
      <c r="DLS183" s="216"/>
      <c r="DLT183" s="216"/>
      <c r="DLU183" s="216"/>
      <c r="DLV183" s="216"/>
      <c r="DLW183" s="216"/>
      <c r="DLX183" s="216"/>
      <c r="DLY183" s="216"/>
      <c r="DLZ183" s="216"/>
      <c r="DMA183" s="216"/>
      <c r="DMB183" s="216"/>
      <c r="DMC183" s="216"/>
      <c r="DMD183" s="216"/>
      <c r="DME183" s="216"/>
      <c r="DMF183" s="216"/>
      <c r="DMG183" s="216"/>
      <c r="DMH183" s="216"/>
      <c r="DMI183" s="216"/>
      <c r="DMJ183" s="216"/>
      <c r="DMK183" s="216"/>
      <c r="DML183" s="216"/>
      <c r="DMM183" s="216"/>
      <c r="DMN183" s="216"/>
      <c r="DMO183" s="216"/>
      <c r="DMP183" s="216"/>
      <c r="DMQ183" s="216"/>
      <c r="DMR183" s="216"/>
      <c r="DMS183" s="216"/>
      <c r="DMT183" s="216"/>
      <c r="DMU183" s="216"/>
      <c r="DMV183" s="216"/>
      <c r="DMW183" s="216"/>
      <c r="DMX183" s="216"/>
      <c r="DMY183" s="216"/>
      <c r="DMZ183" s="216"/>
      <c r="DNA183" s="216"/>
      <c r="DNB183" s="216"/>
      <c r="DNC183" s="216"/>
      <c r="DND183" s="216"/>
      <c r="DNE183" s="216"/>
      <c r="DNF183" s="216"/>
      <c r="DNG183" s="216"/>
      <c r="DNH183" s="216"/>
      <c r="DNI183" s="216"/>
      <c r="DNJ183" s="216"/>
      <c r="DNK183" s="216"/>
      <c r="DNL183" s="216"/>
      <c r="DNM183" s="216"/>
      <c r="DNN183" s="216"/>
      <c r="DNO183" s="216"/>
      <c r="DNP183" s="216"/>
      <c r="DNQ183" s="216"/>
      <c r="DNR183" s="216"/>
      <c r="DNS183" s="216"/>
      <c r="DNT183" s="216"/>
      <c r="DNU183" s="216"/>
      <c r="DNV183" s="216"/>
      <c r="DNW183" s="216"/>
      <c r="DNX183" s="216"/>
      <c r="DNY183" s="216"/>
      <c r="DNZ183" s="216"/>
      <c r="DOA183" s="216"/>
      <c r="DOB183" s="216"/>
      <c r="DOC183" s="216"/>
      <c r="DOD183" s="216"/>
      <c r="DOE183" s="216"/>
      <c r="DOF183" s="216"/>
      <c r="DOG183" s="216"/>
      <c r="DOH183" s="216"/>
      <c r="DOI183" s="216"/>
      <c r="DOJ183" s="216"/>
      <c r="DOK183" s="216"/>
      <c r="DOL183" s="216"/>
      <c r="DOM183" s="216"/>
      <c r="DON183" s="216"/>
      <c r="DOO183" s="216"/>
      <c r="DOP183" s="216"/>
      <c r="DOQ183" s="216"/>
      <c r="DOR183" s="216"/>
      <c r="DOS183" s="216"/>
      <c r="DOT183" s="216"/>
      <c r="DOU183" s="216"/>
      <c r="DOV183" s="216"/>
      <c r="DOW183" s="216"/>
      <c r="DOX183" s="216"/>
      <c r="DOY183" s="216"/>
      <c r="DOZ183" s="216"/>
      <c r="DPA183" s="216"/>
      <c r="DPB183" s="216"/>
      <c r="DPC183" s="216"/>
      <c r="DPD183" s="216"/>
      <c r="DPE183" s="216"/>
      <c r="DPF183" s="216"/>
      <c r="DPG183" s="216"/>
      <c r="DPH183" s="216"/>
      <c r="DPI183" s="216"/>
      <c r="DPJ183" s="216"/>
      <c r="DPK183" s="216"/>
      <c r="DPL183" s="216"/>
      <c r="DPM183" s="216"/>
      <c r="DPN183" s="216"/>
      <c r="DPO183" s="216"/>
      <c r="DPP183" s="216"/>
      <c r="DPQ183" s="216"/>
      <c r="DPR183" s="216"/>
      <c r="DPS183" s="216"/>
      <c r="DPT183" s="216"/>
      <c r="DPU183" s="216"/>
      <c r="DPV183" s="216"/>
      <c r="DPW183" s="216"/>
      <c r="DPX183" s="216"/>
      <c r="DPY183" s="216"/>
      <c r="DPZ183" s="216"/>
      <c r="DQA183" s="216"/>
      <c r="DQB183" s="216"/>
      <c r="DQC183" s="216"/>
      <c r="DQD183" s="216"/>
      <c r="DQE183" s="216"/>
      <c r="DQF183" s="216"/>
      <c r="DQG183" s="216"/>
      <c r="DQH183" s="216"/>
      <c r="DQI183" s="216"/>
      <c r="DQJ183" s="216"/>
      <c r="DQK183" s="216"/>
      <c r="DQL183" s="216"/>
      <c r="DQM183" s="216"/>
      <c r="DQN183" s="216"/>
      <c r="DQO183" s="216"/>
      <c r="DQP183" s="216"/>
      <c r="DQQ183" s="216"/>
      <c r="DQR183" s="216"/>
      <c r="DQS183" s="216"/>
      <c r="DQT183" s="216"/>
      <c r="DQU183" s="216"/>
      <c r="DQV183" s="216"/>
      <c r="DQW183" s="216"/>
      <c r="DQX183" s="216"/>
      <c r="DQY183" s="216"/>
      <c r="DQZ183" s="216"/>
      <c r="DRA183" s="216"/>
      <c r="DRB183" s="216"/>
      <c r="DRC183" s="216"/>
      <c r="DRD183" s="216"/>
      <c r="DRE183" s="216"/>
      <c r="DRF183" s="216"/>
      <c r="DRG183" s="216"/>
      <c r="DRH183" s="216"/>
      <c r="DRI183" s="216"/>
      <c r="DRJ183" s="216"/>
      <c r="DRK183" s="216"/>
      <c r="DRL183" s="216"/>
      <c r="DRM183" s="216"/>
      <c r="DRN183" s="216"/>
      <c r="DRO183" s="216"/>
      <c r="DRP183" s="216"/>
      <c r="DRQ183" s="216"/>
      <c r="DRR183" s="216"/>
      <c r="DRS183" s="216"/>
      <c r="DRT183" s="216"/>
      <c r="DRU183" s="216"/>
      <c r="DRV183" s="216"/>
      <c r="DRW183" s="216"/>
      <c r="DRX183" s="216"/>
      <c r="DRY183" s="216"/>
      <c r="DRZ183" s="216"/>
      <c r="DSA183" s="216"/>
      <c r="DSB183" s="216"/>
      <c r="DSC183" s="216"/>
      <c r="DSD183" s="216"/>
      <c r="DSE183" s="216"/>
      <c r="DSF183" s="216"/>
      <c r="DSG183" s="216"/>
      <c r="DSH183" s="216"/>
      <c r="DSI183" s="216"/>
      <c r="DSJ183" s="216"/>
      <c r="DSK183" s="216"/>
      <c r="DSL183" s="216"/>
      <c r="DSM183" s="216"/>
      <c r="DSN183" s="216"/>
      <c r="DSO183" s="216"/>
      <c r="DSP183" s="216"/>
      <c r="DSQ183" s="216"/>
      <c r="DSR183" s="216"/>
      <c r="DSS183" s="216"/>
      <c r="DST183" s="216"/>
      <c r="DSU183" s="216"/>
      <c r="DSV183" s="216"/>
      <c r="DSW183" s="216"/>
      <c r="DSX183" s="216"/>
      <c r="DSY183" s="216"/>
      <c r="DSZ183" s="216"/>
      <c r="DTA183" s="216"/>
      <c r="DTB183" s="216"/>
      <c r="DTC183" s="216"/>
      <c r="DTD183" s="216"/>
      <c r="DTE183" s="216"/>
      <c r="DTF183" s="216"/>
      <c r="DTG183" s="216"/>
      <c r="DTH183" s="216"/>
      <c r="DTI183" s="216"/>
      <c r="DTJ183" s="216"/>
      <c r="DTK183" s="216"/>
      <c r="DTL183" s="216"/>
      <c r="DTM183" s="216"/>
      <c r="DTN183" s="216"/>
      <c r="DTO183" s="216"/>
      <c r="DTP183" s="216"/>
      <c r="DTQ183" s="216"/>
      <c r="DTR183" s="216"/>
      <c r="DTS183" s="216"/>
      <c r="DTT183" s="216"/>
      <c r="DTU183" s="216"/>
      <c r="DTV183" s="216"/>
      <c r="DTW183" s="216"/>
      <c r="DTX183" s="216"/>
      <c r="DTY183" s="216"/>
      <c r="DTZ183" s="216"/>
      <c r="DUA183" s="216"/>
      <c r="DUB183" s="216"/>
      <c r="DUC183" s="216"/>
      <c r="DUD183" s="216"/>
      <c r="DUE183" s="216"/>
      <c r="DUF183" s="216"/>
      <c r="DUG183" s="216"/>
      <c r="DUH183" s="216"/>
      <c r="DUI183" s="216"/>
      <c r="DUJ183" s="216"/>
      <c r="DUK183" s="216"/>
      <c r="DUL183" s="216"/>
      <c r="DUM183" s="216"/>
      <c r="DUN183" s="216"/>
      <c r="DUO183" s="216"/>
      <c r="DUP183" s="216"/>
      <c r="DUQ183" s="216"/>
      <c r="DUR183" s="216"/>
      <c r="DUS183" s="216"/>
      <c r="DUT183" s="216"/>
      <c r="DUU183" s="216"/>
      <c r="DUV183" s="216"/>
      <c r="DUW183" s="216"/>
      <c r="DUX183" s="216"/>
      <c r="DUY183" s="216"/>
      <c r="DUZ183" s="216"/>
      <c r="DVA183" s="216"/>
      <c r="DVB183" s="216"/>
      <c r="DVC183" s="216"/>
      <c r="DVD183" s="216"/>
      <c r="DVE183" s="216"/>
      <c r="DVF183" s="216"/>
      <c r="DVG183" s="216"/>
      <c r="DVH183" s="216"/>
      <c r="DVI183" s="216"/>
      <c r="DVJ183" s="216"/>
      <c r="DVK183" s="216"/>
      <c r="DVL183" s="216"/>
      <c r="DVM183" s="216"/>
      <c r="DVN183" s="216"/>
      <c r="DVO183" s="216"/>
      <c r="DVP183" s="216"/>
      <c r="DVQ183" s="216"/>
      <c r="DVR183" s="216"/>
      <c r="DVS183" s="216"/>
      <c r="DVT183" s="216"/>
      <c r="DVU183" s="216"/>
      <c r="DVV183" s="216"/>
      <c r="DVW183" s="216"/>
      <c r="DVX183" s="216"/>
      <c r="DVY183" s="216"/>
      <c r="DVZ183" s="216"/>
      <c r="DWA183" s="216"/>
      <c r="DWB183" s="216"/>
      <c r="DWC183" s="216"/>
      <c r="DWD183" s="216"/>
      <c r="DWE183" s="216"/>
      <c r="DWF183" s="216"/>
      <c r="DWG183" s="216"/>
      <c r="DWH183" s="216"/>
      <c r="DWI183" s="216"/>
      <c r="DWJ183" s="216"/>
      <c r="DWK183" s="216"/>
      <c r="DWL183" s="216"/>
      <c r="DWM183" s="216"/>
      <c r="DWN183" s="216"/>
      <c r="DWO183" s="216"/>
      <c r="DWP183" s="216"/>
      <c r="DWQ183" s="216"/>
      <c r="DWR183" s="216"/>
      <c r="DWS183" s="216"/>
      <c r="DWT183" s="216"/>
      <c r="DWU183" s="216"/>
      <c r="DWV183" s="216"/>
      <c r="DWW183" s="216"/>
      <c r="DWX183" s="216"/>
      <c r="DWY183" s="216"/>
      <c r="DWZ183" s="216"/>
      <c r="DXA183" s="216"/>
      <c r="DXB183" s="216"/>
      <c r="DXC183" s="216"/>
      <c r="DXD183" s="216"/>
      <c r="DXE183" s="216"/>
      <c r="DXF183" s="216"/>
      <c r="DXG183" s="216"/>
      <c r="DXH183" s="216"/>
      <c r="DXI183" s="216"/>
      <c r="DXJ183" s="216"/>
      <c r="DXK183" s="216"/>
      <c r="DXL183" s="216"/>
      <c r="DXM183" s="216"/>
      <c r="DXN183" s="216"/>
      <c r="DXO183" s="216"/>
      <c r="DXP183" s="216"/>
      <c r="DXQ183" s="216"/>
      <c r="DXR183" s="216"/>
      <c r="DXS183" s="216"/>
      <c r="DXT183" s="216"/>
      <c r="DXU183" s="216"/>
      <c r="DXV183" s="216"/>
      <c r="DXW183" s="216"/>
      <c r="DXX183" s="216"/>
      <c r="DXY183" s="216"/>
      <c r="DXZ183" s="216"/>
      <c r="DYA183" s="216"/>
      <c r="DYB183" s="216"/>
      <c r="DYC183" s="216"/>
      <c r="DYD183" s="216"/>
      <c r="DYE183" s="216"/>
      <c r="DYF183" s="216"/>
      <c r="DYG183" s="216"/>
      <c r="DYH183" s="216"/>
      <c r="DYI183" s="216"/>
      <c r="DYJ183" s="216"/>
      <c r="DYK183" s="216"/>
      <c r="DYL183" s="216"/>
      <c r="DYM183" s="216"/>
      <c r="DYN183" s="216"/>
      <c r="DYO183" s="216"/>
      <c r="DYP183" s="216"/>
      <c r="DYQ183" s="216"/>
      <c r="DYR183" s="216"/>
      <c r="DYS183" s="216"/>
      <c r="DYT183" s="216"/>
      <c r="DYU183" s="216"/>
      <c r="DYV183" s="216"/>
      <c r="DYW183" s="216"/>
      <c r="DYX183" s="216"/>
      <c r="DYY183" s="216"/>
      <c r="DYZ183" s="216"/>
      <c r="DZA183" s="216"/>
      <c r="DZB183" s="216"/>
      <c r="DZC183" s="216"/>
      <c r="DZD183" s="216"/>
      <c r="DZE183" s="216"/>
      <c r="DZF183" s="216"/>
      <c r="DZG183" s="216"/>
      <c r="DZH183" s="216"/>
      <c r="DZI183" s="216"/>
      <c r="DZJ183" s="216"/>
      <c r="DZK183" s="216"/>
      <c r="DZL183" s="216"/>
      <c r="DZM183" s="216"/>
      <c r="DZN183" s="216"/>
      <c r="DZO183" s="216"/>
      <c r="DZP183" s="216"/>
      <c r="DZQ183" s="216"/>
      <c r="DZR183" s="216"/>
      <c r="DZS183" s="216"/>
      <c r="DZT183" s="216"/>
      <c r="DZU183" s="216"/>
      <c r="DZV183" s="216"/>
      <c r="DZW183" s="216"/>
      <c r="DZX183" s="216"/>
      <c r="DZY183" s="216"/>
      <c r="DZZ183" s="216"/>
      <c r="EAA183" s="216"/>
      <c r="EAB183" s="216"/>
      <c r="EAC183" s="216"/>
      <c r="EAD183" s="216"/>
      <c r="EAE183" s="216"/>
      <c r="EAF183" s="216"/>
      <c r="EAG183" s="216"/>
      <c r="EAH183" s="216"/>
      <c r="EAI183" s="216"/>
      <c r="EAJ183" s="216"/>
      <c r="EAK183" s="216"/>
      <c r="EAL183" s="216"/>
      <c r="EAM183" s="216"/>
      <c r="EAN183" s="216"/>
      <c r="EAO183" s="216"/>
      <c r="EAP183" s="216"/>
      <c r="EAQ183" s="216"/>
      <c r="EAR183" s="216"/>
      <c r="EAS183" s="216"/>
      <c r="EAT183" s="216"/>
      <c r="EAU183" s="216"/>
      <c r="EAV183" s="216"/>
      <c r="EAW183" s="216"/>
      <c r="EAX183" s="216"/>
      <c r="EAY183" s="216"/>
      <c r="EAZ183" s="216"/>
      <c r="EBA183" s="216"/>
      <c r="EBB183" s="216"/>
      <c r="EBC183" s="216"/>
      <c r="EBD183" s="216"/>
      <c r="EBE183" s="216"/>
      <c r="EBF183" s="216"/>
      <c r="EBG183" s="216"/>
      <c r="EBH183" s="216"/>
      <c r="EBI183" s="216"/>
      <c r="EBJ183" s="216"/>
      <c r="EBK183" s="216"/>
      <c r="EBL183" s="216"/>
      <c r="EBM183" s="216"/>
      <c r="EBN183" s="216"/>
      <c r="EBO183" s="216"/>
      <c r="EBP183" s="216"/>
      <c r="EBQ183" s="216"/>
      <c r="EBR183" s="216"/>
      <c r="EBS183" s="216"/>
      <c r="EBT183" s="216"/>
      <c r="EBU183" s="216"/>
      <c r="EBV183" s="216"/>
      <c r="EBW183" s="216"/>
      <c r="EBX183" s="216"/>
      <c r="EBY183" s="216"/>
      <c r="EBZ183" s="216"/>
      <c r="ECA183" s="216"/>
      <c r="ECB183" s="216"/>
      <c r="ECC183" s="216"/>
      <c r="ECD183" s="216"/>
      <c r="ECE183" s="216"/>
      <c r="ECF183" s="216"/>
      <c r="ECG183" s="216"/>
      <c r="ECH183" s="216"/>
      <c r="ECI183" s="216"/>
      <c r="ECJ183" s="216"/>
      <c r="ECK183" s="216"/>
      <c r="ECL183" s="216"/>
      <c r="ECM183" s="216"/>
      <c r="ECN183" s="216"/>
      <c r="ECO183" s="216"/>
      <c r="ECP183" s="216"/>
      <c r="ECQ183" s="216"/>
      <c r="ECR183" s="216"/>
      <c r="ECS183" s="216"/>
      <c r="ECT183" s="216"/>
      <c r="ECU183" s="216"/>
      <c r="ECV183" s="216"/>
      <c r="ECW183" s="216"/>
      <c r="ECX183" s="216"/>
      <c r="ECY183" s="216"/>
      <c r="ECZ183" s="216"/>
      <c r="EDA183" s="216"/>
      <c r="EDB183" s="216"/>
      <c r="EDC183" s="216"/>
      <c r="EDD183" s="216"/>
      <c r="EDE183" s="216"/>
      <c r="EDF183" s="216"/>
      <c r="EDG183" s="216"/>
      <c r="EDH183" s="216"/>
      <c r="EDI183" s="216"/>
      <c r="EDJ183" s="216"/>
      <c r="EDK183" s="216"/>
      <c r="EDL183" s="216"/>
      <c r="EDM183" s="216"/>
      <c r="EDN183" s="216"/>
      <c r="EDO183" s="216"/>
      <c r="EDP183" s="216"/>
      <c r="EDQ183" s="216"/>
      <c r="EDR183" s="216"/>
      <c r="EDS183" s="216"/>
      <c r="EDT183" s="216"/>
      <c r="EDU183" s="216"/>
      <c r="EDV183" s="216"/>
      <c r="EDW183" s="216"/>
      <c r="EDX183" s="216"/>
      <c r="EDY183" s="216"/>
      <c r="EDZ183" s="216"/>
      <c r="EEA183" s="216"/>
      <c r="EEB183" s="216"/>
      <c r="EEC183" s="216"/>
      <c r="EED183" s="216"/>
      <c r="EEE183" s="216"/>
      <c r="EEF183" s="216"/>
      <c r="EEG183" s="216"/>
      <c r="EEH183" s="216"/>
      <c r="EEI183" s="216"/>
      <c r="EEJ183" s="216"/>
      <c r="EEK183" s="216"/>
      <c r="EEL183" s="216"/>
      <c r="EEM183" s="216"/>
      <c r="EEN183" s="216"/>
      <c r="EEO183" s="216"/>
      <c r="EEP183" s="216"/>
      <c r="EEQ183" s="216"/>
      <c r="EER183" s="216"/>
      <c r="EES183" s="216"/>
      <c r="EET183" s="216"/>
      <c r="EEU183" s="216"/>
      <c r="EEV183" s="216"/>
      <c r="EEW183" s="216"/>
      <c r="EEX183" s="216"/>
      <c r="EEY183" s="216"/>
      <c r="EEZ183" s="216"/>
      <c r="EFA183" s="216"/>
      <c r="EFB183" s="216"/>
      <c r="EFC183" s="216"/>
      <c r="EFD183" s="216"/>
      <c r="EFE183" s="216"/>
      <c r="EFF183" s="216"/>
      <c r="EFG183" s="216"/>
      <c r="EFH183" s="216"/>
      <c r="EFI183" s="216"/>
      <c r="EFJ183" s="216"/>
      <c r="EFK183" s="216"/>
      <c r="EFL183" s="216"/>
      <c r="EFM183" s="216"/>
      <c r="EFN183" s="216"/>
      <c r="EFO183" s="216"/>
      <c r="EFP183" s="216"/>
      <c r="EFQ183" s="216"/>
      <c r="EFR183" s="216"/>
      <c r="EFS183" s="216"/>
      <c r="EFT183" s="216"/>
      <c r="EFU183" s="216"/>
      <c r="EFV183" s="216"/>
      <c r="EFW183" s="216"/>
      <c r="EFX183" s="216"/>
      <c r="EFY183" s="216"/>
      <c r="EFZ183" s="216"/>
      <c r="EGA183" s="216"/>
      <c r="EGB183" s="216"/>
      <c r="EGC183" s="216"/>
      <c r="EGD183" s="216"/>
      <c r="EGE183" s="216"/>
      <c r="EGF183" s="216"/>
      <c r="EGG183" s="216"/>
      <c r="EGH183" s="216"/>
      <c r="EGI183" s="216"/>
      <c r="EGJ183" s="216"/>
      <c r="EGK183" s="216"/>
      <c r="EGL183" s="216"/>
      <c r="EGM183" s="216"/>
      <c r="EGN183" s="216"/>
      <c r="EGO183" s="216"/>
      <c r="EGP183" s="216"/>
      <c r="EGQ183" s="216"/>
      <c r="EGR183" s="216"/>
      <c r="EGS183" s="216"/>
      <c r="EGT183" s="216"/>
      <c r="EGU183" s="216"/>
      <c r="EGV183" s="216"/>
      <c r="EGW183" s="216"/>
      <c r="EGX183" s="216"/>
      <c r="EGY183" s="216"/>
      <c r="EGZ183" s="216"/>
      <c r="EHA183" s="216"/>
      <c r="EHB183" s="216"/>
      <c r="EHC183" s="216"/>
      <c r="EHD183" s="216"/>
      <c r="EHE183" s="216"/>
      <c r="EHF183" s="216"/>
      <c r="EHG183" s="216"/>
      <c r="EHH183" s="216"/>
      <c r="EHI183" s="216"/>
      <c r="EHJ183" s="216"/>
      <c r="EHK183" s="216"/>
      <c r="EHL183" s="216"/>
      <c r="EHM183" s="216"/>
      <c r="EHN183" s="216"/>
      <c r="EHO183" s="216"/>
      <c r="EHP183" s="216"/>
      <c r="EHQ183" s="216"/>
      <c r="EHR183" s="216"/>
      <c r="EHS183" s="216"/>
      <c r="EHT183" s="216"/>
      <c r="EHU183" s="216"/>
      <c r="EHV183" s="216"/>
      <c r="EHW183" s="216"/>
      <c r="EHX183" s="216"/>
      <c r="EHY183" s="216"/>
      <c r="EHZ183" s="216"/>
      <c r="EIA183" s="216"/>
      <c r="EIB183" s="216"/>
      <c r="EIC183" s="216"/>
      <c r="EID183" s="216"/>
      <c r="EIE183" s="216"/>
      <c r="EIF183" s="216"/>
      <c r="EIG183" s="216"/>
      <c r="EIH183" s="216"/>
      <c r="EII183" s="216"/>
      <c r="EIJ183" s="216"/>
      <c r="EIK183" s="216"/>
      <c r="EIL183" s="216"/>
      <c r="EIM183" s="216"/>
      <c r="EIN183" s="216"/>
      <c r="EIO183" s="216"/>
      <c r="EIP183" s="216"/>
      <c r="EIQ183" s="216"/>
      <c r="EIR183" s="216"/>
      <c r="EIS183" s="216"/>
      <c r="EIT183" s="216"/>
      <c r="EIU183" s="216"/>
      <c r="EIV183" s="216"/>
      <c r="EIW183" s="216"/>
      <c r="EIX183" s="216"/>
      <c r="EIY183" s="216"/>
      <c r="EIZ183" s="216"/>
      <c r="EJA183" s="216"/>
      <c r="EJB183" s="216"/>
      <c r="EJC183" s="216"/>
      <c r="EJD183" s="216"/>
      <c r="EJE183" s="216"/>
      <c r="EJF183" s="216"/>
      <c r="EJG183" s="216"/>
      <c r="EJH183" s="216"/>
      <c r="EJI183" s="216"/>
      <c r="EJJ183" s="216"/>
      <c r="EJK183" s="216"/>
      <c r="EJL183" s="216"/>
      <c r="EJM183" s="216"/>
      <c r="EJN183" s="216"/>
      <c r="EJO183" s="216"/>
      <c r="EJP183" s="216"/>
      <c r="EJQ183" s="216"/>
      <c r="EJR183" s="216"/>
      <c r="EJS183" s="216"/>
      <c r="EJT183" s="216"/>
      <c r="EJU183" s="216"/>
      <c r="EJV183" s="216"/>
      <c r="EJW183" s="216"/>
      <c r="EJX183" s="216"/>
      <c r="EJY183" s="216"/>
      <c r="EJZ183" s="216"/>
      <c r="EKA183" s="216"/>
      <c r="EKB183" s="216"/>
      <c r="EKC183" s="216"/>
      <c r="EKD183" s="216"/>
      <c r="EKE183" s="216"/>
      <c r="EKF183" s="216"/>
      <c r="EKG183" s="216"/>
      <c r="EKH183" s="216"/>
      <c r="EKI183" s="216"/>
      <c r="EKJ183" s="216"/>
      <c r="EKK183" s="216"/>
      <c r="EKL183" s="216"/>
      <c r="EKM183" s="216"/>
      <c r="EKN183" s="216"/>
      <c r="EKO183" s="216"/>
      <c r="EKP183" s="216"/>
      <c r="EKQ183" s="216"/>
      <c r="EKR183" s="216"/>
      <c r="EKS183" s="216"/>
      <c r="EKT183" s="216"/>
      <c r="EKU183" s="216"/>
      <c r="EKV183" s="216"/>
      <c r="EKW183" s="216"/>
      <c r="EKX183" s="216"/>
      <c r="EKY183" s="216"/>
      <c r="EKZ183" s="216"/>
      <c r="ELA183" s="216"/>
      <c r="ELB183" s="216"/>
      <c r="ELC183" s="216"/>
      <c r="ELD183" s="216"/>
      <c r="ELE183" s="216"/>
      <c r="ELF183" s="216"/>
      <c r="ELG183" s="216"/>
      <c r="ELH183" s="216"/>
      <c r="ELI183" s="216"/>
      <c r="ELJ183" s="216"/>
      <c r="ELK183" s="216"/>
      <c r="ELL183" s="216"/>
      <c r="ELM183" s="216"/>
      <c r="ELN183" s="216"/>
      <c r="ELO183" s="216"/>
      <c r="ELP183" s="216"/>
      <c r="ELQ183" s="216"/>
      <c r="ELR183" s="216"/>
      <c r="ELS183" s="216"/>
      <c r="ELT183" s="216"/>
      <c r="ELU183" s="216"/>
      <c r="ELV183" s="216"/>
      <c r="ELW183" s="216"/>
      <c r="ELX183" s="216"/>
      <c r="ELY183" s="216"/>
      <c r="ELZ183" s="216"/>
      <c r="EMA183" s="216"/>
      <c r="EMB183" s="216"/>
      <c r="EMC183" s="216"/>
      <c r="EMD183" s="216"/>
      <c r="EME183" s="216"/>
      <c r="EMF183" s="216"/>
      <c r="EMG183" s="216"/>
      <c r="EMH183" s="216"/>
      <c r="EMI183" s="216"/>
      <c r="EMJ183" s="216"/>
      <c r="EMK183" s="216"/>
      <c r="EML183" s="216"/>
      <c r="EMM183" s="216"/>
      <c r="EMN183" s="216"/>
      <c r="EMO183" s="216"/>
      <c r="EMP183" s="216"/>
      <c r="EMQ183" s="216"/>
      <c r="EMR183" s="216"/>
      <c r="EMS183" s="216"/>
      <c r="EMT183" s="216"/>
      <c r="EMU183" s="216"/>
      <c r="EMV183" s="216"/>
      <c r="EMW183" s="216"/>
      <c r="EMX183" s="216"/>
      <c r="EMY183" s="216"/>
      <c r="EMZ183" s="216"/>
      <c r="ENA183" s="216"/>
      <c r="ENB183" s="216"/>
      <c r="ENC183" s="216"/>
      <c r="END183" s="216"/>
      <c r="ENE183" s="216"/>
      <c r="ENF183" s="216"/>
      <c r="ENG183" s="216"/>
      <c r="ENH183" s="216"/>
      <c r="ENI183" s="216"/>
      <c r="ENJ183" s="216"/>
      <c r="ENK183" s="216"/>
      <c r="ENL183" s="216"/>
      <c r="ENM183" s="216"/>
      <c r="ENN183" s="216"/>
      <c r="ENO183" s="216"/>
      <c r="ENP183" s="216"/>
      <c r="ENQ183" s="216"/>
      <c r="ENR183" s="216"/>
      <c r="ENS183" s="216"/>
      <c r="ENT183" s="216"/>
      <c r="ENU183" s="216"/>
      <c r="ENV183" s="216"/>
      <c r="ENW183" s="216"/>
      <c r="ENX183" s="216"/>
      <c r="ENY183" s="216"/>
      <c r="ENZ183" s="216"/>
      <c r="EOA183" s="216"/>
      <c r="EOB183" s="216"/>
      <c r="EOC183" s="216"/>
      <c r="EOD183" s="216"/>
      <c r="EOE183" s="216"/>
      <c r="EOF183" s="216"/>
      <c r="EOG183" s="216"/>
      <c r="EOH183" s="216"/>
      <c r="EOI183" s="216"/>
      <c r="EOJ183" s="216"/>
      <c r="EOK183" s="216"/>
      <c r="EOL183" s="216"/>
      <c r="EOM183" s="216"/>
      <c r="EON183" s="216"/>
      <c r="EOO183" s="216"/>
      <c r="EOP183" s="216"/>
      <c r="EOQ183" s="216"/>
      <c r="EOR183" s="216"/>
      <c r="EOS183" s="216"/>
      <c r="EOT183" s="216"/>
      <c r="EOU183" s="216"/>
      <c r="EOV183" s="216"/>
      <c r="EOW183" s="216"/>
      <c r="EOX183" s="216"/>
      <c r="EOY183" s="216"/>
      <c r="EOZ183" s="216"/>
      <c r="EPA183" s="216"/>
      <c r="EPB183" s="216"/>
      <c r="EPC183" s="216"/>
      <c r="EPD183" s="216"/>
      <c r="EPE183" s="216"/>
      <c r="EPF183" s="216"/>
      <c r="EPG183" s="216"/>
      <c r="EPH183" s="216"/>
      <c r="EPI183" s="216"/>
      <c r="EPJ183" s="216"/>
      <c r="EPK183" s="216"/>
      <c r="EPL183" s="216"/>
      <c r="EPM183" s="216"/>
      <c r="EPN183" s="216"/>
      <c r="EPO183" s="216"/>
      <c r="EPP183" s="216"/>
      <c r="EPQ183" s="216"/>
      <c r="EPR183" s="216"/>
      <c r="EPS183" s="216"/>
      <c r="EPT183" s="216"/>
      <c r="EPU183" s="216"/>
      <c r="EPV183" s="216"/>
      <c r="EPW183" s="216"/>
      <c r="EPX183" s="216"/>
      <c r="EPY183" s="216"/>
      <c r="EPZ183" s="216"/>
      <c r="EQA183" s="216"/>
      <c r="EQB183" s="216"/>
      <c r="EQC183" s="216"/>
      <c r="EQD183" s="216"/>
      <c r="EQE183" s="216"/>
      <c r="EQF183" s="216"/>
      <c r="EQG183" s="216"/>
      <c r="EQH183" s="216"/>
      <c r="EQI183" s="216"/>
      <c r="EQJ183" s="216"/>
      <c r="EQK183" s="216"/>
      <c r="EQL183" s="216"/>
      <c r="EQM183" s="216"/>
      <c r="EQN183" s="216"/>
      <c r="EQO183" s="216"/>
      <c r="EQP183" s="216"/>
      <c r="EQQ183" s="216"/>
      <c r="EQR183" s="216"/>
      <c r="EQS183" s="216"/>
      <c r="EQT183" s="216"/>
      <c r="EQU183" s="216"/>
      <c r="EQV183" s="216"/>
      <c r="EQW183" s="216"/>
      <c r="EQX183" s="216"/>
      <c r="EQY183" s="216"/>
      <c r="EQZ183" s="216"/>
      <c r="ERA183" s="216"/>
      <c r="ERB183" s="216"/>
      <c r="ERC183" s="216"/>
      <c r="ERD183" s="216"/>
      <c r="ERE183" s="216"/>
      <c r="ERF183" s="216"/>
      <c r="ERG183" s="216"/>
      <c r="ERH183" s="216"/>
      <c r="ERI183" s="216"/>
      <c r="ERJ183" s="216"/>
      <c r="ERK183" s="216"/>
      <c r="ERL183" s="216"/>
      <c r="ERM183" s="216"/>
      <c r="ERN183" s="216"/>
      <c r="ERO183" s="216"/>
      <c r="ERP183" s="216"/>
      <c r="ERQ183" s="216"/>
      <c r="ERR183" s="216"/>
      <c r="ERS183" s="216"/>
      <c r="ERT183" s="216"/>
      <c r="ERU183" s="216"/>
      <c r="ERV183" s="216"/>
      <c r="ERW183" s="216"/>
      <c r="ERX183" s="216"/>
      <c r="ERY183" s="216"/>
      <c r="ERZ183" s="216"/>
      <c r="ESA183" s="216"/>
      <c r="ESB183" s="216"/>
      <c r="ESC183" s="216"/>
      <c r="ESD183" s="216"/>
      <c r="ESE183" s="216"/>
      <c r="ESF183" s="216"/>
      <c r="ESG183" s="216"/>
      <c r="ESH183" s="216"/>
      <c r="ESI183" s="216"/>
      <c r="ESJ183" s="216"/>
      <c r="ESK183" s="216"/>
      <c r="ESL183" s="216"/>
      <c r="ESM183" s="216"/>
      <c r="ESN183" s="216"/>
      <c r="ESO183" s="216"/>
      <c r="ESP183" s="216"/>
      <c r="ESQ183" s="216"/>
      <c r="ESR183" s="216"/>
      <c r="ESS183" s="216"/>
      <c r="EST183" s="216"/>
      <c r="ESU183" s="216"/>
      <c r="ESV183" s="216"/>
      <c r="ESW183" s="216"/>
      <c r="ESX183" s="216"/>
      <c r="ESY183" s="216"/>
      <c r="ESZ183" s="216"/>
      <c r="ETA183" s="216"/>
      <c r="ETB183" s="216"/>
      <c r="ETC183" s="216"/>
      <c r="ETD183" s="216"/>
      <c r="ETE183" s="216"/>
      <c r="ETF183" s="216"/>
      <c r="ETG183" s="216"/>
      <c r="ETH183" s="216"/>
      <c r="ETI183" s="216"/>
      <c r="ETJ183" s="216"/>
      <c r="ETK183" s="216"/>
      <c r="ETL183" s="216"/>
      <c r="ETM183" s="216"/>
      <c r="ETN183" s="216"/>
      <c r="ETO183" s="216"/>
      <c r="ETP183" s="216"/>
      <c r="ETQ183" s="216"/>
      <c r="ETR183" s="216"/>
      <c r="ETS183" s="216"/>
      <c r="ETT183" s="216"/>
      <c r="ETU183" s="216"/>
      <c r="ETV183" s="216"/>
      <c r="ETW183" s="216"/>
      <c r="ETX183" s="216"/>
      <c r="ETY183" s="216"/>
      <c r="ETZ183" s="216"/>
      <c r="EUA183" s="216"/>
      <c r="EUB183" s="216"/>
      <c r="EUC183" s="216"/>
      <c r="EUD183" s="216"/>
      <c r="EUE183" s="216"/>
      <c r="EUF183" s="216"/>
      <c r="EUG183" s="216"/>
      <c r="EUH183" s="216"/>
      <c r="EUI183" s="216"/>
      <c r="EUJ183" s="216"/>
      <c r="EUK183" s="216"/>
      <c r="EUL183" s="216"/>
      <c r="EUM183" s="216"/>
      <c r="EUN183" s="216"/>
      <c r="EUO183" s="216"/>
      <c r="EUP183" s="216"/>
      <c r="EUQ183" s="216"/>
      <c r="EUR183" s="216"/>
      <c r="EUS183" s="216"/>
      <c r="EUT183" s="216"/>
      <c r="EUU183" s="216"/>
      <c r="EUV183" s="216"/>
      <c r="EUW183" s="216"/>
      <c r="EUX183" s="216"/>
      <c r="EUY183" s="216"/>
      <c r="EUZ183" s="216"/>
      <c r="EVA183" s="216"/>
      <c r="EVB183" s="216"/>
      <c r="EVC183" s="216"/>
      <c r="EVD183" s="216"/>
      <c r="EVE183" s="216"/>
      <c r="EVF183" s="216"/>
      <c r="EVG183" s="216"/>
      <c r="EVH183" s="216"/>
      <c r="EVI183" s="216"/>
      <c r="EVJ183" s="216"/>
      <c r="EVK183" s="216"/>
      <c r="EVL183" s="216"/>
      <c r="EVM183" s="216"/>
      <c r="EVN183" s="216"/>
      <c r="EVO183" s="216"/>
      <c r="EVP183" s="216"/>
      <c r="EVQ183" s="216"/>
      <c r="EVR183" s="216"/>
      <c r="EVS183" s="216"/>
      <c r="EVT183" s="216"/>
      <c r="EVU183" s="216"/>
      <c r="EVV183" s="216"/>
      <c r="EVW183" s="216"/>
      <c r="EVX183" s="216"/>
      <c r="EVY183" s="216"/>
      <c r="EVZ183" s="216"/>
      <c r="EWA183" s="216"/>
      <c r="EWB183" s="216"/>
      <c r="EWC183" s="216"/>
      <c r="EWD183" s="216"/>
      <c r="EWE183" s="216"/>
      <c r="EWF183" s="216"/>
      <c r="EWG183" s="216"/>
      <c r="EWH183" s="216"/>
      <c r="EWI183" s="216"/>
      <c r="EWJ183" s="216"/>
      <c r="EWK183" s="216"/>
      <c r="EWL183" s="216"/>
      <c r="EWM183" s="216"/>
      <c r="EWN183" s="216"/>
      <c r="EWO183" s="216"/>
      <c r="EWP183" s="216"/>
      <c r="EWQ183" s="216"/>
      <c r="EWR183" s="216"/>
      <c r="EWS183" s="216"/>
      <c r="EWT183" s="216"/>
      <c r="EWU183" s="216"/>
      <c r="EWV183" s="216"/>
      <c r="EWW183" s="216"/>
      <c r="EWX183" s="216"/>
      <c r="EWY183" s="216"/>
      <c r="EWZ183" s="216"/>
      <c r="EXA183" s="216"/>
      <c r="EXB183" s="216"/>
      <c r="EXC183" s="216"/>
      <c r="EXD183" s="216"/>
      <c r="EXE183" s="216"/>
      <c r="EXF183" s="216"/>
      <c r="EXG183" s="216"/>
      <c r="EXH183" s="216"/>
      <c r="EXI183" s="216"/>
      <c r="EXJ183" s="216"/>
      <c r="EXK183" s="216"/>
      <c r="EXL183" s="216"/>
      <c r="EXM183" s="216"/>
      <c r="EXN183" s="216"/>
      <c r="EXO183" s="216"/>
      <c r="EXP183" s="216"/>
      <c r="EXQ183" s="216"/>
      <c r="EXR183" s="216"/>
      <c r="EXS183" s="216"/>
      <c r="EXT183" s="216"/>
      <c r="EXU183" s="216"/>
      <c r="EXV183" s="216"/>
      <c r="EXW183" s="216"/>
      <c r="EXX183" s="216"/>
      <c r="EXY183" s="216"/>
      <c r="EXZ183" s="216"/>
      <c r="EYA183" s="216"/>
      <c r="EYB183" s="216"/>
      <c r="EYC183" s="216"/>
      <c r="EYD183" s="216"/>
      <c r="EYE183" s="216"/>
      <c r="EYF183" s="216"/>
      <c r="EYG183" s="216"/>
      <c r="EYH183" s="216"/>
      <c r="EYI183" s="216"/>
      <c r="EYJ183" s="216"/>
      <c r="EYK183" s="216"/>
      <c r="EYL183" s="216"/>
      <c r="EYM183" s="216"/>
      <c r="EYN183" s="216"/>
      <c r="EYO183" s="216"/>
      <c r="EYP183" s="216"/>
      <c r="EYQ183" s="216"/>
      <c r="EYR183" s="216"/>
      <c r="EYS183" s="216"/>
      <c r="EYT183" s="216"/>
      <c r="EYU183" s="216"/>
      <c r="EYV183" s="216"/>
      <c r="EYW183" s="216"/>
      <c r="EYX183" s="216"/>
      <c r="EYY183" s="216"/>
      <c r="EYZ183" s="216"/>
      <c r="EZA183" s="216"/>
      <c r="EZB183" s="216"/>
      <c r="EZC183" s="216"/>
      <c r="EZD183" s="216"/>
      <c r="EZE183" s="216"/>
      <c r="EZF183" s="216"/>
      <c r="EZG183" s="216"/>
      <c r="EZH183" s="216"/>
      <c r="EZI183" s="216"/>
      <c r="EZJ183" s="216"/>
      <c r="EZK183" s="216"/>
      <c r="EZL183" s="216"/>
      <c r="EZM183" s="216"/>
      <c r="EZN183" s="216"/>
      <c r="EZO183" s="216"/>
      <c r="EZP183" s="216"/>
      <c r="EZQ183" s="216"/>
      <c r="EZR183" s="216"/>
      <c r="EZS183" s="216"/>
      <c r="EZT183" s="216"/>
      <c r="EZU183" s="216"/>
      <c r="EZV183" s="216"/>
      <c r="EZW183" s="216"/>
      <c r="EZX183" s="216"/>
      <c r="EZY183" s="216"/>
      <c r="EZZ183" s="216"/>
      <c r="FAA183" s="216"/>
      <c r="FAB183" s="216"/>
      <c r="FAC183" s="216"/>
      <c r="FAD183" s="216"/>
      <c r="FAE183" s="216"/>
      <c r="FAF183" s="216"/>
      <c r="FAG183" s="216"/>
      <c r="FAH183" s="216"/>
      <c r="FAI183" s="216"/>
      <c r="FAJ183" s="216"/>
      <c r="FAK183" s="216"/>
      <c r="FAL183" s="216"/>
      <c r="FAM183" s="216"/>
      <c r="FAN183" s="216"/>
      <c r="FAO183" s="216"/>
      <c r="FAP183" s="216"/>
      <c r="FAQ183" s="216"/>
      <c r="FAR183" s="216"/>
      <c r="FAS183" s="216"/>
      <c r="FAT183" s="216"/>
      <c r="FAU183" s="216"/>
      <c r="FAV183" s="216"/>
      <c r="FAW183" s="216"/>
      <c r="FAX183" s="216"/>
      <c r="FAY183" s="216"/>
      <c r="FAZ183" s="216"/>
      <c r="FBA183" s="216"/>
      <c r="FBB183" s="216"/>
      <c r="FBC183" s="216"/>
      <c r="FBD183" s="216"/>
      <c r="FBE183" s="216"/>
      <c r="FBF183" s="216"/>
      <c r="FBG183" s="216"/>
      <c r="FBH183" s="216"/>
      <c r="FBI183" s="216"/>
      <c r="FBJ183" s="216"/>
      <c r="FBK183" s="216"/>
      <c r="FBL183" s="216"/>
      <c r="FBM183" s="216"/>
      <c r="FBN183" s="216"/>
      <c r="FBO183" s="216"/>
      <c r="FBP183" s="216"/>
      <c r="FBQ183" s="216"/>
      <c r="FBR183" s="216"/>
      <c r="FBS183" s="216"/>
      <c r="FBT183" s="216"/>
      <c r="FBU183" s="216"/>
      <c r="FBV183" s="216"/>
      <c r="FBW183" s="216"/>
      <c r="FBX183" s="216"/>
      <c r="FBY183" s="216"/>
      <c r="FBZ183" s="216"/>
      <c r="FCA183" s="216"/>
      <c r="FCB183" s="216"/>
      <c r="FCC183" s="216"/>
      <c r="FCD183" s="216"/>
      <c r="FCE183" s="216"/>
      <c r="FCF183" s="216"/>
      <c r="FCG183" s="216"/>
      <c r="FCH183" s="216"/>
      <c r="FCI183" s="216"/>
      <c r="FCJ183" s="216"/>
      <c r="FCK183" s="216"/>
      <c r="FCL183" s="216"/>
      <c r="FCM183" s="216"/>
      <c r="FCN183" s="216"/>
      <c r="FCO183" s="216"/>
      <c r="FCP183" s="216"/>
      <c r="FCQ183" s="216"/>
      <c r="FCR183" s="216"/>
      <c r="FCS183" s="216"/>
      <c r="FCT183" s="216"/>
      <c r="FCU183" s="216"/>
      <c r="FCV183" s="216"/>
      <c r="FCW183" s="216"/>
      <c r="FCX183" s="216"/>
      <c r="FCY183" s="216"/>
      <c r="FCZ183" s="216"/>
      <c r="FDA183" s="216"/>
      <c r="FDB183" s="216"/>
      <c r="FDC183" s="216"/>
      <c r="FDD183" s="216"/>
      <c r="FDE183" s="216"/>
      <c r="FDF183" s="216"/>
      <c r="FDG183" s="216"/>
      <c r="FDH183" s="216"/>
      <c r="FDI183" s="216"/>
      <c r="FDJ183" s="216"/>
      <c r="FDK183" s="216"/>
      <c r="FDL183" s="216"/>
      <c r="FDM183" s="216"/>
      <c r="FDN183" s="216"/>
      <c r="FDO183" s="216"/>
      <c r="FDP183" s="216"/>
      <c r="FDQ183" s="216"/>
      <c r="FDR183" s="216"/>
      <c r="FDS183" s="216"/>
      <c r="FDT183" s="216"/>
      <c r="FDU183" s="216"/>
      <c r="FDV183" s="216"/>
      <c r="FDW183" s="216"/>
      <c r="FDX183" s="216"/>
      <c r="FDY183" s="216"/>
      <c r="FDZ183" s="216"/>
      <c r="FEA183" s="216"/>
      <c r="FEB183" s="216"/>
      <c r="FEC183" s="216"/>
      <c r="FED183" s="216"/>
      <c r="FEE183" s="216"/>
      <c r="FEF183" s="216"/>
      <c r="FEG183" s="216"/>
      <c r="FEH183" s="216"/>
      <c r="FEI183" s="216"/>
      <c r="FEJ183" s="216"/>
      <c r="FEK183" s="216"/>
      <c r="FEL183" s="216"/>
      <c r="FEM183" s="216"/>
      <c r="FEN183" s="216"/>
      <c r="FEO183" s="216"/>
      <c r="FEP183" s="216"/>
      <c r="FEQ183" s="216"/>
      <c r="FER183" s="216"/>
      <c r="FES183" s="216"/>
      <c r="FET183" s="216"/>
      <c r="FEU183" s="216"/>
      <c r="FEV183" s="216"/>
      <c r="FEW183" s="216"/>
      <c r="FEX183" s="216"/>
      <c r="FEY183" s="216"/>
      <c r="FEZ183" s="216"/>
      <c r="FFA183" s="216"/>
      <c r="FFB183" s="216"/>
      <c r="FFC183" s="216"/>
      <c r="FFD183" s="216"/>
      <c r="FFE183" s="216"/>
      <c r="FFF183" s="216"/>
      <c r="FFG183" s="216"/>
      <c r="FFH183" s="216"/>
      <c r="FFI183" s="216"/>
      <c r="FFJ183" s="216"/>
      <c r="FFK183" s="216"/>
      <c r="FFL183" s="216"/>
      <c r="FFM183" s="216"/>
      <c r="FFN183" s="216"/>
      <c r="FFO183" s="216"/>
      <c r="FFP183" s="216"/>
      <c r="FFQ183" s="216"/>
      <c r="FFR183" s="216"/>
      <c r="FFS183" s="216"/>
      <c r="FFT183" s="216"/>
      <c r="FFU183" s="216"/>
      <c r="FFV183" s="216"/>
      <c r="FFW183" s="216"/>
      <c r="FFX183" s="216"/>
      <c r="FFY183" s="216"/>
      <c r="FFZ183" s="216"/>
      <c r="FGA183" s="216"/>
      <c r="FGB183" s="216"/>
      <c r="FGC183" s="216"/>
      <c r="FGD183" s="216"/>
      <c r="FGE183" s="216"/>
      <c r="FGF183" s="216"/>
      <c r="FGG183" s="216"/>
      <c r="FGH183" s="216"/>
      <c r="FGI183" s="216"/>
      <c r="FGJ183" s="216"/>
      <c r="FGK183" s="216"/>
      <c r="FGL183" s="216"/>
      <c r="FGM183" s="216"/>
      <c r="FGN183" s="216"/>
      <c r="FGO183" s="216"/>
      <c r="FGP183" s="216"/>
      <c r="FGQ183" s="216"/>
      <c r="FGR183" s="216"/>
      <c r="FGS183" s="216"/>
      <c r="FGT183" s="216"/>
      <c r="FGU183" s="216"/>
      <c r="FGV183" s="216"/>
      <c r="FGW183" s="216"/>
      <c r="FGX183" s="216"/>
      <c r="FGY183" s="216"/>
      <c r="FGZ183" s="216"/>
      <c r="FHA183" s="216"/>
      <c r="FHB183" s="216"/>
      <c r="FHC183" s="216"/>
      <c r="FHD183" s="216"/>
      <c r="FHE183" s="216"/>
      <c r="FHF183" s="216"/>
      <c r="FHG183" s="216"/>
      <c r="FHH183" s="216"/>
      <c r="FHI183" s="216"/>
      <c r="FHJ183" s="216"/>
      <c r="FHK183" s="216"/>
      <c r="FHL183" s="216"/>
      <c r="FHM183" s="216"/>
      <c r="FHN183" s="216"/>
      <c r="FHO183" s="216"/>
      <c r="FHP183" s="216"/>
      <c r="FHQ183" s="216"/>
      <c r="FHR183" s="216"/>
      <c r="FHS183" s="216"/>
      <c r="FHT183" s="216"/>
      <c r="FHU183" s="216"/>
      <c r="FHV183" s="216"/>
      <c r="FHW183" s="216"/>
      <c r="FHX183" s="216"/>
      <c r="FHY183" s="216"/>
      <c r="FHZ183" s="216"/>
      <c r="FIA183" s="216"/>
      <c r="FIB183" s="216"/>
      <c r="FIC183" s="216"/>
      <c r="FID183" s="216"/>
      <c r="FIE183" s="216"/>
      <c r="FIF183" s="216"/>
      <c r="FIG183" s="216"/>
      <c r="FIH183" s="216"/>
      <c r="FII183" s="216"/>
      <c r="FIJ183" s="216"/>
      <c r="FIK183" s="216"/>
      <c r="FIL183" s="216"/>
      <c r="FIM183" s="216"/>
      <c r="FIN183" s="216"/>
      <c r="FIO183" s="216"/>
      <c r="FIP183" s="216"/>
      <c r="FIQ183" s="216"/>
      <c r="FIR183" s="216"/>
      <c r="FIS183" s="216"/>
      <c r="FIT183" s="216"/>
      <c r="FIU183" s="216"/>
      <c r="FIV183" s="216"/>
      <c r="FIW183" s="216"/>
      <c r="FIX183" s="216"/>
      <c r="FIY183" s="216"/>
      <c r="FIZ183" s="216"/>
      <c r="FJA183" s="216"/>
      <c r="FJB183" s="216"/>
      <c r="FJC183" s="216"/>
      <c r="FJD183" s="216"/>
      <c r="FJE183" s="216"/>
      <c r="FJF183" s="216"/>
      <c r="FJG183" s="216"/>
      <c r="FJH183" s="216"/>
      <c r="FJI183" s="216"/>
      <c r="FJJ183" s="216"/>
      <c r="FJK183" s="216"/>
      <c r="FJL183" s="216"/>
      <c r="FJM183" s="216"/>
      <c r="FJN183" s="216"/>
      <c r="FJO183" s="216"/>
      <c r="FJP183" s="216"/>
      <c r="FJQ183" s="216"/>
      <c r="FJR183" s="216"/>
      <c r="FJS183" s="216"/>
      <c r="FJT183" s="216"/>
      <c r="FJU183" s="216"/>
      <c r="FJV183" s="216"/>
      <c r="FJW183" s="216"/>
      <c r="FJX183" s="216"/>
      <c r="FJY183" s="216"/>
      <c r="FJZ183" s="216"/>
      <c r="FKA183" s="216"/>
      <c r="FKB183" s="216"/>
      <c r="FKC183" s="216"/>
      <c r="FKD183" s="216"/>
      <c r="FKE183" s="216"/>
      <c r="FKF183" s="216"/>
      <c r="FKG183" s="216"/>
      <c r="FKH183" s="216"/>
      <c r="FKI183" s="216"/>
      <c r="FKJ183" s="216"/>
      <c r="FKK183" s="216"/>
      <c r="FKL183" s="216"/>
      <c r="FKM183" s="216"/>
      <c r="FKN183" s="216"/>
      <c r="FKO183" s="216"/>
      <c r="FKP183" s="216"/>
      <c r="FKQ183" s="216"/>
      <c r="FKR183" s="216"/>
      <c r="FKS183" s="216"/>
      <c r="FKT183" s="216"/>
      <c r="FKU183" s="216"/>
      <c r="FKV183" s="216"/>
      <c r="FKW183" s="216"/>
      <c r="FKX183" s="216"/>
      <c r="FKY183" s="216"/>
      <c r="FKZ183" s="216"/>
      <c r="FLA183" s="216"/>
      <c r="FLB183" s="216"/>
      <c r="FLC183" s="216"/>
      <c r="FLD183" s="216"/>
      <c r="FLE183" s="216"/>
      <c r="FLF183" s="216"/>
      <c r="FLG183" s="216"/>
      <c r="FLH183" s="216"/>
      <c r="FLI183" s="216"/>
      <c r="FLJ183" s="216"/>
      <c r="FLK183" s="216"/>
      <c r="FLL183" s="216"/>
      <c r="FLM183" s="216"/>
      <c r="FLN183" s="216"/>
      <c r="FLO183" s="216"/>
      <c r="FLP183" s="216"/>
      <c r="FLQ183" s="216"/>
      <c r="FLR183" s="216"/>
      <c r="FLS183" s="216"/>
      <c r="FLT183" s="216"/>
      <c r="FLU183" s="216"/>
      <c r="FLV183" s="216"/>
      <c r="FLW183" s="216"/>
      <c r="FLX183" s="216"/>
      <c r="FLY183" s="216"/>
      <c r="FLZ183" s="216"/>
      <c r="FMA183" s="216"/>
      <c r="FMB183" s="216"/>
      <c r="FMC183" s="216"/>
      <c r="FMD183" s="216"/>
      <c r="FME183" s="216"/>
      <c r="FMF183" s="216"/>
      <c r="FMG183" s="216"/>
      <c r="FMH183" s="216"/>
      <c r="FMI183" s="216"/>
      <c r="FMJ183" s="216"/>
      <c r="FMK183" s="216"/>
      <c r="FML183" s="216"/>
      <c r="FMM183" s="216"/>
      <c r="FMN183" s="216"/>
      <c r="FMO183" s="216"/>
      <c r="FMP183" s="216"/>
      <c r="FMQ183" s="216"/>
      <c r="FMR183" s="216"/>
      <c r="FMS183" s="216"/>
      <c r="FMT183" s="216"/>
      <c r="FMU183" s="216"/>
      <c r="FMV183" s="216"/>
      <c r="FMW183" s="216"/>
      <c r="FMX183" s="216"/>
      <c r="FMY183" s="216"/>
      <c r="FMZ183" s="216"/>
      <c r="FNA183" s="216"/>
      <c r="FNB183" s="216"/>
      <c r="FNC183" s="216"/>
      <c r="FND183" s="216"/>
      <c r="FNE183" s="216"/>
      <c r="FNF183" s="216"/>
      <c r="FNG183" s="216"/>
      <c r="FNH183" s="216"/>
      <c r="FNI183" s="216"/>
      <c r="FNJ183" s="216"/>
      <c r="FNK183" s="216"/>
      <c r="FNL183" s="216"/>
      <c r="FNM183" s="216"/>
      <c r="FNN183" s="216"/>
      <c r="FNO183" s="216"/>
      <c r="FNP183" s="216"/>
      <c r="FNQ183" s="216"/>
      <c r="FNR183" s="216"/>
      <c r="FNS183" s="216"/>
      <c r="FNT183" s="216"/>
      <c r="FNU183" s="216"/>
      <c r="FNV183" s="216"/>
      <c r="FNW183" s="216"/>
      <c r="FNX183" s="216"/>
      <c r="FNY183" s="216"/>
      <c r="FNZ183" s="216"/>
      <c r="FOA183" s="216"/>
      <c r="FOB183" s="216"/>
      <c r="FOC183" s="216"/>
      <c r="FOD183" s="216"/>
      <c r="FOE183" s="216"/>
      <c r="FOF183" s="216"/>
      <c r="FOG183" s="216"/>
      <c r="FOH183" s="216"/>
      <c r="FOI183" s="216"/>
      <c r="FOJ183" s="216"/>
      <c r="FOK183" s="216"/>
      <c r="FOL183" s="216"/>
      <c r="FOM183" s="216"/>
      <c r="FON183" s="216"/>
      <c r="FOO183" s="216"/>
      <c r="FOP183" s="216"/>
      <c r="FOQ183" s="216"/>
      <c r="FOR183" s="216"/>
      <c r="FOS183" s="216"/>
      <c r="FOT183" s="216"/>
      <c r="FOU183" s="216"/>
      <c r="FOV183" s="216"/>
      <c r="FOW183" s="216"/>
      <c r="FOX183" s="216"/>
      <c r="FOY183" s="216"/>
      <c r="FOZ183" s="216"/>
      <c r="FPA183" s="216"/>
      <c r="FPB183" s="216"/>
      <c r="FPC183" s="216"/>
      <c r="FPD183" s="216"/>
      <c r="FPE183" s="216"/>
      <c r="FPF183" s="216"/>
      <c r="FPG183" s="216"/>
      <c r="FPH183" s="216"/>
      <c r="FPI183" s="216"/>
      <c r="FPJ183" s="216"/>
      <c r="FPK183" s="216"/>
      <c r="FPL183" s="216"/>
      <c r="FPM183" s="216"/>
      <c r="FPN183" s="216"/>
      <c r="FPO183" s="216"/>
      <c r="FPP183" s="216"/>
      <c r="FPQ183" s="216"/>
      <c r="FPR183" s="216"/>
      <c r="FPS183" s="216"/>
      <c r="FPT183" s="216"/>
      <c r="FPU183" s="216"/>
      <c r="FPV183" s="216"/>
      <c r="FPW183" s="216"/>
      <c r="FPX183" s="216"/>
      <c r="FPY183" s="216"/>
      <c r="FPZ183" s="216"/>
      <c r="FQA183" s="216"/>
      <c r="FQB183" s="216"/>
      <c r="FQC183" s="216"/>
      <c r="FQD183" s="216"/>
      <c r="FQE183" s="216"/>
      <c r="FQF183" s="216"/>
      <c r="FQG183" s="216"/>
      <c r="FQH183" s="216"/>
      <c r="FQI183" s="216"/>
      <c r="FQJ183" s="216"/>
      <c r="FQK183" s="216"/>
      <c r="FQL183" s="216"/>
      <c r="FQM183" s="216"/>
      <c r="FQN183" s="216"/>
      <c r="FQO183" s="216"/>
      <c r="FQP183" s="216"/>
      <c r="FQQ183" s="216"/>
      <c r="FQR183" s="216"/>
      <c r="FQS183" s="216"/>
      <c r="FQT183" s="216"/>
      <c r="FQU183" s="216"/>
      <c r="FQV183" s="216"/>
      <c r="FQW183" s="216"/>
      <c r="FQX183" s="216"/>
      <c r="FQY183" s="216"/>
      <c r="FQZ183" s="216"/>
      <c r="FRA183" s="216"/>
      <c r="FRB183" s="216"/>
      <c r="FRC183" s="216"/>
      <c r="FRD183" s="216"/>
      <c r="FRE183" s="216"/>
      <c r="FRF183" s="216"/>
      <c r="FRG183" s="216"/>
      <c r="FRH183" s="216"/>
      <c r="FRI183" s="216"/>
      <c r="FRJ183" s="216"/>
      <c r="FRK183" s="216"/>
      <c r="FRL183" s="216"/>
      <c r="FRM183" s="216"/>
      <c r="FRN183" s="216"/>
      <c r="FRO183" s="216"/>
      <c r="FRP183" s="216"/>
      <c r="FRQ183" s="216"/>
      <c r="FRR183" s="216"/>
      <c r="FRS183" s="216"/>
      <c r="FRT183" s="216"/>
      <c r="FRU183" s="216"/>
      <c r="FRV183" s="216"/>
      <c r="FRW183" s="216"/>
      <c r="FRX183" s="216"/>
      <c r="FRY183" s="216"/>
      <c r="FRZ183" s="216"/>
      <c r="FSA183" s="216"/>
      <c r="FSB183" s="216"/>
      <c r="FSC183" s="216"/>
      <c r="FSD183" s="216"/>
      <c r="FSE183" s="216"/>
      <c r="FSF183" s="216"/>
      <c r="FSG183" s="216"/>
      <c r="FSH183" s="216"/>
      <c r="FSI183" s="216"/>
      <c r="FSJ183" s="216"/>
      <c r="FSK183" s="216"/>
      <c r="FSL183" s="216"/>
      <c r="FSM183" s="216"/>
      <c r="FSN183" s="216"/>
      <c r="FSO183" s="216"/>
      <c r="FSP183" s="216"/>
      <c r="FSQ183" s="216"/>
      <c r="FSR183" s="216"/>
      <c r="FSS183" s="216"/>
      <c r="FST183" s="216"/>
      <c r="FSU183" s="216"/>
      <c r="FSV183" s="216"/>
      <c r="FSW183" s="216"/>
      <c r="FSX183" s="216"/>
      <c r="FSY183" s="216"/>
      <c r="FSZ183" s="216"/>
      <c r="FTA183" s="216"/>
      <c r="FTB183" s="216"/>
      <c r="FTC183" s="216"/>
      <c r="FTD183" s="216"/>
      <c r="FTE183" s="216"/>
      <c r="FTF183" s="216"/>
      <c r="FTG183" s="216"/>
      <c r="FTH183" s="216"/>
      <c r="FTI183" s="216"/>
      <c r="FTJ183" s="216"/>
      <c r="FTK183" s="216"/>
      <c r="FTL183" s="216"/>
      <c r="FTM183" s="216"/>
      <c r="FTN183" s="216"/>
      <c r="FTO183" s="216"/>
      <c r="FTP183" s="216"/>
      <c r="FTQ183" s="216"/>
      <c r="FTR183" s="216"/>
      <c r="FTS183" s="216"/>
      <c r="FTT183" s="216"/>
      <c r="FTU183" s="216"/>
      <c r="FTV183" s="216"/>
      <c r="FTW183" s="216"/>
      <c r="FTX183" s="216"/>
      <c r="FTY183" s="216"/>
      <c r="FTZ183" s="216"/>
      <c r="FUA183" s="216"/>
      <c r="FUB183" s="216"/>
      <c r="FUC183" s="216"/>
      <c r="FUD183" s="216"/>
      <c r="FUE183" s="216"/>
      <c r="FUF183" s="216"/>
      <c r="FUG183" s="216"/>
      <c r="FUH183" s="216"/>
      <c r="FUI183" s="216"/>
      <c r="FUJ183" s="216"/>
      <c r="FUK183" s="216"/>
      <c r="FUL183" s="216"/>
      <c r="FUM183" s="216"/>
      <c r="FUN183" s="216"/>
      <c r="FUO183" s="216"/>
      <c r="FUP183" s="216"/>
      <c r="FUQ183" s="216"/>
      <c r="FUR183" s="216"/>
      <c r="FUS183" s="216"/>
      <c r="FUT183" s="216"/>
      <c r="FUU183" s="216"/>
      <c r="FUV183" s="216"/>
      <c r="FUW183" s="216"/>
      <c r="FUX183" s="216"/>
      <c r="FUY183" s="216"/>
      <c r="FUZ183" s="216"/>
      <c r="FVA183" s="216"/>
      <c r="FVB183" s="216"/>
      <c r="FVC183" s="216"/>
      <c r="FVD183" s="216"/>
      <c r="FVE183" s="216"/>
      <c r="FVF183" s="216"/>
      <c r="FVG183" s="216"/>
      <c r="FVH183" s="216"/>
      <c r="FVI183" s="216"/>
      <c r="FVJ183" s="216"/>
      <c r="FVK183" s="216"/>
      <c r="FVL183" s="216"/>
      <c r="FVM183" s="216"/>
      <c r="FVN183" s="216"/>
      <c r="FVO183" s="216"/>
      <c r="FVP183" s="216"/>
      <c r="FVQ183" s="216"/>
      <c r="FVR183" s="216"/>
      <c r="FVS183" s="216"/>
      <c r="FVT183" s="216"/>
      <c r="FVU183" s="216"/>
      <c r="FVV183" s="216"/>
      <c r="FVW183" s="216"/>
      <c r="FVX183" s="216"/>
      <c r="FVY183" s="216"/>
      <c r="FVZ183" s="216"/>
      <c r="FWA183" s="216"/>
      <c r="FWB183" s="216"/>
      <c r="FWC183" s="216"/>
      <c r="FWD183" s="216"/>
      <c r="FWE183" s="216"/>
      <c r="FWF183" s="216"/>
      <c r="FWG183" s="216"/>
      <c r="FWH183" s="216"/>
      <c r="FWI183" s="216"/>
      <c r="FWJ183" s="216"/>
      <c r="FWK183" s="216"/>
      <c r="FWL183" s="216"/>
      <c r="FWM183" s="216"/>
      <c r="FWN183" s="216"/>
      <c r="FWO183" s="216"/>
      <c r="FWP183" s="216"/>
      <c r="FWQ183" s="216"/>
      <c r="FWR183" s="216"/>
      <c r="FWS183" s="216"/>
      <c r="FWT183" s="216"/>
      <c r="FWU183" s="216"/>
      <c r="FWV183" s="216"/>
      <c r="FWW183" s="216"/>
      <c r="FWX183" s="216"/>
      <c r="FWY183" s="216"/>
      <c r="FWZ183" s="216"/>
      <c r="FXA183" s="216"/>
      <c r="FXB183" s="216"/>
      <c r="FXC183" s="216"/>
      <c r="FXD183" s="216"/>
      <c r="FXE183" s="216"/>
      <c r="FXF183" s="216"/>
      <c r="FXG183" s="216"/>
      <c r="FXH183" s="216"/>
      <c r="FXI183" s="216"/>
      <c r="FXJ183" s="216"/>
      <c r="FXK183" s="216"/>
      <c r="FXL183" s="216"/>
      <c r="FXM183" s="216"/>
      <c r="FXN183" s="216"/>
      <c r="FXO183" s="216"/>
      <c r="FXP183" s="216"/>
      <c r="FXQ183" s="216"/>
      <c r="FXR183" s="216"/>
      <c r="FXS183" s="216"/>
      <c r="FXT183" s="216"/>
      <c r="FXU183" s="216"/>
      <c r="FXV183" s="216"/>
      <c r="FXW183" s="216"/>
      <c r="FXX183" s="216"/>
      <c r="FXY183" s="216"/>
      <c r="FXZ183" s="216"/>
      <c r="FYA183" s="216"/>
      <c r="FYB183" s="216"/>
      <c r="FYC183" s="216"/>
      <c r="FYD183" s="216"/>
      <c r="FYE183" s="216"/>
      <c r="FYF183" s="216"/>
      <c r="FYG183" s="216"/>
      <c r="FYH183" s="216"/>
      <c r="FYI183" s="216"/>
      <c r="FYJ183" s="216"/>
      <c r="FYK183" s="216"/>
      <c r="FYL183" s="216"/>
      <c r="FYM183" s="216"/>
      <c r="FYN183" s="216"/>
      <c r="FYO183" s="216"/>
      <c r="FYP183" s="216"/>
      <c r="FYQ183" s="216"/>
      <c r="FYR183" s="216"/>
      <c r="FYS183" s="216"/>
      <c r="FYT183" s="216"/>
      <c r="FYU183" s="216"/>
      <c r="FYV183" s="216"/>
      <c r="FYW183" s="216"/>
      <c r="FYX183" s="216"/>
      <c r="FYY183" s="216"/>
      <c r="FYZ183" s="216"/>
      <c r="FZA183" s="216"/>
      <c r="FZB183" s="216"/>
      <c r="FZC183" s="216"/>
      <c r="FZD183" s="216"/>
      <c r="FZE183" s="216"/>
      <c r="FZF183" s="216"/>
      <c r="FZG183" s="216"/>
      <c r="FZH183" s="216"/>
      <c r="FZI183" s="216"/>
      <c r="FZJ183" s="216"/>
      <c r="FZK183" s="216"/>
      <c r="FZL183" s="216"/>
      <c r="FZM183" s="216"/>
      <c r="FZN183" s="216"/>
      <c r="FZO183" s="216"/>
      <c r="FZP183" s="216"/>
      <c r="FZQ183" s="216"/>
      <c r="FZR183" s="216"/>
      <c r="FZS183" s="216"/>
      <c r="FZT183" s="216"/>
      <c r="FZU183" s="216"/>
      <c r="FZV183" s="216"/>
      <c r="FZW183" s="216"/>
      <c r="FZX183" s="216"/>
      <c r="FZY183" s="216"/>
      <c r="FZZ183" s="216"/>
      <c r="GAA183" s="216"/>
      <c r="GAB183" s="216"/>
      <c r="GAC183" s="216"/>
      <c r="GAD183" s="216"/>
      <c r="GAE183" s="216"/>
      <c r="GAF183" s="216"/>
      <c r="GAG183" s="216"/>
      <c r="GAH183" s="216"/>
      <c r="GAI183" s="216"/>
      <c r="GAJ183" s="216"/>
      <c r="GAK183" s="216"/>
      <c r="GAL183" s="216"/>
      <c r="GAM183" s="216"/>
      <c r="GAN183" s="216"/>
      <c r="GAO183" s="216"/>
      <c r="GAP183" s="216"/>
      <c r="GAQ183" s="216"/>
      <c r="GAR183" s="216"/>
      <c r="GAS183" s="216"/>
      <c r="GAT183" s="216"/>
      <c r="GAU183" s="216"/>
      <c r="GAV183" s="216"/>
      <c r="GAW183" s="216"/>
      <c r="GAX183" s="216"/>
      <c r="GAY183" s="216"/>
      <c r="GAZ183" s="216"/>
      <c r="GBA183" s="216"/>
      <c r="GBB183" s="216"/>
      <c r="GBC183" s="216"/>
      <c r="GBD183" s="216"/>
      <c r="GBE183" s="216"/>
      <c r="GBF183" s="216"/>
      <c r="GBG183" s="216"/>
      <c r="GBH183" s="216"/>
      <c r="GBI183" s="216"/>
      <c r="GBJ183" s="216"/>
      <c r="GBK183" s="216"/>
      <c r="GBL183" s="216"/>
      <c r="GBM183" s="216"/>
      <c r="GBN183" s="216"/>
      <c r="GBO183" s="216"/>
      <c r="GBP183" s="216"/>
      <c r="GBQ183" s="216"/>
      <c r="GBR183" s="216"/>
      <c r="GBS183" s="216"/>
      <c r="GBT183" s="216"/>
      <c r="GBU183" s="216"/>
      <c r="GBV183" s="216"/>
      <c r="GBW183" s="216"/>
      <c r="GBX183" s="216"/>
      <c r="GBY183" s="216"/>
      <c r="GBZ183" s="216"/>
      <c r="GCA183" s="216"/>
      <c r="GCB183" s="216"/>
      <c r="GCC183" s="216"/>
      <c r="GCD183" s="216"/>
      <c r="GCE183" s="216"/>
      <c r="GCF183" s="216"/>
      <c r="GCG183" s="216"/>
      <c r="GCH183" s="216"/>
      <c r="GCI183" s="216"/>
      <c r="GCJ183" s="216"/>
      <c r="GCK183" s="216"/>
      <c r="GCL183" s="216"/>
      <c r="GCM183" s="216"/>
      <c r="GCN183" s="216"/>
      <c r="GCO183" s="216"/>
      <c r="GCP183" s="216"/>
      <c r="GCQ183" s="216"/>
      <c r="GCR183" s="216"/>
      <c r="GCS183" s="216"/>
      <c r="GCT183" s="216"/>
      <c r="GCU183" s="216"/>
      <c r="GCV183" s="216"/>
      <c r="GCW183" s="216"/>
      <c r="GCX183" s="216"/>
      <c r="GCY183" s="216"/>
      <c r="GCZ183" s="216"/>
      <c r="GDA183" s="216"/>
      <c r="GDB183" s="216"/>
      <c r="GDC183" s="216"/>
      <c r="GDD183" s="216"/>
      <c r="GDE183" s="216"/>
      <c r="GDF183" s="216"/>
      <c r="GDG183" s="216"/>
      <c r="GDH183" s="216"/>
      <c r="GDI183" s="216"/>
      <c r="GDJ183" s="216"/>
      <c r="GDK183" s="216"/>
      <c r="GDL183" s="216"/>
      <c r="GDM183" s="216"/>
      <c r="GDN183" s="216"/>
      <c r="GDO183" s="216"/>
      <c r="GDP183" s="216"/>
      <c r="GDQ183" s="216"/>
      <c r="GDR183" s="216"/>
      <c r="GDS183" s="216"/>
      <c r="GDT183" s="216"/>
      <c r="GDU183" s="216"/>
      <c r="GDV183" s="216"/>
      <c r="GDW183" s="216"/>
      <c r="GDX183" s="216"/>
      <c r="GDY183" s="216"/>
      <c r="GDZ183" s="216"/>
      <c r="GEA183" s="216"/>
      <c r="GEB183" s="216"/>
      <c r="GEC183" s="216"/>
      <c r="GED183" s="216"/>
      <c r="GEE183" s="216"/>
      <c r="GEF183" s="216"/>
      <c r="GEG183" s="216"/>
      <c r="GEH183" s="216"/>
      <c r="GEI183" s="216"/>
      <c r="GEJ183" s="216"/>
      <c r="GEK183" s="216"/>
      <c r="GEL183" s="216"/>
      <c r="GEM183" s="216"/>
      <c r="GEN183" s="216"/>
      <c r="GEO183" s="216"/>
      <c r="GEP183" s="216"/>
      <c r="GEQ183" s="216"/>
      <c r="GER183" s="216"/>
      <c r="GES183" s="216"/>
      <c r="GET183" s="216"/>
      <c r="GEU183" s="216"/>
      <c r="GEV183" s="216"/>
      <c r="GEW183" s="216"/>
      <c r="GEX183" s="216"/>
      <c r="GEY183" s="216"/>
      <c r="GEZ183" s="216"/>
      <c r="GFA183" s="216"/>
      <c r="GFB183" s="216"/>
      <c r="GFC183" s="216"/>
      <c r="GFD183" s="216"/>
      <c r="GFE183" s="216"/>
      <c r="GFF183" s="216"/>
      <c r="GFG183" s="216"/>
      <c r="GFH183" s="216"/>
      <c r="GFI183" s="216"/>
      <c r="GFJ183" s="216"/>
      <c r="GFK183" s="216"/>
      <c r="GFL183" s="216"/>
      <c r="GFM183" s="216"/>
      <c r="GFN183" s="216"/>
      <c r="GFO183" s="216"/>
      <c r="GFP183" s="216"/>
      <c r="GFQ183" s="216"/>
      <c r="GFR183" s="216"/>
      <c r="GFS183" s="216"/>
      <c r="GFT183" s="216"/>
      <c r="GFU183" s="216"/>
      <c r="GFV183" s="216"/>
      <c r="GFW183" s="216"/>
      <c r="GFX183" s="216"/>
      <c r="GFY183" s="216"/>
      <c r="GFZ183" s="216"/>
      <c r="GGA183" s="216"/>
      <c r="GGB183" s="216"/>
      <c r="GGC183" s="216"/>
      <c r="GGD183" s="216"/>
      <c r="GGE183" s="216"/>
      <c r="GGF183" s="216"/>
      <c r="GGG183" s="216"/>
      <c r="GGH183" s="216"/>
      <c r="GGI183" s="216"/>
      <c r="GGJ183" s="216"/>
      <c r="GGK183" s="216"/>
      <c r="GGL183" s="216"/>
      <c r="GGM183" s="216"/>
      <c r="GGN183" s="216"/>
      <c r="GGO183" s="216"/>
      <c r="GGP183" s="216"/>
      <c r="GGQ183" s="216"/>
      <c r="GGR183" s="216"/>
      <c r="GGS183" s="216"/>
      <c r="GGT183" s="216"/>
      <c r="GGU183" s="216"/>
      <c r="GGV183" s="216"/>
      <c r="GGW183" s="216"/>
      <c r="GGX183" s="216"/>
      <c r="GGY183" s="216"/>
      <c r="GGZ183" s="216"/>
      <c r="GHA183" s="216"/>
      <c r="GHB183" s="216"/>
      <c r="GHC183" s="216"/>
      <c r="GHD183" s="216"/>
      <c r="GHE183" s="216"/>
      <c r="GHF183" s="216"/>
      <c r="GHG183" s="216"/>
      <c r="GHH183" s="216"/>
      <c r="GHI183" s="216"/>
      <c r="GHJ183" s="216"/>
      <c r="GHK183" s="216"/>
      <c r="GHL183" s="216"/>
      <c r="GHM183" s="216"/>
      <c r="GHN183" s="216"/>
      <c r="GHO183" s="216"/>
      <c r="GHP183" s="216"/>
      <c r="GHQ183" s="216"/>
      <c r="GHR183" s="216"/>
      <c r="GHS183" s="216"/>
      <c r="GHT183" s="216"/>
      <c r="GHU183" s="216"/>
      <c r="GHV183" s="216"/>
      <c r="GHW183" s="216"/>
      <c r="GHX183" s="216"/>
      <c r="GHY183" s="216"/>
      <c r="GHZ183" s="216"/>
      <c r="GIA183" s="216"/>
      <c r="GIB183" s="216"/>
      <c r="GIC183" s="216"/>
      <c r="GID183" s="216"/>
      <c r="GIE183" s="216"/>
      <c r="GIF183" s="216"/>
      <c r="GIG183" s="216"/>
      <c r="GIH183" s="216"/>
      <c r="GII183" s="216"/>
      <c r="GIJ183" s="216"/>
      <c r="GIK183" s="216"/>
      <c r="GIL183" s="216"/>
      <c r="GIM183" s="216"/>
      <c r="GIN183" s="216"/>
      <c r="GIO183" s="216"/>
      <c r="GIP183" s="216"/>
      <c r="GIQ183" s="216"/>
      <c r="GIR183" s="216"/>
      <c r="GIS183" s="216"/>
      <c r="GIT183" s="216"/>
      <c r="GIU183" s="216"/>
      <c r="GIV183" s="216"/>
      <c r="GIW183" s="216"/>
      <c r="GIX183" s="216"/>
      <c r="GIY183" s="216"/>
      <c r="GIZ183" s="216"/>
      <c r="GJA183" s="216"/>
      <c r="GJB183" s="216"/>
      <c r="GJC183" s="216"/>
      <c r="GJD183" s="216"/>
      <c r="GJE183" s="216"/>
      <c r="GJF183" s="216"/>
      <c r="GJG183" s="216"/>
      <c r="GJH183" s="216"/>
      <c r="GJI183" s="216"/>
      <c r="GJJ183" s="216"/>
      <c r="GJK183" s="216"/>
      <c r="GJL183" s="216"/>
      <c r="GJM183" s="216"/>
      <c r="GJN183" s="216"/>
      <c r="GJO183" s="216"/>
      <c r="GJP183" s="216"/>
      <c r="GJQ183" s="216"/>
      <c r="GJR183" s="216"/>
      <c r="GJS183" s="216"/>
      <c r="GJT183" s="216"/>
      <c r="GJU183" s="216"/>
      <c r="GJV183" s="216"/>
      <c r="GJW183" s="216"/>
      <c r="GJX183" s="216"/>
      <c r="GJY183" s="216"/>
      <c r="GJZ183" s="216"/>
      <c r="GKA183" s="216"/>
      <c r="GKB183" s="216"/>
      <c r="GKC183" s="216"/>
      <c r="GKD183" s="216"/>
      <c r="GKE183" s="216"/>
      <c r="GKF183" s="216"/>
      <c r="GKG183" s="216"/>
      <c r="GKH183" s="216"/>
      <c r="GKI183" s="216"/>
      <c r="GKJ183" s="216"/>
      <c r="GKK183" s="216"/>
      <c r="GKL183" s="216"/>
      <c r="GKM183" s="216"/>
      <c r="GKN183" s="216"/>
      <c r="GKO183" s="216"/>
      <c r="GKP183" s="216"/>
      <c r="GKQ183" s="216"/>
      <c r="GKR183" s="216"/>
      <c r="GKS183" s="216"/>
      <c r="GKT183" s="216"/>
      <c r="GKU183" s="216"/>
      <c r="GKV183" s="216"/>
      <c r="GKW183" s="216"/>
      <c r="GKX183" s="216"/>
      <c r="GKY183" s="216"/>
      <c r="GKZ183" s="216"/>
      <c r="GLA183" s="216"/>
      <c r="GLB183" s="216"/>
      <c r="GLC183" s="216"/>
      <c r="GLD183" s="216"/>
      <c r="GLE183" s="216"/>
      <c r="GLF183" s="216"/>
      <c r="GLG183" s="216"/>
      <c r="GLH183" s="216"/>
      <c r="GLI183" s="216"/>
      <c r="GLJ183" s="216"/>
      <c r="GLK183" s="216"/>
      <c r="GLL183" s="216"/>
      <c r="GLM183" s="216"/>
      <c r="GLN183" s="216"/>
      <c r="GLO183" s="216"/>
      <c r="GLP183" s="216"/>
      <c r="GLQ183" s="216"/>
      <c r="GLR183" s="216"/>
      <c r="GLS183" s="216"/>
      <c r="GLT183" s="216"/>
      <c r="GLU183" s="216"/>
      <c r="GLV183" s="216"/>
      <c r="GLW183" s="216"/>
      <c r="GLX183" s="216"/>
      <c r="GLY183" s="216"/>
      <c r="GLZ183" s="216"/>
      <c r="GMA183" s="216"/>
      <c r="GMB183" s="216"/>
      <c r="GMC183" s="216"/>
      <c r="GMD183" s="216"/>
      <c r="GME183" s="216"/>
      <c r="GMF183" s="216"/>
      <c r="GMG183" s="216"/>
      <c r="GMH183" s="216"/>
      <c r="GMI183" s="216"/>
      <c r="GMJ183" s="216"/>
      <c r="GMK183" s="216"/>
      <c r="GML183" s="216"/>
      <c r="GMM183" s="216"/>
      <c r="GMN183" s="216"/>
      <c r="GMO183" s="216"/>
      <c r="GMP183" s="216"/>
      <c r="GMQ183" s="216"/>
      <c r="GMR183" s="216"/>
      <c r="GMS183" s="216"/>
      <c r="GMT183" s="216"/>
      <c r="GMU183" s="216"/>
      <c r="GMV183" s="216"/>
      <c r="GMW183" s="216"/>
      <c r="GMX183" s="216"/>
      <c r="GMY183" s="216"/>
      <c r="GMZ183" s="216"/>
      <c r="GNA183" s="216"/>
      <c r="GNB183" s="216"/>
      <c r="GNC183" s="216"/>
      <c r="GND183" s="216"/>
      <c r="GNE183" s="216"/>
      <c r="GNF183" s="216"/>
      <c r="GNG183" s="216"/>
      <c r="GNH183" s="216"/>
      <c r="GNI183" s="216"/>
      <c r="GNJ183" s="216"/>
      <c r="GNK183" s="216"/>
      <c r="GNL183" s="216"/>
      <c r="GNM183" s="216"/>
      <c r="GNN183" s="216"/>
      <c r="GNO183" s="216"/>
      <c r="GNP183" s="216"/>
      <c r="GNQ183" s="216"/>
      <c r="GNR183" s="216"/>
      <c r="GNS183" s="216"/>
      <c r="GNT183" s="216"/>
      <c r="GNU183" s="216"/>
      <c r="GNV183" s="216"/>
      <c r="GNW183" s="216"/>
      <c r="GNX183" s="216"/>
      <c r="GNY183" s="216"/>
      <c r="GNZ183" s="216"/>
      <c r="GOA183" s="216"/>
      <c r="GOB183" s="216"/>
      <c r="GOC183" s="216"/>
      <c r="GOD183" s="216"/>
      <c r="GOE183" s="216"/>
      <c r="GOF183" s="216"/>
      <c r="GOG183" s="216"/>
      <c r="GOH183" s="216"/>
      <c r="GOI183" s="216"/>
      <c r="GOJ183" s="216"/>
      <c r="GOK183" s="216"/>
      <c r="GOL183" s="216"/>
      <c r="GOM183" s="216"/>
      <c r="GON183" s="216"/>
      <c r="GOO183" s="216"/>
      <c r="GOP183" s="216"/>
      <c r="GOQ183" s="216"/>
      <c r="GOR183" s="216"/>
      <c r="GOS183" s="216"/>
      <c r="GOT183" s="216"/>
      <c r="GOU183" s="216"/>
      <c r="GOV183" s="216"/>
      <c r="GOW183" s="216"/>
      <c r="GOX183" s="216"/>
      <c r="GOY183" s="216"/>
      <c r="GOZ183" s="216"/>
      <c r="GPA183" s="216"/>
      <c r="GPB183" s="216"/>
      <c r="GPC183" s="216"/>
      <c r="GPD183" s="216"/>
      <c r="GPE183" s="216"/>
      <c r="GPF183" s="216"/>
      <c r="GPG183" s="216"/>
      <c r="GPH183" s="216"/>
      <c r="GPI183" s="216"/>
      <c r="GPJ183" s="216"/>
      <c r="GPK183" s="216"/>
      <c r="GPL183" s="216"/>
      <c r="GPM183" s="216"/>
      <c r="GPN183" s="216"/>
      <c r="GPO183" s="216"/>
      <c r="GPP183" s="216"/>
      <c r="GPQ183" s="216"/>
      <c r="GPR183" s="216"/>
      <c r="GPS183" s="216"/>
      <c r="GPT183" s="216"/>
      <c r="GPU183" s="216"/>
      <c r="GPV183" s="216"/>
      <c r="GPW183" s="216"/>
      <c r="GPX183" s="216"/>
      <c r="GPY183" s="216"/>
      <c r="GPZ183" s="216"/>
      <c r="GQA183" s="216"/>
      <c r="GQB183" s="216"/>
      <c r="GQC183" s="216"/>
      <c r="GQD183" s="216"/>
      <c r="GQE183" s="216"/>
      <c r="GQF183" s="216"/>
      <c r="GQG183" s="216"/>
      <c r="GQH183" s="216"/>
      <c r="GQI183" s="216"/>
      <c r="GQJ183" s="216"/>
      <c r="GQK183" s="216"/>
      <c r="GQL183" s="216"/>
      <c r="GQM183" s="216"/>
      <c r="GQN183" s="216"/>
      <c r="GQO183" s="216"/>
      <c r="GQP183" s="216"/>
      <c r="GQQ183" s="216"/>
      <c r="GQR183" s="216"/>
      <c r="GQS183" s="216"/>
      <c r="GQT183" s="216"/>
      <c r="GQU183" s="216"/>
      <c r="GQV183" s="216"/>
      <c r="GQW183" s="216"/>
      <c r="GQX183" s="216"/>
      <c r="GQY183" s="216"/>
      <c r="GQZ183" s="216"/>
      <c r="GRA183" s="216"/>
      <c r="GRB183" s="216"/>
      <c r="GRC183" s="216"/>
      <c r="GRD183" s="216"/>
      <c r="GRE183" s="216"/>
      <c r="GRF183" s="216"/>
      <c r="GRG183" s="216"/>
      <c r="GRH183" s="216"/>
      <c r="GRI183" s="216"/>
      <c r="GRJ183" s="216"/>
      <c r="GRK183" s="216"/>
      <c r="GRL183" s="216"/>
      <c r="GRM183" s="216"/>
      <c r="GRN183" s="216"/>
      <c r="GRO183" s="216"/>
      <c r="GRP183" s="216"/>
      <c r="GRQ183" s="216"/>
      <c r="GRR183" s="216"/>
      <c r="GRS183" s="216"/>
      <c r="GRT183" s="216"/>
      <c r="GRU183" s="216"/>
      <c r="GRV183" s="216"/>
      <c r="GRW183" s="216"/>
      <c r="GRX183" s="216"/>
      <c r="GRY183" s="216"/>
      <c r="GRZ183" s="216"/>
      <c r="GSA183" s="216"/>
      <c r="GSB183" s="216"/>
      <c r="GSC183" s="216"/>
      <c r="GSD183" s="216"/>
      <c r="GSE183" s="216"/>
      <c r="GSF183" s="216"/>
      <c r="GSG183" s="216"/>
      <c r="GSH183" s="216"/>
      <c r="GSI183" s="216"/>
      <c r="GSJ183" s="216"/>
      <c r="GSK183" s="216"/>
      <c r="GSL183" s="216"/>
      <c r="GSM183" s="216"/>
      <c r="GSN183" s="216"/>
      <c r="GSO183" s="216"/>
      <c r="GSP183" s="216"/>
      <c r="GSQ183" s="216"/>
      <c r="GSR183" s="216"/>
      <c r="GSS183" s="216"/>
      <c r="GST183" s="216"/>
      <c r="GSU183" s="216"/>
      <c r="GSV183" s="216"/>
      <c r="GSW183" s="216"/>
      <c r="GSX183" s="216"/>
      <c r="GSY183" s="216"/>
      <c r="GSZ183" s="216"/>
      <c r="GTA183" s="216"/>
      <c r="GTB183" s="216"/>
      <c r="GTC183" s="216"/>
      <c r="GTD183" s="216"/>
      <c r="GTE183" s="216"/>
      <c r="GTF183" s="216"/>
      <c r="GTG183" s="216"/>
      <c r="GTH183" s="216"/>
      <c r="GTI183" s="216"/>
      <c r="GTJ183" s="216"/>
      <c r="GTK183" s="216"/>
      <c r="GTL183" s="216"/>
      <c r="GTM183" s="216"/>
      <c r="GTN183" s="216"/>
      <c r="GTO183" s="216"/>
      <c r="GTP183" s="216"/>
      <c r="GTQ183" s="216"/>
      <c r="GTR183" s="216"/>
      <c r="GTS183" s="216"/>
      <c r="GTT183" s="216"/>
      <c r="GTU183" s="216"/>
      <c r="GTV183" s="216"/>
      <c r="GTW183" s="216"/>
      <c r="GTX183" s="216"/>
      <c r="GTY183" s="216"/>
      <c r="GTZ183" s="216"/>
      <c r="GUA183" s="216"/>
      <c r="GUB183" s="216"/>
      <c r="GUC183" s="216"/>
      <c r="GUD183" s="216"/>
      <c r="GUE183" s="216"/>
      <c r="GUF183" s="216"/>
      <c r="GUG183" s="216"/>
      <c r="GUH183" s="216"/>
      <c r="GUI183" s="216"/>
      <c r="GUJ183" s="216"/>
      <c r="GUK183" s="216"/>
      <c r="GUL183" s="216"/>
      <c r="GUM183" s="216"/>
      <c r="GUN183" s="216"/>
      <c r="GUO183" s="216"/>
      <c r="GUP183" s="216"/>
      <c r="GUQ183" s="216"/>
      <c r="GUR183" s="216"/>
      <c r="GUS183" s="216"/>
      <c r="GUT183" s="216"/>
      <c r="GUU183" s="216"/>
      <c r="GUV183" s="216"/>
      <c r="GUW183" s="216"/>
      <c r="GUX183" s="216"/>
      <c r="GUY183" s="216"/>
      <c r="GUZ183" s="216"/>
      <c r="GVA183" s="216"/>
      <c r="GVB183" s="216"/>
      <c r="GVC183" s="216"/>
      <c r="GVD183" s="216"/>
      <c r="GVE183" s="216"/>
      <c r="GVF183" s="216"/>
      <c r="GVG183" s="216"/>
      <c r="GVH183" s="216"/>
      <c r="GVI183" s="216"/>
      <c r="GVJ183" s="216"/>
      <c r="GVK183" s="216"/>
      <c r="GVL183" s="216"/>
      <c r="GVM183" s="216"/>
      <c r="GVN183" s="216"/>
      <c r="GVO183" s="216"/>
      <c r="GVP183" s="216"/>
      <c r="GVQ183" s="216"/>
      <c r="GVR183" s="216"/>
      <c r="GVS183" s="216"/>
      <c r="GVT183" s="216"/>
      <c r="GVU183" s="216"/>
      <c r="GVV183" s="216"/>
      <c r="GVW183" s="216"/>
      <c r="GVX183" s="216"/>
      <c r="GVY183" s="216"/>
      <c r="GVZ183" s="216"/>
      <c r="GWA183" s="216"/>
      <c r="GWB183" s="216"/>
      <c r="GWC183" s="216"/>
      <c r="GWD183" s="216"/>
      <c r="GWE183" s="216"/>
      <c r="GWF183" s="216"/>
      <c r="GWG183" s="216"/>
      <c r="GWH183" s="216"/>
      <c r="GWI183" s="216"/>
      <c r="GWJ183" s="216"/>
      <c r="GWK183" s="216"/>
      <c r="GWL183" s="216"/>
      <c r="GWM183" s="216"/>
      <c r="GWN183" s="216"/>
      <c r="GWO183" s="216"/>
      <c r="GWP183" s="216"/>
      <c r="GWQ183" s="216"/>
      <c r="GWR183" s="216"/>
      <c r="GWS183" s="216"/>
      <c r="GWT183" s="216"/>
      <c r="GWU183" s="216"/>
      <c r="GWV183" s="216"/>
      <c r="GWW183" s="216"/>
      <c r="GWX183" s="216"/>
      <c r="GWY183" s="216"/>
      <c r="GWZ183" s="216"/>
      <c r="GXA183" s="216"/>
      <c r="GXB183" s="216"/>
      <c r="GXC183" s="216"/>
      <c r="GXD183" s="216"/>
      <c r="GXE183" s="216"/>
      <c r="GXF183" s="216"/>
      <c r="GXG183" s="216"/>
      <c r="GXH183" s="216"/>
      <c r="GXI183" s="216"/>
      <c r="GXJ183" s="216"/>
      <c r="GXK183" s="216"/>
      <c r="GXL183" s="216"/>
      <c r="GXM183" s="216"/>
      <c r="GXN183" s="216"/>
      <c r="GXO183" s="216"/>
      <c r="GXP183" s="216"/>
      <c r="GXQ183" s="216"/>
      <c r="GXR183" s="216"/>
      <c r="GXS183" s="216"/>
      <c r="GXT183" s="216"/>
      <c r="GXU183" s="216"/>
      <c r="GXV183" s="216"/>
      <c r="GXW183" s="216"/>
      <c r="GXX183" s="216"/>
      <c r="GXY183" s="216"/>
      <c r="GXZ183" s="216"/>
      <c r="GYA183" s="216"/>
      <c r="GYB183" s="216"/>
      <c r="GYC183" s="216"/>
      <c r="GYD183" s="216"/>
      <c r="GYE183" s="216"/>
      <c r="GYF183" s="216"/>
      <c r="GYG183" s="216"/>
      <c r="GYH183" s="216"/>
      <c r="GYI183" s="216"/>
      <c r="GYJ183" s="216"/>
      <c r="GYK183" s="216"/>
      <c r="GYL183" s="216"/>
      <c r="GYM183" s="216"/>
      <c r="GYN183" s="216"/>
      <c r="GYO183" s="216"/>
      <c r="GYP183" s="216"/>
      <c r="GYQ183" s="216"/>
      <c r="GYR183" s="216"/>
      <c r="GYS183" s="216"/>
      <c r="GYT183" s="216"/>
      <c r="GYU183" s="216"/>
      <c r="GYV183" s="216"/>
      <c r="GYW183" s="216"/>
      <c r="GYX183" s="216"/>
      <c r="GYY183" s="216"/>
      <c r="GYZ183" s="216"/>
      <c r="GZA183" s="216"/>
      <c r="GZB183" s="216"/>
      <c r="GZC183" s="216"/>
      <c r="GZD183" s="216"/>
      <c r="GZE183" s="216"/>
      <c r="GZF183" s="216"/>
      <c r="GZG183" s="216"/>
      <c r="GZH183" s="216"/>
      <c r="GZI183" s="216"/>
      <c r="GZJ183" s="216"/>
      <c r="GZK183" s="216"/>
      <c r="GZL183" s="216"/>
      <c r="GZM183" s="216"/>
      <c r="GZN183" s="216"/>
      <c r="GZO183" s="216"/>
      <c r="GZP183" s="216"/>
      <c r="GZQ183" s="216"/>
      <c r="GZR183" s="216"/>
      <c r="GZS183" s="216"/>
      <c r="GZT183" s="216"/>
      <c r="GZU183" s="216"/>
      <c r="GZV183" s="216"/>
      <c r="GZW183" s="216"/>
      <c r="GZX183" s="216"/>
      <c r="GZY183" s="216"/>
      <c r="GZZ183" s="216"/>
      <c r="HAA183" s="216"/>
      <c r="HAB183" s="216"/>
      <c r="HAC183" s="216"/>
      <c r="HAD183" s="216"/>
      <c r="HAE183" s="216"/>
      <c r="HAF183" s="216"/>
      <c r="HAG183" s="216"/>
      <c r="HAH183" s="216"/>
      <c r="HAI183" s="216"/>
      <c r="HAJ183" s="216"/>
      <c r="HAK183" s="216"/>
      <c r="HAL183" s="216"/>
      <c r="HAM183" s="216"/>
      <c r="HAN183" s="216"/>
      <c r="HAO183" s="216"/>
      <c r="HAP183" s="216"/>
      <c r="HAQ183" s="216"/>
      <c r="HAR183" s="216"/>
      <c r="HAS183" s="216"/>
      <c r="HAT183" s="216"/>
      <c r="HAU183" s="216"/>
      <c r="HAV183" s="216"/>
      <c r="HAW183" s="216"/>
      <c r="HAX183" s="216"/>
      <c r="HAY183" s="216"/>
      <c r="HAZ183" s="216"/>
      <c r="HBA183" s="216"/>
      <c r="HBB183" s="216"/>
      <c r="HBC183" s="216"/>
      <c r="HBD183" s="216"/>
      <c r="HBE183" s="216"/>
      <c r="HBF183" s="216"/>
      <c r="HBG183" s="216"/>
      <c r="HBH183" s="216"/>
      <c r="HBI183" s="216"/>
      <c r="HBJ183" s="216"/>
      <c r="HBK183" s="216"/>
      <c r="HBL183" s="216"/>
      <c r="HBM183" s="216"/>
      <c r="HBN183" s="216"/>
      <c r="HBO183" s="216"/>
      <c r="HBP183" s="216"/>
      <c r="HBQ183" s="216"/>
      <c r="HBR183" s="216"/>
      <c r="HBS183" s="216"/>
      <c r="HBT183" s="216"/>
      <c r="HBU183" s="216"/>
      <c r="HBV183" s="216"/>
      <c r="HBW183" s="216"/>
      <c r="HBX183" s="216"/>
      <c r="HBY183" s="216"/>
      <c r="HBZ183" s="216"/>
      <c r="HCA183" s="216"/>
      <c r="HCB183" s="216"/>
      <c r="HCC183" s="216"/>
      <c r="HCD183" s="216"/>
      <c r="HCE183" s="216"/>
      <c r="HCF183" s="216"/>
      <c r="HCG183" s="216"/>
      <c r="HCH183" s="216"/>
      <c r="HCI183" s="216"/>
      <c r="HCJ183" s="216"/>
      <c r="HCK183" s="216"/>
      <c r="HCL183" s="216"/>
      <c r="HCM183" s="216"/>
      <c r="HCN183" s="216"/>
      <c r="HCO183" s="216"/>
      <c r="HCP183" s="216"/>
      <c r="HCQ183" s="216"/>
      <c r="HCR183" s="216"/>
      <c r="HCS183" s="216"/>
      <c r="HCT183" s="216"/>
      <c r="HCU183" s="216"/>
      <c r="HCV183" s="216"/>
      <c r="HCW183" s="216"/>
      <c r="HCX183" s="216"/>
      <c r="HCY183" s="216"/>
      <c r="HCZ183" s="216"/>
      <c r="HDA183" s="216"/>
      <c r="HDB183" s="216"/>
      <c r="HDC183" s="216"/>
      <c r="HDD183" s="216"/>
      <c r="HDE183" s="216"/>
      <c r="HDF183" s="216"/>
      <c r="HDG183" s="216"/>
      <c r="HDH183" s="216"/>
      <c r="HDI183" s="216"/>
      <c r="HDJ183" s="216"/>
      <c r="HDK183" s="216"/>
      <c r="HDL183" s="216"/>
      <c r="HDM183" s="216"/>
      <c r="HDN183" s="216"/>
      <c r="HDO183" s="216"/>
      <c r="HDP183" s="216"/>
      <c r="HDQ183" s="216"/>
      <c r="HDR183" s="216"/>
      <c r="HDS183" s="216"/>
      <c r="HDT183" s="216"/>
      <c r="HDU183" s="216"/>
      <c r="HDV183" s="216"/>
      <c r="HDW183" s="216"/>
      <c r="HDX183" s="216"/>
      <c r="HDY183" s="216"/>
      <c r="HDZ183" s="216"/>
      <c r="HEA183" s="216"/>
      <c r="HEB183" s="216"/>
      <c r="HEC183" s="216"/>
      <c r="HED183" s="216"/>
      <c r="HEE183" s="216"/>
      <c r="HEF183" s="216"/>
      <c r="HEG183" s="216"/>
      <c r="HEH183" s="216"/>
      <c r="HEI183" s="216"/>
      <c r="HEJ183" s="216"/>
      <c r="HEK183" s="216"/>
      <c r="HEL183" s="216"/>
      <c r="HEM183" s="216"/>
      <c r="HEN183" s="216"/>
      <c r="HEO183" s="216"/>
      <c r="HEP183" s="216"/>
      <c r="HEQ183" s="216"/>
      <c r="HER183" s="216"/>
      <c r="HES183" s="216"/>
      <c r="HET183" s="216"/>
      <c r="HEU183" s="216"/>
      <c r="HEV183" s="216"/>
      <c r="HEW183" s="216"/>
      <c r="HEX183" s="216"/>
      <c r="HEY183" s="216"/>
      <c r="HEZ183" s="216"/>
      <c r="HFA183" s="216"/>
      <c r="HFB183" s="216"/>
      <c r="HFC183" s="216"/>
      <c r="HFD183" s="216"/>
      <c r="HFE183" s="216"/>
      <c r="HFF183" s="216"/>
      <c r="HFG183" s="216"/>
      <c r="HFH183" s="216"/>
      <c r="HFI183" s="216"/>
      <c r="HFJ183" s="216"/>
      <c r="HFK183" s="216"/>
      <c r="HFL183" s="216"/>
      <c r="HFM183" s="216"/>
      <c r="HFN183" s="216"/>
      <c r="HFO183" s="216"/>
      <c r="HFP183" s="216"/>
      <c r="HFQ183" s="216"/>
      <c r="HFR183" s="216"/>
      <c r="HFS183" s="216"/>
      <c r="HFT183" s="216"/>
      <c r="HFU183" s="216"/>
      <c r="HFV183" s="216"/>
      <c r="HFW183" s="216"/>
      <c r="HFX183" s="216"/>
      <c r="HFY183" s="216"/>
      <c r="HFZ183" s="216"/>
      <c r="HGA183" s="216"/>
      <c r="HGB183" s="216"/>
      <c r="HGC183" s="216"/>
      <c r="HGD183" s="216"/>
      <c r="HGE183" s="216"/>
      <c r="HGF183" s="216"/>
      <c r="HGG183" s="216"/>
      <c r="HGH183" s="216"/>
      <c r="HGI183" s="216"/>
      <c r="HGJ183" s="216"/>
      <c r="HGK183" s="216"/>
      <c r="HGL183" s="216"/>
      <c r="HGM183" s="216"/>
      <c r="HGN183" s="216"/>
      <c r="HGO183" s="216"/>
      <c r="HGP183" s="216"/>
      <c r="HGQ183" s="216"/>
      <c r="HGR183" s="216"/>
      <c r="HGS183" s="216"/>
      <c r="HGT183" s="216"/>
      <c r="HGU183" s="216"/>
      <c r="HGV183" s="216"/>
      <c r="HGW183" s="216"/>
      <c r="HGX183" s="216"/>
      <c r="HGY183" s="216"/>
      <c r="HGZ183" s="216"/>
      <c r="HHA183" s="216"/>
      <c r="HHB183" s="216"/>
      <c r="HHC183" s="216"/>
      <c r="HHD183" s="216"/>
      <c r="HHE183" s="216"/>
      <c r="HHF183" s="216"/>
      <c r="HHG183" s="216"/>
      <c r="HHH183" s="216"/>
      <c r="HHI183" s="216"/>
      <c r="HHJ183" s="216"/>
      <c r="HHK183" s="216"/>
      <c r="HHL183" s="216"/>
      <c r="HHM183" s="216"/>
      <c r="HHN183" s="216"/>
      <c r="HHO183" s="216"/>
      <c r="HHP183" s="216"/>
      <c r="HHQ183" s="216"/>
      <c r="HHR183" s="216"/>
      <c r="HHS183" s="216"/>
      <c r="HHT183" s="216"/>
      <c r="HHU183" s="216"/>
      <c r="HHV183" s="216"/>
      <c r="HHW183" s="216"/>
      <c r="HHX183" s="216"/>
      <c r="HHY183" s="216"/>
      <c r="HHZ183" s="216"/>
      <c r="HIA183" s="216"/>
      <c r="HIB183" s="216"/>
      <c r="HIC183" s="216"/>
      <c r="HID183" s="216"/>
      <c r="HIE183" s="216"/>
      <c r="HIF183" s="216"/>
      <c r="HIG183" s="216"/>
      <c r="HIH183" s="216"/>
      <c r="HII183" s="216"/>
      <c r="HIJ183" s="216"/>
      <c r="HIK183" s="216"/>
      <c r="HIL183" s="216"/>
      <c r="HIM183" s="216"/>
      <c r="HIN183" s="216"/>
      <c r="HIO183" s="216"/>
      <c r="HIP183" s="216"/>
      <c r="HIQ183" s="216"/>
      <c r="HIR183" s="216"/>
      <c r="HIS183" s="216"/>
      <c r="HIT183" s="216"/>
      <c r="HIU183" s="216"/>
      <c r="HIV183" s="216"/>
      <c r="HIW183" s="216"/>
      <c r="HIX183" s="216"/>
      <c r="HIY183" s="216"/>
      <c r="HIZ183" s="216"/>
      <c r="HJA183" s="216"/>
      <c r="HJB183" s="216"/>
      <c r="HJC183" s="216"/>
      <c r="HJD183" s="216"/>
      <c r="HJE183" s="216"/>
      <c r="HJF183" s="216"/>
      <c r="HJG183" s="216"/>
      <c r="HJH183" s="216"/>
      <c r="HJI183" s="216"/>
      <c r="HJJ183" s="216"/>
      <c r="HJK183" s="216"/>
      <c r="HJL183" s="216"/>
      <c r="HJM183" s="216"/>
      <c r="HJN183" s="216"/>
      <c r="HJO183" s="216"/>
      <c r="HJP183" s="216"/>
      <c r="HJQ183" s="216"/>
      <c r="HJR183" s="216"/>
      <c r="HJS183" s="216"/>
      <c r="HJT183" s="216"/>
      <c r="HJU183" s="216"/>
      <c r="HJV183" s="216"/>
      <c r="HJW183" s="216"/>
      <c r="HJX183" s="216"/>
      <c r="HJY183" s="216"/>
      <c r="HJZ183" s="216"/>
      <c r="HKA183" s="216"/>
      <c r="HKB183" s="216"/>
      <c r="HKC183" s="216"/>
      <c r="HKD183" s="216"/>
      <c r="HKE183" s="216"/>
      <c r="HKF183" s="216"/>
      <c r="HKG183" s="216"/>
      <c r="HKH183" s="216"/>
      <c r="HKI183" s="216"/>
      <c r="HKJ183" s="216"/>
      <c r="HKK183" s="216"/>
      <c r="HKL183" s="216"/>
      <c r="HKM183" s="216"/>
      <c r="HKN183" s="216"/>
      <c r="HKO183" s="216"/>
      <c r="HKP183" s="216"/>
      <c r="HKQ183" s="216"/>
      <c r="HKR183" s="216"/>
      <c r="HKS183" s="216"/>
      <c r="HKT183" s="216"/>
      <c r="HKU183" s="216"/>
      <c r="HKV183" s="216"/>
      <c r="HKW183" s="216"/>
      <c r="HKX183" s="216"/>
      <c r="HKY183" s="216"/>
      <c r="HKZ183" s="216"/>
      <c r="HLA183" s="216"/>
      <c r="HLB183" s="216"/>
      <c r="HLC183" s="216"/>
      <c r="HLD183" s="216"/>
      <c r="HLE183" s="216"/>
      <c r="HLF183" s="216"/>
      <c r="HLG183" s="216"/>
      <c r="HLH183" s="216"/>
      <c r="HLI183" s="216"/>
      <c r="HLJ183" s="216"/>
      <c r="HLK183" s="216"/>
      <c r="HLL183" s="216"/>
      <c r="HLM183" s="216"/>
      <c r="HLN183" s="216"/>
      <c r="HLO183" s="216"/>
      <c r="HLP183" s="216"/>
      <c r="HLQ183" s="216"/>
      <c r="HLR183" s="216"/>
      <c r="HLS183" s="216"/>
      <c r="HLT183" s="216"/>
      <c r="HLU183" s="216"/>
      <c r="HLV183" s="216"/>
      <c r="HLW183" s="216"/>
      <c r="HLX183" s="216"/>
      <c r="HLY183" s="216"/>
      <c r="HLZ183" s="216"/>
      <c r="HMA183" s="216"/>
      <c r="HMB183" s="216"/>
      <c r="HMC183" s="216"/>
      <c r="HMD183" s="216"/>
      <c r="HME183" s="216"/>
      <c r="HMF183" s="216"/>
      <c r="HMG183" s="216"/>
      <c r="HMH183" s="216"/>
      <c r="HMI183" s="216"/>
      <c r="HMJ183" s="216"/>
      <c r="HMK183" s="216"/>
      <c r="HML183" s="216"/>
      <c r="HMM183" s="216"/>
      <c r="HMN183" s="216"/>
      <c r="HMO183" s="216"/>
      <c r="HMP183" s="216"/>
      <c r="HMQ183" s="216"/>
      <c r="HMR183" s="216"/>
      <c r="HMS183" s="216"/>
      <c r="HMT183" s="216"/>
      <c r="HMU183" s="216"/>
      <c r="HMV183" s="216"/>
      <c r="HMW183" s="216"/>
      <c r="HMX183" s="216"/>
      <c r="HMY183" s="216"/>
      <c r="HMZ183" s="216"/>
      <c r="HNA183" s="216"/>
      <c r="HNB183" s="216"/>
      <c r="HNC183" s="216"/>
      <c r="HND183" s="216"/>
      <c r="HNE183" s="216"/>
      <c r="HNF183" s="216"/>
      <c r="HNG183" s="216"/>
      <c r="HNH183" s="216"/>
      <c r="HNI183" s="216"/>
      <c r="HNJ183" s="216"/>
      <c r="HNK183" s="216"/>
      <c r="HNL183" s="216"/>
      <c r="HNM183" s="216"/>
      <c r="HNN183" s="216"/>
      <c r="HNO183" s="216"/>
      <c r="HNP183" s="216"/>
      <c r="HNQ183" s="216"/>
      <c r="HNR183" s="216"/>
      <c r="HNS183" s="216"/>
      <c r="HNT183" s="216"/>
      <c r="HNU183" s="216"/>
      <c r="HNV183" s="216"/>
      <c r="HNW183" s="216"/>
      <c r="HNX183" s="216"/>
      <c r="HNY183" s="216"/>
      <c r="HNZ183" s="216"/>
      <c r="HOA183" s="216"/>
      <c r="HOB183" s="216"/>
      <c r="HOC183" s="216"/>
      <c r="HOD183" s="216"/>
      <c r="HOE183" s="216"/>
      <c r="HOF183" s="216"/>
      <c r="HOG183" s="216"/>
      <c r="HOH183" s="216"/>
      <c r="HOI183" s="216"/>
      <c r="HOJ183" s="216"/>
      <c r="HOK183" s="216"/>
      <c r="HOL183" s="216"/>
      <c r="HOM183" s="216"/>
      <c r="HON183" s="216"/>
      <c r="HOO183" s="216"/>
      <c r="HOP183" s="216"/>
      <c r="HOQ183" s="216"/>
      <c r="HOR183" s="216"/>
      <c r="HOS183" s="216"/>
      <c r="HOT183" s="216"/>
      <c r="HOU183" s="216"/>
      <c r="HOV183" s="216"/>
      <c r="HOW183" s="216"/>
      <c r="HOX183" s="216"/>
      <c r="HOY183" s="216"/>
      <c r="HOZ183" s="216"/>
      <c r="HPA183" s="216"/>
      <c r="HPB183" s="216"/>
      <c r="HPC183" s="216"/>
      <c r="HPD183" s="216"/>
      <c r="HPE183" s="216"/>
      <c r="HPF183" s="216"/>
      <c r="HPG183" s="216"/>
      <c r="HPH183" s="216"/>
      <c r="HPI183" s="216"/>
      <c r="HPJ183" s="216"/>
      <c r="HPK183" s="216"/>
      <c r="HPL183" s="216"/>
      <c r="HPM183" s="216"/>
      <c r="HPN183" s="216"/>
      <c r="HPO183" s="216"/>
      <c r="HPP183" s="216"/>
      <c r="HPQ183" s="216"/>
      <c r="HPR183" s="216"/>
      <c r="HPS183" s="216"/>
      <c r="HPT183" s="216"/>
      <c r="HPU183" s="216"/>
      <c r="HPV183" s="216"/>
      <c r="HPW183" s="216"/>
      <c r="HPX183" s="216"/>
      <c r="HPY183" s="216"/>
      <c r="HPZ183" s="216"/>
      <c r="HQA183" s="216"/>
      <c r="HQB183" s="216"/>
      <c r="HQC183" s="216"/>
      <c r="HQD183" s="216"/>
      <c r="HQE183" s="216"/>
      <c r="HQF183" s="216"/>
      <c r="HQG183" s="216"/>
      <c r="HQH183" s="216"/>
      <c r="HQI183" s="216"/>
      <c r="HQJ183" s="216"/>
      <c r="HQK183" s="216"/>
      <c r="HQL183" s="216"/>
      <c r="HQM183" s="216"/>
      <c r="HQN183" s="216"/>
      <c r="HQO183" s="216"/>
      <c r="HQP183" s="216"/>
      <c r="HQQ183" s="216"/>
      <c r="HQR183" s="216"/>
      <c r="HQS183" s="216"/>
      <c r="HQT183" s="216"/>
      <c r="HQU183" s="216"/>
      <c r="HQV183" s="216"/>
      <c r="HQW183" s="216"/>
      <c r="HQX183" s="216"/>
      <c r="HQY183" s="216"/>
      <c r="HQZ183" s="216"/>
      <c r="HRA183" s="216"/>
      <c r="HRB183" s="216"/>
      <c r="HRC183" s="216"/>
      <c r="HRD183" s="216"/>
      <c r="HRE183" s="216"/>
      <c r="HRF183" s="216"/>
      <c r="HRG183" s="216"/>
      <c r="HRH183" s="216"/>
      <c r="HRI183" s="216"/>
      <c r="HRJ183" s="216"/>
      <c r="HRK183" s="216"/>
      <c r="HRL183" s="216"/>
      <c r="HRM183" s="216"/>
      <c r="HRN183" s="216"/>
      <c r="HRO183" s="216"/>
      <c r="HRP183" s="216"/>
      <c r="HRQ183" s="216"/>
      <c r="HRR183" s="216"/>
      <c r="HRS183" s="216"/>
      <c r="HRT183" s="216"/>
      <c r="HRU183" s="216"/>
      <c r="HRV183" s="216"/>
      <c r="HRW183" s="216"/>
      <c r="HRX183" s="216"/>
      <c r="HRY183" s="216"/>
      <c r="HRZ183" s="216"/>
      <c r="HSA183" s="216"/>
      <c r="HSB183" s="216"/>
      <c r="HSC183" s="216"/>
      <c r="HSD183" s="216"/>
      <c r="HSE183" s="216"/>
      <c r="HSF183" s="216"/>
      <c r="HSG183" s="216"/>
      <c r="HSH183" s="216"/>
      <c r="HSI183" s="216"/>
      <c r="HSJ183" s="216"/>
      <c r="HSK183" s="216"/>
      <c r="HSL183" s="216"/>
      <c r="HSM183" s="216"/>
      <c r="HSN183" s="216"/>
      <c r="HSO183" s="216"/>
      <c r="HSP183" s="216"/>
      <c r="HSQ183" s="216"/>
      <c r="HSR183" s="216"/>
      <c r="HSS183" s="216"/>
      <c r="HST183" s="216"/>
      <c r="HSU183" s="216"/>
      <c r="HSV183" s="216"/>
      <c r="HSW183" s="216"/>
      <c r="HSX183" s="216"/>
      <c r="HSY183" s="216"/>
      <c r="HSZ183" s="216"/>
      <c r="HTA183" s="216"/>
      <c r="HTB183" s="216"/>
      <c r="HTC183" s="216"/>
      <c r="HTD183" s="216"/>
      <c r="HTE183" s="216"/>
      <c r="HTF183" s="216"/>
      <c r="HTG183" s="216"/>
      <c r="HTH183" s="216"/>
      <c r="HTI183" s="216"/>
      <c r="HTJ183" s="216"/>
      <c r="HTK183" s="216"/>
      <c r="HTL183" s="216"/>
      <c r="HTM183" s="216"/>
      <c r="HTN183" s="216"/>
      <c r="HTO183" s="216"/>
      <c r="HTP183" s="216"/>
      <c r="HTQ183" s="216"/>
      <c r="HTR183" s="216"/>
      <c r="HTS183" s="216"/>
      <c r="HTT183" s="216"/>
      <c r="HTU183" s="216"/>
      <c r="HTV183" s="216"/>
      <c r="HTW183" s="216"/>
      <c r="HTX183" s="216"/>
      <c r="HTY183" s="216"/>
      <c r="HTZ183" s="216"/>
      <c r="HUA183" s="216"/>
      <c r="HUB183" s="216"/>
      <c r="HUC183" s="216"/>
      <c r="HUD183" s="216"/>
      <c r="HUE183" s="216"/>
      <c r="HUF183" s="216"/>
      <c r="HUG183" s="216"/>
      <c r="HUH183" s="216"/>
      <c r="HUI183" s="216"/>
      <c r="HUJ183" s="216"/>
      <c r="HUK183" s="216"/>
      <c r="HUL183" s="216"/>
      <c r="HUM183" s="216"/>
      <c r="HUN183" s="216"/>
      <c r="HUO183" s="216"/>
      <c r="HUP183" s="216"/>
      <c r="HUQ183" s="216"/>
      <c r="HUR183" s="216"/>
      <c r="HUS183" s="216"/>
      <c r="HUT183" s="216"/>
      <c r="HUU183" s="216"/>
      <c r="HUV183" s="216"/>
      <c r="HUW183" s="216"/>
      <c r="HUX183" s="216"/>
      <c r="HUY183" s="216"/>
      <c r="HUZ183" s="216"/>
      <c r="HVA183" s="216"/>
      <c r="HVB183" s="216"/>
      <c r="HVC183" s="216"/>
      <c r="HVD183" s="216"/>
      <c r="HVE183" s="216"/>
      <c r="HVF183" s="216"/>
      <c r="HVG183" s="216"/>
      <c r="HVH183" s="216"/>
      <c r="HVI183" s="216"/>
      <c r="HVJ183" s="216"/>
      <c r="HVK183" s="216"/>
      <c r="HVL183" s="216"/>
      <c r="HVM183" s="216"/>
      <c r="HVN183" s="216"/>
      <c r="HVO183" s="216"/>
      <c r="HVP183" s="216"/>
      <c r="HVQ183" s="216"/>
      <c r="HVR183" s="216"/>
      <c r="HVS183" s="216"/>
      <c r="HVT183" s="216"/>
      <c r="HVU183" s="216"/>
      <c r="HVV183" s="216"/>
      <c r="HVW183" s="216"/>
      <c r="HVX183" s="216"/>
      <c r="HVY183" s="216"/>
      <c r="HVZ183" s="216"/>
      <c r="HWA183" s="216"/>
      <c r="HWB183" s="216"/>
      <c r="HWC183" s="216"/>
      <c r="HWD183" s="216"/>
      <c r="HWE183" s="216"/>
      <c r="HWF183" s="216"/>
      <c r="HWG183" s="216"/>
      <c r="HWH183" s="216"/>
      <c r="HWI183" s="216"/>
      <c r="HWJ183" s="216"/>
      <c r="HWK183" s="216"/>
      <c r="HWL183" s="216"/>
      <c r="HWM183" s="216"/>
      <c r="HWN183" s="216"/>
      <c r="HWO183" s="216"/>
      <c r="HWP183" s="216"/>
      <c r="HWQ183" s="216"/>
      <c r="HWR183" s="216"/>
      <c r="HWS183" s="216"/>
      <c r="HWT183" s="216"/>
      <c r="HWU183" s="216"/>
      <c r="HWV183" s="216"/>
      <c r="HWW183" s="216"/>
      <c r="HWX183" s="216"/>
      <c r="HWY183" s="216"/>
      <c r="HWZ183" s="216"/>
      <c r="HXA183" s="216"/>
      <c r="HXB183" s="216"/>
      <c r="HXC183" s="216"/>
      <c r="HXD183" s="216"/>
      <c r="HXE183" s="216"/>
      <c r="HXF183" s="216"/>
      <c r="HXG183" s="216"/>
      <c r="HXH183" s="216"/>
      <c r="HXI183" s="216"/>
      <c r="HXJ183" s="216"/>
      <c r="HXK183" s="216"/>
      <c r="HXL183" s="216"/>
      <c r="HXM183" s="216"/>
      <c r="HXN183" s="216"/>
      <c r="HXO183" s="216"/>
      <c r="HXP183" s="216"/>
      <c r="HXQ183" s="216"/>
      <c r="HXR183" s="216"/>
      <c r="HXS183" s="216"/>
      <c r="HXT183" s="216"/>
      <c r="HXU183" s="216"/>
      <c r="HXV183" s="216"/>
      <c r="HXW183" s="216"/>
      <c r="HXX183" s="216"/>
      <c r="HXY183" s="216"/>
      <c r="HXZ183" s="216"/>
      <c r="HYA183" s="216"/>
      <c r="HYB183" s="216"/>
      <c r="HYC183" s="216"/>
      <c r="HYD183" s="216"/>
      <c r="HYE183" s="216"/>
      <c r="HYF183" s="216"/>
      <c r="HYG183" s="216"/>
      <c r="HYH183" s="216"/>
      <c r="HYI183" s="216"/>
      <c r="HYJ183" s="216"/>
      <c r="HYK183" s="216"/>
      <c r="HYL183" s="216"/>
      <c r="HYM183" s="216"/>
      <c r="HYN183" s="216"/>
      <c r="HYO183" s="216"/>
      <c r="HYP183" s="216"/>
      <c r="HYQ183" s="216"/>
      <c r="HYR183" s="216"/>
      <c r="HYS183" s="216"/>
      <c r="HYT183" s="216"/>
      <c r="HYU183" s="216"/>
      <c r="HYV183" s="216"/>
      <c r="HYW183" s="216"/>
      <c r="HYX183" s="216"/>
      <c r="HYY183" s="216"/>
      <c r="HYZ183" s="216"/>
      <c r="HZA183" s="216"/>
      <c r="HZB183" s="216"/>
      <c r="HZC183" s="216"/>
      <c r="HZD183" s="216"/>
      <c r="HZE183" s="216"/>
      <c r="HZF183" s="216"/>
      <c r="HZG183" s="216"/>
      <c r="HZH183" s="216"/>
      <c r="HZI183" s="216"/>
      <c r="HZJ183" s="216"/>
      <c r="HZK183" s="216"/>
      <c r="HZL183" s="216"/>
      <c r="HZM183" s="216"/>
      <c r="HZN183" s="216"/>
      <c r="HZO183" s="216"/>
      <c r="HZP183" s="216"/>
      <c r="HZQ183" s="216"/>
      <c r="HZR183" s="216"/>
      <c r="HZS183" s="216"/>
      <c r="HZT183" s="216"/>
      <c r="HZU183" s="216"/>
      <c r="HZV183" s="216"/>
      <c r="HZW183" s="216"/>
      <c r="HZX183" s="216"/>
      <c r="HZY183" s="216"/>
      <c r="HZZ183" s="216"/>
      <c r="IAA183" s="216"/>
      <c r="IAB183" s="216"/>
      <c r="IAC183" s="216"/>
      <c r="IAD183" s="216"/>
      <c r="IAE183" s="216"/>
      <c r="IAF183" s="216"/>
      <c r="IAG183" s="216"/>
      <c r="IAH183" s="216"/>
      <c r="IAI183" s="216"/>
      <c r="IAJ183" s="216"/>
      <c r="IAK183" s="216"/>
      <c r="IAL183" s="216"/>
      <c r="IAM183" s="216"/>
      <c r="IAN183" s="216"/>
      <c r="IAO183" s="216"/>
      <c r="IAP183" s="216"/>
      <c r="IAQ183" s="216"/>
      <c r="IAR183" s="216"/>
      <c r="IAS183" s="216"/>
      <c r="IAT183" s="216"/>
      <c r="IAU183" s="216"/>
      <c r="IAV183" s="216"/>
      <c r="IAW183" s="216"/>
      <c r="IAX183" s="216"/>
      <c r="IAY183" s="216"/>
      <c r="IAZ183" s="216"/>
      <c r="IBA183" s="216"/>
      <c r="IBB183" s="216"/>
      <c r="IBC183" s="216"/>
      <c r="IBD183" s="216"/>
      <c r="IBE183" s="216"/>
      <c r="IBF183" s="216"/>
      <c r="IBG183" s="216"/>
      <c r="IBH183" s="216"/>
      <c r="IBI183" s="216"/>
      <c r="IBJ183" s="216"/>
      <c r="IBK183" s="216"/>
      <c r="IBL183" s="216"/>
      <c r="IBM183" s="216"/>
      <c r="IBN183" s="216"/>
      <c r="IBO183" s="216"/>
      <c r="IBP183" s="216"/>
      <c r="IBQ183" s="216"/>
      <c r="IBR183" s="216"/>
      <c r="IBS183" s="216"/>
      <c r="IBT183" s="216"/>
      <c r="IBU183" s="216"/>
      <c r="IBV183" s="216"/>
      <c r="IBW183" s="216"/>
      <c r="IBX183" s="216"/>
      <c r="IBY183" s="216"/>
      <c r="IBZ183" s="216"/>
      <c r="ICA183" s="216"/>
      <c r="ICB183" s="216"/>
      <c r="ICC183" s="216"/>
      <c r="ICD183" s="216"/>
      <c r="ICE183" s="216"/>
      <c r="ICF183" s="216"/>
      <c r="ICG183" s="216"/>
      <c r="ICH183" s="216"/>
      <c r="ICI183" s="216"/>
      <c r="ICJ183" s="216"/>
      <c r="ICK183" s="216"/>
      <c r="ICL183" s="216"/>
      <c r="ICM183" s="216"/>
      <c r="ICN183" s="216"/>
      <c r="ICO183" s="216"/>
      <c r="ICP183" s="216"/>
      <c r="ICQ183" s="216"/>
      <c r="ICR183" s="216"/>
      <c r="ICS183" s="216"/>
      <c r="ICT183" s="216"/>
      <c r="ICU183" s="216"/>
      <c r="ICV183" s="216"/>
      <c r="ICW183" s="216"/>
      <c r="ICX183" s="216"/>
      <c r="ICY183" s="216"/>
      <c r="ICZ183" s="216"/>
      <c r="IDA183" s="216"/>
      <c r="IDB183" s="216"/>
      <c r="IDC183" s="216"/>
      <c r="IDD183" s="216"/>
      <c r="IDE183" s="216"/>
      <c r="IDF183" s="216"/>
      <c r="IDG183" s="216"/>
      <c r="IDH183" s="216"/>
      <c r="IDI183" s="216"/>
      <c r="IDJ183" s="216"/>
      <c r="IDK183" s="216"/>
      <c r="IDL183" s="216"/>
      <c r="IDM183" s="216"/>
      <c r="IDN183" s="216"/>
      <c r="IDO183" s="216"/>
      <c r="IDP183" s="216"/>
      <c r="IDQ183" s="216"/>
      <c r="IDR183" s="216"/>
      <c r="IDS183" s="216"/>
      <c r="IDT183" s="216"/>
      <c r="IDU183" s="216"/>
      <c r="IDV183" s="216"/>
      <c r="IDW183" s="216"/>
      <c r="IDX183" s="216"/>
      <c r="IDY183" s="216"/>
      <c r="IDZ183" s="216"/>
      <c r="IEA183" s="216"/>
      <c r="IEB183" s="216"/>
      <c r="IEC183" s="216"/>
      <c r="IED183" s="216"/>
      <c r="IEE183" s="216"/>
      <c r="IEF183" s="216"/>
      <c r="IEG183" s="216"/>
      <c r="IEH183" s="216"/>
      <c r="IEI183" s="216"/>
      <c r="IEJ183" s="216"/>
      <c r="IEK183" s="216"/>
      <c r="IEL183" s="216"/>
      <c r="IEM183" s="216"/>
      <c r="IEN183" s="216"/>
      <c r="IEO183" s="216"/>
      <c r="IEP183" s="216"/>
      <c r="IEQ183" s="216"/>
      <c r="IER183" s="216"/>
      <c r="IES183" s="216"/>
      <c r="IET183" s="216"/>
      <c r="IEU183" s="216"/>
      <c r="IEV183" s="216"/>
      <c r="IEW183" s="216"/>
      <c r="IEX183" s="216"/>
      <c r="IEY183" s="216"/>
      <c r="IEZ183" s="216"/>
      <c r="IFA183" s="216"/>
      <c r="IFB183" s="216"/>
      <c r="IFC183" s="216"/>
      <c r="IFD183" s="216"/>
      <c r="IFE183" s="216"/>
      <c r="IFF183" s="216"/>
      <c r="IFG183" s="216"/>
      <c r="IFH183" s="216"/>
      <c r="IFI183" s="216"/>
      <c r="IFJ183" s="216"/>
      <c r="IFK183" s="216"/>
      <c r="IFL183" s="216"/>
      <c r="IFM183" s="216"/>
      <c r="IFN183" s="216"/>
      <c r="IFO183" s="216"/>
      <c r="IFP183" s="216"/>
      <c r="IFQ183" s="216"/>
      <c r="IFR183" s="216"/>
      <c r="IFS183" s="216"/>
      <c r="IFT183" s="216"/>
      <c r="IFU183" s="216"/>
      <c r="IFV183" s="216"/>
      <c r="IFW183" s="216"/>
      <c r="IFX183" s="216"/>
      <c r="IFY183" s="216"/>
      <c r="IFZ183" s="216"/>
      <c r="IGA183" s="216"/>
      <c r="IGB183" s="216"/>
      <c r="IGC183" s="216"/>
      <c r="IGD183" s="216"/>
      <c r="IGE183" s="216"/>
      <c r="IGF183" s="216"/>
      <c r="IGG183" s="216"/>
      <c r="IGH183" s="216"/>
      <c r="IGI183" s="216"/>
      <c r="IGJ183" s="216"/>
      <c r="IGK183" s="216"/>
      <c r="IGL183" s="216"/>
      <c r="IGM183" s="216"/>
      <c r="IGN183" s="216"/>
      <c r="IGO183" s="216"/>
      <c r="IGP183" s="216"/>
      <c r="IGQ183" s="216"/>
      <c r="IGR183" s="216"/>
      <c r="IGS183" s="216"/>
      <c r="IGT183" s="216"/>
      <c r="IGU183" s="216"/>
      <c r="IGV183" s="216"/>
      <c r="IGW183" s="216"/>
      <c r="IGX183" s="216"/>
      <c r="IGY183" s="216"/>
      <c r="IGZ183" s="216"/>
      <c r="IHA183" s="216"/>
      <c r="IHB183" s="216"/>
      <c r="IHC183" s="216"/>
      <c r="IHD183" s="216"/>
      <c r="IHE183" s="216"/>
      <c r="IHF183" s="216"/>
      <c r="IHG183" s="216"/>
      <c r="IHH183" s="216"/>
      <c r="IHI183" s="216"/>
      <c r="IHJ183" s="216"/>
      <c r="IHK183" s="216"/>
      <c r="IHL183" s="216"/>
      <c r="IHM183" s="216"/>
      <c r="IHN183" s="216"/>
      <c r="IHO183" s="216"/>
      <c r="IHP183" s="216"/>
      <c r="IHQ183" s="216"/>
      <c r="IHR183" s="216"/>
      <c r="IHS183" s="216"/>
      <c r="IHT183" s="216"/>
      <c r="IHU183" s="216"/>
      <c r="IHV183" s="216"/>
      <c r="IHW183" s="216"/>
      <c r="IHX183" s="216"/>
      <c r="IHY183" s="216"/>
      <c r="IHZ183" s="216"/>
      <c r="IIA183" s="216"/>
      <c r="IIB183" s="216"/>
      <c r="IIC183" s="216"/>
      <c r="IID183" s="216"/>
      <c r="IIE183" s="216"/>
      <c r="IIF183" s="216"/>
      <c r="IIG183" s="216"/>
      <c r="IIH183" s="216"/>
      <c r="III183" s="216"/>
      <c r="IIJ183" s="216"/>
      <c r="IIK183" s="216"/>
      <c r="IIL183" s="216"/>
      <c r="IIM183" s="216"/>
      <c r="IIN183" s="216"/>
      <c r="IIO183" s="216"/>
      <c r="IIP183" s="216"/>
      <c r="IIQ183" s="216"/>
      <c r="IIR183" s="216"/>
      <c r="IIS183" s="216"/>
      <c r="IIT183" s="216"/>
      <c r="IIU183" s="216"/>
      <c r="IIV183" s="216"/>
      <c r="IIW183" s="216"/>
      <c r="IIX183" s="216"/>
      <c r="IIY183" s="216"/>
      <c r="IIZ183" s="216"/>
      <c r="IJA183" s="216"/>
      <c r="IJB183" s="216"/>
      <c r="IJC183" s="216"/>
      <c r="IJD183" s="216"/>
      <c r="IJE183" s="216"/>
      <c r="IJF183" s="216"/>
      <c r="IJG183" s="216"/>
      <c r="IJH183" s="216"/>
      <c r="IJI183" s="216"/>
      <c r="IJJ183" s="216"/>
      <c r="IJK183" s="216"/>
      <c r="IJL183" s="216"/>
      <c r="IJM183" s="216"/>
      <c r="IJN183" s="216"/>
      <c r="IJO183" s="216"/>
      <c r="IJP183" s="216"/>
      <c r="IJQ183" s="216"/>
      <c r="IJR183" s="216"/>
      <c r="IJS183" s="216"/>
      <c r="IJT183" s="216"/>
      <c r="IJU183" s="216"/>
      <c r="IJV183" s="216"/>
      <c r="IJW183" s="216"/>
      <c r="IJX183" s="216"/>
      <c r="IJY183" s="216"/>
      <c r="IJZ183" s="216"/>
      <c r="IKA183" s="216"/>
      <c r="IKB183" s="216"/>
      <c r="IKC183" s="216"/>
      <c r="IKD183" s="216"/>
      <c r="IKE183" s="216"/>
      <c r="IKF183" s="216"/>
      <c r="IKG183" s="216"/>
      <c r="IKH183" s="216"/>
      <c r="IKI183" s="216"/>
      <c r="IKJ183" s="216"/>
      <c r="IKK183" s="216"/>
      <c r="IKL183" s="216"/>
      <c r="IKM183" s="216"/>
      <c r="IKN183" s="216"/>
      <c r="IKO183" s="216"/>
      <c r="IKP183" s="216"/>
      <c r="IKQ183" s="216"/>
      <c r="IKR183" s="216"/>
      <c r="IKS183" s="216"/>
      <c r="IKT183" s="216"/>
      <c r="IKU183" s="216"/>
      <c r="IKV183" s="216"/>
      <c r="IKW183" s="216"/>
      <c r="IKX183" s="216"/>
      <c r="IKY183" s="216"/>
      <c r="IKZ183" s="216"/>
      <c r="ILA183" s="216"/>
      <c r="ILB183" s="216"/>
      <c r="ILC183" s="216"/>
      <c r="ILD183" s="216"/>
      <c r="ILE183" s="216"/>
      <c r="ILF183" s="216"/>
      <c r="ILG183" s="216"/>
      <c r="ILH183" s="216"/>
      <c r="ILI183" s="216"/>
      <c r="ILJ183" s="216"/>
      <c r="ILK183" s="216"/>
      <c r="ILL183" s="216"/>
      <c r="ILM183" s="216"/>
      <c r="ILN183" s="216"/>
      <c r="ILO183" s="216"/>
      <c r="ILP183" s="216"/>
      <c r="ILQ183" s="216"/>
      <c r="ILR183" s="216"/>
      <c r="ILS183" s="216"/>
      <c r="ILT183" s="216"/>
      <c r="ILU183" s="216"/>
      <c r="ILV183" s="216"/>
      <c r="ILW183" s="216"/>
      <c r="ILX183" s="216"/>
      <c r="ILY183" s="216"/>
      <c r="ILZ183" s="216"/>
      <c r="IMA183" s="216"/>
      <c r="IMB183" s="216"/>
      <c r="IMC183" s="216"/>
      <c r="IMD183" s="216"/>
      <c r="IME183" s="216"/>
      <c r="IMF183" s="216"/>
      <c r="IMG183" s="216"/>
      <c r="IMH183" s="216"/>
      <c r="IMI183" s="216"/>
      <c r="IMJ183" s="216"/>
      <c r="IMK183" s="216"/>
      <c r="IML183" s="216"/>
      <c r="IMM183" s="216"/>
      <c r="IMN183" s="216"/>
      <c r="IMO183" s="216"/>
      <c r="IMP183" s="216"/>
      <c r="IMQ183" s="216"/>
      <c r="IMR183" s="216"/>
      <c r="IMS183" s="216"/>
      <c r="IMT183" s="216"/>
      <c r="IMU183" s="216"/>
      <c r="IMV183" s="216"/>
      <c r="IMW183" s="216"/>
      <c r="IMX183" s="216"/>
      <c r="IMY183" s="216"/>
      <c r="IMZ183" s="216"/>
      <c r="INA183" s="216"/>
      <c r="INB183" s="216"/>
      <c r="INC183" s="216"/>
      <c r="IND183" s="216"/>
      <c r="INE183" s="216"/>
      <c r="INF183" s="216"/>
      <c r="ING183" s="216"/>
      <c r="INH183" s="216"/>
      <c r="INI183" s="216"/>
      <c r="INJ183" s="216"/>
      <c r="INK183" s="216"/>
      <c r="INL183" s="216"/>
      <c r="INM183" s="216"/>
      <c r="INN183" s="216"/>
      <c r="INO183" s="216"/>
      <c r="INP183" s="216"/>
      <c r="INQ183" s="216"/>
      <c r="INR183" s="216"/>
      <c r="INS183" s="216"/>
      <c r="INT183" s="216"/>
      <c r="INU183" s="216"/>
      <c r="INV183" s="216"/>
      <c r="INW183" s="216"/>
      <c r="INX183" s="216"/>
      <c r="INY183" s="216"/>
      <c r="INZ183" s="216"/>
      <c r="IOA183" s="216"/>
      <c r="IOB183" s="216"/>
      <c r="IOC183" s="216"/>
      <c r="IOD183" s="216"/>
      <c r="IOE183" s="216"/>
      <c r="IOF183" s="216"/>
      <c r="IOG183" s="216"/>
      <c r="IOH183" s="216"/>
      <c r="IOI183" s="216"/>
      <c r="IOJ183" s="216"/>
      <c r="IOK183" s="216"/>
      <c r="IOL183" s="216"/>
      <c r="IOM183" s="216"/>
      <c r="ION183" s="216"/>
      <c r="IOO183" s="216"/>
      <c r="IOP183" s="216"/>
      <c r="IOQ183" s="216"/>
      <c r="IOR183" s="216"/>
      <c r="IOS183" s="216"/>
      <c r="IOT183" s="216"/>
      <c r="IOU183" s="216"/>
      <c r="IOV183" s="216"/>
      <c r="IOW183" s="216"/>
      <c r="IOX183" s="216"/>
      <c r="IOY183" s="216"/>
      <c r="IOZ183" s="216"/>
      <c r="IPA183" s="216"/>
      <c r="IPB183" s="216"/>
      <c r="IPC183" s="216"/>
      <c r="IPD183" s="216"/>
      <c r="IPE183" s="216"/>
      <c r="IPF183" s="216"/>
      <c r="IPG183" s="216"/>
      <c r="IPH183" s="216"/>
      <c r="IPI183" s="216"/>
      <c r="IPJ183" s="216"/>
      <c r="IPK183" s="216"/>
      <c r="IPL183" s="216"/>
      <c r="IPM183" s="216"/>
      <c r="IPN183" s="216"/>
      <c r="IPO183" s="216"/>
      <c r="IPP183" s="216"/>
      <c r="IPQ183" s="216"/>
      <c r="IPR183" s="216"/>
      <c r="IPS183" s="216"/>
      <c r="IPT183" s="216"/>
      <c r="IPU183" s="216"/>
      <c r="IPV183" s="216"/>
      <c r="IPW183" s="216"/>
      <c r="IPX183" s="216"/>
      <c r="IPY183" s="216"/>
      <c r="IPZ183" s="216"/>
      <c r="IQA183" s="216"/>
      <c r="IQB183" s="216"/>
      <c r="IQC183" s="216"/>
      <c r="IQD183" s="216"/>
      <c r="IQE183" s="216"/>
      <c r="IQF183" s="216"/>
      <c r="IQG183" s="216"/>
      <c r="IQH183" s="216"/>
      <c r="IQI183" s="216"/>
      <c r="IQJ183" s="216"/>
      <c r="IQK183" s="216"/>
      <c r="IQL183" s="216"/>
      <c r="IQM183" s="216"/>
      <c r="IQN183" s="216"/>
      <c r="IQO183" s="216"/>
      <c r="IQP183" s="216"/>
      <c r="IQQ183" s="216"/>
      <c r="IQR183" s="216"/>
      <c r="IQS183" s="216"/>
      <c r="IQT183" s="216"/>
      <c r="IQU183" s="216"/>
      <c r="IQV183" s="216"/>
      <c r="IQW183" s="216"/>
      <c r="IQX183" s="216"/>
      <c r="IQY183" s="216"/>
      <c r="IQZ183" s="216"/>
      <c r="IRA183" s="216"/>
      <c r="IRB183" s="216"/>
      <c r="IRC183" s="216"/>
      <c r="IRD183" s="216"/>
      <c r="IRE183" s="216"/>
      <c r="IRF183" s="216"/>
      <c r="IRG183" s="216"/>
      <c r="IRH183" s="216"/>
      <c r="IRI183" s="216"/>
      <c r="IRJ183" s="216"/>
      <c r="IRK183" s="216"/>
      <c r="IRL183" s="216"/>
      <c r="IRM183" s="216"/>
      <c r="IRN183" s="216"/>
      <c r="IRO183" s="216"/>
      <c r="IRP183" s="216"/>
      <c r="IRQ183" s="216"/>
      <c r="IRR183" s="216"/>
      <c r="IRS183" s="216"/>
      <c r="IRT183" s="216"/>
      <c r="IRU183" s="216"/>
      <c r="IRV183" s="216"/>
      <c r="IRW183" s="216"/>
      <c r="IRX183" s="216"/>
      <c r="IRY183" s="216"/>
      <c r="IRZ183" s="216"/>
      <c r="ISA183" s="216"/>
      <c r="ISB183" s="216"/>
      <c r="ISC183" s="216"/>
      <c r="ISD183" s="216"/>
      <c r="ISE183" s="216"/>
      <c r="ISF183" s="216"/>
      <c r="ISG183" s="216"/>
      <c r="ISH183" s="216"/>
      <c r="ISI183" s="216"/>
      <c r="ISJ183" s="216"/>
      <c r="ISK183" s="216"/>
      <c r="ISL183" s="216"/>
      <c r="ISM183" s="216"/>
      <c r="ISN183" s="216"/>
      <c r="ISO183" s="216"/>
      <c r="ISP183" s="216"/>
      <c r="ISQ183" s="216"/>
      <c r="ISR183" s="216"/>
      <c r="ISS183" s="216"/>
      <c r="IST183" s="216"/>
      <c r="ISU183" s="216"/>
      <c r="ISV183" s="216"/>
      <c r="ISW183" s="216"/>
      <c r="ISX183" s="216"/>
      <c r="ISY183" s="216"/>
      <c r="ISZ183" s="216"/>
      <c r="ITA183" s="216"/>
      <c r="ITB183" s="216"/>
      <c r="ITC183" s="216"/>
      <c r="ITD183" s="216"/>
      <c r="ITE183" s="216"/>
      <c r="ITF183" s="216"/>
      <c r="ITG183" s="216"/>
      <c r="ITH183" s="216"/>
      <c r="ITI183" s="216"/>
      <c r="ITJ183" s="216"/>
      <c r="ITK183" s="216"/>
      <c r="ITL183" s="216"/>
      <c r="ITM183" s="216"/>
      <c r="ITN183" s="216"/>
      <c r="ITO183" s="216"/>
      <c r="ITP183" s="216"/>
      <c r="ITQ183" s="216"/>
      <c r="ITR183" s="216"/>
      <c r="ITS183" s="216"/>
      <c r="ITT183" s="216"/>
      <c r="ITU183" s="216"/>
      <c r="ITV183" s="216"/>
      <c r="ITW183" s="216"/>
      <c r="ITX183" s="216"/>
      <c r="ITY183" s="216"/>
      <c r="ITZ183" s="216"/>
      <c r="IUA183" s="216"/>
      <c r="IUB183" s="216"/>
      <c r="IUC183" s="216"/>
      <c r="IUD183" s="216"/>
      <c r="IUE183" s="216"/>
      <c r="IUF183" s="216"/>
      <c r="IUG183" s="216"/>
      <c r="IUH183" s="216"/>
      <c r="IUI183" s="216"/>
      <c r="IUJ183" s="216"/>
      <c r="IUK183" s="216"/>
      <c r="IUL183" s="216"/>
      <c r="IUM183" s="216"/>
      <c r="IUN183" s="216"/>
      <c r="IUO183" s="216"/>
      <c r="IUP183" s="216"/>
      <c r="IUQ183" s="216"/>
      <c r="IUR183" s="216"/>
      <c r="IUS183" s="216"/>
      <c r="IUT183" s="216"/>
      <c r="IUU183" s="216"/>
      <c r="IUV183" s="216"/>
      <c r="IUW183" s="216"/>
      <c r="IUX183" s="216"/>
      <c r="IUY183" s="216"/>
      <c r="IUZ183" s="216"/>
      <c r="IVA183" s="216"/>
      <c r="IVB183" s="216"/>
      <c r="IVC183" s="216"/>
      <c r="IVD183" s="216"/>
      <c r="IVE183" s="216"/>
      <c r="IVF183" s="216"/>
      <c r="IVG183" s="216"/>
      <c r="IVH183" s="216"/>
      <c r="IVI183" s="216"/>
      <c r="IVJ183" s="216"/>
      <c r="IVK183" s="216"/>
      <c r="IVL183" s="216"/>
      <c r="IVM183" s="216"/>
      <c r="IVN183" s="216"/>
      <c r="IVO183" s="216"/>
      <c r="IVP183" s="216"/>
      <c r="IVQ183" s="216"/>
      <c r="IVR183" s="216"/>
      <c r="IVS183" s="216"/>
      <c r="IVT183" s="216"/>
      <c r="IVU183" s="216"/>
      <c r="IVV183" s="216"/>
      <c r="IVW183" s="216"/>
      <c r="IVX183" s="216"/>
      <c r="IVY183" s="216"/>
      <c r="IVZ183" s="216"/>
      <c r="IWA183" s="216"/>
      <c r="IWB183" s="216"/>
      <c r="IWC183" s="216"/>
      <c r="IWD183" s="216"/>
      <c r="IWE183" s="216"/>
      <c r="IWF183" s="216"/>
      <c r="IWG183" s="216"/>
      <c r="IWH183" s="216"/>
      <c r="IWI183" s="216"/>
      <c r="IWJ183" s="216"/>
      <c r="IWK183" s="216"/>
      <c r="IWL183" s="216"/>
      <c r="IWM183" s="216"/>
      <c r="IWN183" s="216"/>
      <c r="IWO183" s="216"/>
      <c r="IWP183" s="216"/>
      <c r="IWQ183" s="216"/>
      <c r="IWR183" s="216"/>
      <c r="IWS183" s="216"/>
      <c r="IWT183" s="216"/>
      <c r="IWU183" s="216"/>
      <c r="IWV183" s="216"/>
      <c r="IWW183" s="216"/>
      <c r="IWX183" s="216"/>
      <c r="IWY183" s="216"/>
      <c r="IWZ183" s="216"/>
      <c r="IXA183" s="216"/>
      <c r="IXB183" s="216"/>
      <c r="IXC183" s="216"/>
      <c r="IXD183" s="216"/>
      <c r="IXE183" s="216"/>
      <c r="IXF183" s="216"/>
      <c r="IXG183" s="216"/>
      <c r="IXH183" s="216"/>
      <c r="IXI183" s="216"/>
      <c r="IXJ183" s="216"/>
      <c r="IXK183" s="216"/>
      <c r="IXL183" s="216"/>
      <c r="IXM183" s="216"/>
      <c r="IXN183" s="216"/>
      <c r="IXO183" s="216"/>
      <c r="IXP183" s="216"/>
      <c r="IXQ183" s="216"/>
      <c r="IXR183" s="216"/>
      <c r="IXS183" s="216"/>
      <c r="IXT183" s="216"/>
      <c r="IXU183" s="216"/>
      <c r="IXV183" s="216"/>
      <c r="IXW183" s="216"/>
      <c r="IXX183" s="216"/>
      <c r="IXY183" s="216"/>
      <c r="IXZ183" s="216"/>
      <c r="IYA183" s="216"/>
      <c r="IYB183" s="216"/>
      <c r="IYC183" s="216"/>
      <c r="IYD183" s="216"/>
      <c r="IYE183" s="216"/>
      <c r="IYF183" s="216"/>
      <c r="IYG183" s="216"/>
      <c r="IYH183" s="216"/>
      <c r="IYI183" s="216"/>
      <c r="IYJ183" s="216"/>
      <c r="IYK183" s="216"/>
      <c r="IYL183" s="216"/>
      <c r="IYM183" s="216"/>
      <c r="IYN183" s="216"/>
      <c r="IYO183" s="216"/>
      <c r="IYP183" s="216"/>
      <c r="IYQ183" s="216"/>
      <c r="IYR183" s="216"/>
      <c r="IYS183" s="216"/>
      <c r="IYT183" s="216"/>
      <c r="IYU183" s="216"/>
      <c r="IYV183" s="216"/>
      <c r="IYW183" s="216"/>
      <c r="IYX183" s="216"/>
      <c r="IYY183" s="216"/>
      <c r="IYZ183" s="216"/>
      <c r="IZA183" s="216"/>
      <c r="IZB183" s="216"/>
      <c r="IZC183" s="216"/>
      <c r="IZD183" s="216"/>
      <c r="IZE183" s="216"/>
      <c r="IZF183" s="216"/>
      <c r="IZG183" s="216"/>
      <c r="IZH183" s="216"/>
      <c r="IZI183" s="216"/>
      <c r="IZJ183" s="216"/>
      <c r="IZK183" s="216"/>
      <c r="IZL183" s="216"/>
      <c r="IZM183" s="216"/>
      <c r="IZN183" s="216"/>
      <c r="IZO183" s="216"/>
      <c r="IZP183" s="216"/>
      <c r="IZQ183" s="216"/>
      <c r="IZR183" s="216"/>
      <c r="IZS183" s="216"/>
      <c r="IZT183" s="216"/>
      <c r="IZU183" s="216"/>
      <c r="IZV183" s="216"/>
      <c r="IZW183" s="216"/>
      <c r="IZX183" s="216"/>
      <c r="IZY183" s="216"/>
      <c r="IZZ183" s="216"/>
      <c r="JAA183" s="216"/>
      <c r="JAB183" s="216"/>
      <c r="JAC183" s="216"/>
      <c r="JAD183" s="216"/>
      <c r="JAE183" s="216"/>
      <c r="JAF183" s="216"/>
      <c r="JAG183" s="216"/>
      <c r="JAH183" s="216"/>
      <c r="JAI183" s="216"/>
      <c r="JAJ183" s="216"/>
      <c r="JAK183" s="216"/>
      <c r="JAL183" s="216"/>
      <c r="JAM183" s="216"/>
      <c r="JAN183" s="216"/>
      <c r="JAO183" s="216"/>
      <c r="JAP183" s="216"/>
      <c r="JAQ183" s="216"/>
      <c r="JAR183" s="216"/>
      <c r="JAS183" s="216"/>
      <c r="JAT183" s="216"/>
      <c r="JAU183" s="216"/>
      <c r="JAV183" s="216"/>
      <c r="JAW183" s="216"/>
      <c r="JAX183" s="216"/>
      <c r="JAY183" s="216"/>
      <c r="JAZ183" s="216"/>
      <c r="JBA183" s="216"/>
      <c r="JBB183" s="216"/>
      <c r="JBC183" s="216"/>
      <c r="JBD183" s="216"/>
      <c r="JBE183" s="216"/>
      <c r="JBF183" s="216"/>
      <c r="JBG183" s="216"/>
      <c r="JBH183" s="216"/>
      <c r="JBI183" s="216"/>
      <c r="JBJ183" s="216"/>
      <c r="JBK183" s="216"/>
      <c r="JBL183" s="216"/>
      <c r="JBM183" s="216"/>
      <c r="JBN183" s="216"/>
      <c r="JBO183" s="216"/>
      <c r="JBP183" s="216"/>
      <c r="JBQ183" s="216"/>
      <c r="JBR183" s="216"/>
      <c r="JBS183" s="216"/>
      <c r="JBT183" s="216"/>
      <c r="JBU183" s="216"/>
      <c r="JBV183" s="216"/>
      <c r="JBW183" s="216"/>
      <c r="JBX183" s="216"/>
      <c r="JBY183" s="216"/>
      <c r="JBZ183" s="216"/>
      <c r="JCA183" s="216"/>
      <c r="JCB183" s="216"/>
      <c r="JCC183" s="216"/>
      <c r="JCD183" s="216"/>
      <c r="JCE183" s="216"/>
      <c r="JCF183" s="216"/>
      <c r="JCG183" s="216"/>
      <c r="JCH183" s="216"/>
      <c r="JCI183" s="216"/>
      <c r="JCJ183" s="216"/>
      <c r="JCK183" s="216"/>
      <c r="JCL183" s="216"/>
      <c r="JCM183" s="216"/>
      <c r="JCN183" s="216"/>
      <c r="JCO183" s="216"/>
      <c r="JCP183" s="216"/>
      <c r="JCQ183" s="216"/>
      <c r="JCR183" s="216"/>
      <c r="JCS183" s="216"/>
      <c r="JCT183" s="216"/>
      <c r="JCU183" s="216"/>
      <c r="JCV183" s="216"/>
      <c r="JCW183" s="216"/>
      <c r="JCX183" s="216"/>
      <c r="JCY183" s="216"/>
      <c r="JCZ183" s="216"/>
      <c r="JDA183" s="216"/>
      <c r="JDB183" s="216"/>
      <c r="JDC183" s="216"/>
      <c r="JDD183" s="216"/>
      <c r="JDE183" s="216"/>
      <c r="JDF183" s="216"/>
      <c r="JDG183" s="216"/>
      <c r="JDH183" s="216"/>
      <c r="JDI183" s="216"/>
      <c r="JDJ183" s="216"/>
      <c r="JDK183" s="216"/>
      <c r="JDL183" s="216"/>
      <c r="JDM183" s="216"/>
      <c r="JDN183" s="216"/>
      <c r="JDO183" s="216"/>
      <c r="JDP183" s="216"/>
      <c r="JDQ183" s="216"/>
      <c r="JDR183" s="216"/>
      <c r="JDS183" s="216"/>
      <c r="JDT183" s="216"/>
      <c r="JDU183" s="216"/>
      <c r="JDV183" s="216"/>
      <c r="JDW183" s="216"/>
      <c r="JDX183" s="216"/>
      <c r="JDY183" s="216"/>
      <c r="JDZ183" s="216"/>
      <c r="JEA183" s="216"/>
      <c r="JEB183" s="216"/>
      <c r="JEC183" s="216"/>
      <c r="JED183" s="216"/>
      <c r="JEE183" s="216"/>
      <c r="JEF183" s="216"/>
      <c r="JEG183" s="216"/>
      <c r="JEH183" s="216"/>
      <c r="JEI183" s="216"/>
      <c r="JEJ183" s="216"/>
      <c r="JEK183" s="216"/>
      <c r="JEL183" s="216"/>
      <c r="JEM183" s="216"/>
      <c r="JEN183" s="216"/>
      <c r="JEO183" s="216"/>
      <c r="JEP183" s="216"/>
      <c r="JEQ183" s="216"/>
      <c r="JER183" s="216"/>
      <c r="JES183" s="216"/>
      <c r="JET183" s="216"/>
      <c r="JEU183" s="216"/>
      <c r="JEV183" s="216"/>
      <c r="JEW183" s="216"/>
      <c r="JEX183" s="216"/>
      <c r="JEY183" s="216"/>
      <c r="JEZ183" s="216"/>
      <c r="JFA183" s="216"/>
      <c r="JFB183" s="216"/>
      <c r="JFC183" s="216"/>
      <c r="JFD183" s="216"/>
      <c r="JFE183" s="216"/>
      <c r="JFF183" s="216"/>
      <c r="JFG183" s="216"/>
      <c r="JFH183" s="216"/>
      <c r="JFI183" s="216"/>
      <c r="JFJ183" s="216"/>
      <c r="JFK183" s="216"/>
      <c r="JFL183" s="216"/>
      <c r="JFM183" s="216"/>
      <c r="JFN183" s="216"/>
      <c r="JFO183" s="216"/>
      <c r="JFP183" s="216"/>
      <c r="JFQ183" s="216"/>
      <c r="JFR183" s="216"/>
      <c r="JFS183" s="216"/>
      <c r="JFT183" s="216"/>
      <c r="JFU183" s="216"/>
      <c r="JFV183" s="216"/>
      <c r="JFW183" s="216"/>
      <c r="JFX183" s="216"/>
      <c r="JFY183" s="216"/>
      <c r="JFZ183" s="216"/>
      <c r="JGA183" s="216"/>
      <c r="JGB183" s="216"/>
      <c r="JGC183" s="216"/>
      <c r="JGD183" s="216"/>
      <c r="JGE183" s="216"/>
      <c r="JGF183" s="216"/>
      <c r="JGG183" s="216"/>
      <c r="JGH183" s="216"/>
      <c r="JGI183" s="216"/>
      <c r="JGJ183" s="216"/>
      <c r="JGK183" s="216"/>
      <c r="JGL183" s="216"/>
      <c r="JGM183" s="216"/>
      <c r="JGN183" s="216"/>
      <c r="JGO183" s="216"/>
      <c r="JGP183" s="216"/>
      <c r="JGQ183" s="216"/>
      <c r="JGR183" s="216"/>
      <c r="JGS183" s="216"/>
      <c r="JGT183" s="216"/>
      <c r="JGU183" s="216"/>
      <c r="JGV183" s="216"/>
      <c r="JGW183" s="216"/>
      <c r="JGX183" s="216"/>
      <c r="JGY183" s="216"/>
      <c r="JGZ183" s="216"/>
      <c r="JHA183" s="216"/>
      <c r="JHB183" s="216"/>
      <c r="JHC183" s="216"/>
      <c r="JHD183" s="216"/>
      <c r="JHE183" s="216"/>
      <c r="JHF183" s="216"/>
      <c r="JHG183" s="216"/>
      <c r="JHH183" s="216"/>
      <c r="JHI183" s="216"/>
      <c r="JHJ183" s="216"/>
      <c r="JHK183" s="216"/>
      <c r="JHL183" s="216"/>
      <c r="JHM183" s="216"/>
      <c r="JHN183" s="216"/>
      <c r="JHO183" s="216"/>
      <c r="JHP183" s="216"/>
      <c r="JHQ183" s="216"/>
      <c r="JHR183" s="216"/>
      <c r="JHS183" s="216"/>
      <c r="JHT183" s="216"/>
      <c r="JHU183" s="216"/>
      <c r="JHV183" s="216"/>
      <c r="JHW183" s="216"/>
      <c r="JHX183" s="216"/>
      <c r="JHY183" s="216"/>
      <c r="JHZ183" s="216"/>
      <c r="JIA183" s="216"/>
      <c r="JIB183" s="216"/>
      <c r="JIC183" s="216"/>
      <c r="JID183" s="216"/>
      <c r="JIE183" s="216"/>
      <c r="JIF183" s="216"/>
      <c r="JIG183" s="216"/>
      <c r="JIH183" s="216"/>
      <c r="JII183" s="216"/>
      <c r="JIJ183" s="216"/>
      <c r="JIK183" s="216"/>
      <c r="JIL183" s="216"/>
      <c r="JIM183" s="216"/>
      <c r="JIN183" s="216"/>
      <c r="JIO183" s="216"/>
      <c r="JIP183" s="216"/>
      <c r="JIQ183" s="216"/>
      <c r="JIR183" s="216"/>
      <c r="JIS183" s="216"/>
      <c r="JIT183" s="216"/>
      <c r="JIU183" s="216"/>
      <c r="JIV183" s="216"/>
      <c r="JIW183" s="216"/>
      <c r="JIX183" s="216"/>
      <c r="JIY183" s="216"/>
      <c r="JIZ183" s="216"/>
      <c r="JJA183" s="216"/>
      <c r="JJB183" s="216"/>
      <c r="JJC183" s="216"/>
      <c r="JJD183" s="216"/>
      <c r="JJE183" s="216"/>
      <c r="JJF183" s="216"/>
      <c r="JJG183" s="216"/>
      <c r="JJH183" s="216"/>
      <c r="JJI183" s="216"/>
      <c r="JJJ183" s="216"/>
      <c r="JJK183" s="216"/>
      <c r="JJL183" s="216"/>
      <c r="JJM183" s="216"/>
      <c r="JJN183" s="216"/>
      <c r="JJO183" s="216"/>
      <c r="JJP183" s="216"/>
      <c r="JJQ183" s="216"/>
      <c r="JJR183" s="216"/>
      <c r="JJS183" s="216"/>
      <c r="JJT183" s="216"/>
      <c r="JJU183" s="216"/>
      <c r="JJV183" s="216"/>
      <c r="JJW183" s="216"/>
      <c r="JJX183" s="216"/>
      <c r="JJY183" s="216"/>
      <c r="JJZ183" s="216"/>
      <c r="JKA183" s="216"/>
      <c r="JKB183" s="216"/>
      <c r="JKC183" s="216"/>
      <c r="JKD183" s="216"/>
      <c r="JKE183" s="216"/>
      <c r="JKF183" s="216"/>
      <c r="JKG183" s="216"/>
      <c r="JKH183" s="216"/>
      <c r="JKI183" s="216"/>
      <c r="JKJ183" s="216"/>
      <c r="JKK183" s="216"/>
      <c r="JKL183" s="216"/>
      <c r="JKM183" s="216"/>
      <c r="JKN183" s="216"/>
      <c r="JKO183" s="216"/>
      <c r="JKP183" s="216"/>
      <c r="JKQ183" s="216"/>
      <c r="JKR183" s="216"/>
      <c r="JKS183" s="216"/>
      <c r="JKT183" s="216"/>
      <c r="JKU183" s="216"/>
      <c r="JKV183" s="216"/>
      <c r="JKW183" s="216"/>
      <c r="JKX183" s="216"/>
      <c r="JKY183" s="216"/>
      <c r="JKZ183" s="216"/>
      <c r="JLA183" s="216"/>
      <c r="JLB183" s="216"/>
      <c r="JLC183" s="216"/>
      <c r="JLD183" s="216"/>
      <c r="JLE183" s="216"/>
      <c r="JLF183" s="216"/>
      <c r="JLG183" s="216"/>
      <c r="JLH183" s="216"/>
      <c r="JLI183" s="216"/>
      <c r="JLJ183" s="216"/>
      <c r="JLK183" s="216"/>
      <c r="JLL183" s="216"/>
      <c r="JLM183" s="216"/>
      <c r="JLN183" s="216"/>
      <c r="JLO183" s="216"/>
      <c r="JLP183" s="216"/>
      <c r="JLQ183" s="216"/>
      <c r="JLR183" s="216"/>
      <c r="JLS183" s="216"/>
      <c r="JLT183" s="216"/>
      <c r="JLU183" s="216"/>
      <c r="JLV183" s="216"/>
      <c r="JLW183" s="216"/>
      <c r="JLX183" s="216"/>
      <c r="JLY183" s="216"/>
      <c r="JLZ183" s="216"/>
      <c r="JMA183" s="216"/>
      <c r="JMB183" s="216"/>
      <c r="JMC183" s="216"/>
      <c r="JMD183" s="216"/>
      <c r="JME183" s="216"/>
      <c r="JMF183" s="216"/>
      <c r="JMG183" s="216"/>
      <c r="JMH183" s="216"/>
      <c r="JMI183" s="216"/>
      <c r="JMJ183" s="216"/>
      <c r="JMK183" s="216"/>
      <c r="JML183" s="216"/>
      <c r="JMM183" s="216"/>
      <c r="JMN183" s="216"/>
      <c r="JMO183" s="216"/>
      <c r="JMP183" s="216"/>
      <c r="JMQ183" s="216"/>
      <c r="JMR183" s="216"/>
      <c r="JMS183" s="216"/>
      <c r="JMT183" s="216"/>
      <c r="JMU183" s="216"/>
      <c r="JMV183" s="216"/>
      <c r="JMW183" s="216"/>
      <c r="JMX183" s="216"/>
      <c r="JMY183" s="216"/>
      <c r="JMZ183" s="216"/>
      <c r="JNA183" s="216"/>
      <c r="JNB183" s="216"/>
      <c r="JNC183" s="216"/>
      <c r="JND183" s="216"/>
      <c r="JNE183" s="216"/>
      <c r="JNF183" s="216"/>
      <c r="JNG183" s="216"/>
      <c r="JNH183" s="216"/>
      <c r="JNI183" s="216"/>
      <c r="JNJ183" s="216"/>
      <c r="JNK183" s="216"/>
      <c r="JNL183" s="216"/>
      <c r="JNM183" s="216"/>
      <c r="JNN183" s="216"/>
      <c r="JNO183" s="216"/>
      <c r="JNP183" s="216"/>
      <c r="JNQ183" s="216"/>
      <c r="JNR183" s="216"/>
      <c r="JNS183" s="216"/>
      <c r="JNT183" s="216"/>
      <c r="JNU183" s="216"/>
      <c r="JNV183" s="216"/>
      <c r="JNW183" s="216"/>
      <c r="JNX183" s="216"/>
      <c r="JNY183" s="216"/>
      <c r="JNZ183" s="216"/>
      <c r="JOA183" s="216"/>
      <c r="JOB183" s="216"/>
      <c r="JOC183" s="216"/>
      <c r="JOD183" s="216"/>
      <c r="JOE183" s="216"/>
      <c r="JOF183" s="216"/>
      <c r="JOG183" s="216"/>
      <c r="JOH183" s="216"/>
      <c r="JOI183" s="216"/>
      <c r="JOJ183" s="216"/>
      <c r="JOK183" s="216"/>
      <c r="JOL183" s="216"/>
      <c r="JOM183" s="216"/>
      <c r="JON183" s="216"/>
      <c r="JOO183" s="216"/>
      <c r="JOP183" s="216"/>
      <c r="JOQ183" s="216"/>
      <c r="JOR183" s="216"/>
      <c r="JOS183" s="216"/>
      <c r="JOT183" s="216"/>
      <c r="JOU183" s="216"/>
      <c r="JOV183" s="216"/>
      <c r="JOW183" s="216"/>
      <c r="JOX183" s="216"/>
      <c r="JOY183" s="216"/>
      <c r="JOZ183" s="216"/>
      <c r="JPA183" s="216"/>
      <c r="JPB183" s="216"/>
      <c r="JPC183" s="216"/>
      <c r="JPD183" s="216"/>
      <c r="JPE183" s="216"/>
      <c r="JPF183" s="216"/>
      <c r="JPG183" s="216"/>
      <c r="JPH183" s="216"/>
      <c r="JPI183" s="216"/>
      <c r="JPJ183" s="216"/>
      <c r="JPK183" s="216"/>
      <c r="JPL183" s="216"/>
      <c r="JPM183" s="216"/>
      <c r="JPN183" s="216"/>
      <c r="JPO183" s="216"/>
      <c r="JPP183" s="216"/>
      <c r="JPQ183" s="216"/>
      <c r="JPR183" s="216"/>
      <c r="JPS183" s="216"/>
      <c r="JPT183" s="216"/>
      <c r="JPU183" s="216"/>
      <c r="JPV183" s="216"/>
      <c r="JPW183" s="216"/>
      <c r="JPX183" s="216"/>
      <c r="JPY183" s="216"/>
      <c r="JPZ183" s="216"/>
      <c r="JQA183" s="216"/>
      <c r="JQB183" s="216"/>
      <c r="JQC183" s="216"/>
      <c r="JQD183" s="216"/>
      <c r="JQE183" s="216"/>
      <c r="JQF183" s="216"/>
      <c r="JQG183" s="216"/>
      <c r="JQH183" s="216"/>
      <c r="JQI183" s="216"/>
      <c r="JQJ183" s="216"/>
      <c r="JQK183" s="216"/>
      <c r="JQL183" s="216"/>
      <c r="JQM183" s="216"/>
      <c r="JQN183" s="216"/>
      <c r="JQO183" s="216"/>
      <c r="JQP183" s="216"/>
      <c r="JQQ183" s="216"/>
      <c r="JQR183" s="216"/>
      <c r="JQS183" s="216"/>
      <c r="JQT183" s="216"/>
      <c r="JQU183" s="216"/>
      <c r="JQV183" s="216"/>
      <c r="JQW183" s="216"/>
      <c r="JQX183" s="216"/>
      <c r="JQY183" s="216"/>
      <c r="JQZ183" s="216"/>
      <c r="JRA183" s="216"/>
      <c r="JRB183" s="216"/>
      <c r="JRC183" s="216"/>
      <c r="JRD183" s="216"/>
      <c r="JRE183" s="216"/>
      <c r="JRF183" s="216"/>
      <c r="JRG183" s="216"/>
      <c r="JRH183" s="216"/>
      <c r="JRI183" s="216"/>
      <c r="JRJ183" s="216"/>
      <c r="JRK183" s="216"/>
      <c r="JRL183" s="216"/>
      <c r="JRM183" s="216"/>
      <c r="JRN183" s="216"/>
      <c r="JRO183" s="216"/>
      <c r="JRP183" s="216"/>
      <c r="JRQ183" s="216"/>
      <c r="JRR183" s="216"/>
      <c r="JRS183" s="216"/>
      <c r="JRT183" s="216"/>
      <c r="JRU183" s="216"/>
      <c r="JRV183" s="216"/>
      <c r="JRW183" s="216"/>
      <c r="JRX183" s="216"/>
      <c r="JRY183" s="216"/>
      <c r="JRZ183" s="216"/>
      <c r="JSA183" s="216"/>
      <c r="JSB183" s="216"/>
      <c r="JSC183" s="216"/>
      <c r="JSD183" s="216"/>
      <c r="JSE183" s="216"/>
      <c r="JSF183" s="216"/>
      <c r="JSG183" s="216"/>
      <c r="JSH183" s="216"/>
      <c r="JSI183" s="216"/>
      <c r="JSJ183" s="216"/>
      <c r="JSK183" s="216"/>
      <c r="JSL183" s="216"/>
      <c r="JSM183" s="216"/>
      <c r="JSN183" s="216"/>
      <c r="JSO183" s="216"/>
      <c r="JSP183" s="216"/>
      <c r="JSQ183" s="216"/>
      <c r="JSR183" s="216"/>
      <c r="JSS183" s="216"/>
      <c r="JST183" s="216"/>
      <c r="JSU183" s="216"/>
      <c r="JSV183" s="216"/>
      <c r="JSW183" s="216"/>
      <c r="JSX183" s="216"/>
      <c r="JSY183" s="216"/>
      <c r="JSZ183" s="216"/>
      <c r="JTA183" s="216"/>
      <c r="JTB183" s="216"/>
      <c r="JTC183" s="216"/>
      <c r="JTD183" s="216"/>
      <c r="JTE183" s="216"/>
      <c r="JTF183" s="216"/>
      <c r="JTG183" s="216"/>
      <c r="JTH183" s="216"/>
      <c r="JTI183" s="216"/>
      <c r="JTJ183" s="216"/>
      <c r="JTK183" s="216"/>
      <c r="JTL183" s="216"/>
      <c r="JTM183" s="216"/>
      <c r="JTN183" s="216"/>
      <c r="JTO183" s="216"/>
      <c r="JTP183" s="216"/>
      <c r="JTQ183" s="216"/>
      <c r="JTR183" s="216"/>
      <c r="JTS183" s="216"/>
      <c r="JTT183" s="216"/>
      <c r="JTU183" s="216"/>
      <c r="JTV183" s="216"/>
      <c r="JTW183" s="216"/>
      <c r="JTX183" s="216"/>
      <c r="JTY183" s="216"/>
      <c r="JTZ183" s="216"/>
      <c r="JUA183" s="216"/>
      <c r="JUB183" s="216"/>
      <c r="JUC183" s="216"/>
      <c r="JUD183" s="216"/>
      <c r="JUE183" s="216"/>
      <c r="JUF183" s="216"/>
      <c r="JUG183" s="216"/>
      <c r="JUH183" s="216"/>
      <c r="JUI183" s="216"/>
      <c r="JUJ183" s="216"/>
      <c r="JUK183" s="216"/>
      <c r="JUL183" s="216"/>
      <c r="JUM183" s="216"/>
      <c r="JUN183" s="216"/>
      <c r="JUO183" s="216"/>
      <c r="JUP183" s="216"/>
      <c r="JUQ183" s="216"/>
      <c r="JUR183" s="216"/>
      <c r="JUS183" s="216"/>
      <c r="JUT183" s="216"/>
      <c r="JUU183" s="216"/>
      <c r="JUV183" s="216"/>
      <c r="JUW183" s="216"/>
      <c r="JUX183" s="216"/>
      <c r="JUY183" s="216"/>
      <c r="JUZ183" s="216"/>
      <c r="JVA183" s="216"/>
      <c r="JVB183" s="216"/>
      <c r="JVC183" s="216"/>
      <c r="JVD183" s="216"/>
      <c r="JVE183" s="216"/>
      <c r="JVF183" s="216"/>
      <c r="JVG183" s="216"/>
      <c r="JVH183" s="216"/>
      <c r="JVI183" s="216"/>
      <c r="JVJ183" s="216"/>
      <c r="JVK183" s="216"/>
      <c r="JVL183" s="216"/>
      <c r="JVM183" s="216"/>
      <c r="JVN183" s="216"/>
      <c r="JVO183" s="216"/>
      <c r="JVP183" s="216"/>
      <c r="JVQ183" s="216"/>
      <c r="JVR183" s="216"/>
      <c r="JVS183" s="216"/>
      <c r="JVT183" s="216"/>
      <c r="JVU183" s="216"/>
      <c r="JVV183" s="216"/>
      <c r="JVW183" s="216"/>
      <c r="JVX183" s="216"/>
      <c r="JVY183" s="216"/>
      <c r="JVZ183" s="216"/>
      <c r="JWA183" s="216"/>
      <c r="JWB183" s="216"/>
      <c r="JWC183" s="216"/>
      <c r="JWD183" s="216"/>
      <c r="JWE183" s="216"/>
      <c r="JWF183" s="216"/>
      <c r="JWG183" s="216"/>
      <c r="JWH183" s="216"/>
      <c r="JWI183" s="216"/>
      <c r="JWJ183" s="216"/>
      <c r="JWK183" s="216"/>
      <c r="JWL183" s="216"/>
      <c r="JWM183" s="216"/>
      <c r="JWN183" s="216"/>
      <c r="JWO183" s="216"/>
      <c r="JWP183" s="216"/>
      <c r="JWQ183" s="216"/>
      <c r="JWR183" s="216"/>
      <c r="JWS183" s="216"/>
      <c r="JWT183" s="216"/>
      <c r="JWU183" s="216"/>
      <c r="JWV183" s="216"/>
      <c r="JWW183" s="216"/>
      <c r="JWX183" s="216"/>
      <c r="JWY183" s="216"/>
      <c r="JWZ183" s="216"/>
      <c r="JXA183" s="216"/>
      <c r="JXB183" s="216"/>
      <c r="JXC183" s="216"/>
      <c r="JXD183" s="216"/>
      <c r="JXE183" s="216"/>
      <c r="JXF183" s="216"/>
      <c r="JXG183" s="216"/>
      <c r="JXH183" s="216"/>
      <c r="JXI183" s="216"/>
      <c r="JXJ183" s="216"/>
      <c r="JXK183" s="216"/>
      <c r="JXL183" s="216"/>
      <c r="JXM183" s="216"/>
      <c r="JXN183" s="216"/>
      <c r="JXO183" s="216"/>
      <c r="JXP183" s="216"/>
      <c r="JXQ183" s="216"/>
      <c r="JXR183" s="216"/>
      <c r="JXS183" s="216"/>
      <c r="JXT183" s="216"/>
      <c r="JXU183" s="216"/>
      <c r="JXV183" s="216"/>
      <c r="JXW183" s="216"/>
      <c r="JXX183" s="216"/>
      <c r="JXY183" s="216"/>
      <c r="JXZ183" s="216"/>
      <c r="JYA183" s="216"/>
      <c r="JYB183" s="216"/>
      <c r="JYC183" s="216"/>
      <c r="JYD183" s="216"/>
      <c r="JYE183" s="216"/>
      <c r="JYF183" s="216"/>
      <c r="JYG183" s="216"/>
      <c r="JYH183" s="216"/>
      <c r="JYI183" s="216"/>
      <c r="JYJ183" s="216"/>
      <c r="JYK183" s="216"/>
      <c r="JYL183" s="216"/>
      <c r="JYM183" s="216"/>
      <c r="JYN183" s="216"/>
      <c r="JYO183" s="216"/>
      <c r="JYP183" s="216"/>
      <c r="JYQ183" s="216"/>
      <c r="JYR183" s="216"/>
      <c r="JYS183" s="216"/>
      <c r="JYT183" s="216"/>
      <c r="JYU183" s="216"/>
      <c r="JYV183" s="216"/>
      <c r="JYW183" s="216"/>
      <c r="JYX183" s="216"/>
      <c r="JYY183" s="216"/>
      <c r="JYZ183" s="216"/>
      <c r="JZA183" s="216"/>
      <c r="JZB183" s="216"/>
      <c r="JZC183" s="216"/>
      <c r="JZD183" s="216"/>
      <c r="JZE183" s="216"/>
      <c r="JZF183" s="216"/>
      <c r="JZG183" s="216"/>
      <c r="JZH183" s="216"/>
      <c r="JZI183" s="216"/>
      <c r="JZJ183" s="216"/>
      <c r="JZK183" s="216"/>
      <c r="JZL183" s="216"/>
      <c r="JZM183" s="216"/>
      <c r="JZN183" s="216"/>
      <c r="JZO183" s="216"/>
      <c r="JZP183" s="216"/>
      <c r="JZQ183" s="216"/>
      <c r="JZR183" s="216"/>
      <c r="JZS183" s="216"/>
      <c r="JZT183" s="216"/>
      <c r="JZU183" s="216"/>
      <c r="JZV183" s="216"/>
      <c r="JZW183" s="216"/>
      <c r="JZX183" s="216"/>
      <c r="JZY183" s="216"/>
      <c r="JZZ183" s="216"/>
      <c r="KAA183" s="216"/>
      <c r="KAB183" s="216"/>
      <c r="KAC183" s="216"/>
      <c r="KAD183" s="216"/>
      <c r="KAE183" s="216"/>
      <c r="KAF183" s="216"/>
      <c r="KAG183" s="216"/>
      <c r="KAH183" s="216"/>
      <c r="KAI183" s="216"/>
      <c r="KAJ183" s="216"/>
      <c r="KAK183" s="216"/>
      <c r="KAL183" s="216"/>
      <c r="KAM183" s="216"/>
      <c r="KAN183" s="216"/>
      <c r="KAO183" s="216"/>
      <c r="KAP183" s="216"/>
      <c r="KAQ183" s="216"/>
      <c r="KAR183" s="216"/>
      <c r="KAS183" s="216"/>
      <c r="KAT183" s="216"/>
      <c r="KAU183" s="216"/>
      <c r="KAV183" s="216"/>
      <c r="KAW183" s="216"/>
      <c r="KAX183" s="216"/>
      <c r="KAY183" s="216"/>
      <c r="KAZ183" s="216"/>
      <c r="KBA183" s="216"/>
      <c r="KBB183" s="216"/>
      <c r="KBC183" s="216"/>
      <c r="KBD183" s="216"/>
      <c r="KBE183" s="216"/>
      <c r="KBF183" s="216"/>
      <c r="KBG183" s="216"/>
      <c r="KBH183" s="216"/>
      <c r="KBI183" s="216"/>
      <c r="KBJ183" s="216"/>
      <c r="KBK183" s="216"/>
      <c r="KBL183" s="216"/>
      <c r="KBM183" s="216"/>
      <c r="KBN183" s="216"/>
      <c r="KBO183" s="216"/>
      <c r="KBP183" s="216"/>
      <c r="KBQ183" s="216"/>
      <c r="KBR183" s="216"/>
      <c r="KBS183" s="216"/>
      <c r="KBT183" s="216"/>
      <c r="KBU183" s="216"/>
      <c r="KBV183" s="216"/>
      <c r="KBW183" s="216"/>
      <c r="KBX183" s="216"/>
      <c r="KBY183" s="216"/>
      <c r="KBZ183" s="216"/>
      <c r="KCA183" s="216"/>
      <c r="KCB183" s="216"/>
      <c r="KCC183" s="216"/>
      <c r="KCD183" s="216"/>
      <c r="KCE183" s="216"/>
      <c r="KCF183" s="216"/>
      <c r="KCG183" s="216"/>
      <c r="KCH183" s="216"/>
      <c r="KCI183" s="216"/>
      <c r="KCJ183" s="216"/>
      <c r="KCK183" s="216"/>
      <c r="KCL183" s="216"/>
      <c r="KCM183" s="216"/>
      <c r="KCN183" s="216"/>
      <c r="KCO183" s="216"/>
      <c r="KCP183" s="216"/>
      <c r="KCQ183" s="216"/>
      <c r="KCR183" s="216"/>
      <c r="KCS183" s="216"/>
      <c r="KCT183" s="216"/>
      <c r="KCU183" s="216"/>
      <c r="KCV183" s="216"/>
      <c r="KCW183" s="216"/>
      <c r="KCX183" s="216"/>
      <c r="KCY183" s="216"/>
      <c r="KCZ183" s="216"/>
      <c r="KDA183" s="216"/>
      <c r="KDB183" s="216"/>
      <c r="KDC183" s="216"/>
      <c r="KDD183" s="216"/>
      <c r="KDE183" s="216"/>
      <c r="KDF183" s="216"/>
      <c r="KDG183" s="216"/>
      <c r="KDH183" s="216"/>
      <c r="KDI183" s="216"/>
      <c r="KDJ183" s="216"/>
      <c r="KDK183" s="216"/>
      <c r="KDL183" s="216"/>
      <c r="KDM183" s="216"/>
      <c r="KDN183" s="216"/>
      <c r="KDO183" s="216"/>
      <c r="KDP183" s="216"/>
      <c r="KDQ183" s="216"/>
      <c r="KDR183" s="216"/>
      <c r="KDS183" s="216"/>
      <c r="KDT183" s="216"/>
      <c r="KDU183" s="216"/>
      <c r="KDV183" s="216"/>
      <c r="KDW183" s="216"/>
      <c r="KDX183" s="216"/>
      <c r="KDY183" s="216"/>
      <c r="KDZ183" s="216"/>
      <c r="KEA183" s="216"/>
      <c r="KEB183" s="216"/>
      <c r="KEC183" s="216"/>
      <c r="KED183" s="216"/>
      <c r="KEE183" s="216"/>
      <c r="KEF183" s="216"/>
      <c r="KEG183" s="216"/>
      <c r="KEH183" s="216"/>
      <c r="KEI183" s="216"/>
      <c r="KEJ183" s="216"/>
      <c r="KEK183" s="216"/>
      <c r="KEL183" s="216"/>
      <c r="KEM183" s="216"/>
      <c r="KEN183" s="216"/>
      <c r="KEO183" s="216"/>
      <c r="KEP183" s="216"/>
      <c r="KEQ183" s="216"/>
      <c r="KER183" s="216"/>
      <c r="KES183" s="216"/>
      <c r="KET183" s="216"/>
      <c r="KEU183" s="216"/>
      <c r="KEV183" s="216"/>
      <c r="KEW183" s="216"/>
      <c r="KEX183" s="216"/>
      <c r="KEY183" s="216"/>
      <c r="KEZ183" s="216"/>
      <c r="KFA183" s="216"/>
      <c r="KFB183" s="216"/>
      <c r="KFC183" s="216"/>
      <c r="KFD183" s="216"/>
      <c r="KFE183" s="216"/>
      <c r="KFF183" s="216"/>
      <c r="KFG183" s="216"/>
      <c r="KFH183" s="216"/>
      <c r="KFI183" s="216"/>
      <c r="KFJ183" s="216"/>
      <c r="KFK183" s="216"/>
      <c r="KFL183" s="216"/>
      <c r="KFM183" s="216"/>
      <c r="KFN183" s="216"/>
      <c r="KFO183" s="216"/>
      <c r="KFP183" s="216"/>
      <c r="KFQ183" s="216"/>
      <c r="KFR183" s="216"/>
      <c r="KFS183" s="216"/>
      <c r="KFT183" s="216"/>
      <c r="KFU183" s="216"/>
      <c r="KFV183" s="216"/>
      <c r="KFW183" s="216"/>
      <c r="KFX183" s="216"/>
      <c r="KFY183" s="216"/>
      <c r="KFZ183" s="216"/>
      <c r="KGA183" s="216"/>
      <c r="KGB183" s="216"/>
      <c r="KGC183" s="216"/>
      <c r="KGD183" s="216"/>
      <c r="KGE183" s="216"/>
      <c r="KGF183" s="216"/>
      <c r="KGG183" s="216"/>
      <c r="KGH183" s="216"/>
      <c r="KGI183" s="216"/>
      <c r="KGJ183" s="216"/>
      <c r="KGK183" s="216"/>
      <c r="KGL183" s="216"/>
      <c r="KGM183" s="216"/>
      <c r="KGN183" s="216"/>
      <c r="KGO183" s="216"/>
      <c r="KGP183" s="216"/>
      <c r="KGQ183" s="216"/>
      <c r="KGR183" s="216"/>
      <c r="KGS183" s="216"/>
      <c r="KGT183" s="216"/>
      <c r="KGU183" s="216"/>
      <c r="KGV183" s="216"/>
      <c r="KGW183" s="216"/>
      <c r="KGX183" s="216"/>
      <c r="KGY183" s="216"/>
      <c r="KGZ183" s="216"/>
      <c r="KHA183" s="216"/>
      <c r="KHB183" s="216"/>
      <c r="KHC183" s="216"/>
      <c r="KHD183" s="216"/>
      <c r="KHE183" s="216"/>
      <c r="KHF183" s="216"/>
      <c r="KHG183" s="216"/>
      <c r="KHH183" s="216"/>
      <c r="KHI183" s="216"/>
      <c r="KHJ183" s="216"/>
      <c r="KHK183" s="216"/>
      <c r="KHL183" s="216"/>
      <c r="KHM183" s="216"/>
      <c r="KHN183" s="216"/>
      <c r="KHO183" s="216"/>
      <c r="KHP183" s="216"/>
      <c r="KHQ183" s="216"/>
      <c r="KHR183" s="216"/>
      <c r="KHS183" s="216"/>
      <c r="KHT183" s="216"/>
      <c r="KHU183" s="216"/>
      <c r="KHV183" s="216"/>
      <c r="KHW183" s="216"/>
      <c r="KHX183" s="216"/>
      <c r="KHY183" s="216"/>
      <c r="KHZ183" s="216"/>
      <c r="KIA183" s="216"/>
      <c r="KIB183" s="216"/>
      <c r="KIC183" s="216"/>
      <c r="KID183" s="216"/>
      <c r="KIE183" s="216"/>
      <c r="KIF183" s="216"/>
      <c r="KIG183" s="216"/>
      <c r="KIH183" s="216"/>
      <c r="KII183" s="216"/>
      <c r="KIJ183" s="216"/>
      <c r="KIK183" s="216"/>
      <c r="KIL183" s="216"/>
      <c r="KIM183" s="216"/>
      <c r="KIN183" s="216"/>
      <c r="KIO183" s="216"/>
      <c r="KIP183" s="216"/>
      <c r="KIQ183" s="216"/>
      <c r="KIR183" s="216"/>
      <c r="KIS183" s="216"/>
      <c r="KIT183" s="216"/>
      <c r="KIU183" s="216"/>
      <c r="KIV183" s="216"/>
      <c r="KIW183" s="216"/>
      <c r="KIX183" s="216"/>
      <c r="KIY183" s="216"/>
      <c r="KIZ183" s="216"/>
      <c r="KJA183" s="216"/>
      <c r="KJB183" s="216"/>
      <c r="KJC183" s="216"/>
      <c r="KJD183" s="216"/>
      <c r="KJE183" s="216"/>
      <c r="KJF183" s="216"/>
      <c r="KJG183" s="216"/>
      <c r="KJH183" s="216"/>
      <c r="KJI183" s="216"/>
      <c r="KJJ183" s="216"/>
      <c r="KJK183" s="216"/>
      <c r="KJL183" s="216"/>
      <c r="KJM183" s="216"/>
      <c r="KJN183" s="216"/>
      <c r="KJO183" s="216"/>
      <c r="KJP183" s="216"/>
      <c r="KJQ183" s="216"/>
      <c r="KJR183" s="216"/>
      <c r="KJS183" s="216"/>
      <c r="KJT183" s="216"/>
      <c r="KJU183" s="216"/>
      <c r="KJV183" s="216"/>
      <c r="KJW183" s="216"/>
      <c r="KJX183" s="216"/>
      <c r="KJY183" s="216"/>
      <c r="KJZ183" s="216"/>
      <c r="KKA183" s="216"/>
      <c r="KKB183" s="216"/>
      <c r="KKC183" s="216"/>
      <c r="KKD183" s="216"/>
      <c r="KKE183" s="216"/>
      <c r="KKF183" s="216"/>
      <c r="KKG183" s="216"/>
      <c r="KKH183" s="216"/>
      <c r="KKI183" s="216"/>
      <c r="KKJ183" s="216"/>
      <c r="KKK183" s="216"/>
      <c r="KKL183" s="216"/>
      <c r="KKM183" s="216"/>
      <c r="KKN183" s="216"/>
      <c r="KKO183" s="216"/>
      <c r="KKP183" s="216"/>
      <c r="KKQ183" s="216"/>
      <c r="KKR183" s="216"/>
      <c r="KKS183" s="216"/>
      <c r="KKT183" s="216"/>
      <c r="KKU183" s="216"/>
      <c r="KKV183" s="216"/>
      <c r="KKW183" s="216"/>
      <c r="KKX183" s="216"/>
      <c r="KKY183" s="216"/>
      <c r="KKZ183" s="216"/>
      <c r="KLA183" s="216"/>
      <c r="KLB183" s="216"/>
      <c r="KLC183" s="216"/>
      <c r="KLD183" s="216"/>
      <c r="KLE183" s="216"/>
      <c r="KLF183" s="216"/>
      <c r="KLG183" s="216"/>
      <c r="KLH183" s="216"/>
      <c r="KLI183" s="216"/>
      <c r="KLJ183" s="216"/>
      <c r="KLK183" s="216"/>
      <c r="KLL183" s="216"/>
      <c r="KLM183" s="216"/>
      <c r="KLN183" s="216"/>
      <c r="KLO183" s="216"/>
      <c r="KLP183" s="216"/>
      <c r="KLQ183" s="216"/>
      <c r="KLR183" s="216"/>
      <c r="KLS183" s="216"/>
      <c r="KLT183" s="216"/>
      <c r="KLU183" s="216"/>
      <c r="KLV183" s="216"/>
      <c r="KLW183" s="216"/>
      <c r="KLX183" s="216"/>
      <c r="KLY183" s="216"/>
      <c r="KLZ183" s="216"/>
      <c r="KMA183" s="216"/>
      <c r="KMB183" s="216"/>
      <c r="KMC183" s="216"/>
      <c r="KMD183" s="216"/>
      <c r="KME183" s="216"/>
      <c r="KMF183" s="216"/>
      <c r="KMG183" s="216"/>
      <c r="KMH183" s="216"/>
      <c r="KMI183" s="216"/>
      <c r="KMJ183" s="216"/>
      <c r="KMK183" s="216"/>
      <c r="KML183" s="216"/>
      <c r="KMM183" s="216"/>
      <c r="KMN183" s="216"/>
      <c r="KMO183" s="216"/>
      <c r="KMP183" s="216"/>
      <c r="KMQ183" s="216"/>
      <c r="KMR183" s="216"/>
      <c r="KMS183" s="216"/>
      <c r="KMT183" s="216"/>
      <c r="KMU183" s="216"/>
      <c r="KMV183" s="216"/>
      <c r="KMW183" s="216"/>
      <c r="KMX183" s="216"/>
      <c r="KMY183" s="216"/>
      <c r="KMZ183" s="216"/>
      <c r="KNA183" s="216"/>
      <c r="KNB183" s="216"/>
      <c r="KNC183" s="216"/>
      <c r="KND183" s="216"/>
      <c r="KNE183" s="216"/>
      <c r="KNF183" s="216"/>
      <c r="KNG183" s="216"/>
      <c r="KNH183" s="216"/>
      <c r="KNI183" s="216"/>
      <c r="KNJ183" s="216"/>
      <c r="KNK183" s="216"/>
      <c r="KNL183" s="216"/>
      <c r="KNM183" s="216"/>
      <c r="KNN183" s="216"/>
      <c r="KNO183" s="216"/>
      <c r="KNP183" s="216"/>
      <c r="KNQ183" s="216"/>
      <c r="KNR183" s="216"/>
      <c r="KNS183" s="216"/>
      <c r="KNT183" s="216"/>
      <c r="KNU183" s="216"/>
      <c r="KNV183" s="216"/>
      <c r="KNW183" s="216"/>
      <c r="KNX183" s="216"/>
      <c r="KNY183" s="216"/>
      <c r="KNZ183" s="216"/>
      <c r="KOA183" s="216"/>
      <c r="KOB183" s="216"/>
      <c r="KOC183" s="216"/>
      <c r="KOD183" s="216"/>
      <c r="KOE183" s="216"/>
      <c r="KOF183" s="216"/>
      <c r="KOG183" s="216"/>
      <c r="KOH183" s="216"/>
      <c r="KOI183" s="216"/>
      <c r="KOJ183" s="216"/>
      <c r="KOK183" s="216"/>
      <c r="KOL183" s="216"/>
      <c r="KOM183" s="216"/>
      <c r="KON183" s="216"/>
      <c r="KOO183" s="216"/>
      <c r="KOP183" s="216"/>
      <c r="KOQ183" s="216"/>
      <c r="KOR183" s="216"/>
      <c r="KOS183" s="216"/>
      <c r="KOT183" s="216"/>
      <c r="KOU183" s="216"/>
      <c r="KOV183" s="216"/>
      <c r="KOW183" s="216"/>
      <c r="KOX183" s="216"/>
      <c r="KOY183" s="216"/>
      <c r="KOZ183" s="216"/>
      <c r="KPA183" s="216"/>
      <c r="KPB183" s="216"/>
      <c r="KPC183" s="216"/>
      <c r="KPD183" s="216"/>
      <c r="KPE183" s="216"/>
      <c r="KPF183" s="216"/>
      <c r="KPG183" s="216"/>
      <c r="KPH183" s="216"/>
      <c r="KPI183" s="216"/>
      <c r="KPJ183" s="216"/>
      <c r="KPK183" s="216"/>
      <c r="KPL183" s="216"/>
      <c r="KPM183" s="216"/>
      <c r="KPN183" s="216"/>
      <c r="KPO183" s="216"/>
      <c r="KPP183" s="216"/>
      <c r="KPQ183" s="216"/>
      <c r="KPR183" s="216"/>
      <c r="KPS183" s="216"/>
      <c r="KPT183" s="216"/>
      <c r="KPU183" s="216"/>
      <c r="KPV183" s="216"/>
      <c r="KPW183" s="216"/>
      <c r="KPX183" s="216"/>
      <c r="KPY183" s="216"/>
      <c r="KPZ183" s="216"/>
      <c r="KQA183" s="216"/>
      <c r="KQB183" s="216"/>
      <c r="KQC183" s="216"/>
      <c r="KQD183" s="216"/>
      <c r="KQE183" s="216"/>
      <c r="KQF183" s="216"/>
      <c r="KQG183" s="216"/>
      <c r="KQH183" s="216"/>
      <c r="KQI183" s="216"/>
      <c r="KQJ183" s="216"/>
      <c r="KQK183" s="216"/>
      <c r="KQL183" s="216"/>
      <c r="KQM183" s="216"/>
      <c r="KQN183" s="216"/>
      <c r="KQO183" s="216"/>
      <c r="KQP183" s="216"/>
      <c r="KQQ183" s="216"/>
      <c r="KQR183" s="216"/>
      <c r="KQS183" s="216"/>
      <c r="KQT183" s="216"/>
      <c r="KQU183" s="216"/>
      <c r="KQV183" s="216"/>
      <c r="KQW183" s="216"/>
      <c r="KQX183" s="216"/>
      <c r="KQY183" s="216"/>
      <c r="KQZ183" s="216"/>
      <c r="KRA183" s="216"/>
      <c r="KRB183" s="216"/>
      <c r="KRC183" s="216"/>
      <c r="KRD183" s="216"/>
      <c r="KRE183" s="216"/>
      <c r="KRF183" s="216"/>
      <c r="KRG183" s="216"/>
      <c r="KRH183" s="216"/>
      <c r="KRI183" s="216"/>
      <c r="KRJ183" s="216"/>
      <c r="KRK183" s="216"/>
      <c r="KRL183" s="216"/>
      <c r="KRM183" s="216"/>
      <c r="KRN183" s="216"/>
      <c r="KRO183" s="216"/>
      <c r="KRP183" s="216"/>
      <c r="KRQ183" s="216"/>
      <c r="KRR183" s="216"/>
      <c r="KRS183" s="216"/>
      <c r="KRT183" s="216"/>
      <c r="KRU183" s="216"/>
      <c r="KRV183" s="216"/>
      <c r="KRW183" s="216"/>
      <c r="KRX183" s="216"/>
      <c r="KRY183" s="216"/>
      <c r="KRZ183" s="216"/>
      <c r="KSA183" s="216"/>
      <c r="KSB183" s="216"/>
      <c r="KSC183" s="216"/>
      <c r="KSD183" s="216"/>
      <c r="KSE183" s="216"/>
      <c r="KSF183" s="216"/>
      <c r="KSG183" s="216"/>
      <c r="KSH183" s="216"/>
      <c r="KSI183" s="216"/>
      <c r="KSJ183" s="216"/>
      <c r="KSK183" s="216"/>
      <c r="KSL183" s="216"/>
      <c r="KSM183" s="216"/>
      <c r="KSN183" s="216"/>
      <c r="KSO183" s="216"/>
      <c r="KSP183" s="216"/>
      <c r="KSQ183" s="216"/>
      <c r="KSR183" s="216"/>
      <c r="KSS183" s="216"/>
      <c r="KST183" s="216"/>
      <c r="KSU183" s="216"/>
      <c r="KSV183" s="216"/>
      <c r="KSW183" s="216"/>
      <c r="KSX183" s="216"/>
      <c r="KSY183" s="216"/>
      <c r="KSZ183" s="216"/>
      <c r="KTA183" s="216"/>
      <c r="KTB183" s="216"/>
      <c r="KTC183" s="216"/>
      <c r="KTD183" s="216"/>
      <c r="KTE183" s="216"/>
      <c r="KTF183" s="216"/>
      <c r="KTG183" s="216"/>
      <c r="KTH183" s="216"/>
      <c r="KTI183" s="216"/>
      <c r="KTJ183" s="216"/>
      <c r="KTK183" s="216"/>
      <c r="KTL183" s="216"/>
      <c r="KTM183" s="216"/>
      <c r="KTN183" s="216"/>
      <c r="KTO183" s="216"/>
      <c r="KTP183" s="216"/>
      <c r="KTQ183" s="216"/>
      <c r="KTR183" s="216"/>
      <c r="KTS183" s="216"/>
      <c r="KTT183" s="216"/>
      <c r="KTU183" s="216"/>
      <c r="KTV183" s="216"/>
      <c r="KTW183" s="216"/>
      <c r="KTX183" s="216"/>
      <c r="KTY183" s="216"/>
      <c r="KTZ183" s="216"/>
      <c r="KUA183" s="216"/>
      <c r="KUB183" s="216"/>
      <c r="KUC183" s="216"/>
      <c r="KUD183" s="216"/>
      <c r="KUE183" s="216"/>
      <c r="KUF183" s="216"/>
      <c r="KUG183" s="216"/>
      <c r="KUH183" s="216"/>
      <c r="KUI183" s="216"/>
      <c r="KUJ183" s="216"/>
      <c r="KUK183" s="216"/>
      <c r="KUL183" s="216"/>
      <c r="KUM183" s="216"/>
      <c r="KUN183" s="216"/>
      <c r="KUO183" s="216"/>
      <c r="KUP183" s="216"/>
      <c r="KUQ183" s="216"/>
      <c r="KUR183" s="216"/>
      <c r="KUS183" s="216"/>
      <c r="KUT183" s="216"/>
      <c r="KUU183" s="216"/>
      <c r="KUV183" s="216"/>
      <c r="KUW183" s="216"/>
      <c r="KUX183" s="216"/>
      <c r="KUY183" s="216"/>
      <c r="KUZ183" s="216"/>
      <c r="KVA183" s="216"/>
      <c r="KVB183" s="216"/>
      <c r="KVC183" s="216"/>
      <c r="KVD183" s="216"/>
      <c r="KVE183" s="216"/>
      <c r="KVF183" s="216"/>
      <c r="KVG183" s="216"/>
      <c r="KVH183" s="216"/>
      <c r="KVI183" s="216"/>
      <c r="KVJ183" s="216"/>
      <c r="KVK183" s="216"/>
      <c r="KVL183" s="216"/>
      <c r="KVM183" s="216"/>
      <c r="KVN183" s="216"/>
      <c r="KVO183" s="216"/>
      <c r="KVP183" s="216"/>
      <c r="KVQ183" s="216"/>
      <c r="KVR183" s="216"/>
      <c r="KVS183" s="216"/>
      <c r="KVT183" s="216"/>
      <c r="KVU183" s="216"/>
      <c r="KVV183" s="216"/>
      <c r="KVW183" s="216"/>
      <c r="KVX183" s="216"/>
      <c r="KVY183" s="216"/>
      <c r="KVZ183" s="216"/>
      <c r="KWA183" s="216"/>
      <c r="KWB183" s="216"/>
      <c r="KWC183" s="216"/>
      <c r="KWD183" s="216"/>
      <c r="KWE183" s="216"/>
      <c r="KWF183" s="216"/>
      <c r="KWG183" s="216"/>
      <c r="KWH183" s="216"/>
      <c r="KWI183" s="216"/>
      <c r="KWJ183" s="216"/>
      <c r="KWK183" s="216"/>
      <c r="KWL183" s="216"/>
      <c r="KWM183" s="216"/>
      <c r="KWN183" s="216"/>
      <c r="KWO183" s="216"/>
      <c r="KWP183" s="216"/>
      <c r="KWQ183" s="216"/>
      <c r="KWR183" s="216"/>
      <c r="KWS183" s="216"/>
      <c r="KWT183" s="216"/>
      <c r="KWU183" s="216"/>
      <c r="KWV183" s="216"/>
      <c r="KWW183" s="216"/>
      <c r="KWX183" s="216"/>
      <c r="KWY183" s="216"/>
      <c r="KWZ183" s="216"/>
      <c r="KXA183" s="216"/>
      <c r="KXB183" s="216"/>
      <c r="KXC183" s="216"/>
      <c r="KXD183" s="216"/>
      <c r="KXE183" s="216"/>
      <c r="KXF183" s="216"/>
      <c r="KXG183" s="216"/>
      <c r="KXH183" s="216"/>
      <c r="KXI183" s="216"/>
      <c r="KXJ183" s="216"/>
      <c r="KXK183" s="216"/>
      <c r="KXL183" s="216"/>
      <c r="KXM183" s="216"/>
      <c r="KXN183" s="216"/>
      <c r="KXO183" s="216"/>
      <c r="KXP183" s="216"/>
      <c r="KXQ183" s="216"/>
      <c r="KXR183" s="216"/>
      <c r="KXS183" s="216"/>
      <c r="KXT183" s="216"/>
      <c r="KXU183" s="216"/>
      <c r="KXV183" s="216"/>
      <c r="KXW183" s="216"/>
      <c r="KXX183" s="216"/>
      <c r="KXY183" s="216"/>
      <c r="KXZ183" s="216"/>
      <c r="KYA183" s="216"/>
      <c r="KYB183" s="216"/>
      <c r="KYC183" s="216"/>
      <c r="KYD183" s="216"/>
      <c r="KYE183" s="216"/>
      <c r="KYF183" s="216"/>
      <c r="KYG183" s="216"/>
      <c r="KYH183" s="216"/>
      <c r="KYI183" s="216"/>
      <c r="KYJ183" s="216"/>
      <c r="KYK183" s="216"/>
      <c r="KYL183" s="216"/>
      <c r="KYM183" s="216"/>
      <c r="KYN183" s="216"/>
      <c r="KYO183" s="216"/>
      <c r="KYP183" s="216"/>
      <c r="KYQ183" s="216"/>
      <c r="KYR183" s="216"/>
      <c r="KYS183" s="216"/>
      <c r="KYT183" s="216"/>
      <c r="KYU183" s="216"/>
      <c r="KYV183" s="216"/>
      <c r="KYW183" s="216"/>
      <c r="KYX183" s="216"/>
      <c r="KYY183" s="216"/>
      <c r="KYZ183" s="216"/>
      <c r="KZA183" s="216"/>
      <c r="KZB183" s="216"/>
      <c r="KZC183" s="216"/>
      <c r="KZD183" s="216"/>
      <c r="KZE183" s="216"/>
      <c r="KZF183" s="216"/>
      <c r="KZG183" s="216"/>
      <c r="KZH183" s="216"/>
      <c r="KZI183" s="216"/>
      <c r="KZJ183" s="216"/>
      <c r="KZK183" s="216"/>
      <c r="KZL183" s="216"/>
      <c r="KZM183" s="216"/>
      <c r="KZN183" s="216"/>
      <c r="KZO183" s="216"/>
      <c r="KZP183" s="216"/>
      <c r="KZQ183" s="216"/>
      <c r="KZR183" s="216"/>
      <c r="KZS183" s="216"/>
      <c r="KZT183" s="216"/>
      <c r="KZU183" s="216"/>
      <c r="KZV183" s="216"/>
      <c r="KZW183" s="216"/>
      <c r="KZX183" s="216"/>
      <c r="KZY183" s="216"/>
      <c r="KZZ183" s="216"/>
      <c r="LAA183" s="216"/>
      <c r="LAB183" s="216"/>
      <c r="LAC183" s="216"/>
      <c r="LAD183" s="216"/>
      <c r="LAE183" s="216"/>
      <c r="LAF183" s="216"/>
      <c r="LAG183" s="216"/>
      <c r="LAH183" s="216"/>
      <c r="LAI183" s="216"/>
      <c r="LAJ183" s="216"/>
      <c r="LAK183" s="216"/>
      <c r="LAL183" s="216"/>
      <c r="LAM183" s="216"/>
      <c r="LAN183" s="216"/>
      <c r="LAO183" s="216"/>
      <c r="LAP183" s="216"/>
      <c r="LAQ183" s="216"/>
      <c r="LAR183" s="216"/>
      <c r="LAS183" s="216"/>
      <c r="LAT183" s="216"/>
      <c r="LAU183" s="216"/>
      <c r="LAV183" s="216"/>
      <c r="LAW183" s="216"/>
      <c r="LAX183" s="216"/>
      <c r="LAY183" s="216"/>
      <c r="LAZ183" s="216"/>
      <c r="LBA183" s="216"/>
      <c r="LBB183" s="216"/>
      <c r="LBC183" s="216"/>
      <c r="LBD183" s="216"/>
      <c r="LBE183" s="216"/>
      <c r="LBF183" s="216"/>
      <c r="LBG183" s="216"/>
      <c r="LBH183" s="216"/>
      <c r="LBI183" s="216"/>
      <c r="LBJ183" s="216"/>
      <c r="LBK183" s="216"/>
      <c r="LBL183" s="216"/>
      <c r="LBM183" s="216"/>
      <c r="LBN183" s="216"/>
      <c r="LBO183" s="216"/>
      <c r="LBP183" s="216"/>
      <c r="LBQ183" s="216"/>
      <c r="LBR183" s="216"/>
      <c r="LBS183" s="216"/>
      <c r="LBT183" s="216"/>
      <c r="LBU183" s="216"/>
      <c r="LBV183" s="216"/>
      <c r="LBW183" s="216"/>
      <c r="LBX183" s="216"/>
      <c r="LBY183" s="216"/>
      <c r="LBZ183" s="216"/>
      <c r="LCA183" s="216"/>
      <c r="LCB183" s="216"/>
      <c r="LCC183" s="216"/>
      <c r="LCD183" s="216"/>
      <c r="LCE183" s="216"/>
      <c r="LCF183" s="216"/>
      <c r="LCG183" s="216"/>
      <c r="LCH183" s="216"/>
      <c r="LCI183" s="216"/>
      <c r="LCJ183" s="216"/>
      <c r="LCK183" s="216"/>
      <c r="LCL183" s="216"/>
      <c r="LCM183" s="216"/>
      <c r="LCN183" s="216"/>
      <c r="LCO183" s="216"/>
      <c r="LCP183" s="216"/>
      <c r="LCQ183" s="216"/>
      <c r="LCR183" s="216"/>
      <c r="LCS183" s="216"/>
      <c r="LCT183" s="216"/>
      <c r="LCU183" s="216"/>
      <c r="LCV183" s="216"/>
      <c r="LCW183" s="216"/>
      <c r="LCX183" s="216"/>
      <c r="LCY183" s="216"/>
      <c r="LCZ183" s="216"/>
      <c r="LDA183" s="216"/>
      <c r="LDB183" s="216"/>
      <c r="LDC183" s="216"/>
      <c r="LDD183" s="216"/>
      <c r="LDE183" s="216"/>
      <c r="LDF183" s="216"/>
      <c r="LDG183" s="216"/>
      <c r="LDH183" s="216"/>
      <c r="LDI183" s="216"/>
      <c r="LDJ183" s="216"/>
      <c r="LDK183" s="216"/>
      <c r="LDL183" s="216"/>
      <c r="LDM183" s="216"/>
      <c r="LDN183" s="216"/>
      <c r="LDO183" s="216"/>
      <c r="LDP183" s="216"/>
      <c r="LDQ183" s="216"/>
      <c r="LDR183" s="216"/>
      <c r="LDS183" s="216"/>
      <c r="LDT183" s="216"/>
      <c r="LDU183" s="216"/>
      <c r="LDV183" s="216"/>
      <c r="LDW183" s="216"/>
      <c r="LDX183" s="216"/>
      <c r="LDY183" s="216"/>
      <c r="LDZ183" s="216"/>
      <c r="LEA183" s="216"/>
      <c r="LEB183" s="216"/>
      <c r="LEC183" s="216"/>
      <c r="LED183" s="216"/>
      <c r="LEE183" s="216"/>
      <c r="LEF183" s="216"/>
      <c r="LEG183" s="216"/>
      <c r="LEH183" s="216"/>
      <c r="LEI183" s="216"/>
      <c r="LEJ183" s="216"/>
      <c r="LEK183" s="216"/>
      <c r="LEL183" s="216"/>
      <c r="LEM183" s="216"/>
      <c r="LEN183" s="216"/>
      <c r="LEO183" s="216"/>
      <c r="LEP183" s="216"/>
      <c r="LEQ183" s="216"/>
      <c r="LER183" s="216"/>
      <c r="LES183" s="216"/>
      <c r="LET183" s="216"/>
      <c r="LEU183" s="216"/>
      <c r="LEV183" s="216"/>
      <c r="LEW183" s="216"/>
      <c r="LEX183" s="216"/>
      <c r="LEY183" s="216"/>
      <c r="LEZ183" s="216"/>
      <c r="LFA183" s="216"/>
      <c r="LFB183" s="216"/>
      <c r="LFC183" s="216"/>
      <c r="LFD183" s="216"/>
      <c r="LFE183" s="216"/>
      <c r="LFF183" s="216"/>
      <c r="LFG183" s="216"/>
      <c r="LFH183" s="216"/>
      <c r="LFI183" s="216"/>
      <c r="LFJ183" s="216"/>
      <c r="LFK183" s="216"/>
      <c r="LFL183" s="216"/>
      <c r="LFM183" s="216"/>
      <c r="LFN183" s="216"/>
      <c r="LFO183" s="216"/>
      <c r="LFP183" s="216"/>
      <c r="LFQ183" s="216"/>
      <c r="LFR183" s="216"/>
      <c r="LFS183" s="216"/>
      <c r="LFT183" s="216"/>
      <c r="LFU183" s="216"/>
      <c r="LFV183" s="216"/>
      <c r="LFW183" s="216"/>
      <c r="LFX183" s="216"/>
      <c r="LFY183" s="216"/>
      <c r="LFZ183" s="216"/>
      <c r="LGA183" s="216"/>
      <c r="LGB183" s="216"/>
      <c r="LGC183" s="216"/>
      <c r="LGD183" s="216"/>
      <c r="LGE183" s="216"/>
      <c r="LGF183" s="216"/>
      <c r="LGG183" s="216"/>
      <c r="LGH183" s="216"/>
      <c r="LGI183" s="216"/>
      <c r="LGJ183" s="216"/>
      <c r="LGK183" s="216"/>
      <c r="LGL183" s="216"/>
      <c r="LGM183" s="216"/>
      <c r="LGN183" s="216"/>
      <c r="LGO183" s="216"/>
      <c r="LGP183" s="216"/>
      <c r="LGQ183" s="216"/>
      <c r="LGR183" s="216"/>
      <c r="LGS183" s="216"/>
      <c r="LGT183" s="216"/>
      <c r="LGU183" s="216"/>
      <c r="LGV183" s="216"/>
      <c r="LGW183" s="216"/>
      <c r="LGX183" s="216"/>
      <c r="LGY183" s="216"/>
      <c r="LGZ183" s="216"/>
      <c r="LHA183" s="216"/>
      <c r="LHB183" s="216"/>
      <c r="LHC183" s="216"/>
      <c r="LHD183" s="216"/>
      <c r="LHE183" s="216"/>
      <c r="LHF183" s="216"/>
      <c r="LHG183" s="216"/>
      <c r="LHH183" s="216"/>
      <c r="LHI183" s="216"/>
      <c r="LHJ183" s="216"/>
      <c r="LHK183" s="216"/>
      <c r="LHL183" s="216"/>
      <c r="LHM183" s="216"/>
      <c r="LHN183" s="216"/>
      <c r="LHO183" s="216"/>
      <c r="LHP183" s="216"/>
      <c r="LHQ183" s="216"/>
      <c r="LHR183" s="216"/>
      <c r="LHS183" s="216"/>
      <c r="LHT183" s="216"/>
      <c r="LHU183" s="216"/>
      <c r="LHV183" s="216"/>
      <c r="LHW183" s="216"/>
      <c r="LHX183" s="216"/>
      <c r="LHY183" s="216"/>
      <c r="LHZ183" s="216"/>
      <c r="LIA183" s="216"/>
      <c r="LIB183" s="216"/>
      <c r="LIC183" s="216"/>
      <c r="LID183" s="216"/>
      <c r="LIE183" s="216"/>
      <c r="LIF183" s="216"/>
      <c r="LIG183" s="216"/>
      <c r="LIH183" s="216"/>
      <c r="LII183" s="216"/>
      <c r="LIJ183" s="216"/>
      <c r="LIK183" s="216"/>
      <c r="LIL183" s="216"/>
      <c r="LIM183" s="216"/>
      <c r="LIN183" s="216"/>
      <c r="LIO183" s="216"/>
      <c r="LIP183" s="216"/>
      <c r="LIQ183" s="216"/>
      <c r="LIR183" s="216"/>
      <c r="LIS183" s="216"/>
      <c r="LIT183" s="216"/>
      <c r="LIU183" s="216"/>
      <c r="LIV183" s="216"/>
      <c r="LIW183" s="216"/>
      <c r="LIX183" s="216"/>
      <c r="LIY183" s="216"/>
      <c r="LIZ183" s="216"/>
      <c r="LJA183" s="216"/>
      <c r="LJB183" s="216"/>
      <c r="LJC183" s="216"/>
      <c r="LJD183" s="216"/>
      <c r="LJE183" s="216"/>
      <c r="LJF183" s="216"/>
      <c r="LJG183" s="216"/>
      <c r="LJH183" s="216"/>
      <c r="LJI183" s="216"/>
      <c r="LJJ183" s="216"/>
      <c r="LJK183" s="216"/>
      <c r="LJL183" s="216"/>
      <c r="LJM183" s="216"/>
      <c r="LJN183" s="216"/>
      <c r="LJO183" s="216"/>
      <c r="LJP183" s="216"/>
      <c r="LJQ183" s="216"/>
      <c r="LJR183" s="216"/>
      <c r="LJS183" s="216"/>
      <c r="LJT183" s="216"/>
      <c r="LJU183" s="216"/>
      <c r="LJV183" s="216"/>
      <c r="LJW183" s="216"/>
      <c r="LJX183" s="216"/>
      <c r="LJY183" s="216"/>
      <c r="LJZ183" s="216"/>
      <c r="LKA183" s="216"/>
      <c r="LKB183" s="216"/>
      <c r="LKC183" s="216"/>
      <c r="LKD183" s="216"/>
      <c r="LKE183" s="216"/>
      <c r="LKF183" s="216"/>
      <c r="LKG183" s="216"/>
      <c r="LKH183" s="216"/>
      <c r="LKI183" s="216"/>
      <c r="LKJ183" s="216"/>
      <c r="LKK183" s="216"/>
      <c r="LKL183" s="216"/>
      <c r="LKM183" s="216"/>
      <c r="LKN183" s="216"/>
      <c r="LKO183" s="216"/>
      <c r="LKP183" s="216"/>
      <c r="LKQ183" s="216"/>
      <c r="LKR183" s="216"/>
      <c r="LKS183" s="216"/>
      <c r="LKT183" s="216"/>
      <c r="LKU183" s="216"/>
      <c r="LKV183" s="216"/>
      <c r="LKW183" s="216"/>
      <c r="LKX183" s="216"/>
      <c r="LKY183" s="216"/>
      <c r="LKZ183" s="216"/>
      <c r="LLA183" s="216"/>
      <c r="LLB183" s="216"/>
      <c r="LLC183" s="216"/>
      <c r="LLD183" s="216"/>
      <c r="LLE183" s="216"/>
      <c r="LLF183" s="216"/>
      <c r="LLG183" s="216"/>
      <c r="LLH183" s="216"/>
      <c r="LLI183" s="216"/>
      <c r="LLJ183" s="216"/>
      <c r="LLK183" s="216"/>
      <c r="LLL183" s="216"/>
      <c r="LLM183" s="216"/>
      <c r="LLN183" s="216"/>
      <c r="LLO183" s="216"/>
      <c r="LLP183" s="216"/>
      <c r="LLQ183" s="216"/>
      <c r="LLR183" s="216"/>
      <c r="LLS183" s="216"/>
      <c r="LLT183" s="216"/>
      <c r="LLU183" s="216"/>
      <c r="LLV183" s="216"/>
      <c r="LLW183" s="216"/>
      <c r="LLX183" s="216"/>
      <c r="LLY183" s="216"/>
      <c r="LLZ183" s="216"/>
      <c r="LMA183" s="216"/>
      <c r="LMB183" s="216"/>
      <c r="LMC183" s="216"/>
      <c r="LMD183" s="216"/>
      <c r="LME183" s="216"/>
      <c r="LMF183" s="216"/>
      <c r="LMG183" s="216"/>
      <c r="LMH183" s="216"/>
      <c r="LMI183" s="216"/>
      <c r="LMJ183" s="216"/>
      <c r="LMK183" s="216"/>
      <c r="LML183" s="216"/>
      <c r="LMM183" s="216"/>
      <c r="LMN183" s="216"/>
      <c r="LMO183" s="216"/>
      <c r="LMP183" s="216"/>
      <c r="LMQ183" s="216"/>
      <c r="LMR183" s="216"/>
      <c r="LMS183" s="216"/>
      <c r="LMT183" s="216"/>
      <c r="LMU183" s="216"/>
      <c r="LMV183" s="216"/>
      <c r="LMW183" s="216"/>
      <c r="LMX183" s="216"/>
      <c r="LMY183" s="216"/>
      <c r="LMZ183" s="216"/>
      <c r="LNA183" s="216"/>
      <c r="LNB183" s="216"/>
      <c r="LNC183" s="216"/>
      <c r="LND183" s="216"/>
      <c r="LNE183" s="216"/>
      <c r="LNF183" s="216"/>
      <c r="LNG183" s="216"/>
      <c r="LNH183" s="216"/>
      <c r="LNI183" s="216"/>
      <c r="LNJ183" s="216"/>
      <c r="LNK183" s="216"/>
      <c r="LNL183" s="216"/>
      <c r="LNM183" s="216"/>
      <c r="LNN183" s="216"/>
      <c r="LNO183" s="216"/>
      <c r="LNP183" s="216"/>
      <c r="LNQ183" s="216"/>
      <c r="LNR183" s="216"/>
      <c r="LNS183" s="216"/>
      <c r="LNT183" s="216"/>
      <c r="LNU183" s="216"/>
      <c r="LNV183" s="216"/>
      <c r="LNW183" s="216"/>
      <c r="LNX183" s="216"/>
      <c r="LNY183" s="216"/>
      <c r="LNZ183" s="216"/>
      <c r="LOA183" s="216"/>
      <c r="LOB183" s="216"/>
      <c r="LOC183" s="216"/>
      <c r="LOD183" s="216"/>
      <c r="LOE183" s="216"/>
      <c r="LOF183" s="216"/>
      <c r="LOG183" s="216"/>
      <c r="LOH183" s="216"/>
      <c r="LOI183" s="216"/>
      <c r="LOJ183" s="216"/>
      <c r="LOK183" s="216"/>
      <c r="LOL183" s="216"/>
      <c r="LOM183" s="216"/>
      <c r="LON183" s="216"/>
      <c r="LOO183" s="216"/>
      <c r="LOP183" s="216"/>
      <c r="LOQ183" s="216"/>
      <c r="LOR183" s="216"/>
      <c r="LOS183" s="216"/>
      <c r="LOT183" s="216"/>
      <c r="LOU183" s="216"/>
      <c r="LOV183" s="216"/>
      <c r="LOW183" s="216"/>
      <c r="LOX183" s="216"/>
      <c r="LOY183" s="216"/>
      <c r="LOZ183" s="216"/>
      <c r="LPA183" s="216"/>
      <c r="LPB183" s="216"/>
      <c r="LPC183" s="216"/>
      <c r="LPD183" s="216"/>
      <c r="LPE183" s="216"/>
      <c r="LPF183" s="216"/>
      <c r="LPG183" s="216"/>
      <c r="LPH183" s="216"/>
      <c r="LPI183" s="216"/>
      <c r="LPJ183" s="216"/>
      <c r="LPK183" s="216"/>
      <c r="LPL183" s="216"/>
      <c r="LPM183" s="216"/>
      <c r="LPN183" s="216"/>
      <c r="LPO183" s="216"/>
      <c r="LPP183" s="216"/>
      <c r="LPQ183" s="216"/>
      <c r="LPR183" s="216"/>
      <c r="LPS183" s="216"/>
      <c r="LPT183" s="216"/>
      <c r="LPU183" s="216"/>
      <c r="LPV183" s="216"/>
      <c r="LPW183" s="216"/>
      <c r="LPX183" s="216"/>
      <c r="LPY183" s="216"/>
      <c r="LPZ183" s="216"/>
      <c r="LQA183" s="216"/>
      <c r="LQB183" s="216"/>
      <c r="LQC183" s="216"/>
      <c r="LQD183" s="216"/>
      <c r="LQE183" s="216"/>
      <c r="LQF183" s="216"/>
      <c r="LQG183" s="216"/>
      <c r="LQH183" s="216"/>
      <c r="LQI183" s="216"/>
      <c r="LQJ183" s="216"/>
      <c r="LQK183" s="216"/>
      <c r="LQL183" s="216"/>
      <c r="LQM183" s="216"/>
      <c r="LQN183" s="216"/>
      <c r="LQO183" s="216"/>
      <c r="LQP183" s="216"/>
      <c r="LQQ183" s="216"/>
      <c r="LQR183" s="216"/>
      <c r="LQS183" s="216"/>
      <c r="LQT183" s="216"/>
      <c r="LQU183" s="216"/>
      <c r="LQV183" s="216"/>
      <c r="LQW183" s="216"/>
      <c r="LQX183" s="216"/>
      <c r="LQY183" s="216"/>
      <c r="LQZ183" s="216"/>
      <c r="LRA183" s="216"/>
      <c r="LRB183" s="216"/>
      <c r="LRC183" s="216"/>
      <c r="LRD183" s="216"/>
      <c r="LRE183" s="216"/>
      <c r="LRF183" s="216"/>
      <c r="LRG183" s="216"/>
      <c r="LRH183" s="216"/>
      <c r="LRI183" s="216"/>
      <c r="LRJ183" s="216"/>
      <c r="LRK183" s="216"/>
      <c r="LRL183" s="216"/>
      <c r="LRM183" s="216"/>
      <c r="LRN183" s="216"/>
      <c r="LRO183" s="216"/>
      <c r="LRP183" s="216"/>
      <c r="LRQ183" s="216"/>
      <c r="LRR183" s="216"/>
      <c r="LRS183" s="216"/>
      <c r="LRT183" s="216"/>
      <c r="LRU183" s="216"/>
      <c r="LRV183" s="216"/>
      <c r="LRW183" s="216"/>
      <c r="LRX183" s="216"/>
      <c r="LRY183" s="216"/>
      <c r="LRZ183" s="216"/>
      <c r="LSA183" s="216"/>
      <c r="LSB183" s="216"/>
      <c r="LSC183" s="216"/>
      <c r="LSD183" s="216"/>
      <c r="LSE183" s="216"/>
      <c r="LSF183" s="216"/>
      <c r="LSG183" s="216"/>
      <c r="LSH183" s="216"/>
      <c r="LSI183" s="216"/>
      <c r="LSJ183" s="216"/>
      <c r="LSK183" s="216"/>
      <c r="LSL183" s="216"/>
      <c r="LSM183" s="216"/>
      <c r="LSN183" s="216"/>
      <c r="LSO183" s="216"/>
      <c r="LSP183" s="216"/>
      <c r="LSQ183" s="216"/>
      <c r="LSR183" s="216"/>
      <c r="LSS183" s="216"/>
      <c r="LST183" s="216"/>
      <c r="LSU183" s="216"/>
      <c r="LSV183" s="216"/>
      <c r="LSW183" s="216"/>
      <c r="LSX183" s="216"/>
      <c r="LSY183" s="216"/>
      <c r="LSZ183" s="216"/>
      <c r="LTA183" s="216"/>
      <c r="LTB183" s="216"/>
      <c r="LTC183" s="216"/>
      <c r="LTD183" s="216"/>
      <c r="LTE183" s="216"/>
      <c r="LTF183" s="216"/>
      <c r="LTG183" s="216"/>
      <c r="LTH183" s="216"/>
      <c r="LTI183" s="216"/>
      <c r="LTJ183" s="216"/>
      <c r="LTK183" s="216"/>
      <c r="LTL183" s="216"/>
      <c r="LTM183" s="216"/>
      <c r="LTN183" s="216"/>
      <c r="LTO183" s="216"/>
      <c r="LTP183" s="216"/>
      <c r="LTQ183" s="216"/>
      <c r="LTR183" s="216"/>
      <c r="LTS183" s="216"/>
      <c r="LTT183" s="216"/>
      <c r="LTU183" s="216"/>
      <c r="LTV183" s="216"/>
      <c r="LTW183" s="216"/>
      <c r="LTX183" s="216"/>
      <c r="LTY183" s="216"/>
      <c r="LTZ183" s="216"/>
      <c r="LUA183" s="216"/>
      <c r="LUB183" s="216"/>
      <c r="LUC183" s="216"/>
      <c r="LUD183" s="216"/>
      <c r="LUE183" s="216"/>
      <c r="LUF183" s="216"/>
      <c r="LUG183" s="216"/>
      <c r="LUH183" s="216"/>
      <c r="LUI183" s="216"/>
      <c r="LUJ183" s="216"/>
      <c r="LUK183" s="216"/>
      <c r="LUL183" s="216"/>
      <c r="LUM183" s="216"/>
      <c r="LUN183" s="216"/>
      <c r="LUO183" s="216"/>
      <c r="LUP183" s="216"/>
      <c r="LUQ183" s="216"/>
      <c r="LUR183" s="216"/>
      <c r="LUS183" s="216"/>
      <c r="LUT183" s="216"/>
      <c r="LUU183" s="216"/>
      <c r="LUV183" s="216"/>
      <c r="LUW183" s="216"/>
      <c r="LUX183" s="216"/>
      <c r="LUY183" s="216"/>
      <c r="LUZ183" s="216"/>
      <c r="LVA183" s="216"/>
      <c r="LVB183" s="216"/>
      <c r="LVC183" s="216"/>
      <c r="LVD183" s="216"/>
      <c r="LVE183" s="216"/>
      <c r="LVF183" s="216"/>
      <c r="LVG183" s="216"/>
      <c r="LVH183" s="216"/>
      <c r="LVI183" s="216"/>
      <c r="LVJ183" s="216"/>
      <c r="LVK183" s="216"/>
      <c r="LVL183" s="216"/>
      <c r="LVM183" s="216"/>
      <c r="LVN183" s="216"/>
      <c r="LVO183" s="216"/>
      <c r="LVP183" s="216"/>
      <c r="LVQ183" s="216"/>
      <c r="LVR183" s="216"/>
      <c r="LVS183" s="216"/>
      <c r="LVT183" s="216"/>
      <c r="LVU183" s="216"/>
      <c r="LVV183" s="216"/>
      <c r="LVW183" s="216"/>
      <c r="LVX183" s="216"/>
      <c r="LVY183" s="216"/>
      <c r="LVZ183" s="216"/>
      <c r="LWA183" s="216"/>
      <c r="LWB183" s="216"/>
      <c r="LWC183" s="216"/>
      <c r="LWD183" s="216"/>
      <c r="LWE183" s="216"/>
      <c r="LWF183" s="216"/>
      <c r="LWG183" s="216"/>
      <c r="LWH183" s="216"/>
      <c r="LWI183" s="216"/>
      <c r="LWJ183" s="216"/>
      <c r="LWK183" s="216"/>
      <c r="LWL183" s="216"/>
      <c r="LWM183" s="216"/>
      <c r="LWN183" s="216"/>
      <c r="LWO183" s="216"/>
      <c r="LWP183" s="216"/>
      <c r="LWQ183" s="216"/>
      <c r="LWR183" s="216"/>
      <c r="LWS183" s="216"/>
      <c r="LWT183" s="216"/>
      <c r="LWU183" s="216"/>
      <c r="LWV183" s="216"/>
      <c r="LWW183" s="216"/>
      <c r="LWX183" s="216"/>
      <c r="LWY183" s="216"/>
      <c r="LWZ183" s="216"/>
      <c r="LXA183" s="216"/>
      <c r="LXB183" s="216"/>
      <c r="LXC183" s="216"/>
      <c r="LXD183" s="216"/>
      <c r="LXE183" s="216"/>
      <c r="LXF183" s="216"/>
      <c r="LXG183" s="216"/>
      <c r="LXH183" s="216"/>
      <c r="LXI183" s="216"/>
      <c r="LXJ183" s="216"/>
      <c r="LXK183" s="216"/>
      <c r="LXL183" s="216"/>
      <c r="LXM183" s="216"/>
      <c r="LXN183" s="216"/>
      <c r="LXO183" s="216"/>
      <c r="LXP183" s="216"/>
      <c r="LXQ183" s="216"/>
      <c r="LXR183" s="216"/>
      <c r="LXS183" s="216"/>
      <c r="LXT183" s="216"/>
      <c r="LXU183" s="216"/>
      <c r="LXV183" s="216"/>
      <c r="LXW183" s="216"/>
      <c r="LXX183" s="216"/>
      <c r="LXY183" s="216"/>
      <c r="LXZ183" s="216"/>
      <c r="LYA183" s="216"/>
      <c r="LYB183" s="216"/>
      <c r="LYC183" s="216"/>
      <c r="LYD183" s="216"/>
      <c r="LYE183" s="216"/>
      <c r="LYF183" s="216"/>
      <c r="LYG183" s="216"/>
      <c r="LYH183" s="216"/>
      <c r="LYI183" s="216"/>
      <c r="LYJ183" s="216"/>
      <c r="LYK183" s="216"/>
      <c r="LYL183" s="216"/>
      <c r="LYM183" s="216"/>
      <c r="LYN183" s="216"/>
      <c r="LYO183" s="216"/>
      <c r="LYP183" s="216"/>
      <c r="LYQ183" s="216"/>
      <c r="LYR183" s="216"/>
      <c r="LYS183" s="216"/>
      <c r="LYT183" s="216"/>
      <c r="LYU183" s="216"/>
      <c r="LYV183" s="216"/>
      <c r="LYW183" s="216"/>
      <c r="LYX183" s="216"/>
      <c r="LYY183" s="216"/>
      <c r="LYZ183" s="216"/>
      <c r="LZA183" s="216"/>
      <c r="LZB183" s="216"/>
      <c r="LZC183" s="216"/>
      <c r="LZD183" s="216"/>
      <c r="LZE183" s="216"/>
      <c r="LZF183" s="216"/>
      <c r="LZG183" s="216"/>
      <c r="LZH183" s="216"/>
      <c r="LZI183" s="216"/>
      <c r="LZJ183" s="216"/>
      <c r="LZK183" s="216"/>
      <c r="LZL183" s="216"/>
      <c r="LZM183" s="216"/>
      <c r="LZN183" s="216"/>
      <c r="LZO183" s="216"/>
      <c r="LZP183" s="216"/>
      <c r="LZQ183" s="216"/>
      <c r="LZR183" s="216"/>
      <c r="LZS183" s="216"/>
      <c r="LZT183" s="216"/>
      <c r="LZU183" s="216"/>
      <c r="LZV183" s="216"/>
      <c r="LZW183" s="216"/>
      <c r="LZX183" s="216"/>
      <c r="LZY183" s="216"/>
      <c r="LZZ183" s="216"/>
      <c r="MAA183" s="216"/>
      <c r="MAB183" s="216"/>
      <c r="MAC183" s="216"/>
      <c r="MAD183" s="216"/>
      <c r="MAE183" s="216"/>
      <c r="MAF183" s="216"/>
      <c r="MAG183" s="216"/>
      <c r="MAH183" s="216"/>
      <c r="MAI183" s="216"/>
      <c r="MAJ183" s="216"/>
      <c r="MAK183" s="216"/>
      <c r="MAL183" s="216"/>
      <c r="MAM183" s="216"/>
      <c r="MAN183" s="216"/>
      <c r="MAO183" s="216"/>
      <c r="MAP183" s="216"/>
      <c r="MAQ183" s="216"/>
      <c r="MAR183" s="216"/>
      <c r="MAS183" s="216"/>
      <c r="MAT183" s="216"/>
      <c r="MAU183" s="216"/>
      <c r="MAV183" s="216"/>
      <c r="MAW183" s="216"/>
      <c r="MAX183" s="216"/>
      <c r="MAY183" s="216"/>
      <c r="MAZ183" s="216"/>
      <c r="MBA183" s="216"/>
      <c r="MBB183" s="216"/>
      <c r="MBC183" s="216"/>
      <c r="MBD183" s="216"/>
      <c r="MBE183" s="216"/>
      <c r="MBF183" s="216"/>
      <c r="MBG183" s="216"/>
      <c r="MBH183" s="216"/>
      <c r="MBI183" s="216"/>
      <c r="MBJ183" s="216"/>
      <c r="MBK183" s="216"/>
      <c r="MBL183" s="216"/>
      <c r="MBM183" s="216"/>
      <c r="MBN183" s="216"/>
      <c r="MBO183" s="216"/>
      <c r="MBP183" s="216"/>
      <c r="MBQ183" s="216"/>
      <c r="MBR183" s="216"/>
      <c r="MBS183" s="216"/>
      <c r="MBT183" s="216"/>
      <c r="MBU183" s="216"/>
      <c r="MBV183" s="216"/>
      <c r="MBW183" s="216"/>
      <c r="MBX183" s="216"/>
      <c r="MBY183" s="216"/>
      <c r="MBZ183" s="216"/>
      <c r="MCA183" s="216"/>
      <c r="MCB183" s="216"/>
      <c r="MCC183" s="216"/>
      <c r="MCD183" s="216"/>
      <c r="MCE183" s="216"/>
      <c r="MCF183" s="216"/>
      <c r="MCG183" s="216"/>
      <c r="MCH183" s="216"/>
      <c r="MCI183" s="216"/>
      <c r="MCJ183" s="216"/>
      <c r="MCK183" s="216"/>
      <c r="MCL183" s="216"/>
      <c r="MCM183" s="216"/>
      <c r="MCN183" s="216"/>
      <c r="MCO183" s="216"/>
      <c r="MCP183" s="216"/>
      <c r="MCQ183" s="216"/>
      <c r="MCR183" s="216"/>
      <c r="MCS183" s="216"/>
      <c r="MCT183" s="216"/>
      <c r="MCU183" s="216"/>
      <c r="MCV183" s="216"/>
      <c r="MCW183" s="216"/>
      <c r="MCX183" s="216"/>
      <c r="MCY183" s="216"/>
      <c r="MCZ183" s="216"/>
      <c r="MDA183" s="216"/>
      <c r="MDB183" s="216"/>
      <c r="MDC183" s="216"/>
      <c r="MDD183" s="216"/>
      <c r="MDE183" s="216"/>
      <c r="MDF183" s="216"/>
      <c r="MDG183" s="216"/>
      <c r="MDH183" s="216"/>
      <c r="MDI183" s="216"/>
      <c r="MDJ183" s="216"/>
      <c r="MDK183" s="216"/>
      <c r="MDL183" s="216"/>
      <c r="MDM183" s="216"/>
      <c r="MDN183" s="216"/>
      <c r="MDO183" s="216"/>
      <c r="MDP183" s="216"/>
      <c r="MDQ183" s="216"/>
      <c r="MDR183" s="216"/>
      <c r="MDS183" s="216"/>
      <c r="MDT183" s="216"/>
      <c r="MDU183" s="216"/>
      <c r="MDV183" s="216"/>
      <c r="MDW183" s="216"/>
      <c r="MDX183" s="216"/>
      <c r="MDY183" s="216"/>
      <c r="MDZ183" s="216"/>
      <c r="MEA183" s="216"/>
      <c r="MEB183" s="216"/>
      <c r="MEC183" s="216"/>
      <c r="MED183" s="216"/>
      <c r="MEE183" s="216"/>
      <c r="MEF183" s="216"/>
      <c r="MEG183" s="216"/>
      <c r="MEH183" s="216"/>
      <c r="MEI183" s="216"/>
      <c r="MEJ183" s="216"/>
      <c r="MEK183" s="216"/>
      <c r="MEL183" s="216"/>
      <c r="MEM183" s="216"/>
      <c r="MEN183" s="216"/>
      <c r="MEO183" s="216"/>
      <c r="MEP183" s="216"/>
      <c r="MEQ183" s="216"/>
      <c r="MER183" s="216"/>
      <c r="MES183" s="216"/>
      <c r="MET183" s="216"/>
      <c r="MEU183" s="216"/>
      <c r="MEV183" s="216"/>
      <c r="MEW183" s="216"/>
      <c r="MEX183" s="216"/>
      <c r="MEY183" s="216"/>
      <c r="MEZ183" s="216"/>
      <c r="MFA183" s="216"/>
      <c r="MFB183" s="216"/>
      <c r="MFC183" s="216"/>
      <c r="MFD183" s="216"/>
      <c r="MFE183" s="216"/>
      <c r="MFF183" s="216"/>
      <c r="MFG183" s="216"/>
      <c r="MFH183" s="216"/>
      <c r="MFI183" s="216"/>
      <c r="MFJ183" s="216"/>
      <c r="MFK183" s="216"/>
      <c r="MFL183" s="216"/>
      <c r="MFM183" s="216"/>
      <c r="MFN183" s="216"/>
      <c r="MFO183" s="216"/>
      <c r="MFP183" s="216"/>
      <c r="MFQ183" s="216"/>
      <c r="MFR183" s="216"/>
      <c r="MFS183" s="216"/>
      <c r="MFT183" s="216"/>
      <c r="MFU183" s="216"/>
      <c r="MFV183" s="216"/>
      <c r="MFW183" s="216"/>
      <c r="MFX183" s="216"/>
      <c r="MFY183" s="216"/>
      <c r="MFZ183" s="216"/>
      <c r="MGA183" s="216"/>
      <c r="MGB183" s="216"/>
      <c r="MGC183" s="216"/>
      <c r="MGD183" s="216"/>
      <c r="MGE183" s="216"/>
      <c r="MGF183" s="216"/>
      <c r="MGG183" s="216"/>
      <c r="MGH183" s="216"/>
      <c r="MGI183" s="216"/>
      <c r="MGJ183" s="216"/>
      <c r="MGK183" s="216"/>
      <c r="MGL183" s="216"/>
      <c r="MGM183" s="216"/>
      <c r="MGN183" s="216"/>
      <c r="MGO183" s="216"/>
      <c r="MGP183" s="216"/>
      <c r="MGQ183" s="216"/>
      <c r="MGR183" s="216"/>
      <c r="MGS183" s="216"/>
      <c r="MGT183" s="216"/>
      <c r="MGU183" s="216"/>
      <c r="MGV183" s="216"/>
      <c r="MGW183" s="216"/>
      <c r="MGX183" s="216"/>
      <c r="MGY183" s="216"/>
      <c r="MGZ183" s="216"/>
      <c r="MHA183" s="216"/>
      <c r="MHB183" s="216"/>
      <c r="MHC183" s="216"/>
      <c r="MHD183" s="216"/>
      <c r="MHE183" s="216"/>
      <c r="MHF183" s="216"/>
      <c r="MHG183" s="216"/>
      <c r="MHH183" s="216"/>
      <c r="MHI183" s="216"/>
      <c r="MHJ183" s="216"/>
      <c r="MHK183" s="216"/>
      <c r="MHL183" s="216"/>
      <c r="MHM183" s="216"/>
      <c r="MHN183" s="216"/>
      <c r="MHO183" s="216"/>
      <c r="MHP183" s="216"/>
      <c r="MHQ183" s="216"/>
      <c r="MHR183" s="216"/>
      <c r="MHS183" s="216"/>
      <c r="MHT183" s="216"/>
      <c r="MHU183" s="216"/>
      <c r="MHV183" s="216"/>
      <c r="MHW183" s="216"/>
      <c r="MHX183" s="216"/>
      <c r="MHY183" s="216"/>
      <c r="MHZ183" s="216"/>
      <c r="MIA183" s="216"/>
      <c r="MIB183" s="216"/>
      <c r="MIC183" s="216"/>
      <c r="MID183" s="216"/>
      <c r="MIE183" s="216"/>
      <c r="MIF183" s="216"/>
      <c r="MIG183" s="216"/>
      <c r="MIH183" s="216"/>
      <c r="MII183" s="216"/>
      <c r="MIJ183" s="216"/>
      <c r="MIK183" s="216"/>
      <c r="MIL183" s="216"/>
      <c r="MIM183" s="216"/>
      <c r="MIN183" s="216"/>
      <c r="MIO183" s="216"/>
      <c r="MIP183" s="216"/>
      <c r="MIQ183" s="216"/>
      <c r="MIR183" s="216"/>
      <c r="MIS183" s="216"/>
      <c r="MIT183" s="216"/>
      <c r="MIU183" s="216"/>
      <c r="MIV183" s="216"/>
      <c r="MIW183" s="216"/>
      <c r="MIX183" s="216"/>
      <c r="MIY183" s="216"/>
      <c r="MIZ183" s="216"/>
      <c r="MJA183" s="216"/>
      <c r="MJB183" s="216"/>
      <c r="MJC183" s="216"/>
      <c r="MJD183" s="216"/>
      <c r="MJE183" s="216"/>
      <c r="MJF183" s="216"/>
      <c r="MJG183" s="216"/>
      <c r="MJH183" s="216"/>
      <c r="MJI183" s="216"/>
      <c r="MJJ183" s="216"/>
      <c r="MJK183" s="216"/>
      <c r="MJL183" s="216"/>
      <c r="MJM183" s="216"/>
      <c r="MJN183" s="216"/>
      <c r="MJO183" s="216"/>
      <c r="MJP183" s="216"/>
      <c r="MJQ183" s="216"/>
      <c r="MJR183" s="216"/>
      <c r="MJS183" s="216"/>
      <c r="MJT183" s="216"/>
      <c r="MJU183" s="216"/>
      <c r="MJV183" s="216"/>
      <c r="MJW183" s="216"/>
      <c r="MJX183" s="216"/>
      <c r="MJY183" s="216"/>
      <c r="MJZ183" s="216"/>
      <c r="MKA183" s="216"/>
      <c r="MKB183" s="216"/>
      <c r="MKC183" s="216"/>
      <c r="MKD183" s="216"/>
      <c r="MKE183" s="216"/>
      <c r="MKF183" s="216"/>
      <c r="MKG183" s="216"/>
      <c r="MKH183" s="216"/>
      <c r="MKI183" s="216"/>
      <c r="MKJ183" s="216"/>
      <c r="MKK183" s="216"/>
      <c r="MKL183" s="216"/>
      <c r="MKM183" s="216"/>
      <c r="MKN183" s="216"/>
      <c r="MKO183" s="216"/>
      <c r="MKP183" s="216"/>
      <c r="MKQ183" s="216"/>
      <c r="MKR183" s="216"/>
      <c r="MKS183" s="216"/>
      <c r="MKT183" s="216"/>
      <c r="MKU183" s="216"/>
      <c r="MKV183" s="216"/>
      <c r="MKW183" s="216"/>
      <c r="MKX183" s="216"/>
      <c r="MKY183" s="216"/>
      <c r="MKZ183" s="216"/>
      <c r="MLA183" s="216"/>
      <c r="MLB183" s="216"/>
      <c r="MLC183" s="216"/>
      <c r="MLD183" s="216"/>
      <c r="MLE183" s="216"/>
      <c r="MLF183" s="216"/>
      <c r="MLG183" s="216"/>
      <c r="MLH183" s="216"/>
      <c r="MLI183" s="216"/>
      <c r="MLJ183" s="216"/>
      <c r="MLK183" s="216"/>
      <c r="MLL183" s="216"/>
      <c r="MLM183" s="216"/>
      <c r="MLN183" s="216"/>
      <c r="MLO183" s="216"/>
      <c r="MLP183" s="216"/>
      <c r="MLQ183" s="216"/>
      <c r="MLR183" s="216"/>
      <c r="MLS183" s="216"/>
      <c r="MLT183" s="216"/>
      <c r="MLU183" s="216"/>
      <c r="MLV183" s="216"/>
      <c r="MLW183" s="216"/>
      <c r="MLX183" s="216"/>
      <c r="MLY183" s="216"/>
      <c r="MLZ183" s="216"/>
      <c r="MMA183" s="216"/>
      <c r="MMB183" s="216"/>
      <c r="MMC183" s="216"/>
      <c r="MMD183" s="216"/>
      <c r="MME183" s="216"/>
      <c r="MMF183" s="216"/>
      <c r="MMG183" s="216"/>
      <c r="MMH183" s="216"/>
      <c r="MMI183" s="216"/>
      <c r="MMJ183" s="216"/>
      <c r="MMK183" s="216"/>
      <c r="MML183" s="216"/>
      <c r="MMM183" s="216"/>
      <c r="MMN183" s="216"/>
      <c r="MMO183" s="216"/>
      <c r="MMP183" s="216"/>
      <c r="MMQ183" s="216"/>
      <c r="MMR183" s="216"/>
      <c r="MMS183" s="216"/>
      <c r="MMT183" s="216"/>
      <c r="MMU183" s="216"/>
      <c r="MMV183" s="216"/>
      <c r="MMW183" s="216"/>
      <c r="MMX183" s="216"/>
      <c r="MMY183" s="216"/>
      <c r="MMZ183" s="216"/>
      <c r="MNA183" s="216"/>
      <c r="MNB183" s="216"/>
      <c r="MNC183" s="216"/>
      <c r="MND183" s="216"/>
      <c r="MNE183" s="216"/>
      <c r="MNF183" s="216"/>
      <c r="MNG183" s="216"/>
      <c r="MNH183" s="216"/>
      <c r="MNI183" s="216"/>
      <c r="MNJ183" s="216"/>
      <c r="MNK183" s="216"/>
      <c r="MNL183" s="216"/>
      <c r="MNM183" s="216"/>
      <c r="MNN183" s="216"/>
      <c r="MNO183" s="216"/>
      <c r="MNP183" s="216"/>
      <c r="MNQ183" s="216"/>
      <c r="MNR183" s="216"/>
      <c r="MNS183" s="216"/>
      <c r="MNT183" s="216"/>
      <c r="MNU183" s="216"/>
      <c r="MNV183" s="216"/>
      <c r="MNW183" s="216"/>
      <c r="MNX183" s="216"/>
      <c r="MNY183" s="216"/>
      <c r="MNZ183" s="216"/>
      <c r="MOA183" s="216"/>
      <c r="MOB183" s="216"/>
      <c r="MOC183" s="216"/>
      <c r="MOD183" s="216"/>
      <c r="MOE183" s="216"/>
      <c r="MOF183" s="216"/>
      <c r="MOG183" s="216"/>
      <c r="MOH183" s="216"/>
      <c r="MOI183" s="216"/>
      <c r="MOJ183" s="216"/>
      <c r="MOK183" s="216"/>
      <c r="MOL183" s="216"/>
      <c r="MOM183" s="216"/>
      <c r="MON183" s="216"/>
      <c r="MOO183" s="216"/>
      <c r="MOP183" s="216"/>
      <c r="MOQ183" s="216"/>
      <c r="MOR183" s="216"/>
      <c r="MOS183" s="216"/>
      <c r="MOT183" s="216"/>
      <c r="MOU183" s="216"/>
      <c r="MOV183" s="216"/>
      <c r="MOW183" s="216"/>
      <c r="MOX183" s="216"/>
      <c r="MOY183" s="216"/>
      <c r="MOZ183" s="216"/>
      <c r="MPA183" s="216"/>
      <c r="MPB183" s="216"/>
      <c r="MPC183" s="216"/>
      <c r="MPD183" s="216"/>
      <c r="MPE183" s="216"/>
      <c r="MPF183" s="216"/>
      <c r="MPG183" s="216"/>
      <c r="MPH183" s="216"/>
      <c r="MPI183" s="216"/>
      <c r="MPJ183" s="216"/>
      <c r="MPK183" s="216"/>
      <c r="MPL183" s="216"/>
      <c r="MPM183" s="216"/>
      <c r="MPN183" s="216"/>
      <c r="MPO183" s="216"/>
      <c r="MPP183" s="216"/>
      <c r="MPQ183" s="216"/>
      <c r="MPR183" s="216"/>
      <c r="MPS183" s="216"/>
      <c r="MPT183" s="216"/>
      <c r="MPU183" s="216"/>
      <c r="MPV183" s="216"/>
      <c r="MPW183" s="216"/>
      <c r="MPX183" s="216"/>
      <c r="MPY183" s="216"/>
      <c r="MPZ183" s="216"/>
      <c r="MQA183" s="216"/>
      <c r="MQB183" s="216"/>
      <c r="MQC183" s="216"/>
      <c r="MQD183" s="216"/>
      <c r="MQE183" s="216"/>
      <c r="MQF183" s="216"/>
      <c r="MQG183" s="216"/>
      <c r="MQH183" s="216"/>
      <c r="MQI183" s="216"/>
      <c r="MQJ183" s="216"/>
      <c r="MQK183" s="216"/>
      <c r="MQL183" s="216"/>
      <c r="MQM183" s="216"/>
      <c r="MQN183" s="216"/>
      <c r="MQO183" s="216"/>
      <c r="MQP183" s="216"/>
      <c r="MQQ183" s="216"/>
      <c r="MQR183" s="216"/>
      <c r="MQS183" s="216"/>
      <c r="MQT183" s="216"/>
      <c r="MQU183" s="216"/>
      <c r="MQV183" s="216"/>
      <c r="MQW183" s="216"/>
      <c r="MQX183" s="216"/>
      <c r="MQY183" s="216"/>
      <c r="MQZ183" s="216"/>
      <c r="MRA183" s="216"/>
      <c r="MRB183" s="216"/>
      <c r="MRC183" s="216"/>
      <c r="MRD183" s="216"/>
      <c r="MRE183" s="216"/>
      <c r="MRF183" s="216"/>
      <c r="MRG183" s="216"/>
      <c r="MRH183" s="216"/>
      <c r="MRI183" s="216"/>
      <c r="MRJ183" s="216"/>
      <c r="MRK183" s="216"/>
      <c r="MRL183" s="216"/>
      <c r="MRM183" s="216"/>
      <c r="MRN183" s="216"/>
      <c r="MRO183" s="216"/>
      <c r="MRP183" s="216"/>
      <c r="MRQ183" s="216"/>
      <c r="MRR183" s="216"/>
      <c r="MRS183" s="216"/>
      <c r="MRT183" s="216"/>
      <c r="MRU183" s="216"/>
      <c r="MRV183" s="216"/>
      <c r="MRW183" s="216"/>
      <c r="MRX183" s="216"/>
      <c r="MRY183" s="216"/>
      <c r="MRZ183" s="216"/>
      <c r="MSA183" s="216"/>
      <c r="MSB183" s="216"/>
      <c r="MSC183" s="216"/>
      <c r="MSD183" s="216"/>
      <c r="MSE183" s="216"/>
      <c r="MSF183" s="216"/>
      <c r="MSG183" s="216"/>
      <c r="MSH183" s="216"/>
      <c r="MSI183" s="216"/>
      <c r="MSJ183" s="216"/>
      <c r="MSK183" s="216"/>
      <c r="MSL183" s="216"/>
      <c r="MSM183" s="216"/>
      <c r="MSN183" s="216"/>
      <c r="MSO183" s="216"/>
      <c r="MSP183" s="216"/>
      <c r="MSQ183" s="216"/>
      <c r="MSR183" s="216"/>
      <c r="MSS183" s="216"/>
      <c r="MST183" s="216"/>
      <c r="MSU183" s="216"/>
      <c r="MSV183" s="216"/>
      <c r="MSW183" s="216"/>
      <c r="MSX183" s="216"/>
      <c r="MSY183" s="216"/>
      <c r="MSZ183" s="216"/>
      <c r="MTA183" s="216"/>
      <c r="MTB183" s="216"/>
      <c r="MTC183" s="216"/>
      <c r="MTD183" s="216"/>
      <c r="MTE183" s="216"/>
      <c r="MTF183" s="216"/>
      <c r="MTG183" s="216"/>
      <c r="MTH183" s="216"/>
      <c r="MTI183" s="216"/>
      <c r="MTJ183" s="216"/>
      <c r="MTK183" s="216"/>
      <c r="MTL183" s="216"/>
      <c r="MTM183" s="216"/>
      <c r="MTN183" s="216"/>
      <c r="MTO183" s="216"/>
      <c r="MTP183" s="216"/>
      <c r="MTQ183" s="216"/>
      <c r="MTR183" s="216"/>
      <c r="MTS183" s="216"/>
      <c r="MTT183" s="216"/>
      <c r="MTU183" s="216"/>
      <c r="MTV183" s="216"/>
      <c r="MTW183" s="216"/>
      <c r="MTX183" s="216"/>
      <c r="MTY183" s="216"/>
      <c r="MTZ183" s="216"/>
      <c r="MUA183" s="216"/>
      <c r="MUB183" s="216"/>
      <c r="MUC183" s="216"/>
      <c r="MUD183" s="216"/>
      <c r="MUE183" s="216"/>
      <c r="MUF183" s="216"/>
      <c r="MUG183" s="216"/>
      <c r="MUH183" s="216"/>
      <c r="MUI183" s="216"/>
      <c r="MUJ183" s="216"/>
      <c r="MUK183" s="216"/>
      <c r="MUL183" s="216"/>
      <c r="MUM183" s="216"/>
      <c r="MUN183" s="216"/>
      <c r="MUO183" s="216"/>
      <c r="MUP183" s="216"/>
      <c r="MUQ183" s="216"/>
      <c r="MUR183" s="216"/>
      <c r="MUS183" s="216"/>
      <c r="MUT183" s="216"/>
      <c r="MUU183" s="216"/>
      <c r="MUV183" s="216"/>
      <c r="MUW183" s="216"/>
      <c r="MUX183" s="216"/>
      <c r="MUY183" s="216"/>
      <c r="MUZ183" s="216"/>
      <c r="MVA183" s="216"/>
      <c r="MVB183" s="216"/>
      <c r="MVC183" s="216"/>
      <c r="MVD183" s="216"/>
      <c r="MVE183" s="216"/>
      <c r="MVF183" s="216"/>
      <c r="MVG183" s="216"/>
      <c r="MVH183" s="216"/>
      <c r="MVI183" s="216"/>
      <c r="MVJ183" s="216"/>
      <c r="MVK183" s="216"/>
      <c r="MVL183" s="216"/>
      <c r="MVM183" s="216"/>
      <c r="MVN183" s="216"/>
      <c r="MVO183" s="216"/>
      <c r="MVP183" s="216"/>
      <c r="MVQ183" s="216"/>
      <c r="MVR183" s="216"/>
      <c r="MVS183" s="216"/>
      <c r="MVT183" s="216"/>
      <c r="MVU183" s="216"/>
      <c r="MVV183" s="216"/>
      <c r="MVW183" s="216"/>
      <c r="MVX183" s="216"/>
      <c r="MVY183" s="216"/>
      <c r="MVZ183" s="216"/>
      <c r="MWA183" s="216"/>
      <c r="MWB183" s="216"/>
      <c r="MWC183" s="216"/>
      <c r="MWD183" s="216"/>
      <c r="MWE183" s="216"/>
      <c r="MWF183" s="216"/>
      <c r="MWG183" s="216"/>
      <c r="MWH183" s="216"/>
      <c r="MWI183" s="216"/>
      <c r="MWJ183" s="216"/>
      <c r="MWK183" s="216"/>
      <c r="MWL183" s="216"/>
      <c r="MWM183" s="216"/>
      <c r="MWN183" s="216"/>
      <c r="MWO183" s="216"/>
      <c r="MWP183" s="216"/>
      <c r="MWQ183" s="216"/>
      <c r="MWR183" s="216"/>
      <c r="MWS183" s="216"/>
      <c r="MWT183" s="216"/>
      <c r="MWU183" s="216"/>
      <c r="MWV183" s="216"/>
      <c r="MWW183" s="216"/>
      <c r="MWX183" s="216"/>
      <c r="MWY183" s="216"/>
      <c r="MWZ183" s="216"/>
      <c r="MXA183" s="216"/>
      <c r="MXB183" s="216"/>
      <c r="MXC183" s="216"/>
      <c r="MXD183" s="216"/>
      <c r="MXE183" s="216"/>
      <c r="MXF183" s="216"/>
      <c r="MXG183" s="216"/>
      <c r="MXH183" s="216"/>
      <c r="MXI183" s="216"/>
      <c r="MXJ183" s="216"/>
      <c r="MXK183" s="216"/>
      <c r="MXL183" s="216"/>
      <c r="MXM183" s="216"/>
      <c r="MXN183" s="216"/>
      <c r="MXO183" s="216"/>
      <c r="MXP183" s="216"/>
      <c r="MXQ183" s="216"/>
      <c r="MXR183" s="216"/>
      <c r="MXS183" s="216"/>
      <c r="MXT183" s="216"/>
      <c r="MXU183" s="216"/>
      <c r="MXV183" s="216"/>
      <c r="MXW183" s="216"/>
      <c r="MXX183" s="216"/>
      <c r="MXY183" s="216"/>
      <c r="MXZ183" s="216"/>
      <c r="MYA183" s="216"/>
      <c r="MYB183" s="216"/>
      <c r="MYC183" s="216"/>
      <c r="MYD183" s="216"/>
      <c r="MYE183" s="216"/>
      <c r="MYF183" s="216"/>
      <c r="MYG183" s="216"/>
      <c r="MYH183" s="216"/>
      <c r="MYI183" s="216"/>
      <c r="MYJ183" s="216"/>
      <c r="MYK183" s="216"/>
      <c r="MYL183" s="216"/>
      <c r="MYM183" s="216"/>
      <c r="MYN183" s="216"/>
      <c r="MYO183" s="216"/>
      <c r="MYP183" s="216"/>
      <c r="MYQ183" s="216"/>
      <c r="MYR183" s="216"/>
      <c r="MYS183" s="216"/>
      <c r="MYT183" s="216"/>
      <c r="MYU183" s="216"/>
      <c r="MYV183" s="216"/>
      <c r="MYW183" s="216"/>
      <c r="MYX183" s="216"/>
      <c r="MYY183" s="216"/>
      <c r="MYZ183" s="216"/>
      <c r="MZA183" s="216"/>
      <c r="MZB183" s="216"/>
      <c r="MZC183" s="216"/>
      <c r="MZD183" s="216"/>
      <c r="MZE183" s="216"/>
      <c r="MZF183" s="216"/>
      <c r="MZG183" s="216"/>
      <c r="MZH183" s="216"/>
      <c r="MZI183" s="216"/>
      <c r="MZJ183" s="216"/>
      <c r="MZK183" s="216"/>
      <c r="MZL183" s="216"/>
      <c r="MZM183" s="216"/>
      <c r="MZN183" s="216"/>
      <c r="MZO183" s="216"/>
      <c r="MZP183" s="216"/>
      <c r="MZQ183" s="216"/>
      <c r="MZR183" s="216"/>
      <c r="MZS183" s="216"/>
      <c r="MZT183" s="216"/>
      <c r="MZU183" s="216"/>
      <c r="MZV183" s="216"/>
      <c r="MZW183" s="216"/>
      <c r="MZX183" s="216"/>
      <c r="MZY183" s="216"/>
      <c r="MZZ183" s="216"/>
      <c r="NAA183" s="216"/>
      <c r="NAB183" s="216"/>
      <c r="NAC183" s="216"/>
      <c r="NAD183" s="216"/>
      <c r="NAE183" s="216"/>
      <c r="NAF183" s="216"/>
      <c r="NAG183" s="216"/>
      <c r="NAH183" s="216"/>
      <c r="NAI183" s="216"/>
      <c r="NAJ183" s="216"/>
      <c r="NAK183" s="216"/>
      <c r="NAL183" s="216"/>
      <c r="NAM183" s="216"/>
      <c r="NAN183" s="216"/>
      <c r="NAO183" s="216"/>
      <c r="NAP183" s="216"/>
      <c r="NAQ183" s="216"/>
      <c r="NAR183" s="216"/>
      <c r="NAS183" s="216"/>
      <c r="NAT183" s="216"/>
      <c r="NAU183" s="216"/>
      <c r="NAV183" s="216"/>
      <c r="NAW183" s="216"/>
      <c r="NAX183" s="216"/>
      <c r="NAY183" s="216"/>
      <c r="NAZ183" s="216"/>
      <c r="NBA183" s="216"/>
      <c r="NBB183" s="216"/>
      <c r="NBC183" s="216"/>
      <c r="NBD183" s="216"/>
      <c r="NBE183" s="216"/>
      <c r="NBF183" s="216"/>
      <c r="NBG183" s="216"/>
      <c r="NBH183" s="216"/>
      <c r="NBI183" s="216"/>
      <c r="NBJ183" s="216"/>
      <c r="NBK183" s="216"/>
      <c r="NBL183" s="216"/>
      <c r="NBM183" s="216"/>
      <c r="NBN183" s="216"/>
      <c r="NBO183" s="216"/>
      <c r="NBP183" s="216"/>
      <c r="NBQ183" s="216"/>
      <c r="NBR183" s="216"/>
      <c r="NBS183" s="216"/>
      <c r="NBT183" s="216"/>
      <c r="NBU183" s="216"/>
      <c r="NBV183" s="216"/>
      <c r="NBW183" s="216"/>
      <c r="NBX183" s="216"/>
      <c r="NBY183" s="216"/>
      <c r="NBZ183" s="216"/>
      <c r="NCA183" s="216"/>
      <c r="NCB183" s="216"/>
      <c r="NCC183" s="216"/>
      <c r="NCD183" s="216"/>
      <c r="NCE183" s="216"/>
      <c r="NCF183" s="216"/>
      <c r="NCG183" s="216"/>
      <c r="NCH183" s="216"/>
      <c r="NCI183" s="216"/>
      <c r="NCJ183" s="216"/>
      <c r="NCK183" s="216"/>
      <c r="NCL183" s="216"/>
      <c r="NCM183" s="216"/>
      <c r="NCN183" s="216"/>
      <c r="NCO183" s="216"/>
      <c r="NCP183" s="216"/>
      <c r="NCQ183" s="216"/>
      <c r="NCR183" s="216"/>
      <c r="NCS183" s="216"/>
      <c r="NCT183" s="216"/>
      <c r="NCU183" s="216"/>
      <c r="NCV183" s="216"/>
      <c r="NCW183" s="216"/>
      <c r="NCX183" s="216"/>
      <c r="NCY183" s="216"/>
      <c r="NCZ183" s="216"/>
      <c r="NDA183" s="216"/>
      <c r="NDB183" s="216"/>
      <c r="NDC183" s="216"/>
      <c r="NDD183" s="216"/>
      <c r="NDE183" s="216"/>
      <c r="NDF183" s="216"/>
      <c r="NDG183" s="216"/>
      <c r="NDH183" s="216"/>
      <c r="NDI183" s="216"/>
      <c r="NDJ183" s="216"/>
      <c r="NDK183" s="216"/>
      <c r="NDL183" s="216"/>
      <c r="NDM183" s="216"/>
      <c r="NDN183" s="216"/>
      <c r="NDO183" s="216"/>
      <c r="NDP183" s="216"/>
      <c r="NDQ183" s="216"/>
      <c r="NDR183" s="216"/>
      <c r="NDS183" s="216"/>
      <c r="NDT183" s="216"/>
      <c r="NDU183" s="216"/>
      <c r="NDV183" s="216"/>
      <c r="NDW183" s="216"/>
      <c r="NDX183" s="216"/>
      <c r="NDY183" s="216"/>
      <c r="NDZ183" s="216"/>
      <c r="NEA183" s="216"/>
      <c r="NEB183" s="216"/>
      <c r="NEC183" s="216"/>
      <c r="NED183" s="216"/>
      <c r="NEE183" s="216"/>
      <c r="NEF183" s="216"/>
      <c r="NEG183" s="216"/>
      <c r="NEH183" s="216"/>
      <c r="NEI183" s="216"/>
      <c r="NEJ183" s="216"/>
      <c r="NEK183" s="216"/>
      <c r="NEL183" s="216"/>
      <c r="NEM183" s="216"/>
      <c r="NEN183" s="216"/>
      <c r="NEO183" s="216"/>
      <c r="NEP183" s="216"/>
      <c r="NEQ183" s="216"/>
      <c r="NER183" s="216"/>
      <c r="NES183" s="216"/>
      <c r="NET183" s="216"/>
      <c r="NEU183" s="216"/>
      <c r="NEV183" s="216"/>
      <c r="NEW183" s="216"/>
      <c r="NEX183" s="216"/>
      <c r="NEY183" s="216"/>
      <c r="NEZ183" s="216"/>
      <c r="NFA183" s="216"/>
      <c r="NFB183" s="216"/>
      <c r="NFC183" s="216"/>
      <c r="NFD183" s="216"/>
      <c r="NFE183" s="216"/>
      <c r="NFF183" s="216"/>
      <c r="NFG183" s="216"/>
      <c r="NFH183" s="216"/>
      <c r="NFI183" s="216"/>
      <c r="NFJ183" s="216"/>
      <c r="NFK183" s="216"/>
      <c r="NFL183" s="216"/>
      <c r="NFM183" s="216"/>
      <c r="NFN183" s="216"/>
      <c r="NFO183" s="216"/>
      <c r="NFP183" s="216"/>
      <c r="NFQ183" s="216"/>
      <c r="NFR183" s="216"/>
      <c r="NFS183" s="216"/>
      <c r="NFT183" s="216"/>
      <c r="NFU183" s="216"/>
      <c r="NFV183" s="216"/>
      <c r="NFW183" s="216"/>
      <c r="NFX183" s="216"/>
      <c r="NFY183" s="216"/>
      <c r="NFZ183" s="216"/>
      <c r="NGA183" s="216"/>
      <c r="NGB183" s="216"/>
      <c r="NGC183" s="216"/>
      <c r="NGD183" s="216"/>
      <c r="NGE183" s="216"/>
      <c r="NGF183" s="216"/>
      <c r="NGG183" s="216"/>
      <c r="NGH183" s="216"/>
      <c r="NGI183" s="216"/>
      <c r="NGJ183" s="216"/>
      <c r="NGK183" s="216"/>
      <c r="NGL183" s="216"/>
      <c r="NGM183" s="216"/>
      <c r="NGN183" s="216"/>
      <c r="NGO183" s="216"/>
      <c r="NGP183" s="216"/>
      <c r="NGQ183" s="216"/>
      <c r="NGR183" s="216"/>
      <c r="NGS183" s="216"/>
      <c r="NGT183" s="216"/>
      <c r="NGU183" s="216"/>
      <c r="NGV183" s="216"/>
      <c r="NGW183" s="216"/>
      <c r="NGX183" s="216"/>
      <c r="NGY183" s="216"/>
      <c r="NGZ183" s="216"/>
      <c r="NHA183" s="216"/>
      <c r="NHB183" s="216"/>
      <c r="NHC183" s="216"/>
      <c r="NHD183" s="216"/>
      <c r="NHE183" s="216"/>
      <c r="NHF183" s="216"/>
      <c r="NHG183" s="216"/>
      <c r="NHH183" s="216"/>
      <c r="NHI183" s="216"/>
      <c r="NHJ183" s="216"/>
      <c r="NHK183" s="216"/>
      <c r="NHL183" s="216"/>
      <c r="NHM183" s="216"/>
      <c r="NHN183" s="216"/>
      <c r="NHO183" s="216"/>
      <c r="NHP183" s="216"/>
      <c r="NHQ183" s="216"/>
      <c r="NHR183" s="216"/>
      <c r="NHS183" s="216"/>
      <c r="NHT183" s="216"/>
      <c r="NHU183" s="216"/>
      <c r="NHV183" s="216"/>
      <c r="NHW183" s="216"/>
      <c r="NHX183" s="216"/>
      <c r="NHY183" s="216"/>
      <c r="NHZ183" s="216"/>
      <c r="NIA183" s="216"/>
      <c r="NIB183" s="216"/>
      <c r="NIC183" s="216"/>
      <c r="NID183" s="216"/>
      <c r="NIE183" s="216"/>
      <c r="NIF183" s="216"/>
      <c r="NIG183" s="216"/>
      <c r="NIH183" s="216"/>
      <c r="NII183" s="216"/>
      <c r="NIJ183" s="216"/>
      <c r="NIK183" s="216"/>
      <c r="NIL183" s="216"/>
      <c r="NIM183" s="216"/>
      <c r="NIN183" s="216"/>
      <c r="NIO183" s="216"/>
      <c r="NIP183" s="216"/>
      <c r="NIQ183" s="216"/>
      <c r="NIR183" s="216"/>
      <c r="NIS183" s="216"/>
      <c r="NIT183" s="216"/>
      <c r="NIU183" s="216"/>
      <c r="NIV183" s="216"/>
      <c r="NIW183" s="216"/>
      <c r="NIX183" s="216"/>
      <c r="NIY183" s="216"/>
      <c r="NIZ183" s="216"/>
      <c r="NJA183" s="216"/>
      <c r="NJB183" s="216"/>
      <c r="NJC183" s="216"/>
      <c r="NJD183" s="216"/>
      <c r="NJE183" s="216"/>
      <c r="NJF183" s="216"/>
      <c r="NJG183" s="216"/>
      <c r="NJH183" s="216"/>
      <c r="NJI183" s="216"/>
      <c r="NJJ183" s="216"/>
      <c r="NJK183" s="216"/>
      <c r="NJL183" s="216"/>
      <c r="NJM183" s="216"/>
      <c r="NJN183" s="216"/>
      <c r="NJO183" s="216"/>
      <c r="NJP183" s="216"/>
      <c r="NJQ183" s="216"/>
      <c r="NJR183" s="216"/>
      <c r="NJS183" s="216"/>
      <c r="NJT183" s="216"/>
      <c r="NJU183" s="216"/>
      <c r="NJV183" s="216"/>
      <c r="NJW183" s="216"/>
      <c r="NJX183" s="216"/>
      <c r="NJY183" s="216"/>
      <c r="NJZ183" s="216"/>
      <c r="NKA183" s="216"/>
      <c r="NKB183" s="216"/>
      <c r="NKC183" s="216"/>
      <c r="NKD183" s="216"/>
      <c r="NKE183" s="216"/>
      <c r="NKF183" s="216"/>
      <c r="NKG183" s="216"/>
      <c r="NKH183" s="216"/>
      <c r="NKI183" s="216"/>
      <c r="NKJ183" s="216"/>
      <c r="NKK183" s="216"/>
      <c r="NKL183" s="216"/>
      <c r="NKM183" s="216"/>
      <c r="NKN183" s="216"/>
      <c r="NKO183" s="216"/>
      <c r="NKP183" s="216"/>
      <c r="NKQ183" s="216"/>
      <c r="NKR183" s="216"/>
      <c r="NKS183" s="216"/>
      <c r="NKT183" s="216"/>
      <c r="NKU183" s="216"/>
      <c r="NKV183" s="216"/>
      <c r="NKW183" s="216"/>
      <c r="NKX183" s="216"/>
      <c r="NKY183" s="216"/>
      <c r="NKZ183" s="216"/>
      <c r="NLA183" s="216"/>
      <c r="NLB183" s="216"/>
      <c r="NLC183" s="216"/>
      <c r="NLD183" s="216"/>
      <c r="NLE183" s="216"/>
      <c r="NLF183" s="216"/>
      <c r="NLG183" s="216"/>
      <c r="NLH183" s="216"/>
      <c r="NLI183" s="216"/>
      <c r="NLJ183" s="216"/>
      <c r="NLK183" s="216"/>
      <c r="NLL183" s="216"/>
      <c r="NLM183" s="216"/>
      <c r="NLN183" s="216"/>
      <c r="NLO183" s="216"/>
      <c r="NLP183" s="216"/>
      <c r="NLQ183" s="216"/>
      <c r="NLR183" s="216"/>
      <c r="NLS183" s="216"/>
      <c r="NLT183" s="216"/>
      <c r="NLU183" s="216"/>
      <c r="NLV183" s="216"/>
      <c r="NLW183" s="216"/>
      <c r="NLX183" s="216"/>
      <c r="NLY183" s="216"/>
      <c r="NLZ183" s="216"/>
      <c r="NMA183" s="216"/>
      <c r="NMB183" s="216"/>
      <c r="NMC183" s="216"/>
      <c r="NMD183" s="216"/>
      <c r="NME183" s="216"/>
      <c r="NMF183" s="216"/>
      <c r="NMG183" s="216"/>
      <c r="NMH183" s="216"/>
      <c r="NMI183" s="216"/>
      <c r="NMJ183" s="216"/>
      <c r="NMK183" s="216"/>
      <c r="NML183" s="216"/>
      <c r="NMM183" s="216"/>
      <c r="NMN183" s="216"/>
      <c r="NMO183" s="216"/>
      <c r="NMP183" s="216"/>
      <c r="NMQ183" s="216"/>
      <c r="NMR183" s="216"/>
      <c r="NMS183" s="216"/>
      <c r="NMT183" s="216"/>
      <c r="NMU183" s="216"/>
      <c r="NMV183" s="216"/>
      <c r="NMW183" s="216"/>
      <c r="NMX183" s="216"/>
      <c r="NMY183" s="216"/>
      <c r="NMZ183" s="216"/>
      <c r="NNA183" s="216"/>
      <c r="NNB183" s="216"/>
      <c r="NNC183" s="216"/>
      <c r="NND183" s="216"/>
      <c r="NNE183" s="216"/>
      <c r="NNF183" s="216"/>
      <c r="NNG183" s="216"/>
      <c r="NNH183" s="216"/>
      <c r="NNI183" s="216"/>
      <c r="NNJ183" s="216"/>
      <c r="NNK183" s="216"/>
      <c r="NNL183" s="216"/>
      <c r="NNM183" s="216"/>
      <c r="NNN183" s="216"/>
      <c r="NNO183" s="216"/>
      <c r="NNP183" s="216"/>
      <c r="NNQ183" s="216"/>
      <c r="NNR183" s="216"/>
      <c r="NNS183" s="216"/>
      <c r="NNT183" s="216"/>
      <c r="NNU183" s="216"/>
      <c r="NNV183" s="216"/>
      <c r="NNW183" s="216"/>
      <c r="NNX183" s="216"/>
      <c r="NNY183" s="216"/>
      <c r="NNZ183" s="216"/>
      <c r="NOA183" s="216"/>
      <c r="NOB183" s="216"/>
      <c r="NOC183" s="216"/>
      <c r="NOD183" s="216"/>
      <c r="NOE183" s="216"/>
      <c r="NOF183" s="216"/>
      <c r="NOG183" s="216"/>
      <c r="NOH183" s="216"/>
      <c r="NOI183" s="216"/>
      <c r="NOJ183" s="216"/>
      <c r="NOK183" s="216"/>
      <c r="NOL183" s="216"/>
      <c r="NOM183" s="216"/>
      <c r="NON183" s="216"/>
      <c r="NOO183" s="216"/>
      <c r="NOP183" s="216"/>
      <c r="NOQ183" s="216"/>
      <c r="NOR183" s="216"/>
      <c r="NOS183" s="216"/>
      <c r="NOT183" s="216"/>
      <c r="NOU183" s="216"/>
      <c r="NOV183" s="216"/>
      <c r="NOW183" s="216"/>
      <c r="NOX183" s="216"/>
      <c r="NOY183" s="216"/>
      <c r="NOZ183" s="216"/>
      <c r="NPA183" s="216"/>
      <c r="NPB183" s="216"/>
      <c r="NPC183" s="216"/>
      <c r="NPD183" s="216"/>
      <c r="NPE183" s="216"/>
      <c r="NPF183" s="216"/>
      <c r="NPG183" s="216"/>
      <c r="NPH183" s="216"/>
      <c r="NPI183" s="216"/>
      <c r="NPJ183" s="216"/>
      <c r="NPK183" s="216"/>
      <c r="NPL183" s="216"/>
      <c r="NPM183" s="216"/>
      <c r="NPN183" s="216"/>
      <c r="NPO183" s="216"/>
      <c r="NPP183" s="216"/>
      <c r="NPQ183" s="216"/>
      <c r="NPR183" s="216"/>
      <c r="NPS183" s="216"/>
      <c r="NPT183" s="216"/>
      <c r="NPU183" s="216"/>
      <c r="NPV183" s="216"/>
      <c r="NPW183" s="216"/>
      <c r="NPX183" s="216"/>
      <c r="NPY183" s="216"/>
      <c r="NPZ183" s="216"/>
      <c r="NQA183" s="216"/>
      <c r="NQB183" s="216"/>
      <c r="NQC183" s="216"/>
      <c r="NQD183" s="216"/>
      <c r="NQE183" s="216"/>
      <c r="NQF183" s="216"/>
      <c r="NQG183" s="216"/>
      <c r="NQH183" s="216"/>
      <c r="NQI183" s="216"/>
      <c r="NQJ183" s="216"/>
      <c r="NQK183" s="216"/>
      <c r="NQL183" s="216"/>
      <c r="NQM183" s="216"/>
      <c r="NQN183" s="216"/>
      <c r="NQO183" s="216"/>
      <c r="NQP183" s="216"/>
      <c r="NQQ183" s="216"/>
      <c r="NQR183" s="216"/>
      <c r="NQS183" s="216"/>
      <c r="NQT183" s="216"/>
      <c r="NQU183" s="216"/>
      <c r="NQV183" s="216"/>
      <c r="NQW183" s="216"/>
      <c r="NQX183" s="216"/>
      <c r="NQY183" s="216"/>
      <c r="NQZ183" s="216"/>
      <c r="NRA183" s="216"/>
      <c r="NRB183" s="216"/>
      <c r="NRC183" s="216"/>
      <c r="NRD183" s="216"/>
      <c r="NRE183" s="216"/>
      <c r="NRF183" s="216"/>
      <c r="NRG183" s="216"/>
      <c r="NRH183" s="216"/>
      <c r="NRI183" s="216"/>
      <c r="NRJ183" s="216"/>
      <c r="NRK183" s="216"/>
      <c r="NRL183" s="216"/>
      <c r="NRM183" s="216"/>
      <c r="NRN183" s="216"/>
      <c r="NRO183" s="216"/>
      <c r="NRP183" s="216"/>
      <c r="NRQ183" s="216"/>
      <c r="NRR183" s="216"/>
      <c r="NRS183" s="216"/>
      <c r="NRT183" s="216"/>
      <c r="NRU183" s="216"/>
      <c r="NRV183" s="216"/>
      <c r="NRW183" s="216"/>
      <c r="NRX183" s="216"/>
      <c r="NRY183" s="216"/>
      <c r="NRZ183" s="216"/>
      <c r="NSA183" s="216"/>
      <c r="NSB183" s="216"/>
      <c r="NSC183" s="216"/>
      <c r="NSD183" s="216"/>
      <c r="NSE183" s="216"/>
      <c r="NSF183" s="216"/>
      <c r="NSG183" s="216"/>
      <c r="NSH183" s="216"/>
      <c r="NSI183" s="216"/>
      <c r="NSJ183" s="216"/>
      <c r="NSK183" s="216"/>
      <c r="NSL183" s="216"/>
      <c r="NSM183" s="216"/>
      <c r="NSN183" s="216"/>
      <c r="NSO183" s="216"/>
      <c r="NSP183" s="216"/>
      <c r="NSQ183" s="216"/>
      <c r="NSR183" s="216"/>
      <c r="NSS183" s="216"/>
      <c r="NST183" s="216"/>
      <c r="NSU183" s="216"/>
      <c r="NSV183" s="216"/>
      <c r="NSW183" s="216"/>
      <c r="NSX183" s="216"/>
      <c r="NSY183" s="216"/>
      <c r="NSZ183" s="216"/>
      <c r="NTA183" s="216"/>
      <c r="NTB183" s="216"/>
      <c r="NTC183" s="216"/>
      <c r="NTD183" s="216"/>
      <c r="NTE183" s="216"/>
      <c r="NTF183" s="216"/>
      <c r="NTG183" s="216"/>
      <c r="NTH183" s="216"/>
      <c r="NTI183" s="216"/>
      <c r="NTJ183" s="216"/>
      <c r="NTK183" s="216"/>
      <c r="NTL183" s="216"/>
      <c r="NTM183" s="216"/>
      <c r="NTN183" s="216"/>
      <c r="NTO183" s="216"/>
      <c r="NTP183" s="216"/>
      <c r="NTQ183" s="216"/>
      <c r="NTR183" s="216"/>
      <c r="NTS183" s="216"/>
      <c r="NTT183" s="216"/>
      <c r="NTU183" s="216"/>
      <c r="NTV183" s="216"/>
      <c r="NTW183" s="216"/>
      <c r="NTX183" s="216"/>
      <c r="NTY183" s="216"/>
      <c r="NTZ183" s="216"/>
      <c r="NUA183" s="216"/>
      <c r="NUB183" s="216"/>
      <c r="NUC183" s="216"/>
      <c r="NUD183" s="216"/>
      <c r="NUE183" s="216"/>
      <c r="NUF183" s="216"/>
      <c r="NUG183" s="216"/>
      <c r="NUH183" s="216"/>
      <c r="NUI183" s="216"/>
      <c r="NUJ183" s="216"/>
      <c r="NUK183" s="216"/>
      <c r="NUL183" s="216"/>
      <c r="NUM183" s="216"/>
      <c r="NUN183" s="216"/>
      <c r="NUO183" s="216"/>
      <c r="NUP183" s="216"/>
      <c r="NUQ183" s="216"/>
      <c r="NUR183" s="216"/>
      <c r="NUS183" s="216"/>
      <c r="NUT183" s="216"/>
      <c r="NUU183" s="216"/>
      <c r="NUV183" s="216"/>
      <c r="NUW183" s="216"/>
      <c r="NUX183" s="216"/>
      <c r="NUY183" s="216"/>
      <c r="NUZ183" s="216"/>
      <c r="NVA183" s="216"/>
      <c r="NVB183" s="216"/>
      <c r="NVC183" s="216"/>
      <c r="NVD183" s="216"/>
      <c r="NVE183" s="216"/>
      <c r="NVF183" s="216"/>
      <c r="NVG183" s="216"/>
      <c r="NVH183" s="216"/>
      <c r="NVI183" s="216"/>
      <c r="NVJ183" s="216"/>
      <c r="NVK183" s="216"/>
      <c r="NVL183" s="216"/>
      <c r="NVM183" s="216"/>
      <c r="NVN183" s="216"/>
      <c r="NVO183" s="216"/>
      <c r="NVP183" s="216"/>
      <c r="NVQ183" s="216"/>
      <c r="NVR183" s="216"/>
      <c r="NVS183" s="216"/>
      <c r="NVT183" s="216"/>
      <c r="NVU183" s="216"/>
      <c r="NVV183" s="216"/>
      <c r="NVW183" s="216"/>
      <c r="NVX183" s="216"/>
      <c r="NVY183" s="216"/>
      <c r="NVZ183" s="216"/>
      <c r="NWA183" s="216"/>
      <c r="NWB183" s="216"/>
      <c r="NWC183" s="216"/>
      <c r="NWD183" s="216"/>
      <c r="NWE183" s="216"/>
      <c r="NWF183" s="216"/>
      <c r="NWG183" s="216"/>
      <c r="NWH183" s="216"/>
      <c r="NWI183" s="216"/>
      <c r="NWJ183" s="216"/>
      <c r="NWK183" s="216"/>
      <c r="NWL183" s="216"/>
      <c r="NWM183" s="216"/>
      <c r="NWN183" s="216"/>
      <c r="NWO183" s="216"/>
      <c r="NWP183" s="216"/>
      <c r="NWQ183" s="216"/>
      <c r="NWR183" s="216"/>
      <c r="NWS183" s="216"/>
      <c r="NWT183" s="216"/>
      <c r="NWU183" s="216"/>
      <c r="NWV183" s="216"/>
      <c r="NWW183" s="216"/>
      <c r="NWX183" s="216"/>
      <c r="NWY183" s="216"/>
      <c r="NWZ183" s="216"/>
      <c r="NXA183" s="216"/>
      <c r="NXB183" s="216"/>
      <c r="NXC183" s="216"/>
      <c r="NXD183" s="216"/>
      <c r="NXE183" s="216"/>
      <c r="NXF183" s="216"/>
      <c r="NXG183" s="216"/>
      <c r="NXH183" s="216"/>
      <c r="NXI183" s="216"/>
      <c r="NXJ183" s="216"/>
      <c r="NXK183" s="216"/>
      <c r="NXL183" s="216"/>
      <c r="NXM183" s="216"/>
      <c r="NXN183" s="216"/>
      <c r="NXO183" s="216"/>
      <c r="NXP183" s="216"/>
      <c r="NXQ183" s="216"/>
      <c r="NXR183" s="216"/>
      <c r="NXS183" s="216"/>
      <c r="NXT183" s="216"/>
      <c r="NXU183" s="216"/>
      <c r="NXV183" s="216"/>
      <c r="NXW183" s="216"/>
      <c r="NXX183" s="216"/>
      <c r="NXY183" s="216"/>
      <c r="NXZ183" s="216"/>
      <c r="NYA183" s="216"/>
      <c r="NYB183" s="216"/>
      <c r="NYC183" s="216"/>
      <c r="NYD183" s="216"/>
      <c r="NYE183" s="216"/>
      <c r="NYF183" s="216"/>
      <c r="NYG183" s="216"/>
      <c r="NYH183" s="216"/>
      <c r="NYI183" s="216"/>
      <c r="NYJ183" s="216"/>
      <c r="NYK183" s="216"/>
      <c r="NYL183" s="216"/>
      <c r="NYM183" s="216"/>
      <c r="NYN183" s="216"/>
      <c r="NYO183" s="216"/>
      <c r="NYP183" s="216"/>
      <c r="NYQ183" s="216"/>
      <c r="NYR183" s="216"/>
      <c r="NYS183" s="216"/>
      <c r="NYT183" s="216"/>
      <c r="NYU183" s="216"/>
      <c r="NYV183" s="216"/>
      <c r="NYW183" s="216"/>
      <c r="NYX183" s="216"/>
      <c r="NYY183" s="216"/>
      <c r="NYZ183" s="216"/>
      <c r="NZA183" s="216"/>
      <c r="NZB183" s="216"/>
      <c r="NZC183" s="216"/>
      <c r="NZD183" s="216"/>
      <c r="NZE183" s="216"/>
      <c r="NZF183" s="216"/>
      <c r="NZG183" s="216"/>
      <c r="NZH183" s="216"/>
      <c r="NZI183" s="216"/>
      <c r="NZJ183" s="216"/>
      <c r="NZK183" s="216"/>
      <c r="NZL183" s="216"/>
      <c r="NZM183" s="216"/>
      <c r="NZN183" s="216"/>
      <c r="NZO183" s="216"/>
      <c r="NZP183" s="216"/>
      <c r="NZQ183" s="216"/>
      <c r="NZR183" s="216"/>
      <c r="NZS183" s="216"/>
      <c r="NZT183" s="216"/>
      <c r="NZU183" s="216"/>
      <c r="NZV183" s="216"/>
      <c r="NZW183" s="216"/>
      <c r="NZX183" s="216"/>
      <c r="NZY183" s="216"/>
      <c r="NZZ183" s="216"/>
      <c r="OAA183" s="216"/>
      <c r="OAB183" s="216"/>
      <c r="OAC183" s="216"/>
      <c r="OAD183" s="216"/>
      <c r="OAE183" s="216"/>
      <c r="OAF183" s="216"/>
      <c r="OAG183" s="216"/>
      <c r="OAH183" s="216"/>
      <c r="OAI183" s="216"/>
      <c r="OAJ183" s="216"/>
      <c r="OAK183" s="216"/>
      <c r="OAL183" s="216"/>
      <c r="OAM183" s="216"/>
      <c r="OAN183" s="216"/>
      <c r="OAO183" s="216"/>
      <c r="OAP183" s="216"/>
      <c r="OAQ183" s="216"/>
      <c r="OAR183" s="216"/>
      <c r="OAS183" s="216"/>
      <c r="OAT183" s="216"/>
      <c r="OAU183" s="216"/>
      <c r="OAV183" s="216"/>
      <c r="OAW183" s="216"/>
      <c r="OAX183" s="216"/>
      <c r="OAY183" s="216"/>
      <c r="OAZ183" s="216"/>
      <c r="OBA183" s="216"/>
      <c r="OBB183" s="216"/>
      <c r="OBC183" s="216"/>
      <c r="OBD183" s="216"/>
      <c r="OBE183" s="216"/>
      <c r="OBF183" s="216"/>
      <c r="OBG183" s="216"/>
      <c r="OBH183" s="216"/>
      <c r="OBI183" s="216"/>
      <c r="OBJ183" s="216"/>
      <c r="OBK183" s="216"/>
      <c r="OBL183" s="216"/>
      <c r="OBM183" s="216"/>
      <c r="OBN183" s="216"/>
      <c r="OBO183" s="216"/>
      <c r="OBP183" s="216"/>
      <c r="OBQ183" s="216"/>
      <c r="OBR183" s="216"/>
      <c r="OBS183" s="216"/>
      <c r="OBT183" s="216"/>
      <c r="OBU183" s="216"/>
      <c r="OBV183" s="216"/>
      <c r="OBW183" s="216"/>
      <c r="OBX183" s="216"/>
      <c r="OBY183" s="216"/>
      <c r="OBZ183" s="216"/>
      <c r="OCA183" s="216"/>
      <c r="OCB183" s="216"/>
      <c r="OCC183" s="216"/>
      <c r="OCD183" s="216"/>
      <c r="OCE183" s="216"/>
      <c r="OCF183" s="216"/>
      <c r="OCG183" s="216"/>
      <c r="OCH183" s="216"/>
      <c r="OCI183" s="216"/>
      <c r="OCJ183" s="216"/>
      <c r="OCK183" s="216"/>
      <c r="OCL183" s="216"/>
      <c r="OCM183" s="216"/>
      <c r="OCN183" s="216"/>
      <c r="OCO183" s="216"/>
      <c r="OCP183" s="216"/>
      <c r="OCQ183" s="216"/>
      <c r="OCR183" s="216"/>
      <c r="OCS183" s="216"/>
      <c r="OCT183" s="216"/>
      <c r="OCU183" s="216"/>
      <c r="OCV183" s="216"/>
      <c r="OCW183" s="216"/>
      <c r="OCX183" s="216"/>
      <c r="OCY183" s="216"/>
      <c r="OCZ183" s="216"/>
      <c r="ODA183" s="216"/>
      <c r="ODB183" s="216"/>
      <c r="ODC183" s="216"/>
      <c r="ODD183" s="216"/>
      <c r="ODE183" s="216"/>
      <c r="ODF183" s="216"/>
      <c r="ODG183" s="216"/>
      <c r="ODH183" s="216"/>
      <c r="ODI183" s="216"/>
      <c r="ODJ183" s="216"/>
      <c r="ODK183" s="216"/>
      <c r="ODL183" s="216"/>
      <c r="ODM183" s="216"/>
      <c r="ODN183" s="216"/>
      <c r="ODO183" s="216"/>
      <c r="ODP183" s="216"/>
      <c r="ODQ183" s="216"/>
      <c r="ODR183" s="216"/>
      <c r="ODS183" s="216"/>
      <c r="ODT183" s="216"/>
      <c r="ODU183" s="216"/>
      <c r="ODV183" s="216"/>
      <c r="ODW183" s="216"/>
      <c r="ODX183" s="216"/>
      <c r="ODY183" s="216"/>
      <c r="ODZ183" s="216"/>
      <c r="OEA183" s="216"/>
      <c r="OEB183" s="216"/>
      <c r="OEC183" s="216"/>
      <c r="OED183" s="216"/>
      <c r="OEE183" s="216"/>
      <c r="OEF183" s="216"/>
      <c r="OEG183" s="216"/>
      <c r="OEH183" s="216"/>
      <c r="OEI183" s="216"/>
      <c r="OEJ183" s="216"/>
      <c r="OEK183" s="216"/>
      <c r="OEL183" s="216"/>
      <c r="OEM183" s="216"/>
      <c r="OEN183" s="216"/>
      <c r="OEO183" s="216"/>
      <c r="OEP183" s="216"/>
      <c r="OEQ183" s="216"/>
      <c r="OER183" s="216"/>
      <c r="OES183" s="216"/>
      <c r="OET183" s="216"/>
      <c r="OEU183" s="216"/>
      <c r="OEV183" s="216"/>
      <c r="OEW183" s="216"/>
      <c r="OEX183" s="216"/>
      <c r="OEY183" s="216"/>
      <c r="OEZ183" s="216"/>
      <c r="OFA183" s="216"/>
      <c r="OFB183" s="216"/>
      <c r="OFC183" s="216"/>
      <c r="OFD183" s="216"/>
      <c r="OFE183" s="216"/>
      <c r="OFF183" s="216"/>
      <c r="OFG183" s="216"/>
      <c r="OFH183" s="216"/>
      <c r="OFI183" s="216"/>
      <c r="OFJ183" s="216"/>
      <c r="OFK183" s="216"/>
      <c r="OFL183" s="216"/>
      <c r="OFM183" s="216"/>
      <c r="OFN183" s="216"/>
      <c r="OFO183" s="216"/>
      <c r="OFP183" s="216"/>
      <c r="OFQ183" s="216"/>
      <c r="OFR183" s="216"/>
      <c r="OFS183" s="216"/>
      <c r="OFT183" s="216"/>
      <c r="OFU183" s="216"/>
      <c r="OFV183" s="216"/>
      <c r="OFW183" s="216"/>
      <c r="OFX183" s="216"/>
      <c r="OFY183" s="216"/>
      <c r="OFZ183" s="216"/>
      <c r="OGA183" s="216"/>
      <c r="OGB183" s="216"/>
      <c r="OGC183" s="216"/>
      <c r="OGD183" s="216"/>
      <c r="OGE183" s="216"/>
      <c r="OGF183" s="216"/>
      <c r="OGG183" s="216"/>
      <c r="OGH183" s="216"/>
      <c r="OGI183" s="216"/>
      <c r="OGJ183" s="216"/>
      <c r="OGK183" s="216"/>
      <c r="OGL183" s="216"/>
      <c r="OGM183" s="216"/>
      <c r="OGN183" s="216"/>
      <c r="OGO183" s="216"/>
      <c r="OGP183" s="216"/>
      <c r="OGQ183" s="216"/>
      <c r="OGR183" s="216"/>
      <c r="OGS183" s="216"/>
      <c r="OGT183" s="216"/>
      <c r="OGU183" s="216"/>
      <c r="OGV183" s="216"/>
      <c r="OGW183" s="216"/>
      <c r="OGX183" s="216"/>
      <c r="OGY183" s="216"/>
      <c r="OGZ183" s="216"/>
      <c r="OHA183" s="216"/>
      <c r="OHB183" s="216"/>
      <c r="OHC183" s="216"/>
      <c r="OHD183" s="216"/>
      <c r="OHE183" s="216"/>
      <c r="OHF183" s="216"/>
      <c r="OHG183" s="216"/>
      <c r="OHH183" s="216"/>
      <c r="OHI183" s="216"/>
      <c r="OHJ183" s="216"/>
      <c r="OHK183" s="216"/>
      <c r="OHL183" s="216"/>
      <c r="OHM183" s="216"/>
      <c r="OHN183" s="216"/>
      <c r="OHO183" s="216"/>
      <c r="OHP183" s="216"/>
      <c r="OHQ183" s="216"/>
      <c r="OHR183" s="216"/>
      <c r="OHS183" s="216"/>
      <c r="OHT183" s="216"/>
      <c r="OHU183" s="216"/>
      <c r="OHV183" s="216"/>
      <c r="OHW183" s="216"/>
      <c r="OHX183" s="216"/>
      <c r="OHY183" s="216"/>
      <c r="OHZ183" s="216"/>
      <c r="OIA183" s="216"/>
      <c r="OIB183" s="216"/>
      <c r="OIC183" s="216"/>
      <c r="OID183" s="216"/>
      <c r="OIE183" s="216"/>
      <c r="OIF183" s="216"/>
      <c r="OIG183" s="216"/>
      <c r="OIH183" s="216"/>
      <c r="OII183" s="216"/>
      <c r="OIJ183" s="216"/>
      <c r="OIK183" s="216"/>
      <c r="OIL183" s="216"/>
      <c r="OIM183" s="216"/>
      <c r="OIN183" s="216"/>
      <c r="OIO183" s="216"/>
      <c r="OIP183" s="216"/>
      <c r="OIQ183" s="216"/>
      <c r="OIR183" s="216"/>
      <c r="OIS183" s="216"/>
      <c r="OIT183" s="216"/>
      <c r="OIU183" s="216"/>
      <c r="OIV183" s="216"/>
      <c r="OIW183" s="216"/>
      <c r="OIX183" s="216"/>
      <c r="OIY183" s="216"/>
      <c r="OIZ183" s="216"/>
      <c r="OJA183" s="216"/>
      <c r="OJB183" s="216"/>
      <c r="OJC183" s="216"/>
      <c r="OJD183" s="216"/>
      <c r="OJE183" s="216"/>
      <c r="OJF183" s="216"/>
      <c r="OJG183" s="216"/>
      <c r="OJH183" s="216"/>
      <c r="OJI183" s="216"/>
      <c r="OJJ183" s="216"/>
      <c r="OJK183" s="216"/>
      <c r="OJL183" s="216"/>
      <c r="OJM183" s="216"/>
      <c r="OJN183" s="216"/>
      <c r="OJO183" s="216"/>
      <c r="OJP183" s="216"/>
      <c r="OJQ183" s="216"/>
      <c r="OJR183" s="216"/>
      <c r="OJS183" s="216"/>
      <c r="OJT183" s="216"/>
      <c r="OJU183" s="216"/>
      <c r="OJV183" s="216"/>
      <c r="OJW183" s="216"/>
      <c r="OJX183" s="216"/>
      <c r="OJY183" s="216"/>
      <c r="OJZ183" s="216"/>
      <c r="OKA183" s="216"/>
      <c r="OKB183" s="216"/>
      <c r="OKC183" s="216"/>
      <c r="OKD183" s="216"/>
      <c r="OKE183" s="216"/>
      <c r="OKF183" s="216"/>
      <c r="OKG183" s="216"/>
      <c r="OKH183" s="216"/>
      <c r="OKI183" s="216"/>
      <c r="OKJ183" s="216"/>
      <c r="OKK183" s="216"/>
      <c r="OKL183" s="216"/>
      <c r="OKM183" s="216"/>
      <c r="OKN183" s="216"/>
      <c r="OKO183" s="216"/>
      <c r="OKP183" s="216"/>
      <c r="OKQ183" s="216"/>
      <c r="OKR183" s="216"/>
      <c r="OKS183" s="216"/>
      <c r="OKT183" s="216"/>
      <c r="OKU183" s="216"/>
      <c r="OKV183" s="216"/>
      <c r="OKW183" s="216"/>
      <c r="OKX183" s="216"/>
      <c r="OKY183" s="216"/>
      <c r="OKZ183" s="216"/>
      <c r="OLA183" s="216"/>
      <c r="OLB183" s="216"/>
      <c r="OLC183" s="216"/>
      <c r="OLD183" s="216"/>
      <c r="OLE183" s="216"/>
      <c r="OLF183" s="216"/>
      <c r="OLG183" s="216"/>
      <c r="OLH183" s="216"/>
      <c r="OLI183" s="216"/>
      <c r="OLJ183" s="216"/>
      <c r="OLK183" s="216"/>
      <c r="OLL183" s="216"/>
      <c r="OLM183" s="216"/>
      <c r="OLN183" s="216"/>
      <c r="OLO183" s="216"/>
      <c r="OLP183" s="216"/>
      <c r="OLQ183" s="216"/>
      <c r="OLR183" s="216"/>
      <c r="OLS183" s="216"/>
      <c r="OLT183" s="216"/>
      <c r="OLU183" s="216"/>
      <c r="OLV183" s="216"/>
      <c r="OLW183" s="216"/>
      <c r="OLX183" s="216"/>
      <c r="OLY183" s="216"/>
      <c r="OLZ183" s="216"/>
      <c r="OMA183" s="216"/>
      <c r="OMB183" s="216"/>
      <c r="OMC183" s="216"/>
      <c r="OMD183" s="216"/>
      <c r="OME183" s="216"/>
      <c r="OMF183" s="216"/>
      <c r="OMG183" s="216"/>
      <c r="OMH183" s="216"/>
      <c r="OMI183" s="216"/>
      <c r="OMJ183" s="216"/>
      <c r="OMK183" s="216"/>
      <c r="OML183" s="216"/>
      <c r="OMM183" s="216"/>
      <c r="OMN183" s="216"/>
      <c r="OMO183" s="216"/>
      <c r="OMP183" s="216"/>
      <c r="OMQ183" s="216"/>
      <c r="OMR183" s="216"/>
      <c r="OMS183" s="216"/>
      <c r="OMT183" s="216"/>
      <c r="OMU183" s="216"/>
      <c r="OMV183" s="216"/>
      <c r="OMW183" s="216"/>
      <c r="OMX183" s="216"/>
      <c r="OMY183" s="216"/>
      <c r="OMZ183" s="216"/>
      <c r="ONA183" s="216"/>
      <c r="ONB183" s="216"/>
      <c r="ONC183" s="216"/>
      <c r="OND183" s="216"/>
      <c r="ONE183" s="216"/>
      <c r="ONF183" s="216"/>
      <c r="ONG183" s="216"/>
      <c r="ONH183" s="216"/>
      <c r="ONI183" s="216"/>
      <c r="ONJ183" s="216"/>
      <c r="ONK183" s="216"/>
      <c r="ONL183" s="216"/>
      <c r="ONM183" s="216"/>
      <c r="ONN183" s="216"/>
      <c r="ONO183" s="216"/>
      <c r="ONP183" s="216"/>
      <c r="ONQ183" s="216"/>
      <c r="ONR183" s="216"/>
      <c r="ONS183" s="216"/>
      <c r="ONT183" s="216"/>
      <c r="ONU183" s="216"/>
      <c r="ONV183" s="216"/>
      <c r="ONW183" s="216"/>
      <c r="ONX183" s="216"/>
      <c r="ONY183" s="216"/>
      <c r="ONZ183" s="216"/>
      <c r="OOA183" s="216"/>
      <c r="OOB183" s="216"/>
      <c r="OOC183" s="216"/>
      <c r="OOD183" s="216"/>
      <c r="OOE183" s="216"/>
      <c r="OOF183" s="216"/>
      <c r="OOG183" s="216"/>
      <c r="OOH183" s="216"/>
      <c r="OOI183" s="216"/>
      <c r="OOJ183" s="216"/>
      <c r="OOK183" s="216"/>
      <c r="OOL183" s="216"/>
      <c r="OOM183" s="216"/>
      <c r="OON183" s="216"/>
      <c r="OOO183" s="216"/>
      <c r="OOP183" s="216"/>
      <c r="OOQ183" s="216"/>
      <c r="OOR183" s="216"/>
      <c r="OOS183" s="216"/>
      <c r="OOT183" s="216"/>
      <c r="OOU183" s="216"/>
      <c r="OOV183" s="216"/>
      <c r="OOW183" s="216"/>
      <c r="OOX183" s="216"/>
      <c r="OOY183" s="216"/>
      <c r="OOZ183" s="216"/>
      <c r="OPA183" s="216"/>
      <c r="OPB183" s="216"/>
      <c r="OPC183" s="216"/>
      <c r="OPD183" s="216"/>
      <c r="OPE183" s="216"/>
      <c r="OPF183" s="216"/>
      <c r="OPG183" s="216"/>
      <c r="OPH183" s="216"/>
      <c r="OPI183" s="216"/>
      <c r="OPJ183" s="216"/>
      <c r="OPK183" s="216"/>
      <c r="OPL183" s="216"/>
      <c r="OPM183" s="216"/>
      <c r="OPN183" s="216"/>
      <c r="OPO183" s="216"/>
      <c r="OPP183" s="216"/>
      <c r="OPQ183" s="216"/>
      <c r="OPR183" s="216"/>
      <c r="OPS183" s="216"/>
      <c r="OPT183" s="216"/>
      <c r="OPU183" s="216"/>
      <c r="OPV183" s="216"/>
      <c r="OPW183" s="216"/>
      <c r="OPX183" s="216"/>
      <c r="OPY183" s="216"/>
      <c r="OPZ183" s="216"/>
      <c r="OQA183" s="216"/>
      <c r="OQB183" s="216"/>
      <c r="OQC183" s="216"/>
      <c r="OQD183" s="216"/>
      <c r="OQE183" s="216"/>
      <c r="OQF183" s="216"/>
      <c r="OQG183" s="216"/>
      <c r="OQH183" s="216"/>
      <c r="OQI183" s="216"/>
      <c r="OQJ183" s="216"/>
      <c r="OQK183" s="216"/>
      <c r="OQL183" s="216"/>
      <c r="OQM183" s="216"/>
      <c r="OQN183" s="216"/>
      <c r="OQO183" s="216"/>
      <c r="OQP183" s="216"/>
      <c r="OQQ183" s="216"/>
      <c r="OQR183" s="216"/>
      <c r="OQS183" s="216"/>
      <c r="OQT183" s="216"/>
      <c r="OQU183" s="216"/>
      <c r="OQV183" s="216"/>
      <c r="OQW183" s="216"/>
      <c r="OQX183" s="216"/>
      <c r="OQY183" s="216"/>
      <c r="OQZ183" s="216"/>
      <c r="ORA183" s="216"/>
      <c r="ORB183" s="216"/>
      <c r="ORC183" s="216"/>
      <c r="ORD183" s="216"/>
      <c r="ORE183" s="216"/>
      <c r="ORF183" s="216"/>
      <c r="ORG183" s="216"/>
      <c r="ORH183" s="216"/>
      <c r="ORI183" s="216"/>
      <c r="ORJ183" s="216"/>
      <c r="ORK183" s="216"/>
      <c r="ORL183" s="216"/>
      <c r="ORM183" s="216"/>
      <c r="ORN183" s="216"/>
      <c r="ORO183" s="216"/>
      <c r="ORP183" s="216"/>
      <c r="ORQ183" s="216"/>
      <c r="ORR183" s="216"/>
      <c r="ORS183" s="216"/>
      <c r="ORT183" s="216"/>
      <c r="ORU183" s="216"/>
      <c r="ORV183" s="216"/>
      <c r="ORW183" s="216"/>
      <c r="ORX183" s="216"/>
      <c r="ORY183" s="216"/>
      <c r="ORZ183" s="216"/>
      <c r="OSA183" s="216"/>
      <c r="OSB183" s="216"/>
      <c r="OSC183" s="216"/>
      <c r="OSD183" s="216"/>
      <c r="OSE183" s="216"/>
      <c r="OSF183" s="216"/>
      <c r="OSG183" s="216"/>
      <c r="OSH183" s="216"/>
      <c r="OSI183" s="216"/>
      <c r="OSJ183" s="216"/>
      <c r="OSK183" s="216"/>
      <c r="OSL183" s="216"/>
      <c r="OSM183" s="216"/>
      <c r="OSN183" s="216"/>
      <c r="OSO183" s="216"/>
      <c r="OSP183" s="216"/>
      <c r="OSQ183" s="216"/>
      <c r="OSR183" s="216"/>
      <c r="OSS183" s="216"/>
      <c r="OST183" s="216"/>
      <c r="OSU183" s="216"/>
      <c r="OSV183" s="216"/>
      <c r="OSW183" s="216"/>
      <c r="OSX183" s="216"/>
      <c r="OSY183" s="216"/>
      <c r="OSZ183" s="216"/>
      <c r="OTA183" s="216"/>
      <c r="OTB183" s="216"/>
      <c r="OTC183" s="216"/>
      <c r="OTD183" s="216"/>
      <c r="OTE183" s="216"/>
      <c r="OTF183" s="216"/>
      <c r="OTG183" s="216"/>
      <c r="OTH183" s="216"/>
      <c r="OTI183" s="216"/>
      <c r="OTJ183" s="216"/>
      <c r="OTK183" s="216"/>
      <c r="OTL183" s="216"/>
      <c r="OTM183" s="216"/>
      <c r="OTN183" s="216"/>
      <c r="OTO183" s="216"/>
      <c r="OTP183" s="216"/>
      <c r="OTQ183" s="216"/>
      <c r="OTR183" s="216"/>
      <c r="OTS183" s="216"/>
      <c r="OTT183" s="216"/>
      <c r="OTU183" s="216"/>
      <c r="OTV183" s="216"/>
      <c r="OTW183" s="216"/>
      <c r="OTX183" s="216"/>
      <c r="OTY183" s="216"/>
      <c r="OTZ183" s="216"/>
      <c r="OUA183" s="216"/>
      <c r="OUB183" s="216"/>
      <c r="OUC183" s="216"/>
      <c r="OUD183" s="216"/>
      <c r="OUE183" s="216"/>
      <c r="OUF183" s="216"/>
      <c r="OUG183" s="216"/>
      <c r="OUH183" s="216"/>
      <c r="OUI183" s="216"/>
      <c r="OUJ183" s="216"/>
      <c r="OUK183" s="216"/>
      <c r="OUL183" s="216"/>
      <c r="OUM183" s="216"/>
      <c r="OUN183" s="216"/>
      <c r="OUO183" s="216"/>
      <c r="OUP183" s="216"/>
      <c r="OUQ183" s="216"/>
      <c r="OUR183" s="216"/>
      <c r="OUS183" s="216"/>
      <c r="OUT183" s="216"/>
      <c r="OUU183" s="216"/>
      <c r="OUV183" s="216"/>
      <c r="OUW183" s="216"/>
      <c r="OUX183" s="216"/>
      <c r="OUY183" s="216"/>
      <c r="OUZ183" s="216"/>
      <c r="OVA183" s="216"/>
      <c r="OVB183" s="216"/>
      <c r="OVC183" s="216"/>
      <c r="OVD183" s="216"/>
      <c r="OVE183" s="216"/>
      <c r="OVF183" s="216"/>
      <c r="OVG183" s="216"/>
      <c r="OVH183" s="216"/>
      <c r="OVI183" s="216"/>
      <c r="OVJ183" s="216"/>
      <c r="OVK183" s="216"/>
      <c r="OVL183" s="216"/>
      <c r="OVM183" s="216"/>
      <c r="OVN183" s="216"/>
      <c r="OVO183" s="216"/>
      <c r="OVP183" s="216"/>
      <c r="OVQ183" s="216"/>
      <c r="OVR183" s="216"/>
      <c r="OVS183" s="216"/>
      <c r="OVT183" s="216"/>
      <c r="OVU183" s="216"/>
      <c r="OVV183" s="216"/>
      <c r="OVW183" s="216"/>
      <c r="OVX183" s="216"/>
      <c r="OVY183" s="216"/>
      <c r="OVZ183" s="216"/>
      <c r="OWA183" s="216"/>
      <c r="OWB183" s="216"/>
      <c r="OWC183" s="216"/>
      <c r="OWD183" s="216"/>
      <c r="OWE183" s="216"/>
      <c r="OWF183" s="216"/>
      <c r="OWG183" s="216"/>
      <c r="OWH183" s="216"/>
      <c r="OWI183" s="216"/>
      <c r="OWJ183" s="216"/>
      <c r="OWK183" s="216"/>
      <c r="OWL183" s="216"/>
      <c r="OWM183" s="216"/>
      <c r="OWN183" s="216"/>
      <c r="OWO183" s="216"/>
      <c r="OWP183" s="216"/>
      <c r="OWQ183" s="216"/>
      <c r="OWR183" s="216"/>
      <c r="OWS183" s="216"/>
      <c r="OWT183" s="216"/>
      <c r="OWU183" s="216"/>
      <c r="OWV183" s="216"/>
      <c r="OWW183" s="216"/>
      <c r="OWX183" s="216"/>
      <c r="OWY183" s="216"/>
      <c r="OWZ183" s="216"/>
      <c r="OXA183" s="216"/>
      <c r="OXB183" s="216"/>
      <c r="OXC183" s="216"/>
      <c r="OXD183" s="216"/>
      <c r="OXE183" s="216"/>
      <c r="OXF183" s="216"/>
      <c r="OXG183" s="216"/>
      <c r="OXH183" s="216"/>
      <c r="OXI183" s="216"/>
      <c r="OXJ183" s="216"/>
      <c r="OXK183" s="216"/>
      <c r="OXL183" s="216"/>
      <c r="OXM183" s="216"/>
      <c r="OXN183" s="216"/>
      <c r="OXO183" s="216"/>
      <c r="OXP183" s="216"/>
      <c r="OXQ183" s="216"/>
      <c r="OXR183" s="216"/>
      <c r="OXS183" s="216"/>
      <c r="OXT183" s="216"/>
      <c r="OXU183" s="216"/>
      <c r="OXV183" s="216"/>
      <c r="OXW183" s="216"/>
      <c r="OXX183" s="216"/>
      <c r="OXY183" s="216"/>
      <c r="OXZ183" s="216"/>
      <c r="OYA183" s="216"/>
      <c r="OYB183" s="216"/>
      <c r="OYC183" s="216"/>
      <c r="OYD183" s="216"/>
      <c r="OYE183" s="216"/>
      <c r="OYF183" s="216"/>
      <c r="OYG183" s="216"/>
      <c r="OYH183" s="216"/>
      <c r="OYI183" s="216"/>
      <c r="OYJ183" s="216"/>
      <c r="OYK183" s="216"/>
      <c r="OYL183" s="216"/>
      <c r="OYM183" s="216"/>
      <c r="OYN183" s="216"/>
      <c r="OYO183" s="216"/>
      <c r="OYP183" s="216"/>
      <c r="OYQ183" s="216"/>
      <c r="OYR183" s="216"/>
      <c r="OYS183" s="216"/>
      <c r="OYT183" s="216"/>
      <c r="OYU183" s="216"/>
      <c r="OYV183" s="216"/>
      <c r="OYW183" s="216"/>
      <c r="OYX183" s="216"/>
      <c r="OYY183" s="216"/>
      <c r="OYZ183" s="216"/>
      <c r="OZA183" s="216"/>
      <c r="OZB183" s="216"/>
      <c r="OZC183" s="216"/>
      <c r="OZD183" s="216"/>
      <c r="OZE183" s="216"/>
      <c r="OZF183" s="216"/>
      <c r="OZG183" s="216"/>
      <c r="OZH183" s="216"/>
      <c r="OZI183" s="216"/>
      <c r="OZJ183" s="216"/>
      <c r="OZK183" s="216"/>
      <c r="OZL183" s="216"/>
      <c r="OZM183" s="216"/>
      <c r="OZN183" s="216"/>
      <c r="OZO183" s="216"/>
      <c r="OZP183" s="216"/>
      <c r="OZQ183" s="216"/>
      <c r="OZR183" s="216"/>
      <c r="OZS183" s="216"/>
      <c r="OZT183" s="216"/>
      <c r="OZU183" s="216"/>
      <c r="OZV183" s="216"/>
      <c r="OZW183" s="216"/>
      <c r="OZX183" s="216"/>
      <c r="OZY183" s="216"/>
      <c r="OZZ183" s="216"/>
      <c r="PAA183" s="216"/>
      <c r="PAB183" s="216"/>
      <c r="PAC183" s="216"/>
      <c r="PAD183" s="216"/>
      <c r="PAE183" s="216"/>
      <c r="PAF183" s="216"/>
      <c r="PAG183" s="216"/>
      <c r="PAH183" s="216"/>
      <c r="PAI183" s="216"/>
      <c r="PAJ183" s="216"/>
      <c r="PAK183" s="216"/>
      <c r="PAL183" s="216"/>
      <c r="PAM183" s="216"/>
      <c r="PAN183" s="216"/>
      <c r="PAO183" s="216"/>
      <c r="PAP183" s="216"/>
      <c r="PAQ183" s="216"/>
      <c r="PAR183" s="216"/>
      <c r="PAS183" s="216"/>
      <c r="PAT183" s="216"/>
      <c r="PAU183" s="216"/>
      <c r="PAV183" s="216"/>
      <c r="PAW183" s="216"/>
      <c r="PAX183" s="216"/>
      <c r="PAY183" s="216"/>
      <c r="PAZ183" s="216"/>
      <c r="PBA183" s="216"/>
      <c r="PBB183" s="216"/>
      <c r="PBC183" s="216"/>
      <c r="PBD183" s="216"/>
      <c r="PBE183" s="216"/>
      <c r="PBF183" s="216"/>
      <c r="PBG183" s="216"/>
      <c r="PBH183" s="216"/>
      <c r="PBI183" s="216"/>
      <c r="PBJ183" s="216"/>
      <c r="PBK183" s="216"/>
      <c r="PBL183" s="216"/>
      <c r="PBM183" s="216"/>
      <c r="PBN183" s="216"/>
      <c r="PBO183" s="216"/>
      <c r="PBP183" s="216"/>
      <c r="PBQ183" s="216"/>
      <c r="PBR183" s="216"/>
      <c r="PBS183" s="216"/>
      <c r="PBT183" s="216"/>
      <c r="PBU183" s="216"/>
      <c r="PBV183" s="216"/>
      <c r="PBW183" s="216"/>
      <c r="PBX183" s="216"/>
      <c r="PBY183" s="216"/>
      <c r="PBZ183" s="216"/>
      <c r="PCA183" s="216"/>
      <c r="PCB183" s="216"/>
      <c r="PCC183" s="216"/>
      <c r="PCD183" s="216"/>
      <c r="PCE183" s="216"/>
      <c r="PCF183" s="216"/>
      <c r="PCG183" s="216"/>
      <c r="PCH183" s="216"/>
      <c r="PCI183" s="216"/>
      <c r="PCJ183" s="216"/>
      <c r="PCK183" s="216"/>
      <c r="PCL183" s="216"/>
      <c r="PCM183" s="216"/>
      <c r="PCN183" s="216"/>
      <c r="PCO183" s="216"/>
      <c r="PCP183" s="216"/>
      <c r="PCQ183" s="216"/>
      <c r="PCR183" s="216"/>
      <c r="PCS183" s="216"/>
      <c r="PCT183" s="216"/>
      <c r="PCU183" s="216"/>
      <c r="PCV183" s="216"/>
      <c r="PCW183" s="216"/>
      <c r="PCX183" s="216"/>
      <c r="PCY183" s="216"/>
      <c r="PCZ183" s="216"/>
      <c r="PDA183" s="216"/>
      <c r="PDB183" s="216"/>
      <c r="PDC183" s="216"/>
      <c r="PDD183" s="216"/>
      <c r="PDE183" s="216"/>
      <c r="PDF183" s="216"/>
      <c r="PDG183" s="216"/>
      <c r="PDH183" s="216"/>
      <c r="PDI183" s="216"/>
      <c r="PDJ183" s="216"/>
      <c r="PDK183" s="216"/>
      <c r="PDL183" s="216"/>
      <c r="PDM183" s="216"/>
      <c r="PDN183" s="216"/>
      <c r="PDO183" s="216"/>
      <c r="PDP183" s="216"/>
      <c r="PDQ183" s="216"/>
      <c r="PDR183" s="216"/>
      <c r="PDS183" s="216"/>
      <c r="PDT183" s="216"/>
      <c r="PDU183" s="216"/>
      <c r="PDV183" s="216"/>
      <c r="PDW183" s="216"/>
      <c r="PDX183" s="216"/>
      <c r="PDY183" s="216"/>
      <c r="PDZ183" s="216"/>
      <c r="PEA183" s="216"/>
      <c r="PEB183" s="216"/>
      <c r="PEC183" s="216"/>
      <c r="PED183" s="216"/>
      <c r="PEE183" s="216"/>
      <c r="PEF183" s="216"/>
      <c r="PEG183" s="216"/>
      <c r="PEH183" s="216"/>
      <c r="PEI183" s="216"/>
      <c r="PEJ183" s="216"/>
      <c r="PEK183" s="216"/>
      <c r="PEL183" s="216"/>
      <c r="PEM183" s="216"/>
      <c r="PEN183" s="216"/>
      <c r="PEO183" s="216"/>
      <c r="PEP183" s="216"/>
      <c r="PEQ183" s="216"/>
      <c r="PER183" s="216"/>
      <c r="PES183" s="216"/>
      <c r="PET183" s="216"/>
      <c r="PEU183" s="216"/>
      <c r="PEV183" s="216"/>
      <c r="PEW183" s="216"/>
      <c r="PEX183" s="216"/>
      <c r="PEY183" s="216"/>
      <c r="PEZ183" s="216"/>
      <c r="PFA183" s="216"/>
      <c r="PFB183" s="216"/>
      <c r="PFC183" s="216"/>
      <c r="PFD183" s="216"/>
      <c r="PFE183" s="216"/>
      <c r="PFF183" s="216"/>
      <c r="PFG183" s="216"/>
      <c r="PFH183" s="216"/>
      <c r="PFI183" s="216"/>
      <c r="PFJ183" s="216"/>
      <c r="PFK183" s="216"/>
      <c r="PFL183" s="216"/>
      <c r="PFM183" s="216"/>
      <c r="PFN183" s="216"/>
      <c r="PFO183" s="216"/>
      <c r="PFP183" s="216"/>
      <c r="PFQ183" s="216"/>
      <c r="PFR183" s="216"/>
      <c r="PFS183" s="216"/>
      <c r="PFT183" s="216"/>
      <c r="PFU183" s="216"/>
      <c r="PFV183" s="216"/>
      <c r="PFW183" s="216"/>
      <c r="PFX183" s="216"/>
      <c r="PFY183" s="216"/>
      <c r="PFZ183" s="216"/>
      <c r="PGA183" s="216"/>
      <c r="PGB183" s="216"/>
      <c r="PGC183" s="216"/>
      <c r="PGD183" s="216"/>
      <c r="PGE183" s="216"/>
      <c r="PGF183" s="216"/>
      <c r="PGG183" s="216"/>
      <c r="PGH183" s="216"/>
      <c r="PGI183" s="216"/>
      <c r="PGJ183" s="216"/>
      <c r="PGK183" s="216"/>
      <c r="PGL183" s="216"/>
      <c r="PGM183" s="216"/>
      <c r="PGN183" s="216"/>
      <c r="PGO183" s="216"/>
      <c r="PGP183" s="216"/>
      <c r="PGQ183" s="216"/>
      <c r="PGR183" s="216"/>
      <c r="PGS183" s="216"/>
      <c r="PGT183" s="216"/>
      <c r="PGU183" s="216"/>
      <c r="PGV183" s="216"/>
      <c r="PGW183" s="216"/>
      <c r="PGX183" s="216"/>
      <c r="PGY183" s="216"/>
      <c r="PGZ183" s="216"/>
      <c r="PHA183" s="216"/>
      <c r="PHB183" s="216"/>
      <c r="PHC183" s="216"/>
      <c r="PHD183" s="216"/>
      <c r="PHE183" s="216"/>
      <c r="PHF183" s="216"/>
      <c r="PHG183" s="216"/>
      <c r="PHH183" s="216"/>
      <c r="PHI183" s="216"/>
      <c r="PHJ183" s="216"/>
      <c r="PHK183" s="216"/>
      <c r="PHL183" s="216"/>
      <c r="PHM183" s="216"/>
      <c r="PHN183" s="216"/>
      <c r="PHO183" s="216"/>
      <c r="PHP183" s="216"/>
      <c r="PHQ183" s="216"/>
      <c r="PHR183" s="216"/>
      <c r="PHS183" s="216"/>
      <c r="PHT183" s="216"/>
      <c r="PHU183" s="216"/>
      <c r="PHV183" s="216"/>
      <c r="PHW183" s="216"/>
      <c r="PHX183" s="216"/>
      <c r="PHY183" s="216"/>
      <c r="PHZ183" s="216"/>
      <c r="PIA183" s="216"/>
      <c r="PIB183" s="216"/>
      <c r="PIC183" s="216"/>
      <c r="PID183" s="216"/>
      <c r="PIE183" s="216"/>
      <c r="PIF183" s="216"/>
      <c r="PIG183" s="216"/>
      <c r="PIH183" s="216"/>
      <c r="PII183" s="216"/>
      <c r="PIJ183" s="216"/>
      <c r="PIK183" s="216"/>
      <c r="PIL183" s="216"/>
      <c r="PIM183" s="216"/>
      <c r="PIN183" s="216"/>
      <c r="PIO183" s="216"/>
      <c r="PIP183" s="216"/>
      <c r="PIQ183" s="216"/>
      <c r="PIR183" s="216"/>
      <c r="PIS183" s="216"/>
      <c r="PIT183" s="216"/>
      <c r="PIU183" s="216"/>
      <c r="PIV183" s="216"/>
      <c r="PIW183" s="216"/>
      <c r="PIX183" s="216"/>
      <c r="PIY183" s="216"/>
      <c r="PIZ183" s="216"/>
      <c r="PJA183" s="216"/>
      <c r="PJB183" s="216"/>
      <c r="PJC183" s="216"/>
      <c r="PJD183" s="216"/>
      <c r="PJE183" s="216"/>
      <c r="PJF183" s="216"/>
      <c r="PJG183" s="216"/>
      <c r="PJH183" s="216"/>
      <c r="PJI183" s="216"/>
      <c r="PJJ183" s="216"/>
      <c r="PJK183" s="216"/>
      <c r="PJL183" s="216"/>
      <c r="PJM183" s="216"/>
      <c r="PJN183" s="216"/>
      <c r="PJO183" s="216"/>
      <c r="PJP183" s="216"/>
      <c r="PJQ183" s="216"/>
      <c r="PJR183" s="216"/>
      <c r="PJS183" s="216"/>
      <c r="PJT183" s="216"/>
      <c r="PJU183" s="216"/>
      <c r="PJV183" s="216"/>
      <c r="PJW183" s="216"/>
      <c r="PJX183" s="216"/>
      <c r="PJY183" s="216"/>
      <c r="PJZ183" s="216"/>
      <c r="PKA183" s="216"/>
      <c r="PKB183" s="216"/>
      <c r="PKC183" s="216"/>
      <c r="PKD183" s="216"/>
      <c r="PKE183" s="216"/>
      <c r="PKF183" s="216"/>
      <c r="PKG183" s="216"/>
      <c r="PKH183" s="216"/>
      <c r="PKI183" s="216"/>
      <c r="PKJ183" s="216"/>
      <c r="PKK183" s="216"/>
      <c r="PKL183" s="216"/>
      <c r="PKM183" s="216"/>
      <c r="PKN183" s="216"/>
      <c r="PKO183" s="216"/>
      <c r="PKP183" s="216"/>
      <c r="PKQ183" s="216"/>
      <c r="PKR183" s="216"/>
      <c r="PKS183" s="216"/>
      <c r="PKT183" s="216"/>
      <c r="PKU183" s="216"/>
      <c r="PKV183" s="216"/>
      <c r="PKW183" s="216"/>
      <c r="PKX183" s="216"/>
      <c r="PKY183" s="216"/>
      <c r="PKZ183" s="216"/>
      <c r="PLA183" s="216"/>
      <c r="PLB183" s="216"/>
      <c r="PLC183" s="216"/>
      <c r="PLD183" s="216"/>
      <c r="PLE183" s="216"/>
      <c r="PLF183" s="216"/>
      <c r="PLG183" s="216"/>
      <c r="PLH183" s="216"/>
      <c r="PLI183" s="216"/>
      <c r="PLJ183" s="216"/>
      <c r="PLK183" s="216"/>
      <c r="PLL183" s="216"/>
      <c r="PLM183" s="216"/>
      <c r="PLN183" s="216"/>
      <c r="PLO183" s="216"/>
      <c r="PLP183" s="216"/>
      <c r="PLQ183" s="216"/>
      <c r="PLR183" s="216"/>
      <c r="PLS183" s="216"/>
      <c r="PLT183" s="216"/>
      <c r="PLU183" s="216"/>
      <c r="PLV183" s="216"/>
      <c r="PLW183" s="216"/>
      <c r="PLX183" s="216"/>
      <c r="PLY183" s="216"/>
      <c r="PLZ183" s="216"/>
      <c r="PMA183" s="216"/>
      <c r="PMB183" s="216"/>
      <c r="PMC183" s="216"/>
      <c r="PMD183" s="216"/>
      <c r="PME183" s="216"/>
      <c r="PMF183" s="216"/>
      <c r="PMG183" s="216"/>
      <c r="PMH183" s="216"/>
      <c r="PMI183" s="216"/>
      <c r="PMJ183" s="216"/>
      <c r="PMK183" s="216"/>
      <c r="PML183" s="216"/>
      <c r="PMM183" s="216"/>
      <c r="PMN183" s="216"/>
      <c r="PMO183" s="216"/>
      <c r="PMP183" s="216"/>
      <c r="PMQ183" s="216"/>
      <c r="PMR183" s="216"/>
      <c r="PMS183" s="216"/>
      <c r="PMT183" s="216"/>
      <c r="PMU183" s="216"/>
      <c r="PMV183" s="216"/>
      <c r="PMW183" s="216"/>
      <c r="PMX183" s="216"/>
      <c r="PMY183" s="216"/>
      <c r="PMZ183" s="216"/>
      <c r="PNA183" s="216"/>
      <c r="PNB183" s="216"/>
      <c r="PNC183" s="216"/>
      <c r="PND183" s="216"/>
      <c r="PNE183" s="216"/>
      <c r="PNF183" s="216"/>
      <c r="PNG183" s="216"/>
      <c r="PNH183" s="216"/>
      <c r="PNI183" s="216"/>
      <c r="PNJ183" s="216"/>
      <c r="PNK183" s="216"/>
      <c r="PNL183" s="216"/>
      <c r="PNM183" s="216"/>
      <c r="PNN183" s="216"/>
      <c r="PNO183" s="216"/>
      <c r="PNP183" s="216"/>
      <c r="PNQ183" s="216"/>
      <c r="PNR183" s="216"/>
      <c r="PNS183" s="216"/>
      <c r="PNT183" s="216"/>
      <c r="PNU183" s="216"/>
      <c r="PNV183" s="216"/>
      <c r="PNW183" s="216"/>
      <c r="PNX183" s="216"/>
      <c r="PNY183" s="216"/>
      <c r="PNZ183" s="216"/>
      <c r="POA183" s="216"/>
      <c r="POB183" s="216"/>
      <c r="POC183" s="216"/>
      <c r="POD183" s="216"/>
      <c r="POE183" s="216"/>
      <c r="POF183" s="216"/>
      <c r="POG183" s="216"/>
      <c r="POH183" s="216"/>
      <c r="POI183" s="216"/>
      <c r="POJ183" s="216"/>
      <c r="POK183" s="216"/>
      <c r="POL183" s="216"/>
      <c r="POM183" s="216"/>
      <c r="PON183" s="216"/>
      <c r="POO183" s="216"/>
      <c r="POP183" s="216"/>
      <c r="POQ183" s="216"/>
      <c r="POR183" s="216"/>
      <c r="POS183" s="216"/>
      <c r="POT183" s="216"/>
      <c r="POU183" s="216"/>
      <c r="POV183" s="216"/>
      <c r="POW183" s="216"/>
      <c r="POX183" s="216"/>
      <c r="POY183" s="216"/>
      <c r="POZ183" s="216"/>
      <c r="PPA183" s="216"/>
      <c r="PPB183" s="216"/>
      <c r="PPC183" s="216"/>
      <c r="PPD183" s="216"/>
      <c r="PPE183" s="216"/>
      <c r="PPF183" s="216"/>
      <c r="PPG183" s="216"/>
      <c r="PPH183" s="216"/>
      <c r="PPI183" s="216"/>
      <c r="PPJ183" s="216"/>
      <c r="PPK183" s="216"/>
      <c r="PPL183" s="216"/>
      <c r="PPM183" s="216"/>
      <c r="PPN183" s="216"/>
      <c r="PPO183" s="216"/>
      <c r="PPP183" s="216"/>
      <c r="PPQ183" s="216"/>
      <c r="PPR183" s="216"/>
      <c r="PPS183" s="216"/>
      <c r="PPT183" s="216"/>
      <c r="PPU183" s="216"/>
      <c r="PPV183" s="216"/>
      <c r="PPW183" s="216"/>
      <c r="PPX183" s="216"/>
      <c r="PPY183" s="216"/>
      <c r="PPZ183" s="216"/>
      <c r="PQA183" s="216"/>
      <c r="PQB183" s="216"/>
      <c r="PQC183" s="216"/>
      <c r="PQD183" s="216"/>
      <c r="PQE183" s="216"/>
      <c r="PQF183" s="216"/>
      <c r="PQG183" s="216"/>
      <c r="PQH183" s="216"/>
      <c r="PQI183" s="216"/>
      <c r="PQJ183" s="216"/>
      <c r="PQK183" s="216"/>
      <c r="PQL183" s="216"/>
      <c r="PQM183" s="216"/>
      <c r="PQN183" s="216"/>
      <c r="PQO183" s="216"/>
      <c r="PQP183" s="216"/>
      <c r="PQQ183" s="216"/>
      <c r="PQR183" s="216"/>
      <c r="PQS183" s="216"/>
      <c r="PQT183" s="216"/>
      <c r="PQU183" s="216"/>
      <c r="PQV183" s="216"/>
      <c r="PQW183" s="216"/>
      <c r="PQX183" s="216"/>
      <c r="PQY183" s="216"/>
      <c r="PQZ183" s="216"/>
      <c r="PRA183" s="216"/>
      <c r="PRB183" s="216"/>
      <c r="PRC183" s="216"/>
      <c r="PRD183" s="216"/>
      <c r="PRE183" s="216"/>
      <c r="PRF183" s="216"/>
      <c r="PRG183" s="216"/>
      <c r="PRH183" s="216"/>
      <c r="PRI183" s="216"/>
      <c r="PRJ183" s="216"/>
      <c r="PRK183" s="216"/>
      <c r="PRL183" s="216"/>
      <c r="PRM183" s="216"/>
      <c r="PRN183" s="216"/>
      <c r="PRO183" s="216"/>
      <c r="PRP183" s="216"/>
      <c r="PRQ183" s="216"/>
      <c r="PRR183" s="216"/>
      <c r="PRS183" s="216"/>
      <c r="PRT183" s="216"/>
      <c r="PRU183" s="216"/>
      <c r="PRV183" s="216"/>
      <c r="PRW183" s="216"/>
      <c r="PRX183" s="216"/>
      <c r="PRY183" s="216"/>
      <c r="PRZ183" s="216"/>
      <c r="PSA183" s="216"/>
      <c r="PSB183" s="216"/>
      <c r="PSC183" s="216"/>
      <c r="PSD183" s="216"/>
      <c r="PSE183" s="216"/>
      <c r="PSF183" s="216"/>
      <c r="PSG183" s="216"/>
      <c r="PSH183" s="216"/>
      <c r="PSI183" s="216"/>
      <c r="PSJ183" s="216"/>
      <c r="PSK183" s="216"/>
      <c r="PSL183" s="216"/>
      <c r="PSM183" s="216"/>
      <c r="PSN183" s="216"/>
      <c r="PSO183" s="216"/>
      <c r="PSP183" s="216"/>
      <c r="PSQ183" s="216"/>
      <c r="PSR183" s="216"/>
      <c r="PSS183" s="216"/>
      <c r="PST183" s="216"/>
      <c r="PSU183" s="216"/>
      <c r="PSV183" s="216"/>
      <c r="PSW183" s="216"/>
      <c r="PSX183" s="216"/>
      <c r="PSY183" s="216"/>
      <c r="PSZ183" s="216"/>
      <c r="PTA183" s="216"/>
      <c r="PTB183" s="216"/>
      <c r="PTC183" s="216"/>
      <c r="PTD183" s="216"/>
      <c r="PTE183" s="216"/>
      <c r="PTF183" s="216"/>
      <c r="PTG183" s="216"/>
      <c r="PTH183" s="216"/>
      <c r="PTI183" s="216"/>
      <c r="PTJ183" s="216"/>
      <c r="PTK183" s="216"/>
      <c r="PTL183" s="216"/>
      <c r="PTM183" s="216"/>
      <c r="PTN183" s="216"/>
      <c r="PTO183" s="216"/>
      <c r="PTP183" s="216"/>
      <c r="PTQ183" s="216"/>
      <c r="PTR183" s="216"/>
      <c r="PTS183" s="216"/>
      <c r="PTT183" s="216"/>
      <c r="PTU183" s="216"/>
      <c r="PTV183" s="216"/>
      <c r="PTW183" s="216"/>
      <c r="PTX183" s="216"/>
      <c r="PTY183" s="216"/>
      <c r="PTZ183" s="216"/>
      <c r="PUA183" s="216"/>
      <c r="PUB183" s="216"/>
      <c r="PUC183" s="216"/>
      <c r="PUD183" s="216"/>
      <c r="PUE183" s="216"/>
      <c r="PUF183" s="216"/>
      <c r="PUG183" s="216"/>
      <c r="PUH183" s="216"/>
      <c r="PUI183" s="216"/>
      <c r="PUJ183" s="216"/>
      <c r="PUK183" s="216"/>
      <c r="PUL183" s="216"/>
      <c r="PUM183" s="216"/>
      <c r="PUN183" s="216"/>
      <c r="PUO183" s="216"/>
      <c r="PUP183" s="216"/>
      <c r="PUQ183" s="216"/>
      <c r="PUR183" s="216"/>
      <c r="PUS183" s="216"/>
      <c r="PUT183" s="216"/>
      <c r="PUU183" s="216"/>
      <c r="PUV183" s="216"/>
      <c r="PUW183" s="216"/>
      <c r="PUX183" s="216"/>
      <c r="PUY183" s="216"/>
      <c r="PUZ183" s="216"/>
      <c r="PVA183" s="216"/>
      <c r="PVB183" s="216"/>
      <c r="PVC183" s="216"/>
      <c r="PVD183" s="216"/>
      <c r="PVE183" s="216"/>
      <c r="PVF183" s="216"/>
      <c r="PVG183" s="216"/>
      <c r="PVH183" s="216"/>
      <c r="PVI183" s="216"/>
      <c r="PVJ183" s="216"/>
      <c r="PVK183" s="216"/>
      <c r="PVL183" s="216"/>
      <c r="PVM183" s="216"/>
      <c r="PVN183" s="216"/>
      <c r="PVO183" s="216"/>
      <c r="PVP183" s="216"/>
      <c r="PVQ183" s="216"/>
      <c r="PVR183" s="216"/>
      <c r="PVS183" s="216"/>
      <c r="PVT183" s="216"/>
      <c r="PVU183" s="216"/>
      <c r="PVV183" s="216"/>
      <c r="PVW183" s="216"/>
      <c r="PVX183" s="216"/>
      <c r="PVY183" s="216"/>
      <c r="PVZ183" s="216"/>
      <c r="PWA183" s="216"/>
      <c r="PWB183" s="216"/>
      <c r="PWC183" s="216"/>
      <c r="PWD183" s="216"/>
      <c r="PWE183" s="216"/>
      <c r="PWF183" s="216"/>
      <c r="PWG183" s="216"/>
      <c r="PWH183" s="216"/>
      <c r="PWI183" s="216"/>
      <c r="PWJ183" s="216"/>
      <c r="PWK183" s="216"/>
      <c r="PWL183" s="216"/>
      <c r="PWM183" s="216"/>
      <c r="PWN183" s="216"/>
      <c r="PWO183" s="216"/>
      <c r="PWP183" s="216"/>
      <c r="PWQ183" s="216"/>
      <c r="PWR183" s="216"/>
      <c r="PWS183" s="216"/>
      <c r="PWT183" s="216"/>
      <c r="PWU183" s="216"/>
      <c r="PWV183" s="216"/>
      <c r="PWW183" s="216"/>
      <c r="PWX183" s="216"/>
      <c r="PWY183" s="216"/>
      <c r="PWZ183" s="216"/>
      <c r="PXA183" s="216"/>
      <c r="PXB183" s="216"/>
      <c r="PXC183" s="216"/>
      <c r="PXD183" s="216"/>
      <c r="PXE183" s="216"/>
      <c r="PXF183" s="216"/>
      <c r="PXG183" s="216"/>
      <c r="PXH183" s="216"/>
      <c r="PXI183" s="216"/>
      <c r="PXJ183" s="216"/>
      <c r="PXK183" s="216"/>
      <c r="PXL183" s="216"/>
      <c r="PXM183" s="216"/>
      <c r="PXN183" s="216"/>
      <c r="PXO183" s="216"/>
      <c r="PXP183" s="216"/>
      <c r="PXQ183" s="216"/>
      <c r="PXR183" s="216"/>
      <c r="PXS183" s="216"/>
      <c r="PXT183" s="216"/>
      <c r="PXU183" s="216"/>
      <c r="PXV183" s="216"/>
      <c r="PXW183" s="216"/>
      <c r="PXX183" s="216"/>
      <c r="PXY183" s="216"/>
      <c r="PXZ183" s="216"/>
      <c r="PYA183" s="216"/>
      <c r="PYB183" s="216"/>
      <c r="PYC183" s="216"/>
      <c r="PYD183" s="216"/>
      <c r="PYE183" s="216"/>
      <c r="PYF183" s="216"/>
      <c r="PYG183" s="216"/>
      <c r="PYH183" s="216"/>
      <c r="PYI183" s="216"/>
      <c r="PYJ183" s="216"/>
      <c r="PYK183" s="216"/>
      <c r="PYL183" s="216"/>
      <c r="PYM183" s="216"/>
      <c r="PYN183" s="216"/>
      <c r="PYO183" s="216"/>
      <c r="PYP183" s="216"/>
      <c r="PYQ183" s="216"/>
      <c r="PYR183" s="216"/>
      <c r="PYS183" s="216"/>
      <c r="PYT183" s="216"/>
      <c r="PYU183" s="216"/>
      <c r="PYV183" s="216"/>
      <c r="PYW183" s="216"/>
      <c r="PYX183" s="216"/>
      <c r="PYY183" s="216"/>
      <c r="PYZ183" s="216"/>
      <c r="PZA183" s="216"/>
      <c r="PZB183" s="216"/>
      <c r="PZC183" s="216"/>
      <c r="PZD183" s="216"/>
      <c r="PZE183" s="216"/>
      <c r="PZF183" s="216"/>
      <c r="PZG183" s="216"/>
      <c r="PZH183" s="216"/>
      <c r="PZI183" s="216"/>
      <c r="PZJ183" s="216"/>
      <c r="PZK183" s="216"/>
      <c r="PZL183" s="216"/>
      <c r="PZM183" s="216"/>
      <c r="PZN183" s="216"/>
      <c r="PZO183" s="216"/>
      <c r="PZP183" s="216"/>
      <c r="PZQ183" s="216"/>
      <c r="PZR183" s="216"/>
      <c r="PZS183" s="216"/>
      <c r="PZT183" s="216"/>
      <c r="PZU183" s="216"/>
      <c r="PZV183" s="216"/>
      <c r="PZW183" s="216"/>
      <c r="PZX183" s="216"/>
      <c r="PZY183" s="216"/>
      <c r="PZZ183" s="216"/>
      <c r="QAA183" s="216"/>
      <c r="QAB183" s="216"/>
      <c r="QAC183" s="216"/>
      <c r="QAD183" s="216"/>
      <c r="QAE183" s="216"/>
      <c r="QAF183" s="216"/>
      <c r="QAG183" s="216"/>
      <c r="QAH183" s="216"/>
      <c r="QAI183" s="216"/>
      <c r="QAJ183" s="216"/>
      <c r="QAK183" s="216"/>
      <c r="QAL183" s="216"/>
      <c r="QAM183" s="216"/>
      <c r="QAN183" s="216"/>
      <c r="QAO183" s="216"/>
      <c r="QAP183" s="216"/>
      <c r="QAQ183" s="216"/>
      <c r="QAR183" s="216"/>
      <c r="QAS183" s="216"/>
      <c r="QAT183" s="216"/>
      <c r="QAU183" s="216"/>
      <c r="QAV183" s="216"/>
      <c r="QAW183" s="216"/>
      <c r="QAX183" s="216"/>
      <c r="QAY183" s="216"/>
      <c r="QAZ183" s="216"/>
      <c r="QBA183" s="216"/>
      <c r="QBB183" s="216"/>
      <c r="QBC183" s="216"/>
      <c r="QBD183" s="216"/>
      <c r="QBE183" s="216"/>
      <c r="QBF183" s="216"/>
      <c r="QBG183" s="216"/>
      <c r="QBH183" s="216"/>
      <c r="QBI183" s="216"/>
      <c r="QBJ183" s="216"/>
      <c r="QBK183" s="216"/>
      <c r="QBL183" s="216"/>
      <c r="QBM183" s="216"/>
      <c r="QBN183" s="216"/>
      <c r="QBO183" s="216"/>
      <c r="QBP183" s="216"/>
      <c r="QBQ183" s="216"/>
      <c r="QBR183" s="216"/>
      <c r="QBS183" s="216"/>
      <c r="QBT183" s="216"/>
      <c r="QBU183" s="216"/>
      <c r="QBV183" s="216"/>
      <c r="QBW183" s="216"/>
      <c r="QBX183" s="216"/>
      <c r="QBY183" s="216"/>
      <c r="QBZ183" s="216"/>
      <c r="QCA183" s="216"/>
      <c r="QCB183" s="216"/>
      <c r="QCC183" s="216"/>
      <c r="QCD183" s="216"/>
      <c r="QCE183" s="216"/>
      <c r="QCF183" s="216"/>
      <c r="QCG183" s="216"/>
      <c r="QCH183" s="216"/>
      <c r="QCI183" s="216"/>
      <c r="QCJ183" s="216"/>
      <c r="QCK183" s="216"/>
      <c r="QCL183" s="216"/>
      <c r="QCM183" s="216"/>
      <c r="QCN183" s="216"/>
      <c r="QCO183" s="216"/>
      <c r="QCP183" s="216"/>
      <c r="QCQ183" s="216"/>
      <c r="QCR183" s="216"/>
      <c r="QCS183" s="216"/>
      <c r="QCT183" s="216"/>
      <c r="QCU183" s="216"/>
      <c r="QCV183" s="216"/>
      <c r="QCW183" s="216"/>
      <c r="QCX183" s="216"/>
      <c r="QCY183" s="216"/>
      <c r="QCZ183" s="216"/>
      <c r="QDA183" s="216"/>
      <c r="QDB183" s="216"/>
      <c r="QDC183" s="216"/>
      <c r="QDD183" s="216"/>
      <c r="QDE183" s="216"/>
      <c r="QDF183" s="216"/>
      <c r="QDG183" s="216"/>
      <c r="QDH183" s="216"/>
      <c r="QDI183" s="216"/>
      <c r="QDJ183" s="216"/>
      <c r="QDK183" s="216"/>
      <c r="QDL183" s="216"/>
      <c r="QDM183" s="216"/>
      <c r="QDN183" s="216"/>
      <c r="QDO183" s="216"/>
      <c r="QDP183" s="216"/>
      <c r="QDQ183" s="216"/>
      <c r="QDR183" s="216"/>
      <c r="QDS183" s="216"/>
      <c r="QDT183" s="216"/>
      <c r="QDU183" s="216"/>
      <c r="QDV183" s="216"/>
      <c r="QDW183" s="216"/>
      <c r="QDX183" s="216"/>
      <c r="QDY183" s="216"/>
      <c r="QDZ183" s="216"/>
      <c r="QEA183" s="216"/>
      <c r="QEB183" s="216"/>
      <c r="QEC183" s="216"/>
      <c r="QED183" s="216"/>
      <c r="QEE183" s="216"/>
      <c r="QEF183" s="216"/>
      <c r="QEG183" s="216"/>
      <c r="QEH183" s="216"/>
      <c r="QEI183" s="216"/>
      <c r="QEJ183" s="216"/>
      <c r="QEK183" s="216"/>
      <c r="QEL183" s="216"/>
      <c r="QEM183" s="216"/>
      <c r="QEN183" s="216"/>
      <c r="QEO183" s="216"/>
      <c r="QEP183" s="216"/>
      <c r="QEQ183" s="216"/>
      <c r="QER183" s="216"/>
      <c r="QES183" s="216"/>
      <c r="QET183" s="216"/>
      <c r="QEU183" s="216"/>
      <c r="QEV183" s="216"/>
      <c r="QEW183" s="216"/>
      <c r="QEX183" s="216"/>
      <c r="QEY183" s="216"/>
      <c r="QEZ183" s="216"/>
      <c r="QFA183" s="216"/>
      <c r="QFB183" s="216"/>
      <c r="QFC183" s="216"/>
      <c r="QFD183" s="216"/>
      <c r="QFE183" s="216"/>
      <c r="QFF183" s="216"/>
      <c r="QFG183" s="216"/>
      <c r="QFH183" s="216"/>
      <c r="QFI183" s="216"/>
      <c r="QFJ183" s="216"/>
      <c r="QFK183" s="216"/>
      <c r="QFL183" s="216"/>
      <c r="QFM183" s="216"/>
      <c r="QFN183" s="216"/>
      <c r="QFO183" s="216"/>
      <c r="QFP183" s="216"/>
      <c r="QFQ183" s="216"/>
      <c r="QFR183" s="216"/>
      <c r="QFS183" s="216"/>
      <c r="QFT183" s="216"/>
      <c r="QFU183" s="216"/>
      <c r="QFV183" s="216"/>
      <c r="QFW183" s="216"/>
      <c r="QFX183" s="216"/>
      <c r="QFY183" s="216"/>
      <c r="QFZ183" s="216"/>
      <c r="QGA183" s="216"/>
      <c r="QGB183" s="216"/>
      <c r="QGC183" s="216"/>
      <c r="QGD183" s="216"/>
      <c r="QGE183" s="216"/>
      <c r="QGF183" s="216"/>
      <c r="QGG183" s="216"/>
      <c r="QGH183" s="216"/>
      <c r="QGI183" s="216"/>
      <c r="QGJ183" s="216"/>
      <c r="QGK183" s="216"/>
      <c r="QGL183" s="216"/>
      <c r="QGM183" s="216"/>
      <c r="QGN183" s="216"/>
      <c r="QGO183" s="216"/>
      <c r="QGP183" s="216"/>
      <c r="QGQ183" s="216"/>
      <c r="QGR183" s="216"/>
      <c r="QGS183" s="216"/>
      <c r="QGT183" s="216"/>
      <c r="QGU183" s="216"/>
      <c r="QGV183" s="216"/>
      <c r="QGW183" s="216"/>
      <c r="QGX183" s="216"/>
      <c r="QGY183" s="216"/>
      <c r="QGZ183" s="216"/>
      <c r="QHA183" s="216"/>
      <c r="QHB183" s="216"/>
      <c r="QHC183" s="216"/>
      <c r="QHD183" s="216"/>
      <c r="QHE183" s="216"/>
      <c r="QHF183" s="216"/>
      <c r="QHG183" s="216"/>
      <c r="QHH183" s="216"/>
      <c r="QHI183" s="216"/>
      <c r="QHJ183" s="216"/>
      <c r="QHK183" s="216"/>
      <c r="QHL183" s="216"/>
      <c r="QHM183" s="216"/>
      <c r="QHN183" s="216"/>
      <c r="QHO183" s="216"/>
      <c r="QHP183" s="216"/>
      <c r="QHQ183" s="216"/>
      <c r="QHR183" s="216"/>
      <c r="QHS183" s="216"/>
      <c r="QHT183" s="216"/>
      <c r="QHU183" s="216"/>
      <c r="QHV183" s="216"/>
      <c r="QHW183" s="216"/>
      <c r="QHX183" s="216"/>
      <c r="QHY183" s="216"/>
      <c r="QHZ183" s="216"/>
      <c r="QIA183" s="216"/>
      <c r="QIB183" s="216"/>
      <c r="QIC183" s="216"/>
      <c r="QID183" s="216"/>
      <c r="QIE183" s="216"/>
      <c r="QIF183" s="216"/>
      <c r="QIG183" s="216"/>
      <c r="QIH183" s="216"/>
      <c r="QII183" s="216"/>
      <c r="QIJ183" s="216"/>
      <c r="QIK183" s="216"/>
      <c r="QIL183" s="216"/>
      <c r="QIM183" s="216"/>
      <c r="QIN183" s="216"/>
      <c r="QIO183" s="216"/>
      <c r="QIP183" s="216"/>
      <c r="QIQ183" s="216"/>
      <c r="QIR183" s="216"/>
      <c r="QIS183" s="216"/>
      <c r="QIT183" s="216"/>
      <c r="QIU183" s="216"/>
      <c r="QIV183" s="216"/>
      <c r="QIW183" s="216"/>
      <c r="QIX183" s="216"/>
      <c r="QIY183" s="216"/>
      <c r="QIZ183" s="216"/>
      <c r="QJA183" s="216"/>
      <c r="QJB183" s="216"/>
      <c r="QJC183" s="216"/>
      <c r="QJD183" s="216"/>
      <c r="QJE183" s="216"/>
      <c r="QJF183" s="216"/>
      <c r="QJG183" s="216"/>
      <c r="QJH183" s="216"/>
      <c r="QJI183" s="216"/>
      <c r="QJJ183" s="216"/>
      <c r="QJK183" s="216"/>
      <c r="QJL183" s="216"/>
      <c r="QJM183" s="216"/>
      <c r="QJN183" s="216"/>
      <c r="QJO183" s="216"/>
      <c r="QJP183" s="216"/>
      <c r="QJQ183" s="216"/>
      <c r="QJR183" s="216"/>
      <c r="QJS183" s="216"/>
      <c r="QJT183" s="216"/>
      <c r="QJU183" s="216"/>
      <c r="QJV183" s="216"/>
      <c r="QJW183" s="216"/>
      <c r="QJX183" s="216"/>
      <c r="QJY183" s="216"/>
      <c r="QJZ183" s="216"/>
      <c r="QKA183" s="216"/>
      <c r="QKB183" s="216"/>
      <c r="QKC183" s="216"/>
      <c r="QKD183" s="216"/>
      <c r="QKE183" s="216"/>
      <c r="QKF183" s="216"/>
      <c r="QKG183" s="216"/>
      <c r="QKH183" s="216"/>
      <c r="QKI183" s="216"/>
      <c r="QKJ183" s="216"/>
      <c r="QKK183" s="216"/>
      <c r="QKL183" s="216"/>
      <c r="QKM183" s="216"/>
      <c r="QKN183" s="216"/>
      <c r="QKO183" s="216"/>
      <c r="QKP183" s="216"/>
      <c r="QKQ183" s="216"/>
      <c r="QKR183" s="216"/>
      <c r="QKS183" s="216"/>
      <c r="QKT183" s="216"/>
      <c r="QKU183" s="216"/>
      <c r="QKV183" s="216"/>
      <c r="QKW183" s="216"/>
      <c r="QKX183" s="216"/>
      <c r="QKY183" s="216"/>
      <c r="QKZ183" s="216"/>
      <c r="QLA183" s="216"/>
      <c r="QLB183" s="216"/>
      <c r="QLC183" s="216"/>
      <c r="QLD183" s="216"/>
      <c r="QLE183" s="216"/>
      <c r="QLF183" s="216"/>
      <c r="QLG183" s="216"/>
      <c r="QLH183" s="216"/>
      <c r="QLI183" s="216"/>
      <c r="QLJ183" s="216"/>
      <c r="QLK183" s="216"/>
      <c r="QLL183" s="216"/>
      <c r="QLM183" s="216"/>
      <c r="QLN183" s="216"/>
      <c r="QLO183" s="216"/>
      <c r="QLP183" s="216"/>
      <c r="QLQ183" s="216"/>
      <c r="QLR183" s="216"/>
      <c r="QLS183" s="216"/>
      <c r="QLT183" s="216"/>
      <c r="QLU183" s="216"/>
      <c r="QLV183" s="216"/>
      <c r="QLW183" s="216"/>
      <c r="QLX183" s="216"/>
      <c r="QLY183" s="216"/>
      <c r="QLZ183" s="216"/>
      <c r="QMA183" s="216"/>
      <c r="QMB183" s="216"/>
      <c r="QMC183" s="216"/>
      <c r="QMD183" s="216"/>
      <c r="QME183" s="216"/>
      <c r="QMF183" s="216"/>
      <c r="QMG183" s="216"/>
      <c r="QMH183" s="216"/>
      <c r="QMI183" s="216"/>
      <c r="QMJ183" s="216"/>
      <c r="QMK183" s="216"/>
      <c r="QML183" s="216"/>
      <c r="QMM183" s="216"/>
      <c r="QMN183" s="216"/>
      <c r="QMO183" s="216"/>
      <c r="QMP183" s="216"/>
      <c r="QMQ183" s="216"/>
      <c r="QMR183" s="216"/>
      <c r="QMS183" s="216"/>
      <c r="QMT183" s="216"/>
      <c r="QMU183" s="216"/>
      <c r="QMV183" s="216"/>
      <c r="QMW183" s="216"/>
      <c r="QMX183" s="216"/>
      <c r="QMY183" s="216"/>
      <c r="QMZ183" s="216"/>
      <c r="QNA183" s="216"/>
      <c r="QNB183" s="216"/>
      <c r="QNC183" s="216"/>
      <c r="QND183" s="216"/>
      <c r="QNE183" s="216"/>
      <c r="QNF183" s="216"/>
      <c r="QNG183" s="216"/>
      <c r="QNH183" s="216"/>
      <c r="QNI183" s="216"/>
      <c r="QNJ183" s="216"/>
      <c r="QNK183" s="216"/>
      <c r="QNL183" s="216"/>
      <c r="QNM183" s="216"/>
      <c r="QNN183" s="216"/>
      <c r="QNO183" s="216"/>
      <c r="QNP183" s="216"/>
      <c r="QNQ183" s="216"/>
      <c r="QNR183" s="216"/>
      <c r="QNS183" s="216"/>
      <c r="QNT183" s="216"/>
      <c r="QNU183" s="216"/>
      <c r="QNV183" s="216"/>
      <c r="QNW183" s="216"/>
      <c r="QNX183" s="216"/>
      <c r="QNY183" s="216"/>
      <c r="QNZ183" s="216"/>
      <c r="QOA183" s="216"/>
      <c r="QOB183" s="216"/>
      <c r="QOC183" s="216"/>
      <c r="QOD183" s="216"/>
      <c r="QOE183" s="216"/>
      <c r="QOF183" s="216"/>
      <c r="QOG183" s="216"/>
      <c r="QOH183" s="216"/>
      <c r="QOI183" s="216"/>
      <c r="QOJ183" s="216"/>
      <c r="QOK183" s="216"/>
      <c r="QOL183" s="216"/>
      <c r="QOM183" s="216"/>
      <c r="QON183" s="216"/>
      <c r="QOO183" s="216"/>
      <c r="QOP183" s="216"/>
      <c r="QOQ183" s="216"/>
      <c r="QOR183" s="216"/>
      <c r="QOS183" s="216"/>
      <c r="QOT183" s="216"/>
      <c r="QOU183" s="216"/>
      <c r="QOV183" s="216"/>
      <c r="QOW183" s="216"/>
      <c r="QOX183" s="216"/>
      <c r="QOY183" s="216"/>
      <c r="QOZ183" s="216"/>
      <c r="QPA183" s="216"/>
      <c r="QPB183" s="216"/>
      <c r="QPC183" s="216"/>
      <c r="QPD183" s="216"/>
      <c r="QPE183" s="216"/>
      <c r="QPF183" s="216"/>
      <c r="QPG183" s="216"/>
      <c r="QPH183" s="216"/>
      <c r="QPI183" s="216"/>
      <c r="QPJ183" s="216"/>
      <c r="QPK183" s="216"/>
      <c r="QPL183" s="216"/>
      <c r="QPM183" s="216"/>
      <c r="QPN183" s="216"/>
      <c r="QPO183" s="216"/>
      <c r="QPP183" s="216"/>
      <c r="QPQ183" s="216"/>
      <c r="QPR183" s="216"/>
      <c r="QPS183" s="216"/>
      <c r="QPT183" s="216"/>
      <c r="QPU183" s="216"/>
      <c r="QPV183" s="216"/>
      <c r="QPW183" s="216"/>
      <c r="QPX183" s="216"/>
      <c r="QPY183" s="216"/>
      <c r="QPZ183" s="216"/>
      <c r="QQA183" s="216"/>
      <c r="QQB183" s="216"/>
      <c r="QQC183" s="216"/>
      <c r="QQD183" s="216"/>
      <c r="QQE183" s="216"/>
      <c r="QQF183" s="216"/>
      <c r="QQG183" s="216"/>
      <c r="QQH183" s="216"/>
      <c r="QQI183" s="216"/>
      <c r="QQJ183" s="216"/>
      <c r="QQK183" s="216"/>
      <c r="QQL183" s="216"/>
      <c r="QQM183" s="216"/>
      <c r="QQN183" s="216"/>
      <c r="QQO183" s="216"/>
      <c r="QQP183" s="216"/>
      <c r="QQQ183" s="216"/>
      <c r="QQR183" s="216"/>
      <c r="QQS183" s="216"/>
      <c r="QQT183" s="216"/>
      <c r="QQU183" s="216"/>
      <c r="QQV183" s="216"/>
      <c r="QQW183" s="216"/>
      <c r="QQX183" s="216"/>
      <c r="QQY183" s="216"/>
      <c r="QQZ183" s="216"/>
      <c r="QRA183" s="216"/>
      <c r="QRB183" s="216"/>
      <c r="QRC183" s="216"/>
      <c r="QRD183" s="216"/>
      <c r="QRE183" s="216"/>
      <c r="QRF183" s="216"/>
      <c r="QRG183" s="216"/>
      <c r="QRH183" s="216"/>
      <c r="QRI183" s="216"/>
      <c r="QRJ183" s="216"/>
      <c r="QRK183" s="216"/>
      <c r="QRL183" s="216"/>
      <c r="QRM183" s="216"/>
      <c r="QRN183" s="216"/>
      <c r="QRO183" s="216"/>
      <c r="QRP183" s="216"/>
      <c r="QRQ183" s="216"/>
      <c r="QRR183" s="216"/>
      <c r="QRS183" s="216"/>
      <c r="QRT183" s="216"/>
      <c r="QRU183" s="216"/>
      <c r="QRV183" s="216"/>
      <c r="QRW183" s="216"/>
      <c r="QRX183" s="216"/>
      <c r="QRY183" s="216"/>
      <c r="QRZ183" s="216"/>
      <c r="QSA183" s="216"/>
      <c r="QSB183" s="216"/>
      <c r="QSC183" s="216"/>
      <c r="QSD183" s="216"/>
      <c r="QSE183" s="216"/>
      <c r="QSF183" s="216"/>
      <c r="QSG183" s="216"/>
      <c r="QSH183" s="216"/>
      <c r="QSI183" s="216"/>
      <c r="QSJ183" s="216"/>
      <c r="QSK183" s="216"/>
      <c r="QSL183" s="216"/>
      <c r="QSM183" s="216"/>
      <c r="QSN183" s="216"/>
      <c r="QSO183" s="216"/>
      <c r="QSP183" s="216"/>
      <c r="QSQ183" s="216"/>
      <c r="QSR183" s="216"/>
      <c r="QSS183" s="216"/>
      <c r="QST183" s="216"/>
      <c r="QSU183" s="216"/>
      <c r="QSV183" s="216"/>
      <c r="QSW183" s="216"/>
      <c r="QSX183" s="216"/>
      <c r="QSY183" s="216"/>
      <c r="QSZ183" s="216"/>
      <c r="QTA183" s="216"/>
      <c r="QTB183" s="216"/>
      <c r="QTC183" s="216"/>
      <c r="QTD183" s="216"/>
      <c r="QTE183" s="216"/>
      <c r="QTF183" s="216"/>
      <c r="QTG183" s="216"/>
      <c r="QTH183" s="216"/>
      <c r="QTI183" s="216"/>
      <c r="QTJ183" s="216"/>
      <c r="QTK183" s="216"/>
      <c r="QTL183" s="216"/>
      <c r="QTM183" s="216"/>
      <c r="QTN183" s="216"/>
      <c r="QTO183" s="216"/>
      <c r="QTP183" s="216"/>
      <c r="QTQ183" s="216"/>
      <c r="QTR183" s="216"/>
      <c r="QTS183" s="216"/>
      <c r="QTT183" s="216"/>
      <c r="QTU183" s="216"/>
      <c r="QTV183" s="216"/>
      <c r="QTW183" s="216"/>
      <c r="QTX183" s="216"/>
      <c r="QTY183" s="216"/>
      <c r="QTZ183" s="216"/>
      <c r="QUA183" s="216"/>
      <c r="QUB183" s="216"/>
      <c r="QUC183" s="216"/>
      <c r="QUD183" s="216"/>
      <c r="QUE183" s="216"/>
      <c r="QUF183" s="216"/>
      <c r="QUG183" s="216"/>
      <c r="QUH183" s="216"/>
      <c r="QUI183" s="216"/>
      <c r="QUJ183" s="216"/>
      <c r="QUK183" s="216"/>
      <c r="QUL183" s="216"/>
      <c r="QUM183" s="216"/>
      <c r="QUN183" s="216"/>
      <c r="QUO183" s="216"/>
      <c r="QUP183" s="216"/>
      <c r="QUQ183" s="216"/>
      <c r="QUR183" s="216"/>
      <c r="QUS183" s="216"/>
      <c r="QUT183" s="216"/>
      <c r="QUU183" s="216"/>
      <c r="QUV183" s="216"/>
      <c r="QUW183" s="216"/>
      <c r="QUX183" s="216"/>
      <c r="QUY183" s="216"/>
      <c r="QUZ183" s="216"/>
      <c r="QVA183" s="216"/>
      <c r="QVB183" s="216"/>
      <c r="QVC183" s="216"/>
      <c r="QVD183" s="216"/>
      <c r="QVE183" s="216"/>
      <c r="QVF183" s="216"/>
      <c r="QVG183" s="216"/>
      <c r="QVH183" s="216"/>
      <c r="QVI183" s="216"/>
      <c r="QVJ183" s="216"/>
      <c r="QVK183" s="216"/>
      <c r="QVL183" s="216"/>
      <c r="QVM183" s="216"/>
      <c r="QVN183" s="216"/>
      <c r="QVO183" s="216"/>
      <c r="QVP183" s="216"/>
      <c r="QVQ183" s="216"/>
      <c r="QVR183" s="216"/>
      <c r="QVS183" s="216"/>
      <c r="QVT183" s="216"/>
      <c r="QVU183" s="216"/>
      <c r="QVV183" s="216"/>
      <c r="QVW183" s="216"/>
      <c r="QVX183" s="216"/>
      <c r="QVY183" s="216"/>
      <c r="QVZ183" s="216"/>
      <c r="QWA183" s="216"/>
      <c r="QWB183" s="216"/>
      <c r="QWC183" s="216"/>
      <c r="QWD183" s="216"/>
      <c r="QWE183" s="216"/>
      <c r="QWF183" s="216"/>
      <c r="QWG183" s="216"/>
      <c r="QWH183" s="216"/>
      <c r="QWI183" s="216"/>
      <c r="QWJ183" s="216"/>
      <c r="QWK183" s="216"/>
      <c r="QWL183" s="216"/>
      <c r="QWM183" s="216"/>
      <c r="QWN183" s="216"/>
      <c r="QWO183" s="216"/>
      <c r="QWP183" s="216"/>
      <c r="QWQ183" s="216"/>
      <c r="QWR183" s="216"/>
      <c r="QWS183" s="216"/>
      <c r="QWT183" s="216"/>
      <c r="QWU183" s="216"/>
      <c r="QWV183" s="216"/>
      <c r="QWW183" s="216"/>
      <c r="QWX183" s="216"/>
      <c r="QWY183" s="216"/>
      <c r="QWZ183" s="216"/>
      <c r="QXA183" s="216"/>
      <c r="QXB183" s="216"/>
      <c r="QXC183" s="216"/>
      <c r="QXD183" s="216"/>
      <c r="QXE183" s="216"/>
      <c r="QXF183" s="216"/>
      <c r="QXG183" s="216"/>
      <c r="QXH183" s="216"/>
      <c r="QXI183" s="216"/>
      <c r="QXJ183" s="216"/>
      <c r="QXK183" s="216"/>
      <c r="QXL183" s="216"/>
      <c r="QXM183" s="216"/>
      <c r="QXN183" s="216"/>
      <c r="QXO183" s="216"/>
      <c r="QXP183" s="216"/>
      <c r="QXQ183" s="216"/>
      <c r="QXR183" s="216"/>
      <c r="QXS183" s="216"/>
      <c r="QXT183" s="216"/>
      <c r="QXU183" s="216"/>
      <c r="QXV183" s="216"/>
      <c r="QXW183" s="216"/>
      <c r="QXX183" s="216"/>
      <c r="QXY183" s="216"/>
      <c r="QXZ183" s="216"/>
      <c r="QYA183" s="216"/>
      <c r="QYB183" s="216"/>
      <c r="QYC183" s="216"/>
      <c r="QYD183" s="216"/>
      <c r="QYE183" s="216"/>
      <c r="QYF183" s="216"/>
      <c r="QYG183" s="216"/>
      <c r="QYH183" s="216"/>
      <c r="QYI183" s="216"/>
      <c r="QYJ183" s="216"/>
      <c r="QYK183" s="216"/>
      <c r="QYL183" s="216"/>
      <c r="QYM183" s="216"/>
      <c r="QYN183" s="216"/>
      <c r="QYO183" s="216"/>
      <c r="QYP183" s="216"/>
      <c r="QYQ183" s="216"/>
      <c r="QYR183" s="216"/>
      <c r="QYS183" s="216"/>
      <c r="QYT183" s="216"/>
      <c r="QYU183" s="216"/>
      <c r="QYV183" s="216"/>
      <c r="QYW183" s="216"/>
      <c r="QYX183" s="216"/>
      <c r="QYY183" s="216"/>
      <c r="QYZ183" s="216"/>
      <c r="QZA183" s="216"/>
      <c r="QZB183" s="216"/>
      <c r="QZC183" s="216"/>
      <c r="QZD183" s="216"/>
      <c r="QZE183" s="216"/>
      <c r="QZF183" s="216"/>
      <c r="QZG183" s="216"/>
      <c r="QZH183" s="216"/>
      <c r="QZI183" s="216"/>
      <c r="QZJ183" s="216"/>
      <c r="QZK183" s="216"/>
      <c r="QZL183" s="216"/>
      <c r="QZM183" s="216"/>
      <c r="QZN183" s="216"/>
      <c r="QZO183" s="216"/>
      <c r="QZP183" s="216"/>
      <c r="QZQ183" s="216"/>
      <c r="QZR183" s="216"/>
      <c r="QZS183" s="216"/>
      <c r="QZT183" s="216"/>
      <c r="QZU183" s="216"/>
      <c r="QZV183" s="216"/>
      <c r="QZW183" s="216"/>
      <c r="QZX183" s="216"/>
      <c r="QZY183" s="216"/>
      <c r="QZZ183" s="216"/>
      <c r="RAA183" s="216"/>
      <c r="RAB183" s="216"/>
      <c r="RAC183" s="216"/>
      <c r="RAD183" s="216"/>
      <c r="RAE183" s="216"/>
      <c r="RAF183" s="216"/>
      <c r="RAG183" s="216"/>
      <c r="RAH183" s="216"/>
      <c r="RAI183" s="216"/>
      <c r="RAJ183" s="216"/>
      <c r="RAK183" s="216"/>
      <c r="RAL183" s="216"/>
      <c r="RAM183" s="216"/>
      <c r="RAN183" s="216"/>
      <c r="RAO183" s="216"/>
      <c r="RAP183" s="216"/>
      <c r="RAQ183" s="216"/>
      <c r="RAR183" s="216"/>
      <c r="RAS183" s="216"/>
      <c r="RAT183" s="216"/>
      <c r="RAU183" s="216"/>
      <c r="RAV183" s="216"/>
      <c r="RAW183" s="216"/>
      <c r="RAX183" s="216"/>
      <c r="RAY183" s="216"/>
      <c r="RAZ183" s="216"/>
      <c r="RBA183" s="216"/>
      <c r="RBB183" s="216"/>
      <c r="RBC183" s="216"/>
      <c r="RBD183" s="216"/>
      <c r="RBE183" s="216"/>
      <c r="RBF183" s="216"/>
      <c r="RBG183" s="216"/>
      <c r="RBH183" s="216"/>
      <c r="RBI183" s="216"/>
      <c r="RBJ183" s="216"/>
      <c r="RBK183" s="216"/>
      <c r="RBL183" s="216"/>
      <c r="RBM183" s="216"/>
      <c r="RBN183" s="216"/>
      <c r="RBO183" s="216"/>
      <c r="RBP183" s="216"/>
      <c r="RBQ183" s="216"/>
      <c r="RBR183" s="216"/>
      <c r="RBS183" s="216"/>
      <c r="RBT183" s="216"/>
      <c r="RBU183" s="216"/>
      <c r="RBV183" s="216"/>
      <c r="RBW183" s="216"/>
      <c r="RBX183" s="216"/>
      <c r="RBY183" s="216"/>
      <c r="RBZ183" s="216"/>
      <c r="RCA183" s="216"/>
      <c r="RCB183" s="216"/>
      <c r="RCC183" s="216"/>
      <c r="RCD183" s="216"/>
      <c r="RCE183" s="216"/>
      <c r="RCF183" s="216"/>
      <c r="RCG183" s="216"/>
      <c r="RCH183" s="216"/>
      <c r="RCI183" s="216"/>
      <c r="RCJ183" s="216"/>
      <c r="RCK183" s="216"/>
      <c r="RCL183" s="216"/>
      <c r="RCM183" s="216"/>
      <c r="RCN183" s="216"/>
      <c r="RCO183" s="216"/>
      <c r="RCP183" s="216"/>
      <c r="RCQ183" s="216"/>
      <c r="RCR183" s="216"/>
      <c r="RCS183" s="216"/>
      <c r="RCT183" s="216"/>
      <c r="RCU183" s="216"/>
      <c r="RCV183" s="216"/>
      <c r="RCW183" s="216"/>
      <c r="RCX183" s="216"/>
      <c r="RCY183" s="216"/>
      <c r="RCZ183" s="216"/>
      <c r="RDA183" s="216"/>
      <c r="RDB183" s="216"/>
      <c r="RDC183" s="216"/>
      <c r="RDD183" s="216"/>
      <c r="RDE183" s="216"/>
      <c r="RDF183" s="216"/>
      <c r="RDG183" s="216"/>
      <c r="RDH183" s="216"/>
      <c r="RDI183" s="216"/>
      <c r="RDJ183" s="216"/>
      <c r="RDK183" s="216"/>
      <c r="RDL183" s="216"/>
      <c r="RDM183" s="216"/>
      <c r="RDN183" s="216"/>
      <c r="RDO183" s="216"/>
      <c r="RDP183" s="216"/>
      <c r="RDQ183" s="216"/>
      <c r="RDR183" s="216"/>
      <c r="RDS183" s="216"/>
      <c r="RDT183" s="216"/>
      <c r="RDU183" s="216"/>
      <c r="RDV183" s="216"/>
      <c r="RDW183" s="216"/>
      <c r="RDX183" s="216"/>
      <c r="RDY183" s="216"/>
      <c r="RDZ183" s="216"/>
      <c r="REA183" s="216"/>
      <c r="REB183" s="216"/>
      <c r="REC183" s="216"/>
      <c r="RED183" s="216"/>
      <c r="REE183" s="216"/>
      <c r="REF183" s="216"/>
      <c r="REG183" s="216"/>
      <c r="REH183" s="216"/>
      <c r="REI183" s="216"/>
      <c r="REJ183" s="216"/>
      <c r="REK183" s="216"/>
      <c r="REL183" s="216"/>
      <c r="REM183" s="216"/>
      <c r="REN183" s="216"/>
      <c r="REO183" s="216"/>
      <c r="REP183" s="216"/>
      <c r="REQ183" s="216"/>
      <c r="RER183" s="216"/>
      <c r="RES183" s="216"/>
      <c r="RET183" s="216"/>
      <c r="REU183" s="216"/>
      <c r="REV183" s="216"/>
      <c r="REW183" s="216"/>
      <c r="REX183" s="216"/>
      <c r="REY183" s="216"/>
      <c r="REZ183" s="216"/>
      <c r="RFA183" s="216"/>
      <c r="RFB183" s="216"/>
      <c r="RFC183" s="216"/>
      <c r="RFD183" s="216"/>
      <c r="RFE183" s="216"/>
      <c r="RFF183" s="216"/>
      <c r="RFG183" s="216"/>
      <c r="RFH183" s="216"/>
      <c r="RFI183" s="216"/>
      <c r="RFJ183" s="216"/>
      <c r="RFK183" s="216"/>
      <c r="RFL183" s="216"/>
      <c r="RFM183" s="216"/>
      <c r="RFN183" s="216"/>
      <c r="RFO183" s="216"/>
      <c r="RFP183" s="216"/>
      <c r="RFQ183" s="216"/>
      <c r="RFR183" s="216"/>
      <c r="RFS183" s="216"/>
      <c r="RFT183" s="216"/>
      <c r="RFU183" s="216"/>
      <c r="RFV183" s="216"/>
      <c r="RFW183" s="216"/>
      <c r="RFX183" s="216"/>
      <c r="RFY183" s="216"/>
      <c r="RFZ183" s="216"/>
      <c r="RGA183" s="216"/>
      <c r="RGB183" s="216"/>
      <c r="RGC183" s="216"/>
      <c r="RGD183" s="216"/>
      <c r="RGE183" s="216"/>
      <c r="RGF183" s="216"/>
      <c r="RGG183" s="216"/>
      <c r="RGH183" s="216"/>
      <c r="RGI183" s="216"/>
      <c r="RGJ183" s="216"/>
      <c r="RGK183" s="216"/>
      <c r="RGL183" s="216"/>
      <c r="RGM183" s="216"/>
      <c r="RGN183" s="216"/>
      <c r="RGO183" s="216"/>
      <c r="RGP183" s="216"/>
      <c r="RGQ183" s="216"/>
      <c r="RGR183" s="216"/>
      <c r="RGS183" s="216"/>
      <c r="RGT183" s="216"/>
      <c r="RGU183" s="216"/>
      <c r="RGV183" s="216"/>
      <c r="RGW183" s="216"/>
      <c r="RGX183" s="216"/>
      <c r="RGY183" s="216"/>
      <c r="RGZ183" s="216"/>
      <c r="RHA183" s="216"/>
      <c r="RHB183" s="216"/>
      <c r="RHC183" s="216"/>
      <c r="RHD183" s="216"/>
      <c r="RHE183" s="216"/>
      <c r="RHF183" s="216"/>
      <c r="RHG183" s="216"/>
      <c r="RHH183" s="216"/>
      <c r="RHI183" s="216"/>
      <c r="RHJ183" s="216"/>
      <c r="RHK183" s="216"/>
      <c r="RHL183" s="216"/>
      <c r="RHM183" s="216"/>
      <c r="RHN183" s="216"/>
      <c r="RHO183" s="216"/>
      <c r="RHP183" s="216"/>
      <c r="RHQ183" s="216"/>
      <c r="RHR183" s="216"/>
      <c r="RHS183" s="216"/>
      <c r="RHT183" s="216"/>
      <c r="RHU183" s="216"/>
      <c r="RHV183" s="216"/>
      <c r="RHW183" s="216"/>
      <c r="RHX183" s="216"/>
      <c r="RHY183" s="216"/>
      <c r="RHZ183" s="216"/>
      <c r="RIA183" s="216"/>
      <c r="RIB183" s="216"/>
      <c r="RIC183" s="216"/>
      <c r="RID183" s="216"/>
      <c r="RIE183" s="216"/>
      <c r="RIF183" s="216"/>
      <c r="RIG183" s="216"/>
      <c r="RIH183" s="216"/>
      <c r="RII183" s="216"/>
      <c r="RIJ183" s="216"/>
      <c r="RIK183" s="216"/>
      <c r="RIL183" s="216"/>
      <c r="RIM183" s="216"/>
      <c r="RIN183" s="216"/>
      <c r="RIO183" s="216"/>
      <c r="RIP183" s="216"/>
      <c r="RIQ183" s="216"/>
      <c r="RIR183" s="216"/>
      <c r="RIS183" s="216"/>
      <c r="RIT183" s="216"/>
      <c r="RIU183" s="216"/>
      <c r="RIV183" s="216"/>
      <c r="RIW183" s="216"/>
      <c r="RIX183" s="216"/>
      <c r="RIY183" s="216"/>
      <c r="RIZ183" s="216"/>
      <c r="RJA183" s="216"/>
      <c r="RJB183" s="216"/>
      <c r="RJC183" s="216"/>
      <c r="RJD183" s="216"/>
      <c r="RJE183" s="216"/>
      <c r="RJF183" s="216"/>
      <c r="RJG183" s="216"/>
      <c r="RJH183" s="216"/>
      <c r="RJI183" s="216"/>
      <c r="RJJ183" s="216"/>
      <c r="RJK183" s="216"/>
      <c r="RJL183" s="216"/>
      <c r="RJM183" s="216"/>
      <c r="RJN183" s="216"/>
      <c r="RJO183" s="216"/>
      <c r="RJP183" s="216"/>
      <c r="RJQ183" s="216"/>
      <c r="RJR183" s="216"/>
      <c r="RJS183" s="216"/>
      <c r="RJT183" s="216"/>
      <c r="RJU183" s="216"/>
      <c r="RJV183" s="216"/>
      <c r="RJW183" s="216"/>
      <c r="RJX183" s="216"/>
      <c r="RJY183" s="216"/>
      <c r="RJZ183" s="216"/>
      <c r="RKA183" s="216"/>
      <c r="RKB183" s="216"/>
      <c r="RKC183" s="216"/>
      <c r="RKD183" s="216"/>
      <c r="RKE183" s="216"/>
      <c r="RKF183" s="216"/>
      <c r="RKG183" s="216"/>
      <c r="RKH183" s="216"/>
      <c r="RKI183" s="216"/>
      <c r="RKJ183" s="216"/>
      <c r="RKK183" s="216"/>
      <c r="RKL183" s="216"/>
      <c r="RKM183" s="216"/>
      <c r="RKN183" s="216"/>
      <c r="RKO183" s="216"/>
      <c r="RKP183" s="216"/>
      <c r="RKQ183" s="216"/>
      <c r="RKR183" s="216"/>
      <c r="RKS183" s="216"/>
      <c r="RKT183" s="216"/>
      <c r="RKU183" s="216"/>
      <c r="RKV183" s="216"/>
      <c r="RKW183" s="216"/>
      <c r="RKX183" s="216"/>
      <c r="RKY183" s="216"/>
      <c r="RKZ183" s="216"/>
      <c r="RLA183" s="216"/>
      <c r="RLB183" s="216"/>
      <c r="RLC183" s="216"/>
      <c r="RLD183" s="216"/>
      <c r="RLE183" s="216"/>
      <c r="RLF183" s="216"/>
      <c r="RLG183" s="216"/>
      <c r="RLH183" s="216"/>
      <c r="RLI183" s="216"/>
      <c r="RLJ183" s="216"/>
      <c r="RLK183" s="216"/>
      <c r="RLL183" s="216"/>
      <c r="RLM183" s="216"/>
      <c r="RLN183" s="216"/>
      <c r="RLO183" s="216"/>
      <c r="RLP183" s="216"/>
      <c r="RLQ183" s="216"/>
      <c r="RLR183" s="216"/>
      <c r="RLS183" s="216"/>
      <c r="RLT183" s="216"/>
      <c r="RLU183" s="216"/>
      <c r="RLV183" s="216"/>
      <c r="RLW183" s="216"/>
      <c r="RLX183" s="216"/>
      <c r="RLY183" s="216"/>
      <c r="RLZ183" s="216"/>
      <c r="RMA183" s="216"/>
      <c r="RMB183" s="216"/>
      <c r="RMC183" s="216"/>
      <c r="RMD183" s="216"/>
      <c r="RME183" s="216"/>
      <c r="RMF183" s="216"/>
      <c r="RMG183" s="216"/>
      <c r="RMH183" s="216"/>
      <c r="RMI183" s="216"/>
      <c r="RMJ183" s="216"/>
      <c r="RMK183" s="216"/>
      <c r="RML183" s="216"/>
      <c r="RMM183" s="216"/>
      <c r="RMN183" s="216"/>
      <c r="RMO183" s="216"/>
      <c r="RMP183" s="216"/>
      <c r="RMQ183" s="216"/>
      <c r="RMR183" s="216"/>
      <c r="RMS183" s="216"/>
      <c r="RMT183" s="216"/>
      <c r="RMU183" s="216"/>
      <c r="RMV183" s="216"/>
      <c r="RMW183" s="216"/>
      <c r="RMX183" s="216"/>
      <c r="RMY183" s="216"/>
      <c r="RMZ183" s="216"/>
      <c r="RNA183" s="216"/>
      <c r="RNB183" s="216"/>
      <c r="RNC183" s="216"/>
      <c r="RND183" s="216"/>
      <c r="RNE183" s="216"/>
      <c r="RNF183" s="216"/>
      <c r="RNG183" s="216"/>
      <c r="RNH183" s="216"/>
      <c r="RNI183" s="216"/>
      <c r="RNJ183" s="216"/>
      <c r="RNK183" s="216"/>
      <c r="RNL183" s="216"/>
      <c r="RNM183" s="216"/>
      <c r="RNN183" s="216"/>
      <c r="RNO183" s="216"/>
      <c r="RNP183" s="216"/>
      <c r="RNQ183" s="216"/>
      <c r="RNR183" s="216"/>
      <c r="RNS183" s="216"/>
      <c r="RNT183" s="216"/>
      <c r="RNU183" s="216"/>
      <c r="RNV183" s="216"/>
      <c r="RNW183" s="216"/>
      <c r="RNX183" s="216"/>
      <c r="RNY183" s="216"/>
      <c r="RNZ183" s="216"/>
      <c r="ROA183" s="216"/>
      <c r="ROB183" s="216"/>
      <c r="ROC183" s="216"/>
      <c r="ROD183" s="216"/>
      <c r="ROE183" s="216"/>
      <c r="ROF183" s="216"/>
      <c r="ROG183" s="216"/>
      <c r="ROH183" s="216"/>
      <c r="ROI183" s="216"/>
      <c r="ROJ183" s="216"/>
      <c r="ROK183" s="216"/>
      <c r="ROL183" s="216"/>
      <c r="ROM183" s="216"/>
      <c r="RON183" s="216"/>
      <c r="ROO183" s="216"/>
      <c r="ROP183" s="216"/>
      <c r="ROQ183" s="216"/>
      <c r="ROR183" s="216"/>
      <c r="ROS183" s="216"/>
      <c r="ROT183" s="216"/>
      <c r="ROU183" s="216"/>
      <c r="ROV183" s="216"/>
      <c r="ROW183" s="216"/>
      <c r="ROX183" s="216"/>
      <c r="ROY183" s="216"/>
      <c r="ROZ183" s="216"/>
      <c r="RPA183" s="216"/>
      <c r="RPB183" s="216"/>
      <c r="RPC183" s="216"/>
      <c r="RPD183" s="216"/>
      <c r="RPE183" s="216"/>
      <c r="RPF183" s="216"/>
      <c r="RPG183" s="216"/>
      <c r="RPH183" s="216"/>
      <c r="RPI183" s="216"/>
      <c r="RPJ183" s="216"/>
      <c r="RPK183" s="216"/>
      <c r="RPL183" s="216"/>
      <c r="RPM183" s="216"/>
      <c r="RPN183" s="216"/>
      <c r="RPO183" s="216"/>
      <c r="RPP183" s="216"/>
      <c r="RPQ183" s="216"/>
      <c r="RPR183" s="216"/>
      <c r="RPS183" s="216"/>
      <c r="RPT183" s="216"/>
      <c r="RPU183" s="216"/>
      <c r="RPV183" s="216"/>
      <c r="RPW183" s="216"/>
      <c r="RPX183" s="216"/>
      <c r="RPY183" s="216"/>
      <c r="RPZ183" s="216"/>
      <c r="RQA183" s="216"/>
      <c r="RQB183" s="216"/>
      <c r="RQC183" s="216"/>
      <c r="RQD183" s="216"/>
      <c r="RQE183" s="216"/>
      <c r="RQF183" s="216"/>
      <c r="RQG183" s="216"/>
      <c r="RQH183" s="216"/>
      <c r="RQI183" s="216"/>
      <c r="RQJ183" s="216"/>
      <c r="RQK183" s="216"/>
      <c r="RQL183" s="216"/>
      <c r="RQM183" s="216"/>
      <c r="RQN183" s="216"/>
      <c r="RQO183" s="216"/>
      <c r="RQP183" s="216"/>
      <c r="RQQ183" s="216"/>
      <c r="RQR183" s="216"/>
      <c r="RQS183" s="216"/>
      <c r="RQT183" s="216"/>
      <c r="RQU183" s="216"/>
      <c r="RQV183" s="216"/>
      <c r="RQW183" s="216"/>
      <c r="RQX183" s="216"/>
      <c r="RQY183" s="216"/>
      <c r="RQZ183" s="216"/>
      <c r="RRA183" s="216"/>
      <c r="RRB183" s="216"/>
      <c r="RRC183" s="216"/>
      <c r="RRD183" s="216"/>
      <c r="RRE183" s="216"/>
      <c r="RRF183" s="216"/>
      <c r="RRG183" s="216"/>
      <c r="RRH183" s="216"/>
      <c r="RRI183" s="216"/>
      <c r="RRJ183" s="216"/>
      <c r="RRK183" s="216"/>
      <c r="RRL183" s="216"/>
      <c r="RRM183" s="216"/>
      <c r="RRN183" s="216"/>
      <c r="RRO183" s="216"/>
      <c r="RRP183" s="216"/>
      <c r="RRQ183" s="216"/>
      <c r="RRR183" s="216"/>
      <c r="RRS183" s="216"/>
      <c r="RRT183" s="216"/>
      <c r="RRU183" s="216"/>
      <c r="RRV183" s="216"/>
      <c r="RRW183" s="216"/>
      <c r="RRX183" s="216"/>
      <c r="RRY183" s="216"/>
      <c r="RRZ183" s="216"/>
      <c r="RSA183" s="216"/>
      <c r="RSB183" s="216"/>
      <c r="RSC183" s="216"/>
      <c r="RSD183" s="216"/>
      <c r="RSE183" s="216"/>
      <c r="RSF183" s="216"/>
      <c r="RSG183" s="216"/>
      <c r="RSH183" s="216"/>
      <c r="RSI183" s="216"/>
      <c r="RSJ183" s="216"/>
      <c r="RSK183" s="216"/>
      <c r="RSL183" s="216"/>
      <c r="RSM183" s="216"/>
      <c r="RSN183" s="216"/>
      <c r="RSO183" s="216"/>
      <c r="RSP183" s="216"/>
      <c r="RSQ183" s="216"/>
      <c r="RSR183" s="216"/>
      <c r="RSS183" s="216"/>
      <c r="RST183" s="216"/>
      <c r="RSU183" s="216"/>
      <c r="RSV183" s="216"/>
      <c r="RSW183" s="216"/>
      <c r="RSX183" s="216"/>
      <c r="RSY183" s="216"/>
      <c r="RSZ183" s="216"/>
      <c r="RTA183" s="216"/>
      <c r="RTB183" s="216"/>
      <c r="RTC183" s="216"/>
      <c r="RTD183" s="216"/>
      <c r="RTE183" s="216"/>
      <c r="RTF183" s="216"/>
      <c r="RTG183" s="216"/>
      <c r="RTH183" s="216"/>
      <c r="RTI183" s="216"/>
      <c r="RTJ183" s="216"/>
      <c r="RTK183" s="216"/>
      <c r="RTL183" s="216"/>
      <c r="RTM183" s="216"/>
      <c r="RTN183" s="216"/>
      <c r="RTO183" s="216"/>
      <c r="RTP183" s="216"/>
      <c r="RTQ183" s="216"/>
      <c r="RTR183" s="216"/>
      <c r="RTS183" s="216"/>
      <c r="RTT183" s="216"/>
      <c r="RTU183" s="216"/>
      <c r="RTV183" s="216"/>
      <c r="RTW183" s="216"/>
      <c r="RTX183" s="216"/>
      <c r="RTY183" s="216"/>
      <c r="RTZ183" s="216"/>
      <c r="RUA183" s="216"/>
      <c r="RUB183" s="216"/>
      <c r="RUC183" s="216"/>
      <c r="RUD183" s="216"/>
      <c r="RUE183" s="216"/>
      <c r="RUF183" s="216"/>
      <c r="RUG183" s="216"/>
      <c r="RUH183" s="216"/>
      <c r="RUI183" s="216"/>
      <c r="RUJ183" s="216"/>
      <c r="RUK183" s="216"/>
      <c r="RUL183" s="216"/>
      <c r="RUM183" s="216"/>
      <c r="RUN183" s="216"/>
      <c r="RUO183" s="216"/>
      <c r="RUP183" s="216"/>
      <c r="RUQ183" s="216"/>
      <c r="RUR183" s="216"/>
      <c r="RUS183" s="216"/>
      <c r="RUT183" s="216"/>
      <c r="RUU183" s="216"/>
      <c r="RUV183" s="216"/>
      <c r="RUW183" s="216"/>
      <c r="RUX183" s="216"/>
      <c r="RUY183" s="216"/>
      <c r="RUZ183" s="216"/>
      <c r="RVA183" s="216"/>
      <c r="RVB183" s="216"/>
      <c r="RVC183" s="216"/>
      <c r="RVD183" s="216"/>
      <c r="RVE183" s="216"/>
      <c r="RVF183" s="216"/>
      <c r="RVG183" s="216"/>
      <c r="RVH183" s="216"/>
      <c r="RVI183" s="216"/>
      <c r="RVJ183" s="216"/>
      <c r="RVK183" s="216"/>
      <c r="RVL183" s="216"/>
      <c r="RVM183" s="216"/>
      <c r="RVN183" s="216"/>
      <c r="RVO183" s="216"/>
      <c r="RVP183" s="216"/>
      <c r="RVQ183" s="216"/>
      <c r="RVR183" s="216"/>
      <c r="RVS183" s="216"/>
      <c r="RVT183" s="216"/>
      <c r="RVU183" s="216"/>
      <c r="RVV183" s="216"/>
      <c r="RVW183" s="216"/>
      <c r="RVX183" s="216"/>
      <c r="RVY183" s="216"/>
      <c r="RVZ183" s="216"/>
      <c r="RWA183" s="216"/>
      <c r="RWB183" s="216"/>
      <c r="RWC183" s="216"/>
      <c r="RWD183" s="216"/>
      <c r="RWE183" s="216"/>
      <c r="RWF183" s="216"/>
      <c r="RWG183" s="216"/>
      <c r="RWH183" s="216"/>
      <c r="RWI183" s="216"/>
      <c r="RWJ183" s="216"/>
      <c r="RWK183" s="216"/>
      <c r="RWL183" s="216"/>
      <c r="RWM183" s="216"/>
      <c r="RWN183" s="216"/>
      <c r="RWO183" s="216"/>
      <c r="RWP183" s="216"/>
      <c r="RWQ183" s="216"/>
      <c r="RWR183" s="216"/>
      <c r="RWS183" s="216"/>
      <c r="RWT183" s="216"/>
      <c r="RWU183" s="216"/>
      <c r="RWV183" s="216"/>
      <c r="RWW183" s="216"/>
      <c r="RWX183" s="216"/>
      <c r="RWY183" s="216"/>
      <c r="RWZ183" s="216"/>
      <c r="RXA183" s="216"/>
      <c r="RXB183" s="216"/>
      <c r="RXC183" s="216"/>
      <c r="RXD183" s="216"/>
      <c r="RXE183" s="216"/>
      <c r="RXF183" s="216"/>
      <c r="RXG183" s="216"/>
      <c r="RXH183" s="216"/>
      <c r="RXI183" s="216"/>
      <c r="RXJ183" s="216"/>
      <c r="RXK183" s="216"/>
      <c r="RXL183" s="216"/>
      <c r="RXM183" s="216"/>
      <c r="RXN183" s="216"/>
      <c r="RXO183" s="216"/>
      <c r="RXP183" s="216"/>
      <c r="RXQ183" s="216"/>
      <c r="RXR183" s="216"/>
      <c r="RXS183" s="216"/>
      <c r="RXT183" s="216"/>
      <c r="RXU183" s="216"/>
      <c r="RXV183" s="216"/>
      <c r="RXW183" s="216"/>
      <c r="RXX183" s="216"/>
      <c r="RXY183" s="216"/>
      <c r="RXZ183" s="216"/>
      <c r="RYA183" s="216"/>
      <c r="RYB183" s="216"/>
      <c r="RYC183" s="216"/>
      <c r="RYD183" s="216"/>
      <c r="RYE183" s="216"/>
      <c r="RYF183" s="216"/>
      <c r="RYG183" s="216"/>
      <c r="RYH183" s="216"/>
      <c r="RYI183" s="216"/>
      <c r="RYJ183" s="216"/>
      <c r="RYK183" s="216"/>
      <c r="RYL183" s="216"/>
      <c r="RYM183" s="216"/>
      <c r="RYN183" s="216"/>
      <c r="RYO183" s="216"/>
      <c r="RYP183" s="216"/>
      <c r="RYQ183" s="216"/>
      <c r="RYR183" s="216"/>
      <c r="RYS183" s="216"/>
      <c r="RYT183" s="216"/>
      <c r="RYU183" s="216"/>
      <c r="RYV183" s="216"/>
      <c r="RYW183" s="216"/>
      <c r="RYX183" s="216"/>
      <c r="RYY183" s="216"/>
      <c r="RYZ183" s="216"/>
      <c r="RZA183" s="216"/>
      <c r="RZB183" s="216"/>
      <c r="RZC183" s="216"/>
      <c r="RZD183" s="216"/>
      <c r="RZE183" s="216"/>
      <c r="RZF183" s="216"/>
      <c r="RZG183" s="216"/>
      <c r="RZH183" s="216"/>
      <c r="RZI183" s="216"/>
      <c r="RZJ183" s="216"/>
      <c r="RZK183" s="216"/>
      <c r="RZL183" s="216"/>
      <c r="RZM183" s="216"/>
      <c r="RZN183" s="216"/>
      <c r="RZO183" s="216"/>
      <c r="RZP183" s="216"/>
      <c r="RZQ183" s="216"/>
      <c r="RZR183" s="216"/>
      <c r="RZS183" s="216"/>
      <c r="RZT183" s="216"/>
      <c r="RZU183" s="216"/>
      <c r="RZV183" s="216"/>
      <c r="RZW183" s="216"/>
      <c r="RZX183" s="216"/>
      <c r="RZY183" s="216"/>
      <c r="RZZ183" s="216"/>
      <c r="SAA183" s="216"/>
      <c r="SAB183" s="216"/>
      <c r="SAC183" s="216"/>
      <c r="SAD183" s="216"/>
      <c r="SAE183" s="216"/>
      <c r="SAF183" s="216"/>
      <c r="SAG183" s="216"/>
      <c r="SAH183" s="216"/>
      <c r="SAI183" s="216"/>
      <c r="SAJ183" s="216"/>
      <c r="SAK183" s="216"/>
      <c r="SAL183" s="216"/>
      <c r="SAM183" s="216"/>
      <c r="SAN183" s="216"/>
      <c r="SAO183" s="216"/>
      <c r="SAP183" s="216"/>
      <c r="SAQ183" s="216"/>
      <c r="SAR183" s="216"/>
      <c r="SAS183" s="216"/>
      <c r="SAT183" s="216"/>
      <c r="SAU183" s="216"/>
      <c r="SAV183" s="216"/>
      <c r="SAW183" s="216"/>
      <c r="SAX183" s="216"/>
      <c r="SAY183" s="216"/>
      <c r="SAZ183" s="216"/>
      <c r="SBA183" s="216"/>
      <c r="SBB183" s="216"/>
      <c r="SBC183" s="216"/>
      <c r="SBD183" s="216"/>
      <c r="SBE183" s="216"/>
      <c r="SBF183" s="216"/>
      <c r="SBG183" s="216"/>
      <c r="SBH183" s="216"/>
      <c r="SBI183" s="216"/>
      <c r="SBJ183" s="216"/>
      <c r="SBK183" s="216"/>
      <c r="SBL183" s="216"/>
      <c r="SBM183" s="216"/>
      <c r="SBN183" s="216"/>
      <c r="SBO183" s="216"/>
      <c r="SBP183" s="216"/>
      <c r="SBQ183" s="216"/>
      <c r="SBR183" s="216"/>
      <c r="SBS183" s="216"/>
      <c r="SBT183" s="216"/>
      <c r="SBU183" s="216"/>
      <c r="SBV183" s="216"/>
      <c r="SBW183" s="216"/>
      <c r="SBX183" s="216"/>
      <c r="SBY183" s="216"/>
      <c r="SBZ183" s="216"/>
      <c r="SCA183" s="216"/>
      <c r="SCB183" s="216"/>
      <c r="SCC183" s="216"/>
      <c r="SCD183" s="216"/>
      <c r="SCE183" s="216"/>
      <c r="SCF183" s="216"/>
      <c r="SCG183" s="216"/>
      <c r="SCH183" s="216"/>
      <c r="SCI183" s="216"/>
      <c r="SCJ183" s="216"/>
      <c r="SCK183" s="216"/>
      <c r="SCL183" s="216"/>
      <c r="SCM183" s="216"/>
      <c r="SCN183" s="216"/>
      <c r="SCO183" s="216"/>
      <c r="SCP183" s="216"/>
      <c r="SCQ183" s="216"/>
      <c r="SCR183" s="216"/>
      <c r="SCS183" s="216"/>
      <c r="SCT183" s="216"/>
      <c r="SCU183" s="216"/>
      <c r="SCV183" s="216"/>
      <c r="SCW183" s="216"/>
      <c r="SCX183" s="216"/>
      <c r="SCY183" s="216"/>
      <c r="SCZ183" s="216"/>
      <c r="SDA183" s="216"/>
      <c r="SDB183" s="216"/>
      <c r="SDC183" s="216"/>
      <c r="SDD183" s="216"/>
      <c r="SDE183" s="216"/>
      <c r="SDF183" s="216"/>
      <c r="SDG183" s="216"/>
      <c r="SDH183" s="216"/>
      <c r="SDI183" s="216"/>
      <c r="SDJ183" s="216"/>
      <c r="SDK183" s="216"/>
      <c r="SDL183" s="216"/>
      <c r="SDM183" s="216"/>
      <c r="SDN183" s="216"/>
      <c r="SDO183" s="216"/>
      <c r="SDP183" s="216"/>
      <c r="SDQ183" s="216"/>
      <c r="SDR183" s="216"/>
      <c r="SDS183" s="216"/>
      <c r="SDT183" s="216"/>
      <c r="SDU183" s="216"/>
      <c r="SDV183" s="216"/>
      <c r="SDW183" s="216"/>
      <c r="SDX183" s="216"/>
      <c r="SDY183" s="216"/>
      <c r="SDZ183" s="216"/>
      <c r="SEA183" s="216"/>
      <c r="SEB183" s="216"/>
      <c r="SEC183" s="216"/>
      <c r="SED183" s="216"/>
      <c r="SEE183" s="216"/>
      <c r="SEF183" s="216"/>
      <c r="SEG183" s="216"/>
      <c r="SEH183" s="216"/>
      <c r="SEI183" s="216"/>
      <c r="SEJ183" s="216"/>
      <c r="SEK183" s="216"/>
      <c r="SEL183" s="216"/>
      <c r="SEM183" s="216"/>
      <c r="SEN183" s="216"/>
      <c r="SEO183" s="216"/>
      <c r="SEP183" s="216"/>
      <c r="SEQ183" s="216"/>
      <c r="SER183" s="216"/>
      <c r="SES183" s="216"/>
      <c r="SET183" s="216"/>
      <c r="SEU183" s="216"/>
      <c r="SEV183" s="216"/>
      <c r="SEW183" s="216"/>
      <c r="SEX183" s="216"/>
      <c r="SEY183" s="216"/>
      <c r="SEZ183" s="216"/>
      <c r="SFA183" s="216"/>
      <c r="SFB183" s="216"/>
      <c r="SFC183" s="216"/>
      <c r="SFD183" s="216"/>
      <c r="SFE183" s="216"/>
      <c r="SFF183" s="216"/>
      <c r="SFG183" s="216"/>
      <c r="SFH183" s="216"/>
      <c r="SFI183" s="216"/>
      <c r="SFJ183" s="216"/>
      <c r="SFK183" s="216"/>
      <c r="SFL183" s="216"/>
      <c r="SFM183" s="216"/>
      <c r="SFN183" s="216"/>
      <c r="SFO183" s="216"/>
      <c r="SFP183" s="216"/>
      <c r="SFQ183" s="216"/>
      <c r="SFR183" s="216"/>
      <c r="SFS183" s="216"/>
      <c r="SFT183" s="216"/>
      <c r="SFU183" s="216"/>
      <c r="SFV183" s="216"/>
      <c r="SFW183" s="216"/>
      <c r="SFX183" s="216"/>
      <c r="SFY183" s="216"/>
      <c r="SFZ183" s="216"/>
      <c r="SGA183" s="216"/>
      <c r="SGB183" s="216"/>
      <c r="SGC183" s="216"/>
      <c r="SGD183" s="216"/>
      <c r="SGE183" s="216"/>
      <c r="SGF183" s="216"/>
      <c r="SGG183" s="216"/>
      <c r="SGH183" s="216"/>
      <c r="SGI183" s="216"/>
      <c r="SGJ183" s="216"/>
      <c r="SGK183" s="216"/>
      <c r="SGL183" s="216"/>
      <c r="SGM183" s="216"/>
      <c r="SGN183" s="216"/>
      <c r="SGO183" s="216"/>
      <c r="SGP183" s="216"/>
      <c r="SGQ183" s="216"/>
      <c r="SGR183" s="216"/>
      <c r="SGS183" s="216"/>
      <c r="SGT183" s="216"/>
      <c r="SGU183" s="216"/>
      <c r="SGV183" s="216"/>
      <c r="SGW183" s="216"/>
      <c r="SGX183" s="216"/>
      <c r="SGY183" s="216"/>
      <c r="SGZ183" s="216"/>
      <c r="SHA183" s="216"/>
      <c r="SHB183" s="216"/>
      <c r="SHC183" s="216"/>
      <c r="SHD183" s="216"/>
      <c r="SHE183" s="216"/>
      <c r="SHF183" s="216"/>
      <c r="SHG183" s="216"/>
      <c r="SHH183" s="216"/>
      <c r="SHI183" s="216"/>
      <c r="SHJ183" s="216"/>
      <c r="SHK183" s="216"/>
      <c r="SHL183" s="216"/>
      <c r="SHM183" s="216"/>
      <c r="SHN183" s="216"/>
      <c r="SHO183" s="216"/>
      <c r="SHP183" s="216"/>
      <c r="SHQ183" s="216"/>
      <c r="SHR183" s="216"/>
      <c r="SHS183" s="216"/>
      <c r="SHT183" s="216"/>
      <c r="SHU183" s="216"/>
      <c r="SHV183" s="216"/>
      <c r="SHW183" s="216"/>
      <c r="SHX183" s="216"/>
      <c r="SHY183" s="216"/>
      <c r="SHZ183" s="216"/>
      <c r="SIA183" s="216"/>
      <c r="SIB183" s="216"/>
      <c r="SIC183" s="216"/>
      <c r="SID183" s="216"/>
      <c r="SIE183" s="216"/>
      <c r="SIF183" s="216"/>
      <c r="SIG183" s="216"/>
      <c r="SIH183" s="216"/>
      <c r="SII183" s="216"/>
      <c r="SIJ183" s="216"/>
      <c r="SIK183" s="216"/>
      <c r="SIL183" s="216"/>
      <c r="SIM183" s="216"/>
      <c r="SIN183" s="216"/>
      <c r="SIO183" s="216"/>
      <c r="SIP183" s="216"/>
      <c r="SIQ183" s="216"/>
      <c r="SIR183" s="216"/>
      <c r="SIS183" s="216"/>
      <c r="SIT183" s="216"/>
      <c r="SIU183" s="216"/>
      <c r="SIV183" s="216"/>
      <c r="SIW183" s="216"/>
      <c r="SIX183" s="216"/>
      <c r="SIY183" s="216"/>
      <c r="SIZ183" s="216"/>
      <c r="SJA183" s="216"/>
      <c r="SJB183" s="216"/>
      <c r="SJC183" s="216"/>
      <c r="SJD183" s="216"/>
      <c r="SJE183" s="216"/>
      <c r="SJF183" s="216"/>
      <c r="SJG183" s="216"/>
      <c r="SJH183" s="216"/>
      <c r="SJI183" s="216"/>
      <c r="SJJ183" s="216"/>
      <c r="SJK183" s="216"/>
      <c r="SJL183" s="216"/>
      <c r="SJM183" s="216"/>
      <c r="SJN183" s="216"/>
      <c r="SJO183" s="216"/>
      <c r="SJP183" s="216"/>
      <c r="SJQ183" s="216"/>
      <c r="SJR183" s="216"/>
      <c r="SJS183" s="216"/>
      <c r="SJT183" s="216"/>
      <c r="SJU183" s="216"/>
      <c r="SJV183" s="216"/>
      <c r="SJW183" s="216"/>
      <c r="SJX183" s="216"/>
      <c r="SJY183" s="216"/>
      <c r="SJZ183" s="216"/>
      <c r="SKA183" s="216"/>
      <c r="SKB183" s="216"/>
      <c r="SKC183" s="216"/>
      <c r="SKD183" s="216"/>
      <c r="SKE183" s="216"/>
      <c r="SKF183" s="216"/>
      <c r="SKG183" s="216"/>
      <c r="SKH183" s="216"/>
      <c r="SKI183" s="216"/>
      <c r="SKJ183" s="216"/>
      <c r="SKK183" s="216"/>
      <c r="SKL183" s="216"/>
      <c r="SKM183" s="216"/>
      <c r="SKN183" s="216"/>
      <c r="SKO183" s="216"/>
      <c r="SKP183" s="216"/>
      <c r="SKQ183" s="216"/>
      <c r="SKR183" s="216"/>
      <c r="SKS183" s="216"/>
      <c r="SKT183" s="216"/>
      <c r="SKU183" s="216"/>
      <c r="SKV183" s="216"/>
      <c r="SKW183" s="216"/>
      <c r="SKX183" s="216"/>
      <c r="SKY183" s="216"/>
      <c r="SKZ183" s="216"/>
      <c r="SLA183" s="216"/>
      <c r="SLB183" s="216"/>
      <c r="SLC183" s="216"/>
      <c r="SLD183" s="216"/>
      <c r="SLE183" s="216"/>
      <c r="SLF183" s="216"/>
      <c r="SLG183" s="216"/>
      <c r="SLH183" s="216"/>
      <c r="SLI183" s="216"/>
      <c r="SLJ183" s="216"/>
      <c r="SLK183" s="216"/>
      <c r="SLL183" s="216"/>
      <c r="SLM183" s="216"/>
      <c r="SLN183" s="216"/>
      <c r="SLO183" s="216"/>
      <c r="SLP183" s="216"/>
      <c r="SLQ183" s="216"/>
      <c r="SLR183" s="216"/>
      <c r="SLS183" s="216"/>
      <c r="SLT183" s="216"/>
      <c r="SLU183" s="216"/>
      <c r="SLV183" s="216"/>
      <c r="SLW183" s="216"/>
      <c r="SLX183" s="216"/>
      <c r="SLY183" s="216"/>
      <c r="SLZ183" s="216"/>
      <c r="SMA183" s="216"/>
      <c r="SMB183" s="216"/>
      <c r="SMC183" s="216"/>
      <c r="SMD183" s="216"/>
      <c r="SME183" s="216"/>
      <c r="SMF183" s="216"/>
      <c r="SMG183" s="216"/>
      <c r="SMH183" s="216"/>
      <c r="SMI183" s="216"/>
      <c r="SMJ183" s="216"/>
      <c r="SMK183" s="216"/>
      <c r="SML183" s="216"/>
      <c r="SMM183" s="216"/>
      <c r="SMN183" s="216"/>
      <c r="SMO183" s="216"/>
      <c r="SMP183" s="216"/>
      <c r="SMQ183" s="216"/>
      <c r="SMR183" s="216"/>
      <c r="SMS183" s="216"/>
      <c r="SMT183" s="216"/>
      <c r="SMU183" s="216"/>
      <c r="SMV183" s="216"/>
      <c r="SMW183" s="216"/>
      <c r="SMX183" s="216"/>
      <c r="SMY183" s="216"/>
      <c r="SMZ183" s="216"/>
      <c r="SNA183" s="216"/>
      <c r="SNB183" s="216"/>
      <c r="SNC183" s="216"/>
      <c r="SND183" s="216"/>
      <c r="SNE183" s="216"/>
      <c r="SNF183" s="216"/>
      <c r="SNG183" s="216"/>
      <c r="SNH183" s="216"/>
      <c r="SNI183" s="216"/>
      <c r="SNJ183" s="216"/>
      <c r="SNK183" s="216"/>
      <c r="SNL183" s="216"/>
      <c r="SNM183" s="216"/>
      <c r="SNN183" s="216"/>
      <c r="SNO183" s="216"/>
      <c r="SNP183" s="216"/>
      <c r="SNQ183" s="216"/>
      <c r="SNR183" s="216"/>
      <c r="SNS183" s="216"/>
      <c r="SNT183" s="216"/>
      <c r="SNU183" s="216"/>
      <c r="SNV183" s="216"/>
      <c r="SNW183" s="216"/>
      <c r="SNX183" s="216"/>
      <c r="SNY183" s="216"/>
      <c r="SNZ183" s="216"/>
      <c r="SOA183" s="216"/>
      <c r="SOB183" s="216"/>
      <c r="SOC183" s="216"/>
      <c r="SOD183" s="216"/>
      <c r="SOE183" s="216"/>
      <c r="SOF183" s="216"/>
      <c r="SOG183" s="216"/>
      <c r="SOH183" s="216"/>
      <c r="SOI183" s="216"/>
      <c r="SOJ183" s="216"/>
      <c r="SOK183" s="216"/>
      <c r="SOL183" s="216"/>
      <c r="SOM183" s="216"/>
      <c r="SON183" s="216"/>
      <c r="SOO183" s="216"/>
      <c r="SOP183" s="216"/>
      <c r="SOQ183" s="216"/>
      <c r="SOR183" s="216"/>
      <c r="SOS183" s="216"/>
      <c r="SOT183" s="216"/>
      <c r="SOU183" s="216"/>
      <c r="SOV183" s="216"/>
      <c r="SOW183" s="216"/>
      <c r="SOX183" s="216"/>
      <c r="SOY183" s="216"/>
      <c r="SOZ183" s="216"/>
      <c r="SPA183" s="216"/>
      <c r="SPB183" s="216"/>
      <c r="SPC183" s="216"/>
      <c r="SPD183" s="216"/>
      <c r="SPE183" s="216"/>
      <c r="SPF183" s="216"/>
      <c r="SPG183" s="216"/>
      <c r="SPH183" s="216"/>
      <c r="SPI183" s="216"/>
      <c r="SPJ183" s="216"/>
      <c r="SPK183" s="216"/>
      <c r="SPL183" s="216"/>
      <c r="SPM183" s="216"/>
      <c r="SPN183" s="216"/>
      <c r="SPO183" s="216"/>
      <c r="SPP183" s="216"/>
      <c r="SPQ183" s="216"/>
      <c r="SPR183" s="216"/>
      <c r="SPS183" s="216"/>
      <c r="SPT183" s="216"/>
      <c r="SPU183" s="216"/>
      <c r="SPV183" s="216"/>
      <c r="SPW183" s="216"/>
      <c r="SPX183" s="216"/>
      <c r="SPY183" s="216"/>
      <c r="SPZ183" s="216"/>
      <c r="SQA183" s="216"/>
      <c r="SQB183" s="216"/>
      <c r="SQC183" s="216"/>
      <c r="SQD183" s="216"/>
      <c r="SQE183" s="216"/>
      <c r="SQF183" s="216"/>
      <c r="SQG183" s="216"/>
      <c r="SQH183" s="216"/>
      <c r="SQI183" s="216"/>
      <c r="SQJ183" s="216"/>
      <c r="SQK183" s="216"/>
      <c r="SQL183" s="216"/>
      <c r="SQM183" s="216"/>
      <c r="SQN183" s="216"/>
      <c r="SQO183" s="216"/>
      <c r="SQP183" s="216"/>
      <c r="SQQ183" s="216"/>
      <c r="SQR183" s="216"/>
      <c r="SQS183" s="216"/>
      <c r="SQT183" s="216"/>
      <c r="SQU183" s="216"/>
      <c r="SQV183" s="216"/>
      <c r="SQW183" s="216"/>
      <c r="SQX183" s="216"/>
      <c r="SQY183" s="216"/>
      <c r="SQZ183" s="216"/>
      <c r="SRA183" s="216"/>
      <c r="SRB183" s="216"/>
      <c r="SRC183" s="216"/>
      <c r="SRD183" s="216"/>
      <c r="SRE183" s="216"/>
      <c r="SRF183" s="216"/>
      <c r="SRG183" s="216"/>
      <c r="SRH183" s="216"/>
      <c r="SRI183" s="216"/>
      <c r="SRJ183" s="216"/>
      <c r="SRK183" s="216"/>
      <c r="SRL183" s="216"/>
      <c r="SRM183" s="216"/>
      <c r="SRN183" s="216"/>
      <c r="SRO183" s="216"/>
      <c r="SRP183" s="216"/>
      <c r="SRQ183" s="216"/>
      <c r="SRR183" s="216"/>
      <c r="SRS183" s="216"/>
      <c r="SRT183" s="216"/>
      <c r="SRU183" s="216"/>
      <c r="SRV183" s="216"/>
      <c r="SRW183" s="216"/>
      <c r="SRX183" s="216"/>
      <c r="SRY183" s="216"/>
      <c r="SRZ183" s="216"/>
      <c r="SSA183" s="216"/>
      <c r="SSB183" s="216"/>
      <c r="SSC183" s="216"/>
      <c r="SSD183" s="216"/>
      <c r="SSE183" s="216"/>
      <c r="SSF183" s="216"/>
      <c r="SSG183" s="216"/>
      <c r="SSH183" s="216"/>
      <c r="SSI183" s="216"/>
      <c r="SSJ183" s="216"/>
      <c r="SSK183" s="216"/>
      <c r="SSL183" s="216"/>
      <c r="SSM183" s="216"/>
      <c r="SSN183" s="216"/>
      <c r="SSO183" s="216"/>
      <c r="SSP183" s="216"/>
      <c r="SSQ183" s="216"/>
      <c r="SSR183" s="216"/>
      <c r="SSS183" s="216"/>
      <c r="SST183" s="216"/>
      <c r="SSU183" s="216"/>
      <c r="SSV183" s="216"/>
      <c r="SSW183" s="216"/>
      <c r="SSX183" s="216"/>
      <c r="SSY183" s="216"/>
      <c r="SSZ183" s="216"/>
      <c r="STA183" s="216"/>
      <c r="STB183" s="216"/>
      <c r="STC183" s="216"/>
      <c r="STD183" s="216"/>
      <c r="STE183" s="216"/>
      <c r="STF183" s="216"/>
      <c r="STG183" s="216"/>
      <c r="STH183" s="216"/>
      <c r="STI183" s="216"/>
      <c r="STJ183" s="216"/>
      <c r="STK183" s="216"/>
      <c r="STL183" s="216"/>
      <c r="STM183" s="216"/>
      <c r="STN183" s="216"/>
      <c r="STO183" s="216"/>
      <c r="STP183" s="216"/>
      <c r="STQ183" s="216"/>
      <c r="STR183" s="216"/>
      <c r="STS183" s="216"/>
      <c r="STT183" s="216"/>
      <c r="STU183" s="216"/>
      <c r="STV183" s="216"/>
      <c r="STW183" s="216"/>
      <c r="STX183" s="216"/>
      <c r="STY183" s="216"/>
      <c r="STZ183" s="216"/>
      <c r="SUA183" s="216"/>
      <c r="SUB183" s="216"/>
      <c r="SUC183" s="216"/>
      <c r="SUD183" s="216"/>
      <c r="SUE183" s="216"/>
      <c r="SUF183" s="216"/>
      <c r="SUG183" s="216"/>
      <c r="SUH183" s="216"/>
      <c r="SUI183" s="216"/>
      <c r="SUJ183" s="216"/>
      <c r="SUK183" s="216"/>
      <c r="SUL183" s="216"/>
      <c r="SUM183" s="216"/>
      <c r="SUN183" s="216"/>
      <c r="SUO183" s="216"/>
      <c r="SUP183" s="216"/>
      <c r="SUQ183" s="216"/>
      <c r="SUR183" s="216"/>
      <c r="SUS183" s="216"/>
      <c r="SUT183" s="216"/>
      <c r="SUU183" s="216"/>
      <c r="SUV183" s="216"/>
      <c r="SUW183" s="216"/>
      <c r="SUX183" s="216"/>
      <c r="SUY183" s="216"/>
      <c r="SUZ183" s="216"/>
      <c r="SVA183" s="216"/>
      <c r="SVB183" s="216"/>
      <c r="SVC183" s="216"/>
      <c r="SVD183" s="216"/>
      <c r="SVE183" s="216"/>
      <c r="SVF183" s="216"/>
      <c r="SVG183" s="216"/>
      <c r="SVH183" s="216"/>
      <c r="SVI183" s="216"/>
      <c r="SVJ183" s="216"/>
      <c r="SVK183" s="216"/>
      <c r="SVL183" s="216"/>
      <c r="SVM183" s="216"/>
      <c r="SVN183" s="216"/>
      <c r="SVO183" s="216"/>
      <c r="SVP183" s="216"/>
      <c r="SVQ183" s="216"/>
      <c r="SVR183" s="216"/>
      <c r="SVS183" s="216"/>
      <c r="SVT183" s="216"/>
      <c r="SVU183" s="216"/>
      <c r="SVV183" s="216"/>
      <c r="SVW183" s="216"/>
      <c r="SVX183" s="216"/>
      <c r="SVY183" s="216"/>
      <c r="SVZ183" s="216"/>
      <c r="SWA183" s="216"/>
      <c r="SWB183" s="216"/>
      <c r="SWC183" s="216"/>
      <c r="SWD183" s="216"/>
      <c r="SWE183" s="216"/>
      <c r="SWF183" s="216"/>
      <c r="SWG183" s="216"/>
      <c r="SWH183" s="216"/>
      <c r="SWI183" s="216"/>
      <c r="SWJ183" s="216"/>
      <c r="SWK183" s="216"/>
      <c r="SWL183" s="216"/>
      <c r="SWM183" s="216"/>
      <c r="SWN183" s="216"/>
      <c r="SWO183" s="216"/>
      <c r="SWP183" s="216"/>
      <c r="SWQ183" s="216"/>
      <c r="SWR183" s="216"/>
      <c r="SWS183" s="216"/>
      <c r="SWT183" s="216"/>
      <c r="SWU183" s="216"/>
      <c r="SWV183" s="216"/>
      <c r="SWW183" s="216"/>
      <c r="SWX183" s="216"/>
      <c r="SWY183" s="216"/>
      <c r="SWZ183" s="216"/>
      <c r="SXA183" s="216"/>
      <c r="SXB183" s="216"/>
      <c r="SXC183" s="216"/>
      <c r="SXD183" s="216"/>
      <c r="SXE183" s="216"/>
      <c r="SXF183" s="216"/>
      <c r="SXG183" s="216"/>
      <c r="SXH183" s="216"/>
      <c r="SXI183" s="216"/>
      <c r="SXJ183" s="216"/>
      <c r="SXK183" s="216"/>
      <c r="SXL183" s="216"/>
      <c r="SXM183" s="216"/>
      <c r="SXN183" s="216"/>
      <c r="SXO183" s="216"/>
      <c r="SXP183" s="216"/>
      <c r="SXQ183" s="216"/>
      <c r="SXR183" s="216"/>
      <c r="SXS183" s="216"/>
      <c r="SXT183" s="216"/>
      <c r="SXU183" s="216"/>
      <c r="SXV183" s="216"/>
      <c r="SXW183" s="216"/>
      <c r="SXX183" s="216"/>
      <c r="SXY183" s="216"/>
      <c r="SXZ183" s="216"/>
      <c r="SYA183" s="216"/>
      <c r="SYB183" s="216"/>
      <c r="SYC183" s="216"/>
      <c r="SYD183" s="216"/>
      <c r="SYE183" s="216"/>
      <c r="SYF183" s="216"/>
      <c r="SYG183" s="216"/>
      <c r="SYH183" s="216"/>
      <c r="SYI183" s="216"/>
      <c r="SYJ183" s="216"/>
      <c r="SYK183" s="216"/>
      <c r="SYL183" s="216"/>
      <c r="SYM183" s="216"/>
      <c r="SYN183" s="216"/>
      <c r="SYO183" s="216"/>
      <c r="SYP183" s="216"/>
      <c r="SYQ183" s="216"/>
      <c r="SYR183" s="216"/>
      <c r="SYS183" s="216"/>
      <c r="SYT183" s="216"/>
      <c r="SYU183" s="216"/>
      <c r="SYV183" s="216"/>
      <c r="SYW183" s="216"/>
      <c r="SYX183" s="216"/>
      <c r="SYY183" s="216"/>
      <c r="SYZ183" s="216"/>
      <c r="SZA183" s="216"/>
      <c r="SZB183" s="216"/>
      <c r="SZC183" s="216"/>
      <c r="SZD183" s="216"/>
      <c r="SZE183" s="216"/>
      <c r="SZF183" s="216"/>
      <c r="SZG183" s="216"/>
      <c r="SZH183" s="216"/>
      <c r="SZI183" s="216"/>
      <c r="SZJ183" s="216"/>
      <c r="SZK183" s="216"/>
      <c r="SZL183" s="216"/>
      <c r="SZM183" s="216"/>
      <c r="SZN183" s="216"/>
      <c r="SZO183" s="216"/>
      <c r="SZP183" s="216"/>
      <c r="SZQ183" s="216"/>
      <c r="SZR183" s="216"/>
      <c r="SZS183" s="216"/>
      <c r="SZT183" s="216"/>
      <c r="SZU183" s="216"/>
      <c r="SZV183" s="216"/>
      <c r="SZW183" s="216"/>
      <c r="SZX183" s="216"/>
      <c r="SZY183" s="216"/>
      <c r="SZZ183" s="216"/>
      <c r="TAA183" s="216"/>
      <c r="TAB183" s="216"/>
      <c r="TAC183" s="216"/>
      <c r="TAD183" s="216"/>
      <c r="TAE183" s="216"/>
      <c r="TAF183" s="216"/>
      <c r="TAG183" s="216"/>
      <c r="TAH183" s="216"/>
      <c r="TAI183" s="216"/>
      <c r="TAJ183" s="216"/>
      <c r="TAK183" s="216"/>
      <c r="TAL183" s="216"/>
      <c r="TAM183" s="216"/>
      <c r="TAN183" s="216"/>
      <c r="TAO183" s="216"/>
      <c r="TAP183" s="216"/>
      <c r="TAQ183" s="216"/>
      <c r="TAR183" s="216"/>
      <c r="TAS183" s="216"/>
      <c r="TAT183" s="216"/>
      <c r="TAU183" s="216"/>
      <c r="TAV183" s="216"/>
      <c r="TAW183" s="216"/>
      <c r="TAX183" s="216"/>
      <c r="TAY183" s="216"/>
      <c r="TAZ183" s="216"/>
      <c r="TBA183" s="216"/>
      <c r="TBB183" s="216"/>
      <c r="TBC183" s="216"/>
      <c r="TBD183" s="216"/>
      <c r="TBE183" s="216"/>
      <c r="TBF183" s="216"/>
      <c r="TBG183" s="216"/>
      <c r="TBH183" s="216"/>
      <c r="TBI183" s="216"/>
      <c r="TBJ183" s="216"/>
      <c r="TBK183" s="216"/>
      <c r="TBL183" s="216"/>
      <c r="TBM183" s="216"/>
      <c r="TBN183" s="216"/>
      <c r="TBO183" s="216"/>
      <c r="TBP183" s="216"/>
      <c r="TBQ183" s="216"/>
      <c r="TBR183" s="216"/>
      <c r="TBS183" s="216"/>
      <c r="TBT183" s="216"/>
      <c r="TBU183" s="216"/>
      <c r="TBV183" s="216"/>
      <c r="TBW183" s="216"/>
      <c r="TBX183" s="216"/>
      <c r="TBY183" s="216"/>
      <c r="TBZ183" s="216"/>
      <c r="TCA183" s="216"/>
      <c r="TCB183" s="216"/>
      <c r="TCC183" s="216"/>
      <c r="TCD183" s="216"/>
      <c r="TCE183" s="216"/>
      <c r="TCF183" s="216"/>
      <c r="TCG183" s="216"/>
      <c r="TCH183" s="216"/>
      <c r="TCI183" s="216"/>
      <c r="TCJ183" s="216"/>
      <c r="TCK183" s="216"/>
      <c r="TCL183" s="216"/>
      <c r="TCM183" s="216"/>
      <c r="TCN183" s="216"/>
      <c r="TCO183" s="216"/>
      <c r="TCP183" s="216"/>
      <c r="TCQ183" s="216"/>
      <c r="TCR183" s="216"/>
      <c r="TCS183" s="216"/>
      <c r="TCT183" s="216"/>
      <c r="TCU183" s="216"/>
      <c r="TCV183" s="216"/>
      <c r="TCW183" s="216"/>
      <c r="TCX183" s="216"/>
      <c r="TCY183" s="216"/>
      <c r="TCZ183" s="216"/>
      <c r="TDA183" s="216"/>
      <c r="TDB183" s="216"/>
      <c r="TDC183" s="216"/>
      <c r="TDD183" s="216"/>
      <c r="TDE183" s="216"/>
      <c r="TDF183" s="216"/>
      <c r="TDG183" s="216"/>
      <c r="TDH183" s="216"/>
      <c r="TDI183" s="216"/>
      <c r="TDJ183" s="216"/>
      <c r="TDK183" s="216"/>
      <c r="TDL183" s="216"/>
      <c r="TDM183" s="216"/>
      <c r="TDN183" s="216"/>
      <c r="TDO183" s="216"/>
      <c r="TDP183" s="216"/>
      <c r="TDQ183" s="216"/>
      <c r="TDR183" s="216"/>
      <c r="TDS183" s="216"/>
      <c r="TDT183" s="216"/>
      <c r="TDU183" s="216"/>
      <c r="TDV183" s="216"/>
      <c r="TDW183" s="216"/>
      <c r="TDX183" s="216"/>
      <c r="TDY183" s="216"/>
      <c r="TDZ183" s="216"/>
      <c r="TEA183" s="216"/>
      <c r="TEB183" s="216"/>
      <c r="TEC183" s="216"/>
      <c r="TED183" s="216"/>
      <c r="TEE183" s="216"/>
      <c r="TEF183" s="216"/>
      <c r="TEG183" s="216"/>
      <c r="TEH183" s="216"/>
      <c r="TEI183" s="216"/>
      <c r="TEJ183" s="216"/>
      <c r="TEK183" s="216"/>
      <c r="TEL183" s="216"/>
      <c r="TEM183" s="216"/>
      <c r="TEN183" s="216"/>
      <c r="TEO183" s="216"/>
      <c r="TEP183" s="216"/>
      <c r="TEQ183" s="216"/>
      <c r="TER183" s="216"/>
      <c r="TES183" s="216"/>
      <c r="TET183" s="216"/>
      <c r="TEU183" s="216"/>
      <c r="TEV183" s="216"/>
      <c r="TEW183" s="216"/>
      <c r="TEX183" s="216"/>
      <c r="TEY183" s="216"/>
      <c r="TEZ183" s="216"/>
      <c r="TFA183" s="216"/>
      <c r="TFB183" s="216"/>
      <c r="TFC183" s="216"/>
      <c r="TFD183" s="216"/>
      <c r="TFE183" s="216"/>
      <c r="TFF183" s="216"/>
      <c r="TFG183" s="216"/>
      <c r="TFH183" s="216"/>
      <c r="TFI183" s="216"/>
      <c r="TFJ183" s="216"/>
      <c r="TFK183" s="216"/>
      <c r="TFL183" s="216"/>
      <c r="TFM183" s="216"/>
      <c r="TFN183" s="216"/>
      <c r="TFO183" s="216"/>
      <c r="TFP183" s="216"/>
      <c r="TFQ183" s="216"/>
      <c r="TFR183" s="216"/>
      <c r="TFS183" s="216"/>
      <c r="TFT183" s="216"/>
      <c r="TFU183" s="216"/>
      <c r="TFV183" s="216"/>
      <c r="TFW183" s="216"/>
      <c r="TFX183" s="216"/>
      <c r="TFY183" s="216"/>
      <c r="TFZ183" s="216"/>
      <c r="TGA183" s="216"/>
      <c r="TGB183" s="216"/>
      <c r="TGC183" s="216"/>
      <c r="TGD183" s="216"/>
      <c r="TGE183" s="216"/>
      <c r="TGF183" s="216"/>
      <c r="TGG183" s="216"/>
      <c r="TGH183" s="216"/>
      <c r="TGI183" s="216"/>
      <c r="TGJ183" s="216"/>
      <c r="TGK183" s="216"/>
      <c r="TGL183" s="216"/>
      <c r="TGM183" s="216"/>
      <c r="TGN183" s="216"/>
      <c r="TGO183" s="216"/>
      <c r="TGP183" s="216"/>
      <c r="TGQ183" s="216"/>
      <c r="TGR183" s="216"/>
      <c r="TGS183" s="216"/>
      <c r="TGT183" s="216"/>
      <c r="TGU183" s="216"/>
      <c r="TGV183" s="216"/>
      <c r="TGW183" s="216"/>
      <c r="TGX183" s="216"/>
      <c r="TGY183" s="216"/>
      <c r="TGZ183" s="216"/>
      <c r="THA183" s="216"/>
      <c r="THB183" s="216"/>
      <c r="THC183" s="216"/>
      <c r="THD183" s="216"/>
      <c r="THE183" s="216"/>
      <c r="THF183" s="216"/>
      <c r="THG183" s="216"/>
      <c r="THH183" s="216"/>
      <c r="THI183" s="216"/>
      <c r="THJ183" s="216"/>
      <c r="THK183" s="216"/>
      <c r="THL183" s="216"/>
      <c r="THM183" s="216"/>
      <c r="THN183" s="216"/>
      <c r="THO183" s="216"/>
      <c r="THP183" s="216"/>
      <c r="THQ183" s="216"/>
      <c r="THR183" s="216"/>
      <c r="THS183" s="216"/>
      <c r="THT183" s="216"/>
      <c r="THU183" s="216"/>
      <c r="THV183" s="216"/>
      <c r="THW183" s="216"/>
      <c r="THX183" s="216"/>
      <c r="THY183" s="216"/>
      <c r="THZ183" s="216"/>
      <c r="TIA183" s="216"/>
      <c r="TIB183" s="216"/>
      <c r="TIC183" s="216"/>
      <c r="TID183" s="216"/>
      <c r="TIE183" s="216"/>
      <c r="TIF183" s="216"/>
      <c r="TIG183" s="216"/>
      <c r="TIH183" s="216"/>
      <c r="TII183" s="216"/>
      <c r="TIJ183" s="216"/>
      <c r="TIK183" s="216"/>
      <c r="TIL183" s="216"/>
      <c r="TIM183" s="216"/>
      <c r="TIN183" s="216"/>
      <c r="TIO183" s="216"/>
      <c r="TIP183" s="216"/>
      <c r="TIQ183" s="216"/>
      <c r="TIR183" s="216"/>
      <c r="TIS183" s="216"/>
      <c r="TIT183" s="216"/>
      <c r="TIU183" s="216"/>
      <c r="TIV183" s="216"/>
      <c r="TIW183" s="216"/>
      <c r="TIX183" s="216"/>
      <c r="TIY183" s="216"/>
      <c r="TIZ183" s="216"/>
      <c r="TJA183" s="216"/>
      <c r="TJB183" s="216"/>
      <c r="TJC183" s="216"/>
      <c r="TJD183" s="216"/>
      <c r="TJE183" s="216"/>
      <c r="TJF183" s="216"/>
      <c r="TJG183" s="216"/>
      <c r="TJH183" s="216"/>
      <c r="TJI183" s="216"/>
      <c r="TJJ183" s="216"/>
      <c r="TJK183" s="216"/>
      <c r="TJL183" s="216"/>
      <c r="TJM183" s="216"/>
      <c r="TJN183" s="216"/>
      <c r="TJO183" s="216"/>
      <c r="TJP183" s="216"/>
      <c r="TJQ183" s="216"/>
      <c r="TJR183" s="216"/>
      <c r="TJS183" s="216"/>
      <c r="TJT183" s="216"/>
      <c r="TJU183" s="216"/>
      <c r="TJV183" s="216"/>
      <c r="TJW183" s="216"/>
      <c r="TJX183" s="216"/>
      <c r="TJY183" s="216"/>
      <c r="TJZ183" s="216"/>
      <c r="TKA183" s="216"/>
      <c r="TKB183" s="216"/>
      <c r="TKC183" s="216"/>
      <c r="TKD183" s="216"/>
      <c r="TKE183" s="216"/>
      <c r="TKF183" s="216"/>
      <c r="TKG183" s="216"/>
      <c r="TKH183" s="216"/>
      <c r="TKI183" s="216"/>
      <c r="TKJ183" s="216"/>
      <c r="TKK183" s="216"/>
      <c r="TKL183" s="216"/>
      <c r="TKM183" s="216"/>
      <c r="TKN183" s="216"/>
      <c r="TKO183" s="216"/>
      <c r="TKP183" s="216"/>
      <c r="TKQ183" s="216"/>
      <c r="TKR183" s="216"/>
      <c r="TKS183" s="216"/>
      <c r="TKT183" s="216"/>
      <c r="TKU183" s="216"/>
      <c r="TKV183" s="216"/>
      <c r="TKW183" s="216"/>
      <c r="TKX183" s="216"/>
      <c r="TKY183" s="216"/>
      <c r="TKZ183" s="216"/>
      <c r="TLA183" s="216"/>
      <c r="TLB183" s="216"/>
      <c r="TLC183" s="216"/>
      <c r="TLD183" s="216"/>
      <c r="TLE183" s="216"/>
      <c r="TLF183" s="216"/>
      <c r="TLG183" s="216"/>
      <c r="TLH183" s="216"/>
      <c r="TLI183" s="216"/>
      <c r="TLJ183" s="216"/>
      <c r="TLK183" s="216"/>
      <c r="TLL183" s="216"/>
      <c r="TLM183" s="216"/>
      <c r="TLN183" s="216"/>
      <c r="TLO183" s="216"/>
      <c r="TLP183" s="216"/>
      <c r="TLQ183" s="216"/>
      <c r="TLR183" s="216"/>
      <c r="TLS183" s="216"/>
      <c r="TLT183" s="216"/>
      <c r="TLU183" s="216"/>
      <c r="TLV183" s="216"/>
      <c r="TLW183" s="216"/>
      <c r="TLX183" s="216"/>
      <c r="TLY183" s="216"/>
      <c r="TLZ183" s="216"/>
      <c r="TMA183" s="216"/>
      <c r="TMB183" s="216"/>
      <c r="TMC183" s="216"/>
      <c r="TMD183" s="216"/>
      <c r="TME183" s="216"/>
      <c r="TMF183" s="216"/>
      <c r="TMG183" s="216"/>
      <c r="TMH183" s="216"/>
      <c r="TMI183" s="216"/>
      <c r="TMJ183" s="216"/>
      <c r="TMK183" s="216"/>
      <c r="TML183" s="216"/>
      <c r="TMM183" s="216"/>
      <c r="TMN183" s="216"/>
      <c r="TMO183" s="216"/>
      <c r="TMP183" s="216"/>
      <c r="TMQ183" s="216"/>
      <c r="TMR183" s="216"/>
      <c r="TMS183" s="216"/>
      <c r="TMT183" s="216"/>
      <c r="TMU183" s="216"/>
      <c r="TMV183" s="216"/>
      <c r="TMW183" s="216"/>
      <c r="TMX183" s="216"/>
      <c r="TMY183" s="216"/>
      <c r="TMZ183" s="216"/>
      <c r="TNA183" s="216"/>
      <c r="TNB183" s="216"/>
      <c r="TNC183" s="216"/>
      <c r="TND183" s="216"/>
      <c r="TNE183" s="216"/>
      <c r="TNF183" s="216"/>
      <c r="TNG183" s="216"/>
      <c r="TNH183" s="216"/>
      <c r="TNI183" s="216"/>
      <c r="TNJ183" s="216"/>
      <c r="TNK183" s="216"/>
      <c r="TNL183" s="216"/>
      <c r="TNM183" s="216"/>
      <c r="TNN183" s="216"/>
      <c r="TNO183" s="216"/>
      <c r="TNP183" s="216"/>
      <c r="TNQ183" s="216"/>
      <c r="TNR183" s="216"/>
      <c r="TNS183" s="216"/>
      <c r="TNT183" s="216"/>
      <c r="TNU183" s="216"/>
      <c r="TNV183" s="216"/>
      <c r="TNW183" s="216"/>
      <c r="TNX183" s="216"/>
      <c r="TNY183" s="216"/>
      <c r="TNZ183" s="216"/>
      <c r="TOA183" s="216"/>
      <c r="TOB183" s="216"/>
      <c r="TOC183" s="216"/>
      <c r="TOD183" s="216"/>
      <c r="TOE183" s="216"/>
      <c r="TOF183" s="216"/>
      <c r="TOG183" s="216"/>
      <c r="TOH183" s="216"/>
      <c r="TOI183" s="216"/>
      <c r="TOJ183" s="216"/>
      <c r="TOK183" s="216"/>
      <c r="TOL183" s="216"/>
      <c r="TOM183" s="216"/>
      <c r="TON183" s="216"/>
      <c r="TOO183" s="216"/>
      <c r="TOP183" s="216"/>
      <c r="TOQ183" s="216"/>
      <c r="TOR183" s="216"/>
      <c r="TOS183" s="216"/>
      <c r="TOT183" s="216"/>
      <c r="TOU183" s="216"/>
      <c r="TOV183" s="216"/>
      <c r="TOW183" s="216"/>
      <c r="TOX183" s="216"/>
      <c r="TOY183" s="216"/>
      <c r="TOZ183" s="216"/>
      <c r="TPA183" s="216"/>
      <c r="TPB183" s="216"/>
      <c r="TPC183" s="216"/>
      <c r="TPD183" s="216"/>
      <c r="TPE183" s="216"/>
      <c r="TPF183" s="216"/>
      <c r="TPG183" s="216"/>
      <c r="TPH183" s="216"/>
      <c r="TPI183" s="216"/>
      <c r="TPJ183" s="216"/>
      <c r="TPK183" s="216"/>
      <c r="TPL183" s="216"/>
      <c r="TPM183" s="216"/>
      <c r="TPN183" s="216"/>
      <c r="TPO183" s="216"/>
      <c r="TPP183" s="216"/>
      <c r="TPQ183" s="216"/>
      <c r="TPR183" s="216"/>
      <c r="TPS183" s="216"/>
      <c r="TPT183" s="216"/>
      <c r="TPU183" s="216"/>
      <c r="TPV183" s="216"/>
      <c r="TPW183" s="216"/>
      <c r="TPX183" s="216"/>
      <c r="TPY183" s="216"/>
      <c r="TPZ183" s="216"/>
      <c r="TQA183" s="216"/>
      <c r="TQB183" s="216"/>
      <c r="TQC183" s="216"/>
      <c r="TQD183" s="216"/>
      <c r="TQE183" s="216"/>
      <c r="TQF183" s="216"/>
      <c r="TQG183" s="216"/>
      <c r="TQH183" s="216"/>
      <c r="TQI183" s="216"/>
      <c r="TQJ183" s="216"/>
      <c r="TQK183" s="216"/>
      <c r="TQL183" s="216"/>
      <c r="TQM183" s="216"/>
      <c r="TQN183" s="216"/>
      <c r="TQO183" s="216"/>
      <c r="TQP183" s="216"/>
      <c r="TQQ183" s="216"/>
      <c r="TQR183" s="216"/>
      <c r="TQS183" s="216"/>
      <c r="TQT183" s="216"/>
      <c r="TQU183" s="216"/>
      <c r="TQV183" s="216"/>
      <c r="TQW183" s="216"/>
      <c r="TQX183" s="216"/>
      <c r="TQY183" s="216"/>
      <c r="TQZ183" s="216"/>
      <c r="TRA183" s="216"/>
      <c r="TRB183" s="216"/>
      <c r="TRC183" s="216"/>
      <c r="TRD183" s="216"/>
      <c r="TRE183" s="216"/>
      <c r="TRF183" s="216"/>
      <c r="TRG183" s="216"/>
      <c r="TRH183" s="216"/>
      <c r="TRI183" s="216"/>
      <c r="TRJ183" s="216"/>
      <c r="TRK183" s="216"/>
      <c r="TRL183" s="216"/>
      <c r="TRM183" s="216"/>
      <c r="TRN183" s="216"/>
      <c r="TRO183" s="216"/>
      <c r="TRP183" s="216"/>
      <c r="TRQ183" s="216"/>
      <c r="TRR183" s="216"/>
      <c r="TRS183" s="216"/>
      <c r="TRT183" s="216"/>
      <c r="TRU183" s="216"/>
      <c r="TRV183" s="216"/>
      <c r="TRW183" s="216"/>
      <c r="TRX183" s="216"/>
      <c r="TRY183" s="216"/>
      <c r="TRZ183" s="216"/>
      <c r="TSA183" s="216"/>
      <c r="TSB183" s="216"/>
      <c r="TSC183" s="216"/>
      <c r="TSD183" s="216"/>
      <c r="TSE183" s="216"/>
      <c r="TSF183" s="216"/>
      <c r="TSG183" s="216"/>
      <c r="TSH183" s="216"/>
      <c r="TSI183" s="216"/>
      <c r="TSJ183" s="216"/>
      <c r="TSK183" s="216"/>
      <c r="TSL183" s="216"/>
      <c r="TSM183" s="216"/>
      <c r="TSN183" s="216"/>
      <c r="TSO183" s="216"/>
      <c r="TSP183" s="216"/>
      <c r="TSQ183" s="216"/>
      <c r="TSR183" s="216"/>
      <c r="TSS183" s="216"/>
      <c r="TST183" s="216"/>
      <c r="TSU183" s="216"/>
      <c r="TSV183" s="216"/>
      <c r="TSW183" s="216"/>
      <c r="TSX183" s="216"/>
      <c r="TSY183" s="216"/>
      <c r="TSZ183" s="216"/>
      <c r="TTA183" s="216"/>
      <c r="TTB183" s="216"/>
      <c r="TTC183" s="216"/>
      <c r="TTD183" s="216"/>
      <c r="TTE183" s="216"/>
      <c r="TTF183" s="216"/>
      <c r="TTG183" s="216"/>
      <c r="TTH183" s="216"/>
      <c r="TTI183" s="216"/>
      <c r="TTJ183" s="216"/>
      <c r="TTK183" s="216"/>
      <c r="TTL183" s="216"/>
      <c r="TTM183" s="216"/>
      <c r="TTN183" s="216"/>
      <c r="TTO183" s="216"/>
      <c r="TTP183" s="216"/>
      <c r="TTQ183" s="216"/>
      <c r="TTR183" s="216"/>
      <c r="TTS183" s="216"/>
      <c r="TTT183" s="216"/>
      <c r="TTU183" s="216"/>
      <c r="TTV183" s="216"/>
      <c r="TTW183" s="216"/>
      <c r="TTX183" s="216"/>
      <c r="TTY183" s="216"/>
      <c r="TTZ183" s="216"/>
      <c r="TUA183" s="216"/>
      <c r="TUB183" s="216"/>
      <c r="TUC183" s="216"/>
      <c r="TUD183" s="216"/>
      <c r="TUE183" s="216"/>
      <c r="TUF183" s="216"/>
      <c r="TUG183" s="216"/>
      <c r="TUH183" s="216"/>
      <c r="TUI183" s="216"/>
      <c r="TUJ183" s="216"/>
      <c r="TUK183" s="216"/>
      <c r="TUL183" s="216"/>
      <c r="TUM183" s="216"/>
      <c r="TUN183" s="216"/>
      <c r="TUO183" s="216"/>
      <c r="TUP183" s="216"/>
      <c r="TUQ183" s="216"/>
      <c r="TUR183" s="216"/>
      <c r="TUS183" s="216"/>
      <c r="TUT183" s="216"/>
      <c r="TUU183" s="216"/>
      <c r="TUV183" s="216"/>
      <c r="TUW183" s="216"/>
      <c r="TUX183" s="216"/>
      <c r="TUY183" s="216"/>
      <c r="TUZ183" s="216"/>
      <c r="TVA183" s="216"/>
      <c r="TVB183" s="216"/>
      <c r="TVC183" s="216"/>
      <c r="TVD183" s="216"/>
      <c r="TVE183" s="216"/>
      <c r="TVF183" s="216"/>
      <c r="TVG183" s="216"/>
      <c r="TVH183" s="216"/>
      <c r="TVI183" s="216"/>
      <c r="TVJ183" s="216"/>
      <c r="TVK183" s="216"/>
      <c r="TVL183" s="216"/>
      <c r="TVM183" s="216"/>
      <c r="TVN183" s="216"/>
      <c r="TVO183" s="216"/>
      <c r="TVP183" s="216"/>
      <c r="TVQ183" s="216"/>
      <c r="TVR183" s="216"/>
      <c r="TVS183" s="216"/>
      <c r="TVT183" s="216"/>
      <c r="TVU183" s="216"/>
      <c r="TVV183" s="216"/>
      <c r="TVW183" s="216"/>
      <c r="TVX183" s="216"/>
      <c r="TVY183" s="216"/>
      <c r="TVZ183" s="216"/>
      <c r="TWA183" s="216"/>
      <c r="TWB183" s="216"/>
      <c r="TWC183" s="216"/>
      <c r="TWD183" s="216"/>
      <c r="TWE183" s="216"/>
      <c r="TWF183" s="216"/>
      <c r="TWG183" s="216"/>
      <c r="TWH183" s="216"/>
      <c r="TWI183" s="216"/>
      <c r="TWJ183" s="216"/>
      <c r="TWK183" s="216"/>
      <c r="TWL183" s="216"/>
      <c r="TWM183" s="216"/>
      <c r="TWN183" s="216"/>
      <c r="TWO183" s="216"/>
      <c r="TWP183" s="216"/>
      <c r="TWQ183" s="216"/>
      <c r="TWR183" s="216"/>
      <c r="TWS183" s="216"/>
      <c r="TWT183" s="216"/>
      <c r="TWU183" s="216"/>
      <c r="TWV183" s="216"/>
      <c r="TWW183" s="216"/>
      <c r="TWX183" s="216"/>
      <c r="TWY183" s="216"/>
      <c r="TWZ183" s="216"/>
      <c r="TXA183" s="216"/>
      <c r="TXB183" s="216"/>
      <c r="TXC183" s="216"/>
      <c r="TXD183" s="216"/>
      <c r="TXE183" s="216"/>
      <c r="TXF183" s="216"/>
      <c r="TXG183" s="216"/>
      <c r="TXH183" s="216"/>
      <c r="TXI183" s="216"/>
      <c r="TXJ183" s="216"/>
      <c r="TXK183" s="216"/>
      <c r="TXL183" s="216"/>
      <c r="TXM183" s="216"/>
      <c r="TXN183" s="216"/>
      <c r="TXO183" s="216"/>
      <c r="TXP183" s="216"/>
      <c r="TXQ183" s="216"/>
      <c r="TXR183" s="216"/>
      <c r="TXS183" s="216"/>
      <c r="TXT183" s="216"/>
      <c r="TXU183" s="216"/>
      <c r="TXV183" s="216"/>
      <c r="TXW183" s="216"/>
      <c r="TXX183" s="216"/>
      <c r="TXY183" s="216"/>
      <c r="TXZ183" s="216"/>
      <c r="TYA183" s="216"/>
      <c r="TYB183" s="216"/>
      <c r="TYC183" s="216"/>
      <c r="TYD183" s="216"/>
      <c r="TYE183" s="216"/>
      <c r="TYF183" s="216"/>
      <c r="TYG183" s="216"/>
      <c r="TYH183" s="216"/>
      <c r="TYI183" s="216"/>
      <c r="TYJ183" s="216"/>
      <c r="TYK183" s="216"/>
      <c r="TYL183" s="216"/>
      <c r="TYM183" s="216"/>
      <c r="TYN183" s="216"/>
      <c r="TYO183" s="216"/>
      <c r="TYP183" s="216"/>
      <c r="TYQ183" s="216"/>
      <c r="TYR183" s="216"/>
      <c r="TYS183" s="216"/>
      <c r="TYT183" s="216"/>
      <c r="TYU183" s="216"/>
      <c r="TYV183" s="216"/>
      <c r="TYW183" s="216"/>
      <c r="TYX183" s="216"/>
      <c r="TYY183" s="216"/>
      <c r="TYZ183" s="216"/>
      <c r="TZA183" s="216"/>
      <c r="TZB183" s="216"/>
      <c r="TZC183" s="216"/>
      <c r="TZD183" s="216"/>
      <c r="TZE183" s="216"/>
      <c r="TZF183" s="216"/>
      <c r="TZG183" s="216"/>
      <c r="TZH183" s="216"/>
      <c r="TZI183" s="216"/>
      <c r="TZJ183" s="216"/>
      <c r="TZK183" s="216"/>
      <c r="TZL183" s="216"/>
      <c r="TZM183" s="216"/>
      <c r="TZN183" s="216"/>
      <c r="TZO183" s="216"/>
      <c r="TZP183" s="216"/>
      <c r="TZQ183" s="216"/>
      <c r="TZR183" s="216"/>
      <c r="TZS183" s="216"/>
      <c r="TZT183" s="216"/>
      <c r="TZU183" s="216"/>
      <c r="TZV183" s="216"/>
      <c r="TZW183" s="216"/>
      <c r="TZX183" s="216"/>
      <c r="TZY183" s="216"/>
      <c r="TZZ183" s="216"/>
      <c r="UAA183" s="216"/>
      <c r="UAB183" s="216"/>
      <c r="UAC183" s="216"/>
      <c r="UAD183" s="216"/>
      <c r="UAE183" s="216"/>
      <c r="UAF183" s="216"/>
      <c r="UAG183" s="216"/>
      <c r="UAH183" s="216"/>
      <c r="UAI183" s="216"/>
      <c r="UAJ183" s="216"/>
      <c r="UAK183" s="216"/>
      <c r="UAL183" s="216"/>
      <c r="UAM183" s="216"/>
      <c r="UAN183" s="216"/>
      <c r="UAO183" s="216"/>
      <c r="UAP183" s="216"/>
      <c r="UAQ183" s="216"/>
      <c r="UAR183" s="216"/>
      <c r="UAS183" s="216"/>
      <c r="UAT183" s="216"/>
      <c r="UAU183" s="216"/>
      <c r="UAV183" s="216"/>
      <c r="UAW183" s="216"/>
      <c r="UAX183" s="216"/>
      <c r="UAY183" s="216"/>
      <c r="UAZ183" s="216"/>
      <c r="UBA183" s="216"/>
      <c r="UBB183" s="216"/>
      <c r="UBC183" s="216"/>
      <c r="UBD183" s="216"/>
      <c r="UBE183" s="216"/>
      <c r="UBF183" s="216"/>
      <c r="UBG183" s="216"/>
      <c r="UBH183" s="216"/>
      <c r="UBI183" s="216"/>
      <c r="UBJ183" s="216"/>
      <c r="UBK183" s="216"/>
      <c r="UBL183" s="216"/>
      <c r="UBM183" s="216"/>
      <c r="UBN183" s="216"/>
      <c r="UBO183" s="216"/>
      <c r="UBP183" s="216"/>
      <c r="UBQ183" s="216"/>
      <c r="UBR183" s="216"/>
      <c r="UBS183" s="216"/>
      <c r="UBT183" s="216"/>
      <c r="UBU183" s="216"/>
      <c r="UBV183" s="216"/>
      <c r="UBW183" s="216"/>
      <c r="UBX183" s="216"/>
      <c r="UBY183" s="216"/>
      <c r="UBZ183" s="216"/>
      <c r="UCA183" s="216"/>
      <c r="UCB183" s="216"/>
      <c r="UCC183" s="216"/>
      <c r="UCD183" s="216"/>
      <c r="UCE183" s="216"/>
      <c r="UCF183" s="216"/>
      <c r="UCG183" s="216"/>
      <c r="UCH183" s="216"/>
      <c r="UCI183" s="216"/>
      <c r="UCJ183" s="216"/>
      <c r="UCK183" s="216"/>
      <c r="UCL183" s="216"/>
      <c r="UCM183" s="216"/>
      <c r="UCN183" s="216"/>
      <c r="UCO183" s="216"/>
      <c r="UCP183" s="216"/>
      <c r="UCQ183" s="216"/>
      <c r="UCR183" s="216"/>
      <c r="UCS183" s="216"/>
      <c r="UCT183" s="216"/>
      <c r="UCU183" s="216"/>
      <c r="UCV183" s="216"/>
      <c r="UCW183" s="216"/>
      <c r="UCX183" s="216"/>
      <c r="UCY183" s="216"/>
      <c r="UCZ183" s="216"/>
      <c r="UDA183" s="216"/>
      <c r="UDB183" s="216"/>
      <c r="UDC183" s="216"/>
      <c r="UDD183" s="216"/>
      <c r="UDE183" s="216"/>
      <c r="UDF183" s="216"/>
      <c r="UDG183" s="216"/>
      <c r="UDH183" s="216"/>
      <c r="UDI183" s="216"/>
      <c r="UDJ183" s="216"/>
      <c r="UDK183" s="216"/>
      <c r="UDL183" s="216"/>
      <c r="UDM183" s="216"/>
      <c r="UDN183" s="216"/>
      <c r="UDO183" s="216"/>
      <c r="UDP183" s="216"/>
      <c r="UDQ183" s="216"/>
      <c r="UDR183" s="216"/>
      <c r="UDS183" s="216"/>
      <c r="UDT183" s="216"/>
      <c r="UDU183" s="216"/>
      <c r="UDV183" s="216"/>
      <c r="UDW183" s="216"/>
      <c r="UDX183" s="216"/>
      <c r="UDY183" s="216"/>
      <c r="UDZ183" s="216"/>
      <c r="UEA183" s="216"/>
      <c r="UEB183" s="216"/>
      <c r="UEC183" s="216"/>
      <c r="UED183" s="216"/>
      <c r="UEE183" s="216"/>
      <c r="UEF183" s="216"/>
      <c r="UEG183" s="216"/>
      <c r="UEH183" s="216"/>
      <c r="UEI183" s="216"/>
      <c r="UEJ183" s="216"/>
      <c r="UEK183" s="216"/>
      <c r="UEL183" s="216"/>
      <c r="UEM183" s="216"/>
      <c r="UEN183" s="216"/>
      <c r="UEO183" s="216"/>
      <c r="UEP183" s="216"/>
      <c r="UEQ183" s="216"/>
      <c r="UER183" s="216"/>
      <c r="UES183" s="216"/>
      <c r="UET183" s="216"/>
      <c r="UEU183" s="216"/>
      <c r="UEV183" s="216"/>
      <c r="UEW183" s="216"/>
      <c r="UEX183" s="216"/>
      <c r="UEY183" s="216"/>
      <c r="UEZ183" s="216"/>
      <c r="UFA183" s="216"/>
      <c r="UFB183" s="216"/>
      <c r="UFC183" s="216"/>
      <c r="UFD183" s="216"/>
      <c r="UFE183" s="216"/>
      <c r="UFF183" s="216"/>
      <c r="UFG183" s="216"/>
      <c r="UFH183" s="216"/>
      <c r="UFI183" s="216"/>
      <c r="UFJ183" s="216"/>
      <c r="UFK183" s="216"/>
      <c r="UFL183" s="216"/>
      <c r="UFM183" s="216"/>
      <c r="UFN183" s="216"/>
      <c r="UFO183" s="216"/>
      <c r="UFP183" s="216"/>
      <c r="UFQ183" s="216"/>
      <c r="UFR183" s="216"/>
      <c r="UFS183" s="216"/>
      <c r="UFT183" s="216"/>
      <c r="UFU183" s="216"/>
      <c r="UFV183" s="216"/>
      <c r="UFW183" s="216"/>
      <c r="UFX183" s="216"/>
      <c r="UFY183" s="216"/>
      <c r="UFZ183" s="216"/>
      <c r="UGA183" s="216"/>
      <c r="UGB183" s="216"/>
      <c r="UGC183" s="216"/>
      <c r="UGD183" s="216"/>
      <c r="UGE183" s="216"/>
      <c r="UGF183" s="216"/>
      <c r="UGG183" s="216"/>
      <c r="UGH183" s="216"/>
      <c r="UGI183" s="216"/>
      <c r="UGJ183" s="216"/>
      <c r="UGK183" s="216"/>
      <c r="UGL183" s="216"/>
      <c r="UGM183" s="216"/>
      <c r="UGN183" s="216"/>
      <c r="UGO183" s="216"/>
      <c r="UGP183" s="216"/>
      <c r="UGQ183" s="216"/>
      <c r="UGR183" s="216"/>
      <c r="UGS183" s="216"/>
      <c r="UGT183" s="216"/>
      <c r="UGU183" s="216"/>
      <c r="UGV183" s="216"/>
      <c r="UGW183" s="216"/>
      <c r="UGX183" s="216"/>
      <c r="UGY183" s="216"/>
      <c r="UGZ183" s="216"/>
      <c r="UHA183" s="216"/>
      <c r="UHB183" s="216"/>
      <c r="UHC183" s="216"/>
      <c r="UHD183" s="216"/>
      <c r="UHE183" s="216"/>
      <c r="UHF183" s="216"/>
      <c r="UHG183" s="216"/>
      <c r="UHH183" s="216"/>
      <c r="UHI183" s="216"/>
      <c r="UHJ183" s="216"/>
      <c r="UHK183" s="216"/>
      <c r="UHL183" s="216"/>
      <c r="UHM183" s="216"/>
      <c r="UHN183" s="216"/>
      <c r="UHO183" s="216"/>
      <c r="UHP183" s="216"/>
      <c r="UHQ183" s="216"/>
      <c r="UHR183" s="216"/>
      <c r="UHS183" s="216"/>
      <c r="UHT183" s="216"/>
      <c r="UHU183" s="216"/>
      <c r="UHV183" s="216"/>
      <c r="UHW183" s="216"/>
      <c r="UHX183" s="216"/>
      <c r="UHY183" s="216"/>
      <c r="UHZ183" s="216"/>
      <c r="UIA183" s="216"/>
      <c r="UIB183" s="216"/>
      <c r="UIC183" s="216"/>
      <c r="UID183" s="216"/>
      <c r="UIE183" s="216"/>
      <c r="UIF183" s="216"/>
      <c r="UIG183" s="216"/>
      <c r="UIH183" s="216"/>
      <c r="UII183" s="216"/>
      <c r="UIJ183" s="216"/>
      <c r="UIK183" s="216"/>
      <c r="UIL183" s="216"/>
      <c r="UIM183" s="216"/>
      <c r="UIN183" s="216"/>
      <c r="UIO183" s="216"/>
      <c r="UIP183" s="216"/>
      <c r="UIQ183" s="216"/>
      <c r="UIR183" s="216"/>
      <c r="UIS183" s="216"/>
      <c r="UIT183" s="216"/>
      <c r="UIU183" s="216"/>
      <c r="UIV183" s="216"/>
      <c r="UIW183" s="216"/>
      <c r="UIX183" s="216"/>
      <c r="UIY183" s="216"/>
      <c r="UIZ183" s="216"/>
      <c r="UJA183" s="216"/>
      <c r="UJB183" s="216"/>
      <c r="UJC183" s="216"/>
      <c r="UJD183" s="216"/>
      <c r="UJE183" s="216"/>
      <c r="UJF183" s="216"/>
      <c r="UJG183" s="216"/>
      <c r="UJH183" s="216"/>
      <c r="UJI183" s="216"/>
      <c r="UJJ183" s="216"/>
      <c r="UJK183" s="216"/>
      <c r="UJL183" s="216"/>
      <c r="UJM183" s="216"/>
      <c r="UJN183" s="216"/>
      <c r="UJO183" s="216"/>
      <c r="UJP183" s="216"/>
      <c r="UJQ183" s="216"/>
      <c r="UJR183" s="216"/>
      <c r="UJS183" s="216"/>
      <c r="UJT183" s="216"/>
      <c r="UJU183" s="216"/>
      <c r="UJV183" s="216"/>
      <c r="UJW183" s="216"/>
      <c r="UJX183" s="216"/>
      <c r="UJY183" s="216"/>
      <c r="UJZ183" s="216"/>
      <c r="UKA183" s="216"/>
      <c r="UKB183" s="216"/>
      <c r="UKC183" s="216"/>
      <c r="UKD183" s="216"/>
      <c r="UKE183" s="216"/>
      <c r="UKF183" s="216"/>
      <c r="UKG183" s="216"/>
      <c r="UKH183" s="216"/>
      <c r="UKI183" s="216"/>
      <c r="UKJ183" s="216"/>
      <c r="UKK183" s="216"/>
      <c r="UKL183" s="216"/>
      <c r="UKM183" s="216"/>
      <c r="UKN183" s="216"/>
      <c r="UKO183" s="216"/>
      <c r="UKP183" s="216"/>
      <c r="UKQ183" s="216"/>
      <c r="UKR183" s="216"/>
      <c r="UKS183" s="216"/>
      <c r="UKT183" s="216"/>
      <c r="UKU183" s="216"/>
      <c r="UKV183" s="216"/>
      <c r="UKW183" s="216"/>
      <c r="UKX183" s="216"/>
      <c r="UKY183" s="216"/>
      <c r="UKZ183" s="216"/>
      <c r="ULA183" s="216"/>
      <c r="ULB183" s="216"/>
      <c r="ULC183" s="216"/>
      <c r="ULD183" s="216"/>
      <c r="ULE183" s="216"/>
      <c r="ULF183" s="216"/>
      <c r="ULG183" s="216"/>
      <c r="ULH183" s="216"/>
      <c r="ULI183" s="216"/>
      <c r="ULJ183" s="216"/>
      <c r="ULK183" s="216"/>
      <c r="ULL183" s="216"/>
      <c r="ULM183" s="216"/>
      <c r="ULN183" s="216"/>
      <c r="ULO183" s="216"/>
      <c r="ULP183" s="216"/>
      <c r="ULQ183" s="216"/>
      <c r="ULR183" s="216"/>
      <c r="ULS183" s="216"/>
      <c r="ULT183" s="216"/>
      <c r="ULU183" s="216"/>
      <c r="ULV183" s="216"/>
      <c r="ULW183" s="216"/>
      <c r="ULX183" s="216"/>
      <c r="ULY183" s="216"/>
      <c r="ULZ183" s="216"/>
      <c r="UMA183" s="216"/>
      <c r="UMB183" s="216"/>
      <c r="UMC183" s="216"/>
      <c r="UMD183" s="216"/>
      <c r="UME183" s="216"/>
      <c r="UMF183" s="216"/>
      <c r="UMG183" s="216"/>
      <c r="UMH183" s="216"/>
      <c r="UMI183" s="216"/>
      <c r="UMJ183" s="216"/>
      <c r="UMK183" s="216"/>
      <c r="UML183" s="216"/>
      <c r="UMM183" s="216"/>
      <c r="UMN183" s="216"/>
      <c r="UMO183" s="216"/>
      <c r="UMP183" s="216"/>
      <c r="UMQ183" s="216"/>
      <c r="UMR183" s="216"/>
      <c r="UMS183" s="216"/>
      <c r="UMT183" s="216"/>
      <c r="UMU183" s="216"/>
      <c r="UMV183" s="216"/>
      <c r="UMW183" s="216"/>
      <c r="UMX183" s="216"/>
      <c r="UMY183" s="216"/>
      <c r="UMZ183" s="216"/>
      <c r="UNA183" s="216"/>
      <c r="UNB183" s="216"/>
      <c r="UNC183" s="216"/>
      <c r="UND183" s="216"/>
      <c r="UNE183" s="216"/>
      <c r="UNF183" s="216"/>
      <c r="UNG183" s="216"/>
      <c r="UNH183" s="216"/>
      <c r="UNI183" s="216"/>
      <c r="UNJ183" s="216"/>
      <c r="UNK183" s="216"/>
      <c r="UNL183" s="216"/>
      <c r="UNM183" s="216"/>
      <c r="UNN183" s="216"/>
      <c r="UNO183" s="216"/>
      <c r="UNP183" s="216"/>
      <c r="UNQ183" s="216"/>
      <c r="UNR183" s="216"/>
      <c r="UNS183" s="216"/>
      <c r="UNT183" s="216"/>
      <c r="UNU183" s="216"/>
      <c r="UNV183" s="216"/>
      <c r="UNW183" s="216"/>
      <c r="UNX183" s="216"/>
      <c r="UNY183" s="216"/>
      <c r="UNZ183" s="216"/>
      <c r="UOA183" s="216"/>
      <c r="UOB183" s="216"/>
      <c r="UOC183" s="216"/>
      <c r="UOD183" s="216"/>
      <c r="UOE183" s="216"/>
      <c r="UOF183" s="216"/>
      <c r="UOG183" s="216"/>
      <c r="UOH183" s="216"/>
      <c r="UOI183" s="216"/>
      <c r="UOJ183" s="216"/>
      <c r="UOK183" s="216"/>
      <c r="UOL183" s="216"/>
      <c r="UOM183" s="216"/>
      <c r="UON183" s="216"/>
      <c r="UOO183" s="216"/>
      <c r="UOP183" s="216"/>
      <c r="UOQ183" s="216"/>
      <c r="UOR183" s="216"/>
      <c r="UOS183" s="216"/>
      <c r="UOT183" s="216"/>
      <c r="UOU183" s="216"/>
      <c r="UOV183" s="216"/>
      <c r="UOW183" s="216"/>
      <c r="UOX183" s="216"/>
      <c r="UOY183" s="216"/>
      <c r="UOZ183" s="216"/>
      <c r="UPA183" s="216"/>
      <c r="UPB183" s="216"/>
      <c r="UPC183" s="216"/>
      <c r="UPD183" s="216"/>
      <c r="UPE183" s="216"/>
      <c r="UPF183" s="216"/>
      <c r="UPG183" s="216"/>
      <c r="UPH183" s="216"/>
      <c r="UPI183" s="216"/>
      <c r="UPJ183" s="216"/>
      <c r="UPK183" s="216"/>
      <c r="UPL183" s="216"/>
      <c r="UPM183" s="216"/>
      <c r="UPN183" s="216"/>
      <c r="UPO183" s="216"/>
      <c r="UPP183" s="216"/>
      <c r="UPQ183" s="216"/>
      <c r="UPR183" s="216"/>
      <c r="UPS183" s="216"/>
      <c r="UPT183" s="216"/>
      <c r="UPU183" s="216"/>
      <c r="UPV183" s="216"/>
      <c r="UPW183" s="216"/>
      <c r="UPX183" s="216"/>
      <c r="UPY183" s="216"/>
      <c r="UPZ183" s="216"/>
      <c r="UQA183" s="216"/>
      <c r="UQB183" s="216"/>
      <c r="UQC183" s="216"/>
      <c r="UQD183" s="216"/>
      <c r="UQE183" s="216"/>
      <c r="UQF183" s="216"/>
      <c r="UQG183" s="216"/>
      <c r="UQH183" s="216"/>
      <c r="UQI183" s="216"/>
      <c r="UQJ183" s="216"/>
      <c r="UQK183" s="216"/>
      <c r="UQL183" s="216"/>
      <c r="UQM183" s="216"/>
      <c r="UQN183" s="216"/>
      <c r="UQO183" s="216"/>
      <c r="UQP183" s="216"/>
      <c r="UQQ183" s="216"/>
      <c r="UQR183" s="216"/>
      <c r="UQS183" s="216"/>
      <c r="UQT183" s="216"/>
      <c r="UQU183" s="216"/>
      <c r="UQV183" s="216"/>
      <c r="UQW183" s="216"/>
      <c r="UQX183" s="216"/>
      <c r="UQY183" s="216"/>
      <c r="UQZ183" s="216"/>
      <c r="URA183" s="216"/>
      <c r="URB183" s="216"/>
      <c r="URC183" s="216"/>
      <c r="URD183" s="216"/>
      <c r="URE183" s="216"/>
      <c r="URF183" s="216"/>
      <c r="URG183" s="216"/>
      <c r="URH183" s="216"/>
      <c r="URI183" s="216"/>
      <c r="URJ183" s="216"/>
      <c r="URK183" s="216"/>
      <c r="URL183" s="216"/>
      <c r="URM183" s="216"/>
      <c r="URN183" s="216"/>
      <c r="URO183" s="216"/>
      <c r="URP183" s="216"/>
      <c r="URQ183" s="216"/>
      <c r="URR183" s="216"/>
      <c r="URS183" s="216"/>
      <c r="URT183" s="216"/>
      <c r="URU183" s="216"/>
      <c r="URV183" s="216"/>
      <c r="URW183" s="216"/>
      <c r="URX183" s="216"/>
      <c r="URY183" s="216"/>
      <c r="URZ183" s="216"/>
      <c r="USA183" s="216"/>
      <c r="USB183" s="216"/>
      <c r="USC183" s="216"/>
      <c r="USD183" s="216"/>
      <c r="USE183" s="216"/>
      <c r="USF183" s="216"/>
      <c r="USG183" s="216"/>
      <c r="USH183" s="216"/>
      <c r="USI183" s="216"/>
      <c r="USJ183" s="216"/>
      <c r="USK183" s="216"/>
      <c r="USL183" s="216"/>
      <c r="USM183" s="216"/>
      <c r="USN183" s="216"/>
      <c r="USO183" s="216"/>
      <c r="USP183" s="216"/>
      <c r="USQ183" s="216"/>
      <c r="USR183" s="216"/>
      <c r="USS183" s="216"/>
      <c r="UST183" s="216"/>
      <c r="USU183" s="216"/>
      <c r="USV183" s="216"/>
      <c r="USW183" s="216"/>
      <c r="USX183" s="216"/>
      <c r="USY183" s="216"/>
      <c r="USZ183" s="216"/>
      <c r="UTA183" s="216"/>
      <c r="UTB183" s="216"/>
      <c r="UTC183" s="216"/>
      <c r="UTD183" s="216"/>
      <c r="UTE183" s="216"/>
      <c r="UTF183" s="216"/>
      <c r="UTG183" s="216"/>
      <c r="UTH183" s="216"/>
      <c r="UTI183" s="216"/>
      <c r="UTJ183" s="216"/>
      <c r="UTK183" s="216"/>
      <c r="UTL183" s="216"/>
      <c r="UTM183" s="216"/>
      <c r="UTN183" s="216"/>
      <c r="UTO183" s="216"/>
      <c r="UTP183" s="216"/>
      <c r="UTQ183" s="216"/>
      <c r="UTR183" s="216"/>
      <c r="UTS183" s="216"/>
      <c r="UTT183" s="216"/>
      <c r="UTU183" s="216"/>
      <c r="UTV183" s="216"/>
      <c r="UTW183" s="216"/>
      <c r="UTX183" s="216"/>
      <c r="UTY183" s="216"/>
      <c r="UTZ183" s="216"/>
      <c r="UUA183" s="216"/>
      <c r="UUB183" s="216"/>
      <c r="UUC183" s="216"/>
      <c r="UUD183" s="216"/>
      <c r="UUE183" s="216"/>
      <c r="UUF183" s="216"/>
      <c r="UUG183" s="216"/>
      <c r="UUH183" s="216"/>
      <c r="UUI183" s="216"/>
      <c r="UUJ183" s="216"/>
      <c r="UUK183" s="216"/>
      <c r="UUL183" s="216"/>
      <c r="UUM183" s="216"/>
      <c r="UUN183" s="216"/>
      <c r="UUO183" s="216"/>
      <c r="UUP183" s="216"/>
      <c r="UUQ183" s="216"/>
      <c r="UUR183" s="216"/>
      <c r="UUS183" s="216"/>
      <c r="UUT183" s="216"/>
      <c r="UUU183" s="216"/>
      <c r="UUV183" s="216"/>
      <c r="UUW183" s="216"/>
      <c r="UUX183" s="216"/>
      <c r="UUY183" s="216"/>
      <c r="UUZ183" s="216"/>
      <c r="UVA183" s="216"/>
      <c r="UVB183" s="216"/>
      <c r="UVC183" s="216"/>
      <c r="UVD183" s="216"/>
      <c r="UVE183" s="216"/>
      <c r="UVF183" s="216"/>
      <c r="UVG183" s="216"/>
      <c r="UVH183" s="216"/>
      <c r="UVI183" s="216"/>
      <c r="UVJ183" s="216"/>
      <c r="UVK183" s="216"/>
      <c r="UVL183" s="216"/>
      <c r="UVM183" s="216"/>
      <c r="UVN183" s="216"/>
      <c r="UVO183" s="216"/>
      <c r="UVP183" s="216"/>
      <c r="UVQ183" s="216"/>
      <c r="UVR183" s="216"/>
      <c r="UVS183" s="216"/>
      <c r="UVT183" s="216"/>
      <c r="UVU183" s="216"/>
      <c r="UVV183" s="216"/>
      <c r="UVW183" s="216"/>
      <c r="UVX183" s="216"/>
      <c r="UVY183" s="216"/>
      <c r="UVZ183" s="216"/>
      <c r="UWA183" s="216"/>
      <c r="UWB183" s="216"/>
      <c r="UWC183" s="216"/>
      <c r="UWD183" s="216"/>
      <c r="UWE183" s="216"/>
      <c r="UWF183" s="216"/>
      <c r="UWG183" s="216"/>
      <c r="UWH183" s="216"/>
      <c r="UWI183" s="216"/>
      <c r="UWJ183" s="216"/>
      <c r="UWK183" s="216"/>
      <c r="UWL183" s="216"/>
      <c r="UWM183" s="216"/>
      <c r="UWN183" s="216"/>
      <c r="UWO183" s="216"/>
      <c r="UWP183" s="216"/>
      <c r="UWQ183" s="216"/>
      <c r="UWR183" s="216"/>
      <c r="UWS183" s="216"/>
      <c r="UWT183" s="216"/>
      <c r="UWU183" s="216"/>
      <c r="UWV183" s="216"/>
      <c r="UWW183" s="216"/>
      <c r="UWX183" s="216"/>
      <c r="UWY183" s="216"/>
      <c r="UWZ183" s="216"/>
      <c r="UXA183" s="216"/>
      <c r="UXB183" s="216"/>
      <c r="UXC183" s="216"/>
      <c r="UXD183" s="216"/>
      <c r="UXE183" s="216"/>
      <c r="UXF183" s="216"/>
      <c r="UXG183" s="216"/>
      <c r="UXH183" s="216"/>
      <c r="UXI183" s="216"/>
      <c r="UXJ183" s="216"/>
      <c r="UXK183" s="216"/>
      <c r="UXL183" s="216"/>
      <c r="UXM183" s="216"/>
      <c r="UXN183" s="216"/>
      <c r="UXO183" s="216"/>
      <c r="UXP183" s="216"/>
      <c r="UXQ183" s="216"/>
      <c r="UXR183" s="216"/>
      <c r="UXS183" s="216"/>
      <c r="UXT183" s="216"/>
      <c r="UXU183" s="216"/>
      <c r="UXV183" s="216"/>
      <c r="UXW183" s="216"/>
      <c r="UXX183" s="216"/>
      <c r="UXY183" s="216"/>
      <c r="UXZ183" s="216"/>
      <c r="UYA183" s="216"/>
      <c r="UYB183" s="216"/>
      <c r="UYC183" s="216"/>
      <c r="UYD183" s="216"/>
      <c r="UYE183" s="216"/>
      <c r="UYF183" s="216"/>
      <c r="UYG183" s="216"/>
      <c r="UYH183" s="216"/>
      <c r="UYI183" s="216"/>
      <c r="UYJ183" s="216"/>
      <c r="UYK183" s="216"/>
      <c r="UYL183" s="216"/>
      <c r="UYM183" s="216"/>
      <c r="UYN183" s="216"/>
      <c r="UYO183" s="216"/>
      <c r="UYP183" s="216"/>
      <c r="UYQ183" s="216"/>
      <c r="UYR183" s="216"/>
      <c r="UYS183" s="216"/>
      <c r="UYT183" s="216"/>
      <c r="UYU183" s="216"/>
      <c r="UYV183" s="216"/>
      <c r="UYW183" s="216"/>
      <c r="UYX183" s="216"/>
      <c r="UYY183" s="216"/>
      <c r="UYZ183" s="216"/>
      <c r="UZA183" s="216"/>
      <c r="UZB183" s="216"/>
      <c r="UZC183" s="216"/>
      <c r="UZD183" s="216"/>
      <c r="UZE183" s="216"/>
      <c r="UZF183" s="216"/>
      <c r="UZG183" s="216"/>
      <c r="UZH183" s="216"/>
      <c r="UZI183" s="216"/>
      <c r="UZJ183" s="216"/>
      <c r="UZK183" s="216"/>
      <c r="UZL183" s="216"/>
      <c r="UZM183" s="216"/>
      <c r="UZN183" s="216"/>
      <c r="UZO183" s="216"/>
      <c r="UZP183" s="216"/>
      <c r="UZQ183" s="216"/>
      <c r="UZR183" s="216"/>
      <c r="UZS183" s="216"/>
      <c r="UZT183" s="216"/>
      <c r="UZU183" s="216"/>
      <c r="UZV183" s="216"/>
      <c r="UZW183" s="216"/>
      <c r="UZX183" s="216"/>
      <c r="UZY183" s="216"/>
      <c r="UZZ183" s="216"/>
      <c r="VAA183" s="216"/>
      <c r="VAB183" s="216"/>
      <c r="VAC183" s="216"/>
      <c r="VAD183" s="216"/>
      <c r="VAE183" s="216"/>
      <c r="VAF183" s="216"/>
      <c r="VAG183" s="216"/>
      <c r="VAH183" s="216"/>
      <c r="VAI183" s="216"/>
      <c r="VAJ183" s="216"/>
      <c r="VAK183" s="216"/>
      <c r="VAL183" s="216"/>
      <c r="VAM183" s="216"/>
      <c r="VAN183" s="216"/>
      <c r="VAO183" s="216"/>
      <c r="VAP183" s="216"/>
      <c r="VAQ183" s="216"/>
      <c r="VAR183" s="216"/>
      <c r="VAS183" s="216"/>
      <c r="VAT183" s="216"/>
      <c r="VAU183" s="216"/>
      <c r="VAV183" s="216"/>
      <c r="VAW183" s="216"/>
      <c r="VAX183" s="216"/>
      <c r="VAY183" s="216"/>
      <c r="VAZ183" s="216"/>
      <c r="VBA183" s="216"/>
      <c r="VBB183" s="216"/>
      <c r="VBC183" s="216"/>
      <c r="VBD183" s="216"/>
      <c r="VBE183" s="216"/>
      <c r="VBF183" s="216"/>
      <c r="VBG183" s="216"/>
      <c r="VBH183" s="216"/>
      <c r="VBI183" s="216"/>
      <c r="VBJ183" s="216"/>
      <c r="VBK183" s="216"/>
      <c r="VBL183" s="216"/>
      <c r="VBM183" s="216"/>
      <c r="VBN183" s="216"/>
      <c r="VBO183" s="216"/>
      <c r="VBP183" s="216"/>
      <c r="VBQ183" s="216"/>
      <c r="VBR183" s="216"/>
      <c r="VBS183" s="216"/>
      <c r="VBT183" s="216"/>
      <c r="VBU183" s="216"/>
      <c r="VBV183" s="216"/>
      <c r="VBW183" s="216"/>
      <c r="VBX183" s="216"/>
      <c r="VBY183" s="216"/>
      <c r="VBZ183" s="216"/>
      <c r="VCA183" s="216"/>
      <c r="VCB183" s="216"/>
      <c r="VCC183" s="216"/>
      <c r="VCD183" s="216"/>
      <c r="VCE183" s="216"/>
      <c r="VCF183" s="216"/>
      <c r="VCG183" s="216"/>
      <c r="VCH183" s="216"/>
      <c r="VCI183" s="216"/>
      <c r="VCJ183" s="216"/>
      <c r="VCK183" s="216"/>
      <c r="VCL183" s="216"/>
      <c r="VCM183" s="216"/>
      <c r="VCN183" s="216"/>
      <c r="VCO183" s="216"/>
      <c r="VCP183" s="216"/>
      <c r="VCQ183" s="216"/>
      <c r="VCR183" s="216"/>
      <c r="VCS183" s="216"/>
      <c r="VCT183" s="216"/>
      <c r="VCU183" s="216"/>
      <c r="VCV183" s="216"/>
      <c r="VCW183" s="216"/>
      <c r="VCX183" s="216"/>
      <c r="VCY183" s="216"/>
      <c r="VCZ183" s="216"/>
      <c r="VDA183" s="216"/>
      <c r="VDB183" s="216"/>
      <c r="VDC183" s="216"/>
      <c r="VDD183" s="216"/>
      <c r="VDE183" s="216"/>
      <c r="VDF183" s="216"/>
      <c r="VDG183" s="216"/>
      <c r="VDH183" s="216"/>
      <c r="VDI183" s="216"/>
      <c r="VDJ183" s="216"/>
      <c r="VDK183" s="216"/>
      <c r="VDL183" s="216"/>
      <c r="VDM183" s="216"/>
      <c r="VDN183" s="216"/>
      <c r="VDO183" s="216"/>
      <c r="VDP183" s="216"/>
      <c r="VDQ183" s="216"/>
      <c r="VDR183" s="216"/>
      <c r="VDS183" s="216"/>
      <c r="VDT183" s="216"/>
      <c r="VDU183" s="216"/>
      <c r="VDV183" s="216"/>
      <c r="VDW183" s="216"/>
      <c r="VDX183" s="216"/>
      <c r="VDY183" s="216"/>
      <c r="VDZ183" s="216"/>
      <c r="VEA183" s="216"/>
      <c r="VEB183" s="216"/>
      <c r="VEC183" s="216"/>
      <c r="VED183" s="216"/>
      <c r="VEE183" s="216"/>
      <c r="VEF183" s="216"/>
      <c r="VEG183" s="216"/>
      <c r="VEH183" s="216"/>
      <c r="VEI183" s="216"/>
      <c r="VEJ183" s="216"/>
      <c r="VEK183" s="216"/>
      <c r="VEL183" s="216"/>
      <c r="VEM183" s="216"/>
      <c r="VEN183" s="216"/>
      <c r="VEO183" s="216"/>
      <c r="VEP183" s="216"/>
      <c r="VEQ183" s="216"/>
      <c r="VER183" s="216"/>
      <c r="VES183" s="216"/>
      <c r="VET183" s="216"/>
      <c r="VEU183" s="216"/>
      <c r="VEV183" s="216"/>
      <c r="VEW183" s="216"/>
      <c r="VEX183" s="216"/>
      <c r="VEY183" s="216"/>
      <c r="VEZ183" s="216"/>
      <c r="VFA183" s="216"/>
      <c r="VFB183" s="216"/>
      <c r="VFC183" s="216"/>
      <c r="VFD183" s="216"/>
      <c r="VFE183" s="216"/>
      <c r="VFF183" s="216"/>
      <c r="VFG183" s="216"/>
      <c r="VFH183" s="216"/>
      <c r="VFI183" s="216"/>
      <c r="VFJ183" s="216"/>
      <c r="VFK183" s="216"/>
      <c r="VFL183" s="216"/>
      <c r="VFM183" s="216"/>
      <c r="VFN183" s="216"/>
      <c r="VFO183" s="216"/>
      <c r="VFP183" s="216"/>
      <c r="VFQ183" s="216"/>
      <c r="VFR183" s="216"/>
      <c r="VFS183" s="216"/>
      <c r="VFT183" s="216"/>
      <c r="VFU183" s="216"/>
      <c r="VFV183" s="216"/>
      <c r="VFW183" s="216"/>
      <c r="VFX183" s="216"/>
      <c r="VFY183" s="216"/>
      <c r="VFZ183" s="216"/>
      <c r="VGA183" s="216"/>
      <c r="VGB183" s="216"/>
      <c r="VGC183" s="216"/>
      <c r="VGD183" s="216"/>
      <c r="VGE183" s="216"/>
      <c r="VGF183" s="216"/>
      <c r="VGG183" s="216"/>
      <c r="VGH183" s="216"/>
      <c r="VGI183" s="216"/>
      <c r="VGJ183" s="216"/>
      <c r="VGK183" s="216"/>
      <c r="VGL183" s="216"/>
      <c r="VGM183" s="216"/>
      <c r="VGN183" s="216"/>
      <c r="VGO183" s="216"/>
      <c r="VGP183" s="216"/>
      <c r="VGQ183" s="216"/>
      <c r="VGR183" s="216"/>
      <c r="VGS183" s="216"/>
      <c r="VGT183" s="216"/>
      <c r="VGU183" s="216"/>
      <c r="VGV183" s="216"/>
      <c r="VGW183" s="216"/>
      <c r="VGX183" s="216"/>
      <c r="VGY183" s="216"/>
      <c r="VGZ183" s="216"/>
      <c r="VHA183" s="216"/>
      <c r="VHB183" s="216"/>
      <c r="VHC183" s="216"/>
      <c r="VHD183" s="216"/>
      <c r="VHE183" s="216"/>
      <c r="VHF183" s="216"/>
      <c r="VHG183" s="216"/>
      <c r="VHH183" s="216"/>
      <c r="VHI183" s="216"/>
      <c r="VHJ183" s="216"/>
      <c r="VHK183" s="216"/>
      <c r="VHL183" s="216"/>
      <c r="VHM183" s="216"/>
      <c r="VHN183" s="216"/>
      <c r="VHO183" s="216"/>
      <c r="VHP183" s="216"/>
      <c r="VHQ183" s="216"/>
      <c r="VHR183" s="216"/>
      <c r="VHS183" s="216"/>
      <c r="VHT183" s="216"/>
      <c r="VHU183" s="216"/>
      <c r="VHV183" s="216"/>
      <c r="VHW183" s="216"/>
      <c r="VHX183" s="216"/>
      <c r="VHY183" s="216"/>
      <c r="VHZ183" s="216"/>
      <c r="VIA183" s="216"/>
      <c r="VIB183" s="216"/>
      <c r="VIC183" s="216"/>
      <c r="VID183" s="216"/>
      <c r="VIE183" s="216"/>
      <c r="VIF183" s="216"/>
      <c r="VIG183" s="216"/>
      <c r="VIH183" s="216"/>
      <c r="VII183" s="216"/>
      <c r="VIJ183" s="216"/>
      <c r="VIK183" s="216"/>
      <c r="VIL183" s="216"/>
      <c r="VIM183" s="216"/>
      <c r="VIN183" s="216"/>
      <c r="VIO183" s="216"/>
      <c r="VIP183" s="216"/>
      <c r="VIQ183" s="216"/>
      <c r="VIR183" s="216"/>
      <c r="VIS183" s="216"/>
      <c r="VIT183" s="216"/>
      <c r="VIU183" s="216"/>
      <c r="VIV183" s="216"/>
      <c r="VIW183" s="216"/>
      <c r="VIX183" s="216"/>
      <c r="VIY183" s="216"/>
      <c r="VIZ183" s="216"/>
      <c r="VJA183" s="216"/>
      <c r="VJB183" s="216"/>
      <c r="VJC183" s="216"/>
      <c r="VJD183" s="216"/>
      <c r="VJE183" s="216"/>
      <c r="VJF183" s="216"/>
      <c r="VJG183" s="216"/>
      <c r="VJH183" s="216"/>
      <c r="VJI183" s="216"/>
      <c r="VJJ183" s="216"/>
      <c r="VJK183" s="216"/>
      <c r="VJL183" s="216"/>
      <c r="VJM183" s="216"/>
      <c r="VJN183" s="216"/>
      <c r="VJO183" s="216"/>
      <c r="VJP183" s="216"/>
      <c r="VJQ183" s="216"/>
      <c r="VJR183" s="216"/>
      <c r="VJS183" s="216"/>
      <c r="VJT183" s="216"/>
      <c r="VJU183" s="216"/>
      <c r="VJV183" s="216"/>
      <c r="VJW183" s="216"/>
      <c r="VJX183" s="216"/>
      <c r="VJY183" s="216"/>
      <c r="VJZ183" s="216"/>
      <c r="VKA183" s="216"/>
      <c r="VKB183" s="216"/>
      <c r="VKC183" s="216"/>
      <c r="VKD183" s="216"/>
      <c r="VKE183" s="216"/>
      <c r="VKF183" s="216"/>
      <c r="VKG183" s="216"/>
      <c r="VKH183" s="216"/>
      <c r="VKI183" s="216"/>
      <c r="VKJ183" s="216"/>
      <c r="VKK183" s="216"/>
      <c r="VKL183" s="216"/>
      <c r="VKM183" s="216"/>
      <c r="VKN183" s="216"/>
      <c r="VKO183" s="216"/>
      <c r="VKP183" s="216"/>
      <c r="VKQ183" s="216"/>
      <c r="VKR183" s="216"/>
      <c r="VKS183" s="216"/>
      <c r="VKT183" s="216"/>
      <c r="VKU183" s="216"/>
      <c r="VKV183" s="216"/>
      <c r="VKW183" s="216"/>
      <c r="VKX183" s="216"/>
      <c r="VKY183" s="216"/>
      <c r="VKZ183" s="216"/>
      <c r="VLA183" s="216"/>
      <c r="VLB183" s="216"/>
      <c r="VLC183" s="216"/>
      <c r="VLD183" s="216"/>
      <c r="VLE183" s="216"/>
      <c r="VLF183" s="216"/>
      <c r="VLG183" s="216"/>
      <c r="VLH183" s="216"/>
      <c r="VLI183" s="216"/>
      <c r="VLJ183" s="216"/>
      <c r="VLK183" s="216"/>
      <c r="VLL183" s="216"/>
      <c r="VLM183" s="216"/>
      <c r="VLN183" s="216"/>
      <c r="VLO183" s="216"/>
      <c r="VLP183" s="216"/>
      <c r="VLQ183" s="216"/>
      <c r="VLR183" s="216"/>
      <c r="VLS183" s="216"/>
      <c r="VLT183" s="216"/>
      <c r="VLU183" s="216"/>
      <c r="VLV183" s="216"/>
      <c r="VLW183" s="216"/>
      <c r="VLX183" s="216"/>
      <c r="VLY183" s="216"/>
      <c r="VLZ183" s="216"/>
      <c r="VMA183" s="216"/>
      <c r="VMB183" s="216"/>
      <c r="VMC183" s="216"/>
      <c r="VMD183" s="216"/>
      <c r="VME183" s="216"/>
      <c r="VMF183" s="216"/>
      <c r="VMG183" s="216"/>
      <c r="VMH183" s="216"/>
      <c r="VMI183" s="216"/>
      <c r="VMJ183" s="216"/>
      <c r="VMK183" s="216"/>
      <c r="VML183" s="216"/>
      <c r="VMM183" s="216"/>
      <c r="VMN183" s="216"/>
      <c r="VMO183" s="216"/>
      <c r="VMP183" s="216"/>
      <c r="VMQ183" s="216"/>
      <c r="VMR183" s="216"/>
      <c r="VMS183" s="216"/>
      <c r="VMT183" s="216"/>
      <c r="VMU183" s="216"/>
      <c r="VMV183" s="216"/>
      <c r="VMW183" s="216"/>
      <c r="VMX183" s="216"/>
      <c r="VMY183" s="216"/>
      <c r="VMZ183" s="216"/>
      <c r="VNA183" s="216"/>
      <c r="VNB183" s="216"/>
      <c r="VNC183" s="216"/>
      <c r="VND183" s="216"/>
      <c r="VNE183" s="216"/>
      <c r="VNF183" s="216"/>
      <c r="VNG183" s="216"/>
      <c r="VNH183" s="216"/>
      <c r="VNI183" s="216"/>
      <c r="VNJ183" s="216"/>
      <c r="VNK183" s="216"/>
      <c r="VNL183" s="216"/>
      <c r="VNM183" s="216"/>
      <c r="VNN183" s="216"/>
      <c r="VNO183" s="216"/>
      <c r="VNP183" s="216"/>
      <c r="VNQ183" s="216"/>
      <c r="VNR183" s="216"/>
      <c r="VNS183" s="216"/>
      <c r="VNT183" s="216"/>
      <c r="VNU183" s="216"/>
      <c r="VNV183" s="216"/>
      <c r="VNW183" s="216"/>
      <c r="VNX183" s="216"/>
      <c r="VNY183" s="216"/>
      <c r="VNZ183" s="216"/>
      <c r="VOA183" s="216"/>
      <c r="VOB183" s="216"/>
      <c r="VOC183" s="216"/>
      <c r="VOD183" s="216"/>
      <c r="VOE183" s="216"/>
      <c r="VOF183" s="216"/>
      <c r="VOG183" s="216"/>
      <c r="VOH183" s="216"/>
      <c r="VOI183" s="216"/>
      <c r="VOJ183" s="216"/>
      <c r="VOK183" s="216"/>
      <c r="VOL183" s="216"/>
      <c r="VOM183" s="216"/>
      <c r="VON183" s="216"/>
      <c r="VOO183" s="216"/>
      <c r="VOP183" s="216"/>
      <c r="VOQ183" s="216"/>
      <c r="VOR183" s="216"/>
      <c r="VOS183" s="216"/>
      <c r="VOT183" s="216"/>
      <c r="VOU183" s="216"/>
      <c r="VOV183" s="216"/>
      <c r="VOW183" s="216"/>
      <c r="VOX183" s="216"/>
      <c r="VOY183" s="216"/>
      <c r="VOZ183" s="216"/>
      <c r="VPA183" s="216"/>
      <c r="VPB183" s="216"/>
      <c r="VPC183" s="216"/>
      <c r="VPD183" s="216"/>
      <c r="VPE183" s="216"/>
      <c r="VPF183" s="216"/>
      <c r="VPG183" s="216"/>
      <c r="VPH183" s="216"/>
      <c r="VPI183" s="216"/>
      <c r="VPJ183" s="216"/>
      <c r="VPK183" s="216"/>
      <c r="VPL183" s="216"/>
      <c r="VPM183" s="216"/>
      <c r="VPN183" s="216"/>
      <c r="VPO183" s="216"/>
      <c r="VPP183" s="216"/>
      <c r="VPQ183" s="216"/>
      <c r="VPR183" s="216"/>
      <c r="VPS183" s="216"/>
      <c r="VPT183" s="216"/>
      <c r="VPU183" s="216"/>
      <c r="VPV183" s="216"/>
      <c r="VPW183" s="216"/>
      <c r="VPX183" s="216"/>
      <c r="VPY183" s="216"/>
      <c r="VPZ183" s="216"/>
      <c r="VQA183" s="216"/>
      <c r="VQB183" s="216"/>
      <c r="VQC183" s="216"/>
      <c r="VQD183" s="216"/>
      <c r="VQE183" s="216"/>
      <c r="VQF183" s="216"/>
      <c r="VQG183" s="216"/>
      <c r="VQH183" s="216"/>
      <c r="VQI183" s="216"/>
      <c r="VQJ183" s="216"/>
      <c r="VQK183" s="216"/>
      <c r="VQL183" s="216"/>
      <c r="VQM183" s="216"/>
      <c r="VQN183" s="216"/>
      <c r="VQO183" s="216"/>
      <c r="VQP183" s="216"/>
      <c r="VQQ183" s="216"/>
      <c r="VQR183" s="216"/>
      <c r="VQS183" s="216"/>
      <c r="VQT183" s="216"/>
      <c r="VQU183" s="216"/>
      <c r="VQV183" s="216"/>
      <c r="VQW183" s="216"/>
      <c r="VQX183" s="216"/>
      <c r="VQY183" s="216"/>
      <c r="VQZ183" s="216"/>
      <c r="VRA183" s="216"/>
      <c r="VRB183" s="216"/>
      <c r="VRC183" s="216"/>
      <c r="VRD183" s="216"/>
      <c r="VRE183" s="216"/>
      <c r="VRF183" s="216"/>
      <c r="VRG183" s="216"/>
      <c r="VRH183" s="216"/>
      <c r="VRI183" s="216"/>
      <c r="VRJ183" s="216"/>
      <c r="VRK183" s="216"/>
      <c r="VRL183" s="216"/>
      <c r="VRM183" s="216"/>
      <c r="VRN183" s="216"/>
      <c r="VRO183" s="216"/>
      <c r="VRP183" s="216"/>
      <c r="VRQ183" s="216"/>
      <c r="VRR183" s="216"/>
      <c r="VRS183" s="216"/>
      <c r="VRT183" s="216"/>
      <c r="VRU183" s="216"/>
      <c r="VRV183" s="216"/>
      <c r="VRW183" s="216"/>
      <c r="VRX183" s="216"/>
      <c r="VRY183" s="216"/>
      <c r="VRZ183" s="216"/>
      <c r="VSA183" s="216"/>
      <c r="VSB183" s="216"/>
      <c r="VSC183" s="216"/>
      <c r="VSD183" s="216"/>
      <c r="VSE183" s="216"/>
      <c r="VSF183" s="216"/>
      <c r="VSG183" s="216"/>
      <c r="VSH183" s="216"/>
      <c r="VSI183" s="216"/>
      <c r="VSJ183" s="216"/>
      <c r="VSK183" s="216"/>
      <c r="VSL183" s="216"/>
      <c r="VSM183" s="216"/>
      <c r="VSN183" s="216"/>
      <c r="VSO183" s="216"/>
      <c r="VSP183" s="216"/>
      <c r="VSQ183" s="216"/>
      <c r="VSR183" s="216"/>
      <c r="VSS183" s="216"/>
      <c r="VST183" s="216"/>
      <c r="VSU183" s="216"/>
      <c r="VSV183" s="216"/>
      <c r="VSW183" s="216"/>
      <c r="VSX183" s="216"/>
      <c r="VSY183" s="216"/>
      <c r="VSZ183" s="216"/>
      <c r="VTA183" s="216"/>
      <c r="VTB183" s="216"/>
      <c r="VTC183" s="216"/>
      <c r="VTD183" s="216"/>
      <c r="VTE183" s="216"/>
      <c r="VTF183" s="216"/>
      <c r="VTG183" s="216"/>
      <c r="VTH183" s="216"/>
      <c r="VTI183" s="216"/>
      <c r="VTJ183" s="216"/>
      <c r="VTK183" s="216"/>
      <c r="VTL183" s="216"/>
      <c r="VTM183" s="216"/>
      <c r="VTN183" s="216"/>
      <c r="VTO183" s="216"/>
      <c r="VTP183" s="216"/>
      <c r="VTQ183" s="216"/>
      <c r="VTR183" s="216"/>
      <c r="VTS183" s="216"/>
      <c r="VTT183" s="216"/>
      <c r="VTU183" s="216"/>
      <c r="VTV183" s="216"/>
      <c r="VTW183" s="216"/>
      <c r="VTX183" s="216"/>
      <c r="VTY183" s="216"/>
      <c r="VTZ183" s="216"/>
      <c r="VUA183" s="216"/>
      <c r="VUB183" s="216"/>
      <c r="VUC183" s="216"/>
      <c r="VUD183" s="216"/>
      <c r="VUE183" s="216"/>
      <c r="VUF183" s="216"/>
      <c r="VUG183" s="216"/>
      <c r="VUH183" s="216"/>
      <c r="VUI183" s="216"/>
      <c r="VUJ183" s="216"/>
      <c r="VUK183" s="216"/>
      <c r="VUL183" s="216"/>
      <c r="VUM183" s="216"/>
      <c r="VUN183" s="216"/>
      <c r="VUO183" s="216"/>
      <c r="VUP183" s="216"/>
      <c r="VUQ183" s="216"/>
      <c r="VUR183" s="216"/>
      <c r="VUS183" s="216"/>
      <c r="VUT183" s="216"/>
      <c r="VUU183" s="216"/>
      <c r="VUV183" s="216"/>
      <c r="VUW183" s="216"/>
      <c r="VUX183" s="216"/>
      <c r="VUY183" s="216"/>
      <c r="VUZ183" s="216"/>
      <c r="VVA183" s="216"/>
      <c r="VVB183" s="216"/>
      <c r="VVC183" s="216"/>
      <c r="VVD183" s="216"/>
      <c r="VVE183" s="216"/>
      <c r="VVF183" s="216"/>
      <c r="VVG183" s="216"/>
      <c r="VVH183" s="216"/>
      <c r="VVI183" s="216"/>
      <c r="VVJ183" s="216"/>
      <c r="VVK183" s="216"/>
      <c r="VVL183" s="216"/>
      <c r="VVM183" s="216"/>
      <c r="VVN183" s="216"/>
      <c r="VVO183" s="216"/>
      <c r="VVP183" s="216"/>
      <c r="VVQ183" s="216"/>
      <c r="VVR183" s="216"/>
      <c r="VVS183" s="216"/>
      <c r="VVT183" s="216"/>
      <c r="VVU183" s="216"/>
      <c r="VVV183" s="216"/>
      <c r="VVW183" s="216"/>
      <c r="VVX183" s="216"/>
      <c r="VVY183" s="216"/>
      <c r="VVZ183" s="216"/>
      <c r="VWA183" s="216"/>
      <c r="VWB183" s="216"/>
      <c r="VWC183" s="216"/>
      <c r="VWD183" s="216"/>
      <c r="VWE183" s="216"/>
      <c r="VWF183" s="216"/>
      <c r="VWG183" s="216"/>
      <c r="VWH183" s="216"/>
      <c r="VWI183" s="216"/>
      <c r="VWJ183" s="216"/>
      <c r="VWK183" s="216"/>
      <c r="VWL183" s="216"/>
      <c r="VWM183" s="216"/>
      <c r="VWN183" s="216"/>
      <c r="VWO183" s="216"/>
      <c r="VWP183" s="216"/>
      <c r="VWQ183" s="216"/>
      <c r="VWR183" s="216"/>
      <c r="VWS183" s="216"/>
      <c r="VWT183" s="216"/>
      <c r="VWU183" s="216"/>
      <c r="VWV183" s="216"/>
      <c r="VWW183" s="216"/>
      <c r="VWX183" s="216"/>
      <c r="VWY183" s="216"/>
      <c r="VWZ183" s="216"/>
      <c r="VXA183" s="216"/>
      <c r="VXB183" s="216"/>
      <c r="VXC183" s="216"/>
      <c r="VXD183" s="216"/>
      <c r="VXE183" s="216"/>
      <c r="VXF183" s="216"/>
      <c r="VXG183" s="216"/>
      <c r="VXH183" s="216"/>
      <c r="VXI183" s="216"/>
      <c r="VXJ183" s="216"/>
      <c r="VXK183" s="216"/>
      <c r="VXL183" s="216"/>
      <c r="VXM183" s="216"/>
      <c r="VXN183" s="216"/>
      <c r="VXO183" s="216"/>
      <c r="VXP183" s="216"/>
      <c r="VXQ183" s="216"/>
      <c r="VXR183" s="216"/>
      <c r="VXS183" s="216"/>
      <c r="VXT183" s="216"/>
      <c r="VXU183" s="216"/>
      <c r="VXV183" s="216"/>
      <c r="VXW183" s="216"/>
      <c r="VXX183" s="216"/>
      <c r="VXY183" s="216"/>
      <c r="VXZ183" s="216"/>
      <c r="VYA183" s="216"/>
      <c r="VYB183" s="216"/>
      <c r="VYC183" s="216"/>
      <c r="VYD183" s="216"/>
      <c r="VYE183" s="216"/>
      <c r="VYF183" s="216"/>
      <c r="VYG183" s="216"/>
      <c r="VYH183" s="216"/>
      <c r="VYI183" s="216"/>
      <c r="VYJ183" s="216"/>
      <c r="VYK183" s="216"/>
      <c r="VYL183" s="216"/>
      <c r="VYM183" s="216"/>
      <c r="VYN183" s="216"/>
      <c r="VYO183" s="216"/>
      <c r="VYP183" s="216"/>
      <c r="VYQ183" s="216"/>
      <c r="VYR183" s="216"/>
      <c r="VYS183" s="216"/>
      <c r="VYT183" s="216"/>
      <c r="VYU183" s="216"/>
      <c r="VYV183" s="216"/>
      <c r="VYW183" s="216"/>
      <c r="VYX183" s="216"/>
      <c r="VYY183" s="216"/>
      <c r="VYZ183" s="216"/>
      <c r="VZA183" s="216"/>
      <c r="VZB183" s="216"/>
      <c r="VZC183" s="216"/>
      <c r="VZD183" s="216"/>
      <c r="VZE183" s="216"/>
      <c r="VZF183" s="216"/>
      <c r="VZG183" s="216"/>
      <c r="VZH183" s="216"/>
      <c r="VZI183" s="216"/>
      <c r="VZJ183" s="216"/>
      <c r="VZK183" s="216"/>
      <c r="VZL183" s="216"/>
      <c r="VZM183" s="216"/>
      <c r="VZN183" s="216"/>
      <c r="VZO183" s="216"/>
      <c r="VZP183" s="216"/>
      <c r="VZQ183" s="216"/>
      <c r="VZR183" s="216"/>
      <c r="VZS183" s="216"/>
      <c r="VZT183" s="216"/>
      <c r="VZU183" s="216"/>
      <c r="VZV183" s="216"/>
      <c r="VZW183" s="216"/>
      <c r="VZX183" s="216"/>
      <c r="VZY183" s="216"/>
      <c r="VZZ183" s="216"/>
      <c r="WAA183" s="216"/>
      <c r="WAB183" s="216"/>
      <c r="WAC183" s="216"/>
      <c r="WAD183" s="216"/>
      <c r="WAE183" s="216"/>
      <c r="WAF183" s="216"/>
      <c r="WAG183" s="216"/>
      <c r="WAH183" s="216"/>
      <c r="WAI183" s="216"/>
      <c r="WAJ183" s="216"/>
      <c r="WAK183" s="216"/>
      <c r="WAL183" s="216"/>
      <c r="WAM183" s="216"/>
      <c r="WAN183" s="216"/>
      <c r="WAO183" s="216"/>
      <c r="WAP183" s="216"/>
      <c r="WAQ183" s="216"/>
      <c r="WAR183" s="216"/>
      <c r="WAS183" s="216"/>
      <c r="WAT183" s="216"/>
      <c r="WAU183" s="216"/>
      <c r="WAV183" s="216"/>
      <c r="WAW183" s="216"/>
      <c r="WAX183" s="216"/>
      <c r="WAY183" s="216"/>
      <c r="WAZ183" s="216"/>
      <c r="WBA183" s="216"/>
      <c r="WBB183" s="216"/>
      <c r="WBC183" s="216"/>
      <c r="WBD183" s="216"/>
      <c r="WBE183" s="216"/>
      <c r="WBF183" s="216"/>
      <c r="WBG183" s="216"/>
      <c r="WBH183" s="216"/>
      <c r="WBI183" s="216"/>
      <c r="WBJ183" s="216"/>
      <c r="WBK183" s="216"/>
      <c r="WBL183" s="216"/>
      <c r="WBM183" s="216"/>
      <c r="WBN183" s="216"/>
      <c r="WBO183" s="216"/>
      <c r="WBP183" s="216"/>
      <c r="WBQ183" s="216"/>
      <c r="WBR183" s="216"/>
      <c r="WBS183" s="216"/>
      <c r="WBT183" s="216"/>
      <c r="WBU183" s="216"/>
      <c r="WBV183" s="216"/>
      <c r="WBW183" s="216"/>
      <c r="WBX183" s="216"/>
      <c r="WBY183" s="216"/>
      <c r="WBZ183" s="216"/>
      <c r="WCA183" s="216"/>
      <c r="WCB183" s="216"/>
      <c r="WCC183" s="216"/>
      <c r="WCD183" s="216"/>
      <c r="WCE183" s="216"/>
      <c r="WCF183" s="216"/>
      <c r="WCG183" s="216"/>
      <c r="WCH183" s="216"/>
      <c r="WCI183" s="216"/>
      <c r="WCJ183" s="216"/>
      <c r="WCK183" s="216"/>
      <c r="WCL183" s="216"/>
      <c r="WCM183" s="216"/>
      <c r="WCN183" s="216"/>
      <c r="WCO183" s="216"/>
      <c r="WCP183" s="216"/>
      <c r="WCQ183" s="216"/>
      <c r="WCR183" s="216"/>
      <c r="WCS183" s="216"/>
      <c r="WCT183" s="216"/>
      <c r="WCU183" s="216"/>
      <c r="WCV183" s="216"/>
      <c r="WCW183" s="216"/>
      <c r="WCX183" s="216"/>
      <c r="WCY183" s="216"/>
      <c r="WCZ183" s="216"/>
      <c r="WDA183" s="216"/>
      <c r="WDB183" s="216"/>
      <c r="WDC183" s="216"/>
      <c r="WDD183" s="216"/>
      <c r="WDE183" s="216"/>
      <c r="WDF183" s="216"/>
      <c r="WDG183" s="216"/>
      <c r="WDH183" s="216"/>
      <c r="WDI183" s="216"/>
      <c r="WDJ183" s="216"/>
      <c r="WDK183" s="216"/>
      <c r="WDL183" s="216"/>
      <c r="WDM183" s="216"/>
      <c r="WDN183" s="216"/>
      <c r="WDO183" s="216"/>
      <c r="WDP183" s="216"/>
      <c r="WDQ183" s="216"/>
      <c r="WDR183" s="216"/>
      <c r="WDS183" s="216"/>
      <c r="WDT183" s="216"/>
      <c r="WDU183" s="216"/>
      <c r="WDV183" s="216"/>
      <c r="WDW183" s="216"/>
      <c r="WDX183" s="216"/>
      <c r="WDY183" s="216"/>
      <c r="WDZ183" s="216"/>
      <c r="WEA183" s="216"/>
      <c r="WEB183" s="216"/>
      <c r="WEC183" s="216"/>
      <c r="WED183" s="216"/>
      <c r="WEE183" s="216"/>
      <c r="WEF183" s="216"/>
      <c r="WEG183" s="216"/>
      <c r="WEH183" s="216"/>
      <c r="WEI183" s="216"/>
      <c r="WEJ183" s="216"/>
      <c r="WEK183" s="216"/>
      <c r="WEL183" s="216"/>
      <c r="WEM183" s="216"/>
      <c r="WEN183" s="216"/>
      <c r="WEO183" s="216"/>
      <c r="WEP183" s="216"/>
      <c r="WEQ183" s="216"/>
      <c r="WER183" s="216"/>
      <c r="WES183" s="216"/>
      <c r="WET183" s="216"/>
      <c r="WEU183" s="216"/>
      <c r="WEV183" s="216"/>
      <c r="WEW183" s="216"/>
      <c r="WEX183" s="216"/>
      <c r="WEY183" s="216"/>
      <c r="WEZ183" s="216"/>
      <c r="WFA183" s="216"/>
      <c r="WFB183" s="216"/>
      <c r="WFC183" s="216"/>
      <c r="WFD183" s="216"/>
      <c r="WFE183" s="216"/>
      <c r="WFF183" s="216"/>
      <c r="WFG183" s="216"/>
      <c r="WFH183" s="216"/>
      <c r="WFI183" s="216"/>
      <c r="WFJ183" s="216"/>
      <c r="WFK183" s="216"/>
      <c r="WFL183" s="216"/>
      <c r="WFM183" s="216"/>
      <c r="WFN183" s="216"/>
      <c r="WFO183" s="216"/>
      <c r="WFP183" s="216"/>
      <c r="WFQ183" s="216"/>
      <c r="WFR183" s="216"/>
      <c r="WFS183" s="216"/>
      <c r="WFT183" s="216"/>
      <c r="WFU183" s="216"/>
      <c r="WFV183" s="216"/>
      <c r="WFW183" s="216"/>
      <c r="WFX183" s="216"/>
      <c r="WFY183" s="216"/>
      <c r="WFZ183" s="216"/>
      <c r="WGA183" s="216"/>
      <c r="WGB183" s="216"/>
      <c r="WGC183" s="216"/>
      <c r="WGD183" s="216"/>
      <c r="WGE183" s="216"/>
      <c r="WGF183" s="216"/>
      <c r="WGG183" s="216"/>
      <c r="WGH183" s="216"/>
      <c r="WGI183" s="216"/>
      <c r="WGJ183" s="216"/>
      <c r="WGK183" s="216"/>
      <c r="WGL183" s="216"/>
      <c r="WGM183" s="216"/>
      <c r="WGN183" s="216"/>
      <c r="WGO183" s="216"/>
      <c r="WGP183" s="216"/>
      <c r="WGQ183" s="216"/>
      <c r="WGR183" s="216"/>
      <c r="WGS183" s="216"/>
      <c r="WGT183" s="216"/>
      <c r="WGU183" s="216"/>
      <c r="WGV183" s="216"/>
      <c r="WGW183" s="216"/>
      <c r="WGX183" s="216"/>
      <c r="WGY183" s="216"/>
      <c r="WGZ183" s="216"/>
      <c r="WHA183" s="216"/>
      <c r="WHB183" s="216"/>
      <c r="WHC183" s="216"/>
      <c r="WHD183" s="216"/>
      <c r="WHE183" s="216"/>
      <c r="WHF183" s="216"/>
      <c r="WHG183" s="216"/>
      <c r="WHH183" s="216"/>
      <c r="WHI183" s="216"/>
      <c r="WHJ183" s="216"/>
      <c r="WHK183" s="216"/>
      <c r="WHL183" s="216"/>
      <c r="WHM183" s="216"/>
      <c r="WHN183" s="216"/>
      <c r="WHO183" s="216"/>
      <c r="WHP183" s="216"/>
      <c r="WHQ183" s="216"/>
      <c r="WHR183" s="216"/>
      <c r="WHS183" s="216"/>
      <c r="WHT183" s="216"/>
      <c r="WHU183" s="216"/>
      <c r="WHV183" s="216"/>
      <c r="WHW183" s="216"/>
      <c r="WHX183" s="216"/>
      <c r="WHY183" s="216"/>
      <c r="WHZ183" s="216"/>
      <c r="WIA183" s="216"/>
      <c r="WIB183" s="216"/>
      <c r="WIC183" s="216"/>
      <c r="WID183" s="216"/>
      <c r="WIE183" s="216"/>
      <c r="WIF183" s="216"/>
      <c r="WIG183" s="216"/>
      <c r="WIH183" s="216"/>
      <c r="WII183" s="216"/>
      <c r="WIJ183" s="216"/>
      <c r="WIK183" s="216"/>
      <c r="WIL183" s="216"/>
      <c r="WIM183" s="216"/>
      <c r="WIN183" s="216"/>
      <c r="WIO183" s="216"/>
      <c r="WIP183" s="216"/>
      <c r="WIQ183" s="216"/>
      <c r="WIR183" s="216"/>
      <c r="WIS183" s="216"/>
      <c r="WIT183" s="216"/>
      <c r="WIU183" s="216"/>
      <c r="WIV183" s="216"/>
      <c r="WIW183" s="216"/>
      <c r="WIX183" s="216"/>
      <c r="WIY183" s="216"/>
      <c r="WIZ183" s="216"/>
      <c r="WJA183" s="216"/>
      <c r="WJB183" s="216"/>
      <c r="WJC183" s="216"/>
      <c r="WJD183" s="216"/>
      <c r="WJE183" s="216"/>
      <c r="WJF183" s="216"/>
      <c r="WJG183" s="216"/>
      <c r="WJH183" s="216"/>
      <c r="WJI183" s="216"/>
      <c r="WJJ183" s="216"/>
      <c r="WJK183" s="216"/>
      <c r="WJL183" s="216"/>
      <c r="WJM183" s="216"/>
      <c r="WJN183" s="216"/>
      <c r="WJO183" s="216"/>
      <c r="WJP183" s="216"/>
      <c r="WJQ183" s="216"/>
      <c r="WJR183" s="216"/>
      <c r="WJS183" s="216"/>
      <c r="WJT183" s="216"/>
      <c r="WJU183" s="216"/>
      <c r="WJV183" s="216"/>
      <c r="WJW183" s="216"/>
      <c r="WJX183" s="216"/>
      <c r="WJY183" s="216"/>
      <c r="WJZ183" s="216"/>
      <c r="WKA183" s="216"/>
      <c r="WKB183" s="216"/>
      <c r="WKC183" s="216"/>
      <c r="WKD183" s="216"/>
      <c r="WKE183" s="216"/>
      <c r="WKF183" s="216"/>
      <c r="WKG183" s="216"/>
      <c r="WKH183" s="216"/>
      <c r="WKI183" s="216"/>
      <c r="WKJ183" s="216"/>
      <c r="WKK183" s="216"/>
      <c r="WKL183" s="216"/>
      <c r="WKM183" s="216"/>
      <c r="WKN183" s="216"/>
      <c r="WKO183" s="216"/>
      <c r="WKP183" s="216"/>
      <c r="WKQ183" s="216"/>
      <c r="WKR183" s="216"/>
      <c r="WKS183" s="216"/>
      <c r="WKT183" s="216"/>
      <c r="WKU183" s="216"/>
      <c r="WKV183" s="216"/>
      <c r="WKW183" s="216"/>
      <c r="WKX183" s="216"/>
      <c r="WKY183" s="216"/>
      <c r="WKZ183" s="216"/>
      <c r="WLA183" s="216"/>
      <c r="WLB183" s="216"/>
      <c r="WLC183" s="216"/>
      <c r="WLD183" s="216"/>
      <c r="WLE183" s="216"/>
      <c r="WLF183" s="216"/>
      <c r="WLG183" s="216"/>
      <c r="WLH183" s="216"/>
      <c r="WLI183" s="216"/>
      <c r="WLJ183" s="216"/>
      <c r="WLK183" s="216"/>
      <c r="WLL183" s="216"/>
      <c r="WLM183" s="216"/>
      <c r="WLN183" s="216"/>
      <c r="WLO183" s="216"/>
      <c r="WLP183" s="216"/>
      <c r="WLQ183" s="216"/>
      <c r="WLR183" s="216"/>
      <c r="WLS183" s="216"/>
      <c r="WLT183" s="216"/>
      <c r="WLU183" s="216"/>
      <c r="WLV183" s="216"/>
      <c r="WLW183" s="216"/>
      <c r="WLX183" s="216"/>
      <c r="WLY183" s="216"/>
      <c r="WLZ183" s="216"/>
      <c r="WMA183" s="216"/>
      <c r="WMB183" s="216"/>
      <c r="WMC183" s="216"/>
      <c r="WMD183" s="216"/>
      <c r="WME183" s="216"/>
      <c r="WMF183" s="216"/>
      <c r="WMG183" s="216"/>
      <c r="WMH183" s="216"/>
      <c r="WMI183" s="216"/>
      <c r="WMJ183" s="216"/>
      <c r="WMK183" s="216"/>
      <c r="WML183" s="216"/>
      <c r="WMM183" s="216"/>
      <c r="WMN183" s="216"/>
      <c r="WMO183" s="216"/>
      <c r="WMP183" s="216"/>
      <c r="WMQ183" s="216"/>
      <c r="WMR183" s="216"/>
      <c r="WMS183" s="216"/>
      <c r="WMT183" s="216"/>
      <c r="WMU183" s="216"/>
      <c r="WMV183" s="216"/>
      <c r="WMW183" s="216"/>
      <c r="WMX183" s="216"/>
      <c r="WMY183" s="216"/>
      <c r="WMZ183" s="216"/>
      <c r="WNA183" s="216"/>
      <c r="WNB183" s="216"/>
      <c r="WNC183" s="216"/>
      <c r="WND183" s="216"/>
      <c r="WNE183" s="216"/>
      <c r="WNF183" s="216"/>
      <c r="WNG183" s="216"/>
      <c r="WNH183" s="216"/>
      <c r="WNI183" s="216"/>
      <c r="WNJ183" s="216"/>
      <c r="WNK183" s="216"/>
      <c r="WNL183" s="216"/>
      <c r="WNM183" s="216"/>
      <c r="WNN183" s="216"/>
      <c r="WNO183" s="216"/>
      <c r="WNP183" s="216"/>
      <c r="WNQ183" s="216"/>
      <c r="WNR183" s="216"/>
      <c r="WNS183" s="216"/>
      <c r="WNT183" s="216"/>
      <c r="WNU183" s="216"/>
      <c r="WNV183" s="216"/>
      <c r="WNW183" s="216"/>
      <c r="WNX183" s="216"/>
      <c r="WNY183" s="216"/>
      <c r="WNZ183" s="216"/>
      <c r="WOA183" s="216"/>
      <c r="WOB183" s="216"/>
      <c r="WOC183" s="216"/>
      <c r="WOD183" s="216"/>
      <c r="WOE183" s="216"/>
      <c r="WOF183" s="216"/>
      <c r="WOG183" s="216"/>
      <c r="WOH183" s="216"/>
      <c r="WOI183" s="216"/>
      <c r="WOJ183" s="216"/>
      <c r="WOK183" s="216"/>
      <c r="WOL183" s="216"/>
      <c r="WOM183" s="216"/>
      <c r="WON183" s="216"/>
      <c r="WOO183" s="216"/>
      <c r="WOP183" s="216"/>
      <c r="WOQ183" s="216"/>
      <c r="WOR183" s="216"/>
      <c r="WOS183" s="216"/>
      <c r="WOT183" s="216"/>
      <c r="WOU183" s="216"/>
      <c r="WOV183" s="216"/>
      <c r="WOW183" s="216"/>
      <c r="WOX183" s="216"/>
      <c r="WOY183" s="216"/>
      <c r="WOZ183" s="216"/>
      <c r="WPA183" s="216"/>
      <c r="WPB183" s="216"/>
      <c r="WPC183" s="216"/>
      <c r="WPD183" s="216"/>
      <c r="WPE183" s="216"/>
      <c r="WPF183" s="216"/>
      <c r="WPG183" s="216"/>
      <c r="WPH183" s="216"/>
      <c r="WPI183" s="216"/>
      <c r="WPJ183" s="216"/>
      <c r="WPK183" s="216"/>
      <c r="WPL183" s="216"/>
      <c r="WPM183" s="216"/>
      <c r="WPN183" s="216"/>
      <c r="WPO183" s="216"/>
      <c r="WPP183" s="216"/>
      <c r="WPQ183" s="216"/>
      <c r="WPR183" s="216"/>
      <c r="WPS183" s="216"/>
      <c r="WPT183" s="216"/>
      <c r="WPU183" s="216"/>
      <c r="WPV183" s="216"/>
      <c r="WPW183" s="216"/>
      <c r="WPX183" s="216"/>
      <c r="WPY183" s="216"/>
      <c r="WPZ183" s="216"/>
      <c r="WQA183" s="216"/>
      <c r="WQB183" s="216"/>
      <c r="WQC183" s="216"/>
      <c r="WQD183" s="216"/>
      <c r="WQE183" s="216"/>
      <c r="WQF183" s="216"/>
      <c r="WQG183" s="216"/>
      <c r="WQH183" s="216"/>
      <c r="WQI183" s="216"/>
      <c r="WQJ183" s="216"/>
      <c r="WQK183" s="216"/>
      <c r="WQL183" s="216"/>
      <c r="WQM183" s="216"/>
      <c r="WQN183" s="216"/>
      <c r="WQO183" s="216"/>
      <c r="WQP183" s="216"/>
      <c r="WQQ183" s="216"/>
      <c r="WQR183" s="216"/>
      <c r="WQS183" s="216"/>
      <c r="WQT183" s="216"/>
      <c r="WQU183" s="216"/>
      <c r="WQV183" s="216"/>
      <c r="WQW183" s="216"/>
      <c r="WQX183" s="216"/>
      <c r="WQY183" s="216"/>
      <c r="WQZ183" s="216"/>
      <c r="WRA183" s="216"/>
      <c r="WRB183" s="216"/>
      <c r="WRC183" s="216"/>
      <c r="WRD183" s="216"/>
      <c r="WRE183" s="216"/>
      <c r="WRF183" s="216"/>
      <c r="WRG183" s="216"/>
      <c r="WRH183" s="216"/>
      <c r="WRI183" s="216"/>
      <c r="WRJ183" s="216"/>
      <c r="WRK183" s="216"/>
      <c r="WRL183" s="216"/>
      <c r="WRM183" s="216"/>
      <c r="WRN183" s="216"/>
      <c r="WRO183" s="216"/>
      <c r="WRP183" s="216"/>
      <c r="WRQ183" s="216"/>
      <c r="WRR183" s="216"/>
      <c r="WRS183" s="216"/>
      <c r="WRT183" s="216"/>
      <c r="WRU183" s="216"/>
      <c r="WRV183" s="216"/>
      <c r="WRW183" s="216"/>
      <c r="WRX183" s="216"/>
      <c r="WRY183" s="216"/>
      <c r="WRZ183" s="216"/>
      <c r="WSA183" s="216"/>
      <c r="WSB183" s="216"/>
      <c r="WSC183" s="216"/>
      <c r="WSD183" s="216"/>
      <c r="WSE183" s="216"/>
      <c r="WSF183" s="216"/>
      <c r="WSG183" s="216"/>
      <c r="WSH183" s="216"/>
      <c r="WSI183" s="216"/>
      <c r="WSJ183" s="216"/>
      <c r="WSK183" s="216"/>
      <c r="WSL183" s="216"/>
      <c r="WSM183" s="216"/>
      <c r="WSN183" s="216"/>
      <c r="WSO183" s="216"/>
      <c r="WSP183" s="216"/>
      <c r="WSQ183" s="216"/>
      <c r="WSR183" s="216"/>
      <c r="WSS183" s="216"/>
      <c r="WST183" s="216"/>
      <c r="WSU183" s="216"/>
      <c r="WSV183" s="216"/>
      <c r="WSW183" s="216"/>
      <c r="WSX183" s="216"/>
      <c r="WSY183" s="216"/>
      <c r="WSZ183" s="216"/>
      <c r="WTA183" s="216"/>
      <c r="WTB183" s="216"/>
      <c r="WTC183" s="216"/>
      <c r="WTD183" s="216"/>
      <c r="WTE183" s="216"/>
      <c r="WTF183" s="216"/>
      <c r="WTG183" s="216"/>
      <c r="WTH183" s="216"/>
      <c r="WTI183" s="216"/>
      <c r="WTJ183" s="216"/>
      <c r="WTK183" s="216"/>
      <c r="WTL183" s="216"/>
      <c r="WTM183" s="216"/>
      <c r="WTN183" s="216"/>
      <c r="WTO183" s="216"/>
      <c r="WTP183" s="216"/>
      <c r="WTQ183" s="216"/>
      <c r="WTR183" s="216"/>
      <c r="WTS183" s="216"/>
      <c r="WTT183" s="216"/>
      <c r="WTU183" s="216"/>
      <c r="WTV183" s="216"/>
      <c r="WTW183" s="216"/>
      <c r="WTX183" s="216"/>
      <c r="WTY183" s="216"/>
      <c r="WTZ183" s="216"/>
      <c r="WUA183" s="216"/>
      <c r="WUB183" s="216"/>
      <c r="WUC183" s="216"/>
      <c r="WUD183" s="216"/>
      <c r="WUE183" s="216"/>
      <c r="WUF183" s="216"/>
      <c r="WUG183" s="216"/>
      <c r="WUH183" s="216"/>
      <c r="WUI183" s="216"/>
      <c r="WUJ183" s="216"/>
      <c r="WUK183" s="216"/>
      <c r="WUL183" s="216"/>
      <c r="WUM183" s="216"/>
      <c r="WUN183" s="216"/>
      <c r="WUO183" s="216"/>
      <c r="WUP183" s="216"/>
      <c r="WUQ183" s="216"/>
      <c r="WUR183" s="216"/>
      <c r="WUS183" s="216"/>
      <c r="WUT183" s="216"/>
      <c r="WUU183" s="216"/>
      <c r="WUV183" s="216"/>
      <c r="WUW183" s="216"/>
      <c r="WUX183" s="216"/>
      <c r="WUY183" s="216"/>
      <c r="WUZ183" s="216"/>
      <c r="WVA183" s="216"/>
      <c r="WVB183" s="216"/>
      <c r="WVC183" s="216"/>
      <c r="WVD183" s="216"/>
      <c r="WVE183" s="216"/>
      <c r="WVF183" s="216"/>
      <c r="WVG183" s="216"/>
      <c r="WVH183" s="216"/>
      <c r="WVI183" s="216"/>
      <c r="WVJ183" s="216"/>
      <c r="WVK183" s="216"/>
      <c r="WVL183" s="216"/>
      <c r="WVM183" s="216"/>
      <c r="WVN183" s="216"/>
      <c r="WVO183" s="216"/>
      <c r="WVP183" s="216"/>
      <c r="WVQ183" s="216"/>
      <c r="WVR183" s="216"/>
      <c r="WVS183" s="216"/>
      <c r="WVT183" s="216"/>
      <c r="WVU183" s="216"/>
      <c r="WVV183" s="216"/>
      <c r="WVW183" s="216"/>
      <c r="WVX183" s="216"/>
      <c r="WVY183" s="216"/>
      <c r="WVZ183" s="216"/>
      <c r="WWA183" s="216"/>
      <c r="WWB183" s="216"/>
      <c r="WWC183" s="216"/>
      <c r="WWD183" s="216"/>
      <c r="WWE183" s="216"/>
      <c r="WWF183" s="216"/>
      <c r="WWG183" s="216"/>
      <c r="WWH183" s="216"/>
      <c r="WWI183" s="216"/>
      <c r="WWJ183" s="216"/>
      <c r="WWK183" s="216"/>
      <c r="WWL183" s="216"/>
      <c r="WWM183" s="216"/>
      <c r="WWN183" s="216"/>
      <c r="WWO183" s="216"/>
      <c r="WWP183" s="216"/>
      <c r="WWQ183" s="216"/>
      <c r="WWR183" s="216"/>
      <c r="WWS183" s="216"/>
      <c r="WWT183" s="216"/>
      <c r="WWU183" s="216"/>
      <c r="WWV183" s="216"/>
      <c r="WWW183" s="216"/>
      <c r="WWX183" s="216"/>
      <c r="WWY183" s="216"/>
      <c r="WWZ183" s="216"/>
      <c r="WXA183" s="216"/>
      <c r="WXB183" s="216"/>
      <c r="WXC183" s="216"/>
      <c r="WXD183" s="216"/>
      <c r="WXE183" s="216"/>
      <c r="WXF183" s="216"/>
      <c r="WXG183" s="216"/>
      <c r="WXH183" s="216"/>
      <c r="WXI183" s="216"/>
      <c r="WXJ183" s="216"/>
      <c r="WXK183" s="216"/>
      <c r="WXL183" s="216"/>
      <c r="WXM183" s="216"/>
      <c r="WXN183" s="216"/>
      <c r="WXO183" s="216"/>
      <c r="WXP183" s="216"/>
      <c r="WXQ183" s="216"/>
      <c r="WXR183" s="216"/>
      <c r="WXS183" s="216"/>
      <c r="WXT183" s="216"/>
      <c r="WXU183" s="216"/>
      <c r="WXV183" s="216"/>
      <c r="WXW183" s="216"/>
      <c r="WXX183" s="216"/>
      <c r="WXY183" s="216"/>
      <c r="WXZ183" s="216"/>
      <c r="WYA183" s="216"/>
      <c r="WYB183" s="216"/>
      <c r="WYC183" s="216"/>
      <c r="WYD183" s="216"/>
      <c r="WYE183" s="216"/>
      <c r="WYF183" s="216"/>
      <c r="WYG183" s="216"/>
      <c r="WYH183" s="216"/>
      <c r="WYI183" s="216"/>
      <c r="WYJ183" s="216"/>
      <c r="WYK183" s="216"/>
      <c r="WYL183" s="216"/>
      <c r="WYM183" s="216"/>
      <c r="WYN183" s="216"/>
      <c r="WYO183" s="216"/>
      <c r="WYP183" s="216"/>
      <c r="WYQ183" s="216"/>
      <c r="WYR183" s="216"/>
      <c r="WYS183" s="216"/>
      <c r="WYT183" s="216"/>
      <c r="WYU183" s="216"/>
      <c r="WYV183" s="216"/>
      <c r="WYW183" s="216"/>
      <c r="WYX183" s="216"/>
      <c r="WYY183" s="216"/>
      <c r="WYZ183" s="216"/>
      <c r="WZA183" s="216"/>
      <c r="WZB183" s="216"/>
      <c r="WZC183" s="216"/>
      <c r="WZD183" s="216"/>
      <c r="WZE183" s="216"/>
      <c r="WZF183" s="216"/>
      <c r="WZG183" s="216"/>
      <c r="WZH183" s="216"/>
      <c r="WZI183" s="216"/>
      <c r="WZJ183" s="216"/>
      <c r="WZK183" s="216"/>
      <c r="WZL183" s="216"/>
      <c r="WZM183" s="216"/>
      <c r="WZN183" s="216"/>
      <c r="WZO183" s="216"/>
      <c r="WZP183" s="216"/>
      <c r="WZQ183" s="216"/>
      <c r="WZR183" s="216"/>
      <c r="WZS183" s="216"/>
      <c r="WZT183" s="216"/>
      <c r="WZU183" s="216"/>
      <c r="WZV183" s="216"/>
      <c r="WZW183" s="216"/>
      <c r="WZX183" s="216"/>
      <c r="WZY183" s="216"/>
      <c r="WZZ183" s="216"/>
      <c r="XAA183" s="216"/>
      <c r="XAB183" s="216"/>
      <c r="XAC183" s="216"/>
      <c r="XAD183" s="216"/>
      <c r="XAE183" s="216"/>
      <c r="XAF183" s="216"/>
      <c r="XAG183" s="216"/>
      <c r="XAH183" s="216"/>
      <c r="XAI183" s="216"/>
      <c r="XAJ183" s="216"/>
      <c r="XAK183" s="216"/>
      <c r="XAL183" s="216"/>
      <c r="XAM183" s="216"/>
      <c r="XAN183" s="216"/>
      <c r="XAO183" s="216"/>
      <c r="XAP183" s="216"/>
      <c r="XAQ183" s="216"/>
      <c r="XAR183" s="216"/>
      <c r="XAS183" s="216"/>
      <c r="XAT183" s="216"/>
      <c r="XAU183" s="216"/>
      <c r="XAV183" s="216"/>
      <c r="XAW183" s="216"/>
      <c r="XAX183" s="216"/>
      <c r="XAY183" s="216"/>
      <c r="XAZ183" s="216"/>
      <c r="XBA183" s="216"/>
      <c r="XBB183" s="216"/>
      <c r="XBC183" s="216"/>
      <c r="XBD183" s="216"/>
      <c r="XBE183" s="216"/>
      <c r="XBF183" s="216"/>
      <c r="XBG183" s="216"/>
      <c r="XBH183" s="216"/>
      <c r="XBI183" s="216"/>
      <c r="XBJ183" s="216"/>
      <c r="XBK183" s="216"/>
      <c r="XBL183" s="216"/>
      <c r="XBM183" s="216"/>
      <c r="XBN183" s="216"/>
      <c r="XBO183" s="216"/>
      <c r="XBP183" s="216"/>
      <c r="XBQ183" s="216"/>
      <c r="XBR183" s="216"/>
      <c r="XBS183" s="216"/>
      <c r="XBT183" s="216"/>
      <c r="XBU183" s="216"/>
      <c r="XBV183" s="216"/>
      <c r="XBW183" s="216"/>
      <c r="XBX183" s="216"/>
      <c r="XBY183" s="216"/>
      <c r="XBZ183" s="216"/>
      <c r="XCA183" s="216"/>
      <c r="XCB183" s="216"/>
      <c r="XCC183" s="216"/>
      <c r="XCD183" s="216"/>
      <c r="XCE183" s="216"/>
      <c r="XCF183" s="216"/>
      <c r="XCG183" s="216"/>
      <c r="XCH183" s="216"/>
      <c r="XCI183" s="216"/>
      <c r="XCJ183" s="216"/>
      <c r="XCK183" s="216"/>
      <c r="XCL183" s="216"/>
      <c r="XCM183" s="216"/>
      <c r="XCN183" s="216"/>
      <c r="XCO183" s="216"/>
      <c r="XCP183" s="216"/>
      <c r="XCQ183" s="216"/>
      <c r="XCR183" s="216"/>
      <c r="XCS183" s="216"/>
      <c r="XCT183" s="216"/>
      <c r="XCU183" s="216"/>
      <c r="XCV183" s="216"/>
      <c r="XCW183" s="216"/>
      <c r="XCX183" s="216"/>
      <c r="XCY183" s="216"/>
      <c r="XCZ183" s="216"/>
      <c r="XDA183" s="216"/>
      <c r="XDB183" s="216"/>
      <c r="XDC183" s="216"/>
      <c r="XDD183" s="216"/>
      <c r="XDE183" s="216"/>
      <c r="XDF183" s="216"/>
      <c r="XDG183" s="216"/>
      <c r="XDH183" s="216"/>
      <c r="XDI183" s="216"/>
      <c r="XDJ183" s="216"/>
      <c r="XDK183" s="216"/>
      <c r="XDL183" s="216"/>
      <c r="XDM183" s="216"/>
      <c r="XDN183" s="216"/>
      <c r="XDO183" s="216"/>
      <c r="XDP183" s="216"/>
      <c r="XDQ183" s="216"/>
      <c r="XDR183" s="216"/>
      <c r="XDS183" s="216"/>
      <c r="XDT183" s="216"/>
      <c r="XDU183" s="216"/>
      <c r="XDV183" s="216"/>
      <c r="XDW183" s="216"/>
      <c r="XDX183" s="216"/>
      <c r="XDY183" s="216"/>
      <c r="XDZ183" s="216"/>
      <c r="XEA183" s="216"/>
      <c r="XEB183" s="216"/>
      <c r="XEC183" s="216"/>
      <c r="XED183" s="216"/>
      <c r="XEE183" s="216"/>
      <c r="XEF183" s="216"/>
      <c r="XEG183" s="216"/>
      <c r="XEH183" s="216"/>
      <c r="XEI183" s="216"/>
      <c r="XEJ183" s="216"/>
      <c r="XEK183" s="216"/>
      <c r="XEL183" s="216"/>
      <c r="XEM183" s="216"/>
      <c r="XEN183" s="216"/>
      <c r="XEO183" s="216"/>
      <c r="XEP183" s="216"/>
      <c r="XEQ183" s="216"/>
      <c r="XER183" s="216"/>
      <c r="XES183" s="216"/>
      <c r="XET183" s="216"/>
      <c r="XEU183" s="216"/>
      <c r="XEV183" s="216"/>
      <c r="XEW183" s="216"/>
      <c r="XEX183" s="216"/>
      <c r="XEY183" s="216"/>
      <c r="XEZ183" s="216"/>
      <c r="XFA183" s="216"/>
      <c r="XFB183" s="216"/>
      <c r="XFC183" s="216"/>
      <c r="XFD183" s="216"/>
    </row>
    <row r="184" spans="2:16384">
      <c r="B184" s="216"/>
      <c r="C184" s="227"/>
      <c r="D184" s="216"/>
      <c r="E184" s="216"/>
      <c r="F184" s="216"/>
      <c r="G184" s="216"/>
      <c r="H184" s="216"/>
      <c r="I184" s="216"/>
      <c r="J184" s="216"/>
      <c r="K184" s="216"/>
      <c r="L184" s="224"/>
      <c r="M184" s="225"/>
      <c r="N184" s="225"/>
      <c r="O184" s="225"/>
      <c r="P184" s="225"/>
      <c r="Q184" s="225"/>
      <c r="R184" s="225"/>
      <c r="S184" s="225"/>
      <c r="T184" s="216"/>
      <c r="U184" s="216"/>
      <c r="V184" s="216"/>
      <c r="W184" s="216"/>
      <c r="X184" s="225"/>
      <c r="Y184" s="225"/>
      <c r="Z184" s="225"/>
      <c r="AA184" s="225"/>
      <c r="AB184" s="225"/>
      <c r="AC184" s="225"/>
      <c r="AD184" s="225"/>
      <c r="AE184" s="225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  <c r="CR184" s="216"/>
      <c r="CS184" s="216"/>
      <c r="CT184" s="216"/>
      <c r="CU184" s="216"/>
      <c r="CV184" s="216"/>
      <c r="CW184" s="216"/>
      <c r="CX184" s="216"/>
      <c r="CY184" s="216"/>
      <c r="CZ184" s="216"/>
      <c r="DA184" s="216"/>
      <c r="DB184" s="216"/>
      <c r="DC184" s="216"/>
      <c r="DD184" s="216"/>
      <c r="DE184" s="216"/>
      <c r="DF184" s="216"/>
      <c r="DG184" s="216"/>
      <c r="DH184" s="216"/>
      <c r="DI184" s="216"/>
      <c r="DJ184" s="216"/>
      <c r="DK184" s="216"/>
      <c r="DL184" s="216"/>
      <c r="DM184" s="216"/>
      <c r="DN184" s="216"/>
      <c r="DO184" s="216"/>
      <c r="DP184" s="216"/>
      <c r="DQ184" s="216"/>
      <c r="DR184" s="216"/>
      <c r="DS184" s="216"/>
      <c r="DT184" s="216"/>
      <c r="DU184" s="216"/>
      <c r="DV184" s="216"/>
      <c r="DW184" s="216"/>
      <c r="DX184" s="216"/>
      <c r="DY184" s="216"/>
      <c r="DZ184" s="216"/>
      <c r="EA184" s="216"/>
      <c r="EB184" s="216"/>
      <c r="EC184" s="216"/>
      <c r="ED184" s="216"/>
      <c r="EE184" s="216"/>
      <c r="EF184" s="216"/>
      <c r="EG184" s="216"/>
      <c r="EH184" s="216"/>
      <c r="EI184" s="216"/>
      <c r="EJ184" s="216"/>
      <c r="EK184" s="216"/>
      <c r="EL184" s="216"/>
      <c r="EM184" s="216"/>
      <c r="EN184" s="216"/>
      <c r="EO184" s="216"/>
      <c r="EP184" s="216"/>
      <c r="EQ184" s="216"/>
      <c r="ER184" s="216"/>
      <c r="ES184" s="216"/>
      <c r="ET184" s="216"/>
      <c r="EU184" s="216"/>
      <c r="EV184" s="216"/>
      <c r="EW184" s="216"/>
      <c r="EX184" s="216"/>
      <c r="EY184" s="216"/>
      <c r="EZ184" s="216"/>
      <c r="FA184" s="216"/>
      <c r="FB184" s="216"/>
      <c r="FC184" s="216"/>
      <c r="FD184" s="216"/>
      <c r="FE184" s="216"/>
      <c r="FF184" s="216"/>
      <c r="FG184" s="216"/>
      <c r="FH184" s="216"/>
      <c r="FI184" s="216"/>
      <c r="FJ184" s="216"/>
      <c r="FK184" s="216"/>
      <c r="FL184" s="216"/>
      <c r="FM184" s="216"/>
      <c r="FN184" s="216"/>
      <c r="FO184" s="216"/>
      <c r="FP184" s="216"/>
      <c r="FQ184" s="216"/>
      <c r="FR184" s="216"/>
      <c r="FS184" s="216"/>
      <c r="FT184" s="216"/>
      <c r="FU184" s="216"/>
      <c r="FV184" s="216"/>
      <c r="FW184" s="216"/>
      <c r="FX184" s="216"/>
      <c r="FY184" s="216"/>
      <c r="FZ184" s="216"/>
      <c r="GA184" s="216"/>
      <c r="GB184" s="216"/>
      <c r="GC184" s="216"/>
      <c r="GD184" s="216"/>
      <c r="GE184" s="216"/>
      <c r="GF184" s="216"/>
      <c r="GG184" s="216"/>
      <c r="GH184" s="216"/>
      <c r="GI184" s="216"/>
      <c r="GJ184" s="216"/>
      <c r="GK184" s="216"/>
      <c r="GL184" s="216"/>
      <c r="GM184" s="216"/>
      <c r="GN184" s="216"/>
      <c r="GO184" s="216"/>
      <c r="GP184" s="216"/>
      <c r="GQ184" s="216"/>
      <c r="GR184" s="216"/>
      <c r="GS184" s="216"/>
      <c r="GT184" s="216"/>
      <c r="GU184" s="216"/>
      <c r="GV184" s="216"/>
      <c r="GW184" s="216"/>
      <c r="GX184" s="216"/>
      <c r="GY184" s="216"/>
      <c r="GZ184" s="216"/>
      <c r="HA184" s="216"/>
      <c r="HB184" s="216"/>
      <c r="HC184" s="216"/>
      <c r="HD184" s="216"/>
      <c r="HE184" s="216"/>
      <c r="HF184" s="216"/>
      <c r="HG184" s="216"/>
      <c r="HH184" s="216"/>
      <c r="HI184" s="216"/>
      <c r="HJ184" s="216"/>
      <c r="HK184" s="216"/>
      <c r="HL184" s="216"/>
      <c r="HM184" s="216"/>
      <c r="HN184" s="216"/>
      <c r="HO184" s="216"/>
      <c r="HP184" s="216"/>
      <c r="HQ184" s="216"/>
      <c r="HR184" s="216"/>
      <c r="HS184" s="216"/>
      <c r="HT184" s="216"/>
      <c r="HU184" s="216"/>
      <c r="HV184" s="216"/>
      <c r="HW184" s="216"/>
      <c r="HX184" s="216"/>
      <c r="HY184" s="216"/>
      <c r="HZ184" s="216"/>
      <c r="IA184" s="216"/>
      <c r="IB184" s="216"/>
      <c r="IC184" s="216"/>
      <c r="ID184" s="216"/>
      <c r="IE184" s="216"/>
      <c r="IF184" s="216"/>
      <c r="IG184" s="216"/>
      <c r="IH184" s="216"/>
      <c r="II184" s="216"/>
      <c r="IJ184" s="216"/>
      <c r="IK184" s="216"/>
      <c r="IL184" s="216"/>
      <c r="IM184" s="216"/>
      <c r="IN184" s="216"/>
      <c r="IO184" s="216"/>
      <c r="IP184" s="216"/>
      <c r="IQ184" s="216"/>
      <c r="IR184" s="216"/>
      <c r="IS184" s="216"/>
      <c r="IT184" s="216"/>
      <c r="IU184" s="216"/>
      <c r="IV184" s="216"/>
      <c r="IW184" s="216"/>
      <c r="IX184" s="216"/>
      <c r="IY184" s="216"/>
      <c r="IZ184" s="216"/>
      <c r="JA184" s="216"/>
      <c r="JB184" s="216"/>
      <c r="JC184" s="216"/>
      <c r="JD184" s="216"/>
      <c r="JE184" s="216"/>
      <c r="JF184" s="216"/>
      <c r="JG184" s="216"/>
      <c r="JH184" s="216"/>
      <c r="JI184" s="216"/>
      <c r="JJ184" s="216"/>
      <c r="JK184" s="216"/>
      <c r="JL184" s="216"/>
      <c r="JM184" s="216"/>
      <c r="JN184" s="216"/>
      <c r="JO184" s="216"/>
      <c r="JP184" s="216"/>
      <c r="JQ184" s="216"/>
      <c r="JR184" s="216"/>
      <c r="JS184" s="216"/>
      <c r="JT184" s="216"/>
      <c r="JU184" s="216"/>
      <c r="JV184" s="216"/>
      <c r="JW184" s="216"/>
      <c r="JX184" s="216"/>
      <c r="JY184" s="216"/>
      <c r="JZ184" s="216"/>
      <c r="KA184" s="216"/>
      <c r="KB184" s="216"/>
      <c r="KC184" s="216"/>
      <c r="KD184" s="216"/>
      <c r="KE184" s="216"/>
      <c r="KF184" s="216"/>
      <c r="KG184" s="216"/>
      <c r="KH184" s="216"/>
      <c r="KI184" s="216"/>
      <c r="KJ184" s="216"/>
      <c r="KK184" s="216"/>
      <c r="KL184" s="216"/>
      <c r="KM184" s="216"/>
      <c r="KN184" s="216"/>
      <c r="KO184" s="216"/>
      <c r="KP184" s="216"/>
      <c r="KQ184" s="216"/>
      <c r="KR184" s="216"/>
      <c r="KS184" s="216"/>
      <c r="KT184" s="216"/>
      <c r="KU184" s="216"/>
      <c r="KV184" s="216"/>
      <c r="KW184" s="216"/>
      <c r="KX184" s="216"/>
      <c r="KY184" s="216"/>
      <c r="KZ184" s="216"/>
      <c r="LA184" s="216"/>
      <c r="LB184" s="216"/>
      <c r="LC184" s="216"/>
      <c r="LD184" s="216"/>
      <c r="LE184" s="216"/>
      <c r="LF184" s="216"/>
      <c r="LG184" s="216"/>
      <c r="LH184" s="216"/>
      <c r="LI184" s="216"/>
      <c r="LJ184" s="216"/>
      <c r="LK184" s="216"/>
      <c r="LL184" s="216"/>
      <c r="LM184" s="216"/>
      <c r="LN184" s="216"/>
      <c r="LO184" s="216"/>
      <c r="LP184" s="216"/>
      <c r="LQ184" s="216"/>
      <c r="LR184" s="216"/>
      <c r="LS184" s="216"/>
      <c r="LT184" s="216"/>
      <c r="LU184" s="216"/>
      <c r="LV184" s="216"/>
      <c r="LW184" s="216"/>
      <c r="LX184" s="216"/>
      <c r="LY184" s="216"/>
      <c r="LZ184" s="216"/>
      <c r="MA184" s="216"/>
      <c r="MB184" s="216"/>
      <c r="MC184" s="216"/>
      <c r="MD184" s="216"/>
      <c r="ME184" s="216"/>
      <c r="MF184" s="216"/>
      <c r="MG184" s="216"/>
      <c r="MH184" s="216"/>
      <c r="MI184" s="216"/>
      <c r="MJ184" s="216"/>
      <c r="MK184" s="216"/>
      <c r="ML184" s="216"/>
      <c r="MM184" s="216"/>
      <c r="MN184" s="216"/>
      <c r="MO184" s="216"/>
      <c r="MP184" s="216"/>
      <c r="MQ184" s="216"/>
      <c r="MR184" s="216"/>
      <c r="MS184" s="216"/>
      <c r="MT184" s="216"/>
      <c r="MU184" s="216"/>
      <c r="MV184" s="216"/>
      <c r="MW184" s="216"/>
      <c r="MX184" s="216"/>
      <c r="MY184" s="216"/>
      <c r="MZ184" s="216"/>
      <c r="NA184" s="216"/>
      <c r="NB184" s="216"/>
      <c r="NC184" s="216"/>
      <c r="ND184" s="216"/>
      <c r="NE184" s="216"/>
      <c r="NF184" s="216"/>
      <c r="NG184" s="216"/>
      <c r="NH184" s="216"/>
      <c r="NI184" s="216"/>
      <c r="NJ184" s="216"/>
      <c r="NK184" s="216"/>
      <c r="NL184" s="216"/>
      <c r="NM184" s="216"/>
      <c r="NN184" s="216"/>
      <c r="NO184" s="216"/>
      <c r="NP184" s="216"/>
      <c r="NQ184" s="216"/>
      <c r="NR184" s="216"/>
      <c r="NS184" s="216"/>
      <c r="NT184" s="216"/>
      <c r="NU184" s="216"/>
      <c r="NV184" s="216"/>
      <c r="NW184" s="216"/>
      <c r="NX184" s="216"/>
      <c r="NY184" s="216"/>
      <c r="NZ184" s="216"/>
      <c r="OA184" s="216"/>
      <c r="OB184" s="216"/>
      <c r="OC184" s="216"/>
      <c r="OD184" s="216"/>
      <c r="OE184" s="216"/>
      <c r="OF184" s="216"/>
      <c r="OG184" s="216"/>
      <c r="OH184" s="216"/>
      <c r="OI184" s="216"/>
      <c r="OJ184" s="216"/>
      <c r="OK184" s="216"/>
      <c r="OL184" s="216"/>
      <c r="OM184" s="216"/>
      <c r="ON184" s="216"/>
      <c r="OO184" s="216"/>
      <c r="OP184" s="216"/>
      <c r="OQ184" s="216"/>
      <c r="OR184" s="216"/>
      <c r="OS184" s="216"/>
      <c r="OT184" s="216"/>
      <c r="OU184" s="216"/>
      <c r="OV184" s="216"/>
      <c r="OW184" s="216"/>
      <c r="OX184" s="216"/>
      <c r="OY184" s="216"/>
      <c r="OZ184" s="216"/>
      <c r="PA184" s="216"/>
      <c r="PB184" s="216"/>
      <c r="PC184" s="216"/>
      <c r="PD184" s="216"/>
      <c r="PE184" s="216"/>
      <c r="PF184" s="216"/>
      <c r="PG184" s="216"/>
      <c r="PH184" s="216"/>
      <c r="PI184" s="216"/>
      <c r="PJ184" s="216"/>
      <c r="PK184" s="216"/>
      <c r="PL184" s="216"/>
      <c r="PM184" s="216"/>
      <c r="PN184" s="216"/>
      <c r="PO184" s="216"/>
      <c r="PP184" s="216"/>
      <c r="PQ184" s="216"/>
      <c r="PR184" s="216"/>
      <c r="PS184" s="216"/>
      <c r="PT184" s="216"/>
      <c r="PU184" s="216"/>
      <c r="PV184" s="216"/>
      <c r="PW184" s="216"/>
      <c r="PX184" s="216"/>
      <c r="PY184" s="216"/>
      <c r="PZ184" s="216"/>
      <c r="QA184" s="216"/>
      <c r="QB184" s="216"/>
      <c r="QC184" s="216"/>
      <c r="QD184" s="216"/>
      <c r="QE184" s="216"/>
      <c r="QF184" s="216"/>
      <c r="QG184" s="216"/>
      <c r="QH184" s="216"/>
      <c r="QI184" s="216"/>
      <c r="QJ184" s="216"/>
      <c r="QK184" s="216"/>
      <c r="QL184" s="216"/>
      <c r="QM184" s="216"/>
      <c r="QN184" s="216"/>
      <c r="QO184" s="216"/>
      <c r="QP184" s="216"/>
      <c r="QQ184" s="216"/>
      <c r="QR184" s="216"/>
      <c r="QS184" s="216"/>
      <c r="QT184" s="216"/>
      <c r="QU184" s="216"/>
      <c r="QV184" s="216"/>
      <c r="QW184" s="216"/>
      <c r="QX184" s="216"/>
      <c r="QY184" s="216"/>
      <c r="QZ184" s="216"/>
      <c r="RA184" s="216"/>
      <c r="RB184" s="216"/>
      <c r="RC184" s="216"/>
      <c r="RD184" s="216"/>
      <c r="RE184" s="216"/>
      <c r="RF184" s="216"/>
      <c r="RG184" s="216"/>
      <c r="RH184" s="216"/>
      <c r="RI184" s="216"/>
      <c r="RJ184" s="216"/>
      <c r="RK184" s="216"/>
      <c r="RL184" s="216"/>
      <c r="RM184" s="216"/>
      <c r="RN184" s="216"/>
      <c r="RO184" s="216"/>
      <c r="RP184" s="216"/>
      <c r="RQ184" s="216"/>
      <c r="RR184" s="216"/>
      <c r="RS184" s="216"/>
      <c r="RT184" s="216"/>
      <c r="RU184" s="216"/>
      <c r="RV184" s="216"/>
      <c r="RW184" s="216"/>
      <c r="RX184" s="216"/>
      <c r="RY184" s="216"/>
      <c r="RZ184" s="216"/>
      <c r="SA184" s="216"/>
      <c r="SB184" s="216"/>
      <c r="SC184" s="216"/>
      <c r="SD184" s="216"/>
      <c r="SE184" s="216"/>
      <c r="SF184" s="216"/>
      <c r="SG184" s="216"/>
      <c r="SH184" s="216"/>
      <c r="SI184" s="216"/>
      <c r="SJ184" s="216"/>
      <c r="SK184" s="216"/>
      <c r="SL184" s="216"/>
      <c r="SM184" s="216"/>
      <c r="SN184" s="216"/>
      <c r="SO184" s="216"/>
      <c r="SP184" s="216"/>
      <c r="SQ184" s="216"/>
      <c r="SR184" s="216"/>
      <c r="SS184" s="216"/>
      <c r="ST184" s="216"/>
      <c r="SU184" s="216"/>
      <c r="SV184" s="216"/>
      <c r="SW184" s="216"/>
      <c r="SX184" s="216"/>
      <c r="SY184" s="216"/>
      <c r="SZ184" s="216"/>
      <c r="TA184" s="216"/>
      <c r="TB184" s="216"/>
      <c r="TC184" s="216"/>
      <c r="TD184" s="216"/>
      <c r="TE184" s="216"/>
      <c r="TF184" s="216"/>
      <c r="TG184" s="216"/>
      <c r="TH184" s="216"/>
      <c r="TI184" s="216"/>
      <c r="TJ184" s="216"/>
      <c r="TK184" s="216"/>
      <c r="TL184" s="216"/>
      <c r="TM184" s="216"/>
      <c r="TN184" s="216"/>
      <c r="TO184" s="216"/>
      <c r="TP184" s="216"/>
      <c r="TQ184" s="216"/>
      <c r="TR184" s="216"/>
      <c r="TS184" s="216"/>
      <c r="TT184" s="216"/>
      <c r="TU184" s="216"/>
      <c r="TV184" s="216"/>
      <c r="TW184" s="216"/>
      <c r="TX184" s="216"/>
      <c r="TY184" s="216"/>
      <c r="TZ184" s="216"/>
      <c r="UA184" s="216"/>
      <c r="UB184" s="216"/>
      <c r="UC184" s="216"/>
      <c r="UD184" s="216"/>
      <c r="UE184" s="216"/>
      <c r="UF184" s="216"/>
      <c r="UG184" s="216"/>
      <c r="UH184" s="216"/>
      <c r="UI184" s="216"/>
      <c r="UJ184" s="216"/>
      <c r="UK184" s="216"/>
      <c r="UL184" s="216"/>
      <c r="UM184" s="216"/>
      <c r="UN184" s="216"/>
      <c r="UO184" s="216"/>
      <c r="UP184" s="216"/>
      <c r="UQ184" s="216"/>
      <c r="UR184" s="216"/>
      <c r="US184" s="216"/>
      <c r="UT184" s="216"/>
      <c r="UU184" s="216"/>
      <c r="UV184" s="216"/>
      <c r="UW184" s="216"/>
      <c r="UX184" s="216"/>
      <c r="UY184" s="216"/>
      <c r="UZ184" s="216"/>
      <c r="VA184" s="216"/>
      <c r="VB184" s="216"/>
      <c r="VC184" s="216"/>
      <c r="VD184" s="216"/>
      <c r="VE184" s="216"/>
      <c r="VF184" s="216"/>
      <c r="VG184" s="216"/>
      <c r="VH184" s="216"/>
      <c r="VI184" s="216"/>
      <c r="VJ184" s="216"/>
      <c r="VK184" s="216"/>
      <c r="VL184" s="216"/>
      <c r="VM184" s="216"/>
      <c r="VN184" s="216"/>
      <c r="VO184" s="216"/>
      <c r="VP184" s="216"/>
      <c r="VQ184" s="216"/>
      <c r="VR184" s="216"/>
      <c r="VS184" s="216"/>
      <c r="VT184" s="216"/>
      <c r="VU184" s="216"/>
      <c r="VV184" s="216"/>
      <c r="VW184" s="216"/>
      <c r="VX184" s="216"/>
      <c r="VY184" s="216"/>
      <c r="VZ184" s="216"/>
      <c r="WA184" s="216"/>
      <c r="WB184" s="216"/>
      <c r="WC184" s="216"/>
      <c r="WD184" s="216"/>
      <c r="WE184" s="216"/>
      <c r="WF184" s="216"/>
      <c r="WG184" s="216"/>
      <c r="WH184" s="216"/>
      <c r="WI184" s="216"/>
      <c r="WJ184" s="216"/>
      <c r="WK184" s="216"/>
      <c r="WL184" s="216"/>
      <c r="WM184" s="216"/>
      <c r="WN184" s="216"/>
      <c r="WO184" s="216"/>
      <c r="WP184" s="216"/>
      <c r="WQ184" s="216"/>
      <c r="WR184" s="216"/>
      <c r="WS184" s="216"/>
      <c r="WT184" s="216"/>
      <c r="WU184" s="216"/>
      <c r="WV184" s="216"/>
      <c r="WW184" s="216"/>
      <c r="WX184" s="216"/>
      <c r="WY184" s="216"/>
      <c r="WZ184" s="216"/>
      <c r="XA184" s="216"/>
      <c r="XB184" s="216"/>
      <c r="XC184" s="216"/>
      <c r="XD184" s="216"/>
      <c r="XE184" s="216"/>
      <c r="XF184" s="216"/>
      <c r="XG184" s="216"/>
      <c r="XH184" s="216"/>
      <c r="XI184" s="216"/>
      <c r="XJ184" s="216"/>
      <c r="XK184" s="216"/>
      <c r="XL184" s="216"/>
      <c r="XM184" s="216"/>
      <c r="XN184" s="216"/>
      <c r="XO184" s="216"/>
      <c r="XP184" s="216"/>
      <c r="XQ184" s="216"/>
      <c r="XR184" s="216"/>
      <c r="XS184" s="216"/>
      <c r="XT184" s="216"/>
      <c r="XU184" s="216"/>
      <c r="XV184" s="216"/>
      <c r="XW184" s="216"/>
      <c r="XX184" s="216"/>
      <c r="XY184" s="216"/>
      <c r="XZ184" s="216"/>
      <c r="YA184" s="216"/>
      <c r="YB184" s="216"/>
      <c r="YC184" s="216"/>
      <c r="YD184" s="216"/>
      <c r="YE184" s="216"/>
      <c r="YF184" s="216"/>
      <c r="YG184" s="216"/>
      <c r="YH184" s="216"/>
      <c r="YI184" s="216"/>
      <c r="YJ184" s="216"/>
      <c r="YK184" s="216"/>
      <c r="YL184" s="216"/>
      <c r="YM184" s="216"/>
      <c r="YN184" s="216"/>
      <c r="YO184" s="216"/>
      <c r="YP184" s="216"/>
      <c r="YQ184" s="216"/>
      <c r="YR184" s="216"/>
      <c r="YS184" s="216"/>
      <c r="YT184" s="216"/>
      <c r="YU184" s="216"/>
      <c r="YV184" s="216"/>
      <c r="YW184" s="216"/>
      <c r="YX184" s="216"/>
      <c r="YY184" s="216"/>
      <c r="YZ184" s="216"/>
      <c r="ZA184" s="216"/>
      <c r="ZB184" s="216"/>
      <c r="ZC184" s="216"/>
      <c r="ZD184" s="216"/>
      <c r="ZE184" s="216"/>
      <c r="ZF184" s="216"/>
      <c r="ZG184" s="216"/>
      <c r="ZH184" s="216"/>
      <c r="ZI184" s="216"/>
      <c r="ZJ184" s="216"/>
      <c r="ZK184" s="216"/>
      <c r="ZL184" s="216"/>
      <c r="ZM184" s="216"/>
      <c r="ZN184" s="216"/>
      <c r="ZO184" s="216"/>
      <c r="ZP184" s="216"/>
      <c r="ZQ184" s="216"/>
      <c r="ZR184" s="216"/>
      <c r="ZS184" s="216"/>
      <c r="ZT184" s="216"/>
      <c r="ZU184" s="216"/>
      <c r="ZV184" s="216"/>
      <c r="ZW184" s="216"/>
      <c r="ZX184" s="216"/>
      <c r="ZY184" s="216"/>
      <c r="ZZ184" s="216"/>
      <c r="AAA184" s="216"/>
      <c r="AAB184" s="216"/>
      <c r="AAC184" s="216"/>
      <c r="AAD184" s="216"/>
      <c r="AAE184" s="216"/>
      <c r="AAF184" s="216"/>
      <c r="AAG184" s="216"/>
      <c r="AAH184" s="216"/>
      <c r="AAI184" s="216"/>
      <c r="AAJ184" s="216"/>
      <c r="AAK184" s="216"/>
      <c r="AAL184" s="216"/>
      <c r="AAM184" s="216"/>
      <c r="AAN184" s="216"/>
      <c r="AAO184" s="216"/>
      <c r="AAP184" s="216"/>
      <c r="AAQ184" s="216"/>
      <c r="AAR184" s="216"/>
      <c r="AAS184" s="216"/>
      <c r="AAT184" s="216"/>
      <c r="AAU184" s="216"/>
      <c r="AAV184" s="216"/>
      <c r="AAW184" s="216"/>
      <c r="AAX184" s="216"/>
      <c r="AAY184" s="216"/>
      <c r="AAZ184" s="216"/>
      <c r="ABA184" s="216"/>
      <c r="ABB184" s="216"/>
      <c r="ABC184" s="216"/>
      <c r="ABD184" s="216"/>
      <c r="ABE184" s="216"/>
      <c r="ABF184" s="216"/>
      <c r="ABG184" s="216"/>
      <c r="ABH184" s="216"/>
      <c r="ABI184" s="216"/>
      <c r="ABJ184" s="216"/>
      <c r="ABK184" s="216"/>
      <c r="ABL184" s="216"/>
      <c r="ABM184" s="216"/>
      <c r="ABN184" s="216"/>
      <c r="ABO184" s="216"/>
      <c r="ABP184" s="216"/>
      <c r="ABQ184" s="216"/>
      <c r="ABR184" s="216"/>
      <c r="ABS184" s="216"/>
      <c r="ABT184" s="216"/>
      <c r="ABU184" s="216"/>
      <c r="ABV184" s="216"/>
      <c r="ABW184" s="216"/>
      <c r="ABX184" s="216"/>
      <c r="ABY184" s="216"/>
      <c r="ABZ184" s="216"/>
      <c r="ACA184" s="216"/>
      <c r="ACB184" s="216"/>
      <c r="ACC184" s="216"/>
      <c r="ACD184" s="216"/>
      <c r="ACE184" s="216"/>
      <c r="ACF184" s="216"/>
      <c r="ACG184" s="216"/>
      <c r="ACH184" s="216"/>
      <c r="ACI184" s="216"/>
      <c r="ACJ184" s="216"/>
      <c r="ACK184" s="216"/>
      <c r="ACL184" s="216"/>
      <c r="ACM184" s="216"/>
      <c r="ACN184" s="216"/>
      <c r="ACO184" s="216"/>
      <c r="ACP184" s="216"/>
      <c r="ACQ184" s="216"/>
      <c r="ACR184" s="216"/>
      <c r="ACS184" s="216"/>
      <c r="ACT184" s="216"/>
      <c r="ACU184" s="216"/>
      <c r="ACV184" s="216"/>
      <c r="ACW184" s="216"/>
      <c r="ACX184" s="216"/>
      <c r="ACY184" s="216"/>
      <c r="ACZ184" s="216"/>
      <c r="ADA184" s="216"/>
      <c r="ADB184" s="216"/>
      <c r="ADC184" s="216"/>
      <c r="ADD184" s="216"/>
      <c r="ADE184" s="216"/>
      <c r="ADF184" s="216"/>
      <c r="ADG184" s="216"/>
      <c r="ADH184" s="216"/>
      <c r="ADI184" s="216"/>
      <c r="ADJ184" s="216"/>
      <c r="ADK184" s="216"/>
      <c r="ADL184" s="216"/>
      <c r="ADM184" s="216"/>
      <c r="ADN184" s="216"/>
      <c r="ADO184" s="216"/>
      <c r="ADP184" s="216"/>
      <c r="ADQ184" s="216"/>
      <c r="ADR184" s="216"/>
      <c r="ADS184" s="216"/>
      <c r="ADT184" s="216"/>
      <c r="ADU184" s="216"/>
      <c r="ADV184" s="216"/>
      <c r="ADW184" s="216"/>
      <c r="ADX184" s="216"/>
      <c r="ADY184" s="216"/>
      <c r="ADZ184" s="216"/>
      <c r="AEA184" s="216"/>
      <c r="AEB184" s="216"/>
      <c r="AEC184" s="216"/>
      <c r="AED184" s="216"/>
      <c r="AEE184" s="216"/>
      <c r="AEF184" s="216"/>
      <c r="AEG184" s="216"/>
      <c r="AEH184" s="216"/>
      <c r="AEI184" s="216"/>
      <c r="AEJ184" s="216"/>
      <c r="AEK184" s="216"/>
      <c r="AEL184" s="216"/>
      <c r="AEM184" s="216"/>
      <c r="AEN184" s="216"/>
      <c r="AEO184" s="216"/>
      <c r="AEP184" s="216"/>
      <c r="AEQ184" s="216"/>
      <c r="AER184" s="216"/>
      <c r="AES184" s="216"/>
      <c r="AET184" s="216"/>
      <c r="AEU184" s="216"/>
      <c r="AEV184" s="216"/>
      <c r="AEW184" s="216"/>
      <c r="AEX184" s="216"/>
      <c r="AEY184" s="216"/>
      <c r="AEZ184" s="216"/>
      <c r="AFA184" s="216"/>
      <c r="AFB184" s="216"/>
      <c r="AFC184" s="216"/>
      <c r="AFD184" s="216"/>
      <c r="AFE184" s="216"/>
      <c r="AFF184" s="216"/>
      <c r="AFG184" s="216"/>
      <c r="AFH184" s="216"/>
      <c r="AFI184" s="216"/>
      <c r="AFJ184" s="216"/>
      <c r="AFK184" s="216"/>
      <c r="AFL184" s="216"/>
      <c r="AFM184" s="216"/>
      <c r="AFN184" s="216"/>
      <c r="AFO184" s="216"/>
      <c r="AFP184" s="216"/>
      <c r="AFQ184" s="216"/>
      <c r="AFR184" s="216"/>
      <c r="AFS184" s="216"/>
      <c r="AFT184" s="216"/>
      <c r="AFU184" s="216"/>
      <c r="AFV184" s="216"/>
      <c r="AFW184" s="216"/>
      <c r="AFX184" s="216"/>
      <c r="AFY184" s="216"/>
      <c r="AFZ184" s="216"/>
      <c r="AGA184" s="216"/>
      <c r="AGB184" s="216"/>
      <c r="AGC184" s="216"/>
      <c r="AGD184" s="216"/>
      <c r="AGE184" s="216"/>
      <c r="AGF184" s="216"/>
      <c r="AGG184" s="216"/>
      <c r="AGH184" s="216"/>
      <c r="AGI184" s="216"/>
      <c r="AGJ184" s="216"/>
      <c r="AGK184" s="216"/>
      <c r="AGL184" s="216"/>
      <c r="AGM184" s="216"/>
      <c r="AGN184" s="216"/>
      <c r="AGO184" s="216"/>
      <c r="AGP184" s="216"/>
      <c r="AGQ184" s="216"/>
      <c r="AGR184" s="216"/>
      <c r="AGS184" s="216"/>
      <c r="AGT184" s="216"/>
      <c r="AGU184" s="216"/>
      <c r="AGV184" s="216"/>
      <c r="AGW184" s="216"/>
      <c r="AGX184" s="216"/>
      <c r="AGY184" s="216"/>
      <c r="AGZ184" s="216"/>
      <c r="AHA184" s="216"/>
      <c r="AHB184" s="216"/>
      <c r="AHC184" s="216"/>
      <c r="AHD184" s="216"/>
      <c r="AHE184" s="216"/>
      <c r="AHF184" s="216"/>
      <c r="AHG184" s="216"/>
      <c r="AHH184" s="216"/>
      <c r="AHI184" s="216"/>
      <c r="AHJ184" s="216"/>
      <c r="AHK184" s="216"/>
      <c r="AHL184" s="216"/>
      <c r="AHM184" s="216"/>
      <c r="AHN184" s="216"/>
      <c r="AHO184" s="216"/>
      <c r="AHP184" s="216"/>
      <c r="AHQ184" s="216"/>
      <c r="AHR184" s="216"/>
      <c r="AHS184" s="216"/>
      <c r="AHT184" s="216"/>
      <c r="AHU184" s="216"/>
      <c r="AHV184" s="216"/>
      <c r="AHW184" s="216"/>
      <c r="AHX184" s="216"/>
      <c r="AHY184" s="216"/>
      <c r="AHZ184" s="216"/>
      <c r="AIA184" s="216"/>
      <c r="AIB184" s="216"/>
      <c r="AIC184" s="216"/>
      <c r="AID184" s="216"/>
      <c r="AIE184" s="216"/>
      <c r="AIF184" s="216"/>
      <c r="AIG184" s="216"/>
      <c r="AIH184" s="216"/>
      <c r="AII184" s="216"/>
      <c r="AIJ184" s="216"/>
      <c r="AIK184" s="216"/>
      <c r="AIL184" s="216"/>
      <c r="AIM184" s="216"/>
      <c r="AIN184" s="216"/>
      <c r="AIO184" s="216"/>
      <c r="AIP184" s="216"/>
      <c r="AIQ184" s="216"/>
      <c r="AIR184" s="216"/>
      <c r="AIS184" s="216"/>
      <c r="AIT184" s="216"/>
      <c r="AIU184" s="216"/>
      <c r="AIV184" s="216"/>
      <c r="AIW184" s="216"/>
      <c r="AIX184" s="216"/>
      <c r="AIY184" s="216"/>
      <c r="AIZ184" s="216"/>
      <c r="AJA184" s="216"/>
      <c r="AJB184" s="216"/>
      <c r="AJC184" s="216"/>
      <c r="AJD184" s="216"/>
      <c r="AJE184" s="216"/>
      <c r="AJF184" s="216"/>
      <c r="AJG184" s="216"/>
      <c r="AJH184" s="216"/>
      <c r="AJI184" s="216"/>
      <c r="AJJ184" s="216"/>
      <c r="AJK184" s="216"/>
      <c r="AJL184" s="216"/>
      <c r="AJM184" s="216"/>
      <c r="AJN184" s="216"/>
      <c r="AJO184" s="216"/>
      <c r="AJP184" s="216"/>
      <c r="AJQ184" s="216"/>
      <c r="AJR184" s="216"/>
      <c r="AJS184" s="216"/>
      <c r="AJT184" s="216"/>
      <c r="AJU184" s="216"/>
      <c r="AJV184" s="216"/>
      <c r="AJW184" s="216"/>
      <c r="AJX184" s="216"/>
      <c r="AJY184" s="216"/>
      <c r="AJZ184" s="216"/>
      <c r="AKA184" s="216"/>
      <c r="AKB184" s="216"/>
      <c r="AKC184" s="216"/>
      <c r="AKD184" s="216"/>
      <c r="AKE184" s="216"/>
      <c r="AKF184" s="216"/>
      <c r="AKG184" s="216"/>
      <c r="AKH184" s="216"/>
      <c r="AKI184" s="216"/>
      <c r="AKJ184" s="216"/>
      <c r="AKK184" s="216"/>
      <c r="AKL184" s="216"/>
      <c r="AKM184" s="216"/>
      <c r="AKN184" s="216"/>
      <c r="AKO184" s="216"/>
      <c r="AKP184" s="216"/>
      <c r="AKQ184" s="216"/>
      <c r="AKR184" s="216"/>
      <c r="AKS184" s="216"/>
      <c r="AKT184" s="216"/>
      <c r="AKU184" s="216"/>
      <c r="AKV184" s="216"/>
      <c r="AKW184" s="216"/>
      <c r="AKX184" s="216"/>
      <c r="AKY184" s="216"/>
      <c r="AKZ184" s="216"/>
      <c r="ALA184" s="216"/>
      <c r="ALB184" s="216"/>
      <c r="ALC184" s="216"/>
      <c r="ALD184" s="216"/>
      <c r="ALE184" s="216"/>
      <c r="ALF184" s="216"/>
      <c r="ALG184" s="216"/>
      <c r="ALH184" s="216"/>
      <c r="ALI184" s="216"/>
      <c r="ALJ184" s="216"/>
      <c r="ALK184" s="216"/>
      <c r="ALL184" s="216"/>
      <c r="ALM184" s="216"/>
      <c r="ALN184" s="216"/>
      <c r="ALO184" s="216"/>
      <c r="ALP184" s="216"/>
      <c r="ALQ184" s="216"/>
      <c r="ALR184" s="216"/>
      <c r="ALS184" s="216"/>
      <c r="ALT184" s="216"/>
      <c r="ALU184" s="216"/>
      <c r="ALV184" s="216"/>
      <c r="ALW184" s="216"/>
      <c r="ALX184" s="216"/>
      <c r="ALY184" s="216"/>
      <c r="ALZ184" s="216"/>
      <c r="AMA184" s="216"/>
      <c r="AMB184" s="216"/>
      <c r="AMC184" s="216"/>
      <c r="AMD184" s="216"/>
      <c r="AME184" s="216"/>
      <c r="AMF184" s="216"/>
      <c r="AMG184" s="216"/>
      <c r="AMH184" s="216"/>
      <c r="AMI184" s="216"/>
      <c r="AMJ184" s="216"/>
      <c r="AMK184" s="216"/>
      <c r="AML184" s="216"/>
      <c r="AMM184" s="216"/>
      <c r="AMN184" s="216"/>
      <c r="AMO184" s="216"/>
      <c r="AMP184" s="216"/>
      <c r="AMQ184" s="216"/>
      <c r="AMR184" s="216"/>
      <c r="AMS184" s="216"/>
      <c r="AMT184" s="216"/>
      <c r="AMU184" s="216"/>
      <c r="AMV184" s="216"/>
      <c r="AMW184" s="216"/>
      <c r="AMX184" s="216"/>
      <c r="AMY184" s="216"/>
      <c r="AMZ184" s="216"/>
      <c r="ANA184" s="216"/>
      <c r="ANB184" s="216"/>
      <c r="ANC184" s="216"/>
      <c r="AND184" s="216"/>
      <c r="ANE184" s="216"/>
      <c r="ANF184" s="216"/>
      <c r="ANG184" s="216"/>
      <c r="ANH184" s="216"/>
      <c r="ANI184" s="216"/>
      <c r="ANJ184" s="216"/>
      <c r="ANK184" s="216"/>
      <c r="ANL184" s="216"/>
      <c r="ANM184" s="216"/>
      <c r="ANN184" s="216"/>
      <c r="ANO184" s="216"/>
      <c r="ANP184" s="216"/>
      <c r="ANQ184" s="216"/>
      <c r="ANR184" s="216"/>
      <c r="ANS184" s="216"/>
      <c r="ANT184" s="216"/>
      <c r="ANU184" s="216"/>
      <c r="ANV184" s="216"/>
      <c r="ANW184" s="216"/>
      <c r="ANX184" s="216"/>
      <c r="ANY184" s="216"/>
      <c r="ANZ184" s="216"/>
      <c r="AOA184" s="216"/>
      <c r="AOB184" s="216"/>
      <c r="AOC184" s="216"/>
      <c r="AOD184" s="216"/>
      <c r="AOE184" s="216"/>
      <c r="AOF184" s="216"/>
      <c r="AOG184" s="216"/>
      <c r="AOH184" s="216"/>
      <c r="AOI184" s="216"/>
      <c r="AOJ184" s="216"/>
      <c r="AOK184" s="216"/>
      <c r="AOL184" s="216"/>
      <c r="AOM184" s="216"/>
      <c r="AON184" s="216"/>
      <c r="AOO184" s="216"/>
      <c r="AOP184" s="216"/>
      <c r="AOQ184" s="216"/>
      <c r="AOR184" s="216"/>
      <c r="AOS184" s="216"/>
      <c r="AOT184" s="216"/>
      <c r="AOU184" s="216"/>
      <c r="AOV184" s="216"/>
      <c r="AOW184" s="216"/>
      <c r="AOX184" s="216"/>
      <c r="AOY184" s="216"/>
      <c r="AOZ184" s="216"/>
      <c r="APA184" s="216"/>
      <c r="APB184" s="216"/>
      <c r="APC184" s="216"/>
      <c r="APD184" s="216"/>
      <c r="APE184" s="216"/>
      <c r="APF184" s="216"/>
      <c r="APG184" s="216"/>
      <c r="APH184" s="216"/>
      <c r="API184" s="216"/>
      <c r="APJ184" s="216"/>
      <c r="APK184" s="216"/>
      <c r="APL184" s="216"/>
      <c r="APM184" s="216"/>
      <c r="APN184" s="216"/>
      <c r="APO184" s="216"/>
      <c r="APP184" s="216"/>
      <c r="APQ184" s="216"/>
      <c r="APR184" s="216"/>
      <c r="APS184" s="216"/>
      <c r="APT184" s="216"/>
      <c r="APU184" s="216"/>
      <c r="APV184" s="216"/>
      <c r="APW184" s="216"/>
      <c r="APX184" s="216"/>
      <c r="APY184" s="216"/>
      <c r="APZ184" s="216"/>
      <c r="AQA184" s="216"/>
      <c r="AQB184" s="216"/>
      <c r="AQC184" s="216"/>
      <c r="AQD184" s="216"/>
      <c r="AQE184" s="216"/>
      <c r="AQF184" s="216"/>
      <c r="AQG184" s="216"/>
      <c r="AQH184" s="216"/>
      <c r="AQI184" s="216"/>
      <c r="AQJ184" s="216"/>
      <c r="AQK184" s="216"/>
      <c r="AQL184" s="216"/>
      <c r="AQM184" s="216"/>
      <c r="AQN184" s="216"/>
      <c r="AQO184" s="216"/>
      <c r="AQP184" s="216"/>
      <c r="AQQ184" s="216"/>
      <c r="AQR184" s="216"/>
      <c r="AQS184" s="216"/>
      <c r="AQT184" s="216"/>
      <c r="AQU184" s="216"/>
      <c r="AQV184" s="216"/>
      <c r="AQW184" s="216"/>
      <c r="AQX184" s="216"/>
      <c r="AQY184" s="216"/>
      <c r="AQZ184" s="216"/>
      <c r="ARA184" s="216"/>
      <c r="ARB184" s="216"/>
      <c r="ARC184" s="216"/>
      <c r="ARD184" s="216"/>
      <c r="ARE184" s="216"/>
      <c r="ARF184" s="216"/>
      <c r="ARG184" s="216"/>
      <c r="ARH184" s="216"/>
      <c r="ARI184" s="216"/>
      <c r="ARJ184" s="216"/>
      <c r="ARK184" s="216"/>
      <c r="ARL184" s="216"/>
      <c r="ARM184" s="216"/>
      <c r="ARN184" s="216"/>
      <c r="ARO184" s="216"/>
      <c r="ARP184" s="216"/>
      <c r="ARQ184" s="216"/>
      <c r="ARR184" s="216"/>
      <c r="ARS184" s="216"/>
      <c r="ART184" s="216"/>
      <c r="ARU184" s="216"/>
      <c r="ARV184" s="216"/>
      <c r="ARW184" s="216"/>
      <c r="ARX184" s="216"/>
      <c r="ARY184" s="216"/>
      <c r="ARZ184" s="216"/>
      <c r="ASA184" s="216"/>
      <c r="ASB184" s="216"/>
      <c r="ASC184" s="216"/>
      <c r="ASD184" s="216"/>
      <c r="ASE184" s="216"/>
      <c r="ASF184" s="216"/>
      <c r="ASG184" s="216"/>
      <c r="ASH184" s="216"/>
      <c r="ASI184" s="216"/>
      <c r="ASJ184" s="216"/>
      <c r="ASK184" s="216"/>
      <c r="ASL184" s="216"/>
      <c r="ASM184" s="216"/>
      <c r="ASN184" s="216"/>
      <c r="ASO184" s="216"/>
      <c r="ASP184" s="216"/>
      <c r="ASQ184" s="216"/>
      <c r="ASR184" s="216"/>
      <c r="ASS184" s="216"/>
      <c r="AST184" s="216"/>
      <c r="ASU184" s="216"/>
      <c r="ASV184" s="216"/>
      <c r="ASW184" s="216"/>
      <c r="ASX184" s="216"/>
      <c r="ASY184" s="216"/>
      <c r="ASZ184" s="216"/>
      <c r="ATA184" s="216"/>
      <c r="ATB184" s="216"/>
      <c r="ATC184" s="216"/>
      <c r="ATD184" s="216"/>
      <c r="ATE184" s="216"/>
      <c r="ATF184" s="216"/>
      <c r="ATG184" s="216"/>
      <c r="ATH184" s="216"/>
      <c r="ATI184" s="216"/>
      <c r="ATJ184" s="216"/>
      <c r="ATK184" s="216"/>
      <c r="ATL184" s="216"/>
      <c r="ATM184" s="216"/>
      <c r="ATN184" s="216"/>
      <c r="ATO184" s="216"/>
      <c r="ATP184" s="216"/>
      <c r="ATQ184" s="216"/>
      <c r="ATR184" s="216"/>
      <c r="ATS184" s="216"/>
      <c r="ATT184" s="216"/>
      <c r="ATU184" s="216"/>
      <c r="ATV184" s="216"/>
      <c r="ATW184" s="216"/>
      <c r="ATX184" s="216"/>
      <c r="ATY184" s="216"/>
      <c r="ATZ184" s="216"/>
      <c r="AUA184" s="216"/>
      <c r="AUB184" s="216"/>
      <c r="AUC184" s="216"/>
      <c r="AUD184" s="216"/>
      <c r="AUE184" s="216"/>
      <c r="AUF184" s="216"/>
      <c r="AUG184" s="216"/>
      <c r="AUH184" s="216"/>
      <c r="AUI184" s="216"/>
      <c r="AUJ184" s="216"/>
      <c r="AUK184" s="216"/>
      <c r="AUL184" s="216"/>
      <c r="AUM184" s="216"/>
      <c r="AUN184" s="216"/>
      <c r="AUO184" s="216"/>
      <c r="AUP184" s="216"/>
      <c r="AUQ184" s="216"/>
      <c r="AUR184" s="216"/>
      <c r="AUS184" s="216"/>
      <c r="AUT184" s="216"/>
      <c r="AUU184" s="216"/>
      <c r="AUV184" s="216"/>
      <c r="AUW184" s="216"/>
      <c r="AUX184" s="216"/>
      <c r="AUY184" s="216"/>
      <c r="AUZ184" s="216"/>
      <c r="AVA184" s="216"/>
      <c r="AVB184" s="216"/>
      <c r="AVC184" s="216"/>
      <c r="AVD184" s="216"/>
      <c r="AVE184" s="216"/>
      <c r="AVF184" s="216"/>
      <c r="AVG184" s="216"/>
      <c r="AVH184" s="216"/>
      <c r="AVI184" s="216"/>
      <c r="AVJ184" s="216"/>
      <c r="AVK184" s="216"/>
      <c r="AVL184" s="216"/>
      <c r="AVM184" s="216"/>
      <c r="AVN184" s="216"/>
      <c r="AVO184" s="216"/>
      <c r="AVP184" s="216"/>
      <c r="AVQ184" s="216"/>
      <c r="AVR184" s="216"/>
      <c r="AVS184" s="216"/>
      <c r="AVT184" s="216"/>
      <c r="AVU184" s="216"/>
      <c r="AVV184" s="216"/>
      <c r="AVW184" s="216"/>
      <c r="AVX184" s="216"/>
      <c r="AVY184" s="216"/>
      <c r="AVZ184" s="216"/>
      <c r="AWA184" s="216"/>
      <c r="AWB184" s="216"/>
      <c r="AWC184" s="216"/>
      <c r="AWD184" s="216"/>
      <c r="AWE184" s="216"/>
      <c r="AWF184" s="216"/>
      <c r="AWG184" s="216"/>
      <c r="AWH184" s="216"/>
      <c r="AWI184" s="216"/>
      <c r="AWJ184" s="216"/>
      <c r="AWK184" s="216"/>
      <c r="AWL184" s="216"/>
      <c r="AWM184" s="216"/>
      <c r="AWN184" s="216"/>
      <c r="AWO184" s="216"/>
      <c r="AWP184" s="216"/>
      <c r="AWQ184" s="216"/>
      <c r="AWR184" s="216"/>
      <c r="AWS184" s="216"/>
      <c r="AWT184" s="216"/>
      <c r="AWU184" s="216"/>
      <c r="AWV184" s="216"/>
      <c r="AWW184" s="216"/>
      <c r="AWX184" s="216"/>
      <c r="AWY184" s="216"/>
      <c r="AWZ184" s="216"/>
      <c r="AXA184" s="216"/>
      <c r="AXB184" s="216"/>
      <c r="AXC184" s="216"/>
      <c r="AXD184" s="216"/>
      <c r="AXE184" s="216"/>
      <c r="AXF184" s="216"/>
      <c r="AXG184" s="216"/>
      <c r="AXH184" s="216"/>
      <c r="AXI184" s="216"/>
      <c r="AXJ184" s="216"/>
      <c r="AXK184" s="216"/>
      <c r="AXL184" s="216"/>
      <c r="AXM184" s="216"/>
      <c r="AXN184" s="216"/>
      <c r="AXO184" s="216"/>
      <c r="AXP184" s="216"/>
      <c r="AXQ184" s="216"/>
      <c r="AXR184" s="216"/>
      <c r="AXS184" s="216"/>
      <c r="AXT184" s="216"/>
      <c r="AXU184" s="216"/>
      <c r="AXV184" s="216"/>
      <c r="AXW184" s="216"/>
      <c r="AXX184" s="216"/>
      <c r="AXY184" s="216"/>
      <c r="AXZ184" s="216"/>
      <c r="AYA184" s="216"/>
      <c r="AYB184" s="216"/>
      <c r="AYC184" s="216"/>
      <c r="AYD184" s="216"/>
      <c r="AYE184" s="216"/>
      <c r="AYF184" s="216"/>
      <c r="AYG184" s="216"/>
      <c r="AYH184" s="216"/>
      <c r="AYI184" s="216"/>
      <c r="AYJ184" s="216"/>
      <c r="AYK184" s="216"/>
      <c r="AYL184" s="216"/>
      <c r="AYM184" s="216"/>
      <c r="AYN184" s="216"/>
      <c r="AYO184" s="216"/>
      <c r="AYP184" s="216"/>
      <c r="AYQ184" s="216"/>
      <c r="AYR184" s="216"/>
      <c r="AYS184" s="216"/>
      <c r="AYT184" s="216"/>
      <c r="AYU184" s="216"/>
      <c r="AYV184" s="216"/>
      <c r="AYW184" s="216"/>
      <c r="AYX184" s="216"/>
      <c r="AYY184" s="216"/>
      <c r="AYZ184" s="216"/>
      <c r="AZA184" s="216"/>
      <c r="AZB184" s="216"/>
      <c r="AZC184" s="216"/>
      <c r="AZD184" s="216"/>
      <c r="AZE184" s="216"/>
      <c r="AZF184" s="216"/>
      <c r="AZG184" s="216"/>
      <c r="AZH184" s="216"/>
      <c r="AZI184" s="216"/>
      <c r="AZJ184" s="216"/>
      <c r="AZK184" s="216"/>
      <c r="AZL184" s="216"/>
      <c r="AZM184" s="216"/>
      <c r="AZN184" s="216"/>
      <c r="AZO184" s="216"/>
      <c r="AZP184" s="216"/>
      <c r="AZQ184" s="216"/>
      <c r="AZR184" s="216"/>
      <c r="AZS184" s="216"/>
      <c r="AZT184" s="216"/>
      <c r="AZU184" s="216"/>
      <c r="AZV184" s="216"/>
      <c r="AZW184" s="216"/>
      <c r="AZX184" s="216"/>
      <c r="AZY184" s="216"/>
      <c r="AZZ184" s="216"/>
      <c r="BAA184" s="216"/>
      <c r="BAB184" s="216"/>
      <c r="BAC184" s="216"/>
      <c r="BAD184" s="216"/>
      <c r="BAE184" s="216"/>
      <c r="BAF184" s="216"/>
      <c r="BAG184" s="216"/>
      <c r="BAH184" s="216"/>
      <c r="BAI184" s="216"/>
      <c r="BAJ184" s="216"/>
      <c r="BAK184" s="216"/>
      <c r="BAL184" s="216"/>
      <c r="BAM184" s="216"/>
      <c r="BAN184" s="216"/>
      <c r="BAO184" s="216"/>
      <c r="BAP184" s="216"/>
      <c r="BAQ184" s="216"/>
      <c r="BAR184" s="216"/>
      <c r="BAS184" s="216"/>
      <c r="BAT184" s="216"/>
      <c r="BAU184" s="216"/>
      <c r="BAV184" s="216"/>
      <c r="BAW184" s="216"/>
      <c r="BAX184" s="216"/>
      <c r="BAY184" s="216"/>
      <c r="BAZ184" s="216"/>
      <c r="BBA184" s="216"/>
      <c r="BBB184" s="216"/>
      <c r="BBC184" s="216"/>
      <c r="BBD184" s="216"/>
      <c r="BBE184" s="216"/>
      <c r="BBF184" s="216"/>
      <c r="BBG184" s="216"/>
      <c r="BBH184" s="216"/>
      <c r="BBI184" s="216"/>
      <c r="BBJ184" s="216"/>
      <c r="BBK184" s="216"/>
      <c r="BBL184" s="216"/>
      <c r="BBM184" s="216"/>
      <c r="BBN184" s="216"/>
      <c r="BBO184" s="216"/>
      <c r="BBP184" s="216"/>
      <c r="BBQ184" s="216"/>
      <c r="BBR184" s="216"/>
      <c r="BBS184" s="216"/>
      <c r="BBT184" s="216"/>
      <c r="BBU184" s="216"/>
      <c r="BBV184" s="216"/>
      <c r="BBW184" s="216"/>
      <c r="BBX184" s="216"/>
      <c r="BBY184" s="216"/>
      <c r="BBZ184" s="216"/>
      <c r="BCA184" s="216"/>
      <c r="BCB184" s="216"/>
      <c r="BCC184" s="216"/>
      <c r="BCD184" s="216"/>
      <c r="BCE184" s="216"/>
      <c r="BCF184" s="216"/>
      <c r="BCG184" s="216"/>
      <c r="BCH184" s="216"/>
      <c r="BCI184" s="216"/>
      <c r="BCJ184" s="216"/>
      <c r="BCK184" s="216"/>
      <c r="BCL184" s="216"/>
      <c r="BCM184" s="216"/>
      <c r="BCN184" s="216"/>
      <c r="BCO184" s="216"/>
      <c r="BCP184" s="216"/>
      <c r="BCQ184" s="216"/>
      <c r="BCR184" s="216"/>
      <c r="BCS184" s="216"/>
      <c r="BCT184" s="216"/>
      <c r="BCU184" s="216"/>
      <c r="BCV184" s="216"/>
      <c r="BCW184" s="216"/>
      <c r="BCX184" s="216"/>
      <c r="BCY184" s="216"/>
      <c r="BCZ184" s="216"/>
      <c r="BDA184" s="216"/>
      <c r="BDB184" s="216"/>
      <c r="BDC184" s="216"/>
      <c r="BDD184" s="216"/>
      <c r="BDE184" s="216"/>
      <c r="BDF184" s="216"/>
      <c r="BDG184" s="216"/>
      <c r="BDH184" s="216"/>
      <c r="BDI184" s="216"/>
      <c r="BDJ184" s="216"/>
      <c r="BDK184" s="216"/>
      <c r="BDL184" s="216"/>
      <c r="BDM184" s="216"/>
      <c r="BDN184" s="216"/>
      <c r="BDO184" s="216"/>
      <c r="BDP184" s="216"/>
      <c r="BDQ184" s="216"/>
      <c r="BDR184" s="216"/>
      <c r="BDS184" s="216"/>
      <c r="BDT184" s="216"/>
      <c r="BDU184" s="216"/>
      <c r="BDV184" s="216"/>
      <c r="BDW184" s="216"/>
      <c r="BDX184" s="216"/>
      <c r="BDY184" s="216"/>
      <c r="BDZ184" s="216"/>
      <c r="BEA184" s="216"/>
      <c r="BEB184" s="216"/>
      <c r="BEC184" s="216"/>
      <c r="BED184" s="216"/>
      <c r="BEE184" s="216"/>
      <c r="BEF184" s="216"/>
      <c r="BEG184" s="216"/>
      <c r="BEH184" s="216"/>
      <c r="BEI184" s="216"/>
      <c r="BEJ184" s="216"/>
      <c r="BEK184" s="216"/>
      <c r="BEL184" s="216"/>
      <c r="BEM184" s="216"/>
      <c r="BEN184" s="216"/>
      <c r="BEO184" s="216"/>
      <c r="BEP184" s="216"/>
      <c r="BEQ184" s="216"/>
      <c r="BER184" s="216"/>
      <c r="BES184" s="216"/>
      <c r="BET184" s="216"/>
      <c r="BEU184" s="216"/>
      <c r="BEV184" s="216"/>
      <c r="BEW184" s="216"/>
      <c r="BEX184" s="216"/>
      <c r="BEY184" s="216"/>
      <c r="BEZ184" s="216"/>
      <c r="BFA184" s="216"/>
      <c r="BFB184" s="216"/>
      <c r="BFC184" s="216"/>
      <c r="BFD184" s="216"/>
      <c r="BFE184" s="216"/>
      <c r="BFF184" s="216"/>
      <c r="BFG184" s="216"/>
      <c r="BFH184" s="216"/>
      <c r="BFI184" s="216"/>
      <c r="BFJ184" s="216"/>
      <c r="BFK184" s="216"/>
      <c r="BFL184" s="216"/>
      <c r="BFM184" s="216"/>
      <c r="BFN184" s="216"/>
      <c r="BFO184" s="216"/>
      <c r="BFP184" s="216"/>
      <c r="BFQ184" s="216"/>
      <c r="BFR184" s="216"/>
      <c r="BFS184" s="216"/>
      <c r="BFT184" s="216"/>
      <c r="BFU184" s="216"/>
      <c r="BFV184" s="216"/>
      <c r="BFW184" s="216"/>
      <c r="BFX184" s="216"/>
      <c r="BFY184" s="216"/>
      <c r="BFZ184" s="216"/>
      <c r="BGA184" s="216"/>
      <c r="BGB184" s="216"/>
      <c r="BGC184" s="216"/>
      <c r="BGD184" s="216"/>
      <c r="BGE184" s="216"/>
      <c r="BGF184" s="216"/>
      <c r="BGG184" s="216"/>
      <c r="BGH184" s="216"/>
      <c r="BGI184" s="216"/>
      <c r="BGJ184" s="216"/>
      <c r="BGK184" s="216"/>
      <c r="BGL184" s="216"/>
      <c r="BGM184" s="216"/>
      <c r="BGN184" s="216"/>
      <c r="BGO184" s="216"/>
      <c r="BGP184" s="216"/>
      <c r="BGQ184" s="216"/>
      <c r="BGR184" s="216"/>
      <c r="BGS184" s="216"/>
      <c r="BGT184" s="216"/>
      <c r="BGU184" s="216"/>
      <c r="BGV184" s="216"/>
      <c r="BGW184" s="216"/>
      <c r="BGX184" s="216"/>
      <c r="BGY184" s="216"/>
      <c r="BGZ184" s="216"/>
      <c r="BHA184" s="216"/>
      <c r="BHB184" s="216"/>
      <c r="BHC184" s="216"/>
      <c r="BHD184" s="216"/>
      <c r="BHE184" s="216"/>
      <c r="BHF184" s="216"/>
      <c r="BHG184" s="216"/>
      <c r="BHH184" s="216"/>
      <c r="BHI184" s="216"/>
      <c r="BHJ184" s="216"/>
      <c r="BHK184" s="216"/>
      <c r="BHL184" s="216"/>
      <c r="BHM184" s="216"/>
      <c r="BHN184" s="216"/>
      <c r="BHO184" s="216"/>
      <c r="BHP184" s="216"/>
      <c r="BHQ184" s="216"/>
      <c r="BHR184" s="216"/>
      <c r="BHS184" s="216"/>
      <c r="BHT184" s="216"/>
      <c r="BHU184" s="216"/>
      <c r="BHV184" s="216"/>
      <c r="BHW184" s="216"/>
      <c r="BHX184" s="216"/>
      <c r="BHY184" s="216"/>
      <c r="BHZ184" s="216"/>
      <c r="BIA184" s="216"/>
      <c r="BIB184" s="216"/>
      <c r="BIC184" s="216"/>
      <c r="BID184" s="216"/>
      <c r="BIE184" s="216"/>
      <c r="BIF184" s="216"/>
      <c r="BIG184" s="216"/>
      <c r="BIH184" s="216"/>
      <c r="BII184" s="216"/>
      <c r="BIJ184" s="216"/>
      <c r="BIK184" s="216"/>
      <c r="BIL184" s="216"/>
      <c r="BIM184" s="216"/>
      <c r="BIN184" s="216"/>
      <c r="BIO184" s="216"/>
      <c r="BIP184" s="216"/>
      <c r="BIQ184" s="216"/>
      <c r="BIR184" s="216"/>
      <c r="BIS184" s="216"/>
      <c r="BIT184" s="216"/>
      <c r="BIU184" s="216"/>
      <c r="BIV184" s="216"/>
      <c r="BIW184" s="216"/>
      <c r="BIX184" s="216"/>
      <c r="BIY184" s="216"/>
      <c r="BIZ184" s="216"/>
      <c r="BJA184" s="216"/>
      <c r="BJB184" s="216"/>
      <c r="BJC184" s="216"/>
      <c r="BJD184" s="216"/>
      <c r="BJE184" s="216"/>
      <c r="BJF184" s="216"/>
      <c r="BJG184" s="216"/>
      <c r="BJH184" s="216"/>
      <c r="BJI184" s="216"/>
      <c r="BJJ184" s="216"/>
      <c r="BJK184" s="216"/>
      <c r="BJL184" s="216"/>
      <c r="BJM184" s="216"/>
      <c r="BJN184" s="216"/>
      <c r="BJO184" s="216"/>
      <c r="BJP184" s="216"/>
      <c r="BJQ184" s="216"/>
      <c r="BJR184" s="216"/>
      <c r="BJS184" s="216"/>
      <c r="BJT184" s="216"/>
      <c r="BJU184" s="216"/>
      <c r="BJV184" s="216"/>
      <c r="BJW184" s="216"/>
      <c r="BJX184" s="216"/>
      <c r="BJY184" s="216"/>
      <c r="BJZ184" s="216"/>
      <c r="BKA184" s="216"/>
      <c r="BKB184" s="216"/>
      <c r="BKC184" s="216"/>
      <c r="BKD184" s="216"/>
      <c r="BKE184" s="216"/>
      <c r="BKF184" s="216"/>
      <c r="BKG184" s="216"/>
      <c r="BKH184" s="216"/>
      <c r="BKI184" s="216"/>
      <c r="BKJ184" s="216"/>
      <c r="BKK184" s="216"/>
      <c r="BKL184" s="216"/>
      <c r="BKM184" s="216"/>
      <c r="BKN184" s="216"/>
      <c r="BKO184" s="216"/>
      <c r="BKP184" s="216"/>
      <c r="BKQ184" s="216"/>
      <c r="BKR184" s="216"/>
      <c r="BKS184" s="216"/>
      <c r="BKT184" s="216"/>
      <c r="BKU184" s="216"/>
      <c r="BKV184" s="216"/>
      <c r="BKW184" s="216"/>
      <c r="BKX184" s="216"/>
      <c r="BKY184" s="216"/>
      <c r="BKZ184" s="216"/>
      <c r="BLA184" s="216"/>
      <c r="BLB184" s="216"/>
      <c r="BLC184" s="216"/>
      <c r="BLD184" s="216"/>
      <c r="BLE184" s="216"/>
      <c r="BLF184" s="216"/>
      <c r="BLG184" s="216"/>
      <c r="BLH184" s="216"/>
      <c r="BLI184" s="216"/>
      <c r="BLJ184" s="216"/>
      <c r="BLK184" s="216"/>
      <c r="BLL184" s="216"/>
      <c r="BLM184" s="216"/>
      <c r="BLN184" s="216"/>
      <c r="BLO184" s="216"/>
      <c r="BLP184" s="216"/>
      <c r="BLQ184" s="216"/>
      <c r="BLR184" s="216"/>
      <c r="BLS184" s="216"/>
      <c r="BLT184" s="216"/>
      <c r="BLU184" s="216"/>
      <c r="BLV184" s="216"/>
      <c r="BLW184" s="216"/>
      <c r="BLX184" s="216"/>
      <c r="BLY184" s="216"/>
      <c r="BLZ184" s="216"/>
      <c r="BMA184" s="216"/>
      <c r="BMB184" s="216"/>
      <c r="BMC184" s="216"/>
      <c r="BMD184" s="216"/>
      <c r="BME184" s="216"/>
      <c r="BMF184" s="216"/>
      <c r="BMG184" s="216"/>
      <c r="BMH184" s="216"/>
      <c r="BMI184" s="216"/>
      <c r="BMJ184" s="216"/>
      <c r="BMK184" s="216"/>
      <c r="BML184" s="216"/>
      <c r="BMM184" s="216"/>
      <c r="BMN184" s="216"/>
      <c r="BMO184" s="216"/>
      <c r="BMP184" s="216"/>
      <c r="BMQ184" s="216"/>
      <c r="BMR184" s="216"/>
      <c r="BMS184" s="216"/>
      <c r="BMT184" s="216"/>
      <c r="BMU184" s="216"/>
      <c r="BMV184" s="216"/>
      <c r="BMW184" s="216"/>
      <c r="BMX184" s="216"/>
      <c r="BMY184" s="216"/>
      <c r="BMZ184" s="216"/>
      <c r="BNA184" s="216"/>
      <c r="BNB184" s="216"/>
      <c r="BNC184" s="216"/>
      <c r="BND184" s="216"/>
      <c r="BNE184" s="216"/>
      <c r="BNF184" s="216"/>
      <c r="BNG184" s="216"/>
      <c r="BNH184" s="216"/>
      <c r="BNI184" s="216"/>
      <c r="BNJ184" s="216"/>
      <c r="BNK184" s="216"/>
      <c r="BNL184" s="216"/>
      <c r="BNM184" s="216"/>
      <c r="BNN184" s="216"/>
      <c r="BNO184" s="216"/>
      <c r="BNP184" s="216"/>
      <c r="BNQ184" s="216"/>
      <c r="BNR184" s="216"/>
      <c r="BNS184" s="216"/>
      <c r="BNT184" s="216"/>
      <c r="BNU184" s="216"/>
      <c r="BNV184" s="216"/>
      <c r="BNW184" s="216"/>
      <c r="BNX184" s="216"/>
      <c r="BNY184" s="216"/>
      <c r="BNZ184" s="216"/>
      <c r="BOA184" s="216"/>
      <c r="BOB184" s="216"/>
      <c r="BOC184" s="216"/>
      <c r="BOD184" s="216"/>
      <c r="BOE184" s="216"/>
      <c r="BOF184" s="216"/>
      <c r="BOG184" s="216"/>
      <c r="BOH184" s="216"/>
      <c r="BOI184" s="216"/>
      <c r="BOJ184" s="216"/>
      <c r="BOK184" s="216"/>
      <c r="BOL184" s="216"/>
      <c r="BOM184" s="216"/>
      <c r="BON184" s="216"/>
      <c r="BOO184" s="216"/>
      <c r="BOP184" s="216"/>
      <c r="BOQ184" s="216"/>
      <c r="BOR184" s="216"/>
      <c r="BOS184" s="216"/>
      <c r="BOT184" s="216"/>
      <c r="BOU184" s="216"/>
      <c r="BOV184" s="216"/>
      <c r="BOW184" s="216"/>
      <c r="BOX184" s="216"/>
      <c r="BOY184" s="216"/>
      <c r="BOZ184" s="216"/>
      <c r="BPA184" s="216"/>
      <c r="BPB184" s="216"/>
      <c r="BPC184" s="216"/>
      <c r="BPD184" s="216"/>
      <c r="BPE184" s="216"/>
      <c r="BPF184" s="216"/>
      <c r="BPG184" s="216"/>
      <c r="BPH184" s="216"/>
      <c r="BPI184" s="216"/>
      <c r="BPJ184" s="216"/>
      <c r="BPK184" s="216"/>
      <c r="BPL184" s="216"/>
      <c r="BPM184" s="216"/>
      <c r="BPN184" s="216"/>
      <c r="BPO184" s="216"/>
      <c r="BPP184" s="216"/>
      <c r="BPQ184" s="216"/>
      <c r="BPR184" s="216"/>
      <c r="BPS184" s="216"/>
      <c r="BPT184" s="216"/>
      <c r="BPU184" s="216"/>
      <c r="BPV184" s="216"/>
      <c r="BPW184" s="216"/>
      <c r="BPX184" s="216"/>
      <c r="BPY184" s="216"/>
      <c r="BPZ184" s="216"/>
      <c r="BQA184" s="216"/>
      <c r="BQB184" s="216"/>
      <c r="BQC184" s="216"/>
      <c r="BQD184" s="216"/>
      <c r="BQE184" s="216"/>
      <c r="BQF184" s="216"/>
      <c r="BQG184" s="216"/>
      <c r="BQH184" s="216"/>
      <c r="BQI184" s="216"/>
      <c r="BQJ184" s="216"/>
      <c r="BQK184" s="216"/>
      <c r="BQL184" s="216"/>
      <c r="BQM184" s="216"/>
      <c r="BQN184" s="216"/>
      <c r="BQO184" s="216"/>
      <c r="BQP184" s="216"/>
      <c r="BQQ184" s="216"/>
      <c r="BQR184" s="216"/>
      <c r="BQS184" s="216"/>
      <c r="BQT184" s="216"/>
      <c r="BQU184" s="216"/>
      <c r="BQV184" s="216"/>
      <c r="BQW184" s="216"/>
      <c r="BQX184" s="216"/>
      <c r="BQY184" s="216"/>
      <c r="BQZ184" s="216"/>
      <c r="BRA184" s="216"/>
      <c r="BRB184" s="216"/>
      <c r="BRC184" s="216"/>
      <c r="BRD184" s="216"/>
      <c r="BRE184" s="216"/>
      <c r="BRF184" s="216"/>
      <c r="BRG184" s="216"/>
      <c r="BRH184" s="216"/>
      <c r="BRI184" s="216"/>
      <c r="BRJ184" s="216"/>
      <c r="BRK184" s="216"/>
      <c r="BRL184" s="216"/>
      <c r="BRM184" s="216"/>
      <c r="BRN184" s="216"/>
      <c r="BRO184" s="216"/>
      <c r="BRP184" s="216"/>
      <c r="BRQ184" s="216"/>
      <c r="BRR184" s="216"/>
      <c r="BRS184" s="216"/>
      <c r="BRT184" s="216"/>
      <c r="BRU184" s="216"/>
      <c r="BRV184" s="216"/>
      <c r="BRW184" s="216"/>
      <c r="BRX184" s="216"/>
      <c r="BRY184" s="216"/>
      <c r="BRZ184" s="216"/>
      <c r="BSA184" s="216"/>
      <c r="BSB184" s="216"/>
      <c r="BSC184" s="216"/>
      <c r="BSD184" s="216"/>
      <c r="BSE184" s="216"/>
      <c r="BSF184" s="216"/>
      <c r="BSG184" s="216"/>
      <c r="BSH184" s="216"/>
      <c r="BSI184" s="216"/>
      <c r="BSJ184" s="216"/>
      <c r="BSK184" s="216"/>
      <c r="BSL184" s="216"/>
      <c r="BSM184" s="216"/>
      <c r="BSN184" s="216"/>
      <c r="BSO184" s="216"/>
      <c r="BSP184" s="216"/>
      <c r="BSQ184" s="216"/>
      <c r="BSR184" s="216"/>
      <c r="BSS184" s="216"/>
      <c r="BST184" s="216"/>
      <c r="BSU184" s="216"/>
      <c r="BSV184" s="216"/>
      <c r="BSW184" s="216"/>
      <c r="BSX184" s="216"/>
      <c r="BSY184" s="216"/>
      <c r="BSZ184" s="216"/>
      <c r="BTA184" s="216"/>
      <c r="BTB184" s="216"/>
      <c r="BTC184" s="216"/>
      <c r="BTD184" s="216"/>
      <c r="BTE184" s="216"/>
      <c r="BTF184" s="216"/>
      <c r="BTG184" s="216"/>
      <c r="BTH184" s="216"/>
      <c r="BTI184" s="216"/>
      <c r="BTJ184" s="216"/>
      <c r="BTK184" s="216"/>
      <c r="BTL184" s="216"/>
      <c r="BTM184" s="216"/>
      <c r="BTN184" s="216"/>
      <c r="BTO184" s="216"/>
      <c r="BTP184" s="216"/>
      <c r="BTQ184" s="216"/>
      <c r="BTR184" s="216"/>
      <c r="BTS184" s="216"/>
      <c r="BTT184" s="216"/>
      <c r="BTU184" s="216"/>
      <c r="BTV184" s="216"/>
      <c r="BTW184" s="216"/>
      <c r="BTX184" s="216"/>
      <c r="BTY184" s="216"/>
      <c r="BTZ184" s="216"/>
      <c r="BUA184" s="216"/>
      <c r="BUB184" s="216"/>
      <c r="BUC184" s="216"/>
      <c r="BUD184" s="216"/>
      <c r="BUE184" s="216"/>
      <c r="BUF184" s="216"/>
      <c r="BUG184" s="216"/>
      <c r="BUH184" s="216"/>
      <c r="BUI184" s="216"/>
      <c r="BUJ184" s="216"/>
      <c r="BUK184" s="216"/>
      <c r="BUL184" s="216"/>
      <c r="BUM184" s="216"/>
      <c r="BUN184" s="216"/>
      <c r="BUO184" s="216"/>
      <c r="BUP184" s="216"/>
      <c r="BUQ184" s="216"/>
      <c r="BUR184" s="216"/>
      <c r="BUS184" s="216"/>
      <c r="BUT184" s="216"/>
      <c r="BUU184" s="216"/>
      <c r="BUV184" s="216"/>
      <c r="BUW184" s="216"/>
      <c r="BUX184" s="216"/>
      <c r="BUY184" s="216"/>
      <c r="BUZ184" s="216"/>
      <c r="BVA184" s="216"/>
      <c r="BVB184" s="216"/>
      <c r="BVC184" s="216"/>
      <c r="BVD184" s="216"/>
      <c r="BVE184" s="216"/>
      <c r="BVF184" s="216"/>
      <c r="BVG184" s="216"/>
      <c r="BVH184" s="216"/>
      <c r="BVI184" s="216"/>
      <c r="BVJ184" s="216"/>
      <c r="BVK184" s="216"/>
      <c r="BVL184" s="216"/>
      <c r="BVM184" s="216"/>
      <c r="BVN184" s="216"/>
      <c r="BVO184" s="216"/>
      <c r="BVP184" s="216"/>
      <c r="BVQ184" s="216"/>
      <c r="BVR184" s="216"/>
      <c r="BVS184" s="216"/>
      <c r="BVT184" s="216"/>
      <c r="BVU184" s="216"/>
      <c r="BVV184" s="216"/>
      <c r="BVW184" s="216"/>
      <c r="BVX184" s="216"/>
      <c r="BVY184" s="216"/>
      <c r="BVZ184" s="216"/>
      <c r="BWA184" s="216"/>
      <c r="BWB184" s="216"/>
      <c r="BWC184" s="216"/>
      <c r="BWD184" s="216"/>
      <c r="BWE184" s="216"/>
      <c r="BWF184" s="216"/>
      <c r="BWG184" s="216"/>
      <c r="BWH184" s="216"/>
      <c r="BWI184" s="216"/>
      <c r="BWJ184" s="216"/>
      <c r="BWK184" s="216"/>
      <c r="BWL184" s="216"/>
      <c r="BWM184" s="216"/>
      <c r="BWN184" s="216"/>
      <c r="BWO184" s="216"/>
      <c r="BWP184" s="216"/>
      <c r="BWQ184" s="216"/>
      <c r="BWR184" s="216"/>
      <c r="BWS184" s="216"/>
      <c r="BWT184" s="216"/>
      <c r="BWU184" s="216"/>
      <c r="BWV184" s="216"/>
      <c r="BWW184" s="216"/>
      <c r="BWX184" s="216"/>
      <c r="BWY184" s="216"/>
      <c r="BWZ184" s="216"/>
      <c r="BXA184" s="216"/>
      <c r="BXB184" s="216"/>
      <c r="BXC184" s="216"/>
      <c r="BXD184" s="216"/>
      <c r="BXE184" s="216"/>
      <c r="BXF184" s="216"/>
      <c r="BXG184" s="216"/>
      <c r="BXH184" s="216"/>
      <c r="BXI184" s="216"/>
      <c r="BXJ184" s="216"/>
      <c r="BXK184" s="216"/>
      <c r="BXL184" s="216"/>
      <c r="BXM184" s="216"/>
      <c r="BXN184" s="216"/>
      <c r="BXO184" s="216"/>
      <c r="BXP184" s="216"/>
      <c r="BXQ184" s="216"/>
      <c r="BXR184" s="216"/>
      <c r="BXS184" s="216"/>
      <c r="BXT184" s="216"/>
      <c r="BXU184" s="216"/>
      <c r="BXV184" s="216"/>
      <c r="BXW184" s="216"/>
      <c r="BXX184" s="216"/>
      <c r="BXY184" s="216"/>
      <c r="BXZ184" s="216"/>
      <c r="BYA184" s="216"/>
      <c r="BYB184" s="216"/>
      <c r="BYC184" s="216"/>
      <c r="BYD184" s="216"/>
      <c r="BYE184" s="216"/>
      <c r="BYF184" s="216"/>
      <c r="BYG184" s="216"/>
      <c r="BYH184" s="216"/>
      <c r="BYI184" s="216"/>
      <c r="BYJ184" s="216"/>
      <c r="BYK184" s="216"/>
      <c r="BYL184" s="216"/>
      <c r="BYM184" s="216"/>
      <c r="BYN184" s="216"/>
      <c r="BYO184" s="216"/>
      <c r="BYP184" s="216"/>
      <c r="BYQ184" s="216"/>
      <c r="BYR184" s="216"/>
      <c r="BYS184" s="216"/>
      <c r="BYT184" s="216"/>
      <c r="BYU184" s="216"/>
      <c r="BYV184" s="216"/>
      <c r="BYW184" s="216"/>
      <c r="BYX184" s="216"/>
      <c r="BYY184" s="216"/>
      <c r="BYZ184" s="216"/>
      <c r="BZA184" s="216"/>
      <c r="BZB184" s="216"/>
      <c r="BZC184" s="216"/>
      <c r="BZD184" s="216"/>
      <c r="BZE184" s="216"/>
      <c r="BZF184" s="216"/>
      <c r="BZG184" s="216"/>
      <c r="BZH184" s="216"/>
      <c r="BZI184" s="216"/>
      <c r="BZJ184" s="216"/>
      <c r="BZK184" s="216"/>
      <c r="BZL184" s="216"/>
      <c r="BZM184" s="216"/>
      <c r="BZN184" s="216"/>
      <c r="BZO184" s="216"/>
      <c r="BZP184" s="216"/>
      <c r="BZQ184" s="216"/>
      <c r="BZR184" s="216"/>
      <c r="BZS184" s="216"/>
      <c r="BZT184" s="216"/>
      <c r="BZU184" s="216"/>
      <c r="BZV184" s="216"/>
      <c r="BZW184" s="216"/>
      <c r="BZX184" s="216"/>
      <c r="BZY184" s="216"/>
      <c r="BZZ184" s="216"/>
      <c r="CAA184" s="216"/>
      <c r="CAB184" s="216"/>
      <c r="CAC184" s="216"/>
      <c r="CAD184" s="216"/>
      <c r="CAE184" s="216"/>
      <c r="CAF184" s="216"/>
      <c r="CAG184" s="216"/>
      <c r="CAH184" s="216"/>
      <c r="CAI184" s="216"/>
      <c r="CAJ184" s="216"/>
      <c r="CAK184" s="216"/>
      <c r="CAL184" s="216"/>
      <c r="CAM184" s="216"/>
      <c r="CAN184" s="216"/>
      <c r="CAO184" s="216"/>
      <c r="CAP184" s="216"/>
      <c r="CAQ184" s="216"/>
      <c r="CAR184" s="216"/>
      <c r="CAS184" s="216"/>
      <c r="CAT184" s="216"/>
      <c r="CAU184" s="216"/>
      <c r="CAV184" s="216"/>
      <c r="CAW184" s="216"/>
      <c r="CAX184" s="216"/>
      <c r="CAY184" s="216"/>
      <c r="CAZ184" s="216"/>
      <c r="CBA184" s="216"/>
      <c r="CBB184" s="216"/>
      <c r="CBC184" s="216"/>
      <c r="CBD184" s="216"/>
      <c r="CBE184" s="216"/>
      <c r="CBF184" s="216"/>
      <c r="CBG184" s="216"/>
      <c r="CBH184" s="216"/>
      <c r="CBI184" s="216"/>
      <c r="CBJ184" s="216"/>
      <c r="CBK184" s="216"/>
      <c r="CBL184" s="216"/>
      <c r="CBM184" s="216"/>
      <c r="CBN184" s="216"/>
      <c r="CBO184" s="216"/>
      <c r="CBP184" s="216"/>
      <c r="CBQ184" s="216"/>
      <c r="CBR184" s="216"/>
      <c r="CBS184" s="216"/>
      <c r="CBT184" s="216"/>
      <c r="CBU184" s="216"/>
      <c r="CBV184" s="216"/>
      <c r="CBW184" s="216"/>
      <c r="CBX184" s="216"/>
      <c r="CBY184" s="216"/>
      <c r="CBZ184" s="216"/>
      <c r="CCA184" s="216"/>
      <c r="CCB184" s="216"/>
      <c r="CCC184" s="216"/>
      <c r="CCD184" s="216"/>
      <c r="CCE184" s="216"/>
      <c r="CCF184" s="216"/>
      <c r="CCG184" s="216"/>
      <c r="CCH184" s="216"/>
      <c r="CCI184" s="216"/>
      <c r="CCJ184" s="216"/>
      <c r="CCK184" s="216"/>
      <c r="CCL184" s="216"/>
      <c r="CCM184" s="216"/>
      <c r="CCN184" s="216"/>
      <c r="CCO184" s="216"/>
      <c r="CCP184" s="216"/>
      <c r="CCQ184" s="216"/>
      <c r="CCR184" s="216"/>
      <c r="CCS184" s="216"/>
      <c r="CCT184" s="216"/>
      <c r="CCU184" s="216"/>
      <c r="CCV184" s="216"/>
      <c r="CCW184" s="216"/>
      <c r="CCX184" s="216"/>
      <c r="CCY184" s="216"/>
      <c r="CCZ184" s="216"/>
      <c r="CDA184" s="216"/>
      <c r="CDB184" s="216"/>
      <c r="CDC184" s="216"/>
      <c r="CDD184" s="216"/>
      <c r="CDE184" s="216"/>
      <c r="CDF184" s="216"/>
      <c r="CDG184" s="216"/>
      <c r="CDH184" s="216"/>
      <c r="CDI184" s="216"/>
      <c r="CDJ184" s="216"/>
      <c r="CDK184" s="216"/>
      <c r="CDL184" s="216"/>
      <c r="CDM184" s="216"/>
      <c r="CDN184" s="216"/>
      <c r="CDO184" s="216"/>
      <c r="CDP184" s="216"/>
      <c r="CDQ184" s="216"/>
      <c r="CDR184" s="216"/>
      <c r="CDS184" s="216"/>
      <c r="CDT184" s="216"/>
      <c r="CDU184" s="216"/>
      <c r="CDV184" s="216"/>
      <c r="CDW184" s="216"/>
      <c r="CDX184" s="216"/>
      <c r="CDY184" s="216"/>
      <c r="CDZ184" s="216"/>
      <c r="CEA184" s="216"/>
      <c r="CEB184" s="216"/>
      <c r="CEC184" s="216"/>
      <c r="CED184" s="216"/>
      <c r="CEE184" s="216"/>
      <c r="CEF184" s="216"/>
      <c r="CEG184" s="216"/>
      <c r="CEH184" s="216"/>
      <c r="CEI184" s="216"/>
      <c r="CEJ184" s="216"/>
      <c r="CEK184" s="216"/>
      <c r="CEL184" s="216"/>
      <c r="CEM184" s="216"/>
      <c r="CEN184" s="216"/>
      <c r="CEO184" s="216"/>
      <c r="CEP184" s="216"/>
      <c r="CEQ184" s="216"/>
      <c r="CER184" s="216"/>
      <c r="CES184" s="216"/>
      <c r="CET184" s="216"/>
      <c r="CEU184" s="216"/>
      <c r="CEV184" s="216"/>
      <c r="CEW184" s="216"/>
      <c r="CEX184" s="216"/>
      <c r="CEY184" s="216"/>
      <c r="CEZ184" s="216"/>
      <c r="CFA184" s="216"/>
      <c r="CFB184" s="216"/>
      <c r="CFC184" s="216"/>
      <c r="CFD184" s="216"/>
      <c r="CFE184" s="216"/>
      <c r="CFF184" s="216"/>
      <c r="CFG184" s="216"/>
      <c r="CFH184" s="216"/>
      <c r="CFI184" s="216"/>
      <c r="CFJ184" s="216"/>
      <c r="CFK184" s="216"/>
      <c r="CFL184" s="216"/>
      <c r="CFM184" s="216"/>
      <c r="CFN184" s="216"/>
      <c r="CFO184" s="216"/>
      <c r="CFP184" s="216"/>
      <c r="CFQ184" s="216"/>
      <c r="CFR184" s="216"/>
      <c r="CFS184" s="216"/>
      <c r="CFT184" s="216"/>
      <c r="CFU184" s="216"/>
      <c r="CFV184" s="216"/>
      <c r="CFW184" s="216"/>
      <c r="CFX184" s="216"/>
      <c r="CFY184" s="216"/>
      <c r="CFZ184" s="216"/>
      <c r="CGA184" s="216"/>
      <c r="CGB184" s="216"/>
      <c r="CGC184" s="216"/>
      <c r="CGD184" s="216"/>
      <c r="CGE184" s="216"/>
      <c r="CGF184" s="216"/>
      <c r="CGG184" s="216"/>
      <c r="CGH184" s="216"/>
      <c r="CGI184" s="216"/>
      <c r="CGJ184" s="216"/>
      <c r="CGK184" s="216"/>
      <c r="CGL184" s="216"/>
      <c r="CGM184" s="216"/>
      <c r="CGN184" s="216"/>
      <c r="CGO184" s="216"/>
      <c r="CGP184" s="216"/>
      <c r="CGQ184" s="216"/>
      <c r="CGR184" s="216"/>
      <c r="CGS184" s="216"/>
      <c r="CGT184" s="216"/>
      <c r="CGU184" s="216"/>
      <c r="CGV184" s="216"/>
      <c r="CGW184" s="216"/>
      <c r="CGX184" s="216"/>
      <c r="CGY184" s="216"/>
      <c r="CGZ184" s="216"/>
      <c r="CHA184" s="216"/>
      <c r="CHB184" s="216"/>
      <c r="CHC184" s="216"/>
      <c r="CHD184" s="216"/>
      <c r="CHE184" s="216"/>
      <c r="CHF184" s="216"/>
      <c r="CHG184" s="216"/>
      <c r="CHH184" s="216"/>
      <c r="CHI184" s="216"/>
      <c r="CHJ184" s="216"/>
      <c r="CHK184" s="216"/>
      <c r="CHL184" s="216"/>
      <c r="CHM184" s="216"/>
      <c r="CHN184" s="216"/>
      <c r="CHO184" s="216"/>
      <c r="CHP184" s="216"/>
      <c r="CHQ184" s="216"/>
      <c r="CHR184" s="216"/>
      <c r="CHS184" s="216"/>
      <c r="CHT184" s="216"/>
      <c r="CHU184" s="216"/>
      <c r="CHV184" s="216"/>
      <c r="CHW184" s="216"/>
      <c r="CHX184" s="216"/>
      <c r="CHY184" s="216"/>
      <c r="CHZ184" s="216"/>
      <c r="CIA184" s="216"/>
      <c r="CIB184" s="216"/>
      <c r="CIC184" s="216"/>
      <c r="CID184" s="216"/>
      <c r="CIE184" s="216"/>
      <c r="CIF184" s="216"/>
      <c r="CIG184" s="216"/>
      <c r="CIH184" s="216"/>
      <c r="CII184" s="216"/>
      <c r="CIJ184" s="216"/>
      <c r="CIK184" s="216"/>
      <c r="CIL184" s="216"/>
      <c r="CIM184" s="216"/>
      <c r="CIN184" s="216"/>
      <c r="CIO184" s="216"/>
      <c r="CIP184" s="216"/>
      <c r="CIQ184" s="216"/>
      <c r="CIR184" s="216"/>
      <c r="CIS184" s="216"/>
      <c r="CIT184" s="216"/>
      <c r="CIU184" s="216"/>
      <c r="CIV184" s="216"/>
      <c r="CIW184" s="216"/>
      <c r="CIX184" s="216"/>
      <c r="CIY184" s="216"/>
      <c r="CIZ184" s="216"/>
      <c r="CJA184" s="216"/>
      <c r="CJB184" s="216"/>
      <c r="CJC184" s="216"/>
      <c r="CJD184" s="216"/>
      <c r="CJE184" s="216"/>
      <c r="CJF184" s="216"/>
      <c r="CJG184" s="216"/>
      <c r="CJH184" s="216"/>
      <c r="CJI184" s="216"/>
      <c r="CJJ184" s="216"/>
      <c r="CJK184" s="216"/>
      <c r="CJL184" s="216"/>
      <c r="CJM184" s="216"/>
      <c r="CJN184" s="216"/>
      <c r="CJO184" s="216"/>
      <c r="CJP184" s="216"/>
      <c r="CJQ184" s="216"/>
      <c r="CJR184" s="216"/>
      <c r="CJS184" s="216"/>
      <c r="CJT184" s="216"/>
      <c r="CJU184" s="216"/>
      <c r="CJV184" s="216"/>
      <c r="CJW184" s="216"/>
      <c r="CJX184" s="216"/>
      <c r="CJY184" s="216"/>
      <c r="CJZ184" s="216"/>
      <c r="CKA184" s="216"/>
      <c r="CKB184" s="216"/>
      <c r="CKC184" s="216"/>
      <c r="CKD184" s="216"/>
      <c r="CKE184" s="216"/>
      <c r="CKF184" s="216"/>
      <c r="CKG184" s="216"/>
      <c r="CKH184" s="216"/>
      <c r="CKI184" s="216"/>
      <c r="CKJ184" s="216"/>
      <c r="CKK184" s="216"/>
      <c r="CKL184" s="216"/>
      <c r="CKM184" s="216"/>
      <c r="CKN184" s="216"/>
      <c r="CKO184" s="216"/>
      <c r="CKP184" s="216"/>
      <c r="CKQ184" s="216"/>
      <c r="CKR184" s="216"/>
      <c r="CKS184" s="216"/>
      <c r="CKT184" s="216"/>
      <c r="CKU184" s="216"/>
      <c r="CKV184" s="216"/>
      <c r="CKW184" s="216"/>
      <c r="CKX184" s="216"/>
      <c r="CKY184" s="216"/>
      <c r="CKZ184" s="216"/>
      <c r="CLA184" s="216"/>
      <c r="CLB184" s="216"/>
      <c r="CLC184" s="216"/>
      <c r="CLD184" s="216"/>
      <c r="CLE184" s="216"/>
      <c r="CLF184" s="216"/>
      <c r="CLG184" s="216"/>
      <c r="CLH184" s="216"/>
      <c r="CLI184" s="216"/>
      <c r="CLJ184" s="216"/>
      <c r="CLK184" s="216"/>
      <c r="CLL184" s="216"/>
      <c r="CLM184" s="216"/>
      <c r="CLN184" s="216"/>
      <c r="CLO184" s="216"/>
      <c r="CLP184" s="216"/>
      <c r="CLQ184" s="216"/>
      <c r="CLR184" s="216"/>
      <c r="CLS184" s="216"/>
      <c r="CLT184" s="216"/>
      <c r="CLU184" s="216"/>
      <c r="CLV184" s="216"/>
      <c r="CLW184" s="216"/>
      <c r="CLX184" s="216"/>
      <c r="CLY184" s="216"/>
      <c r="CLZ184" s="216"/>
      <c r="CMA184" s="216"/>
      <c r="CMB184" s="216"/>
      <c r="CMC184" s="216"/>
      <c r="CMD184" s="216"/>
      <c r="CME184" s="216"/>
      <c r="CMF184" s="216"/>
      <c r="CMG184" s="216"/>
      <c r="CMH184" s="216"/>
      <c r="CMI184" s="216"/>
      <c r="CMJ184" s="216"/>
      <c r="CMK184" s="216"/>
      <c r="CML184" s="216"/>
      <c r="CMM184" s="216"/>
      <c r="CMN184" s="216"/>
      <c r="CMO184" s="216"/>
      <c r="CMP184" s="216"/>
      <c r="CMQ184" s="216"/>
      <c r="CMR184" s="216"/>
      <c r="CMS184" s="216"/>
      <c r="CMT184" s="216"/>
      <c r="CMU184" s="216"/>
      <c r="CMV184" s="216"/>
      <c r="CMW184" s="216"/>
      <c r="CMX184" s="216"/>
      <c r="CMY184" s="216"/>
      <c r="CMZ184" s="216"/>
      <c r="CNA184" s="216"/>
      <c r="CNB184" s="216"/>
      <c r="CNC184" s="216"/>
      <c r="CND184" s="216"/>
      <c r="CNE184" s="216"/>
      <c r="CNF184" s="216"/>
      <c r="CNG184" s="216"/>
      <c r="CNH184" s="216"/>
      <c r="CNI184" s="216"/>
      <c r="CNJ184" s="216"/>
      <c r="CNK184" s="216"/>
      <c r="CNL184" s="216"/>
      <c r="CNM184" s="216"/>
      <c r="CNN184" s="216"/>
      <c r="CNO184" s="216"/>
      <c r="CNP184" s="216"/>
      <c r="CNQ184" s="216"/>
      <c r="CNR184" s="216"/>
      <c r="CNS184" s="216"/>
      <c r="CNT184" s="216"/>
      <c r="CNU184" s="216"/>
      <c r="CNV184" s="216"/>
      <c r="CNW184" s="216"/>
      <c r="CNX184" s="216"/>
      <c r="CNY184" s="216"/>
      <c r="CNZ184" s="216"/>
      <c r="COA184" s="216"/>
      <c r="COB184" s="216"/>
      <c r="COC184" s="216"/>
      <c r="COD184" s="216"/>
      <c r="COE184" s="216"/>
      <c r="COF184" s="216"/>
      <c r="COG184" s="216"/>
      <c r="COH184" s="216"/>
      <c r="COI184" s="216"/>
      <c r="COJ184" s="216"/>
      <c r="COK184" s="216"/>
      <c r="COL184" s="216"/>
      <c r="COM184" s="216"/>
      <c r="CON184" s="216"/>
      <c r="COO184" s="216"/>
      <c r="COP184" s="216"/>
      <c r="COQ184" s="216"/>
      <c r="COR184" s="216"/>
      <c r="COS184" s="216"/>
      <c r="COT184" s="216"/>
      <c r="COU184" s="216"/>
      <c r="COV184" s="216"/>
      <c r="COW184" s="216"/>
      <c r="COX184" s="216"/>
      <c r="COY184" s="216"/>
      <c r="COZ184" s="216"/>
      <c r="CPA184" s="216"/>
      <c r="CPB184" s="216"/>
      <c r="CPC184" s="216"/>
      <c r="CPD184" s="216"/>
      <c r="CPE184" s="216"/>
      <c r="CPF184" s="216"/>
      <c r="CPG184" s="216"/>
      <c r="CPH184" s="216"/>
      <c r="CPI184" s="216"/>
      <c r="CPJ184" s="216"/>
      <c r="CPK184" s="216"/>
      <c r="CPL184" s="216"/>
      <c r="CPM184" s="216"/>
      <c r="CPN184" s="216"/>
      <c r="CPO184" s="216"/>
      <c r="CPP184" s="216"/>
      <c r="CPQ184" s="216"/>
      <c r="CPR184" s="216"/>
      <c r="CPS184" s="216"/>
      <c r="CPT184" s="216"/>
      <c r="CPU184" s="216"/>
      <c r="CPV184" s="216"/>
      <c r="CPW184" s="216"/>
      <c r="CPX184" s="216"/>
      <c r="CPY184" s="216"/>
      <c r="CPZ184" s="216"/>
      <c r="CQA184" s="216"/>
      <c r="CQB184" s="216"/>
      <c r="CQC184" s="216"/>
      <c r="CQD184" s="216"/>
      <c r="CQE184" s="216"/>
      <c r="CQF184" s="216"/>
      <c r="CQG184" s="216"/>
      <c r="CQH184" s="216"/>
      <c r="CQI184" s="216"/>
      <c r="CQJ184" s="216"/>
      <c r="CQK184" s="216"/>
      <c r="CQL184" s="216"/>
      <c r="CQM184" s="216"/>
      <c r="CQN184" s="216"/>
      <c r="CQO184" s="216"/>
      <c r="CQP184" s="216"/>
      <c r="CQQ184" s="216"/>
      <c r="CQR184" s="216"/>
      <c r="CQS184" s="216"/>
      <c r="CQT184" s="216"/>
      <c r="CQU184" s="216"/>
      <c r="CQV184" s="216"/>
      <c r="CQW184" s="216"/>
      <c r="CQX184" s="216"/>
      <c r="CQY184" s="216"/>
      <c r="CQZ184" s="216"/>
      <c r="CRA184" s="216"/>
      <c r="CRB184" s="216"/>
      <c r="CRC184" s="216"/>
      <c r="CRD184" s="216"/>
      <c r="CRE184" s="216"/>
      <c r="CRF184" s="216"/>
      <c r="CRG184" s="216"/>
      <c r="CRH184" s="216"/>
      <c r="CRI184" s="216"/>
      <c r="CRJ184" s="216"/>
      <c r="CRK184" s="216"/>
      <c r="CRL184" s="216"/>
      <c r="CRM184" s="216"/>
      <c r="CRN184" s="216"/>
      <c r="CRO184" s="216"/>
      <c r="CRP184" s="216"/>
      <c r="CRQ184" s="216"/>
      <c r="CRR184" s="216"/>
      <c r="CRS184" s="216"/>
      <c r="CRT184" s="216"/>
      <c r="CRU184" s="216"/>
      <c r="CRV184" s="216"/>
      <c r="CRW184" s="216"/>
      <c r="CRX184" s="216"/>
      <c r="CRY184" s="216"/>
      <c r="CRZ184" s="216"/>
      <c r="CSA184" s="216"/>
      <c r="CSB184" s="216"/>
      <c r="CSC184" s="216"/>
      <c r="CSD184" s="216"/>
      <c r="CSE184" s="216"/>
      <c r="CSF184" s="216"/>
      <c r="CSG184" s="216"/>
      <c r="CSH184" s="216"/>
      <c r="CSI184" s="216"/>
      <c r="CSJ184" s="216"/>
      <c r="CSK184" s="216"/>
      <c r="CSL184" s="216"/>
      <c r="CSM184" s="216"/>
      <c r="CSN184" s="216"/>
      <c r="CSO184" s="216"/>
      <c r="CSP184" s="216"/>
      <c r="CSQ184" s="216"/>
      <c r="CSR184" s="216"/>
      <c r="CSS184" s="216"/>
      <c r="CST184" s="216"/>
      <c r="CSU184" s="216"/>
      <c r="CSV184" s="216"/>
      <c r="CSW184" s="216"/>
      <c r="CSX184" s="216"/>
      <c r="CSY184" s="216"/>
      <c r="CSZ184" s="216"/>
      <c r="CTA184" s="216"/>
      <c r="CTB184" s="216"/>
      <c r="CTC184" s="216"/>
      <c r="CTD184" s="216"/>
      <c r="CTE184" s="216"/>
      <c r="CTF184" s="216"/>
      <c r="CTG184" s="216"/>
      <c r="CTH184" s="216"/>
      <c r="CTI184" s="216"/>
      <c r="CTJ184" s="216"/>
      <c r="CTK184" s="216"/>
      <c r="CTL184" s="216"/>
      <c r="CTM184" s="216"/>
      <c r="CTN184" s="216"/>
      <c r="CTO184" s="216"/>
      <c r="CTP184" s="216"/>
      <c r="CTQ184" s="216"/>
      <c r="CTR184" s="216"/>
      <c r="CTS184" s="216"/>
      <c r="CTT184" s="216"/>
      <c r="CTU184" s="216"/>
      <c r="CTV184" s="216"/>
      <c r="CTW184" s="216"/>
      <c r="CTX184" s="216"/>
      <c r="CTY184" s="216"/>
      <c r="CTZ184" s="216"/>
      <c r="CUA184" s="216"/>
      <c r="CUB184" s="216"/>
      <c r="CUC184" s="216"/>
      <c r="CUD184" s="216"/>
      <c r="CUE184" s="216"/>
      <c r="CUF184" s="216"/>
      <c r="CUG184" s="216"/>
      <c r="CUH184" s="216"/>
      <c r="CUI184" s="216"/>
      <c r="CUJ184" s="216"/>
      <c r="CUK184" s="216"/>
      <c r="CUL184" s="216"/>
      <c r="CUM184" s="216"/>
      <c r="CUN184" s="216"/>
      <c r="CUO184" s="216"/>
      <c r="CUP184" s="216"/>
      <c r="CUQ184" s="216"/>
      <c r="CUR184" s="216"/>
      <c r="CUS184" s="216"/>
      <c r="CUT184" s="216"/>
      <c r="CUU184" s="216"/>
      <c r="CUV184" s="216"/>
      <c r="CUW184" s="216"/>
      <c r="CUX184" s="216"/>
      <c r="CUY184" s="216"/>
      <c r="CUZ184" s="216"/>
      <c r="CVA184" s="216"/>
      <c r="CVB184" s="216"/>
      <c r="CVC184" s="216"/>
      <c r="CVD184" s="216"/>
      <c r="CVE184" s="216"/>
      <c r="CVF184" s="216"/>
      <c r="CVG184" s="216"/>
      <c r="CVH184" s="216"/>
      <c r="CVI184" s="216"/>
      <c r="CVJ184" s="216"/>
      <c r="CVK184" s="216"/>
      <c r="CVL184" s="216"/>
      <c r="CVM184" s="216"/>
      <c r="CVN184" s="216"/>
      <c r="CVO184" s="216"/>
      <c r="CVP184" s="216"/>
      <c r="CVQ184" s="216"/>
      <c r="CVR184" s="216"/>
      <c r="CVS184" s="216"/>
      <c r="CVT184" s="216"/>
      <c r="CVU184" s="216"/>
      <c r="CVV184" s="216"/>
      <c r="CVW184" s="216"/>
      <c r="CVX184" s="216"/>
      <c r="CVY184" s="216"/>
      <c r="CVZ184" s="216"/>
      <c r="CWA184" s="216"/>
      <c r="CWB184" s="216"/>
      <c r="CWC184" s="216"/>
      <c r="CWD184" s="216"/>
      <c r="CWE184" s="216"/>
      <c r="CWF184" s="216"/>
      <c r="CWG184" s="216"/>
      <c r="CWH184" s="216"/>
      <c r="CWI184" s="216"/>
      <c r="CWJ184" s="216"/>
      <c r="CWK184" s="216"/>
      <c r="CWL184" s="216"/>
      <c r="CWM184" s="216"/>
      <c r="CWN184" s="216"/>
      <c r="CWO184" s="216"/>
      <c r="CWP184" s="216"/>
      <c r="CWQ184" s="216"/>
      <c r="CWR184" s="216"/>
      <c r="CWS184" s="216"/>
      <c r="CWT184" s="216"/>
      <c r="CWU184" s="216"/>
      <c r="CWV184" s="216"/>
      <c r="CWW184" s="216"/>
      <c r="CWX184" s="216"/>
      <c r="CWY184" s="216"/>
      <c r="CWZ184" s="216"/>
      <c r="CXA184" s="216"/>
      <c r="CXB184" s="216"/>
      <c r="CXC184" s="216"/>
      <c r="CXD184" s="216"/>
      <c r="CXE184" s="216"/>
      <c r="CXF184" s="216"/>
      <c r="CXG184" s="216"/>
      <c r="CXH184" s="216"/>
      <c r="CXI184" s="216"/>
      <c r="CXJ184" s="216"/>
      <c r="CXK184" s="216"/>
      <c r="CXL184" s="216"/>
      <c r="CXM184" s="216"/>
      <c r="CXN184" s="216"/>
      <c r="CXO184" s="216"/>
      <c r="CXP184" s="216"/>
      <c r="CXQ184" s="216"/>
      <c r="CXR184" s="216"/>
      <c r="CXS184" s="216"/>
      <c r="CXT184" s="216"/>
      <c r="CXU184" s="216"/>
      <c r="CXV184" s="216"/>
      <c r="CXW184" s="216"/>
      <c r="CXX184" s="216"/>
      <c r="CXY184" s="216"/>
      <c r="CXZ184" s="216"/>
      <c r="CYA184" s="216"/>
      <c r="CYB184" s="216"/>
      <c r="CYC184" s="216"/>
      <c r="CYD184" s="216"/>
      <c r="CYE184" s="216"/>
      <c r="CYF184" s="216"/>
      <c r="CYG184" s="216"/>
      <c r="CYH184" s="216"/>
      <c r="CYI184" s="216"/>
      <c r="CYJ184" s="216"/>
      <c r="CYK184" s="216"/>
      <c r="CYL184" s="216"/>
      <c r="CYM184" s="216"/>
      <c r="CYN184" s="216"/>
      <c r="CYO184" s="216"/>
      <c r="CYP184" s="216"/>
      <c r="CYQ184" s="216"/>
      <c r="CYR184" s="216"/>
      <c r="CYS184" s="216"/>
      <c r="CYT184" s="216"/>
      <c r="CYU184" s="216"/>
      <c r="CYV184" s="216"/>
      <c r="CYW184" s="216"/>
      <c r="CYX184" s="216"/>
      <c r="CYY184" s="216"/>
      <c r="CYZ184" s="216"/>
      <c r="CZA184" s="216"/>
      <c r="CZB184" s="216"/>
      <c r="CZC184" s="216"/>
      <c r="CZD184" s="216"/>
      <c r="CZE184" s="216"/>
      <c r="CZF184" s="216"/>
      <c r="CZG184" s="216"/>
      <c r="CZH184" s="216"/>
      <c r="CZI184" s="216"/>
      <c r="CZJ184" s="216"/>
      <c r="CZK184" s="216"/>
      <c r="CZL184" s="216"/>
      <c r="CZM184" s="216"/>
      <c r="CZN184" s="216"/>
      <c r="CZO184" s="216"/>
      <c r="CZP184" s="216"/>
      <c r="CZQ184" s="216"/>
      <c r="CZR184" s="216"/>
      <c r="CZS184" s="216"/>
      <c r="CZT184" s="216"/>
      <c r="CZU184" s="216"/>
      <c r="CZV184" s="216"/>
      <c r="CZW184" s="216"/>
      <c r="CZX184" s="216"/>
      <c r="CZY184" s="216"/>
      <c r="CZZ184" s="216"/>
      <c r="DAA184" s="216"/>
      <c r="DAB184" s="216"/>
      <c r="DAC184" s="216"/>
      <c r="DAD184" s="216"/>
      <c r="DAE184" s="216"/>
      <c r="DAF184" s="216"/>
      <c r="DAG184" s="216"/>
      <c r="DAH184" s="216"/>
      <c r="DAI184" s="216"/>
      <c r="DAJ184" s="216"/>
      <c r="DAK184" s="216"/>
      <c r="DAL184" s="216"/>
      <c r="DAM184" s="216"/>
      <c r="DAN184" s="216"/>
      <c r="DAO184" s="216"/>
      <c r="DAP184" s="216"/>
      <c r="DAQ184" s="216"/>
      <c r="DAR184" s="216"/>
      <c r="DAS184" s="216"/>
      <c r="DAT184" s="216"/>
      <c r="DAU184" s="216"/>
      <c r="DAV184" s="216"/>
      <c r="DAW184" s="216"/>
      <c r="DAX184" s="216"/>
      <c r="DAY184" s="216"/>
      <c r="DAZ184" s="216"/>
      <c r="DBA184" s="216"/>
      <c r="DBB184" s="216"/>
      <c r="DBC184" s="216"/>
      <c r="DBD184" s="216"/>
      <c r="DBE184" s="216"/>
      <c r="DBF184" s="216"/>
      <c r="DBG184" s="216"/>
      <c r="DBH184" s="216"/>
      <c r="DBI184" s="216"/>
      <c r="DBJ184" s="216"/>
      <c r="DBK184" s="216"/>
      <c r="DBL184" s="216"/>
      <c r="DBM184" s="216"/>
      <c r="DBN184" s="216"/>
      <c r="DBO184" s="216"/>
      <c r="DBP184" s="216"/>
      <c r="DBQ184" s="216"/>
      <c r="DBR184" s="216"/>
      <c r="DBS184" s="216"/>
      <c r="DBT184" s="216"/>
      <c r="DBU184" s="216"/>
      <c r="DBV184" s="216"/>
      <c r="DBW184" s="216"/>
      <c r="DBX184" s="216"/>
      <c r="DBY184" s="216"/>
      <c r="DBZ184" s="216"/>
      <c r="DCA184" s="216"/>
      <c r="DCB184" s="216"/>
      <c r="DCC184" s="216"/>
      <c r="DCD184" s="216"/>
      <c r="DCE184" s="216"/>
      <c r="DCF184" s="216"/>
      <c r="DCG184" s="216"/>
      <c r="DCH184" s="216"/>
      <c r="DCI184" s="216"/>
      <c r="DCJ184" s="216"/>
      <c r="DCK184" s="216"/>
      <c r="DCL184" s="216"/>
      <c r="DCM184" s="216"/>
      <c r="DCN184" s="216"/>
      <c r="DCO184" s="216"/>
      <c r="DCP184" s="216"/>
      <c r="DCQ184" s="216"/>
      <c r="DCR184" s="216"/>
      <c r="DCS184" s="216"/>
      <c r="DCT184" s="216"/>
      <c r="DCU184" s="216"/>
      <c r="DCV184" s="216"/>
      <c r="DCW184" s="216"/>
      <c r="DCX184" s="216"/>
      <c r="DCY184" s="216"/>
      <c r="DCZ184" s="216"/>
      <c r="DDA184" s="216"/>
      <c r="DDB184" s="216"/>
      <c r="DDC184" s="216"/>
      <c r="DDD184" s="216"/>
      <c r="DDE184" s="216"/>
      <c r="DDF184" s="216"/>
      <c r="DDG184" s="216"/>
      <c r="DDH184" s="216"/>
      <c r="DDI184" s="216"/>
      <c r="DDJ184" s="216"/>
      <c r="DDK184" s="216"/>
      <c r="DDL184" s="216"/>
      <c r="DDM184" s="216"/>
      <c r="DDN184" s="216"/>
      <c r="DDO184" s="216"/>
      <c r="DDP184" s="216"/>
      <c r="DDQ184" s="216"/>
      <c r="DDR184" s="216"/>
      <c r="DDS184" s="216"/>
      <c r="DDT184" s="216"/>
      <c r="DDU184" s="216"/>
      <c r="DDV184" s="216"/>
      <c r="DDW184" s="216"/>
      <c r="DDX184" s="216"/>
      <c r="DDY184" s="216"/>
      <c r="DDZ184" s="216"/>
      <c r="DEA184" s="216"/>
      <c r="DEB184" s="216"/>
      <c r="DEC184" s="216"/>
      <c r="DED184" s="216"/>
      <c r="DEE184" s="216"/>
      <c r="DEF184" s="216"/>
      <c r="DEG184" s="216"/>
      <c r="DEH184" s="216"/>
      <c r="DEI184" s="216"/>
      <c r="DEJ184" s="216"/>
      <c r="DEK184" s="216"/>
      <c r="DEL184" s="216"/>
      <c r="DEM184" s="216"/>
      <c r="DEN184" s="216"/>
      <c r="DEO184" s="216"/>
      <c r="DEP184" s="216"/>
      <c r="DEQ184" s="216"/>
      <c r="DER184" s="216"/>
      <c r="DES184" s="216"/>
      <c r="DET184" s="216"/>
      <c r="DEU184" s="216"/>
      <c r="DEV184" s="216"/>
      <c r="DEW184" s="216"/>
      <c r="DEX184" s="216"/>
      <c r="DEY184" s="216"/>
      <c r="DEZ184" s="216"/>
      <c r="DFA184" s="216"/>
      <c r="DFB184" s="216"/>
      <c r="DFC184" s="216"/>
      <c r="DFD184" s="216"/>
      <c r="DFE184" s="216"/>
      <c r="DFF184" s="216"/>
      <c r="DFG184" s="216"/>
      <c r="DFH184" s="216"/>
      <c r="DFI184" s="216"/>
      <c r="DFJ184" s="216"/>
      <c r="DFK184" s="216"/>
      <c r="DFL184" s="216"/>
      <c r="DFM184" s="216"/>
      <c r="DFN184" s="216"/>
      <c r="DFO184" s="216"/>
      <c r="DFP184" s="216"/>
      <c r="DFQ184" s="216"/>
      <c r="DFR184" s="216"/>
      <c r="DFS184" s="216"/>
      <c r="DFT184" s="216"/>
      <c r="DFU184" s="216"/>
      <c r="DFV184" s="216"/>
      <c r="DFW184" s="216"/>
      <c r="DFX184" s="216"/>
      <c r="DFY184" s="216"/>
      <c r="DFZ184" s="216"/>
      <c r="DGA184" s="216"/>
      <c r="DGB184" s="216"/>
      <c r="DGC184" s="216"/>
      <c r="DGD184" s="216"/>
      <c r="DGE184" s="216"/>
      <c r="DGF184" s="216"/>
      <c r="DGG184" s="216"/>
      <c r="DGH184" s="216"/>
      <c r="DGI184" s="216"/>
      <c r="DGJ184" s="216"/>
      <c r="DGK184" s="216"/>
      <c r="DGL184" s="216"/>
      <c r="DGM184" s="216"/>
      <c r="DGN184" s="216"/>
      <c r="DGO184" s="216"/>
      <c r="DGP184" s="216"/>
      <c r="DGQ184" s="216"/>
      <c r="DGR184" s="216"/>
      <c r="DGS184" s="216"/>
      <c r="DGT184" s="216"/>
      <c r="DGU184" s="216"/>
      <c r="DGV184" s="216"/>
      <c r="DGW184" s="216"/>
      <c r="DGX184" s="216"/>
      <c r="DGY184" s="216"/>
      <c r="DGZ184" s="216"/>
      <c r="DHA184" s="216"/>
      <c r="DHB184" s="216"/>
      <c r="DHC184" s="216"/>
      <c r="DHD184" s="216"/>
      <c r="DHE184" s="216"/>
      <c r="DHF184" s="216"/>
      <c r="DHG184" s="216"/>
      <c r="DHH184" s="216"/>
      <c r="DHI184" s="216"/>
      <c r="DHJ184" s="216"/>
      <c r="DHK184" s="216"/>
      <c r="DHL184" s="216"/>
      <c r="DHM184" s="216"/>
      <c r="DHN184" s="216"/>
      <c r="DHO184" s="216"/>
      <c r="DHP184" s="216"/>
      <c r="DHQ184" s="216"/>
      <c r="DHR184" s="216"/>
      <c r="DHS184" s="216"/>
      <c r="DHT184" s="216"/>
      <c r="DHU184" s="216"/>
      <c r="DHV184" s="216"/>
      <c r="DHW184" s="216"/>
      <c r="DHX184" s="216"/>
      <c r="DHY184" s="216"/>
      <c r="DHZ184" s="216"/>
      <c r="DIA184" s="216"/>
      <c r="DIB184" s="216"/>
      <c r="DIC184" s="216"/>
      <c r="DID184" s="216"/>
      <c r="DIE184" s="216"/>
      <c r="DIF184" s="216"/>
      <c r="DIG184" s="216"/>
      <c r="DIH184" s="216"/>
      <c r="DII184" s="216"/>
      <c r="DIJ184" s="216"/>
      <c r="DIK184" s="216"/>
      <c r="DIL184" s="216"/>
      <c r="DIM184" s="216"/>
      <c r="DIN184" s="216"/>
      <c r="DIO184" s="216"/>
      <c r="DIP184" s="216"/>
      <c r="DIQ184" s="216"/>
      <c r="DIR184" s="216"/>
      <c r="DIS184" s="216"/>
      <c r="DIT184" s="216"/>
      <c r="DIU184" s="216"/>
      <c r="DIV184" s="216"/>
      <c r="DIW184" s="216"/>
      <c r="DIX184" s="216"/>
      <c r="DIY184" s="216"/>
      <c r="DIZ184" s="216"/>
      <c r="DJA184" s="216"/>
      <c r="DJB184" s="216"/>
      <c r="DJC184" s="216"/>
      <c r="DJD184" s="216"/>
      <c r="DJE184" s="216"/>
      <c r="DJF184" s="216"/>
      <c r="DJG184" s="216"/>
      <c r="DJH184" s="216"/>
      <c r="DJI184" s="216"/>
      <c r="DJJ184" s="216"/>
      <c r="DJK184" s="216"/>
      <c r="DJL184" s="216"/>
      <c r="DJM184" s="216"/>
      <c r="DJN184" s="216"/>
      <c r="DJO184" s="216"/>
      <c r="DJP184" s="216"/>
      <c r="DJQ184" s="216"/>
      <c r="DJR184" s="216"/>
      <c r="DJS184" s="216"/>
      <c r="DJT184" s="216"/>
      <c r="DJU184" s="216"/>
      <c r="DJV184" s="216"/>
      <c r="DJW184" s="216"/>
      <c r="DJX184" s="216"/>
      <c r="DJY184" s="216"/>
      <c r="DJZ184" s="216"/>
      <c r="DKA184" s="216"/>
      <c r="DKB184" s="216"/>
      <c r="DKC184" s="216"/>
      <c r="DKD184" s="216"/>
      <c r="DKE184" s="216"/>
      <c r="DKF184" s="216"/>
      <c r="DKG184" s="216"/>
      <c r="DKH184" s="216"/>
      <c r="DKI184" s="216"/>
      <c r="DKJ184" s="216"/>
      <c r="DKK184" s="216"/>
      <c r="DKL184" s="216"/>
      <c r="DKM184" s="216"/>
      <c r="DKN184" s="216"/>
      <c r="DKO184" s="216"/>
      <c r="DKP184" s="216"/>
      <c r="DKQ184" s="216"/>
      <c r="DKR184" s="216"/>
      <c r="DKS184" s="216"/>
      <c r="DKT184" s="216"/>
      <c r="DKU184" s="216"/>
      <c r="DKV184" s="216"/>
      <c r="DKW184" s="216"/>
      <c r="DKX184" s="216"/>
      <c r="DKY184" s="216"/>
      <c r="DKZ184" s="216"/>
      <c r="DLA184" s="216"/>
      <c r="DLB184" s="216"/>
      <c r="DLC184" s="216"/>
      <c r="DLD184" s="216"/>
      <c r="DLE184" s="216"/>
      <c r="DLF184" s="216"/>
      <c r="DLG184" s="216"/>
      <c r="DLH184" s="216"/>
      <c r="DLI184" s="216"/>
      <c r="DLJ184" s="216"/>
      <c r="DLK184" s="216"/>
      <c r="DLL184" s="216"/>
      <c r="DLM184" s="216"/>
      <c r="DLN184" s="216"/>
      <c r="DLO184" s="216"/>
      <c r="DLP184" s="216"/>
      <c r="DLQ184" s="216"/>
      <c r="DLR184" s="216"/>
      <c r="DLS184" s="216"/>
      <c r="DLT184" s="216"/>
      <c r="DLU184" s="216"/>
      <c r="DLV184" s="216"/>
      <c r="DLW184" s="216"/>
      <c r="DLX184" s="216"/>
      <c r="DLY184" s="216"/>
      <c r="DLZ184" s="216"/>
      <c r="DMA184" s="216"/>
      <c r="DMB184" s="216"/>
      <c r="DMC184" s="216"/>
      <c r="DMD184" s="216"/>
      <c r="DME184" s="216"/>
      <c r="DMF184" s="216"/>
      <c r="DMG184" s="216"/>
      <c r="DMH184" s="216"/>
      <c r="DMI184" s="216"/>
      <c r="DMJ184" s="216"/>
      <c r="DMK184" s="216"/>
      <c r="DML184" s="216"/>
      <c r="DMM184" s="216"/>
      <c r="DMN184" s="216"/>
      <c r="DMO184" s="216"/>
      <c r="DMP184" s="216"/>
      <c r="DMQ184" s="216"/>
      <c r="DMR184" s="216"/>
      <c r="DMS184" s="216"/>
      <c r="DMT184" s="216"/>
      <c r="DMU184" s="216"/>
      <c r="DMV184" s="216"/>
      <c r="DMW184" s="216"/>
      <c r="DMX184" s="216"/>
      <c r="DMY184" s="216"/>
      <c r="DMZ184" s="216"/>
      <c r="DNA184" s="216"/>
      <c r="DNB184" s="216"/>
      <c r="DNC184" s="216"/>
      <c r="DND184" s="216"/>
      <c r="DNE184" s="216"/>
      <c r="DNF184" s="216"/>
      <c r="DNG184" s="216"/>
      <c r="DNH184" s="216"/>
      <c r="DNI184" s="216"/>
      <c r="DNJ184" s="216"/>
      <c r="DNK184" s="216"/>
      <c r="DNL184" s="216"/>
      <c r="DNM184" s="216"/>
      <c r="DNN184" s="216"/>
      <c r="DNO184" s="216"/>
      <c r="DNP184" s="216"/>
      <c r="DNQ184" s="216"/>
      <c r="DNR184" s="216"/>
      <c r="DNS184" s="216"/>
      <c r="DNT184" s="216"/>
      <c r="DNU184" s="216"/>
      <c r="DNV184" s="216"/>
      <c r="DNW184" s="216"/>
      <c r="DNX184" s="216"/>
      <c r="DNY184" s="216"/>
      <c r="DNZ184" s="216"/>
      <c r="DOA184" s="216"/>
      <c r="DOB184" s="216"/>
      <c r="DOC184" s="216"/>
      <c r="DOD184" s="216"/>
      <c r="DOE184" s="216"/>
      <c r="DOF184" s="216"/>
      <c r="DOG184" s="216"/>
      <c r="DOH184" s="216"/>
      <c r="DOI184" s="216"/>
      <c r="DOJ184" s="216"/>
      <c r="DOK184" s="216"/>
      <c r="DOL184" s="216"/>
      <c r="DOM184" s="216"/>
      <c r="DON184" s="216"/>
      <c r="DOO184" s="216"/>
      <c r="DOP184" s="216"/>
      <c r="DOQ184" s="216"/>
      <c r="DOR184" s="216"/>
      <c r="DOS184" s="216"/>
      <c r="DOT184" s="216"/>
      <c r="DOU184" s="216"/>
      <c r="DOV184" s="216"/>
      <c r="DOW184" s="216"/>
      <c r="DOX184" s="216"/>
      <c r="DOY184" s="216"/>
      <c r="DOZ184" s="216"/>
      <c r="DPA184" s="216"/>
      <c r="DPB184" s="216"/>
      <c r="DPC184" s="216"/>
      <c r="DPD184" s="216"/>
      <c r="DPE184" s="216"/>
      <c r="DPF184" s="216"/>
      <c r="DPG184" s="216"/>
      <c r="DPH184" s="216"/>
      <c r="DPI184" s="216"/>
      <c r="DPJ184" s="216"/>
      <c r="DPK184" s="216"/>
      <c r="DPL184" s="216"/>
      <c r="DPM184" s="216"/>
      <c r="DPN184" s="216"/>
      <c r="DPO184" s="216"/>
      <c r="DPP184" s="216"/>
      <c r="DPQ184" s="216"/>
      <c r="DPR184" s="216"/>
      <c r="DPS184" s="216"/>
      <c r="DPT184" s="216"/>
      <c r="DPU184" s="216"/>
      <c r="DPV184" s="216"/>
      <c r="DPW184" s="216"/>
      <c r="DPX184" s="216"/>
      <c r="DPY184" s="216"/>
      <c r="DPZ184" s="216"/>
      <c r="DQA184" s="216"/>
      <c r="DQB184" s="216"/>
      <c r="DQC184" s="216"/>
      <c r="DQD184" s="216"/>
      <c r="DQE184" s="216"/>
      <c r="DQF184" s="216"/>
      <c r="DQG184" s="216"/>
      <c r="DQH184" s="216"/>
      <c r="DQI184" s="216"/>
      <c r="DQJ184" s="216"/>
      <c r="DQK184" s="216"/>
      <c r="DQL184" s="216"/>
      <c r="DQM184" s="216"/>
      <c r="DQN184" s="216"/>
      <c r="DQO184" s="216"/>
      <c r="DQP184" s="216"/>
      <c r="DQQ184" s="216"/>
      <c r="DQR184" s="216"/>
      <c r="DQS184" s="216"/>
      <c r="DQT184" s="216"/>
      <c r="DQU184" s="216"/>
      <c r="DQV184" s="216"/>
      <c r="DQW184" s="216"/>
      <c r="DQX184" s="216"/>
      <c r="DQY184" s="216"/>
      <c r="DQZ184" s="216"/>
      <c r="DRA184" s="216"/>
      <c r="DRB184" s="216"/>
      <c r="DRC184" s="216"/>
      <c r="DRD184" s="216"/>
      <c r="DRE184" s="216"/>
      <c r="DRF184" s="216"/>
      <c r="DRG184" s="216"/>
      <c r="DRH184" s="216"/>
      <c r="DRI184" s="216"/>
      <c r="DRJ184" s="216"/>
      <c r="DRK184" s="216"/>
      <c r="DRL184" s="216"/>
      <c r="DRM184" s="216"/>
      <c r="DRN184" s="216"/>
      <c r="DRO184" s="216"/>
      <c r="DRP184" s="216"/>
      <c r="DRQ184" s="216"/>
      <c r="DRR184" s="216"/>
      <c r="DRS184" s="216"/>
      <c r="DRT184" s="216"/>
      <c r="DRU184" s="216"/>
      <c r="DRV184" s="216"/>
      <c r="DRW184" s="216"/>
      <c r="DRX184" s="216"/>
      <c r="DRY184" s="216"/>
      <c r="DRZ184" s="216"/>
      <c r="DSA184" s="216"/>
      <c r="DSB184" s="216"/>
      <c r="DSC184" s="216"/>
      <c r="DSD184" s="216"/>
      <c r="DSE184" s="216"/>
      <c r="DSF184" s="216"/>
      <c r="DSG184" s="216"/>
      <c r="DSH184" s="216"/>
      <c r="DSI184" s="216"/>
      <c r="DSJ184" s="216"/>
      <c r="DSK184" s="216"/>
      <c r="DSL184" s="216"/>
      <c r="DSM184" s="216"/>
      <c r="DSN184" s="216"/>
      <c r="DSO184" s="216"/>
      <c r="DSP184" s="216"/>
      <c r="DSQ184" s="216"/>
      <c r="DSR184" s="216"/>
      <c r="DSS184" s="216"/>
      <c r="DST184" s="216"/>
      <c r="DSU184" s="216"/>
      <c r="DSV184" s="216"/>
      <c r="DSW184" s="216"/>
      <c r="DSX184" s="216"/>
      <c r="DSY184" s="216"/>
      <c r="DSZ184" s="216"/>
      <c r="DTA184" s="216"/>
      <c r="DTB184" s="216"/>
      <c r="DTC184" s="216"/>
      <c r="DTD184" s="216"/>
      <c r="DTE184" s="216"/>
      <c r="DTF184" s="216"/>
      <c r="DTG184" s="216"/>
      <c r="DTH184" s="216"/>
      <c r="DTI184" s="216"/>
      <c r="DTJ184" s="216"/>
      <c r="DTK184" s="216"/>
      <c r="DTL184" s="216"/>
      <c r="DTM184" s="216"/>
      <c r="DTN184" s="216"/>
      <c r="DTO184" s="216"/>
      <c r="DTP184" s="216"/>
      <c r="DTQ184" s="216"/>
      <c r="DTR184" s="216"/>
      <c r="DTS184" s="216"/>
      <c r="DTT184" s="216"/>
      <c r="DTU184" s="216"/>
      <c r="DTV184" s="216"/>
      <c r="DTW184" s="216"/>
      <c r="DTX184" s="216"/>
      <c r="DTY184" s="216"/>
      <c r="DTZ184" s="216"/>
      <c r="DUA184" s="216"/>
      <c r="DUB184" s="216"/>
      <c r="DUC184" s="216"/>
      <c r="DUD184" s="216"/>
      <c r="DUE184" s="216"/>
      <c r="DUF184" s="216"/>
      <c r="DUG184" s="216"/>
      <c r="DUH184" s="216"/>
      <c r="DUI184" s="216"/>
      <c r="DUJ184" s="216"/>
      <c r="DUK184" s="216"/>
      <c r="DUL184" s="216"/>
      <c r="DUM184" s="216"/>
      <c r="DUN184" s="216"/>
      <c r="DUO184" s="216"/>
      <c r="DUP184" s="216"/>
      <c r="DUQ184" s="216"/>
      <c r="DUR184" s="216"/>
      <c r="DUS184" s="216"/>
      <c r="DUT184" s="216"/>
      <c r="DUU184" s="216"/>
      <c r="DUV184" s="216"/>
      <c r="DUW184" s="216"/>
      <c r="DUX184" s="216"/>
      <c r="DUY184" s="216"/>
      <c r="DUZ184" s="216"/>
      <c r="DVA184" s="216"/>
      <c r="DVB184" s="216"/>
      <c r="DVC184" s="216"/>
      <c r="DVD184" s="216"/>
      <c r="DVE184" s="216"/>
      <c r="DVF184" s="216"/>
      <c r="DVG184" s="216"/>
      <c r="DVH184" s="216"/>
      <c r="DVI184" s="216"/>
      <c r="DVJ184" s="216"/>
      <c r="DVK184" s="216"/>
      <c r="DVL184" s="216"/>
      <c r="DVM184" s="216"/>
      <c r="DVN184" s="216"/>
      <c r="DVO184" s="216"/>
      <c r="DVP184" s="216"/>
      <c r="DVQ184" s="216"/>
      <c r="DVR184" s="216"/>
      <c r="DVS184" s="216"/>
      <c r="DVT184" s="216"/>
      <c r="DVU184" s="216"/>
      <c r="DVV184" s="216"/>
      <c r="DVW184" s="216"/>
      <c r="DVX184" s="216"/>
      <c r="DVY184" s="216"/>
      <c r="DVZ184" s="216"/>
      <c r="DWA184" s="216"/>
      <c r="DWB184" s="216"/>
      <c r="DWC184" s="216"/>
      <c r="DWD184" s="216"/>
      <c r="DWE184" s="216"/>
      <c r="DWF184" s="216"/>
      <c r="DWG184" s="216"/>
      <c r="DWH184" s="216"/>
      <c r="DWI184" s="216"/>
      <c r="DWJ184" s="216"/>
      <c r="DWK184" s="216"/>
      <c r="DWL184" s="216"/>
      <c r="DWM184" s="216"/>
      <c r="DWN184" s="216"/>
      <c r="DWO184" s="216"/>
      <c r="DWP184" s="216"/>
      <c r="DWQ184" s="216"/>
      <c r="DWR184" s="216"/>
      <c r="DWS184" s="216"/>
      <c r="DWT184" s="216"/>
      <c r="DWU184" s="216"/>
      <c r="DWV184" s="216"/>
      <c r="DWW184" s="216"/>
      <c r="DWX184" s="216"/>
      <c r="DWY184" s="216"/>
      <c r="DWZ184" s="216"/>
      <c r="DXA184" s="216"/>
      <c r="DXB184" s="216"/>
      <c r="DXC184" s="216"/>
      <c r="DXD184" s="216"/>
      <c r="DXE184" s="216"/>
      <c r="DXF184" s="216"/>
      <c r="DXG184" s="216"/>
      <c r="DXH184" s="216"/>
      <c r="DXI184" s="216"/>
      <c r="DXJ184" s="216"/>
      <c r="DXK184" s="216"/>
      <c r="DXL184" s="216"/>
      <c r="DXM184" s="216"/>
      <c r="DXN184" s="216"/>
      <c r="DXO184" s="216"/>
      <c r="DXP184" s="216"/>
      <c r="DXQ184" s="216"/>
      <c r="DXR184" s="216"/>
      <c r="DXS184" s="216"/>
      <c r="DXT184" s="216"/>
      <c r="DXU184" s="216"/>
      <c r="DXV184" s="216"/>
      <c r="DXW184" s="216"/>
      <c r="DXX184" s="216"/>
      <c r="DXY184" s="216"/>
      <c r="DXZ184" s="216"/>
      <c r="DYA184" s="216"/>
      <c r="DYB184" s="216"/>
      <c r="DYC184" s="216"/>
      <c r="DYD184" s="216"/>
      <c r="DYE184" s="216"/>
      <c r="DYF184" s="216"/>
      <c r="DYG184" s="216"/>
      <c r="DYH184" s="216"/>
      <c r="DYI184" s="216"/>
      <c r="DYJ184" s="216"/>
      <c r="DYK184" s="216"/>
      <c r="DYL184" s="216"/>
      <c r="DYM184" s="216"/>
      <c r="DYN184" s="216"/>
      <c r="DYO184" s="216"/>
      <c r="DYP184" s="216"/>
      <c r="DYQ184" s="216"/>
      <c r="DYR184" s="216"/>
      <c r="DYS184" s="216"/>
      <c r="DYT184" s="216"/>
      <c r="DYU184" s="216"/>
      <c r="DYV184" s="216"/>
      <c r="DYW184" s="216"/>
      <c r="DYX184" s="216"/>
      <c r="DYY184" s="216"/>
      <c r="DYZ184" s="216"/>
      <c r="DZA184" s="216"/>
      <c r="DZB184" s="216"/>
      <c r="DZC184" s="216"/>
      <c r="DZD184" s="216"/>
      <c r="DZE184" s="216"/>
      <c r="DZF184" s="216"/>
      <c r="DZG184" s="216"/>
      <c r="DZH184" s="216"/>
      <c r="DZI184" s="216"/>
      <c r="DZJ184" s="216"/>
      <c r="DZK184" s="216"/>
      <c r="DZL184" s="216"/>
      <c r="DZM184" s="216"/>
      <c r="DZN184" s="216"/>
      <c r="DZO184" s="216"/>
      <c r="DZP184" s="216"/>
      <c r="DZQ184" s="216"/>
      <c r="DZR184" s="216"/>
      <c r="DZS184" s="216"/>
      <c r="DZT184" s="216"/>
      <c r="DZU184" s="216"/>
      <c r="DZV184" s="216"/>
      <c r="DZW184" s="216"/>
      <c r="DZX184" s="216"/>
      <c r="DZY184" s="216"/>
      <c r="DZZ184" s="216"/>
      <c r="EAA184" s="216"/>
      <c r="EAB184" s="216"/>
      <c r="EAC184" s="216"/>
      <c r="EAD184" s="216"/>
      <c r="EAE184" s="216"/>
      <c r="EAF184" s="216"/>
      <c r="EAG184" s="216"/>
      <c r="EAH184" s="216"/>
      <c r="EAI184" s="216"/>
      <c r="EAJ184" s="216"/>
      <c r="EAK184" s="216"/>
      <c r="EAL184" s="216"/>
      <c r="EAM184" s="216"/>
      <c r="EAN184" s="216"/>
      <c r="EAO184" s="216"/>
      <c r="EAP184" s="216"/>
      <c r="EAQ184" s="216"/>
      <c r="EAR184" s="216"/>
      <c r="EAS184" s="216"/>
      <c r="EAT184" s="216"/>
      <c r="EAU184" s="216"/>
      <c r="EAV184" s="216"/>
      <c r="EAW184" s="216"/>
      <c r="EAX184" s="216"/>
      <c r="EAY184" s="216"/>
      <c r="EAZ184" s="216"/>
      <c r="EBA184" s="216"/>
      <c r="EBB184" s="216"/>
      <c r="EBC184" s="216"/>
      <c r="EBD184" s="216"/>
      <c r="EBE184" s="216"/>
      <c r="EBF184" s="216"/>
      <c r="EBG184" s="216"/>
      <c r="EBH184" s="216"/>
      <c r="EBI184" s="216"/>
      <c r="EBJ184" s="216"/>
      <c r="EBK184" s="216"/>
      <c r="EBL184" s="216"/>
      <c r="EBM184" s="216"/>
      <c r="EBN184" s="216"/>
      <c r="EBO184" s="216"/>
      <c r="EBP184" s="216"/>
      <c r="EBQ184" s="216"/>
      <c r="EBR184" s="216"/>
      <c r="EBS184" s="216"/>
      <c r="EBT184" s="216"/>
      <c r="EBU184" s="216"/>
      <c r="EBV184" s="216"/>
      <c r="EBW184" s="216"/>
      <c r="EBX184" s="216"/>
      <c r="EBY184" s="216"/>
      <c r="EBZ184" s="216"/>
      <c r="ECA184" s="216"/>
      <c r="ECB184" s="216"/>
      <c r="ECC184" s="216"/>
      <c r="ECD184" s="216"/>
      <c r="ECE184" s="216"/>
      <c r="ECF184" s="216"/>
      <c r="ECG184" s="216"/>
      <c r="ECH184" s="216"/>
      <c r="ECI184" s="216"/>
      <c r="ECJ184" s="216"/>
      <c r="ECK184" s="216"/>
      <c r="ECL184" s="216"/>
      <c r="ECM184" s="216"/>
      <c r="ECN184" s="216"/>
      <c r="ECO184" s="216"/>
      <c r="ECP184" s="216"/>
      <c r="ECQ184" s="216"/>
      <c r="ECR184" s="216"/>
      <c r="ECS184" s="216"/>
      <c r="ECT184" s="216"/>
      <c r="ECU184" s="216"/>
      <c r="ECV184" s="216"/>
      <c r="ECW184" s="216"/>
      <c r="ECX184" s="216"/>
      <c r="ECY184" s="216"/>
      <c r="ECZ184" s="216"/>
      <c r="EDA184" s="216"/>
      <c r="EDB184" s="216"/>
      <c r="EDC184" s="216"/>
      <c r="EDD184" s="216"/>
      <c r="EDE184" s="216"/>
      <c r="EDF184" s="216"/>
      <c r="EDG184" s="216"/>
      <c r="EDH184" s="216"/>
      <c r="EDI184" s="216"/>
      <c r="EDJ184" s="216"/>
      <c r="EDK184" s="216"/>
      <c r="EDL184" s="216"/>
      <c r="EDM184" s="216"/>
      <c r="EDN184" s="216"/>
      <c r="EDO184" s="216"/>
      <c r="EDP184" s="216"/>
      <c r="EDQ184" s="216"/>
      <c r="EDR184" s="216"/>
      <c r="EDS184" s="216"/>
      <c r="EDT184" s="216"/>
      <c r="EDU184" s="216"/>
      <c r="EDV184" s="216"/>
      <c r="EDW184" s="216"/>
      <c r="EDX184" s="216"/>
      <c r="EDY184" s="216"/>
      <c r="EDZ184" s="216"/>
      <c r="EEA184" s="216"/>
      <c r="EEB184" s="216"/>
      <c r="EEC184" s="216"/>
      <c r="EED184" s="216"/>
      <c r="EEE184" s="216"/>
      <c r="EEF184" s="216"/>
      <c r="EEG184" s="216"/>
      <c r="EEH184" s="216"/>
      <c r="EEI184" s="216"/>
      <c r="EEJ184" s="216"/>
      <c r="EEK184" s="216"/>
      <c r="EEL184" s="216"/>
      <c r="EEM184" s="216"/>
      <c r="EEN184" s="216"/>
      <c r="EEO184" s="216"/>
      <c r="EEP184" s="216"/>
      <c r="EEQ184" s="216"/>
      <c r="EER184" s="216"/>
      <c r="EES184" s="216"/>
      <c r="EET184" s="216"/>
      <c r="EEU184" s="216"/>
      <c r="EEV184" s="216"/>
      <c r="EEW184" s="216"/>
      <c r="EEX184" s="216"/>
      <c r="EEY184" s="216"/>
      <c r="EEZ184" s="216"/>
      <c r="EFA184" s="216"/>
      <c r="EFB184" s="216"/>
      <c r="EFC184" s="216"/>
      <c r="EFD184" s="216"/>
      <c r="EFE184" s="216"/>
      <c r="EFF184" s="216"/>
      <c r="EFG184" s="216"/>
      <c r="EFH184" s="216"/>
      <c r="EFI184" s="216"/>
      <c r="EFJ184" s="216"/>
      <c r="EFK184" s="216"/>
      <c r="EFL184" s="216"/>
      <c r="EFM184" s="216"/>
      <c r="EFN184" s="216"/>
      <c r="EFO184" s="216"/>
      <c r="EFP184" s="216"/>
      <c r="EFQ184" s="216"/>
      <c r="EFR184" s="216"/>
      <c r="EFS184" s="216"/>
      <c r="EFT184" s="216"/>
      <c r="EFU184" s="216"/>
      <c r="EFV184" s="216"/>
      <c r="EFW184" s="216"/>
      <c r="EFX184" s="216"/>
      <c r="EFY184" s="216"/>
      <c r="EFZ184" s="216"/>
      <c r="EGA184" s="216"/>
      <c r="EGB184" s="216"/>
      <c r="EGC184" s="216"/>
      <c r="EGD184" s="216"/>
      <c r="EGE184" s="216"/>
      <c r="EGF184" s="216"/>
      <c r="EGG184" s="216"/>
      <c r="EGH184" s="216"/>
      <c r="EGI184" s="216"/>
      <c r="EGJ184" s="216"/>
      <c r="EGK184" s="216"/>
      <c r="EGL184" s="216"/>
      <c r="EGM184" s="216"/>
      <c r="EGN184" s="216"/>
      <c r="EGO184" s="216"/>
      <c r="EGP184" s="216"/>
      <c r="EGQ184" s="216"/>
      <c r="EGR184" s="216"/>
      <c r="EGS184" s="216"/>
      <c r="EGT184" s="216"/>
      <c r="EGU184" s="216"/>
      <c r="EGV184" s="216"/>
      <c r="EGW184" s="216"/>
      <c r="EGX184" s="216"/>
      <c r="EGY184" s="216"/>
      <c r="EGZ184" s="216"/>
      <c r="EHA184" s="216"/>
      <c r="EHB184" s="216"/>
      <c r="EHC184" s="216"/>
      <c r="EHD184" s="216"/>
      <c r="EHE184" s="216"/>
      <c r="EHF184" s="216"/>
      <c r="EHG184" s="216"/>
      <c r="EHH184" s="216"/>
      <c r="EHI184" s="216"/>
      <c r="EHJ184" s="216"/>
      <c r="EHK184" s="216"/>
      <c r="EHL184" s="216"/>
      <c r="EHM184" s="216"/>
      <c r="EHN184" s="216"/>
      <c r="EHO184" s="216"/>
      <c r="EHP184" s="216"/>
      <c r="EHQ184" s="216"/>
      <c r="EHR184" s="216"/>
      <c r="EHS184" s="216"/>
      <c r="EHT184" s="216"/>
      <c r="EHU184" s="216"/>
      <c r="EHV184" s="216"/>
      <c r="EHW184" s="216"/>
      <c r="EHX184" s="216"/>
      <c r="EHY184" s="216"/>
      <c r="EHZ184" s="216"/>
      <c r="EIA184" s="216"/>
      <c r="EIB184" s="216"/>
      <c r="EIC184" s="216"/>
      <c r="EID184" s="216"/>
      <c r="EIE184" s="216"/>
      <c r="EIF184" s="216"/>
      <c r="EIG184" s="216"/>
      <c r="EIH184" s="216"/>
      <c r="EII184" s="216"/>
      <c r="EIJ184" s="216"/>
      <c r="EIK184" s="216"/>
      <c r="EIL184" s="216"/>
      <c r="EIM184" s="216"/>
      <c r="EIN184" s="216"/>
      <c r="EIO184" s="216"/>
      <c r="EIP184" s="216"/>
      <c r="EIQ184" s="216"/>
      <c r="EIR184" s="216"/>
      <c r="EIS184" s="216"/>
      <c r="EIT184" s="216"/>
      <c r="EIU184" s="216"/>
      <c r="EIV184" s="216"/>
      <c r="EIW184" s="216"/>
      <c r="EIX184" s="216"/>
      <c r="EIY184" s="216"/>
      <c r="EIZ184" s="216"/>
      <c r="EJA184" s="216"/>
      <c r="EJB184" s="216"/>
      <c r="EJC184" s="216"/>
      <c r="EJD184" s="216"/>
      <c r="EJE184" s="216"/>
      <c r="EJF184" s="216"/>
      <c r="EJG184" s="216"/>
      <c r="EJH184" s="216"/>
      <c r="EJI184" s="216"/>
      <c r="EJJ184" s="216"/>
      <c r="EJK184" s="216"/>
      <c r="EJL184" s="216"/>
      <c r="EJM184" s="216"/>
      <c r="EJN184" s="216"/>
      <c r="EJO184" s="216"/>
      <c r="EJP184" s="216"/>
      <c r="EJQ184" s="216"/>
      <c r="EJR184" s="216"/>
      <c r="EJS184" s="216"/>
      <c r="EJT184" s="216"/>
      <c r="EJU184" s="216"/>
      <c r="EJV184" s="216"/>
      <c r="EJW184" s="216"/>
      <c r="EJX184" s="216"/>
      <c r="EJY184" s="216"/>
      <c r="EJZ184" s="216"/>
      <c r="EKA184" s="216"/>
      <c r="EKB184" s="216"/>
      <c r="EKC184" s="216"/>
      <c r="EKD184" s="216"/>
      <c r="EKE184" s="216"/>
      <c r="EKF184" s="216"/>
      <c r="EKG184" s="216"/>
      <c r="EKH184" s="216"/>
      <c r="EKI184" s="216"/>
      <c r="EKJ184" s="216"/>
      <c r="EKK184" s="216"/>
      <c r="EKL184" s="216"/>
      <c r="EKM184" s="216"/>
      <c r="EKN184" s="216"/>
      <c r="EKO184" s="216"/>
      <c r="EKP184" s="216"/>
      <c r="EKQ184" s="216"/>
      <c r="EKR184" s="216"/>
      <c r="EKS184" s="216"/>
      <c r="EKT184" s="216"/>
      <c r="EKU184" s="216"/>
      <c r="EKV184" s="216"/>
      <c r="EKW184" s="216"/>
      <c r="EKX184" s="216"/>
      <c r="EKY184" s="216"/>
      <c r="EKZ184" s="216"/>
      <c r="ELA184" s="216"/>
      <c r="ELB184" s="216"/>
      <c r="ELC184" s="216"/>
      <c r="ELD184" s="216"/>
      <c r="ELE184" s="216"/>
      <c r="ELF184" s="216"/>
      <c r="ELG184" s="216"/>
      <c r="ELH184" s="216"/>
      <c r="ELI184" s="216"/>
      <c r="ELJ184" s="216"/>
      <c r="ELK184" s="216"/>
      <c r="ELL184" s="216"/>
      <c r="ELM184" s="216"/>
      <c r="ELN184" s="216"/>
      <c r="ELO184" s="216"/>
      <c r="ELP184" s="216"/>
      <c r="ELQ184" s="216"/>
      <c r="ELR184" s="216"/>
      <c r="ELS184" s="216"/>
      <c r="ELT184" s="216"/>
      <c r="ELU184" s="216"/>
      <c r="ELV184" s="216"/>
      <c r="ELW184" s="216"/>
      <c r="ELX184" s="216"/>
      <c r="ELY184" s="216"/>
      <c r="ELZ184" s="216"/>
      <c r="EMA184" s="216"/>
      <c r="EMB184" s="216"/>
      <c r="EMC184" s="216"/>
      <c r="EMD184" s="216"/>
      <c r="EME184" s="216"/>
      <c r="EMF184" s="216"/>
      <c r="EMG184" s="216"/>
      <c r="EMH184" s="216"/>
      <c r="EMI184" s="216"/>
      <c r="EMJ184" s="216"/>
      <c r="EMK184" s="216"/>
      <c r="EML184" s="216"/>
      <c r="EMM184" s="216"/>
      <c r="EMN184" s="216"/>
      <c r="EMO184" s="216"/>
      <c r="EMP184" s="216"/>
      <c r="EMQ184" s="216"/>
      <c r="EMR184" s="216"/>
      <c r="EMS184" s="216"/>
      <c r="EMT184" s="216"/>
      <c r="EMU184" s="216"/>
      <c r="EMV184" s="216"/>
      <c r="EMW184" s="216"/>
      <c r="EMX184" s="216"/>
      <c r="EMY184" s="216"/>
      <c r="EMZ184" s="216"/>
      <c r="ENA184" s="216"/>
      <c r="ENB184" s="216"/>
      <c r="ENC184" s="216"/>
      <c r="END184" s="216"/>
      <c r="ENE184" s="216"/>
      <c r="ENF184" s="216"/>
      <c r="ENG184" s="216"/>
      <c r="ENH184" s="216"/>
      <c r="ENI184" s="216"/>
      <c r="ENJ184" s="216"/>
      <c r="ENK184" s="216"/>
      <c r="ENL184" s="216"/>
      <c r="ENM184" s="216"/>
      <c r="ENN184" s="216"/>
      <c r="ENO184" s="216"/>
      <c r="ENP184" s="216"/>
      <c r="ENQ184" s="216"/>
      <c r="ENR184" s="216"/>
      <c r="ENS184" s="216"/>
      <c r="ENT184" s="216"/>
      <c r="ENU184" s="216"/>
      <c r="ENV184" s="216"/>
      <c r="ENW184" s="216"/>
      <c r="ENX184" s="216"/>
      <c r="ENY184" s="216"/>
      <c r="ENZ184" s="216"/>
      <c r="EOA184" s="216"/>
      <c r="EOB184" s="216"/>
      <c r="EOC184" s="216"/>
      <c r="EOD184" s="216"/>
      <c r="EOE184" s="216"/>
      <c r="EOF184" s="216"/>
      <c r="EOG184" s="216"/>
      <c r="EOH184" s="216"/>
      <c r="EOI184" s="216"/>
      <c r="EOJ184" s="216"/>
      <c r="EOK184" s="216"/>
      <c r="EOL184" s="216"/>
      <c r="EOM184" s="216"/>
      <c r="EON184" s="216"/>
      <c r="EOO184" s="216"/>
      <c r="EOP184" s="216"/>
      <c r="EOQ184" s="216"/>
      <c r="EOR184" s="216"/>
      <c r="EOS184" s="216"/>
      <c r="EOT184" s="216"/>
      <c r="EOU184" s="216"/>
      <c r="EOV184" s="216"/>
      <c r="EOW184" s="216"/>
      <c r="EOX184" s="216"/>
      <c r="EOY184" s="216"/>
      <c r="EOZ184" s="216"/>
      <c r="EPA184" s="216"/>
      <c r="EPB184" s="216"/>
      <c r="EPC184" s="216"/>
      <c r="EPD184" s="216"/>
      <c r="EPE184" s="216"/>
      <c r="EPF184" s="216"/>
      <c r="EPG184" s="216"/>
      <c r="EPH184" s="216"/>
      <c r="EPI184" s="216"/>
      <c r="EPJ184" s="216"/>
      <c r="EPK184" s="216"/>
      <c r="EPL184" s="216"/>
      <c r="EPM184" s="216"/>
      <c r="EPN184" s="216"/>
      <c r="EPO184" s="216"/>
      <c r="EPP184" s="216"/>
      <c r="EPQ184" s="216"/>
      <c r="EPR184" s="216"/>
      <c r="EPS184" s="216"/>
      <c r="EPT184" s="216"/>
      <c r="EPU184" s="216"/>
      <c r="EPV184" s="216"/>
      <c r="EPW184" s="216"/>
      <c r="EPX184" s="216"/>
      <c r="EPY184" s="216"/>
      <c r="EPZ184" s="216"/>
      <c r="EQA184" s="216"/>
      <c r="EQB184" s="216"/>
      <c r="EQC184" s="216"/>
      <c r="EQD184" s="216"/>
      <c r="EQE184" s="216"/>
      <c r="EQF184" s="216"/>
      <c r="EQG184" s="216"/>
      <c r="EQH184" s="216"/>
      <c r="EQI184" s="216"/>
      <c r="EQJ184" s="216"/>
      <c r="EQK184" s="216"/>
      <c r="EQL184" s="216"/>
      <c r="EQM184" s="216"/>
      <c r="EQN184" s="216"/>
      <c r="EQO184" s="216"/>
      <c r="EQP184" s="216"/>
      <c r="EQQ184" s="216"/>
      <c r="EQR184" s="216"/>
      <c r="EQS184" s="216"/>
      <c r="EQT184" s="216"/>
      <c r="EQU184" s="216"/>
      <c r="EQV184" s="216"/>
      <c r="EQW184" s="216"/>
      <c r="EQX184" s="216"/>
      <c r="EQY184" s="216"/>
      <c r="EQZ184" s="216"/>
      <c r="ERA184" s="216"/>
      <c r="ERB184" s="216"/>
      <c r="ERC184" s="216"/>
      <c r="ERD184" s="216"/>
      <c r="ERE184" s="216"/>
      <c r="ERF184" s="216"/>
      <c r="ERG184" s="216"/>
      <c r="ERH184" s="216"/>
      <c r="ERI184" s="216"/>
      <c r="ERJ184" s="216"/>
      <c r="ERK184" s="216"/>
      <c r="ERL184" s="216"/>
      <c r="ERM184" s="216"/>
      <c r="ERN184" s="216"/>
      <c r="ERO184" s="216"/>
      <c r="ERP184" s="216"/>
      <c r="ERQ184" s="216"/>
      <c r="ERR184" s="216"/>
      <c r="ERS184" s="216"/>
      <c r="ERT184" s="216"/>
      <c r="ERU184" s="216"/>
      <c r="ERV184" s="216"/>
      <c r="ERW184" s="216"/>
      <c r="ERX184" s="216"/>
      <c r="ERY184" s="216"/>
      <c r="ERZ184" s="216"/>
      <c r="ESA184" s="216"/>
      <c r="ESB184" s="216"/>
      <c r="ESC184" s="216"/>
      <c r="ESD184" s="216"/>
      <c r="ESE184" s="216"/>
      <c r="ESF184" s="216"/>
      <c r="ESG184" s="216"/>
      <c r="ESH184" s="216"/>
      <c r="ESI184" s="216"/>
      <c r="ESJ184" s="216"/>
      <c r="ESK184" s="216"/>
      <c r="ESL184" s="216"/>
      <c r="ESM184" s="216"/>
      <c r="ESN184" s="216"/>
      <c r="ESO184" s="216"/>
      <c r="ESP184" s="216"/>
      <c r="ESQ184" s="216"/>
      <c r="ESR184" s="216"/>
      <c r="ESS184" s="216"/>
      <c r="EST184" s="216"/>
      <c r="ESU184" s="216"/>
      <c r="ESV184" s="216"/>
      <c r="ESW184" s="216"/>
      <c r="ESX184" s="216"/>
      <c r="ESY184" s="216"/>
      <c r="ESZ184" s="216"/>
      <c r="ETA184" s="216"/>
      <c r="ETB184" s="216"/>
      <c r="ETC184" s="216"/>
      <c r="ETD184" s="216"/>
      <c r="ETE184" s="216"/>
      <c r="ETF184" s="216"/>
      <c r="ETG184" s="216"/>
      <c r="ETH184" s="216"/>
      <c r="ETI184" s="216"/>
      <c r="ETJ184" s="216"/>
      <c r="ETK184" s="216"/>
      <c r="ETL184" s="216"/>
      <c r="ETM184" s="216"/>
      <c r="ETN184" s="216"/>
      <c r="ETO184" s="216"/>
      <c r="ETP184" s="216"/>
      <c r="ETQ184" s="216"/>
      <c r="ETR184" s="216"/>
      <c r="ETS184" s="216"/>
      <c r="ETT184" s="216"/>
      <c r="ETU184" s="216"/>
      <c r="ETV184" s="216"/>
      <c r="ETW184" s="216"/>
      <c r="ETX184" s="216"/>
      <c r="ETY184" s="216"/>
      <c r="ETZ184" s="216"/>
      <c r="EUA184" s="216"/>
      <c r="EUB184" s="216"/>
      <c r="EUC184" s="216"/>
      <c r="EUD184" s="216"/>
      <c r="EUE184" s="216"/>
      <c r="EUF184" s="216"/>
      <c r="EUG184" s="216"/>
      <c r="EUH184" s="216"/>
      <c r="EUI184" s="216"/>
      <c r="EUJ184" s="216"/>
      <c r="EUK184" s="216"/>
      <c r="EUL184" s="216"/>
      <c r="EUM184" s="216"/>
      <c r="EUN184" s="216"/>
      <c r="EUO184" s="216"/>
      <c r="EUP184" s="216"/>
      <c r="EUQ184" s="216"/>
      <c r="EUR184" s="216"/>
      <c r="EUS184" s="216"/>
      <c r="EUT184" s="216"/>
      <c r="EUU184" s="216"/>
      <c r="EUV184" s="216"/>
      <c r="EUW184" s="216"/>
      <c r="EUX184" s="216"/>
      <c r="EUY184" s="216"/>
      <c r="EUZ184" s="216"/>
      <c r="EVA184" s="216"/>
      <c r="EVB184" s="216"/>
      <c r="EVC184" s="216"/>
      <c r="EVD184" s="216"/>
      <c r="EVE184" s="216"/>
      <c r="EVF184" s="216"/>
      <c r="EVG184" s="216"/>
      <c r="EVH184" s="216"/>
      <c r="EVI184" s="216"/>
      <c r="EVJ184" s="216"/>
      <c r="EVK184" s="216"/>
      <c r="EVL184" s="216"/>
      <c r="EVM184" s="216"/>
      <c r="EVN184" s="216"/>
      <c r="EVO184" s="216"/>
      <c r="EVP184" s="216"/>
      <c r="EVQ184" s="216"/>
      <c r="EVR184" s="216"/>
      <c r="EVS184" s="216"/>
      <c r="EVT184" s="216"/>
      <c r="EVU184" s="216"/>
      <c r="EVV184" s="216"/>
      <c r="EVW184" s="216"/>
      <c r="EVX184" s="216"/>
      <c r="EVY184" s="216"/>
      <c r="EVZ184" s="216"/>
      <c r="EWA184" s="216"/>
      <c r="EWB184" s="216"/>
      <c r="EWC184" s="216"/>
      <c r="EWD184" s="216"/>
      <c r="EWE184" s="216"/>
      <c r="EWF184" s="216"/>
      <c r="EWG184" s="216"/>
      <c r="EWH184" s="216"/>
      <c r="EWI184" s="216"/>
      <c r="EWJ184" s="216"/>
      <c r="EWK184" s="216"/>
      <c r="EWL184" s="216"/>
      <c r="EWM184" s="216"/>
      <c r="EWN184" s="216"/>
      <c r="EWO184" s="216"/>
      <c r="EWP184" s="216"/>
      <c r="EWQ184" s="216"/>
      <c r="EWR184" s="216"/>
      <c r="EWS184" s="216"/>
      <c r="EWT184" s="216"/>
      <c r="EWU184" s="216"/>
      <c r="EWV184" s="216"/>
      <c r="EWW184" s="216"/>
      <c r="EWX184" s="216"/>
      <c r="EWY184" s="216"/>
      <c r="EWZ184" s="216"/>
      <c r="EXA184" s="216"/>
      <c r="EXB184" s="216"/>
      <c r="EXC184" s="216"/>
      <c r="EXD184" s="216"/>
      <c r="EXE184" s="216"/>
      <c r="EXF184" s="216"/>
      <c r="EXG184" s="216"/>
      <c r="EXH184" s="216"/>
      <c r="EXI184" s="216"/>
      <c r="EXJ184" s="216"/>
      <c r="EXK184" s="216"/>
      <c r="EXL184" s="216"/>
      <c r="EXM184" s="216"/>
      <c r="EXN184" s="216"/>
      <c r="EXO184" s="216"/>
      <c r="EXP184" s="216"/>
      <c r="EXQ184" s="216"/>
      <c r="EXR184" s="216"/>
      <c r="EXS184" s="216"/>
      <c r="EXT184" s="216"/>
      <c r="EXU184" s="216"/>
      <c r="EXV184" s="216"/>
      <c r="EXW184" s="216"/>
      <c r="EXX184" s="216"/>
      <c r="EXY184" s="216"/>
      <c r="EXZ184" s="216"/>
      <c r="EYA184" s="216"/>
      <c r="EYB184" s="216"/>
      <c r="EYC184" s="216"/>
      <c r="EYD184" s="216"/>
      <c r="EYE184" s="216"/>
      <c r="EYF184" s="216"/>
      <c r="EYG184" s="216"/>
      <c r="EYH184" s="216"/>
      <c r="EYI184" s="216"/>
      <c r="EYJ184" s="216"/>
      <c r="EYK184" s="216"/>
      <c r="EYL184" s="216"/>
      <c r="EYM184" s="216"/>
      <c r="EYN184" s="216"/>
      <c r="EYO184" s="216"/>
      <c r="EYP184" s="216"/>
      <c r="EYQ184" s="216"/>
      <c r="EYR184" s="216"/>
      <c r="EYS184" s="216"/>
      <c r="EYT184" s="216"/>
      <c r="EYU184" s="216"/>
      <c r="EYV184" s="216"/>
      <c r="EYW184" s="216"/>
      <c r="EYX184" s="216"/>
      <c r="EYY184" s="216"/>
      <c r="EYZ184" s="216"/>
      <c r="EZA184" s="216"/>
      <c r="EZB184" s="216"/>
      <c r="EZC184" s="216"/>
      <c r="EZD184" s="216"/>
      <c r="EZE184" s="216"/>
      <c r="EZF184" s="216"/>
      <c r="EZG184" s="216"/>
      <c r="EZH184" s="216"/>
      <c r="EZI184" s="216"/>
      <c r="EZJ184" s="216"/>
      <c r="EZK184" s="216"/>
      <c r="EZL184" s="216"/>
      <c r="EZM184" s="216"/>
      <c r="EZN184" s="216"/>
      <c r="EZO184" s="216"/>
      <c r="EZP184" s="216"/>
      <c r="EZQ184" s="216"/>
      <c r="EZR184" s="216"/>
      <c r="EZS184" s="216"/>
      <c r="EZT184" s="216"/>
      <c r="EZU184" s="216"/>
      <c r="EZV184" s="216"/>
      <c r="EZW184" s="216"/>
      <c r="EZX184" s="216"/>
      <c r="EZY184" s="216"/>
      <c r="EZZ184" s="216"/>
      <c r="FAA184" s="216"/>
      <c r="FAB184" s="216"/>
      <c r="FAC184" s="216"/>
      <c r="FAD184" s="216"/>
      <c r="FAE184" s="216"/>
      <c r="FAF184" s="216"/>
      <c r="FAG184" s="216"/>
      <c r="FAH184" s="216"/>
      <c r="FAI184" s="216"/>
      <c r="FAJ184" s="216"/>
      <c r="FAK184" s="216"/>
      <c r="FAL184" s="216"/>
      <c r="FAM184" s="216"/>
      <c r="FAN184" s="216"/>
      <c r="FAO184" s="216"/>
      <c r="FAP184" s="216"/>
      <c r="FAQ184" s="216"/>
      <c r="FAR184" s="216"/>
      <c r="FAS184" s="216"/>
      <c r="FAT184" s="216"/>
      <c r="FAU184" s="216"/>
      <c r="FAV184" s="216"/>
      <c r="FAW184" s="216"/>
      <c r="FAX184" s="216"/>
      <c r="FAY184" s="216"/>
      <c r="FAZ184" s="216"/>
      <c r="FBA184" s="216"/>
      <c r="FBB184" s="216"/>
      <c r="FBC184" s="216"/>
      <c r="FBD184" s="216"/>
      <c r="FBE184" s="216"/>
      <c r="FBF184" s="216"/>
      <c r="FBG184" s="216"/>
      <c r="FBH184" s="216"/>
      <c r="FBI184" s="216"/>
      <c r="FBJ184" s="216"/>
      <c r="FBK184" s="216"/>
      <c r="FBL184" s="216"/>
      <c r="FBM184" s="216"/>
      <c r="FBN184" s="216"/>
      <c r="FBO184" s="216"/>
      <c r="FBP184" s="216"/>
      <c r="FBQ184" s="216"/>
      <c r="FBR184" s="216"/>
      <c r="FBS184" s="216"/>
      <c r="FBT184" s="216"/>
      <c r="FBU184" s="216"/>
      <c r="FBV184" s="216"/>
      <c r="FBW184" s="216"/>
      <c r="FBX184" s="216"/>
      <c r="FBY184" s="216"/>
      <c r="FBZ184" s="216"/>
      <c r="FCA184" s="216"/>
      <c r="FCB184" s="216"/>
      <c r="FCC184" s="216"/>
      <c r="FCD184" s="216"/>
      <c r="FCE184" s="216"/>
      <c r="FCF184" s="216"/>
      <c r="FCG184" s="216"/>
      <c r="FCH184" s="216"/>
      <c r="FCI184" s="216"/>
      <c r="FCJ184" s="216"/>
      <c r="FCK184" s="216"/>
      <c r="FCL184" s="216"/>
      <c r="FCM184" s="216"/>
      <c r="FCN184" s="216"/>
      <c r="FCO184" s="216"/>
      <c r="FCP184" s="216"/>
      <c r="FCQ184" s="216"/>
      <c r="FCR184" s="216"/>
      <c r="FCS184" s="216"/>
      <c r="FCT184" s="216"/>
      <c r="FCU184" s="216"/>
      <c r="FCV184" s="216"/>
      <c r="FCW184" s="216"/>
      <c r="FCX184" s="216"/>
      <c r="FCY184" s="216"/>
      <c r="FCZ184" s="216"/>
      <c r="FDA184" s="216"/>
      <c r="FDB184" s="216"/>
      <c r="FDC184" s="216"/>
      <c r="FDD184" s="216"/>
      <c r="FDE184" s="216"/>
      <c r="FDF184" s="216"/>
      <c r="FDG184" s="216"/>
      <c r="FDH184" s="216"/>
      <c r="FDI184" s="216"/>
      <c r="FDJ184" s="216"/>
      <c r="FDK184" s="216"/>
      <c r="FDL184" s="216"/>
      <c r="FDM184" s="216"/>
      <c r="FDN184" s="216"/>
      <c r="FDO184" s="216"/>
      <c r="FDP184" s="216"/>
      <c r="FDQ184" s="216"/>
      <c r="FDR184" s="216"/>
      <c r="FDS184" s="216"/>
      <c r="FDT184" s="216"/>
      <c r="FDU184" s="216"/>
      <c r="FDV184" s="216"/>
      <c r="FDW184" s="216"/>
      <c r="FDX184" s="216"/>
      <c r="FDY184" s="216"/>
      <c r="FDZ184" s="216"/>
      <c r="FEA184" s="216"/>
      <c r="FEB184" s="216"/>
      <c r="FEC184" s="216"/>
      <c r="FED184" s="216"/>
      <c r="FEE184" s="216"/>
      <c r="FEF184" s="216"/>
      <c r="FEG184" s="216"/>
      <c r="FEH184" s="216"/>
      <c r="FEI184" s="216"/>
      <c r="FEJ184" s="216"/>
      <c r="FEK184" s="216"/>
      <c r="FEL184" s="216"/>
      <c r="FEM184" s="216"/>
      <c r="FEN184" s="216"/>
      <c r="FEO184" s="216"/>
      <c r="FEP184" s="216"/>
      <c r="FEQ184" s="216"/>
      <c r="FER184" s="216"/>
      <c r="FES184" s="216"/>
      <c r="FET184" s="216"/>
      <c r="FEU184" s="216"/>
      <c r="FEV184" s="216"/>
      <c r="FEW184" s="216"/>
      <c r="FEX184" s="216"/>
      <c r="FEY184" s="216"/>
      <c r="FEZ184" s="216"/>
      <c r="FFA184" s="216"/>
      <c r="FFB184" s="216"/>
      <c r="FFC184" s="216"/>
      <c r="FFD184" s="216"/>
      <c r="FFE184" s="216"/>
      <c r="FFF184" s="216"/>
      <c r="FFG184" s="216"/>
      <c r="FFH184" s="216"/>
      <c r="FFI184" s="216"/>
      <c r="FFJ184" s="216"/>
      <c r="FFK184" s="216"/>
      <c r="FFL184" s="216"/>
      <c r="FFM184" s="216"/>
      <c r="FFN184" s="216"/>
      <c r="FFO184" s="216"/>
      <c r="FFP184" s="216"/>
      <c r="FFQ184" s="216"/>
      <c r="FFR184" s="216"/>
      <c r="FFS184" s="216"/>
      <c r="FFT184" s="216"/>
      <c r="FFU184" s="216"/>
      <c r="FFV184" s="216"/>
      <c r="FFW184" s="216"/>
      <c r="FFX184" s="216"/>
      <c r="FFY184" s="216"/>
      <c r="FFZ184" s="216"/>
      <c r="FGA184" s="216"/>
      <c r="FGB184" s="216"/>
      <c r="FGC184" s="216"/>
      <c r="FGD184" s="216"/>
      <c r="FGE184" s="216"/>
      <c r="FGF184" s="216"/>
      <c r="FGG184" s="216"/>
      <c r="FGH184" s="216"/>
      <c r="FGI184" s="216"/>
      <c r="FGJ184" s="216"/>
      <c r="FGK184" s="216"/>
      <c r="FGL184" s="216"/>
      <c r="FGM184" s="216"/>
      <c r="FGN184" s="216"/>
      <c r="FGO184" s="216"/>
      <c r="FGP184" s="216"/>
      <c r="FGQ184" s="216"/>
      <c r="FGR184" s="216"/>
      <c r="FGS184" s="216"/>
      <c r="FGT184" s="216"/>
      <c r="FGU184" s="216"/>
      <c r="FGV184" s="216"/>
      <c r="FGW184" s="216"/>
      <c r="FGX184" s="216"/>
      <c r="FGY184" s="216"/>
      <c r="FGZ184" s="216"/>
      <c r="FHA184" s="216"/>
      <c r="FHB184" s="216"/>
      <c r="FHC184" s="216"/>
      <c r="FHD184" s="216"/>
      <c r="FHE184" s="216"/>
      <c r="FHF184" s="216"/>
      <c r="FHG184" s="216"/>
      <c r="FHH184" s="216"/>
      <c r="FHI184" s="216"/>
      <c r="FHJ184" s="216"/>
      <c r="FHK184" s="216"/>
      <c r="FHL184" s="216"/>
      <c r="FHM184" s="216"/>
      <c r="FHN184" s="216"/>
      <c r="FHO184" s="216"/>
      <c r="FHP184" s="216"/>
      <c r="FHQ184" s="216"/>
      <c r="FHR184" s="216"/>
      <c r="FHS184" s="216"/>
      <c r="FHT184" s="216"/>
      <c r="FHU184" s="216"/>
      <c r="FHV184" s="216"/>
      <c r="FHW184" s="216"/>
      <c r="FHX184" s="216"/>
      <c r="FHY184" s="216"/>
      <c r="FHZ184" s="216"/>
      <c r="FIA184" s="216"/>
      <c r="FIB184" s="216"/>
      <c r="FIC184" s="216"/>
      <c r="FID184" s="216"/>
      <c r="FIE184" s="216"/>
      <c r="FIF184" s="216"/>
      <c r="FIG184" s="216"/>
      <c r="FIH184" s="216"/>
      <c r="FII184" s="216"/>
      <c r="FIJ184" s="216"/>
      <c r="FIK184" s="216"/>
      <c r="FIL184" s="216"/>
      <c r="FIM184" s="216"/>
      <c r="FIN184" s="216"/>
      <c r="FIO184" s="216"/>
      <c r="FIP184" s="216"/>
      <c r="FIQ184" s="216"/>
      <c r="FIR184" s="216"/>
      <c r="FIS184" s="216"/>
      <c r="FIT184" s="216"/>
      <c r="FIU184" s="216"/>
      <c r="FIV184" s="216"/>
      <c r="FIW184" s="216"/>
      <c r="FIX184" s="216"/>
      <c r="FIY184" s="216"/>
      <c r="FIZ184" s="216"/>
      <c r="FJA184" s="216"/>
      <c r="FJB184" s="216"/>
      <c r="FJC184" s="216"/>
      <c r="FJD184" s="216"/>
      <c r="FJE184" s="216"/>
      <c r="FJF184" s="216"/>
      <c r="FJG184" s="216"/>
      <c r="FJH184" s="216"/>
      <c r="FJI184" s="216"/>
      <c r="FJJ184" s="216"/>
      <c r="FJK184" s="216"/>
      <c r="FJL184" s="216"/>
      <c r="FJM184" s="216"/>
      <c r="FJN184" s="216"/>
      <c r="FJO184" s="216"/>
      <c r="FJP184" s="216"/>
      <c r="FJQ184" s="216"/>
      <c r="FJR184" s="216"/>
      <c r="FJS184" s="216"/>
      <c r="FJT184" s="216"/>
      <c r="FJU184" s="216"/>
      <c r="FJV184" s="216"/>
      <c r="FJW184" s="216"/>
      <c r="FJX184" s="216"/>
      <c r="FJY184" s="216"/>
      <c r="FJZ184" s="216"/>
      <c r="FKA184" s="216"/>
      <c r="FKB184" s="216"/>
      <c r="FKC184" s="216"/>
      <c r="FKD184" s="216"/>
      <c r="FKE184" s="216"/>
      <c r="FKF184" s="216"/>
      <c r="FKG184" s="216"/>
      <c r="FKH184" s="216"/>
      <c r="FKI184" s="216"/>
      <c r="FKJ184" s="216"/>
      <c r="FKK184" s="216"/>
      <c r="FKL184" s="216"/>
      <c r="FKM184" s="216"/>
      <c r="FKN184" s="216"/>
      <c r="FKO184" s="216"/>
      <c r="FKP184" s="216"/>
      <c r="FKQ184" s="216"/>
      <c r="FKR184" s="216"/>
      <c r="FKS184" s="216"/>
      <c r="FKT184" s="216"/>
      <c r="FKU184" s="216"/>
      <c r="FKV184" s="216"/>
      <c r="FKW184" s="216"/>
      <c r="FKX184" s="216"/>
      <c r="FKY184" s="216"/>
      <c r="FKZ184" s="216"/>
      <c r="FLA184" s="216"/>
      <c r="FLB184" s="216"/>
      <c r="FLC184" s="216"/>
      <c r="FLD184" s="216"/>
      <c r="FLE184" s="216"/>
      <c r="FLF184" s="216"/>
      <c r="FLG184" s="216"/>
      <c r="FLH184" s="216"/>
      <c r="FLI184" s="216"/>
      <c r="FLJ184" s="216"/>
      <c r="FLK184" s="216"/>
      <c r="FLL184" s="216"/>
      <c r="FLM184" s="216"/>
      <c r="FLN184" s="216"/>
      <c r="FLO184" s="216"/>
      <c r="FLP184" s="216"/>
      <c r="FLQ184" s="216"/>
      <c r="FLR184" s="216"/>
      <c r="FLS184" s="216"/>
      <c r="FLT184" s="216"/>
      <c r="FLU184" s="216"/>
      <c r="FLV184" s="216"/>
      <c r="FLW184" s="216"/>
      <c r="FLX184" s="216"/>
      <c r="FLY184" s="216"/>
      <c r="FLZ184" s="216"/>
      <c r="FMA184" s="216"/>
      <c r="FMB184" s="216"/>
      <c r="FMC184" s="216"/>
      <c r="FMD184" s="216"/>
      <c r="FME184" s="216"/>
      <c r="FMF184" s="216"/>
      <c r="FMG184" s="216"/>
      <c r="FMH184" s="216"/>
      <c r="FMI184" s="216"/>
      <c r="FMJ184" s="216"/>
      <c r="FMK184" s="216"/>
      <c r="FML184" s="216"/>
      <c r="FMM184" s="216"/>
      <c r="FMN184" s="216"/>
      <c r="FMO184" s="216"/>
      <c r="FMP184" s="216"/>
      <c r="FMQ184" s="216"/>
      <c r="FMR184" s="216"/>
      <c r="FMS184" s="216"/>
      <c r="FMT184" s="216"/>
      <c r="FMU184" s="216"/>
      <c r="FMV184" s="216"/>
      <c r="FMW184" s="216"/>
      <c r="FMX184" s="216"/>
      <c r="FMY184" s="216"/>
      <c r="FMZ184" s="216"/>
      <c r="FNA184" s="216"/>
      <c r="FNB184" s="216"/>
      <c r="FNC184" s="216"/>
      <c r="FND184" s="216"/>
      <c r="FNE184" s="216"/>
      <c r="FNF184" s="216"/>
      <c r="FNG184" s="216"/>
      <c r="FNH184" s="216"/>
      <c r="FNI184" s="216"/>
      <c r="FNJ184" s="216"/>
      <c r="FNK184" s="216"/>
      <c r="FNL184" s="216"/>
      <c r="FNM184" s="216"/>
      <c r="FNN184" s="216"/>
      <c r="FNO184" s="216"/>
      <c r="FNP184" s="216"/>
      <c r="FNQ184" s="216"/>
      <c r="FNR184" s="216"/>
      <c r="FNS184" s="216"/>
      <c r="FNT184" s="216"/>
      <c r="FNU184" s="216"/>
      <c r="FNV184" s="216"/>
      <c r="FNW184" s="216"/>
      <c r="FNX184" s="216"/>
      <c r="FNY184" s="216"/>
      <c r="FNZ184" s="216"/>
      <c r="FOA184" s="216"/>
      <c r="FOB184" s="216"/>
      <c r="FOC184" s="216"/>
      <c r="FOD184" s="216"/>
      <c r="FOE184" s="216"/>
      <c r="FOF184" s="216"/>
      <c r="FOG184" s="216"/>
      <c r="FOH184" s="216"/>
      <c r="FOI184" s="216"/>
      <c r="FOJ184" s="216"/>
      <c r="FOK184" s="216"/>
      <c r="FOL184" s="216"/>
      <c r="FOM184" s="216"/>
      <c r="FON184" s="216"/>
      <c r="FOO184" s="216"/>
      <c r="FOP184" s="216"/>
      <c r="FOQ184" s="216"/>
      <c r="FOR184" s="216"/>
      <c r="FOS184" s="216"/>
      <c r="FOT184" s="216"/>
      <c r="FOU184" s="216"/>
      <c r="FOV184" s="216"/>
      <c r="FOW184" s="216"/>
      <c r="FOX184" s="216"/>
      <c r="FOY184" s="216"/>
      <c r="FOZ184" s="216"/>
      <c r="FPA184" s="216"/>
      <c r="FPB184" s="216"/>
      <c r="FPC184" s="216"/>
      <c r="FPD184" s="216"/>
      <c r="FPE184" s="216"/>
      <c r="FPF184" s="216"/>
      <c r="FPG184" s="216"/>
      <c r="FPH184" s="216"/>
      <c r="FPI184" s="216"/>
      <c r="FPJ184" s="216"/>
      <c r="FPK184" s="216"/>
      <c r="FPL184" s="216"/>
      <c r="FPM184" s="216"/>
      <c r="FPN184" s="216"/>
      <c r="FPO184" s="216"/>
      <c r="FPP184" s="216"/>
      <c r="FPQ184" s="216"/>
      <c r="FPR184" s="216"/>
      <c r="FPS184" s="216"/>
      <c r="FPT184" s="216"/>
      <c r="FPU184" s="216"/>
      <c r="FPV184" s="216"/>
      <c r="FPW184" s="216"/>
      <c r="FPX184" s="216"/>
      <c r="FPY184" s="216"/>
      <c r="FPZ184" s="216"/>
      <c r="FQA184" s="216"/>
      <c r="FQB184" s="216"/>
      <c r="FQC184" s="216"/>
      <c r="FQD184" s="216"/>
      <c r="FQE184" s="216"/>
      <c r="FQF184" s="216"/>
      <c r="FQG184" s="216"/>
      <c r="FQH184" s="216"/>
      <c r="FQI184" s="216"/>
      <c r="FQJ184" s="216"/>
      <c r="FQK184" s="216"/>
      <c r="FQL184" s="216"/>
      <c r="FQM184" s="216"/>
      <c r="FQN184" s="216"/>
      <c r="FQO184" s="216"/>
      <c r="FQP184" s="216"/>
      <c r="FQQ184" s="216"/>
      <c r="FQR184" s="216"/>
      <c r="FQS184" s="216"/>
      <c r="FQT184" s="216"/>
      <c r="FQU184" s="216"/>
      <c r="FQV184" s="216"/>
      <c r="FQW184" s="216"/>
      <c r="FQX184" s="216"/>
      <c r="FQY184" s="216"/>
      <c r="FQZ184" s="216"/>
      <c r="FRA184" s="216"/>
      <c r="FRB184" s="216"/>
      <c r="FRC184" s="216"/>
      <c r="FRD184" s="216"/>
      <c r="FRE184" s="216"/>
      <c r="FRF184" s="216"/>
      <c r="FRG184" s="216"/>
      <c r="FRH184" s="216"/>
      <c r="FRI184" s="216"/>
      <c r="FRJ184" s="216"/>
      <c r="FRK184" s="216"/>
      <c r="FRL184" s="216"/>
      <c r="FRM184" s="216"/>
      <c r="FRN184" s="216"/>
      <c r="FRO184" s="216"/>
      <c r="FRP184" s="216"/>
      <c r="FRQ184" s="216"/>
      <c r="FRR184" s="216"/>
      <c r="FRS184" s="216"/>
      <c r="FRT184" s="216"/>
      <c r="FRU184" s="216"/>
      <c r="FRV184" s="216"/>
      <c r="FRW184" s="216"/>
      <c r="FRX184" s="216"/>
      <c r="FRY184" s="216"/>
      <c r="FRZ184" s="216"/>
      <c r="FSA184" s="216"/>
      <c r="FSB184" s="216"/>
      <c r="FSC184" s="216"/>
      <c r="FSD184" s="216"/>
      <c r="FSE184" s="216"/>
      <c r="FSF184" s="216"/>
      <c r="FSG184" s="216"/>
      <c r="FSH184" s="216"/>
      <c r="FSI184" s="216"/>
      <c r="FSJ184" s="216"/>
      <c r="FSK184" s="216"/>
      <c r="FSL184" s="216"/>
      <c r="FSM184" s="216"/>
      <c r="FSN184" s="216"/>
      <c r="FSO184" s="216"/>
      <c r="FSP184" s="216"/>
      <c r="FSQ184" s="216"/>
      <c r="FSR184" s="216"/>
      <c r="FSS184" s="216"/>
      <c r="FST184" s="216"/>
      <c r="FSU184" s="216"/>
      <c r="FSV184" s="216"/>
      <c r="FSW184" s="216"/>
      <c r="FSX184" s="216"/>
      <c r="FSY184" s="216"/>
      <c r="FSZ184" s="216"/>
      <c r="FTA184" s="216"/>
      <c r="FTB184" s="216"/>
      <c r="FTC184" s="216"/>
      <c r="FTD184" s="216"/>
      <c r="FTE184" s="216"/>
      <c r="FTF184" s="216"/>
      <c r="FTG184" s="216"/>
      <c r="FTH184" s="216"/>
      <c r="FTI184" s="216"/>
      <c r="FTJ184" s="216"/>
      <c r="FTK184" s="216"/>
      <c r="FTL184" s="216"/>
      <c r="FTM184" s="216"/>
      <c r="FTN184" s="216"/>
      <c r="FTO184" s="216"/>
      <c r="FTP184" s="216"/>
      <c r="FTQ184" s="216"/>
      <c r="FTR184" s="216"/>
      <c r="FTS184" s="216"/>
      <c r="FTT184" s="216"/>
      <c r="FTU184" s="216"/>
      <c r="FTV184" s="216"/>
      <c r="FTW184" s="216"/>
      <c r="FTX184" s="216"/>
      <c r="FTY184" s="216"/>
      <c r="FTZ184" s="216"/>
      <c r="FUA184" s="216"/>
      <c r="FUB184" s="216"/>
      <c r="FUC184" s="216"/>
      <c r="FUD184" s="216"/>
      <c r="FUE184" s="216"/>
      <c r="FUF184" s="216"/>
      <c r="FUG184" s="216"/>
      <c r="FUH184" s="216"/>
      <c r="FUI184" s="216"/>
      <c r="FUJ184" s="216"/>
      <c r="FUK184" s="216"/>
      <c r="FUL184" s="216"/>
      <c r="FUM184" s="216"/>
      <c r="FUN184" s="216"/>
      <c r="FUO184" s="216"/>
      <c r="FUP184" s="216"/>
      <c r="FUQ184" s="216"/>
      <c r="FUR184" s="216"/>
      <c r="FUS184" s="216"/>
      <c r="FUT184" s="216"/>
      <c r="FUU184" s="216"/>
      <c r="FUV184" s="216"/>
      <c r="FUW184" s="216"/>
      <c r="FUX184" s="216"/>
      <c r="FUY184" s="216"/>
      <c r="FUZ184" s="216"/>
      <c r="FVA184" s="216"/>
      <c r="FVB184" s="216"/>
      <c r="FVC184" s="216"/>
      <c r="FVD184" s="216"/>
      <c r="FVE184" s="216"/>
      <c r="FVF184" s="216"/>
      <c r="FVG184" s="216"/>
      <c r="FVH184" s="216"/>
      <c r="FVI184" s="216"/>
      <c r="FVJ184" s="216"/>
      <c r="FVK184" s="216"/>
      <c r="FVL184" s="216"/>
      <c r="FVM184" s="216"/>
      <c r="FVN184" s="216"/>
      <c r="FVO184" s="216"/>
      <c r="FVP184" s="216"/>
      <c r="FVQ184" s="216"/>
      <c r="FVR184" s="216"/>
      <c r="FVS184" s="216"/>
      <c r="FVT184" s="216"/>
      <c r="FVU184" s="216"/>
      <c r="FVV184" s="216"/>
      <c r="FVW184" s="216"/>
      <c r="FVX184" s="216"/>
      <c r="FVY184" s="216"/>
      <c r="FVZ184" s="216"/>
      <c r="FWA184" s="216"/>
      <c r="FWB184" s="216"/>
      <c r="FWC184" s="216"/>
      <c r="FWD184" s="216"/>
      <c r="FWE184" s="216"/>
      <c r="FWF184" s="216"/>
      <c r="FWG184" s="216"/>
      <c r="FWH184" s="216"/>
      <c r="FWI184" s="216"/>
      <c r="FWJ184" s="216"/>
      <c r="FWK184" s="216"/>
      <c r="FWL184" s="216"/>
      <c r="FWM184" s="216"/>
      <c r="FWN184" s="216"/>
      <c r="FWO184" s="216"/>
      <c r="FWP184" s="216"/>
      <c r="FWQ184" s="216"/>
      <c r="FWR184" s="216"/>
      <c r="FWS184" s="216"/>
      <c r="FWT184" s="216"/>
      <c r="FWU184" s="216"/>
      <c r="FWV184" s="216"/>
      <c r="FWW184" s="216"/>
      <c r="FWX184" s="216"/>
      <c r="FWY184" s="216"/>
      <c r="FWZ184" s="216"/>
      <c r="FXA184" s="216"/>
      <c r="FXB184" s="216"/>
      <c r="FXC184" s="216"/>
      <c r="FXD184" s="216"/>
      <c r="FXE184" s="216"/>
      <c r="FXF184" s="216"/>
      <c r="FXG184" s="216"/>
      <c r="FXH184" s="216"/>
      <c r="FXI184" s="216"/>
      <c r="FXJ184" s="216"/>
      <c r="FXK184" s="216"/>
      <c r="FXL184" s="216"/>
      <c r="FXM184" s="216"/>
      <c r="FXN184" s="216"/>
      <c r="FXO184" s="216"/>
      <c r="FXP184" s="216"/>
      <c r="FXQ184" s="216"/>
      <c r="FXR184" s="216"/>
      <c r="FXS184" s="216"/>
      <c r="FXT184" s="216"/>
      <c r="FXU184" s="216"/>
      <c r="FXV184" s="216"/>
      <c r="FXW184" s="216"/>
      <c r="FXX184" s="216"/>
      <c r="FXY184" s="216"/>
      <c r="FXZ184" s="216"/>
      <c r="FYA184" s="216"/>
      <c r="FYB184" s="216"/>
      <c r="FYC184" s="216"/>
      <c r="FYD184" s="216"/>
      <c r="FYE184" s="216"/>
      <c r="FYF184" s="216"/>
      <c r="FYG184" s="216"/>
      <c r="FYH184" s="216"/>
      <c r="FYI184" s="216"/>
      <c r="FYJ184" s="216"/>
      <c r="FYK184" s="216"/>
      <c r="FYL184" s="216"/>
      <c r="FYM184" s="216"/>
      <c r="FYN184" s="216"/>
      <c r="FYO184" s="216"/>
      <c r="FYP184" s="216"/>
      <c r="FYQ184" s="216"/>
      <c r="FYR184" s="216"/>
      <c r="FYS184" s="216"/>
      <c r="FYT184" s="216"/>
      <c r="FYU184" s="216"/>
      <c r="FYV184" s="216"/>
      <c r="FYW184" s="216"/>
      <c r="FYX184" s="216"/>
      <c r="FYY184" s="216"/>
      <c r="FYZ184" s="216"/>
      <c r="FZA184" s="216"/>
      <c r="FZB184" s="216"/>
      <c r="FZC184" s="216"/>
      <c r="FZD184" s="216"/>
      <c r="FZE184" s="216"/>
      <c r="FZF184" s="216"/>
      <c r="FZG184" s="216"/>
      <c r="FZH184" s="216"/>
      <c r="FZI184" s="216"/>
      <c r="FZJ184" s="216"/>
      <c r="FZK184" s="216"/>
      <c r="FZL184" s="216"/>
      <c r="FZM184" s="216"/>
      <c r="FZN184" s="216"/>
      <c r="FZO184" s="216"/>
      <c r="FZP184" s="216"/>
      <c r="FZQ184" s="216"/>
      <c r="FZR184" s="216"/>
      <c r="FZS184" s="216"/>
      <c r="FZT184" s="216"/>
      <c r="FZU184" s="216"/>
      <c r="FZV184" s="216"/>
      <c r="FZW184" s="216"/>
      <c r="FZX184" s="216"/>
      <c r="FZY184" s="216"/>
      <c r="FZZ184" s="216"/>
      <c r="GAA184" s="216"/>
      <c r="GAB184" s="216"/>
      <c r="GAC184" s="216"/>
      <c r="GAD184" s="216"/>
      <c r="GAE184" s="216"/>
      <c r="GAF184" s="216"/>
      <c r="GAG184" s="216"/>
      <c r="GAH184" s="216"/>
      <c r="GAI184" s="216"/>
      <c r="GAJ184" s="216"/>
      <c r="GAK184" s="216"/>
      <c r="GAL184" s="216"/>
      <c r="GAM184" s="216"/>
      <c r="GAN184" s="216"/>
      <c r="GAO184" s="216"/>
      <c r="GAP184" s="216"/>
      <c r="GAQ184" s="216"/>
      <c r="GAR184" s="216"/>
      <c r="GAS184" s="216"/>
      <c r="GAT184" s="216"/>
      <c r="GAU184" s="216"/>
      <c r="GAV184" s="216"/>
      <c r="GAW184" s="216"/>
      <c r="GAX184" s="216"/>
      <c r="GAY184" s="216"/>
      <c r="GAZ184" s="216"/>
      <c r="GBA184" s="216"/>
      <c r="GBB184" s="216"/>
      <c r="GBC184" s="216"/>
      <c r="GBD184" s="216"/>
      <c r="GBE184" s="216"/>
      <c r="GBF184" s="216"/>
      <c r="GBG184" s="216"/>
      <c r="GBH184" s="216"/>
      <c r="GBI184" s="216"/>
      <c r="GBJ184" s="216"/>
      <c r="GBK184" s="216"/>
      <c r="GBL184" s="216"/>
      <c r="GBM184" s="216"/>
      <c r="GBN184" s="216"/>
      <c r="GBO184" s="216"/>
      <c r="GBP184" s="216"/>
      <c r="GBQ184" s="216"/>
      <c r="GBR184" s="216"/>
      <c r="GBS184" s="216"/>
      <c r="GBT184" s="216"/>
      <c r="GBU184" s="216"/>
      <c r="GBV184" s="216"/>
      <c r="GBW184" s="216"/>
      <c r="GBX184" s="216"/>
      <c r="GBY184" s="216"/>
      <c r="GBZ184" s="216"/>
      <c r="GCA184" s="216"/>
      <c r="GCB184" s="216"/>
      <c r="GCC184" s="216"/>
      <c r="GCD184" s="216"/>
      <c r="GCE184" s="216"/>
      <c r="GCF184" s="216"/>
      <c r="GCG184" s="216"/>
      <c r="GCH184" s="216"/>
      <c r="GCI184" s="216"/>
      <c r="GCJ184" s="216"/>
      <c r="GCK184" s="216"/>
      <c r="GCL184" s="216"/>
      <c r="GCM184" s="216"/>
      <c r="GCN184" s="216"/>
      <c r="GCO184" s="216"/>
      <c r="GCP184" s="216"/>
      <c r="GCQ184" s="216"/>
      <c r="GCR184" s="216"/>
      <c r="GCS184" s="216"/>
      <c r="GCT184" s="216"/>
      <c r="GCU184" s="216"/>
      <c r="GCV184" s="216"/>
      <c r="GCW184" s="216"/>
      <c r="GCX184" s="216"/>
      <c r="GCY184" s="216"/>
      <c r="GCZ184" s="216"/>
      <c r="GDA184" s="216"/>
      <c r="GDB184" s="216"/>
      <c r="GDC184" s="216"/>
      <c r="GDD184" s="216"/>
      <c r="GDE184" s="216"/>
      <c r="GDF184" s="216"/>
      <c r="GDG184" s="216"/>
      <c r="GDH184" s="216"/>
      <c r="GDI184" s="216"/>
      <c r="GDJ184" s="216"/>
      <c r="GDK184" s="216"/>
      <c r="GDL184" s="216"/>
      <c r="GDM184" s="216"/>
      <c r="GDN184" s="216"/>
      <c r="GDO184" s="216"/>
      <c r="GDP184" s="216"/>
      <c r="GDQ184" s="216"/>
      <c r="GDR184" s="216"/>
      <c r="GDS184" s="216"/>
      <c r="GDT184" s="216"/>
      <c r="GDU184" s="216"/>
      <c r="GDV184" s="216"/>
      <c r="GDW184" s="216"/>
      <c r="GDX184" s="216"/>
      <c r="GDY184" s="216"/>
      <c r="GDZ184" s="216"/>
      <c r="GEA184" s="216"/>
      <c r="GEB184" s="216"/>
      <c r="GEC184" s="216"/>
      <c r="GED184" s="216"/>
      <c r="GEE184" s="216"/>
      <c r="GEF184" s="216"/>
      <c r="GEG184" s="216"/>
      <c r="GEH184" s="216"/>
      <c r="GEI184" s="216"/>
      <c r="GEJ184" s="216"/>
      <c r="GEK184" s="216"/>
      <c r="GEL184" s="216"/>
      <c r="GEM184" s="216"/>
      <c r="GEN184" s="216"/>
      <c r="GEO184" s="216"/>
      <c r="GEP184" s="216"/>
      <c r="GEQ184" s="216"/>
      <c r="GER184" s="216"/>
      <c r="GES184" s="216"/>
      <c r="GET184" s="216"/>
      <c r="GEU184" s="216"/>
      <c r="GEV184" s="216"/>
      <c r="GEW184" s="216"/>
      <c r="GEX184" s="216"/>
      <c r="GEY184" s="216"/>
      <c r="GEZ184" s="216"/>
      <c r="GFA184" s="216"/>
      <c r="GFB184" s="216"/>
      <c r="GFC184" s="216"/>
      <c r="GFD184" s="216"/>
      <c r="GFE184" s="216"/>
      <c r="GFF184" s="216"/>
      <c r="GFG184" s="216"/>
      <c r="GFH184" s="216"/>
      <c r="GFI184" s="216"/>
      <c r="GFJ184" s="216"/>
      <c r="GFK184" s="216"/>
      <c r="GFL184" s="216"/>
      <c r="GFM184" s="216"/>
      <c r="GFN184" s="216"/>
      <c r="GFO184" s="216"/>
      <c r="GFP184" s="216"/>
      <c r="GFQ184" s="216"/>
      <c r="GFR184" s="216"/>
      <c r="GFS184" s="216"/>
      <c r="GFT184" s="216"/>
      <c r="GFU184" s="216"/>
      <c r="GFV184" s="216"/>
      <c r="GFW184" s="216"/>
      <c r="GFX184" s="216"/>
      <c r="GFY184" s="216"/>
      <c r="GFZ184" s="216"/>
      <c r="GGA184" s="216"/>
      <c r="GGB184" s="216"/>
      <c r="GGC184" s="216"/>
      <c r="GGD184" s="216"/>
      <c r="GGE184" s="216"/>
      <c r="GGF184" s="216"/>
      <c r="GGG184" s="216"/>
      <c r="GGH184" s="216"/>
      <c r="GGI184" s="216"/>
      <c r="GGJ184" s="216"/>
      <c r="GGK184" s="216"/>
      <c r="GGL184" s="216"/>
      <c r="GGM184" s="216"/>
      <c r="GGN184" s="216"/>
      <c r="GGO184" s="216"/>
      <c r="GGP184" s="216"/>
      <c r="GGQ184" s="216"/>
      <c r="GGR184" s="216"/>
      <c r="GGS184" s="216"/>
      <c r="GGT184" s="216"/>
      <c r="GGU184" s="216"/>
      <c r="GGV184" s="216"/>
      <c r="GGW184" s="216"/>
      <c r="GGX184" s="216"/>
      <c r="GGY184" s="216"/>
      <c r="GGZ184" s="216"/>
      <c r="GHA184" s="216"/>
      <c r="GHB184" s="216"/>
      <c r="GHC184" s="216"/>
      <c r="GHD184" s="216"/>
      <c r="GHE184" s="216"/>
      <c r="GHF184" s="216"/>
      <c r="GHG184" s="216"/>
      <c r="GHH184" s="216"/>
      <c r="GHI184" s="216"/>
      <c r="GHJ184" s="216"/>
      <c r="GHK184" s="216"/>
      <c r="GHL184" s="216"/>
      <c r="GHM184" s="216"/>
      <c r="GHN184" s="216"/>
      <c r="GHO184" s="216"/>
      <c r="GHP184" s="216"/>
      <c r="GHQ184" s="216"/>
      <c r="GHR184" s="216"/>
      <c r="GHS184" s="216"/>
      <c r="GHT184" s="216"/>
      <c r="GHU184" s="216"/>
      <c r="GHV184" s="216"/>
      <c r="GHW184" s="216"/>
      <c r="GHX184" s="216"/>
      <c r="GHY184" s="216"/>
      <c r="GHZ184" s="216"/>
      <c r="GIA184" s="216"/>
      <c r="GIB184" s="216"/>
      <c r="GIC184" s="216"/>
      <c r="GID184" s="216"/>
      <c r="GIE184" s="216"/>
      <c r="GIF184" s="216"/>
      <c r="GIG184" s="216"/>
      <c r="GIH184" s="216"/>
      <c r="GII184" s="216"/>
      <c r="GIJ184" s="216"/>
      <c r="GIK184" s="216"/>
      <c r="GIL184" s="216"/>
      <c r="GIM184" s="216"/>
      <c r="GIN184" s="216"/>
      <c r="GIO184" s="216"/>
      <c r="GIP184" s="216"/>
      <c r="GIQ184" s="216"/>
      <c r="GIR184" s="216"/>
      <c r="GIS184" s="216"/>
      <c r="GIT184" s="216"/>
      <c r="GIU184" s="216"/>
      <c r="GIV184" s="216"/>
      <c r="GIW184" s="216"/>
      <c r="GIX184" s="216"/>
      <c r="GIY184" s="216"/>
      <c r="GIZ184" s="216"/>
      <c r="GJA184" s="216"/>
      <c r="GJB184" s="216"/>
      <c r="GJC184" s="216"/>
      <c r="GJD184" s="216"/>
      <c r="GJE184" s="216"/>
      <c r="GJF184" s="216"/>
      <c r="GJG184" s="216"/>
      <c r="GJH184" s="216"/>
      <c r="GJI184" s="216"/>
      <c r="GJJ184" s="216"/>
      <c r="GJK184" s="216"/>
      <c r="GJL184" s="216"/>
      <c r="GJM184" s="216"/>
      <c r="GJN184" s="216"/>
      <c r="GJO184" s="216"/>
      <c r="GJP184" s="216"/>
      <c r="GJQ184" s="216"/>
      <c r="GJR184" s="216"/>
      <c r="GJS184" s="216"/>
      <c r="GJT184" s="216"/>
      <c r="GJU184" s="216"/>
      <c r="GJV184" s="216"/>
      <c r="GJW184" s="216"/>
      <c r="GJX184" s="216"/>
      <c r="GJY184" s="216"/>
      <c r="GJZ184" s="216"/>
      <c r="GKA184" s="216"/>
      <c r="GKB184" s="216"/>
      <c r="GKC184" s="216"/>
      <c r="GKD184" s="216"/>
      <c r="GKE184" s="216"/>
      <c r="GKF184" s="216"/>
      <c r="GKG184" s="216"/>
      <c r="GKH184" s="216"/>
      <c r="GKI184" s="216"/>
      <c r="GKJ184" s="216"/>
      <c r="GKK184" s="216"/>
      <c r="GKL184" s="216"/>
      <c r="GKM184" s="216"/>
      <c r="GKN184" s="216"/>
      <c r="GKO184" s="216"/>
      <c r="GKP184" s="216"/>
      <c r="GKQ184" s="216"/>
      <c r="GKR184" s="216"/>
      <c r="GKS184" s="216"/>
      <c r="GKT184" s="216"/>
      <c r="GKU184" s="216"/>
      <c r="GKV184" s="216"/>
      <c r="GKW184" s="216"/>
      <c r="GKX184" s="216"/>
      <c r="GKY184" s="216"/>
      <c r="GKZ184" s="216"/>
      <c r="GLA184" s="216"/>
      <c r="GLB184" s="216"/>
      <c r="GLC184" s="216"/>
      <c r="GLD184" s="216"/>
      <c r="GLE184" s="216"/>
      <c r="GLF184" s="216"/>
      <c r="GLG184" s="216"/>
      <c r="GLH184" s="216"/>
      <c r="GLI184" s="216"/>
      <c r="GLJ184" s="216"/>
      <c r="GLK184" s="216"/>
      <c r="GLL184" s="216"/>
      <c r="GLM184" s="216"/>
      <c r="GLN184" s="216"/>
      <c r="GLO184" s="216"/>
      <c r="GLP184" s="216"/>
      <c r="GLQ184" s="216"/>
      <c r="GLR184" s="216"/>
      <c r="GLS184" s="216"/>
      <c r="GLT184" s="216"/>
      <c r="GLU184" s="216"/>
      <c r="GLV184" s="216"/>
      <c r="GLW184" s="216"/>
      <c r="GLX184" s="216"/>
      <c r="GLY184" s="216"/>
      <c r="GLZ184" s="216"/>
      <c r="GMA184" s="216"/>
      <c r="GMB184" s="216"/>
      <c r="GMC184" s="216"/>
      <c r="GMD184" s="216"/>
      <c r="GME184" s="216"/>
      <c r="GMF184" s="216"/>
      <c r="GMG184" s="216"/>
      <c r="GMH184" s="216"/>
      <c r="GMI184" s="216"/>
      <c r="GMJ184" s="216"/>
      <c r="GMK184" s="216"/>
      <c r="GML184" s="216"/>
      <c r="GMM184" s="216"/>
      <c r="GMN184" s="216"/>
      <c r="GMO184" s="216"/>
      <c r="GMP184" s="216"/>
      <c r="GMQ184" s="216"/>
      <c r="GMR184" s="216"/>
      <c r="GMS184" s="216"/>
      <c r="GMT184" s="216"/>
      <c r="GMU184" s="216"/>
      <c r="GMV184" s="216"/>
      <c r="GMW184" s="216"/>
      <c r="GMX184" s="216"/>
      <c r="GMY184" s="216"/>
      <c r="GMZ184" s="216"/>
      <c r="GNA184" s="216"/>
      <c r="GNB184" s="216"/>
      <c r="GNC184" s="216"/>
      <c r="GND184" s="216"/>
      <c r="GNE184" s="216"/>
      <c r="GNF184" s="216"/>
      <c r="GNG184" s="216"/>
      <c r="GNH184" s="216"/>
      <c r="GNI184" s="216"/>
      <c r="GNJ184" s="216"/>
      <c r="GNK184" s="216"/>
      <c r="GNL184" s="216"/>
      <c r="GNM184" s="216"/>
      <c r="GNN184" s="216"/>
      <c r="GNO184" s="216"/>
      <c r="GNP184" s="216"/>
      <c r="GNQ184" s="216"/>
      <c r="GNR184" s="216"/>
      <c r="GNS184" s="216"/>
      <c r="GNT184" s="216"/>
      <c r="GNU184" s="216"/>
      <c r="GNV184" s="216"/>
      <c r="GNW184" s="216"/>
      <c r="GNX184" s="216"/>
      <c r="GNY184" s="216"/>
      <c r="GNZ184" s="216"/>
      <c r="GOA184" s="216"/>
      <c r="GOB184" s="216"/>
      <c r="GOC184" s="216"/>
      <c r="GOD184" s="216"/>
      <c r="GOE184" s="216"/>
      <c r="GOF184" s="216"/>
      <c r="GOG184" s="216"/>
      <c r="GOH184" s="216"/>
      <c r="GOI184" s="216"/>
      <c r="GOJ184" s="216"/>
      <c r="GOK184" s="216"/>
      <c r="GOL184" s="216"/>
      <c r="GOM184" s="216"/>
      <c r="GON184" s="216"/>
      <c r="GOO184" s="216"/>
      <c r="GOP184" s="216"/>
      <c r="GOQ184" s="216"/>
      <c r="GOR184" s="216"/>
      <c r="GOS184" s="216"/>
      <c r="GOT184" s="216"/>
      <c r="GOU184" s="216"/>
      <c r="GOV184" s="216"/>
      <c r="GOW184" s="216"/>
      <c r="GOX184" s="216"/>
      <c r="GOY184" s="216"/>
      <c r="GOZ184" s="216"/>
      <c r="GPA184" s="216"/>
      <c r="GPB184" s="216"/>
      <c r="GPC184" s="216"/>
      <c r="GPD184" s="216"/>
      <c r="GPE184" s="216"/>
      <c r="GPF184" s="216"/>
      <c r="GPG184" s="216"/>
      <c r="GPH184" s="216"/>
      <c r="GPI184" s="216"/>
      <c r="GPJ184" s="216"/>
      <c r="GPK184" s="216"/>
      <c r="GPL184" s="216"/>
      <c r="GPM184" s="216"/>
      <c r="GPN184" s="216"/>
      <c r="GPO184" s="216"/>
      <c r="GPP184" s="216"/>
      <c r="GPQ184" s="216"/>
      <c r="GPR184" s="216"/>
      <c r="GPS184" s="216"/>
      <c r="GPT184" s="216"/>
      <c r="GPU184" s="216"/>
      <c r="GPV184" s="216"/>
      <c r="GPW184" s="216"/>
      <c r="GPX184" s="216"/>
      <c r="GPY184" s="216"/>
      <c r="GPZ184" s="216"/>
      <c r="GQA184" s="216"/>
      <c r="GQB184" s="216"/>
      <c r="GQC184" s="216"/>
      <c r="GQD184" s="216"/>
      <c r="GQE184" s="216"/>
      <c r="GQF184" s="216"/>
      <c r="GQG184" s="216"/>
      <c r="GQH184" s="216"/>
      <c r="GQI184" s="216"/>
      <c r="GQJ184" s="216"/>
      <c r="GQK184" s="216"/>
      <c r="GQL184" s="216"/>
      <c r="GQM184" s="216"/>
      <c r="GQN184" s="216"/>
      <c r="GQO184" s="216"/>
      <c r="GQP184" s="216"/>
      <c r="GQQ184" s="216"/>
      <c r="GQR184" s="216"/>
      <c r="GQS184" s="216"/>
      <c r="GQT184" s="216"/>
      <c r="GQU184" s="216"/>
      <c r="GQV184" s="216"/>
      <c r="GQW184" s="216"/>
      <c r="GQX184" s="216"/>
      <c r="GQY184" s="216"/>
      <c r="GQZ184" s="216"/>
      <c r="GRA184" s="216"/>
      <c r="GRB184" s="216"/>
      <c r="GRC184" s="216"/>
      <c r="GRD184" s="216"/>
      <c r="GRE184" s="216"/>
      <c r="GRF184" s="216"/>
      <c r="GRG184" s="216"/>
      <c r="GRH184" s="216"/>
      <c r="GRI184" s="216"/>
      <c r="GRJ184" s="216"/>
      <c r="GRK184" s="216"/>
      <c r="GRL184" s="216"/>
      <c r="GRM184" s="216"/>
      <c r="GRN184" s="216"/>
      <c r="GRO184" s="216"/>
      <c r="GRP184" s="216"/>
      <c r="GRQ184" s="216"/>
      <c r="GRR184" s="216"/>
      <c r="GRS184" s="216"/>
      <c r="GRT184" s="216"/>
      <c r="GRU184" s="216"/>
      <c r="GRV184" s="216"/>
      <c r="GRW184" s="216"/>
      <c r="GRX184" s="216"/>
      <c r="GRY184" s="216"/>
      <c r="GRZ184" s="216"/>
      <c r="GSA184" s="216"/>
      <c r="GSB184" s="216"/>
      <c r="GSC184" s="216"/>
      <c r="GSD184" s="216"/>
      <c r="GSE184" s="216"/>
      <c r="GSF184" s="216"/>
      <c r="GSG184" s="216"/>
      <c r="GSH184" s="216"/>
      <c r="GSI184" s="216"/>
      <c r="GSJ184" s="216"/>
      <c r="GSK184" s="216"/>
      <c r="GSL184" s="216"/>
      <c r="GSM184" s="216"/>
      <c r="GSN184" s="216"/>
      <c r="GSO184" s="216"/>
      <c r="GSP184" s="216"/>
      <c r="GSQ184" s="216"/>
      <c r="GSR184" s="216"/>
      <c r="GSS184" s="216"/>
      <c r="GST184" s="216"/>
      <c r="GSU184" s="216"/>
      <c r="GSV184" s="216"/>
      <c r="GSW184" s="216"/>
      <c r="GSX184" s="216"/>
      <c r="GSY184" s="216"/>
      <c r="GSZ184" s="216"/>
      <c r="GTA184" s="216"/>
      <c r="GTB184" s="216"/>
      <c r="GTC184" s="216"/>
      <c r="GTD184" s="216"/>
      <c r="GTE184" s="216"/>
      <c r="GTF184" s="216"/>
      <c r="GTG184" s="216"/>
      <c r="GTH184" s="216"/>
      <c r="GTI184" s="216"/>
      <c r="GTJ184" s="216"/>
      <c r="GTK184" s="216"/>
      <c r="GTL184" s="216"/>
      <c r="GTM184" s="216"/>
      <c r="GTN184" s="216"/>
      <c r="GTO184" s="216"/>
      <c r="GTP184" s="216"/>
      <c r="GTQ184" s="216"/>
      <c r="GTR184" s="216"/>
      <c r="GTS184" s="216"/>
      <c r="GTT184" s="216"/>
      <c r="GTU184" s="216"/>
      <c r="GTV184" s="216"/>
      <c r="GTW184" s="216"/>
      <c r="GTX184" s="216"/>
      <c r="GTY184" s="216"/>
      <c r="GTZ184" s="216"/>
      <c r="GUA184" s="216"/>
      <c r="GUB184" s="216"/>
      <c r="GUC184" s="216"/>
      <c r="GUD184" s="216"/>
      <c r="GUE184" s="216"/>
      <c r="GUF184" s="216"/>
      <c r="GUG184" s="216"/>
      <c r="GUH184" s="216"/>
      <c r="GUI184" s="216"/>
      <c r="GUJ184" s="216"/>
      <c r="GUK184" s="216"/>
      <c r="GUL184" s="216"/>
      <c r="GUM184" s="216"/>
      <c r="GUN184" s="216"/>
      <c r="GUO184" s="216"/>
      <c r="GUP184" s="216"/>
      <c r="GUQ184" s="216"/>
      <c r="GUR184" s="216"/>
      <c r="GUS184" s="216"/>
      <c r="GUT184" s="216"/>
      <c r="GUU184" s="216"/>
      <c r="GUV184" s="216"/>
      <c r="GUW184" s="216"/>
      <c r="GUX184" s="216"/>
      <c r="GUY184" s="216"/>
      <c r="GUZ184" s="216"/>
      <c r="GVA184" s="216"/>
      <c r="GVB184" s="216"/>
      <c r="GVC184" s="216"/>
      <c r="GVD184" s="216"/>
      <c r="GVE184" s="216"/>
      <c r="GVF184" s="216"/>
      <c r="GVG184" s="216"/>
      <c r="GVH184" s="216"/>
      <c r="GVI184" s="216"/>
      <c r="GVJ184" s="216"/>
      <c r="GVK184" s="216"/>
      <c r="GVL184" s="216"/>
      <c r="GVM184" s="216"/>
      <c r="GVN184" s="216"/>
      <c r="GVO184" s="216"/>
      <c r="GVP184" s="216"/>
      <c r="GVQ184" s="216"/>
      <c r="GVR184" s="216"/>
      <c r="GVS184" s="216"/>
      <c r="GVT184" s="216"/>
      <c r="GVU184" s="216"/>
      <c r="GVV184" s="216"/>
      <c r="GVW184" s="216"/>
      <c r="GVX184" s="216"/>
      <c r="GVY184" s="216"/>
      <c r="GVZ184" s="216"/>
      <c r="GWA184" s="216"/>
      <c r="GWB184" s="216"/>
      <c r="GWC184" s="216"/>
      <c r="GWD184" s="216"/>
      <c r="GWE184" s="216"/>
      <c r="GWF184" s="216"/>
      <c r="GWG184" s="216"/>
      <c r="GWH184" s="216"/>
      <c r="GWI184" s="216"/>
      <c r="GWJ184" s="216"/>
      <c r="GWK184" s="216"/>
      <c r="GWL184" s="216"/>
      <c r="GWM184" s="216"/>
      <c r="GWN184" s="216"/>
      <c r="GWO184" s="216"/>
      <c r="GWP184" s="216"/>
      <c r="GWQ184" s="216"/>
      <c r="GWR184" s="216"/>
      <c r="GWS184" s="216"/>
      <c r="GWT184" s="216"/>
      <c r="GWU184" s="216"/>
      <c r="GWV184" s="216"/>
      <c r="GWW184" s="216"/>
      <c r="GWX184" s="216"/>
      <c r="GWY184" s="216"/>
      <c r="GWZ184" s="216"/>
      <c r="GXA184" s="216"/>
      <c r="GXB184" s="216"/>
      <c r="GXC184" s="216"/>
      <c r="GXD184" s="216"/>
      <c r="GXE184" s="216"/>
      <c r="GXF184" s="216"/>
      <c r="GXG184" s="216"/>
      <c r="GXH184" s="216"/>
      <c r="GXI184" s="216"/>
      <c r="GXJ184" s="216"/>
      <c r="GXK184" s="216"/>
      <c r="GXL184" s="216"/>
      <c r="GXM184" s="216"/>
      <c r="GXN184" s="216"/>
      <c r="GXO184" s="216"/>
      <c r="GXP184" s="216"/>
      <c r="GXQ184" s="216"/>
      <c r="GXR184" s="216"/>
      <c r="GXS184" s="216"/>
      <c r="GXT184" s="216"/>
      <c r="GXU184" s="216"/>
      <c r="GXV184" s="216"/>
      <c r="GXW184" s="216"/>
      <c r="GXX184" s="216"/>
      <c r="GXY184" s="216"/>
      <c r="GXZ184" s="216"/>
      <c r="GYA184" s="216"/>
      <c r="GYB184" s="216"/>
      <c r="GYC184" s="216"/>
      <c r="GYD184" s="216"/>
      <c r="GYE184" s="216"/>
      <c r="GYF184" s="216"/>
      <c r="GYG184" s="216"/>
      <c r="GYH184" s="216"/>
      <c r="GYI184" s="216"/>
      <c r="GYJ184" s="216"/>
      <c r="GYK184" s="216"/>
      <c r="GYL184" s="216"/>
      <c r="GYM184" s="216"/>
      <c r="GYN184" s="216"/>
      <c r="GYO184" s="216"/>
      <c r="GYP184" s="216"/>
      <c r="GYQ184" s="216"/>
      <c r="GYR184" s="216"/>
      <c r="GYS184" s="216"/>
      <c r="GYT184" s="216"/>
      <c r="GYU184" s="216"/>
      <c r="GYV184" s="216"/>
      <c r="GYW184" s="216"/>
      <c r="GYX184" s="216"/>
      <c r="GYY184" s="216"/>
      <c r="GYZ184" s="216"/>
      <c r="GZA184" s="216"/>
      <c r="GZB184" s="216"/>
      <c r="GZC184" s="216"/>
      <c r="GZD184" s="216"/>
      <c r="GZE184" s="216"/>
      <c r="GZF184" s="216"/>
      <c r="GZG184" s="216"/>
      <c r="GZH184" s="216"/>
      <c r="GZI184" s="216"/>
      <c r="GZJ184" s="216"/>
      <c r="GZK184" s="216"/>
      <c r="GZL184" s="216"/>
      <c r="GZM184" s="216"/>
      <c r="GZN184" s="216"/>
      <c r="GZO184" s="216"/>
      <c r="GZP184" s="216"/>
      <c r="GZQ184" s="216"/>
      <c r="GZR184" s="216"/>
      <c r="GZS184" s="216"/>
      <c r="GZT184" s="216"/>
      <c r="GZU184" s="216"/>
      <c r="GZV184" s="216"/>
      <c r="GZW184" s="216"/>
      <c r="GZX184" s="216"/>
      <c r="GZY184" s="216"/>
      <c r="GZZ184" s="216"/>
      <c r="HAA184" s="216"/>
      <c r="HAB184" s="216"/>
      <c r="HAC184" s="216"/>
      <c r="HAD184" s="216"/>
      <c r="HAE184" s="216"/>
      <c r="HAF184" s="216"/>
      <c r="HAG184" s="216"/>
      <c r="HAH184" s="216"/>
      <c r="HAI184" s="216"/>
      <c r="HAJ184" s="216"/>
      <c r="HAK184" s="216"/>
      <c r="HAL184" s="216"/>
      <c r="HAM184" s="216"/>
      <c r="HAN184" s="216"/>
      <c r="HAO184" s="216"/>
      <c r="HAP184" s="216"/>
      <c r="HAQ184" s="216"/>
      <c r="HAR184" s="216"/>
      <c r="HAS184" s="216"/>
      <c r="HAT184" s="216"/>
      <c r="HAU184" s="216"/>
      <c r="HAV184" s="216"/>
      <c r="HAW184" s="216"/>
      <c r="HAX184" s="216"/>
      <c r="HAY184" s="216"/>
      <c r="HAZ184" s="216"/>
      <c r="HBA184" s="216"/>
      <c r="HBB184" s="216"/>
      <c r="HBC184" s="216"/>
      <c r="HBD184" s="216"/>
      <c r="HBE184" s="216"/>
      <c r="HBF184" s="216"/>
      <c r="HBG184" s="216"/>
      <c r="HBH184" s="216"/>
      <c r="HBI184" s="216"/>
      <c r="HBJ184" s="216"/>
      <c r="HBK184" s="216"/>
      <c r="HBL184" s="216"/>
      <c r="HBM184" s="216"/>
      <c r="HBN184" s="216"/>
      <c r="HBO184" s="216"/>
      <c r="HBP184" s="216"/>
      <c r="HBQ184" s="216"/>
      <c r="HBR184" s="216"/>
      <c r="HBS184" s="216"/>
      <c r="HBT184" s="216"/>
      <c r="HBU184" s="216"/>
      <c r="HBV184" s="216"/>
      <c r="HBW184" s="216"/>
      <c r="HBX184" s="216"/>
      <c r="HBY184" s="216"/>
      <c r="HBZ184" s="216"/>
      <c r="HCA184" s="216"/>
      <c r="HCB184" s="216"/>
      <c r="HCC184" s="216"/>
      <c r="HCD184" s="216"/>
      <c r="HCE184" s="216"/>
      <c r="HCF184" s="216"/>
      <c r="HCG184" s="216"/>
      <c r="HCH184" s="216"/>
      <c r="HCI184" s="216"/>
      <c r="HCJ184" s="216"/>
      <c r="HCK184" s="216"/>
      <c r="HCL184" s="216"/>
      <c r="HCM184" s="216"/>
      <c r="HCN184" s="216"/>
      <c r="HCO184" s="216"/>
      <c r="HCP184" s="216"/>
      <c r="HCQ184" s="216"/>
      <c r="HCR184" s="216"/>
      <c r="HCS184" s="216"/>
      <c r="HCT184" s="216"/>
      <c r="HCU184" s="216"/>
      <c r="HCV184" s="216"/>
      <c r="HCW184" s="216"/>
      <c r="HCX184" s="216"/>
      <c r="HCY184" s="216"/>
      <c r="HCZ184" s="216"/>
      <c r="HDA184" s="216"/>
      <c r="HDB184" s="216"/>
      <c r="HDC184" s="216"/>
      <c r="HDD184" s="216"/>
      <c r="HDE184" s="216"/>
      <c r="HDF184" s="216"/>
      <c r="HDG184" s="216"/>
      <c r="HDH184" s="216"/>
      <c r="HDI184" s="216"/>
      <c r="HDJ184" s="216"/>
      <c r="HDK184" s="216"/>
      <c r="HDL184" s="216"/>
      <c r="HDM184" s="216"/>
      <c r="HDN184" s="216"/>
      <c r="HDO184" s="216"/>
      <c r="HDP184" s="216"/>
      <c r="HDQ184" s="216"/>
      <c r="HDR184" s="216"/>
      <c r="HDS184" s="216"/>
      <c r="HDT184" s="216"/>
      <c r="HDU184" s="216"/>
      <c r="HDV184" s="216"/>
      <c r="HDW184" s="216"/>
      <c r="HDX184" s="216"/>
      <c r="HDY184" s="216"/>
      <c r="HDZ184" s="216"/>
      <c r="HEA184" s="216"/>
      <c r="HEB184" s="216"/>
      <c r="HEC184" s="216"/>
      <c r="HED184" s="216"/>
      <c r="HEE184" s="216"/>
      <c r="HEF184" s="216"/>
      <c r="HEG184" s="216"/>
      <c r="HEH184" s="216"/>
      <c r="HEI184" s="216"/>
      <c r="HEJ184" s="216"/>
      <c r="HEK184" s="216"/>
      <c r="HEL184" s="216"/>
      <c r="HEM184" s="216"/>
      <c r="HEN184" s="216"/>
      <c r="HEO184" s="216"/>
      <c r="HEP184" s="216"/>
      <c r="HEQ184" s="216"/>
      <c r="HER184" s="216"/>
      <c r="HES184" s="216"/>
      <c r="HET184" s="216"/>
      <c r="HEU184" s="216"/>
      <c r="HEV184" s="216"/>
      <c r="HEW184" s="216"/>
      <c r="HEX184" s="216"/>
      <c r="HEY184" s="216"/>
      <c r="HEZ184" s="216"/>
      <c r="HFA184" s="216"/>
      <c r="HFB184" s="216"/>
      <c r="HFC184" s="216"/>
      <c r="HFD184" s="216"/>
      <c r="HFE184" s="216"/>
      <c r="HFF184" s="216"/>
      <c r="HFG184" s="216"/>
      <c r="HFH184" s="216"/>
      <c r="HFI184" s="216"/>
      <c r="HFJ184" s="216"/>
      <c r="HFK184" s="216"/>
      <c r="HFL184" s="216"/>
      <c r="HFM184" s="216"/>
      <c r="HFN184" s="216"/>
      <c r="HFO184" s="216"/>
      <c r="HFP184" s="216"/>
      <c r="HFQ184" s="216"/>
      <c r="HFR184" s="216"/>
      <c r="HFS184" s="216"/>
      <c r="HFT184" s="216"/>
      <c r="HFU184" s="216"/>
      <c r="HFV184" s="216"/>
      <c r="HFW184" s="216"/>
      <c r="HFX184" s="216"/>
      <c r="HFY184" s="216"/>
      <c r="HFZ184" s="216"/>
      <c r="HGA184" s="216"/>
      <c r="HGB184" s="216"/>
      <c r="HGC184" s="216"/>
      <c r="HGD184" s="216"/>
      <c r="HGE184" s="216"/>
      <c r="HGF184" s="216"/>
      <c r="HGG184" s="216"/>
      <c r="HGH184" s="216"/>
      <c r="HGI184" s="216"/>
      <c r="HGJ184" s="216"/>
      <c r="HGK184" s="216"/>
      <c r="HGL184" s="216"/>
      <c r="HGM184" s="216"/>
      <c r="HGN184" s="216"/>
      <c r="HGO184" s="216"/>
      <c r="HGP184" s="216"/>
      <c r="HGQ184" s="216"/>
      <c r="HGR184" s="216"/>
      <c r="HGS184" s="216"/>
      <c r="HGT184" s="216"/>
      <c r="HGU184" s="216"/>
      <c r="HGV184" s="216"/>
      <c r="HGW184" s="216"/>
      <c r="HGX184" s="216"/>
      <c r="HGY184" s="216"/>
      <c r="HGZ184" s="216"/>
      <c r="HHA184" s="216"/>
      <c r="HHB184" s="216"/>
      <c r="HHC184" s="216"/>
      <c r="HHD184" s="216"/>
      <c r="HHE184" s="216"/>
      <c r="HHF184" s="216"/>
      <c r="HHG184" s="216"/>
      <c r="HHH184" s="216"/>
      <c r="HHI184" s="216"/>
      <c r="HHJ184" s="216"/>
      <c r="HHK184" s="216"/>
      <c r="HHL184" s="216"/>
      <c r="HHM184" s="216"/>
      <c r="HHN184" s="216"/>
      <c r="HHO184" s="216"/>
      <c r="HHP184" s="216"/>
      <c r="HHQ184" s="216"/>
      <c r="HHR184" s="216"/>
      <c r="HHS184" s="216"/>
      <c r="HHT184" s="216"/>
      <c r="HHU184" s="216"/>
      <c r="HHV184" s="216"/>
      <c r="HHW184" s="216"/>
      <c r="HHX184" s="216"/>
      <c r="HHY184" s="216"/>
      <c r="HHZ184" s="216"/>
      <c r="HIA184" s="216"/>
      <c r="HIB184" s="216"/>
      <c r="HIC184" s="216"/>
      <c r="HID184" s="216"/>
      <c r="HIE184" s="216"/>
      <c r="HIF184" s="216"/>
      <c r="HIG184" s="216"/>
      <c r="HIH184" s="216"/>
      <c r="HII184" s="216"/>
      <c r="HIJ184" s="216"/>
      <c r="HIK184" s="216"/>
      <c r="HIL184" s="216"/>
      <c r="HIM184" s="216"/>
      <c r="HIN184" s="216"/>
      <c r="HIO184" s="216"/>
      <c r="HIP184" s="216"/>
      <c r="HIQ184" s="216"/>
      <c r="HIR184" s="216"/>
      <c r="HIS184" s="216"/>
      <c r="HIT184" s="216"/>
      <c r="HIU184" s="216"/>
      <c r="HIV184" s="216"/>
      <c r="HIW184" s="216"/>
      <c r="HIX184" s="216"/>
      <c r="HIY184" s="216"/>
      <c r="HIZ184" s="216"/>
      <c r="HJA184" s="216"/>
      <c r="HJB184" s="216"/>
      <c r="HJC184" s="216"/>
      <c r="HJD184" s="216"/>
      <c r="HJE184" s="216"/>
      <c r="HJF184" s="216"/>
      <c r="HJG184" s="216"/>
      <c r="HJH184" s="216"/>
      <c r="HJI184" s="216"/>
      <c r="HJJ184" s="216"/>
      <c r="HJK184" s="216"/>
      <c r="HJL184" s="216"/>
      <c r="HJM184" s="216"/>
      <c r="HJN184" s="216"/>
      <c r="HJO184" s="216"/>
      <c r="HJP184" s="216"/>
      <c r="HJQ184" s="216"/>
      <c r="HJR184" s="216"/>
      <c r="HJS184" s="216"/>
      <c r="HJT184" s="216"/>
      <c r="HJU184" s="216"/>
      <c r="HJV184" s="216"/>
      <c r="HJW184" s="216"/>
      <c r="HJX184" s="216"/>
      <c r="HJY184" s="216"/>
      <c r="HJZ184" s="216"/>
      <c r="HKA184" s="216"/>
      <c r="HKB184" s="216"/>
      <c r="HKC184" s="216"/>
      <c r="HKD184" s="216"/>
      <c r="HKE184" s="216"/>
      <c r="HKF184" s="216"/>
      <c r="HKG184" s="216"/>
      <c r="HKH184" s="216"/>
      <c r="HKI184" s="216"/>
      <c r="HKJ184" s="216"/>
      <c r="HKK184" s="216"/>
      <c r="HKL184" s="216"/>
      <c r="HKM184" s="216"/>
      <c r="HKN184" s="216"/>
      <c r="HKO184" s="216"/>
      <c r="HKP184" s="216"/>
      <c r="HKQ184" s="216"/>
      <c r="HKR184" s="216"/>
      <c r="HKS184" s="216"/>
      <c r="HKT184" s="216"/>
      <c r="HKU184" s="216"/>
      <c r="HKV184" s="216"/>
      <c r="HKW184" s="216"/>
      <c r="HKX184" s="216"/>
      <c r="HKY184" s="216"/>
      <c r="HKZ184" s="216"/>
      <c r="HLA184" s="216"/>
      <c r="HLB184" s="216"/>
      <c r="HLC184" s="216"/>
      <c r="HLD184" s="216"/>
      <c r="HLE184" s="216"/>
      <c r="HLF184" s="216"/>
      <c r="HLG184" s="216"/>
      <c r="HLH184" s="216"/>
      <c r="HLI184" s="216"/>
      <c r="HLJ184" s="216"/>
      <c r="HLK184" s="216"/>
      <c r="HLL184" s="216"/>
      <c r="HLM184" s="216"/>
      <c r="HLN184" s="216"/>
      <c r="HLO184" s="216"/>
      <c r="HLP184" s="216"/>
      <c r="HLQ184" s="216"/>
      <c r="HLR184" s="216"/>
      <c r="HLS184" s="216"/>
      <c r="HLT184" s="216"/>
      <c r="HLU184" s="216"/>
      <c r="HLV184" s="216"/>
      <c r="HLW184" s="216"/>
      <c r="HLX184" s="216"/>
      <c r="HLY184" s="216"/>
      <c r="HLZ184" s="216"/>
      <c r="HMA184" s="216"/>
      <c r="HMB184" s="216"/>
      <c r="HMC184" s="216"/>
      <c r="HMD184" s="216"/>
      <c r="HME184" s="216"/>
      <c r="HMF184" s="216"/>
      <c r="HMG184" s="216"/>
      <c r="HMH184" s="216"/>
      <c r="HMI184" s="216"/>
      <c r="HMJ184" s="216"/>
      <c r="HMK184" s="216"/>
      <c r="HML184" s="216"/>
      <c r="HMM184" s="216"/>
      <c r="HMN184" s="216"/>
      <c r="HMO184" s="216"/>
      <c r="HMP184" s="216"/>
      <c r="HMQ184" s="216"/>
      <c r="HMR184" s="216"/>
      <c r="HMS184" s="216"/>
      <c r="HMT184" s="216"/>
      <c r="HMU184" s="216"/>
      <c r="HMV184" s="216"/>
      <c r="HMW184" s="216"/>
      <c r="HMX184" s="216"/>
      <c r="HMY184" s="216"/>
      <c r="HMZ184" s="216"/>
      <c r="HNA184" s="216"/>
      <c r="HNB184" s="216"/>
      <c r="HNC184" s="216"/>
      <c r="HND184" s="216"/>
      <c r="HNE184" s="216"/>
      <c r="HNF184" s="216"/>
      <c r="HNG184" s="216"/>
      <c r="HNH184" s="216"/>
      <c r="HNI184" s="216"/>
      <c r="HNJ184" s="216"/>
      <c r="HNK184" s="216"/>
      <c r="HNL184" s="216"/>
      <c r="HNM184" s="216"/>
      <c r="HNN184" s="216"/>
      <c r="HNO184" s="216"/>
      <c r="HNP184" s="216"/>
      <c r="HNQ184" s="216"/>
      <c r="HNR184" s="216"/>
      <c r="HNS184" s="216"/>
      <c r="HNT184" s="216"/>
      <c r="HNU184" s="216"/>
      <c r="HNV184" s="216"/>
      <c r="HNW184" s="216"/>
      <c r="HNX184" s="216"/>
      <c r="HNY184" s="216"/>
      <c r="HNZ184" s="216"/>
      <c r="HOA184" s="216"/>
      <c r="HOB184" s="216"/>
      <c r="HOC184" s="216"/>
      <c r="HOD184" s="216"/>
      <c r="HOE184" s="216"/>
      <c r="HOF184" s="216"/>
      <c r="HOG184" s="216"/>
      <c r="HOH184" s="216"/>
      <c r="HOI184" s="216"/>
      <c r="HOJ184" s="216"/>
      <c r="HOK184" s="216"/>
      <c r="HOL184" s="216"/>
      <c r="HOM184" s="216"/>
      <c r="HON184" s="216"/>
      <c r="HOO184" s="216"/>
      <c r="HOP184" s="216"/>
      <c r="HOQ184" s="216"/>
      <c r="HOR184" s="216"/>
      <c r="HOS184" s="216"/>
      <c r="HOT184" s="216"/>
      <c r="HOU184" s="216"/>
      <c r="HOV184" s="216"/>
      <c r="HOW184" s="216"/>
      <c r="HOX184" s="216"/>
      <c r="HOY184" s="216"/>
      <c r="HOZ184" s="216"/>
      <c r="HPA184" s="216"/>
      <c r="HPB184" s="216"/>
      <c r="HPC184" s="216"/>
      <c r="HPD184" s="216"/>
      <c r="HPE184" s="216"/>
      <c r="HPF184" s="216"/>
      <c r="HPG184" s="216"/>
      <c r="HPH184" s="216"/>
      <c r="HPI184" s="216"/>
      <c r="HPJ184" s="216"/>
      <c r="HPK184" s="216"/>
      <c r="HPL184" s="216"/>
      <c r="HPM184" s="216"/>
      <c r="HPN184" s="216"/>
      <c r="HPO184" s="216"/>
      <c r="HPP184" s="216"/>
      <c r="HPQ184" s="216"/>
      <c r="HPR184" s="216"/>
      <c r="HPS184" s="216"/>
      <c r="HPT184" s="216"/>
      <c r="HPU184" s="216"/>
      <c r="HPV184" s="216"/>
      <c r="HPW184" s="216"/>
      <c r="HPX184" s="216"/>
      <c r="HPY184" s="216"/>
      <c r="HPZ184" s="216"/>
      <c r="HQA184" s="216"/>
      <c r="HQB184" s="216"/>
      <c r="HQC184" s="216"/>
      <c r="HQD184" s="216"/>
      <c r="HQE184" s="216"/>
      <c r="HQF184" s="216"/>
      <c r="HQG184" s="216"/>
      <c r="HQH184" s="216"/>
      <c r="HQI184" s="216"/>
      <c r="HQJ184" s="216"/>
      <c r="HQK184" s="216"/>
      <c r="HQL184" s="216"/>
      <c r="HQM184" s="216"/>
      <c r="HQN184" s="216"/>
      <c r="HQO184" s="216"/>
      <c r="HQP184" s="216"/>
      <c r="HQQ184" s="216"/>
      <c r="HQR184" s="216"/>
      <c r="HQS184" s="216"/>
      <c r="HQT184" s="216"/>
      <c r="HQU184" s="216"/>
      <c r="HQV184" s="216"/>
      <c r="HQW184" s="216"/>
      <c r="HQX184" s="216"/>
      <c r="HQY184" s="216"/>
      <c r="HQZ184" s="216"/>
      <c r="HRA184" s="216"/>
      <c r="HRB184" s="216"/>
      <c r="HRC184" s="216"/>
      <c r="HRD184" s="216"/>
      <c r="HRE184" s="216"/>
      <c r="HRF184" s="216"/>
      <c r="HRG184" s="216"/>
      <c r="HRH184" s="216"/>
      <c r="HRI184" s="216"/>
      <c r="HRJ184" s="216"/>
      <c r="HRK184" s="216"/>
      <c r="HRL184" s="216"/>
      <c r="HRM184" s="216"/>
      <c r="HRN184" s="216"/>
      <c r="HRO184" s="216"/>
      <c r="HRP184" s="216"/>
      <c r="HRQ184" s="216"/>
      <c r="HRR184" s="216"/>
      <c r="HRS184" s="216"/>
      <c r="HRT184" s="216"/>
      <c r="HRU184" s="216"/>
      <c r="HRV184" s="216"/>
      <c r="HRW184" s="216"/>
      <c r="HRX184" s="216"/>
      <c r="HRY184" s="216"/>
      <c r="HRZ184" s="216"/>
      <c r="HSA184" s="216"/>
      <c r="HSB184" s="216"/>
      <c r="HSC184" s="216"/>
      <c r="HSD184" s="216"/>
      <c r="HSE184" s="216"/>
      <c r="HSF184" s="216"/>
      <c r="HSG184" s="216"/>
      <c r="HSH184" s="216"/>
      <c r="HSI184" s="216"/>
      <c r="HSJ184" s="216"/>
      <c r="HSK184" s="216"/>
      <c r="HSL184" s="216"/>
      <c r="HSM184" s="216"/>
      <c r="HSN184" s="216"/>
      <c r="HSO184" s="216"/>
      <c r="HSP184" s="216"/>
      <c r="HSQ184" s="216"/>
      <c r="HSR184" s="216"/>
      <c r="HSS184" s="216"/>
      <c r="HST184" s="216"/>
      <c r="HSU184" s="216"/>
      <c r="HSV184" s="216"/>
      <c r="HSW184" s="216"/>
      <c r="HSX184" s="216"/>
      <c r="HSY184" s="216"/>
      <c r="HSZ184" s="216"/>
      <c r="HTA184" s="216"/>
      <c r="HTB184" s="216"/>
      <c r="HTC184" s="216"/>
      <c r="HTD184" s="216"/>
      <c r="HTE184" s="216"/>
      <c r="HTF184" s="216"/>
      <c r="HTG184" s="216"/>
      <c r="HTH184" s="216"/>
      <c r="HTI184" s="216"/>
      <c r="HTJ184" s="216"/>
      <c r="HTK184" s="216"/>
      <c r="HTL184" s="216"/>
      <c r="HTM184" s="216"/>
      <c r="HTN184" s="216"/>
      <c r="HTO184" s="216"/>
      <c r="HTP184" s="216"/>
      <c r="HTQ184" s="216"/>
      <c r="HTR184" s="216"/>
      <c r="HTS184" s="216"/>
      <c r="HTT184" s="216"/>
      <c r="HTU184" s="216"/>
      <c r="HTV184" s="216"/>
      <c r="HTW184" s="216"/>
      <c r="HTX184" s="216"/>
      <c r="HTY184" s="216"/>
      <c r="HTZ184" s="216"/>
      <c r="HUA184" s="216"/>
      <c r="HUB184" s="216"/>
      <c r="HUC184" s="216"/>
      <c r="HUD184" s="216"/>
      <c r="HUE184" s="216"/>
      <c r="HUF184" s="216"/>
      <c r="HUG184" s="216"/>
      <c r="HUH184" s="216"/>
      <c r="HUI184" s="216"/>
      <c r="HUJ184" s="216"/>
      <c r="HUK184" s="216"/>
      <c r="HUL184" s="216"/>
      <c r="HUM184" s="216"/>
      <c r="HUN184" s="216"/>
      <c r="HUO184" s="216"/>
      <c r="HUP184" s="216"/>
      <c r="HUQ184" s="216"/>
      <c r="HUR184" s="216"/>
      <c r="HUS184" s="216"/>
      <c r="HUT184" s="216"/>
      <c r="HUU184" s="216"/>
      <c r="HUV184" s="216"/>
      <c r="HUW184" s="216"/>
      <c r="HUX184" s="216"/>
      <c r="HUY184" s="216"/>
      <c r="HUZ184" s="216"/>
      <c r="HVA184" s="216"/>
      <c r="HVB184" s="216"/>
      <c r="HVC184" s="216"/>
      <c r="HVD184" s="216"/>
      <c r="HVE184" s="216"/>
      <c r="HVF184" s="216"/>
      <c r="HVG184" s="216"/>
      <c r="HVH184" s="216"/>
      <c r="HVI184" s="216"/>
      <c r="HVJ184" s="216"/>
      <c r="HVK184" s="216"/>
      <c r="HVL184" s="216"/>
      <c r="HVM184" s="216"/>
      <c r="HVN184" s="216"/>
      <c r="HVO184" s="216"/>
      <c r="HVP184" s="216"/>
      <c r="HVQ184" s="216"/>
      <c r="HVR184" s="216"/>
      <c r="HVS184" s="216"/>
      <c r="HVT184" s="216"/>
      <c r="HVU184" s="216"/>
      <c r="HVV184" s="216"/>
      <c r="HVW184" s="216"/>
      <c r="HVX184" s="216"/>
      <c r="HVY184" s="216"/>
      <c r="HVZ184" s="216"/>
      <c r="HWA184" s="216"/>
      <c r="HWB184" s="216"/>
      <c r="HWC184" s="216"/>
      <c r="HWD184" s="216"/>
      <c r="HWE184" s="216"/>
      <c r="HWF184" s="216"/>
      <c r="HWG184" s="216"/>
      <c r="HWH184" s="216"/>
      <c r="HWI184" s="216"/>
      <c r="HWJ184" s="216"/>
      <c r="HWK184" s="216"/>
      <c r="HWL184" s="216"/>
      <c r="HWM184" s="216"/>
      <c r="HWN184" s="216"/>
      <c r="HWO184" s="216"/>
      <c r="HWP184" s="216"/>
      <c r="HWQ184" s="216"/>
      <c r="HWR184" s="216"/>
      <c r="HWS184" s="216"/>
      <c r="HWT184" s="216"/>
      <c r="HWU184" s="216"/>
      <c r="HWV184" s="216"/>
      <c r="HWW184" s="216"/>
      <c r="HWX184" s="216"/>
      <c r="HWY184" s="216"/>
      <c r="HWZ184" s="216"/>
      <c r="HXA184" s="216"/>
      <c r="HXB184" s="216"/>
      <c r="HXC184" s="216"/>
      <c r="HXD184" s="216"/>
      <c r="HXE184" s="216"/>
      <c r="HXF184" s="216"/>
      <c r="HXG184" s="216"/>
      <c r="HXH184" s="216"/>
      <c r="HXI184" s="216"/>
      <c r="HXJ184" s="216"/>
      <c r="HXK184" s="216"/>
      <c r="HXL184" s="216"/>
      <c r="HXM184" s="216"/>
      <c r="HXN184" s="216"/>
      <c r="HXO184" s="216"/>
      <c r="HXP184" s="216"/>
      <c r="HXQ184" s="216"/>
      <c r="HXR184" s="216"/>
      <c r="HXS184" s="216"/>
      <c r="HXT184" s="216"/>
      <c r="HXU184" s="216"/>
      <c r="HXV184" s="216"/>
      <c r="HXW184" s="216"/>
      <c r="HXX184" s="216"/>
      <c r="HXY184" s="216"/>
      <c r="HXZ184" s="216"/>
      <c r="HYA184" s="216"/>
      <c r="HYB184" s="216"/>
      <c r="HYC184" s="216"/>
      <c r="HYD184" s="216"/>
      <c r="HYE184" s="216"/>
      <c r="HYF184" s="216"/>
      <c r="HYG184" s="216"/>
      <c r="HYH184" s="216"/>
      <c r="HYI184" s="216"/>
      <c r="HYJ184" s="216"/>
      <c r="HYK184" s="216"/>
      <c r="HYL184" s="216"/>
      <c r="HYM184" s="216"/>
      <c r="HYN184" s="216"/>
      <c r="HYO184" s="216"/>
      <c r="HYP184" s="216"/>
      <c r="HYQ184" s="216"/>
      <c r="HYR184" s="216"/>
      <c r="HYS184" s="216"/>
      <c r="HYT184" s="216"/>
      <c r="HYU184" s="216"/>
      <c r="HYV184" s="216"/>
      <c r="HYW184" s="216"/>
      <c r="HYX184" s="216"/>
      <c r="HYY184" s="216"/>
      <c r="HYZ184" s="216"/>
      <c r="HZA184" s="216"/>
      <c r="HZB184" s="216"/>
      <c r="HZC184" s="216"/>
      <c r="HZD184" s="216"/>
      <c r="HZE184" s="216"/>
      <c r="HZF184" s="216"/>
      <c r="HZG184" s="216"/>
      <c r="HZH184" s="216"/>
      <c r="HZI184" s="216"/>
      <c r="HZJ184" s="216"/>
      <c r="HZK184" s="216"/>
      <c r="HZL184" s="216"/>
      <c r="HZM184" s="216"/>
      <c r="HZN184" s="216"/>
      <c r="HZO184" s="216"/>
      <c r="HZP184" s="216"/>
      <c r="HZQ184" s="216"/>
      <c r="HZR184" s="216"/>
      <c r="HZS184" s="216"/>
      <c r="HZT184" s="216"/>
      <c r="HZU184" s="216"/>
      <c r="HZV184" s="216"/>
      <c r="HZW184" s="216"/>
      <c r="HZX184" s="216"/>
      <c r="HZY184" s="216"/>
      <c r="HZZ184" s="216"/>
      <c r="IAA184" s="216"/>
      <c r="IAB184" s="216"/>
      <c r="IAC184" s="216"/>
      <c r="IAD184" s="216"/>
      <c r="IAE184" s="216"/>
      <c r="IAF184" s="216"/>
      <c r="IAG184" s="216"/>
      <c r="IAH184" s="216"/>
      <c r="IAI184" s="216"/>
      <c r="IAJ184" s="216"/>
      <c r="IAK184" s="216"/>
      <c r="IAL184" s="216"/>
      <c r="IAM184" s="216"/>
      <c r="IAN184" s="216"/>
      <c r="IAO184" s="216"/>
      <c r="IAP184" s="216"/>
      <c r="IAQ184" s="216"/>
      <c r="IAR184" s="216"/>
      <c r="IAS184" s="216"/>
      <c r="IAT184" s="216"/>
      <c r="IAU184" s="216"/>
      <c r="IAV184" s="216"/>
      <c r="IAW184" s="216"/>
      <c r="IAX184" s="216"/>
      <c r="IAY184" s="216"/>
      <c r="IAZ184" s="216"/>
      <c r="IBA184" s="216"/>
      <c r="IBB184" s="216"/>
      <c r="IBC184" s="216"/>
      <c r="IBD184" s="216"/>
      <c r="IBE184" s="216"/>
      <c r="IBF184" s="216"/>
      <c r="IBG184" s="216"/>
      <c r="IBH184" s="216"/>
      <c r="IBI184" s="216"/>
      <c r="IBJ184" s="216"/>
      <c r="IBK184" s="216"/>
      <c r="IBL184" s="216"/>
      <c r="IBM184" s="216"/>
      <c r="IBN184" s="216"/>
      <c r="IBO184" s="216"/>
      <c r="IBP184" s="216"/>
      <c r="IBQ184" s="216"/>
      <c r="IBR184" s="216"/>
      <c r="IBS184" s="216"/>
      <c r="IBT184" s="216"/>
      <c r="IBU184" s="216"/>
      <c r="IBV184" s="216"/>
      <c r="IBW184" s="216"/>
      <c r="IBX184" s="216"/>
      <c r="IBY184" s="216"/>
      <c r="IBZ184" s="216"/>
      <c r="ICA184" s="216"/>
      <c r="ICB184" s="216"/>
      <c r="ICC184" s="216"/>
      <c r="ICD184" s="216"/>
      <c r="ICE184" s="216"/>
      <c r="ICF184" s="216"/>
      <c r="ICG184" s="216"/>
      <c r="ICH184" s="216"/>
      <c r="ICI184" s="216"/>
      <c r="ICJ184" s="216"/>
      <c r="ICK184" s="216"/>
      <c r="ICL184" s="216"/>
      <c r="ICM184" s="216"/>
      <c r="ICN184" s="216"/>
      <c r="ICO184" s="216"/>
      <c r="ICP184" s="216"/>
      <c r="ICQ184" s="216"/>
      <c r="ICR184" s="216"/>
      <c r="ICS184" s="216"/>
      <c r="ICT184" s="216"/>
      <c r="ICU184" s="216"/>
      <c r="ICV184" s="216"/>
      <c r="ICW184" s="216"/>
      <c r="ICX184" s="216"/>
      <c r="ICY184" s="216"/>
      <c r="ICZ184" s="216"/>
      <c r="IDA184" s="216"/>
      <c r="IDB184" s="216"/>
      <c r="IDC184" s="216"/>
      <c r="IDD184" s="216"/>
      <c r="IDE184" s="216"/>
      <c r="IDF184" s="216"/>
      <c r="IDG184" s="216"/>
      <c r="IDH184" s="216"/>
      <c r="IDI184" s="216"/>
      <c r="IDJ184" s="216"/>
      <c r="IDK184" s="216"/>
      <c r="IDL184" s="216"/>
      <c r="IDM184" s="216"/>
      <c r="IDN184" s="216"/>
      <c r="IDO184" s="216"/>
      <c r="IDP184" s="216"/>
      <c r="IDQ184" s="216"/>
      <c r="IDR184" s="216"/>
      <c r="IDS184" s="216"/>
      <c r="IDT184" s="216"/>
      <c r="IDU184" s="216"/>
      <c r="IDV184" s="216"/>
      <c r="IDW184" s="216"/>
      <c r="IDX184" s="216"/>
      <c r="IDY184" s="216"/>
      <c r="IDZ184" s="216"/>
      <c r="IEA184" s="216"/>
      <c r="IEB184" s="216"/>
      <c r="IEC184" s="216"/>
      <c r="IED184" s="216"/>
      <c r="IEE184" s="216"/>
      <c r="IEF184" s="216"/>
      <c r="IEG184" s="216"/>
      <c r="IEH184" s="216"/>
      <c r="IEI184" s="216"/>
      <c r="IEJ184" s="216"/>
      <c r="IEK184" s="216"/>
      <c r="IEL184" s="216"/>
      <c r="IEM184" s="216"/>
      <c r="IEN184" s="216"/>
      <c r="IEO184" s="216"/>
      <c r="IEP184" s="216"/>
      <c r="IEQ184" s="216"/>
      <c r="IER184" s="216"/>
      <c r="IES184" s="216"/>
      <c r="IET184" s="216"/>
      <c r="IEU184" s="216"/>
      <c r="IEV184" s="216"/>
      <c r="IEW184" s="216"/>
      <c r="IEX184" s="216"/>
      <c r="IEY184" s="216"/>
      <c r="IEZ184" s="216"/>
      <c r="IFA184" s="216"/>
      <c r="IFB184" s="216"/>
      <c r="IFC184" s="216"/>
      <c r="IFD184" s="216"/>
      <c r="IFE184" s="216"/>
      <c r="IFF184" s="216"/>
      <c r="IFG184" s="216"/>
      <c r="IFH184" s="216"/>
      <c r="IFI184" s="216"/>
      <c r="IFJ184" s="216"/>
      <c r="IFK184" s="216"/>
      <c r="IFL184" s="216"/>
      <c r="IFM184" s="216"/>
      <c r="IFN184" s="216"/>
      <c r="IFO184" s="216"/>
      <c r="IFP184" s="216"/>
      <c r="IFQ184" s="216"/>
      <c r="IFR184" s="216"/>
      <c r="IFS184" s="216"/>
      <c r="IFT184" s="216"/>
      <c r="IFU184" s="216"/>
      <c r="IFV184" s="216"/>
      <c r="IFW184" s="216"/>
      <c r="IFX184" s="216"/>
      <c r="IFY184" s="216"/>
      <c r="IFZ184" s="216"/>
      <c r="IGA184" s="216"/>
      <c r="IGB184" s="216"/>
      <c r="IGC184" s="216"/>
      <c r="IGD184" s="216"/>
      <c r="IGE184" s="216"/>
      <c r="IGF184" s="216"/>
      <c r="IGG184" s="216"/>
      <c r="IGH184" s="216"/>
      <c r="IGI184" s="216"/>
      <c r="IGJ184" s="216"/>
      <c r="IGK184" s="216"/>
      <c r="IGL184" s="216"/>
      <c r="IGM184" s="216"/>
      <c r="IGN184" s="216"/>
      <c r="IGO184" s="216"/>
      <c r="IGP184" s="216"/>
      <c r="IGQ184" s="216"/>
      <c r="IGR184" s="216"/>
      <c r="IGS184" s="216"/>
      <c r="IGT184" s="216"/>
      <c r="IGU184" s="216"/>
      <c r="IGV184" s="216"/>
      <c r="IGW184" s="216"/>
      <c r="IGX184" s="216"/>
      <c r="IGY184" s="216"/>
      <c r="IGZ184" s="216"/>
      <c r="IHA184" s="216"/>
      <c r="IHB184" s="216"/>
      <c r="IHC184" s="216"/>
      <c r="IHD184" s="216"/>
      <c r="IHE184" s="216"/>
      <c r="IHF184" s="216"/>
      <c r="IHG184" s="216"/>
      <c r="IHH184" s="216"/>
      <c r="IHI184" s="216"/>
      <c r="IHJ184" s="216"/>
      <c r="IHK184" s="216"/>
      <c r="IHL184" s="216"/>
      <c r="IHM184" s="216"/>
      <c r="IHN184" s="216"/>
      <c r="IHO184" s="216"/>
      <c r="IHP184" s="216"/>
      <c r="IHQ184" s="216"/>
      <c r="IHR184" s="216"/>
      <c r="IHS184" s="216"/>
      <c r="IHT184" s="216"/>
      <c r="IHU184" s="216"/>
      <c r="IHV184" s="216"/>
      <c r="IHW184" s="216"/>
      <c r="IHX184" s="216"/>
      <c r="IHY184" s="216"/>
      <c r="IHZ184" s="216"/>
      <c r="IIA184" s="216"/>
      <c r="IIB184" s="216"/>
      <c r="IIC184" s="216"/>
      <c r="IID184" s="216"/>
      <c r="IIE184" s="216"/>
      <c r="IIF184" s="216"/>
      <c r="IIG184" s="216"/>
      <c r="IIH184" s="216"/>
      <c r="III184" s="216"/>
      <c r="IIJ184" s="216"/>
      <c r="IIK184" s="216"/>
      <c r="IIL184" s="216"/>
      <c r="IIM184" s="216"/>
      <c r="IIN184" s="216"/>
      <c r="IIO184" s="216"/>
      <c r="IIP184" s="216"/>
      <c r="IIQ184" s="216"/>
      <c r="IIR184" s="216"/>
      <c r="IIS184" s="216"/>
      <c r="IIT184" s="216"/>
      <c r="IIU184" s="216"/>
      <c r="IIV184" s="216"/>
      <c r="IIW184" s="216"/>
      <c r="IIX184" s="216"/>
      <c r="IIY184" s="216"/>
      <c r="IIZ184" s="216"/>
      <c r="IJA184" s="216"/>
      <c r="IJB184" s="216"/>
      <c r="IJC184" s="216"/>
      <c r="IJD184" s="216"/>
      <c r="IJE184" s="216"/>
      <c r="IJF184" s="216"/>
      <c r="IJG184" s="216"/>
      <c r="IJH184" s="216"/>
      <c r="IJI184" s="216"/>
      <c r="IJJ184" s="216"/>
      <c r="IJK184" s="216"/>
      <c r="IJL184" s="216"/>
      <c r="IJM184" s="216"/>
      <c r="IJN184" s="216"/>
      <c r="IJO184" s="216"/>
      <c r="IJP184" s="216"/>
      <c r="IJQ184" s="216"/>
      <c r="IJR184" s="216"/>
      <c r="IJS184" s="216"/>
      <c r="IJT184" s="216"/>
      <c r="IJU184" s="216"/>
      <c r="IJV184" s="216"/>
      <c r="IJW184" s="216"/>
      <c r="IJX184" s="216"/>
      <c r="IJY184" s="216"/>
      <c r="IJZ184" s="216"/>
      <c r="IKA184" s="216"/>
      <c r="IKB184" s="216"/>
      <c r="IKC184" s="216"/>
      <c r="IKD184" s="216"/>
      <c r="IKE184" s="216"/>
      <c r="IKF184" s="216"/>
      <c r="IKG184" s="216"/>
      <c r="IKH184" s="216"/>
      <c r="IKI184" s="216"/>
      <c r="IKJ184" s="216"/>
      <c r="IKK184" s="216"/>
      <c r="IKL184" s="216"/>
      <c r="IKM184" s="216"/>
      <c r="IKN184" s="216"/>
      <c r="IKO184" s="216"/>
      <c r="IKP184" s="216"/>
      <c r="IKQ184" s="216"/>
      <c r="IKR184" s="216"/>
      <c r="IKS184" s="216"/>
      <c r="IKT184" s="216"/>
      <c r="IKU184" s="216"/>
      <c r="IKV184" s="216"/>
      <c r="IKW184" s="216"/>
      <c r="IKX184" s="216"/>
      <c r="IKY184" s="216"/>
      <c r="IKZ184" s="216"/>
      <c r="ILA184" s="216"/>
      <c r="ILB184" s="216"/>
      <c r="ILC184" s="216"/>
      <c r="ILD184" s="216"/>
      <c r="ILE184" s="216"/>
      <c r="ILF184" s="216"/>
      <c r="ILG184" s="216"/>
      <c r="ILH184" s="216"/>
      <c r="ILI184" s="216"/>
      <c r="ILJ184" s="216"/>
      <c r="ILK184" s="216"/>
      <c r="ILL184" s="216"/>
      <c r="ILM184" s="216"/>
      <c r="ILN184" s="216"/>
      <c r="ILO184" s="216"/>
      <c r="ILP184" s="216"/>
      <c r="ILQ184" s="216"/>
      <c r="ILR184" s="216"/>
      <c r="ILS184" s="216"/>
      <c r="ILT184" s="216"/>
      <c r="ILU184" s="216"/>
      <c r="ILV184" s="216"/>
      <c r="ILW184" s="216"/>
      <c r="ILX184" s="216"/>
      <c r="ILY184" s="216"/>
      <c r="ILZ184" s="216"/>
      <c r="IMA184" s="216"/>
      <c r="IMB184" s="216"/>
      <c r="IMC184" s="216"/>
      <c r="IMD184" s="216"/>
      <c r="IME184" s="216"/>
      <c r="IMF184" s="216"/>
      <c r="IMG184" s="216"/>
      <c r="IMH184" s="216"/>
      <c r="IMI184" s="216"/>
      <c r="IMJ184" s="216"/>
      <c r="IMK184" s="216"/>
      <c r="IML184" s="216"/>
      <c r="IMM184" s="216"/>
      <c r="IMN184" s="216"/>
      <c r="IMO184" s="216"/>
      <c r="IMP184" s="216"/>
      <c r="IMQ184" s="216"/>
      <c r="IMR184" s="216"/>
      <c r="IMS184" s="216"/>
      <c r="IMT184" s="216"/>
      <c r="IMU184" s="216"/>
      <c r="IMV184" s="216"/>
      <c r="IMW184" s="216"/>
      <c r="IMX184" s="216"/>
      <c r="IMY184" s="216"/>
      <c r="IMZ184" s="216"/>
      <c r="INA184" s="216"/>
      <c r="INB184" s="216"/>
      <c r="INC184" s="216"/>
      <c r="IND184" s="216"/>
      <c r="INE184" s="216"/>
      <c r="INF184" s="216"/>
      <c r="ING184" s="216"/>
      <c r="INH184" s="216"/>
      <c r="INI184" s="216"/>
      <c r="INJ184" s="216"/>
      <c r="INK184" s="216"/>
      <c r="INL184" s="216"/>
      <c r="INM184" s="216"/>
      <c r="INN184" s="216"/>
      <c r="INO184" s="216"/>
      <c r="INP184" s="216"/>
      <c r="INQ184" s="216"/>
      <c r="INR184" s="216"/>
      <c r="INS184" s="216"/>
      <c r="INT184" s="216"/>
      <c r="INU184" s="216"/>
      <c r="INV184" s="216"/>
      <c r="INW184" s="216"/>
      <c r="INX184" s="216"/>
      <c r="INY184" s="216"/>
      <c r="INZ184" s="216"/>
      <c r="IOA184" s="216"/>
      <c r="IOB184" s="216"/>
      <c r="IOC184" s="216"/>
      <c r="IOD184" s="216"/>
      <c r="IOE184" s="216"/>
      <c r="IOF184" s="216"/>
      <c r="IOG184" s="216"/>
      <c r="IOH184" s="216"/>
      <c r="IOI184" s="216"/>
      <c r="IOJ184" s="216"/>
      <c r="IOK184" s="216"/>
      <c r="IOL184" s="216"/>
      <c r="IOM184" s="216"/>
      <c r="ION184" s="216"/>
      <c r="IOO184" s="216"/>
      <c r="IOP184" s="216"/>
      <c r="IOQ184" s="216"/>
      <c r="IOR184" s="216"/>
      <c r="IOS184" s="216"/>
      <c r="IOT184" s="216"/>
      <c r="IOU184" s="216"/>
      <c r="IOV184" s="216"/>
      <c r="IOW184" s="216"/>
      <c r="IOX184" s="216"/>
      <c r="IOY184" s="216"/>
      <c r="IOZ184" s="216"/>
      <c r="IPA184" s="216"/>
      <c r="IPB184" s="216"/>
      <c r="IPC184" s="216"/>
      <c r="IPD184" s="216"/>
      <c r="IPE184" s="216"/>
      <c r="IPF184" s="216"/>
      <c r="IPG184" s="216"/>
      <c r="IPH184" s="216"/>
      <c r="IPI184" s="216"/>
      <c r="IPJ184" s="216"/>
      <c r="IPK184" s="216"/>
      <c r="IPL184" s="216"/>
      <c r="IPM184" s="216"/>
      <c r="IPN184" s="216"/>
      <c r="IPO184" s="216"/>
      <c r="IPP184" s="216"/>
      <c r="IPQ184" s="216"/>
      <c r="IPR184" s="216"/>
      <c r="IPS184" s="216"/>
      <c r="IPT184" s="216"/>
      <c r="IPU184" s="216"/>
      <c r="IPV184" s="216"/>
      <c r="IPW184" s="216"/>
      <c r="IPX184" s="216"/>
      <c r="IPY184" s="216"/>
      <c r="IPZ184" s="216"/>
      <c r="IQA184" s="216"/>
      <c r="IQB184" s="216"/>
      <c r="IQC184" s="216"/>
      <c r="IQD184" s="216"/>
      <c r="IQE184" s="216"/>
      <c r="IQF184" s="216"/>
      <c r="IQG184" s="216"/>
      <c r="IQH184" s="216"/>
      <c r="IQI184" s="216"/>
      <c r="IQJ184" s="216"/>
      <c r="IQK184" s="216"/>
      <c r="IQL184" s="216"/>
      <c r="IQM184" s="216"/>
      <c r="IQN184" s="216"/>
      <c r="IQO184" s="216"/>
      <c r="IQP184" s="216"/>
      <c r="IQQ184" s="216"/>
      <c r="IQR184" s="216"/>
      <c r="IQS184" s="216"/>
      <c r="IQT184" s="216"/>
      <c r="IQU184" s="216"/>
      <c r="IQV184" s="216"/>
      <c r="IQW184" s="216"/>
      <c r="IQX184" s="216"/>
      <c r="IQY184" s="216"/>
      <c r="IQZ184" s="216"/>
      <c r="IRA184" s="216"/>
      <c r="IRB184" s="216"/>
      <c r="IRC184" s="216"/>
      <c r="IRD184" s="216"/>
      <c r="IRE184" s="216"/>
      <c r="IRF184" s="216"/>
      <c r="IRG184" s="216"/>
      <c r="IRH184" s="216"/>
      <c r="IRI184" s="216"/>
      <c r="IRJ184" s="216"/>
      <c r="IRK184" s="216"/>
      <c r="IRL184" s="216"/>
      <c r="IRM184" s="216"/>
      <c r="IRN184" s="216"/>
      <c r="IRO184" s="216"/>
      <c r="IRP184" s="216"/>
      <c r="IRQ184" s="216"/>
      <c r="IRR184" s="216"/>
      <c r="IRS184" s="216"/>
      <c r="IRT184" s="216"/>
      <c r="IRU184" s="216"/>
      <c r="IRV184" s="216"/>
      <c r="IRW184" s="216"/>
      <c r="IRX184" s="216"/>
      <c r="IRY184" s="216"/>
      <c r="IRZ184" s="216"/>
      <c r="ISA184" s="216"/>
      <c r="ISB184" s="216"/>
      <c r="ISC184" s="216"/>
      <c r="ISD184" s="216"/>
      <c r="ISE184" s="216"/>
      <c r="ISF184" s="216"/>
      <c r="ISG184" s="216"/>
      <c r="ISH184" s="216"/>
      <c r="ISI184" s="216"/>
      <c r="ISJ184" s="216"/>
      <c r="ISK184" s="216"/>
      <c r="ISL184" s="216"/>
      <c r="ISM184" s="216"/>
      <c r="ISN184" s="216"/>
      <c r="ISO184" s="216"/>
      <c r="ISP184" s="216"/>
      <c r="ISQ184" s="216"/>
      <c r="ISR184" s="216"/>
      <c r="ISS184" s="216"/>
      <c r="IST184" s="216"/>
      <c r="ISU184" s="216"/>
      <c r="ISV184" s="216"/>
      <c r="ISW184" s="216"/>
      <c r="ISX184" s="216"/>
      <c r="ISY184" s="216"/>
      <c r="ISZ184" s="216"/>
      <c r="ITA184" s="216"/>
      <c r="ITB184" s="216"/>
      <c r="ITC184" s="216"/>
      <c r="ITD184" s="216"/>
      <c r="ITE184" s="216"/>
      <c r="ITF184" s="216"/>
      <c r="ITG184" s="216"/>
      <c r="ITH184" s="216"/>
      <c r="ITI184" s="216"/>
      <c r="ITJ184" s="216"/>
      <c r="ITK184" s="216"/>
      <c r="ITL184" s="216"/>
      <c r="ITM184" s="216"/>
      <c r="ITN184" s="216"/>
      <c r="ITO184" s="216"/>
      <c r="ITP184" s="216"/>
      <c r="ITQ184" s="216"/>
      <c r="ITR184" s="216"/>
      <c r="ITS184" s="216"/>
      <c r="ITT184" s="216"/>
      <c r="ITU184" s="216"/>
      <c r="ITV184" s="216"/>
      <c r="ITW184" s="216"/>
      <c r="ITX184" s="216"/>
      <c r="ITY184" s="216"/>
      <c r="ITZ184" s="216"/>
      <c r="IUA184" s="216"/>
      <c r="IUB184" s="216"/>
      <c r="IUC184" s="216"/>
      <c r="IUD184" s="216"/>
      <c r="IUE184" s="216"/>
      <c r="IUF184" s="216"/>
      <c r="IUG184" s="216"/>
      <c r="IUH184" s="216"/>
      <c r="IUI184" s="216"/>
      <c r="IUJ184" s="216"/>
      <c r="IUK184" s="216"/>
      <c r="IUL184" s="216"/>
      <c r="IUM184" s="216"/>
      <c r="IUN184" s="216"/>
      <c r="IUO184" s="216"/>
      <c r="IUP184" s="216"/>
      <c r="IUQ184" s="216"/>
      <c r="IUR184" s="216"/>
      <c r="IUS184" s="216"/>
      <c r="IUT184" s="216"/>
      <c r="IUU184" s="216"/>
      <c r="IUV184" s="216"/>
      <c r="IUW184" s="216"/>
      <c r="IUX184" s="216"/>
      <c r="IUY184" s="216"/>
      <c r="IUZ184" s="216"/>
      <c r="IVA184" s="216"/>
      <c r="IVB184" s="216"/>
      <c r="IVC184" s="216"/>
      <c r="IVD184" s="216"/>
      <c r="IVE184" s="216"/>
      <c r="IVF184" s="216"/>
      <c r="IVG184" s="216"/>
      <c r="IVH184" s="216"/>
      <c r="IVI184" s="216"/>
      <c r="IVJ184" s="216"/>
      <c r="IVK184" s="216"/>
      <c r="IVL184" s="216"/>
      <c r="IVM184" s="216"/>
      <c r="IVN184" s="216"/>
      <c r="IVO184" s="216"/>
      <c r="IVP184" s="216"/>
      <c r="IVQ184" s="216"/>
      <c r="IVR184" s="216"/>
      <c r="IVS184" s="216"/>
      <c r="IVT184" s="216"/>
      <c r="IVU184" s="216"/>
      <c r="IVV184" s="216"/>
      <c r="IVW184" s="216"/>
      <c r="IVX184" s="216"/>
      <c r="IVY184" s="216"/>
      <c r="IVZ184" s="216"/>
      <c r="IWA184" s="216"/>
      <c r="IWB184" s="216"/>
      <c r="IWC184" s="216"/>
      <c r="IWD184" s="216"/>
      <c r="IWE184" s="216"/>
      <c r="IWF184" s="216"/>
      <c r="IWG184" s="216"/>
      <c r="IWH184" s="216"/>
      <c r="IWI184" s="216"/>
      <c r="IWJ184" s="216"/>
      <c r="IWK184" s="216"/>
      <c r="IWL184" s="216"/>
      <c r="IWM184" s="216"/>
      <c r="IWN184" s="216"/>
      <c r="IWO184" s="216"/>
      <c r="IWP184" s="216"/>
      <c r="IWQ184" s="216"/>
      <c r="IWR184" s="216"/>
      <c r="IWS184" s="216"/>
      <c r="IWT184" s="216"/>
      <c r="IWU184" s="216"/>
      <c r="IWV184" s="216"/>
      <c r="IWW184" s="216"/>
      <c r="IWX184" s="216"/>
      <c r="IWY184" s="216"/>
      <c r="IWZ184" s="216"/>
      <c r="IXA184" s="216"/>
      <c r="IXB184" s="216"/>
      <c r="IXC184" s="216"/>
      <c r="IXD184" s="216"/>
      <c r="IXE184" s="216"/>
      <c r="IXF184" s="216"/>
      <c r="IXG184" s="216"/>
      <c r="IXH184" s="216"/>
      <c r="IXI184" s="216"/>
      <c r="IXJ184" s="216"/>
      <c r="IXK184" s="216"/>
      <c r="IXL184" s="216"/>
      <c r="IXM184" s="216"/>
      <c r="IXN184" s="216"/>
      <c r="IXO184" s="216"/>
      <c r="IXP184" s="216"/>
      <c r="IXQ184" s="216"/>
      <c r="IXR184" s="216"/>
      <c r="IXS184" s="216"/>
      <c r="IXT184" s="216"/>
      <c r="IXU184" s="216"/>
      <c r="IXV184" s="216"/>
      <c r="IXW184" s="216"/>
      <c r="IXX184" s="216"/>
      <c r="IXY184" s="216"/>
      <c r="IXZ184" s="216"/>
      <c r="IYA184" s="216"/>
      <c r="IYB184" s="216"/>
      <c r="IYC184" s="216"/>
      <c r="IYD184" s="216"/>
      <c r="IYE184" s="216"/>
      <c r="IYF184" s="216"/>
      <c r="IYG184" s="216"/>
      <c r="IYH184" s="216"/>
      <c r="IYI184" s="216"/>
      <c r="IYJ184" s="216"/>
      <c r="IYK184" s="216"/>
      <c r="IYL184" s="216"/>
      <c r="IYM184" s="216"/>
      <c r="IYN184" s="216"/>
      <c r="IYO184" s="216"/>
      <c r="IYP184" s="216"/>
      <c r="IYQ184" s="216"/>
      <c r="IYR184" s="216"/>
      <c r="IYS184" s="216"/>
      <c r="IYT184" s="216"/>
      <c r="IYU184" s="216"/>
      <c r="IYV184" s="216"/>
      <c r="IYW184" s="216"/>
      <c r="IYX184" s="216"/>
      <c r="IYY184" s="216"/>
      <c r="IYZ184" s="216"/>
      <c r="IZA184" s="216"/>
      <c r="IZB184" s="216"/>
      <c r="IZC184" s="216"/>
      <c r="IZD184" s="216"/>
      <c r="IZE184" s="216"/>
      <c r="IZF184" s="216"/>
      <c r="IZG184" s="216"/>
      <c r="IZH184" s="216"/>
      <c r="IZI184" s="216"/>
      <c r="IZJ184" s="216"/>
      <c r="IZK184" s="216"/>
      <c r="IZL184" s="216"/>
      <c r="IZM184" s="216"/>
      <c r="IZN184" s="216"/>
      <c r="IZO184" s="216"/>
      <c r="IZP184" s="216"/>
      <c r="IZQ184" s="216"/>
      <c r="IZR184" s="216"/>
      <c r="IZS184" s="216"/>
      <c r="IZT184" s="216"/>
      <c r="IZU184" s="216"/>
      <c r="IZV184" s="216"/>
      <c r="IZW184" s="216"/>
      <c r="IZX184" s="216"/>
      <c r="IZY184" s="216"/>
      <c r="IZZ184" s="216"/>
      <c r="JAA184" s="216"/>
      <c r="JAB184" s="216"/>
      <c r="JAC184" s="216"/>
      <c r="JAD184" s="216"/>
      <c r="JAE184" s="216"/>
      <c r="JAF184" s="216"/>
      <c r="JAG184" s="216"/>
      <c r="JAH184" s="216"/>
      <c r="JAI184" s="216"/>
      <c r="JAJ184" s="216"/>
      <c r="JAK184" s="216"/>
      <c r="JAL184" s="216"/>
      <c r="JAM184" s="216"/>
      <c r="JAN184" s="216"/>
      <c r="JAO184" s="216"/>
      <c r="JAP184" s="216"/>
      <c r="JAQ184" s="216"/>
      <c r="JAR184" s="216"/>
      <c r="JAS184" s="216"/>
      <c r="JAT184" s="216"/>
      <c r="JAU184" s="216"/>
      <c r="JAV184" s="216"/>
      <c r="JAW184" s="216"/>
      <c r="JAX184" s="216"/>
      <c r="JAY184" s="216"/>
      <c r="JAZ184" s="216"/>
      <c r="JBA184" s="216"/>
      <c r="JBB184" s="216"/>
      <c r="JBC184" s="216"/>
      <c r="JBD184" s="216"/>
      <c r="JBE184" s="216"/>
      <c r="JBF184" s="216"/>
      <c r="JBG184" s="216"/>
      <c r="JBH184" s="216"/>
      <c r="JBI184" s="216"/>
      <c r="JBJ184" s="216"/>
      <c r="JBK184" s="216"/>
      <c r="JBL184" s="216"/>
      <c r="JBM184" s="216"/>
      <c r="JBN184" s="216"/>
      <c r="JBO184" s="216"/>
      <c r="JBP184" s="216"/>
      <c r="JBQ184" s="216"/>
      <c r="JBR184" s="216"/>
      <c r="JBS184" s="216"/>
      <c r="JBT184" s="216"/>
      <c r="JBU184" s="216"/>
      <c r="JBV184" s="216"/>
      <c r="JBW184" s="216"/>
      <c r="JBX184" s="216"/>
      <c r="JBY184" s="216"/>
      <c r="JBZ184" s="216"/>
      <c r="JCA184" s="216"/>
      <c r="JCB184" s="216"/>
      <c r="JCC184" s="216"/>
      <c r="JCD184" s="216"/>
      <c r="JCE184" s="216"/>
      <c r="JCF184" s="216"/>
      <c r="JCG184" s="216"/>
      <c r="JCH184" s="216"/>
      <c r="JCI184" s="216"/>
      <c r="JCJ184" s="216"/>
      <c r="JCK184" s="216"/>
      <c r="JCL184" s="216"/>
      <c r="JCM184" s="216"/>
      <c r="JCN184" s="216"/>
      <c r="JCO184" s="216"/>
      <c r="JCP184" s="216"/>
      <c r="JCQ184" s="216"/>
      <c r="JCR184" s="216"/>
      <c r="JCS184" s="216"/>
      <c r="JCT184" s="216"/>
      <c r="JCU184" s="216"/>
      <c r="JCV184" s="216"/>
      <c r="JCW184" s="216"/>
      <c r="JCX184" s="216"/>
      <c r="JCY184" s="216"/>
      <c r="JCZ184" s="216"/>
      <c r="JDA184" s="216"/>
      <c r="JDB184" s="216"/>
      <c r="JDC184" s="216"/>
      <c r="JDD184" s="216"/>
      <c r="JDE184" s="216"/>
      <c r="JDF184" s="216"/>
      <c r="JDG184" s="216"/>
      <c r="JDH184" s="216"/>
      <c r="JDI184" s="216"/>
      <c r="JDJ184" s="216"/>
      <c r="JDK184" s="216"/>
      <c r="JDL184" s="216"/>
      <c r="JDM184" s="216"/>
      <c r="JDN184" s="216"/>
      <c r="JDO184" s="216"/>
      <c r="JDP184" s="216"/>
      <c r="JDQ184" s="216"/>
      <c r="JDR184" s="216"/>
      <c r="JDS184" s="216"/>
      <c r="JDT184" s="216"/>
      <c r="JDU184" s="216"/>
      <c r="JDV184" s="216"/>
      <c r="JDW184" s="216"/>
      <c r="JDX184" s="216"/>
      <c r="JDY184" s="216"/>
      <c r="JDZ184" s="216"/>
      <c r="JEA184" s="216"/>
      <c r="JEB184" s="216"/>
      <c r="JEC184" s="216"/>
      <c r="JED184" s="216"/>
      <c r="JEE184" s="216"/>
      <c r="JEF184" s="216"/>
      <c r="JEG184" s="216"/>
      <c r="JEH184" s="216"/>
      <c r="JEI184" s="216"/>
      <c r="JEJ184" s="216"/>
      <c r="JEK184" s="216"/>
      <c r="JEL184" s="216"/>
      <c r="JEM184" s="216"/>
      <c r="JEN184" s="216"/>
      <c r="JEO184" s="216"/>
      <c r="JEP184" s="216"/>
      <c r="JEQ184" s="216"/>
      <c r="JER184" s="216"/>
      <c r="JES184" s="216"/>
      <c r="JET184" s="216"/>
      <c r="JEU184" s="216"/>
      <c r="JEV184" s="216"/>
      <c r="JEW184" s="216"/>
      <c r="JEX184" s="216"/>
      <c r="JEY184" s="216"/>
      <c r="JEZ184" s="216"/>
      <c r="JFA184" s="216"/>
      <c r="JFB184" s="216"/>
      <c r="JFC184" s="216"/>
      <c r="JFD184" s="216"/>
      <c r="JFE184" s="216"/>
      <c r="JFF184" s="216"/>
      <c r="JFG184" s="216"/>
      <c r="JFH184" s="216"/>
      <c r="JFI184" s="216"/>
      <c r="JFJ184" s="216"/>
      <c r="JFK184" s="216"/>
      <c r="JFL184" s="216"/>
      <c r="JFM184" s="216"/>
      <c r="JFN184" s="216"/>
      <c r="JFO184" s="216"/>
      <c r="JFP184" s="216"/>
      <c r="JFQ184" s="216"/>
      <c r="JFR184" s="216"/>
      <c r="JFS184" s="216"/>
      <c r="JFT184" s="216"/>
      <c r="JFU184" s="216"/>
      <c r="JFV184" s="216"/>
      <c r="JFW184" s="216"/>
      <c r="JFX184" s="216"/>
      <c r="JFY184" s="216"/>
      <c r="JFZ184" s="216"/>
      <c r="JGA184" s="216"/>
      <c r="JGB184" s="216"/>
      <c r="JGC184" s="216"/>
      <c r="JGD184" s="216"/>
      <c r="JGE184" s="216"/>
      <c r="JGF184" s="216"/>
      <c r="JGG184" s="216"/>
      <c r="JGH184" s="216"/>
      <c r="JGI184" s="216"/>
      <c r="JGJ184" s="216"/>
      <c r="JGK184" s="216"/>
      <c r="JGL184" s="216"/>
      <c r="JGM184" s="216"/>
      <c r="JGN184" s="216"/>
      <c r="JGO184" s="216"/>
      <c r="JGP184" s="216"/>
      <c r="JGQ184" s="216"/>
      <c r="JGR184" s="216"/>
      <c r="JGS184" s="216"/>
      <c r="JGT184" s="216"/>
      <c r="JGU184" s="216"/>
      <c r="JGV184" s="216"/>
      <c r="JGW184" s="216"/>
      <c r="JGX184" s="216"/>
      <c r="JGY184" s="216"/>
      <c r="JGZ184" s="216"/>
      <c r="JHA184" s="216"/>
      <c r="JHB184" s="216"/>
      <c r="JHC184" s="216"/>
      <c r="JHD184" s="216"/>
      <c r="JHE184" s="216"/>
      <c r="JHF184" s="216"/>
      <c r="JHG184" s="216"/>
      <c r="JHH184" s="216"/>
      <c r="JHI184" s="216"/>
      <c r="JHJ184" s="216"/>
      <c r="JHK184" s="216"/>
      <c r="JHL184" s="216"/>
      <c r="JHM184" s="216"/>
      <c r="JHN184" s="216"/>
      <c r="JHO184" s="216"/>
      <c r="JHP184" s="216"/>
      <c r="JHQ184" s="216"/>
      <c r="JHR184" s="216"/>
      <c r="JHS184" s="216"/>
      <c r="JHT184" s="216"/>
      <c r="JHU184" s="216"/>
      <c r="JHV184" s="216"/>
      <c r="JHW184" s="216"/>
      <c r="JHX184" s="216"/>
      <c r="JHY184" s="216"/>
      <c r="JHZ184" s="216"/>
      <c r="JIA184" s="216"/>
      <c r="JIB184" s="216"/>
      <c r="JIC184" s="216"/>
      <c r="JID184" s="216"/>
      <c r="JIE184" s="216"/>
      <c r="JIF184" s="216"/>
      <c r="JIG184" s="216"/>
      <c r="JIH184" s="216"/>
      <c r="JII184" s="216"/>
      <c r="JIJ184" s="216"/>
      <c r="JIK184" s="216"/>
      <c r="JIL184" s="216"/>
      <c r="JIM184" s="216"/>
      <c r="JIN184" s="216"/>
      <c r="JIO184" s="216"/>
      <c r="JIP184" s="216"/>
      <c r="JIQ184" s="216"/>
      <c r="JIR184" s="216"/>
      <c r="JIS184" s="216"/>
      <c r="JIT184" s="216"/>
      <c r="JIU184" s="216"/>
      <c r="JIV184" s="216"/>
      <c r="JIW184" s="216"/>
      <c r="JIX184" s="216"/>
      <c r="JIY184" s="216"/>
      <c r="JIZ184" s="216"/>
      <c r="JJA184" s="216"/>
      <c r="JJB184" s="216"/>
      <c r="JJC184" s="216"/>
      <c r="JJD184" s="216"/>
      <c r="JJE184" s="216"/>
      <c r="JJF184" s="216"/>
      <c r="JJG184" s="216"/>
      <c r="JJH184" s="216"/>
      <c r="JJI184" s="216"/>
      <c r="JJJ184" s="216"/>
      <c r="JJK184" s="216"/>
      <c r="JJL184" s="216"/>
      <c r="JJM184" s="216"/>
      <c r="JJN184" s="216"/>
      <c r="JJO184" s="216"/>
      <c r="JJP184" s="216"/>
      <c r="JJQ184" s="216"/>
      <c r="JJR184" s="216"/>
      <c r="JJS184" s="216"/>
      <c r="JJT184" s="216"/>
      <c r="JJU184" s="216"/>
      <c r="JJV184" s="216"/>
      <c r="JJW184" s="216"/>
      <c r="JJX184" s="216"/>
      <c r="JJY184" s="216"/>
      <c r="JJZ184" s="216"/>
      <c r="JKA184" s="216"/>
      <c r="JKB184" s="216"/>
      <c r="JKC184" s="216"/>
      <c r="JKD184" s="216"/>
      <c r="JKE184" s="216"/>
      <c r="JKF184" s="216"/>
      <c r="JKG184" s="216"/>
      <c r="JKH184" s="216"/>
      <c r="JKI184" s="216"/>
      <c r="JKJ184" s="216"/>
      <c r="JKK184" s="216"/>
      <c r="JKL184" s="216"/>
      <c r="JKM184" s="216"/>
      <c r="JKN184" s="216"/>
      <c r="JKO184" s="216"/>
      <c r="JKP184" s="216"/>
      <c r="JKQ184" s="216"/>
      <c r="JKR184" s="216"/>
      <c r="JKS184" s="216"/>
      <c r="JKT184" s="216"/>
      <c r="JKU184" s="216"/>
      <c r="JKV184" s="216"/>
      <c r="JKW184" s="216"/>
      <c r="JKX184" s="216"/>
      <c r="JKY184" s="216"/>
      <c r="JKZ184" s="216"/>
      <c r="JLA184" s="216"/>
      <c r="JLB184" s="216"/>
      <c r="JLC184" s="216"/>
      <c r="JLD184" s="216"/>
      <c r="JLE184" s="216"/>
      <c r="JLF184" s="216"/>
      <c r="JLG184" s="216"/>
      <c r="JLH184" s="216"/>
      <c r="JLI184" s="216"/>
      <c r="JLJ184" s="216"/>
      <c r="JLK184" s="216"/>
      <c r="JLL184" s="216"/>
      <c r="JLM184" s="216"/>
      <c r="JLN184" s="216"/>
      <c r="JLO184" s="216"/>
      <c r="JLP184" s="216"/>
      <c r="JLQ184" s="216"/>
      <c r="JLR184" s="216"/>
      <c r="JLS184" s="216"/>
      <c r="JLT184" s="216"/>
      <c r="JLU184" s="216"/>
      <c r="JLV184" s="216"/>
      <c r="JLW184" s="216"/>
      <c r="JLX184" s="216"/>
      <c r="JLY184" s="216"/>
      <c r="JLZ184" s="216"/>
      <c r="JMA184" s="216"/>
      <c r="JMB184" s="216"/>
      <c r="JMC184" s="216"/>
      <c r="JMD184" s="216"/>
      <c r="JME184" s="216"/>
      <c r="JMF184" s="216"/>
      <c r="JMG184" s="216"/>
      <c r="JMH184" s="216"/>
      <c r="JMI184" s="216"/>
      <c r="JMJ184" s="216"/>
      <c r="JMK184" s="216"/>
      <c r="JML184" s="216"/>
      <c r="JMM184" s="216"/>
      <c r="JMN184" s="216"/>
      <c r="JMO184" s="216"/>
      <c r="JMP184" s="216"/>
      <c r="JMQ184" s="216"/>
      <c r="JMR184" s="216"/>
      <c r="JMS184" s="216"/>
      <c r="JMT184" s="216"/>
      <c r="JMU184" s="216"/>
      <c r="JMV184" s="216"/>
      <c r="JMW184" s="216"/>
      <c r="JMX184" s="216"/>
      <c r="JMY184" s="216"/>
      <c r="JMZ184" s="216"/>
      <c r="JNA184" s="216"/>
      <c r="JNB184" s="216"/>
      <c r="JNC184" s="216"/>
      <c r="JND184" s="216"/>
      <c r="JNE184" s="216"/>
      <c r="JNF184" s="216"/>
      <c r="JNG184" s="216"/>
      <c r="JNH184" s="216"/>
      <c r="JNI184" s="216"/>
      <c r="JNJ184" s="216"/>
      <c r="JNK184" s="216"/>
      <c r="JNL184" s="216"/>
      <c r="JNM184" s="216"/>
      <c r="JNN184" s="216"/>
      <c r="JNO184" s="216"/>
      <c r="JNP184" s="216"/>
      <c r="JNQ184" s="216"/>
      <c r="JNR184" s="216"/>
      <c r="JNS184" s="216"/>
      <c r="JNT184" s="216"/>
      <c r="JNU184" s="216"/>
      <c r="JNV184" s="216"/>
      <c r="JNW184" s="216"/>
      <c r="JNX184" s="216"/>
      <c r="JNY184" s="216"/>
      <c r="JNZ184" s="216"/>
      <c r="JOA184" s="216"/>
      <c r="JOB184" s="216"/>
      <c r="JOC184" s="216"/>
      <c r="JOD184" s="216"/>
      <c r="JOE184" s="216"/>
      <c r="JOF184" s="216"/>
      <c r="JOG184" s="216"/>
      <c r="JOH184" s="216"/>
      <c r="JOI184" s="216"/>
      <c r="JOJ184" s="216"/>
      <c r="JOK184" s="216"/>
      <c r="JOL184" s="216"/>
      <c r="JOM184" s="216"/>
      <c r="JON184" s="216"/>
      <c r="JOO184" s="216"/>
      <c r="JOP184" s="216"/>
      <c r="JOQ184" s="216"/>
      <c r="JOR184" s="216"/>
      <c r="JOS184" s="216"/>
      <c r="JOT184" s="216"/>
      <c r="JOU184" s="216"/>
      <c r="JOV184" s="216"/>
      <c r="JOW184" s="216"/>
      <c r="JOX184" s="216"/>
      <c r="JOY184" s="216"/>
      <c r="JOZ184" s="216"/>
      <c r="JPA184" s="216"/>
      <c r="JPB184" s="216"/>
      <c r="JPC184" s="216"/>
      <c r="JPD184" s="216"/>
      <c r="JPE184" s="216"/>
      <c r="JPF184" s="216"/>
      <c r="JPG184" s="216"/>
      <c r="JPH184" s="216"/>
      <c r="JPI184" s="216"/>
      <c r="JPJ184" s="216"/>
      <c r="JPK184" s="216"/>
      <c r="JPL184" s="216"/>
      <c r="JPM184" s="216"/>
      <c r="JPN184" s="216"/>
      <c r="JPO184" s="216"/>
      <c r="JPP184" s="216"/>
      <c r="JPQ184" s="216"/>
      <c r="JPR184" s="216"/>
      <c r="JPS184" s="216"/>
      <c r="JPT184" s="216"/>
      <c r="JPU184" s="216"/>
      <c r="JPV184" s="216"/>
      <c r="JPW184" s="216"/>
      <c r="JPX184" s="216"/>
      <c r="JPY184" s="216"/>
      <c r="JPZ184" s="216"/>
      <c r="JQA184" s="216"/>
      <c r="JQB184" s="216"/>
      <c r="JQC184" s="216"/>
      <c r="JQD184" s="216"/>
      <c r="JQE184" s="216"/>
      <c r="JQF184" s="216"/>
      <c r="JQG184" s="216"/>
      <c r="JQH184" s="216"/>
      <c r="JQI184" s="216"/>
      <c r="JQJ184" s="216"/>
      <c r="JQK184" s="216"/>
      <c r="JQL184" s="216"/>
      <c r="JQM184" s="216"/>
      <c r="JQN184" s="216"/>
      <c r="JQO184" s="216"/>
      <c r="JQP184" s="216"/>
      <c r="JQQ184" s="216"/>
      <c r="JQR184" s="216"/>
      <c r="JQS184" s="216"/>
      <c r="JQT184" s="216"/>
      <c r="JQU184" s="216"/>
      <c r="JQV184" s="216"/>
      <c r="JQW184" s="216"/>
      <c r="JQX184" s="216"/>
      <c r="JQY184" s="216"/>
      <c r="JQZ184" s="216"/>
      <c r="JRA184" s="216"/>
      <c r="JRB184" s="216"/>
      <c r="JRC184" s="216"/>
      <c r="JRD184" s="216"/>
      <c r="JRE184" s="216"/>
      <c r="JRF184" s="216"/>
      <c r="JRG184" s="216"/>
      <c r="JRH184" s="216"/>
      <c r="JRI184" s="216"/>
      <c r="JRJ184" s="216"/>
      <c r="JRK184" s="216"/>
      <c r="JRL184" s="216"/>
      <c r="JRM184" s="216"/>
      <c r="JRN184" s="216"/>
      <c r="JRO184" s="216"/>
      <c r="JRP184" s="216"/>
      <c r="JRQ184" s="216"/>
      <c r="JRR184" s="216"/>
      <c r="JRS184" s="216"/>
      <c r="JRT184" s="216"/>
      <c r="JRU184" s="216"/>
      <c r="JRV184" s="216"/>
      <c r="JRW184" s="216"/>
      <c r="JRX184" s="216"/>
      <c r="JRY184" s="216"/>
      <c r="JRZ184" s="216"/>
      <c r="JSA184" s="216"/>
      <c r="JSB184" s="216"/>
      <c r="JSC184" s="216"/>
      <c r="JSD184" s="216"/>
      <c r="JSE184" s="216"/>
      <c r="JSF184" s="216"/>
      <c r="JSG184" s="216"/>
      <c r="JSH184" s="216"/>
      <c r="JSI184" s="216"/>
      <c r="JSJ184" s="216"/>
      <c r="JSK184" s="216"/>
      <c r="JSL184" s="216"/>
      <c r="JSM184" s="216"/>
      <c r="JSN184" s="216"/>
      <c r="JSO184" s="216"/>
      <c r="JSP184" s="216"/>
      <c r="JSQ184" s="216"/>
      <c r="JSR184" s="216"/>
      <c r="JSS184" s="216"/>
      <c r="JST184" s="216"/>
      <c r="JSU184" s="216"/>
      <c r="JSV184" s="216"/>
      <c r="JSW184" s="216"/>
      <c r="JSX184" s="216"/>
      <c r="JSY184" s="216"/>
      <c r="JSZ184" s="216"/>
      <c r="JTA184" s="216"/>
      <c r="JTB184" s="216"/>
      <c r="JTC184" s="216"/>
      <c r="JTD184" s="216"/>
      <c r="JTE184" s="216"/>
      <c r="JTF184" s="216"/>
      <c r="JTG184" s="216"/>
      <c r="JTH184" s="216"/>
      <c r="JTI184" s="216"/>
      <c r="JTJ184" s="216"/>
      <c r="JTK184" s="216"/>
      <c r="JTL184" s="216"/>
      <c r="JTM184" s="216"/>
      <c r="JTN184" s="216"/>
      <c r="JTO184" s="216"/>
      <c r="JTP184" s="216"/>
      <c r="JTQ184" s="216"/>
      <c r="JTR184" s="216"/>
      <c r="JTS184" s="216"/>
      <c r="JTT184" s="216"/>
      <c r="JTU184" s="216"/>
      <c r="JTV184" s="216"/>
      <c r="JTW184" s="216"/>
      <c r="JTX184" s="216"/>
      <c r="JTY184" s="216"/>
      <c r="JTZ184" s="216"/>
      <c r="JUA184" s="216"/>
      <c r="JUB184" s="216"/>
      <c r="JUC184" s="216"/>
      <c r="JUD184" s="216"/>
      <c r="JUE184" s="216"/>
      <c r="JUF184" s="216"/>
      <c r="JUG184" s="216"/>
      <c r="JUH184" s="216"/>
      <c r="JUI184" s="216"/>
      <c r="JUJ184" s="216"/>
      <c r="JUK184" s="216"/>
      <c r="JUL184" s="216"/>
      <c r="JUM184" s="216"/>
      <c r="JUN184" s="216"/>
      <c r="JUO184" s="216"/>
      <c r="JUP184" s="216"/>
      <c r="JUQ184" s="216"/>
      <c r="JUR184" s="216"/>
      <c r="JUS184" s="216"/>
      <c r="JUT184" s="216"/>
      <c r="JUU184" s="216"/>
      <c r="JUV184" s="216"/>
      <c r="JUW184" s="216"/>
      <c r="JUX184" s="216"/>
      <c r="JUY184" s="216"/>
      <c r="JUZ184" s="216"/>
      <c r="JVA184" s="216"/>
      <c r="JVB184" s="216"/>
      <c r="JVC184" s="216"/>
      <c r="JVD184" s="216"/>
      <c r="JVE184" s="216"/>
      <c r="JVF184" s="216"/>
      <c r="JVG184" s="216"/>
      <c r="JVH184" s="216"/>
      <c r="JVI184" s="216"/>
      <c r="JVJ184" s="216"/>
      <c r="JVK184" s="216"/>
      <c r="JVL184" s="216"/>
      <c r="JVM184" s="216"/>
      <c r="JVN184" s="216"/>
      <c r="JVO184" s="216"/>
      <c r="JVP184" s="216"/>
      <c r="JVQ184" s="216"/>
      <c r="JVR184" s="216"/>
      <c r="JVS184" s="216"/>
      <c r="JVT184" s="216"/>
      <c r="JVU184" s="216"/>
      <c r="JVV184" s="216"/>
      <c r="JVW184" s="216"/>
      <c r="JVX184" s="216"/>
      <c r="JVY184" s="216"/>
      <c r="JVZ184" s="216"/>
      <c r="JWA184" s="216"/>
      <c r="JWB184" s="216"/>
      <c r="JWC184" s="216"/>
      <c r="JWD184" s="216"/>
      <c r="JWE184" s="216"/>
      <c r="JWF184" s="216"/>
      <c r="JWG184" s="216"/>
      <c r="JWH184" s="216"/>
      <c r="JWI184" s="216"/>
      <c r="JWJ184" s="216"/>
      <c r="JWK184" s="216"/>
      <c r="JWL184" s="216"/>
      <c r="JWM184" s="216"/>
      <c r="JWN184" s="216"/>
      <c r="JWO184" s="216"/>
      <c r="JWP184" s="216"/>
      <c r="JWQ184" s="216"/>
      <c r="JWR184" s="216"/>
      <c r="JWS184" s="216"/>
      <c r="JWT184" s="216"/>
      <c r="JWU184" s="216"/>
      <c r="JWV184" s="216"/>
      <c r="JWW184" s="216"/>
      <c r="JWX184" s="216"/>
      <c r="JWY184" s="216"/>
      <c r="JWZ184" s="216"/>
      <c r="JXA184" s="216"/>
      <c r="JXB184" s="216"/>
      <c r="JXC184" s="216"/>
      <c r="JXD184" s="216"/>
      <c r="JXE184" s="216"/>
      <c r="JXF184" s="216"/>
      <c r="JXG184" s="216"/>
      <c r="JXH184" s="216"/>
      <c r="JXI184" s="216"/>
      <c r="JXJ184" s="216"/>
      <c r="JXK184" s="216"/>
      <c r="JXL184" s="216"/>
      <c r="JXM184" s="216"/>
      <c r="JXN184" s="216"/>
      <c r="JXO184" s="216"/>
      <c r="JXP184" s="216"/>
      <c r="JXQ184" s="216"/>
      <c r="JXR184" s="216"/>
      <c r="JXS184" s="216"/>
      <c r="JXT184" s="216"/>
      <c r="JXU184" s="216"/>
      <c r="JXV184" s="216"/>
      <c r="JXW184" s="216"/>
      <c r="JXX184" s="216"/>
      <c r="JXY184" s="216"/>
      <c r="JXZ184" s="216"/>
      <c r="JYA184" s="216"/>
      <c r="JYB184" s="216"/>
      <c r="JYC184" s="216"/>
      <c r="JYD184" s="216"/>
      <c r="JYE184" s="216"/>
      <c r="JYF184" s="216"/>
      <c r="JYG184" s="216"/>
      <c r="JYH184" s="216"/>
      <c r="JYI184" s="216"/>
      <c r="JYJ184" s="216"/>
      <c r="JYK184" s="216"/>
      <c r="JYL184" s="216"/>
      <c r="JYM184" s="216"/>
      <c r="JYN184" s="216"/>
      <c r="JYO184" s="216"/>
      <c r="JYP184" s="216"/>
      <c r="JYQ184" s="216"/>
      <c r="JYR184" s="216"/>
      <c r="JYS184" s="216"/>
      <c r="JYT184" s="216"/>
      <c r="JYU184" s="216"/>
      <c r="JYV184" s="216"/>
      <c r="JYW184" s="216"/>
      <c r="JYX184" s="216"/>
      <c r="JYY184" s="216"/>
      <c r="JYZ184" s="216"/>
      <c r="JZA184" s="216"/>
      <c r="JZB184" s="216"/>
      <c r="JZC184" s="216"/>
      <c r="JZD184" s="216"/>
      <c r="JZE184" s="216"/>
      <c r="JZF184" s="216"/>
      <c r="JZG184" s="216"/>
      <c r="JZH184" s="216"/>
      <c r="JZI184" s="216"/>
      <c r="JZJ184" s="216"/>
      <c r="JZK184" s="216"/>
      <c r="JZL184" s="216"/>
      <c r="JZM184" s="216"/>
      <c r="JZN184" s="216"/>
      <c r="JZO184" s="216"/>
      <c r="JZP184" s="216"/>
      <c r="JZQ184" s="216"/>
      <c r="JZR184" s="216"/>
      <c r="JZS184" s="216"/>
      <c r="JZT184" s="216"/>
      <c r="JZU184" s="216"/>
      <c r="JZV184" s="216"/>
      <c r="JZW184" s="216"/>
      <c r="JZX184" s="216"/>
      <c r="JZY184" s="216"/>
      <c r="JZZ184" s="216"/>
      <c r="KAA184" s="216"/>
      <c r="KAB184" s="216"/>
      <c r="KAC184" s="216"/>
      <c r="KAD184" s="216"/>
      <c r="KAE184" s="216"/>
      <c r="KAF184" s="216"/>
      <c r="KAG184" s="216"/>
      <c r="KAH184" s="216"/>
      <c r="KAI184" s="216"/>
      <c r="KAJ184" s="216"/>
      <c r="KAK184" s="216"/>
      <c r="KAL184" s="216"/>
      <c r="KAM184" s="216"/>
      <c r="KAN184" s="216"/>
      <c r="KAO184" s="216"/>
      <c r="KAP184" s="216"/>
      <c r="KAQ184" s="216"/>
      <c r="KAR184" s="216"/>
      <c r="KAS184" s="216"/>
      <c r="KAT184" s="216"/>
      <c r="KAU184" s="216"/>
      <c r="KAV184" s="216"/>
      <c r="KAW184" s="216"/>
      <c r="KAX184" s="216"/>
      <c r="KAY184" s="216"/>
      <c r="KAZ184" s="216"/>
      <c r="KBA184" s="216"/>
      <c r="KBB184" s="216"/>
      <c r="KBC184" s="216"/>
      <c r="KBD184" s="216"/>
      <c r="KBE184" s="216"/>
      <c r="KBF184" s="216"/>
      <c r="KBG184" s="216"/>
      <c r="KBH184" s="216"/>
      <c r="KBI184" s="216"/>
      <c r="KBJ184" s="216"/>
      <c r="KBK184" s="216"/>
      <c r="KBL184" s="216"/>
      <c r="KBM184" s="216"/>
      <c r="KBN184" s="216"/>
      <c r="KBO184" s="216"/>
      <c r="KBP184" s="216"/>
      <c r="KBQ184" s="216"/>
      <c r="KBR184" s="216"/>
      <c r="KBS184" s="216"/>
      <c r="KBT184" s="216"/>
      <c r="KBU184" s="216"/>
      <c r="KBV184" s="216"/>
      <c r="KBW184" s="216"/>
      <c r="KBX184" s="216"/>
      <c r="KBY184" s="216"/>
      <c r="KBZ184" s="216"/>
      <c r="KCA184" s="216"/>
      <c r="KCB184" s="216"/>
      <c r="KCC184" s="216"/>
      <c r="KCD184" s="216"/>
      <c r="KCE184" s="216"/>
      <c r="KCF184" s="216"/>
      <c r="KCG184" s="216"/>
      <c r="KCH184" s="216"/>
      <c r="KCI184" s="216"/>
      <c r="KCJ184" s="216"/>
      <c r="KCK184" s="216"/>
      <c r="KCL184" s="216"/>
      <c r="KCM184" s="216"/>
      <c r="KCN184" s="216"/>
      <c r="KCO184" s="216"/>
      <c r="KCP184" s="216"/>
      <c r="KCQ184" s="216"/>
      <c r="KCR184" s="216"/>
      <c r="KCS184" s="216"/>
      <c r="KCT184" s="216"/>
      <c r="KCU184" s="216"/>
      <c r="KCV184" s="216"/>
      <c r="KCW184" s="216"/>
      <c r="KCX184" s="216"/>
      <c r="KCY184" s="216"/>
      <c r="KCZ184" s="216"/>
      <c r="KDA184" s="216"/>
      <c r="KDB184" s="216"/>
      <c r="KDC184" s="216"/>
      <c r="KDD184" s="216"/>
      <c r="KDE184" s="216"/>
      <c r="KDF184" s="216"/>
      <c r="KDG184" s="216"/>
      <c r="KDH184" s="216"/>
      <c r="KDI184" s="216"/>
      <c r="KDJ184" s="216"/>
      <c r="KDK184" s="216"/>
      <c r="KDL184" s="216"/>
      <c r="KDM184" s="216"/>
      <c r="KDN184" s="216"/>
      <c r="KDO184" s="216"/>
      <c r="KDP184" s="216"/>
      <c r="KDQ184" s="216"/>
      <c r="KDR184" s="216"/>
      <c r="KDS184" s="216"/>
      <c r="KDT184" s="216"/>
      <c r="KDU184" s="216"/>
      <c r="KDV184" s="216"/>
      <c r="KDW184" s="216"/>
      <c r="KDX184" s="216"/>
      <c r="KDY184" s="216"/>
      <c r="KDZ184" s="216"/>
      <c r="KEA184" s="216"/>
      <c r="KEB184" s="216"/>
      <c r="KEC184" s="216"/>
      <c r="KED184" s="216"/>
      <c r="KEE184" s="216"/>
      <c r="KEF184" s="216"/>
      <c r="KEG184" s="216"/>
      <c r="KEH184" s="216"/>
      <c r="KEI184" s="216"/>
      <c r="KEJ184" s="216"/>
      <c r="KEK184" s="216"/>
      <c r="KEL184" s="216"/>
      <c r="KEM184" s="216"/>
      <c r="KEN184" s="216"/>
      <c r="KEO184" s="216"/>
      <c r="KEP184" s="216"/>
      <c r="KEQ184" s="216"/>
      <c r="KER184" s="216"/>
      <c r="KES184" s="216"/>
      <c r="KET184" s="216"/>
      <c r="KEU184" s="216"/>
      <c r="KEV184" s="216"/>
      <c r="KEW184" s="216"/>
      <c r="KEX184" s="216"/>
      <c r="KEY184" s="216"/>
      <c r="KEZ184" s="216"/>
      <c r="KFA184" s="216"/>
      <c r="KFB184" s="216"/>
      <c r="KFC184" s="216"/>
      <c r="KFD184" s="216"/>
      <c r="KFE184" s="216"/>
      <c r="KFF184" s="216"/>
      <c r="KFG184" s="216"/>
      <c r="KFH184" s="216"/>
      <c r="KFI184" s="216"/>
      <c r="KFJ184" s="216"/>
      <c r="KFK184" s="216"/>
      <c r="KFL184" s="216"/>
      <c r="KFM184" s="216"/>
      <c r="KFN184" s="216"/>
      <c r="KFO184" s="216"/>
      <c r="KFP184" s="216"/>
      <c r="KFQ184" s="216"/>
      <c r="KFR184" s="216"/>
      <c r="KFS184" s="216"/>
      <c r="KFT184" s="216"/>
      <c r="KFU184" s="216"/>
      <c r="KFV184" s="216"/>
      <c r="KFW184" s="216"/>
      <c r="KFX184" s="216"/>
      <c r="KFY184" s="216"/>
      <c r="KFZ184" s="216"/>
      <c r="KGA184" s="216"/>
      <c r="KGB184" s="216"/>
      <c r="KGC184" s="216"/>
      <c r="KGD184" s="216"/>
      <c r="KGE184" s="216"/>
      <c r="KGF184" s="216"/>
      <c r="KGG184" s="216"/>
      <c r="KGH184" s="216"/>
      <c r="KGI184" s="216"/>
      <c r="KGJ184" s="216"/>
      <c r="KGK184" s="216"/>
      <c r="KGL184" s="216"/>
      <c r="KGM184" s="216"/>
      <c r="KGN184" s="216"/>
      <c r="KGO184" s="216"/>
      <c r="KGP184" s="216"/>
      <c r="KGQ184" s="216"/>
      <c r="KGR184" s="216"/>
      <c r="KGS184" s="216"/>
      <c r="KGT184" s="216"/>
      <c r="KGU184" s="216"/>
      <c r="KGV184" s="216"/>
      <c r="KGW184" s="216"/>
      <c r="KGX184" s="216"/>
      <c r="KGY184" s="216"/>
      <c r="KGZ184" s="216"/>
      <c r="KHA184" s="216"/>
      <c r="KHB184" s="216"/>
      <c r="KHC184" s="216"/>
      <c r="KHD184" s="216"/>
      <c r="KHE184" s="216"/>
      <c r="KHF184" s="216"/>
      <c r="KHG184" s="216"/>
      <c r="KHH184" s="216"/>
      <c r="KHI184" s="216"/>
      <c r="KHJ184" s="216"/>
      <c r="KHK184" s="216"/>
      <c r="KHL184" s="216"/>
      <c r="KHM184" s="216"/>
      <c r="KHN184" s="216"/>
      <c r="KHO184" s="216"/>
      <c r="KHP184" s="216"/>
      <c r="KHQ184" s="216"/>
      <c r="KHR184" s="216"/>
      <c r="KHS184" s="216"/>
      <c r="KHT184" s="216"/>
      <c r="KHU184" s="216"/>
      <c r="KHV184" s="216"/>
      <c r="KHW184" s="216"/>
      <c r="KHX184" s="216"/>
      <c r="KHY184" s="216"/>
      <c r="KHZ184" s="216"/>
      <c r="KIA184" s="216"/>
      <c r="KIB184" s="216"/>
      <c r="KIC184" s="216"/>
      <c r="KID184" s="216"/>
      <c r="KIE184" s="216"/>
      <c r="KIF184" s="216"/>
      <c r="KIG184" s="216"/>
      <c r="KIH184" s="216"/>
      <c r="KII184" s="216"/>
      <c r="KIJ184" s="216"/>
      <c r="KIK184" s="216"/>
      <c r="KIL184" s="216"/>
      <c r="KIM184" s="216"/>
      <c r="KIN184" s="216"/>
      <c r="KIO184" s="216"/>
      <c r="KIP184" s="216"/>
      <c r="KIQ184" s="216"/>
      <c r="KIR184" s="216"/>
      <c r="KIS184" s="216"/>
      <c r="KIT184" s="216"/>
      <c r="KIU184" s="216"/>
      <c r="KIV184" s="216"/>
      <c r="KIW184" s="216"/>
      <c r="KIX184" s="216"/>
      <c r="KIY184" s="216"/>
      <c r="KIZ184" s="216"/>
      <c r="KJA184" s="216"/>
      <c r="KJB184" s="216"/>
      <c r="KJC184" s="216"/>
      <c r="KJD184" s="216"/>
      <c r="KJE184" s="216"/>
      <c r="KJF184" s="216"/>
      <c r="KJG184" s="216"/>
      <c r="KJH184" s="216"/>
      <c r="KJI184" s="216"/>
      <c r="KJJ184" s="216"/>
      <c r="KJK184" s="216"/>
      <c r="KJL184" s="216"/>
      <c r="KJM184" s="216"/>
      <c r="KJN184" s="216"/>
      <c r="KJO184" s="216"/>
      <c r="KJP184" s="216"/>
      <c r="KJQ184" s="216"/>
      <c r="KJR184" s="216"/>
      <c r="KJS184" s="216"/>
      <c r="KJT184" s="216"/>
      <c r="KJU184" s="216"/>
      <c r="KJV184" s="216"/>
      <c r="KJW184" s="216"/>
      <c r="KJX184" s="216"/>
      <c r="KJY184" s="216"/>
      <c r="KJZ184" s="216"/>
      <c r="KKA184" s="216"/>
      <c r="KKB184" s="216"/>
      <c r="KKC184" s="216"/>
      <c r="KKD184" s="216"/>
      <c r="KKE184" s="216"/>
      <c r="KKF184" s="216"/>
      <c r="KKG184" s="216"/>
      <c r="KKH184" s="216"/>
      <c r="KKI184" s="216"/>
      <c r="KKJ184" s="216"/>
      <c r="KKK184" s="216"/>
      <c r="KKL184" s="216"/>
      <c r="KKM184" s="216"/>
      <c r="KKN184" s="216"/>
      <c r="KKO184" s="216"/>
      <c r="KKP184" s="216"/>
      <c r="KKQ184" s="216"/>
      <c r="KKR184" s="216"/>
      <c r="KKS184" s="216"/>
      <c r="KKT184" s="216"/>
      <c r="KKU184" s="216"/>
      <c r="KKV184" s="216"/>
      <c r="KKW184" s="216"/>
      <c r="KKX184" s="216"/>
      <c r="KKY184" s="216"/>
      <c r="KKZ184" s="216"/>
      <c r="KLA184" s="216"/>
      <c r="KLB184" s="216"/>
      <c r="KLC184" s="216"/>
      <c r="KLD184" s="216"/>
      <c r="KLE184" s="216"/>
      <c r="KLF184" s="216"/>
      <c r="KLG184" s="216"/>
      <c r="KLH184" s="216"/>
      <c r="KLI184" s="216"/>
      <c r="KLJ184" s="216"/>
      <c r="KLK184" s="216"/>
      <c r="KLL184" s="216"/>
      <c r="KLM184" s="216"/>
      <c r="KLN184" s="216"/>
      <c r="KLO184" s="216"/>
      <c r="KLP184" s="216"/>
      <c r="KLQ184" s="216"/>
      <c r="KLR184" s="216"/>
      <c r="KLS184" s="216"/>
      <c r="KLT184" s="216"/>
      <c r="KLU184" s="216"/>
      <c r="KLV184" s="216"/>
      <c r="KLW184" s="216"/>
      <c r="KLX184" s="216"/>
      <c r="KLY184" s="216"/>
      <c r="KLZ184" s="216"/>
      <c r="KMA184" s="216"/>
      <c r="KMB184" s="216"/>
      <c r="KMC184" s="216"/>
      <c r="KMD184" s="216"/>
      <c r="KME184" s="216"/>
      <c r="KMF184" s="216"/>
      <c r="KMG184" s="216"/>
      <c r="KMH184" s="216"/>
      <c r="KMI184" s="216"/>
      <c r="KMJ184" s="216"/>
      <c r="KMK184" s="216"/>
      <c r="KML184" s="216"/>
      <c r="KMM184" s="216"/>
      <c r="KMN184" s="216"/>
      <c r="KMO184" s="216"/>
      <c r="KMP184" s="216"/>
      <c r="KMQ184" s="216"/>
      <c r="KMR184" s="216"/>
      <c r="KMS184" s="216"/>
      <c r="KMT184" s="216"/>
      <c r="KMU184" s="216"/>
      <c r="KMV184" s="216"/>
      <c r="KMW184" s="216"/>
      <c r="KMX184" s="216"/>
      <c r="KMY184" s="216"/>
      <c r="KMZ184" s="216"/>
      <c r="KNA184" s="216"/>
      <c r="KNB184" s="216"/>
      <c r="KNC184" s="216"/>
      <c r="KND184" s="216"/>
      <c r="KNE184" s="216"/>
      <c r="KNF184" s="216"/>
      <c r="KNG184" s="216"/>
      <c r="KNH184" s="216"/>
      <c r="KNI184" s="216"/>
      <c r="KNJ184" s="216"/>
      <c r="KNK184" s="216"/>
      <c r="KNL184" s="216"/>
      <c r="KNM184" s="216"/>
      <c r="KNN184" s="216"/>
      <c r="KNO184" s="216"/>
      <c r="KNP184" s="216"/>
      <c r="KNQ184" s="216"/>
      <c r="KNR184" s="216"/>
      <c r="KNS184" s="216"/>
      <c r="KNT184" s="216"/>
      <c r="KNU184" s="216"/>
      <c r="KNV184" s="216"/>
      <c r="KNW184" s="216"/>
      <c r="KNX184" s="216"/>
      <c r="KNY184" s="216"/>
      <c r="KNZ184" s="216"/>
      <c r="KOA184" s="216"/>
      <c r="KOB184" s="216"/>
      <c r="KOC184" s="216"/>
      <c r="KOD184" s="216"/>
      <c r="KOE184" s="216"/>
      <c r="KOF184" s="216"/>
      <c r="KOG184" s="216"/>
      <c r="KOH184" s="216"/>
      <c r="KOI184" s="216"/>
      <c r="KOJ184" s="216"/>
      <c r="KOK184" s="216"/>
      <c r="KOL184" s="216"/>
      <c r="KOM184" s="216"/>
      <c r="KON184" s="216"/>
      <c r="KOO184" s="216"/>
      <c r="KOP184" s="216"/>
      <c r="KOQ184" s="216"/>
      <c r="KOR184" s="216"/>
      <c r="KOS184" s="216"/>
      <c r="KOT184" s="216"/>
      <c r="KOU184" s="216"/>
      <c r="KOV184" s="216"/>
      <c r="KOW184" s="216"/>
      <c r="KOX184" s="216"/>
      <c r="KOY184" s="216"/>
      <c r="KOZ184" s="216"/>
      <c r="KPA184" s="216"/>
      <c r="KPB184" s="216"/>
      <c r="KPC184" s="216"/>
      <c r="KPD184" s="216"/>
      <c r="KPE184" s="216"/>
      <c r="KPF184" s="216"/>
      <c r="KPG184" s="216"/>
      <c r="KPH184" s="216"/>
      <c r="KPI184" s="216"/>
      <c r="KPJ184" s="216"/>
      <c r="KPK184" s="216"/>
      <c r="KPL184" s="216"/>
      <c r="KPM184" s="216"/>
      <c r="KPN184" s="216"/>
      <c r="KPO184" s="216"/>
      <c r="KPP184" s="216"/>
      <c r="KPQ184" s="216"/>
      <c r="KPR184" s="216"/>
      <c r="KPS184" s="216"/>
      <c r="KPT184" s="216"/>
      <c r="KPU184" s="216"/>
      <c r="KPV184" s="216"/>
      <c r="KPW184" s="216"/>
      <c r="KPX184" s="216"/>
      <c r="KPY184" s="216"/>
      <c r="KPZ184" s="216"/>
      <c r="KQA184" s="216"/>
      <c r="KQB184" s="216"/>
      <c r="KQC184" s="216"/>
      <c r="KQD184" s="216"/>
      <c r="KQE184" s="216"/>
      <c r="KQF184" s="216"/>
      <c r="KQG184" s="216"/>
      <c r="KQH184" s="216"/>
      <c r="KQI184" s="216"/>
      <c r="KQJ184" s="216"/>
      <c r="KQK184" s="216"/>
      <c r="KQL184" s="216"/>
      <c r="KQM184" s="216"/>
      <c r="KQN184" s="216"/>
      <c r="KQO184" s="216"/>
      <c r="KQP184" s="216"/>
      <c r="KQQ184" s="216"/>
      <c r="KQR184" s="216"/>
      <c r="KQS184" s="216"/>
      <c r="KQT184" s="216"/>
      <c r="KQU184" s="216"/>
      <c r="KQV184" s="216"/>
      <c r="KQW184" s="216"/>
      <c r="KQX184" s="216"/>
      <c r="KQY184" s="216"/>
      <c r="KQZ184" s="216"/>
      <c r="KRA184" s="216"/>
      <c r="KRB184" s="216"/>
      <c r="KRC184" s="216"/>
      <c r="KRD184" s="216"/>
      <c r="KRE184" s="216"/>
      <c r="KRF184" s="216"/>
      <c r="KRG184" s="216"/>
      <c r="KRH184" s="216"/>
      <c r="KRI184" s="216"/>
      <c r="KRJ184" s="216"/>
      <c r="KRK184" s="216"/>
      <c r="KRL184" s="216"/>
      <c r="KRM184" s="216"/>
      <c r="KRN184" s="216"/>
      <c r="KRO184" s="216"/>
      <c r="KRP184" s="216"/>
      <c r="KRQ184" s="216"/>
      <c r="KRR184" s="216"/>
      <c r="KRS184" s="216"/>
      <c r="KRT184" s="216"/>
      <c r="KRU184" s="216"/>
      <c r="KRV184" s="216"/>
      <c r="KRW184" s="216"/>
      <c r="KRX184" s="216"/>
      <c r="KRY184" s="216"/>
      <c r="KRZ184" s="216"/>
      <c r="KSA184" s="216"/>
      <c r="KSB184" s="216"/>
      <c r="KSC184" s="216"/>
      <c r="KSD184" s="216"/>
      <c r="KSE184" s="216"/>
      <c r="KSF184" s="216"/>
      <c r="KSG184" s="216"/>
      <c r="KSH184" s="216"/>
      <c r="KSI184" s="216"/>
      <c r="KSJ184" s="216"/>
      <c r="KSK184" s="216"/>
      <c r="KSL184" s="216"/>
      <c r="KSM184" s="216"/>
      <c r="KSN184" s="216"/>
      <c r="KSO184" s="216"/>
      <c r="KSP184" s="216"/>
      <c r="KSQ184" s="216"/>
      <c r="KSR184" s="216"/>
      <c r="KSS184" s="216"/>
      <c r="KST184" s="216"/>
      <c r="KSU184" s="216"/>
      <c r="KSV184" s="216"/>
      <c r="KSW184" s="216"/>
      <c r="KSX184" s="216"/>
      <c r="KSY184" s="216"/>
      <c r="KSZ184" s="216"/>
      <c r="KTA184" s="216"/>
      <c r="KTB184" s="216"/>
      <c r="KTC184" s="216"/>
      <c r="KTD184" s="216"/>
      <c r="KTE184" s="216"/>
      <c r="KTF184" s="216"/>
      <c r="KTG184" s="216"/>
      <c r="KTH184" s="216"/>
      <c r="KTI184" s="216"/>
      <c r="KTJ184" s="216"/>
      <c r="KTK184" s="216"/>
      <c r="KTL184" s="216"/>
      <c r="KTM184" s="216"/>
      <c r="KTN184" s="216"/>
      <c r="KTO184" s="216"/>
      <c r="KTP184" s="216"/>
      <c r="KTQ184" s="216"/>
      <c r="KTR184" s="216"/>
      <c r="KTS184" s="216"/>
      <c r="KTT184" s="216"/>
      <c r="KTU184" s="216"/>
      <c r="KTV184" s="216"/>
      <c r="KTW184" s="216"/>
      <c r="KTX184" s="216"/>
      <c r="KTY184" s="216"/>
      <c r="KTZ184" s="216"/>
      <c r="KUA184" s="216"/>
      <c r="KUB184" s="216"/>
      <c r="KUC184" s="216"/>
      <c r="KUD184" s="216"/>
      <c r="KUE184" s="216"/>
      <c r="KUF184" s="216"/>
      <c r="KUG184" s="216"/>
      <c r="KUH184" s="216"/>
      <c r="KUI184" s="216"/>
      <c r="KUJ184" s="216"/>
      <c r="KUK184" s="216"/>
      <c r="KUL184" s="216"/>
      <c r="KUM184" s="216"/>
      <c r="KUN184" s="216"/>
      <c r="KUO184" s="216"/>
      <c r="KUP184" s="216"/>
      <c r="KUQ184" s="216"/>
      <c r="KUR184" s="216"/>
      <c r="KUS184" s="216"/>
      <c r="KUT184" s="216"/>
      <c r="KUU184" s="216"/>
      <c r="KUV184" s="216"/>
      <c r="KUW184" s="216"/>
      <c r="KUX184" s="216"/>
      <c r="KUY184" s="216"/>
      <c r="KUZ184" s="216"/>
      <c r="KVA184" s="216"/>
      <c r="KVB184" s="216"/>
      <c r="KVC184" s="216"/>
      <c r="KVD184" s="216"/>
      <c r="KVE184" s="216"/>
      <c r="KVF184" s="216"/>
      <c r="KVG184" s="216"/>
      <c r="KVH184" s="216"/>
      <c r="KVI184" s="216"/>
      <c r="KVJ184" s="216"/>
      <c r="KVK184" s="216"/>
      <c r="KVL184" s="216"/>
      <c r="KVM184" s="216"/>
      <c r="KVN184" s="216"/>
      <c r="KVO184" s="216"/>
      <c r="KVP184" s="216"/>
      <c r="KVQ184" s="216"/>
      <c r="KVR184" s="216"/>
      <c r="KVS184" s="216"/>
      <c r="KVT184" s="216"/>
      <c r="KVU184" s="216"/>
      <c r="KVV184" s="216"/>
      <c r="KVW184" s="216"/>
      <c r="KVX184" s="216"/>
      <c r="KVY184" s="216"/>
      <c r="KVZ184" s="216"/>
      <c r="KWA184" s="216"/>
      <c r="KWB184" s="216"/>
      <c r="KWC184" s="216"/>
      <c r="KWD184" s="216"/>
      <c r="KWE184" s="216"/>
      <c r="KWF184" s="216"/>
      <c r="KWG184" s="216"/>
      <c r="KWH184" s="216"/>
      <c r="KWI184" s="216"/>
      <c r="KWJ184" s="216"/>
      <c r="KWK184" s="216"/>
      <c r="KWL184" s="216"/>
      <c r="KWM184" s="216"/>
      <c r="KWN184" s="216"/>
      <c r="KWO184" s="216"/>
      <c r="KWP184" s="216"/>
      <c r="KWQ184" s="216"/>
      <c r="KWR184" s="216"/>
      <c r="KWS184" s="216"/>
      <c r="KWT184" s="216"/>
      <c r="KWU184" s="216"/>
      <c r="KWV184" s="216"/>
      <c r="KWW184" s="216"/>
      <c r="KWX184" s="216"/>
      <c r="KWY184" s="216"/>
      <c r="KWZ184" s="216"/>
      <c r="KXA184" s="216"/>
      <c r="KXB184" s="216"/>
      <c r="KXC184" s="216"/>
      <c r="KXD184" s="216"/>
      <c r="KXE184" s="216"/>
      <c r="KXF184" s="216"/>
      <c r="KXG184" s="216"/>
      <c r="KXH184" s="216"/>
      <c r="KXI184" s="216"/>
      <c r="KXJ184" s="216"/>
      <c r="KXK184" s="216"/>
      <c r="KXL184" s="216"/>
      <c r="KXM184" s="216"/>
      <c r="KXN184" s="216"/>
      <c r="KXO184" s="216"/>
      <c r="KXP184" s="216"/>
      <c r="KXQ184" s="216"/>
      <c r="KXR184" s="216"/>
      <c r="KXS184" s="216"/>
      <c r="KXT184" s="216"/>
      <c r="KXU184" s="216"/>
      <c r="KXV184" s="216"/>
      <c r="KXW184" s="216"/>
      <c r="KXX184" s="216"/>
      <c r="KXY184" s="216"/>
      <c r="KXZ184" s="216"/>
      <c r="KYA184" s="216"/>
      <c r="KYB184" s="216"/>
      <c r="KYC184" s="216"/>
      <c r="KYD184" s="216"/>
      <c r="KYE184" s="216"/>
      <c r="KYF184" s="216"/>
      <c r="KYG184" s="216"/>
      <c r="KYH184" s="216"/>
      <c r="KYI184" s="216"/>
      <c r="KYJ184" s="216"/>
      <c r="KYK184" s="216"/>
      <c r="KYL184" s="216"/>
      <c r="KYM184" s="216"/>
      <c r="KYN184" s="216"/>
      <c r="KYO184" s="216"/>
      <c r="KYP184" s="216"/>
      <c r="KYQ184" s="216"/>
      <c r="KYR184" s="216"/>
      <c r="KYS184" s="216"/>
      <c r="KYT184" s="216"/>
      <c r="KYU184" s="216"/>
      <c r="KYV184" s="216"/>
      <c r="KYW184" s="216"/>
      <c r="KYX184" s="216"/>
      <c r="KYY184" s="216"/>
      <c r="KYZ184" s="216"/>
      <c r="KZA184" s="216"/>
      <c r="KZB184" s="216"/>
      <c r="KZC184" s="216"/>
      <c r="KZD184" s="216"/>
      <c r="KZE184" s="216"/>
      <c r="KZF184" s="216"/>
      <c r="KZG184" s="216"/>
      <c r="KZH184" s="216"/>
      <c r="KZI184" s="216"/>
      <c r="KZJ184" s="216"/>
      <c r="KZK184" s="216"/>
      <c r="KZL184" s="216"/>
      <c r="KZM184" s="216"/>
      <c r="KZN184" s="216"/>
      <c r="KZO184" s="216"/>
      <c r="KZP184" s="216"/>
      <c r="KZQ184" s="216"/>
      <c r="KZR184" s="216"/>
      <c r="KZS184" s="216"/>
      <c r="KZT184" s="216"/>
      <c r="KZU184" s="216"/>
      <c r="KZV184" s="216"/>
      <c r="KZW184" s="216"/>
      <c r="KZX184" s="216"/>
      <c r="KZY184" s="216"/>
      <c r="KZZ184" s="216"/>
      <c r="LAA184" s="216"/>
      <c r="LAB184" s="216"/>
      <c r="LAC184" s="216"/>
      <c r="LAD184" s="216"/>
      <c r="LAE184" s="216"/>
      <c r="LAF184" s="216"/>
      <c r="LAG184" s="216"/>
      <c r="LAH184" s="216"/>
      <c r="LAI184" s="216"/>
      <c r="LAJ184" s="216"/>
      <c r="LAK184" s="216"/>
      <c r="LAL184" s="216"/>
      <c r="LAM184" s="216"/>
      <c r="LAN184" s="216"/>
      <c r="LAO184" s="216"/>
      <c r="LAP184" s="216"/>
      <c r="LAQ184" s="216"/>
      <c r="LAR184" s="216"/>
      <c r="LAS184" s="216"/>
      <c r="LAT184" s="216"/>
      <c r="LAU184" s="216"/>
      <c r="LAV184" s="216"/>
      <c r="LAW184" s="216"/>
      <c r="LAX184" s="216"/>
      <c r="LAY184" s="216"/>
      <c r="LAZ184" s="216"/>
      <c r="LBA184" s="216"/>
      <c r="LBB184" s="216"/>
      <c r="LBC184" s="216"/>
      <c r="LBD184" s="216"/>
      <c r="LBE184" s="216"/>
      <c r="LBF184" s="216"/>
      <c r="LBG184" s="216"/>
      <c r="LBH184" s="216"/>
      <c r="LBI184" s="216"/>
      <c r="LBJ184" s="216"/>
      <c r="LBK184" s="216"/>
      <c r="LBL184" s="216"/>
      <c r="LBM184" s="216"/>
      <c r="LBN184" s="216"/>
      <c r="LBO184" s="216"/>
      <c r="LBP184" s="216"/>
      <c r="LBQ184" s="216"/>
      <c r="LBR184" s="216"/>
      <c r="LBS184" s="216"/>
      <c r="LBT184" s="216"/>
      <c r="LBU184" s="216"/>
      <c r="LBV184" s="216"/>
      <c r="LBW184" s="216"/>
      <c r="LBX184" s="216"/>
      <c r="LBY184" s="216"/>
      <c r="LBZ184" s="216"/>
      <c r="LCA184" s="216"/>
      <c r="LCB184" s="216"/>
      <c r="LCC184" s="216"/>
      <c r="LCD184" s="216"/>
      <c r="LCE184" s="216"/>
      <c r="LCF184" s="216"/>
      <c r="LCG184" s="216"/>
      <c r="LCH184" s="216"/>
      <c r="LCI184" s="216"/>
      <c r="LCJ184" s="216"/>
      <c r="LCK184" s="216"/>
      <c r="LCL184" s="216"/>
      <c r="LCM184" s="216"/>
      <c r="LCN184" s="216"/>
      <c r="LCO184" s="216"/>
      <c r="LCP184" s="216"/>
      <c r="LCQ184" s="216"/>
      <c r="LCR184" s="216"/>
      <c r="LCS184" s="216"/>
      <c r="LCT184" s="216"/>
      <c r="LCU184" s="216"/>
      <c r="LCV184" s="216"/>
      <c r="LCW184" s="216"/>
      <c r="LCX184" s="216"/>
      <c r="LCY184" s="216"/>
      <c r="LCZ184" s="216"/>
      <c r="LDA184" s="216"/>
      <c r="LDB184" s="216"/>
      <c r="LDC184" s="216"/>
      <c r="LDD184" s="216"/>
      <c r="LDE184" s="216"/>
      <c r="LDF184" s="216"/>
      <c r="LDG184" s="216"/>
      <c r="LDH184" s="216"/>
      <c r="LDI184" s="216"/>
      <c r="LDJ184" s="216"/>
      <c r="LDK184" s="216"/>
      <c r="LDL184" s="216"/>
      <c r="LDM184" s="216"/>
      <c r="LDN184" s="216"/>
      <c r="LDO184" s="216"/>
      <c r="LDP184" s="216"/>
      <c r="LDQ184" s="216"/>
      <c r="LDR184" s="216"/>
      <c r="LDS184" s="216"/>
      <c r="LDT184" s="216"/>
      <c r="LDU184" s="216"/>
      <c r="LDV184" s="216"/>
      <c r="LDW184" s="216"/>
      <c r="LDX184" s="216"/>
      <c r="LDY184" s="216"/>
      <c r="LDZ184" s="216"/>
      <c r="LEA184" s="216"/>
      <c r="LEB184" s="216"/>
      <c r="LEC184" s="216"/>
      <c r="LED184" s="216"/>
      <c r="LEE184" s="216"/>
      <c r="LEF184" s="216"/>
      <c r="LEG184" s="216"/>
      <c r="LEH184" s="216"/>
      <c r="LEI184" s="216"/>
      <c r="LEJ184" s="216"/>
      <c r="LEK184" s="216"/>
      <c r="LEL184" s="216"/>
      <c r="LEM184" s="216"/>
      <c r="LEN184" s="216"/>
      <c r="LEO184" s="216"/>
      <c r="LEP184" s="216"/>
      <c r="LEQ184" s="216"/>
      <c r="LER184" s="216"/>
      <c r="LES184" s="216"/>
      <c r="LET184" s="216"/>
      <c r="LEU184" s="216"/>
      <c r="LEV184" s="216"/>
      <c r="LEW184" s="216"/>
      <c r="LEX184" s="216"/>
      <c r="LEY184" s="216"/>
      <c r="LEZ184" s="216"/>
      <c r="LFA184" s="216"/>
      <c r="LFB184" s="216"/>
      <c r="LFC184" s="216"/>
      <c r="LFD184" s="216"/>
      <c r="LFE184" s="216"/>
      <c r="LFF184" s="216"/>
      <c r="LFG184" s="216"/>
      <c r="LFH184" s="216"/>
      <c r="LFI184" s="216"/>
      <c r="LFJ184" s="216"/>
      <c r="LFK184" s="216"/>
      <c r="LFL184" s="216"/>
      <c r="LFM184" s="216"/>
      <c r="LFN184" s="216"/>
      <c r="LFO184" s="216"/>
      <c r="LFP184" s="216"/>
      <c r="LFQ184" s="216"/>
      <c r="LFR184" s="216"/>
      <c r="LFS184" s="216"/>
      <c r="LFT184" s="216"/>
      <c r="LFU184" s="216"/>
      <c r="LFV184" s="216"/>
      <c r="LFW184" s="216"/>
      <c r="LFX184" s="216"/>
      <c r="LFY184" s="216"/>
      <c r="LFZ184" s="216"/>
      <c r="LGA184" s="216"/>
      <c r="LGB184" s="216"/>
      <c r="LGC184" s="216"/>
      <c r="LGD184" s="216"/>
      <c r="LGE184" s="216"/>
      <c r="LGF184" s="216"/>
      <c r="LGG184" s="216"/>
      <c r="LGH184" s="216"/>
      <c r="LGI184" s="216"/>
      <c r="LGJ184" s="216"/>
      <c r="LGK184" s="216"/>
      <c r="LGL184" s="216"/>
      <c r="LGM184" s="216"/>
      <c r="LGN184" s="216"/>
      <c r="LGO184" s="216"/>
      <c r="LGP184" s="216"/>
      <c r="LGQ184" s="216"/>
      <c r="LGR184" s="216"/>
      <c r="LGS184" s="216"/>
      <c r="LGT184" s="216"/>
      <c r="LGU184" s="216"/>
      <c r="LGV184" s="216"/>
      <c r="LGW184" s="216"/>
      <c r="LGX184" s="216"/>
      <c r="LGY184" s="216"/>
      <c r="LGZ184" s="216"/>
      <c r="LHA184" s="216"/>
      <c r="LHB184" s="216"/>
      <c r="LHC184" s="216"/>
      <c r="LHD184" s="216"/>
      <c r="LHE184" s="216"/>
      <c r="LHF184" s="216"/>
      <c r="LHG184" s="216"/>
      <c r="LHH184" s="216"/>
      <c r="LHI184" s="216"/>
      <c r="LHJ184" s="216"/>
      <c r="LHK184" s="216"/>
      <c r="LHL184" s="216"/>
      <c r="LHM184" s="216"/>
      <c r="LHN184" s="216"/>
      <c r="LHO184" s="216"/>
      <c r="LHP184" s="216"/>
      <c r="LHQ184" s="216"/>
      <c r="LHR184" s="216"/>
      <c r="LHS184" s="216"/>
      <c r="LHT184" s="216"/>
      <c r="LHU184" s="216"/>
      <c r="LHV184" s="216"/>
      <c r="LHW184" s="216"/>
      <c r="LHX184" s="216"/>
      <c r="LHY184" s="216"/>
      <c r="LHZ184" s="216"/>
      <c r="LIA184" s="216"/>
      <c r="LIB184" s="216"/>
      <c r="LIC184" s="216"/>
      <c r="LID184" s="216"/>
      <c r="LIE184" s="216"/>
      <c r="LIF184" s="216"/>
      <c r="LIG184" s="216"/>
      <c r="LIH184" s="216"/>
      <c r="LII184" s="216"/>
      <c r="LIJ184" s="216"/>
      <c r="LIK184" s="216"/>
      <c r="LIL184" s="216"/>
      <c r="LIM184" s="216"/>
      <c r="LIN184" s="216"/>
      <c r="LIO184" s="216"/>
      <c r="LIP184" s="216"/>
      <c r="LIQ184" s="216"/>
      <c r="LIR184" s="216"/>
      <c r="LIS184" s="216"/>
      <c r="LIT184" s="216"/>
      <c r="LIU184" s="216"/>
      <c r="LIV184" s="216"/>
      <c r="LIW184" s="216"/>
      <c r="LIX184" s="216"/>
      <c r="LIY184" s="216"/>
      <c r="LIZ184" s="216"/>
      <c r="LJA184" s="216"/>
      <c r="LJB184" s="216"/>
      <c r="LJC184" s="216"/>
      <c r="LJD184" s="216"/>
      <c r="LJE184" s="216"/>
      <c r="LJF184" s="216"/>
      <c r="LJG184" s="216"/>
      <c r="LJH184" s="216"/>
      <c r="LJI184" s="216"/>
      <c r="LJJ184" s="216"/>
      <c r="LJK184" s="216"/>
      <c r="LJL184" s="216"/>
      <c r="LJM184" s="216"/>
      <c r="LJN184" s="216"/>
      <c r="LJO184" s="216"/>
      <c r="LJP184" s="216"/>
      <c r="LJQ184" s="216"/>
      <c r="LJR184" s="216"/>
      <c r="LJS184" s="216"/>
      <c r="LJT184" s="216"/>
      <c r="LJU184" s="216"/>
      <c r="LJV184" s="216"/>
      <c r="LJW184" s="216"/>
      <c r="LJX184" s="216"/>
      <c r="LJY184" s="216"/>
      <c r="LJZ184" s="216"/>
      <c r="LKA184" s="216"/>
      <c r="LKB184" s="216"/>
      <c r="LKC184" s="216"/>
      <c r="LKD184" s="216"/>
      <c r="LKE184" s="216"/>
      <c r="LKF184" s="216"/>
      <c r="LKG184" s="216"/>
      <c r="LKH184" s="216"/>
      <c r="LKI184" s="216"/>
      <c r="LKJ184" s="216"/>
      <c r="LKK184" s="216"/>
      <c r="LKL184" s="216"/>
      <c r="LKM184" s="216"/>
      <c r="LKN184" s="216"/>
      <c r="LKO184" s="216"/>
      <c r="LKP184" s="216"/>
      <c r="LKQ184" s="216"/>
      <c r="LKR184" s="216"/>
      <c r="LKS184" s="216"/>
      <c r="LKT184" s="216"/>
      <c r="LKU184" s="216"/>
      <c r="LKV184" s="216"/>
      <c r="LKW184" s="216"/>
      <c r="LKX184" s="216"/>
      <c r="LKY184" s="216"/>
      <c r="LKZ184" s="216"/>
      <c r="LLA184" s="216"/>
      <c r="LLB184" s="216"/>
      <c r="LLC184" s="216"/>
      <c r="LLD184" s="216"/>
      <c r="LLE184" s="216"/>
      <c r="LLF184" s="216"/>
      <c r="LLG184" s="216"/>
      <c r="LLH184" s="216"/>
      <c r="LLI184" s="216"/>
      <c r="LLJ184" s="216"/>
      <c r="LLK184" s="216"/>
      <c r="LLL184" s="216"/>
      <c r="LLM184" s="216"/>
      <c r="LLN184" s="216"/>
      <c r="LLO184" s="216"/>
      <c r="LLP184" s="216"/>
      <c r="LLQ184" s="216"/>
      <c r="LLR184" s="216"/>
      <c r="LLS184" s="216"/>
      <c r="LLT184" s="216"/>
      <c r="LLU184" s="216"/>
      <c r="LLV184" s="216"/>
      <c r="LLW184" s="216"/>
      <c r="LLX184" s="216"/>
      <c r="LLY184" s="216"/>
      <c r="LLZ184" s="216"/>
      <c r="LMA184" s="216"/>
      <c r="LMB184" s="216"/>
      <c r="LMC184" s="216"/>
      <c r="LMD184" s="216"/>
      <c r="LME184" s="216"/>
      <c r="LMF184" s="216"/>
      <c r="LMG184" s="216"/>
      <c r="LMH184" s="216"/>
      <c r="LMI184" s="216"/>
      <c r="LMJ184" s="216"/>
      <c r="LMK184" s="216"/>
      <c r="LML184" s="216"/>
      <c r="LMM184" s="216"/>
      <c r="LMN184" s="216"/>
      <c r="LMO184" s="216"/>
      <c r="LMP184" s="216"/>
      <c r="LMQ184" s="216"/>
      <c r="LMR184" s="216"/>
      <c r="LMS184" s="216"/>
      <c r="LMT184" s="216"/>
      <c r="LMU184" s="216"/>
      <c r="LMV184" s="216"/>
      <c r="LMW184" s="216"/>
      <c r="LMX184" s="216"/>
      <c r="LMY184" s="216"/>
      <c r="LMZ184" s="216"/>
      <c r="LNA184" s="216"/>
      <c r="LNB184" s="216"/>
      <c r="LNC184" s="216"/>
      <c r="LND184" s="216"/>
      <c r="LNE184" s="216"/>
      <c r="LNF184" s="216"/>
      <c r="LNG184" s="216"/>
      <c r="LNH184" s="216"/>
      <c r="LNI184" s="216"/>
      <c r="LNJ184" s="216"/>
      <c r="LNK184" s="216"/>
      <c r="LNL184" s="216"/>
      <c r="LNM184" s="216"/>
      <c r="LNN184" s="216"/>
      <c r="LNO184" s="216"/>
      <c r="LNP184" s="216"/>
      <c r="LNQ184" s="216"/>
      <c r="LNR184" s="216"/>
      <c r="LNS184" s="216"/>
      <c r="LNT184" s="216"/>
      <c r="LNU184" s="216"/>
      <c r="LNV184" s="216"/>
      <c r="LNW184" s="216"/>
      <c r="LNX184" s="216"/>
      <c r="LNY184" s="216"/>
      <c r="LNZ184" s="216"/>
      <c r="LOA184" s="216"/>
      <c r="LOB184" s="216"/>
      <c r="LOC184" s="216"/>
      <c r="LOD184" s="216"/>
      <c r="LOE184" s="216"/>
      <c r="LOF184" s="216"/>
      <c r="LOG184" s="216"/>
      <c r="LOH184" s="216"/>
      <c r="LOI184" s="216"/>
      <c r="LOJ184" s="216"/>
      <c r="LOK184" s="216"/>
      <c r="LOL184" s="216"/>
      <c r="LOM184" s="216"/>
      <c r="LON184" s="216"/>
      <c r="LOO184" s="216"/>
      <c r="LOP184" s="216"/>
      <c r="LOQ184" s="216"/>
      <c r="LOR184" s="216"/>
      <c r="LOS184" s="216"/>
      <c r="LOT184" s="216"/>
      <c r="LOU184" s="216"/>
      <c r="LOV184" s="216"/>
      <c r="LOW184" s="216"/>
      <c r="LOX184" s="216"/>
      <c r="LOY184" s="216"/>
      <c r="LOZ184" s="216"/>
      <c r="LPA184" s="216"/>
      <c r="LPB184" s="216"/>
      <c r="LPC184" s="216"/>
      <c r="LPD184" s="216"/>
      <c r="LPE184" s="216"/>
      <c r="LPF184" s="216"/>
      <c r="LPG184" s="216"/>
      <c r="LPH184" s="216"/>
      <c r="LPI184" s="216"/>
      <c r="LPJ184" s="216"/>
      <c r="LPK184" s="216"/>
      <c r="LPL184" s="216"/>
      <c r="LPM184" s="216"/>
      <c r="LPN184" s="216"/>
      <c r="LPO184" s="216"/>
      <c r="LPP184" s="216"/>
      <c r="LPQ184" s="216"/>
      <c r="LPR184" s="216"/>
      <c r="LPS184" s="216"/>
      <c r="LPT184" s="216"/>
      <c r="LPU184" s="216"/>
      <c r="LPV184" s="216"/>
      <c r="LPW184" s="216"/>
      <c r="LPX184" s="216"/>
      <c r="LPY184" s="216"/>
      <c r="LPZ184" s="216"/>
      <c r="LQA184" s="216"/>
      <c r="LQB184" s="216"/>
      <c r="LQC184" s="216"/>
      <c r="LQD184" s="216"/>
      <c r="LQE184" s="216"/>
      <c r="LQF184" s="216"/>
      <c r="LQG184" s="216"/>
      <c r="LQH184" s="216"/>
      <c r="LQI184" s="216"/>
      <c r="LQJ184" s="216"/>
      <c r="LQK184" s="216"/>
      <c r="LQL184" s="216"/>
      <c r="LQM184" s="216"/>
      <c r="LQN184" s="216"/>
      <c r="LQO184" s="216"/>
      <c r="LQP184" s="216"/>
      <c r="LQQ184" s="216"/>
      <c r="LQR184" s="216"/>
      <c r="LQS184" s="216"/>
      <c r="LQT184" s="216"/>
      <c r="LQU184" s="216"/>
      <c r="LQV184" s="216"/>
      <c r="LQW184" s="216"/>
      <c r="LQX184" s="216"/>
      <c r="LQY184" s="216"/>
      <c r="LQZ184" s="216"/>
      <c r="LRA184" s="216"/>
      <c r="LRB184" s="216"/>
      <c r="LRC184" s="216"/>
      <c r="LRD184" s="216"/>
      <c r="LRE184" s="216"/>
      <c r="LRF184" s="216"/>
      <c r="LRG184" s="216"/>
      <c r="LRH184" s="216"/>
      <c r="LRI184" s="216"/>
      <c r="LRJ184" s="216"/>
      <c r="LRK184" s="216"/>
      <c r="LRL184" s="216"/>
      <c r="LRM184" s="216"/>
      <c r="LRN184" s="216"/>
      <c r="LRO184" s="216"/>
      <c r="LRP184" s="216"/>
      <c r="LRQ184" s="216"/>
      <c r="LRR184" s="216"/>
      <c r="LRS184" s="216"/>
      <c r="LRT184" s="216"/>
      <c r="LRU184" s="216"/>
      <c r="LRV184" s="216"/>
      <c r="LRW184" s="216"/>
      <c r="LRX184" s="216"/>
      <c r="LRY184" s="216"/>
      <c r="LRZ184" s="216"/>
      <c r="LSA184" s="216"/>
      <c r="LSB184" s="216"/>
      <c r="LSC184" s="216"/>
      <c r="LSD184" s="216"/>
      <c r="LSE184" s="216"/>
      <c r="LSF184" s="216"/>
      <c r="LSG184" s="216"/>
      <c r="LSH184" s="216"/>
      <c r="LSI184" s="216"/>
      <c r="LSJ184" s="216"/>
      <c r="LSK184" s="216"/>
      <c r="LSL184" s="216"/>
      <c r="LSM184" s="216"/>
      <c r="LSN184" s="216"/>
      <c r="LSO184" s="216"/>
      <c r="LSP184" s="216"/>
      <c r="LSQ184" s="216"/>
      <c r="LSR184" s="216"/>
      <c r="LSS184" s="216"/>
      <c r="LST184" s="216"/>
      <c r="LSU184" s="216"/>
      <c r="LSV184" s="216"/>
      <c r="LSW184" s="216"/>
      <c r="LSX184" s="216"/>
      <c r="LSY184" s="216"/>
      <c r="LSZ184" s="216"/>
      <c r="LTA184" s="216"/>
      <c r="LTB184" s="216"/>
      <c r="LTC184" s="216"/>
      <c r="LTD184" s="216"/>
      <c r="LTE184" s="216"/>
      <c r="LTF184" s="216"/>
      <c r="LTG184" s="216"/>
      <c r="LTH184" s="216"/>
      <c r="LTI184" s="216"/>
      <c r="LTJ184" s="216"/>
      <c r="LTK184" s="216"/>
      <c r="LTL184" s="216"/>
      <c r="LTM184" s="216"/>
      <c r="LTN184" s="216"/>
      <c r="LTO184" s="216"/>
      <c r="LTP184" s="216"/>
      <c r="LTQ184" s="216"/>
      <c r="LTR184" s="216"/>
      <c r="LTS184" s="216"/>
      <c r="LTT184" s="216"/>
      <c r="LTU184" s="216"/>
      <c r="LTV184" s="216"/>
      <c r="LTW184" s="216"/>
      <c r="LTX184" s="216"/>
      <c r="LTY184" s="216"/>
      <c r="LTZ184" s="216"/>
      <c r="LUA184" s="216"/>
      <c r="LUB184" s="216"/>
      <c r="LUC184" s="216"/>
      <c r="LUD184" s="216"/>
      <c r="LUE184" s="216"/>
      <c r="LUF184" s="216"/>
      <c r="LUG184" s="216"/>
      <c r="LUH184" s="216"/>
      <c r="LUI184" s="216"/>
      <c r="LUJ184" s="216"/>
      <c r="LUK184" s="216"/>
      <c r="LUL184" s="216"/>
      <c r="LUM184" s="216"/>
      <c r="LUN184" s="216"/>
      <c r="LUO184" s="216"/>
      <c r="LUP184" s="216"/>
      <c r="LUQ184" s="216"/>
      <c r="LUR184" s="216"/>
      <c r="LUS184" s="216"/>
      <c r="LUT184" s="216"/>
      <c r="LUU184" s="216"/>
      <c r="LUV184" s="216"/>
      <c r="LUW184" s="216"/>
      <c r="LUX184" s="216"/>
      <c r="LUY184" s="216"/>
      <c r="LUZ184" s="216"/>
      <c r="LVA184" s="216"/>
      <c r="LVB184" s="216"/>
      <c r="LVC184" s="216"/>
      <c r="LVD184" s="216"/>
      <c r="LVE184" s="216"/>
      <c r="LVF184" s="216"/>
      <c r="LVG184" s="216"/>
      <c r="LVH184" s="216"/>
      <c r="LVI184" s="216"/>
      <c r="LVJ184" s="216"/>
      <c r="LVK184" s="216"/>
      <c r="LVL184" s="216"/>
      <c r="LVM184" s="216"/>
      <c r="LVN184" s="216"/>
      <c r="LVO184" s="216"/>
      <c r="LVP184" s="216"/>
      <c r="LVQ184" s="216"/>
      <c r="LVR184" s="216"/>
      <c r="LVS184" s="216"/>
      <c r="LVT184" s="216"/>
      <c r="LVU184" s="216"/>
      <c r="LVV184" s="216"/>
      <c r="LVW184" s="216"/>
      <c r="LVX184" s="216"/>
      <c r="LVY184" s="216"/>
      <c r="LVZ184" s="216"/>
      <c r="LWA184" s="216"/>
      <c r="LWB184" s="216"/>
      <c r="LWC184" s="216"/>
      <c r="LWD184" s="216"/>
      <c r="LWE184" s="216"/>
      <c r="LWF184" s="216"/>
      <c r="LWG184" s="216"/>
      <c r="LWH184" s="216"/>
      <c r="LWI184" s="216"/>
      <c r="LWJ184" s="216"/>
      <c r="LWK184" s="216"/>
      <c r="LWL184" s="216"/>
      <c r="LWM184" s="216"/>
      <c r="LWN184" s="216"/>
      <c r="LWO184" s="216"/>
      <c r="LWP184" s="216"/>
      <c r="LWQ184" s="216"/>
      <c r="LWR184" s="216"/>
      <c r="LWS184" s="216"/>
      <c r="LWT184" s="216"/>
      <c r="LWU184" s="216"/>
      <c r="LWV184" s="216"/>
      <c r="LWW184" s="216"/>
      <c r="LWX184" s="216"/>
      <c r="LWY184" s="216"/>
      <c r="LWZ184" s="216"/>
      <c r="LXA184" s="216"/>
      <c r="LXB184" s="216"/>
      <c r="LXC184" s="216"/>
      <c r="LXD184" s="216"/>
      <c r="LXE184" s="216"/>
      <c r="LXF184" s="216"/>
      <c r="LXG184" s="216"/>
      <c r="LXH184" s="216"/>
      <c r="LXI184" s="216"/>
      <c r="LXJ184" s="216"/>
      <c r="LXK184" s="216"/>
      <c r="LXL184" s="216"/>
      <c r="LXM184" s="216"/>
      <c r="LXN184" s="216"/>
      <c r="LXO184" s="216"/>
      <c r="LXP184" s="216"/>
      <c r="LXQ184" s="216"/>
      <c r="LXR184" s="216"/>
      <c r="LXS184" s="216"/>
      <c r="LXT184" s="216"/>
      <c r="LXU184" s="216"/>
      <c r="LXV184" s="216"/>
      <c r="LXW184" s="216"/>
      <c r="LXX184" s="216"/>
      <c r="LXY184" s="216"/>
      <c r="LXZ184" s="216"/>
      <c r="LYA184" s="216"/>
      <c r="LYB184" s="216"/>
      <c r="LYC184" s="216"/>
      <c r="LYD184" s="216"/>
      <c r="LYE184" s="216"/>
      <c r="LYF184" s="216"/>
      <c r="LYG184" s="216"/>
      <c r="LYH184" s="216"/>
      <c r="LYI184" s="216"/>
      <c r="LYJ184" s="216"/>
      <c r="LYK184" s="216"/>
      <c r="LYL184" s="216"/>
      <c r="LYM184" s="216"/>
      <c r="LYN184" s="216"/>
      <c r="LYO184" s="216"/>
      <c r="LYP184" s="216"/>
      <c r="LYQ184" s="216"/>
      <c r="LYR184" s="216"/>
      <c r="LYS184" s="216"/>
      <c r="LYT184" s="216"/>
      <c r="LYU184" s="216"/>
      <c r="LYV184" s="216"/>
      <c r="LYW184" s="216"/>
      <c r="LYX184" s="216"/>
      <c r="LYY184" s="216"/>
      <c r="LYZ184" s="216"/>
      <c r="LZA184" s="216"/>
      <c r="LZB184" s="216"/>
      <c r="LZC184" s="216"/>
      <c r="LZD184" s="216"/>
      <c r="LZE184" s="216"/>
      <c r="LZF184" s="216"/>
      <c r="LZG184" s="216"/>
      <c r="LZH184" s="216"/>
      <c r="LZI184" s="216"/>
      <c r="LZJ184" s="216"/>
      <c r="LZK184" s="216"/>
      <c r="LZL184" s="216"/>
      <c r="LZM184" s="216"/>
      <c r="LZN184" s="216"/>
      <c r="LZO184" s="216"/>
      <c r="LZP184" s="216"/>
      <c r="LZQ184" s="216"/>
      <c r="LZR184" s="216"/>
      <c r="LZS184" s="216"/>
      <c r="LZT184" s="216"/>
      <c r="LZU184" s="216"/>
      <c r="LZV184" s="216"/>
      <c r="LZW184" s="216"/>
      <c r="LZX184" s="216"/>
      <c r="LZY184" s="216"/>
      <c r="LZZ184" s="216"/>
      <c r="MAA184" s="216"/>
      <c r="MAB184" s="216"/>
      <c r="MAC184" s="216"/>
      <c r="MAD184" s="216"/>
      <c r="MAE184" s="216"/>
      <c r="MAF184" s="216"/>
      <c r="MAG184" s="216"/>
      <c r="MAH184" s="216"/>
      <c r="MAI184" s="216"/>
      <c r="MAJ184" s="216"/>
      <c r="MAK184" s="216"/>
      <c r="MAL184" s="216"/>
      <c r="MAM184" s="216"/>
      <c r="MAN184" s="216"/>
      <c r="MAO184" s="216"/>
      <c r="MAP184" s="216"/>
      <c r="MAQ184" s="216"/>
      <c r="MAR184" s="216"/>
      <c r="MAS184" s="216"/>
      <c r="MAT184" s="216"/>
      <c r="MAU184" s="216"/>
      <c r="MAV184" s="216"/>
      <c r="MAW184" s="216"/>
      <c r="MAX184" s="216"/>
      <c r="MAY184" s="216"/>
      <c r="MAZ184" s="216"/>
      <c r="MBA184" s="216"/>
      <c r="MBB184" s="216"/>
      <c r="MBC184" s="216"/>
      <c r="MBD184" s="216"/>
      <c r="MBE184" s="216"/>
      <c r="MBF184" s="216"/>
      <c r="MBG184" s="216"/>
      <c r="MBH184" s="216"/>
      <c r="MBI184" s="216"/>
      <c r="MBJ184" s="216"/>
      <c r="MBK184" s="216"/>
      <c r="MBL184" s="216"/>
      <c r="MBM184" s="216"/>
      <c r="MBN184" s="216"/>
      <c r="MBO184" s="216"/>
      <c r="MBP184" s="216"/>
      <c r="MBQ184" s="216"/>
      <c r="MBR184" s="216"/>
      <c r="MBS184" s="216"/>
      <c r="MBT184" s="216"/>
      <c r="MBU184" s="216"/>
      <c r="MBV184" s="216"/>
      <c r="MBW184" s="216"/>
      <c r="MBX184" s="216"/>
      <c r="MBY184" s="216"/>
      <c r="MBZ184" s="216"/>
      <c r="MCA184" s="216"/>
      <c r="MCB184" s="216"/>
      <c r="MCC184" s="216"/>
      <c r="MCD184" s="216"/>
      <c r="MCE184" s="216"/>
      <c r="MCF184" s="216"/>
      <c r="MCG184" s="216"/>
      <c r="MCH184" s="216"/>
      <c r="MCI184" s="216"/>
      <c r="MCJ184" s="216"/>
      <c r="MCK184" s="216"/>
      <c r="MCL184" s="216"/>
      <c r="MCM184" s="216"/>
      <c r="MCN184" s="216"/>
      <c r="MCO184" s="216"/>
      <c r="MCP184" s="216"/>
      <c r="MCQ184" s="216"/>
      <c r="MCR184" s="216"/>
      <c r="MCS184" s="216"/>
      <c r="MCT184" s="216"/>
      <c r="MCU184" s="216"/>
      <c r="MCV184" s="216"/>
      <c r="MCW184" s="216"/>
      <c r="MCX184" s="216"/>
      <c r="MCY184" s="216"/>
      <c r="MCZ184" s="216"/>
      <c r="MDA184" s="216"/>
      <c r="MDB184" s="216"/>
      <c r="MDC184" s="216"/>
      <c r="MDD184" s="216"/>
      <c r="MDE184" s="216"/>
      <c r="MDF184" s="216"/>
      <c r="MDG184" s="216"/>
      <c r="MDH184" s="216"/>
      <c r="MDI184" s="216"/>
      <c r="MDJ184" s="216"/>
      <c r="MDK184" s="216"/>
      <c r="MDL184" s="216"/>
      <c r="MDM184" s="216"/>
      <c r="MDN184" s="216"/>
      <c r="MDO184" s="216"/>
      <c r="MDP184" s="216"/>
      <c r="MDQ184" s="216"/>
      <c r="MDR184" s="216"/>
      <c r="MDS184" s="216"/>
      <c r="MDT184" s="216"/>
      <c r="MDU184" s="216"/>
      <c r="MDV184" s="216"/>
      <c r="MDW184" s="216"/>
      <c r="MDX184" s="216"/>
      <c r="MDY184" s="216"/>
      <c r="MDZ184" s="216"/>
      <c r="MEA184" s="216"/>
      <c r="MEB184" s="216"/>
      <c r="MEC184" s="216"/>
      <c r="MED184" s="216"/>
      <c r="MEE184" s="216"/>
      <c r="MEF184" s="216"/>
      <c r="MEG184" s="216"/>
      <c r="MEH184" s="216"/>
      <c r="MEI184" s="216"/>
      <c r="MEJ184" s="216"/>
      <c r="MEK184" s="216"/>
      <c r="MEL184" s="216"/>
      <c r="MEM184" s="216"/>
      <c r="MEN184" s="216"/>
      <c r="MEO184" s="216"/>
      <c r="MEP184" s="216"/>
      <c r="MEQ184" s="216"/>
      <c r="MER184" s="216"/>
      <c r="MES184" s="216"/>
      <c r="MET184" s="216"/>
      <c r="MEU184" s="216"/>
      <c r="MEV184" s="216"/>
      <c r="MEW184" s="216"/>
      <c r="MEX184" s="216"/>
      <c r="MEY184" s="216"/>
      <c r="MEZ184" s="216"/>
      <c r="MFA184" s="216"/>
      <c r="MFB184" s="216"/>
      <c r="MFC184" s="216"/>
      <c r="MFD184" s="216"/>
      <c r="MFE184" s="216"/>
      <c r="MFF184" s="216"/>
      <c r="MFG184" s="216"/>
      <c r="MFH184" s="216"/>
      <c r="MFI184" s="216"/>
      <c r="MFJ184" s="216"/>
      <c r="MFK184" s="216"/>
      <c r="MFL184" s="216"/>
      <c r="MFM184" s="216"/>
      <c r="MFN184" s="216"/>
      <c r="MFO184" s="216"/>
      <c r="MFP184" s="216"/>
      <c r="MFQ184" s="216"/>
      <c r="MFR184" s="216"/>
      <c r="MFS184" s="216"/>
      <c r="MFT184" s="216"/>
      <c r="MFU184" s="216"/>
      <c r="MFV184" s="216"/>
      <c r="MFW184" s="216"/>
      <c r="MFX184" s="216"/>
      <c r="MFY184" s="216"/>
      <c r="MFZ184" s="216"/>
      <c r="MGA184" s="216"/>
      <c r="MGB184" s="216"/>
      <c r="MGC184" s="216"/>
      <c r="MGD184" s="216"/>
      <c r="MGE184" s="216"/>
      <c r="MGF184" s="216"/>
      <c r="MGG184" s="216"/>
      <c r="MGH184" s="216"/>
      <c r="MGI184" s="216"/>
      <c r="MGJ184" s="216"/>
      <c r="MGK184" s="216"/>
      <c r="MGL184" s="216"/>
      <c r="MGM184" s="216"/>
      <c r="MGN184" s="216"/>
      <c r="MGO184" s="216"/>
      <c r="MGP184" s="216"/>
      <c r="MGQ184" s="216"/>
      <c r="MGR184" s="216"/>
      <c r="MGS184" s="216"/>
      <c r="MGT184" s="216"/>
      <c r="MGU184" s="216"/>
      <c r="MGV184" s="216"/>
      <c r="MGW184" s="216"/>
      <c r="MGX184" s="216"/>
      <c r="MGY184" s="216"/>
      <c r="MGZ184" s="216"/>
      <c r="MHA184" s="216"/>
      <c r="MHB184" s="216"/>
      <c r="MHC184" s="216"/>
      <c r="MHD184" s="216"/>
      <c r="MHE184" s="216"/>
      <c r="MHF184" s="216"/>
      <c r="MHG184" s="216"/>
      <c r="MHH184" s="216"/>
      <c r="MHI184" s="216"/>
      <c r="MHJ184" s="216"/>
      <c r="MHK184" s="216"/>
      <c r="MHL184" s="216"/>
      <c r="MHM184" s="216"/>
      <c r="MHN184" s="216"/>
      <c r="MHO184" s="216"/>
      <c r="MHP184" s="216"/>
      <c r="MHQ184" s="216"/>
      <c r="MHR184" s="216"/>
      <c r="MHS184" s="216"/>
      <c r="MHT184" s="216"/>
      <c r="MHU184" s="216"/>
      <c r="MHV184" s="216"/>
      <c r="MHW184" s="216"/>
      <c r="MHX184" s="216"/>
      <c r="MHY184" s="216"/>
      <c r="MHZ184" s="216"/>
      <c r="MIA184" s="216"/>
      <c r="MIB184" s="216"/>
      <c r="MIC184" s="216"/>
      <c r="MID184" s="216"/>
      <c r="MIE184" s="216"/>
      <c r="MIF184" s="216"/>
      <c r="MIG184" s="216"/>
      <c r="MIH184" s="216"/>
      <c r="MII184" s="216"/>
      <c r="MIJ184" s="216"/>
      <c r="MIK184" s="216"/>
      <c r="MIL184" s="216"/>
      <c r="MIM184" s="216"/>
      <c r="MIN184" s="216"/>
      <c r="MIO184" s="216"/>
      <c r="MIP184" s="216"/>
      <c r="MIQ184" s="216"/>
      <c r="MIR184" s="216"/>
      <c r="MIS184" s="216"/>
      <c r="MIT184" s="216"/>
      <c r="MIU184" s="216"/>
      <c r="MIV184" s="216"/>
      <c r="MIW184" s="216"/>
      <c r="MIX184" s="216"/>
      <c r="MIY184" s="216"/>
      <c r="MIZ184" s="216"/>
      <c r="MJA184" s="216"/>
      <c r="MJB184" s="216"/>
      <c r="MJC184" s="216"/>
      <c r="MJD184" s="216"/>
      <c r="MJE184" s="216"/>
      <c r="MJF184" s="216"/>
      <c r="MJG184" s="216"/>
      <c r="MJH184" s="216"/>
      <c r="MJI184" s="216"/>
      <c r="MJJ184" s="216"/>
      <c r="MJK184" s="216"/>
      <c r="MJL184" s="216"/>
      <c r="MJM184" s="216"/>
      <c r="MJN184" s="216"/>
      <c r="MJO184" s="216"/>
      <c r="MJP184" s="216"/>
      <c r="MJQ184" s="216"/>
      <c r="MJR184" s="216"/>
      <c r="MJS184" s="216"/>
      <c r="MJT184" s="216"/>
      <c r="MJU184" s="216"/>
      <c r="MJV184" s="216"/>
      <c r="MJW184" s="216"/>
      <c r="MJX184" s="216"/>
      <c r="MJY184" s="216"/>
      <c r="MJZ184" s="216"/>
      <c r="MKA184" s="216"/>
      <c r="MKB184" s="216"/>
      <c r="MKC184" s="216"/>
      <c r="MKD184" s="216"/>
      <c r="MKE184" s="216"/>
      <c r="MKF184" s="216"/>
      <c r="MKG184" s="216"/>
      <c r="MKH184" s="216"/>
      <c r="MKI184" s="216"/>
      <c r="MKJ184" s="216"/>
      <c r="MKK184" s="216"/>
      <c r="MKL184" s="216"/>
      <c r="MKM184" s="216"/>
      <c r="MKN184" s="216"/>
      <c r="MKO184" s="216"/>
      <c r="MKP184" s="216"/>
      <c r="MKQ184" s="216"/>
      <c r="MKR184" s="216"/>
      <c r="MKS184" s="216"/>
      <c r="MKT184" s="216"/>
      <c r="MKU184" s="216"/>
      <c r="MKV184" s="216"/>
      <c r="MKW184" s="216"/>
      <c r="MKX184" s="216"/>
      <c r="MKY184" s="216"/>
      <c r="MKZ184" s="216"/>
      <c r="MLA184" s="216"/>
      <c r="MLB184" s="216"/>
      <c r="MLC184" s="216"/>
      <c r="MLD184" s="216"/>
      <c r="MLE184" s="216"/>
      <c r="MLF184" s="216"/>
      <c r="MLG184" s="216"/>
      <c r="MLH184" s="216"/>
      <c r="MLI184" s="216"/>
      <c r="MLJ184" s="216"/>
      <c r="MLK184" s="216"/>
      <c r="MLL184" s="216"/>
      <c r="MLM184" s="216"/>
      <c r="MLN184" s="216"/>
      <c r="MLO184" s="216"/>
      <c r="MLP184" s="216"/>
      <c r="MLQ184" s="216"/>
      <c r="MLR184" s="216"/>
      <c r="MLS184" s="216"/>
      <c r="MLT184" s="216"/>
      <c r="MLU184" s="216"/>
      <c r="MLV184" s="216"/>
      <c r="MLW184" s="216"/>
      <c r="MLX184" s="216"/>
      <c r="MLY184" s="216"/>
      <c r="MLZ184" s="216"/>
      <c r="MMA184" s="216"/>
      <c r="MMB184" s="216"/>
      <c r="MMC184" s="216"/>
      <c r="MMD184" s="216"/>
      <c r="MME184" s="216"/>
      <c r="MMF184" s="216"/>
      <c r="MMG184" s="216"/>
      <c r="MMH184" s="216"/>
      <c r="MMI184" s="216"/>
      <c r="MMJ184" s="216"/>
      <c r="MMK184" s="216"/>
      <c r="MML184" s="216"/>
      <c r="MMM184" s="216"/>
      <c r="MMN184" s="216"/>
      <c r="MMO184" s="216"/>
      <c r="MMP184" s="216"/>
      <c r="MMQ184" s="216"/>
      <c r="MMR184" s="216"/>
      <c r="MMS184" s="216"/>
      <c r="MMT184" s="216"/>
      <c r="MMU184" s="216"/>
      <c r="MMV184" s="216"/>
      <c r="MMW184" s="216"/>
      <c r="MMX184" s="216"/>
      <c r="MMY184" s="216"/>
      <c r="MMZ184" s="216"/>
      <c r="MNA184" s="216"/>
      <c r="MNB184" s="216"/>
      <c r="MNC184" s="216"/>
      <c r="MND184" s="216"/>
      <c r="MNE184" s="216"/>
      <c r="MNF184" s="216"/>
      <c r="MNG184" s="216"/>
      <c r="MNH184" s="216"/>
      <c r="MNI184" s="216"/>
      <c r="MNJ184" s="216"/>
      <c r="MNK184" s="216"/>
      <c r="MNL184" s="216"/>
      <c r="MNM184" s="216"/>
      <c r="MNN184" s="216"/>
      <c r="MNO184" s="216"/>
      <c r="MNP184" s="216"/>
      <c r="MNQ184" s="216"/>
      <c r="MNR184" s="216"/>
      <c r="MNS184" s="216"/>
      <c r="MNT184" s="216"/>
      <c r="MNU184" s="216"/>
      <c r="MNV184" s="216"/>
      <c r="MNW184" s="216"/>
      <c r="MNX184" s="216"/>
      <c r="MNY184" s="216"/>
      <c r="MNZ184" s="216"/>
      <c r="MOA184" s="216"/>
      <c r="MOB184" s="216"/>
      <c r="MOC184" s="216"/>
      <c r="MOD184" s="216"/>
      <c r="MOE184" s="216"/>
      <c r="MOF184" s="216"/>
      <c r="MOG184" s="216"/>
      <c r="MOH184" s="216"/>
      <c r="MOI184" s="216"/>
      <c r="MOJ184" s="216"/>
      <c r="MOK184" s="216"/>
      <c r="MOL184" s="216"/>
      <c r="MOM184" s="216"/>
      <c r="MON184" s="216"/>
      <c r="MOO184" s="216"/>
      <c r="MOP184" s="216"/>
      <c r="MOQ184" s="216"/>
      <c r="MOR184" s="216"/>
      <c r="MOS184" s="216"/>
      <c r="MOT184" s="216"/>
      <c r="MOU184" s="216"/>
      <c r="MOV184" s="216"/>
      <c r="MOW184" s="216"/>
      <c r="MOX184" s="216"/>
      <c r="MOY184" s="216"/>
      <c r="MOZ184" s="216"/>
      <c r="MPA184" s="216"/>
      <c r="MPB184" s="216"/>
      <c r="MPC184" s="216"/>
      <c r="MPD184" s="216"/>
      <c r="MPE184" s="216"/>
      <c r="MPF184" s="216"/>
      <c r="MPG184" s="216"/>
      <c r="MPH184" s="216"/>
      <c r="MPI184" s="216"/>
      <c r="MPJ184" s="216"/>
      <c r="MPK184" s="216"/>
      <c r="MPL184" s="216"/>
      <c r="MPM184" s="216"/>
      <c r="MPN184" s="216"/>
      <c r="MPO184" s="216"/>
      <c r="MPP184" s="216"/>
      <c r="MPQ184" s="216"/>
      <c r="MPR184" s="216"/>
      <c r="MPS184" s="216"/>
      <c r="MPT184" s="216"/>
      <c r="MPU184" s="216"/>
      <c r="MPV184" s="216"/>
      <c r="MPW184" s="216"/>
      <c r="MPX184" s="216"/>
      <c r="MPY184" s="216"/>
      <c r="MPZ184" s="216"/>
      <c r="MQA184" s="216"/>
      <c r="MQB184" s="216"/>
      <c r="MQC184" s="216"/>
      <c r="MQD184" s="216"/>
      <c r="MQE184" s="216"/>
      <c r="MQF184" s="216"/>
      <c r="MQG184" s="216"/>
      <c r="MQH184" s="216"/>
      <c r="MQI184" s="216"/>
      <c r="MQJ184" s="216"/>
      <c r="MQK184" s="216"/>
      <c r="MQL184" s="216"/>
      <c r="MQM184" s="216"/>
      <c r="MQN184" s="216"/>
      <c r="MQO184" s="216"/>
      <c r="MQP184" s="216"/>
      <c r="MQQ184" s="216"/>
      <c r="MQR184" s="216"/>
      <c r="MQS184" s="216"/>
      <c r="MQT184" s="216"/>
      <c r="MQU184" s="216"/>
      <c r="MQV184" s="216"/>
      <c r="MQW184" s="216"/>
      <c r="MQX184" s="216"/>
      <c r="MQY184" s="216"/>
      <c r="MQZ184" s="216"/>
      <c r="MRA184" s="216"/>
      <c r="MRB184" s="216"/>
      <c r="MRC184" s="216"/>
      <c r="MRD184" s="216"/>
      <c r="MRE184" s="216"/>
      <c r="MRF184" s="216"/>
      <c r="MRG184" s="216"/>
      <c r="MRH184" s="216"/>
      <c r="MRI184" s="216"/>
      <c r="MRJ184" s="216"/>
      <c r="MRK184" s="216"/>
      <c r="MRL184" s="216"/>
      <c r="MRM184" s="216"/>
      <c r="MRN184" s="216"/>
      <c r="MRO184" s="216"/>
      <c r="MRP184" s="216"/>
      <c r="MRQ184" s="216"/>
      <c r="MRR184" s="216"/>
      <c r="MRS184" s="216"/>
      <c r="MRT184" s="216"/>
      <c r="MRU184" s="216"/>
      <c r="MRV184" s="216"/>
      <c r="MRW184" s="216"/>
      <c r="MRX184" s="216"/>
      <c r="MRY184" s="216"/>
      <c r="MRZ184" s="216"/>
      <c r="MSA184" s="216"/>
      <c r="MSB184" s="216"/>
      <c r="MSC184" s="216"/>
      <c r="MSD184" s="216"/>
      <c r="MSE184" s="216"/>
      <c r="MSF184" s="216"/>
      <c r="MSG184" s="216"/>
      <c r="MSH184" s="216"/>
      <c r="MSI184" s="216"/>
      <c r="MSJ184" s="216"/>
      <c r="MSK184" s="216"/>
      <c r="MSL184" s="216"/>
      <c r="MSM184" s="216"/>
      <c r="MSN184" s="216"/>
      <c r="MSO184" s="216"/>
      <c r="MSP184" s="216"/>
      <c r="MSQ184" s="216"/>
      <c r="MSR184" s="216"/>
      <c r="MSS184" s="216"/>
      <c r="MST184" s="216"/>
      <c r="MSU184" s="216"/>
      <c r="MSV184" s="216"/>
      <c r="MSW184" s="216"/>
      <c r="MSX184" s="216"/>
      <c r="MSY184" s="216"/>
      <c r="MSZ184" s="216"/>
      <c r="MTA184" s="216"/>
      <c r="MTB184" s="216"/>
      <c r="MTC184" s="216"/>
      <c r="MTD184" s="216"/>
      <c r="MTE184" s="216"/>
      <c r="MTF184" s="216"/>
      <c r="MTG184" s="216"/>
      <c r="MTH184" s="216"/>
      <c r="MTI184" s="216"/>
      <c r="MTJ184" s="216"/>
      <c r="MTK184" s="216"/>
      <c r="MTL184" s="216"/>
      <c r="MTM184" s="216"/>
      <c r="MTN184" s="216"/>
      <c r="MTO184" s="216"/>
      <c r="MTP184" s="216"/>
      <c r="MTQ184" s="216"/>
      <c r="MTR184" s="216"/>
      <c r="MTS184" s="216"/>
      <c r="MTT184" s="216"/>
      <c r="MTU184" s="216"/>
      <c r="MTV184" s="216"/>
      <c r="MTW184" s="216"/>
      <c r="MTX184" s="216"/>
      <c r="MTY184" s="216"/>
      <c r="MTZ184" s="216"/>
      <c r="MUA184" s="216"/>
      <c r="MUB184" s="216"/>
      <c r="MUC184" s="216"/>
      <c r="MUD184" s="216"/>
      <c r="MUE184" s="216"/>
      <c r="MUF184" s="216"/>
      <c r="MUG184" s="216"/>
      <c r="MUH184" s="216"/>
      <c r="MUI184" s="216"/>
      <c r="MUJ184" s="216"/>
      <c r="MUK184" s="216"/>
      <c r="MUL184" s="216"/>
      <c r="MUM184" s="216"/>
      <c r="MUN184" s="216"/>
      <c r="MUO184" s="216"/>
      <c r="MUP184" s="216"/>
      <c r="MUQ184" s="216"/>
      <c r="MUR184" s="216"/>
      <c r="MUS184" s="216"/>
      <c r="MUT184" s="216"/>
      <c r="MUU184" s="216"/>
      <c r="MUV184" s="216"/>
      <c r="MUW184" s="216"/>
      <c r="MUX184" s="216"/>
      <c r="MUY184" s="216"/>
      <c r="MUZ184" s="216"/>
      <c r="MVA184" s="216"/>
      <c r="MVB184" s="216"/>
      <c r="MVC184" s="216"/>
      <c r="MVD184" s="216"/>
      <c r="MVE184" s="216"/>
      <c r="MVF184" s="216"/>
      <c r="MVG184" s="216"/>
      <c r="MVH184" s="216"/>
      <c r="MVI184" s="216"/>
      <c r="MVJ184" s="216"/>
      <c r="MVK184" s="216"/>
      <c r="MVL184" s="216"/>
      <c r="MVM184" s="216"/>
      <c r="MVN184" s="216"/>
      <c r="MVO184" s="216"/>
      <c r="MVP184" s="216"/>
      <c r="MVQ184" s="216"/>
      <c r="MVR184" s="216"/>
      <c r="MVS184" s="216"/>
      <c r="MVT184" s="216"/>
      <c r="MVU184" s="216"/>
      <c r="MVV184" s="216"/>
      <c r="MVW184" s="216"/>
      <c r="MVX184" s="216"/>
      <c r="MVY184" s="216"/>
      <c r="MVZ184" s="216"/>
      <c r="MWA184" s="216"/>
      <c r="MWB184" s="216"/>
      <c r="MWC184" s="216"/>
      <c r="MWD184" s="216"/>
      <c r="MWE184" s="216"/>
      <c r="MWF184" s="216"/>
      <c r="MWG184" s="216"/>
      <c r="MWH184" s="216"/>
      <c r="MWI184" s="216"/>
      <c r="MWJ184" s="216"/>
      <c r="MWK184" s="216"/>
      <c r="MWL184" s="216"/>
      <c r="MWM184" s="216"/>
      <c r="MWN184" s="216"/>
      <c r="MWO184" s="216"/>
      <c r="MWP184" s="216"/>
      <c r="MWQ184" s="216"/>
      <c r="MWR184" s="216"/>
      <c r="MWS184" s="216"/>
      <c r="MWT184" s="216"/>
      <c r="MWU184" s="216"/>
      <c r="MWV184" s="216"/>
      <c r="MWW184" s="216"/>
      <c r="MWX184" s="216"/>
      <c r="MWY184" s="216"/>
      <c r="MWZ184" s="216"/>
      <c r="MXA184" s="216"/>
      <c r="MXB184" s="216"/>
      <c r="MXC184" s="216"/>
      <c r="MXD184" s="216"/>
      <c r="MXE184" s="216"/>
      <c r="MXF184" s="216"/>
      <c r="MXG184" s="216"/>
      <c r="MXH184" s="216"/>
      <c r="MXI184" s="216"/>
      <c r="MXJ184" s="216"/>
      <c r="MXK184" s="216"/>
      <c r="MXL184" s="216"/>
      <c r="MXM184" s="216"/>
      <c r="MXN184" s="216"/>
      <c r="MXO184" s="216"/>
      <c r="MXP184" s="216"/>
      <c r="MXQ184" s="216"/>
      <c r="MXR184" s="216"/>
      <c r="MXS184" s="216"/>
      <c r="MXT184" s="216"/>
      <c r="MXU184" s="216"/>
      <c r="MXV184" s="216"/>
      <c r="MXW184" s="216"/>
      <c r="MXX184" s="216"/>
      <c r="MXY184" s="216"/>
      <c r="MXZ184" s="216"/>
      <c r="MYA184" s="216"/>
      <c r="MYB184" s="216"/>
      <c r="MYC184" s="216"/>
      <c r="MYD184" s="216"/>
      <c r="MYE184" s="216"/>
      <c r="MYF184" s="216"/>
      <c r="MYG184" s="216"/>
      <c r="MYH184" s="216"/>
      <c r="MYI184" s="216"/>
      <c r="MYJ184" s="216"/>
      <c r="MYK184" s="216"/>
      <c r="MYL184" s="216"/>
      <c r="MYM184" s="216"/>
      <c r="MYN184" s="216"/>
      <c r="MYO184" s="216"/>
      <c r="MYP184" s="216"/>
      <c r="MYQ184" s="216"/>
      <c r="MYR184" s="216"/>
      <c r="MYS184" s="216"/>
      <c r="MYT184" s="216"/>
      <c r="MYU184" s="216"/>
      <c r="MYV184" s="216"/>
      <c r="MYW184" s="216"/>
      <c r="MYX184" s="216"/>
      <c r="MYY184" s="216"/>
      <c r="MYZ184" s="216"/>
      <c r="MZA184" s="216"/>
      <c r="MZB184" s="216"/>
      <c r="MZC184" s="216"/>
      <c r="MZD184" s="216"/>
      <c r="MZE184" s="216"/>
      <c r="MZF184" s="216"/>
      <c r="MZG184" s="216"/>
      <c r="MZH184" s="216"/>
      <c r="MZI184" s="216"/>
      <c r="MZJ184" s="216"/>
      <c r="MZK184" s="216"/>
      <c r="MZL184" s="216"/>
      <c r="MZM184" s="216"/>
      <c r="MZN184" s="216"/>
      <c r="MZO184" s="216"/>
      <c r="MZP184" s="216"/>
      <c r="MZQ184" s="216"/>
      <c r="MZR184" s="216"/>
      <c r="MZS184" s="216"/>
      <c r="MZT184" s="216"/>
      <c r="MZU184" s="216"/>
      <c r="MZV184" s="216"/>
      <c r="MZW184" s="216"/>
      <c r="MZX184" s="216"/>
      <c r="MZY184" s="216"/>
      <c r="MZZ184" s="216"/>
      <c r="NAA184" s="216"/>
      <c r="NAB184" s="216"/>
      <c r="NAC184" s="216"/>
      <c r="NAD184" s="216"/>
      <c r="NAE184" s="216"/>
      <c r="NAF184" s="216"/>
      <c r="NAG184" s="216"/>
      <c r="NAH184" s="216"/>
      <c r="NAI184" s="216"/>
      <c r="NAJ184" s="216"/>
      <c r="NAK184" s="216"/>
      <c r="NAL184" s="216"/>
      <c r="NAM184" s="216"/>
      <c r="NAN184" s="216"/>
      <c r="NAO184" s="216"/>
      <c r="NAP184" s="216"/>
      <c r="NAQ184" s="216"/>
      <c r="NAR184" s="216"/>
      <c r="NAS184" s="216"/>
      <c r="NAT184" s="216"/>
      <c r="NAU184" s="216"/>
      <c r="NAV184" s="216"/>
      <c r="NAW184" s="216"/>
      <c r="NAX184" s="216"/>
      <c r="NAY184" s="216"/>
      <c r="NAZ184" s="216"/>
      <c r="NBA184" s="216"/>
      <c r="NBB184" s="216"/>
      <c r="NBC184" s="216"/>
      <c r="NBD184" s="216"/>
      <c r="NBE184" s="216"/>
      <c r="NBF184" s="216"/>
      <c r="NBG184" s="216"/>
      <c r="NBH184" s="216"/>
      <c r="NBI184" s="216"/>
      <c r="NBJ184" s="216"/>
      <c r="NBK184" s="216"/>
      <c r="NBL184" s="216"/>
      <c r="NBM184" s="216"/>
      <c r="NBN184" s="216"/>
      <c r="NBO184" s="216"/>
      <c r="NBP184" s="216"/>
      <c r="NBQ184" s="216"/>
      <c r="NBR184" s="216"/>
      <c r="NBS184" s="216"/>
      <c r="NBT184" s="216"/>
      <c r="NBU184" s="216"/>
      <c r="NBV184" s="216"/>
      <c r="NBW184" s="216"/>
      <c r="NBX184" s="216"/>
      <c r="NBY184" s="216"/>
      <c r="NBZ184" s="216"/>
      <c r="NCA184" s="216"/>
      <c r="NCB184" s="216"/>
      <c r="NCC184" s="216"/>
      <c r="NCD184" s="216"/>
      <c r="NCE184" s="216"/>
      <c r="NCF184" s="216"/>
      <c r="NCG184" s="216"/>
      <c r="NCH184" s="216"/>
      <c r="NCI184" s="216"/>
      <c r="NCJ184" s="216"/>
      <c r="NCK184" s="216"/>
      <c r="NCL184" s="216"/>
      <c r="NCM184" s="216"/>
      <c r="NCN184" s="216"/>
      <c r="NCO184" s="216"/>
      <c r="NCP184" s="216"/>
      <c r="NCQ184" s="216"/>
      <c r="NCR184" s="216"/>
      <c r="NCS184" s="216"/>
      <c r="NCT184" s="216"/>
      <c r="NCU184" s="216"/>
      <c r="NCV184" s="216"/>
      <c r="NCW184" s="216"/>
      <c r="NCX184" s="216"/>
      <c r="NCY184" s="216"/>
      <c r="NCZ184" s="216"/>
      <c r="NDA184" s="216"/>
      <c r="NDB184" s="216"/>
      <c r="NDC184" s="216"/>
      <c r="NDD184" s="216"/>
      <c r="NDE184" s="216"/>
      <c r="NDF184" s="216"/>
      <c r="NDG184" s="216"/>
      <c r="NDH184" s="216"/>
      <c r="NDI184" s="216"/>
      <c r="NDJ184" s="216"/>
      <c r="NDK184" s="216"/>
      <c r="NDL184" s="216"/>
      <c r="NDM184" s="216"/>
      <c r="NDN184" s="216"/>
      <c r="NDO184" s="216"/>
      <c r="NDP184" s="216"/>
      <c r="NDQ184" s="216"/>
      <c r="NDR184" s="216"/>
      <c r="NDS184" s="216"/>
      <c r="NDT184" s="216"/>
      <c r="NDU184" s="216"/>
      <c r="NDV184" s="216"/>
      <c r="NDW184" s="216"/>
      <c r="NDX184" s="216"/>
      <c r="NDY184" s="216"/>
      <c r="NDZ184" s="216"/>
      <c r="NEA184" s="216"/>
      <c r="NEB184" s="216"/>
      <c r="NEC184" s="216"/>
      <c r="NED184" s="216"/>
      <c r="NEE184" s="216"/>
      <c r="NEF184" s="216"/>
      <c r="NEG184" s="216"/>
      <c r="NEH184" s="216"/>
      <c r="NEI184" s="216"/>
      <c r="NEJ184" s="216"/>
      <c r="NEK184" s="216"/>
      <c r="NEL184" s="216"/>
      <c r="NEM184" s="216"/>
      <c r="NEN184" s="216"/>
      <c r="NEO184" s="216"/>
      <c r="NEP184" s="216"/>
      <c r="NEQ184" s="216"/>
      <c r="NER184" s="216"/>
      <c r="NES184" s="216"/>
      <c r="NET184" s="216"/>
      <c r="NEU184" s="216"/>
      <c r="NEV184" s="216"/>
      <c r="NEW184" s="216"/>
      <c r="NEX184" s="216"/>
      <c r="NEY184" s="216"/>
      <c r="NEZ184" s="216"/>
      <c r="NFA184" s="216"/>
      <c r="NFB184" s="216"/>
      <c r="NFC184" s="216"/>
      <c r="NFD184" s="216"/>
      <c r="NFE184" s="216"/>
      <c r="NFF184" s="216"/>
      <c r="NFG184" s="216"/>
      <c r="NFH184" s="216"/>
      <c r="NFI184" s="216"/>
      <c r="NFJ184" s="216"/>
      <c r="NFK184" s="216"/>
      <c r="NFL184" s="216"/>
      <c r="NFM184" s="216"/>
      <c r="NFN184" s="216"/>
      <c r="NFO184" s="216"/>
      <c r="NFP184" s="216"/>
      <c r="NFQ184" s="216"/>
      <c r="NFR184" s="216"/>
      <c r="NFS184" s="216"/>
      <c r="NFT184" s="216"/>
      <c r="NFU184" s="216"/>
      <c r="NFV184" s="216"/>
      <c r="NFW184" s="216"/>
      <c r="NFX184" s="216"/>
      <c r="NFY184" s="216"/>
      <c r="NFZ184" s="216"/>
      <c r="NGA184" s="216"/>
      <c r="NGB184" s="216"/>
      <c r="NGC184" s="216"/>
      <c r="NGD184" s="216"/>
      <c r="NGE184" s="216"/>
      <c r="NGF184" s="216"/>
      <c r="NGG184" s="216"/>
      <c r="NGH184" s="216"/>
      <c r="NGI184" s="216"/>
      <c r="NGJ184" s="216"/>
      <c r="NGK184" s="216"/>
      <c r="NGL184" s="216"/>
      <c r="NGM184" s="216"/>
      <c r="NGN184" s="216"/>
      <c r="NGO184" s="216"/>
      <c r="NGP184" s="216"/>
      <c r="NGQ184" s="216"/>
      <c r="NGR184" s="216"/>
      <c r="NGS184" s="216"/>
      <c r="NGT184" s="216"/>
      <c r="NGU184" s="216"/>
      <c r="NGV184" s="216"/>
      <c r="NGW184" s="216"/>
      <c r="NGX184" s="216"/>
      <c r="NGY184" s="216"/>
      <c r="NGZ184" s="216"/>
      <c r="NHA184" s="216"/>
      <c r="NHB184" s="216"/>
      <c r="NHC184" s="216"/>
      <c r="NHD184" s="216"/>
      <c r="NHE184" s="216"/>
      <c r="NHF184" s="216"/>
      <c r="NHG184" s="216"/>
      <c r="NHH184" s="216"/>
      <c r="NHI184" s="216"/>
      <c r="NHJ184" s="216"/>
      <c r="NHK184" s="216"/>
      <c r="NHL184" s="216"/>
      <c r="NHM184" s="216"/>
      <c r="NHN184" s="216"/>
      <c r="NHO184" s="216"/>
      <c r="NHP184" s="216"/>
      <c r="NHQ184" s="216"/>
      <c r="NHR184" s="216"/>
      <c r="NHS184" s="216"/>
      <c r="NHT184" s="216"/>
      <c r="NHU184" s="216"/>
      <c r="NHV184" s="216"/>
      <c r="NHW184" s="216"/>
      <c r="NHX184" s="216"/>
      <c r="NHY184" s="216"/>
      <c r="NHZ184" s="216"/>
      <c r="NIA184" s="216"/>
      <c r="NIB184" s="216"/>
      <c r="NIC184" s="216"/>
      <c r="NID184" s="216"/>
      <c r="NIE184" s="216"/>
      <c r="NIF184" s="216"/>
      <c r="NIG184" s="216"/>
      <c r="NIH184" s="216"/>
      <c r="NII184" s="216"/>
      <c r="NIJ184" s="216"/>
      <c r="NIK184" s="216"/>
      <c r="NIL184" s="216"/>
      <c r="NIM184" s="216"/>
      <c r="NIN184" s="216"/>
      <c r="NIO184" s="216"/>
      <c r="NIP184" s="216"/>
      <c r="NIQ184" s="216"/>
      <c r="NIR184" s="216"/>
      <c r="NIS184" s="216"/>
      <c r="NIT184" s="216"/>
      <c r="NIU184" s="216"/>
      <c r="NIV184" s="216"/>
      <c r="NIW184" s="216"/>
      <c r="NIX184" s="216"/>
      <c r="NIY184" s="216"/>
      <c r="NIZ184" s="216"/>
      <c r="NJA184" s="216"/>
      <c r="NJB184" s="216"/>
      <c r="NJC184" s="216"/>
      <c r="NJD184" s="216"/>
      <c r="NJE184" s="216"/>
      <c r="NJF184" s="216"/>
      <c r="NJG184" s="216"/>
      <c r="NJH184" s="216"/>
      <c r="NJI184" s="216"/>
      <c r="NJJ184" s="216"/>
      <c r="NJK184" s="216"/>
      <c r="NJL184" s="216"/>
      <c r="NJM184" s="216"/>
      <c r="NJN184" s="216"/>
      <c r="NJO184" s="216"/>
      <c r="NJP184" s="216"/>
      <c r="NJQ184" s="216"/>
      <c r="NJR184" s="216"/>
      <c r="NJS184" s="216"/>
      <c r="NJT184" s="216"/>
      <c r="NJU184" s="216"/>
      <c r="NJV184" s="216"/>
      <c r="NJW184" s="216"/>
      <c r="NJX184" s="216"/>
      <c r="NJY184" s="216"/>
      <c r="NJZ184" s="216"/>
      <c r="NKA184" s="216"/>
      <c r="NKB184" s="216"/>
      <c r="NKC184" s="216"/>
      <c r="NKD184" s="216"/>
      <c r="NKE184" s="216"/>
      <c r="NKF184" s="216"/>
      <c r="NKG184" s="216"/>
      <c r="NKH184" s="216"/>
      <c r="NKI184" s="216"/>
      <c r="NKJ184" s="216"/>
      <c r="NKK184" s="216"/>
      <c r="NKL184" s="216"/>
      <c r="NKM184" s="216"/>
      <c r="NKN184" s="216"/>
      <c r="NKO184" s="216"/>
      <c r="NKP184" s="216"/>
      <c r="NKQ184" s="216"/>
      <c r="NKR184" s="216"/>
      <c r="NKS184" s="216"/>
      <c r="NKT184" s="216"/>
      <c r="NKU184" s="216"/>
      <c r="NKV184" s="216"/>
      <c r="NKW184" s="216"/>
      <c r="NKX184" s="216"/>
      <c r="NKY184" s="216"/>
      <c r="NKZ184" s="216"/>
      <c r="NLA184" s="216"/>
      <c r="NLB184" s="216"/>
      <c r="NLC184" s="216"/>
      <c r="NLD184" s="216"/>
      <c r="NLE184" s="216"/>
      <c r="NLF184" s="216"/>
      <c r="NLG184" s="216"/>
      <c r="NLH184" s="216"/>
      <c r="NLI184" s="216"/>
      <c r="NLJ184" s="216"/>
      <c r="NLK184" s="216"/>
      <c r="NLL184" s="216"/>
      <c r="NLM184" s="216"/>
      <c r="NLN184" s="216"/>
      <c r="NLO184" s="216"/>
      <c r="NLP184" s="216"/>
      <c r="NLQ184" s="216"/>
      <c r="NLR184" s="216"/>
      <c r="NLS184" s="216"/>
      <c r="NLT184" s="216"/>
      <c r="NLU184" s="216"/>
      <c r="NLV184" s="216"/>
      <c r="NLW184" s="216"/>
      <c r="NLX184" s="216"/>
      <c r="NLY184" s="216"/>
      <c r="NLZ184" s="216"/>
      <c r="NMA184" s="216"/>
      <c r="NMB184" s="216"/>
      <c r="NMC184" s="216"/>
      <c r="NMD184" s="216"/>
      <c r="NME184" s="216"/>
      <c r="NMF184" s="216"/>
      <c r="NMG184" s="216"/>
      <c r="NMH184" s="216"/>
      <c r="NMI184" s="216"/>
      <c r="NMJ184" s="216"/>
      <c r="NMK184" s="216"/>
      <c r="NML184" s="216"/>
      <c r="NMM184" s="216"/>
      <c r="NMN184" s="216"/>
      <c r="NMO184" s="216"/>
      <c r="NMP184" s="216"/>
      <c r="NMQ184" s="216"/>
      <c r="NMR184" s="216"/>
      <c r="NMS184" s="216"/>
      <c r="NMT184" s="216"/>
      <c r="NMU184" s="216"/>
      <c r="NMV184" s="216"/>
      <c r="NMW184" s="216"/>
      <c r="NMX184" s="216"/>
      <c r="NMY184" s="216"/>
      <c r="NMZ184" s="216"/>
      <c r="NNA184" s="216"/>
      <c r="NNB184" s="216"/>
      <c r="NNC184" s="216"/>
      <c r="NND184" s="216"/>
      <c r="NNE184" s="216"/>
      <c r="NNF184" s="216"/>
      <c r="NNG184" s="216"/>
      <c r="NNH184" s="216"/>
      <c r="NNI184" s="216"/>
      <c r="NNJ184" s="216"/>
      <c r="NNK184" s="216"/>
      <c r="NNL184" s="216"/>
      <c r="NNM184" s="216"/>
      <c r="NNN184" s="216"/>
      <c r="NNO184" s="216"/>
      <c r="NNP184" s="216"/>
      <c r="NNQ184" s="216"/>
      <c r="NNR184" s="216"/>
      <c r="NNS184" s="216"/>
      <c r="NNT184" s="216"/>
      <c r="NNU184" s="216"/>
      <c r="NNV184" s="216"/>
      <c r="NNW184" s="216"/>
      <c r="NNX184" s="216"/>
      <c r="NNY184" s="216"/>
      <c r="NNZ184" s="216"/>
      <c r="NOA184" s="216"/>
      <c r="NOB184" s="216"/>
      <c r="NOC184" s="216"/>
      <c r="NOD184" s="216"/>
      <c r="NOE184" s="216"/>
      <c r="NOF184" s="216"/>
      <c r="NOG184" s="216"/>
      <c r="NOH184" s="216"/>
      <c r="NOI184" s="216"/>
      <c r="NOJ184" s="216"/>
      <c r="NOK184" s="216"/>
      <c r="NOL184" s="216"/>
      <c r="NOM184" s="216"/>
      <c r="NON184" s="216"/>
      <c r="NOO184" s="216"/>
      <c r="NOP184" s="216"/>
      <c r="NOQ184" s="216"/>
      <c r="NOR184" s="216"/>
      <c r="NOS184" s="216"/>
      <c r="NOT184" s="216"/>
      <c r="NOU184" s="216"/>
      <c r="NOV184" s="216"/>
      <c r="NOW184" s="216"/>
      <c r="NOX184" s="216"/>
      <c r="NOY184" s="216"/>
      <c r="NOZ184" s="216"/>
      <c r="NPA184" s="216"/>
      <c r="NPB184" s="216"/>
      <c r="NPC184" s="216"/>
      <c r="NPD184" s="216"/>
      <c r="NPE184" s="216"/>
      <c r="NPF184" s="216"/>
      <c r="NPG184" s="216"/>
      <c r="NPH184" s="216"/>
      <c r="NPI184" s="216"/>
      <c r="NPJ184" s="216"/>
      <c r="NPK184" s="216"/>
      <c r="NPL184" s="216"/>
      <c r="NPM184" s="216"/>
      <c r="NPN184" s="216"/>
      <c r="NPO184" s="216"/>
      <c r="NPP184" s="216"/>
      <c r="NPQ184" s="216"/>
      <c r="NPR184" s="216"/>
      <c r="NPS184" s="216"/>
      <c r="NPT184" s="216"/>
      <c r="NPU184" s="216"/>
      <c r="NPV184" s="216"/>
      <c r="NPW184" s="216"/>
      <c r="NPX184" s="216"/>
      <c r="NPY184" s="216"/>
      <c r="NPZ184" s="216"/>
      <c r="NQA184" s="216"/>
      <c r="NQB184" s="216"/>
      <c r="NQC184" s="216"/>
      <c r="NQD184" s="216"/>
      <c r="NQE184" s="216"/>
      <c r="NQF184" s="216"/>
      <c r="NQG184" s="216"/>
      <c r="NQH184" s="216"/>
      <c r="NQI184" s="216"/>
      <c r="NQJ184" s="216"/>
      <c r="NQK184" s="216"/>
      <c r="NQL184" s="216"/>
      <c r="NQM184" s="216"/>
      <c r="NQN184" s="216"/>
      <c r="NQO184" s="216"/>
      <c r="NQP184" s="216"/>
      <c r="NQQ184" s="216"/>
      <c r="NQR184" s="216"/>
      <c r="NQS184" s="216"/>
      <c r="NQT184" s="216"/>
      <c r="NQU184" s="216"/>
      <c r="NQV184" s="216"/>
      <c r="NQW184" s="216"/>
      <c r="NQX184" s="216"/>
      <c r="NQY184" s="216"/>
      <c r="NQZ184" s="216"/>
      <c r="NRA184" s="216"/>
      <c r="NRB184" s="216"/>
      <c r="NRC184" s="216"/>
      <c r="NRD184" s="216"/>
      <c r="NRE184" s="216"/>
      <c r="NRF184" s="216"/>
      <c r="NRG184" s="216"/>
      <c r="NRH184" s="216"/>
      <c r="NRI184" s="216"/>
      <c r="NRJ184" s="216"/>
      <c r="NRK184" s="216"/>
      <c r="NRL184" s="216"/>
      <c r="NRM184" s="216"/>
      <c r="NRN184" s="216"/>
      <c r="NRO184" s="216"/>
      <c r="NRP184" s="216"/>
      <c r="NRQ184" s="216"/>
      <c r="NRR184" s="216"/>
      <c r="NRS184" s="216"/>
      <c r="NRT184" s="216"/>
      <c r="NRU184" s="216"/>
      <c r="NRV184" s="216"/>
      <c r="NRW184" s="216"/>
      <c r="NRX184" s="216"/>
      <c r="NRY184" s="216"/>
      <c r="NRZ184" s="216"/>
      <c r="NSA184" s="216"/>
      <c r="NSB184" s="216"/>
      <c r="NSC184" s="216"/>
      <c r="NSD184" s="216"/>
      <c r="NSE184" s="216"/>
      <c r="NSF184" s="216"/>
      <c r="NSG184" s="216"/>
      <c r="NSH184" s="216"/>
      <c r="NSI184" s="216"/>
      <c r="NSJ184" s="216"/>
      <c r="NSK184" s="216"/>
      <c r="NSL184" s="216"/>
      <c r="NSM184" s="216"/>
      <c r="NSN184" s="216"/>
      <c r="NSO184" s="216"/>
      <c r="NSP184" s="216"/>
      <c r="NSQ184" s="216"/>
      <c r="NSR184" s="216"/>
      <c r="NSS184" s="216"/>
      <c r="NST184" s="216"/>
      <c r="NSU184" s="216"/>
      <c r="NSV184" s="216"/>
      <c r="NSW184" s="216"/>
      <c r="NSX184" s="216"/>
      <c r="NSY184" s="216"/>
      <c r="NSZ184" s="216"/>
      <c r="NTA184" s="216"/>
      <c r="NTB184" s="216"/>
      <c r="NTC184" s="216"/>
      <c r="NTD184" s="216"/>
      <c r="NTE184" s="216"/>
      <c r="NTF184" s="216"/>
      <c r="NTG184" s="216"/>
      <c r="NTH184" s="216"/>
      <c r="NTI184" s="216"/>
      <c r="NTJ184" s="216"/>
      <c r="NTK184" s="216"/>
      <c r="NTL184" s="216"/>
      <c r="NTM184" s="216"/>
      <c r="NTN184" s="216"/>
      <c r="NTO184" s="216"/>
      <c r="NTP184" s="216"/>
      <c r="NTQ184" s="216"/>
      <c r="NTR184" s="216"/>
      <c r="NTS184" s="216"/>
      <c r="NTT184" s="216"/>
      <c r="NTU184" s="216"/>
      <c r="NTV184" s="216"/>
      <c r="NTW184" s="216"/>
      <c r="NTX184" s="216"/>
      <c r="NTY184" s="216"/>
      <c r="NTZ184" s="216"/>
      <c r="NUA184" s="216"/>
      <c r="NUB184" s="216"/>
      <c r="NUC184" s="216"/>
      <c r="NUD184" s="216"/>
      <c r="NUE184" s="216"/>
      <c r="NUF184" s="216"/>
      <c r="NUG184" s="216"/>
      <c r="NUH184" s="216"/>
      <c r="NUI184" s="216"/>
      <c r="NUJ184" s="216"/>
      <c r="NUK184" s="216"/>
      <c r="NUL184" s="216"/>
      <c r="NUM184" s="216"/>
      <c r="NUN184" s="216"/>
      <c r="NUO184" s="216"/>
      <c r="NUP184" s="216"/>
      <c r="NUQ184" s="216"/>
      <c r="NUR184" s="216"/>
      <c r="NUS184" s="216"/>
      <c r="NUT184" s="216"/>
      <c r="NUU184" s="216"/>
      <c r="NUV184" s="216"/>
      <c r="NUW184" s="216"/>
      <c r="NUX184" s="216"/>
      <c r="NUY184" s="216"/>
      <c r="NUZ184" s="216"/>
      <c r="NVA184" s="216"/>
      <c r="NVB184" s="216"/>
      <c r="NVC184" s="216"/>
      <c r="NVD184" s="216"/>
      <c r="NVE184" s="216"/>
      <c r="NVF184" s="216"/>
      <c r="NVG184" s="216"/>
      <c r="NVH184" s="216"/>
      <c r="NVI184" s="216"/>
      <c r="NVJ184" s="216"/>
      <c r="NVK184" s="216"/>
      <c r="NVL184" s="216"/>
      <c r="NVM184" s="216"/>
      <c r="NVN184" s="216"/>
      <c r="NVO184" s="216"/>
      <c r="NVP184" s="216"/>
      <c r="NVQ184" s="216"/>
      <c r="NVR184" s="216"/>
      <c r="NVS184" s="216"/>
      <c r="NVT184" s="216"/>
      <c r="NVU184" s="216"/>
      <c r="NVV184" s="216"/>
      <c r="NVW184" s="216"/>
      <c r="NVX184" s="216"/>
      <c r="NVY184" s="216"/>
      <c r="NVZ184" s="216"/>
      <c r="NWA184" s="216"/>
      <c r="NWB184" s="216"/>
      <c r="NWC184" s="216"/>
      <c r="NWD184" s="216"/>
      <c r="NWE184" s="216"/>
      <c r="NWF184" s="216"/>
      <c r="NWG184" s="216"/>
      <c r="NWH184" s="216"/>
      <c r="NWI184" s="216"/>
      <c r="NWJ184" s="216"/>
      <c r="NWK184" s="216"/>
      <c r="NWL184" s="216"/>
      <c r="NWM184" s="216"/>
      <c r="NWN184" s="216"/>
      <c r="NWO184" s="216"/>
      <c r="NWP184" s="216"/>
      <c r="NWQ184" s="216"/>
      <c r="NWR184" s="216"/>
      <c r="NWS184" s="216"/>
      <c r="NWT184" s="216"/>
      <c r="NWU184" s="216"/>
      <c r="NWV184" s="216"/>
      <c r="NWW184" s="216"/>
      <c r="NWX184" s="216"/>
      <c r="NWY184" s="216"/>
      <c r="NWZ184" s="216"/>
      <c r="NXA184" s="216"/>
      <c r="NXB184" s="216"/>
      <c r="NXC184" s="216"/>
      <c r="NXD184" s="216"/>
      <c r="NXE184" s="216"/>
      <c r="NXF184" s="216"/>
      <c r="NXG184" s="216"/>
      <c r="NXH184" s="216"/>
      <c r="NXI184" s="216"/>
      <c r="NXJ184" s="216"/>
      <c r="NXK184" s="216"/>
      <c r="NXL184" s="216"/>
      <c r="NXM184" s="216"/>
      <c r="NXN184" s="216"/>
      <c r="NXO184" s="216"/>
      <c r="NXP184" s="216"/>
      <c r="NXQ184" s="216"/>
      <c r="NXR184" s="216"/>
      <c r="NXS184" s="216"/>
      <c r="NXT184" s="216"/>
      <c r="NXU184" s="216"/>
      <c r="NXV184" s="216"/>
      <c r="NXW184" s="216"/>
      <c r="NXX184" s="216"/>
      <c r="NXY184" s="216"/>
      <c r="NXZ184" s="216"/>
      <c r="NYA184" s="216"/>
      <c r="NYB184" s="216"/>
      <c r="NYC184" s="216"/>
      <c r="NYD184" s="216"/>
      <c r="NYE184" s="216"/>
      <c r="NYF184" s="216"/>
      <c r="NYG184" s="216"/>
      <c r="NYH184" s="216"/>
      <c r="NYI184" s="216"/>
      <c r="NYJ184" s="216"/>
      <c r="NYK184" s="216"/>
      <c r="NYL184" s="216"/>
      <c r="NYM184" s="216"/>
      <c r="NYN184" s="216"/>
      <c r="NYO184" s="216"/>
      <c r="NYP184" s="216"/>
      <c r="NYQ184" s="216"/>
      <c r="NYR184" s="216"/>
      <c r="NYS184" s="216"/>
      <c r="NYT184" s="216"/>
      <c r="NYU184" s="216"/>
      <c r="NYV184" s="216"/>
      <c r="NYW184" s="216"/>
      <c r="NYX184" s="216"/>
      <c r="NYY184" s="216"/>
      <c r="NYZ184" s="216"/>
      <c r="NZA184" s="216"/>
      <c r="NZB184" s="216"/>
      <c r="NZC184" s="216"/>
      <c r="NZD184" s="216"/>
      <c r="NZE184" s="216"/>
      <c r="NZF184" s="216"/>
      <c r="NZG184" s="216"/>
      <c r="NZH184" s="216"/>
      <c r="NZI184" s="216"/>
      <c r="NZJ184" s="216"/>
      <c r="NZK184" s="216"/>
      <c r="NZL184" s="216"/>
      <c r="NZM184" s="216"/>
      <c r="NZN184" s="216"/>
      <c r="NZO184" s="216"/>
      <c r="NZP184" s="216"/>
      <c r="NZQ184" s="216"/>
      <c r="NZR184" s="216"/>
      <c r="NZS184" s="216"/>
      <c r="NZT184" s="216"/>
      <c r="NZU184" s="216"/>
      <c r="NZV184" s="216"/>
      <c r="NZW184" s="216"/>
      <c r="NZX184" s="216"/>
      <c r="NZY184" s="216"/>
      <c r="NZZ184" s="216"/>
      <c r="OAA184" s="216"/>
      <c r="OAB184" s="216"/>
      <c r="OAC184" s="216"/>
      <c r="OAD184" s="216"/>
      <c r="OAE184" s="216"/>
      <c r="OAF184" s="216"/>
      <c r="OAG184" s="216"/>
      <c r="OAH184" s="216"/>
      <c r="OAI184" s="216"/>
      <c r="OAJ184" s="216"/>
      <c r="OAK184" s="216"/>
      <c r="OAL184" s="216"/>
      <c r="OAM184" s="216"/>
      <c r="OAN184" s="216"/>
      <c r="OAO184" s="216"/>
      <c r="OAP184" s="216"/>
      <c r="OAQ184" s="216"/>
      <c r="OAR184" s="216"/>
      <c r="OAS184" s="216"/>
      <c r="OAT184" s="216"/>
      <c r="OAU184" s="216"/>
      <c r="OAV184" s="216"/>
      <c r="OAW184" s="216"/>
      <c r="OAX184" s="216"/>
      <c r="OAY184" s="216"/>
      <c r="OAZ184" s="216"/>
      <c r="OBA184" s="216"/>
      <c r="OBB184" s="216"/>
      <c r="OBC184" s="216"/>
      <c r="OBD184" s="216"/>
      <c r="OBE184" s="216"/>
      <c r="OBF184" s="216"/>
      <c r="OBG184" s="216"/>
      <c r="OBH184" s="216"/>
      <c r="OBI184" s="216"/>
      <c r="OBJ184" s="216"/>
      <c r="OBK184" s="216"/>
      <c r="OBL184" s="216"/>
      <c r="OBM184" s="216"/>
      <c r="OBN184" s="216"/>
      <c r="OBO184" s="216"/>
      <c r="OBP184" s="216"/>
      <c r="OBQ184" s="216"/>
      <c r="OBR184" s="216"/>
      <c r="OBS184" s="216"/>
      <c r="OBT184" s="216"/>
      <c r="OBU184" s="216"/>
      <c r="OBV184" s="216"/>
      <c r="OBW184" s="216"/>
      <c r="OBX184" s="216"/>
      <c r="OBY184" s="216"/>
      <c r="OBZ184" s="216"/>
      <c r="OCA184" s="216"/>
      <c r="OCB184" s="216"/>
      <c r="OCC184" s="216"/>
      <c r="OCD184" s="216"/>
      <c r="OCE184" s="216"/>
      <c r="OCF184" s="216"/>
      <c r="OCG184" s="216"/>
      <c r="OCH184" s="216"/>
      <c r="OCI184" s="216"/>
      <c r="OCJ184" s="216"/>
      <c r="OCK184" s="216"/>
      <c r="OCL184" s="216"/>
      <c r="OCM184" s="216"/>
      <c r="OCN184" s="216"/>
      <c r="OCO184" s="216"/>
      <c r="OCP184" s="216"/>
      <c r="OCQ184" s="216"/>
      <c r="OCR184" s="216"/>
      <c r="OCS184" s="216"/>
      <c r="OCT184" s="216"/>
      <c r="OCU184" s="216"/>
      <c r="OCV184" s="216"/>
      <c r="OCW184" s="216"/>
      <c r="OCX184" s="216"/>
      <c r="OCY184" s="216"/>
      <c r="OCZ184" s="216"/>
      <c r="ODA184" s="216"/>
      <c r="ODB184" s="216"/>
      <c r="ODC184" s="216"/>
      <c r="ODD184" s="216"/>
      <c r="ODE184" s="216"/>
      <c r="ODF184" s="216"/>
      <c r="ODG184" s="216"/>
      <c r="ODH184" s="216"/>
      <c r="ODI184" s="216"/>
      <c r="ODJ184" s="216"/>
      <c r="ODK184" s="216"/>
      <c r="ODL184" s="216"/>
      <c r="ODM184" s="216"/>
      <c r="ODN184" s="216"/>
      <c r="ODO184" s="216"/>
      <c r="ODP184" s="216"/>
      <c r="ODQ184" s="216"/>
      <c r="ODR184" s="216"/>
      <c r="ODS184" s="216"/>
      <c r="ODT184" s="216"/>
      <c r="ODU184" s="216"/>
      <c r="ODV184" s="216"/>
      <c r="ODW184" s="216"/>
      <c r="ODX184" s="216"/>
      <c r="ODY184" s="216"/>
      <c r="ODZ184" s="216"/>
      <c r="OEA184" s="216"/>
      <c r="OEB184" s="216"/>
      <c r="OEC184" s="216"/>
      <c r="OED184" s="216"/>
      <c r="OEE184" s="216"/>
      <c r="OEF184" s="216"/>
      <c r="OEG184" s="216"/>
      <c r="OEH184" s="216"/>
      <c r="OEI184" s="216"/>
      <c r="OEJ184" s="216"/>
      <c r="OEK184" s="216"/>
      <c r="OEL184" s="216"/>
      <c r="OEM184" s="216"/>
      <c r="OEN184" s="216"/>
      <c r="OEO184" s="216"/>
      <c r="OEP184" s="216"/>
      <c r="OEQ184" s="216"/>
      <c r="OER184" s="216"/>
      <c r="OES184" s="216"/>
      <c r="OET184" s="216"/>
      <c r="OEU184" s="216"/>
      <c r="OEV184" s="216"/>
      <c r="OEW184" s="216"/>
      <c r="OEX184" s="216"/>
      <c r="OEY184" s="216"/>
      <c r="OEZ184" s="216"/>
      <c r="OFA184" s="216"/>
      <c r="OFB184" s="216"/>
      <c r="OFC184" s="216"/>
      <c r="OFD184" s="216"/>
      <c r="OFE184" s="216"/>
      <c r="OFF184" s="216"/>
      <c r="OFG184" s="216"/>
      <c r="OFH184" s="216"/>
      <c r="OFI184" s="216"/>
      <c r="OFJ184" s="216"/>
      <c r="OFK184" s="216"/>
      <c r="OFL184" s="216"/>
      <c r="OFM184" s="216"/>
      <c r="OFN184" s="216"/>
      <c r="OFO184" s="216"/>
      <c r="OFP184" s="216"/>
      <c r="OFQ184" s="216"/>
      <c r="OFR184" s="216"/>
      <c r="OFS184" s="216"/>
      <c r="OFT184" s="216"/>
      <c r="OFU184" s="216"/>
      <c r="OFV184" s="216"/>
      <c r="OFW184" s="216"/>
      <c r="OFX184" s="216"/>
      <c r="OFY184" s="216"/>
      <c r="OFZ184" s="216"/>
      <c r="OGA184" s="216"/>
      <c r="OGB184" s="216"/>
      <c r="OGC184" s="216"/>
      <c r="OGD184" s="216"/>
      <c r="OGE184" s="216"/>
      <c r="OGF184" s="216"/>
      <c r="OGG184" s="216"/>
      <c r="OGH184" s="216"/>
      <c r="OGI184" s="216"/>
      <c r="OGJ184" s="216"/>
      <c r="OGK184" s="216"/>
      <c r="OGL184" s="216"/>
      <c r="OGM184" s="216"/>
      <c r="OGN184" s="216"/>
      <c r="OGO184" s="216"/>
      <c r="OGP184" s="216"/>
      <c r="OGQ184" s="216"/>
      <c r="OGR184" s="216"/>
      <c r="OGS184" s="216"/>
      <c r="OGT184" s="216"/>
      <c r="OGU184" s="216"/>
      <c r="OGV184" s="216"/>
      <c r="OGW184" s="216"/>
      <c r="OGX184" s="216"/>
      <c r="OGY184" s="216"/>
      <c r="OGZ184" s="216"/>
      <c r="OHA184" s="216"/>
      <c r="OHB184" s="216"/>
      <c r="OHC184" s="216"/>
      <c r="OHD184" s="216"/>
      <c r="OHE184" s="216"/>
      <c r="OHF184" s="216"/>
      <c r="OHG184" s="216"/>
      <c r="OHH184" s="216"/>
      <c r="OHI184" s="216"/>
      <c r="OHJ184" s="216"/>
      <c r="OHK184" s="216"/>
      <c r="OHL184" s="216"/>
      <c r="OHM184" s="216"/>
      <c r="OHN184" s="216"/>
      <c r="OHO184" s="216"/>
      <c r="OHP184" s="216"/>
      <c r="OHQ184" s="216"/>
      <c r="OHR184" s="216"/>
      <c r="OHS184" s="216"/>
      <c r="OHT184" s="216"/>
      <c r="OHU184" s="216"/>
      <c r="OHV184" s="216"/>
      <c r="OHW184" s="216"/>
      <c r="OHX184" s="216"/>
      <c r="OHY184" s="216"/>
      <c r="OHZ184" s="216"/>
      <c r="OIA184" s="216"/>
      <c r="OIB184" s="216"/>
      <c r="OIC184" s="216"/>
      <c r="OID184" s="216"/>
      <c r="OIE184" s="216"/>
      <c r="OIF184" s="216"/>
      <c r="OIG184" s="216"/>
      <c r="OIH184" s="216"/>
      <c r="OII184" s="216"/>
      <c r="OIJ184" s="216"/>
      <c r="OIK184" s="216"/>
      <c r="OIL184" s="216"/>
      <c r="OIM184" s="216"/>
      <c r="OIN184" s="216"/>
      <c r="OIO184" s="216"/>
      <c r="OIP184" s="216"/>
      <c r="OIQ184" s="216"/>
      <c r="OIR184" s="216"/>
      <c r="OIS184" s="216"/>
      <c r="OIT184" s="216"/>
      <c r="OIU184" s="216"/>
      <c r="OIV184" s="216"/>
      <c r="OIW184" s="216"/>
      <c r="OIX184" s="216"/>
      <c r="OIY184" s="216"/>
      <c r="OIZ184" s="216"/>
      <c r="OJA184" s="216"/>
      <c r="OJB184" s="216"/>
      <c r="OJC184" s="216"/>
      <c r="OJD184" s="216"/>
      <c r="OJE184" s="216"/>
      <c r="OJF184" s="216"/>
      <c r="OJG184" s="216"/>
      <c r="OJH184" s="216"/>
      <c r="OJI184" s="216"/>
      <c r="OJJ184" s="216"/>
      <c r="OJK184" s="216"/>
      <c r="OJL184" s="216"/>
      <c r="OJM184" s="216"/>
      <c r="OJN184" s="216"/>
      <c r="OJO184" s="216"/>
      <c r="OJP184" s="216"/>
      <c r="OJQ184" s="216"/>
      <c r="OJR184" s="216"/>
      <c r="OJS184" s="216"/>
      <c r="OJT184" s="216"/>
      <c r="OJU184" s="216"/>
      <c r="OJV184" s="216"/>
      <c r="OJW184" s="216"/>
      <c r="OJX184" s="216"/>
      <c r="OJY184" s="216"/>
      <c r="OJZ184" s="216"/>
      <c r="OKA184" s="216"/>
      <c r="OKB184" s="216"/>
      <c r="OKC184" s="216"/>
      <c r="OKD184" s="216"/>
      <c r="OKE184" s="216"/>
      <c r="OKF184" s="216"/>
      <c r="OKG184" s="216"/>
      <c r="OKH184" s="216"/>
      <c r="OKI184" s="216"/>
      <c r="OKJ184" s="216"/>
      <c r="OKK184" s="216"/>
      <c r="OKL184" s="216"/>
      <c r="OKM184" s="216"/>
      <c r="OKN184" s="216"/>
      <c r="OKO184" s="216"/>
      <c r="OKP184" s="216"/>
      <c r="OKQ184" s="216"/>
      <c r="OKR184" s="216"/>
      <c r="OKS184" s="216"/>
      <c r="OKT184" s="216"/>
      <c r="OKU184" s="216"/>
      <c r="OKV184" s="216"/>
      <c r="OKW184" s="216"/>
      <c r="OKX184" s="216"/>
      <c r="OKY184" s="216"/>
      <c r="OKZ184" s="216"/>
      <c r="OLA184" s="216"/>
      <c r="OLB184" s="216"/>
      <c r="OLC184" s="216"/>
      <c r="OLD184" s="216"/>
      <c r="OLE184" s="216"/>
      <c r="OLF184" s="216"/>
      <c r="OLG184" s="216"/>
      <c r="OLH184" s="216"/>
      <c r="OLI184" s="216"/>
      <c r="OLJ184" s="216"/>
      <c r="OLK184" s="216"/>
      <c r="OLL184" s="216"/>
      <c r="OLM184" s="216"/>
      <c r="OLN184" s="216"/>
      <c r="OLO184" s="216"/>
      <c r="OLP184" s="216"/>
      <c r="OLQ184" s="216"/>
      <c r="OLR184" s="216"/>
      <c r="OLS184" s="216"/>
      <c r="OLT184" s="216"/>
      <c r="OLU184" s="216"/>
      <c r="OLV184" s="216"/>
      <c r="OLW184" s="216"/>
      <c r="OLX184" s="216"/>
      <c r="OLY184" s="216"/>
      <c r="OLZ184" s="216"/>
      <c r="OMA184" s="216"/>
      <c r="OMB184" s="216"/>
      <c r="OMC184" s="216"/>
      <c r="OMD184" s="216"/>
      <c r="OME184" s="216"/>
      <c r="OMF184" s="216"/>
      <c r="OMG184" s="216"/>
      <c r="OMH184" s="216"/>
      <c r="OMI184" s="216"/>
      <c r="OMJ184" s="216"/>
      <c r="OMK184" s="216"/>
      <c r="OML184" s="216"/>
      <c r="OMM184" s="216"/>
      <c r="OMN184" s="216"/>
      <c r="OMO184" s="216"/>
      <c r="OMP184" s="216"/>
      <c r="OMQ184" s="216"/>
      <c r="OMR184" s="216"/>
      <c r="OMS184" s="216"/>
      <c r="OMT184" s="216"/>
      <c r="OMU184" s="216"/>
      <c r="OMV184" s="216"/>
      <c r="OMW184" s="216"/>
      <c r="OMX184" s="216"/>
      <c r="OMY184" s="216"/>
      <c r="OMZ184" s="216"/>
      <c r="ONA184" s="216"/>
      <c r="ONB184" s="216"/>
      <c r="ONC184" s="216"/>
      <c r="OND184" s="216"/>
      <c r="ONE184" s="216"/>
      <c r="ONF184" s="216"/>
      <c r="ONG184" s="216"/>
      <c r="ONH184" s="216"/>
      <c r="ONI184" s="216"/>
      <c r="ONJ184" s="216"/>
      <c r="ONK184" s="216"/>
      <c r="ONL184" s="216"/>
      <c r="ONM184" s="216"/>
      <c r="ONN184" s="216"/>
      <c r="ONO184" s="216"/>
      <c r="ONP184" s="216"/>
      <c r="ONQ184" s="216"/>
      <c r="ONR184" s="216"/>
      <c r="ONS184" s="216"/>
      <c r="ONT184" s="216"/>
      <c r="ONU184" s="216"/>
      <c r="ONV184" s="216"/>
      <c r="ONW184" s="216"/>
      <c r="ONX184" s="216"/>
      <c r="ONY184" s="216"/>
      <c r="ONZ184" s="216"/>
      <c r="OOA184" s="216"/>
      <c r="OOB184" s="216"/>
      <c r="OOC184" s="216"/>
      <c r="OOD184" s="216"/>
      <c r="OOE184" s="216"/>
      <c r="OOF184" s="216"/>
      <c r="OOG184" s="216"/>
      <c r="OOH184" s="216"/>
      <c r="OOI184" s="216"/>
      <c r="OOJ184" s="216"/>
      <c r="OOK184" s="216"/>
      <c r="OOL184" s="216"/>
      <c r="OOM184" s="216"/>
      <c r="OON184" s="216"/>
      <c r="OOO184" s="216"/>
      <c r="OOP184" s="216"/>
      <c r="OOQ184" s="216"/>
      <c r="OOR184" s="216"/>
      <c r="OOS184" s="216"/>
      <c r="OOT184" s="216"/>
      <c r="OOU184" s="216"/>
      <c r="OOV184" s="216"/>
      <c r="OOW184" s="216"/>
      <c r="OOX184" s="216"/>
      <c r="OOY184" s="216"/>
      <c r="OOZ184" s="216"/>
      <c r="OPA184" s="216"/>
      <c r="OPB184" s="216"/>
      <c r="OPC184" s="216"/>
      <c r="OPD184" s="216"/>
      <c r="OPE184" s="216"/>
      <c r="OPF184" s="216"/>
      <c r="OPG184" s="216"/>
      <c r="OPH184" s="216"/>
      <c r="OPI184" s="216"/>
      <c r="OPJ184" s="216"/>
      <c r="OPK184" s="216"/>
      <c r="OPL184" s="216"/>
      <c r="OPM184" s="216"/>
      <c r="OPN184" s="216"/>
      <c r="OPO184" s="216"/>
      <c r="OPP184" s="216"/>
      <c r="OPQ184" s="216"/>
      <c r="OPR184" s="216"/>
      <c r="OPS184" s="216"/>
      <c r="OPT184" s="216"/>
      <c r="OPU184" s="216"/>
      <c r="OPV184" s="216"/>
      <c r="OPW184" s="216"/>
      <c r="OPX184" s="216"/>
      <c r="OPY184" s="216"/>
      <c r="OPZ184" s="216"/>
      <c r="OQA184" s="216"/>
      <c r="OQB184" s="216"/>
      <c r="OQC184" s="216"/>
      <c r="OQD184" s="216"/>
      <c r="OQE184" s="216"/>
      <c r="OQF184" s="216"/>
      <c r="OQG184" s="216"/>
      <c r="OQH184" s="216"/>
      <c r="OQI184" s="216"/>
      <c r="OQJ184" s="216"/>
      <c r="OQK184" s="216"/>
      <c r="OQL184" s="216"/>
      <c r="OQM184" s="216"/>
      <c r="OQN184" s="216"/>
      <c r="OQO184" s="216"/>
      <c r="OQP184" s="216"/>
      <c r="OQQ184" s="216"/>
      <c r="OQR184" s="216"/>
      <c r="OQS184" s="216"/>
      <c r="OQT184" s="216"/>
      <c r="OQU184" s="216"/>
      <c r="OQV184" s="216"/>
      <c r="OQW184" s="216"/>
      <c r="OQX184" s="216"/>
      <c r="OQY184" s="216"/>
      <c r="OQZ184" s="216"/>
      <c r="ORA184" s="216"/>
      <c r="ORB184" s="216"/>
      <c r="ORC184" s="216"/>
      <c r="ORD184" s="216"/>
      <c r="ORE184" s="216"/>
      <c r="ORF184" s="216"/>
      <c r="ORG184" s="216"/>
      <c r="ORH184" s="216"/>
      <c r="ORI184" s="216"/>
      <c r="ORJ184" s="216"/>
      <c r="ORK184" s="216"/>
      <c r="ORL184" s="216"/>
      <c r="ORM184" s="216"/>
      <c r="ORN184" s="216"/>
      <c r="ORO184" s="216"/>
      <c r="ORP184" s="216"/>
      <c r="ORQ184" s="216"/>
      <c r="ORR184" s="216"/>
      <c r="ORS184" s="216"/>
      <c r="ORT184" s="216"/>
      <c r="ORU184" s="216"/>
      <c r="ORV184" s="216"/>
      <c r="ORW184" s="216"/>
      <c r="ORX184" s="216"/>
      <c r="ORY184" s="216"/>
      <c r="ORZ184" s="216"/>
      <c r="OSA184" s="216"/>
      <c r="OSB184" s="216"/>
      <c r="OSC184" s="216"/>
      <c r="OSD184" s="216"/>
      <c r="OSE184" s="216"/>
      <c r="OSF184" s="216"/>
      <c r="OSG184" s="216"/>
      <c r="OSH184" s="216"/>
      <c r="OSI184" s="216"/>
      <c r="OSJ184" s="216"/>
      <c r="OSK184" s="216"/>
      <c r="OSL184" s="216"/>
      <c r="OSM184" s="216"/>
      <c r="OSN184" s="216"/>
      <c r="OSO184" s="216"/>
      <c r="OSP184" s="216"/>
      <c r="OSQ184" s="216"/>
      <c r="OSR184" s="216"/>
      <c r="OSS184" s="216"/>
      <c r="OST184" s="216"/>
      <c r="OSU184" s="216"/>
      <c r="OSV184" s="216"/>
      <c r="OSW184" s="216"/>
      <c r="OSX184" s="216"/>
      <c r="OSY184" s="216"/>
      <c r="OSZ184" s="216"/>
      <c r="OTA184" s="216"/>
      <c r="OTB184" s="216"/>
      <c r="OTC184" s="216"/>
      <c r="OTD184" s="216"/>
      <c r="OTE184" s="216"/>
      <c r="OTF184" s="216"/>
      <c r="OTG184" s="216"/>
      <c r="OTH184" s="216"/>
      <c r="OTI184" s="216"/>
      <c r="OTJ184" s="216"/>
      <c r="OTK184" s="216"/>
      <c r="OTL184" s="216"/>
      <c r="OTM184" s="216"/>
      <c r="OTN184" s="216"/>
      <c r="OTO184" s="216"/>
      <c r="OTP184" s="216"/>
      <c r="OTQ184" s="216"/>
      <c r="OTR184" s="216"/>
      <c r="OTS184" s="216"/>
      <c r="OTT184" s="216"/>
      <c r="OTU184" s="216"/>
      <c r="OTV184" s="216"/>
      <c r="OTW184" s="216"/>
      <c r="OTX184" s="216"/>
      <c r="OTY184" s="216"/>
      <c r="OTZ184" s="216"/>
      <c r="OUA184" s="216"/>
      <c r="OUB184" s="216"/>
      <c r="OUC184" s="216"/>
      <c r="OUD184" s="216"/>
      <c r="OUE184" s="216"/>
      <c r="OUF184" s="216"/>
      <c r="OUG184" s="216"/>
      <c r="OUH184" s="216"/>
      <c r="OUI184" s="216"/>
      <c r="OUJ184" s="216"/>
      <c r="OUK184" s="216"/>
      <c r="OUL184" s="216"/>
      <c r="OUM184" s="216"/>
      <c r="OUN184" s="216"/>
      <c r="OUO184" s="216"/>
      <c r="OUP184" s="216"/>
      <c r="OUQ184" s="216"/>
      <c r="OUR184" s="216"/>
      <c r="OUS184" s="216"/>
      <c r="OUT184" s="216"/>
      <c r="OUU184" s="216"/>
      <c r="OUV184" s="216"/>
      <c r="OUW184" s="216"/>
      <c r="OUX184" s="216"/>
      <c r="OUY184" s="216"/>
      <c r="OUZ184" s="216"/>
      <c r="OVA184" s="216"/>
      <c r="OVB184" s="216"/>
      <c r="OVC184" s="216"/>
      <c r="OVD184" s="216"/>
      <c r="OVE184" s="216"/>
      <c r="OVF184" s="216"/>
      <c r="OVG184" s="216"/>
      <c r="OVH184" s="216"/>
      <c r="OVI184" s="216"/>
      <c r="OVJ184" s="216"/>
      <c r="OVK184" s="216"/>
      <c r="OVL184" s="216"/>
      <c r="OVM184" s="216"/>
      <c r="OVN184" s="216"/>
      <c r="OVO184" s="216"/>
      <c r="OVP184" s="216"/>
      <c r="OVQ184" s="216"/>
      <c r="OVR184" s="216"/>
      <c r="OVS184" s="216"/>
      <c r="OVT184" s="216"/>
      <c r="OVU184" s="216"/>
      <c r="OVV184" s="216"/>
      <c r="OVW184" s="216"/>
      <c r="OVX184" s="216"/>
      <c r="OVY184" s="216"/>
      <c r="OVZ184" s="216"/>
      <c r="OWA184" s="216"/>
      <c r="OWB184" s="216"/>
      <c r="OWC184" s="216"/>
      <c r="OWD184" s="216"/>
      <c r="OWE184" s="216"/>
      <c r="OWF184" s="216"/>
      <c r="OWG184" s="216"/>
      <c r="OWH184" s="216"/>
      <c r="OWI184" s="216"/>
      <c r="OWJ184" s="216"/>
      <c r="OWK184" s="216"/>
      <c r="OWL184" s="216"/>
      <c r="OWM184" s="216"/>
      <c r="OWN184" s="216"/>
      <c r="OWO184" s="216"/>
      <c r="OWP184" s="216"/>
      <c r="OWQ184" s="216"/>
      <c r="OWR184" s="216"/>
      <c r="OWS184" s="216"/>
      <c r="OWT184" s="216"/>
      <c r="OWU184" s="216"/>
      <c r="OWV184" s="216"/>
      <c r="OWW184" s="216"/>
      <c r="OWX184" s="216"/>
      <c r="OWY184" s="216"/>
      <c r="OWZ184" s="216"/>
      <c r="OXA184" s="216"/>
      <c r="OXB184" s="216"/>
      <c r="OXC184" s="216"/>
      <c r="OXD184" s="216"/>
      <c r="OXE184" s="216"/>
      <c r="OXF184" s="216"/>
      <c r="OXG184" s="216"/>
      <c r="OXH184" s="216"/>
      <c r="OXI184" s="216"/>
      <c r="OXJ184" s="216"/>
      <c r="OXK184" s="216"/>
      <c r="OXL184" s="216"/>
      <c r="OXM184" s="216"/>
      <c r="OXN184" s="216"/>
      <c r="OXO184" s="216"/>
      <c r="OXP184" s="216"/>
      <c r="OXQ184" s="216"/>
      <c r="OXR184" s="216"/>
      <c r="OXS184" s="216"/>
      <c r="OXT184" s="216"/>
      <c r="OXU184" s="216"/>
      <c r="OXV184" s="216"/>
      <c r="OXW184" s="216"/>
      <c r="OXX184" s="216"/>
      <c r="OXY184" s="216"/>
      <c r="OXZ184" s="216"/>
      <c r="OYA184" s="216"/>
      <c r="OYB184" s="216"/>
      <c r="OYC184" s="216"/>
      <c r="OYD184" s="216"/>
      <c r="OYE184" s="216"/>
      <c r="OYF184" s="216"/>
      <c r="OYG184" s="216"/>
      <c r="OYH184" s="216"/>
      <c r="OYI184" s="216"/>
      <c r="OYJ184" s="216"/>
      <c r="OYK184" s="216"/>
      <c r="OYL184" s="216"/>
      <c r="OYM184" s="216"/>
      <c r="OYN184" s="216"/>
      <c r="OYO184" s="216"/>
      <c r="OYP184" s="216"/>
      <c r="OYQ184" s="216"/>
      <c r="OYR184" s="216"/>
      <c r="OYS184" s="216"/>
      <c r="OYT184" s="216"/>
      <c r="OYU184" s="216"/>
      <c r="OYV184" s="216"/>
      <c r="OYW184" s="216"/>
      <c r="OYX184" s="216"/>
      <c r="OYY184" s="216"/>
      <c r="OYZ184" s="216"/>
      <c r="OZA184" s="216"/>
      <c r="OZB184" s="216"/>
      <c r="OZC184" s="216"/>
      <c r="OZD184" s="216"/>
      <c r="OZE184" s="216"/>
      <c r="OZF184" s="216"/>
      <c r="OZG184" s="216"/>
      <c r="OZH184" s="216"/>
      <c r="OZI184" s="216"/>
      <c r="OZJ184" s="216"/>
      <c r="OZK184" s="216"/>
      <c r="OZL184" s="216"/>
      <c r="OZM184" s="216"/>
      <c r="OZN184" s="216"/>
      <c r="OZO184" s="216"/>
      <c r="OZP184" s="216"/>
      <c r="OZQ184" s="216"/>
      <c r="OZR184" s="216"/>
      <c r="OZS184" s="216"/>
      <c r="OZT184" s="216"/>
      <c r="OZU184" s="216"/>
      <c r="OZV184" s="216"/>
      <c r="OZW184" s="216"/>
      <c r="OZX184" s="216"/>
      <c r="OZY184" s="216"/>
      <c r="OZZ184" s="216"/>
      <c r="PAA184" s="216"/>
      <c r="PAB184" s="216"/>
      <c r="PAC184" s="216"/>
      <c r="PAD184" s="216"/>
      <c r="PAE184" s="216"/>
      <c r="PAF184" s="216"/>
      <c r="PAG184" s="216"/>
      <c r="PAH184" s="216"/>
      <c r="PAI184" s="216"/>
      <c r="PAJ184" s="216"/>
      <c r="PAK184" s="216"/>
      <c r="PAL184" s="216"/>
      <c r="PAM184" s="216"/>
      <c r="PAN184" s="216"/>
      <c r="PAO184" s="216"/>
      <c r="PAP184" s="216"/>
      <c r="PAQ184" s="216"/>
      <c r="PAR184" s="216"/>
      <c r="PAS184" s="216"/>
      <c r="PAT184" s="216"/>
      <c r="PAU184" s="216"/>
      <c r="PAV184" s="216"/>
      <c r="PAW184" s="216"/>
      <c r="PAX184" s="216"/>
      <c r="PAY184" s="216"/>
      <c r="PAZ184" s="216"/>
      <c r="PBA184" s="216"/>
      <c r="PBB184" s="216"/>
      <c r="PBC184" s="216"/>
      <c r="PBD184" s="216"/>
      <c r="PBE184" s="216"/>
      <c r="PBF184" s="216"/>
      <c r="PBG184" s="216"/>
      <c r="PBH184" s="216"/>
      <c r="PBI184" s="216"/>
      <c r="PBJ184" s="216"/>
      <c r="PBK184" s="216"/>
      <c r="PBL184" s="216"/>
      <c r="PBM184" s="216"/>
      <c r="PBN184" s="216"/>
      <c r="PBO184" s="216"/>
      <c r="PBP184" s="216"/>
      <c r="PBQ184" s="216"/>
      <c r="PBR184" s="216"/>
      <c r="PBS184" s="216"/>
      <c r="PBT184" s="216"/>
      <c r="PBU184" s="216"/>
      <c r="PBV184" s="216"/>
      <c r="PBW184" s="216"/>
      <c r="PBX184" s="216"/>
      <c r="PBY184" s="216"/>
      <c r="PBZ184" s="216"/>
      <c r="PCA184" s="216"/>
      <c r="PCB184" s="216"/>
      <c r="PCC184" s="216"/>
      <c r="PCD184" s="216"/>
      <c r="PCE184" s="216"/>
      <c r="PCF184" s="216"/>
      <c r="PCG184" s="216"/>
      <c r="PCH184" s="216"/>
      <c r="PCI184" s="216"/>
      <c r="PCJ184" s="216"/>
      <c r="PCK184" s="216"/>
      <c r="PCL184" s="216"/>
      <c r="PCM184" s="216"/>
      <c r="PCN184" s="216"/>
      <c r="PCO184" s="216"/>
      <c r="PCP184" s="216"/>
      <c r="PCQ184" s="216"/>
      <c r="PCR184" s="216"/>
      <c r="PCS184" s="216"/>
      <c r="PCT184" s="216"/>
      <c r="PCU184" s="216"/>
      <c r="PCV184" s="216"/>
      <c r="PCW184" s="216"/>
      <c r="PCX184" s="216"/>
      <c r="PCY184" s="216"/>
      <c r="PCZ184" s="216"/>
      <c r="PDA184" s="216"/>
      <c r="PDB184" s="216"/>
      <c r="PDC184" s="216"/>
      <c r="PDD184" s="216"/>
      <c r="PDE184" s="216"/>
      <c r="PDF184" s="216"/>
      <c r="PDG184" s="216"/>
      <c r="PDH184" s="216"/>
      <c r="PDI184" s="216"/>
      <c r="PDJ184" s="216"/>
      <c r="PDK184" s="216"/>
      <c r="PDL184" s="216"/>
      <c r="PDM184" s="216"/>
      <c r="PDN184" s="216"/>
      <c r="PDO184" s="216"/>
      <c r="PDP184" s="216"/>
      <c r="PDQ184" s="216"/>
      <c r="PDR184" s="216"/>
      <c r="PDS184" s="216"/>
      <c r="PDT184" s="216"/>
      <c r="PDU184" s="216"/>
      <c r="PDV184" s="216"/>
      <c r="PDW184" s="216"/>
      <c r="PDX184" s="216"/>
      <c r="PDY184" s="216"/>
      <c r="PDZ184" s="216"/>
      <c r="PEA184" s="216"/>
      <c r="PEB184" s="216"/>
      <c r="PEC184" s="216"/>
      <c r="PED184" s="216"/>
      <c r="PEE184" s="216"/>
      <c r="PEF184" s="216"/>
      <c r="PEG184" s="216"/>
      <c r="PEH184" s="216"/>
      <c r="PEI184" s="216"/>
      <c r="PEJ184" s="216"/>
      <c r="PEK184" s="216"/>
      <c r="PEL184" s="216"/>
      <c r="PEM184" s="216"/>
      <c r="PEN184" s="216"/>
      <c r="PEO184" s="216"/>
      <c r="PEP184" s="216"/>
      <c r="PEQ184" s="216"/>
      <c r="PER184" s="216"/>
      <c r="PES184" s="216"/>
      <c r="PET184" s="216"/>
      <c r="PEU184" s="216"/>
      <c r="PEV184" s="216"/>
      <c r="PEW184" s="216"/>
      <c r="PEX184" s="216"/>
      <c r="PEY184" s="216"/>
      <c r="PEZ184" s="216"/>
      <c r="PFA184" s="216"/>
      <c r="PFB184" s="216"/>
      <c r="PFC184" s="216"/>
      <c r="PFD184" s="216"/>
      <c r="PFE184" s="216"/>
      <c r="PFF184" s="216"/>
      <c r="PFG184" s="216"/>
      <c r="PFH184" s="216"/>
      <c r="PFI184" s="216"/>
      <c r="PFJ184" s="216"/>
      <c r="PFK184" s="216"/>
      <c r="PFL184" s="216"/>
      <c r="PFM184" s="216"/>
      <c r="PFN184" s="216"/>
      <c r="PFO184" s="216"/>
      <c r="PFP184" s="216"/>
      <c r="PFQ184" s="216"/>
      <c r="PFR184" s="216"/>
      <c r="PFS184" s="216"/>
      <c r="PFT184" s="216"/>
      <c r="PFU184" s="216"/>
      <c r="PFV184" s="216"/>
      <c r="PFW184" s="216"/>
      <c r="PFX184" s="216"/>
      <c r="PFY184" s="216"/>
      <c r="PFZ184" s="216"/>
      <c r="PGA184" s="216"/>
      <c r="PGB184" s="216"/>
      <c r="PGC184" s="216"/>
      <c r="PGD184" s="216"/>
      <c r="PGE184" s="216"/>
      <c r="PGF184" s="216"/>
      <c r="PGG184" s="216"/>
      <c r="PGH184" s="216"/>
      <c r="PGI184" s="216"/>
      <c r="PGJ184" s="216"/>
      <c r="PGK184" s="216"/>
      <c r="PGL184" s="216"/>
      <c r="PGM184" s="216"/>
      <c r="PGN184" s="216"/>
      <c r="PGO184" s="216"/>
      <c r="PGP184" s="216"/>
      <c r="PGQ184" s="216"/>
      <c r="PGR184" s="216"/>
      <c r="PGS184" s="216"/>
      <c r="PGT184" s="216"/>
      <c r="PGU184" s="216"/>
      <c r="PGV184" s="216"/>
      <c r="PGW184" s="216"/>
      <c r="PGX184" s="216"/>
      <c r="PGY184" s="216"/>
      <c r="PGZ184" s="216"/>
      <c r="PHA184" s="216"/>
      <c r="PHB184" s="216"/>
      <c r="PHC184" s="216"/>
      <c r="PHD184" s="216"/>
      <c r="PHE184" s="216"/>
      <c r="PHF184" s="216"/>
      <c r="PHG184" s="216"/>
      <c r="PHH184" s="216"/>
      <c r="PHI184" s="216"/>
      <c r="PHJ184" s="216"/>
      <c r="PHK184" s="216"/>
      <c r="PHL184" s="216"/>
      <c r="PHM184" s="216"/>
      <c r="PHN184" s="216"/>
      <c r="PHO184" s="216"/>
      <c r="PHP184" s="216"/>
      <c r="PHQ184" s="216"/>
      <c r="PHR184" s="216"/>
      <c r="PHS184" s="216"/>
      <c r="PHT184" s="216"/>
      <c r="PHU184" s="216"/>
      <c r="PHV184" s="216"/>
      <c r="PHW184" s="216"/>
      <c r="PHX184" s="216"/>
      <c r="PHY184" s="216"/>
      <c r="PHZ184" s="216"/>
      <c r="PIA184" s="216"/>
      <c r="PIB184" s="216"/>
      <c r="PIC184" s="216"/>
      <c r="PID184" s="216"/>
      <c r="PIE184" s="216"/>
      <c r="PIF184" s="216"/>
      <c r="PIG184" s="216"/>
      <c r="PIH184" s="216"/>
      <c r="PII184" s="216"/>
      <c r="PIJ184" s="216"/>
      <c r="PIK184" s="216"/>
      <c r="PIL184" s="216"/>
      <c r="PIM184" s="216"/>
      <c r="PIN184" s="216"/>
      <c r="PIO184" s="216"/>
      <c r="PIP184" s="216"/>
      <c r="PIQ184" s="216"/>
      <c r="PIR184" s="216"/>
      <c r="PIS184" s="216"/>
      <c r="PIT184" s="216"/>
      <c r="PIU184" s="216"/>
      <c r="PIV184" s="216"/>
      <c r="PIW184" s="216"/>
      <c r="PIX184" s="216"/>
      <c r="PIY184" s="216"/>
      <c r="PIZ184" s="216"/>
      <c r="PJA184" s="216"/>
      <c r="PJB184" s="216"/>
      <c r="PJC184" s="216"/>
      <c r="PJD184" s="216"/>
      <c r="PJE184" s="216"/>
      <c r="PJF184" s="216"/>
      <c r="PJG184" s="216"/>
      <c r="PJH184" s="216"/>
      <c r="PJI184" s="216"/>
      <c r="PJJ184" s="216"/>
      <c r="PJK184" s="216"/>
      <c r="PJL184" s="216"/>
      <c r="PJM184" s="216"/>
      <c r="PJN184" s="216"/>
      <c r="PJO184" s="216"/>
      <c r="PJP184" s="216"/>
      <c r="PJQ184" s="216"/>
      <c r="PJR184" s="216"/>
      <c r="PJS184" s="216"/>
      <c r="PJT184" s="216"/>
      <c r="PJU184" s="216"/>
      <c r="PJV184" s="216"/>
      <c r="PJW184" s="216"/>
      <c r="PJX184" s="216"/>
      <c r="PJY184" s="216"/>
      <c r="PJZ184" s="216"/>
      <c r="PKA184" s="216"/>
      <c r="PKB184" s="216"/>
      <c r="PKC184" s="216"/>
      <c r="PKD184" s="216"/>
      <c r="PKE184" s="216"/>
      <c r="PKF184" s="216"/>
      <c r="PKG184" s="216"/>
      <c r="PKH184" s="216"/>
      <c r="PKI184" s="216"/>
      <c r="PKJ184" s="216"/>
      <c r="PKK184" s="216"/>
      <c r="PKL184" s="216"/>
      <c r="PKM184" s="216"/>
      <c r="PKN184" s="216"/>
      <c r="PKO184" s="216"/>
      <c r="PKP184" s="216"/>
      <c r="PKQ184" s="216"/>
      <c r="PKR184" s="216"/>
      <c r="PKS184" s="216"/>
      <c r="PKT184" s="216"/>
      <c r="PKU184" s="216"/>
      <c r="PKV184" s="216"/>
      <c r="PKW184" s="216"/>
      <c r="PKX184" s="216"/>
      <c r="PKY184" s="216"/>
      <c r="PKZ184" s="216"/>
      <c r="PLA184" s="216"/>
      <c r="PLB184" s="216"/>
      <c r="PLC184" s="216"/>
      <c r="PLD184" s="216"/>
      <c r="PLE184" s="216"/>
      <c r="PLF184" s="216"/>
      <c r="PLG184" s="216"/>
      <c r="PLH184" s="216"/>
      <c r="PLI184" s="216"/>
      <c r="PLJ184" s="216"/>
      <c r="PLK184" s="216"/>
      <c r="PLL184" s="216"/>
      <c r="PLM184" s="216"/>
      <c r="PLN184" s="216"/>
      <c r="PLO184" s="216"/>
      <c r="PLP184" s="216"/>
      <c r="PLQ184" s="216"/>
      <c r="PLR184" s="216"/>
      <c r="PLS184" s="216"/>
      <c r="PLT184" s="216"/>
      <c r="PLU184" s="216"/>
      <c r="PLV184" s="216"/>
      <c r="PLW184" s="216"/>
      <c r="PLX184" s="216"/>
      <c r="PLY184" s="216"/>
      <c r="PLZ184" s="216"/>
      <c r="PMA184" s="216"/>
      <c r="PMB184" s="216"/>
      <c r="PMC184" s="216"/>
      <c r="PMD184" s="216"/>
      <c r="PME184" s="216"/>
      <c r="PMF184" s="216"/>
      <c r="PMG184" s="216"/>
      <c r="PMH184" s="216"/>
      <c r="PMI184" s="216"/>
      <c r="PMJ184" s="216"/>
      <c r="PMK184" s="216"/>
      <c r="PML184" s="216"/>
      <c r="PMM184" s="216"/>
      <c r="PMN184" s="216"/>
      <c r="PMO184" s="216"/>
      <c r="PMP184" s="216"/>
      <c r="PMQ184" s="216"/>
      <c r="PMR184" s="216"/>
      <c r="PMS184" s="216"/>
      <c r="PMT184" s="216"/>
      <c r="PMU184" s="216"/>
      <c r="PMV184" s="216"/>
      <c r="PMW184" s="216"/>
      <c r="PMX184" s="216"/>
      <c r="PMY184" s="216"/>
      <c r="PMZ184" s="216"/>
      <c r="PNA184" s="216"/>
      <c r="PNB184" s="216"/>
      <c r="PNC184" s="216"/>
      <c r="PND184" s="216"/>
      <c r="PNE184" s="216"/>
      <c r="PNF184" s="216"/>
      <c r="PNG184" s="216"/>
      <c r="PNH184" s="216"/>
      <c r="PNI184" s="216"/>
      <c r="PNJ184" s="216"/>
      <c r="PNK184" s="216"/>
      <c r="PNL184" s="216"/>
      <c r="PNM184" s="216"/>
      <c r="PNN184" s="216"/>
      <c r="PNO184" s="216"/>
      <c r="PNP184" s="216"/>
      <c r="PNQ184" s="216"/>
      <c r="PNR184" s="216"/>
      <c r="PNS184" s="216"/>
      <c r="PNT184" s="216"/>
      <c r="PNU184" s="216"/>
      <c r="PNV184" s="216"/>
      <c r="PNW184" s="216"/>
      <c r="PNX184" s="216"/>
      <c r="PNY184" s="216"/>
      <c r="PNZ184" s="216"/>
      <c r="POA184" s="216"/>
      <c r="POB184" s="216"/>
      <c r="POC184" s="216"/>
      <c r="POD184" s="216"/>
      <c r="POE184" s="216"/>
      <c r="POF184" s="216"/>
      <c r="POG184" s="216"/>
      <c r="POH184" s="216"/>
      <c r="POI184" s="216"/>
      <c r="POJ184" s="216"/>
      <c r="POK184" s="216"/>
      <c r="POL184" s="216"/>
      <c r="POM184" s="216"/>
      <c r="PON184" s="216"/>
      <c r="POO184" s="216"/>
      <c r="POP184" s="216"/>
      <c r="POQ184" s="216"/>
      <c r="POR184" s="216"/>
      <c r="POS184" s="216"/>
      <c r="POT184" s="216"/>
      <c r="POU184" s="216"/>
      <c r="POV184" s="216"/>
      <c r="POW184" s="216"/>
      <c r="POX184" s="216"/>
      <c r="POY184" s="216"/>
      <c r="POZ184" s="216"/>
      <c r="PPA184" s="216"/>
      <c r="PPB184" s="216"/>
      <c r="PPC184" s="216"/>
      <c r="PPD184" s="216"/>
      <c r="PPE184" s="216"/>
      <c r="PPF184" s="216"/>
      <c r="PPG184" s="216"/>
      <c r="PPH184" s="216"/>
      <c r="PPI184" s="216"/>
      <c r="PPJ184" s="216"/>
      <c r="PPK184" s="216"/>
      <c r="PPL184" s="216"/>
      <c r="PPM184" s="216"/>
      <c r="PPN184" s="216"/>
      <c r="PPO184" s="216"/>
      <c r="PPP184" s="216"/>
      <c r="PPQ184" s="216"/>
      <c r="PPR184" s="216"/>
      <c r="PPS184" s="216"/>
      <c r="PPT184" s="216"/>
      <c r="PPU184" s="216"/>
      <c r="PPV184" s="216"/>
      <c r="PPW184" s="216"/>
      <c r="PPX184" s="216"/>
      <c r="PPY184" s="216"/>
      <c r="PPZ184" s="216"/>
      <c r="PQA184" s="216"/>
      <c r="PQB184" s="216"/>
      <c r="PQC184" s="216"/>
      <c r="PQD184" s="216"/>
      <c r="PQE184" s="216"/>
      <c r="PQF184" s="216"/>
      <c r="PQG184" s="216"/>
      <c r="PQH184" s="216"/>
      <c r="PQI184" s="216"/>
      <c r="PQJ184" s="216"/>
      <c r="PQK184" s="216"/>
      <c r="PQL184" s="216"/>
      <c r="PQM184" s="216"/>
      <c r="PQN184" s="216"/>
      <c r="PQO184" s="216"/>
      <c r="PQP184" s="216"/>
      <c r="PQQ184" s="216"/>
      <c r="PQR184" s="216"/>
      <c r="PQS184" s="216"/>
      <c r="PQT184" s="216"/>
      <c r="PQU184" s="216"/>
      <c r="PQV184" s="216"/>
      <c r="PQW184" s="216"/>
      <c r="PQX184" s="216"/>
      <c r="PQY184" s="216"/>
      <c r="PQZ184" s="216"/>
      <c r="PRA184" s="216"/>
      <c r="PRB184" s="216"/>
      <c r="PRC184" s="216"/>
      <c r="PRD184" s="216"/>
      <c r="PRE184" s="216"/>
      <c r="PRF184" s="216"/>
      <c r="PRG184" s="216"/>
      <c r="PRH184" s="216"/>
      <c r="PRI184" s="216"/>
      <c r="PRJ184" s="216"/>
      <c r="PRK184" s="216"/>
      <c r="PRL184" s="216"/>
      <c r="PRM184" s="216"/>
      <c r="PRN184" s="216"/>
      <c r="PRO184" s="216"/>
      <c r="PRP184" s="216"/>
      <c r="PRQ184" s="216"/>
      <c r="PRR184" s="216"/>
      <c r="PRS184" s="216"/>
      <c r="PRT184" s="216"/>
      <c r="PRU184" s="216"/>
      <c r="PRV184" s="216"/>
      <c r="PRW184" s="216"/>
      <c r="PRX184" s="216"/>
      <c r="PRY184" s="216"/>
      <c r="PRZ184" s="216"/>
      <c r="PSA184" s="216"/>
      <c r="PSB184" s="216"/>
      <c r="PSC184" s="216"/>
      <c r="PSD184" s="216"/>
      <c r="PSE184" s="216"/>
      <c r="PSF184" s="216"/>
      <c r="PSG184" s="216"/>
      <c r="PSH184" s="216"/>
      <c r="PSI184" s="216"/>
      <c r="PSJ184" s="216"/>
      <c r="PSK184" s="216"/>
      <c r="PSL184" s="216"/>
      <c r="PSM184" s="216"/>
      <c r="PSN184" s="216"/>
      <c r="PSO184" s="216"/>
      <c r="PSP184" s="216"/>
      <c r="PSQ184" s="216"/>
      <c r="PSR184" s="216"/>
      <c r="PSS184" s="216"/>
      <c r="PST184" s="216"/>
      <c r="PSU184" s="216"/>
      <c r="PSV184" s="216"/>
      <c r="PSW184" s="216"/>
      <c r="PSX184" s="216"/>
      <c r="PSY184" s="216"/>
      <c r="PSZ184" s="216"/>
      <c r="PTA184" s="216"/>
      <c r="PTB184" s="216"/>
      <c r="PTC184" s="216"/>
      <c r="PTD184" s="216"/>
      <c r="PTE184" s="216"/>
      <c r="PTF184" s="216"/>
      <c r="PTG184" s="216"/>
      <c r="PTH184" s="216"/>
      <c r="PTI184" s="216"/>
      <c r="PTJ184" s="216"/>
      <c r="PTK184" s="216"/>
      <c r="PTL184" s="216"/>
      <c r="PTM184" s="216"/>
      <c r="PTN184" s="216"/>
      <c r="PTO184" s="216"/>
      <c r="PTP184" s="216"/>
      <c r="PTQ184" s="216"/>
      <c r="PTR184" s="216"/>
      <c r="PTS184" s="216"/>
      <c r="PTT184" s="216"/>
      <c r="PTU184" s="216"/>
      <c r="PTV184" s="216"/>
      <c r="PTW184" s="216"/>
      <c r="PTX184" s="216"/>
      <c r="PTY184" s="216"/>
      <c r="PTZ184" s="216"/>
      <c r="PUA184" s="216"/>
      <c r="PUB184" s="216"/>
      <c r="PUC184" s="216"/>
      <c r="PUD184" s="216"/>
      <c r="PUE184" s="216"/>
      <c r="PUF184" s="216"/>
      <c r="PUG184" s="216"/>
      <c r="PUH184" s="216"/>
      <c r="PUI184" s="216"/>
      <c r="PUJ184" s="216"/>
      <c r="PUK184" s="216"/>
      <c r="PUL184" s="216"/>
      <c r="PUM184" s="216"/>
      <c r="PUN184" s="216"/>
      <c r="PUO184" s="216"/>
      <c r="PUP184" s="216"/>
      <c r="PUQ184" s="216"/>
      <c r="PUR184" s="216"/>
      <c r="PUS184" s="216"/>
      <c r="PUT184" s="216"/>
      <c r="PUU184" s="216"/>
      <c r="PUV184" s="216"/>
      <c r="PUW184" s="216"/>
      <c r="PUX184" s="216"/>
      <c r="PUY184" s="216"/>
      <c r="PUZ184" s="216"/>
      <c r="PVA184" s="216"/>
      <c r="PVB184" s="216"/>
      <c r="PVC184" s="216"/>
      <c r="PVD184" s="216"/>
      <c r="PVE184" s="216"/>
      <c r="PVF184" s="216"/>
      <c r="PVG184" s="216"/>
      <c r="PVH184" s="216"/>
      <c r="PVI184" s="216"/>
      <c r="PVJ184" s="216"/>
      <c r="PVK184" s="216"/>
      <c r="PVL184" s="216"/>
      <c r="PVM184" s="216"/>
      <c r="PVN184" s="216"/>
      <c r="PVO184" s="216"/>
      <c r="PVP184" s="216"/>
      <c r="PVQ184" s="216"/>
      <c r="PVR184" s="216"/>
      <c r="PVS184" s="216"/>
      <c r="PVT184" s="216"/>
      <c r="PVU184" s="216"/>
      <c r="PVV184" s="216"/>
      <c r="PVW184" s="216"/>
      <c r="PVX184" s="216"/>
      <c r="PVY184" s="216"/>
      <c r="PVZ184" s="216"/>
      <c r="PWA184" s="216"/>
      <c r="PWB184" s="216"/>
      <c r="PWC184" s="216"/>
      <c r="PWD184" s="216"/>
      <c r="PWE184" s="216"/>
      <c r="PWF184" s="216"/>
      <c r="PWG184" s="216"/>
      <c r="PWH184" s="216"/>
      <c r="PWI184" s="216"/>
      <c r="PWJ184" s="216"/>
      <c r="PWK184" s="216"/>
      <c r="PWL184" s="216"/>
      <c r="PWM184" s="216"/>
      <c r="PWN184" s="216"/>
      <c r="PWO184" s="216"/>
      <c r="PWP184" s="216"/>
      <c r="PWQ184" s="216"/>
      <c r="PWR184" s="216"/>
      <c r="PWS184" s="216"/>
      <c r="PWT184" s="216"/>
      <c r="PWU184" s="216"/>
      <c r="PWV184" s="216"/>
      <c r="PWW184" s="216"/>
      <c r="PWX184" s="216"/>
      <c r="PWY184" s="216"/>
      <c r="PWZ184" s="216"/>
      <c r="PXA184" s="216"/>
      <c r="PXB184" s="216"/>
      <c r="PXC184" s="216"/>
      <c r="PXD184" s="216"/>
      <c r="PXE184" s="216"/>
      <c r="PXF184" s="216"/>
      <c r="PXG184" s="216"/>
      <c r="PXH184" s="216"/>
      <c r="PXI184" s="216"/>
      <c r="PXJ184" s="216"/>
      <c r="PXK184" s="216"/>
      <c r="PXL184" s="216"/>
      <c r="PXM184" s="216"/>
      <c r="PXN184" s="216"/>
      <c r="PXO184" s="216"/>
      <c r="PXP184" s="216"/>
      <c r="PXQ184" s="216"/>
      <c r="PXR184" s="216"/>
      <c r="PXS184" s="216"/>
      <c r="PXT184" s="216"/>
      <c r="PXU184" s="216"/>
      <c r="PXV184" s="216"/>
      <c r="PXW184" s="216"/>
      <c r="PXX184" s="216"/>
      <c r="PXY184" s="216"/>
      <c r="PXZ184" s="216"/>
      <c r="PYA184" s="216"/>
      <c r="PYB184" s="216"/>
      <c r="PYC184" s="216"/>
      <c r="PYD184" s="216"/>
      <c r="PYE184" s="216"/>
      <c r="PYF184" s="216"/>
      <c r="PYG184" s="216"/>
      <c r="PYH184" s="216"/>
      <c r="PYI184" s="216"/>
      <c r="PYJ184" s="216"/>
      <c r="PYK184" s="216"/>
      <c r="PYL184" s="216"/>
      <c r="PYM184" s="216"/>
      <c r="PYN184" s="216"/>
      <c r="PYO184" s="216"/>
      <c r="PYP184" s="216"/>
      <c r="PYQ184" s="216"/>
      <c r="PYR184" s="216"/>
      <c r="PYS184" s="216"/>
      <c r="PYT184" s="216"/>
      <c r="PYU184" s="216"/>
      <c r="PYV184" s="216"/>
      <c r="PYW184" s="216"/>
      <c r="PYX184" s="216"/>
      <c r="PYY184" s="216"/>
      <c r="PYZ184" s="216"/>
      <c r="PZA184" s="216"/>
      <c r="PZB184" s="216"/>
      <c r="PZC184" s="216"/>
      <c r="PZD184" s="216"/>
      <c r="PZE184" s="216"/>
      <c r="PZF184" s="216"/>
      <c r="PZG184" s="216"/>
      <c r="PZH184" s="216"/>
      <c r="PZI184" s="216"/>
      <c r="PZJ184" s="216"/>
      <c r="PZK184" s="216"/>
      <c r="PZL184" s="216"/>
      <c r="PZM184" s="216"/>
      <c r="PZN184" s="216"/>
      <c r="PZO184" s="216"/>
      <c r="PZP184" s="216"/>
      <c r="PZQ184" s="216"/>
      <c r="PZR184" s="216"/>
      <c r="PZS184" s="216"/>
      <c r="PZT184" s="216"/>
      <c r="PZU184" s="216"/>
      <c r="PZV184" s="216"/>
      <c r="PZW184" s="216"/>
      <c r="PZX184" s="216"/>
      <c r="PZY184" s="216"/>
      <c r="PZZ184" s="216"/>
      <c r="QAA184" s="216"/>
      <c r="QAB184" s="216"/>
      <c r="QAC184" s="216"/>
      <c r="QAD184" s="216"/>
      <c r="QAE184" s="216"/>
      <c r="QAF184" s="216"/>
      <c r="QAG184" s="216"/>
      <c r="QAH184" s="216"/>
      <c r="QAI184" s="216"/>
      <c r="QAJ184" s="216"/>
      <c r="QAK184" s="216"/>
      <c r="QAL184" s="216"/>
      <c r="QAM184" s="216"/>
      <c r="QAN184" s="216"/>
      <c r="QAO184" s="216"/>
      <c r="QAP184" s="216"/>
      <c r="QAQ184" s="216"/>
      <c r="QAR184" s="216"/>
      <c r="QAS184" s="216"/>
      <c r="QAT184" s="216"/>
      <c r="QAU184" s="216"/>
      <c r="QAV184" s="216"/>
      <c r="QAW184" s="216"/>
      <c r="QAX184" s="216"/>
      <c r="QAY184" s="216"/>
      <c r="QAZ184" s="216"/>
      <c r="QBA184" s="216"/>
      <c r="QBB184" s="216"/>
      <c r="QBC184" s="216"/>
      <c r="QBD184" s="216"/>
      <c r="QBE184" s="216"/>
      <c r="QBF184" s="216"/>
      <c r="QBG184" s="216"/>
      <c r="QBH184" s="216"/>
      <c r="QBI184" s="216"/>
      <c r="QBJ184" s="216"/>
      <c r="QBK184" s="216"/>
      <c r="QBL184" s="216"/>
      <c r="QBM184" s="216"/>
      <c r="QBN184" s="216"/>
      <c r="QBO184" s="216"/>
      <c r="QBP184" s="216"/>
      <c r="QBQ184" s="216"/>
      <c r="QBR184" s="216"/>
      <c r="QBS184" s="216"/>
      <c r="QBT184" s="216"/>
      <c r="QBU184" s="216"/>
      <c r="QBV184" s="216"/>
      <c r="QBW184" s="216"/>
      <c r="QBX184" s="216"/>
      <c r="QBY184" s="216"/>
      <c r="QBZ184" s="216"/>
      <c r="QCA184" s="216"/>
      <c r="QCB184" s="216"/>
      <c r="QCC184" s="216"/>
      <c r="QCD184" s="216"/>
      <c r="QCE184" s="216"/>
      <c r="QCF184" s="216"/>
      <c r="QCG184" s="216"/>
      <c r="QCH184" s="216"/>
      <c r="QCI184" s="216"/>
      <c r="QCJ184" s="216"/>
      <c r="QCK184" s="216"/>
      <c r="QCL184" s="216"/>
      <c r="QCM184" s="216"/>
      <c r="QCN184" s="216"/>
      <c r="QCO184" s="216"/>
      <c r="QCP184" s="216"/>
      <c r="QCQ184" s="216"/>
      <c r="QCR184" s="216"/>
      <c r="QCS184" s="216"/>
      <c r="QCT184" s="216"/>
      <c r="QCU184" s="216"/>
      <c r="QCV184" s="216"/>
      <c r="QCW184" s="216"/>
      <c r="QCX184" s="216"/>
      <c r="QCY184" s="216"/>
      <c r="QCZ184" s="216"/>
      <c r="QDA184" s="216"/>
      <c r="QDB184" s="216"/>
      <c r="QDC184" s="216"/>
      <c r="QDD184" s="216"/>
      <c r="QDE184" s="216"/>
      <c r="QDF184" s="216"/>
      <c r="QDG184" s="216"/>
      <c r="QDH184" s="216"/>
      <c r="QDI184" s="216"/>
      <c r="QDJ184" s="216"/>
      <c r="QDK184" s="216"/>
      <c r="QDL184" s="216"/>
      <c r="QDM184" s="216"/>
      <c r="QDN184" s="216"/>
      <c r="QDO184" s="216"/>
      <c r="QDP184" s="216"/>
      <c r="QDQ184" s="216"/>
      <c r="QDR184" s="216"/>
      <c r="QDS184" s="216"/>
      <c r="QDT184" s="216"/>
      <c r="QDU184" s="216"/>
      <c r="QDV184" s="216"/>
      <c r="QDW184" s="216"/>
      <c r="QDX184" s="216"/>
      <c r="QDY184" s="216"/>
      <c r="QDZ184" s="216"/>
      <c r="QEA184" s="216"/>
      <c r="QEB184" s="216"/>
      <c r="QEC184" s="216"/>
      <c r="QED184" s="216"/>
      <c r="QEE184" s="216"/>
      <c r="QEF184" s="216"/>
      <c r="QEG184" s="216"/>
      <c r="QEH184" s="216"/>
      <c r="QEI184" s="216"/>
      <c r="QEJ184" s="216"/>
      <c r="QEK184" s="216"/>
      <c r="QEL184" s="216"/>
      <c r="QEM184" s="216"/>
      <c r="QEN184" s="216"/>
      <c r="QEO184" s="216"/>
      <c r="QEP184" s="216"/>
      <c r="QEQ184" s="216"/>
      <c r="QER184" s="216"/>
      <c r="QES184" s="216"/>
      <c r="QET184" s="216"/>
      <c r="QEU184" s="216"/>
      <c r="QEV184" s="216"/>
      <c r="QEW184" s="216"/>
      <c r="QEX184" s="216"/>
      <c r="QEY184" s="216"/>
      <c r="QEZ184" s="216"/>
      <c r="QFA184" s="216"/>
      <c r="QFB184" s="216"/>
      <c r="QFC184" s="216"/>
      <c r="QFD184" s="216"/>
      <c r="QFE184" s="216"/>
      <c r="QFF184" s="216"/>
      <c r="QFG184" s="216"/>
      <c r="QFH184" s="216"/>
      <c r="QFI184" s="216"/>
      <c r="QFJ184" s="216"/>
      <c r="QFK184" s="216"/>
      <c r="QFL184" s="216"/>
      <c r="QFM184" s="216"/>
      <c r="QFN184" s="216"/>
      <c r="QFO184" s="216"/>
      <c r="QFP184" s="216"/>
      <c r="QFQ184" s="216"/>
      <c r="QFR184" s="216"/>
      <c r="QFS184" s="216"/>
      <c r="QFT184" s="216"/>
      <c r="QFU184" s="216"/>
      <c r="QFV184" s="216"/>
      <c r="QFW184" s="216"/>
      <c r="QFX184" s="216"/>
      <c r="QFY184" s="216"/>
      <c r="QFZ184" s="216"/>
      <c r="QGA184" s="216"/>
      <c r="QGB184" s="216"/>
      <c r="QGC184" s="216"/>
      <c r="QGD184" s="216"/>
      <c r="QGE184" s="216"/>
      <c r="QGF184" s="216"/>
      <c r="QGG184" s="216"/>
      <c r="QGH184" s="216"/>
      <c r="QGI184" s="216"/>
      <c r="QGJ184" s="216"/>
      <c r="QGK184" s="216"/>
      <c r="QGL184" s="216"/>
      <c r="QGM184" s="216"/>
      <c r="QGN184" s="216"/>
      <c r="QGO184" s="216"/>
      <c r="QGP184" s="216"/>
      <c r="QGQ184" s="216"/>
      <c r="QGR184" s="216"/>
      <c r="QGS184" s="216"/>
      <c r="QGT184" s="216"/>
      <c r="QGU184" s="216"/>
      <c r="QGV184" s="216"/>
      <c r="QGW184" s="216"/>
      <c r="QGX184" s="216"/>
      <c r="QGY184" s="216"/>
      <c r="QGZ184" s="216"/>
      <c r="QHA184" s="216"/>
      <c r="QHB184" s="216"/>
      <c r="QHC184" s="216"/>
      <c r="QHD184" s="216"/>
      <c r="QHE184" s="216"/>
      <c r="QHF184" s="216"/>
      <c r="QHG184" s="216"/>
      <c r="QHH184" s="216"/>
      <c r="QHI184" s="216"/>
      <c r="QHJ184" s="216"/>
      <c r="QHK184" s="216"/>
      <c r="QHL184" s="216"/>
      <c r="QHM184" s="216"/>
      <c r="QHN184" s="216"/>
      <c r="QHO184" s="216"/>
      <c r="QHP184" s="216"/>
      <c r="QHQ184" s="216"/>
      <c r="QHR184" s="216"/>
      <c r="QHS184" s="216"/>
      <c r="QHT184" s="216"/>
      <c r="QHU184" s="216"/>
      <c r="QHV184" s="216"/>
      <c r="QHW184" s="216"/>
      <c r="QHX184" s="216"/>
      <c r="QHY184" s="216"/>
      <c r="QHZ184" s="216"/>
      <c r="QIA184" s="216"/>
      <c r="QIB184" s="216"/>
      <c r="QIC184" s="216"/>
      <c r="QID184" s="216"/>
      <c r="QIE184" s="216"/>
      <c r="QIF184" s="216"/>
      <c r="QIG184" s="216"/>
      <c r="QIH184" s="216"/>
      <c r="QII184" s="216"/>
      <c r="QIJ184" s="216"/>
      <c r="QIK184" s="216"/>
      <c r="QIL184" s="216"/>
      <c r="QIM184" s="216"/>
      <c r="QIN184" s="216"/>
      <c r="QIO184" s="216"/>
      <c r="QIP184" s="216"/>
      <c r="QIQ184" s="216"/>
      <c r="QIR184" s="216"/>
      <c r="QIS184" s="216"/>
      <c r="QIT184" s="216"/>
      <c r="QIU184" s="216"/>
      <c r="QIV184" s="216"/>
      <c r="QIW184" s="216"/>
      <c r="QIX184" s="216"/>
      <c r="QIY184" s="216"/>
      <c r="QIZ184" s="216"/>
      <c r="QJA184" s="216"/>
      <c r="QJB184" s="216"/>
      <c r="QJC184" s="216"/>
      <c r="QJD184" s="216"/>
      <c r="QJE184" s="216"/>
      <c r="QJF184" s="216"/>
      <c r="QJG184" s="216"/>
      <c r="QJH184" s="216"/>
      <c r="QJI184" s="216"/>
      <c r="QJJ184" s="216"/>
      <c r="QJK184" s="216"/>
      <c r="QJL184" s="216"/>
      <c r="QJM184" s="216"/>
      <c r="QJN184" s="216"/>
      <c r="QJO184" s="216"/>
      <c r="QJP184" s="216"/>
      <c r="QJQ184" s="216"/>
      <c r="QJR184" s="216"/>
      <c r="QJS184" s="216"/>
      <c r="QJT184" s="216"/>
      <c r="QJU184" s="216"/>
      <c r="QJV184" s="216"/>
      <c r="QJW184" s="216"/>
      <c r="QJX184" s="216"/>
      <c r="QJY184" s="216"/>
      <c r="QJZ184" s="216"/>
      <c r="QKA184" s="216"/>
      <c r="QKB184" s="216"/>
      <c r="QKC184" s="216"/>
      <c r="QKD184" s="216"/>
      <c r="QKE184" s="216"/>
      <c r="QKF184" s="216"/>
      <c r="QKG184" s="216"/>
      <c r="QKH184" s="216"/>
      <c r="QKI184" s="216"/>
      <c r="QKJ184" s="216"/>
      <c r="QKK184" s="216"/>
      <c r="QKL184" s="216"/>
      <c r="QKM184" s="216"/>
      <c r="QKN184" s="216"/>
      <c r="QKO184" s="216"/>
      <c r="QKP184" s="216"/>
      <c r="QKQ184" s="216"/>
      <c r="QKR184" s="216"/>
      <c r="QKS184" s="216"/>
      <c r="QKT184" s="216"/>
      <c r="QKU184" s="216"/>
      <c r="QKV184" s="216"/>
      <c r="QKW184" s="216"/>
      <c r="QKX184" s="216"/>
      <c r="QKY184" s="216"/>
      <c r="QKZ184" s="216"/>
      <c r="QLA184" s="216"/>
      <c r="QLB184" s="216"/>
      <c r="QLC184" s="216"/>
      <c r="QLD184" s="216"/>
      <c r="QLE184" s="216"/>
      <c r="QLF184" s="216"/>
      <c r="QLG184" s="216"/>
      <c r="QLH184" s="216"/>
      <c r="QLI184" s="216"/>
      <c r="QLJ184" s="216"/>
      <c r="QLK184" s="216"/>
      <c r="QLL184" s="216"/>
      <c r="QLM184" s="216"/>
      <c r="QLN184" s="216"/>
      <c r="QLO184" s="216"/>
      <c r="QLP184" s="216"/>
      <c r="QLQ184" s="216"/>
      <c r="QLR184" s="216"/>
      <c r="QLS184" s="216"/>
      <c r="QLT184" s="216"/>
      <c r="QLU184" s="216"/>
      <c r="QLV184" s="216"/>
      <c r="QLW184" s="216"/>
      <c r="QLX184" s="216"/>
      <c r="QLY184" s="216"/>
      <c r="QLZ184" s="216"/>
      <c r="QMA184" s="216"/>
      <c r="QMB184" s="216"/>
      <c r="QMC184" s="216"/>
      <c r="QMD184" s="216"/>
      <c r="QME184" s="216"/>
      <c r="QMF184" s="216"/>
      <c r="QMG184" s="216"/>
      <c r="QMH184" s="216"/>
      <c r="QMI184" s="216"/>
      <c r="QMJ184" s="216"/>
      <c r="QMK184" s="216"/>
      <c r="QML184" s="216"/>
      <c r="QMM184" s="216"/>
      <c r="QMN184" s="216"/>
      <c r="QMO184" s="216"/>
      <c r="QMP184" s="216"/>
      <c r="QMQ184" s="216"/>
      <c r="QMR184" s="216"/>
      <c r="QMS184" s="216"/>
      <c r="QMT184" s="216"/>
      <c r="QMU184" s="216"/>
      <c r="QMV184" s="216"/>
      <c r="QMW184" s="216"/>
      <c r="QMX184" s="216"/>
      <c r="QMY184" s="216"/>
      <c r="QMZ184" s="216"/>
      <c r="QNA184" s="216"/>
      <c r="QNB184" s="216"/>
      <c r="QNC184" s="216"/>
      <c r="QND184" s="216"/>
      <c r="QNE184" s="216"/>
      <c r="QNF184" s="216"/>
      <c r="QNG184" s="216"/>
      <c r="QNH184" s="216"/>
      <c r="QNI184" s="216"/>
      <c r="QNJ184" s="216"/>
      <c r="QNK184" s="216"/>
      <c r="QNL184" s="216"/>
      <c r="QNM184" s="216"/>
      <c r="QNN184" s="216"/>
      <c r="QNO184" s="216"/>
      <c r="QNP184" s="216"/>
      <c r="QNQ184" s="216"/>
      <c r="QNR184" s="216"/>
      <c r="QNS184" s="216"/>
      <c r="QNT184" s="216"/>
      <c r="QNU184" s="216"/>
      <c r="QNV184" s="216"/>
      <c r="QNW184" s="216"/>
      <c r="QNX184" s="216"/>
      <c r="QNY184" s="216"/>
      <c r="QNZ184" s="216"/>
      <c r="QOA184" s="216"/>
      <c r="QOB184" s="216"/>
      <c r="QOC184" s="216"/>
      <c r="QOD184" s="216"/>
      <c r="QOE184" s="216"/>
      <c r="QOF184" s="216"/>
      <c r="QOG184" s="216"/>
      <c r="QOH184" s="216"/>
      <c r="QOI184" s="216"/>
      <c r="QOJ184" s="216"/>
      <c r="QOK184" s="216"/>
      <c r="QOL184" s="216"/>
      <c r="QOM184" s="216"/>
      <c r="QON184" s="216"/>
      <c r="QOO184" s="216"/>
      <c r="QOP184" s="216"/>
      <c r="QOQ184" s="216"/>
      <c r="QOR184" s="216"/>
      <c r="QOS184" s="216"/>
      <c r="QOT184" s="216"/>
      <c r="QOU184" s="216"/>
      <c r="QOV184" s="216"/>
      <c r="QOW184" s="216"/>
      <c r="QOX184" s="216"/>
      <c r="QOY184" s="216"/>
      <c r="QOZ184" s="216"/>
      <c r="QPA184" s="216"/>
      <c r="QPB184" s="216"/>
      <c r="QPC184" s="216"/>
      <c r="QPD184" s="216"/>
      <c r="QPE184" s="216"/>
      <c r="QPF184" s="216"/>
      <c r="QPG184" s="216"/>
      <c r="QPH184" s="216"/>
      <c r="QPI184" s="216"/>
      <c r="QPJ184" s="216"/>
      <c r="QPK184" s="216"/>
      <c r="QPL184" s="216"/>
      <c r="QPM184" s="216"/>
      <c r="QPN184" s="216"/>
      <c r="QPO184" s="216"/>
      <c r="QPP184" s="216"/>
      <c r="QPQ184" s="216"/>
      <c r="QPR184" s="216"/>
      <c r="QPS184" s="216"/>
      <c r="QPT184" s="216"/>
      <c r="QPU184" s="216"/>
      <c r="QPV184" s="216"/>
      <c r="QPW184" s="216"/>
      <c r="QPX184" s="216"/>
      <c r="QPY184" s="216"/>
      <c r="QPZ184" s="216"/>
      <c r="QQA184" s="216"/>
      <c r="QQB184" s="216"/>
      <c r="QQC184" s="216"/>
      <c r="QQD184" s="216"/>
      <c r="QQE184" s="216"/>
      <c r="QQF184" s="216"/>
      <c r="QQG184" s="216"/>
      <c r="QQH184" s="216"/>
      <c r="QQI184" s="216"/>
      <c r="QQJ184" s="216"/>
      <c r="QQK184" s="216"/>
      <c r="QQL184" s="216"/>
      <c r="QQM184" s="216"/>
      <c r="QQN184" s="216"/>
      <c r="QQO184" s="216"/>
      <c r="QQP184" s="216"/>
      <c r="QQQ184" s="216"/>
      <c r="QQR184" s="216"/>
      <c r="QQS184" s="216"/>
      <c r="QQT184" s="216"/>
      <c r="QQU184" s="216"/>
      <c r="QQV184" s="216"/>
      <c r="QQW184" s="216"/>
      <c r="QQX184" s="216"/>
      <c r="QQY184" s="216"/>
      <c r="QQZ184" s="216"/>
      <c r="QRA184" s="216"/>
      <c r="QRB184" s="216"/>
      <c r="QRC184" s="216"/>
      <c r="QRD184" s="216"/>
      <c r="QRE184" s="216"/>
      <c r="QRF184" s="216"/>
      <c r="QRG184" s="216"/>
      <c r="QRH184" s="216"/>
      <c r="QRI184" s="216"/>
      <c r="QRJ184" s="216"/>
      <c r="QRK184" s="216"/>
      <c r="QRL184" s="216"/>
      <c r="QRM184" s="216"/>
      <c r="QRN184" s="216"/>
      <c r="QRO184" s="216"/>
      <c r="QRP184" s="216"/>
      <c r="QRQ184" s="216"/>
      <c r="QRR184" s="216"/>
      <c r="QRS184" s="216"/>
      <c r="QRT184" s="216"/>
      <c r="QRU184" s="216"/>
      <c r="QRV184" s="216"/>
      <c r="QRW184" s="216"/>
      <c r="QRX184" s="216"/>
      <c r="QRY184" s="216"/>
      <c r="QRZ184" s="216"/>
      <c r="QSA184" s="216"/>
      <c r="QSB184" s="216"/>
      <c r="QSC184" s="216"/>
      <c r="QSD184" s="216"/>
      <c r="QSE184" s="216"/>
      <c r="QSF184" s="216"/>
      <c r="QSG184" s="216"/>
      <c r="QSH184" s="216"/>
      <c r="QSI184" s="216"/>
      <c r="QSJ184" s="216"/>
      <c r="QSK184" s="216"/>
      <c r="QSL184" s="216"/>
      <c r="QSM184" s="216"/>
      <c r="QSN184" s="216"/>
      <c r="QSO184" s="216"/>
      <c r="QSP184" s="216"/>
      <c r="QSQ184" s="216"/>
      <c r="QSR184" s="216"/>
      <c r="QSS184" s="216"/>
      <c r="QST184" s="216"/>
      <c r="QSU184" s="216"/>
      <c r="QSV184" s="216"/>
      <c r="QSW184" s="216"/>
      <c r="QSX184" s="216"/>
      <c r="QSY184" s="216"/>
      <c r="QSZ184" s="216"/>
      <c r="QTA184" s="216"/>
      <c r="QTB184" s="216"/>
      <c r="QTC184" s="216"/>
      <c r="QTD184" s="216"/>
      <c r="QTE184" s="216"/>
      <c r="QTF184" s="216"/>
      <c r="QTG184" s="216"/>
      <c r="QTH184" s="216"/>
      <c r="QTI184" s="216"/>
      <c r="QTJ184" s="216"/>
      <c r="QTK184" s="216"/>
      <c r="QTL184" s="216"/>
      <c r="QTM184" s="216"/>
      <c r="QTN184" s="216"/>
      <c r="QTO184" s="216"/>
      <c r="QTP184" s="216"/>
      <c r="QTQ184" s="216"/>
      <c r="QTR184" s="216"/>
      <c r="QTS184" s="216"/>
      <c r="QTT184" s="216"/>
      <c r="QTU184" s="216"/>
      <c r="QTV184" s="216"/>
      <c r="QTW184" s="216"/>
      <c r="QTX184" s="216"/>
      <c r="QTY184" s="216"/>
      <c r="QTZ184" s="216"/>
      <c r="QUA184" s="216"/>
      <c r="QUB184" s="216"/>
      <c r="QUC184" s="216"/>
      <c r="QUD184" s="216"/>
      <c r="QUE184" s="216"/>
      <c r="QUF184" s="216"/>
      <c r="QUG184" s="216"/>
      <c r="QUH184" s="216"/>
      <c r="QUI184" s="216"/>
      <c r="QUJ184" s="216"/>
      <c r="QUK184" s="216"/>
      <c r="QUL184" s="216"/>
      <c r="QUM184" s="216"/>
      <c r="QUN184" s="216"/>
      <c r="QUO184" s="216"/>
      <c r="QUP184" s="216"/>
      <c r="QUQ184" s="216"/>
      <c r="QUR184" s="216"/>
      <c r="QUS184" s="216"/>
      <c r="QUT184" s="216"/>
      <c r="QUU184" s="216"/>
      <c r="QUV184" s="216"/>
      <c r="QUW184" s="216"/>
      <c r="QUX184" s="216"/>
      <c r="QUY184" s="216"/>
      <c r="QUZ184" s="216"/>
      <c r="QVA184" s="216"/>
      <c r="QVB184" s="216"/>
      <c r="QVC184" s="216"/>
      <c r="QVD184" s="216"/>
      <c r="QVE184" s="216"/>
      <c r="QVF184" s="216"/>
      <c r="QVG184" s="216"/>
      <c r="QVH184" s="216"/>
      <c r="QVI184" s="216"/>
      <c r="QVJ184" s="216"/>
      <c r="QVK184" s="216"/>
      <c r="QVL184" s="216"/>
      <c r="QVM184" s="216"/>
      <c r="QVN184" s="216"/>
      <c r="QVO184" s="216"/>
      <c r="QVP184" s="216"/>
      <c r="QVQ184" s="216"/>
      <c r="QVR184" s="216"/>
      <c r="QVS184" s="216"/>
      <c r="QVT184" s="216"/>
      <c r="QVU184" s="216"/>
      <c r="QVV184" s="216"/>
      <c r="QVW184" s="216"/>
      <c r="QVX184" s="216"/>
      <c r="QVY184" s="216"/>
      <c r="QVZ184" s="216"/>
      <c r="QWA184" s="216"/>
      <c r="QWB184" s="216"/>
      <c r="QWC184" s="216"/>
      <c r="QWD184" s="216"/>
      <c r="QWE184" s="216"/>
      <c r="QWF184" s="216"/>
      <c r="QWG184" s="216"/>
      <c r="QWH184" s="216"/>
      <c r="QWI184" s="216"/>
      <c r="QWJ184" s="216"/>
      <c r="QWK184" s="216"/>
      <c r="QWL184" s="216"/>
      <c r="QWM184" s="216"/>
      <c r="QWN184" s="216"/>
      <c r="QWO184" s="216"/>
      <c r="QWP184" s="216"/>
      <c r="QWQ184" s="216"/>
      <c r="QWR184" s="216"/>
      <c r="QWS184" s="216"/>
      <c r="QWT184" s="216"/>
      <c r="QWU184" s="216"/>
      <c r="QWV184" s="216"/>
      <c r="QWW184" s="216"/>
      <c r="QWX184" s="216"/>
      <c r="QWY184" s="216"/>
      <c r="QWZ184" s="216"/>
      <c r="QXA184" s="216"/>
      <c r="QXB184" s="216"/>
      <c r="QXC184" s="216"/>
      <c r="QXD184" s="216"/>
      <c r="QXE184" s="216"/>
      <c r="QXF184" s="216"/>
      <c r="QXG184" s="216"/>
      <c r="QXH184" s="216"/>
      <c r="QXI184" s="216"/>
      <c r="QXJ184" s="216"/>
      <c r="QXK184" s="216"/>
      <c r="QXL184" s="216"/>
      <c r="QXM184" s="216"/>
      <c r="QXN184" s="216"/>
      <c r="QXO184" s="216"/>
      <c r="QXP184" s="216"/>
      <c r="QXQ184" s="216"/>
      <c r="QXR184" s="216"/>
      <c r="QXS184" s="216"/>
      <c r="QXT184" s="216"/>
      <c r="QXU184" s="216"/>
      <c r="QXV184" s="216"/>
      <c r="QXW184" s="216"/>
      <c r="QXX184" s="216"/>
      <c r="QXY184" s="216"/>
      <c r="QXZ184" s="216"/>
      <c r="QYA184" s="216"/>
      <c r="QYB184" s="216"/>
      <c r="QYC184" s="216"/>
      <c r="QYD184" s="216"/>
      <c r="QYE184" s="216"/>
      <c r="QYF184" s="216"/>
      <c r="QYG184" s="216"/>
      <c r="QYH184" s="216"/>
      <c r="QYI184" s="216"/>
      <c r="QYJ184" s="216"/>
      <c r="QYK184" s="216"/>
      <c r="QYL184" s="216"/>
      <c r="QYM184" s="216"/>
      <c r="QYN184" s="216"/>
      <c r="QYO184" s="216"/>
      <c r="QYP184" s="216"/>
      <c r="QYQ184" s="216"/>
      <c r="QYR184" s="216"/>
      <c r="QYS184" s="216"/>
      <c r="QYT184" s="216"/>
      <c r="QYU184" s="216"/>
      <c r="QYV184" s="216"/>
      <c r="QYW184" s="216"/>
      <c r="QYX184" s="216"/>
      <c r="QYY184" s="216"/>
      <c r="QYZ184" s="216"/>
      <c r="QZA184" s="216"/>
      <c r="QZB184" s="216"/>
      <c r="QZC184" s="216"/>
      <c r="QZD184" s="216"/>
      <c r="QZE184" s="216"/>
      <c r="QZF184" s="216"/>
      <c r="QZG184" s="216"/>
      <c r="QZH184" s="216"/>
      <c r="QZI184" s="216"/>
      <c r="QZJ184" s="216"/>
      <c r="QZK184" s="216"/>
      <c r="QZL184" s="216"/>
      <c r="QZM184" s="216"/>
      <c r="QZN184" s="216"/>
      <c r="QZO184" s="216"/>
      <c r="QZP184" s="216"/>
      <c r="QZQ184" s="216"/>
      <c r="QZR184" s="216"/>
      <c r="QZS184" s="216"/>
      <c r="QZT184" s="216"/>
      <c r="QZU184" s="216"/>
      <c r="QZV184" s="216"/>
      <c r="QZW184" s="216"/>
      <c r="QZX184" s="216"/>
      <c r="QZY184" s="216"/>
      <c r="QZZ184" s="216"/>
      <c r="RAA184" s="216"/>
      <c r="RAB184" s="216"/>
      <c r="RAC184" s="216"/>
      <c r="RAD184" s="216"/>
      <c r="RAE184" s="216"/>
      <c r="RAF184" s="216"/>
      <c r="RAG184" s="216"/>
      <c r="RAH184" s="216"/>
      <c r="RAI184" s="216"/>
      <c r="RAJ184" s="216"/>
      <c r="RAK184" s="216"/>
      <c r="RAL184" s="216"/>
      <c r="RAM184" s="216"/>
      <c r="RAN184" s="216"/>
      <c r="RAO184" s="216"/>
      <c r="RAP184" s="216"/>
      <c r="RAQ184" s="216"/>
      <c r="RAR184" s="216"/>
      <c r="RAS184" s="216"/>
      <c r="RAT184" s="216"/>
      <c r="RAU184" s="216"/>
      <c r="RAV184" s="216"/>
      <c r="RAW184" s="216"/>
      <c r="RAX184" s="216"/>
      <c r="RAY184" s="216"/>
      <c r="RAZ184" s="216"/>
      <c r="RBA184" s="216"/>
      <c r="RBB184" s="216"/>
      <c r="RBC184" s="216"/>
      <c r="RBD184" s="216"/>
      <c r="RBE184" s="216"/>
      <c r="RBF184" s="216"/>
      <c r="RBG184" s="216"/>
      <c r="RBH184" s="216"/>
      <c r="RBI184" s="216"/>
      <c r="RBJ184" s="216"/>
      <c r="RBK184" s="216"/>
      <c r="RBL184" s="216"/>
      <c r="RBM184" s="216"/>
      <c r="RBN184" s="216"/>
      <c r="RBO184" s="216"/>
      <c r="RBP184" s="216"/>
      <c r="RBQ184" s="216"/>
      <c r="RBR184" s="216"/>
      <c r="RBS184" s="216"/>
      <c r="RBT184" s="216"/>
      <c r="RBU184" s="216"/>
      <c r="RBV184" s="216"/>
      <c r="RBW184" s="216"/>
      <c r="RBX184" s="216"/>
      <c r="RBY184" s="216"/>
      <c r="RBZ184" s="216"/>
      <c r="RCA184" s="216"/>
      <c r="RCB184" s="216"/>
      <c r="RCC184" s="216"/>
      <c r="RCD184" s="216"/>
      <c r="RCE184" s="216"/>
      <c r="RCF184" s="216"/>
      <c r="RCG184" s="216"/>
      <c r="RCH184" s="216"/>
      <c r="RCI184" s="216"/>
      <c r="RCJ184" s="216"/>
      <c r="RCK184" s="216"/>
      <c r="RCL184" s="216"/>
      <c r="RCM184" s="216"/>
      <c r="RCN184" s="216"/>
      <c r="RCO184" s="216"/>
      <c r="RCP184" s="216"/>
      <c r="RCQ184" s="216"/>
      <c r="RCR184" s="216"/>
      <c r="RCS184" s="216"/>
      <c r="RCT184" s="216"/>
      <c r="RCU184" s="216"/>
      <c r="RCV184" s="216"/>
      <c r="RCW184" s="216"/>
      <c r="RCX184" s="216"/>
      <c r="RCY184" s="216"/>
      <c r="RCZ184" s="216"/>
      <c r="RDA184" s="216"/>
      <c r="RDB184" s="216"/>
      <c r="RDC184" s="216"/>
      <c r="RDD184" s="216"/>
      <c r="RDE184" s="216"/>
      <c r="RDF184" s="216"/>
      <c r="RDG184" s="216"/>
      <c r="RDH184" s="216"/>
      <c r="RDI184" s="216"/>
      <c r="RDJ184" s="216"/>
      <c r="RDK184" s="216"/>
      <c r="RDL184" s="216"/>
      <c r="RDM184" s="216"/>
      <c r="RDN184" s="216"/>
      <c r="RDO184" s="216"/>
      <c r="RDP184" s="216"/>
      <c r="RDQ184" s="216"/>
      <c r="RDR184" s="216"/>
      <c r="RDS184" s="216"/>
      <c r="RDT184" s="216"/>
      <c r="RDU184" s="216"/>
      <c r="RDV184" s="216"/>
      <c r="RDW184" s="216"/>
      <c r="RDX184" s="216"/>
      <c r="RDY184" s="216"/>
      <c r="RDZ184" s="216"/>
      <c r="REA184" s="216"/>
      <c r="REB184" s="216"/>
      <c r="REC184" s="216"/>
      <c r="RED184" s="216"/>
      <c r="REE184" s="216"/>
      <c r="REF184" s="216"/>
      <c r="REG184" s="216"/>
      <c r="REH184" s="216"/>
      <c r="REI184" s="216"/>
      <c r="REJ184" s="216"/>
      <c r="REK184" s="216"/>
      <c r="REL184" s="216"/>
      <c r="REM184" s="216"/>
      <c r="REN184" s="216"/>
      <c r="REO184" s="216"/>
      <c r="REP184" s="216"/>
      <c r="REQ184" s="216"/>
      <c r="RER184" s="216"/>
      <c r="RES184" s="216"/>
      <c r="RET184" s="216"/>
      <c r="REU184" s="216"/>
      <c r="REV184" s="216"/>
      <c r="REW184" s="216"/>
      <c r="REX184" s="216"/>
      <c r="REY184" s="216"/>
      <c r="REZ184" s="216"/>
      <c r="RFA184" s="216"/>
      <c r="RFB184" s="216"/>
      <c r="RFC184" s="216"/>
      <c r="RFD184" s="216"/>
      <c r="RFE184" s="216"/>
      <c r="RFF184" s="216"/>
      <c r="RFG184" s="216"/>
      <c r="RFH184" s="216"/>
      <c r="RFI184" s="216"/>
      <c r="RFJ184" s="216"/>
      <c r="RFK184" s="216"/>
      <c r="RFL184" s="216"/>
      <c r="RFM184" s="216"/>
      <c r="RFN184" s="216"/>
      <c r="RFO184" s="216"/>
      <c r="RFP184" s="216"/>
      <c r="RFQ184" s="216"/>
      <c r="RFR184" s="216"/>
      <c r="RFS184" s="216"/>
      <c r="RFT184" s="216"/>
      <c r="RFU184" s="216"/>
      <c r="RFV184" s="216"/>
      <c r="RFW184" s="216"/>
      <c r="RFX184" s="216"/>
      <c r="RFY184" s="216"/>
      <c r="RFZ184" s="216"/>
      <c r="RGA184" s="216"/>
      <c r="RGB184" s="216"/>
      <c r="RGC184" s="216"/>
      <c r="RGD184" s="216"/>
      <c r="RGE184" s="216"/>
      <c r="RGF184" s="216"/>
      <c r="RGG184" s="216"/>
      <c r="RGH184" s="216"/>
      <c r="RGI184" s="216"/>
      <c r="RGJ184" s="216"/>
      <c r="RGK184" s="216"/>
      <c r="RGL184" s="216"/>
      <c r="RGM184" s="216"/>
      <c r="RGN184" s="216"/>
      <c r="RGO184" s="216"/>
      <c r="RGP184" s="216"/>
      <c r="RGQ184" s="216"/>
      <c r="RGR184" s="216"/>
      <c r="RGS184" s="216"/>
      <c r="RGT184" s="216"/>
      <c r="RGU184" s="216"/>
      <c r="RGV184" s="216"/>
      <c r="RGW184" s="216"/>
      <c r="RGX184" s="216"/>
      <c r="RGY184" s="216"/>
      <c r="RGZ184" s="216"/>
      <c r="RHA184" s="216"/>
      <c r="RHB184" s="216"/>
      <c r="RHC184" s="216"/>
      <c r="RHD184" s="216"/>
      <c r="RHE184" s="216"/>
      <c r="RHF184" s="216"/>
      <c r="RHG184" s="216"/>
      <c r="RHH184" s="216"/>
      <c r="RHI184" s="216"/>
      <c r="RHJ184" s="216"/>
      <c r="RHK184" s="216"/>
      <c r="RHL184" s="216"/>
      <c r="RHM184" s="216"/>
      <c r="RHN184" s="216"/>
      <c r="RHO184" s="216"/>
      <c r="RHP184" s="216"/>
      <c r="RHQ184" s="216"/>
      <c r="RHR184" s="216"/>
      <c r="RHS184" s="216"/>
      <c r="RHT184" s="216"/>
      <c r="RHU184" s="216"/>
      <c r="RHV184" s="216"/>
      <c r="RHW184" s="216"/>
      <c r="RHX184" s="216"/>
      <c r="RHY184" s="216"/>
      <c r="RHZ184" s="216"/>
      <c r="RIA184" s="216"/>
      <c r="RIB184" s="216"/>
      <c r="RIC184" s="216"/>
      <c r="RID184" s="216"/>
      <c r="RIE184" s="216"/>
      <c r="RIF184" s="216"/>
      <c r="RIG184" s="216"/>
      <c r="RIH184" s="216"/>
      <c r="RII184" s="216"/>
      <c r="RIJ184" s="216"/>
      <c r="RIK184" s="216"/>
      <c r="RIL184" s="216"/>
      <c r="RIM184" s="216"/>
      <c r="RIN184" s="216"/>
      <c r="RIO184" s="216"/>
      <c r="RIP184" s="216"/>
      <c r="RIQ184" s="216"/>
      <c r="RIR184" s="216"/>
      <c r="RIS184" s="216"/>
      <c r="RIT184" s="216"/>
      <c r="RIU184" s="216"/>
      <c r="RIV184" s="216"/>
      <c r="RIW184" s="216"/>
      <c r="RIX184" s="216"/>
      <c r="RIY184" s="216"/>
      <c r="RIZ184" s="216"/>
      <c r="RJA184" s="216"/>
      <c r="RJB184" s="216"/>
      <c r="RJC184" s="216"/>
      <c r="RJD184" s="216"/>
      <c r="RJE184" s="216"/>
      <c r="RJF184" s="216"/>
      <c r="RJG184" s="216"/>
      <c r="RJH184" s="216"/>
      <c r="RJI184" s="216"/>
      <c r="RJJ184" s="216"/>
      <c r="RJK184" s="216"/>
      <c r="RJL184" s="216"/>
      <c r="RJM184" s="216"/>
      <c r="RJN184" s="216"/>
      <c r="RJO184" s="216"/>
      <c r="RJP184" s="216"/>
      <c r="RJQ184" s="216"/>
      <c r="RJR184" s="216"/>
      <c r="RJS184" s="216"/>
      <c r="RJT184" s="216"/>
      <c r="RJU184" s="216"/>
      <c r="RJV184" s="216"/>
      <c r="RJW184" s="216"/>
      <c r="RJX184" s="216"/>
      <c r="RJY184" s="216"/>
      <c r="RJZ184" s="216"/>
      <c r="RKA184" s="216"/>
      <c r="RKB184" s="216"/>
      <c r="RKC184" s="216"/>
      <c r="RKD184" s="216"/>
      <c r="RKE184" s="216"/>
      <c r="RKF184" s="216"/>
      <c r="RKG184" s="216"/>
      <c r="RKH184" s="216"/>
      <c r="RKI184" s="216"/>
      <c r="RKJ184" s="216"/>
      <c r="RKK184" s="216"/>
      <c r="RKL184" s="216"/>
      <c r="RKM184" s="216"/>
      <c r="RKN184" s="216"/>
      <c r="RKO184" s="216"/>
      <c r="RKP184" s="216"/>
      <c r="RKQ184" s="216"/>
      <c r="RKR184" s="216"/>
      <c r="RKS184" s="216"/>
      <c r="RKT184" s="216"/>
      <c r="RKU184" s="216"/>
      <c r="RKV184" s="216"/>
      <c r="RKW184" s="216"/>
      <c r="RKX184" s="216"/>
      <c r="RKY184" s="216"/>
      <c r="RKZ184" s="216"/>
      <c r="RLA184" s="216"/>
      <c r="RLB184" s="216"/>
      <c r="RLC184" s="216"/>
      <c r="RLD184" s="216"/>
      <c r="RLE184" s="216"/>
      <c r="RLF184" s="216"/>
      <c r="RLG184" s="216"/>
      <c r="RLH184" s="216"/>
      <c r="RLI184" s="216"/>
      <c r="RLJ184" s="216"/>
      <c r="RLK184" s="216"/>
      <c r="RLL184" s="216"/>
      <c r="RLM184" s="216"/>
      <c r="RLN184" s="216"/>
      <c r="RLO184" s="216"/>
      <c r="RLP184" s="216"/>
      <c r="RLQ184" s="216"/>
      <c r="RLR184" s="216"/>
      <c r="RLS184" s="216"/>
      <c r="RLT184" s="216"/>
      <c r="RLU184" s="216"/>
      <c r="RLV184" s="216"/>
      <c r="RLW184" s="216"/>
      <c r="RLX184" s="216"/>
      <c r="RLY184" s="216"/>
      <c r="RLZ184" s="216"/>
      <c r="RMA184" s="216"/>
      <c r="RMB184" s="216"/>
      <c r="RMC184" s="216"/>
      <c r="RMD184" s="216"/>
      <c r="RME184" s="216"/>
      <c r="RMF184" s="216"/>
      <c r="RMG184" s="216"/>
      <c r="RMH184" s="216"/>
      <c r="RMI184" s="216"/>
      <c r="RMJ184" s="216"/>
      <c r="RMK184" s="216"/>
      <c r="RML184" s="216"/>
      <c r="RMM184" s="216"/>
      <c r="RMN184" s="216"/>
      <c r="RMO184" s="216"/>
      <c r="RMP184" s="216"/>
      <c r="RMQ184" s="216"/>
      <c r="RMR184" s="216"/>
      <c r="RMS184" s="216"/>
      <c r="RMT184" s="216"/>
      <c r="RMU184" s="216"/>
      <c r="RMV184" s="216"/>
      <c r="RMW184" s="216"/>
      <c r="RMX184" s="216"/>
      <c r="RMY184" s="216"/>
      <c r="RMZ184" s="216"/>
      <c r="RNA184" s="216"/>
      <c r="RNB184" s="216"/>
      <c r="RNC184" s="216"/>
      <c r="RND184" s="216"/>
      <c r="RNE184" s="216"/>
      <c r="RNF184" s="216"/>
      <c r="RNG184" s="216"/>
      <c r="RNH184" s="216"/>
      <c r="RNI184" s="216"/>
      <c r="RNJ184" s="216"/>
      <c r="RNK184" s="216"/>
      <c r="RNL184" s="216"/>
      <c r="RNM184" s="216"/>
      <c r="RNN184" s="216"/>
      <c r="RNO184" s="216"/>
      <c r="RNP184" s="216"/>
      <c r="RNQ184" s="216"/>
      <c r="RNR184" s="216"/>
      <c r="RNS184" s="216"/>
      <c r="RNT184" s="216"/>
      <c r="RNU184" s="216"/>
      <c r="RNV184" s="216"/>
      <c r="RNW184" s="216"/>
      <c r="RNX184" s="216"/>
      <c r="RNY184" s="216"/>
      <c r="RNZ184" s="216"/>
      <c r="ROA184" s="216"/>
      <c r="ROB184" s="216"/>
      <c r="ROC184" s="216"/>
      <c r="ROD184" s="216"/>
      <c r="ROE184" s="216"/>
      <c r="ROF184" s="216"/>
      <c r="ROG184" s="216"/>
      <c r="ROH184" s="216"/>
      <c r="ROI184" s="216"/>
      <c r="ROJ184" s="216"/>
      <c r="ROK184" s="216"/>
      <c r="ROL184" s="216"/>
      <c r="ROM184" s="216"/>
      <c r="RON184" s="216"/>
      <c r="ROO184" s="216"/>
      <c r="ROP184" s="216"/>
      <c r="ROQ184" s="216"/>
      <c r="ROR184" s="216"/>
      <c r="ROS184" s="216"/>
      <c r="ROT184" s="216"/>
      <c r="ROU184" s="216"/>
      <c r="ROV184" s="216"/>
      <c r="ROW184" s="216"/>
      <c r="ROX184" s="216"/>
      <c r="ROY184" s="216"/>
      <c r="ROZ184" s="216"/>
      <c r="RPA184" s="216"/>
      <c r="RPB184" s="216"/>
      <c r="RPC184" s="216"/>
      <c r="RPD184" s="216"/>
      <c r="RPE184" s="216"/>
      <c r="RPF184" s="216"/>
      <c r="RPG184" s="216"/>
      <c r="RPH184" s="216"/>
      <c r="RPI184" s="216"/>
      <c r="RPJ184" s="216"/>
      <c r="RPK184" s="216"/>
      <c r="RPL184" s="216"/>
      <c r="RPM184" s="216"/>
      <c r="RPN184" s="216"/>
      <c r="RPO184" s="216"/>
      <c r="RPP184" s="216"/>
      <c r="RPQ184" s="216"/>
      <c r="RPR184" s="216"/>
      <c r="RPS184" s="216"/>
      <c r="RPT184" s="216"/>
      <c r="RPU184" s="216"/>
      <c r="RPV184" s="216"/>
      <c r="RPW184" s="216"/>
      <c r="RPX184" s="216"/>
      <c r="RPY184" s="216"/>
      <c r="RPZ184" s="216"/>
      <c r="RQA184" s="216"/>
      <c r="RQB184" s="216"/>
      <c r="RQC184" s="216"/>
      <c r="RQD184" s="216"/>
      <c r="RQE184" s="216"/>
      <c r="RQF184" s="216"/>
      <c r="RQG184" s="216"/>
      <c r="RQH184" s="216"/>
      <c r="RQI184" s="216"/>
      <c r="RQJ184" s="216"/>
      <c r="RQK184" s="216"/>
      <c r="RQL184" s="216"/>
      <c r="RQM184" s="216"/>
      <c r="RQN184" s="216"/>
      <c r="RQO184" s="216"/>
      <c r="RQP184" s="216"/>
      <c r="RQQ184" s="216"/>
      <c r="RQR184" s="216"/>
      <c r="RQS184" s="216"/>
      <c r="RQT184" s="216"/>
      <c r="RQU184" s="216"/>
      <c r="RQV184" s="216"/>
      <c r="RQW184" s="216"/>
      <c r="RQX184" s="216"/>
      <c r="RQY184" s="216"/>
      <c r="RQZ184" s="216"/>
      <c r="RRA184" s="216"/>
      <c r="RRB184" s="216"/>
      <c r="RRC184" s="216"/>
      <c r="RRD184" s="216"/>
      <c r="RRE184" s="216"/>
      <c r="RRF184" s="216"/>
      <c r="RRG184" s="216"/>
      <c r="RRH184" s="216"/>
      <c r="RRI184" s="216"/>
      <c r="RRJ184" s="216"/>
      <c r="RRK184" s="216"/>
      <c r="RRL184" s="216"/>
      <c r="RRM184" s="216"/>
      <c r="RRN184" s="216"/>
      <c r="RRO184" s="216"/>
      <c r="RRP184" s="216"/>
      <c r="RRQ184" s="216"/>
      <c r="RRR184" s="216"/>
      <c r="RRS184" s="216"/>
      <c r="RRT184" s="216"/>
      <c r="RRU184" s="216"/>
      <c r="RRV184" s="216"/>
      <c r="RRW184" s="216"/>
      <c r="RRX184" s="216"/>
      <c r="RRY184" s="216"/>
      <c r="RRZ184" s="216"/>
      <c r="RSA184" s="216"/>
      <c r="RSB184" s="216"/>
      <c r="RSC184" s="216"/>
      <c r="RSD184" s="216"/>
      <c r="RSE184" s="216"/>
      <c r="RSF184" s="216"/>
      <c r="RSG184" s="216"/>
      <c r="RSH184" s="216"/>
      <c r="RSI184" s="216"/>
      <c r="RSJ184" s="216"/>
      <c r="RSK184" s="216"/>
      <c r="RSL184" s="216"/>
      <c r="RSM184" s="216"/>
      <c r="RSN184" s="216"/>
      <c r="RSO184" s="216"/>
      <c r="RSP184" s="216"/>
      <c r="RSQ184" s="216"/>
      <c r="RSR184" s="216"/>
      <c r="RSS184" s="216"/>
      <c r="RST184" s="216"/>
      <c r="RSU184" s="216"/>
      <c r="RSV184" s="216"/>
      <c r="RSW184" s="216"/>
      <c r="RSX184" s="216"/>
      <c r="RSY184" s="216"/>
      <c r="RSZ184" s="216"/>
      <c r="RTA184" s="216"/>
      <c r="RTB184" s="216"/>
      <c r="RTC184" s="216"/>
      <c r="RTD184" s="216"/>
      <c r="RTE184" s="216"/>
      <c r="RTF184" s="216"/>
      <c r="RTG184" s="216"/>
      <c r="RTH184" s="216"/>
      <c r="RTI184" s="216"/>
      <c r="RTJ184" s="216"/>
      <c r="RTK184" s="216"/>
      <c r="RTL184" s="216"/>
      <c r="RTM184" s="216"/>
      <c r="RTN184" s="216"/>
      <c r="RTO184" s="216"/>
      <c r="RTP184" s="216"/>
      <c r="RTQ184" s="216"/>
      <c r="RTR184" s="216"/>
      <c r="RTS184" s="216"/>
      <c r="RTT184" s="216"/>
      <c r="RTU184" s="216"/>
      <c r="RTV184" s="216"/>
      <c r="RTW184" s="216"/>
      <c r="RTX184" s="216"/>
      <c r="RTY184" s="216"/>
      <c r="RTZ184" s="216"/>
      <c r="RUA184" s="216"/>
      <c r="RUB184" s="216"/>
      <c r="RUC184" s="216"/>
      <c r="RUD184" s="216"/>
      <c r="RUE184" s="216"/>
      <c r="RUF184" s="216"/>
      <c r="RUG184" s="216"/>
      <c r="RUH184" s="216"/>
      <c r="RUI184" s="216"/>
      <c r="RUJ184" s="216"/>
      <c r="RUK184" s="216"/>
      <c r="RUL184" s="216"/>
      <c r="RUM184" s="216"/>
      <c r="RUN184" s="216"/>
      <c r="RUO184" s="216"/>
      <c r="RUP184" s="216"/>
      <c r="RUQ184" s="216"/>
      <c r="RUR184" s="216"/>
      <c r="RUS184" s="216"/>
      <c r="RUT184" s="216"/>
      <c r="RUU184" s="216"/>
      <c r="RUV184" s="216"/>
      <c r="RUW184" s="216"/>
      <c r="RUX184" s="216"/>
      <c r="RUY184" s="216"/>
      <c r="RUZ184" s="216"/>
      <c r="RVA184" s="216"/>
      <c r="RVB184" s="216"/>
      <c r="RVC184" s="216"/>
      <c r="RVD184" s="216"/>
      <c r="RVE184" s="216"/>
      <c r="RVF184" s="216"/>
      <c r="RVG184" s="216"/>
      <c r="RVH184" s="216"/>
      <c r="RVI184" s="216"/>
      <c r="RVJ184" s="216"/>
      <c r="RVK184" s="216"/>
      <c r="RVL184" s="216"/>
      <c r="RVM184" s="216"/>
      <c r="RVN184" s="216"/>
      <c r="RVO184" s="216"/>
      <c r="RVP184" s="216"/>
      <c r="RVQ184" s="216"/>
      <c r="RVR184" s="216"/>
      <c r="RVS184" s="216"/>
      <c r="RVT184" s="216"/>
      <c r="RVU184" s="216"/>
      <c r="RVV184" s="216"/>
      <c r="RVW184" s="216"/>
      <c r="RVX184" s="216"/>
      <c r="RVY184" s="216"/>
      <c r="RVZ184" s="216"/>
      <c r="RWA184" s="216"/>
      <c r="RWB184" s="216"/>
      <c r="RWC184" s="216"/>
      <c r="RWD184" s="216"/>
      <c r="RWE184" s="216"/>
      <c r="RWF184" s="216"/>
      <c r="RWG184" s="216"/>
      <c r="RWH184" s="216"/>
      <c r="RWI184" s="216"/>
      <c r="RWJ184" s="216"/>
      <c r="RWK184" s="216"/>
      <c r="RWL184" s="216"/>
      <c r="RWM184" s="216"/>
      <c r="RWN184" s="216"/>
      <c r="RWO184" s="216"/>
      <c r="RWP184" s="216"/>
      <c r="RWQ184" s="216"/>
      <c r="RWR184" s="216"/>
      <c r="RWS184" s="216"/>
      <c r="RWT184" s="216"/>
      <c r="RWU184" s="216"/>
      <c r="RWV184" s="216"/>
      <c r="RWW184" s="216"/>
      <c r="RWX184" s="216"/>
      <c r="RWY184" s="216"/>
      <c r="RWZ184" s="216"/>
      <c r="RXA184" s="216"/>
      <c r="RXB184" s="216"/>
      <c r="RXC184" s="216"/>
      <c r="RXD184" s="216"/>
      <c r="RXE184" s="216"/>
      <c r="RXF184" s="216"/>
      <c r="RXG184" s="216"/>
      <c r="RXH184" s="216"/>
      <c r="RXI184" s="216"/>
      <c r="RXJ184" s="216"/>
      <c r="RXK184" s="216"/>
      <c r="RXL184" s="216"/>
      <c r="RXM184" s="216"/>
      <c r="RXN184" s="216"/>
      <c r="RXO184" s="216"/>
      <c r="RXP184" s="216"/>
      <c r="RXQ184" s="216"/>
      <c r="RXR184" s="216"/>
      <c r="RXS184" s="216"/>
      <c r="RXT184" s="216"/>
      <c r="RXU184" s="216"/>
      <c r="RXV184" s="216"/>
      <c r="RXW184" s="216"/>
      <c r="RXX184" s="216"/>
      <c r="RXY184" s="216"/>
      <c r="RXZ184" s="216"/>
      <c r="RYA184" s="216"/>
      <c r="RYB184" s="216"/>
      <c r="RYC184" s="216"/>
      <c r="RYD184" s="216"/>
      <c r="RYE184" s="216"/>
      <c r="RYF184" s="216"/>
      <c r="RYG184" s="216"/>
      <c r="RYH184" s="216"/>
      <c r="RYI184" s="216"/>
      <c r="RYJ184" s="216"/>
      <c r="RYK184" s="216"/>
      <c r="RYL184" s="216"/>
      <c r="RYM184" s="216"/>
      <c r="RYN184" s="216"/>
      <c r="RYO184" s="216"/>
      <c r="RYP184" s="216"/>
      <c r="RYQ184" s="216"/>
      <c r="RYR184" s="216"/>
      <c r="RYS184" s="216"/>
      <c r="RYT184" s="216"/>
      <c r="RYU184" s="216"/>
      <c r="RYV184" s="216"/>
      <c r="RYW184" s="216"/>
      <c r="RYX184" s="216"/>
      <c r="RYY184" s="216"/>
      <c r="RYZ184" s="216"/>
      <c r="RZA184" s="216"/>
      <c r="RZB184" s="216"/>
      <c r="RZC184" s="216"/>
      <c r="RZD184" s="216"/>
      <c r="RZE184" s="216"/>
      <c r="RZF184" s="216"/>
      <c r="RZG184" s="216"/>
      <c r="RZH184" s="216"/>
      <c r="RZI184" s="216"/>
      <c r="RZJ184" s="216"/>
      <c r="RZK184" s="216"/>
      <c r="RZL184" s="216"/>
      <c r="RZM184" s="216"/>
      <c r="RZN184" s="216"/>
      <c r="RZO184" s="216"/>
      <c r="RZP184" s="216"/>
      <c r="RZQ184" s="216"/>
      <c r="RZR184" s="216"/>
      <c r="RZS184" s="216"/>
      <c r="RZT184" s="216"/>
      <c r="RZU184" s="216"/>
      <c r="RZV184" s="216"/>
      <c r="RZW184" s="216"/>
      <c r="RZX184" s="216"/>
      <c r="RZY184" s="216"/>
      <c r="RZZ184" s="216"/>
      <c r="SAA184" s="216"/>
      <c r="SAB184" s="216"/>
      <c r="SAC184" s="216"/>
      <c r="SAD184" s="216"/>
      <c r="SAE184" s="216"/>
      <c r="SAF184" s="216"/>
      <c r="SAG184" s="216"/>
      <c r="SAH184" s="216"/>
      <c r="SAI184" s="216"/>
      <c r="SAJ184" s="216"/>
      <c r="SAK184" s="216"/>
      <c r="SAL184" s="216"/>
      <c r="SAM184" s="216"/>
      <c r="SAN184" s="216"/>
      <c r="SAO184" s="216"/>
      <c r="SAP184" s="216"/>
      <c r="SAQ184" s="216"/>
      <c r="SAR184" s="216"/>
      <c r="SAS184" s="216"/>
      <c r="SAT184" s="216"/>
      <c r="SAU184" s="216"/>
      <c r="SAV184" s="216"/>
      <c r="SAW184" s="216"/>
      <c r="SAX184" s="216"/>
      <c r="SAY184" s="216"/>
      <c r="SAZ184" s="216"/>
      <c r="SBA184" s="216"/>
      <c r="SBB184" s="216"/>
      <c r="SBC184" s="216"/>
      <c r="SBD184" s="216"/>
      <c r="SBE184" s="216"/>
      <c r="SBF184" s="216"/>
      <c r="SBG184" s="216"/>
      <c r="SBH184" s="216"/>
      <c r="SBI184" s="216"/>
      <c r="SBJ184" s="216"/>
      <c r="SBK184" s="216"/>
      <c r="SBL184" s="216"/>
      <c r="SBM184" s="216"/>
      <c r="SBN184" s="216"/>
      <c r="SBO184" s="216"/>
      <c r="SBP184" s="216"/>
      <c r="SBQ184" s="216"/>
      <c r="SBR184" s="216"/>
      <c r="SBS184" s="216"/>
      <c r="SBT184" s="216"/>
      <c r="SBU184" s="216"/>
      <c r="SBV184" s="216"/>
      <c r="SBW184" s="216"/>
      <c r="SBX184" s="216"/>
      <c r="SBY184" s="216"/>
      <c r="SBZ184" s="216"/>
      <c r="SCA184" s="216"/>
      <c r="SCB184" s="216"/>
      <c r="SCC184" s="216"/>
      <c r="SCD184" s="216"/>
      <c r="SCE184" s="216"/>
      <c r="SCF184" s="216"/>
      <c r="SCG184" s="216"/>
      <c r="SCH184" s="216"/>
      <c r="SCI184" s="216"/>
      <c r="SCJ184" s="216"/>
      <c r="SCK184" s="216"/>
      <c r="SCL184" s="216"/>
      <c r="SCM184" s="216"/>
      <c r="SCN184" s="216"/>
      <c r="SCO184" s="216"/>
      <c r="SCP184" s="216"/>
      <c r="SCQ184" s="216"/>
      <c r="SCR184" s="216"/>
      <c r="SCS184" s="216"/>
      <c r="SCT184" s="216"/>
      <c r="SCU184" s="216"/>
      <c r="SCV184" s="216"/>
      <c r="SCW184" s="216"/>
      <c r="SCX184" s="216"/>
      <c r="SCY184" s="216"/>
      <c r="SCZ184" s="216"/>
      <c r="SDA184" s="216"/>
      <c r="SDB184" s="216"/>
      <c r="SDC184" s="216"/>
      <c r="SDD184" s="216"/>
      <c r="SDE184" s="216"/>
      <c r="SDF184" s="216"/>
      <c r="SDG184" s="216"/>
      <c r="SDH184" s="216"/>
      <c r="SDI184" s="216"/>
      <c r="SDJ184" s="216"/>
      <c r="SDK184" s="216"/>
      <c r="SDL184" s="216"/>
      <c r="SDM184" s="216"/>
      <c r="SDN184" s="216"/>
      <c r="SDO184" s="216"/>
      <c r="SDP184" s="216"/>
      <c r="SDQ184" s="216"/>
      <c r="SDR184" s="216"/>
      <c r="SDS184" s="216"/>
      <c r="SDT184" s="216"/>
      <c r="SDU184" s="216"/>
      <c r="SDV184" s="216"/>
      <c r="SDW184" s="216"/>
      <c r="SDX184" s="216"/>
      <c r="SDY184" s="216"/>
      <c r="SDZ184" s="216"/>
      <c r="SEA184" s="216"/>
      <c r="SEB184" s="216"/>
      <c r="SEC184" s="216"/>
      <c r="SED184" s="216"/>
      <c r="SEE184" s="216"/>
      <c r="SEF184" s="216"/>
      <c r="SEG184" s="216"/>
      <c r="SEH184" s="216"/>
      <c r="SEI184" s="216"/>
      <c r="SEJ184" s="216"/>
      <c r="SEK184" s="216"/>
      <c r="SEL184" s="216"/>
      <c r="SEM184" s="216"/>
      <c r="SEN184" s="216"/>
      <c r="SEO184" s="216"/>
      <c r="SEP184" s="216"/>
      <c r="SEQ184" s="216"/>
      <c r="SER184" s="216"/>
      <c r="SES184" s="216"/>
      <c r="SET184" s="216"/>
      <c r="SEU184" s="216"/>
      <c r="SEV184" s="216"/>
      <c r="SEW184" s="216"/>
      <c r="SEX184" s="216"/>
      <c r="SEY184" s="216"/>
      <c r="SEZ184" s="216"/>
      <c r="SFA184" s="216"/>
      <c r="SFB184" s="216"/>
      <c r="SFC184" s="216"/>
      <c r="SFD184" s="216"/>
      <c r="SFE184" s="216"/>
      <c r="SFF184" s="216"/>
      <c r="SFG184" s="216"/>
      <c r="SFH184" s="216"/>
      <c r="SFI184" s="216"/>
      <c r="SFJ184" s="216"/>
      <c r="SFK184" s="216"/>
      <c r="SFL184" s="216"/>
      <c r="SFM184" s="216"/>
      <c r="SFN184" s="216"/>
      <c r="SFO184" s="216"/>
      <c r="SFP184" s="216"/>
      <c r="SFQ184" s="216"/>
      <c r="SFR184" s="216"/>
      <c r="SFS184" s="216"/>
      <c r="SFT184" s="216"/>
      <c r="SFU184" s="216"/>
      <c r="SFV184" s="216"/>
      <c r="SFW184" s="216"/>
      <c r="SFX184" s="216"/>
      <c r="SFY184" s="216"/>
      <c r="SFZ184" s="216"/>
      <c r="SGA184" s="216"/>
      <c r="SGB184" s="216"/>
      <c r="SGC184" s="216"/>
      <c r="SGD184" s="216"/>
      <c r="SGE184" s="216"/>
      <c r="SGF184" s="216"/>
      <c r="SGG184" s="216"/>
      <c r="SGH184" s="216"/>
      <c r="SGI184" s="216"/>
      <c r="SGJ184" s="216"/>
      <c r="SGK184" s="216"/>
      <c r="SGL184" s="216"/>
      <c r="SGM184" s="216"/>
      <c r="SGN184" s="216"/>
      <c r="SGO184" s="216"/>
      <c r="SGP184" s="216"/>
      <c r="SGQ184" s="216"/>
      <c r="SGR184" s="216"/>
      <c r="SGS184" s="216"/>
      <c r="SGT184" s="216"/>
      <c r="SGU184" s="216"/>
      <c r="SGV184" s="216"/>
      <c r="SGW184" s="216"/>
      <c r="SGX184" s="216"/>
      <c r="SGY184" s="216"/>
      <c r="SGZ184" s="216"/>
      <c r="SHA184" s="216"/>
      <c r="SHB184" s="216"/>
      <c r="SHC184" s="216"/>
      <c r="SHD184" s="216"/>
      <c r="SHE184" s="216"/>
      <c r="SHF184" s="216"/>
      <c r="SHG184" s="216"/>
      <c r="SHH184" s="216"/>
      <c r="SHI184" s="216"/>
      <c r="SHJ184" s="216"/>
      <c r="SHK184" s="216"/>
      <c r="SHL184" s="216"/>
      <c r="SHM184" s="216"/>
      <c r="SHN184" s="216"/>
      <c r="SHO184" s="216"/>
      <c r="SHP184" s="216"/>
      <c r="SHQ184" s="216"/>
      <c r="SHR184" s="216"/>
      <c r="SHS184" s="216"/>
      <c r="SHT184" s="216"/>
      <c r="SHU184" s="216"/>
      <c r="SHV184" s="216"/>
      <c r="SHW184" s="216"/>
      <c r="SHX184" s="216"/>
      <c r="SHY184" s="216"/>
      <c r="SHZ184" s="216"/>
      <c r="SIA184" s="216"/>
      <c r="SIB184" s="216"/>
      <c r="SIC184" s="216"/>
      <c r="SID184" s="216"/>
      <c r="SIE184" s="216"/>
      <c r="SIF184" s="216"/>
      <c r="SIG184" s="216"/>
      <c r="SIH184" s="216"/>
      <c r="SII184" s="216"/>
      <c r="SIJ184" s="216"/>
      <c r="SIK184" s="216"/>
      <c r="SIL184" s="216"/>
      <c r="SIM184" s="216"/>
      <c r="SIN184" s="216"/>
      <c r="SIO184" s="216"/>
      <c r="SIP184" s="216"/>
      <c r="SIQ184" s="216"/>
      <c r="SIR184" s="216"/>
      <c r="SIS184" s="216"/>
      <c r="SIT184" s="216"/>
      <c r="SIU184" s="216"/>
      <c r="SIV184" s="216"/>
      <c r="SIW184" s="216"/>
      <c r="SIX184" s="216"/>
      <c r="SIY184" s="216"/>
      <c r="SIZ184" s="216"/>
      <c r="SJA184" s="216"/>
      <c r="SJB184" s="216"/>
      <c r="SJC184" s="216"/>
      <c r="SJD184" s="216"/>
      <c r="SJE184" s="216"/>
      <c r="SJF184" s="216"/>
      <c r="SJG184" s="216"/>
      <c r="SJH184" s="216"/>
      <c r="SJI184" s="216"/>
      <c r="SJJ184" s="216"/>
      <c r="SJK184" s="216"/>
      <c r="SJL184" s="216"/>
      <c r="SJM184" s="216"/>
      <c r="SJN184" s="216"/>
      <c r="SJO184" s="216"/>
      <c r="SJP184" s="216"/>
      <c r="SJQ184" s="216"/>
      <c r="SJR184" s="216"/>
      <c r="SJS184" s="216"/>
      <c r="SJT184" s="216"/>
      <c r="SJU184" s="216"/>
      <c r="SJV184" s="216"/>
      <c r="SJW184" s="216"/>
      <c r="SJX184" s="216"/>
      <c r="SJY184" s="216"/>
      <c r="SJZ184" s="216"/>
      <c r="SKA184" s="216"/>
      <c r="SKB184" s="216"/>
      <c r="SKC184" s="216"/>
      <c r="SKD184" s="216"/>
      <c r="SKE184" s="216"/>
      <c r="SKF184" s="216"/>
      <c r="SKG184" s="216"/>
      <c r="SKH184" s="216"/>
      <c r="SKI184" s="216"/>
      <c r="SKJ184" s="216"/>
      <c r="SKK184" s="216"/>
      <c r="SKL184" s="216"/>
      <c r="SKM184" s="216"/>
      <c r="SKN184" s="216"/>
      <c r="SKO184" s="216"/>
      <c r="SKP184" s="216"/>
      <c r="SKQ184" s="216"/>
      <c r="SKR184" s="216"/>
      <c r="SKS184" s="216"/>
      <c r="SKT184" s="216"/>
      <c r="SKU184" s="216"/>
      <c r="SKV184" s="216"/>
      <c r="SKW184" s="216"/>
      <c r="SKX184" s="216"/>
      <c r="SKY184" s="216"/>
      <c r="SKZ184" s="216"/>
      <c r="SLA184" s="216"/>
      <c r="SLB184" s="216"/>
      <c r="SLC184" s="216"/>
      <c r="SLD184" s="216"/>
      <c r="SLE184" s="216"/>
      <c r="SLF184" s="216"/>
      <c r="SLG184" s="216"/>
      <c r="SLH184" s="216"/>
      <c r="SLI184" s="216"/>
      <c r="SLJ184" s="216"/>
      <c r="SLK184" s="216"/>
      <c r="SLL184" s="216"/>
      <c r="SLM184" s="216"/>
      <c r="SLN184" s="216"/>
      <c r="SLO184" s="216"/>
      <c r="SLP184" s="216"/>
      <c r="SLQ184" s="216"/>
      <c r="SLR184" s="216"/>
      <c r="SLS184" s="216"/>
      <c r="SLT184" s="216"/>
      <c r="SLU184" s="216"/>
      <c r="SLV184" s="216"/>
      <c r="SLW184" s="216"/>
      <c r="SLX184" s="216"/>
      <c r="SLY184" s="216"/>
      <c r="SLZ184" s="216"/>
      <c r="SMA184" s="216"/>
      <c r="SMB184" s="216"/>
      <c r="SMC184" s="216"/>
      <c r="SMD184" s="216"/>
      <c r="SME184" s="216"/>
      <c r="SMF184" s="216"/>
      <c r="SMG184" s="216"/>
      <c r="SMH184" s="216"/>
      <c r="SMI184" s="216"/>
      <c r="SMJ184" s="216"/>
      <c r="SMK184" s="216"/>
      <c r="SML184" s="216"/>
      <c r="SMM184" s="216"/>
      <c r="SMN184" s="216"/>
      <c r="SMO184" s="216"/>
      <c r="SMP184" s="216"/>
      <c r="SMQ184" s="216"/>
      <c r="SMR184" s="216"/>
      <c r="SMS184" s="216"/>
      <c r="SMT184" s="216"/>
      <c r="SMU184" s="216"/>
      <c r="SMV184" s="216"/>
      <c r="SMW184" s="216"/>
      <c r="SMX184" s="216"/>
      <c r="SMY184" s="216"/>
      <c r="SMZ184" s="216"/>
      <c r="SNA184" s="216"/>
      <c r="SNB184" s="216"/>
      <c r="SNC184" s="216"/>
      <c r="SND184" s="216"/>
      <c r="SNE184" s="216"/>
      <c r="SNF184" s="216"/>
      <c r="SNG184" s="216"/>
      <c r="SNH184" s="216"/>
      <c r="SNI184" s="216"/>
      <c r="SNJ184" s="216"/>
      <c r="SNK184" s="216"/>
      <c r="SNL184" s="216"/>
      <c r="SNM184" s="216"/>
      <c r="SNN184" s="216"/>
      <c r="SNO184" s="216"/>
      <c r="SNP184" s="216"/>
      <c r="SNQ184" s="216"/>
      <c r="SNR184" s="216"/>
      <c r="SNS184" s="216"/>
      <c r="SNT184" s="216"/>
      <c r="SNU184" s="216"/>
      <c r="SNV184" s="216"/>
      <c r="SNW184" s="216"/>
      <c r="SNX184" s="216"/>
      <c r="SNY184" s="216"/>
      <c r="SNZ184" s="216"/>
      <c r="SOA184" s="216"/>
      <c r="SOB184" s="216"/>
      <c r="SOC184" s="216"/>
      <c r="SOD184" s="216"/>
      <c r="SOE184" s="216"/>
      <c r="SOF184" s="216"/>
      <c r="SOG184" s="216"/>
      <c r="SOH184" s="216"/>
      <c r="SOI184" s="216"/>
      <c r="SOJ184" s="216"/>
      <c r="SOK184" s="216"/>
      <c r="SOL184" s="216"/>
      <c r="SOM184" s="216"/>
      <c r="SON184" s="216"/>
      <c r="SOO184" s="216"/>
      <c r="SOP184" s="216"/>
      <c r="SOQ184" s="216"/>
      <c r="SOR184" s="216"/>
      <c r="SOS184" s="216"/>
      <c r="SOT184" s="216"/>
      <c r="SOU184" s="216"/>
      <c r="SOV184" s="216"/>
      <c r="SOW184" s="216"/>
      <c r="SOX184" s="216"/>
      <c r="SOY184" s="216"/>
      <c r="SOZ184" s="216"/>
      <c r="SPA184" s="216"/>
      <c r="SPB184" s="216"/>
      <c r="SPC184" s="216"/>
      <c r="SPD184" s="216"/>
      <c r="SPE184" s="216"/>
      <c r="SPF184" s="216"/>
      <c r="SPG184" s="216"/>
      <c r="SPH184" s="216"/>
      <c r="SPI184" s="216"/>
      <c r="SPJ184" s="216"/>
      <c r="SPK184" s="216"/>
      <c r="SPL184" s="216"/>
      <c r="SPM184" s="216"/>
      <c r="SPN184" s="216"/>
      <c r="SPO184" s="216"/>
      <c r="SPP184" s="216"/>
      <c r="SPQ184" s="216"/>
      <c r="SPR184" s="216"/>
      <c r="SPS184" s="216"/>
      <c r="SPT184" s="216"/>
      <c r="SPU184" s="216"/>
      <c r="SPV184" s="216"/>
      <c r="SPW184" s="216"/>
      <c r="SPX184" s="216"/>
      <c r="SPY184" s="216"/>
      <c r="SPZ184" s="216"/>
      <c r="SQA184" s="216"/>
      <c r="SQB184" s="216"/>
      <c r="SQC184" s="216"/>
      <c r="SQD184" s="216"/>
      <c r="SQE184" s="216"/>
      <c r="SQF184" s="216"/>
      <c r="SQG184" s="216"/>
      <c r="SQH184" s="216"/>
      <c r="SQI184" s="216"/>
      <c r="SQJ184" s="216"/>
      <c r="SQK184" s="216"/>
      <c r="SQL184" s="216"/>
      <c r="SQM184" s="216"/>
      <c r="SQN184" s="216"/>
      <c r="SQO184" s="216"/>
      <c r="SQP184" s="216"/>
      <c r="SQQ184" s="216"/>
      <c r="SQR184" s="216"/>
      <c r="SQS184" s="216"/>
      <c r="SQT184" s="216"/>
      <c r="SQU184" s="216"/>
      <c r="SQV184" s="216"/>
      <c r="SQW184" s="216"/>
      <c r="SQX184" s="216"/>
      <c r="SQY184" s="216"/>
      <c r="SQZ184" s="216"/>
      <c r="SRA184" s="216"/>
      <c r="SRB184" s="216"/>
      <c r="SRC184" s="216"/>
      <c r="SRD184" s="216"/>
      <c r="SRE184" s="216"/>
      <c r="SRF184" s="216"/>
      <c r="SRG184" s="216"/>
      <c r="SRH184" s="216"/>
      <c r="SRI184" s="216"/>
      <c r="SRJ184" s="216"/>
      <c r="SRK184" s="216"/>
      <c r="SRL184" s="216"/>
      <c r="SRM184" s="216"/>
      <c r="SRN184" s="216"/>
      <c r="SRO184" s="216"/>
      <c r="SRP184" s="216"/>
      <c r="SRQ184" s="216"/>
      <c r="SRR184" s="216"/>
      <c r="SRS184" s="216"/>
      <c r="SRT184" s="216"/>
      <c r="SRU184" s="216"/>
      <c r="SRV184" s="216"/>
      <c r="SRW184" s="216"/>
      <c r="SRX184" s="216"/>
      <c r="SRY184" s="216"/>
      <c r="SRZ184" s="216"/>
      <c r="SSA184" s="216"/>
      <c r="SSB184" s="216"/>
      <c r="SSC184" s="216"/>
      <c r="SSD184" s="216"/>
      <c r="SSE184" s="216"/>
      <c r="SSF184" s="216"/>
      <c r="SSG184" s="216"/>
      <c r="SSH184" s="216"/>
      <c r="SSI184" s="216"/>
      <c r="SSJ184" s="216"/>
      <c r="SSK184" s="216"/>
      <c r="SSL184" s="216"/>
      <c r="SSM184" s="216"/>
      <c r="SSN184" s="216"/>
      <c r="SSO184" s="216"/>
      <c r="SSP184" s="216"/>
      <c r="SSQ184" s="216"/>
      <c r="SSR184" s="216"/>
      <c r="SSS184" s="216"/>
      <c r="SST184" s="216"/>
      <c r="SSU184" s="216"/>
      <c r="SSV184" s="216"/>
      <c r="SSW184" s="216"/>
      <c r="SSX184" s="216"/>
      <c r="SSY184" s="216"/>
      <c r="SSZ184" s="216"/>
      <c r="STA184" s="216"/>
      <c r="STB184" s="216"/>
      <c r="STC184" s="216"/>
      <c r="STD184" s="216"/>
      <c r="STE184" s="216"/>
      <c r="STF184" s="216"/>
      <c r="STG184" s="216"/>
      <c r="STH184" s="216"/>
      <c r="STI184" s="216"/>
      <c r="STJ184" s="216"/>
      <c r="STK184" s="216"/>
      <c r="STL184" s="216"/>
      <c r="STM184" s="216"/>
      <c r="STN184" s="216"/>
      <c r="STO184" s="216"/>
      <c r="STP184" s="216"/>
      <c r="STQ184" s="216"/>
      <c r="STR184" s="216"/>
      <c r="STS184" s="216"/>
      <c r="STT184" s="216"/>
      <c r="STU184" s="216"/>
      <c r="STV184" s="216"/>
      <c r="STW184" s="216"/>
      <c r="STX184" s="216"/>
      <c r="STY184" s="216"/>
      <c r="STZ184" s="216"/>
      <c r="SUA184" s="216"/>
      <c r="SUB184" s="216"/>
      <c r="SUC184" s="216"/>
      <c r="SUD184" s="216"/>
      <c r="SUE184" s="216"/>
      <c r="SUF184" s="216"/>
      <c r="SUG184" s="216"/>
      <c r="SUH184" s="216"/>
      <c r="SUI184" s="216"/>
      <c r="SUJ184" s="216"/>
      <c r="SUK184" s="216"/>
      <c r="SUL184" s="216"/>
      <c r="SUM184" s="216"/>
      <c r="SUN184" s="216"/>
      <c r="SUO184" s="216"/>
      <c r="SUP184" s="216"/>
      <c r="SUQ184" s="216"/>
      <c r="SUR184" s="216"/>
      <c r="SUS184" s="216"/>
      <c r="SUT184" s="216"/>
      <c r="SUU184" s="216"/>
      <c r="SUV184" s="216"/>
      <c r="SUW184" s="216"/>
      <c r="SUX184" s="216"/>
      <c r="SUY184" s="216"/>
      <c r="SUZ184" s="216"/>
      <c r="SVA184" s="216"/>
      <c r="SVB184" s="216"/>
      <c r="SVC184" s="216"/>
      <c r="SVD184" s="216"/>
      <c r="SVE184" s="216"/>
      <c r="SVF184" s="216"/>
      <c r="SVG184" s="216"/>
      <c r="SVH184" s="216"/>
      <c r="SVI184" s="216"/>
      <c r="SVJ184" s="216"/>
      <c r="SVK184" s="216"/>
      <c r="SVL184" s="216"/>
      <c r="SVM184" s="216"/>
      <c r="SVN184" s="216"/>
      <c r="SVO184" s="216"/>
      <c r="SVP184" s="216"/>
      <c r="SVQ184" s="216"/>
      <c r="SVR184" s="216"/>
      <c r="SVS184" s="216"/>
      <c r="SVT184" s="216"/>
      <c r="SVU184" s="216"/>
      <c r="SVV184" s="216"/>
      <c r="SVW184" s="216"/>
      <c r="SVX184" s="216"/>
      <c r="SVY184" s="216"/>
      <c r="SVZ184" s="216"/>
      <c r="SWA184" s="216"/>
      <c r="SWB184" s="216"/>
      <c r="SWC184" s="216"/>
      <c r="SWD184" s="216"/>
      <c r="SWE184" s="216"/>
      <c r="SWF184" s="216"/>
      <c r="SWG184" s="216"/>
      <c r="SWH184" s="216"/>
      <c r="SWI184" s="216"/>
      <c r="SWJ184" s="216"/>
      <c r="SWK184" s="216"/>
      <c r="SWL184" s="216"/>
      <c r="SWM184" s="216"/>
      <c r="SWN184" s="216"/>
      <c r="SWO184" s="216"/>
      <c r="SWP184" s="216"/>
      <c r="SWQ184" s="216"/>
      <c r="SWR184" s="216"/>
      <c r="SWS184" s="216"/>
      <c r="SWT184" s="216"/>
      <c r="SWU184" s="216"/>
      <c r="SWV184" s="216"/>
      <c r="SWW184" s="216"/>
      <c r="SWX184" s="216"/>
      <c r="SWY184" s="216"/>
      <c r="SWZ184" s="216"/>
      <c r="SXA184" s="216"/>
      <c r="SXB184" s="216"/>
      <c r="SXC184" s="216"/>
      <c r="SXD184" s="216"/>
      <c r="SXE184" s="216"/>
      <c r="SXF184" s="216"/>
      <c r="SXG184" s="216"/>
      <c r="SXH184" s="216"/>
      <c r="SXI184" s="216"/>
      <c r="SXJ184" s="216"/>
      <c r="SXK184" s="216"/>
      <c r="SXL184" s="216"/>
      <c r="SXM184" s="216"/>
      <c r="SXN184" s="216"/>
      <c r="SXO184" s="216"/>
      <c r="SXP184" s="216"/>
      <c r="SXQ184" s="216"/>
      <c r="SXR184" s="216"/>
      <c r="SXS184" s="216"/>
      <c r="SXT184" s="216"/>
      <c r="SXU184" s="216"/>
      <c r="SXV184" s="216"/>
      <c r="SXW184" s="216"/>
      <c r="SXX184" s="216"/>
      <c r="SXY184" s="216"/>
      <c r="SXZ184" s="216"/>
      <c r="SYA184" s="216"/>
      <c r="SYB184" s="216"/>
      <c r="SYC184" s="216"/>
      <c r="SYD184" s="216"/>
      <c r="SYE184" s="216"/>
      <c r="SYF184" s="216"/>
      <c r="SYG184" s="216"/>
      <c r="SYH184" s="216"/>
      <c r="SYI184" s="216"/>
      <c r="SYJ184" s="216"/>
      <c r="SYK184" s="216"/>
      <c r="SYL184" s="216"/>
      <c r="SYM184" s="216"/>
      <c r="SYN184" s="216"/>
      <c r="SYO184" s="216"/>
      <c r="SYP184" s="216"/>
      <c r="SYQ184" s="216"/>
      <c r="SYR184" s="216"/>
      <c r="SYS184" s="216"/>
      <c r="SYT184" s="216"/>
      <c r="SYU184" s="216"/>
      <c r="SYV184" s="216"/>
      <c r="SYW184" s="216"/>
      <c r="SYX184" s="216"/>
      <c r="SYY184" s="216"/>
      <c r="SYZ184" s="216"/>
      <c r="SZA184" s="216"/>
      <c r="SZB184" s="216"/>
      <c r="SZC184" s="216"/>
      <c r="SZD184" s="216"/>
      <c r="SZE184" s="216"/>
      <c r="SZF184" s="216"/>
      <c r="SZG184" s="216"/>
      <c r="SZH184" s="216"/>
      <c r="SZI184" s="216"/>
      <c r="SZJ184" s="216"/>
      <c r="SZK184" s="216"/>
      <c r="SZL184" s="216"/>
      <c r="SZM184" s="216"/>
      <c r="SZN184" s="216"/>
      <c r="SZO184" s="216"/>
      <c r="SZP184" s="216"/>
      <c r="SZQ184" s="216"/>
      <c r="SZR184" s="216"/>
      <c r="SZS184" s="216"/>
      <c r="SZT184" s="216"/>
      <c r="SZU184" s="216"/>
      <c r="SZV184" s="216"/>
      <c r="SZW184" s="216"/>
      <c r="SZX184" s="216"/>
      <c r="SZY184" s="216"/>
      <c r="SZZ184" s="216"/>
      <c r="TAA184" s="216"/>
      <c r="TAB184" s="216"/>
      <c r="TAC184" s="216"/>
      <c r="TAD184" s="216"/>
      <c r="TAE184" s="216"/>
      <c r="TAF184" s="216"/>
      <c r="TAG184" s="216"/>
      <c r="TAH184" s="216"/>
      <c r="TAI184" s="216"/>
      <c r="TAJ184" s="216"/>
      <c r="TAK184" s="216"/>
      <c r="TAL184" s="216"/>
      <c r="TAM184" s="216"/>
      <c r="TAN184" s="216"/>
      <c r="TAO184" s="216"/>
      <c r="TAP184" s="216"/>
      <c r="TAQ184" s="216"/>
      <c r="TAR184" s="216"/>
      <c r="TAS184" s="216"/>
      <c r="TAT184" s="216"/>
      <c r="TAU184" s="216"/>
      <c r="TAV184" s="216"/>
      <c r="TAW184" s="216"/>
      <c r="TAX184" s="216"/>
      <c r="TAY184" s="216"/>
      <c r="TAZ184" s="216"/>
      <c r="TBA184" s="216"/>
      <c r="TBB184" s="216"/>
      <c r="TBC184" s="216"/>
      <c r="TBD184" s="216"/>
      <c r="TBE184" s="216"/>
      <c r="TBF184" s="216"/>
      <c r="TBG184" s="216"/>
      <c r="TBH184" s="216"/>
      <c r="TBI184" s="216"/>
      <c r="TBJ184" s="216"/>
      <c r="TBK184" s="216"/>
      <c r="TBL184" s="216"/>
      <c r="TBM184" s="216"/>
      <c r="TBN184" s="216"/>
      <c r="TBO184" s="216"/>
      <c r="TBP184" s="216"/>
      <c r="TBQ184" s="216"/>
      <c r="TBR184" s="216"/>
      <c r="TBS184" s="216"/>
      <c r="TBT184" s="216"/>
      <c r="TBU184" s="216"/>
      <c r="TBV184" s="216"/>
      <c r="TBW184" s="216"/>
      <c r="TBX184" s="216"/>
      <c r="TBY184" s="216"/>
      <c r="TBZ184" s="216"/>
      <c r="TCA184" s="216"/>
      <c r="TCB184" s="216"/>
      <c r="TCC184" s="216"/>
      <c r="TCD184" s="216"/>
      <c r="TCE184" s="216"/>
      <c r="TCF184" s="216"/>
      <c r="TCG184" s="216"/>
      <c r="TCH184" s="216"/>
      <c r="TCI184" s="216"/>
      <c r="TCJ184" s="216"/>
      <c r="TCK184" s="216"/>
      <c r="TCL184" s="216"/>
      <c r="TCM184" s="216"/>
      <c r="TCN184" s="216"/>
      <c r="TCO184" s="216"/>
      <c r="TCP184" s="216"/>
      <c r="TCQ184" s="216"/>
      <c r="TCR184" s="216"/>
      <c r="TCS184" s="216"/>
      <c r="TCT184" s="216"/>
      <c r="TCU184" s="216"/>
      <c r="TCV184" s="216"/>
      <c r="TCW184" s="216"/>
      <c r="TCX184" s="216"/>
      <c r="TCY184" s="216"/>
      <c r="TCZ184" s="216"/>
      <c r="TDA184" s="216"/>
      <c r="TDB184" s="216"/>
      <c r="TDC184" s="216"/>
      <c r="TDD184" s="216"/>
      <c r="TDE184" s="216"/>
      <c r="TDF184" s="216"/>
      <c r="TDG184" s="216"/>
      <c r="TDH184" s="216"/>
      <c r="TDI184" s="216"/>
      <c r="TDJ184" s="216"/>
      <c r="TDK184" s="216"/>
      <c r="TDL184" s="216"/>
      <c r="TDM184" s="216"/>
      <c r="TDN184" s="216"/>
      <c r="TDO184" s="216"/>
      <c r="TDP184" s="216"/>
      <c r="TDQ184" s="216"/>
      <c r="TDR184" s="216"/>
      <c r="TDS184" s="216"/>
      <c r="TDT184" s="216"/>
      <c r="TDU184" s="216"/>
      <c r="TDV184" s="216"/>
      <c r="TDW184" s="216"/>
      <c r="TDX184" s="216"/>
      <c r="TDY184" s="216"/>
      <c r="TDZ184" s="216"/>
      <c r="TEA184" s="216"/>
      <c r="TEB184" s="216"/>
      <c r="TEC184" s="216"/>
      <c r="TED184" s="216"/>
      <c r="TEE184" s="216"/>
      <c r="TEF184" s="216"/>
      <c r="TEG184" s="216"/>
      <c r="TEH184" s="216"/>
      <c r="TEI184" s="216"/>
      <c r="TEJ184" s="216"/>
      <c r="TEK184" s="216"/>
      <c r="TEL184" s="216"/>
      <c r="TEM184" s="216"/>
      <c r="TEN184" s="216"/>
      <c r="TEO184" s="216"/>
      <c r="TEP184" s="216"/>
      <c r="TEQ184" s="216"/>
      <c r="TER184" s="216"/>
      <c r="TES184" s="216"/>
      <c r="TET184" s="216"/>
      <c r="TEU184" s="216"/>
      <c r="TEV184" s="216"/>
      <c r="TEW184" s="216"/>
      <c r="TEX184" s="216"/>
      <c r="TEY184" s="216"/>
      <c r="TEZ184" s="216"/>
      <c r="TFA184" s="216"/>
      <c r="TFB184" s="216"/>
      <c r="TFC184" s="216"/>
      <c r="TFD184" s="216"/>
      <c r="TFE184" s="216"/>
      <c r="TFF184" s="216"/>
      <c r="TFG184" s="216"/>
      <c r="TFH184" s="216"/>
      <c r="TFI184" s="216"/>
      <c r="TFJ184" s="216"/>
      <c r="TFK184" s="216"/>
      <c r="TFL184" s="216"/>
      <c r="TFM184" s="216"/>
      <c r="TFN184" s="216"/>
      <c r="TFO184" s="216"/>
      <c r="TFP184" s="216"/>
      <c r="TFQ184" s="216"/>
      <c r="TFR184" s="216"/>
      <c r="TFS184" s="216"/>
      <c r="TFT184" s="216"/>
      <c r="TFU184" s="216"/>
      <c r="TFV184" s="216"/>
      <c r="TFW184" s="216"/>
      <c r="TFX184" s="216"/>
      <c r="TFY184" s="216"/>
      <c r="TFZ184" s="216"/>
      <c r="TGA184" s="216"/>
      <c r="TGB184" s="216"/>
      <c r="TGC184" s="216"/>
      <c r="TGD184" s="216"/>
      <c r="TGE184" s="216"/>
      <c r="TGF184" s="216"/>
      <c r="TGG184" s="216"/>
      <c r="TGH184" s="216"/>
      <c r="TGI184" s="216"/>
      <c r="TGJ184" s="216"/>
      <c r="TGK184" s="216"/>
      <c r="TGL184" s="216"/>
      <c r="TGM184" s="216"/>
      <c r="TGN184" s="216"/>
      <c r="TGO184" s="216"/>
      <c r="TGP184" s="216"/>
      <c r="TGQ184" s="216"/>
      <c r="TGR184" s="216"/>
      <c r="TGS184" s="216"/>
      <c r="TGT184" s="216"/>
      <c r="TGU184" s="216"/>
      <c r="TGV184" s="216"/>
      <c r="TGW184" s="216"/>
      <c r="TGX184" s="216"/>
      <c r="TGY184" s="216"/>
      <c r="TGZ184" s="216"/>
      <c r="THA184" s="216"/>
      <c r="THB184" s="216"/>
      <c r="THC184" s="216"/>
      <c r="THD184" s="216"/>
      <c r="THE184" s="216"/>
      <c r="THF184" s="216"/>
      <c r="THG184" s="216"/>
      <c r="THH184" s="216"/>
      <c r="THI184" s="216"/>
      <c r="THJ184" s="216"/>
      <c r="THK184" s="216"/>
      <c r="THL184" s="216"/>
      <c r="THM184" s="216"/>
      <c r="THN184" s="216"/>
      <c r="THO184" s="216"/>
      <c r="THP184" s="216"/>
      <c r="THQ184" s="216"/>
      <c r="THR184" s="216"/>
      <c r="THS184" s="216"/>
      <c r="THT184" s="216"/>
      <c r="THU184" s="216"/>
      <c r="THV184" s="216"/>
      <c r="THW184" s="216"/>
      <c r="THX184" s="216"/>
      <c r="THY184" s="216"/>
      <c r="THZ184" s="216"/>
      <c r="TIA184" s="216"/>
      <c r="TIB184" s="216"/>
      <c r="TIC184" s="216"/>
      <c r="TID184" s="216"/>
      <c r="TIE184" s="216"/>
      <c r="TIF184" s="216"/>
      <c r="TIG184" s="216"/>
      <c r="TIH184" s="216"/>
      <c r="TII184" s="216"/>
      <c r="TIJ184" s="216"/>
      <c r="TIK184" s="216"/>
      <c r="TIL184" s="216"/>
      <c r="TIM184" s="216"/>
      <c r="TIN184" s="216"/>
      <c r="TIO184" s="216"/>
      <c r="TIP184" s="216"/>
      <c r="TIQ184" s="216"/>
      <c r="TIR184" s="216"/>
      <c r="TIS184" s="216"/>
      <c r="TIT184" s="216"/>
      <c r="TIU184" s="216"/>
      <c r="TIV184" s="216"/>
      <c r="TIW184" s="216"/>
      <c r="TIX184" s="216"/>
      <c r="TIY184" s="216"/>
      <c r="TIZ184" s="216"/>
      <c r="TJA184" s="216"/>
      <c r="TJB184" s="216"/>
      <c r="TJC184" s="216"/>
      <c r="TJD184" s="216"/>
      <c r="TJE184" s="216"/>
      <c r="TJF184" s="216"/>
      <c r="TJG184" s="216"/>
      <c r="TJH184" s="216"/>
      <c r="TJI184" s="216"/>
      <c r="TJJ184" s="216"/>
      <c r="TJK184" s="216"/>
      <c r="TJL184" s="216"/>
      <c r="TJM184" s="216"/>
      <c r="TJN184" s="216"/>
      <c r="TJO184" s="216"/>
      <c r="TJP184" s="216"/>
      <c r="TJQ184" s="216"/>
      <c r="TJR184" s="216"/>
      <c r="TJS184" s="216"/>
      <c r="TJT184" s="216"/>
      <c r="TJU184" s="216"/>
      <c r="TJV184" s="216"/>
      <c r="TJW184" s="216"/>
      <c r="TJX184" s="216"/>
      <c r="TJY184" s="216"/>
      <c r="TJZ184" s="216"/>
      <c r="TKA184" s="216"/>
      <c r="TKB184" s="216"/>
      <c r="TKC184" s="216"/>
      <c r="TKD184" s="216"/>
      <c r="TKE184" s="216"/>
      <c r="TKF184" s="216"/>
      <c r="TKG184" s="216"/>
      <c r="TKH184" s="216"/>
      <c r="TKI184" s="216"/>
      <c r="TKJ184" s="216"/>
      <c r="TKK184" s="216"/>
      <c r="TKL184" s="216"/>
      <c r="TKM184" s="216"/>
      <c r="TKN184" s="216"/>
      <c r="TKO184" s="216"/>
      <c r="TKP184" s="216"/>
      <c r="TKQ184" s="216"/>
      <c r="TKR184" s="216"/>
      <c r="TKS184" s="216"/>
      <c r="TKT184" s="216"/>
      <c r="TKU184" s="216"/>
      <c r="TKV184" s="216"/>
      <c r="TKW184" s="216"/>
      <c r="TKX184" s="216"/>
      <c r="TKY184" s="216"/>
      <c r="TKZ184" s="216"/>
      <c r="TLA184" s="216"/>
      <c r="TLB184" s="216"/>
      <c r="TLC184" s="216"/>
      <c r="TLD184" s="216"/>
      <c r="TLE184" s="216"/>
      <c r="TLF184" s="216"/>
      <c r="TLG184" s="216"/>
      <c r="TLH184" s="216"/>
      <c r="TLI184" s="216"/>
      <c r="TLJ184" s="216"/>
      <c r="TLK184" s="216"/>
      <c r="TLL184" s="216"/>
      <c r="TLM184" s="216"/>
      <c r="TLN184" s="216"/>
      <c r="TLO184" s="216"/>
      <c r="TLP184" s="216"/>
      <c r="TLQ184" s="216"/>
      <c r="TLR184" s="216"/>
      <c r="TLS184" s="216"/>
      <c r="TLT184" s="216"/>
      <c r="TLU184" s="216"/>
      <c r="TLV184" s="216"/>
      <c r="TLW184" s="216"/>
      <c r="TLX184" s="216"/>
      <c r="TLY184" s="216"/>
      <c r="TLZ184" s="216"/>
      <c r="TMA184" s="216"/>
      <c r="TMB184" s="216"/>
      <c r="TMC184" s="216"/>
      <c r="TMD184" s="216"/>
      <c r="TME184" s="216"/>
      <c r="TMF184" s="216"/>
      <c r="TMG184" s="216"/>
      <c r="TMH184" s="216"/>
      <c r="TMI184" s="216"/>
      <c r="TMJ184" s="216"/>
      <c r="TMK184" s="216"/>
      <c r="TML184" s="216"/>
      <c r="TMM184" s="216"/>
      <c r="TMN184" s="216"/>
      <c r="TMO184" s="216"/>
      <c r="TMP184" s="216"/>
      <c r="TMQ184" s="216"/>
      <c r="TMR184" s="216"/>
      <c r="TMS184" s="216"/>
      <c r="TMT184" s="216"/>
      <c r="TMU184" s="216"/>
      <c r="TMV184" s="216"/>
      <c r="TMW184" s="216"/>
      <c r="TMX184" s="216"/>
      <c r="TMY184" s="216"/>
      <c r="TMZ184" s="216"/>
      <c r="TNA184" s="216"/>
      <c r="TNB184" s="216"/>
      <c r="TNC184" s="216"/>
      <c r="TND184" s="216"/>
      <c r="TNE184" s="216"/>
      <c r="TNF184" s="216"/>
      <c r="TNG184" s="216"/>
      <c r="TNH184" s="216"/>
      <c r="TNI184" s="216"/>
      <c r="TNJ184" s="216"/>
      <c r="TNK184" s="216"/>
      <c r="TNL184" s="216"/>
      <c r="TNM184" s="216"/>
      <c r="TNN184" s="216"/>
      <c r="TNO184" s="216"/>
      <c r="TNP184" s="216"/>
      <c r="TNQ184" s="216"/>
      <c r="TNR184" s="216"/>
      <c r="TNS184" s="216"/>
      <c r="TNT184" s="216"/>
      <c r="TNU184" s="216"/>
      <c r="TNV184" s="216"/>
      <c r="TNW184" s="216"/>
      <c r="TNX184" s="216"/>
      <c r="TNY184" s="216"/>
      <c r="TNZ184" s="216"/>
      <c r="TOA184" s="216"/>
      <c r="TOB184" s="216"/>
      <c r="TOC184" s="216"/>
      <c r="TOD184" s="216"/>
      <c r="TOE184" s="216"/>
      <c r="TOF184" s="216"/>
      <c r="TOG184" s="216"/>
      <c r="TOH184" s="216"/>
      <c r="TOI184" s="216"/>
      <c r="TOJ184" s="216"/>
      <c r="TOK184" s="216"/>
      <c r="TOL184" s="216"/>
      <c r="TOM184" s="216"/>
      <c r="TON184" s="216"/>
      <c r="TOO184" s="216"/>
      <c r="TOP184" s="216"/>
      <c r="TOQ184" s="216"/>
      <c r="TOR184" s="216"/>
      <c r="TOS184" s="216"/>
      <c r="TOT184" s="216"/>
      <c r="TOU184" s="216"/>
      <c r="TOV184" s="216"/>
      <c r="TOW184" s="216"/>
      <c r="TOX184" s="216"/>
      <c r="TOY184" s="216"/>
      <c r="TOZ184" s="216"/>
      <c r="TPA184" s="216"/>
      <c r="TPB184" s="216"/>
      <c r="TPC184" s="216"/>
      <c r="TPD184" s="216"/>
      <c r="TPE184" s="216"/>
      <c r="TPF184" s="216"/>
      <c r="TPG184" s="216"/>
      <c r="TPH184" s="216"/>
      <c r="TPI184" s="216"/>
      <c r="TPJ184" s="216"/>
      <c r="TPK184" s="216"/>
      <c r="TPL184" s="216"/>
      <c r="TPM184" s="216"/>
      <c r="TPN184" s="216"/>
      <c r="TPO184" s="216"/>
      <c r="TPP184" s="216"/>
      <c r="TPQ184" s="216"/>
      <c r="TPR184" s="216"/>
      <c r="TPS184" s="216"/>
      <c r="TPT184" s="216"/>
      <c r="TPU184" s="216"/>
      <c r="TPV184" s="216"/>
      <c r="TPW184" s="216"/>
      <c r="TPX184" s="216"/>
      <c r="TPY184" s="216"/>
      <c r="TPZ184" s="216"/>
      <c r="TQA184" s="216"/>
      <c r="TQB184" s="216"/>
      <c r="TQC184" s="216"/>
      <c r="TQD184" s="216"/>
      <c r="TQE184" s="216"/>
      <c r="TQF184" s="216"/>
      <c r="TQG184" s="216"/>
      <c r="TQH184" s="216"/>
      <c r="TQI184" s="216"/>
      <c r="TQJ184" s="216"/>
      <c r="TQK184" s="216"/>
      <c r="TQL184" s="216"/>
      <c r="TQM184" s="216"/>
      <c r="TQN184" s="216"/>
      <c r="TQO184" s="216"/>
      <c r="TQP184" s="216"/>
      <c r="TQQ184" s="216"/>
      <c r="TQR184" s="216"/>
      <c r="TQS184" s="216"/>
      <c r="TQT184" s="216"/>
      <c r="TQU184" s="216"/>
      <c r="TQV184" s="216"/>
      <c r="TQW184" s="216"/>
      <c r="TQX184" s="216"/>
      <c r="TQY184" s="216"/>
      <c r="TQZ184" s="216"/>
      <c r="TRA184" s="216"/>
      <c r="TRB184" s="216"/>
      <c r="TRC184" s="216"/>
      <c r="TRD184" s="216"/>
      <c r="TRE184" s="216"/>
      <c r="TRF184" s="216"/>
      <c r="TRG184" s="216"/>
      <c r="TRH184" s="216"/>
      <c r="TRI184" s="216"/>
      <c r="TRJ184" s="216"/>
      <c r="TRK184" s="216"/>
      <c r="TRL184" s="216"/>
      <c r="TRM184" s="216"/>
      <c r="TRN184" s="216"/>
      <c r="TRO184" s="216"/>
      <c r="TRP184" s="216"/>
      <c r="TRQ184" s="216"/>
      <c r="TRR184" s="216"/>
      <c r="TRS184" s="216"/>
      <c r="TRT184" s="216"/>
      <c r="TRU184" s="216"/>
      <c r="TRV184" s="216"/>
      <c r="TRW184" s="216"/>
      <c r="TRX184" s="216"/>
      <c r="TRY184" s="216"/>
      <c r="TRZ184" s="216"/>
      <c r="TSA184" s="216"/>
      <c r="TSB184" s="216"/>
      <c r="TSC184" s="216"/>
      <c r="TSD184" s="216"/>
      <c r="TSE184" s="216"/>
      <c r="TSF184" s="216"/>
      <c r="TSG184" s="216"/>
      <c r="TSH184" s="216"/>
      <c r="TSI184" s="216"/>
      <c r="TSJ184" s="216"/>
      <c r="TSK184" s="216"/>
      <c r="TSL184" s="216"/>
      <c r="TSM184" s="216"/>
      <c r="TSN184" s="216"/>
      <c r="TSO184" s="216"/>
      <c r="TSP184" s="216"/>
      <c r="TSQ184" s="216"/>
      <c r="TSR184" s="216"/>
      <c r="TSS184" s="216"/>
      <c r="TST184" s="216"/>
      <c r="TSU184" s="216"/>
      <c r="TSV184" s="216"/>
      <c r="TSW184" s="216"/>
      <c r="TSX184" s="216"/>
      <c r="TSY184" s="216"/>
      <c r="TSZ184" s="216"/>
      <c r="TTA184" s="216"/>
      <c r="TTB184" s="216"/>
      <c r="TTC184" s="216"/>
      <c r="TTD184" s="216"/>
      <c r="TTE184" s="216"/>
      <c r="TTF184" s="216"/>
      <c r="TTG184" s="216"/>
      <c r="TTH184" s="216"/>
      <c r="TTI184" s="216"/>
      <c r="TTJ184" s="216"/>
      <c r="TTK184" s="216"/>
      <c r="TTL184" s="216"/>
      <c r="TTM184" s="216"/>
      <c r="TTN184" s="216"/>
      <c r="TTO184" s="216"/>
      <c r="TTP184" s="216"/>
      <c r="TTQ184" s="216"/>
      <c r="TTR184" s="216"/>
      <c r="TTS184" s="216"/>
      <c r="TTT184" s="216"/>
      <c r="TTU184" s="216"/>
      <c r="TTV184" s="216"/>
      <c r="TTW184" s="216"/>
      <c r="TTX184" s="216"/>
      <c r="TTY184" s="216"/>
      <c r="TTZ184" s="216"/>
      <c r="TUA184" s="216"/>
      <c r="TUB184" s="216"/>
      <c r="TUC184" s="216"/>
      <c r="TUD184" s="216"/>
      <c r="TUE184" s="216"/>
      <c r="TUF184" s="216"/>
      <c r="TUG184" s="216"/>
      <c r="TUH184" s="216"/>
      <c r="TUI184" s="216"/>
      <c r="TUJ184" s="216"/>
      <c r="TUK184" s="216"/>
      <c r="TUL184" s="216"/>
      <c r="TUM184" s="216"/>
      <c r="TUN184" s="216"/>
      <c r="TUO184" s="216"/>
      <c r="TUP184" s="216"/>
      <c r="TUQ184" s="216"/>
      <c r="TUR184" s="216"/>
      <c r="TUS184" s="216"/>
      <c r="TUT184" s="216"/>
      <c r="TUU184" s="216"/>
      <c r="TUV184" s="216"/>
      <c r="TUW184" s="216"/>
      <c r="TUX184" s="216"/>
      <c r="TUY184" s="216"/>
      <c r="TUZ184" s="216"/>
      <c r="TVA184" s="216"/>
      <c r="TVB184" s="216"/>
      <c r="TVC184" s="216"/>
      <c r="TVD184" s="216"/>
      <c r="TVE184" s="216"/>
      <c r="TVF184" s="216"/>
      <c r="TVG184" s="216"/>
      <c r="TVH184" s="216"/>
      <c r="TVI184" s="216"/>
      <c r="TVJ184" s="216"/>
      <c r="TVK184" s="216"/>
      <c r="TVL184" s="216"/>
      <c r="TVM184" s="216"/>
      <c r="TVN184" s="216"/>
      <c r="TVO184" s="216"/>
      <c r="TVP184" s="216"/>
      <c r="TVQ184" s="216"/>
      <c r="TVR184" s="216"/>
      <c r="TVS184" s="216"/>
      <c r="TVT184" s="216"/>
      <c r="TVU184" s="216"/>
      <c r="TVV184" s="216"/>
      <c r="TVW184" s="216"/>
      <c r="TVX184" s="216"/>
      <c r="TVY184" s="216"/>
      <c r="TVZ184" s="216"/>
      <c r="TWA184" s="216"/>
      <c r="TWB184" s="216"/>
      <c r="TWC184" s="216"/>
      <c r="TWD184" s="216"/>
      <c r="TWE184" s="216"/>
      <c r="TWF184" s="216"/>
      <c r="TWG184" s="216"/>
      <c r="TWH184" s="216"/>
      <c r="TWI184" s="216"/>
      <c r="TWJ184" s="216"/>
      <c r="TWK184" s="216"/>
      <c r="TWL184" s="216"/>
      <c r="TWM184" s="216"/>
      <c r="TWN184" s="216"/>
      <c r="TWO184" s="216"/>
      <c r="TWP184" s="216"/>
      <c r="TWQ184" s="216"/>
      <c r="TWR184" s="216"/>
      <c r="TWS184" s="216"/>
      <c r="TWT184" s="216"/>
      <c r="TWU184" s="216"/>
      <c r="TWV184" s="216"/>
      <c r="TWW184" s="216"/>
      <c r="TWX184" s="216"/>
      <c r="TWY184" s="216"/>
      <c r="TWZ184" s="216"/>
      <c r="TXA184" s="216"/>
      <c r="TXB184" s="216"/>
      <c r="TXC184" s="216"/>
      <c r="TXD184" s="216"/>
      <c r="TXE184" s="216"/>
      <c r="TXF184" s="216"/>
      <c r="TXG184" s="216"/>
      <c r="TXH184" s="216"/>
      <c r="TXI184" s="216"/>
      <c r="TXJ184" s="216"/>
      <c r="TXK184" s="216"/>
      <c r="TXL184" s="216"/>
      <c r="TXM184" s="216"/>
      <c r="TXN184" s="216"/>
      <c r="TXO184" s="216"/>
      <c r="TXP184" s="216"/>
      <c r="TXQ184" s="216"/>
      <c r="TXR184" s="216"/>
      <c r="TXS184" s="216"/>
      <c r="TXT184" s="216"/>
      <c r="TXU184" s="216"/>
      <c r="TXV184" s="216"/>
      <c r="TXW184" s="216"/>
      <c r="TXX184" s="216"/>
      <c r="TXY184" s="216"/>
      <c r="TXZ184" s="216"/>
      <c r="TYA184" s="216"/>
      <c r="TYB184" s="216"/>
      <c r="TYC184" s="216"/>
      <c r="TYD184" s="216"/>
      <c r="TYE184" s="216"/>
      <c r="TYF184" s="216"/>
      <c r="TYG184" s="216"/>
      <c r="TYH184" s="216"/>
      <c r="TYI184" s="216"/>
      <c r="TYJ184" s="216"/>
      <c r="TYK184" s="216"/>
      <c r="TYL184" s="216"/>
      <c r="TYM184" s="216"/>
      <c r="TYN184" s="216"/>
      <c r="TYO184" s="216"/>
      <c r="TYP184" s="216"/>
      <c r="TYQ184" s="216"/>
      <c r="TYR184" s="216"/>
      <c r="TYS184" s="216"/>
      <c r="TYT184" s="216"/>
      <c r="TYU184" s="216"/>
      <c r="TYV184" s="216"/>
      <c r="TYW184" s="216"/>
      <c r="TYX184" s="216"/>
      <c r="TYY184" s="216"/>
      <c r="TYZ184" s="216"/>
      <c r="TZA184" s="216"/>
      <c r="TZB184" s="216"/>
      <c r="TZC184" s="216"/>
      <c r="TZD184" s="216"/>
      <c r="TZE184" s="216"/>
      <c r="TZF184" s="216"/>
      <c r="TZG184" s="216"/>
      <c r="TZH184" s="216"/>
      <c r="TZI184" s="216"/>
      <c r="TZJ184" s="216"/>
      <c r="TZK184" s="216"/>
      <c r="TZL184" s="216"/>
      <c r="TZM184" s="216"/>
      <c r="TZN184" s="216"/>
      <c r="TZO184" s="216"/>
      <c r="TZP184" s="216"/>
      <c r="TZQ184" s="216"/>
      <c r="TZR184" s="216"/>
      <c r="TZS184" s="216"/>
      <c r="TZT184" s="216"/>
      <c r="TZU184" s="216"/>
      <c r="TZV184" s="216"/>
      <c r="TZW184" s="216"/>
      <c r="TZX184" s="216"/>
      <c r="TZY184" s="216"/>
      <c r="TZZ184" s="216"/>
      <c r="UAA184" s="216"/>
      <c r="UAB184" s="216"/>
      <c r="UAC184" s="216"/>
      <c r="UAD184" s="216"/>
      <c r="UAE184" s="216"/>
      <c r="UAF184" s="216"/>
      <c r="UAG184" s="216"/>
      <c r="UAH184" s="216"/>
      <c r="UAI184" s="216"/>
      <c r="UAJ184" s="216"/>
      <c r="UAK184" s="216"/>
      <c r="UAL184" s="216"/>
      <c r="UAM184" s="216"/>
      <c r="UAN184" s="216"/>
      <c r="UAO184" s="216"/>
      <c r="UAP184" s="216"/>
      <c r="UAQ184" s="216"/>
      <c r="UAR184" s="216"/>
      <c r="UAS184" s="216"/>
      <c r="UAT184" s="216"/>
      <c r="UAU184" s="216"/>
      <c r="UAV184" s="216"/>
      <c r="UAW184" s="216"/>
      <c r="UAX184" s="216"/>
      <c r="UAY184" s="216"/>
      <c r="UAZ184" s="216"/>
      <c r="UBA184" s="216"/>
      <c r="UBB184" s="216"/>
      <c r="UBC184" s="216"/>
      <c r="UBD184" s="216"/>
      <c r="UBE184" s="216"/>
      <c r="UBF184" s="216"/>
      <c r="UBG184" s="216"/>
      <c r="UBH184" s="216"/>
      <c r="UBI184" s="216"/>
      <c r="UBJ184" s="216"/>
      <c r="UBK184" s="216"/>
      <c r="UBL184" s="216"/>
      <c r="UBM184" s="216"/>
      <c r="UBN184" s="216"/>
      <c r="UBO184" s="216"/>
      <c r="UBP184" s="216"/>
      <c r="UBQ184" s="216"/>
      <c r="UBR184" s="216"/>
      <c r="UBS184" s="216"/>
      <c r="UBT184" s="216"/>
      <c r="UBU184" s="216"/>
      <c r="UBV184" s="216"/>
      <c r="UBW184" s="216"/>
      <c r="UBX184" s="216"/>
      <c r="UBY184" s="216"/>
      <c r="UBZ184" s="216"/>
      <c r="UCA184" s="216"/>
      <c r="UCB184" s="216"/>
      <c r="UCC184" s="216"/>
      <c r="UCD184" s="216"/>
      <c r="UCE184" s="216"/>
      <c r="UCF184" s="216"/>
      <c r="UCG184" s="216"/>
      <c r="UCH184" s="216"/>
      <c r="UCI184" s="216"/>
      <c r="UCJ184" s="216"/>
      <c r="UCK184" s="216"/>
      <c r="UCL184" s="216"/>
      <c r="UCM184" s="216"/>
      <c r="UCN184" s="216"/>
      <c r="UCO184" s="216"/>
      <c r="UCP184" s="216"/>
      <c r="UCQ184" s="216"/>
      <c r="UCR184" s="216"/>
      <c r="UCS184" s="216"/>
      <c r="UCT184" s="216"/>
      <c r="UCU184" s="216"/>
      <c r="UCV184" s="216"/>
      <c r="UCW184" s="216"/>
      <c r="UCX184" s="216"/>
      <c r="UCY184" s="216"/>
      <c r="UCZ184" s="216"/>
      <c r="UDA184" s="216"/>
      <c r="UDB184" s="216"/>
      <c r="UDC184" s="216"/>
      <c r="UDD184" s="216"/>
      <c r="UDE184" s="216"/>
      <c r="UDF184" s="216"/>
      <c r="UDG184" s="216"/>
      <c r="UDH184" s="216"/>
      <c r="UDI184" s="216"/>
      <c r="UDJ184" s="216"/>
      <c r="UDK184" s="216"/>
      <c r="UDL184" s="216"/>
      <c r="UDM184" s="216"/>
      <c r="UDN184" s="216"/>
      <c r="UDO184" s="216"/>
      <c r="UDP184" s="216"/>
      <c r="UDQ184" s="216"/>
      <c r="UDR184" s="216"/>
      <c r="UDS184" s="216"/>
      <c r="UDT184" s="216"/>
      <c r="UDU184" s="216"/>
      <c r="UDV184" s="216"/>
      <c r="UDW184" s="216"/>
      <c r="UDX184" s="216"/>
      <c r="UDY184" s="216"/>
      <c r="UDZ184" s="216"/>
      <c r="UEA184" s="216"/>
      <c r="UEB184" s="216"/>
      <c r="UEC184" s="216"/>
      <c r="UED184" s="216"/>
      <c r="UEE184" s="216"/>
      <c r="UEF184" s="216"/>
      <c r="UEG184" s="216"/>
      <c r="UEH184" s="216"/>
      <c r="UEI184" s="216"/>
      <c r="UEJ184" s="216"/>
      <c r="UEK184" s="216"/>
      <c r="UEL184" s="216"/>
      <c r="UEM184" s="216"/>
      <c r="UEN184" s="216"/>
      <c r="UEO184" s="216"/>
      <c r="UEP184" s="216"/>
      <c r="UEQ184" s="216"/>
      <c r="UER184" s="216"/>
      <c r="UES184" s="216"/>
      <c r="UET184" s="216"/>
      <c r="UEU184" s="216"/>
      <c r="UEV184" s="216"/>
      <c r="UEW184" s="216"/>
      <c r="UEX184" s="216"/>
      <c r="UEY184" s="216"/>
      <c r="UEZ184" s="216"/>
      <c r="UFA184" s="216"/>
      <c r="UFB184" s="216"/>
      <c r="UFC184" s="216"/>
      <c r="UFD184" s="216"/>
      <c r="UFE184" s="216"/>
      <c r="UFF184" s="216"/>
      <c r="UFG184" s="216"/>
      <c r="UFH184" s="216"/>
      <c r="UFI184" s="216"/>
      <c r="UFJ184" s="216"/>
      <c r="UFK184" s="216"/>
      <c r="UFL184" s="216"/>
      <c r="UFM184" s="216"/>
      <c r="UFN184" s="216"/>
      <c r="UFO184" s="216"/>
      <c r="UFP184" s="216"/>
      <c r="UFQ184" s="216"/>
      <c r="UFR184" s="216"/>
      <c r="UFS184" s="216"/>
      <c r="UFT184" s="216"/>
      <c r="UFU184" s="216"/>
      <c r="UFV184" s="216"/>
      <c r="UFW184" s="216"/>
      <c r="UFX184" s="216"/>
      <c r="UFY184" s="216"/>
      <c r="UFZ184" s="216"/>
      <c r="UGA184" s="216"/>
      <c r="UGB184" s="216"/>
      <c r="UGC184" s="216"/>
      <c r="UGD184" s="216"/>
      <c r="UGE184" s="216"/>
      <c r="UGF184" s="216"/>
      <c r="UGG184" s="216"/>
      <c r="UGH184" s="216"/>
      <c r="UGI184" s="216"/>
      <c r="UGJ184" s="216"/>
      <c r="UGK184" s="216"/>
      <c r="UGL184" s="216"/>
      <c r="UGM184" s="216"/>
      <c r="UGN184" s="216"/>
      <c r="UGO184" s="216"/>
      <c r="UGP184" s="216"/>
      <c r="UGQ184" s="216"/>
      <c r="UGR184" s="216"/>
      <c r="UGS184" s="216"/>
      <c r="UGT184" s="216"/>
      <c r="UGU184" s="216"/>
      <c r="UGV184" s="216"/>
      <c r="UGW184" s="216"/>
      <c r="UGX184" s="216"/>
      <c r="UGY184" s="216"/>
      <c r="UGZ184" s="216"/>
      <c r="UHA184" s="216"/>
      <c r="UHB184" s="216"/>
      <c r="UHC184" s="216"/>
      <c r="UHD184" s="216"/>
      <c r="UHE184" s="216"/>
      <c r="UHF184" s="216"/>
      <c r="UHG184" s="216"/>
      <c r="UHH184" s="216"/>
      <c r="UHI184" s="216"/>
      <c r="UHJ184" s="216"/>
      <c r="UHK184" s="216"/>
      <c r="UHL184" s="216"/>
      <c r="UHM184" s="216"/>
      <c r="UHN184" s="216"/>
      <c r="UHO184" s="216"/>
      <c r="UHP184" s="216"/>
      <c r="UHQ184" s="216"/>
      <c r="UHR184" s="216"/>
      <c r="UHS184" s="216"/>
      <c r="UHT184" s="216"/>
      <c r="UHU184" s="216"/>
      <c r="UHV184" s="216"/>
      <c r="UHW184" s="216"/>
      <c r="UHX184" s="216"/>
      <c r="UHY184" s="216"/>
      <c r="UHZ184" s="216"/>
      <c r="UIA184" s="216"/>
      <c r="UIB184" s="216"/>
      <c r="UIC184" s="216"/>
      <c r="UID184" s="216"/>
      <c r="UIE184" s="216"/>
      <c r="UIF184" s="216"/>
      <c r="UIG184" s="216"/>
      <c r="UIH184" s="216"/>
      <c r="UII184" s="216"/>
      <c r="UIJ184" s="216"/>
      <c r="UIK184" s="216"/>
      <c r="UIL184" s="216"/>
      <c r="UIM184" s="216"/>
      <c r="UIN184" s="216"/>
      <c r="UIO184" s="216"/>
      <c r="UIP184" s="216"/>
      <c r="UIQ184" s="216"/>
      <c r="UIR184" s="216"/>
      <c r="UIS184" s="216"/>
      <c r="UIT184" s="216"/>
      <c r="UIU184" s="216"/>
      <c r="UIV184" s="216"/>
      <c r="UIW184" s="216"/>
      <c r="UIX184" s="216"/>
      <c r="UIY184" s="216"/>
      <c r="UIZ184" s="216"/>
      <c r="UJA184" s="216"/>
      <c r="UJB184" s="216"/>
      <c r="UJC184" s="216"/>
      <c r="UJD184" s="216"/>
      <c r="UJE184" s="216"/>
      <c r="UJF184" s="216"/>
      <c r="UJG184" s="216"/>
      <c r="UJH184" s="216"/>
      <c r="UJI184" s="216"/>
      <c r="UJJ184" s="216"/>
      <c r="UJK184" s="216"/>
      <c r="UJL184" s="216"/>
      <c r="UJM184" s="216"/>
      <c r="UJN184" s="216"/>
      <c r="UJO184" s="216"/>
      <c r="UJP184" s="216"/>
      <c r="UJQ184" s="216"/>
      <c r="UJR184" s="216"/>
      <c r="UJS184" s="216"/>
      <c r="UJT184" s="216"/>
      <c r="UJU184" s="216"/>
      <c r="UJV184" s="216"/>
      <c r="UJW184" s="216"/>
      <c r="UJX184" s="216"/>
      <c r="UJY184" s="216"/>
      <c r="UJZ184" s="216"/>
      <c r="UKA184" s="216"/>
      <c r="UKB184" s="216"/>
      <c r="UKC184" s="216"/>
      <c r="UKD184" s="216"/>
      <c r="UKE184" s="216"/>
      <c r="UKF184" s="216"/>
      <c r="UKG184" s="216"/>
      <c r="UKH184" s="216"/>
      <c r="UKI184" s="216"/>
      <c r="UKJ184" s="216"/>
      <c r="UKK184" s="216"/>
      <c r="UKL184" s="216"/>
      <c r="UKM184" s="216"/>
      <c r="UKN184" s="216"/>
      <c r="UKO184" s="216"/>
      <c r="UKP184" s="216"/>
      <c r="UKQ184" s="216"/>
      <c r="UKR184" s="216"/>
      <c r="UKS184" s="216"/>
      <c r="UKT184" s="216"/>
      <c r="UKU184" s="216"/>
      <c r="UKV184" s="216"/>
      <c r="UKW184" s="216"/>
      <c r="UKX184" s="216"/>
      <c r="UKY184" s="216"/>
      <c r="UKZ184" s="216"/>
      <c r="ULA184" s="216"/>
      <c r="ULB184" s="216"/>
      <c r="ULC184" s="216"/>
      <c r="ULD184" s="216"/>
      <c r="ULE184" s="216"/>
      <c r="ULF184" s="216"/>
      <c r="ULG184" s="216"/>
      <c r="ULH184" s="216"/>
      <c r="ULI184" s="216"/>
      <c r="ULJ184" s="216"/>
      <c r="ULK184" s="216"/>
      <c r="ULL184" s="216"/>
      <c r="ULM184" s="216"/>
      <c r="ULN184" s="216"/>
      <c r="ULO184" s="216"/>
      <c r="ULP184" s="216"/>
      <c r="ULQ184" s="216"/>
      <c r="ULR184" s="216"/>
      <c r="ULS184" s="216"/>
      <c r="ULT184" s="216"/>
      <c r="ULU184" s="216"/>
      <c r="ULV184" s="216"/>
      <c r="ULW184" s="216"/>
      <c r="ULX184" s="216"/>
      <c r="ULY184" s="216"/>
      <c r="ULZ184" s="216"/>
      <c r="UMA184" s="216"/>
      <c r="UMB184" s="216"/>
      <c r="UMC184" s="216"/>
      <c r="UMD184" s="216"/>
      <c r="UME184" s="216"/>
      <c r="UMF184" s="216"/>
      <c r="UMG184" s="216"/>
      <c r="UMH184" s="216"/>
      <c r="UMI184" s="216"/>
      <c r="UMJ184" s="216"/>
      <c r="UMK184" s="216"/>
      <c r="UML184" s="216"/>
      <c r="UMM184" s="216"/>
      <c r="UMN184" s="216"/>
      <c r="UMO184" s="216"/>
      <c r="UMP184" s="216"/>
      <c r="UMQ184" s="216"/>
      <c r="UMR184" s="216"/>
      <c r="UMS184" s="216"/>
      <c r="UMT184" s="216"/>
      <c r="UMU184" s="216"/>
      <c r="UMV184" s="216"/>
      <c r="UMW184" s="216"/>
      <c r="UMX184" s="216"/>
      <c r="UMY184" s="216"/>
      <c r="UMZ184" s="216"/>
      <c r="UNA184" s="216"/>
      <c r="UNB184" s="216"/>
      <c r="UNC184" s="216"/>
      <c r="UND184" s="216"/>
      <c r="UNE184" s="216"/>
      <c r="UNF184" s="216"/>
      <c r="UNG184" s="216"/>
      <c r="UNH184" s="216"/>
      <c r="UNI184" s="216"/>
      <c r="UNJ184" s="216"/>
      <c r="UNK184" s="216"/>
      <c r="UNL184" s="216"/>
      <c r="UNM184" s="216"/>
      <c r="UNN184" s="216"/>
      <c r="UNO184" s="216"/>
      <c r="UNP184" s="216"/>
      <c r="UNQ184" s="216"/>
      <c r="UNR184" s="216"/>
      <c r="UNS184" s="216"/>
      <c r="UNT184" s="216"/>
      <c r="UNU184" s="216"/>
      <c r="UNV184" s="216"/>
      <c r="UNW184" s="216"/>
      <c r="UNX184" s="216"/>
      <c r="UNY184" s="216"/>
      <c r="UNZ184" s="216"/>
      <c r="UOA184" s="216"/>
      <c r="UOB184" s="216"/>
      <c r="UOC184" s="216"/>
      <c r="UOD184" s="216"/>
      <c r="UOE184" s="216"/>
      <c r="UOF184" s="216"/>
      <c r="UOG184" s="216"/>
      <c r="UOH184" s="216"/>
      <c r="UOI184" s="216"/>
      <c r="UOJ184" s="216"/>
      <c r="UOK184" s="216"/>
      <c r="UOL184" s="216"/>
      <c r="UOM184" s="216"/>
      <c r="UON184" s="216"/>
      <c r="UOO184" s="216"/>
      <c r="UOP184" s="216"/>
      <c r="UOQ184" s="216"/>
      <c r="UOR184" s="216"/>
      <c r="UOS184" s="216"/>
      <c r="UOT184" s="216"/>
      <c r="UOU184" s="216"/>
      <c r="UOV184" s="216"/>
      <c r="UOW184" s="216"/>
      <c r="UOX184" s="216"/>
      <c r="UOY184" s="216"/>
      <c r="UOZ184" s="216"/>
      <c r="UPA184" s="216"/>
      <c r="UPB184" s="216"/>
      <c r="UPC184" s="216"/>
      <c r="UPD184" s="216"/>
      <c r="UPE184" s="216"/>
      <c r="UPF184" s="216"/>
      <c r="UPG184" s="216"/>
      <c r="UPH184" s="216"/>
      <c r="UPI184" s="216"/>
      <c r="UPJ184" s="216"/>
      <c r="UPK184" s="216"/>
      <c r="UPL184" s="216"/>
      <c r="UPM184" s="216"/>
      <c r="UPN184" s="216"/>
      <c r="UPO184" s="216"/>
      <c r="UPP184" s="216"/>
      <c r="UPQ184" s="216"/>
      <c r="UPR184" s="216"/>
      <c r="UPS184" s="216"/>
      <c r="UPT184" s="216"/>
      <c r="UPU184" s="216"/>
      <c r="UPV184" s="216"/>
      <c r="UPW184" s="216"/>
      <c r="UPX184" s="216"/>
      <c r="UPY184" s="216"/>
      <c r="UPZ184" s="216"/>
      <c r="UQA184" s="216"/>
      <c r="UQB184" s="216"/>
      <c r="UQC184" s="216"/>
      <c r="UQD184" s="216"/>
      <c r="UQE184" s="216"/>
      <c r="UQF184" s="216"/>
      <c r="UQG184" s="216"/>
      <c r="UQH184" s="216"/>
      <c r="UQI184" s="216"/>
      <c r="UQJ184" s="216"/>
      <c r="UQK184" s="216"/>
      <c r="UQL184" s="216"/>
      <c r="UQM184" s="216"/>
      <c r="UQN184" s="216"/>
      <c r="UQO184" s="216"/>
      <c r="UQP184" s="216"/>
      <c r="UQQ184" s="216"/>
      <c r="UQR184" s="216"/>
      <c r="UQS184" s="216"/>
      <c r="UQT184" s="216"/>
      <c r="UQU184" s="216"/>
      <c r="UQV184" s="216"/>
      <c r="UQW184" s="216"/>
      <c r="UQX184" s="216"/>
      <c r="UQY184" s="216"/>
      <c r="UQZ184" s="216"/>
      <c r="URA184" s="216"/>
      <c r="URB184" s="216"/>
      <c r="URC184" s="216"/>
      <c r="URD184" s="216"/>
      <c r="URE184" s="216"/>
      <c r="URF184" s="216"/>
      <c r="URG184" s="216"/>
      <c r="URH184" s="216"/>
      <c r="URI184" s="216"/>
      <c r="URJ184" s="216"/>
      <c r="URK184" s="216"/>
      <c r="URL184" s="216"/>
      <c r="URM184" s="216"/>
      <c r="URN184" s="216"/>
      <c r="URO184" s="216"/>
      <c r="URP184" s="216"/>
      <c r="URQ184" s="216"/>
      <c r="URR184" s="216"/>
      <c r="URS184" s="216"/>
      <c r="URT184" s="216"/>
      <c r="URU184" s="216"/>
      <c r="URV184" s="216"/>
      <c r="URW184" s="216"/>
      <c r="URX184" s="216"/>
      <c r="URY184" s="216"/>
      <c r="URZ184" s="216"/>
      <c r="USA184" s="216"/>
      <c r="USB184" s="216"/>
      <c r="USC184" s="216"/>
      <c r="USD184" s="216"/>
      <c r="USE184" s="216"/>
      <c r="USF184" s="216"/>
      <c r="USG184" s="216"/>
      <c r="USH184" s="216"/>
      <c r="USI184" s="216"/>
      <c r="USJ184" s="216"/>
      <c r="USK184" s="216"/>
      <c r="USL184" s="216"/>
      <c r="USM184" s="216"/>
      <c r="USN184" s="216"/>
      <c r="USO184" s="216"/>
      <c r="USP184" s="216"/>
      <c r="USQ184" s="216"/>
      <c r="USR184" s="216"/>
      <c r="USS184" s="216"/>
      <c r="UST184" s="216"/>
      <c r="USU184" s="216"/>
      <c r="USV184" s="216"/>
      <c r="USW184" s="216"/>
      <c r="USX184" s="216"/>
      <c r="USY184" s="216"/>
      <c r="USZ184" s="216"/>
      <c r="UTA184" s="216"/>
      <c r="UTB184" s="216"/>
      <c r="UTC184" s="216"/>
      <c r="UTD184" s="216"/>
      <c r="UTE184" s="216"/>
      <c r="UTF184" s="216"/>
      <c r="UTG184" s="216"/>
      <c r="UTH184" s="216"/>
      <c r="UTI184" s="216"/>
      <c r="UTJ184" s="216"/>
      <c r="UTK184" s="216"/>
      <c r="UTL184" s="216"/>
      <c r="UTM184" s="216"/>
      <c r="UTN184" s="216"/>
      <c r="UTO184" s="216"/>
      <c r="UTP184" s="216"/>
      <c r="UTQ184" s="216"/>
      <c r="UTR184" s="216"/>
      <c r="UTS184" s="216"/>
      <c r="UTT184" s="216"/>
      <c r="UTU184" s="216"/>
      <c r="UTV184" s="216"/>
      <c r="UTW184" s="216"/>
      <c r="UTX184" s="216"/>
      <c r="UTY184" s="216"/>
      <c r="UTZ184" s="216"/>
      <c r="UUA184" s="216"/>
      <c r="UUB184" s="216"/>
      <c r="UUC184" s="216"/>
      <c r="UUD184" s="216"/>
      <c r="UUE184" s="216"/>
      <c r="UUF184" s="216"/>
      <c r="UUG184" s="216"/>
      <c r="UUH184" s="216"/>
      <c r="UUI184" s="216"/>
      <c r="UUJ184" s="216"/>
      <c r="UUK184" s="216"/>
      <c r="UUL184" s="216"/>
      <c r="UUM184" s="216"/>
      <c r="UUN184" s="216"/>
      <c r="UUO184" s="216"/>
      <c r="UUP184" s="216"/>
      <c r="UUQ184" s="216"/>
      <c r="UUR184" s="216"/>
      <c r="UUS184" s="216"/>
      <c r="UUT184" s="216"/>
      <c r="UUU184" s="216"/>
      <c r="UUV184" s="216"/>
      <c r="UUW184" s="216"/>
      <c r="UUX184" s="216"/>
      <c r="UUY184" s="216"/>
      <c r="UUZ184" s="216"/>
      <c r="UVA184" s="216"/>
      <c r="UVB184" s="216"/>
      <c r="UVC184" s="216"/>
      <c r="UVD184" s="216"/>
      <c r="UVE184" s="216"/>
      <c r="UVF184" s="216"/>
      <c r="UVG184" s="216"/>
      <c r="UVH184" s="216"/>
      <c r="UVI184" s="216"/>
      <c r="UVJ184" s="216"/>
      <c r="UVK184" s="216"/>
      <c r="UVL184" s="216"/>
      <c r="UVM184" s="216"/>
      <c r="UVN184" s="216"/>
      <c r="UVO184" s="216"/>
      <c r="UVP184" s="216"/>
      <c r="UVQ184" s="216"/>
      <c r="UVR184" s="216"/>
      <c r="UVS184" s="216"/>
      <c r="UVT184" s="216"/>
      <c r="UVU184" s="216"/>
      <c r="UVV184" s="216"/>
      <c r="UVW184" s="216"/>
      <c r="UVX184" s="216"/>
      <c r="UVY184" s="216"/>
      <c r="UVZ184" s="216"/>
      <c r="UWA184" s="216"/>
      <c r="UWB184" s="216"/>
      <c r="UWC184" s="216"/>
      <c r="UWD184" s="216"/>
      <c r="UWE184" s="216"/>
      <c r="UWF184" s="216"/>
      <c r="UWG184" s="216"/>
      <c r="UWH184" s="216"/>
      <c r="UWI184" s="216"/>
      <c r="UWJ184" s="216"/>
      <c r="UWK184" s="216"/>
      <c r="UWL184" s="216"/>
      <c r="UWM184" s="216"/>
      <c r="UWN184" s="216"/>
      <c r="UWO184" s="216"/>
      <c r="UWP184" s="216"/>
      <c r="UWQ184" s="216"/>
      <c r="UWR184" s="216"/>
      <c r="UWS184" s="216"/>
      <c r="UWT184" s="216"/>
      <c r="UWU184" s="216"/>
      <c r="UWV184" s="216"/>
      <c r="UWW184" s="216"/>
      <c r="UWX184" s="216"/>
      <c r="UWY184" s="216"/>
      <c r="UWZ184" s="216"/>
      <c r="UXA184" s="216"/>
      <c r="UXB184" s="216"/>
      <c r="UXC184" s="216"/>
      <c r="UXD184" s="216"/>
      <c r="UXE184" s="216"/>
      <c r="UXF184" s="216"/>
      <c r="UXG184" s="216"/>
      <c r="UXH184" s="216"/>
      <c r="UXI184" s="216"/>
      <c r="UXJ184" s="216"/>
      <c r="UXK184" s="216"/>
      <c r="UXL184" s="216"/>
      <c r="UXM184" s="216"/>
      <c r="UXN184" s="216"/>
      <c r="UXO184" s="216"/>
      <c r="UXP184" s="216"/>
      <c r="UXQ184" s="216"/>
      <c r="UXR184" s="216"/>
      <c r="UXS184" s="216"/>
      <c r="UXT184" s="216"/>
      <c r="UXU184" s="216"/>
      <c r="UXV184" s="216"/>
      <c r="UXW184" s="216"/>
      <c r="UXX184" s="216"/>
      <c r="UXY184" s="216"/>
      <c r="UXZ184" s="216"/>
      <c r="UYA184" s="216"/>
      <c r="UYB184" s="216"/>
      <c r="UYC184" s="216"/>
      <c r="UYD184" s="216"/>
      <c r="UYE184" s="216"/>
      <c r="UYF184" s="216"/>
      <c r="UYG184" s="216"/>
      <c r="UYH184" s="216"/>
      <c r="UYI184" s="216"/>
      <c r="UYJ184" s="216"/>
      <c r="UYK184" s="216"/>
      <c r="UYL184" s="216"/>
      <c r="UYM184" s="216"/>
      <c r="UYN184" s="216"/>
      <c r="UYO184" s="216"/>
      <c r="UYP184" s="216"/>
      <c r="UYQ184" s="216"/>
      <c r="UYR184" s="216"/>
      <c r="UYS184" s="216"/>
      <c r="UYT184" s="216"/>
      <c r="UYU184" s="216"/>
      <c r="UYV184" s="216"/>
      <c r="UYW184" s="216"/>
      <c r="UYX184" s="216"/>
      <c r="UYY184" s="216"/>
      <c r="UYZ184" s="216"/>
      <c r="UZA184" s="216"/>
      <c r="UZB184" s="216"/>
      <c r="UZC184" s="216"/>
      <c r="UZD184" s="216"/>
      <c r="UZE184" s="216"/>
      <c r="UZF184" s="216"/>
      <c r="UZG184" s="216"/>
      <c r="UZH184" s="216"/>
      <c r="UZI184" s="216"/>
      <c r="UZJ184" s="216"/>
      <c r="UZK184" s="216"/>
      <c r="UZL184" s="216"/>
      <c r="UZM184" s="216"/>
      <c r="UZN184" s="216"/>
      <c r="UZO184" s="216"/>
      <c r="UZP184" s="216"/>
      <c r="UZQ184" s="216"/>
      <c r="UZR184" s="216"/>
      <c r="UZS184" s="216"/>
      <c r="UZT184" s="216"/>
      <c r="UZU184" s="216"/>
      <c r="UZV184" s="216"/>
      <c r="UZW184" s="216"/>
      <c r="UZX184" s="216"/>
      <c r="UZY184" s="216"/>
      <c r="UZZ184" s="216"/>
      <c r="VAA184" s="216"/>
      <c r="VAB184" s="216"/>
      <c r="VAC184" s="216"/>
      <c r="VAD184" s="216"/>
      <c r="VAE184" s="216"/>
      <c r="VAF184" s="216"/>
      <c r="VAG184" s="216"/>
      <c r="VAH184" s="216"/>
      <c r="VAI184" s="216"/>
      <c r="VAJ184" s="216"/>
      <c r="VAK184" s="216"/>
      <c r="VAL184" s="216"/>
      <c r="VAM184" s="216"/>
      <c r="VAN184" s="216"/>
      <c r="VAO184" s="216"/>
      <c r="VAP184" s="216"/>
      <c r="VAQ184" s="216"/>
      <c r="VAR184" s="216"/>
      <c r="VAS184" s="216"/>
      <c r="VAT184" s="216"/>
      <c r="VAU184" s="216"/>
      <c r="VAV184" s="216"/>
      <c r="VAW184" s="216"/>
      <c r="VAX184" s="216"/>
      <c r="VAY184" s="216"/>
      <c r="VAZ184" s="216"/>
      <c r="VBA184" s="216"/>
      <c r="VBB184" s="216"/>
      <c r="VBC184" s="216"/>
      <c r="VBD184" s="216"/>
      <c r="VBE184" s="216"/>
      <c r="VBF184" s="216"/>
      <c r="VBG184" s="216"/>
      <c r="VBH184" s="216"/>
      <c r="VBI184" s="216"/>
      <c r="VBJ184" s="216"/>
      <c r="VBK184" s="216"/>
      <c r="VBL184" s="216"/>
      <c r="VBM184" s="216"/>
      <c r="VBN184" s="216"/>
      <c r="VBO184" s="216"/>
      <c r="VBP184" s="216"/>
      <c r="VBQ184" s="216"/>
      <c r="VBR184" s="216"/>
      <c r="VBS184" s="216"/>
      <c r="VBT184" s="216"/>
      <c r="VBU184" s="216"/>
      <c r="VBV184" s="216"/>
      <c r="VBW184" s="216"/>
      <c r="VBX184" s="216"/>
      <c r="VBY184" s="216"/>
      <c r="VBZ184" s="216"/>
      <c r="VCA184" s="216"/>
      <c r="VCB184" s="216"/>
      <c r="VCC184" s="216"/>
      <c r="VCD184" s="216"/>
      <c r="VCE184" s="216"/>
      <c r="VCF184" s="216"/>
      <c r="VCG184" s="216"/>
      <c r="VCH184" s="216"/>
      <c r="VCI184" s="216"/>
      <c r="VCJ184" s="216"/>
      <c r="VCK184" s="216"/>
      <c r="VCL184" s="216"/>
      <c r="VCM184" s="216"/>
      <c r="VCN184" s="216"/>
      <c r="VCO184" s="216"/>
      <c r="VCP184" s="216"/>
      <c r="VCQ184" s="216"/>
      <c r="VCR184" s="216"/>
      <c r="VCS184" s="216"/>
      <c r="VCT184" s="216"/>
      <c r="VCU184" s="216"/>
      <c r="VCV184" s="216"/>
      <c r="VCW184" s="216"/>
      <c r="VCX184" s="216"/>
      <c r="VCY184" s="216"/>
      <c r="VCZ184" s="216"/>
      <c r="VDA184" s="216"/>
      <c r="VDB184" s="216"/>
      <c r="VDC184" s="216"/>
      <c r="VDD184" s="216"/>
      <c r="VDE184" s="216"/>
      <c r="VDF184" s="216"/>
      <c r="VDG184" s="216"/>
      <c r="VDH184" s="216"/>
      <c r="VDI184" s="216"/>
      <c r="VDJ184" s="216"/>
      <c r="VDK184" s="216"/>
      <c r="VDL184" s="216"/>
      <c r="VDM184" s="216"/>
      <c r="VDN184" s="216"/>
      <c r="VDO184" s="216"/>
      <c r="VDP184" s="216"/>
      <c r="VDQ184" s="216"/>
      <c r="VDR184" s="216"/>
      <c r="VDS184" s="216"/>
      <c r="VDT184" s="216"/>
      <c r="VDU184" s="216"/>
      <c r="VDV184" s="216"/>
      <c r="VDW184" s="216"/>
      <c r="VDX184" s="216"/>
      <c r="VDY184" s="216"/>
      <c r="VDZ184" s="216"/>
      <c r="VEA184" s="216"/>
      <c r="VEB184" s="216"/>
      <c r="VEC184" s="216"/>
      <c r="VED184" s="216"/>
      <c r="VEE184" s="216"/>
      <c r="VEF184" s="216"/>
      <c r="VEG184" s="216"/>
      <c r="VEH184" s="216"/>
      <c r="VEI184" s="216"/>
      <c r="VEJ184" s="216"/>
      <c r="VEK184" s="216"/>
      <c r="VEL184" s="216"/>
      <c r="VEM184" s="216"/>
      <c r="VEN184" s="216"/>
      <c r="VEO184" s="216"/>
      <c r="VEP184" s="216"/>
      <c r="VEQ184" s="216"/>
      <c r="VER184" s="216"/>
      <c r="VES184" s="216"/>
      <c r="VET184" s="216"/>
      <c r="VEU184" s="216"/>
      <c r="VEV184" s="216"/>
      <c r="VEW184" s="216"/>
      <c r="VEX184" s="216"/>
      <c r="VEY184" s="216"/>
      <c r="VEZ184" s="216"/>
      <c r="VFA184" s="216"/>
      <c r="VFB184" s="216"/>
      <c r="VFC184" s="216"/>
      <c r="VFD184" s="216"/>
      <c r="VFE184" s="216"/>
      <c r="VFF184" s="216"/>
      <c r="VFG184" s="216"/>
      <c r="VFH184" s="216"/>
      <c r="VFI184" s="216"/>
      <c r="VFJ184" s="216"/>
      <c r="VFK184" s="216"/>
      <c r="VFL184" s="216"/>
      <c r="VFM184" s="216"/>
      <c r="VFN184" s="216"/>
      <c r="VFO184" s="216"/>
      <c r="VFP184" s="216"/>
      <c r="VFQ184" s="216"/>
      <c r="VFR184" s="216"/>
      <c r="VFS184" s="216"/>
      <c r="VFT184" s="216"/>
      <c r="VFU184" s="216"/>
      <c r="VFV184" s="216"/>
      <c r="VFW184" s="216"/>
      <c r="VFX184" s="216"/>
      <c r="VFY184" s="216"/>
      <c r="VFZ184" s="216"/>
      <c r="VGA184" s="216"/>
      <c r="VGB184" s="216"/>
      <c r="VGC184" s="216"/>
      <c r="VGD184" s="216"/>
      <c r="VGE184" s="216"/>
      <c r="VGF184" s="216"/>
      <c r="VGG184" s="216"/>
      <c r="VGH184" s="216"/>
      <c r="VGI184" s="216"/>
      <c r="VGJ184" s="216"/>
      <c r="VGK184" s="216"/>
      <c r="VGL184" s="216"/>
      <c r="VGM184" s="216"/>
      <c r="VGN184" s="216"/>
      <c r="VGO184" s="216"/>
      <c r="VGP184" s="216"/>
      <c r="VGQ184" s="216"/>
      <c r="VGR184" s="216"/>
      <c r="VGS184" s="216"/>
      <c r="VGT184" s="216"/>
      <c r="VGU184" s="216"/>
      <c r="VGV184" s="216"/>
      <c r="VGW184" s="216"/>
      <c r="VGX184" s="216"/>
      <c r="VGY184" s="216"/>
      <c r="VGZ184" s="216"/>
      <c r="VHA184" s="216"/>
      <c r="VHB184" s="216"/>
      <c r="VHC184" s="216"/>
      <c r="VHD184" s="216"/>
      <c r="VHE184" s="216"/>
      <c r="VHF184" s="216"/>
      <c r="VHG184" s="216"/>
      <c r="VHH184" s="216"/>
      <c r="VHI184" s="216"/>
      <c r="VHJ184" s="216"/>
      <c r="VHK184" s="216"/>
      <c r="VHL184" s="216"/>
      <c r="VHM184" s="216"/>
      <c r="VHN184" s="216"/>
      <c r="VHO184" s="216"/>
      <c r="VHP184" s="216"/>
      <c r="VHQ184" s="216"/>
      <c r="VHR184" s="216"/>
      <c r="VHS184" s="216"/>
      <c r="VHT184" s="216"/>
      <c r="VHU184" s="216"/>
      <c r="VHV184" s="216"/>
      <c r="VHW184" s="216"/>
      <c r="VHX184" s="216"/>
      <c r="VHY184" s="216"/>
      <c r="VHZ184" s="216"/>
      <c r="VIA184" s="216"/>
      <c r="VIB184" s="216"/>
      <c r="VIC184" s="216"/>
      <c r="VID184" s="216"/>
      <c r="VIE184" s="216"/>
      <c r="VIF184" s="216"/>
      <c r="VIG184" s="216"/>
      <c r="VIH184" s="216"/>
      <c r="VII184" s="216"/>
      <c r="VIJ184" s="216"/>
      <c r="VIK184" s="216"/>
      <c r="VIL184" s="216"/>
      <c r="VIM184" s="216"/>
      <c r="VIN184" s="216"/>
      <c r="VIO184" s="216"/>
      <c r="VIP184" s="216"/>
      <c r="VIQ184" s="216"/>
      <c r="VIR184" s="216"/>
      <c r="VIS184" s="216"/>
      <c r="VIT184" s="216"/>
      <c r="VIU184" s="216"/>
      <c r="VIV184" s="216"/>
      <c r="VIW184" s="216"/>
      <c r="VIX184" s="216"/>
      <c r="VIY184" s="216"/>
      <c r="VIZ184" s="216"/>
      <c r="VJA184" s="216"/>
      <c r="VJB184" s="216"/>
      <c r="VJC184" s="216"/>
      <c r="VJD184" s="216"/>
      <c r="VJE184" s="216"/>
      <c r="VJF184" s="216"/>
      <c r="VJG184" s="216"/>
      <c r="VJH184" s="216"/>
      <c r="VJI184" s="216"/>
      <c r="VJJ184" s="216"/>
      <c r="VJK184" s="216"/>
      <c r="VJL184" s="216"/>
      <c r="VJM184" s="216"/>
      <c r="VJN184" s="216"/>
      <c r="VJO184" s="216"/>
      <c r="VJP184" s="216"/>
      <c r="VJQ184" s="216"/>
      <c r="VJR184" s="216"/>
      <c r="VJS184" s="216"/>
      <c r="VJT184" s="216"/>
      <c r="VJU184" s="216"/>
      <c r="VJV184" s="216"/>
      <c r="VJW184" s="216"/>
      <c r="VJX184" s="216"/>
      <c r="VJY184" s="216"/>
      <c r="VJZ184" s="216"/>
      <c r="VKA184" s="216"/>
      <c r="VKB184" s="216"/>
      <c r="VKC184" s="216"/>
      <c r="VKD184" s="216"/>
      <c r="VKE184" s="216"/>
      <c r="VKF184" s="216"/>
      <c r="VKG184" s="216"/>
      <c r="VKH184" s="216"/>
      <c r="VKI184" s="216"/>
      <c r="VKJ184" s="216"/>
      <c r="VKK184" s="216"/>
      <c r="VKL184" s="216"/>
      <c r="VKM184" s="216"/>
      <c r="VKN184" s="216"/>
      <c r="VKO184" s="216"/>
      <c r="VKP184" s="216"/>
      <c r="VKQ184" s="216"/>
      <c r="VKR184" s="216"/>
      <c r="VKS184" s="216"/>
      <c r="VKT184" s="216"/>
      <c r="VKU184" s="216"/>
      <c r="VKV184" s="216"/>
      <c r="VKW184" s="216"/>
      <c r="VKX184" s="216"/>
      <c r="VKY184" s="216"/>
      <c r="VKZ184" s="216"/>
      <c r="VLA184" s="216"/>
      <c r="VLB184" s="216"/>
      <c r="VLC184" s="216"/>
      <c r="VLD184" s="216"/>
      <c r="VLE184" s="216"/>
      <c r="VLF184" s="216"/>
      <c r="VLG184" s="216"/>
      <c r="VLH184" s="216"/>
      <c r="VLI184" s="216"/>
      <c r="VLJ184" s="216"/>
      <c r="VLK184" s="216"/>
      <c r="VLL184" s="216"/>
      <c r="VLM184" s="216"/>
      <c r="VLN184" s="216"/>
      <c r="VLO184" s="216"/>
      <c r="VLP184" s="216"/>
      <c r="VLQ184" s="216"/>
      <c r="VLR184" s="216"/>
      <c r="VLS184" s="216"/>
      <c r="VLT184" s="216"/>
      <c r="VLU184" s="216"/>
      <c r="VLV184" s="216"/>
      <c r="VLW184" s="216"/>
      <c r="VLX184" s="216"/>
      <c r="VLY184" s="216"/>
      <c r="VLZ184" s="216"/>
      <c r="VMA184" s="216"/>
      <c r="VMB184" s="216"/>
      <c r="VMC184" s="216"/>
      <c r="VMD184" s="216"/>
      <c r="VME184" s="216"/>
      <c r="VMF184" s="216"/>
      <c r="VMG184" s="216"/>
      <c r="VMH184" s="216"/>
      <c r="VMI184" s="216"/>
      <c r="VMJ184" s="216"/>
      <c r="VMK184" s="216"/>
      <c r="VML184" s="216"/>
      <c r="VMM184" s="216"/>
      <c r="VMN184" s="216"/>
      <c r="VMO184" s="216"/>
      <c r="VMP184" s="216"/>
      <c r="VMQ184" s="216"/>
      <c r="VMR184" s="216"/>
      <c r="VMS184" s="216"/>
      <c r="VMT184" s="216"/>
      <c r="VMU184" s="216"/>
      <c r="VMV184" s="216"/>
      <c r="VMW184" s="216"/>
      <c r="VMX184" s="216"/>
      <c r="VMY184" s="216"/>
      <c r="VMZ184" s="216"/>
      <c r="VNA184" s="216"/>
      <c r="VNB184" s="216"/>
      <c r="VNC184" s="216"/>
      <c r="VND184" s="216"/>
      <c r="VNE184" s="216"/>
      <c r="VNF184" s="216"/>
      <c r="VNG184" s="216"/>
      <c r="VNH184" s="216"/>
      <c r="VNI184" s="216"/>
      <c r="VNJ184" s="216"/>
      <c r="VNK184" s="216"/>
      <c r="VNL184" s="216"/>
      <c r="VNM184" s="216"/>
      <c r="VNN184" s="216"/>
      <c r="VNO184" s="216"/>
      <c r="VNP184" s="216"/>
      <c r="VNQ184" s="216"/>
      <c r="VNR184" s="216"/>
      <c r="VNS184" s="216"/>
      <c r="VNT184" s="216"/>
      <c r="VNU184" s="216"/>
      <c r="VNV184" s="216"/>
      <c r="VNW184" s="216"/>
      <c r="VNX184" s="216"/>
      <c r="VNY184" s="216"/>
      <c r="VNZ184" s="216"/>
      <c r="VOA184" s="216"/>
      <c r="VOB184" s="216"/>
      <c r="VOC184" s="216"/>
      <c r="VOD184" s="216"/>
      <c r="VOE184" s="216"/>
      <c r="VOF184" s="216"/>
      <c r="VOG184" s="216"/>
      <c r="VOH184" s="216"/>
      <c r="VOI184" s="216"/>
      <c r="VOJ184" s="216"/>
      <c r="VOK184" s="216"/>
      <c r="VOL184" s="216"/>
      <c r="VOM184" s="216"/>
      <c r="VON184" s="216"/>
      <c r="VOO184" s="216"/>
      <c r="VOP184" s="216"/>
      <c r="VOQ184" s="216"/>
      <c r="VOR184" s="216"/>
      <c r="VOS184" s="216"/>
      <c r="VOT184" s="216"/>
      <c r="VOU184" s="216"/>
      <c r="VOV184" s="216"/>
      <c r="VOW184" s="216"/>
      <c r="VOX184" s="216"/>
      <c r="VOY184" s="216"/>
      <c r="VOZ184" s="216"/>
      <c r="VPA184" s="216"/>
      <c r="VPB184" s="216"/>
      <c r="VPC184" s="216"/>
      <c r="VPD184" s="216"/>
      <c r="VPE184" s="216"/>
      <c r="VPF184" s="216"/>
      <c r="VPG184" s="216"/>
      <c r="VPH184" s="216"/>
      <c r="VPI184" s="216"/>
      <c r="VPJ184" s="216"/>
      <c r="VPK184" s="216"/>
      <c r="VPL184" s="216"/>
      <c r="VPM184" s="216"/>
      <c r="VPN184" s="216"/>
      <c r="VPO184" s="216"/>
      <c r="VPP184" s="216"/>
      <c r="VPQ184" s="216"/>
      <c r="VPR184" s="216"/>
      <c r="VPS184" s="216"/>
      <c r="VPT184" s="216"/>
      <c r="VPU184" s="216"/>
      <c r="VPV184" s="216"/>
      <c r="VPW184" s="216"/>
      <c r="VPX184" s="216"/>
      <c r="VPY184" s="216"/>
      <c r="VPZ184" s="216"/>
      <c r="VQA184" s="216"/>
      <c r="VQB184" s="216"/>
      <c r="VQC184" s="216"/>
      <c r="VQD184" s="216"/>
      <c r="VQE184" s="216"/>
      <c r="VQF184" s="216"/>
      <c r="VQG184" s="216"/>
      <c r="VQH184" s="216"/>
      <c r="VQI184" s="216"/>
      <c r="VQJ184" s="216"/>
      <c r="VQK184" s="216"/>
      <c r="VQL184" s="216"/>
      <c r="VQM184" s="216"/>
      <c r="VQN184" s="216"/>
      <c r="VQO184" s="216"/>
      <c r="VQP184" s="216"/>
      <c r="VQQ184" s="216"/>
      <c r="VQR184" s="216"/>
      <c r="VQS184" s="216"/>
      <c r="VQT184" s="216"/>
      <c r="VQU184" s="216"/>
      <c r="VQV184" s="216"/>
      <c r="VQW184" s="216"/>
      <c r="VQX184" s="216"/>
      <c r="VQY184" s="216"/>
      <c r="VQZ184" s="216"/>
      <c r="VRA184" s="216"/>
      <c r="VRB184" s="216"/>
      <c r="VRC184" s="216"/>
      <c r="VRD184" s="216"/>
      <c r="VRE184" s="216"/>
      <c r="VRF184" s="216"/>
      <c r="VRG184" s="216"/>
      <c r="VRH184" s="216"/>
      <c r="VRI184" s="216"/>
      <c r="VRJ184" s="216"/>
      <c r="VRK184" s="216"/>
      <c r="VRL184" s="216"/>
      <c r="VRM184" s="216"/>
      <c r="VRN184" s="216"/>
      <c r="VRO184" s="216"/>
      <c r="VRP184" s="216"/>
      <c r="VRQ184" s="216"/>
      <c r="VRR184" s="216"/>
      <c r="VRS184" s="216"/>
      <c r="VRT184" s="216"/>
      <c r="VRU184" s="216"/>
      <c r="VRV184" s="216"/>
      <c r="VRW184" s="216"/>
      <c r="VRX184" s="216"/>
      <c r="VRY184" s="216"/>
      <c r="VRZ184" s="216"/>
      <c r="VSA184" s="216"/>
      <c r="VSB184" s="216"/>
      <c r="VSC184" s="216"/>
      <c r="VSD184" s="216"/>
      <c r="VSE184" s="216"/>
      <c r="VSF184" s="216"/>
      <c r="VSG184" s="216"/>
      <c r="VSH184" s="216"/>
      <c r="VSI184" s="216"/>
      <c r="VSJ184" s="216"/>
      <c r="VSK184" s="216"/>
      <c r="VSL184" s="216"/>
      <c r="VSM184" s="216"/>
      <c r="VSN184" s="216"/>
      <c r="VSO184" s="216"/>
      <c r="VSP184" s="216"/>
      <c r="VSQ184" s="216"/>
      <c r="VSR184" s="216"/>
      <c r="VSS184" s="216"/>
      <c r="VST184" s="216"/>
      <c r="VSU184" s="216"/>
      <c r="VSV184" s="216"/>
      <c r="VSW184" s="216"/>
      <c r="VSX184" s="216"/>
      <c r="VSY184" s="216"/>
      <c r="VSZ184" s="216"/>
      <c r="VTA184" s="216"/>
      <c r="VTB184" s="216"/>
      <c r="VTC184" s="216"/>
      <c r="VTD184" s="216"/>
      <c r="VTE184" s="216"/>
      <c r="VTF184" s="216"/>
      <c r="VTG184" s="216"/>
      <c r="VTH184" s="216"/>
      <c r="VTI184" s="216"/>
      <c r="VTJ184" s="216"/>
      <c r="VTK184" s="216"/>
      <c r="VTL184" s="216"/>
      <c r="VTM184" s="216"/>
      <c r="VTN184" s="216"/>
      <c r="VTO184" s="216"/>
      <c r="VTP184" s="216"/>
      <c r="VTQ184" s="216"/>
      <c r="VTR184" s="216"/>
      <c r="VTS184" s="216"/>
      <c r="VTT184" s="216"/>
      <c r="VTU184" s="216"/>
      <c r="VTV184" s="216"/>
      <c r="VTW184" s="216"/>
      <c r="VTX184" s="216"/>
      <c r="VTY184" s="216"/>
      <c r="VTZ184" s="216"/>
      <c r="VUA184" s="216"/>
      <c r="VUB184" s="216"/>
      <c r="VUC184" s="216"/>
      <c r="VUD184" s="216"/>
      <c r="VUE184" s="216"/>
      <c r="VUF184" s="216"/>
      <c r="VUG184" s="216"/>
      <c r="VUH184" s="216"/>
      <c r="VUI184" s="216"/>
      <c r="VUJ184" s="216"/>
      <c r="VUK184" s="216"/>
      <c r="VUL184" s="216"/>
      <c r="VUM184" s="216"/>
      <c r="VUN184" s="216"/>
      <c r="VUO184" s="216"/>
      <c r="VUP184" s="216"/>
      <c r="VUQ184" s="216"/>
      <c r="VUR184" s="216"/>
      <c r="VUS184" s="216"/>
      <c r="VUT184" s="216"/>
      <c r="VUU184" s="216"/>
      <c r="VUV184" s="216"/>
      <c r="VUW184" s="216"/>
      <c r="VUX184" s="216"/>
      <c r="VUY184" s="216"/>
      <c r="VUZ184" s="216"/>
      <c r="VVA184" s="216"/>
      <c r="VVB184" s="216"/>
      <c r="VVC184" s="216"/>
      <c r="VVD184" s="216"/>
      <c r="VVE184" s="216"/>
      <c r="VVF184" s="216"/>
      <c r="VVG184" s="216"/>
      <c r="VVH184" s="216"/>
      <c r="VVI184" s="216"/>
      <c r="VVJ184" s="216"/>
      <c r="VVK184" s="216"/>
      <c r="VVL184" s="216"/>
      <c r="VVM184" s="216"/>
      <c r="VVN184" s="216"/>
      <c r="VVO184" s="216"/>
      <c r="VVP184" s="216"/>
      <c r="VVQ184" s="216"/>
      <c r="VVR184" s="216"/>
      <c r="VVS184" s="216"/>
      <c r="VVT184" s="216"/>
      <c r="VVU184" s="216"/>
      <c r="VVV184" s="216"/>
      <c r="VVW184" s="216"/>
      <c r="VVX184" s="216"/>
      <c r="VVY184" s="216"/>
      <c r="VVZ184" s="216"/>
      <c r="VWA184" s="216"/>
      <c r="VWB184" s="216"/>
      <c r="VWC184" s="216"/>
      <c r="VWD184" s="216"/>
      <c r="VWE184" s="216"/>
      <c r="VWF184" s="216"/>
      <c r="VWG184" s="216"/>
      <c r="VWH184" s="216"/>
      <c r="VWI184" s="216"/>
      <c r="VWJ184" s="216"/>
      <c r="VWK184" s="216"/>
      <c r="VWL184" s="216"/>
      <c r="VWM184" s="216"/>
      <c r="VWN184" s="216"/>
      <c r="VWO184" s="216"/>
      <c r="VWP184" s="216"/>
      <c r="VWQ184" s="216"/>
      <c r="VWR184" s="216"/>
      <c r="VWS184" s="216"/>
      <c r="VWT184" s="216"/>
      <c r="VWU184" s="216"/>
      <c r="VWV184" s="216"/>
      <c r="VWW184" s="216"/>
      <c r="VWX184" s="216"/>
      <c r="VWY184" s="216"/>
      <c r="VWZ184" s="216"/>
      <c r="VXA184" s="216"/>
      <c r="VXB184" s="216"/>
      <c r="VXC184" s="216"/>
      <c r="VXD184" s="216"/>
      <c r="VXE184" s="216"/>
      <c r="VXF184" s="216"/>
      <c r="VXG184" s="216"/>
      <c r="VXH184" s="216"/>
      <c r="VXI184" s="216"/>
      <c r="VXJ184" s="216"/>
      <c r="VXK184" s="216"/>
      <c r="VXL184" s="216"/>
      <c r="VXM184" s="216"/>
      <c r="VXN184" s="216"/>
      <c r="VXO184" s="216"/>
      <c r="VXP184" s="216"/>
      <c r="VXQ184" s="216"/>
      <c r="VXR184" s="216"/>
      <c r="VXS184" s="216"/>
      <c r="VXT184" s="216"/>
      <c r="VXU184" s="216"/>
      <c r="VXV184" s="216"/>
      <c r="VXW184" s="216"/>
      <c r="VXX184" s="216"/>
      <c r="VXY184" s="216"/>
      <c r="VXZ184" s="216"/>
      <c r="VYA184" s="216"/>
      <c r="VYB184" s="216"/>
      <c r="VYC184" s="216"/>
      <c r="VYD184" s="216"/>
      <c r="VYE184" s="216"/>
      <c r="VYF184" s="216"/>
      <c r="VYG184" s="216"/>
      <c r="VYH184" s="216"/>
      <c r="VYI184" s="216"/>
      <c r="VYJ184" s="216"/>
      <c r="VYK184" s="216"/>
      <c r="VYL184" s="216"/>
      <c r="VYM184" s="216"/>
      <c r="VYN184" s="216"/>
      <c r="VYO184" s="216"/>
      <c r="VYP184" s="216"/>
      <c r="VYQ184" s="216"/>
      <c r="VYR184" s="216"/>
      <c r="VYS184" s="216"/>
      <c r="VYT184" s="216"/>
      <c r="VYU184" s="216"/>
      <c r="VYV184" s="216"/>
      <c r="VYW184" s="216"/>
      <c r="VYX184" s="216"/>
      <c r="VYY184" s="216"/>
      <c r="VYZ184" s="216"/>
      <c r="VZA184" s="216"/>
      <c r="VZB184" s="216"/>
      <c r="VZC184" s="216"/>
      <c r="VZD184" s="216"/>
      <c r="VZE184" s="216"/>
      <c r="VZF184" s="216"/>
      <c r="VZG184" s="216"/>
      <c r="VZH184" s="216"/>
      <c r="VZI184" s="216"/>
      <c r="VZJ184" s="216"/>
      <c r="VZK184" s="216"/>
      <c r="VZL184" s="216"/>
      <c r="VZM184" s="216"/>
      <c r="VZN184" s="216"/>
      <c r="VZO184" s="216"/>
      <c r="VZP184" s="216"/>
      <c r="VZQ184" s="216"/>
      <c r="VZR184" s="216"/>
      <c r="VZS184" s="216"/>
      <c r="VZT184" s="216"/>
      <c r="VZU184" s="216"/>
      <c r="VZV184" s="216"/>
      <c r="VZW184" s="216"/>
      <c r="VZX184" s="216"/>
      <c r="VZY184" s="216"/>
      <c r="VZZ184" s="216"/>
      <c r="WAA184" s="216"/>
      <c r="WAB184" s="216"/>
      <c r="WAC184" s="216"/>
      <c r="WAD184" s="216"/>
      <c r="WAE184" s="216"/>
      <c r="WAF184" s="216"/>
      <c r="WAG184" s="216"/>
      <c r="WAH184" s="216"/>
      <c r="WAI184" s="216"/>
      <c r="WAJ184" s="216"/>
      <c r="WAK184" s="216"/>
      <c r="WAL184" s="216"/>
      <c r="WAM184" s="216"/>
      <c r="WAN184" s="216"/>
      <c r="WAO184" s="216"/>
      <c r="WAP184" s="216"/>
      <c r="WAQ184" s="216"/>
      <c r="WAR184" s="216"/>
      <c r="WAS184" s="216"/>
      <c r="WAT184" s="216"/>
      <c r="WAU184" s="216"/>
      <c r="WAV184" s="216"/>
      <c r="WAW184" s="216"/>
      <c r="WAX184" s="216"/>
      <c r="WAY184" s="216"/>
      <c r="WAZ184" s="216"/>
      <c r="WBA184" s="216"/>
      <c r="WBB184" s="216"/>
      <c r="WBC184" s="216"/>
      <c r="WBD184" s="216"/>
      <c r="WBE184" s="216"/>
      <c r="WBF184" s="216"/>
      <c r="WBG184" s="216"/>
      <c r="WBH184" s="216"/>
      <c r="WBI184" s="216"/>
      <c r="WBJ184" s="216"/>
      <c r="WBK184" s="216"/>
      <c r="WBL184" s="216"/>
      <c r="WBM184" s="216"/>
      <c r="WBN184" s="216"/>
      <c r="WBO184" s="216"/>
      <c r="WBP184" s="216"/>
      <c r="WBQ184" s="216"/>
      <c r="WBR184" s="216"/>
      <c r="WBS184" s="216"/>
      <c r="WBT184" s="216"/>
      <c r="WBU184" s="216"/>
      <c r="WBV184" s="216"/>
      <c r="WBW184" s="216"/>
      <c r="WBX184" s="216"/>
      <c r="WBY184" s="216"/>
      <c r="WBZ184" s="216"/>
      <c r="WCA184" s="216"/>
      <c r="WCB184" s="216"/>
      <c r="WCC184" s="216"/>
      <c r="WCD184" s="216"/>
      <c r="WCE184" s="216"/>
      <c r="WCF184" s="216"/>
      <c r="WCG184" s="216"/>
      <c r="WCH184" s="216"/>
      <c r="WCI184" s="216"/>
      <c r="WCJ184" s="216"/>
      <c r="WCK184" s="216"/>
      <c r="WCL184" s="216"/>
      <c r="WCM184" s="216"/>
      <c r="WCN184" s="216"/>
      <c r="WCO184" s="216"/>
      <c r="WCP184" s="216"/>
      <c r="WCQ184" s="216"/>
      <c r="WCR184" s="216"/>
      <c r="WCS184" s="216"/>
      <c r="WCT184" s="216"/>
      <c r="WCU184" s="216"/>
      <c r="WCV184" s="216"/>
      <c r="WCW184" s="216"/>
      <c r="WCX184" s="216"/>
      <c r="WCY184" s="216"/>
      <c r="WCZ184" s="216"/>
      <c r="WDA184" s="216"/>
      <c r="WDB184" s="216"/>
      <c r="WDC184" s="216"/>
      <c r="WDD184" s="216"/>
      <c r="WDE184" s="216"/>
      <c r="WDF184" s="216"/>
      <c r="WDG184" s="216"/>
      <c r="WDH184" s="216"/>
      <c r="WDI184" s="216"/>
      <c r="WDJ184" s="216"/>
      <c r="WDK184" s="216"/>
      <c r="WDL184" s="216"/>
      <c r="WDM184" s="216"/>
      <c r="WDN184" s="216"/>
      <c r="WDO184" s="216"/>
      <c r="WDP184" s="216"/>
      <c r="WDQ184" s="216"/>
      <c r="WDR184" s="216"/>
      <c r="WDS184" s="216"/>
      <c r="WDT184" s="216"/>
      <c r="WDU184" s="216"/>
      <c r="WDV184" s="216"/>
      <c r="WDW184" s="216"/>
      <c r="WDX184" s="216"/>
      <c r="WDY184" s="216"/>
      <c r="WDZ184" s="216"/>
      <c r="WEA184" s="216"/>
      <c r="WEB184" s="216"/>
      <c r="WEC184" s="216"/>
      <c r="WED184" s="216"/>
      <c r="WEE184" s="216"/>
      <c r="WEF184" s="216"/>
      <c r="WEG184" s="216"/>
      <c r="WEH184" s="216"/>
      <c r="WEI184" s="216"/>
      <c r="WEJ184" s="216"/>
      <c r="WEK184" s="216"/>
      <c r="WEL184" s="216"/>
      <c r="WEM184" s="216"/>
      <c r="WEN184" s="216"/>
      <c r="WEO184" s="216"/>
      <c r="WEP184" s="216"/>
      <c r="WEQ184" s="216"/>
      <c r="WER184" s="216"/>
      <c r="WES184" s="216"/>
      <c r="WET184" s="216"/>
      <c r="WEU184" s="216"/>
      <c r="WEV184" s="216"/>
      <c r="WEW184" s="216"/>
      <c r="WEX184" s="216"/>
      <c r="WEY184" s="216"/>
      <c r="WEZ184" s="216"/>
      <c r="WFA184" s="216"/>
      <c r="WFB184" s="216"/>
      <c r="WFC184" s="216"/>
      <c r="WFD184" s="216"/>
      <c r="WFE184" s="216"/>
      <c r="WFF184" s="216"/>
      <c r="WFG184" s="216"/>
      <c r="WFH184" s="216"/>
      <c r="WFI184" s="216"/>
      <c r="WFJ184" s="216"/>
      <c r="WFK184" s="216"/>
      <c r="WFL184" s="216"/>
      <c r="WFM184" s="216"/>
      <c r="WFN184" s="216"/>
      <c r="WFO184" s="216"/>
      <c r="WFP184" s="216"/>
      <c r="WFQ184" s="216"/>
      <c r="WFR184" s="216"/>
      <c r="WFS184" s="216"/>
      <c r="WFT184" s="216"/>
      <c r="WFU184" s="216"/>
      <c r="WFV184" s="216"/>
      <c r="WFW184" s="216"/>
      <c r="WFX184" s="216"/>
      <c r="WFY184" s="216"/>
      <c r="WFZ184" s="216"/>
      <c r="WGA184" s="216"/>
      <c r="WGB184" s="216"/>
      <c r="WGC184" s="216"/>
      <c r="WGD184" s="216"/>
      <c r="WGE184" s="216"/>
      <c r="WGF184" s="216"/>
      <c r="WGG184" s="216"/>
      <c r="WGH184" s="216"/>
      <c r="WGI184" s="216"/>
      <c r="WGJ184" s="216"/>
      <c r="WGK184" s="216"/>
      <c r="WGL184" s="216"/>
      <c r="WGM184" s="216"/>
      <c r="WGN184" s="216"/>
      <c r="WGO184" s="216"/>
      <c r="WGP184" s="216"/>
      <c r="WGQ184" s="216"/>
      <c r="WGR184" s="216"/>
      <c r="WGS184" s="216"/>
      <c r="WGT184" s="216"/>
      <c r="WGU184" s="216"/>
      <c r="WGV184" s="216"/>
      <c r="WGW184" s="216"/>
      <c r="WGX184" s="216"/>
      <c r="WGY184" s="216"/>
      <c r="WGZ184" s="216"/>
      <c r="WHA184" s="216"/>
      <c r="WHB184" s="216"/>
      <c r="WHC184" s="216"/>
      <c r="WHD184" s="216"/>
      <c r="WHE184" s="216"/>
      <c r="WHF184" s="216"/>
      <c r="WHG184" s="216"/>
      <c r="WHH184" s="216"/>
      <c r="WHI184" s="216"/>
      <c r="WHJ184" s="216"/>
      <c r="WHK184" s="216"/>
      <c r="WHL184" s="216"/>
      <c r="WHM184" s="216"/>
      <c r="WHN184" s="216"/>
      <c r="WHO184" s="216"/>
      <c r="WHP184" s="216"/>
      <c r="WHQ184" s="216"/>
      <c r="WHR184" s="216"/>
      <c r="WHS184" s="216"/>
      <c r="WHT184" s="216"/>
      <c r="WHU184" s="216"/>
      <c r="WHV184" s="216"/>
      <c r="WHW184" s="216"/>
      <c r="WHX184" s="216"/>
      <c r="WHY184" s="216"/>
      <c r="WHZ184" s="216"/>
      <c r="WIA184" s="216"/>
      <c r="WIB184" s="216"/>
      <c r="WIC184" s="216"/>
      <c r="WID184" s="216"/>
      <c r="WIE184" s="216"/>
      <c r="WIF184" s="216"/>
      <c r="WIG184" s="216"/>
      <c r="WIH184" s="216"/>
      <c r="WII184" s="216"/>
      <c r="WIJ184" s="216"/>
      <c r="WIK184" s="216"/>
      <c r="WIL184" s="216"/>
      <c r="WIM184" s="216"/>
      <c r="WIN184" s="216"/>
      <c r="WIO184" s="216"/>
      <c r="WIP184" s="216"/>
      <c r="WIQ184" s="216"/>
      <c r="WIR184" s="216"/>
      <c r="WIS184" s="216"/>
      <c r="WIT184" s="216"/>
      <c r="WIU184" s="216"/>
      <c r="WIV184" s="216"/>
      <c r="WIW184" s="216"/>
      <c r="WIX184" s="216"/>
      <c r="WIY184" s="216"/>
      <c r="WIZ184" s="216"/>
      <c r="WJA184" s="216"/>
      <c r="WJB184" s="216"/>
      <c r="WJC184" s="216"/>
      <c r="WJD184" s="216"/>
      <c r="WJE184" s="216"/>
      <c r="WJF184" s="216"/>
      <c r="WJG184" s="216"/>
      <c r="WJH184" s="216"/>
      <c r="WJI184" s="216"/>
      <c r="WJJ184" s="216"/>
      <c r="WJK184" s="216"/>
      <c r="WJL184" s="216"/>
      <c r="WJM184" s="216"/>
      <c r="WJN184" s="216"/>
      <c r="WJO184" s="216"/>
      <c r="WJP184" s="216"/>
      <c r="WJQ184" s="216"/>
      <c r="WJR184" s="216"/>
      <c r="WJS184" s="216"/>
      <c r="WJT184" s="216"/>
      <c r="WJU184" s="216"/>
      <c r="WJV184" s="216"/>
      <c r="WJW184" s="216"/>
      <c r="WJX184" s="216"/>
      <c r="WJY184" s="216"/>
      <c r="WJZ184" s="216"/>
      <c r="WKA184" s="216"/>
      <c r="WKB184" s="216"/>
      <c r="WKC184" s="216"/>
      <c r="WKD184" s="216"/>
      <c r="WKE184" s="216"/>
      <c r="WKF184" s="216"/>
      <c r="WKG184" s="216"/>
      <c r="WKH184" s="216"/>
      <c r="WKI184" s="216"/>
      <c r="WKJ184" s="216"/>
      <c r="WKK184" s="216"/>
      <c r="WKL184" s="216"/>
      <c r="WKM184" s="216"/>
      <c r="WKN184" s="216"/>
      <c r="WKO184" s="216"/>
      <c r="WKP184" s="216"/>
      <c r="WKQ184" s="216"/>
      <c r="WKR184" s="216"/>
      <c r="WKS184" s="216"/>
      <c r="WKT184" s="216"/>
      <c r="WKU184" s="216"/>
      <c r="WKV184" s="216"/>
      <c r="WKW184" s="216"/>
      <c r="WKX184" s="216"/>
      <c r="WKY184" s="216"/>
      <c r="WKZ184" s="216"/>
      <c r="WLA184" s="216"/>
      <c r="WLB184" s="216"/>
      <c r="WLC184" s="216"/>
      <c r="WLD184" s="216"/>
      <c r="WLE184" s="216"/>
      <c r="WLF184" s="216"/>
      <c r="WLG184" s="216"/>
      <c r="WLH184" s="216"/>
      <c r="WLI184" s="216"/>
      <c r="WLJ184" s="216"/>
      <c r="WLK184" s="216"/>
      <c r="WLL184" s="216"/>
      <c r="WLM184" s="216"/>
      <c r="WLN184" s="216"/>
      <c r="WLO184" s="216"/>
      <c r="WLP184" s="216"/>
      <c r="WLQ184" s="216"/>
      <c r="WLR184" s="216"/>
      <c r="WLS184" s="216"/>
      <c r="WLT184" s="216"/>
      <c r="WLU184" s="216"/>
      <c r="WLV184" s="216"/>
      <c r="WLW184" s="216"/>
      <c r="WLX184" s="216"/>
      <c r="WLY184" s="216"/>
      <c r="WLZ184" s="216"/>
      <c r="WMA184" s="216"/>
      <c r="WMB184" s="216"/>
      <c r="WMC184" s="216"/>
      <c r="WMD184" s="216"/>
      <c r="WME184" s="216"/>
      <c r="WMF184" s="216"/>
      <c r="WMG184" s="216"/>
      <c r="WMH184" s="216"/>
      <c r="WMI184" s="216"/>
      <c r="WMJ184" s="216"/>
      <c r="WMK184" s="216"/>
      <c r="WML184" s="216"/>
      <c r="WMM184" s="216"/>
      <c r="WMN184" s="216"/>
      <c r="WMO184" s="216"/>
      <c r="WMP184" s="216"/>
      <c r="WMQ184" s="216"/>
      <c r="WMR184" s="216"/>
      <c r="WMS184" s="216"/>
      <c r="WMT184" s="216"/>
      <c r="WMU184" s="216"/>
      <c r="WMV184" s="216"/>
      <c r="WMW184" s="216"/>
      <c r="WMX184" s="216"/>
      <c r="WMY184" s="216"/>
      <c r="WMZ184" s="216"/>
      <c r="WNA184" s="216"/>
      <c r="WNB184" s="216"/>
      <c r="WNC184" s="216"/>
      <c r="WND184" s="216"/>
      <c r="WNE184" s="216"/>
      <c r="WNF184" s="216"/>
      <c r="WNG184" s="216"/>
      <c r="WNH184" s="216"/>
      <c r="WNI184" s="216"/>
      <c r="WNJ184" s="216"/>
      <c r="WNK184" s="216"/>
      <c r="WNL184" s="216"/>
      <c r="WNM184" s="216"/>
      <c r="WNN184" s="216"/>
      <c r="WNO184" s="216"/>
      <c r="WNP184" s="216"/>
      <c r="WNQ184" s="216"/>
      <c r="WNR184" s="216"/>
      <c r="WNS184" s="216"/>
      <c r="WNT184" s="216"/>
      <c r="WNU184" s="216"/>
      <c r="WNV184" s="216"/>
      <c r="WNW184" s="216"/>
      <c r="WNX184" s="216"/>
      <c r="WNY184" s="216"/>
      <c r="WNZ184" s="216"/>
      <c r="WOA184" s="216"/>
      <c r="WOB184" s="216"/>
      <c r="WOC184" s="216"/>
      <c r="WOD184" s="216"/>
      <c r="WOE184" s="216"/>
      <c r="WOF184" s="216"/>
      <c r="WOG184" s="216"/>
      <c r="WOH184" s="216"/>
      <c r="WOI184" s="216"/>
      <c r="WOJ184" s="216"/>
      <c r="WOK184" s="216"/>
      <c r="WOL184" s="216"/>
      <c r="WOM184" s="216"/>
      <c r="WON184" s="216"/>
      <c r="WOO184" s="216"/>
      <c r="WOP184" s="216"/>
      <c r="WOQ184" s="216"/>
      <c r="WOR184" s="216"/>
      <c r="WOS184" s="216"/>
      <c r="WOT184" s="216"/>
      <c r="WOU184" s="216"/>
      <c r="WOV184" s="216"/>
      <c r="WOW184" s="216"/>
      <c r="WOX184" s="216"/>
      <c r="WOY184" s="216"/>
      <c r="WOZ184" s="216"/>
      <c r="WPA184" s="216"/>
      <c r="WPB184" s="216"/>
      <c r="WPC184" s="216"/>
      <c r="WPD184" s="216"/>
      <c r="WPE184" s="216"/>
      <c r="WPF184" s="216"/>
      <c r="WPG184" s="216"/>
      <c r="WPH184" s="216"/>
      <c r="WPI184" s="216"/>
      <c r="WPJ184" s="216"/>
      <c r="WPK184" s="216"/>
      <c r="WPL184" s="216"/>
      <c r="WPM184" s="216"/>
      <c r="WPN184" s="216"/>
      <c r="WPO184" s="216"/>
      <c r="WPP184" s="216"/>
      <c r="WPQ184" s="216"/>
      <c r="WPR184" s="216"/>
      <c r="WPS184" s="216"/>
      <c r="WPT184" s="216"/>
      <c r="WPU184" s="216"/>
      <c r="WPV184" s="216"/>
      <c r="WPW184" s="216"/>
      <c r="WPX184" s="216"/>
      <c r="WPY184" s="216"/>
      <c r="WPZ184" s="216"/>
      <c r="WQA184" s="216"/>
      <c r="WQB184" s="216"/>
      <c r="WQC184" s="216"/>
      <c r="WQD184" s="216"/>
      <c r="WQE184" s="216"/>
      <c r="WQF184" s="216"/>
      <c r="WQG184" s="216"/>
      <c r="WQH184" s="216"/>
      <c r="WQI184" s="216"/>
      <c r="WQJ184" s="216"/>
      <c r="WQK184" s="216"/>
      <c r="WQL184" s="216"/>
      <c r="WQM184" s="216"/>
      <c r="WQN184" s="216"/>
      <c r="WQO184" s="216"/>
      <c r="WQP184" s="216"/>
      <c r="WQQ184" s="216"/>
      <c r="WQR184" s="216"/>
      <c r="WQS184" s="216"/>
      <c r="WQT184" s="216"/>
      <c r="WQU184" s="216"/>
      <c r="WQV184" s="216"/>
      <c r="WQW184" s="216"/>
      <c r="WQX184" s="216"/>
      <c r="WQY184" s="216"/>
      <c r="WQZ184" s="216"/>
      <c r="WRA184" s="216"/>
      <c r="WRB184" s="216"/>
      <c r="WRC184" s="216"/>
      <c r="WRD184" s="216"/>
      <c r="WRE184" s="216"/>
      <c r="WRF184" s="216"/>
      <c r="WRG184" s="216"/>
      <c r="WRH184" s="216"/>
      <c r="WRI184" s="216"/>
      <c r="WRJ184" s="216"/>
      <c r="WRK184" s="216"/>
      <c r="WRL184" s="216"/>
      <c r="WRM184" s="216"/>
      <c r="WRN184" s="216"/>
      <c r="WRO184" s="216"/>
      <c r="WRP184" s="216"/>
      <c r="WRQ184" s="216"/>
      <c r="WRR184" s="216"/>
      <c r="WRS184" s="216"/>
      <c r="WRT184" s="216"/>
      <c r="WRU184" s="216"/>
      <c r="WRV184" s="216"/>
      <c r="WRW184" s="216"/>
      <c r="WRX184" s="216"/>
      <c r="WRY184" s="216"/>
      <c r="WRZ184" s="216"/>
      <c r="WSA184" s="216"/>
      <c r="WSB184" s="216"/>
      <c r="WSC184" s="216"/>
      <c r="WSD184" s="216"/>
      <c r="WSE184" s="216"/>
      <c r="WSF184" s="216"/>
      <c r="WSG184" s="216"/>
      <c r="WSH184" s="216"/>
      <c r="WSI184" s="216"/>
      <c r="WSJ184" s="216"/>
      <c r="WSK184" s="216"/>
      <c r="WSL184" s="216"/>
      <c r="WSM184" s="216"/>
      <c r="WSN184" s="216"/>
      <c r="WSO184" s="216"/>
      <c r="WSP184" s="216"/>
      <c r="WSQ184" s="216"/>
      <c r="WSR184" s="216"/>
      <c r="WSS184" s="216"/>
      <c r="WST184" s="216"/>
      <c r="WSU184" s="216"/>
      <c r="WSV184" s="216"/>
      <c r="WSW184" s="216"/>
      <c r="WSX184" s="216"/>
      <c r="WSY184" s="216"/>
      <c r="WSZ184" s="216"/>
      <c r="WTA184" s="216"/>
      <c r="WTB184" s="216"/>
      <c r="WTC184" s="216"/>
      <c r="WTD184" s="216"/>
      <c r="WTE184" s="216"/>
      <c r="WTF184" s="216"/>
      <c r="WTG184" s="216"/>
      <c r="WTH184" s="216"/>
      <c r="WTI184" s="216"/>
      <c r="WTJ184" s="216"/>
      <c r="WTK184" s="216"/>
      <c r="WTL184" s="216"/>
      <c r="WTM184" s="216"/>
      <c r="WTN184" s="216"/>
      <c r="WTO184" s="216"/>
      <c r="WTP184" s="216"/>
      <c r="WTQ184" s="216"/>
      <c r="WTR184" s="216"/>
      <c r="WTS184" s="216"/>
      <c r="WTT184" s="216"/>
      <c r="WTU184" s="216"/>
      <c r="WTV184" s="216"/>
      <c r="WTW184" s="216"/>
      <c r="WTX184" s="216"/>
      <c r="WTY184" s="216"/>
      <c r="WTZ184" s="216"/>
      <c r="WUA184" s="216"/>
      <c r="WUB184" s="216"/>
      <c r="WUC184" s="216"/>
      <c r="WUD184" s="216"/>
      <c r="WUE184" s="216"/>
      <c r="WUF184" s="216"/>
      <c r="WUG184" s="216"/>
      <c r="WUH184" s="216"/>
      <c r="WUI184" s="216"/>
      <c r="WUJ184" s="216"/>
      <c r="WUK184" s="216"/>
      <c r="WUL184" s="216"/>
      <c r="WUM184" s="216"/>
      <c r="WUN184" s="216"/>
      <c r="WUO184" s="216"/>
      <c r="WUP184" s="216"/>
      <c r="WUQ184" s="216"/>
      <c r="WUR184" s="216"/>
      <c r="WUS184" s="216"/>
      <c r="WUT184" s="216"/>
      <c r="WUU184" s="216"/>
      <c r="WUV184" s="216"/>
      <c r="WUW184" s="216"/>
      <c r="WUX184" s="216"/>
      <c r="WUY184" s="216"/>
      <c r="WUZ184" s="216"/>
      <c r="WVA184" s="216"/>
      <c r="WVB184" s="216"/>
      <c r="WVC184" s="216"/>
      <c r="WVD184" s="216"/>
      <c r="WVE184" s="216"/>
      <c r="WVF184" s="216"/>
      <c r="WVG184" s="216"/>
      <c r="WVH184" s="216"/>
      <c r="WVI184" s="216"/>
      <c r="WVJ184" s="216"/>
      <c r="WVK184" s="216"/>
      <c r="WVL184" s="216"/>
      <c r="WVM184" s="216"/>
      <c r="WVN184" s="216"/>
      <c r="WVO184" s="216"/>
      <c r="WVP184" s="216"/>
      <c r="WVQ184" s="216"/>
      <c r="WVR184" s="216"/>
      <c r="WVS184" s="216"/>
      <c r="WVT184" s="216"/>
      <c r="WVU184" s="216"/>
      <c r="WVV184" s="216"/>
      <c r="WVW184" s="216"/>
      <c r="WVX184" s="216"/>
      <c r="WVY184" s="216"/>
      <c r="WVZ184" s="216"/>
      <c r="WWA184" s="216"/>
      <c r="WWB184" s="216"/>
      <c r="WWC184" s="216"/>
      <c r="WWD184" s="216"/>
      <c r="WWE184" s="216"/>
      <c r="WWF184" s="216"/>
      <c r="WWG184" s="216"/>
      <c r="WWH184" s="216"/>
      <c r="WWI184" s="216"/>
      <c r="WWJ184" s="216"/>
      <c r="WWK184" s="216"/>
      <c r="WWL184" s="216"/>
      <c r="WWM184" s="216"/>
      <c r="WWN184" s="216"/>
      <c r="WWO184" s="216"/>
      <c r="WWP184" s="216"/>
      <c r="WWQ184" s="216"/>
      <c r="WWR184" s="216"/>
      <c r="WWS184" s="216"/>
      <c r="WWT184" s="216"/>
      <c r="WWU184" s="216"/>
      <c r="WWV184" s="216"/>
      <c r="WWW184" s="216"/>
      <c r="WWX184" s="216"/>
      <c r="WWY184" s="216"/>
      <c r="WWZ184" s="216"/>
      <c r="WXA184" s="216"/>
      <c r="WXB184" s="216"/>
      <c r="WXC184" s="216"/>
      <c r="WXD184" s="216"/>
      <c r="WXE184" s="216"/>
      <c r="WXF184" s="216"/>
      <c r="WXG184" s="216"/>
      <c r="WXH184" s="216"/>
      <c r="WXI184" s="216"/>
      <c r="WXJ184" s="216"/>
      <c r="WXK184" s="216"/>
      <c r="WXL184" s="216"/>
      <c r="WXM184" s="216"/>
      <c r="WXN184" s="216"/>
      <c r="WXO184" s="216"/>
      <c r="WXP184" s="216"/>
      <c r="WXQ184" s="216"/>
      <c r="WXR184" s="216"/>
      <c r="WXS184" s="216"/>
      <c r="WXT184" s="216"/>
      <c r="WXU184" s="216"/>
      <c r="WXV184" s="216"/>
      <c r="WXW184" s="216"/>
      <c r="WXX184" s="216"/>
      <c r="WXY184" s="216"/>
      <c r="WXZ184" s="216"/>
      <c r="WYA184" s="216"/>
      <c r="WYB184" s="216"/>
      <c r="WYC184" s="216"/>
      <c r="WYD184" s="216"/>
      <c r="WYE184" s="216"/>
      <c r="WYF184" s="216"/>
      <c r="WYG184" s="216"/>
      <c r="WYH184" s="216"/>
      <c r="WYI184" s="216"/>
      <c r="WYJ184" s="216"/>
      <c r="WYK184" s="216"/>
      <c r="WYL184" s="216"/>
      <c r="WYM184" s="216"/>
      <c r="WYN184" s="216"/>
      <c r="WYO184" s="216"/>
      <c r="WYP184" s="216"/>
      <c r="WYQ184" s="216"/>
      <c r="WYR184" s="216"/>
      <c r="WYS184" s="216"/>
      <c r="WYT184" s="216"/>
      <c r="WYU184" s="216"/>
      <c r="WYV184" s="216"/>
      <c r="WYW184" s="216"/>
      <c r="WYX184" s="216"/>
      <c r="WYY184" s="216"/>
      <c r="WYZ184" s="216"/>
      <c r="WZA184" s="216"/>
      <c r="WZB184" s="216"/>
      <c r="WZC184" s="216"/>
      <c r="WZD184" s="216"/>
      <c r="WZE184" s="216"/>
      <c r="WZF184" s="216"/>
      <c r="WZG184" s="216"/>
      <c r="WZH184" s="216"/>
      <c r="WZI184" s="216"/>
      <c r="WZJ184" s="216"/>
      <c r="WZK184" s="216"/>
      <c r="WZL184" s="216"/>
      <c r="WZM184" s="216"/>
      <c r="WZN184" s="216"/>
      <c r="WZO184" s="216"/>
      <c r="WZP184" s="216"/>
      <c r="WZQ184" s="216"/>
      <c r="WZR184" s="216"/>
      <c r="WZS184" s="216"/>
      <c r="WZT184" s="216"/>
      <c r="WZU184" s="216"/>
      <c r="WZV184" s="216"/>
      <c r="WZW184" s="216"/>
      <c r="WZX184" s="216"/>
      <c r="WZY184" s="216"/>
      <c r="WZZ184" s="216"/>
      <c r="XAA184" s="216"/>
      <c r="XAB184" s="216"/>
      <c r="XAC184" s="216"/>
      <c r="XAD184" s="216"/>
      <c r="XAE184" s="216"/>
      <c r="XAF184" s="216"/>
      <c r="XAG184" s="216"/>
      <c r="XAH184" s="216"/>
      <c r="XAI184" s="216"/>
      <c r="XAJ184" s="216"/>
      <c r="XAK184" s="216"/>
      <c r="XAL184" s="216"/>
      <c r="XAM184" s="216"/>
      <c r="XAN184" s="216"/>
      <c r="XAO184" s="216"/>
      <c r="XAP184" s="216"/>
      <c r="XAQ184" s="216"/>
      <c r="XAR184" s="216"/>
      <c r="XAS184" s="216"/>
      <c r="XAT184" s="216"/>
      <c r="XAU184" s="216"/>
      <c r="XAV184" s="216"/>
      <c r="XAW184" s="216"/>
      <c r="XAX184" s="216"/>
      <c r="XAY184" s="216"/>
      <c r="XAZ184" s="216"/>
      <c r="XBA184" s="216"/>
      <c r="XBB184" s="216"/>
      <c r="XBC184" s="216"/>
      <c r="XBD184" s="216"/>
      <c r="XBE184" s="216"/>
      <c r="XBF184" s="216"/>
      <c r="XBG184" s="216"/>
      <c r="XBH184" s="216"/>
      <c r="XBI184" s="216"/>
      <c r="XBJ184" s="216"/>
      <c r="XBK184" s="216"/>
      <c r="XBL184" s="216"/>
      <c r="XBM184" s="216"/>
      <c r="XBN184" s="216"/>
      <c r="XBO184" s="216"/>
      <c r="XBP184" s="216"/>
      <c r="XBQ184" s="216"/>
      <c r="XBR184" s="216"/>
      <c r="XBS184" s="216"/>
      <c r="XBT184" s="216"/>
      <c r="XBU184" s="216"/>
      <c r="XBV184" s="216"/>
      <c r="XBW184" s="216"/>
      <c r="XBX184" s="216"/>
      <c r="XBY184" s="216"/>
      <c r="XBZ184" s="216"/>
      <c r="XCA184" s="216"/>
      <c r="XCB184" s="216"/>
      <c r="XCC184" s="216"/>
      <c r="XCD184" s="216"/>
      <c r="XCE184" s="216"/>
      <c r="XCF184" s="216"/>
      <c r="XCG184" s="216"/>
      <c r="XCH184" s="216"/>
      <c r="XCI184" s="216"/>
      <c r="XCJ184" s="216"/>
      <c r="XCK184" s="216"/>
      <c r="XCL184" s="216"/>
      <c r="XCM184" s="216"/>
      <c r="XCN184" s="216"/>
      <c r="XCO184" s="216"/>
      <c r="XCP184" s="216"/>
      <c r="XCQ184" s="216"/>
      <c r="XCR184" s="216"/>
      <c r="XCS184" s="216"/>
      <c r="XCT184" s="216"/>
      <c r="XCU184" s="216"/>
      <c r="XCV184" s="216"/>
      <c r="XCW184" s="216"/>
      <c r="XCX184" s="216"/>
      <c r="XCY184" s="216"/>
      <c r="XCZ184" s="216"/>
      <c r="XDA184" s="216"/>
      <c r="XDB184" s="216"/>
      <c r="XDC184" s="216"/>
      <c r="XDD184" s="216"/>
      <c r="XDE184" s="216"/>
      <c r="XDF184" s="216"/>
      <c r="XDG184" s="216"/>
      <c r="XDH184" s="216"/>
      <c r="XDI184" s="216"/>
      <c r="XDJ184" s="216"/>
      <c r="XDK184" s="216"/>
      <c r="XDL184" s="216"/>
      <c r="XDM184" s="216"/>
      <c r="XDN184" s="216"/>
      <c r="XDO184" s="216"/>
      <c r="XDP184" s="216"/>
      <c r="XDQ184" s="216"/>
      <c r="XDR184" s="216"/>
      <c r="XDS184" s="216"/>
      <c r="XDT184" s="216"/>
      <c r="XDU184" s="216"/>
      <c r="XDV184" s="216"/>
      <c r="XDW184" s="216"/>
      <c r="XDX184" s="216"/>
      <c r="XDY184" s="216"/>
      <c r="XDZ184" s="216"/>
      <c r="XEA184" s="216"/>
      <c r="XEB184" s="216"/>
      <c r="XEC184" s="216"/>
      <c r="XED184" s="216"/>
      <c r="XEE184" s="216"/>
      <c r="XEF184" s="216"/>
      <c r="XEG184" s="216"/>
      <c r="XEH184" s="216"/>
      <c r="XEI184" s="216"/>
      <c r="XEJ184" s="216"/>
      <c r="XEK184" s="216"/>
      <c r="XEL184" s="216"/>
      <c r="XEM184" s="216"/>
      <c r="XEN184" s="216"/>
      <c r="XEO184" s="216"/>
      <c r="XEP184" s="216"/>
      <c r="XEQ184" s="216"/>
      <c r="XER184" s="216"/>
      <c r="XES184" s="216"/>
      <c r="XET184" s="216"/>
      <c r="XEU184" s="216"/>
      <c r="XEV184" s="216"/>
      <c r="XEW184" s="216"/>
      <c r="XEX184" s="216"/>
      <c r="XEY184" s="216"/>
      <c r="XEZ184" s="216"/>
      <c r="XFA184" s="216"/>
      <c r="XFB184" s="216"/>
      <c r="XFC184" s="216"/>
      <c r="XFD184" s="216"/>
    </row>
    <row r="185" spans="2:16384">
      <c r="B185" s="216"/>
      <c r="C185" s="227"/>
      <c r="D185" s="216"/>
      <c r="E185" s="216"/>
      <c r="F185" s="216"/>
      <c r="G185" s="216"/>
      <c r="H185" s="216"/>
      <c r="I185" s="216"/>
      <c r="J185" s="216"/>
      <c r="K185" s="216"/>
      <c r="L185" s="224"/>
      <c r="M185" s="225"/>
      <c r="N185" s="225"/>
      <c r="O185" s="225"/>
      <c r="P185" s="225"/>
      <c r="Q185" s="225"/>
      <c r="R185" s="225"/>
      <c r="S185" s="225"/>
      <c r="T185" s="216"/>
      <c r="U185" s="216"/>
      <c r="V185" s="216"/>
      <c r="W185" s="216"/>
      <c r="X185" s="225"/>
      <c r="Y185" s="225"/>
      <c r="Z185" s="225"/>
      <c r="AA185" s="225"/>
      <c r="AB185" s="225"/>
      <c r="AC185" s="225"/>
      <c r="AD185" s="225"/>
      <c r="AE185" s="225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  <c r="CR185" s="216"/>
      <c r="CS185" s="216"/>
      <c r="CT185" s="216"/>
      <c r="CU185" s="216"/>
      <c r="CV185" s="216"/>
      <c r="CW185" s="216"/>
      <c r="CX185" s="216"/>
      <c r="CY185" s="216"/>
      <c r="CZ185" s="216"/>
      <c r="DA185" s="216"/>
      <c r="DB185" s="216"/>
      <c r="DC185" s="216"/>
      <c r="DD185" s="216"/>
      <c r="DE185" s="216"/>
      <c r="DF185" s="216"/>
      <c r="DG185" s="216"/>
      <c r="DH185" s="216"/>
      <c r="DI185" s="216"/>
      <c r="DJ185" s="216"/>
      <c r="DK185" s="216"/>
      <c r="DL185" s="216"/>
      <c r="DM185" s="216"/>
      <c r="DN185" s="216"/>
      <c r="DO185" s="216"/>
      <c r="DP185" s="216"/>
      <c r="DQ185" s="216"/>
      <c r="DR185" s="216"/>
      <c r="DS185" s="216"/>
      <c r="DT185" s="216"/>
      <c r="DU185" s="216"/>
      <c r="DV185" s="216"/>
      <c r="DW185" s="216"/>
      <c r="DX185" s="216"/>
      <c r="DY185" s="216"/>
      <c r="DZ185" s="216"/>
      <c r="EA185" s="216"/>
      <c r="EB185" s="216"/>
      <c r="EC185" s="216"/>
      <c r="ED185" s="216"/>
      <c r="EE185" s="216"/>
      <c r="EF185" s="216"/>
      <c r="EG185" s="216"/>
      <c r="EH185" s="216"/>
      <c r="EI185" s="216"/>
      <c r="EJ185" s="216"/>
      <c r="EK185" s="216"/>
      <c r="EL185" s="216"/>
      <c r="EM185" s="216"/>
      <c r="EN185" s="216"/>
      <c r="EO185" s="216"/>
      <c r="EP185" s="216"/>
      <c r="EQ185" s="216"/>
      <c r="ER185" s="216"/>
      <c r="ES185" s="216"/>
      <c r="ET185" s="216"/>
      <c r="EU185" s="216"/>
      <c r="EV185" s="216"/>
      <c r="EW185" s="216"/>
      <c r="EX185" s="216"/>
      <c r="EY185" s="216"/>
      <c r="EZ185" s="216"/>
      <c r="FA185" s="216"/>
      <c r="FB185" s="216"/>
      <c r="FC185" s="216"/>
      <c r="FD185" s="216"/>
      <c r="FE185" s="216"/>
      <c r="FF185" s="216"/>
      <c r="FG185" s="216"/>
      <c r="FH185" s="216"/>
      <c r="FI185" s="216"/>
      <c r="FJ185" s="216"/>
      <c r="FK185" s="216"/>
      <c r="FL185" s="216"/>
      <c r="FM185" s="216"/>
      <c r="FN185" s="216"/>
      <c r="FO185" s="216"/>
      <c r="FP185" s="216"/>
      <c r="FQ185" s="216"/>
      <c r="FR185" s="216"/>
      <c r="FS185" s="216"/>
      <c r="FT185" s="216"/>
      <c r="FU185" s="216"/>
      <c r="FV185" s="216"/>
      <c r="FW185" s="216"/>
      <c r="FX185" s="216"/>
      <c r="FY185" s="216"/>
      <c r="FZ185" s="216"/>
      <c r="GA185" s="216"/>
      <c r="GB185" s="216"/>
      <c r="GC185" s="216"/>
      <c r="GD185" s="216"/>
      <c r="GE185" s="216"/>
      <c r="GF185" s="216"/>
      <c r="GG185" s="216"/>
      <c r="GH185" s="216"/>
      <c r="GI185" s="216"/>
      <c r="GJ185" s="216"/>
      <c r="GK185" s="216"/>
      <c r="GL185" s="216"/>
      <c r="GM185" s="216"/>
      <c r="GN185" s="216"/>
      <c r="GO185" s="216"/>
      <c r="GP185" s="216"/>
      <c r="GQ185" s="216"/>
      <c r="GR185" s="216"/>
      <c r="GS185" s="216"/>
      <c r="GT185" s="216"/>
      <c r="GU185" s="216"/>
      <c r="GV185" s="216"/>
      <c r="GW185" s="216"/>
      <c r="GX185" s="216"/>
      <c r="GY185" s="216"/>
      <c r="GZ185" s="216"/>
      <c r="HA185" s="216"/>
      <c r="HB185" s="216"/>
      <c r="HC185" s="216"/>
      <c r="HD185" s="216"/>
      <c r="HE185" s="216"/>
      <c r="HF185" s="216"/>
      <c r="HG185" s="216"/>
      <c r="HH185" s="216"/>
      <c r="HI185" s="216"/>
      <c r="HJ185" s="216"/>
      <c r="HK185" s="216"/>
      <c r="HL185" s="216"/>
      <c r="HM185" s="216"/>
      <c r="HN185" s="216"/>
      <c r="HO185" s="216"/>
      <c r="HP185" s="216"/>
      <c r="HQ185" s="216"/>
      <c r="HR185" s="216"/>
      <c r="HS185" s="216"/>
      <c r="HT185" s="216"/>
      <c r="HU185" s="216"/>
      <c r="HV185" s="216"/>
      <c r="HW185" s="216"/>
      <c r="HX185" s="216"/>
      <c r="HY185" s="216"/>
      <c r="HZ185" s="216"/>
      <c r="IA185" s="216"/>
      <c r="IB185" s="216"/>
      <c r="IC185" s="216"/>
      <c r="ID185" s="216"/>
      <c r="IE185" s="216"/>
      <c r="IF185" s="216"/>
      <c r="IG185" s="216"/>
      <c r="IH185" s="216"/>
      <c r="II185" s="216"/>
      <c r="IJ185" s="216"/>
      <c r="IK185" s="216"/>
      <c r="IL185" s="216"/>
      <c r="IM185" s="216"/>
      <c r="IN185" s="216"/>
      <c r="IO185" s="216"/>
      <c r="IP185" s="216"/>
      <c r="IQ185" s="216"/>
      <c r="IR185" s="216"/>
      <c r="IS185" s="216"/>
      <c r="IT185" s="216"/>
      <c r="IU185" s="216"/>
      <c r="IV185" s="216"/>
      <c r="IW185" s="216"/>
      <c r="IX185" s="216"/>
      <c r="IY185" s="216"/>
      <c r="IZ185" s="216"/>
      <c r="JA185" s="216"/>
      <c r="JB185" s="216"/>
      <c r="JC185" s="216"/>
      <c r="JD185" s="216"/>
      <c r="JE185" s="216"/>
      <c r="JF185" s="216"/>
      <c r="JG185" s="216"/>
      <c r="JH185" s="216"/>
      <c r="JI185" s="216"/>
      <c r="JJ185" s="216"/>
      <c r="JK185" s="216"/>
      <c r="JL185" s="216"/>
      <c r="JM185" s="216"/>
      <c r="JN185" s="216"/>
      <c r="JO185" s="216"/>
      <c r="JP185" s="216"/>
      <c r="JQ185" s="216"/>
      <c r="JR185" s="216"/>
      <c r="JS185" s="216"/>
      <c r="JT185" s="216"/>
      <c r="JU185" s="216"/>
      <c r="JV185" s="216"/>
      <c r="JW185" s="216"/>
      <c r="JX185" s="216"/>
      <c r="JY185" s="216"/>
      <c r="JZ185" s="216"/>
      <c r="KA185" s="216"/>
      <c r="KB185" s="216"/>
      <c r="KC185" s="216"/>
      <c r="KD185" s="216"/>
      <c r="KE185" s="216"/>
      <c r="KF185" s="216"/>
      <c r="KG185" s="216"/>
      <c r="KH185" s="216"/>
      <c r="KI185" s="216"/>
      <c r="KJ185" s="216"/>
      <c r="KK185" s="216"/>
      <c r="KL185" s="216"/>
      <c r="KM185" s="216"/>
      <c r="KN185" s="216"/>
      <c r="KO185" s="216"/>
      <c r="KP185" s="216"/>
      <c r="KQ185" s="216"/>
      <c r="KR185" s="216"/>
      <c r="KS185" s="216"/>
      <c r="KT185" s="216"/>
      <c r="KU185" s="216"/>
      <c r="KV185" s="216"/>
      <c r="KW185" s="216"/>
      <c r="KX185" s="216"/>
      <c r="KY185" s="216"/>
      <c r="KZ185" s="216"/>
      <c r="LA185" s="216"/>
      <c r="LB185" s="216"/>
      <c r="LC185" s="216"/>
      <c r="LD185" s="216"/>
      <c r="LE185" s="216"/>
      <c r="LF185" s="216"/>
      <c r="LG185" s="216"/>
      <c r="LH185" s="216"/>
      <c r="LI185" s="216"/>
      <c r="LJ185" s="216"/>
      <c r="LK185" s="216"/>
      <c r="LL185" s="216"/>
      <c r="LM185" s="216"/>
      <c r="LN185" s="216"/>
      <c r="LO185" s="216"/>
      <c r="LP185" s="216"/>
      <c r="LQ185" s="216"/>
      <c r="LR185" s="216"/>
      <c r="LS185" s="216"/>
      <c r="LT185" s="216"/>
      <c r="LU185" s="216"/>
      <c r="LV185" s="216"/>
      <c r="LW185" s="216"/>
      <c r="LX185" s="216"/>
      <c r="LY185" s="216"/>
      <c r="LZ185" s="216"/>
      <c r="MA185" s="216"/>
      <c r="MB185" s="216"/>
      <c r="MC185" s="216"/>
      <c r="MD185" s="216"/>
      <c r="ME185" s="216"/>
      <c r="MF185" s="216"/>
      <c r="MG185" s="216"/>
      <c r="MH185" s="216"/>
      <c r="MI185" s="216"/>
      <c r="MJ185" s="216"/>
      <c r="MK185" s="216"/>
      <c r="ML185" s="216"/>
      <c r="MM185" s="216"/>
      <c r="MN185" s="216"/>
      <c r="MO185" s="216"/>
      <c r="MP185" s="216"/>
      <c r="MQ185" s="216"/>
      <c r="MR185" s="216"/>
      <c r="MS185" s="216"/>
      <c r="MT185" s="216"/>
      <c r="MU185" s="216"/>
      <c r="MV185" s="216"/>
      <c r="MW185" s="216"/>
      <c r="MX185" s="216"/>
      <c r="MY185" s="216"/>
      <c r="MZ185" s="216"/>
      <c r="NA185" s="216"/>
      <c r="NB185" s="216"/>
      <c r="NC185" s="216"/>
      <c r="ND185" s="216"/>
      <c r="NE185" s="216"/>
      <c r="NF185" s="216"/>
      <c r="NG185" s="216"/>
      <c r="NH185" s="216"/>
      <c r="NI185" s="216"/>
      <c r="NJ185" s="216"/>
      <c r="NK185" s="216"/>
      <c r="NL185" s="216"/>
      <c r="NM185" s="216"/>
      <c r="NN185" s="216"/>
      <c r="NO185" s="216"/>
      <c r="NP185" s="216"/>
      <c r="NQ185" s="216"/>
      <c r="NR185" s="216"/>
      <c r="NS185" s="216"/>
      <c r="NT185" s="216"/>
      <c r="NU185" s="216"/>
      <c r="NV185" s="216"/>
      <c r="NW185" s="216"/>
      <c r="NX185" s="216"/>
      <c r="NY185" s="216"/>
      <c r="NZ185" s="216"/>
      <c r="OA185" s="216"/>
      <c r="OB185" s="216"/>
      <c r="OC185" s="216"/>
      <c r="OD185" s="216"/>
      <c r="OE185" s="216"/>
      <c r="OF185" s="216"/>
      <c r="OG185" s="216"/>
      <c r="OH185" s="216"/>
      <c r="OI185" s="216"/>
      <c r="OJ185" s="216"/>
      <c r="OK185" s="216"/>
      <c r="OL185" s="216"/>
      <c r="OM185" s="216"/>
      <c r="ON185" s="216"/>
      <c r="OO185" s="216"/>
      <c r="OP185" s="216"/>
      <c r="OQ185" s="216"/>
      <c r="OR185" s="216"/>
      <c r="OS185" s="216"/>
      <c r="OT185" s="216"/>
      <c r="OU185" s="216"/>
      <c r="OV185" s="216"/>
      <c r="OW185" s="216"/>
      <c r="OX185" s="216"/>
      <c r="OY185" s="216"/>
      <c r="OZ185" s="216"/>
      <c r="PA185" s="216"/>
      <c r="PB185" s="216"/>
      <c r="PC185" s="216"/>
      <c r="PD185" s="216"/>
      <c r="PE185" s="216"/>
      <c r="PF185" s="216"/>
      <c r="PG185" s="216"/>
      <c r="PH185" s="216"/>
      <c r="PI185" s="216"/>
      <c r="PJ185" s="216"/>
      <c r="PK185" s="216"/>
      <c r="PL185" s="216"/>
      <c r="PM185" s="216"/>
      <c r="PN185" s="216"/>
      <c r="PO185" s="216"/>
      <c r="PP185" s="216"/>
      <c r="PQ185" s="216"/>
      <c r="PR185" s="216"/>
      <c r="PS185" s="216"/>
      <c r="PT185" s="216"/>
      <c r="PU185" s="216"/>
      <c r="PV185" s="216"/>
      <c r="PW185" s="216"/>
      <c r="PX185" s="216"/>
      <c r="PY185" s="216"/>
      <c r="PZ185" s="216"/>
      <c r="QA185" s="216"/>
      <c r="QB185" s="216"/>
      <c r="QC185" s="216"/>
      <c r="QD185" s="216"/>
      <c r="QE185" s="216"/>
      <c r="QF185" s="216"/>
      <c r="QG185" s="216"/>
      <c r="QH185" s="216"/>
      <c r="QI185" s="216"/>
      <c r="QJ185" s="216"/>
      <c r="QK185" s="216"/>
      <c r="QL185" s="216"/>
      <c r="QM185" s="216"/>
      <c r="QN185" s="216"/>
      <c r="QO185" s="216"/>
      <c r="QP185" s="216"/>
      <c r="QQ185" s="216"/>
      <c r="QR185" s="216"/>
      <c r="QS185" s="216"/>
      <c r="QT185" s="216"/>
      <c r="QU185" s="216"/>
      <c r="QV185" s="216"/>
      <c r="QW185" s="216"/>
      <c r="QX185" s="216"/>
      <c r="QY185" s="216"/>
      <c r="QZ185" s="216"/>
      <c r="RA185" s="216"/>
      <c r="RB185" s="216"/>
      <c r="RC185" s="216"/>
      <c r="RD185" s="216"/>
      <c r="RE185" s="216"/>
      <c r="RF185" s="216"/>
      <c r="RG185" s="216"/>
      <c r="RH185" s="216"/>
      <c r="RI185" s="216"/>
      <c r="RJ185" s="216"/>
      <c r="RK185" s="216"/>
      <c r="RL185" s="216"/>
      <c r="RM185" s="216"/>
      <c r="RN185" s="216"/>
      <c r="RO185" s="216"/>
      <c r="RP185" s="216"/>
      <c r="RQ185" s="216"/>
      <c r="RR185" s="216"/>
      <c r="RS185" s="216"/>
      <c r="RT185" s="216"/>
      <c r="RU185" s="216"/>
      <c r="RV185" s="216"/>
      <c r="RW185" s="216"/>
      <c r="RX185" s="216"/>
      <c r="RY185" s="216"/>
      <c r="RZ185" s="216"/>
      <c r="SA185" s="216"/>
      <c r="SB185" s="216"/>
      <c r="SC185" s="216"/>
      <c r="SD185" s="216"/>
      <c r="SE185" s="216"/>
      <c r="SF185" s="216"/>
      <c r="SG185" s="216"/>
      <c r="SH185" s="216"/>
      <c r="SI185" s="216"/>
      <c r="SJ185" s="216"/>
      <c r="SK185" s="216"/>
      <c r="SL185" s="216"/>
      <c r="SM185" s="216"/>
      <c r="SN185" s="216"/>
      <c r="SO185" s="216"/>
      <c r="SP185" s="216"/>
      <c r="SQ185" s="216"/>
      <c r="SR185" s="216"/>
      <c r="SS185" s="216"/>
      <c r="ST185" s="216"/>
      <c r="SU185" s="216"/>
      <c r="SV185" s="216"/>
      <c r="SW185" s="216"/>
      <c r="SX185" s="216"/>
      <c r="SY185" s="216"/>
      <c r="SZ185" s="216"/>
      <c r="TA185" s="216"/>
      <c r="TB185" s="216"/>
      <c r="TC185" s="216"/>
      <c r="TD185" s="216"/>
      <c r="TE185" s="216"/>
      <c r="TF185" s="216"/>
      <c r="TG185" s="216"/>
      <c r="TH185" s="216"/>
      <c r="TI185" s="216"/>
      <c r="TJ185" s="216"/>
      <c r="TK185" s="216"/>
      <c r="TL185" s="216"/>
      <c r="TM185" s="216"/>
      <c r="TN185" s="216"/>
      <c r="TO185" s="216"/>
      <c r="TP185" s="216"/>
      <c r="TQ185" s="216"/>
      <c r="TR185" s="216"/>
      <c r="TS185" s="216"/>
      <c r="TT185" s="216"/>
      <c r="TU185" s="216"/>
      <c r="TV185" s="216"/>
      <c r="TW185" s="216"/>
      <c r="TX185" s="216"/>
      <c r="TY185" s="216"/>
      <c r="TZ185" s="216"/>
      <c r="UA185" s="216"/>
      <c r="UB185" s="216"/>
      <c r="UC185" s="216"/>
      <c r="UD185" s="216"/>
      <c r="UE185" s="216"/>
      <c r="UF185" s="216"/>
      <c r="UG185" s="216"/>
      <c r="UH185" s="216"/>
      <c r="UI185" s="216"/>
      <c r="UJ185" s="216"/>
      <c r="UK185" s="216"/>
      <c r="UL185" s="216"/>
      <c r="UM185" s="216"/>
      <c r="UN185" s="216"/>
      <c r="UO185" s="216"/>
      <c r="UP185" s="216"/>
      <c r="UQ185" s="216"/>
      <c r="UR185" s="216"/>
      <c r="US185" s="216"/>
      <c r="UT185" s="216"/>
      <c r="UU185" s="216"/>
      <c r="UV185" s="216"/>
      <c r="UW185" s="216"/>
      <c r="UX185" s="216"/>
      <c r="UY185" s="216"/>
      <c r="UZ185" s="216"/>
      <c r="VA185" s="216"/>
      <c r="VB185" s="216"/>
      <c r="VC185" s="216"/>
      <c r="VD185" s="216"/>
      <c r="VE185" s="216"/>
      <c r="VF185" s="216"/>
      <c r="VG185" s="216"/>
      <c r="VH185" s="216"/>
      <c r="VI185" s="216"/>
      <c r="VJ185" s="216"/>
      <c r="VK185" s="216"/>
      <c r="VL185" s="216"/>
      <c r="VM185" s="216"/>
      <c r="VN185" s="216"/>
      <c r="VO185" s="216"/>
      <c r="VP185" s="216"/>
      <c r="VQ185" s="216"/>
      <c r="VR185" s="216"/>
      <c r="VS185" s="216"/>
      <c r="VT185" s="216"/>
      <c r="VU185" s="216"/>
      <c r="VV185" s="216"/>
      <c r="VW185" s="216"/>
      <c r="VX185" s="216"/>
      <c r="VY185" s="216"/>
      <c r="VZ185" s="216"/>
      <c r="WA185" s="216"/>
      <c r="WB185" s="216"/>
      <c r="WC185" s="216"/>
      <c r="WD185" s="216"/>
      <c r="WE185" s="216"/>
      <c r="WF185" s="216"/>
      <c r="WG185" s="216"/>
      <c r="WH185" s="216"/>
      <c r="WI185" s="216"/>
      <c r="WJ185" s="216"/>
      <c r="WK185" s="216"/>
      <c r="WL185" s="216"/>
      <c r="WM185" s="216"/>
      <c r="WN185" s="216"/>
      <c r="WO185" s="216"/>
      <c r="WP185" s="216"/>
      <c r="WQ185" s="216"/>
      <c r="WR185" s="216"/>
      <c r="WS185" s="216"/>
      <c r="WT185" s="216"/>
      <c r="WU185" s="216"/>
      <c r="WV185" s="216"/>
      <c r="WW185" s="216"/>
      <c r="WX185" s="216"/>
      <c r="WY185" s="216"/>
      <c r="WZ185" s="216"/>
      <c r="XA185" s="216"/>
      <c r="XB185" s="216"/>
      <c r="XC185" s="216"/>
      <c r="XD185" s="216"/>
      <c r="XE185" s="216"/>
      <c r="XF185" s="216"/>
      <c r="XG185" s="216"/>
      <c r="XH185" s="216"/>
      <c r="XI185" s="216"/>
      <c r="XJ185" s="216"/>
      <c r="XK185" s="216"/>
      <c r="XL185" s="216"/>
      <c r="XM185" s="216"/>
      <c r="XN185" s="216"/>
      <c r="XO185" s="216"/>
      <c r="XP185" s="216"/>
      <c r="XQ185" s="216"/>
      <c r="XR185" s="216"/>
      <c r="XS185" s="216"/>
      <c r="XT185" s="216"/>
      <c r="XU185" s="216"/>
      <c r="XV185" s="216"/>
      <c r="XW185" s="216"/>
      <c r="XX185" s="216"/>
      <c r="XY185" s="216"/>
      <c r="XZ185" s="216"/>
      <c r="YA185" s="216"/>
      <c r="YB185" s="216"/>
      <c r="YC185" s="216"/>
      <c r="YD185" s="216"/>
      <c r="YE185" s="216"/>
      <c r="YF185" s="216"/>
      <c r="YG185" s="216"/>
      <c r="YH185" s="216"/>
      <c r="YI185" s="216"/>
      <c r="YJ185" s="216"/>
      <c r="YK185" s="216"/>
      <c r="YL185" s="216"/>
      <c r="YM185" s="216"/>
      <c r="YN185" s="216"/>
      <c r="YO185" s="216"/>
      <c r="YP185" s="216"/>
      <c r="YQ185" s="216"/>
      <c r="YR185" s="216"/>
      <c r="YS185" s="216"/>
      <c r="YT185" s="216"/>
      <c r="YU185" s="216"/>
      <c r="YV185" s="216"/>
      <c r="YW185" s="216"/>
      <c r="YX185" s="216"/>
      <c r="YY185" s="216"/>
      <c r="YZ185" s="216"/>
      <c r="ZA185" s="216"/>
      <c r="ZB185" s="216"/>
      <c r="ZC185" s="216"/>
      <c r="ZD185" s="216"/>
      <c r="ZE185" s="216"/>
      <c r="ZF185" s="216"/>
      <c r="ZG185" s="216"/>
      <c r="ZH185" s="216"/>
      <c r="ZI185" s="216"/>
      <c r="ZJ185" s="216"/>
      <c r="ZK185" s="216"/>
      <c r="ZL185" s="216"/>
      <c r="ZM185" s="216"/>
      <c r="ZN185" s="216"/>
      <c r="ZO185" s="216"/>
      <c r="ZP185" s="216"/>
      <c r="ZQ185" s="216"/>
      <c r="ZR185" s="216"/>
      <c r="ZS185" s="216"/>
      <c r="ZT185" s="216"/>
      <c r="ZU185" s="216"/>
      <c r="ZV185" s="216"/>
      <c r="ZW185" s="216"/>
      <c r="ZX185" s="216"/>
      <c r="ZY185" s="216"/>
      <c r="ZZ185" s="216"/>
      <c r="AAA185" s="216"/>
      <c r="AAB185" s="216"/>
      <c r="AAC185" s="216"/>
      <c r="AAD185" s="216"/>
      <c r="AAE185" s="216"/>
      <c r="AAF185" s="216"/>
      <c r="AAG185" s="216"/>
      <c r="AAH185" s="216"/>
      <c r="AAI185" s="216"/>
      <c r="AAJ185" s="216"/>
      <c r="AAK185" s="216"/>
      <c r="AAL185" s="216"/>
      <c r="AAM185" s="216"/>
      <c r="AAN185" s="216"/>
      <c r="AAO185" s="216"/>
      <c r="AAP185" s="216"/>
      <c r="AAQ185" s="216"/>
      <c r="AAR185" s="216"/>
      <c r="AAS185" s="216"/>
      <c r="AAT185" s="216"/>
      <c r="AAU185" s="216"/>
      <c r="AAV185" s="216"/>
      <c r="AAW185" s="216"/>
      <c r="AAX185" s="216"/>
      <c r="AAY185" s="216"/>
      <c r="AAZ185" s="216"/>
      <c r="ABA185" s="216"/>
      <c r="ABB185" s="216"/>
      <c r="ABC185" s="216"/>
      <c r="ABD185" s="216"/>
      <c r="ABE185" s="216"/>
      <c r="ABF185" s="216"/>
      <c r="ABG185" s="216"/>
      <c r="ABH185" s="216"/>
      <c r="ABI185" s="216"/>
      <c r="ABJ185" s="216"/>
      <c r="ABK185" s="216"/>
      <c r="ABL185" s="216"/>
      <c r="ABM185" s="216"/>
      <c r="ABN185" s="216"/>
      <c r="ABO185" s="216"/>
      <c r="ABP185" s="216"/>
      <c r="ABQ185" s="216"/>
      <c r="ABR185" s="216"/>
      <c r="ABS185" s="216"/>
      <c r="ABT185" s="216"/>
      <c r="ABU185" s="216"/>
      <c r="ABV185" s="216"/>
      <c r="ABW185" s="216"/>
      <c r="ABX185" s="216"/>
      <c r="ABY185" s="216"/>
      <c r="ABZ185" s="216"/>
      <c r="ACA185" s="216"/>
      <c r="ACB185" s="216"/>
      <c r="ACC185" s="216"/>
      <c r="ACD185" s="216"/>
      <c r="ACE185" s="216"/>
      <c r="ACF185" s="216"/>
      <c r="ACG185" s="216"/>
      <c r="ACH185" s="216"/>
      <c r="ACI185" s="216"/>
      <c r="ACJ185" s="216"/>
      <c r="ACK185" s="216"/>
      <c r="ACL185" s="216"/>
      <c r="ACM185" s="216"/>
      <c r="ACN185" s="216"/>
      <c r="ACO185" s="216"/>
      <c r="ACP185" s="216"/>
      <c r="ACQ185" s="216"/>
      <c r="ACR185" s="216"/>
      <c r="ACS185" s="216"/>
      <c r="ACT185" s="216"/>
      <c r="ACU185" s="216"/>
      <c r="ACV185" s="216"/>
      <c r="ACW185" s="216"/>
      <c r="ACX185" s="216"/>
      <c r="ACY185" s="216"/>
      <c r="ACZ185" s="216"/>
      <c r="ADA185" s="216"/>
      <c r="ADB185" s="216"/>
      <c r="ADC185" s="216"/>
      <c r="ADD185" s="216"/>
      <c r="ADE185" s="216"/>
      <c r="ADF185" s="216"/>
      <c r="ADG185" s="216"/>
      <c r="ADH185" s="216"/>
      <c r="ADI185" s="216"/>
      <c r="ADJ185" s="216"/>
      <c r="ADK185" s="216"/>
      <c r="ADL185" s="216"/>
      <c r="ADM185" s="216"/>
      <c r="ADN185" s="216"/>
      <c r="ADO185" s="216"/>
      <c r="ADP185" s="216"/>
      <c r="ADQ185" s="216"/>
      <c r="ADR185" s="216"/>
      <c r="ADS185" s="216"/>
      <c r="ADT185" s="216"/>
      <c r="ADU185" s="216"/>
      <c r="ADV185" s="216"/>
      <c r="ADW185" s="216"/>
      <c r="ADX185" s="216"/>
      <c r="ADY185" s="216"/>
      <c r="ADZ185" s="216"/>
      <c r="AEA185" s="216"/>
      <c r="AEB185" s="216"/>
      <c r="AEC185" s="216"/>
      <c r="AED185" s="216"/>
      <c r="AEE185" s="216"/>
      <c r="AEF185" s="216"/>
      <c r="AEG185" s="216"/>
      <c r="AEH185" s="216"/>
      <c r="AEI185" s="216"/>
      <c r="AEJ185" s="216"/>
      <c r="AEK185" s="216"/>
      <c r="AEL185" s="216"/>
      <c r="AEM185" s="216"/>
      <c r="AEN185" s="216"/>
      <c r="AEO185" s="216"/>
      <c r="AEP185" s="216"/>
      <c r="AEQ185" s="216"/>
      <c r="AER185" s="216"/>
      <c r="AES185" s="216"/>
      <c r="AET185" s="216"/>
      <c r="AEU185" s="216"/>
      <c r="AEV185" s="216"/>
      <c r="AEW185" s="216"/>
      <c r="AEX185" s="216"/>
      <c r="AEY185" s="216"/>
      <c r="AEZ185" s="216"/>
      <c r="AFA185" s="216"/>
      <c r="AFB185" s="216"/>
      <c r="AFC185" s="216"/>
      <c r="AFD185" s="216"/>
      <c r="AFE185" s="216"/>
      <c r="AFF185" s="216"/>
      <c r="AFG185" s="216"/>
      <c r="AFH185" s="216"/>
      <c r="AFI185" s="216"/>
      <c r="AFJ185" s="216"/>
      <c r="AFK185" s="216"/>
      <c r="AFL185" s="216"/>
      <c r="AFM185" s="216"/>
      <c r="AFN185" s="216"/>
      <c r="AFO185" s="216"/>
      <c r="AFP185" s="216"/>
      <c r="AFQ185" s="216"/>
      <c r="AFR185" s="216"/>
      <c r="AFS185" s="216"/>
      <c r="AFT185" s="216"/>
      <c r="AFU185" s="216"/>
      <c r="AFV185" s="216"/>
      <c r="AFW185" s="216"/>
      <c r="AFX185" s="216"/>
      <c r="AFY185" s="216"/>
      <c r="AFZ185" s="216"/>
      <c r="AGA185" s="216"/>
      <c r="AGB185" s="216"/>
      <c r="AGC185" s="216"/>
      <c r="AGD185" s="216"/>
      <c r="AGE185" s="216"/>
      <c r="AGF185" s="216"/>
      <c r="AGG185" s="216"/>
      <c r="AGH185" s="216"/>
      <c r="AGI185" s="216"/>
      <c r="AGJ185" s="216"/>
      <c r="AGK185" s="216"/>
      <c r="AGL185" s="216"/>
      <c r="AGM185" s="216"/>
      <c r="AGN185" s="216"/>
      <c r="AGO185" s="216"/>
      <c r="AGP185" s="216"/>
      <c r="AGQ185" s="216"/>
      <c r="AGR185" s="216"/>
      <c r="AGS185" s="216"/>
      <c r="AGT185" s="216"/>
      <c r="AGU185" s="216"/>
      <c r="AGV185" s="216"/>
      <c r="AGW185" s="216"/>
      <c r="AGX185" s="216"/>
      <c r="AGY185" s="216"/>
      <c r="AGZ185" s="216"/>
      <c r="AHA185" s="216"/>
      <c r="AHB185" s="216"/>
      <c r="AHC185" s="216"/>
      <c r="AHD185" s="216"/>
      <c r="AHE185" s="216"/>
      <c r="AHF185" s="216"/>
      <c r="AHG185" s="216"/>
      <c r="AHH185" s="216"/>
      <c r="AHI185" s="216"/>
      <c r="AHJ185" s="216"/>
      <c r="AHK185" s="216"/>
      <c r="AHL185" s="216"/>
      <c r="AHM185" s="216"/>
      <c r="AHN185" s="216"/>
      <c r="AHO185" s="216"/>
      <c r="AHP185" s="216"/>
      <c r="AHQ185" s="216"/>
      <c r="AHR185" s="216"/>
      <c r="AHS185" s="216"/>
      <c r="AHT185" s="216"/>
      <c r="AHU185" s="216"/>
      <c r="AHV185" s="216"/>
      <c r="AHW185" s="216"/>
      <c r="AHX185" s="216"/>
      <c r="AHY185" s="216"/>
      <c r="AHZ185" s="216"/>
      <c r="AIA185" s="216"/>
      <c r="AIB185" s="216"/>
      <c r="AIC185" s="216"/>
      <c r="AID185" s="216"/>
      <c r="AIE185" s="216"/>
      <c r="AIF185" s="216"/>
      <c r="AIG185" s="216"/>
      <c r="AIH185" s="216"/>
      <c r="AII185" s="216"/>
      <c r="AIJ185" s="216"/>
      <c r="AIK185" s="216"/>
      <c r="AIL185" s="216"/>
      <c r="AIM185" s="216"/>
      <c r="AIN185" s="216"/>
      <c r="AIO185" s="216"/>
      <c r="AIP185" s="216"/>
      <c r="AIQ185" s="216"/>
      <c r="AIR185" s="216"/>
      <c r="AIS185" s="216"/>
      <c r="AIT185" s="216"/>
      <c r="AIU185" s="216"/>
      <c r="AIV185" s="216"/>
      <c r="AIW185" s="216"/>
      <c r="AIX185" s="216"/>
      <c r="AIY185" s="216"/>
      <c r="AIZ185" s="216"/>
      <c r="AJA185" s="216"/>
      <c r="AJB185" s="216"/>
      <c r="AJC185" s="216"/>
      <c r="AJD185" s="216"/>
      <c r="AJE185" s="216"/>
      <c r="AJF185" s="216"/>
      <c r="AJG185" s="216"/>
      <c r="AJH185" s="216"/>
      <c r="AJI185" s="216"/>
      <c r="AJJ185" s="216"/>
      <c r="AJK185" s="216"/>
      <c r="AJL185" s="216"/>
      <c r="AJM185" s="216"/>
      <c r="AJN185" s="216"/>
      <c r="AJO185" s="216"/>
      <c r="AJP185" s="216"/>
      <c r="AJQ185" s="216"/>
      <c r="AJR185" s="216"/>
      <c r="AJS185" s="216"/>
      <c r="AJT185" s="216"/>
      <c r="AJU185" s="216"/>
      <c r="AJV185" s="216"/>
      <c r="AJW185" s="216"/>
      <c r="AJX185" s="216"/>
      <c r="AJY185" s="216"/>
      <c r="AJZ185" s="216"/>
      <c r="AKA185" s="216"/>
      <c r="AKB185" s="216"/>
      <c r="AKC185" s="216"/>
      <c r="AKD185" s="216"/>
      <c r="AKE185" s="216"/>
      <c r="AKF185" s="216"/>
      <c r="AKG185" s="216"/>
      <c r="AKH185" s="216"/>
      <c r="AKI185" s="216"/>
      <c r="AKJ185" s="216"/>
      <c r="AKK185" s="216"/>
      <c r="AKL185" s="216"/>
      <c r="AKM185" s="216"/>
      <c r="AKN185" s="216"/>
      <c r="AKO185" s="216"/>
      <c r="AKP185" s="216"/>
      <c r="AKQ185" s="216"/>
      <c r="AKR185" s="216"/>
      <c r="AKS185" s="216"/>
      <c r="AKT185" s="216"/>
      <c r="AKU185" s="216"/>
      <c r="AKV185" s="216"/>
      <c r="AKW185" s="216"/>
      <c r="AKX185" s="216"/>
      <c r="AKY185" s="216"/>
      <c r="AKZ185" s="216"/>
      <c r="ALA185" s="216"/>
      <c r="ALB185" s="216"/>
      <c r="ALC185" s="216"/>
      <c r="ALD185" s="216"/>
      <c r="ALE185" s="216"/>
      <c r="ALF185" s="216"/>
      <c r="ALG185" s="216"/>
      <c r="ALH185" s="216"/>
      <c r="ALI185" s="216"/>
      <c r="ALJ185" s="216"/>
      <c r="ALK185" s="216"/>
      <c r="ALL185" s="216"/>
      <c r="ALM185" s="216"/>
      <c r="ALN185" s="216"/>
      <c r="ALO185" s="216"/>
      <c r="ALP185" s="216"/>
      <c r="ALQ185" s="216"/>
      <c r="ALR185" s="216"/>
      <c r="ALS185" s="216"/>
      <c r="ALT185" s="216"/>
      <c r="ALU185" s="216"/>
      <c r="ALV185" s="216"/>
      <c r="ALW185" s="216"/>
      <c r="ALX185" s="216"/>
      <c r="ALY185" s="216"/>
      <c r="ALZ185" s="216"/>
      <c r="AMA185" s="216"/>
      <c r="AMB185" s="216"/>
      <c r="AMC185" s="216"/>
      <c r="AMD185" s="216"/>
      <c r="AME185" s="216"/>
      <c r="AMF185" s="216"/>
      <c r="AMG185" s="216"/>
      <c r="AMH185" s="216"/>
      <c r="AMI185" s="216"/>
      <c r="AMJ185" s="216"/>
      <c r="AMK185" s="216"/>
      <c r="AML185" s="216"/>
      <c r="AMM185" s="216"/>
      <c r="AMN185" s="216"/>
      <c r="AMO185" s="216"/>
      <c r="AMP185" s="216"/>
      <c r="AMQ185" s="216"/>
      <c r="AMR185" s="216"/>
      <c r="AMS185" s="216"/>
      <c r="AMT185" s="216"/>
      <c r="AMU185" s="216"/>
      <c r="AMV185" s="216"/>
      <c r="AMW185" s="216"/>
      <c r="AMX185" s="216"/>
      <c r="AMY185" s="216"/>
      <c r="AMZ185" s="216"/>
      <c r="ANA185" s="216"/>
      <c r="ANB185" s="216"/>
      <c r="ANC185" s="216"/>
      <c r="AND185" s="216"/>
      <c r="ANE185" s="216"/>
      <c r="ANF185" s="216"/>
      <c r="ANG185" s="216"/>
      <c r="ANH185" s="216"/>
      <c r="ANI185" s="216"/>
      <c r="ANJ185" s="216"/>
      <c r="ANK185" s="216"/>
      <c r="ANL185" s="216"/>
      <c r="ANM185" s="216"/>
      <c r="ANN185" s="216"/>
      <c r="ANO185" s="216"/>
      <c r="ANP185" s="216"/>
      <c r="ANQ185" s="216"/>
      <c r="ANR185" s="216"/>
      <c r="ANS185" s="216"/>
      <c r="ANT185" s="216"/>
      <c r="ANU185" s="216"/>
      <c r="ANV185" s="216"/>
      <c r="ANW185" s="216"/>
      <c r="ANX185" s="216"/>
      <c r="ANY185" s="216"/>
      <c r="ANZ185" s="216"/>
      <c r="AOA185" s="216"/>
      <c r="AOB185" s="216"/>
      <c r="AOC185" s="216"/>
      <c r="AOD185" s="216"/>
      <c r="AOE185" s="216"/>
      <c r="AOF185" s="216"/>
      <c r="AOG185" s="216"/>
      <c r="AOH185" s="216"/>
      <c r="AOI185" s="216"/>
      <c r="AOJ185" s="216"/>
      <c r="AOK185" s="216"/>
      <c r="AOL185" s="216"/>
      <c r="AOM185" s="216"/>
      <c r="AON185" s="216"/>
      <c r="AOO185" s="216"/>
      <c r="AOP185" s="216"/>
      <c r="AOQ185" s="216"/>
      <c r="AOR185" s="216"/>
      <c r="AOS185" s="216"/>
      <c r="AOT185" s="216"/>
      <c r="AOU185" s="216"/>
      <c r="AOV185" s="216"/>
      <c r="AOW185" s="216"/>
      <c r="AOX185" s="216"/>
      <c r="AOY185" s="216"/>
      <c r="AOZ185" s="216"/>
      <c r="APA185" s="216"/>
      <c r="APB185" s="216"/>
      <c r="APC185" s="216"/>
      <c r="APD185" s="216"/>
      <c r="APE185" s="216"/>
      <c r="APF185" s="216"/>
      <c r="APG185" s="216"/>
      <c r="APH185" s="216"/>
      <c r="API185" s="216"/>
      <c r="APJ185" s="216"/>
      <c r="APK185" s="216"/>
      <c r="APL185" s="216"/>
      <c r="APM185" s="216"/>
      <c r="APN185" s="216"/>
      <c r="APO185" s="216"/>
      <c r="APP185" s="216"/>
      <c r="APQ185" s="216"/>
      <c r="APR185" s="216"/>
      <c r="APS185" s="216"/>
      <c r="APT185" s="216"/>
      <c r="APU185" s="216"/>
      <c r="APV185" s="216"/>
      <c r="APW185" s="216"/>
      <c r="APX185" s="216"/>
      <c r="APY185" s="216"/>
      <c r="APZ185" s="216"/>
      <c r="AQA185" s="216"/>
      <c r="AQB185" s="216"/>
      <c r="AQC185" s="216"/>
      <c r="AQD185" s="216"/>
      <c r="AQE185" s="216"/>
      <c r="AQF185" s="216"/>
      <c r="AQG185" s="216"/>
      <c r="AQH185" s="216"/>
      <c r="AQI185" s="216"/>
      <c r="AQJ185" s="216"/>
      <c r="AQK185" s="216"/>
      <c r="AQL185" s="216"/>
      <c r="AQM185" s="216"/>
      <c r="AQN185" s="216"/>
      <c r="AQO185" s="216"/>
      <c r="AQP185" s="216"/>
      <c r="AQQ185" s="216"/>
      <c r="AQR185" s="216"/>
      <c r="AQS185" s="216"/>
      <c r="AQT185" s="216"/>
      <c r="AQU185" s="216"/>
      <c r="AQV185" s="216"/>
      <c r="AQW185" s="216"/>
      <c r="AQX185" s="216"/>
      <c r="AQY185" s="216"/>
      <c r="AQZ185" s="216"/>
      <c r="ARA185" s="216"/>
      <c r="ARB185" s="216"/>
      <c r="ARC185" s="216"/>
      <c r="ARD185" s="216"/>
      <c r="ARE185" s="216"/>
      <c r="ARF185" s="216"/>
      <c r="ARG185" s="216"/>
      <c r="ARH185" s="216"/>
      <c r="ARI185" s="216"/>
      <c r="ARJ185" s="216"/>
      <c r="ARK185" s="216"/>
      <c r="ARL185" s="216"/>
      <c r="ARM185" s="216"/>
      <c r="ARN185" s="216"/>
      <c r="ARO185" s="216"/>
      <c r="ARP185" s="216"/>
      <c r="ARQ185" s="216"/>
      <c r="ARR185" s="216"/>
      <c r="ARS185" s="216"/>
      <c r="ART185" s="216"/>
      <c r="ARU185" s="216"/>
      <c r="ARV185" s="216"/>
      <c r="ARW185" s="216"/>
      <c r="ARX185" s="216"/>
      <c r="ARY185" s="216"/>
      <c r="ARZ185" s="216"/>
      <c r="ASA185" s="216"/>
      <c r="ASB185" s="216"/>
      <c r="ASC185" s="216"/>
      <c r="ASD185" s="216"/>
      <c r="ASE185" s="216"/>
      <c r="ASF185" s="216"/>
      <c r="ASG185" s="216"/>
      <c r="ASH185" s="216"/>
      <c r="ASI185" s="216"/>
      <c r="ASJ185" s="216"/>
      <c r="ASK185" s="216"/>
      <c r="ASL185" s="216"/>
      <c r="ASM185" s="216"/>
      <c r="ASN185" s="216"/>
      <c r="ASO185" s="216"/>
      <c r="ASP185" s="216"/>
      <c r="ASQ185" s="216"/>
      <c r="ASR185" s="216"/>
      <c r="ASS185" s="216"/>
      <c r="AST185" s="216"/>
      <c r="ASU185" s="216"/>
      <c r="ASV185" s="216"/>
      <c r="ASW185" s="216"/>
      <c r="ASX185" s="216"/>
      <c r="ASY185" s="216"/>
      <c r="ASZ185" s="216"/>
      <c r="ATA185" s="216"/>
      <c r="ATB185" s="216"/>
      <c r="ATC185" s="216"/>
      <c r="ATD185" s="216"/>
      <c r="ATE185" s="216"/>
      <c r="ATF185" s="216"/>
      <c r="ATG185" s="216"/>
      <c r="ATH185" s="216"/>
      <c r="ATI185" s="216"/>
      <c r="ATJ185" s="216"/>
      <c r="ATK185" s="216"/>
      <c r="ATL185" s="216"/>
      <c r="ATM185" s="216"/>
      <c r="ATN185" s="216"/>
      <c r="ATO185" s="216"/>
      <c r="ATP185" s="216"/>
      <c r="ATQ185" s="216"/>
      <c r="ATR185" s="216"/>
      <c r="ATS185" s="216"/>
      <c r="ATT185" s="216"/>
      <c r="ATU185" s="216"/>
      <c r="ATV185" s="216"/>
      <c r="ATW185" s="216"/>
      <c r="ATX185" s="216"/>
      <c r="ATY185" s="216"/>
      <c r="ATZ185" s="216"/>
      <c r="AUA185" s="216"/>
      <c r="AUB185" s="216"/>
      <c r="AUC185" s="216"/>
      <c r="AUD185" s="216"/>
      <c r="AUE185" s="216"/>
      <c r="AUF185" s="216"/>
      <c r="AUG185" s="216"/>
      <c r="AUH185" s="216"/>
      <c r="AUI185" s="216"/>
      <c r="AUJ185" s="216"/>
      <c r="AUK185" s="216"/>
      <c r="AUL185" s="216"/>
      <c r="AUM185" s="216"/>
      <c r="AUN185" s="216"/>
      <c r="AUO185" s="216"/>
      <c r="AUP185" s="216"/>
      <c r="AUQ185" s="216"/>
      <c r="AUR185" s="216"/>
      <c r="AUS185" s="216"/>
      <c r="AUT185" s="216"/>
      <c r="AUU185" s="216"/>
      <c r="AUV185" s="216"/>
      <c r="AUW185" s="216"/>
      <c r="AUX185" s="216"/>
      <c r="AUY185" s="216"/>
      <c r="AUZ185" s="216"/>
      <c r="AVA185" s="216"/>
      <c r="AVB185" s="216"/>
      <c r="AVC185" s="216"/>
      <c r="AVD185" s="216"/>
      <c r="AVE185" s="216"/>
      <c r="AVF185" s="216"/>
      <c r="AVG185" s="216"/>
      <c r="AVH185" s="216"/>
      <c r="AVI185" s="216"/>
      <c r="AVJ185" s="216"/>
      <c r="AVK185" s="216"/>
      <c r="AVL185" s="216"/>
      <c r="AVM185" s="216"/>
      <c r="AVN185" s="216"/>
      <c r="AVO185" s="216"/>
      <c r="AVP185" s="216"/>
      <c r="AVQ185" s="216"/>
      <c r="AVR185" s="216"/>
      <c r="AVS185" s="216"/>
      <c r="AVT185" s="216"/>
      <c r="AVU185" s="216"/>
      <c r="AVV185" s="216"/>
      <c r="AVW185" s="216"/>
      <c r="AVX185" s="216"/>
      <c r="AVY185" s="216"/>
      <c r="AVZ185" s="216"/>
      <c r="AWA185" s="216"/>
      <c r="AWB185" s="216"/>
      <c r="AWC185" s="216"/>
      <c r="AWD185" s="216"/>
      <c r="AWE185" s="216"/>
      <c r="AWF185" s="216"/>
      <c r="AWG185" s="216"/>
      <c r="AWH185" s="216"/>
      <c r="AWI185" s="216"/>
      <c r="AWJ185" s="216"/>
      <c r="AWK185" s="216"/>
      <c r="AWL185" s="216"/>
      <c r="AWM185" s="216"/>
      <c r="AWN185" s="216"/>
      <c r="AWO185" s="216"/>
      <c r="AWP185" s="216"/>
      <c r="AWQ185" s="216"/>
      <c r="AWR185" s="216"/>
      <c r="AWS185" s="216"/>
      <c r="AWT185" s="216"/>
      <c r="AWU185" s="216"/>
      <c r="AWV185" s="216"/>
      <c r="AWW185" s="216"/>
      <c r="AWX185" s="216"/>
      <c r="AWY185" s="216"/>
      <c r="AWZ185" s="216"/>
      <c r="AXA185" s="216"/>
      <c r="AXB185" s="216"/>
      <c r="AXC185" s="216"/>
      <c r="AXD185" s="216"/>
      <c r="AXE185" s="216"/>
      <c r="AXF185" s="216"/>
      <c r="AXG185" s="216"/>
      <c r="AXH185" s="216"/>
      <c r="AXI185" s="216"/>
      <c r="AXJ185" s="216"/>
      <c r="AXK185" s="216"/>
      <c r="AXL185" s="216"/>
      <c r="AXM185" s="216"/>
      <c r="AXN185" s="216"/>
      <c r="AXO185" s="216"/>
      <c r="AXP185" s="216"/>
      <c r="AXQ185" s="216"/>
      <c r="AXR185" s="216"/>
      <c r="AXS185" s="216"/>
      <c r="AXT185" s="216"/>
      <c r="AXU185" s="216"/>
      <c r="AXV185" s="216"/>
      <c r="AXW185" s="216"/>
      <c r="AXX185" s="216"/>
      <c r="AXY185" s="216"/>
      <c r="AXZ185" s="216"/>
      <c r="AYA185" s="216"/>
      <c r="AYB185" s="216"/>
      <c r="AYC185" s="216"/>
      <c r="AYD185" s="216"/>
      <c r="AYE185" s="216"/>
      <c r="AYF185" s="216"/>
      <c r="AYG185" s="216"/>
      <c r="AYH185" s="216"/>
      <c r="AYI185" s="216"/>
      <c r="AYJ185" s="216"/>
      <c r="AYK185" s="216"/>
      <c r="AYL185" s="216"/>
      <c r="AYM185" s="216"/>
      <c r="AYN185" s="216"/>
      <c r="AYO185" s="216"/>
      <c r="AYP185" s="216"/>
      <c r="AYQ185" s="216"/>
      <c r="AYR185" s="216"/>
      <c r="AYS185" s="216"/>
      <c r="AYT185" s="216"/>
      <c r="AYU185" s="216"/>
      <c r="AYV185" s="216"/>
      <c r="AYW185" s="216"/>
      <c r="AYX185" s="216"/>
      <c r="AYY185" s="216"/>
      <c r="AYZ185" s="216"/>
      <c r="AZA185" s="216"/>
      <c r="AZB185" s="216"/>
      <c r="AZC185" s="216"/>
      <c r="AZD185" s="216"/>
      <c r="AZE185" s="216"/>
      <c r="AZF185" s="216"/>
      <c r="AZG185" s="216"/>
      <c r="AZH185" s="216"/>
      <c r="AZI185" s="216"/>
      <c r="AZJ185" s="216"/>
      <c r="AZK185" s="216"/>
      <c r="AZL185" s="216"/>
      <c r="AZM185" s="216"/>
      <c r="AZN185" s="216"/>
      <c r="AZO185" s="216"/>
      <c r="AZP185" s="216"/>
      <c r="AZQ185" s="216"/>
      <c r="AZR185" s="216"/>
      <c r="AZS185" s="216"/>
      <c r="AZT185" s="216"/>
      <c r="AZU185" s="216"/>
      <c r="AZV185" s="216"/>
      <c r="AZW185" s="216"/>
      <c r="AZX185" s="216"/>
      <c r="AZY185" s="216"/>
      <c r="AZZ185" s="216"/>
      <c r="BAA185" s="216"/>
      <c r="BAB185" s="216"/>
      <c r="BAC185" s="216"/>
      <c r="BAD185" s="216"/>
      <c r="BAE185" s="216"/>
      <c r="BAF185" s="216"/>
      <c r="BAG185" s="216"/>
      <c r="BAH185" s="216"/>
      <c r="BAI185" s="216"/>
      <c r="BAJ185" s="216"/>
      <c r="BAK185" s="216"/>
      <c r="BAL185" s="216"/>
      <c r="BAM185" s="216"/>
      <c r="BAN185" s="216"/>
      <c r="BAO185" s="216"/>
      <c r="BAP185" s="216"/>
      <c r="BAQ185" s="216"/>
      <c r="BAR185" s="216"/>
      <c r="BAS185" s="216"/>
      <c r="BAT185" s="216"/>
      <c r="BAU185" s="216"/>
      <c r="BAV185" s="216"/>
      <c r="BAW185" s="216"/>
      <c r="BAX185" s="216"/>
      <c r="BAY185" s="216"/>
      <c r="BAZ185" s="216"/>
      <c r="BBA185" s="216"/>
      <c r="BBB185" s="216"/>
      <c r="BBC185" s="216"/>
      <c r="BBD185" s="216"/>
      <c r="BBE185" s="216"/>
      <c r="BBF185" s="216"/>
      <c r="BBG185" s="216"/>
      <c r="BBH185" s="216"/>
      <c r="BBI185" s="216"/>
      <c r="BBJ185" s="216"/>
      <c r="BBK185" s="216"/>
      <c r="BBL185" s="216"/>
      <c r="BBM185" s="216"/>
      <c r="BBN185" s="216"/>
      <c r="BBO185" s="216"/>
      <c r="BBP185" s="216"/>
      <c r="BBQ185" s="216"/>
      <c r="BBR185" s="216"/>
      <c r="BBS185" s="216"/>
      <c r="BBT185" s="216"/>
      <c r="BBU185" s="216"/>
      <c r="BBV185" s="216"/>
      <c r="BBW185" s="216"/>
      <c r="BBX185" s="216"/>
      <c r="BBY185" s="216"/>
      <c r="BBZ185" s="216"/>
      <c r="BCA185" s="216"/>
      <c r="BCB185" s="216"/>
      <c r="BCC185" s="216"/>
      <c r="BCD185" s="216"/>
      <c r="BCE185" s="216"/>
      <c r="BCF185" s="216"/>
      <c r="BCG185" s="216"/>
      <c r="BCH185" s="216"/>
      <c r="BCI185" s="216"/>
      <c r="BCJ185" s="216"/>
      <c r="BCK185" s="216"/>
      <c r="BCL185" s="216"/>
      <c r="BCM185" s="216"/>
      <c r="BCN185" s="216"/>
      <c r="BCO185" s="216"/>
      <c r="BCP185" s="216"/>
      <c r="BCQ185" s="216"/>
      <c r="BCR185" s="216"/>
      <c r="BCS185" s="216"/>
      <c r="BCT185" s="216"/>
      <c r="BCU185" s="216"/>
      <c r="BCV185" s="216"/>
      <c r="BCW185" s="216"/>
      <c r="BCX185" s="216"/>
      <c r="BCY185" s="216"/>
      <c r="BCZ185" s="216"/>
      <c r="BDA185" s="216"/>
      <c r="BDB185" s="216"/>
      <c r="BDC185" s="216"/>
      <c r="BDD185" s="216"/>
      <c r="BDE185" s="216"/>
      <c r="BDF185" s="216"/>
      <c r="BDG185" s="216"/>
      <c r="BDH185" s="216"/>
      <c r="BDI185" s="216"/>
      <c r="BDJ185" s="216"/>
      <c r="BDK185" s="216"/>
      <c r="BDL185" s="216"/>
      <c r="BDM185" s="216"/>
      <c r="BDN185" s="216"/>
      <c r="BDO185" s="216"/>
      <c r="BDP185" s="216"/>
      <c r="BDQ185" s="216"/>
      <c r="BDR185" s="216"/>
      <c r="BDS185" s="216"/>
      <c r="BDT185" s="216"/>
      <c r="BDU185" s="216"/>
      <c r="BDV185" s="216"/>
      <c r="BDW185" s="216"/>
      <c r="BDX185" s="216"/>
      <c r="BDY185" s="216"/>
      <c r="BDZ185" s="216"/>
      <c r="BEA185" s="216"/>
      <c r="BEB185" s="216"/>
      <c r="BEC185" s="216"/>
      <c r="BED185" s="216"/>
      <c r="BEE185" s="216"/>
      <c r="BEF185" s="216"/>
      <c r="BEG185" s="216"/>
      <c r="BEH185" s="216"/>
      <c r="BEI185" s="216"/>
      <c r="BEJ185" s="216"/>
      <c r="BEK185" s="216"/>
      <c r="BEL185" s="216"/>
      <c r="BEM185" s="216"/>
      <c r="BEN185" s="216"/>
      <c r="BEO185" s="216"/>
      <c r="BEP185" s="216"/>
      <c r="BEQ185" s="216"/>
      <c r="BER185" s="216"/>
      <c r="BES185" s="216"/>
      <c r="BET185" s="216"/>
      <c r="BEU185" s="216"/>
      <c r="BEV185" s="216"/>
      <c r="BEW185" s="216"/>
      <c r="BEX185" s="216"/>
      <c r="BEY185" s="216"/>
      <c r="BEZ185" s="216"/>
      <c r="BFA185" s="216"/>
      <c r="BFB185" s="216"/>
      <c r="BFC185" s="216"/>
      <c r="BFD185" s="216"/>
      <c r="BFE185" s="216"/>
      <c r="BFF185" s="216"/>
      <c r="BFG185" s="216"/>
      <c r="BFH185" s="216"/>
      <c r="BFI185" s="216"/>
      <c r="BFJ185" s="216"/>
      <c r="BFK185" s="216"/>
      <c r="BFL185" s="216"/>
      <c r="BFM185" s="216"/>
      <c r="BFN185" s="216"/>
      <c r="BFO185" s="216"/>
      <c r="BFP185" s="216"/>
      <c r="BFQ185" s="216"/>
      <c r="BFR185" s="216"/>
      <c r="BFS185" s="216"/>
      <c r="BFT185" s="216"/>
      <c r="BFU185" s="216"/>
      <c r="BFV185" s="216"/>
      <c r="BFW185" s="216"/>
      <c r="BFX185" s="216"/>
      <c r="BFY185" s="216"/>
      <c r="BFZ185" s="216"/>
      <c r="BGA185" s="216"/>
      <c r="BGB185" s="216"/>
      <c r="BGC185" s="216"/>
      <c r="BGD185" s="216"/>
      <c r="BGE185" s="216"/>
      <c r="BGF185" s="216"/>
      <c r="BGG185" s="216"/>
      <c r="BGH185" s="216"/>
      <c r="BGI185" s="216"/>
      <c r="BGJ185" s="216"/>
      <c r="BGK185" s="216"/>
      <c r="BGL185" s="216"/>
      <c r="BGM185" s="216"/>
      <c r="BGN185" s="216"/>
      <c r="BGO185" s="216"/>
      <c r="BGP185" s="216"/>
      <c r="BGQ185" s="216"/>
      <c r="BGR185" s="216"/>
      <c r="BGS185" s="216"/>
      <c r="BGT185" s="216"/>
      <c r="BGU185" s="216"/>
      <c r="BGV185" s="216"/>
      <c r="BGW185" s="216"/>
      <c r="BGX185" s="216"/>
      <c r="BGY185" s="216"/>
      <c r="BGZ185" s="216"/>
      <c r="BHA185" s="216"/>
      <c r="BHB185" s="216"/>
      <c r="BHC185" s="216"/>
      <c r="BHD185" s="216"/>
      <c r="BHE185" s="216"/>
      <c r="BHF185" s="216"/>
      <c r="BHG185" s="216"/>
      <c r="BHH185" s="216"/>
      <c r="BHI185" s="216"/>
      <c r="BHJ185" s="216"/>
      <c r="BHK185" s="216"/>
      <c r="BHL185" s="216"/>
      <c r="BHM185" s="216"/>
      <c r="BHN185" s="216"/>
      <c r="BHO185" s="216"/>
      <c r="BHP185" s="216"/>
      <c r="BHQ185" s="216"/>
      <c r="BHR185" s="216"/>
      <c r="BHS185" s="216"/>
      <c r="BHT185" s="216"/>
      <c r="BHU185" s="216"/>
      <c r="BHV185" s="216"/>
      <c r="BHW185" s="216"/>
      <c r="BHX185" s="216"/>
      <c r="BHY185" s="216"/>
      <c r="BHZ185" s="216"/>
      <c r="BIA185" s="216"/>
      <c r="BIB185" s="216"/>
      <c r="BIC185" s="216"/>
      <c r="BID185" s="216"/>
      <c r="BIE185" s="216"/>
      <c r="BIF185" s="216"/>
      <c r="BIG185" s="216"/>
      <c r="BIH185" s="216"/>
      <c r="BII185" s="216"/>
      <c r="BIJ185" s="216"/>
      <c r="BIK185" s="216"/>
      <c r="BIL185" s="216"/>
      <c r="BIM185" s="216"/>
      <c r="BIN185" s="216"/>
      <c r="BIO185" s="216"/>
      <c r="BIP185" s="216"/>
      <c r="BIQ185" s="216"/>
      <c r="BIR185" s="216"/>
      <c r="BIS185" s="216"/>
      <c r="BIT185" s="216"/>
      <c r="BIU185" s="216"/>
      <c r="BIV185" s="216"/>
      <c r="BIW185" s="216"/>
      <c r="BIX185" s="216"/>
      <c r="BIY185" s="216"/>
      <c r="BIZ185" s="216"/>
      <c r="BJA185" s="216"/>
      <c r="BJB185" s="216"/>
      <c r="BJC185" s="216"/>
      <c r="BJD185" s="216"/>
      <c r="BJE185" s="216"/>
      <c r="BJF185" s="216"/>
      <c r="BJG185" s="216"/>
      <c r="BJH185" s="216"/>
      <c r="BJI185" s="216"/>
      <c r="BJJ185" s="216"/>
      <c r="BJK185" s="216"/>
      <c r="BJL185" s="216"/>
      <c r="BJM185" s="216"/>
      <c r="BJN185" s="216"/>
      <c r="BJO185" s="216"/>
      <c r="BJP185" s="216"/>
      <c r="BJQ185" s="216"/>
      <c r="BJR185" s="216"/>
      <c r="BJS185" s="216"/>
      <c r="BJT185" s="216"/>
      <c r="BJU185" s="216"/>
      <c r="BJV185" s="216"/>
      <c r="BJW185" s="216"/>
      <c r="BJX185" s="216"/>
      <c r="BJY185" s="216"/>
      <c r="BJZ185" s="216"/>
      <c r="BKA185" s="216"/>
      <c r="BKB185" s="216"/>
      <c r="BKC185" s="216"/>
      <c r="BKD185" s="216"/>
      <c r="BKE185" s="216"/>
      <c r="BKF185" s="216"/>
      <c r="BKG185" s="216"/>
      <c r="BKH185" s="216"/>
      <c r="BKI185" s="216"/>
      <c r="BKJ185" s="216"/>
      <c r="BKK185" s="216"/>
      <c r="BKL185" s="216"/>
      <c r="BKM185" s="216"/>
      <c r="BKN185" s="216"/>
      <c r="BKO185" s="216"/>
      <c r="BKP185" s="216"/>
      <c r="BKQ185" s="216"/>
      <c r="BKR185" s="216"/>
      <c r="BKS185" s="216"/>
      <c r="BKT185" s="216"/>
      <c r="BKU185" s="216"/>
      <c r="BKV185" s="216"/>
      <c r="BKW185" s="216"/>
      <c r="BKX185" s="216"/>
      <c r="BKY185" s="216"/>
      <c r="BKZ185" s="216"/>
      <c r="BLA185" s="216"/>
      <c r="BLB185" s="216"/>
      <c r="BLC185" s="216"/>
      <c r="BLD185" s="216"/>
      <c r="BLE185" s="216"/>
      <c r="BLF185" s="216"/>
      <c r="BLG185" s="216"/>
      <c r="BLH185" s="216"/>
      <c r="BLI185" s="216"/>
      <c r="BLJ185" s="216"/>
      <c r="BLK185" s="216"/>
      <c r="BLL185" s="216"/>
      <c r="BLM185" s="216"/>
      <c r="BLN185" s="216"/>
      <c r="BLO185" s="216"/>
      <c r="BLP185" s="216"/>
      <c r="BLQ185" s="216"/>
      <c r="BLR185" s="216"/>
      <c r="BLS185" s="216"/>
      <c r="BLT185" s="216"/>
      <c r="BLU185" s="216"/>
      <c r="BLV185" s="216"/>
      <c r="BLW185" s="216"/>
      <c r="BLX185" s="216"/>
      <c r="BLY185" s="216"/>
      <c r="BLZ185" s="216"/>
      <c r="BMA185" s="216"/>
      <c r="BMB185" s="216"/>
      <c r="BMC185" s="216"/>
      <c r="BMD185" s="216"/>
      <c r="BME185" s="216"/>
      <c r="BMF185" s="216"/>
      <c r="BMG185" s="216"/>
      <c r="BMH185" s="216"/>
      <c r="BMI185" s="216"/>
      <c r="BMJ185" s="216"/>
      <c r="BMK185" s="216"/>
      <c r="BML185" s="216"/>
      <c r="BMM185" s="216"/>
      <c r="BMN185" s="216"/>
      <c r="BMO185" s="216"/>
      <c r="BMP185" s="216"/>
      <c r="BMQ185" s="216"/>
      <c r="BMR185" s="216"/>
      <c r="BMS185" s="216"/>
      <c r="BMT185" s="216"/>
      <c r="BMU185" s="216"/>
      <c r="BMV185" s="216"/>
      <c r="BMW185" s="216"/>
      <c r="BMX185" s="216"/>
      <c r="BMY185" s="216"/>
      <c r="BMZ185" s="216"/>
      <c r="BNA185" s="216"/>
      <c r="BNB185" s="216"/>
      <c r="BNC185" s="216"/>
      <c r="BND185" s="216"/>
      <c r="BNE185" s="216"/>
      <c r="BNF185" s="216"/>
      <c r="BNG185" s="216"/>
      <c r="BNH185" s="216"/>
      <c r="BNI185" s="216"/>
      <c r="BNJ185" s="216"/>
      <c r="BNK185" s="216"/>
      <c r="BNL185" s="216"/>
      <c r="BNM185" s="216"/>
      <c r="BNN185" s="216"/>
      <c r="BNO185" s="216"/>
      <c r="BNP185" s="216"/>
      <c r="BNQ185" s="216"/>
      <c r="BNR185" s="216"/>
      <c r="BNS185" s="216"/>
      <c r="BNT185" s="216"/>
      <c r="BNU185" s="216"/>
      <c r="BNV185" s="216"/>
      <c r="BNW185" s="216"/>
      <c r="BNX185" s="216"/>
      <c r="BNY185" s="216"/>
      <c r="BNZ185" s="216"/>
      <c r="BOA185" s="216"/>
      <c r="BOB185" s="216"/>
      <c r="BOC185" s="216"/>
      <c r="BOD185" s="216"/>
      <c r="BOE185" s="216"/>
      <c r="BOF185" s="216"/>
      <c r="BOG185" s="216"/>
      <c r="BOH185" s="216"/>
      <c r="BOI185" s="216"/>
      <c r="BOJ185" s="216"/>
      <c r="BOK185" s="216"/>
      <c r="BOL185" s="216"/>
      <c r="BOM185" s="216"/>
      <c r="BON185" s="216"/>
      <c r="BOO185" s="216"/>
      <c r="BOP185" s="216"/>
      <c r="BOQ185" s="216"/>
      <c r="BOR185" s="216"/>
      <c r="BOS185" s="216"/>
      <c r="BOT185" s="216"/>
      <c r="BOU185" s="216"/>
      <c r="BOV185" s="216"/>
      <c r="BOW185" s="216"/>
      <c r="BOX185" s="216"/>
      <c r="BOY185" s="216"/>
      <c r="BOZ185" s="216"/>
      <c r="BPA185" s="216"/>
      <c r="BPB185" s="216"/>
      <c r="BPC185" s="216"/>
      <c r="BPD185" s="216"/>
      <c r="BPE185" s="216"/>
      <c r="BPF185" s="216"/>
      <c r="BPG185" s="216"/>
      <c r="BPH185" s="216"/>
      <c r="BPI185" s="216"/>
      <c r="BPJ185" s="216"/>
      <c r="BPK185" s="216"/>
      <c r="BPL185" s="216"/>
      <c r="BPM185" s="216"/>
      <c r="BPN185" s="216"/>
      <c r="BPO185" s="216"/>
      <c r="BPP185" s="216"/>
      <c r="BPQ185" s="216"/>
      <c r="BPR185" s="216"/>
      <c r="BPS185" s="216"/>
      <c r="BPT185" s="216"/>
      <c r="BPU185" s="216"/>
      <c r="BPV185" s="216"/>
      <c r="BPW185" s="216"/>
      <c r="BPX185" s="216"/>
      <c r="BPY185" s="216"/>
      <c r="BPZ185" s="216"/>
      <c r="BQA185" s="216"/>
      <c r="BQB185" s="216"/>
      <c r="BQC185" s="216"/>
      <c r="BQD185" s="216"/>
      <c r="BQE185" s="216"/>
      <c r="BQF185" s="216"/>
      <c r="BQG185" s="216"/>
      <c r="BQH185" s="216"/>
      <c r="BQI185" s="216"/>
      <c r="BQJ185" s="216"/>
      <c r="BQK185" s="216"/>
      <c r="BQL185" s="216"/>
      <c r="BQM185" s="216"/>
      <c r="BQN185" s="216"/>
      <c r="BQO185" s="216"/>
      <c r="BQP185" s="216"/>
      <c r="BQQ185" s="216"/>
      <c r="BQR185" s="216"/>
      <c r="BQS185" s="216"/>
      <c r="BQT185" s="216"/>
      <c r="BQU185" s="216"/>
      <c r="BQV185" s="216"/>
      <c r="BQW185" s="216"/>
      <c r="BQX185" s="216"/>
      <c r="BQY185" s="216"/>
      <c r="BQZ185" s="216"/>
      <c r="BRA185" s="216"/>
      <c r="BRB185" s="216"/>
      <c r="BRC185" s="216"/>
      <c r="BRD185" s="216"/>
      <c r="BRE185" s="216"/>
      <c r="BRF185" s="216"/>
      <c r="BRG185" s="216"/>
      <c r="BRH185" s="216"/>
      <c r="BRI185" s="216"/>
      <c r="BRJ185" s="216"/>
      <c r="BRK185" s="216"/>
      <c r="BRL185" s="216"/>
      <c r="BRM185" s="216"/>
      <c r="BRN185" s="216"/>
      <c r="BRO185" s="216"/>
      <c r="BRP185" s="216"/>
      <c r="BRQ185" s="216"/>
      <c r="BRR185" s="216"/>
      <c r="BRS185" s="216"/>
      <c r="BRT185" s="216"/>
      <c r="BRU185" s="216"/>
      <c r="BRV185" s="216"/>
      <c r="BRW185" s="216"/>
      <c r="BRX185" s="216"/>
      <c r="BRY185" s="216"/>
      <c r="BRZ185" s="216"/>
      <c r="BSA185" s="216"/>
      <c r="BSB185" s="216"/>
      <c r="BSC185" s="216"/>
      <c r="BSD185" s="216"/>
      <c r="BSE185" s="216"/>
      <c r="BSF185" s="216"/>
      <c r="BSG185" s="216"/>
      <c r="BSH185" s="216"/>
      <c r="BSI185" s="216"/>
      <c r="BSJ185" s="216"/>
      <c r="BSK185" s="216"/>
      <c r="BSL185" s="216"/>
      <c r="BSM185" s="216"/>
      <c r="BSN185" s="216"/>
      <c r="BSO185" s="216"/>
      <c r="BSP185" s="216"/>
      <c r="BSQ185" s="216"/>
      <c r="BSR185" s="216"/>
      <c r="BSS185" s="216"/>
      <c r="BST185" s="216"/>
      <c r="BSU185" s="216"/>
      <c r="BSV185" s="216"/>
      <c r="BSW185" s="216"/>
      <c r="BSX185" s="216"/>
      <c r="BSY185" s="216"/>
      <c r="BSZ185" s="216"/>
      <c r="BTA185" s="216"/>
      <c r="BTB185" s="216"/>
      <c r="BTC185" s="216"/>
      <c r="BTD185" s="216"/>
      <c r="BTE185" s="216"/>
      <c r="BTF185" s="216"/>
      <c r="BTG185" s="216"/>
      <c r="BTH185" s="216"/>
      <c r="BTI185" s="216"/>
      <c r="BTJ185" s="216"/>
      <c r="BTK185" s="216"/>
      <c r="BTL185" s="216"/>
      <c r="BTM185" s="216"/>
      <c r="BTN185" s="216"/>
      <c r="BTO185" s="216"/>
      <c r="BTP185" s="216"/>
      <c r="BTQ185" s="216"/>
      <c r="BTR185" s="216"/>
      <c r="BTS185" s="216"/>
      <c r="BTT185" s="216"/>
      <c r="BTU185" s="216"/>
      <c r="BTV185" s="216"/>
      <c r="BTW185" s="216"/>
      <c r="BTX185" s="216"/>
      <c r="BTY185" s="216"/>
      <c r="BTZ185" s="216"/>
      <c r="BUA185" s="216"/>
      <c r="BUB185" s="216"/>
      <c r="BUC185" s="216"/>
      <c r="BUD185" s="216"/>
      <c r="BUE185" s="216"/>
      <c r="BUF185" s="216"/>
      <c r="BUG185" s="216"/>
      <c r="BUH185" s="216"/>
      <c r="BUI185" s="216"/>
      <c r="BUJ185" s="216"/>
      <c r="BUK185" s="216"/>
      <c r="BUL185" s="216"/>
      <c r="BUM185" s="216"/>
      <c r="BUN185" s="216"/>
      <c r="BUO185" s="216"/>
      <c r="BUP185" s="216"/>
      <c r="BUQ185" s="216"/>
      <c r="BUR185" s="216"/>
      <c r="BUS185" s="216"/>
      <c r="BUT185" s="216"/>
      <c r="BUU185" s="216"/>
      <c r="BUV185" s="216"/>
      <c r="BUW185" s="216"/>
      <c r="BUX185" s="216"/>
      <c r="BUY185" s="216"/>
      <c r="BUZ185" s="216"/>
      <c r="BVA185" s="216"/>
      <c r="BVB185" s="216"/>
      <c r="BVC185" s="216"/>
      <c r="BVD185" s="216"/>
      <c r="BVE185" s="216"/>
      <c r="BVF185" s="216"/>
      <c r="BVG185" s="216"/>
      <c r="BVH185" s="216"/>
      <c r="BVI185" s="216"/>
      <c r="BVJ185" s="216"/>
      <c r="BVK185" s="216"/>
      <c r="BVL185" s="216"/>
      <c r="BVM185" s="216"/>
      <c r="BVN185" s="216"/>
      <c r="BVO185" s="216"/>
      <c r="BVP185" s="216"/>
      <c r="BVQ185" s="216"/>
      <c r="BVR185" s="216"/>
      <c r="BVS185" s="216"/>
      <c r="BVT185" s="216"/>
      <c r="BVU185" s="216"/>
      <c r="BVV185" s="216"/>
      <c r="BVW185" s="216"/>
      <c r="BVX185" s="216"/>
      <c r="BVY185" s="216"/>
      <c r="BVZ185" s="216"/>
      <c r="BWA185" s="216"/>
      <c r="BWB185" s="216"/>
      <c r="BWC185" s="216"/>
      <c r="BWD185" s="216"/>
      <c r="BWE185" s="216"/>
      <c r="BWF185" s="216"/>
      <c r="BWG185" s="216"/>
      <c r="BWH185" s="216"/>
      <c r="BWI185" s="216"/>
      <c r="BWJ185" s="216"/>
      <c r="BWK185" s="216"/>
      <c r="BWL185" s="216"/>
      <c r="BWM185" s="216"/>
      <c r="BWN185" s="216"/>
      <c r="BWO185" s="216"/>
      <c r="BWP185" s="216"/>
      <c r="BWQ185" s="216"/>
      <c r="BWR185" s="216"/>
      <c r="BWS185" s="216"/>
      <c r="BWT185" s="216"/>
      <c r="BWU185" s="216"/>
      <c r="BWV185" s="216"/>
      <c r="BWW185" s="216"/>
      <c r="BWX185" s="216"/>
      <c r="BWY185" s="216"/>
      <c r="BWZ185" s="216"/>
      <c r="BXA185" s="216"/>
      <c r="BXB185" s="216"/>
      <c r="BXC185" s="216"/>
      <c r="BXD185" s="216"/>
      <c r="BXE185" s="216"/>
      <c r="BXF185" s="216"/>
      <c r="BXG185" s="216"/>
      <c r="BXH185" s="216"/>
      <c r="BXI185" s="216"/>
      <c r="BXJ185" s="216"/>
      <c r="BXK185" s="216"/>
      <c r="BXL185" s="216"/>
      <c r="BXM185" s="216"/>
      <c r="BXN185" s="216"/>
      <c r="BXO185" s="216"/>
      <c r="BXP185" s="216"/>
      <c r="BXQ185" s="216"/>
      <c r="BXR185" s="216"/>
      <c r="BXS185" s="216"/>
      <c r="BXT185" s="216"/>
      <c r="BXU185" s="216"/>
      <c r="BXV185" s="216"/>
      <c r="BXW185" s="216"/>
      <c r="BXX185" s="216"/>
      <c r="BXY185" s="216"/>
      <c r="BXZ185" s="216"/>
      <c r="BYA185" s="216"/>
      <c r="BYB185" s="216"/>
      <c r="BYC185" s="216"/>
      <c r="BYD185" s="216"/>
      <c r="BYE185" s="216"/>
      <c r="BYF185" s="216"/>
      <c r="BYG185" s="216"/>
      <c r="BYH185" s="216"/>
      <c r="BYI185" s="216"/>
      <c r="BYJ185" s="216"/>
      <c r="BYK185" s="216"/>
      <c r="BYL185" s="216"/>
      <c r="BYM185" s="216"/>
      <c r="BYN185" s="216"/>
      <c r="BYO185" s="216"/>
      <c r="BYP185" s="216"/>
      <c r="BYQ185" s="216"/>
      <c r="BYR185" s="216"/>
      <c r="BYS185" s="216"/>
      <c r="BYT185" s="216"/>
      <c r="BYU185" s="216"/>
      <c r="BYV185" s="216"/>
      <c r="BYW185" s="216"/>
      <c r="BYX185" s="216"/>
      <c r="BYY185" s="216"/>
      <c r="BYZ185" s="216"/>
      <c r="BZA185" s="216"/>
      <c r="BZB185" s="216"/>
      <c r="BZC185" s="216"/>
      <c r="BZD185" s="216"/>
      <c r="BZE185" s="216"/>
      <c r="BZF185" s="216"/>
      <c r="BZG185" s="216"/>
      <c r="BZH185" s="216"/>
      <c r="BZI185" s="216"/>
      <c r="BZJ185" s="216"/>
      <c r="BZK185" s="216"/>
      <c r="BZL185" s="216"/>
      <c r="BZM185" s="216"/>
      <c r="BZN185" s="216"/>
      <c r="BZO185" s="216"/>
      <c r="BZP185" s="216"/>
      <c r="BZQ185" s="216"/>
      <c r="BZR185" s="216"/>
      <c r="BZS185" s="216"/>
      <c r="BZT185" s="216"/>
      <c r="BZU185" s="216"/>
      <c r="BZV185" s="216"/>
      <c r="BZW185" s="216"/>
      <c r="BZX185" s="216"/>
      <c r="BZY185" s="216"/>
      <c r="BZZ185" s="216"/>
      <c r="CAA185" s="216"/>
      <c r="CAB185" s="216"/>
      <c r="CAC185" s="216"/>
      <c r="CAD185" s="216"/>
      <c r="CAE185" s="216"/>
      <c r="CAF185" s="216"/>
      <c r="CAG185" s="216"/>
      <c r="CAH185" s="216"/>
      <c r="CAI185" s="216"/>
      <c r="CAJ185" s="216"/>
      <c r="CAK185" s="216"/>
      <c r="CAL185" s="216"/>
      <c r="CAM185" s="216"/>
      <c r="CAN185" s="216"/>
      <c r="CAO185" s="216"/>
      <c r="CAP185" s="216"/>
      <c r="CAQ185" s="216"/>
      <c r="CAR185" s="216"/>
      <c r="CAS185" s="216"/>
      <c r="CAT185" s="216"/>
      <c r="CAU185" s="216"/>
      <c r="CAV185" s="216"/>
      <c r="CAW185" s="216"/>
      <c r="CAX185" s="216"/>
      <c r="CAY185" s="216"/>
      <c r="CAZ185" s="216"/>
      <c r="CBA185" s="216"/>
      <c r="CBB185" s="216"/>
      <c r="CBC185" s="216"/>
      <c r="CBD185" s="216"/>
      <c r="CBE185" s="216"/>
      <c r="CBF185" s="216"/>
      <c r="CBG185" s="216"/>
      <c r="CBH185" s="216"/>
      <c r="CBI185" s="216"/>
      <c r="CBJ185" s="216"/>
      <c r="CBK185" s="216"/>
      <c r="CBL185" s="216"/>
      <c r="CBM185" s="216"/>
      <c r="CBN185" s="216"/>
      <c r="CBO185" s="216"/>
      <c r="CBP185" s="216"/>
      <c r="CBQ185" s="216"/>
      <c r="CBR185" s="216"/>
      <c r="CBS185" s="216"/>
      <c r="CBT185" s="216"/>
      <c r="CBU185" s="216"/>
      <c r="CBV185" s="216"/>
      <c r="CBW185" s="216"/>
      <c r="CBX185" s="216"/>
      <c r="CBY185" s="216"/>
      <c r="CBZ185" s="216"/>
      <c r="CCA185" s="216"/>
      <c r="CCB185" s="216"/>
      <c r="CCC185" s="216"/>
      <c r="CCD185" s="216"/>
      <c r="CCE185" s="216"/>
      <c r="CCF185" s="216"/>
      <c r="CCG185" s="216"/>
      <c r="CCH185" s="216"/>
      <c r="CCI185" s="216"/>
      <c r="CCJ185" s="216"/>
      <c r="CCK185" s="216"/>
      <c r="CCL185" s="216"/>
      <c r="CCM185" s="216"/>
      <c r="CCN185" s="216"/>
      <c r="CCO185" s="216"/>
      <c r="CCP185" s="216"/>
      <c r="CCQ185" s="216"/>
      <c r="CCR185" s="216"/>
      <c r="CCS185" s="216"/>
      <c r="CCT185" s="216"/>
      <c r="CCU185" s="216"/>
      <c r="CCV185" s="216"/>
      <c r="CCW185" s="216"/>
      <c r="CCX185" s="216"/>
      <c r="CCY185" s="216"/>
      <c r="CCZ185" s="216"/>
      <c r="CDA185" s="216"/>
      <c r="CDB185" s="216"/>
      <c r="CDC185" s="216"/>
      <c r="CDD185" s="216"/>
      <c r="CDE185" s="216"/>
      <c r="CDF185" s="216"/>
      <c r="CDG185" s="216"/>
      <c r="CDH185" s="216"/>
      <c r="CDI185" s="216"/>
      <c r="CDJ185" s="216"/>
      <c r="CDK185" s="216"/>
      <c r="CDL185" s="216"/>
      <c r="CDM185" s="216"/>
      <c r="CDN185" s="216"/>
      <c r="CDO185" s="216"/>
      <c r="CDP185" s="216"/>
      <c r="CDQ185" s="216"/>
      <c r="CDR185" s="216"/>
      <c r="CDS185" s="216"/>
      <c r="CDT185" s="216"/>
      <c r="CDU185" s="216"/>
      <c r="CDV185" s="216"/>
      <c r="CDW185" s="216"/>
      <c r="CDX185" s="216"/>
      <c r="CDY185" s="216"/>
      <c r="CDZ185" s="216"/>
      <c r="CEA185" s="216"/>
      <c r="CEB185" s="216"/>
      <c r="CEC185" s="216"/>
      <c r="CED185" s="216"/>
      <c r="CEE185" s="216"/>
      <c r="CEF185" s="216"/>
      <c r="CEG185" s="216"/>
      <c r="CEH185" s="216"/>
      <c r="CEI185" s="216"/>
      <c r="CEJ185" s="216"/>
      <c r="CEK185" s="216"/>
      <c r="CEL185" s="216"/>
      <c r="CEM185" s="216"/>
      <c r="CEN185" s="216"/>
      <c r="CEO185" s="216"/>
      <c r="CEP185" s="216"/>
      <c r="CEQ185" s="216"/>
      <c r="CER185" s="216"/>
      <c r="CES185" s="216"/>
      <c r="CET185" s="216"/>
      <c r="CEU185" s="216"/>
      <c r="CEV185" s="216"/>
      <c r="CEW185" s="216"/>
      <c r="CEX185" s="216"/>
      <c r="CEY185" s="216"/>
      <c r="CEZ185" s="216"/>
      <c r="CFA185" s="216"/>
      <c r="CFB185" s="216"/>
      <c r="CFC185" s="216"/>
      <c r="CFD185" s="216"/>
      <c r="CFE185" s="216"/>
      <c r="CFF185" s="216"/>
      <c r="CFG185" s="216"/>
      <c r="CFH185" s="216"/>
      <c r="CFI185" s="216"/>
      <c r="CFJ185" s="216"/>
      <c r="CFK185" s="216"/>
      <c r="CFL185" s="216"/>
      <c r="CFM185" s="216"/>
      <c r="CFN185" s="216"/>
      <c r="CFO185" s="216"/>
      <c r="CFP185" s="216"/>
      <c r="CFQ185" s="216"/>
      <c r="CFR185" s="216"/>
      <c r="CFS185" s="216"/>
      <c r="CFT185" s="216"/>
      <c r="CFU185" s="216"/>
      <c r="CFV185" s="216"/>
      <c r="CFW185" s="216"/>
      <c r="CFX185" s="216"/>
      <c r="CFY185" s="216"/>
      <c r="CFZ185" s="216"/>
      <c r="CGA185" s="216"/>
      <c r="CGB185" s="216"/>
      <c r="CGC185" s="216"/>
      <c r="CGD185" s="216"/>
      <c r="CGE185" s="216"/>
      <c r="CGF185" s="216"/>
      <c r="CGG185" s="216"/>
      <c r="CGH185" s="216"/>
      <c r="CGI185" s="216"/>
      <c r="CGJ185" s="216"/>
      <c r="CGK185" s="216"/>
      <c r="CGL185" s="216"/>
      <c r="CGM185" s="216"/>
      <c r="CGN185" s="216"/>
      <c r="CGO185" s="216"/>
      <c r="CGP185" s="216"/>
      <c r="CGQ185" s="216"/>
      <c r="CGR185" s="216"/>
      <c r="CGS185" s="216"/>
      <c r="CGT185" s="216"/>
      <c r="CGU185" s="216"/>
      <c r="CGV185" s="216"/>
      <c r="CGW185" s="216"/>
      <c r="CGX185" s="216"/>
      <c r="CGY185" s="216"/>
      <c r="CGZ185" s="216"/>
      <c r="CHA185" s="216"/>
      <c r="CHB185" s="216"/>
      <c r="CHC185" s="216"/>
      <c r="CHD185" s="216"/>
      <c r="CHE185" s="216"/>
      <c r="CHF185" s="216"/>
      <c r="CHG185" s="216"/>
      <c r="CHH185" s="216"/>
      <c r="CHI185" s="216"/>
      <c r="CHJ185" s="216"/>
      <c r="CHK185" s="216"/>
      <c r="CHL185" s="216"/>
      <c r="CHM185" s="216"/>
      <c r="CHN185" s="216"/>
      <c r="CHO185" s="216"/>
      <c r="CHP185" s="216"/>
      <c r="CHQ185" s="216"/>
      <c r="CHR185" s="216"/>
      <c r="CHS185" s="216"/>
      <c r="CHT185" s="216"/>
      <c r="CHU185" s="216"/>
      <c r="CHV185" s="216"/>
      <c r="CHW185" s="216"/>
      <c r="CHX185" s="216"/>
      <c r="CHY185" s="216"/>
      <c r="CHZ185" s="216"/>
      <c r="CIA185" s="216"/>
      <c r="CIB185" s="216"/>
      <c r="CIC185" s="216"/>
      <c r="CID185" s="216"/>
      <c r="CIE185" s="216"/>
      <c r="CIF185" s="216"/>
      <c r="CIG185" s="216"/>
      <c r="CIH185" s="216"/>
      <c r="CII185" s="216"/>
      <c r="CIJ185" s="216"/>
      <c r="CIK185" s="216"/>
      <c r="CIL185" s="216"/>
      <c r="CIM185" s="216"/>
      <c r="CIN185" s="216"/>
      <c r="CIO185" s="216"/>
      <c r="CIP185" s="216"/>
      <c r="CIQ185" s="216"/>
      <c r="CIR185" s="216"/>
      <c r="CIS185" s="216"/>
      <c r="CIT185" s="216"/>
      <c r="CIU185" s="216"/>
      <c r="CIV185" s="216"/>
      <c r="CIW185" s="216"/>
      <c r="CIX185" s="216"/>
      <c r="CIY185" s="216"/>
      <c r="CIZ185" s="216"/>
      <c r="CJA185" s="216"/>
      <c r="CJB185" s="216"/>
      <c r="CJC185" s="216"/>
      <c r="CJD185" s="216"/>
      <c r="CJE185" s="216"/>
      <c r="CJF185" s="216"/>
      <c r="CJG185" s="216"/>
      <c r="CJH185" s="216"/>
      <c r="CJI185" s="216"/>
      <c r="CJJ185" s="216"/>
      <c r="CJK185" s="216"/>
      <c r="CJL185" s="216"/>
      <c r="CJM185" s="216"/>
      <c r="CJN185" s="216"/>
      <c r="CJO185" s="216"/>
      <c r="CJP185" s="216"/>
      <c r="CJQ185" s="216"/>
      <c r="CJR185" s="216"/>
      <c r="CJS185" s="216"/>
      <c r="CJT185" s="216"/>
      <c r="CJU185" s="216"/>
      <c r="CJV185" s="216"/>
      <c r="CJW185" s="216"/>
      <c r="CJX185" s="216"/>
      <c r="CJY185" s="216"/>
      <c r="CJZ185" s="216"/>
      <c r="CKA185" s="216"/>
      <c r="CKB185" s="216"/>
      <c r="CKC185" s="216"/>
      <c r="CKD185" s="216"/>
      <c r="CKE185" s="216"/>
      <c r="CKF185" s="216"/>
      <c r="CKG185" s="216"/>
      <c r="CKH185" s="216"/>
      <c r="CKI185" s="216"/>
      <c r="CKJ185" s="216"/>
      <c r="CKK185" s="216"/>
      <c r="CKL185" s="216"/>
      <c r="CKM185" s="216"/>
      <c r="CKN185" s="216"/>
      <c r="CKO185" s="216"/>
      <c r="CKP185" s="216"/>
      <c r="CKQ185" s="216"/>
      <c r="CKR185" s="216"/>
      <c r="CKS185" s="216"/>
      <c r="CKT185" s="216"/>
      <c r="CKU185" s="216"/>
      <c r="CKV185" s="216"/>
      <c r="CKW185" s="216"/>
      <c r="CKX185" s="216"/>
      <c r="CKY185" s="216"/>
      <c r="CKZ185" s="216"/>
      <c r="CLA185" s="216"/>
      <c r="CLB185" s="216"/>
      <c r="CLC185" s="216"/>
      <c r="CLD185" s="216"/>
      <c r="CLE185" s="216"/>
      <c r="CLF185" s="216"/>
      <c r="CLG185" s="216"/>
      <c r="CLH185" s="216"/>
      <c r="CLI185" s="216"/>
      <c r="CLJ185" s="216"/>
      <c r="CLK185" s="216"/>
      <c r="CLL185" s="216"/>
      <c r="CLM185" s="216"/>
      <c r="CLN185" s="216"/>
      <c r="CLO185" s="216"/>
      <c r="CLP185" s="216"/>
      <c r="CLQ185" s="216"/>
      <c r="CLR185" s="216"/>
      <c r="CLS185" s="216"/>
      <c r="CLT185" s="216"/>
      <c r="CLU185" s="216"/>
      <c r="CLV185" s="216"/>
      <c r="CLW185" s="216"/>
      <c r="CLX185" s="216"/>
      <c r="CLY185" s="216"/>
      <c r="CLZ185" s="216"/>
      <c r="CMA185" s="216"/>
      <c r="CMB185" s="216"/>
      <c r="CMC185" s="216"/>
      <c r="CMD185" s="216"/>
      <c r="CME185" s="216"/>
      <c r="CMF185" s="216"/>
      <c r="CMG185" s="216"/>
      <c r="CMH185" s="216"/>
      <c r="CMI185" s="216"/>
      <c r="CMJ185" s="216"/>
      <c r="CMK185" s="216"/>
      <c r="CML185" s="216"/>
      <c r="CMM185" s="216"/>
      <c r="CMN185" s="216"/>
      <c r="CMO185" s="216"/>
      <c r="CMP185" s="216"/>
      <c r="CMQ185" s="216"/>
      <c r="CMR185" s="216"/>
      <c r="CMS185" s="216"/>
      <c r="CMT185" s="216"/>
      <c r="CMU185" s="216"/>
      <c r="CMV185" s="216"/>
      <c r="CMW185" s="216"/>
      <c r="CMX185" s="216"/>
      <c r="CMY185" s="216"/>
      <c r="CMZ185" s="216"/>
      <c r="CNA185" s="216"/>
      <c r="CNB185" s="216"/>
      <c r="CNC185" s="216"/>
      <c r="CND185" s="216"/>
      <c r="CNE185" s="216"/>
      <c r="CNF185" s="216"/>
      <c r="CNG185" s="216"/>
      <c r="CNH185" s="216"/>
      <c r="CNI185" s="216"/>
      <c r="CNJ185" s="216"/>
      <c r="CNK185" s="216"/>
      <c r="CNL185" s="216"/>
      <c r="CNM185" s="216"/>
      <c r="CNN185" s="216"/>
      <c r="CNO185" s="216"/>
      <c r="CNP185" s="216"/>
      <c r="CNQ185" s="216"/>
      <c r="CNR185" s="216"/>
      <c r="CNS185" s="216"/>
      <c r="CNT185" s="216"/>
      <c r="CNU185" s="216"/>
      <c r="CNV185" s="216"/>
      <c r="CNW185" s="216"/>
      <c r="CNX185" s="216"/>
      <c r="CNY185" s="216"/>
      <c r="CNZ185" s="216"/>
      <c r="COA185" s="216"/>
      <c r="COB185" s="216"/>
      <c r="COC185" s="216"/>
      <c r="COD185" s="216"/>
      <c r="COE185" s="216"/>
      <c r="COF185" s="216"/>
      <c r="COG185" s="216"/>
      <c r="COH185" s="216"/>
      <c r="COI185" s="216"/>
      <c r="COJ185" s="216"/>
      <c r="COK185" s="216"/>
      <c r="COL185" s="216"/>
      <c r="COM185" s="216"/>
      <c r="CON185" s="216"/>
      <c r="COO185" s="216"/>
      <c r="COP185" s="216"/>
      <c r="COQ185" s="216"/>
      <c r="COR185" s="216"/>
      <c r="COS185" s="216"/>
      <c r="COT185" s="216"/>
      <c r="COU185" s="216"/>
      <c r="COV185" s="216"/>
      <c r="COW185" s="216"/>
      <c r="COX185" s="216"/>
      <c r="COY185" s="216"/>
      <c r="COZ185" s="216"/>
      <c r="CPA185" s="216"/>
      <c r="CPB185" s="216"/>
      <c r="CPC185" s="216"/>
      <c r="CPD185" s="216"/>
      <c r="CPE185" s="216"/>
      <c r="CPF185" s="216"/>
      <c r="CPG185" s="216"/>
      <c r="CPH185" s="216"/>
      <c r="CPI185" s="216"/>
      <c r="CPJ185" s="216"/>
      <c r="CPK185" s="216"/>
      <c r="CPL185" s="216"/>
      <c r="CPM185" s="216"/>
      <c r="CPN185" s="216"/>
      <c r="CPO185" s="216"/>
      <c r="CPP185" s="216"/>
      <c r="CPQ185" s="216"/>
      <c r="CPR185" s="216"/>
      <c r="CPS185" s="216"/>
      <c r="CPT185" s="216"/>
      <c r="CPU185" s="216"/>
      <c r="CPV185" s="216"/>
      <c r="CPW185" s="216"/>
      <c r="CPX185" s="216"/>
      <c r="CPY185" s="216"/>
      <c r="CPZ185" s="216"/>
      <c r="CQA185" s="216"/>
      <c r="CQB185" s="216"/>
      <c r="CQC185" s="216"/>
      <c r="CQD185" s="216"/>
      <c r="CQE185" s="216"/>
      <c r="CQF185" s="216"/>
      <c r="CQG185" s="216"/>
      <c r="CQH185" s="216"/>
      <c r="CQI185" s="216"/>
      <c r="CQJ185" s="216"/>
      <c r="CQK185" s="216"/>
      <c r="CQL185" s="216"/>
      <c r="CQM185" s="216"/>
      <c r="CQN185" s="216"/>
      <c r="CQO185" s="216"/>
      <c r="CQP185" s="216"/>
      <c r="CQQ185" s="216"/>
      <c r="CQR185" s="216"/>
      <c r="CQS185" s="216"/>
      <c r="CQT185" s="216"/>
      <c r="CQU185" s="216"/>
      <c r="CQV185" s="216"/>
      <c r="CQW185" s="216"/>
      <c r="CQX185" s="216"/>
      <c r="CQY185" s="216"/>
      <c r="CQZ185" s="216"/>
      <c r="CRA185" s="216"/>
      <c r="CRB185" s="216"/>
      <c r="CRC185" s="216"/>
      <c r="CRD185" s="216"/>
      <c r="CRE185" s="216"/>
      <c r="CRF185" s="216"/>
      <c r="CRG185" s="216"/>
      <c r="CRH185" s="216"/>
      <c r="CRI185" s="216"/>
      <c r="CRJ185" s="216"/>
      <c r="CRK185" s="216"/>
      <c r="CRL185" s="216"/>
      <c r="CRM185" s="216"/>
      <c r="CRN185" s="216"/>
      <c r="CRO185" s="216"/>
      <c r="CRP185" s="216"/>
      <c r="CRQ185" s="216"/>
      <c r="CRR185" s="216"/>
      <c r="CRS185" s="216"/>
      <c r="CRT185" s="216"/>
      <c r="CRU185" s="216"/>
      <c r="CRV185" s="216"/>
      <c r="CRW185" s="216"/>
      <c r="CRX185" s="216"/>
      <c r="CRY185" s="216"/>
      <c r="CRZ185" s="216"/>
      <c r="CSA185" s="216"/>
      <c r="CSB185" s="216"/>
      <c r="CSC185" s="216"/>
      <c r="CSD185" s="216"/>
      <c r="CSE185" s="216"/>
      <c r="CSF185" s="216"/>
      <c r="CSG185" s="216"/>
      <c r="CSH185" s="216"/>
      <c r="CSI185" s="216"/>
      <c r="CSJ185" s="216"/>
      <c r="CSK185" s="216"/>
      <c r="CSL185" s="216"/>
      <c r="CSM185" s="216"/>
      <c r="CSN185" s="216"/>
      <c r="CSO185" s="216"/>
      <c r="CSP185" s="216"/>
      <c r="CSQ185" s="216"/>
      <c r="CSR185" s="216"/>
      <c r="CSS185" s="216"/>
      <c r="CST185" s="216"/>
      <c r="CSU185" s="216"/>
      <c r="CSV185" s="216"/>
      <c r="CSW185" s="216"/>
      <c r="CSX185" s="216"/>
      <c r="CSY185" s="216"/>
      <c r="CSZ185" s="216"/>
      <c r="CTA185" s="216"/>
      <c r="CTB185" s="216"/>
      <c r="CTC185" s="216"/>
      <c r="CTD185" s="216"/>
      <c r="CTE185" s="216"/>
      <c r="CTF185" s="216"/>
      <c r="CTG185" s="216"/>
      <c r="CTH185" s="216"/>
      <c r="CTI185" s="216"/>
      <c r="CTJ185" s="216"/>
      <c r="CTK185" s="216"/>
      <c r="CTL185" s="216"/>
      <c r="CTM185" s="216"/>
      <c r="CTN185" s="216"/>
      <c r="CTO185" s="216"/>
      <c r="CTP185" s="216"/>
      <c r="CTQ185" s="216"/>
      <c r="CTR185" s="216"/>
      <c r="CTS185" s="216"/>
      <c r="CTT185" s="216"/>
      <c r="CTU185" s="216"/>
      <c r="CTV185" s="216"/>
      <c r="CTW185" s="216"/>
      <c r="CTX185" s="216"/>
      <c r="CTY185" s="216"/>
      <c r="CTZ185" s="216"/>
      <c r="CUA185" s="216"/>
      <c r="CUB185" s="216"/>
      <c r="CUC185" s="216"/>
      <c r="CUD185" s="216"/>
      <c r="CUE185" s="216"/>
      <c r="CUF185" s="216"/>
      <c r="CUG185" s="216"/>
      <c r="CUH185" s="216"/>
      <c r="CUI185" s="216"/>
      <c r="CUJ185" s="216"/>
      <c r="CUK185" s="216"/>
      <c r="CUL185" s="216"/>
      <c r="CUM185" s="216"/>
      <c r="CUN185" s="216"/>
      <c r="CUO185" s="216"/>
      <c r="CUP185" s="216"/>
      <c r="CUQ185" s="216"/>
      <c r="CUR185" s="216"/>
      <c r="CUS185" s="216"/>
      <c r="CUT185" s="216"/>
      <c r="CUU185" s="216"/>
      <c r="CUV185" s="216"/>
      <c r="CUW185" s="216"/>
      <c r="CUX185" s="216"/>
      <c r="CUY185" s="216"/>
      <c r="CUZ185" s="216"/>
      <c r="CVA185" s="216"/>
      <c r="CVB185" s="216"/>
      <c r="CVC185" s="216"/>
      <c r="CVD185" s="216"/>
      <c r="CVE185" s="216"/>
      <c r="CVF185" s="216"/>
      <c r="CVG185" s="216"/>
      <c r="CVH185" s="216"/>
      <c r="CVI185" s="216"/>
      <c r="CVJ185" s="216"/>
      <c r="CVK185" s="216"/>
      <c r="CVL185" s="216"/>
      <c r="CVM185" s="216"/>
      <c r="CVN185" s="216"/>
      <c r="CVO185" s="216"/>
      <c r="CVP185" s="216"/>
      <c r="CVQ185" s="216"/>
      <c r="CVR185" s="216"/>
      <c r="CVS185" s="216"/>
      <c r="CVT185" s="216"/>
      <c r="CVU185" s="216"/>
      <c r="CVV185" s="216"/>
      <c r="CVW185" s="216"/>
      <c r="CVX185" s="216"/>
      <c r="CVY185" s="216"/>
      <c r="CVZ185" s="216"/>
      <c r="CWA185" s="216"/>
      <c r="CWB185" s="216"/>
      <c r="CWC185" s="216"/>
      <c r="CWD185" s="216"/>
      <c r="CWE185" s="216"/>
      <c r="CWF185" s="216"/>
      <c r="CWG185" s="216"/>
      <c r="CWH185" s="216"/>
      <c r="CWI185" s="216"/>
      <c r="CWJ185" s="216"/>
      <c r="CWK185" s="216"/>
      <c r="CWL185" s="216"/>
      <c r="CWM185" s="216"/>
      <c r="CWN185" s="216"/>
      <c r="CWO185" s="216"/>
      <c r="CWP185" s="216"/>
      <c r="CWQ185" s="216"/>
      <c r="CWR185" s="216"/>
      <c r="CWS185" s="216"/>
      <c r="CWT185" s="216"/>
      <c r="CWU185" s="216"/>
      <c r="CWV185" s="216"/>
      <c r="CWW185" s="216"/>
      <c r="CWX185" s="216"/>
      <c r="CWY185" s="216"/>
      <c r="CWZ185" s="216"/>
      <c r="CXA185" s="216"/>
      <c r="CXB185" s="216"/>
      <c r="CXC185" s="216"/>
      <c r="CXD185" s="216"/>
      <c r="CXE185" s="216"/>
      <c r="CXF185" s="216"/>
      <c r="CXG185" s="216"/>
      <c r="CXH185" s="216"/>
      <c r="CXI185" s="216"/>
      <c r="CXJ185" s="216"/>
      <c r="CXK185" s="216"/>
      <c r="CXL185" s="216"/>
      <c r="CXM185" s="216"/>
      <c r="CXN185" s="216"/>
      <c r="CXO185" s="216"/>
      <c r="CXP185" s="216"/>
      <c r="CXQ185" s="216"/>
      <c r="CXR185" s="216"/>
      <c r="CXS185" s="216"/>
      <c r="CXT185" s="216"/>
      <c r="CXU185" s="216"/>
      <c r="CXV185" s="216"/>
      <c r="CXW185" s="216"/>
      <c r="CXX185" s="216"/>
      <c r="CXY185" s="216"/>
      <c r="CXZ185" s="216"/>
      <c r="CYA185" s="216"/>
      <c r="CYB185" s="216"/>
      <c r="CYC185" s="216"/>
      <c r="CYD185" s="216"/>
      <c r="CYE185" s="216"/>
      <c r="CYF185" s="216"/>
      <c r="CYG185" s="216"/>
      <c r="CYH185" s="216"/>
      <c r="CYI185" s="216"/>
      <c r="CYJ185" s="216"/>
      <c r="CYK185" s="216"/>
      <c r="CYL185" s="216"/>
      <c r="CYM185" s="216"/>
      <c r="CYN185" s="216"/>
      <c r="CYO185" s="216"/>
      <c r="CYP185" s="216"/>
      <c r="CYQ185" s="216"/>
      <c r="CYR185" s="216"/>
      <c r="CYS185" s="216"/>
      <c r="CYT185" s="216"/>
      <c r="CYU185" s="216"/>
      <c r="CYV185" s="216"/>
      <c r="CYW185" s="216"/>
      <c r="CYX185" s="216"/>
      <c r="CYY185" s="216"/>
      <c r="CYZ185" s="216"/>
      <c r="CZA185" s="216"/>
      <c r="CZB185" s="216"/>
      <c r="CZC185" s="216"/>
      <c r="CZD185" s="216"/>
      <c r="CZE185" s="216"/>
      <c r="CZF185" s="216"/>
      <c r="CZG185" s="216"/>
      <c r="CZH185" s="216"/>
      <c r="CZI185" s="216"/>
      <c r="CZJ185" s="216"/>
      <c r="CZK185" s="216"/>
      <c r="CZL185" s="216"/>
      <c r="CZM185" s="216"/>
      <c r="CZN185" s="216"/>
      <c r="CZO185" s="216"/>
      <c r="CZP185" s="216"/>
      <c r="CZQ185" s="216"/>
      <c r="CZR185" s="216"/>
      <c r="CZS185" s="216"/>
      <c r="CZT185" s="216"/>
      <c r="CZU185" s="216"/>
      <c r="CZV185" s="216"/>
      <c r="CZW185" s="216"/>
      <c r="CZX185" s="216"/>
      <c r="CZY185" s="216"/>
      <c r="CZZ185" s="216"/>
      <c r="DAA185" s="216"/>
      <c r="DAB185" s="216"/>
      <c r="DAC185" s="216"/>
      <c r="DAD185" s="216"/>
      <c r="DAE185" s="216"/>
      <c r="DAF185" s="216"/>
      <c r="DAG185" s="216"/>
      <c r="DAH185" s="216"/>
      <c r="DAI185" s="216"/>
      <c r="DAJ185" s="216"/>
      <c r="DAK185" s="216"/>
      <c r="DAL185" s="216"/>
      <c r="DAM185" s="216"/>
      <c r="DAN185" s="216"/>
      <c r="DAO185" s="216"/>
      <c r="DAP185" s="216"/>
      <c r="DAQ185" s="216"/>
      <c r="DAR185" s="216"/>
      <c r="DAS185" s="216"/>
      <c r="DAT185" s="216"/>
      <c r="DAU185" s="216"/>
      <c r="DAV185" s="216"/>
      <c r="DAW185" s="216"/>
      <c r="DAX185" s="216"/>
      <c r="DAY185" s="216"/>
      <c r="DAZ185" s="216"/>
      <c r="DBA185" s="216"/>
      <c r="DBB185" s="216"/>
      <c r="DBC185" s="216"/>
      <c r="DBD185" s="216"/>
      <c r="DBE185" s="216"/>
      <c r="DBF185" s="216"/>
      <c r="DBG185" s="216"/>
      <c r="DBH185" s="216"/>
      <c r="DBI185" s="216"/>
      <c r="DBJ185" s="216"/>
      <c r="DBK185" s="216"/>
      <c r="DBL185" s="216"/>
      <c r="DBM185" s="216"/>
      <c r="DBN185" s="216"/>
      <c r="DBO185" s="216"/>
      <c r="DBP185" s="216"/>
      <c r="DBQ185" s="216"/>
      <c r="DBR185" s="216"/>
      <c r="DBS185" s="216"/>
      <c r="DBT185" s="216"/>
      <c r="DBU185" s="216"/>
      <c r="DBV185" s="216"/>
      <c r="DBW185" s="216"/>
      <c r="DBX185" s="216"/>
      <c r="DBY185" s="216"/>
      <c r="DBZ185" s="216"/>
      <c r="DCA185" s="216"/>
      <c r="DCB185" s="216"/>
      <c r="DCC185" s="216"/>
      <c r="DCD185" s="216"/>
      <c r="DCE185" s="216"/>
      <c r="DCF185" s="216"/>
      <c r="DCG185" s="216"/>
      <c r="DCH185" s="216"/>
      <c r="DCI185" s="216"/>
      <c r="DCJ185" s="216"/>
      <c r="DCK185" s="216"/>
      <c r="DCL185" s="216"/>
      <c r="DCM185" s="216"/>
      <c r="DCN185" s="216"/>
      <c r="DCO185" s="216"/>
      <c r="DCP185" s="216"/>
      <c r="DCQ185" s="216"/>
      <c r="DCR185" s="216"/>
      <c r="DCS185" s="216"/>
      <c r="DCT185" s="216"/>
      <c r="DCU185" s="216"/>
      <c r="DCV185" s="216"/>
      <c r="DCW185" s="216"/>
      <c r="DCX185" s="216"/>
      <c r="DCY185" s="216"/>
      <c r="DCZ185" s="216"/>
      <c r="DDA185" s="216"/>
      <c r="DDB185" s="216"/>
      <c r="DDC185" s="216"/>
      <c r="DDD185" s="216"/>
      <c r="DDE185" s="216"/>
      <c r="DDF185" s="216"/>
      <c r="DDG185" s="216"/>
      <c r="DDH185" s="216"/>
      <c r="DDI185" s="216"/>
      <c r="DDJ185" s="216"/>
      <c r="DDK185" s="216"/>
      <c r="DDL185" s="216"/>
      <c r="DDM185" s="216"/>
      <c r="DDN185" s="216"/>
      <c r="DDO185" s="216"/>
      <c r="DDP185" s="216"/>
      <c r="DDQ185" s="216"/>
      <c r="DDR185" s="216"/>
      <c r="DDS185" s="216"/>
      <c r="DDT185" s="216"/>
      <c r="DDU185" s="216"/>
      <c r="DDV185" s="216"/>
      <c r="DDW185" s="216"/>
      <c r="DDX185" s="216"/>
      <c r="DDY185" s="216"/>
      <c r="DDZ185" s="216"/>
      <c r="DEA185" s="216"/>
      <c r="DEB185" s="216"/>
      <c r="DEC185" s="216"/>
      <c r="DED185" s="216"/>
      <c r="DEE185" s="216"/>
      <c r="DEF185" s="216"/>
      <c r="DEG185" s="216"/>
      <c r="DEH185" s="216"/>
      <c r="DEI185" s="216"/>
      <c r="DEJ185" s="216"/>
      <c r="DEK185" s="216"/>
      <c r="DEL185" s="216"/>
      <c r="DEM185" s="216"/>
      <c r="DEN185" s="216"/>
      <c r="DEO185" s="216"/>
      <c r="DEP185" s="216"/>
      <c r="DEQ185" s="216"/>
      <c r="DER185" s="216"/>
      <c r="DES185" s="216"/>
      <c r="DET185" s="216"/>
      <c r="DEU185" s="216"/>
      <c r="DEV185" s="216"/>
      <c r="DEW185" s="216"/>
      <c r="DEX185" s="216"/>
      <c r="DEY185" s="216"/>
      <c r="DEZ185" s="216"/>
      <c r="DFA185" s="216"/>
      <c r="DFB185" s="216"/>
      <c r="DFC185" s="216"/>
      <c r="DFD185" s="216"/>
      <c r="DFE185" s="216"/>
      <c r="DFF185" s="216"/>
      <c r="DFG185" s="216"/>
      <c r="DFH185" s="216"/>
      <c r="DFI185" s="216"/>
      <c r="DFJ185" s="216"/>
      <c r="DFK185" s="216"/>
      <c r="DFL185" s="216"/>
      <c r="DFM185" s="216"/>
      <c r="DFN185" s="216"/>
      <c r="DFO185" s="216"/>
      <c r="DFP185" s="216"/>
      <c r="DFQ185" s="216"/>
      <c r="DFR185" s="216"/>
      <c r="DFS185" s="216"/>
      <c r="DFT185" s="216"/>
      <c r="DFU185" s="216"/>
      <c r="DFV185" s="216"/>
      <c r="DFW185" s="216"/>
      <c r="DFX185" s="216"/>
      <c r="DFY185" s="216"/>
      <c r="DFZ185" s="216"/>
      <c r="DGA185" s="216"/>
      <c r="DGB185" s="216"/>
      <c r="DGC185" s="216"/>
      <c r="DGD185" s="216"/>
      <c r="DGE185" s="216"/>
      <c r="DGF185" s="216"/>
      <c r="DGG185" s="216"/>
      <c r="DGH185" s="216"/>
      <c r="DGI185" s="216"/>
      <c r="DGJ185" s="216"/>
      <c r="DGK185" s="216"/>
      <c r="DGL185" s="216"/>
      <c r="DGM185" s="216"/>
      <c r="DGN185" s="216"/>
      <c r="DGO185" s="216"/>
      <c r="DGP185" s="216"/>
      <c r="DGQ185" s="216"/>
      <c r="DGR185" s="216"/>
      <c r="DGS185" s="216"/>
      <c r="DGT185" s="216"/>
      <c r="DGU185" s="216"/>
      <c r="DGV185" s="216"/>
      <c r="DGW185" s="216"/>
      <c r="DGX185" s="216"/>
      <c r="DGY185" s="216"/>
      <c r="DGZ185" s="216"/>
      <c r="DHA185" s="216"/>
      <c r="DHB185" s="216"/>
      <c r="DHC185" s="216"/>
      <c r="DHD185" s="216"/>
      <c r="DHE185" s="216"/>
      <c r="DHF185" s="216"/>
      <c r="DHG185" s="216"/>
      <c r="DHH185" s="216"/>
      <c r="DHI185" s="216"/>
      <c r="DHJ185" s="216"/>
      <c r="DHK185" s="216"/>
      <c r="DHL185" s="216"/>
      <c r="DHM185" s="216"/>
      <c r="DHN185" s="216"/>
      <c r="DHO185" s="216"/>
      <c r="DHP185" s="216"/>
      <c r="DHQ185" s="216"/>
      <c r="DHR185" s="216"/>
      <c r="DHS185" s="216"/>
      <c r="DHT185" s="216"/>
      <c r="DHU185" s="216"/>
      <c r="DHV185" s="216"/>
      <c r="DHW185" s="216"/>
      <c r="DHX185" s="216"/>
      <c r="DHY185" s="216"/>
      <c r="DHZ185" s="216"/>
      <c r="DIA185" s="216"/>
      <c r="DIB185" s="216"/>
      <c r="DIC185" s="216"/>
      <c r="DID185" s="216"/>
      <c r="DIE185" s="216"/>
      <c r="DIF185" s="216"/>
      <c r="DIG185" s="216"/>
      <c r="DIH185" s="216"/>
      <c r="DII185" s="216"/>
      <c r="DIJ185" s="216"/>
      <c r="DIK185" s="216"/>
      <c r="DIL185" s="216"/>
      <c r="DIM185" s="216"/>
      <c r="DIN185" s="216"/>
      <c r="DIO185" s="216"/>
      <c r="DIP185" s="216"/>
      <c r="DIQ185" s="216"/>
      <c r="DIR185" s="216"/>
      <c r="DIS185" s="216"/>
      <c r="DIT185" s="216"/>
      <c r="DIU185" s="216"/>
      <c r="DIV185" s="216"/>
      <c r="DIW185" s="216"/>
      <c r="DIX185" s="216"/>
      <c r="DIY185" s="216"/>
      <c r="DIZ185" s="216"/>
      <c r="DJA185" s="216"/>
      <c r="DJB185" s="216"/>
      <c r="DJC185" s="216"/>
      <c r="DJD185" s="216"/>
      <c r="DJE185" s="216"/>
      <c r="DJF185" s="216"/>
      <c r="DJG185" s="216"/>
      <c r="DJH185" s="216"/>
      <c r="DJI185" s="216"/>
      <c r="DJJ185" s="216"/>
      <c r="DJK185" s="216"/>
      <c r="DJL185" s="216"/>
      <c r="DJM185" s="216"/>
      <c r="DJN185" s="216"/>
      <c r="DJO185" s="216"/>
      <c r="DJP185" s="216"/>
      <c r="DJQ185" s="216"/>
      <c r="DJR185" s="216"/>
      <c r="DJS185" s="216"/>
      <c r="DJT185" s="216"/>
      <c r="DJU185" s="216"/>
      <c r="DJV185" s="216"/>
      <c r="DJW185" s="216"/>
      <c r="DJX185" s="216"/>
      <c r="DJY185" s="216"/>
      <c r="DJZ185" s="216"/>
      <c r="DKA185" s="216"/>
      <c r="DKB185" s="216"/>
      <c r="DKC185" s="216"/>
      <c r="DKD185" s="216"/>
      <c r="DKE185" s="216"/>
      <c r="DKF185" s="216"/>
      <c r="DKG185" s="216"/>
      <c r="DKH185" s="216"/>
      <c r="DKI185" s="216"/>
      <c r="DKJ185" s="216"/>
      <c r="DKK185" s="216"/>
      <c r="DKL185" s="216"/>
      <c r="DKM185" s="216"/>
      <c r="DKN185" s="216"/>
      <c r="DKO185" s="216"/>
      <c r="DKP185" s="216"/>
      <c r="DKQ185" s="216"/>
      <c r="DKR185" s="216"/>
      <c r="DKS185" s="216"/>
      <c r="DKT185" s="216"/>
      <c r="DKU185" s="216"/>
      <c r="DKV185" s="216"/>
      <c r="DKW185" s="216"/>
      <c r="DKX185" s="216"/>
      <c r="DKY185" s="216"/>
      <c r="DKZ185" s="216"/>
      <c r="DLA185" s="216"/>
      <c r="DLB185" s="216"/>
      <c r="DLC185" s="216"/>
      <c r="DLD185" s="216"/>
      <c r="DLE185" s="216"/>
      <c r="DLF185" s="216"/>
      <c r="DLG185" s="216"/>
      <c r="DLH185" s="216"/>
      <c r="DLI185" s="216"/>
      <c r="DLJ185" s="216"/>
      <c r="DLK185" s="216"/>
      <c r="DLL185" s="216"/>
      <c r="DLM185" s="216"/>
      <c r="DLN185" s="216"/>
      <c r="DLO185" s="216"/>
      <c r="DLP185" s="216"/>
      <c r="DLQ185" s="216"/>
      <c r="DLR185" s="216"/>
      <c r="DLS185" s="216"/>
      <c r="DLT185" s="216"/>
      <c r="DLU185" s="216"/>
      <c r="DLV185" s="216"/>
      <c r="DLW185" s="216"/>
      <c r="DLX185" s="216"/>
      <c r="DLY185" s="216"/>
      <c r="DLZ185" s="216"/>
      <c r="DMA185" s="216"/>
      <c r="DMB185" s="216"/>
      <c r="DMC185" s="216"/>
      <c r="DMD185" s="216"/>
      <c r="DME185" s="216"/>
      <c r="DMF185" s="216"/>
      <c r="DMG185" s="216"/>
      <c r="DMH185" s="216"/>
      <c r="DMI185" s="216"/>
      <c r="DMJ185" s="216"/>
      <c r="DMK185" s="216"/>
      <c r="DML185" s="216"/>
      <c r="DMM185" s="216"/>
      <c r="DMN185" s="216"/>
      <c r="DMO185" s="216"/>
      <c r="DMP185" s="216"/>
      <c r="DMQ185" s="216"/>
      <c r="DMR185" s="216"/>
      <c r="DMS185" s="216"/>
      <c r="DMT185" s="216"/>
      <c r="DMU185" s="216"/>
      <c r="DMV185" s="216"/>
      <c r="DMW185" s="216"/>
      <c r="DMX185" s="216"/>
      <c r="DMY185" s="216"/>
      <c r="DMZ185" s="216"/>
      <c r="DNA185" s="216"/>
      <c r="DNB185" s="216"/>
      <c r="DNC185" s="216"/>
      <c r="DND185" s="216"/>
      <c r="DNE185" s="216"/>
      <c r="DNF185" s="216"/>
      <c r="DNG185" s="216"/>
      <c r="DNH185" s="216"/>
      <c r="DNI185" s="216"/>
      <c r="DNJ185" s="216"/>
      <c r="DNK185" s="216"/>
      <c r="DNL185" s="216"/>
      <c r="DNM185" s="216"/>
      <c r="DNN185" s="216"/>
      <c r="DNO185" s="216"/>
      <c r="DNP185" s="216"/>
      <c r="DNQ185" s="216"/>
      <c r="DNR185" s="216"/>
      <c r="DNS185" s="216"/>
      <c r="DNT185" s="216"/>
      <c r="DNU185" s="216"/>
      <c r="DNV185" s="216"/>
      <c r="DNW185" s="216"/>
      <c r="DNX185" s="216"/>
      <c r="DNY185" s="216"/>
      <c r="DNZ185" s="216"/>
      <c r="DOA185" s="216"/>
      <c r="DOB185" s="216"/>
      <c r="DOC185" s="216"/>
      <c r="DOD185" s="216"/>
      <c r="DOE185" s="216"/>
      <c r="DOF185" s="216"/>
      <c r="DOG185" s="216"/>
      <c r="DOH185" s="216"/>
      <c r="DOI185" s="216"/>
      <c r="DOJ185" s="216"/>
      <c r="DOK185" s="216"/>
      <c r="DOL185" s="216"/>
      <c r="DOM185" s="216"/>
      <c r="DON185" s="216"/>
      <c r="DOO185" s="216"/>
      <c r="DOP185" s="216"/>
      <c r="DOQ185" s="216"/>
      <c r="DOR185" s="216"/>
      <c r="DOS185" s="216"/>
      <c r="DOT185" s="216"/>
      <c r="DOU185" s="216"/>
      <c r="DOV185" s="216"/>
      <c r="DOW185" s="216"/>
      <c r="DOX185" s="216"/>
      <c r="DOY185" s="216"/>
      <c r="DOZ185" s="216"/>
      <c r="DPA185" s="216"/>
      <c r="DPB185" s="216"/>
      <c r="DPC185" s="216"/>
      <c r="DPD185" s="216"/>
      <c r="DPE185" s="216"/>
      <c r="DPF185" s="216"/>
      <c r="DPG185" s="216"/>
      <c r="DPH185" s="216"/>
      <c r="DPI185" s="216"/>
      <c r="DPJ185" s="216"/>
      <c r="DPK185" s="216"/>
      <c r="DPL185" s="216"/>
      <c r="DPM185" s="216"/>
      <c r="DPN185" s="216"/>
      <c r="DPO185" s="216"/>
      <c r="DPP185" s="216"/>
      <c r="DPQ185" s="216"/>
      <c r="DPR185" s="216"/>
      <c r="DPS185" s="216"/>
      <c r="DPT185" s="216"/>
      <c r="DPU185" s="216"/>
      <c r="DPV185" s="216"/>
      <c r="DPW185" s="216"/>
      <c r="DPX185" s="216"/>
      <c r="DPY185" s="216"/>
      <c r="DPZ185" s="216"/>
      <c r="DQA185" s="216"/>
      <c r="DQB185" s="216"/>
      <c r="DQC185" s="216"/>
      <c r="DQD185" s="216"/>
      <c r="DQE185" s="216"/>
      <c r="DQF185" s="216"/>
      <c r="DQG185" s="216"/>
      <c r="DQH185" s="216"/>
      <c r="DQI185" s="216"/>
      <c r="DQJ185" s="216"/>
      <c r="DQK185" s="216"/>
      <c r="DQL185" s="216"/>
      <c r="DQM185" s="216"/>
      <c r="DQN185" s="216"/>
      <c r="DQO185" s="216"/>
      <c r="DQP185" s="216"/>
      <c r="DQQ185" s="216"/>
      <c r="DQR185" s="216"/>
      <c r="DQS185" s="216"/>
      <c r="DQT185" s="216"/>
      <c r="DQU185" s="216"/>
      <c r="DQV185" s="216"/>
      <c r="DQW185" s="216"/>
      <c r="DQX185" s="216"/>
      <c r="DQY185" s="216"/>
      <c r="DQZ185" s="216"/>
      <c r="DRA185" s="216"/>
      <c r="DRB185" s="216"/>
      <c r="DRC185" s="216"/>
      <c r="DRD185" s="216"/>
      <c r="DRE185" s="216"/>
      <c r="DRF185" s="216"/>
      <c r="DRG185" s="216"/>
      <c r="DRH185" s="216"/>
      <c r="DRI185" s="216"/>
      <c r="DRJ185" s="216"/>
      <c r="DRK185" s="216"/>
      <c r="DRL185" s="216"/>
      <c r="DRM185" s="216"/>
      <c r="DRN185" s="216"/>
      <c r="DRO185" s="216"/>
      <c r="DRP185" s="216"/>
      <c r="DRQ185" s="216"/>
      <c r="DRR185" s="216"/>
      <c r="DRS185" s="216"/>
      <c r="DRT185" s="216"/>
      <c r="DRU185" s="216"/>
      <c r="DRV185" s="216"/>
      <c r="DRW185" s="216"/>
      <c r="DRX185" s="216"/>
      <c r="DRY185" s="216"/>
      <c r="DRZ185" s="216"/>
      <c r="DSA185" s="216"/>
      <c r="DSB185" s="216"/>
      <c r="DSC185" s="216"/>
      <c r="DSD185" s="216"/>
      <c r="DSE185" s="216"/>
      <c r="DSF185" s="216"/>
      <c r="DSG185" s="216"/>
      <c r="DSH185" s="216"/>
      <c r="DSI185" s="216"/>
      <c r="DSJ185" s="216"/>
      <c r="DSK185" s="216"/>
      <c r="DSL185" s="216"/>
      <c r="DSM185" s="216"/>
      <c r="DSN185" s="216"/>
      <c r="DSO185" s="216"/>
      <c r="DSP185" s="216"/>
      <c r="DSQ185" s="216"/>
      <c r="DSR185" s="216"/>
      <c r="DSS185" s="216"/>
      <c r="DST185" s="216"/>
      <c r="DSU185" s="216"/>
      <c r="DSV185" s="216"/>
      <c r="DSW185" s="216"/>
      <c r="DSX185" s="216"/>
      <c r="DSY185" s="216"/>
      <c r="DSZ185" s="216"/>
      <c r="DTA185" s="216"/>
      <c r="DTB185" s="216"/>
      <c r="DTC185" s="216"/>
      <c r="DTD185" s="216"/>
      <c r="DTE185" s="216"/>
      <c r="DTF185" s="216"/>
      <c r="DTG185" s="216"/>
      <c r="DTH185" s="216"/>
      <c r="DTI185" s="216"/>
      <c r="DTJ185" s="216"/>
      <c r="DTK185" s="216"/>
      <c r="DTL185" s="216"/>
      <c r="DTM185" s="216"/>
      <c r="DTN185" s="216"/>
      <c r="DTO185" s="216"/>
      <c r="DTP185" s="216"/>
      <c r="DTQ185" s="216"/>
      <c r="DTR185" s="216"/>
      <c r="DTS185" s="216"/>
      <c r="DTT185" s="216"/>
      <c r="DTU185" s="216"/>
      <c r="DTV185" s="216"/>
      <c r="DTW185" s="216"/>
      <c r="DTX185" s="216"/>
      <c r="DTY185" s="216"/>
      <c r="DTZ185" s="216"/>
      <c r="DUA185" s="216"/>
      <c r="DUB185" s="216"/>
      <c r="DUC185" s="216"/>
      <c r="DUD185" s="216"/>
      <c r="DUE185" s="216"/>
      <c r="DUF185" s="216"/>
      <c r="DUG185" s="216"/>
      <c r="DUH185" s="216"/>
      <c r="DUI185" s="216"/>
      <c r="DUJ185" s="216"/>
      <c r="DUK185" s="216"/>
      <c r="DUL185" s="216"/>
      <c r="DUM185" s="216"/>
      <c r="DUN185" s="216"/>
      <c r="DUO185" s="216"/>
      <c r="DUP185" s="216"/>
      <c r="DUQ185" s="216"/>
      <c r="DUR185" s="216"/>
      <c r="DUS185" s="216"/>
      <c r="DUT185" s="216"/>
      <c r="DUU185" s="216"/>
      <c r="DUV185" s="216"/>
      <c r="DUW185" s="216"/>
      <c r="DUX185" s="216"/>
      <c r="DUY185" s="216"/>
      <c r="DUZ185" s="216"/>
      <c r="DVA185" s="216"/>
      <c r="DVB185" s="216"/>
      <c r="DVC185" s="216"/>
      <c r="DVD185" s="216"/>
      <c r="DVE185" s="216"/>
      <c r="DVF185" s="216"/>
      <c r="DVG185" s="216"/>
      <c r="DVH185" s="216"/>
      <c r="DVI185" s="216"/>
      <c r="DVJ185" s="216"/>
      <c r="DVK185" s="216"/>
      <c r="DVL185" s="216"/>
      <c r="DVM185" s="216"/>
      <c r="DVN185" s="216"/>
      <c r="DVO185" s="216"/>
      <c r="DVP185" s="216"/>
      <c r="DVQ185" s="216"/>
      <c r="DVR185" s="216"/>
      <c r="DVS185" s="216"/>
      <c r="DVT185" s="216"/>
      <c r="DVU185" s="216"/>
      <c r="DVV185" s="216"/>
      <c r="DVW185" s="216"/>
      <c r="DVX185" s="216"/>
      <c r="DVY185" s="216"/>
      <c r="DVZ185" s="216"/>
      <c r="DWA185" s="216"/>
      <c r="DWB185" s="216"/>
      <c r="DWC185" s="216"/>
      <c r="DWD185" s="216"/>
      <c r="DWE185" s="216"/>
      <c r="DWF185" s="216"/>
      <c r="DWG185" s="216"/>
      <c r="DWH185" s="216"/>
      <c r="DWI185" s="216"/>
      <c r="DWJ185" s="216"/>
      <c r="DWK185" s="216"/>
      <c r="DWL185" s="216"/>
      <c r="DWM185" s="216"/>
      <c r="DWN185" s="216"/>
      <c r="DWO185" s="216"/>
      <c r="DWP185" s="216"/>
      <c r="DWQ185" s="216"/>
      <c r="DWR185" s="216"/>
      <c r="DWS185" s="216"/>
      <c r="DWT185" s="216"/>
      <c r="DWU185" s="216"/>
      <c r="DWV185" s="216"/>
      <c r="DWW185" s="216"/>
      <c r="DWX185" s="216"/>
      <c r="DWY185" s="216"/>
      <c r="DWZ185" s="216"/>
      <c r="DXA185" s="216"/>
      <c r="DXB185" s="216"/>
      <c r="DXC185" s="216"/>
      <c r="DXD185" s="216"/>
      <c r="DXE185" s="216"/>
      <c r="DXF185" s="216"/>
      <c r="DXG185" s="216"/>
      <c r="DXH185" s="216"/>
      <c r="DXI185" s="216"/>
      <c r="DXJ185" s="216"/>
      <c r="DXK185" s="216"/>
      <c r="DXL185" s="216"/>
      <c r="DXM185" s="216"/>
      <c r="DXN185" s="216"/>
      <c r="DXO185" s="216"/>
      <c r="DXP185" s="216"/>
      <c r="DXQ185" s="216"/>
      <c r="DXR185" s="216"/>
      <c r="DXS185" s="216"/>
      <c r="DXT185" s="216"/>
      <c r="DXU185" s="216"/>
      <c r="DXV185" s="216"/>
      <c r="DXW185" s="216"/>
      <c r="DXX185" s="216"/>
      <c r="DXY185" s="216"/>
      <c r="DXZ185" s="216"/>
      <c r="DYA185" s="216"/>
      <c r="DYB185" s="216"/>
      <c r="DYC185" s="216"/>
      <c r="DYD185" s="216"/>
      <c r="DYE185" s="216"/>
      <c r="DYF185" s="216"/>
      <c r="DYG185" s="216"/>
      <c r="DYH185" s="216"/>
      <c r="DYI185" s="216"/>
      <c r="DYJ185" s="216"/>
      <c r="DYK185" s="216"/>
      <c r="DYL185" s="216"/>
      <c r="DYM185" s="216"/>
      <c r="DYN185" s="216"/>
      <c r="DYO185" s="216"/>
      <c r="DYP185" s="216"/>
      <c r="DYQ185" s="216"/>
      <c r="DYR185" s="216"/>
      <c r="DYS185" s="216"/>
      <c r="DYT185" s="216"/>
      <c r="DYU185" s="216"/>
      <c r="DYV185" s="216"/>
      <c r="DYW185" s="216"/>
      <c r="DYX185" s="216"/>
      <c r="DYY185" s="216"/>
      <c r="DYZ185" s="216"/>
      <c r="DZA185" s="216"/>
      <c r="DZB185" s="216"/>
      <c r="DZC185" s="216"/>
      <c r="DZD185" s="216"/>
      <c r="DZE185" s="216"/>
      <c r="DZF185" s="216"/>
      <c r="DZG185" s="216"/>
      <c r="DZH185" s="216"/>
      <c r="DZI185" s="216"/>
      <c r="DZJ185" s="216"/>
      <c r="DZK185" s="216"/>
      <c r="DZL185" s="216"/>
      <c r="DZM185" s="216"/>
      <c r="DZN185" s="216"/>
      <c r="DZO185" s="216"/>
      <c r="DZP185" s="216"/>
      <c r="DZQ185" s="216"/>
      <c r="DZR185" s="216"/>
      <c r="DZS185" s="216"/>
      <c r="DZT185" s="216"/>
      <c r="DZU185" s="216"/>
      <c r="DZV185" s="216"/>
      <c r="DZW185" s="216"/>
      <c r="DZX185" s="216"/>
      <c r="DZY185" s="216"/>
      <c r="DZZ185" s="216"/>
      <c r="EAA185" s="216"/>
      <c r="EAB185" s="216"/>
      <c r="EAC185" s="216"/>
      <c r="EAD185" s="216"/>
      <c r="EAE185" s="216"/>
      <c r="EAF185" s="216"/>
      <c r="EAG185" s="216"/>
      <c r="EAH185" s="216"/>
      <c r="EAI185" s="216"/>
      <c r="EAJ185" s="216"/>
      <c r="EAK185" s="216"/>
      <c r="EAL185" s="216"/>
      <c r="EAM185" s="216"/>
      <c r="EAN185" s="216"/>
      <c r="EAO185" s="216"/>
      <c r="EAP185" s="216"/>
      <c r="EAQ185" s="216"/>
      <c r="EAR185" s="216"/>
      <c r="EAS185" s="216"/>
      <c r="EAT185" s="216"/>
      <c r="EAU185" s="216"/>
      <c r="EAV185" s="216"/>
      <c r="EAW185" s="216"/>
      <c r="EAX185" s="216"/>
      <c r="EAY185" s="216"/>
      <c r="EAZ185" s="216"/>
      <c r="EBA185" s="216"/>
      <c r="EBB185" s="216"/>
      <c r="EBC185" s="216"/>
      <c r="EBD185" s="216"/>
      <c r="EBE185" s="216"/>
      <c r="EBF185" s="216"/>
      <c r="EBG185" s="216"/>
      <c r="EBH185" s="216"/>
      <c r="EBI185" s="216"/>
      <c r="EBJ185" s="216"/>
      <c r="EBK185" s="216"/>
      <c r="EBL185" s="216"/>
      <c r="EBM185" s="216"/>
      <c r="EBN185" s="216"/>
      <c r="EBO185" s="216"/>
      <c r="EBP185" s="216"/>
      <c r="EBQ185" s="216"/>
      <c r="EBR185" s="216"/>
      <c r="EBS185" s="216"/>
      <c r="EBT185" s="216"/>
      <c r="EBU185" s="216"/>
      <c r="EBV185" s="216"/>
      <c r="EBW185" s="216"/>
      <c r="EBX185" s="216"/>
      <c r="EBY185" s="216"/>
      <c r="EBZ185" s="216"/>
      <c r="ECA185" s="216"/>
      <c r="ECB185" s="216"/>
      <c r="ECC185" s="216"/>
      <c r="ECD185" s="216"/>
      <c r="ECE185" s="216"/>
      <c r="ECF185" s="216"/>
      <c r="ECG185" s="216"/>
      <c r="ECH185" s="216"/>
      <c r="ECI185" s="216"/>
      <c r="ECJ185" s="216"/>
      <c r="ECK185" s="216"/>
      <c r="ECL185" s="216"/>
      <c r="ECM185" s="216"/>
      <c r="ECN185" s="216"/>
      <c r="ECO185" s="216"/>
      <c r="ECP185" s="216"/>
      <c r="ECQ185" s="216"/>
      <c r="ECR185" s="216"/>
      <c r="ECS185" s="216"/>
      <c r="ECT185" s="216"/>
      <c r="ECU185" s="216"/>
      <c r="ECV185" s="216"/>
      <c r="ECW185" s="216"/>
      <c r="ECX185" s="216"/>
      <c r="ECY185" s="216"/>
      <c r="ECZ185" s="216"/>
      <c r="EDA185" s="216"/>
      <c r="EDB185" s="216"/>
      <c r="EDC185" s="216"/>
      <c r="EDD185" s="216"/>
      <c r="EDE185" s="216"/>
      <c r="EDF185" s="216"/>
      <c r="EDG185" s="216"/>
      <c r="EDH185" s="216"/>
      <c r="EDI185" s="216"/>
      <c r="EDJ185" s="216"/>
      <c r="EDK185" s="216"/>
      <c r="EDL185" s="216"/>
      <c r="EDM185" s="216"/>
      <c r="EDN185" s="216"/>
      <c r="EDO185" s="216"/>
      <c r="EDP185" s="216"/>
      <c r="EDQ185" s="216"/>
      <c r="EDR185" s="216"/>
      <c r="EDS185" s="216"/>
      <c r="EDT185" s="216"/>
      <c r="EDU185" s="216"/>
      <c r="EDV185" s="216"/>
      <c r="EDW185" s="216"/>
      <c r="EDX185" s="216"/>
      <c r="EDY185" s="216"/>
      <c r="EDZ185" s="216"/>
      <c r="EEA185" s="216"/>
      <c r="EEB185" s="216"/>
      <c r="EEC185" s="216"/>
      <c r="EED185" s="216"/>
      <c r="EEE185" s="216"/>
      <c r="EEF185" s="216"/>
      <c r="EEG185" s="216"/>
      <c r="EEH185" s="216"/>
      <c r="EEI185" s="216"/>
      <c r="EEJ185" s="216"/>
      <c r="EEK185" s="216"/>
      <c r="EEL185" s="216"/>
      <c r="EEM185" s="216"/>
      <c r="EEN185" s="216"/>
      <c r="EEO185" s="216"/>
      <c r="EEP185" s="216"/>
      <c r="EEQ185" s="216"/>
      <c r="EER185" s="216"/>
      <c r="EES185" s="216"/>
      <c r="EET185" s="216"/>
      <c r="EEU185" s="216"/>
      <c r="EEV185" s="216"/>
      <c r="EEW185" s="216"/>
      <c r="EEX185" s="216"/>
      <c r="EEY185" s="216"/>
      <c r="EEZ185" s="216"/>
      <c r="EFA185" s="216"/>
      <c r="EFB185" s="216"/>
      <c r="EFC185" s="216"/>
      <c r="EFD185" s="216"/>
      <c r="EFE185" s="216"/>
      <c r="EFF185" s="216"/>
      <c r="EFG185" s="216"/>
      <c r="EFH185" s="216"/>
      <c r="EFI185" s="216"/>
      <c r="EFJ185" s="216"/>
      <c r="EFK185" s="216"/>
      <c r="EFL185" s="216"/>
      <c r="EFM185" s="216"/>
      <c r="EFN185" s="216"/>
      <c r="EFO185" s="216"/>
      <c r="EFP185" s="216"/>
      <c r="EFQ185" s="216"/>
      <c r="EFR185" s="216"/>
      <c r="EFS185" s="216"/>
      <c r="EFT185" s="216"/>
      <c r="EFU185" s="216"/>
      <c r="EFV185" s="216"/>
      <c r="EFW185" s="216"/>
      <c r="EFX185" s="216"/>
      <c r="EFY185" s="216"/>
      <c r="EFZ185" s="216"/>
      <c r="EGA185" s="216"/>
      <c r="EGB185" s="216"/>
      <c r="EGC185" s="216"/>
      <c r="EGD185" s="216"/>
      <c r="EGE185" s="216"/>
      <c r="EGF185" s="216"/>
      <c r="EGG185" s="216"/>
      <c r="EGH185" s="216"/>
      <c r="EGI185" s="216"/>
      <c r="EGJ185" s="216"/>
      <c r="EGK185" s="216"/>
      <c r="EGL185" s="216"/>
      <c r="EGM185" s="216"/>
      <c r="EGN185" s="216"/>
      <c r="EGO185" s="216"/>
      <c r="EGP185" s="216"/>
      <c r="EGQ185" s="216"/>
      <c r="EGR185" s="216"/>
      <c r="EGS185" s="216"/>
      <c r="EGT185" s="216"/>
      <c r="EGU185" s="216"/>
      <c r="EGV185" s="216"/>
      <c r="EGW185" s="216"/>
      <c r="EGX185" s="216"/>
      <c r="EGY185" s="216"/>
      <c r="EGZ185" s="216"/>
      <c r="EHA185" s="216"/>
      <c r="EHB185" s="216"/>
      <c r="EHC185" s="216"/>
      <c r="EHD185" s="216"/>
      <c r="EHE185" s="216"/>
      <c r="EHF185" s="216"/>
      <c r="EHG185" s="216"/>
      <c r="EHH185" s="216"/>
      <c r="EHI185" s="216"/>
      <c r="EHJ185" s="216"/>
      <c r="EHK185" s="216"/>
      <c r="EHL185" s="216"/>
      <c r="EHM185" s="216"/>
      <c r="EHN185" s="216"/>
      <c r="EHO185" s="216"/>
      <c r="EHP185" s="216"/>
      <c r="EHQ185" s="216"/>
      <c r="EHR185" s="216"/>
      <c r="EHS185" s="216"/>
      <c r="EHT185" s="216"/>
      <c r="EHU185" s="216"/>
      <c r="EHV185" s="216"/>
      <c r="EHW185" s="216"/>
      <c r="EHX185" s="216"/>
      <c r="EHY185" s="216"/>
      <c r="EHZ185" s="216"/>
      <c r="EIA185" s="216"/>
      <c r="EIB185" s="216"/>
      <c r="EIC185" s="216"/>
      <c r="EID185" s="216"/>
      <c r="EIE185" s="216"/>
      <c r="EIF185" s="216"/>
      <c r="EIG185" s="216"/>
      <c r="EIH185" s="216"/>
      <c r="EII185" s="216"/>
      <c r="EIJ185" s="216"/>
      <c r="EIK185" s="216"/>
      <c r="EIL185" s="216"/>
      <c r="EIM185" s="216"/>
      <c r="EIN185" s="216"/>
      <c r="EIO185" s="216"/>
      <c r="EIP185" s="216"/>
      <c r="EIQ185" s="216"/>
      <c r="EIR185" s="216"/>
      <c r="EIS185" s="216"/>
      <c r="EIT185" s="216"/>
      <c r="EIU185" s="216"/>
      <c r="EIV185" s="216"/>
      <c r="EIW185" s="216"/>
      <c r="EIX185" s="216"/>
      <c r="EIY185" s="216"/>
      <c r="EIZ185" s="216"/>
      <c r="EJA185" s="216"/>
      <c r="EJB185" s="216"/>
      <c r="EJC185" s="216"/>
      <c r="EJD185" s="216"/>
      <c r="EJE185" s="216"/>
      <c r="EJF185" s="216"/>
      <c r="EJG185" s="216"/>
      <c r="EJH185" s="216"/>
      <c r="EJI185" s="216"/>
      <c r="EJJ185" s="216"/>
      <c r="EJK185" s="216"/>
      <c r="EJL185" s="216"/>
      <c r="EJM185" s="216"/>
      <c r="EJN185" s="216"/>
      <c r="EJO185" s="216"/>
      <c r="EJP185" s="216"/>
      <c r="EJQ185" s="216"/>
      <c r="EJR185" s="216"/>
      <c r="EJS185" s="216"/>
      <c r="EJT185" s="216"/>
      <c r="EJU185" s="216"/>
      <c r="EJV185" s="216"/>
      <c r="EJW185" s="216"/>
      <c r="EJX185" s="216"/>
      <c r="EJY185" s="216"/>
      <c r="EJZ185" s="216"/>
      <c r="EKA185" s="216"/>
      <c r="EKB185" s="216"/>
      <c r="EKC185" s="216"/>
      <c r="EKD185" s="216"/>
      <c r="EKE185" s="216"/>
      <c r="EKF185" s="216"/>
      <c r="EKG185" s="216"/>
      <c r="EKH185" s="216"/>
      <c r="EKI185" s="216"/>
      <c r="EKJ185" s="216"/>
      <c r="EKK185" s="216"/>
      <c r="EKL185" s="216"/>
      <c r="EKM185" s="216"/>
      <c r="EKN185" s="216"/>
      <c r="EKO185" s="216"/>
      <c r="EKP185" s="216"/>
      <c r="EKQ185" s="216"/>
      <c r="EKR185" s="216"/>
      <c r="EKS185" s="216"/>
      <c r="EKT185" s="216"/>
      <c r="EKU185" s="216"/>
      <c r="EKV185" s="216"/>
      <c r="EKW185" s="216"/>
      <c r="EKX185" s="216"/>
      <c r="EKY185" s="216"/>
      <c r="EKZ185" s="216"/>
      <c r="ELA185" s="216"/>
      <c r="ELB185" s="216"/>
      <c r="ELC185" s="216"/>
      <c r="ELD185" s="216"/>
      <c r="ELE185" s="216"/>
      <c r="ELF185" s="216"/>
      <c r="ELG185" s="216"/>
      <c r="ELH185" s="216"/>
      <c r="ELI185" s="216"/>
      <c r="ELJ185" s="216"/>
      <c r="ELK185" s="216"/>
      <c r="ELL185" s="216"/>
      <c r="ELM185" s="216"/>
      <c r="ELN185" s="216"/>
      <c r="ELO185" s="216"/>
      <c r="ELP185" s="216"/>
      <c r="ELQ185" s="216"/>
      <c r="ELR185" s="216"/>
      <c r="ELS185" s="216"/>
      <c r="ELT185" s="216"/>
      <c r="ELU185" s="216"/>
      <c r="ELV185" s="216"/>
      <c r="ELW185" s="216"/>
      <c r="ELX185" s="216"/>
      <c r="ELY185" s="216"/>
      <c r="ELZ185" s="216"/>
      <c r="EMA185" s="216"/>
      <c r="EMB185" s="216"/>
      <c r="EMC185" s="216"/>
      <c r="EMD185" s="216"/>
      <c r="EME185" s="216"/>
      <c r="EMF185" s="216"/>
      <c r="EMG185" s="216"/>
      <c r="EMH185" s="216"/>
      <c r="EMI185" s="216"/>
      <c r="EMJ185" s="216"/>
      <c r="EMK185" s="216"/>
      <c r="EML185" s="216"/>
      <c r="EMM185" s="216"/>
      <c r="EMN185" s="216"/>
      <c r="EMO185" s="216"/>
      <c r="EMP185" s="216"/>
      <c r="EMQ185" s="216"/>
      <c r="EMR185" s="216"/>
      <c r="EMS185" s="216"/>
      <c r="EMT185" s="216"/>
      <c r="EMU185" s="216"/>
      <c r="EMV185" s="216"/>
      <c r="EMW185" s="216"/>
      <c r="EMX185" s="216"/>
      <c r="EMY185" s="216"/>
      <c r="EMZ185" s="216"/>
      <c r="ENA185" s="216"/>
      <c r="ENB185" s="216"/>
      <c r="ENC185" s="216"/>
      <c r="END185" s="216"/>
      <c r="ENE185" s="216"/>
      <c r="ENF185" s="216"/>
      <c r="ENG185" s="216"/>
      <c r="ENH185" s="216"/>
      <c r="ENI185" s="216"/>
      <c r="ENJ185" s="216"/>
      <c r="ENK185" s="216"/>
      <c r="ENL185" s="216"/>
      <c r="ENM185" s="216"/>
      <c r="ENN185" s="216"/>
      <c r="ENO185" s="216"/>
      <c r="ENP185" s="216"/>
      <c r="ENQ185" s="216"/>
      <c r="ENR185" s="216"/>
      <c r="ENS185" s="216"/>
      <c r="ENT185" s="216"/>
      <c r="ENU185" s="216"/>
      <c r="ENV185" s="216"/>
      <c r="ENW185" s="216"/>
      <c r="ENX185" s="216"/>
      <c r="ENY185" s="216"/>
      <c r="ENZ185" s="216"/>
      <c r="EOA185" s="216"/>
      <c r="EOB185" s="216"/>
      <c r="EOC185" s="216"/>
      <c r="EOD185" s="216"/>
      <c r="EOE185" s="216"/>
      <c r="EOF185" s="216"/>
      <c r="EOG185" s="216"/>
      <c r="EOH185" s="216"/>
      <c r="EOI185" s="216"/>
      <c r="EOJ185" s="216"/>
      <c r="EOK185" s="216"/>
      <c r="EOL185" s="216"/>
      <c r="EOM185" s="216"/>
      <c r="EON185" s="216"/>
      <c r="EOO185" s="216"/>
      <c r="EOP185" s="216"/>
      <c r="EOQ185" s="216"/>
      <c r="EOR185" s="216"/>
      <c r="EOS185" s="216"/>
      <c r="EOT185" s="216"/>
      <c r="EOU185" s="216"/>
      <c r="EOV185" s="216"/>
      <c r="EOW185" s="216"/>
      <c r="EOX185" s="216"/>
      <c r="EOY185" s="216"/>
      <c r="EOZ185" s="216"/>
      <c r="EPA185" s="216"/>
      <c r="EPB185" s="216"/>
      <c r="EPC185" s="216"/>
      <c r="EPD185" s="216"/>
      <c r="EPE185" s="216"/>
      <c r="EPF185" s="216"/>
      <c r="EPG185" s="216"/>
      <c r="EPH185" s="216"/>
      <c r="EPI185" s="216"/>
      <c r="EPJ185" s="216"/>
      <c r="EPK185" s="216"/>
      <c r="EPL185" s="216"/>
      <c r="EPM185" s="216"/>
      <c r="EPN185" s="216"/>
      <c r="EPO185" s="216"/>
      <c r="EPP185" s="216"/>
      <c r="EPQ185" s="216"/>
      <c r="EPR185" s="216"/>
      <c r="EPS185" s="216"/>
      <c r="EPT185" s="216"/>
      <c r="EPU185" s="216"/>
      <c r="EPV185" s="216"/>
      <c r="EPW185" s="216"/>
      <c r="EPX185" s="216"/>
      <c r="EPY185" s="216"/>
      <c r="EPZ185" s="216"/>
      <c r="EQA185" s="216"/>
      <c r="EQB185" s="216"/>
      <c r="EQC185" s="216"/>
      <c r="EQD185" s="216"/>
      <c r="EQE185" s="216"/>
      <c r="EQF185" s="216"/>
      <c r="EQG185" s="216"/>
      <c r="EQH185" s="216"/>
      <c r="EQI185" s="216"/>
      <c r="EQJ185" s="216"/>
      <c r="EQK185" s="216"/>
      <c r="EQL185" s="216"/>
      <c r="EQM185" s="216"/>
      <c r="EQN185" s="216"/>
      <c r="EQO185" s="216"/>
      <c r="EQP185" s="216"/>
      <c r="EQQ185" s="216"/>
      <c r="EQR185" s="216"/>
      <c r="EQS185" s="216"/>
      <c r="EQT185" s="216"/>
      <c r="EQU185" s="216"/>
      <c r="EQV185" s="216"/>
      <c r="EQW185" s="216"/>
      <c r="EQX185" s="216"/>
      <c r="EQY185" s="216"/>
      <c r="EQZ185" s="216"/>
      <c r="ERA185" s="216"/>
      <c r="ERB185" s="216"/>
      <c r="ERC185" s="216"/>
      <c r="ERD185" s="216"/>
      <c r="ERE185" s="216"/>
      <c r="ERF185" s="216"/>
      <c r="ERG185" s="216"/>
      <c r="ERH185" s="216"/>
      <c r="ERI185" s="216"/>
      <c r="ERJ185" s="216"/>
      <c r="ERK185" s="216"/>
      <c r="ERL185" s="216"/>
      <c r="ERM185" s="216"/>
      <c r="ERN185" s="216"/>
      <c r="ERO185" s="216"/>
      <c r="ERP185" s="216"/>
      <c r="ERQ185" s="216"/>
      <c r="ERR185" s="216"/>
      <c r="ERS185" s="216"/>
      <c r="ERT185" s="216"/>
      <c r="ERU185" s="216"/>
      <c r="ERV185" s="216"/>
      <c r="ERW185" s="216"/>
      <c r="ERX185" s="216"/>
      <c r="ERY185" s="216"/>
      <c r="ERZ185" s="216"/>
      <c r="ESA185" s="216"/>
      <c r="ESB185" s="216"/>
      <c r="ESC185" s="216"/>
      <c r="ESD185" s="216"/>
      <c r="ESE185" s="216"/>
      <c r="ESF185" s="216"/>
      <c r="ESG185" s="216"/>
      <c r="ESH185" s="216"/>
      <c r="ESI185" s="216"/>
      <c r="ESJ185" s="216"/>
      <c r="ESK185" s="216"/>
      <c r="ESL185" s="216"/>
      <c r="ESM185" s="216"/>
      <c r="ESN185" s="216"/>
      <c r="ESO185" s="216"/>
      <c r="ESP185" s="216"/>
      <c r="ESQ185" s="216"/>
      <c r="ESR185" s="216"/>
      <c r="ESS185" s="216"/>
      <c r="EST185" s="216"/>
      <c r="ESU185" s="216"/>
      <c r="ESV185" s="216"/>
      <c r="ESW185" s="216"/>
      <c r="ESX185" s="216"/>
      <c r="ESY185" s="216"/>
      <c r="ESZ185" s="216"/>
      <c r="ETA185" s="216"/>
      <c r="ETB185" s="216"/>
      <c r="ETC185" s="216"/>
      <c r="ETD185" s="216"/>
      <c r="ETE185" s="216"/>
      <c r="ETF185" s="216"/>
      <c r="ETG185" s="216"/>
      <c r="ETH185" s="216"/>
      <c r="ETI185" s="216"/>
      <c r="ETJ185" s="216"/>
      <c r="ETK185" s="216"/>
      <c r="ETL185" s="216"/>
      <c r="ETM185" s="216"/>
      <c r="ETN185" s="216"/>
      <c r="ETO185" s="216"/>
      <c r="ETP185" s="216"/>
      <c r="ETQ185" s="216"/>
      <c r="ETR185" s="216"/>
      <c r="ETS185" s="216"/>
      <c r="ETT185" s="216"/>
      <c r="ETU185" s="216"/>
      <c r="ETV185" s="216"/>
      <c r="ETW185" s="216"/>
      <c r="ETX185" s="216"/>
      <c r="ETY185" s="216"/>
      <c r="ETZ185" s="216"/>
      <c r="EUA185" s="216"/>
      <c r="EUB185" s="216"/>
      <c r="EUC185" s="216"/>
      <c r="EUD185" s="216"/>
      <c r="EUE185" s="216"/>
      <c r="EUF185" s="216"/>
      <c r="EUG185" s="216"/>
      <c r="EUH185" s="216"/>
      <c r="EUI185" s="216"/>
      <c r="EUJ185" s="216"/>
      <c r="EUK185" s="216"/>
      <c r="EUL185" s="216"/>
      <c r="EUM185" s="216"/>
      <c r="EUN185" s="216"/>
      <c r="EUO185" s="216"/>
      <c r="EUP185" s="216"/>
      <c r="EUQ185" s="216"/>
      <c r="EUR185" s="216"/>
      <c r="EUS185" s="216"/>
      <c r="EUT185" s="216"/>
      <c r="EUU185" s="216"/>
      <c r="EUV185" s="216"/>
      <c r="EUW185" s="216"/>
      <c r="EUX185" s="216"/>
      <c r="EUY185" s="216"/>
      <c r="EUZ185" s="216"/>
      <c r="EVA185" s="216"/>
      <c r="EVB185" s="216"/>
      <c r="EVC185" s="216"/>
      <c r="EVD185" s="216"/>
      <c r="EVE185" s="216"/>
      <c r="EVF185" s="216"/>
      <c r="EVG185" s="216"/>
      <c r="EVH185" s="216"/>
      <c r="EVI185" s="216"/>
      <c r="EVJ185" s="216"/>
      <c r="EVK185" s="216"/>
      <c r="EVL185" s="216"/>
      <c r="EVM185" s="216"/>
      <c r="EVN185" s="216"/>
      <c r="EVO185" s="216"/>
      <c r="EVP185" s="216"/>
      <c r="EVQ185" s="216"/>
      <c r="EVR185" s="216"/>
      <c r="EVS185" s="216"/>
      <c r="EVT185" s="216"/>
      <c r="EVU185" s="216"/>
      <c r="EVV185" s="216"/>
      <c r="EVW185" s="216"/>
      <c r="EVX185" s="216"/>
      <c r="EVY185" s="216"/>
      <c r="EVZ185" s="216"/>
      <c r="EWA185" s="216"/>
      <c r="EWB185" s="216"/>
      <c r="EWC185" s="216"/>
      <c r="EWD185" s="216"/>
      <c r="EWE185" s="216"/>
      <c r="EWF185" s="216"/>
      <c r="EWG185" s="216"/>
      <c r="EWH185" s="216"/>
      <c r="EWI185" s="216"/>
      <c r="EWJ185" s="216"/>
      <c r="EWK185" s="216"/>
      <c r="EWL185" s="216"/>
      <c r="EWM185" s="216"/>
      <c r="EWN185" s="216"/>
      <c r="EWO185" s="216"/>
      <c r="EWP185" s="216"/>
      <c r="EWQ185" s="216"/>
      <c r="EWR185" s="216"/>
      <c r="EWS185" s="216"/>
      <c r="EWT185" s="216"/>
      <c r="EWU185" s="216"/>
      <c r="EWV185" s="216"/>
      <c r="EWW185" s="216"/>
      <c r="EWX185" s="216"/>
      <c r="EWY185" s="216"/>
      <c r="EWZ185" s="216"/>
      <c r="EXA185" s="216"/>
      <c r="EXB185" s="216"/>
      <c r="EXC185" s="216"/>
      <c r="EXD185" s="216"/>
      <c r="EXE185" s="216"/>
      <c r="EXF185" s="216"/>
      <c r="EXG185" s="216"/>
      <c r="EXH185" s="216"/>
      <c r="EXI185" s="216"/>
      <c r="EXJ185" s="216"/>
      <c r="EXK185" s="216"/>
      <c r="EXL185" s="216"/>
      <c r="EXM185" s="216"/>
      <c r="EXN185" s="216"/>
      <c r="EXO185" s="216"/>
      <c r="EXP185" s="216"/>
      <c r="EXQ185" s="216"/>
      <c r="EXR185" s="216"/>
      <c r="EXS185" s="216"/>
      <c r="EXT185" s="216"/>
      <c r="EXU185" s="216"/>
      <c r="EXV185" s="216"/>
      <c r="EXW185" s="216"/>
      <c r="EXX185" s="216"/>
      <c r="EXY185" s="216"/>
      <c r="EXZ185" s="216"/>
      <c r="EYA185" s="216"/>
      <c r="EYB185" s="216"/>
      <c r="EYC185" s="216"/>
      <c r="EYD185" s="216"/>
      <c r="EYE185" s="216"/>
      <c r="EYF185" s="216"/>
      <c r="EYG185" s="216"/>
      <c r="EYH185" s="216"/>
      <c r="EYI185" s="216"/>
      <c r="EYJ185" s="216"/>
      <c r="EYK185" s="216"/>
      <c r="EYL185" s="216"/>
      <c r="EYM185" s="216"/>
      <c r="EYN185" s="216"/>
      <c r="EYO185" s="216"/>
      <c r="EYP185" s="216"/>
      <c r="EYQ185" s="216"/>
      <c r="EYR185" s="216"/>
      <c r="EYS185" s="216"/>
      <c r="EYT185" s="216"/>
      <c r="EYU185" s="216"/>
      <c r="EYV185" s="216"/>
      <c r="EYW185" s="216"/>
      <c r="EYX185" s="216"/>
      <c r="EYY185" s="216"/>
      <c r="EYZ185" s="216"/>
      <c r="EZA185" s="216"/>
      <c r="EZB185" s="216"/>
      <c r="EZC185" s="216"/>
      <c r="EZD185" s="216"/>
      <c r="EZE185" s="216"/>
      <c r="EZF185" s="216"/>
      <c r="EZG185" s="216"/>
      <c r="EZH185" s="216"/>
      <c r="EZI185" s="216"/>
      <c r="EZJ185" s="216"/>
      <c r="EZK185" s="216"/>
      <c r="EZL185" s="216"/>
      <c r="EZM185" s="216"/>
      <c r="EZN185" s="216"/>
      <c r="EZO185" s="216"/>
      <c r="EZP185" s="216"/>
      <c r="EZQ185" s="216"/>
      <c r="EZR185" s="216"/>
      <c r="EZS185" s="216"/>
      <c r="EZT185" s="216"/>
      <c r="EZU185" s="216"/>
      <c r="EZV185" s="216"/>
      <c r="EZW185" s="216"/>
      <c r="EZX185" s="216"/>
      <c r="EZY185" s="216"/>
      <c r="EZZ185" s="216"/>
      <c r="FAA185" s="216"/>
      <c r="FAB185" s="216"/>
      <c r="FAC185" s="216"/>
      <c r="FAD185" s="216"/>
      <c r="FAE185" s="216"/>
      <c r="FAF185" s="216"/>
      <c r="FAG185" s="216"/>
      <c r="FAH185" s="216"/>
      <c r="FAI185" s="216"/>
      <c r="FAJ185" s="216"/>
      <c r="FAK185" s="216"/>
      <c r="FAL185" s="216"/>
      <c r="FAM185" s="216"/>
      <c r="FAN185" s="216"/>
      <c r="FAO185" s="216"/>
      <c r="FAP185" s="216"/>
      <c r="FAQ185" s="216"/>
      <c r="FAR185" s="216"/>
      <c r="FAS185" s="216"/>
      <c r="FAT185" s="216"/>
      <c r="FAU185" s="216"/>
      <c r="FAV185" s="216"/>
      <c r="FAW185" s="216"/>
      <c r="FAX185" s="216"/>
      <c r="FAY185" s="216"/>
      <c r="FAZ185" s="216"/>
      <c r="FBA185" s="216"/>
      <c r="FBB185" s="216"/>
      <c r="FBC185" s="216"/>
      <c r="FBD185" s="216"/>
      <c r="FBE185" s="216"/>
      <c r="FBF185" s="216"/>
      <c r="FBG185" s="216"/>
      <c r="FBH185" s="216"/>
      <c r="FBI185" s="216"/>
      <c r="FBJ185" s="216"/>
      <c r="FBK185" s="216"/>
      <c r="FBL185" s="216"/>
      <c r="FBM185" s="216"/>
      <c r="FBN185" s="216"/>
      <c r="FBO185" s="216"/>
      <c r="FBP185" s="216"/>
      <c r="FBQ185" s="216"/>
      <c r="FBR185" s="216"/>
      <c r="FBS185" s="216"/>
      <c r="FBT185" s="216"/>
      <c r="FBU185" s="216"/>
      <c r="FBV185" s="216"/>
      <c r="FBW185" s="216"/>
      <c r="FBX185" s="216"/>
      <c r="FBY185" s="216"/>
      <c r="FBZ185" s="216"/>
      <c r="FCA185" s="216"/>
      <c r="FCB185" s="216"/>
      <c r="FCC185" s="216"/>
      <c r="FCD185" s="216"/>
      <c r="FCE185" s="216"/>
      <c r="FCF185" s="216"/>
      <c r="FCG185" s="216"/>
      <c r="FCH185" s="216"/>
      <c r="FCI185" s="216"/>
      <c r="FCJ185" s="216"/>
      <c r="FCK185" s="216"/>
      <c r="FCL185" s="216"/>
      <c r="FCM185" s="216"/>
      <c r="FCN185" s="216"/>
      <c r="FCO185" s="216"/>
      <c r="FCP185" s="216"/>
      <c r="FCQ185" s="216"/>
      <c r="FCR185" s="216"/>
      <c r="FCS185" s="216"/>
      <c r="FCT185" s="216"/>
      <c r="FCU185" s="216"/>
      <c r="FCV185" s="216"/>
      <c r="FCW185" s="216"/>
      <c r="FCX185" s="216"/>
      <c r="FCY185" s="216"/>
      <c r="FCZ185" s="216"/>
      <c r="FDA185" s="216"/>
      <c r="FDB185" s="216"/>
      <c r="FDC185" s="216"/>
      <c r="FDD185" s="216"/>
      <c r="FDE185" s="216"/>
      <c r="FDF185" s="216"/>
      <c r="FDG185" s="216"/>
      <c r="FDH185" s="216"/>
      <c r="FDI185" s="216"/>
      <c r="FDJ185" s="216"/>
      <c r="FDK185" s="216"/>
      <c r="FDL185" s="216"/>
      <c r="FDM185" s="216"/>
      <c r="FDN185" s="216"/>
      <c r="FDO185" s="216"/>
      <c r="FDP185" s="216"/>
      <c r="FDQ185" s="216"/>
      <c r="FDR185" s="216"/>
      <c r="FDS185" s="216"/>
      <c r="FDT185" s="216"/>
      <c r="FDU185" s="216"/>
      <c r="FDV185" s="216"/>
      <c r="FDW185" s="216"/>
      <c r="FDX185" s="216"/>
      <c r="FDY185" s="216"/>
      <c r="FDZ185" s="216"/>
      <c r="FEA185" s="216"/>
      <c r="FEB185" s="216"/>
      <c r="FEC185" s="216"/>
      <c r="FED185" s="216"/>
      <c r="FEE185" s="216"/>
      <c r="FEF185" s="216"/>
      <c r="FEG185" s="216"/>
      <c r="FEH185" s="216"/>
      <c r="FEI185" s="216"/>
      <c r="FEJ185" s="216"/>
      <c r="FEK185" s="216"/>
      <c r="FEL185" s="216"/>
      <c r="FEM185" s="216"/>
      <c r="FEN185" s="216"/>
      <c r="FEO185" s="216"/>
      <c r="FEP185" s="216"/>
      <c r="FEQ185" s="216"/>
      <c r="FER185" s="216"/>
      <c r="FES185" s="216"/>
      <c r="FET185" s="216"/>
      <c r="FEU185" s="216"/>
      <c r="FEV185" s="216"/>
      <c r="FEW185" s="216"/>
      <c r="FEX185" s="216"/>
      <c r="FEY185" s="216"/>
      <c r="FEZ185" s="216"/>
      <c r="FFA185" s="216"/>
      <c r="FFB185" s="216"/>
      <c r="FFC185" s="216"/>
      <c r="FFD185" s="216"/>
      <c r="FFE185" s="216"/>
      <c r="FFF185" s="216"/>
      <c r="FFG185" s="216"/>
      <c r="FFH185" s="216"/>
      <c r="FFI185" s="216"/>
      <c r="FFJ185" s="216"/>
      <c r="FFK185" s="216"/>
      <c r="FFL185" s="216"/>
      <c r="FFM185" s="216"/>
      <c r="FFN185" s="216"/>
      <c r="FFO185" s="216"/>
      <c r="FFP185" s="216"/>
      <c r="FFQ185" s="216"/>
      <c r="FFR185" s="216"/>
      <c r="FFS185" s="216"/>
      <c r="FFT185" s="216"/>
      <c r="FFU185" s="216"/>
      <c r="FFV185" s="216"/>
      <c r="FFW185" s="216"/>
      <c r="FFX185" s="216"/>
      <c r="FFY185" s="216"/>
      <c r="FFZ185" s="216"/>
      <c r="FGA185" s="216"/>
      <c r="FGB185" s="216"/>
      <c r="FGC185" s="216"/>
      <c r="FGD185" s="216"/>
      <c r="FGE185" s="216"/>
      <c r="FGF185" s="216"/>
      <c r="FGG185" s="216"/>
      <c r="FGH185" s="216"/>
      <c r="FGI185" s="216"/>
      <c r="FGJ185" s="216"/>
      <c r="FGK185" s="216"/>
      <c r="FGL185" s="216"/>
      <c r="FGM185" s="216"/>
      <c r="FGN185" s="216"/>
      <c r="FGO185" s="216"/>
      <c r="FGP185" s="216"/>
      <c r="FGQ185" s="216"/>
      <c r="FGR185" s="216"/>
      <c r="FGS185" s="216"/>
      <c r="FGT185" s="216"/>
      <c r="FGU185" s="216"/>
      <c r="FGV185" s="216"/>
      <c r="FGW185" s="216"/>
      <c r="FGX185" s="216"/>
      <c r="FGY185" s="216"/>
      <c r="FGZ185" s="216"/>
      <c r="FHA185" s="216"/>
      <c r="FHB185" s="216"/>
      <c r="FHC185" s="216"/>
      <c r="FHD185" s="216"/>
      <c r="FHE185" s="216"/>
      <c r="FHF185" s="216"/>
      <c r="FHG185" s="216"/>
      <c r="FHH185" s="216"/>
      <c r="FHI185" s="216"/>
      <c r="FHJ185" s="216"/>
      <c r="FHK185" s="216"/>
      <c r="FHL185" s="216"/>
      <c r="FHM185" s="216"/>
      <c r="FHN185" s="216"/>
      <c r="FHO185" s="216"/>
      <c r="FHP185" s="216"/>
      <c r="FHQ185" s="216"/>
      <c r="FHR185" s="216"/>
      <c r="FHS185" s="216"/>
      <c r="FHT185" s="216"/>
      <c r="FHU185" s="216"/>
      <c r="FHV185" s="216"/>
      <c r="FHW185" s="216"/>
      <c r="FHX185" s="216"/>
      <c r="FHY185" s="216"/>
      <c r="FHZ185" s="216"/>
      <c r="FIA185" s="216"/>
      <c r="FIB185" s="216"/>
      <c r="FIC185" s="216"/>
      <c r="FID185" s="216"/>
      <c r="FIE185" s="216"/>
      <c r="FIF185" s="216"/>
      <c r="FIG185" s="216"/>
      <c r="FIH185" s="216"/>
      <c r="FII185" s="216"/>
      <c r="FIJ185" s="216"/>
      <c r="FIK185" s="216"/>
      <c r="FIL185" s="216"/>
      <c r="FIM185" s="216"/>
      <c r="FIN185" s="216"/>
      <c r="FIO185" s="216"/>
      <c r="FIP185" s="216"/>
      <c r="FIQ185" s="216"/>
      <c r="FIR185" s="216"/>
      <c r="FIS185" s="216"/>
      <c r="FIT185" s="216"/>
      <c r="FIU185" s="216"/>
      <c r="FIV185" s="216"/>
      <c r="FIW185" s="216"/>
      <c r="FIX185" s="216"/>
      <c r="FIY185" s="216"/>
      <c r="FIZ185" s="216"/>
      <c r="FJA185" s="216"/>
      <c r="FJB185" s="216"/>
      <c r="FJC185" s="216"/>
      <c r="FJD185" s="216"/>
      <c r="FJE185" s="216"/>
      <c r="FJF185" s="216"/>
      <c r="FJG185" s="216"/>
      <c r="FJH185" s="216"/>
      <c r="FJI185" s="216"/>
      <c r="FJJ185" s="216"/>
      <c r="FJK185" s="216"/>
      <c r="FJL185" s="216"/>
      <c r="FJM185" s="216"/>
      <c r="FJN185" s="216"/>
      <c r="FJO185" s="216"/>
      <c r="FJP185" s="216"/>
      <c r="FJQ185" s="216"/>
      <c r="FJR185" s="216"/>
      <c r="FJS185" s="216"/>
      <c r="FJT185" s="216"/>
      <c r="FJU185" s="216"/>
      <c r="FJV185" s="216"/>
      <c r="FJW185" s="216"/>
      <c r="FJX185" s="216"/>
      <c r="FJY185" s="216"/>
      <c r="FJZ185" s="216"/>
      <c r="FKA185" s="216"/>
      <c r="FKB185" s="216"/>
      <c r="FKC185" s="216"/>
      <c r="FKD185" s="216"/>
      <c r="FKE185" s="216"/>
      <c r="FKF185" s="216"/>
      <c r="FKG185" s="216"/>
      <c r="FKH185" s="216"/>
      <c r="FKI185" s="216"/>
      <c r="FKJ185" s="216"/>
      <c r="FKK185" s="216"/>
      <c r="FKL185" s="216"/>
      <c r="FKM185" s="216"/>
      <c r="FKN185" s="216"/>
      <c r="FKO185" s="216"/>
      <c r="FKP185" s="216"/>
      <c r="FKQ185" s="216"/>
      <c r="FKR185" s="216"/>
      <c r="FKS185" s="216"/>
      <c r="FKT185" s="216"/>
      <c r="FKU185" s="216"/>
      <c r="FKV185" s="216"/>
      <c r="FKW185" s="216"/>
      <c r="FKX185" s="216"/>
      <c r="FKY185" s="216"/>
      <c r="FKZ185" s="216"/>
      <c r="FLA185" s="216"/>
      <c r="FLB185" s="216"/>
      <c r="FLC185" s="216"/>
      <c r="FLD185" s="216"/>
      <c r="FLE185" s="216"/>
      <c r="FLF185" s="216"/>
      <c r="FLG185" s="216"/>
      <c r="FLH185" s="216"/>
      <c r="FLI185" s="216"/>
      <c r="FLJ185" s="216"/>
      <c r="FLK185" s="216"/>
      <c r="FLL185" s="216"/>
      <c r="FLM185" s="216"/>
      <c r="FLN185" s="216"/>
      <c r="FLO185" s="216"/>
      <c r="FLP185" s="216"/>
      <c r="FLQ185" s="216"/>
      <c r="FLR185" s="216"/>
      <c r="FLS185" s="216"/>
      <c r="FLT185" s="216"/>
      <c r="FLU185" s="216"/>
      <c r="FLV185" s="216"/>
      <c r="FLW185" s="216"/>
      <c r="FLX185" s="216"/>
      <c r="FLY185" s="216"/>
      <c r="FLZ185" s="216"/>
      <c r="FMA185" s="216"/>
      <c r="FMB185" s="216"/>
      <c r="FMC185" s="216"/>
      <c r="FMD185" s="216"/>
      <c r="FME185" s="216"/>
      <c r="FMF185" s="216"/>
      <c r="FMG185" s="216"/>
      <c r="FMH185" s="216"/>
      <c r="FMI185" s="216"/>
      <c r="FMJ185" s="216"/>
      <c r="FMK185" s="216"/>
      <c r="FML185" s="216"/>
      <c r="FMM185" s="216"/>
      <c r="FMN185" s="216"/>
      <c r="FMO185" s="216"/>
      <c r="FMP185" s="216"/>
      <c r="FMQ185" s="216"/>
      <c r="FMR185" s="216"/>
      <c r="FMS185" s="216"/>
      <c r="FMT185" s="216"/>
      <c r="FMU185" s="216"/>
      <c r="FMV185" s="216"/>
      <c r="FMW185" s="216"/>
      <c r="FMX185" s="216"/>
      <c r="FMY185" s="216"/>
      <c r="FMZ185" s="216"/>
      <c r="FNA185" s="216"/>
      <c r="FNB185" s="216"/>
      <c r="FNC185" s="216"/>
      <c r="FND185" s="216"/>
      <c r="FNE185" s="216"/>
      <c r="FNF185" s="216"/>
      <c r="FNG185" s="216"/>
      <c r="FNH185" s="216"/>
      <c r="FNI185" s="216"/>
      <c r="FNJ185" s="216"/>
      <c r="FNK185" s="216"/>
      <c r="FNL185" s="216"/>
      <c r="FNM185" s="216"/>
      <c r="FNN185" s="216"/>
      <c r="FNO185" s="216"/>
      <c r="FNP185" s="216"/>
      <c r="FNQ185" s="216"/>
      <c r="FNR185" s="216"/>
      <c r="FNS185" s="216"/>
      <c r="FNT185" s="216"/>
      <c r="FNU185" s="216"/>
      <c r="FNV185" s="216"/>
      <c r="FNW185" s="216"/>
      <c r="FNX185" s="216"/>
      <c r="FNY185" s="216"/>
      <c r="FNZ185" s="216"/>
      <c r="FOA185" s="216"/>
      <c r="FOB185" s="216"/>
      <c r="FOC185" s="216"/>
      <c r="FOD185" s="216"/>
      <c r="FOE185" s="216"/>
      <c r="FOF185" s="216"/>
      <c r="FOG185" s="216"/>
      <c r="FOH185" s="216"/>
      <c r="FOI185" s="216"/>
      <c r="FOJ185" s="216"/>
      <c r="FOK185" s="216"/>
      <c r="FOL185" s="216"/>
      <c r="FOM185" s="216"/>
      <c r="FON185" s="216"/>
      <c r="FOO185" s="216"/>
      <c r="FOP185" s="216"/>
      <c r="FOQ185" s="216"/>
      <c r="FOR185" s="216"/>
      <c r="FOS185" s="216"/>
      <c r="FOT185" s="216"/>
      <c r="FOU185" s="216"/>
      <c r="FOV185" s="216"/>
      <c r="FOW185" s="216"/>
      <c r="FOX185" s="216"/>
      <c r="FOY185" s="216"/>
      <c r="FOZ185" s="216"/>
      <c r="FPA185" s="216"/>
      <c r="FPB185" s="216"/>
      <c r="FPC185" s="216"/>
      <c r="FPD185" s="216"/>
      <c r="FPE185" s="216"/>
      <c r="FPF185" s="216"/>
      <c r="FPG185" s="216"/>
      <c r="FPH185" s="216"/>
      <c r="FPI185" s="216"/>
      <c r="FPJ185" s="216"/>
      <c r="FPK185" s="216"/>
      <c r="FPL185" s="216"/>
      <c r="FPM185" s="216"/>
      <c r="FPN185" s="216"/>
      <c r="FPO185" s="216"/>
      <c r="FPP185" s="216"/>
      <c r="FPQ185" s="216"/>
      <c r="FPR185" s="216"/>
      <c r="FPS185" s="216"/>
      <c r="FPT185" s="216"/>
      <c r="FPU185" s="216"/>
      <c r="FPV185" s="216"/>
      <c r="FPW185" s="216"/>
      <c r="FPX185" s="216"/>
      <c r="FPY185" s="216"/>
      <c r="FPZ185" s="216"/>
      <c r="FQA185" s="216"/>
      <c r="FQB185" s="216"/>
      <c r="FQC185" s="216"/>
      <c r="FQD185" s="216"/>
      <c r="FQE185" s="216"/>
      <c r="FQF185" s="216"/>
      <c r="FQG185" s="216"/>
      <c r="FQH185" s="216"/>
      <c r="FQI185" s="216"/>
      <c r="FQJ185" s="216"/>
      <c r="FQK185" s="216"/>
      <c r="FQL185" s="216"/>
      <c r="FQM185" s="216"/>
      <c r="FQN185" s="216"/>
      <c r="FQO185" s="216"/>
      <c r="FQP185" s="216"/>
      <c r="FQQ185" s="216"/>
      <c r="FQR185" s="216"/>
      <c r="FQS185" s="216"/>
      <c r="FQT185" s="216"/>
      <c r="FQU185" s="216"/>
      <c r="FQV185" s="216"/>
      <c r="FQW185" s="216"/>
      <c r="FQX185" s="216"/>
      <c r="FQY185" s="216"/>
      <c r="FQZ185" s="216"/>
      <c r="FRA185" s="216"/>
      <c r="FRB185" s="216"/>
      <c r="FRC185" s="216"/>
      <c r="FRD185" s="216"/>
      <c r="FRE185" s="216"/>
      <c r="FRF185" s="216"/>
      <c r="FRG185" s="216"/>
      <c r="FRH185" s="216"/>
      <c r="FRI185" s="216"/>
      <c r="FRJ185" s="216"/>
      <c r="FRK185" s="216"/>
      <c r="FRL185" s="216"/>
      <c r="FRM185" s="216"/>
      <c r="FRN185" s="216"/>
      <c r="FRO185" s="216"/>
      <c r="FRP185" s="216"/>
      <c r="FRQ185" s="216"/>
      <c r="FRR185" s="216"/>
      <c r="FRS185" s="216"/>
      <c r="FRT185" s="216"/>
      <c r="FRU185" s="216"/>
      <c r="FRV185" s="216"/>
      <c r="FRW185" s="216"/>
      <c r="FRX185" s="216"/>
      <c r="FRY185" s="216"/>
      <c r="FRZ185" s="216"/>
      <c r="FSA185" s="216"/>
      <c r="FSB185" s="216"/>
      <c r="FSC185" s="216"/>
      <c r="FSD185" s="216"/>
      <c r="FSE185" s="216"/>
      <c r="FSF185" s="216"/>
      <c r="FSG185" s="216"/>
      <c r="FSH185" s="216"/>
      <c r="FSI185" s="216"/>
      <c r="FSJ185" s="216"/>
      <c r="FSK185" s="216"/>
      <c r="FSL185" s="216"/>
      <c r="FSM185" s="216"/>
      <c r="FSN185" s="216"/>
      <c r="FSO185" s="216"/>
      <c r="FSP185" s="216"/>
      <c r="FSQ185" s="216"/>
      <c r="FSR185" s="216"/>
      <c r="FSS185" s="216"/>
      <c r="FST185" s="216"/>
      <c r="FSU185" s="216"/>
      <c r="FSV185" s="216"/>
      <c r="FSW185" s="216"/>
      <c r="FSX185" s="216"/>
      <c r="FSY185" s="216"/>
      <c r="FSZ185" s="216"/>
      <c r="FTA185" s="216"/>
      <c r="FTB185" s="216"/>
      <c r="FTC185" s="216"/>
      <c r="FTD185" s="216"/>
      <c r="FTE185" s="216"/>
      <c r="FTF185" s="216"/>
      <c r="FTG185" s="216"/>
      <c r="FTH185" s="216"/>
      <c r="FTI185" s="216"/>
      <c r="FTJ185" s="216"/>
      <c r="FTK185" s="216"/>
      <c r="FTL185" s="216"/>
      <c r="FTM185" s="216"/>
      <c r="FTN185" s="216"/>
      <c r="FTO185" s="216"/>
      <c r="FTP185" s="216"/>
      <c r="FTQ185" s="216"/>
      <c r="FTR185" s="216"/>
      <c r="FTS185" s="216"/>
      <c r="FTT185" s="216"/>
      <c r="FTU185" s="216"/>
      <c r="FTV185" s="216"/>
      <c r="FTW185" s="216"/>
      <c r="FTX185" s="216"/>
      <c r="FTY185" s="216"/>
      <c r="FTZ185" s="216"/>
      <c r="FUA185" s="216"/>
      <c r="FUB185" s="216"/>
      <c r="FUC185" s="216"/>
      <c r="FUD185" s="216"/>
      <c r="FUE185" s="216"/>
      <c r="FUF185" s="216"/>
      <c r="FUG185" s="216"/>
      <c r="FUH185" s="216"/>
      <c r="FUI185" s="216"/>
      <c r="FUJ185" s="216"/>
      <c r="FUK185" s="216"/>
      <c r="FUL185" s="216"/>
      <c r="FUM185" s="216"/>
      <c r="FUN185" s="216"/>
      <c r="FUO185" s="216"/>
      <c r="FUP185" s="216"/>
      <c r="FUQ185" s="216"/>
      <c r="FUR185" s="216"/>
      <c r="FUS185" s="216"/>
      <c r="FUT185" s="216"/>
      <c r="FUU185" s="216"/>
      <c r="FUV185" s="216"/>
      <c r="FUW185" s="216"/>
      <c r="FUX185" s="216"/>
      <c r="FUY185" s="216"/>
      <c r="FUZ185" s="216"/>
      <c r="FVA185" s="216"/>
      <c r="FVB185" s="216"/>
      <c r="FVC185" s="216"/>
      <c r="FVD185" s="216"/>
      <c r="FVE185" s="216"/>
      <c r="FVF185" s="216"/>
      <c r="FVG185" s="216"/>
      <c r="FVH185" s="216"/>
      <c r="FVI185" s="216"/>
      <c r="FVJ185" s="216"/>
      <c r="FVK185" s="216"/>
      <c r="FVL185" s="216"/>
      <c r="FVM185" s="216"/>
      <c r="FVN185" s="216"/>
      <c r="FVO185" s="216"/>
      <c r="FVP185" s="216"/>
      <c r="FVQ185" s="216"/>
      <c r="FVR185" s="216"/>
      <c r="FVS185" s="216"/>
      <c r="FVT185" s="216"/>
      <c r="FVU185" s="216"/>
      <c r="FVV185" s="216"/>
      <c r="FVW185" s="216"/>
      <c r="FVX185" s="216"/>
      <c r="FVY185" s="216"/>
      <c r="FVZ185" s="216"/>
      <c r="FWA185" s="216"/>
      <c r="FWB185" s="216"/>
      <c r="FWC185" s="216"/>
      <c r="FWD185" s="216"/>
      <c r="FWE185" s="216"/>
      <c r="FWF185" s="216"/>
      <c r="FWG185" s="216"/>
      <c r="FWH185" s="216"/>
      <c r="FWI185" s="216"/>
      <c r="FWJ185" s="216"/>
      <c r="FWK185" s="216"/>
      <c r="FWL185" s="216"/>
      <c r="FWM185" s="216"/>
      <c r="FWN185" s="216"/>
      <c r="FWO185" s="216"/>
      <c r="FWP185" s="216"/>
      <c r="FWQ185" s="216"/>
      <c r="FWR185" s="216"/>
      <c r="FWS185" s="216"/>
      <c r="FWT185" s="216"/>
      <c r="FWU185" s="216"/>
      <c r="FWV185" s="216"/>
      <c r="FWW185" s="216"/>
      <c r="FWX185" s="216"/>
      <c r="FWY185" s="216"/>
      <c r="FWZ185" s="216"/>
      <c r="FXA185" s="216"/>
      <c r="FXB185" s="216"/>
      <c r="FXC185" s="216"/>
      <c r="FXD185" s="216"/>
      <c r="FXE185" s="216"/>
      <c r="FXF185" s="216"/>
      <c r="FXG185" s="216"/>
      <c r="FXH185" s="216"/>
      <c r="FXI185" s="216"/>
      <c r="FXJ185" s="216"/>
      <c r="FXK185" s="216"/>
      <c r="FXL185" s="216"/>
      <c r="FXM185" s="216"/>
      <c r="FXN185" s="216"/>
      <c r="FXO185" s="216"/>
      <c r="FXP185" s="216"/>
      <c r="FXQ185" s="216"/>
      <c r="FXR185" s="216"/>
      <c r="FXS185" s="216"/>
      <c r="FXT185" s="216"/>
      <c r="FXU185" s="216"/>
      <c r="FXV185" s="216"/>
      <c r="FXW185" s="216"/>
      <c r="FXX185" s="216"/>
      <c r="FXY185" s="216"/>
      <c r="FXZ185" s="216"/>
      <c r="FYA185" s="216"/>
      <c r="FYB185" s="216"/>
      <c r="FYC185" s="216"/>
      <c r="FYD185" s="216"/>
      <c r="FYE185" s="216"/>
      <c r="FYF185" s="216"/>
      <c r="FYG185" s="216"/>
      <c r="FYH185" s="216"/>
      <c r="FYI185" s="216"/>
      <c r="FYJ185" s="216"/>
      <c r="FYK185" s="216"/>
      <c r="FYL185" s="216"/>
      <c r="FYM185" s="216"/>
      <c r="FYN185" s="216"/>
      <c r="FYO185" s="216"/>
      <c r="FYP185" s="216"/>
      <c r="FYQ185" s="216"/>
      <c r="FYR185" s="216"/>
      <c r="FYS185" s="216"/>
      <c r="FYT185" s="216"/>
      <c r="FYU185" s="216"/>
      <c r="FYV185" s="216"/>
      <c r="FYW185" s="216"/>
      <c r="FYX185" s="216"/>
      <c r="FYY185" s="216"/>
      <c r="FYZ185" s="216"/>
      <c r="FZA185" s="216"/>
      <c r="FZB185" s="216"/>
      <c r="FZC185" s="216"/>
      <c r="FZD185" s="216"/>
      <c r="FZE185" s="216"/>
      <c r="FZF185" s="216"/>
      <c r="FZG185" s="216"/>
      <c r="FZH185" s="216"/>
      <c r="FZI185" s="216"/>
      <c r="FZJ185" s="216"/>
      <c r="FZK185" s="216"/>
      <c r="FZL185" s="216"/>
      <c r="FZM185" s="216"/>
      <c r="FZN185" s="216"/>
      <c r="FZO185" s="216"/>
      <c r="FZP185" s="216"/>
      <c r="FZQ185" s="216"/>
      <c r="FZR185" s="216"/>
      <c r="FZS185" s="216"/>
      <c r="FZT185" s="216"/>
      <c r="FZU185" s="216"/>
      <c r="FZV185" s="216"/>
      <c r="FZW185" s="216"/>
      <c r="FZX185" s="216"/>
      <c r="FZY185" s="216"/>
      <c r="FZZ185" s="216"/>
      <c r="GAA185" s="216"/>
      <c r="GAB185" s="216"/>
      <c r="GAC185" s="216"/>
      <c r="GAD185" s="216"/>
      <c r="GAE185" s="216"/>
      <c r="GAF185" s="216"/>
      <c r="GAG185" s="216"/>
      <c r="GAH185" s="216"/>
      <c r="GAI185" s="216"/>
      <c r="GAJ185" s="216"/>
      <c r="GAK185" s="216"/>
      <c r="GAL185" s="216"/>
      <c r="GAM185" s="216"/>
      <c r="GAN185" s="216"/>
      <c r="GAO185" s="216"/>
      <c r="GAP185" s="216"/>
      <c r="GAQ185" s="216"/>
      <c r="GAR185" s="216"/>
      <c r="GAS185" s="216"/>
      <c r="GAT185" s="216"/>
      <c r="GAU185" s="216"/>
      <c r="GAV185" s="216"/>
      <c r="GAW185" s="216"/>
      <c r="GAX185" s="216"/>
      <c r="GAY185" s="216"/>
      <c r="GAZ185" s="216"/>
      <c r="GBA185" s="216"/>
      <c r="GBB185" s="216"/>
      <c r="GBC185" s="216"/>
      <c r="GBD185" s="216"/>
      <c r="GBE185" s="216"/>
      <c r="GBF185" s="216"/>
      <c r="GBG185" s="216"/>
      <c r="GBH185" s="216"/>
      <c r="GBI185" s="216"/>
      <c r="GBJ185" s="216"/>
      <c r="GBK185" s="216"/>
      <c r="GBL185" s="216"/>
      <c r="GBM185" s="216"/>
      <c r="GBN185" s="216"/>
      <c r="GBO185" s="216"/>
      <c r="GBP185" s="216"/>
      <c r="GBQ185" s="216"/>
      <c r="GBR185" s="216"/>
      <c r="GBS185" s="216"/>
      <c r="GBT185" s="216"/>
      <c r="GBU185" s="216"/>
      <c r="GBV185" s="216"/>
      <c r="GBW185" s="216"/>
      <c r="GBX185" s="216"/>
      <c r="GBY185" s="216"/>
      <c r="GBZ185" s="216"/>
      <c r="GCA185" s="216"/>
      <c r="GCB185" s="216"/>
      <c r="GCC185" s="216"/>
      <c r="GCD185" s="216"/>
      <c r="GCE185" s="216"/>
      <c r="GCF185" s="216"/>
      <c r="GCG185" s="216"/>
      <c r="GCH185" s="216"/>
      <c r="GCI185" s="216"/>
      <c r="GCJ185" s="216"/>
      <c r="GCK185" s="216"/>
      <c r="GCL185" s="216"/>
      <c r="GCM185" s="216"/>
      <c r="GCN185" s="216"/>
      <c r="GCO185" s="216"/>
      <c r="GCP185" s="216"/>
      <c r="GCQ185" s="216"/>
      <c r="GCR185" s="216"/>
      <c r="GCS185" s="216"/>
      <c r="GCT185" s="216"/>
      <c r="GCU185" s="216"/>
      <c r="GCV185" s="216"/>
      <c r="GCW185" s="216"/>
      <c r="GCX185" s="216"/>
      <c r="GCY185" s="216"/>
      <c r="GCZ185" s="216"/>
      <c r="GDA185" s="216"/>
      <c r="GDB185" s="216"/>
      <c r="GDC185" s="216"/>
      <c r="GDD185" s="216"/>
      <c r="GDE185" s="216"/>
      <c r="GDF185" s="216"/>
      <c r="GDG185" s="216"/>
      <c r="GDH185" s="216"/>
      <c r="GDI185" s="216"/>
      <c r="GDJ185" s="216"/>
      <c r="GDK185" s="216"/>
      <c r="GDL185" s="216"/>
      <c r="GDM185" s="216"/>
      <c r="GDN185" s="216"/>
      <c r="GDO185" s="216"/>
      <c r="GDP185" s="216"/>
      <c r="GDQ185" s="216"/>
      <c r="GDR185" s="216"/>
      <c r="GDS185" s="216"/>
      <c r="GDT185" s="216"/>
      <c r="GDU185" s="216"/>
      <c r="GDV185" s="216"/>
      <c r="GDW185" s="216"/>
      <c r="GDX185" s="216"/>
      <c r="GDY185" s="216"/>
      <c r="GDZ185" s="216"/>
      <c r="GEA185" s="216"/>
      <c r="GEB185" s="216"/>
      <c r="GEC185" s="216"/>
      <c r="GED185" s="216"/>
      <c r="GEE185" s="216"/>
      <c r="GEF185" s="216"/>
      <c r="GEG185" s="216"/>
      <c r="GEH185" s="216"/>
      <c r="GEI185" s="216"/>
      <c r="GEJ185" s="216"/>
      <c r="GEK185" s="216"/>
      <c r="GEL185" s="216"/>
      <c r="GEM185" s="216"/>
      <c r="GEN185" s="216"/>
      <c r="GEO185" s="216"/>
      <c r="GEP185" s="216"/>
      <c r="GEQ185" s="216"/>
      <c r="GER185" s="216"/>
      <c r="GES185" s="216"/>
      <c r="GET185" s="216"/>
      <c r="GEU185" s="216"/>
      <c r="GEV185" s="216"/>
      <c r="GEW185" s="216"/>
      <c r="GEX185" s="216"/>
      <c r="GEY185" s="216"/>
      <c r="GEZ185" s="216"/>
      <c r="GFA185" s="216"/>
      <c r="GFB185" s="216"/>
      <c r="GFC185" s="216"/>
      <c r="GFD185" s="216"/>
      <c r="GFE185" s="216"/>
      <c r="GFF185" s="216"/>
      <c r="GFG185" s="216"/>
      <c r="GFH185" s="216"/>
      <c r="GFI185" s="216"/>
      <c r="GFJ185" s="216"/>
      <c r="GFK185" s="216"/>
      <c r="GFL185" s="216"/>
      <c r="GFM185" s="216"/>
      <c r="GFN185" s="216"/>
      <c r="GFO185" s="216"/>
      <c r="GFP185" s="216"/>
      <c r="GFQ185" s="216"/>
      <c r="GFR185" s="216"/>
      <c r="GFS185" s="216"/>
      <c r="GFT185" s="216"/>
      <c r="GFU185" s="216"/>
      <c r="GFV185" s="216"/>
      <c r="GFW185" s="216"/>
      <c r="GFX185" s="216"/>
      <c r="GFY185" s="216"/>
      <c r="GFZ185" s="216"/>
      <c r="GGA185" s="216"/>
      <c r="GGB185" s="216"/>
      <c r="GGC185" s="216"/>
      <c r="GGD185" s="216"/>
      <c r="GGE185" s="216"/>
      <c r="GGF185" s="216"/>
      <c r="GGG185" s="216"/>
      <c r="GGH185" s="216"/>
      <c r="GGI185" s="216"/>
      <c r="GGJ185" s="216"/>
      <c r="GGK185" s="216"/>
      <c r="GGL185" s="216"/>
      <c r="GGM185" s="216"/>
      <c r="GGN185" s="216"/>
      <c r="GGO185" s="216"/>
      <c r="GGP185" s="216"/>
      <c r="GGQ185" s="216"/>
      <c r="GGR185" s="216"/>
      <c r="GGS185" s="216"/>
      <c r="GGT185" s="216"/>
      <c r="GGU185" s="216"/>
      <c r="GGV185" s="216"/>
      <c r="GGW185" s="216"/>
      <c r="GGX185" s="216"/>
      <c r="GGY185" s="216"/>
      <c r="GGZ185" s="216"/>
      <c r="GHA185" s="216"/>
      <c r="GHB185" s="216"/>
      <c r="GHC185" s="216"/>
      <c r="GHD185" s="216"/>
      <c r="GHE185" s="216"/>
      <c r="GHF185" s="216"/>
      <c r="GHG185" s="216"/>
      <c r="GHH185" s="216"/>
      <c r="GHI185" s="216"/>
      <c r="GHJ185" s="216"/>
      <c r="GHK185" s="216"/>
      <c r="GHL185" s="216"/>
      <c r="GHM185" s="216"/>
      <c r="GHN185" s="216"/>
      <c r="GHO185" s="216"/>
      <c r="GHP185" s="216"/>
      <c r="GHQ185" s="216"/>
      <c r="GHR185" s="216"/>
      <c r="GHS185" s="216"/>
      <c r="GHT185" s="216"/>
      <c r="GHU185" s="216"/>
      <c r="GHV185" s="216"/>
      <c r="GHW185" s="216"/>
      <c r="GHX185" s="216"/>
      <c r="GHY185" s="216"/>
      <c r="GHZ185" s="216"/>
      <c r="GIA185" s="216"/>
      <c r="GIB185" s="216"/>
      <c r="GIC185" s="216"/>
      <c r="GID185" s="216"/>
      <c r="GIE185" s="216"/>
      <c r="GIF185" s="216"/>
      <c r="GIG185" s="216"/>
      <c r="GIH185" s="216"/>
      <c r="GII185" s="216"/>
      <c r="GIJ185" s="216"/>
      <c r="GIK185" s="216"/>
      <c r="GIL185" s="216"/>
      <c r="GIM185" s="216"/>
      <c r="GIN185" s="216"/>
      <c r="GIO185" s="216"/>
      <c r="GIP185" s="216"/>
      <c r="GIQ185" s="216"/>
      <c r="GIR185" s="216"/>
      <c r="GIS185" s="216"/>
      <c r="GIT185" s="216"/>
      <c r="GIU185" s="216"/>
      <c r="GIV185" s="216"/>
      <c r="GIW185" s="216"/>
      <c r="GIX185" s="216"/>
      <c r="GIY185" s="216"/>
      <c r="GIZ185" s="216"/>
      <c r="GJA185" s="216"/>
      <c r="GJB185" s="216"/>
      <c r="GJC185" s="216"/>
      <c r="GJD185" s="216"/>
      <c r="GJE185" s="216"/>
      <c r="GJF185" s="216"/>
      <c r="GJG185" s="216"/>
      <c r="GJH185" s="216"/>
      <c r="GJI185" s="216"/>
      <c r="GJJ185" s="216"/>
      <c r="GJK185" s="216"/>
      <c r="GJL185" s="216"/>
      <c r="GJM185" s="216"/>
      <c r="GJN185" s="216"/>
      <c r="GJO185" s="216"/>
      <c r="GJP185" s="216"/>
      <c r="GJQ185" s="216"/>
      <c r="GJR185" s="216"/>
      <c r="GJS185" s="216"/>
      <c r="GJT185" s="216"/>
      <c r="GJU185" s="216"/>
      <c r="GJV185" s="216"/>
      <c r="GJW185" s="216"/>
      <c r="GJX185" s="216"/>
      <c r="GJY185" s="216"/>
      <c r="GJZ185" s="216"/>
      <c r="GKA185" s="216"/>
      <c r="GKB185" s="216"/>
      <c r="GKC185" s="216"/>
      <c r="GKD185" s="216"/>
      <c r="GKE185" s="216"/>
      <c r="GKF185" s="216"/>
      <c r="GKG185" s="216"/>
      <c r="GKH185" s="216"/>
      <c r="GKI185" s="216"/>
      <c r="GKJ185" s="216"/>
      <c r="GKK185" s="216"/>
      <c r="GKL185" s="216"/>
      <c r="GKM185" s="216"/>
      <c r="GKN185" s="216"/>
      <c r="GKO185" s="216"/>
      <c r="GKP185" s="216"/>
      <c r="GKQ185" s="216"/>
      <c r="GKR185" s="216"/>
      <c r="GKS185" s="216"/>
      <c r="GKT185" s="216"/>
      <c r="GKU185" s="216"/>
      <c r="GKV185" s="216"/>
      <c r="GKW185" s="216"/>
      <c r="GKX185" s="216"/>
      <c r="GKY185" s="216"/>
      <c r="GKZ185" s="216"/>
      <c r="GLA185" s="216"/>
      <c r="GLB185" s="216"/>
      <c r="GLC185" s="216"/>
      <c r="GLD185" s="216"/>
      <c r="GLE185" s="216"/>
      <c r="GLF185" s="216"/>
      <c r="GLG185" s="216"/>
      <c r="GLH185" s="216"/>
      <c r="GLI185" s="216"/>
      <c r="GLJ185" s="216"/>
      <c r="GLK185" s="216"/>
      <c r="GLL185" s="216"/>
      <c r="GLM185" s="216"/>
      <c r="GLN185" s="216"/>
      <c r="GLO185" s="216"/>
      <c r="GLP185" s="216"/>
      <c r="GLQ185" s="216"/>
      <c r="GLR185" s="216"/>
      <c r="GLS185" s="216"/>
      <c r="GLT185" s="216"/>
      <c r="GLU185" s="216"/>
      <c r="GLV185" s="216"/>
      <c r="GLW185" s="216"/>
      <c r="GLX185" s="216"/>
      <c r="GLY185" s="216"/>
      <c r="GLZ185" s="216"/>
      <c r="GMA185" s="216"/>
      <c r="GMB185" s="216"/>
      <c r="GMC185" s="216"/>
      <c r="GMD185" s="216"/>
      <c r="GME185" s="216"/>
      <c r="GMF185" s="216"/>
      <c r="GMG185" s="216"/>
      <c r="GMH185" s="216"/>
      <c r="GMI185" s="216"/>
      <c r="GMJ185" s="216"/>
      <c r="GMK185" s="216"/>
      <c r="GML185" s="216"/>
      <c r="GMM185" s="216"/>
      <c r="GMN185" s="216"/>
      <c r="GMO185" s="216"/>
      <c r="GMP185" s="216"/>
      <c r="GMQ185" s="216"/>
      <c r="GMR185" s="216"/>
      <c r="GMS185" s="216"/>
      <c r="GMT185" s="216"/>
      <c r="GMU185" s="216"/>
      <c r="GMV185" s="216"/>
      <c r="GMW185" s="216"/>
      <c r="GMX185" s="216"/>
      <c r="GMY185" s="216"/>
      <c r="GMZ185" s="216"/>
      <c r="GNA185" s="216"/>
      <c r="GNB185" s="216"/>
      <c r="GNC185" s="216"/>
      <c r="GND185" s="216"/>
      <c r="GNE185" s="216"/>
      <c r="GNF185" s="216"/>
      <c r="GNG185" s="216"/>
      <c r="GNH185" s="216"/>
      <c r="GNI185" s="216"/>
      <c r="GNJ185" s="216"/>
      <c r="GNK185" s="216"/>
      <c r="GNL185" s="216"/>
      <c r="GNM185" s="216"/>
      <c r="GNN185" s="216"/>
      <c r="GNO185" s="216"/>
      <c r="GNP185" s="216"/>
      <c r="GNQ185" s="216"/>
      <c r="GNR185" s="216"/>
      <c r="GNS185" s="216"/>
      <c r="GNT185" s="216"/>
      <c r="GNU185" s="216"/>
      <c r="GNV185" s="216"/>
      <c r="GNW185" s="216"/>
      <c r="GNX185" s="216"/>
      <c r="GNY185" s="216"/>
      <c r="GNZ185" s="216"/>
      <c r="GOA185" s="216"/>
      <c r="GOB185" s="216"/>
      <c r="GOC185" s="216"/>
      <c r="GOD185" s="216"/>
      <c r="GOE185" s="216"/>
      <c r="GOF185" s="216"/>
      <c r="GOG185" s="216"/>
      <c r="GOH185" s="216"/>
      <c r="GOI185" s="216"/>
      <c r="GOJ185" s="216"/>
      <c r="GOK185" s="216"/>
      <c r="GOL185" s="216"/>
      <c r="GOM185" s="216"/>
      <c r="GON185" s="216"/>
      <c r="GOO185" s="216"/>
      <c r="GOP185" s="216"/>
      <c r="GOQ185" s="216"/>
      <c r="GOR185" s="216"/>
      <c r="GOS185" s="216"/>
      <c r="GOT185" s="216"/>
      <c r="GOU185" s="216"/>
      <c r="GOV185" s="216"/>
      <c r="GOW185" s="216"/>
      <c r="GOX185" s="216"/>
      <c r="GOY185" s="216"/>
      <c r="GOZ185" s="216"/>
      <c r="GPA185" s="216"/>
      <c r="GPB185" s="216"/>
      <c r="GPC185" s="216"/>
      <c r="GPD185" s="216"/>
      <c r="GPE185" s="216"/>
      <c r="GPF185" s="216"/>
      <c r="GPG185" s="216"/>
      <c r="GPH185" s="216"/>
      <c r="GPI185" s="216"/>
      <c r="GPJ185" s="216"/>
      <c r="GPK185" s="216"/>
      <c r="GPL185" s="216"/>
      <c r="GPM185" s="216"/>
      <c r="GPN185" s="216"/>
      <c r="GPO185" s="216"/>
      <c r="GPP185" s="216"/>
      <c r="GPQ185" s="216"/>
      <c r="GPR185" s="216"/>
      <c r="GPS185" s="216"/>
      <c r="GPT185" s="216"/>
      <c r="GPU185" s="216"/>
      <c r="GPV185" s="216"/>
      <c r="GPW185" s="216"/>
      <c r="GPX185" s="216"/>
      <c r="GPY185" s="216"/>
      <c r="GPZ185" s="216"/>
      <c r="GQA185" s="216"/>
      <c r="GQB185" s="216"/>
      <c r="GQC185" s="216"/>
      <c r="GQD185" s="216"/>
      <c r="GQE185" s="216"/>
      <c r="GQF185" s="216"/>
      <c r="GQG185" s="216"/>
      <c r="GQH185" s="216"/>
      <c r="GQI185" s="216"/>
      <c r="GQJ185" s="216"/>
      <c r="GQK185" s="216"/>
      <c r="GQL185" s="216"/>
      <c r="GQM185" s="216"/>
      <c r="GQN185" s="216"/>
      <c r="GQO185" s="216"/>
      <c r="GQP185" s="216"/>
      <c r="GQQ185" s="216"/>
      <c r="GQR185" s="216"/>
      <c r="GQS185" s="216"/>
      <c r="GQT185" s="216"/>
      <c r="GQU185" s="216"/>
      <c r="GQV185" s="216"/>
      <c r="GQW185" s="216"/>
      <c r="GQX185" s="216"/>
      <c r="GQY185" s="216"/>
      <c r="GQZ185" s="216"/>
      <c r="GRA185" s="216"/>
      <c r="GRB185" s="216"/>
      <c r="GRC185" s="216"/>
      <c r="GRD185" s="216"/>
      <c r="GRE185" s="216"/>
      <c r="GRF185" s="216"/>
      <c r="GRG185" s="216"/>
      <c r="GRH185" s="216"/>
      <c r="GRI185" s="216"/>
      <c r="GRJ185" s="216"/>
      <c r="GRK185" s="216"/>
      <c r="GRL185" s="216"/>
      <c r="GRM185" s="216"/>
      <c r="GRN185" s="216"/>
      <c r="GRO185" s="216"/>
      <c r="GRP185" s="216"/>
      <c r="GRQ185" s="216"/>
      <c r="GRR185" s="216"/>
      <c r="GRS185" s="216"/>
      <c r="GRT185" s="216"/>
      <c r="GRU185" s="216"/>
      <c r="GRV185" s="216"/>
      <c r="GRW185" s="216"/>
      <c r="GRX185" s="216"/>
      <c r="GRY185" s="216"/>
      <c r="GRZ185" s="216"/>
      <c r="GSA185" s="216"/>
      <c r="GSB185" s="216"/>
      <c r="GSC185" s="216"/>
      <c r="GSD185" s="216"/>
      <c r="GSE185" s="216"/>
      <c r="GSF185" s="216"/>
      <c r="GSG185" s="216"/>
      <c r="GSH185" s="216"/>
      <c r="GSI185" s="216"/>
      <c r="GSJ185" s="216"/>
      <c r="GSK185" s="216"/>
      <c r="GSL185" s="216"/>
      <c r="GSM185" s="216"/>
      <c r="GSN185" s="216"/>
      <c r="GSO185" s="216"/>
      <c r="GSP185" s="216"/>
      <c r="GSQ185" s="216"/>
      <c r="GSR185" s="216"/>
      <c r="GSS185" s="216"/>
      <c r="GST185" s="216"/>
      <c r="GSU185" s="216"/>
      <c r="GSV185" s="216"/>
      <c r="GSW185" s="216"/>
      <c r="GSX185" s="216"/>
      <c r="GSY185" s="216"/>
      <c r="GSZ185" s="216"/>
      <c r="GTA185" s="216"/>
      <c r="GTB185" s="216"/>
      <c r="GTC185" s="216"/>
      <c r="GTD185" s="216"/>
      <c r="GTE185" s="216"/>
      <c r="GTF185" s="216"/>
      <c r="GTG185" s="216"/>
      <c r="GTH185" s="216"/>
      <c r="GTI185" s="216"/>
      <c r="GTJ185" s="216"/>
      <c r="GTK185" s="216"/>
      <c r="GTL185" s="216"/>
      <c r="GTM185" s="216"/>
      <c r="GTN185" s="216"/>
      <c r="GTO185" s="216"/>
      <c r="GTP185" s="216"/>
      <c r="GTQ185" s="216"/>
      <c r="GTR185" s="216"/>
      <c r="GTS185" s="216"/>
      <c r="GTT185" s="216"/>
      <c r="GTU185" s="216"/>
      <c r="GTV185" s="216"/>
      <c r="GTW185" s="216"/>
      <c r="GTX185" s="216"/>
      <c r="GTY185" s="216"/>
      <c r="GTZ185" s="216"/>
      <c r="GUA185" s="216"/>
      <c r="GUB185" s="216"/>
      <c r="GUC185" s="216"/>
      <c r="GUD185" s="216"/>
      <c r="GUE185" s="216"/>
      <c r="GUF185" s="216"/>
      <c r="GUG185" s="216"/>
      <c r="GUH185" s="216"/>
      <c r="GUI185" s="216"/>
      <c r="GUJ185" s="216"/>
      <c r="GUK185" s="216"/>
      <c r="GUL185" s="216"/>
      <c r="GUM185" s="216"/>
      <c r="GUN185" s="216"/>
      <c r="GUO185" s="216"/>
      <c r="GUP185" s="216"/>
      <c r="GUQ185" s="216"/>
      <c r="GUR185" s="216"/>
      <c r="GUS185" s="216"/>
      <c r="GUT185" s="216"/>
      <c r="GUU185" s="216"/>
      <c r="GUV185" s="216"/>
      <c r="GUW185" s="216"/>
      <c r="GUX185" s="216"/>
      <c r="GUY185" s="216"/>
      <c r="GUZ185" s="216"/>
      <c r="GVA185" s="216"/>
      <c r="GVB185" s="216"/>
      <c r="GVC185" s="216"/>
      <c r="GVD185" s="216"/>
      <c r="GVE185" s="216"/>
      <c r="GVF185" s="216"/>
      <c r="GVG185" s="216"/>
      <c r="GVH185" s="216"/>
      <c r="GVI185" s="216"/>
      <c r="GVJ185" s="216"/>
      <c r="GVK185" s="216"/>
      <c r="GVL185" s="216"/>
      <c r="GVM185" s="216"/>
      <c r="GVN185" s="216"/>
      <c r="GVO185" s="216"/>
      <c r="GVP185" s="216"/>
      <c r="GVQ185" s="216"/>
      <c r="GVR185" s="216"/>
      <c r="GVS185" s="216"/>
      <c r="GVT185" s="216"/>
      <c r="GVU185" s="216"/>
      <c r="GVV185" s="216"/>
      <c r="GVW185" s="216"/>
      <c r="GVX185" s="216"/>
      <c r="GVY185" s="216"/>
      <c r="GVZ185" s="216"/>
      <c r="GWA185" s="216"/>
      <c r="GWB185" s="216"/>
      <c r="GWC185" s="216"/>
      <c r="GWD185" s="216"/>
      <c r="GWE185" s="216"/>
      <c r="GWF185" s="216"/>
      <c r="GWG185" s="216"/>
      <c r="GWH185" s="216"/>
      <c r="GWI185" s="216"/>
      <c r="GWJ185" s="216"/>
      <c r="GWK185" s="216"/>
      <c r="GWL185" s="216"/>
      <c r="GWM185" s="216"/>
      <c r="GWN185" s="216"/>
      <c r="GWO185" s="216"/>
      <c r="GWP185" s="216"/>
      <c r="GWQ185" s="216"/>
      <c r="GWR185" s="216"/>
      <c r="GWS185" s="216"/>
      <c r="GWT185" s="216"/>
      <c r="GWU185" s="216"/>
      <c r="GWV185" s="216"/>
      <c r="GWW185" s="216"/>
      <c r="GWX185" s="216"/>
      <c r="GWY185" s="216"/>
      <c r="GWZ185" s="216"/>
      <c r="GXA185" s="216"/>
      <c r="GXB185" s="216"/>
      <c r="GXC185" s="216"/>
      <c r="GXD185" s="216"/>
      <c r="GXE185" s="216"/>
      <c r="GXF185" s="216"/>
      <c r="GXG185" s="216"/>
      <c r="GXH185" s="216"/>
      <c r="GXI185" s="216"/>
      <c r="GXJ185" s="216"/>
      <c r="GXK185" s="216"/>
      <c r="GXL185" s="216"/>
      <c r="GXM185" s="216"/>
      <c r="GXN185" s="216"/>
      <c r="GXO185" s="216"/>
      <c r="GXP185" s="216"/>
      <c r="GXQ185" s="216"/>
      <c r="GXR185" s="216"/>
      <c r="GXS185" s="216"/>
      <c r="GXT185" s="216"/>
      <c r="GXU185" s="216"/>
      <c r="GXV185" s="216"/>
      <c r="GXW185" s="216"/>
      <c r="GXX185" s="216"/>
      <c r="GXY185" s="216"/>
      <c r="GXZ185" s="216"/>
      <c r="GYA185" s="216"/>
      <c r="GYB185" s="216"/>
      <c r="GYC185" s="216"/>
      <c r="GYD185" s="216"/>
      <c r="GYE185" s="216"/>
      <c r="GYF185" s="216"/>
      <c r="GYG185" s="216"/>
      <c r="GYH185" s="216"/>
      <c r="GYI185" s="216"/>
      <c r="GYJ185" s="216"/>
      <c r="GYK185" s="216"/>
      <c r="GYL185" s="216"/>
      <c r="GYM185" s="216"/>
      <c r="GYN185" s="216"/>
      <c r="GYO185" s="216"/>
      <c r="GYP185" s="216"/>
      <c r="GYQ185" s="216"/>
      <c r="GYR185" s="216"/>
      <c r="GYS185" s="216"/>
      <c r="GYT185" s="216"/>
      <c r="GYU185" s="216"/>
      <c r="GYV185" s="216"/>
      <c r="GYW185" s="216"/>
      <c r="GYX185" s="216"/>
      <c r="GYY185" s="216"/>
      <c r="GYZ185" s="216"/>
      <c r="GZA185" s="216"/>
      <c r="GZB185" s="216"/>
      <c r="GZC185" s="216"/>
      <c r="GZD185" s="216"/>
      <c r="GZE185" s="216"/>
      <c r="GZF185" s="216"/>
      <c r="GZG185" s="216"/>
      <c r="GZH185" s="216"/>
      <c r="GZI185" s="216"/>
      <c r="GZJ185" s="216"/>
      <c r="GZK185" s="216"/>
      <c r="GZL185" s="216"/>
      <c r="GZM185" s="216"/>
      <c r="GZN185" s="216"/>
      <c r="GZO185" s="216"/>
      <c r="GZP185" s="216"/>
      <c r="GZQ185" s="216"/>
      <c r="GZR185" s="216"/>
      <c r="GZS185" s="216"/>
      <c r="GZT185" s="216"/>
      <c r="GZU185" s="216"/>
      <c r="GZV185" s="216"/>
      <c r="GZW185" s="216"/>
      <c r="GZX185" s="216"/>
      <c r="GZY185" s="216"/>
      <c r="GZZ185" s="216"/>
      <c r="HAA185" s="216"/>
      <c r="HAB185" s="216"/>
      <c r="HAC185" s="216"/>
      <c r="HAD185" s="216"/>
      <c r="HAE185" s="216"/>
      <c r="HAF185" s="216"/>
      <c r="HAG185" s="216"/>
      <c r="HAH185" s="216"/>
      <c r="HAI185" s="216"/>
      <c r="HAJ185" s="216"/>
      <c r="HAK185" s="216"/>
      <c r="HAL185" s="216"/>
      <c r="HAM185" s="216"/>
      <c r="HAN185" s="216"/>
      <c r="HAO185" s="216"/>
      <c r="HAP185" s="216"/>
      <c r="HAQ185" s="216"/>
      <c r="HAR185" s="216"/>
      <c r="HAS185" s="216"/>
      <c r="HAT185" s="216"/>
      <c r="HAU185" s="216"/>
      <c r="HAV185" s="216"/>
      <c r="HAW185" s="216"/>
      <c r="HAX185" s="216"/>
      <c r="HAY185" s="216"/>
      <c r="HAZ185" s="216"/>
      <c r="HBA185" s="216"/>
      <c r="HBB185" s="216"/>
      <c r="HBC185" s="216"/>
      <c r="HBD185" s="216"/>
      <c r="HBE185" s="216"/>
      <c r="HBF185" s="216"/>
      <c r="HBG185" s="216"/>
      <c r="HBH185" s="216"/>
      <c r="HBI185" s="216"/>
      <c r="HBJ185" s="216"/>
      <c r="HBK185" s="216"/>
      <c r="HBL185" s="216"/>
      <c r="HBM185" s="216"/>
      <c r="HBN185" s="216"/>
      <c r="HBO185" s="216"/>
      <c r="HBP185" s="216"/>
      <c r="HBQ185" s="216"/>
      <c r="HBR185" s="216"/>
      <c r="HBS185" s="216"/>
      <c r="HBT185" s="216"/>
      <c r="HBU185" s="216"/>
      <c r="HBV185" s="216"/>
      <c r="HBW185" s="216"/>
      <c r="HBX185" s="216"/>
      <c r="HBY185" s="216"/>
      <c r="HBZ185" s="216"/>
      <c r="HCA185" s="216"/>
      <c r="HCB185" s="216"/>
      <c r="HCC185" s="216"/>
      <c r="HCD185" s="216"/>
      <c r="HCE185" s="216"/>
      <c r="HCF185" s="216"/>
      <c r="HCG185" s="216"/>
      <c r="HCH185" s="216"/>
      <c r="HCI185" s="216"/>
      <c r="HCJ185" s="216"/>
      <c r="HCK185" s="216"/>
      <c r="HCL185" s="216"/>
      <c r="HCM185" s="216"/>
      <c r="HCN185" s="216"/>
      <c r="HCO185" s="216"/>
      <c r="HCP185" s="216"/>
      <c r="HCQ185" s="216"/>
      <c r="HCR185" s="216"/>
      <c r="HCS185" s="216"/>
      <c r="HCT185" s="216"/>
      <c r="HCU185" s="216"/>
      <c r="HCV185" s="216"/>
      <c r="HCW185" s="216"/>
      <c r="HCX185" s="216"/>
      <c r="HCY185" s="216"/>
      <c r="HCZ185" s="216"/>
      <c r="HDA185" s="216"/>
      <c r="HDB185" s="216"/>
      <c r="HDC185" s="216"/>
      <c r="HDD185" s="216"/>
      <c r="HDE185" s="216"/>
      <c r="HDF185" s="216"/>
      <c r="HDG185" s="216"/>
      <c r="HDH185" s="216"/>
      <c r="HDI185" s="216"/>
      <c r="HDJ185" s="216"/>
      <c r="HDK185" s="216"/>
      <c r="HDL185" s="216"/>
      <c r="HDM185" s="216"/>
      <c r="HDN185" s="216"/>
      <c r="HDO185" s="216"/>
      <c r="HDP185" s="216"/>
      <c r="HDQ185" s="216"/>
      <c r="HDR185" s="216"/>
      <c r="HDS185" s="216"/>
      <c r="HDT185" s="216"/>
      <c r="HDU185" s="216"/>
      <c r="HDV185" s="216"/>
      <c r="HDW185" s="216"/>
      <c r="HDX185" s="216"/>
      <c r="HDY185" s="216"/>
      <c r="HDZ185" s="216"/>
      <c r="HEA185" s="216"/>
      <c r="HEB185" s="216"/>
      <c r="HEC185" s="216"/>
      <c r="HED185" s="216"/>
      <c r="HEE185" s="216"/>
      <c r="HEF185" s="216"/>
      <c r="HEG185" s="216"/>
      <c r="HEH185" s="216"/>
      <c r="HEI185" s="216"/>
      <c r="HEJ185" s="216"/>
      <c r="HEK185" s="216"/>
      <c r="HEL185" s="216"/>
      <c r="HEM185" s="216"/>
      <c r="HEN185" s="216"/>
      <c r="HEO185" s="216"/>
      <c r="HEP185" s="216"/>
      <c r="HEQ185" s="216"/>
      <c r="HER185" s="216"/>
      <c r="HES185" s="216"/>
      <c r="HET185" s="216"/>
      <c r="HEU185" s="216"/>
      <c r="HEV185" s="216"/>
      <c r="HEW185" s="216"/>
      <c r="HEX185" s="216"/>
      <c r="HEY185" s="216"/>
      <c r="HEZ185" s="216"/>
      <c r="HFA185" s="216"/>
      <c r="HFB185" s="216"/>
      <c r="HFC185" s="216"/>
      <c r="HFD185" s="216"/>
      <c r="HFE185" s="216"/>
      <c r="HFF185" s="216"/>
      <c r="HFG185" s="216"/>
      <c r="HFH185" s="216"/>
      <c r="HFI185" s="216"/>
      <c r="HFJ185" s="216"/>
      <c r="HFK185" s="216"/>
      <c r="HFL185" s="216"/>
      <c r="HFM185" s="216"/>
      <c r="HFN185" s="216"/>
      <c r="HFO185" s="216"/>
      <c r="HFP185" s="216"/>
      <c r="HFQ185" s="216"/>
      <c r="HFR185" s="216"/>
      <c r="HFS185" s="216"/>
      <c r="HFT185" s="216"/>
      <c r="HFU185" s="216"/>
      <c r="HFV185" s="216"/>
      <c r="HFW185" s="216"/>
      <c r="HFX185" s="216"/>
      <c r="HFY185" s="216"/>
      <c r="HFZ185" s="216"/>
      <c r="HGA185" s="216"/>
      <c r="HGB185" s="216"/>
      <c r="HGC185" s="216"/>
      <c r="HGD185" s="216"/>
      <c r="HGE185" s="216"/>
      <c r="HGF185" s="216"/>
      <c r="HGG185" s="216"/>
      <c r="HGH185" s="216"/>
      <c r="HGI185" s="216"/>
      <c r="HGJ185" s="216"/>
      <c r="HGK185" s="216"/>
      <c r="HGL185" s="216"/>
      <c r="HGM185" s="216"/>
      <c r="HGN185" s="216"/>
      <c r="HGO185" s="216"/>
      <c r="HGP185" s="216"/>
      <c r="HGQ185" s="216"/>
      <c r="HGR185" s="216"/>
      <c r="HGS185" s="216"/>
      <c r="HGT185" s="216"/>
      <c r="HGU185" s="216"/>
      <c r="HGV185" s="216"/>
      <c r="HGW185" s="216"/>
      <c r="HGX185" s="216"/>
      <c r="HGY185" s="216"/>
      <c r="HGZ185" s="216"/>
      <c r="HHA185" s="216"/>
      <c r="HHB185" s="216"/>
      <c r="HHC185" s="216"/>
      <c r="HHD185" s="216"/>
      <c r="HHE185" s="216"/>
      <c r="HHF185" s="216"/>
      <c r="HHG185" s="216"/>
      <c r="HHH185" s="216"/>
      <c r="HHI185" s="216"/>
      <c r="HHJ185" s="216"/>
      <c r="HHK185" s="216"/>
      <c r="HHL185" s="216"/>
      <c r="HHM185" s="216"/>
      <c r="HHN185" s="216"/>
      <c r="HHO185" s="216"/>
      <c r="HHP185" s="216"/>
      <c r="HHQ185" s="216"/>
      <c r="HHR185" s="216"/>
      <c r="HHS185" s="216"/>
      <c r="HHT185" s="216"/>
      <c r="HHU185" s="216"/>
      <c r="HHV185" s="216"/>
      <c r="HHW185" s="216"/>
      <c r="HHX185" s="216"/>
      <c r="HHY185" s="216"/>
      <c r="HHZ185" s="216"/>
      <c r="HIA185" s="216"/>
      <c r="HIB185" s="216"/>
      <c r="HIC185" s="216"/>
      <c r="HID185" s="216"/>
      <c r="HIE185" s="216"/>
      <c r="HIF185" s="216"/>
      <c r="HIG185" s="216"/>
      <c r="HIH185" s="216"/>
      <c r="HII185" s="216"/>
      <c r="HIJ185" s="216"/>
      <c r="HIK185" s="216"/>
      <c r="HIL185" s="216"/>
      <c r="HIM185" s="216"/>
      <c r="HIN185" s="216"/>
      <c r="HIO185" s="216"/>
      <c r="HIP185" s="216"/>
      <c r="HIQ185" s="216"/>
      <c r="HIR185" s="216"/>
      <c r="HIS185" s="216"/>
      <c r="HIT185" s="216"/>
      <c r="HIU185" s="216"/>
      <c r="HIV185" s="216"/>
      <c r="HIW185" s="216"/>
      <c r="HIX185" s="216"/>
      <c r="HIY185" s="216"/>
      <c r="HIZ185" s="216"/>
      <c r="HJA185" s="216"/>
      <c r="HJB185" s="216"/>
      <c r="HJC185" s="216"/>
      <c r="HJD185" s="216"/>
      <c r="HJE185" s="216"/>
      <c r="HJF185" s="216"/>
      <c r="HJG185" s="216"/>
      <c r="HJH185" s="216"/>
      <c r="HJI185" s="216"/>
      <c r="HJJ185" s="216"/>
      <c r="HJK185" s="216"/>
      <c r="HJL185" s="216"/>
      <c r="HJM185" s="216"/>
      <c r="HJN185" s="216"/>
      <c r="HJO185" s="216"/>
      <c r="HJP185" s="216"/>
      <c r="HJQ185" s="216"/>
      <c r="HJR185" s="216"/>
      <c r="HJS185" s="216"/>
      <c r="HJT185" s="216"/>
      <c r="HJU185" s="216"/>
      <c r="HJV185" s="216"/>
      <c r="HJW185" s="216"/>
      <c r="HJX185" s="216"/>
      <c r="HJY185" s="216"/>
      <c r="HJZ185" s="216"/>
      <c r="HKA185" s="216"/>
      <c r="HKB185" s="216"/>
      <c r="HKC185" s="216"/>
      <c r="HKD185" s="216"/>
      <c r="HKE185" s="216"/>
      <c r="HKF185" s="216"/>
      <c r="HKG185" s="216"/>
      <c r="HKH185" s="216"/>
      <c r="HKI185" s="216"/>
      <c r="HKJ185" s="216"/>
      <c r="HKK185" s="216"/>
      <c r="HKL185" s="216"/>
      <c r="HKM185" s="216"/>
      <c r="HKN185" s="216"/>
      <c r="HKO185" s="216"/>
      <c r="HKP185" s="216"/>
      <c r="HKQ185" s="216"/>
      <c r="HKR185" s="216"/>
      <c r="HKS185" s="216"/>
      <c r="HKT185" s="216"/>
      <c r="HKU185" s="216"/>
      <c r="HKV185" s="216"/>
      <c r="HKW185" s="216"/>
      <c r="HKX185" s="216"/>
      <c r="HKY185" s="216"/>
      <c r="HKZ185" s="216"/>
      <c r="HLA185" s="216"/>
      <c r="HLB185" s="216"/>
      <c r="HLC185" s="216"/>
      <c r="HLD185" s="216"/>
      <c r="HLE185" s="216"/>
      <c r="HLF185" s="216"/>
      <c r="HLG185" s="216"/>
      <c r="HLH185" s="216"/>
      <c r="HLI185" s="216"/>
      <c r="HLJ185" s="216"/>
      <c r="HLK185" s="216"/>
      <c r="HLL185" s="216"/>
      <c r="HLM185" s="216"/>
      <c r="HLN185" s="216"/>
      <c r="HLO185" s="216"/>
      <c r="HLP185" s="216"/>
      <c r="HLQ185" s="216"/>
      <c r="HLR185" s="216"/>
      <c r="HLS185" s="216"/>
      <c r="HLT185" s="216"/>
      <c r="HLU185" s="216"/>
      <c r="HLV185" s="216"/>
      <c r="HLW185" s="216"/>
      <c r="HLX185" s="216"/>
      <c r="HLY185" s="216"/>
      <c r="HLZ185" s="216"/>
      <c r="HMA185" s="216"/>
      <c r="HMB185" s="216"/>
      <c r="HMC185" s="216"/>
      <c r="HMD185" s="216"/>
      <c r="HME185" s="216"/>
      <c r="HMF185" s="216"/>
      <c r="HMG185" s="216"/>
      <c r="HMH185" s="216"/>
      <c r="HMI185" s="216"/>
      <c r="HMJ185" s="216"/>
      <c r="HMK185" s="216"/>
      <c r="HML185" s="216"/>
      <c r="HMM185" s="216"/>
      <c r="HMN185" s="216"/>
      <c r="HMO185" s="216"/>
      <c r="HMP185" s="216"/>
      <c r="HMQ185" s="216"/>
      <c r="HMR185" s="216"/>
      <c r="HMS185" s="216"/>
      <c r="HMT185" s="216"/>
      <c r="HMU185" s="216"/>
      <c r="HMV185" s="216"/>
      <c r="HMW185" s="216"/>
      <c r="HMX185" s="216"/>
      <c r="HMY185" s="216"/>
      <c r="HMZ185" s="216"/>
      <c r="HNA185" s="216"/>
      <c r="HNB185" s="216"/>
      <c r="HNC185" s="216"/>
      <c r="HND185" s="216"/>
      <c r="HNE185" s="216"/>
      <c r="HNF185" s="216"/>
      <c r="HNG185" s="216"/>
      <c r="HNH185" s="216"/>
      <c r="HNI185" s="216"/>
      <c r="HNJ185" s="216"/>
      <c r="HNK185" s="216"/>
      <c r="HNL185" s="216"/>
      <c r="HNM185" s="216"/>
      <c r="HNN185" s="216"/>
      <c r="HNO185" s="216"/>
      <c r="HNP185" s="216"/>
      <c r="HNQ185" s="216"/>
      <c r="HNR185" s="216"/>
      <c r="HNS185" s="216"/>
      <c r="HNT185" s="216"/>
      <c r="HNU185" s="216"/>
      <c r="HNV185" s="216"/>
      <c r="HNW185" s="216"/>
      <c r="HNX185" s="216"/>
      <c r="HNY185" s="216"/>
      <c r="HNZ185" s="216"/>
      <c r="HOA185" s="216"/>
      <c r="HOB185" s="216"/>
      <c r="HOC185" s="216"/>
      <c r="HOD185" s="216"/>
      <c r="HOE185" s="216"/>
      <c r="HOF185" s="216"/>
      <c r="HOG185" s="216"/>
      <c r="HOH185" s="216"/>
      <c r="HOI185" s="216"/>
      <c r="HOJ185" s="216"/>
      <c r="HOK185" s="216"/>
      <c r="HOL185" s="216"/>
      <c r="HOM185" s="216"/>
      <c r="HON185" s="216"/>
      <c r="HOO185" s="216"/>
      <c r="HOP185" s="216"/>
      <c r="HOQ185" s="216"/>
      <c r="HOR185" s="216"/>
      <c r="HOS185" s="216"/>
      <c r="HOT185" s="216"/>
      <c r="HOU185" s="216"/>
      <c r="HOV185" s="216"/>
      <c r="HOW185" s="216"/>
      <c r="HOX185" s="216"/>
      <c r="HOY185" s="216"/>
      <c r="HOZ185" s="216"/>
      <c r="HPA185" s="216"/>
      <c r="HPB185" s="216"/>
      <c r="HPC185" s="216"/>
      <c r="HPD185" s="216"/>
      <c r="HPE185" s="216"/>
      <c r="HPF185" s="216"/>
      <c r="HPG185" s="216"/>
      <c r="HPH185" s="216"/>
      <c r="HPI185" s="216"/>
      <c r="HPJ185" s="216"/>
      <c r="HPK185" s="216"/>
      <c r="HPL185" s="216"/>
      <c r="HPM185" s="216"/>
      <c r="HPN185" s="216"/>
      <c r="HPO185" s="216"/>
      <c r="HPP185" s="216"/>
      <c r="HPQ185" s="216"/>
      <c r="HPR185" s="216"/>
      <c r="HPS185" s="216"/>
      <c r="HPT185" s="216"/>
      <c r="HPU185" s="216"/>
      <c r="HPV185" s="216"/>
      <c r="HPW185" s="216"/>
      <c r="HPX185" s="216"/>
      <c r="HPY185" s="216"/>
      <c r="HPZ185" s="216"/>
      <c r="HQA185" s="216"/>
      <c r="HQB185" s="216"/>
      <c r="HQC185" s="216"/>
      <c r="HQD185" s="216"/>
      <c r="HQE185" s="216"/>
      <c r="HQF185" s="216"/>
      <c r="HQG185" s="216"/>
      <c r="HQH185" s="216"/>
      <c r="HQI185" s="216"/>
      <c r="HQJ185" s="216"/>
      <c r="HQK185" s="216"/>
      <c r="HQL185" s="216"/>
      <c r="HQM185" s="216"/>
      <c r="HQN185" s="216"/>
      <c r="HQO185" s="216"/>
      <c r="HQP185" s="216"/>
      <c r="HQQ185" s="216"/>
      <c r="HQR185" s="216"/>
      <c r="HQS185" s="216"/>
      <c r="HQT185" s="216"/>
      <c r="HQU185" s="216"/>
      <c r="HQV185" s="216"/>
      <c r="HQW185" s="216"/>
      <c r="HQX185" s="216"/>
      <c r="HQY185" s="216"/>
      <c r="HQZ185" s="216"/>
      <c r="HRA185" s="216"/>
      <c r="HRB185" s="216"/>
      <c r="HRC185" s="216"/>
      <c r="HRD185" s="216"/>
      <c r="HRE185" s="216"/>
      <c r="HRF185" s="216"/>
      <c r="HRG185" s="216"/>
      <c r="HRH185" s="216"/>
      <c r="HRI185" s="216"/>
      <c r="HRJ185" s="216"/>
      <c r="HRK185" s="216"/>
      <c r="HRL185" s="216"/>
      <c r="HRM185" s="216"/>
      <c r="HRN185" s="216"/>
      <c r="HRO185" s="216"/>
      <c r="HRP185" s="216"/>
      <c r="HRQ185" s="216"/>
      <c r="HRR185" s="216"/>
      <c r="HRS185" s="216"/>
      <c r="HRT185" s="216"/>
      <c r="HRU185" s="216"/>
      <c r="HRV185" s="216"/>
      <c r="HRW185" s="216"/>
      <c r="HRX185" s="216"/>
      <c r="HRY185" s="216"/>
      <c r="HRZ185" s="216"/>
      <c r="HSA185" s="216"/>
      <c r="HSB185" s="216"/>
      <c r="HSC185" s="216"/>
      <c r="HSD185" s="216"/>
      <c r="HSE185" s="216"/>
      <c r="HSF185" s="216"/>
      <c r="HSG185" s="216"/>
      <c r="HSH185" s="216"/>
      <c r="HSI185" s="216"/>
      <c r="HSJ185" s="216"/>
      <c r="HSK185" s="216"/>
      <c r="HSL185" s="216"/>
      <c r="HSM185" s="216"/>
      <c r="HSN185" s="216"/>
      <c r="HSO185" s="216"/>
      <c r="HSP185" s="216"/>
      <c r="HSQ185" s="216"/>
      <c r="HSR185" s="216"/>
      <c r="HSS185" s="216"/>
      <c r="HST185" s="216"/>
      <c r="HSU185" s="216"/>
      <c r="HSV185" s="216"/>
      <c r="HSW185" s="216"/>
      <c r="HSX185" s="216"/>
      <c r="HSY185" s="216"/>
      <c r="HSZ185" s="216"/>
      <c r="HTA185" s="216"/>
      <c r="HTB185" s="216"/>
      <c r="HTC185" s="216"/>
      <c r="HTD185" s="216"/>
      <c r="HTE185" s="216"/>
      <c r="HTF185" s="216"/>
      <c r="HTG185" s="216"/>
      <c r="HTH185" s="216"/>
      <c r="HTI185" s="216"/>
      <c r="HTJ185" s="216"/>
      <c r="HTK185" s="216"/>
      <c r="HTL185" s="216"/>
      <c r="HTM185" s="216"/>
      <c r="HTN185" s="216"/>
      <c r="HTO185" s="216"/>
      <c r="HTP185" s="216"/>
      <c r="HTQ185" s="216"/>
      <c r="HTR185" s="216"/>
      <c r="HTS185" s="216"/>
      <c r="HTT185" s="216"/>
      <c r="HTU185" s="216"/>
      <c r="HTV185" s="216"/>
      <c r="HTW185" s="216"/>
      <c r="HTX185" s="216"/>
      <c r="HTY185" s="216"/>
      <c r="HTZ185" s="216"/>
      <c r="HUA185" s="216"/>
      <c r="HUB185" s="216"/>
      <c r="HUC185" s="216"/>
      <c r="HUD185" s="216"/>
      <c r="HUE185" s="216"/>
      <c r="HUF185" s="216"/>
      <c r="HUG185" s="216"/>
      <c r="HUH185" s="216"/>
      <c r="HUI185" s="216"/>
      <c r="HUJ185" s="216"/>
      <c r="HUK185" s="216"/>
      <c r="HUL185" s="216"/>
      <c r="HUM185" s="216"/>
      <c r="HUN185" s="216"/>
      <c r="HUO185" s="216"/>
      <c r="HUP185" s="216"/>
      <c r="HUQ185" s="216"/>
      <c r="HUR185" s="216"/>
      <c r="HUS185" s="216"/>
      <c r="HUT185" s="216"/>
      <c r="HUU185" s="216"/>
      <c r="HUV185" s="216"/>
      <c r="HUW185" s="216"/>
      <c r="HUX185" s="216"/>
      <c r="HUY185" s="216"/>
      <c r="HUZ185" s="216"/>
      <c r="HVA185" s="216"/>
      <c r="HVB185" s="216"/>
      <c r="HVC185" s="216"/>
      <c r="HVD185" s="216"/>
      <c r="HVE185" s="216"/>
      <c r="HVF185" s="216"/>
      <c r="HVG185" s="216"/>
      <c r="HVH185" s="216"/>
      <c r="HVI185" s="216"/>
      <c r="HVJ185" s="216"/>
      <c r="HVK185" s="216"/>
      <c r="HVL185" s="216"/>
      <c r="HVM185" s="216"/>
      <c r="HVN185" s="216"/>
      <c r="HVO185" s="216"/>
      <c r="HVP185" s="216"/>
      <c r="HVQ185" s="216"/>
      <c r="HVR185" s="216"/>
      <c r="HVS185" s="216"/>
      <c r="HVT185" s="216"/>
      <c r="HVU185" s="216"/>
      <c r="HVV185" s="216"/>
      <c r="HVW185" s="216"/>
      <c r="HVX185" s="216"/>
      <c r="HVY185" s="216"/>
      <c r="HVZ185" s="216"/>
      <c r="HWA185" s="216"/>
      <c r="HWB185" s="216"/>
      <c r="HWC185" s="216"/>
      <c r="HWD185" s="216"/>
      <c r="HWE185" s="216"/>
      <c r="HWF185" s="216"/>
      <c r="HWG185" s="216"/>
      <c r="HWH185" s="216"/>
      <c r="HWI185" s="216"/>
      <c r="HWJ185" s="216"/>
      <c r="HWK185" s="216"/>
      <c r="HWL185" s="216"/>
      <c r="HWM185" s="216"/>
      <c r="HWN185" s="216"/>
      <c r="HWO185" s="216"/>
      <c r="HWP185" s="216"/>
      <c r="HWQ185" s="216"/>
      <c r="HWR185" s="216"/>
      <c r="HWS185" s="216"/>
      <c r="HWT185" s="216"/>
      <c r="HWU185" s="216"/>
      <c r="HWV185" s="216"/>
      <c r="HWW185" s="216"/>
      <c r="HWX185" s="216"/>
      <c r="HWY185" s="216"/>
      <c r="HWZ185" s="216"/>
      <c r="HXA185" s="216"/>
      <c r="HXB185" s="216"/>
      <c r="HXC185" s="216"/>
      <c r="HXD185" s="216"/>
      <c r="HXE185" s="216"/>
      <c r="HXF185" s="216"/>
      <c r="HXG185" s="216"/>
      <c r="HXH185" s="216"/>
      <c r="HXI185" s="216"/>
      <c r="HXJ185" s="216"/>
      <c r="HXK185" s="216"/>
      <c r="HXL185" s="216"/>
      <c r="HXM185" s="216"/>
      <c r="HXN185" s="216"/>
      <c r="HXO185" s="216"/>
      <c r="HXP185" s="216"/>
      <c r="HXQ185" s="216"/>
      <c r="HXR185" s="216"/>
      <c r="HXS185" s="216"/>
      <c r="HXT185" s="216"/>
      <c r="HXU185" s="216"/>
      <c r="HXV185" s="216"/>
      <c r="HXW185" s="216"/>
      <c r="HXX185" s="216"/>
      <c r="HXY185" s="216"/>
      <c r="HXZ185" s="216"/>
      <c r="HYA185" s="216"/>
      <c r="HYB185" s="216"/>
      <c r="HYC185" s="216"/>
      <c r="HYD185" s="216"/>
      <c r="HYE185" s="216"/>
      <c r="HYF185" s="216"/>
      <c r="HYG185" s="216"/>
      <c r="HYH185" s="216"/>
      <c r="HYI185" s="216"/>
      <c r="HYJ185" s="216"/>
      <c r="HYK185" s="216"/>
      <c r="HYL185" s="216"/>
      <c r="HYM185" s="216"/>
      <c r="HYN185" s="216"/>
      <c r="HYO185" s="216"/>
      <c r="HYP185" s="216"/>
      <c r="HYQ185" s="216"/>
      <c r="HYR185" s="216"/>
      <c r="HYS185" s="216"/>
      <c r="HYT185" s="216"/>
      <c r="HYU185" s="216"/>
      <c r="HYV185" s="216"/>
      <c r="HYW185" s="216"/>
      <c r="HYX185" s="216"/>
      <c r="HYY185" s="216"/>
      <c r="HYZ185" s="216"/>
      <c r="HZA185" s="216"/>
      <c r="HZB185" s="216"/>
      <c r="HZC185" s="216"/>
      <c r="HZD185" s="216"/>
      <c r="HZE185" s="216"/>
      <c r="HZF185" s="216"/>
      <c r="HZG185" s="216"/>
      <c r="HZH185" s="216"/>
      <c r="HZI185" s="216"/>
      <c r="HZJ185" s="216"/>
      <c r="HZK185" s="216"/>
      <c r="HZL185" s="216"/>
      <c r="HZM185" s="216"/>
      <c r="HZN185" s="216"/>
      <c r="HZO185" s="216"/>
      <c r="HZP185" s="216"/>
      <c r="HZQ185" s="216"/>
      <c r="HZR185" s="216"/>
      <c r="HZS185" s="216"/>
      <c r="HZT185" s="216"/>
      <c r="HZU185" s="216"/>
      <c r="HZV185" s="216"/>
      <c r="HZW185" s="216"/>
      <c r="HZX185" s="216"/>
      <c r="HZY185" s="216"/>
      <c r="HZZ185" s="216"/>
      <c r="IAA185" s="216"/>
      <c r="IAB185" s="216"/>
      <c r="IAC185" s="216"/>
      <c r="IAD185" s="216"/>
      <c r="IAE185" s="216"/>
      <c r="IAF185" s="216"/>
      <c r="IAG185" s="216"/>
      <c r="IAH185" s="216"/>
      <c r="IAI185" s="216"/>
      <c r="IAJ185" s="216"/>
      <c r="IAK185" s="216"/>
      <c r="IAL185" s="216"/>
      <c r="IAM185" s="216"/>
      <c r="IAN185" s="216"/>
      <c r="IAO185" s="216"/>
      <c r="IAP185" s="216"/>
      <c r="IAQ185" s="216"/>
      <c r="IAR185" s="216"/>
      <c r="IAS185" s="216"/>
      <c r="IAT185" s="216"/>
      <c r="IAU185" s="216"/>
      <c r="IAV185" s="216"/>
      <c r="IAW185" s="216"/>
      <c r="IAX185" s="216"/>
      <c r="IAY185" s="216"/>
      <c r="IAZ185" s="216"/>
      <c r="IBA185" s="216"/>
      <c r="IBB185" s="216"/>
      <c r="IBC185" s="216"/>
      <c r="IBD185" s="216"/>
      <c r="IBE185" s="216"/>
      <c r="IBF185" s="216"/>
      <c r="IBG185" s="216"/>
      <c r="IBH185" s="216"/>
      <c r="IBI185" s="216"/>
      <c r="IBJ185" s="216"/>
      <c r="IBK185" s="216"/>
      <c r="IBL185" s="216"/>
      <c r="IBM185" s="216"/>
      <c r="IBN185" s="216"/>
      <c r="IBO185" s="216"/>
      <c r="IBP185" s="216"/>
      <c r="IBQ185" s="216"/>
      <c r="IBR185" s="216"/>
      <c r="IBS185" s="216"/>
      <c r="IBT185" s="216"/>
      <c r="IBU185" s="216"/>
      <c r="IBV185" s="216"/>
      <c r="IBW185" s="216"/>
      <c r="IBX185" s="216"/>
      <c r="IBY185" s="216"/>
      <c r="IBZ185" s="216"/>
      <c r="ICA185" s="216"/>
      <c r="ICB185" s="216"/>
      <c r="ICC185" s="216"/>
      <c r="ICD185" s="216"/>
      <c r="ICE185" s="216"/>
      <c r="ICF185" s="216"/>
      <c r="ICG185" s="216"/>
      <c r="ICH185" s="216"/>
      <c r="ICI185" s="216"/>
      <c r="ICJ185" s="216"/>
      <c r="ICK185" s="216"/>
      <c r="ICL185" s="216"/>
      <c r="ICM185" s="216"/>
      <c r="ICN185" s="216"/>
      <c r="ICO185" s="216"/>
      <c r="ICP185" s="216"/>
      <c r="ICQ185" s="216"/>
      <c r="ICR185" s="216"/>
      <c r="ICS185" s="216"/>
      <c r="ICT185" s="216"/>
      <c r="ICU185" s="216"/>
      <c r="ICV185" s="216"/>
      <c r="ICW185" s="216"/>
      <c r="ICX185" s="216"/>
      <c r="ICY185" s="216"/>
      <c r="ICZ185" s="216"/>
      <c r="IDA185" s="216"/>
      <c r="IDB185" s="216"/>
      <c r="IDC185" s="216"/>
      <c r="IDD185" s="216"/>
      <c r="IDE185" s="216"/>
      <c r="IDF185" s="216"/>
      <c r="IDG185" s="216"/>
      <c r="IDH185" s="216"/>
      <c r="IDI185" s="216"/>
      <c r="IDJ185" s="216"/>
      <c r="IDK185" s="216"/>
      <c r="IDL185" s="216"/>
      <c r="IDM185" s="216"/>
      <c r="IDN185" s="216"/>
      <c r="IDO185" s="216"/>
      <c r="IDP185" s="216"/>
      <c r="IDQ185" s="216"/>
      <c r="IDR185" s="216"/>
      <c r="IDS185" s="216"/>
      <c r="IDT185" s="216"/>
      <c r="IDU185" s="216"/>
      <c r="IDV185" s="216"/>
      <c r="IDW185" s="216"/>
      <c r="IDX185" s="216"/>
      <c r="IDY185" s="216"/>
      <c r="IDZ185" s="216"/>
      <c r="IEA185" s="216"/>
      <c r="IEB185" s="216"/>
      <c r="IEC185" s="216"/>
      <c r="IED185" s="216"/>
      <c r="IEE185" s="216"/>
      <c r="IEF185" s="216"/>
      <c r="IEG185" s="216"/>
      <c r="IEH185" s="216"/>
      <c r="IEI185" s="216"/>
      <c r="IEJ185" s="216"/>
      <c r="IEK185" s="216"/>
      <c r="IEL185" s="216"/>
      <c r="IEM185" s="216"/>
      <c r="IEN185" s="216"/>
      <c r="IEO185" s="216"/>
      <c r="IEP185" s="216"/>
      <c r="IEQ185" s="216"/>
      <c r="IER185" s="216"/>
      <c r="IES185" s="216"/>
      <c r="IET185" s="216"/>
      <c r="IEU185" s="216"/>
      <c r="IEV185" s="216"/>
      <c r="IEW185" s="216"/>
      <c r="IEX185" s="216"/>
      <c r="IEY185" s="216"/>
      <c r="IEZ185" s="216"/>
      <c r="IFA185" s="216"/>
      <c r="IFB185" s="216"/>
      <c r="IFC185" s="216"/>
      <c r="IFD185" s="216"/>
      <c r="IFE185" s="216"/>
      <c r="IFF185" s="216"/>
      <c r="IFG185" s="216"/>
      <c r="IFH185" s="216"/>
      <c r="IFI185" s="216"/>
      <c r="IFJ185" s="216"/>
      <c r="IFK185" s="216"/>
      <c r="IFL185" s="216"/>
      <c r="IFM185" s="216"/>
      <c r="IFN185" s="216"/>
      <c r="IFO185" s="216"/>
      <c r="IFP185" s="216"/>
      <c r="IFQ185" s="216"/>
      <c r="IFR185" s="216"/>
      <c r="IFS185" s="216"/>
      <c r="IFT185" s="216"/>
      <c r="IFU185" s="216"/>
      <c r="IFV185" s="216"/>
      <c r="IFW185" s="216"/>
      <c r="IFX185" s="216"/>
      <c r="IFY185" s="216"/>
      <c r="IFZ185" s="216"/>
      <c r="IGA185" s="216"/>
      <c r="IGB185" s="216"/>
      <c r="IGC185" s="216"/>
      <c r="IGD185" s="216"/>
      <c r="IGE185" s="216"/>
      <c r="IGF185" s="216"/>
      <c r="IGG185" s="216"/>
      <c r="IGH185" s="216"/>
      <c r="IGI185" s="216"/>
      <c r="IGJ185" s="216"/>
      <c r="IGK185" s="216"/>
      <c r="IGL185" s="216"/>
      <c r="IGM185" s="216"/>
      <c r="IGN185" s="216"/>
      <c r="IGO185" s="216"/>
      <c r="IGP185" s="216"/>
      <c r="IGQ185" s="216"/>
      <c r="IGR185" s="216"/>
      <c r="IGS185" s="216"/>
      <c r="IGT185" s="216"/>
      <c r="IGU185" s="216"/>
      <c r="IGV185" s="216"/>
      <c r="IGW185" s="216"/>
      <c r="IGX185" s="216"/>
      <c r="IGY185" s="216"/>
      <c r="IGZ185" s="216"/>
      <c r="IHA185" s="216"/>
      <c r="IHB185" s="216"/>
      <c r="IHC185" s="216"/>
      <c r="IHD185" s="216"/>
      <c r="IHE185" s="216"/>
      <c r="IHF185" s="216"/>
      <c r="IHG185" s="216"/>
      <c r="IHH185" s="216"/>
      <c r="IHI185" s="216"/>
      <c r="IHJ185" s="216"/>
      <c r="IHK185" s="216"/>
      <c r="IHL185" s="216"/>
      <c r="IHM185" s="216"/>
      <c r="IHN185" s="216"/>
      <c r="IHO185" s="216"/>
      <c r="IHP185" s="216"/>
      <c r="IHQ185" s="216"/>
      <c r="IHR185" s="216"/>
      <c r="IHS185" s="216"/>
      <c r="IHT185" s="216"/>
      <c r="IHU185" s="216"/>
      <c r="IHV185" s="216"/>
      <c r="IHW185" s="216"/>
      <c r="IHX185" s="216"/>
      <c r="IHY185" s="216"/>
      <c r="IHZ185" s="216"/>
      <c r="IIA185" s="216"/>
      <c r="IIB185" s="216"/>
      <c r="IIC185" s="216"/>
      <c r="IID185" s="216"/>
      <c r="IIE185" s="216"/>
      <c r="IIF185" s="216"/>
      <c r="IIG185" s="216"/>
      <c r="IIH185" s="216"/>
      <c r="III185" s="216"/>
      <c r="IIJ185" s="216"/>
      <c r="IIK185" s="216"/>
      <c r="IIL185" s="216"/>
      <c r="IIM185" s="216"/>
      <c r="IIN185" s="216"/>
      <c r="IIO185" s="216"/>
      <c r="IIP185" s="216"/>
      <c r="IIQ185" s="216"/>
      <c r="IIR185" s="216"/>
      <c r="IIS185" s="216"/>
      <c r="IIT185" s="216"/>
      <c r="IIU185" s="216"/>
      <c r="IIV185" s="216"/>
      <c r="IIW185" s="216"/>
      <c r="IIX185" s="216"/>
      <c r="IIY185" s="216"/>
      <c r="IIZ185" s="216"/>
      <c r="IJA185" s="216"/>
      <c r="IJB185" s="216"/>
      <c r="IJC185" s="216"/>
      <c r="IJD185" s="216"/>
      <c r="IJE185" s="216"/>
      <c r="IJF185" s="216"/>
      <c r="IJG185" s="216"/>
      <c r="IJH185" s="216"/>
      <c r="IJI185" s="216"/>
      <c r="IJJ185" s="216"/>
      <c r="IJK185" s="216"/>
      <c r="IJL185" s="216"/>
      <c r="IJM185" s="216"/>
      <c r="IJN185" s="216"/>
      <c r="IJO185" s="216"/>
      <c r="IJP185" s="216"/>
      <c r="IJQ185" s="216"/>
      <c r="IJR185" s="216"/>
      <c r="IJS185" s="216"/>
      <c r="IJT185" s="216"/>
      <c r="IJU185" s="216"/>
      <c r="IJV185" s="216"/>
      <c r="IJW185" s="216"/>
      <c r="IJX185" s="216"/>
      <c r="IJY185" s="216"/>
      <c r="IJZ185" s="216"/>
      <c r="IKA185" s="216"/>
      <c r="IKB185" s="216"/>
      <c r="IKC185" s="216"/>
      <c r="IKD185" s="216"/>
      <c r="IKE185" s="216"/>
      <c r="IKF185" s="216"/>
      <c r="IKG185" s="216"/>
      <c r="IKH185" s="216"/>
      <c r="IKI185" s="216"/>
      <c r="IKJ185" s="216"/>
      <c r="IKK185" s="216"/>
      <c r="IKL185" s="216"/>
      <c r="IKM185" s="216"/>
      <c r="IKN185" s="216"/>
      <c r="IKO185" s="216"/>
      <c r="IKP185" s="216"/>
      <c r="IKQ185" s="216"/>
      <c r="IKR185" s="216"/>
      <c r="IKS185" s="216"/>
      <c r="IKT185" s="216"/>
      <c r="IKU185" s="216"/>
      <c r="IKV185" s="216"/>
      <c r="IKW185" s="216"/>
      <c r="IKX185" s="216"/>
      <c r="IKY185" s="216"/>
      <c r="IKZ185" s="216"/>
      <c r="ILA185" s="216"/>
      <c r="ILB185" s="216"/>
      <c r="ILC185" s="216"/>
      <c r="ILD185" s="216"/>
      <c r="ILE185" s="216"/>
      <c r="ILF185" s="216"/>
      <c r="ILG185" s="216"/>
      <c r="ILH185" s="216"/>
      <c r="ILI185" s="216"/>
      <c r="ILJ185" s="216"/>
      <c r="ILK185" s="216"/>
      <c r="ILL185" s="216"/>
      <c r="ILM185" s="216"/>
      <c r="ILN185" s="216"/>
      <c r="ILO185" s="216"/>
      <c r="ILP185" s="216"/>
      <c r="ILQ185" s="216"/>
      <c r="ILR185" s="216"/>
      <c r="ILS185" s="216"/>
      <c r="ILT185" s="216"/>
      <c r="ILU185" s="216"/>
      <c r="ILV185" s="216"/>
      <c r="ILW185" s="216"/>
      <c r="ILX185" s="216"/>
      <c r="ILY185" s="216"/>
      <c r="ILZ185" s="216"/>
      <c r="IMA185" s="216"/>
      <c r="IMB185" s="216"/>
      <c r="IMC185" s="216"/>
      <c r="IMD185" s="216"/>
      <c r="IME185" s="216"/>
      <c r="IMF185" s="216"/>
      <c r="IMG185" s="216"/>
      <c r="IMH185" s="216"/>
      <c r="IMI185" s="216"/>
      <c r="IMJ185" s="216"/>
      <c r="IMK185" s="216"/>
      <c r="IML185" s="216"/>
      <c r="IMM185" s="216"/>
      <c r="IMN185" s="216"/>
      <c r="IMO185" s="216"/>
      <c r="IMP185" s="216"/>
      <c r="IMQ185" s="216"/>
      <c r="IMR185" s="216"/>
      <c r="IMS185" s="216"/>
      <c r="IMT185" s="216"/>
      <c r="IMU185" s="216"/>
      <c r="IMV185" s="216"/>
      <c r="IMW185" s="216"/>
      <c r="IMX185" s="216"/>
      <c r="IMY185" s="216"/>
      <c r="IMZ185" s="216"/>
      <c r="INA185" s="216"/>
      <c r="INB185" s="216"/>
      <c r="INC185" s="216"/>
      <c r="IND185" s="216"/>
      <c r="INE185" s="216"/>
      <c r="INF185" s="216"/>
      <c r="ING185" s="216"/>
      <c r="INH185" s="216"/>
      <c r="INI185" s="216"/>
      <c r="INJ185" s="216"/>
      <c r="INK185" s="216"/>
      <c r="INL185" s="216"/>
      <c r="INM185" s="216"/>
      <c r="INN185" s="216"/>
      <c r="INO185" s="216"/>
      <c r="INP185" s="216"/>
      <c r="INQ185" s="216"/>
      <c r="INR185" s="216"/>
      <c r="INS185" s="216"/>
      <c r="INT185" s="216"/>
      <c r="INU185" s="216"/>
      <c r="INV185" s="216"/>
      <c r="INW185" s="216"/>
      <c r="INX185" s="216"/>
      <c r="INY185" s="216"/>
      <c r="INZ185" s="216"/>
      <c r="IOA185" s="216"/>
      <c r="IOB185" s="216"/>
      <c r="IOC185" s="216"/>
      <c r="IOD185" s="216"/>
      <c r="IOE185" s="216"/>
      <c r="IOF185" s="216"/>
      <c r="IOG185" s="216"/>
      <c r="IOH185" s="216"/>
      <c r="IOI185" s="216"/>
      <c r="IOJ185" s="216"/>
      <c r="IOK185" s="216"/>
      <c r="IOL185" s="216"/>
      <c r="IOM185" s="216"/>
      <c r="ION185" s="216"/>
      <c r="IOO185" s="216"/>
      <c r="IOP185" s="216"/>
      <c r="IOQ185" s="216"/>
      <c r="IOR185" s="216"/>
      <c r="IOS185" s="216"/>
      <c r="IOT185" s="216"/>
      <c r="IOU185" s="216"/>
      <c r="IOV185" s="216"/>
      <c r="IOW185" s="216"/>
      <c r="IOX185" s="216"/>
      <c r="IOY185" s="216"/>
      <c r="IOZ185" s="216"/>
      <c r="IPA185" s="216"/>
      <c r="IPB185" s="216"/>
      <c r="IPC185" s="216"/>
      <c r="IPD185" s="216"/>
      <c r="IPE185" s="216"/>
      <c r="IPF185" s="216"/>
      <c r="IPG185" s="216"/>
      <c r="IPH185" s="216"/>
      <c r="IPI185" s="216"/>
      <c r="IPJ185" s="216"/>
      <c r="IPK185" s="216"/>
      <c r="IPL185" s="216"/>
      <c r="IPM185" s="216"/>
      <c r="IPN185" s="216"/>
      <c r="IPO185" s="216"/>
      <c r="IPP185" s="216"/>
      <c r="IPQ185" s="216"/>
      <c r="IPR185" s="216"/>
      <c r="IPS185" s="216"/>
      <c r="IPT185" s="216"/>
      <c r="IPU185" s="216"/>
      <c r="IPV185" s="216"/>
      <c r="IPW185" s="216"/>
      <c r="IPX185" s="216"/>
      <c r="IPY185" s="216"/>
      <c r="IPZ185" s="216"/>
      <c r="IQA185" s="216"/>
      <c r="IQB185" s="216"/>
      <c r="IQC185" s="216"/>
      <c r="IQD185" s="216"/>
      <c r="IQE185" s="216"/>
      <c r="IQF185" s="216"/>
      <c r="IQG185" s="216"/>
      <c r="IQH185" s="216"/>
      <c r="IQI185" s="216"/>
      <c r="IQJ185" s="216"/>
      <c r="IQK185" s="216"/>
      <c r="IQL185" s="216"/>
      <c r="IQM185" s="216"/>
      <c r="IQN185" s="216"/>
      <c r="IQO185" s="216"/>
      <c r="IQP185" s="216"/>
      <c r="IQQ185" s="216"/>
      <c r="IQR185" s="216"/>
      <c r="IQS185" s="216"/>
      <c r="IQT185" s="216"/>
      <c r="IQU185" s="216"/>
      <c r="IQV185" s="216"/>
      <c r="IQW185" s="216"/>
      <c r="IQX185" s="216"/>
      <c r="IQY185" s="216"/>
      <c r="IQZ185" s="216"/>
      <c r="IRA185" s="216"/>
      <c r="IRB185" s="216"/>
      <c r="IRC185" s="216"/>
      <c r="IRD185" s="216"/>
      <c r="IRE185" s="216"/>
      <c r="IRF185" s="216"/>
      <c r="IRG185" s="216"/>
      <c r="IRH185" s="216"/>
      <c r="IRI185" s="216"/>
      <c r="IRJ185" s="216"/>
      <c r="IRK185" s="216"/>
      <c r="IRL185" s="216"/>
      <c r="IRM185" s="216"/>
      <c r="IRN185" s="216"/>
      <c r="IRO185" s="216"/>
      <c r="IRP185" s="216"/>
      <c r="IRQ185" s="216"/>
      <c r="IRR185" s="216"/>
      <c r="IRS185" s="216"/>
      <c r="IRT185" s="216"/>
      <c r="IRU185" s="216"/>
      <c r="IRV185" s="216"/>
      <c r="IRW185" s="216"/>
      <c r="IRX185" s="216"/>
      <c r="IRY185" s="216"/>
      <c r="IRZ185" s="216"/>
      <c r="ISA185" s="216"/>
      <c r="ISB185" s="216"/>
      <c r="ISC185" s="216"/>
      <c r="ISD185" s="216"/>
      <c r="ISE185" s="216"/>
      <c r="ISF185" s="216"/>
      <c r="ISG185" s="216"/>
      <c r="ISH185" s="216"/>
      <c r="ISI185" s="216"/>
      <c r="ISJ185" s="216"/>
      <c r="ISK185" s="216"/>
      <c r="ISL185" s="216"/>
      <c r="ISM185" s="216"/>
      <c r="ISN185" s="216"/>
      <c r="ISO185" s="216"/>
      <c r="ISP185" s="216"/>
      <c r="ISQ185" s="216"/>
      <c r="ISR185" s="216"/>
      <c r="ISS185" s="216"/>
      <c r="IST185" s="216"/>
      <c r="ISU185" s="216"/>
      <c r="ISV185" s="216"/>
      <c r="ISW185" s="216"/>
      <c r="ISX185" s="216"/>
      <c r="ISY185" s="216"/>
      <c r="ISZ185" s="216"/>
      <c r="ITA185" s="216"/>
      <c r="ITB185" s="216"/>
      <c r="ITC185" s="216"/>
      <c r="ITD185" s="216"/>
      <c r="ITE185" s="216"/>
      <c r="ITF185" s="216"/>
      <c r="ITG185" s="216"/>
      <c r="ITH185" s="216"/>
      <c r="ITI185" s="216"/>
      <c r="ITJ185" s="216"/>
      <c r="ITK185" s="216"/>
      <c r="ITL185" s="216"/>
      <c r="ITM185" s="216"/>
      <c r="ITN185" s="216"/>
      <c r="ITO185" s="216"/>
      <c r="ITP185" s="216"/>
      <c r="ITQ185" s="216"/>
      <c r="ITR185" s="216"/>
      <c r="ITS185" s="216"/>
      <c r="ITT185" s="216"/>
      <c r="ITU185" s="216"/>
      <c r="ITV185" s="216"/>
      <c r="ITW185" s="216"/>
      <c r="ITX185" s="216"/>
      <c r="ITY185" s="216"/>
      <c r="ITZ185" s="216"/>
      <c r="IUA185" s="216"/>
      <c r="IUB185" s="216"/>
      <c r="IUC185" s="216"/>
      <c r="IUD185" s="216"/>
      <c r="IUE185" s="216"/>
      <c r="IUF185" s="216"/>
      <c r="IUG185" s="216"/>
      <c r="IUH185" s="216"/>
      <c r="IUI185" s="216"/>
      <c r="IUJ185" s="216"/>
      <c r="IUK185" s="216"/>
      <c r="IUL185" s="216"/>
      <c r="IUM185" s="216"/>
      <c r="IUN185" s="216"/>
      <c r="IUO185" s="216"/>
      <c r="IUP185" s="216"/>
      <c r="IUQ185" s="216"/>
      <c r="IUR185" s="216"/>
      <c r="IUS185" s="216"/>
      <c r="IUT185" s="216"/>
      <c r="IUU185" s="216"/>
      <c r="IUV185" s="216"/>
      <c r="IUW185" s="216"/>
      <c r="IUX185" s="216"/>
      <c r="IUY185" s="216"/>
      <c r="IUZ185" s="216"/>
      <c r="IVA185" s="216"/>
      <c r="IVB185" s="216"/>
      <c r="IVC185" s="216"/>
      <c r="IVD185" s="216"/>
      <c r="IVE185" s="216"/>
      <c r="IVF185" s="216"/>
      <c r="IVG185" s="216"/>
      <c r="IVH185" s="216"/>
      <c r="IVI185" s="216"/>
      <c r="IVJ185" s="216"/>
      <c r="IVK185" s="216"/>
      <c r="IVL185" s="216"/>
      <c r="IVM185" s="216"/>
      <c r="IVN185" s="216"/>
      <c r="IVO185" s="216"/>
      <c r="IVP185" s="216"/>
      <c r="IVQ185" s="216"/>
      <c r="IVR185" s="216"/>
      <c r="IVS185" s="216"/>
      <c r="IVT185" s="216"/>
      <c r="IVU185" s="216"/>
      <c r="IVV185" s="216"/>
      <c r="IVW185" s="216"/>
      <c r="IVX185" s="216"/>
      <c r="IVY185" s="216"/>
      <c r="IVZ185" s="216"/>
      <c r="IWA185" s="216"/>
      <c r="IWB185" s="216"/>
      <c r="IWC185" s="216"/>
      <c r="IWD185" s="216"/>
      <c r="IWE185" s="216"/>
      <c r="IWF185" s="216"/>
      <c r="IWG185" s="216"/>
      <c r="IWH185" s="216"/>
      <c r="IWI185" s="216"/>
      <c r="IWJ185" s="216"/>
      <c r="IWK185" s="216"/>
      <c r="IWL185" s="216"/>
      <c r="IWM185" s="216"/>
      <c r="IWN185" s="216"/>
      <c r="IWO185" s="216"/>
      <c r="IWP185" s="216"/>
      <c r="IWQ185" s="216"/>
      <c r="IWR185" s="216"/>
      <c r="IWS185" s="216"/>
      <c r="IWT185" s="216"/>
      <c r="IWU185" s="216"/>
      <c r="IWV185" s="216"/>
      <c r="IWW185" s="216"/>
      <c r="IWX185" s="216"/>
      <c r="IWY185" s="216"/>
      <c r="IWZ185" s="216"/>
      <c r="IXA185" s="216"/>
      <c r="IXB185" s="216"/>
      <c r="IXC185" s="216"/>
      <c r="IXD185" s="216"/>
      <c r="IXE185" s="216"/>
      <c r="IXF185" s="216"/>
      <c r="IXG185" s="216"/>
      <c r="IXH185" s="216"/>
      <c r="IXI185" s="216"/>
      <c r="IXJ185" s="216"/>
      <c r="IXK185" s="216"/>
      <c r="IXL185" s="216"/>
      <c r="IXM185" s="216"/>
      <c r="IXN185" s="216"/>
      <c r="IXO185" s="216"/>
      <c r="IXP185" s="216"/>
      <c r="IXQ185" s="216"/>
      <c r="IXR185" s="216"/>
      <c r="IXS185" s="216"/>
      <c r="IXT185" s="216"/>
      <c r="IXU185" s="216"/>
      <c r="IXV185" s="216"/>
      <c r="IXW185" s="216"/>
      <c r="IXX185" s="216"/>
      <c r="IXY185" s="216"/>
      <c r="IXZ185" s="216"/>
      <c r="IYA185" s="216"/>
      <c r="IYB185" s="216"/>
      <c r="IYC185" s="216"/>
      <c r="IYD185" s="216"/>
      <c r="IYE185" s="216"/>
      <c r="IYF185" s="216"/>
      <c r="IYG185" s="216"/>
      <c r="IYH185" s="216"/>
      <c r="IYI185" s="216"/>
      <c r="IYJ185" s="216"/>
      <c r="IYK185" s="216"/>
      <c r="IYL185" s="216"/>
      <c r="IYM185" s="216"/>
      <c r="IYN185" s="216"/>
      <c r="IYO185" s="216"/>
      <c r="IYP185" s="216"/>
      <c r="IYQ185" s="216"/>
      <c r="IYR185" s="216"/>
      <c r="IYS185" s="216"/>
      <c r="IYT185" s="216"/>
      <c r="IYU185" s="216"/>
      <c r="IYV185" s="216"/>
      <c r="IYW185" s="216"/>
      <c r="IYX185" s="216"/>
      <c r="IYY185" s="216"/>
      <c r="IYZ185" s="216"/>
      <c r="IZA185" s="216"/>
      <c r="IZB185" s="216"/>
      <c r="IZC185" s="216"/>
      <c r="IZD185" s="216"/>
      <c r="IZE185" s="216"/>
      <c r="IZF185" s="216"/>
      <c r="IZG185" s="216"/>
      <c r="IZH185" s="216"/>
      <c r="IZI185" s="216"/>
      <c r="IZJ185" s="216"/>
      <c r="IZK185" s="216"/>
      <c r="IZL185" s="216"/>
      <c r="IZM185" s="216"/>
      <c r="IZN185" s="216"/>
      <c r="IZO185" s="216"/>
      <c r="IZP185" s="216"/>
      <c r="IZQ185" s="216"/>
      <c r="IZR185" s="216"/>
      <c r="IZS185" s="216"/>
      <c r="IZT185" s="216"/>
      <c r="IZU185" s="216"/>
      <c r="IZV185" s="216"/>
      <c r="IZW185" s="216"/>
      <c r="IZX185" s="216"/>
      <c r="IZY185" s="216"/>
      <c r="IZZ185" s="216"/>
      <c r="JAA185" s="216"/>
      <c r="JAB185" s="216"/>
      <c r="JAC185" s="216"/>
      <c r="JAD185" s="216"/>
      <c r="JAE185" s="216"/>
      <c r="JAF185" s="216"/>
      <c r="JAG185" s="216"/>
      <c r="JAH185" s="216"/>
      <c r="JAI185" s="216"/>
      <c r="JAJ185" s="216"/>
      <c r="JAK185" s="216"/>
      <c r="JAL185" s="216"/>
      <c r="JAM185" s="216"/>
      <c r="JAN185" s="216"/>
      <c r="JAO185" s="216"/>
      <c r="JAP185" s="216"/>
      <c r="JAQ185" s="216"/>
      <c r="JAR185" s="216"/>
      <c r="JAS185" s="216"/>
      <c r="JAT185" s="216"/>
      <c r="JAU185" s="216"/>
      <c r="JAV185" s="216"/>
      <c r="JAW185" s="216"/>
      <c r="JAX185" s="216"/>
      <c r="JAY185" s="216"/>
      <c r="JAZ185" s="216"/>
      <c r="JBA185" s="216"/>
      <c r="JBB185" s="216"/>
      <c r="JBC185" s="216"/>
      <c r="JBD185" s="216"/>
      <c r="JBE185" s="216"/>
      <c r="JBF185" s="216"/>
      <c r="JBG185" s="216"/>
      <c r="JBH185" s="216"/>
      <c r="JBI185" s="216"/>
      <c r="JBJ185" s="216"/>
      <c r="JBK185" s="216"/>
      <c r="JBL185" s="216"/>
      <c r="JBM185" s="216"/>
      <c r="JBN185" s="216"/>
      <c r="JBO185" s="216"/>
      <c r="JBP185" s="216"/>
      <c r="JBQ185" s="216"/>
      <c r="JBR185" s="216"/>
      <c r="JBS185" s="216"/>
      <c r="JBT185" s="216"/>
      <c r="JBU185" s="216"/>
      <c r="JBV185" s="216"/>
      <c r="JBW185" s="216"/>
      <c r="JBX185" s="216"/>
      <c r="JBY185" s="216"/>
      <c r="JBZ185" s="216"/>
      <c r="JCA185" s="216"/>
      <c r="JCB185" s="216"/>
      <c r="JCC185" s="216"/>
      <c r="JCD185" s="216"/>
      <c r="JCE185" s="216"/>
      <c r="JCF185" s="216"/>
      <c r="JCG185" s="216"/>
      <c r="JCH185" s="216"/>
      <c r="JCI185" s="216"/>
      <c r="JCJ185" s="216"/>
      <c r="JCK185" s="216"/>
      <c r="JCL185" s="216"/>
      <c r="JCM185" s="216"/>
      <c r="JCN185" s="216"/>
      <c r="JCO185" s="216"/>
      <c r="JCP185" s="216"/>
      <c r="JCQ185" s="216"/>
      <c r="JCR185" s="216"/>
      <c r="JCS185" s="216"/>
      <c r="JCT185" s="216"/>
      <c r="JCU185" s="216"/>
      <c r="JCV185" s="216"/>
      <c r="JCW185" s="216"/>
      <c r="JCX185" s="216"/>
      <c r="JCY185" s="216"/>
      <c r="JCZ185" s="216"/>
      <c r="JDA185" s="216"/>
      <c r="JDB185" s="216"/>
      <c r="JDC185" s="216"/>
      <c r="JDD185" s="216"/>
      <c r="JDE185" s="216"/>
      <c r="JDF185" s="216"/>
      <c r="JDG185" s="216"/>
      <c r="JDH185" s="216"/>
      <c r="JDI185" s="216"/>
      <c r="JDJ185" s="216"/>
      <c r="JDK185" s="216"/>
      <c r="JDL185" s="216"/>
      <c r="JDM185" s="216"/>
      <c r="JDN185" s="216"/>
      <c r="JDO185" s="216"/>
      <c r="JDP185" s="216"/>
      <c r="JDQ185" s="216"/>
      <c r="JDR185" s="216"/>
      <c r="JDS185" s="216"/>
      <c r="JDT185" s="216"/>
      <c r="JDU185" s="216"/>
      <c r="JDV185" s="216"/>
      <c r="JDW185" s="216"/>
      <c r="JDX185" s="216"/>
      <c r="JDY185" s="216"/>
      <c r="JDZ185" s="216"/>
      <c r="JEA185" s="216"/>
      <c r="JEB185" s="216"/>
      <c r="JEC185" s="216"/>
      <c r="JED185" s="216"/>
      <c r="JEE185" s="216"/>
      <c r="JEF185" s="216"/>
      <c r="JEG185" s="216"/>
      <c r="JEH185" s="216"/>
      <c r="JEI185" s="216"/>
      <c r="JEJ185" s="216"/>
      <c r="JEK185" s="216"/>
      <c r="JEL185" s="216"/>
      <c r="JEM185" s="216"/>
      <c r="JEN185" s="216"/>
      <c r="JEO185" s="216"/>
      <c r="JEP185" s="216"/>
      <c r="JEQ185" s="216"/>
      <c r="JER185" s="216"/>
      <c r="JES185" s="216"/>
      <c r="JET185" s="216"/>
      <c r="JEU185" s="216"/>
      <c r="JEV185" s="216"/>
      <c r="JEW185" s="216"/>
      <c r="JEX185" s="216"/>
      <c r="JEY185" s="216"/>
      <c r="JEZ185" s="216"/>
      <c r="JFA185" s="216"/>
      <c r="JFB185" s="216"/>
      <c r="JFC185" s="216"/>
      <c r="JFD185" s="216"/>
      <c r="JFE185" s="216"/>
      <c r="JFF185" s="216"/>
      <c r="JFG185" s="216"/>
      <c r="JFH185" s="216"/>
      <c r="JFI185" s="216"/>
      <c r="JFJ185" s="216"/>
      <c r="JFK185" s="216"/>
      <c r="JFL185" s="216"/>
      <c r="JFM185" s="216"/>
      <c r="JFN185" s="216"/>
      <c r="JFO185" s="216"/>
      <c r="JFP185" s="216"/>
      <c r="JFQ185" s="216"/>
      <c r="JFR185" s="216"/>
      <c r="JFS185" s="216"/>
      <c r="JFT185" s="216"/>
      <c r="JFU185" s="216"/>
      <c r="JFV185" s="216"/>
      <c r="JFW185" s="216"/>
      <c r="JFX185" s="216"/>
      <c r="JFY185" s="216"/>
      <c r="JFZ185" s="216"/>
      <c r="JGA185" s="216"/>
      <c r="JGB185" s="216"/>
      <c r="JGC185" s="216"/>
      <c r="JGD185" s="216"/>
      <c r="JGE185" s="216"/>
      <c r="JGF185" s="216"/>
      <c r="JGG185" s="216"/>
      <c r="JGH185" s="216"/>
      <c r="JGI185" s="216"/>
      <c r="JGJ185" s="216"/>
      <c r="JGK185" s="216"/>
      <c r="JGL185" s="216"/>
      <c r="JGM185" s="216"/>
      <c r="JGN185" s="216"/>
      <c r="JGO185" s="216"/>
      <c r="JGP185" s="216"/>
      <c r="JGQ185" s="216"/>
      <c r="JGR185" s="216"/>
      <c r="JGS185" s="216"/>
      <c r="JGT185" s="216"/>
      <c r="JGU185" s="216"/>
      <c r="JGV185" s="216"/>
      <c r="JGW185" s="216"/>
      <c r="JGX185" s="216"/>
      <c r="JGY185" s="216"/>
      <c r="JGZ185" s="216"/>
      <c r="JHA185" s="216"/>
      <c r="JHB185" s="216"/>
      <c r="JHC185" s="216"/>
      <c r="JHD185" s="216"/>
      <c r="JHE185" s="216"/>
      <c r="JHF185" s="216"/>
      <c r="JHG185" s="216"/>
      <c r="JHH185" s="216"/>
      <c r="JHI185" s="216"/>
      <c r="JHJ185" s="216"/>
      <c r="JHK185" s="216"/>
      <c r="JHL185" s="216"/>
      <c r="JHM185" s="216"/>
      <c r="JHN185" s="216"/>
      <c r="JHO185" s="216"/>
      <c r="JHP185" s="216"/>
      <c r="JHQ185" s="216"/>
      <c r="JHR185" s="216"/>
      <c r="JHS185" s="216"/>
      <c r="JHT185" s="216"/>
      <c r="JHU185" s="216"/>
      <c r="JHV185" s="216"/>
      <c r="JHW185" s="216"/>
      <c r="JHX185" s="216"/>
      <c r="JHY185" s="216"/>
      <c r="JHZ185" s="216"/>
      <c r="JIA185" s="216"/>
      <c r="JIB185" s="216"/>
      <c r="JIC185" s="216"/>
      <c r="JID185" s="216"/>
      <c r="JIE185" s="216"/>
      <c r="JIF185" s="216"/>
      <c r="JIG185" s="216"/>
      <c r="JIH185" s="216"/>
      <c r="JII185" s="216"/>
      <c r="JIJ185" s="216"/>
      <c r="JIK185" s="216"/>
      <c r="JIL185" s="216"/>
      <c r="JIM185" s="216"/>
      <c r="JIN185" s="216"/>
      <c r="JIO185" s="216"/>
      <c r="JIP185" s="216"/>
      <c r="JIQ185" s="216"/>
      <c r="JIR185" s="216"/>
      <c r="JIS185" s="216"/>
      <c r="JIT185" s="216"/>
      <c r="JIU185" s="216"/>
      <c r="JIV185" s="216"/>
      <c r="JIW185" s="216"/>
      <c r="JIX185" s="216"/>
      <c r="JIY185" s="216"/>
      <c r="JIZ185" s="216"/>
      <c r="JJA185" s="216"/>
      <c r="JJB185" s="216"/>
      <c r="JJC185" s="216"/>
      <c r="JJD185" s="216"/>
      <c r="JJE185" s="216"/>
      <c r="JJF185" s="216"/>
      <c r="JJG185" s="216"/>
      <c r="JJH185" s="216"/>
      <c r="JJI185" s="216"/>
      <c r="JJJ185" s="216"/>
      <c r="JJK185" s="216"/>
      <c r="JJL185" s="216"/>
      <c r="JJM185" s="216"/>
      <c r="JJN185" s="216"/>
      <c r="JJO185" s="216"/>
      <c r="JJP185" s="216"/>
      <c r="JJQ185" s="216"/>
      <c r="JJR185" s="216"/>
      <c r="JJS185" s="216"/>
      <c r="JJT185" s="216"/>
      <c r="JJU185" s="216"/>
      <c r="JJV185" s="216"/>
      <c r="JJW185" s="216"/>
      <c r="JJX185" s="216"/>
      <c r="JJY185" s="216"/>
      <c r="JJZ185" s="216"/>
      <c r="JKA185" s="216"/>
      <c r="JKB185" s="216"/>
      <c r="JKC185" s="216"/>
      <c r="JKD185" s="216"/>
      <c r="JKE185" s="216"/>
      <c r="JKF185" s="216"/>
      <c r="JKG185" s="216"/>
      <c r="JKH185" s="216"/>
      <c r="JKI185" s="216"/>
      <c r="JKJ185" s="216"/>
      <c r="JKK185" s="216"/>
      <c r="JKL185" s="216"/>
      <c r="JKM185" s="216"/>
      <c r="JKN185" s="216"/>
      <c r="JKO185" s="216"/>
      <c r="JKP185" s="216"/>
      <c r="JKQ185" s="216"/>
      <c r="JKR185" s="216"/>
      <c r="JKS185" s="216"/>
      <c r="JKT185" s="216"/>
      <c r="JKU185" s="216"/>
      <c r="JKV185" s="216"/>
      <c r="JKW185" s="216"/>
      <c r="JKX185" s="216"/>
      <c r="JKY185" s="216"/>
      <c r="JKZ185" s="216"/>
      <c r="JLA185" s="216"/>
      <c r="JLB185" s="216"/>
      <c r="JLC185" s="216"/>
      <c r="JLD185" s="216"/>
      <c r="JLE185" s="216"/>
      <c r="JLF185" s="216"/>
      <c r="JLG185" s="216"/>
      <c r="JLH185" s="216"/>
      <c r="JLI185" s="216"/>
      <c r="JLJ185" s="216"/>
      <c r="JLK185" s="216"/>
      <c r="JLL185" s="216"/>
      <c r="JLM185" s="216"/>
      <c r="JLN185" s="216"/>
      <c r="JLO185" s="216"/>
      <c r="JLP185" s="216"/>
      <c r="JLQ185" s="216"/>
      <c r="JLR185" s="216"/>
      <c r="JLS185" s="216"/>
      <c r="JLT185" s="216"/>
      <c r="JLU185" s="216"/>
      <c r="JLV185" s="216"/>
      <c r="JLW185" s="216"/>
      <c r="JLX185" s="216"/>
      <c r="JLY185" s="216"/>
      <c r="JLZ185" s="216"/>
      <c r="JMA185" s="216"/>
      <c r="JMB185" s="216"/>
      <c r="JMC185" s="216"/>
      <c r="JMD185" s="216"/>
      <c r="JME185" s="216"/>
      <c r="JMF185" s="216"/>
      <c r="JMG185" s="216"/>
      <c r="JMH185" s="216"/>
      <c r="JMI185" s="216"/>
      <c r="JMJ185" s="216"/>
      <c r="JMK185" s="216"/>
      <c r="JML185" s="216"/>
      <c r="JMM185" s="216"/>
      <c r="JMN185" s="216"/>
      <c r="JMO185" s="216"/>
      <c r="JMP185" s="216"/>
      <c r="JMQ185" s="216"/>
      <c r="JMR185" s="216"/>
      <c r="JMS185" s="216"/>
      <c r="JMT185" s="216"/>
      <c r="JMU185" s="216"/>
      <c r="JMV185" s="216"/>
      <c r="JMW185" s="216"/>
      <c r="JMX185" s="216"/>
      <c r="JMY185" s="216"/>
      <c r="JMZ185" s="216"/>
      <c r="JNA185" s="216"/>
      <c r="JNB185" s="216"/>
      <c r="JNC185" s="216"/>
      <c r="JND185" s="216"/>
      <c r="JNE185" s="216"/>
      <c r="JNF185" s="216"/>
      <c r="JNG185" s="216"/>
      <c r="JNH185" s="216"/>
      <c r="JNI185" s="216"/>
      <c r="JNJ185" s="216"/>
      <c r="JNK185" s="216"/>
      <c r="JNL185" s="216"/>
      <c r="JNM185" s="216"/>
      <c r="JNN185" s="216"/>
      <c r="JNO185" s="216"/>
      <c r="JNP185" s="216"/>
      <c r="JNQ185" s="216"/>
      <c r="JNR185" s="216"/>
      <c r="JNS185" s="216"/>
      <c r="JNT185" s="216"/>
      <c r="JNU185" s="216"/>
      <c r="JNV185" s="216"/>
      <c r="JNW185" s="216"/>
      <c r="JNX185" s="216"/>
      <c r="JNY185" s="216"/>
      <c r="JNZ185" s="216"/>
      <c r="JOA185" s="216"/>
      <c r="JOB185" s="216"/>
      <c r="JOC185" s="216"/>
      <c r="JOD185" s="216"/>
      <c r="JOE185" s="216"/>
      <c r="JOF185" s="216"/>
      <c r="JOG185" s="216"/>
      <c r="JOH185" s="216"/>
      <c r="JOI185" s="216"/>
      <c r="JOJ185" s="216"/>
      <c r="JOK185" s="216"/>
      <c r="JOL185" s="216"/>
      <c r="JOM185" s="216"/>
      <c r="JON185" s="216"/>
      <c r="JOO185" s="216"/>
      <c r="JOP185" s="216"/>
      <c r="JOQ185" s="216"/>
      <c r="JOR185" s="216"/>
      <c r="JOS185" s="216"/>
      <c r="JOT185" s="216"/>
      <c r="JOU185" s="216"/>
      <c r="JOV185" s="216"/>
      <c r="JOW185" s="216"/>
      <c r="JOX185" s="216"/>
      <c r="JOY185" s="216"/>
      <c r="JOZ185" s="216"/>
      <c r="JPA185" s="216"/>
      <c r="JPB185" s="216"/>
      <c r="JPC185" s="216"/>
      <c r="JPD185" s="216"/>
      <c r="JPE185" s="216"/>
      <c r="JPF185" s="216"/>
      <c r="JPG185" s="216"/>
      <c r="JPH185" s="216"/>
      <c r="JPI185" s="216"/>
      <c r="JPJ185" s="216"/>
      <c r="JPK185" s="216"/>
      <c r="JPL185" s="216"/>
      <c r="JPM185" s="216"/>
      <c r="JPN185" s="216"/>
      <c r="JPO185" s="216"/>
      <c r="JPP185" s="216"/>
      <c r="JPQ185" s="216"/>
      <c r="JPR185" s="216"/>
      <c r="JPS185" s="216"/>
      <c r="JPT185" s="216"/>
      <c r="JPU185" s="216"/>
      <c r="JPV185" s="216"/>
      <c r="JPW185" s="216"/>
      <c r="JPX185" s="216"/>
      <c r="JPY185" s="216"/>
      <c r="JPZ185" s="216"/>
      <c r="JQA185" s="216"/>
      <c r="JQB185" s="216"/>
      <c r="JQC185" s="216"/>
      <c r="JQD185" s="216"/>
      <c r="JQE185" s="216"/>
      <c r="JQF185" s="216"/>
      <c r="JQG185" s="216"/>
      <c r="JQH185" s="216"/>
      <c r="JQI185" s="216"/>
      <c r="JQJ185" s="216"/>
      <c r="JQK185" s="216"/>
      <c r="JQL185" s="216"/>
      <c r="JQM185" s="216"/>
      <c r="JQN185" s="216"/>
      <c r="JQO185" s="216"/>
      <c r="JQP185" s="216"/>
      <c r="JQQ185" s="216"/>
      <c r="JQR185" s="216"/>
      <c r="JQS185" s="216"/>
      <c r="JQT185" s="216"/>
      <c r="JQU185" s="216"/>
      <c r="JQV185" s="216"/>
      <c r="JQW185" s="216"/>
      <c r="JQX185" s="216"/>
      <c r="JQY185" s="216"/>
      <c r="JQZ185" s="216"/>
      <c r="JRA185" s="216"/>
      <c r="JRB185" s="216"/>
      <c r="JRC185" s="216"/>
      <c r="JRD185" s="216"/>
      <c r="JRE185" s="216"/>
      <c r="JRF185" s="216"/>
      <c r="JRG185" s="216"/>
      <c r="JRH185" s="216"/>
      <c r="JRI185" s="216"/>
      <c r="JRJ185" s="216"/>
      <c r="JRK185" s="216"/>
      <c r="JRL185" s="216"/>
      <c r="JRM185" s="216"/>
      <c r="JRN185" s="216"/>
      <c r="JRO185" s="216"/>
      <c r="JRP185" s="216"/>
      <c r="JRQ185" s="216"/>
      <c r="JRR185" s="216"/>
      <c r="JRS185" s="216"/>
      <c r="JRT185" s="216"/>
      <c r="JRU185" s="216"/>
      <c r="JRV185" s="216"/>
      <c r="JRW185" s="216"/>
      <c r="JRX185" s="216"/>
      <c r="JRY185" s="216"/>
      <c r="JRZ185" s="216"/>
      <c r="JSA185" s="216"/>
      <c r="JSB185" s="216"/>
      <c r="JSC185" s="216"/>
      <c r="JSD185" s="216"/>
      <c r="JSE185" s="216"/>
      <c r="JSF185" s="216"/>
      <c r="JSG185" s="216"/>
      <c r="JSH185" s="216"/>
      <c r="JSI185" s="216"/>
      <c r="JSJ185" s="216"/>
      <c r="JSK185" s="216"/>
      <c r="JSL185" s="216"/>
      <c r="JSM185" s="216"/>
      <c r="JSN185" s="216"/>
      <c r="JSO185" s="216"/>
      <c r="JSP185" s="216"/>
      <c r="JSQ185" s="216"/>
      <c r="JSR185" s="216"/>
      <c r="JSS185" s="216"/>
      <c r="JST185" s="216"/>
      <c r="JSU185" s="216"/>
      <c r="JSV185" s="216"/>
      <c r="JSW185" s="216"/>
      <c r="JSX185" s="216"/>
      <c r="JSY185" s="216"/>
      <c r="JSZ185" s="216"/>
      <c r="JTA185" s="216"/>
      <c r="JTB185" s="216"/>
      <c r="JTC185" s="216"/>
      <c r="JTD185" s="216"/>
      <c r="JTE185" s="216"/>
      <c r="JTF185" s="216"/>
      <c r="JTG185" s="216"/>
      <c r="JTH185" s="216"/>
      <c r="JTI185" s="216"/>
      <c r="JTJ185" s="216"/>
      <c r="JTK185" s="216"/>
      <c r="JTL185" s="216"/>
      <c r="JTM185" s="216"/>
      <c r="JTN185" s="216"/>
      <c r="JTO185" s="216"/>
      <c r="JTP185" s="216"/>
      <c r="JTQ185" s="216"/>
      <c r="JTR185" s="216"/>
      <c r="JTS185" s="216"/>
      <c r="JTT185" s="216"/>
      <c r="JTU185" s="216"/>
      <c r="JTV185" s="216"/>
      <c r="JTW185" s="216"/>
      <c r="JTX185" s="216"/>
      <c r="JTY185" s="216"/>
      <c r="JTZ185" s="216"/>
      <c r="JUA185" s="216"/>
      <c r="JUB185" s="216"/>
      <c r="JUC185" s="216"/>
      <c r="JUD185" s="216"/>
      <c r="JUE185" s="216"/>
      <c r="JUF185" s="216"/>
      <c r="JUG185" s="216"/>
      <c r="JUH185" s="216"/>
      <c r="JUI185" s="216"/>
      <c r="JUJ185" s="216"/>
      <c r="JUK185" s="216"/>
      <c r="JUL185" s="216"/>
      <c r="JUM185" s="216"/>
      <c r="JUN185" s="216"/>
      <c r="JUO185" s="216"/>
      <c r="JUP185" s="216"/>
      <c r="JUQ185" s="216"/>
      <c r="JUR185" s="216"/>
      <c r="JUS185" s="216"/>
      <c r="JUT185" s="216"/>
      <c r="JUU185" s="216"/>
      <c r="JUV185" s="216"/>
      <c r="JUW185" s="216"/>
      <c r="JUX185" s="216"/>
      <c r="JUY185" s="216"/>
      <c r="JUZ185" s="216"/>
      <c r="JVA185" s="216"/>
      <c r="JVB185" s="216"/>
      <c r="JVC185" s="216"/>
      <c r="JVD185" s="216"/>
      <c r="JVE185" s="216"/>
      <c r="JVF185" s="216"/>
      <c r="JVG185" s="216"/>
      <c r="JVH185" s="216"/>
      <c r="JVI185" s="216"/>
      <c r="JVJ185" s="216"/>
      <c r="JVK185" s="216"/>
      <c r="JVL185" s="216"/>
      <c r="JVM185" s="216"/>
      <c r="JVN185" s="216"/>
      <c r="JVO185" s="216"/>
      <c r="JVP185" s="216"/>
      <c r="JVQ185" s="216"/>
      <c r="JVR185" s="216"/>
      <c r="JVS185" s="216"/>
      <c r="JVT185" s="216"/>
      <c r="JVU185" s="216"/>
      <c r="JVV185" s="216"/>
      <c r="JVW185" s="216"/>
      <c r="JVX185" s="216"/>
      <c r="JVY185" s="216"/>
      <c r="JVZ185" s="216"/>
      <c r="JWA185" s="216"/>
      <c r="JWB185" s="216"/>
      <c r="JWC185" s="216"/>
      <c r="JWD185" s="216"/>
      <c r="JWE185" s="216"/>
      <c r="JWF185" s="216"/>
      <c r="JWG185" s="216"/>
      <c r="JWH185" s="216"/>
      <c r="JWI185" s="216"/>
      <c r="JWJ185" s="216"/>
      <c r="JWK185" s="216"/>
      <c r="JWL185" s="216"/>
      <c r="JWM185" s="216"/>
      <c r="JWN185" s="216"/>
      <c r="JWO185" s="216"/>
      <c r="JWP185" s="216"/>
      <c r="JWQ185" s="216"/>
      <c r="JWR185" s="216"/>
      <c r="JWS185" s="216"/>
      <c r="JWT185" s="216"/>
      <c r="JWU185" s="216"/>
      <c r="JWV185" s="216"/>
      <c r="JWW185" s="216"/>
      <c r="JWX185" s="216"/>
      <c r="JWY185" s="216"/>
      <c r="JWZ185" s="216"/>
      <c r="JXA185" s="216"/>
      <c r="JXB185" s="216"/>
      <c r="JXC185" s="216"/>
      <c r="JXD185" s="216"/>
      <c r="JXE185" s="216"/>
      <c r="JXF185" s="216"/>
      <c r="JXG185" s="216"/>
      <c r="JXH185" s="216"/>
      <c r="JXI185" s="216"/>
      <c r="JXJ185" s="216"/>
      <c r="JXK185" s="216"/>
      <c r="JXL185" s="216"/>
      <c r="JXM185" s="216"/>
      <c r="JXN185" s="216"/>
      <c r="JXO185" s="216"/>
      <c r="JXP185" s="216"/>
      <c r="JXQ185" s="216"/>
      <c r="JXR185" s="216"/>
      <c r="JXS185" s="216"/>
      <c r="JXT185" s="216"/>
      <c r="JXU185" s="216"/>
      <c r="JXV185" s="216"/>
      <c r="JXW185" s="216"/>
      <c r="JXX185" s="216"/>
      <c r="JXY185" s="216"/>
      <c r="JXZ185" s="216"/>
      <c r="JYA185" s="216"/>
      <c r="JYB185" s="216"/>
      <c r="JYC185" s="216"/>
      <c r="JYD185" s="216"/>
      <c r="JYE185" s="216"/>
      <c r="JYF185" s="216"/>
      <c r="JYG185" s="216"/>
      <c r="JYH185" s="216"/>
      <c r="JYI185" s="216"/>
      <c r="JYJ185" s="216"/>
      <c r="JYK185" s="216"/>
      <c r="JYL185" s="216"/>
      <c r="JYM185" s="216"/>
      <c r="JYN185" s="216"/>
      <c r="JYO185" s="216"/>
      <c r="JYP185" s="216"/>
      <c r="JYQ185" s="216"/>
      <c r="JYR185" s="216"/>
      <c r="JYS185" s="216"/>
      <c r="JYT185" s="216"/>
      <c r="JYU185" s="216"/>
      <c r="JYV185" s="216"/>
      <c r="JYW185" s="216"/>
      <c r="JYX185" s="216"/>
      <c r="JYY185" s="216"/>
      <c r="JYZ185" s="216"/>
      <c r="JZA185" s="216"/>
      <c r="JZB185" s="216"/>
      <c r="JZC185" s="216"/>
      <c r="JZD185" s="216"/>
      <c r="JZE185" s="216"/>
      <c r="JZF185" s="216"/>
      <c r="JZG185" s="216"/>
      <c r="JZH185" s="216"/>
      <c r="JZI185" s="216"/>
      <c r="JZJ185" s="216"/>
      <c r="JZK185" s="216"/>
      <c r="JZL185" s="216"/>
      <c r="JZM185" s="216"/>
      <c r="JZN185" s="216"/>
      <c r="JZO185" s="216"/>
      <c r="JZP185" s="216"/>
      <c r="JZQ185" s="216"/>
      <c r="JZR185" s="216"/>
      <c r="JZS185" s="216"/>
      <c r="JZT185" s="216"/>
      <c r="JZU185" s="216"/>
      <c r="JZV185" s="216"/>
      <c r="JZW185" s="216"/>
      <c r="JZX185" s="216"/>
      <c r="JZY185" s="216"/>
      <c r="JZZ185" s="216"/>
      <c r="KAA185" s="216"/>
      <c r="KAB185" s="216"/>
      <c r="KAC185" s="216"/>
      <c r="KAD185" s="216"/>
      <c r="KAE185" s="216"/>
      <c r="KAF185" s="216"/>
      <c r="KAG185" s="216"/>
      <c r="KAH185" s="216"/>
      <c r="KAI185" s="216"/>
      <c r="KAJ185" s="216"/>
      <c r="KAK185" s="216"/>
      <c r="KAL185" s="216"/>
      <c r="KAM185" s="216"/>
      <c r="KAN185" s="216"/>
      <c r="KAO185" s="216"/>
      <c r="KAP185" s="216"/>
      <c r="KAQ185" s="216"/>
      <c r="KAR185" s="216"/>
      <c r="KAS185" s="216"/>
      <c r="KAT185" s="216"/>
      <c r="KAU185" s="216"/>
      <c r="KAV185" s="216"/>
      <c r="KAW185" s="216"/>
      <c r="KAX185" s="216"/>
      <c r="KAY185" s="216"/>
      <c r="KAZ185" s="216"/>
      <c r="KBA185" s="216"/>
      <c r="KBB185" s="216"/>
      <c r="KBC185" s="216"/>
      <c r="KBD185" s="216"/>
      <c r="KBE185" s="216"/>
      <c r="KBF185" s="216"/>
      <c r="KBG185" s="216"/>
      <c r="KBH185" s="216"/>
      <c r="KBI185" s="216"/>
      <c r="KBJ185" s="216"/>
      <c r="KBK185" s="216"/>
      <c r="KBL185" s="216"/>
      <c r="KBM185" s="216"/>
      <c r="KBN185" s="216"/>
      <c r="KBO185" s="216"/>
      <c r="KBP185" s="216"/>
      <c r="KBQ185" s="216"/>
      <c r="KBR185" s="216"/>
      <c r="KBS185" s="216"/>
      <c r="KBT185" s="216"/>
      <c r="KBU185" s="216"/>
      <c r="KBV185" s="216"/>
      <c r="KBW185" s="216"/>
      <c r="KBX185" s="216"/>
      <c r="KBY185" s="216"/>
      <c r="KBZ185" s="216"/>
      <c r="KCA185" s="216"/>
      <c r="KCB185" s="216"/>
      <c r="KCC185" s="216"/>
      <c r="KCD185" s="216"/>
      <c r="KCE185" s="216"/>
      <c r="KCF185" s="216"/>
      <c r="KCG185" s="216"/>
      <c r="KCH185" s="216"/>
      <c r="KCI185" s="216"/>
      <c r="KCJ185" s="216"/>
      <c r="KCK185" s="216"/>
      <c r="KCL185" s="216"/>
      <c r="KCM185" s="216"/>
      <c r="KCN185" s="216"/>
      <c r="KCO185" s="216"/>
      <c r="KCP185" s="216"/>
      <c r="KCQ185" s="216"/>
      <c r="KCR185" s="216"/>
      <c r="KCS185" s="216"/>
      <c r="KCT185" s="216"/>
      <c r="KCU185" s="216"/>
      <c r="KCV185" s="216"/>
      <c r="KCW185" s="216"/>
      <c r="KCX185" s="216"/>
      <c r="KCY185" s="216"/>
      <c r="KCZ185" s="216"/>
      <c r="KDA185" s="216"/>
      <c r="KDB185" s="216"/>
      <c r="KDC185" s="216"/>
      <c r="KDD185" s="216"/>
      <c r="KDE185" s="216"/>
      <c r="KDF185" s="216"/>
      <c r="KDG185" s="216"/>
      <c r="KDH185" s="216"/>
      <c r="KDI185" s="216"/>
      <c r="KDJ185" s="216"/>
      <c r="KDK185" s="216"/>
      <c r="KDL185" s="216"/>
      <c r="KDM185" s="216"/>
      <c r="KDN185" s="216"/>
      <c r="KDO185" s="216"/>
      <c r="KDP185" s="216"/>
      <c r="KDQ185" s="216"/>
      <c r="KDR185" s="216"/>
      <c r="KDS185" s="216"/>
      <c r="KDT185" s="216"/>
      <c r="KDU185" s="216"/>
      <c r="KDV185" s="216"/>
      <c r="KDW185" s="216"/>
      <c r="KDX185" s="216"/>
      <c r="KDY185" s="216"/>
      <c r="KDZ185" s="216"/>
      <c r="KEA185" s="216"/>
      <c r="KEB185" s="216"/>
      <c r="KEC185" s="216"/>
      <c r="KED185" s="216"/>
      <c r="KEE185" s="216"/>
      <c r="KEF185" s="216"/>
      <c r="KEG185" s="216"/>
      <c r="KEH185" s="216"/>
      <c r="KEI185" s="216"/>
      <c r="KEJ185" s="216"/>
      <c r="KEK185" s="216"/>
      <c r="KEL185" s="216"/>
      <c r="KEM185" s="216"/>
      <c r="KEN185" s="216"/>
      <c r="KEO185" s="216"/>
      <c r="KEP185" s="216"/>
      <c r="KEQ185" s="216"/>
      <c r="KER185" s="216"/>
      <c r="KES185" s="216"/>
      <c r="KET185" s="216"/>
      <c r="KEU185" s="216"/>
      <c r="KEV185" s="216"/>
      <c r="KEW185" s="216"/>
      <c r="KEX185" s="216"/>
      <c r="KEY185" s="216"/>
      <c r="KEZ185" s="216"/>
      <c r="KFA185" s="216"/>
      <c r="KFB185" s="216"/>
      <c r="KFC185" s="216"/>
      <c r="KFD185" s="216"/>
      <c r="KFE185" s="216"/>
      <c r="KFF185" s="216"/>
      <c r="KFG185" s="216"/>
      <c r="KFH185" s="216"/>
      <c r="KFI185" s="216"/>
      <c r="KFJ185" s="216"/>
      <c r="KFK185" s="216"/>
      <c r="KFL185" s="216"/>
      <c r="KFM185" s="216"/>
      <c r="KFN185" s="216"/>
      <c r="KFO185" s="216"/>
      <c r="KFP185" s="216"/>
      <c r="KFQ185" s="216"/>
      <c r="KFR185" s="216"/>
      <c r="KFS185" s="216"/>
      <c r="KFT185" s="216"/>
      <c r="KFU185" s="216"/>
      <c r="KFV185" s="216"/>
      <c r="KFW185" s="216"/>
      <c r="KFX185" s="216"/>
      <c r="KFY185" s="216"/>
      <c r="KFZ185" s="216"/>
      <c r="KGA185" s="216"/>
      <c r="KGB185" s="216"/>
      <c r="KGC185" s="216"/>
      <c r="KGD185" s="216"/>
      <c r="KGE185" s="216"/>
      <c r="KGF185" s="216"/>
      <c r="KGG185" s="216"/>
      <c r="KGH185" s="216"/>
      <c r="KGI185" s="216"/>
      <c r="KGJ185" s="216"/>
      <c r="KGK185" s="216"/>
      <c r="KGL185" s="216"/>
      <c r="KGM185" s="216"/>
      <c r="KGN185" s="216"/>
      <c r="KGO185" s="216"/>
      <c r="KGP185" s="216"/>
      <c r="KGQ185" s="216"/>
      <c r="KGR185" s="216"/>
      <c r="KGS185" s="216"/>
      <c r="KGT185" s="216"/>
      <c r="KGU185" s="216"/>
      <c r="KGV185" s="216"/>
      <c r="KGW185" s="216"/>
      <c r="KGX185" s="216"/>
      <c r="KGY185" s="216"/>
      <c r="KGZ185" s="216"/>
      <c r="KHA185" s="216"/>
      <c r="KHB185" s="216"/>
      <c r="KHC185" s="216"/>
      <c r="KHD185" s="216"/>
      <c r="KHE185" s="216"/>
      <c r="KHF185" s="216"/>
      <c r="KHG185" s="216"/>
      <c r="KHH185" s="216"/>
      <c r="KHI185" s="216"/>
      <c r="KHJ185" s="216"/>
      <c r="KHK185" s="216"/>
      <c r="KHL185" s="216"/>
      <c r="KHM185" s="216"/>
      <c r="KHN185" s="216"/>
      <c r="KHO185" s="216"/>
      <c r="KHP185" s="216"/>
      <c r="KHQ185" s="216"/>
      <c r="KHR185" s="216"/>
      <c r="KHS185" s="216"/>
      <c r="KHT185" s="216"/>
      <c r="KHU185" s="216"/>
      <c r="KHV185" s="216"/>
      <c r="KHW185" s="216"/>
      <c r="KHX185" s="216"/>
      <c r="KHY185" s="216"/>
      <c r="KHZ185" s="216"/>
      <c r="KIA185" s="216"/>
      <c r="KIB185" s="216"/>
      <c r="KIC185" s="216"/>
      <c r="KID185" s="216"/>
      <c r="KIE185" s="216"/>
      <c r="KIF185" s="216"/>
      <c r="KIG185" s="216"/>
      <c r="KIH185" s="216"/>
      <c r="KII185" s="216"/>
      <c r="KIJ185" s="216"/>
      <c r="KIK185" s="216"/>
      <c r="KIL185" s="216"/>
      <c r="KIM185" s="216"/>
      <c r="KIN185" s="216"/>
      <c r="KIO185" s="216"/>
      <c r="KIP185" s="216"/>
      <c r="KIQ185" s="216"/>
      <c r="KIR185" s="216"/>
      <c r="KIS185" s="216"/>
      <c r="KIT185" s="216"/>
      <c r="KIU185" s="216"/>
      <c r="KIV185" s="216"/>
      <c r="KIW185" s="216"/>
      <c r="KIX185" s="216"/>
      <c r="KIY185" s="216"/>
      <c r="KIZ185" s="216"/>
      <c r="KJA185" s="216"/>
      <c r="KJB185" s="216"/>
      <c r="KJC185" s="216"/>
      <c r="KJD185" s="216"/>
      <c r="KJE185" s="216"/>
      <c r="KJF185" s="216"/>
      <c r="KJG185" s="216"/>
      <c r="KJH185" s="216"/>
      <c r="KJI185" s="216"/>
      <c r="KJJ185" s="216"/>
      <c r="KJK185" s="216"/>
      <c r="KJL185" s="216"/>
      <c r="KJM185" s="216"/>
      <c r="KJN185" s="216"/>
      <c r="KJO185" s="216"/>
      <c r="KJP185" s="216"/>
      <c r="KJQ185" s="216"/>
      <c r="KJR185" s="216"/>
      <c r="KJS185" s="216"/>
      <c r="KJT185" s="216"/>
      <c r="KJU185" s="216"/>
      <c r="KJV185" s="216"/>
      <c r="KJW185" s="216"/>
      <c r="KJX185" s="216"/>
      <c r="KJY185" s="216"/>
      <c r="KJZ185" s="216"/>
      <c r="KKA185" s="216"/>
      <c r="KKB185" s="216"/>
      <c r="KKC185" s="216"/>
      <c r="KKD185" s="216"/>
      <c r="KKE185" s="216"/>
      <c r="KKF185" s="216"/>
      <c r="KKG185" s="216"/>
      <c r="KKH185" s="216"/>
      <c r="KKI185" s="216"/>
      <c r="KKJ185" s="216"/>
      <c r="KKK185" s="216"/>
      <c r="KKL185" s="216"/>
      <c r="KKM185" s="216"/>
      <c r="KKN185" s="216"/>
      <c r="KKO185" s="216"/>
      <c r="KKP185" s="216"/>
      <c r="KKQ185" s="216"/>
      <c r="KKR185" s="216"/>
      <c r="KKS185" s="216"/>
      <c r="KKT185" s="216"/>
      <c r="KKU185" s="216"/>
      <c r="KKV185" s="216"/>
      <c r="KKW185" s="216"/>
      <c r="KKX185" s="216"/>
      <c r="KKY185" s="216"/>
      <c r="KKZ185" s="216"/>
      <c r="KLA185" s="216"/>
      <c r="KLB185" s="216"/>
      <c r="KLC185" s="216"/>
      <c r="KLD185" s="216"/>
      <c r="KLE185" s="216"/>
      <c r="KLF185" s="216"/>
      <c r="KLG185" s="216"/>
      <c r="KLH185" s="216"/>
      <c r="KLI185" s="216"/>
      <c r="KLJ185" s="216"/>
      <c r="KLK185" s="216"/>
      <c r="KLL185" s="216"/>
      <c r="KLM185" s="216"/>
      <c r="KLN185" s="216"/>
      <c r="KLO185" s="216"/>
      <c r="KLP185" s="216"/>
      <c r="KLQ185" s="216"/>
      <c r="KLR185" s="216"/>
      <c r="KLS185" s="216"/>
      <c r="KLT185" s="216"/>
      <c r="KLU185" s="216"/>
      <c r="KLV185" s="216"/>
      <c r="KLW185" s="216"/>
      <c r="KLX185" s="216"/>
      <c r="KLY185" s="216"/>
      <c r="KLZ185" s="216"/>
      <c r="KMA185" s="216"/>
      <c r="KMB185" s="216"/>
      <c r="KMC185" s="216"/>
      <c r="KMD185" s="216"/>
      <c r="KME185" s="216"/>
      <c r="KMF185" s="216"/>
      <c r="KMG185" s="216"/>
      <c r="KMH185" s="216"/>
      <c r="KMI185" s="216"/>
      <c r="KMJ185" s="216"/>
      <c r="KMK185" s="216"/>
      <c r="KML185" s="216"/>
      <c r="KMM185" s="216"/>
      <c r="KMN185" s="216"/>
      <c r="KMO185" s="216"/>
      <c r="KMP185" s="216"/>
      <c r="KMQ185" s="216"/>
      <c r="KMR185" s="216"/>
      <c r="KMS185" s="216"/>
      <c r="KMT185" s="216"/>
      <c r="KMU185" s="216"/>
      <c r="KMV185" s="216"/>
      <c r="KMW185" s="216"/>
      <c r="KMX185" s="216"/>
      <c r="KMY185" s="216"/>
      <c r="KMZ185" s="216"/>
      <c r="KNA185" s="216"/>
      <c r="KNB185" s="216"/>
      <c r="KNC185" s="216"/>
      <c r="KND185" s="216"/>
      <c r="KNE185" s="216"/>
      <c r="KNF185" s="216"/>
      <c r="KNG185" s="216"/>
      <c r="KNH185" s="216"/>
      <c r="KNI185" s="216"/>
      <c r="KNJ185" s="216"/>
      <c r="KNK185" s="216"/>
      <c r="KNL185" s="216"/>
      <c r="KNM185" s="216"/>
      <c r="KNN185" s="216"/>
      <c r="KNO185" s="216"/>
      <c r="KNP185" s="216"/>
      <c r="KNQ185" s="216"/>
      <c r="KNR185" s="216"/>
      <c r="KNS185" s="216"/>
      <c r="KNT185" s="216"/>
      <c r="KNU185" s="216"/>
      <c r="KNV185" s="216"/>
      <c r="KNW185" s="216"/>
      <c r="KNX185" s="216"/>
      <c r="KNY185" s="216"/>
      <c r="KNZ185" s="216"/>
      <c r="KOA185" s="216"/>
      <c r="KOB185" s="216"/>
      <c r="KOC185" s="216"/>
      <c r="KOD185" s="216"/>
      <c r="KOE185" s="216"/>
      <c r="KOF185" s="216"/>
      <c r="KOG185" s="216"/>
      <c r="KOH185" s="216"/>
      <c r="KOI185" s="216"/>
      <c r="KOJ185" s="216"/>
      <c r="KOK185" s="216"/>
      <c r="KOL185" s="216"/>
      <c r="KOM185" s="216"/>
      <c r="KON185" s="216"/>
      <c r="KOO185" s="216"/>
      <c r="KOP185" s="216"/>
      <c r="KOQ185" s="216"/>
      <c r="KOR185" s="216"/>
      <c r="KOS185" s="216"/>
      <c r="KOT185" s="216"/>
      <c r="KOU185" s="216"/>
      <c r="KOV185" s="216"/>
      <c r="KOW185" s="216"/>
      <c r="KOX185" s="216"/>
      <c r="KOY185" s="216"/>
      <c r="KOZ185" s="216"/>
      <c r="KPA185" s="216"/>
      <c r="KPB185" s="216"/>
      <c r="KPC185" s="216"/>
      <c r="KPD185" s="216"/>
      <c r="KPE185" s="216"/>
      <c r="KPF185" s="216"/>
      <c r="KPG185" s="216"/>
      <c r="KPH185" s="216"/>
      <c r="KPI185" s="216"/>
      <c r="KPJ185" s="216"/>
      <c r="KPK185" s="216"/>
      <c r="KPL185" s="216"/>
      <c r="KPM185" s="216"/>
      <c r="KPN185" s="216"/>
      <c r="KPO185" s="216"/>
      <c r="KPP185" s="216"/>
      <c r="KPQ185" s="216"/>
      <c r="KPR185" s="216"/>
      <c r="KPS185" s="216"/>
      <c r="KPT185" s="216"/>
      <c r="KPU185" s="216"/>
      <c r="KPV185" s="216"/>
      <c r="KPW185" s="216"/>
      <c r="KPX185" s="216"/>
      <c r="KPY185" s="216"/>
      <c r="KPZ185" s="216"/>
      <c r="KQA185" s="216"/>
      <c r="KQB185" s="216"/>
      <c r="KQC185" s="216"/>
      <c r="KQD185" s="216"/>
      <c r="KQE185" s="216"/>
      <c r="KQF185" s="216"/>
      <c r="KQG185" s="216"/>
      <c r="KQH185" s="216"/>
      <c r="KQI185" s="216"/>
      <c r="KQJ185" s="216"/>
      <c r="KQK185" s="216"/>
      <c r="KQL185" s="216"/>
      <c r="KQM185" s="216"/>
      <c r="KQN185" s="216"/>
      <c r="KQO185" s="216"/>
      <c r="KQP185" s="216"/>
      <c r="KQQ185" s="216"/>
      <c r="KQR185" s="216"/>
      <c r="KQS185" s="216"/>
      <c r="KQT185" s="216"/>
      <c r="KQU185" s="216"/>
      <c r="KQV185" s="216"/>
      <c r="KQW185" s="216"/>
      <c r="KQX185" s="216"/>
      <c r="KQY185" s="216"/>
      <c r="KQZ185" s="216"/>
      <c r="KRA185" s="216"/>
      <c r="KRB185" s="216"/>
      <c r="KRC185" s="216"/>
      <c r="KRD185" s="216"/>
      <c r="KRE185" s="216"/>
      <c r="KRF185" s="216"/>
      <c r="KRG185" s="216"/>
      <c r="KRH185" s="216"/>
      <c r="KRI185" s="216"/>
      <c r="KRJ185" s="216"/>
      <c r="KRK185" s="216"/>
      <c r="KRL185" s="216"/>
      <c r="KRM185" s="216"/>
      <c r="KRN185" s="216"/>
      <c r="KRO185" s="216"/>
      <c r="KRP185" s="216"/>
      <c r="KRQ185" s="216"/>
      <c r="KRR185" s="216"/>
      <c r="KRS185" s="216"/>
      <c r="KRT185" s="216"/>
      <c r="KRU185" s="216"/>
      <c r="KRV185" s="216"/>
      <c r="KRW185" s="216"/>
      <c r="KRX185" s="216"/>
      <c r="KRY185" s="216"/>
      <c r="KRZ185" s="216"/>
      <c r="KSA185" s="216"/>
      <c r="KSB185" s="216"/>
      <c r="KSC185" s="216"/>
      <c r="KSD185" s="216"/>
      <c r="KSE185" s="216"/>
      <c r="KSF185" s="216"/>
      <c r="KSG185" s="216"/>
      <c r="KSH185" s="216"/>
      <c r="KSI185" s="216"/>
      <c r="KSJ185" s="216"/>
      <c r="KSK185" s="216"/>
      <c r="KSL185" s="216"/>
      <c r="KSM185" s="216"/>
      <c r="KSN185" s="216"/>
      <c r="KSO185" s="216"/>
      <c r="KSP185" s="216"/>
      <c r="KSQ185" s="216"/>
      <c r="KSR185" s="216"/>
      <c r="KSS185" s="216"/>
      <c r="KST185" s="216"/>
      <c r="KSU185" s="216"/>
      <c r="KSV185" s="216"/>
      <c r="KSW185" s="216"/>
      <c r="KSX185" s="216"/>
      <c r="KSY185" s="216"/>
      <c r="KSZ185" s="216"/>
      <c r="KTA185" s="216"/>
      <c r="KTB185" s="216"/>
      <c r="KTC185" s="216"/>
      <c r="KTD185" s="216"/>
      <c r="KTE185" s="216"/>
      <c r="KTF185" s="216"/>
      <c r="KTG185" s="216"/>
      <c r="KTH185" s="216"/>
      <c r="KTI185" s="216"/>
      <c r="KTJ185" s="216"/>
      <c r="KTK185" s="216"/>
      <c r="KTL185" s="216"/>
      <c r="KTM185" s="216"/>
      <c r="KTN185" s="216"/>
      <c r="KTO185" s="216"/>
      <c r="KTP185" s="216"/>
      <c r="KTQ185" s="216"/>
      <c r="KTR185" s="216"/>
      <c r="KTS185" s="216"/>
      <c r="KTT185" s="216"/>
      <c r="KTU185" s="216"/>
      <c r="KTV185" s="216"/>
      <c r="KTW185" s="216"/>
      <c r="KTX185" s="216"/>
      <c r="KTY185" s="216"/>
      <c r="KTZ185" s="216"/>
      <c r="KUA185" s="216"/>
      <c r="KUB185" s="216"/>
      <c r="KUC185" s="216"/>
      <c r="KUD185" s="216"/>
      <c r="KUE185" s="216"/>
      <c r="KUF185" s="216"/>
      <c r="KUG185" s="216"/>
      <c r="KUH185" s="216"/>
      <c r="KUI185" s="216"/>
      <c r="KUJ185" s="216"/>
      <c r="KUK185" s="216"/>
      <c r="KUL185" s="216"/>
      <c r="KUM185" s="216"/>
      <c r="KUN185" s="216"/>
      <c r="KUO185" s="216"/>
      <c r="KUP185" s="216"/>
      <c r="KUQ185" s="216"/>
      <c r="KUR185" s="216"/>
      <c r="KUS185" s="216"/>
      <c r="KUT185" s="216"/>
      <c r="KUU185" s="216"/>
      <c r="KUV185" s="216"/>
      <c r="KUW185" s="216"/>
      <c r="KUX185" s="216"/>
      <c r="KUY185" s="216"/>
      <c r="KUZ185" s="216"/>
      <c r="KVA185" s="216"/>
      <c r="KVB185" s="216"/>
      <c r="KVC185" s="216"/>
      <c r="KVD185" s="216"/>
      <c r="KVE185" s="216"/>
      <c r="KVF185" s="216"/>
      <c r="KVG185" s="216"/>
      <c r="KVH185" s="216"/>
      <c r="KVI185" s="216"/>
      <c r="KVJ185" s="216"/>
      <c r="KVK185" s="216"/>
      <c r="KVL185" s="216"/>
      <c r="KVM185" s="216"/>
      <c r="KVN185" s="216"/>
      <c r="KVO185" s="216"/>
      <c r="KVP185" s="216"/>
      <c r="KVQ185" s="216"/>
      <c r="KVR185" s="216"/>
      <c r="KVS185" s="216"/>
      <c r="KVT185" s="216"/>
      <c r="KVU185" s="216"/>
      <c r="KVV185" s="216"/>
      <c r="KVW185" s="216"/>
      <c r="KVX185" s="216"/>
      <c r="KVY185" s="216"/>
      <c r="KVZ185" s="216"/>
      <c r="KWA185" s="216"/>
      <c r="KWB185" s="216"/>
      <c r="KWC185" s="216"/>
      <c r="KWD185" s="216"/>
      <c r="KWE185" s="216"/>
      <c r="KWF185" s="216"/>
      <c r="KWG185" s="216"/>
      <c r="KWH185" s="216"/>
      <c r="KWI185" s="216"/>
      <c r="KWJ185" s="216"/>
      <c r="KWK185" s="216"/>
      <c r="KWL185" s="216"/>
      <c r="KWM185" s="216"/>
      <c r="KWN185" s="216"/>
      <c r="KWO185" s="216"/>
      <c r="KWP185" s="216"/>
      <c r="KWQ185" s="216"/>
      <c r="KWR185" s="216"/>
      <c r="KWS185" s="216"/>
      <c r="KWT185" s="216"/>
      <c r="KWU185" s="216"/>
      <c r="KWV185" s="216"/>
      <c r="KWW185" s="216"/>
      <c r="KWX185" s="216"/>
      <c r="KWY185" s="216"/>
      <c r="KWZ185" s="216"/>
      <c r="KXA185" s="216"/>
      <c r="KXB185" s="216"/>
      <c r="KXC185" s="216"/>
      <c r="KXD185" s="216"/>
      <c r="KXE185" s="216"/>
      <c r="KXF185" s="216"/>
      <c r="KXG185" s="216"/>
      <c r="KXH185" s="216"/>
      <c r="KXI185" s="216"/>
      <c r="KXJ185" s="216"/>
      <c r="KXK185" s="216"/>
      <c r="KXL185" s="216"/>
      <c r="KXM185" s="216"/>
      <c r="KXN185" s="216"/>
      <c r="KXO185" s="216"/>
      <c r="KXP185" s="216"/>
      <c r="KXQ185" s="216"/>
      <c r="KXR185" s="216"/>
      <c r="KXS185" s="216"/>
      <c r="KXT185" s="216"/>
      <c r="KXU185" s="216"/>
      <c r="KXV185" s="216"/>
      <c r="KXW185" s="216"/>
      <c r="KXX185" s="216"/>
      <c r="KXY185" s="216"/>
      <c r="KXZ185" s="216"/>
      <c r="KYA185" s="216"/>
      <c r="KYB185" s="216"/>
      <c r="KYC185" s="216"/>
      <c r="KYD185" s="216"/>
      <c r="KYE185" s="216"/>
      <c r="KYF185" s="216"/>
      <c r="KYG185" s="216"/>
      <c r="KYH185" s="216"/>
      <c r="KYI185" s="216"/>
      <c r="KYJ185" s="216"/>
      <c r="KYK185" s="216"/>
      <c r="KYL185" s="216"/>
      <c r="KYM185" s="216"/>
      <c r="KYN185" s="216"/>
      <c r="KYO185" s="216"/>
      <c r="KYP185" s="216"/>
      <c r="KYQ185" s="216"/>
      <c r="KYR185" s="216"/>
      <c r="KYS185" s="216"/>
      <c r="KYT185" s="216"/>
      <c r="KYU185" s="216"/>
      <c r="KYV185" s="216"/>
      <c r="KYW185" s="216"/>
      <c r="KYX185" s="216"/>
      <c r="KYY185" s="216"/>
      <c r="KYZ185" s="216"/>
      <c r="KZA185" s="216"/>
      <c r="KZB185" s="216"/>
      <c r="KZC185" s="216"/>
      <c r="KZD185" s="216"/>
      <c r="KZE185" s="216"/>
      <c r="KZF185" s="216"/>
      <c r="KZG185" s="216"/>
      <c r="KZH185" s="216"/>
      <c r="KZI185" s="216"/>
      <c r="KZJ185" s="216"/>
      <c r="KZK185" s="216"/>
      <c r="KZL185" s="216"/>
      <c r="KZM185" s="216"/>
      <c r="KZN185" s="216"/>
      <c r="KZO185" s="216"/>
      <c r="KZP185" s="216"/>
      <c r="KZQ185" s="216"/>
      <c r="KZR185" s="216"/>
      <c r="KZS185" s="216"/>
      <c r="KZT185" s="216"/>
      <c r="KZU185" s="216"/>
      <c r="KZV185" s="216"/>
      <c r="KZW185" s="216"/>
      <c r="KZX185" s="216"/>
      <c r="KZY185" s="216"/>
      <c r="KZZ185" s="216"/>
      <c r="LAA185" s="216"/>
      <c r="LAB185" s="216"/>
      <c r="LAC185" s="216"/>
      <c r="LAD185" s="216"/>
      <c r="LAE185" s="216"/>
      <c r="LAF185" s="216"/>
      <c r="LAG185" s="216"/>
      <c r="LAH185" s="216"/>
      <c r="LAI185" s="216"/>
      <c r="LAJ185" s="216"/>
      <c r="LAK185" s="216"/>
      <c r="LAL185" s="216"/>
      <c r="LAM185" s="216"/>
      <c r="LAN185" s="216"/>
      <c r="LAO185" s="216"/>
      <c r="LAP185" s="216"/>
      <c r="LAQ185" s="216"/>
      <c r="LAR185" s="216"/>
      <c r="LAS185" s="216"/>
      <c r="LAT185" s="216"/>
      <c r="LAU185" s="216"/>
      <c r="LAV185" s="216"/>
      <c r="LAW185" s="216"/>
      <c r="LAX185" s="216"/>
      <c r="LAY185" s="216"/>
      <c r="LAZ185" s="216"/>
      <c r="LBA185" s="216"/>
      <c r="LBB185" s="216"/>
      <c r="LBC185" s="216"/>
      <c r="LBD185" s="216"/>
      <c r="LBE185" s="216"/>
      <c r="LBF185" s="216"/>
      <c r="LBG185" s="216"/>
      <c r="LBH185" s="216"/>
      <c r="LBI185" s="216"/>
      <c r="LBJ185" s="216"/>
      <c r="LBK185" s="216"/>
      <c r="LBL185" s="216"/>
      <c r="LBM185" s="216"/>
      <c r="LBN185" s="216"/>
      <c r="LBO185" s="216"/>
      <c r="LBP185" s="216"/>
      <c r="LBQ185" s="216"/>
      <c r="LBR185" s="216"/>
      <c r="LBS185" s="216"/>
      <c r="LBT185" s="216"/>
      <c r="LBU185" s="216"/>
      <c r="LBV185" s="216"/>
      <c r="LBW185" s="216"/>
      <c r="LBX185" s="216"/>
      <c r="LBY185" s="216"/>
      <c r="LBZ185" s="216"/>
      <c r="LCA185" s="216"/>
      <c r="LCB185" s="216"/>
      <c r="LCC185" s="216"/>
      <c r="LCD185" s="216"/>
      <c r="LCE185" s="216"/>
      <c r="LCF185" s="216"/>
      <c r="LCG185" s="216"/>
      <c r="LCH185" s="216"/>
      <c r="LCI185" s="216"/>
      <c r="LCJ185" s="216"/>
      <c r="LCK185" s="216"/>
      <c r="LCL185" s="216"/>
      <c r="LCM185" s="216"/>
      <c r="LCN185" s="216"/>
      <c r="LCO185" s="216"/>
      <c r="LCP185" s="216"/>
      <c r="LCQ185" s="216"/>
      <c r="LCR185" s="216"/>
      <c r="LCS185" s="216"/>
      <c r="LCT185" s="216"/>
      <c r="LCU185" s="216"/>
      <c r="LCV185" s="216"/>
      <c r="LCW185" s="216"/>
      <c r="LCX185" s="216"/>
      <c r="LCY185" s="216"/>
      <c r="LCZ185" s="216"/>
      <c r="LDA185" s="216"/>
      <c r="LDB185" s="216"/>
      <c r="LDC185" s="216"/>
      <c r="LDD185" s="216"/>
      <c r="LDE185" s="216"/>
      <c r="LDF185" s="216"/>
      <c r="LDG185" s="216"/>
      <c r="LDH185" s="216"/>
      <c r="LDI185" s="216"/>
      <c r="LDJ185" s="216"/>
      <c r="LDK185" s="216"/>
      <c r="LDL185" s="216"/>
      <c r="LDM185" s="216"/>
      <c r="LDN185" s="216"/>
      <c r="LDO185" s="216"/>
      <c r="LDP185" s="216"/>
      <c r="LDQ185" s="216"/>
      <c r="LDR185" s="216"/>
      <c r="LDS185" s="216"/>
      <c r="LDT185" s="216"/>
      <c r="LDU185" s="216"/>
      <c r="LDV185" s="216"/>
      <c r="LDW185" s="216"/>
      <c r="LDX185" s="216"/>
      <c r="LDY185" s="216"/>
      <c r="LDZ185" s="216"/>
      <c r="LEA185" s="216"/>
      <c r="LEB185" s="216"/>
      <c r="LEC185" s="216"/>
      <c r="LED185" s="216"/>
      <c r="LEE185" s="216"/>
      <c r="LEF185" s="216"/>
      <c r="LEG185" s="216"/>
      <c r="LEH185" s="216"/>
      <c r="LEI185" s="216"/>
      <c r="LEJ185" s="216"/>
      <c r="LEK185" s="216"/>
      <c r="LEL185" s="216"/>
      <c r="LEM185" s="216"/>
      <c r="LEN185" s="216"/>
      <c r="LEO185" s="216"/>
      <c r="LEP185" s="216"/>
      <c r="LEQ185" s="216"/>
      <c r="LER185" s="216"/>
      <c r="LES185" s="216"/>
      <c r="LET185" s="216"/>
      <c r="LEU185" s="216"/>
      <c r="LEV185" s="216"/>
      <c r="LEW185" s="216"/>
      <c r="LEX185" s="216"/>
      <c r="LEY185" s="216"/>
      <c r="LEZ185" s="216"/>
      <c r="LFA185" s="216"/>
      <c r="LFB185" s="216"/>
      <c r="LFC185" s="216"/>
      <c r="LFD185" s="216"/>
      <c r="LFE185" s="216"/>
      <c r="LFF185" s="216"/>
      <c r="LFG185" s="216"/>
      <c r="LFH185" s="216"/>
      <c r="LFI185" s="216"/>
      <c r="LFJ185" s="216"/>
      <c r="LFK185" s="216"/>
      <c r="LFL185" s="216"/>
      <c r="LFM185" s="216"/>
      <c r="LFN185" s="216"/>
      <c r="LFO185" s="216"/>
      <c r="LFP185" s="216"/>
      <c r="LFQ185" s="216"/>
      <c r="LFR185" s="216"/>
      <c r="LFS185" s="216"/>
      <c r="LFT185" s="216"/>
      <c r="LFU185" s="216"/>
      <c r="LFV185" s="216"/>
      <c r="LFW185" s="216"/>
      <c r="LFX185" s="216"/>
      <c r="LFY185" s="216"/>
      <c r="LFZ185" s="216"/>
      <c r="LGA185" s="216"/>
      <c r="LGB185" s="216"/>
      <c r="LGC185" s="216"/>
      <c r="LGD185" s="216"/>
      <c r="LGE185" s="216"/>
      <c r="LGF185" s="216"/>
      <c r="LGG185" s="216"/>
      <c r="LGH185" s="216"/>
      <c r="LGI185" s="216"/>
      <c r="LGJ185" s="216"/>
      <c r="LGK185" s="216"/>
      <c r="LGL185" s="216"/>
      <c r="LGM185" s="216"/>
      <c r="LGN185" s="216"/>
      <c r="LGO185" s="216"/>
      <c r="LGP185" s="216"/>
      <c r="LGQ185" s="216"/>
      <c r="LGR185" s="216"/>
      <c r="LGS185" s="216"/>
      <c r="LGT185" s="216"/>
      <c r="LGU185" s="216"/>
      <c r="LGV185" s="216"/>
      <c r="LGW185" s="216"/>
      <c r="LGX185" s="216"/>
      <c r="LGY185" s="216"/>
      <c r="LGZ185" s="216"/>
      <c r="LHA185" s="216"/>
      <c r="LHB185" s="216"/>
      <c r="LHC185" s="216"/>
      <c r="LHD185" s="216"/>
      <c r="LHE185" s="216"/>
      <c r="LHF185" s="216"/>
      <c r="LHG185" s="216"/>
      <c r="LHH185" s="216"/>
      <c r="LHI185" s="216"/>
      <c r="LHJ185" s="216"/>
      <c r="LHK185" s="216"/>
      <c r="LHL185" s="216"/>
      <c r="LHM185" s="216"/>
      <c r="LHN185" s="216"/>
      <c r="LHO185" s="216"/>
      <c r="LHP185" s="216"/>
      <c r="LHQ185" s="216"/>
      <c r="LHR185" s="216"/>
      <c r="LHS185" s="216"/>
      <c r="LHT185" s="216"/>
      <c r="LHU185" s="216"/>
      <c r="LHV185" s="216"/>
      <c r="LHW185" s="216"/>
      <c r="LHX185" s="216"/>
      <c r="LHY185" s="216"/>
      <c r="LHZ185" s="216"/>
      <c r="LIA185" s="216"/>
      <c r="LIB185" s="216"/>
      <c r="LIC185" s="216"/>
      <c r="LID185" s="216"/>
      <c r="LIE185" s="216"/>
      <c r="LIF185" s="216"/>
      <c r="LIG185" s="216"/>
      <c r="LIH185" s="216"/>
      <c r="LII185" s="216"/>
      <c r="LIJ185" s="216"/>
      <c r="LIK185" s="216"/>
      <c r="LIL185" s="216"/>
      <c r="LIM185" s="216"/>
      <c r="LIN185" s="216"/>
      <c r="LIO185" s="216"/>
      <c r="LIP185" s="216"/>
      <c r="LIQ185" s="216"/>
      <c r="LIR185" s="216"/>
      <c r="LIS185" s="216"/>
      <c r="LIT185" s="216"/>
      <c r="LIU185" s="216"/>
      <c r="LIV185" s="216"/>
      <c r="LIW185" s="216"/>
      <c r="LIX185" s="216"/>
      <c r="LIY185" s="216"/>
      <c r="LIZ185" s="216"/>
      <c r="LJA185" s="216"/>
      <c r="LJB185" s="216"/>
      <c r="LJC185" s="216"/>
      <c r="LJD185" s="216"/>
      <c r="LJE185" s="216"/>
      <c r="LJF185" s="216"/>
      <c r="LJG185" s="216"/>
      <c r="LJH185" s="216"/>
      <c r="LJI185" s="216"/>
      <c r="LJJ185" s="216"/>
      <c r="LJK185" s="216"/>
      <c r="LJL185" s="216"/>
      <c r="LJM185" s="216"/>
      <c r="LJN185" s="216"/>
      <c r="LJO185" s="216"/>
      <c r="LJP185" s="216"/>
      <c r="LJQ185" s="216"/>
      <c r="LJR185" s="216"/>
      <c r="LJS185" s="216"/>
      <c r="LJT185" s="216"/>
      <c r="LJU185" s="216"/>
      <c r="LJV185" s="216"/>
      <c r="LJW185" s="216"/>
      <c r="LJX185" s="216"/>
      <c r="LJY185" s="216"/>
      <c r="LJZ185" s="216"/>
      <c r="LKA185" s="216"/>
      <c r="LKB185" s="216"/>
      <c r="LKC185" s="216"/>
      <c r="LKD185" s="216"/>
      <c r="LKE185" s="216"/>
      <c r="LKF185" s="216"/>
      <c r="LKG185" s="216"/>
      <c r="LKH185" s="216"/>
      <c r="LKI185" s="216"/>
      <c r="LKJ185" s="216"/>
      <c r="LKK185" s="216"/>
      <c r="LKL185" s="216"/>
      <c r="LKM185" s="216"/>
      <c r="LKN185" s="216"/>
      <c r="LKO185" s="216"/>
      <c r="LKP185" s="216"/>
      <c r="LKQ185" s="216"/>
      <c r="LKR185" s="216"/>
      <c r="LKS185" s="216"/>
      <c r="LKT185" s="216"/>
      <c r="LKU185" s="216"/>
      <c r="LKV185" s="216"/>
      <c r="LKW185" s="216"/>
      <c r="LKX185" s="216"/>
      <c r="LKY185" s="216"/>
      <c r="LKZ185" s="216"/>
      <c r="LLA185" s="216"/>
      <c r="LLB185" s="216"/>
      <c r="LLC185" s="216"/>
      <c r="LLD185" s="216"/>
      <c r="LLE185" s="216"/>
      <c r="LLF185" s="216"/>
      <c r="LLG185" s="216"/>
      <c r="LLH185" s="216"/>
      <c r="LLI185" s="216"/>
      <c r="LLJ185" s="216"/>
      <c r="LLK185" s="216"/>
      <c r="LLL185" s="216"/>
      <c r="LLM185" s="216"/>
      <c r="LLN185" s="216"/>
      <c r="LLO185" s="216"/>
      <c r="LLP185" s="216"/>
      <c r="LLQ185" s="216"/>
      <c r="LLR185" s="216"/>
      <c r="LLS185" s="216"/>
      <c r="LLT185" s="216"/>
      <c r="LLU185" s="216"/>
      <c r="LLV185" s="216"/>
      <c r="LLW185" s="216"/>
      <c r="LLX185" s="216"/>
      <c r="LLY185" s="216"/>
      <c r="LLZ185" s="216"/>
      <c r="LMA185" s="216"/>
      <c r="LMB185" s="216"/>
      <c r="LMC185" s="216"/>
      <c r="LMD185" s="216"/>
      <c r="LME185" s="216"/>
      <c r="LMF185" s="216"/>
      <c r="LMG185" s="216"/>
      <c r="LMH185" s="216"/>
      <c r="LMI185" s="216"/>
      <c r="LMJ185" s="216"/>
      <c r="LMK185" s="216"/>
      <c r="LML185" s="216"/>
      <c r="LMM185" s="216"/>
      <c r="LMN185" s="216"/>
      <c r="LMO185" s="216"/>
      <c r="LMP185" s="216"/>
      <c r="LMQ185" s="216"/>
      <c r="LMR185" s="216"/>
      <c r="LMS185" s="216"/>
      <c r="LMT185" s="216"/>
      <c r="LMU185" s="216"/>
      <c r="LMV185" s="216"/>
      <c r="LMW185" s="216"/>
      <c r="LMX185" s="216"/>
      <c r="LMY185" s="216"/>
      <c r="LMZ185" s="216"/>
      <c r="LNA185" s="216"/>
      <c r="LNB185" s="216"/>
      <c r="LNC185" s="216"/>
      <c r="LND185" s="216"/>
      <c r="LNE185" s="216"/>
      <c r="LNF185" s="216"/>
      <c r="LNG185" s="216"/>
      <c r="LNH185" s="216"/>
      <c r="LNI185" s="216"/>
      <c r="LNJ185" s="216"/>
      <c r="LNK185" s="216"/>
      <c r="LNL185" s="216"/>
      <c r="LNM185" s="216"/>
      <c r="LNN185" s="216"/>
      <c r="LNO185" s="216"/>
      <c r="LNP185" s="216"/>
      <c r="LNQ185" s="216"/>
      <c r="LNR185" s="216"/>
      <c r="LNS185" s="216"/>
      <c r="LNT185" s="216"/>
      <c r="LNU185" s="216"/>
      <c r="LNV185" s="216"/>
      <c r="LNW185" s="216"/>
      <c r="LNX185" s="216"/>
      <c r="LNY185" s="216"/>
      <c r="LNZ185" s="216"/>
      <c r="LOA185" s="216"/>
      <c r="LOB185" s="216"/>
      <c r="LOC185" s="216"/>
      <c r="LOD185" s="216"/>
      <c r="LOE185" s="216"/>
      <c r="LOF185" s="216"/>
      <c r="LOG185" s="216"/>
      <c r="LOH185" s="216"/>
      <c r="LOI185" s="216"/>
      <c r="LOJ185" s="216"/>
      <c r="LOK185" s="216"/>
      <c r="LOL185" s="216"/>
      <c r="LOM185" s="216"/>
      <c r="LON185" s="216"/>
      <c r="LOO185" s="216"/>
      <c r="LOP185" s="216"/>
      <c r="LOQ185" s="216"/>
      <c r="LOR185" s="216"/>
      <c r="LOS185" s="216"/>
      <c r="LOT185" s="216"/>
      <c r="LOU185" s="216"/>
      <c r="LOV185" s="216"/>
      <c r="LOW185" s="216"/>
      <c r="LOX185" s="216"/>
      <c r="LOY185" s="216"/>
      <c r="LOZ185" s="216"/>
      <c r="LPA185" s="216"/>
      <c r="LPB185" s="216"/>
      <c r="LPC185" s="216"/>
      <c r="LPD185" s="216"/>
      <c r="LPE185" s="216"/>
      <c r="LPF185" s="216"/>
      <c r="LPG185" s="216"/>
      <c r="LPH185" s="216"/>
      <c r="LPI185" s="216"/>
      <c r="LPJ185" s="216"/>
      <c r="LPK185" s="216"/>
      <c r="LPL185" s="216"/>
      <c r="LPM185" s="216"/>
      <c r="LPN185" s="216"/>
      <c r="LPO185" s="216"/>
      <c r="LPP185" s="216"/>
      <c r="LPQ185" s="216"/>
      <c r="LPR185" s="216"/>
      <c r="LPS185" s="216"/>
      <c r="LPT185" s="216"/>
      <c r="LPU185" s="216"/>
      <c r="LPV185" s="216"/>
      <c r="LPW185" s="216"/>
      <c r="LPX185" s="216"/>
      <c r="LPY185" s="216"/>
      <c r="LPZ185" s="216"/>
      <c r="LQA185" s="216"/>
      <c r="LQB185" s="216"/>
      <c r="LQC185" s="216"/>
      <c r="LQD185" s="216"/>
      <c r="LQE185" s="216"/>
      <c r="LQF185" s="216"/>
      <c r="LQG185" s="216"/>
      <c r="LQH185" s="216"/>
      <c r="LQI185" s="216"/>
      <c r="LQJ185" s="216"/>
      <c r="LQK185" s="216"/>
      <c r="LQL185" s="216"/>
      <c r="LQM185" s="216"/>
      <c r="LQN185" s="216"/>
      <c r="LQO185" s="216"/>
      <c r="LQP185" s="216"/>
      <c r="LQQ185" s="216"/>
      <c r="LQR185" s="216"/>
      <c r="LQS185" s="216"/>
      <c r="LQT185" s="216"/>
      <c r="LQU185" s="216"/>
      <c r="LQV185" s="216"/>
      <c r="LQW185" s="216"/>
      <c r="LQX185" s="216"/>
      <c r="LQY185" s="216"/>
      <c r="LQZ185" s="216"/>
      <c r="LRA185" s="216"/>
      <c r="LRB185" s="216"/>
      <c r="LRC185" s="216"/>
      <c r="LRD185" s="216"/>
      <c r="LRE185" s="216"/>
      <c r="LRF185" s="216"/>
      <c r="LRG185" s="216"/>
      <c r="LRH185" s="216"/>
      <c r="LRI185" s="216"/>
      <c r="LRJ185" s="216"/>
      <c r="LRK185" s="216"/>
      <c r="LRL185" s="216"/>
      <c r="LRM185" s="216"/>
      <c r="LRN185" s="216"/>
      <c r="LRO185" s="216"/>
      <c r="LRP185" s="216"/>
      <c r="LRQ185" s="216"/>
      <c r="LRR185" s="216"/>
      <c r="LRS185" s="216"/>
      <c r="LRT185" s="216"/>
      <c r="LRU185" s="216"/>
      <c r="LRV185" s="216"/>
      <c r="LRW185" s="216"/>
      <c r="LRX185" s="216"/>
      <c r="LRY185" s="216"/>
      <c r="LRZ185" s="216"/>
      <c r="LSA185" s="216"/>
      <c r="LSB185" s="216"/>
      <c r="LSC185" s="216"/>
      <c r="LSD185" s="216"/>
      <c r="LSE185" s="216"/>
      <c r="LSF185" s="216"/>
      <c r="LSG185" s="216"/>
      <c r="LSH185" s="216"/>
      <c r="LSI185" s="216"/>
      <c r="LSJ185" s="216"/>
      <c r="LSK185" s="216"/>
      <c r="LSL185" s="216"/>
      <c r="LSM185" s="216"/>
      <c r="LSN185" s="216"/>
      <c r="LSO185" s="216"/>
      <c r="LSP185" s="216"/>
      <c r="LSQ185" s="216"/>
      <c r="LSR185" s="216"/>
      <c r="LSS185" s="216"/>
      <c r="LST185" s="216"/>
      <c r="LSU185" s="216"/>
      <c r="LSV185" s="216"/>
      <c r="LSW185" s="216"/>
      <c r="LSX185" s="216"/>
      <c r="LSY185" s="216"/>
      <c r="LSZ185" s="216"/>
      <c r="LTA185" s="216"/>
      <c r="LTB185" s="216"/>
      <c r="LTC185" s="216"/>
      <c r="LTD185" s="216"/>
      <c r="LTE185" s="216"/>
      <c r="LTF185" s="216"/>
      <c r="LTG185" s="216"/>
      <c r="LTH185" s="216"/>
      <c r="LTI185" s="216"/>
      <c r="LTJ185" s="216"/>
      <c r="LTK185" s="216"/>
      <c r="LTL185" s="216"/>
      <c r="LTM185" s="216"/>
      <c r="LTN185" s="216"/>
      <c r="LTO185" s="216"/>
      <c r="LTP185" s="216"/>
      <c r="LTQ185" s="216"/>
      <c r="LTR185" s="216"/>
      <c r="LTS185" s="216"/>
      <c r="LTT185" s="216"/>
      <c r="LTU185" s="216"/>
      <c r="LTV185" s="216"/>
      <c r="LTW185" s="216"/>
      <c r="LTX185" s="216"/>
      <c r="LTY185" s="216"/>
      <c r="LTZ185" s="216"/>
      <c r="LUA185" s="216"/>
      <c r="LUB185" s="216"/>
      <c r="LUC185" s="216"/>
      <c r="LUD185" s="216"/>
      <c r="LUE185" s="216"/>
      <c r="LUF185" s="216"/>
      <c r="LUG185" s="216"/>
      <c r="LUH185" s="216"/>
      <c r="LUI185" s="216"/>
      <c r="LUJ185" s="216"/>
      <c r="LUK185" s="216"/>
      <c r="LUL185" s="216"/>
      <c r="LUM185" s="216"/>
      <c r="LUN185" s="216"/>
      <c r="LUO185" s="216"/>
      <c r="LUP185" s="216"/>
      <c r="LUQ185" s="216"/>
      <c r="LUR185" s="216"/>
      <c r="LUS185" s="216"/>
      <c r="LUT185" s="216"/>
      <c r="LUU185" s="216"/>
      <c r="LUV185" s="216"/>
      <c r="LUW185" s="216"/>
      <c r="LUX185" s="216"/>
      <c r="LUY185" s="216"/>
      <c r="LUZ185" s="216"/>
      <c r="LVA185" s="216"/>
      <c r="LVB185" s="216"/>
      <c r="LVC185" s="216"/>
      <c r="LVD185" s="216"/>
      <c r="LVE185" s="216"/>
      <c r="LVF185" s="216"/>
      <c r="LVG185" s="216"/>
      <c r="LVH185" s="216"/>
      <c r="LVI185" s="216"/>
      <c r="LVJ185" s="216"/>
      <c r="LVK185" s="216"/>
      <c r="LVL185" s="216"/>
      <c r="LVM185" s="216"/>
      <c r="LVN185" s="216"/>
      <c r="LVO185" s="216"/>
      <c r="LVP185" s="216"/>
      <c r="LVQ185" s="216"/>
      <c r="LVR185" s="216"/>
      <c r="LVS185" s="216"/>
      <c r="LVT185" s="216"/>
      <c r="LVU185" s="216"/>
      <c r="LVV185" s="216"/>
      <c r="LVW185" s="216"/>
      <c r="LVX185" s="216"/>
      <c r="LVY185" s="216"/>
      <c r="LVZ185" s="216"/>
      <c r="LWA185" s="216"/>
      <c r="LWB185" s="216"/>
      <c r="LWC185" s="216"/>
      <c r="LWD185" s="216"/>
      <c r="LWE185" s="216"/>
      <c r="LWF185" s="216"/>
      <c r="LWG185" s="216"/>
      <c r="LWH185" s="216"/>
      <c r="LWI185" s="216"/>
      <c r="LWJ185" s="216"/>
      <c r="LWK185" s="216"/>
      <c r="LWL185" s="216"/>
      <c r="LWM185" s="216"/>
      <c r="LWN185" s="216"/>
      <c r="LWO185" s="216"/>
      <c r="LWP185" s="216"/>
      <c r="LWQ185" s="216"/>
      <c r="LWR185" s="216"/>
      <c r="LWS185" s="216"/>
      <c r="LWT185" s="216"/>
      <c r="LWU185" s="216"/>
      <c r="LWV185" s="216"/>
      <c r="LWW185" s="216"/>
      <c r="LWX185" s="216"/>
      <c r="LWY185" s="216"/>
      <c r="LWZ185" s="216"/>
      <c r="LXA185" s="216"/>
      <c r="LXB185" s="216"/>
      <c r="LXC185" s="216"/>
      <c r="LXD185" s="216"/>
      <c r="LXE185" s="216"/>
      <c r="LXF185" s="216"/>
      <c r="LXG185" s="216"/>
      <c r="LXH185" s="216"/>
      <c r="LXI185" s="216"/>
      <c r="LXJ185" s="216"/>
      <c r="LXK185" s="216"/>
      <c r="LXL185" s="216"/>
      <c r="LXM185" s="216"/>
      <c r="LXN185" s="216"/>
      <c r="LXO185" s="216"/>
      <c r="LXP185" s="216"/>
      <c r="LXQ185" s="216"/>
      <c r="LXR185" s="216"/>
      <c r="LXS185" s="216"/>
      <c r="LXT185" s="216"/>
      <c r="LXU185" s="216"/>
      <c r="LXV185" s="216"/>
      <c r="LXW185" s="216"/>
      <c r="LXX185" s="216"/>
      <c r="LXY185" s="216"/>
      <c r="LXZ185" s="216"/>
      <c r="LYA185" s="216"/>
      <c r="LYB185" s="216"/>
      <c r="LYC185" s="216"/>
      <c r="LYD185" s="216"/>
      <c r="LYE185" s="216"/>
      <c r="LYF185" s="216"/>
      <c r="LYG185" s="216"/>
      <c r="LYH185" s="216"/>
      <c r="LYI185" s="216"/>
      <c r="LYJ185" s="216"/>
      <c r="LYK185" s="216"/>
      <c r="LYL185" s="216"/>
      <c r="LYM185" s="216"/>
      <c r="LYN185" s="216"/>
      <c r="LYO185" s="216"/>
      <c r="LYP185" s="216"/>
      <c r="LYQ185" s="216"/>
      <c r="LYR185" s="216"/>
      <c r="LYS185" s="216"/>
      <c r="LYT185" s="216"/>
      <c r="LYU185" s="216"/>
      <c r="LYV185" s="216"/>
      <c r="LYW185" s="216"/>
      <c r="LYX185" s="216"/>
      <c r="LYY185" s="216"/>
      <c r="LYZ185" s="216"/>
      <c r="LZA185" s="216"/>
      <c r="LZB185" s="216"/>
      <c r="LZC185" s="216"/>
      <c r="LZD185" s="216"/>
      <c r="LZE185" s="216"/>
      <c r="LZF185" s="216"/>
      <c r="LZG185" s="216"/>
      <c r="LZH185" s="216"/>
      <c r="LZI185" s="216"/>
      <c r="LZJ185" s="216"/>
      <c r="LZK185" s="216"/>
      <c r="LZL185" s="216"/>
      <c r="LZM185" s="216"/>
      <c r="LZN185" s="216"/>
      <c r="LZO185" s="216"/>
      <c r="LZP185" s="216"/>
      <c r="LZQ185" s="216"/>
      <c r="LZR185" s="216"/>
      <c r="LZS185" s="216"/>
      <c r="LZT185" s="216"/>
      <c r="LZU185" s="216"/>
      <c r="LZV185" s="216"/>
      <c r="LZW185" s="216"/>
      <c r="LZX185" s="216"/>
      <c r="LZY185" s="216"/>
      <c r="LZZ185" s="216"/>
      <c r="MAA185" s="216"/>
      <c r="MAB185" s="216"/>
      <c r="MAC185" s="216"/>
      <c r="MAD185" s="216"/>
      <c r="MAE185" s="216"/>
      <c r="MAF185" s="216"/>
      <c r="MAG185" s="216"/>
      <c r="MAH185" s="216"/>
      <c r="MAI185" s="216"/>
      <c r="MAJ185" s="216"/>
      <c r="MAK185" s="216"/>
      <c r="MAL185" s="216"/>
      <c r="MAM185" s="216"/>
      <c r="MAN185" s="216"/>
      <c r="MAO185" s="216"/>
      <c r="MAP185" s="216"/>
      <c r="MAQ185" s="216"/>
      <c r="MAR185" s="216"/>
      <c r="MAS185" s="216"/>
      <c r="MAT185" s="216"/>
      <c r="MAU185" s="216"/>
      <c r="MAV185" s="216"/>
      <c r="MAW185" s="216"/>
      <c r="MAX185" s="216"/>
      <c r="MAY185" s="216"/>
      <c r="MAZ185" s="216"/>
      <c r="MBA185" s="216"/>
      <c r="MBB185" s="216"/>
      <c r="MBC185" s="216"/>
      <c r="MBD185" s="216"/>
      <c r="MBE185" s="216"/>
      <c r="MBF185" s="216"/>
      <c r="MBG185" s="216"/>
      <c r="MBH185" s="216"/>
      <c r="MBI185" s="216"/>
      <c r="MBJ185" s="216"/>
      <c r="MBK185" s="216"/>
      <c r="MBL185" s="216"/>
      <c r="MBM185" s="216"/>
      <c r="MBN185" s="216"/>
      <c r="MBO185" s="216"/>
      <c r="MBP185" s="216"/>
      <c r="MBQ185" s="216"/>
      <c r="MBR185" s="216"/>
      <c r="MBS185" s="216"/>
      <c r="MBT185" s="216"/>
      <c r="MBU185" s="216"/>
      <c r="MBV185" s="216"/>
      <c r="MBW185" s="216"/>
      <c r="MBX185" s="216"/>
      <c r="MBY185" s="216"/>
      <c r="MBZ185" s="216"/>
      <c r="MCA185" s="216"/>
      <c r="MCB185" s="216"/>
      <c r="MCC185" s="216"/>
      <c r="MCD185" s="216"/>
      <c r="MCE185" s="216"/>
      <c r="MCF185" s="216"/>
      <c r="MCG185" s="216"/>
      <c r="MCH185" s="216"/>
      <c r="MCI185" s="216"/>
      <c r="MCJ185" s="216"/>
      <c r="MCK185" s="216"/>
      <c r="MCL185" s="216"/>
      <c r="MCM185" s="216"/>
      <c r="MCN185" s="216"/>
      <c r="MCO185" s="216"/>
      <c r="MCP185" s="216"/>
      <c r="MCQ185" s="216"/>
      <c r="MCR185" s="216"/>
      <c r="MCS185" s="216"/>
      <c r="MCT185" s="216"/>
      <c r="MCU185" s="216"/>
      <c r="MCV185" s="216"/>
      <c r="MCW185" s="216"/>
      <c r="MCX185" s="216"/>
      <c r="MCY185" s="216"/>
      <c r="MCZ185" s="216"/>
      <c r="MDA185" s="216"/>
      <c r="MDB185" s="216"/>
      <c r="MDC185" s="216"/>
      <c r="MDD185" s="216"/>
      <c r="MDE185" s="216"/>
      <c r="MDF185" s="216"/>
      <c r="MDG185" s="216"/>
      <c r="MDH185" s="216"/>
      <c r="MDI185" s="216"/>
      <c r="MDJ185" s="216"/>
      <c r="MDK185" s="216"/>
      <c r="MDL185" s="216"/>
      <c r="MDM185" s="216"/>
      <c r="MDN185" s="216"/>
      <c r="MDO185" s="216"/>
      <c r="MDP185" s="216"/>
      <c r="MDQ185" s="216"/>
      <c r="MDR185" s="216"/>
      <c r="MDS185" s="216"/>
      <c r="MDT185" s="216"/>
      <c r="MDU185" s="216"/>
      <c r="MDV185" s="216"/>
      <c r="MDW185" s="216"/>
      <c r="MDX185" s="216"/>
      <c r="MDY185" s="216"/>
      <c r="MDZ185" s="216"/>
      <c r="MEA185" s="216"/>
      <c r="MEB185" s="216"/>
      <c r="MEC185" s="216"/>
      <c r="MED185" s="216"/>
      <c r="MEE185" s="216"/>
      <c r="MEF185" s="216"/>
      <c r="MEG185" s="216"/>
      <c r="MEH185" s="216"/>
      <c r="MEI185" s="216"/>
      <c r="MEJ185" s="216"/>
      <c r="MEK185" s="216"/>
      <c r="MEL185" s="216"/>
      <c r="MEM185" s="216"/>
      <c r="MEN185" s="216"/>
      <c r="MEO185" s="216"/>
      <c r="MEP185" s="216"/>
      <c r="MEQ185" s="216"/>
      <c r="MER185" s="216"/>
      <c r="MES185" s="216"/>
      <c r="MET185" s="216"/>
      <c r="MEU185" s="216"/>
      <c r="MEV185" s="216"/>
      <c r="MEW185" s="216"/>
      <c r="MEX185" s="216"/>
      <c r="MEY185" s="216"/>
      <c r="MEZ185" s="216"/>
      <c r="MFA185" s="216"/>
      <c r="MFB185" s="216"/>
      <c r="MFC185" s="216"/>
      <c r="MFD185" s="216"/>
      <c r="MFE185" s="216"/>
      <c r="MFF185" s="216"/>
      <c r="MFG185" s="216"/>
      <c r="MFH185" s="216"/>
      <c r="MFI185" s="216"/>
      <c r="MFJ185" s="216"/>
      <c r="MFK185" s="216"/>
      <c r="MFL185" s="216"/>
      <c r="MFM185" s="216"/>
      <c r="MFN185" s="216"/>
      <c r="MFO185" s="216"/>
      <c r="MFP185" s="216"/>
      <c r="MFQ185" s="216"/>
      <c r="MFR185" s="216"/>
      <c r="MFS185" s="216"/>
      <c r="MFT185" s="216"/>
      <c r="MFU185" s="216"/>
      <c r="MFV185" s="216"/>
      <c r="MFW185" s="216"/>
      <c r="MFX185" s="216"/>
      <c r="MFY185" s="216"/>
      <c r="MFZ185" s="216"/>
      <c r="MGA185" s="216"/>
      <c r="MGB185" s="216"/>
      <c r="MGC185" s="216"/>
      <c r="MGD185" s="216"/>
      <c r="MGE185" s="216"/>
      <c r="MGF185" s="216"/>
      <c r="MGG185" s="216"/>
      <c r="MGH185" s="216"/>
      <c r="MGI185" s="216"/>
      <c r="MGJ185" s="216"/>
      <c r="MGK185" s="216"/>
      <c r="MGL185" s="216"/>
      <c r="MGM185" s="216"/>
      <c r="MGN185" s="216"/>
      <c r="MGO185" s="216"/>
      <c r="MGP185" s="216"/>
      <c r="MGQ185" s="216"/>
      <c r="MGR185" s="216"/>
      <c r="MGS185" s="216"/>
      <c r="MGT185" s="216"/>
      <c r="MGU185" s="216"/>
      <c r="MGV185" s="216"/>
      <c r="MGW185" s="216"/>
      <c r="MGX185" s="216"/>
      <c r="MGY185" s="216"/>
      <c r="MGZ185" s="216"/>
      <c r="MHA185" s="216"/>
      <c r="MHB185" s="216"/>
      <c r="MHC185" s="216"/>
      <c r="MHD185" s="216"/>
      <c r="MHE185" s="216"/>
      <c r="MHF185" s="216"/>
      <c r="MHG185" s="216"/>
      <c r="MHH185" s="216"/>
      <c r="MHI185" s="216"/>
      <c r="MHJ185" s="216"/>
      <c r="MHK185" s="216"/>
      <c r="MHL185" s="216"/>
      <c r="MHM185" s="216"/>
      <c r="MHN185" s="216"/>
      <c r="MHO185" s="216"/>
      <c r="MHP185" s="216"/>
      <c r="MHQ185" s="216"/>
      <c r="MHR185" s="216"/>
      <c r="MHS185" s="216"/>
      <c r="MHT185" s="216"/>
      <c r="MHU185" s="216"/>
      <c r="MHV185" s="216"/>
      <c r="MHW185" s="216"/>
      <c r="MHX185" s="216"/>
      <c r="MHY185" s="216"/>
      <c r="MHZ185" s="216"/>
      <c r="MIA185" s="216"/>
      <c r="MIB185" s="216"/>
      <c r="MIC185" s="216"/>
      <c r="MID185" s="216"/>
      <c r="MIE185" s="216"/>
      <c r="MIF185" s="216"/>
      <c r="MIG185" s="216"/>
      <c r="MIH185" s="216"/>
      <c r="MII185" s="216"/>
      <c r="MIJ185" s="216"/>
      <c r="MIK185" s="216"/>
      <c r="MIL185" s="216"/>
      <c r="MIM185" s="216"/>
      <c r="MIN185" s="216"/>
      <c r="MIO185" s="216"/>
      <c r="MIP185" s="216"/>
      <c r="MIQ185" s="216"/>
      <c r="MIR185" s="216"/>
      <c r="MIS185" s="216"/>
      <c r="MIT185" s="216"/>
      <c r="MIU185" s="216"/>
      <c r="MIV185" s="216"/>
      <c r="MIW185" s="216"/>
      <c r="MIX185" s="216"/>
      <c r="MIY185" s="216"/>
      <c r="MIZ185" s="216"/>
      <c r="MJA185" s="216"/>
      <c r="MJB185" s="216"/>
      <c r="MJC185" s="216"/>
      <c r="MJD185" s="216"/>
      <c r="MJE185" s="216"/>
      <c r="MJF185" s="216"/>
      <c r="MJG185" s="216"/>
      <c r="MJH185" s="216"/>
      <c r="MJI185" s="216"/>
      <c r="MJJ185" s="216"/>
      <c r="MJK185" s="216"/>
      <c r="MJL185" s="216"/>
      <c r="MJM185" s="216"/>
      <c r="MJN185" s="216"/>
      <c r="MJO185" s="216"/>
      <c r="MJP185" s="216"/>
      <c r="MJQ185" s="216"/>
      <c r="MJR185" s="216"/>
      <c r="MJS185" s="216"/>
      <c r="MJT185" s="216"/>
      <c r="MJU185" s="216"/>
      <c r="MJV185" s="216"/>
      <c r="MJW185" s="216"/>
      <c r="MJX185" s="216"/>
      <c r="MJY185" s="216"/>
      <c r="MJZ185" s="216"/>
      <c r="MKA185" s="216"/>
      <c r="MKB185" s="216"/>
      <c r="MKC185" s="216"/>
      <c r="MKD185" s="216"/>
      <c r="MKE185" s="216"/>
      <c r="MKF185" s="216"/>
      <c r="MKG185" s="216"/>
      <c r="MKH185" s="216"/>
      <c r="MKI185" s="216"/>
      <c r="MKJ185" s="216"/>
      <c r="MKK185" s="216"/>
      <c r="MKL185" s="216"/>
      <c r="MKM185" s="216"/>
      <c r="MKN185" s="216"/>
      <c r="MKO185" s="216"/>
      <c r="MKP185" s="216"/>
      <c r="MKQ185" s="216"/>
      <c r="MKR185" s="216"/>
      <c r="MKS185" s="216"/>
      <c r="MKT185" s="216"/>
      <c r="MKU185" s="216"/>
      <c r="MKV185" s="216"/>
      <c r="MKW185" s="216"/>
      <c r="MKX185" s="216"/>
      <c r="MKY185" s="216"/>
      <c r="MKZ185" s="216"/>
      <c r="MLA185" s="216"/>
      <c r="MLB185" s="216"/>
      <c r="MLC185" s="216"/>
      <c r="MLD185" s="216"/>
      <c r="MLE185" s="216"/>
      <c r="MLF185" s="216"/>
      <c r="MLG185" s="216"/>
      <c r="MLH185" s="216"/>
      <c r="MLI185" s="216"/>
      <c r="MLJ185" s="216"/>
      <c r="MLK185" s="216"/>
      <c r="MLL185" s="216"/>
      <c r="MLM185" s="216"/>
      <c r="MLN185" s="216"/>
      <c r="MLO185" s="216"/>
      <c r="MLP185" s="216"/>
      <c r="MLQ185" s="216"/>
      <c r="MLR185" s="216"/>
      <c r="MLS185" s="216"/>
      <c r="MLT185" s="216"/>
      <c r="MLU185" s="216"/>
      <c r="MLV185" s="216"/>
      <c r="MLW185" s="216"/>
      <c r="MLX185" s="216"/>
      <c r="MLY185" s="216"/>
      <c r="MLZ185" s="216"/>
      <c r="MMA185" s="216"/>
      <c r="MMB185" s="216"/>
      <c r="MMC185" s="216"/>
      <c r="MMD185" s="216"/>
      <c r="MME185" s="216"/>
      <c r="MMF185" s="216"/>
      <c r="MMG185" s="216"/>
      <c r="MMH185" s="216"/>
      <c r="MMI185" s="216"/>
      <c r="MMJ185" s="216"/>
      <c r="MMK185" s="216"/>
      <c r="MML185" s="216"/>
      <c r="MMM185" s="216"/>
      <c r="MMN185" s="216"/>
      <c r="MMO185" s="216"/>
      <c r="MMP185" s="216"/>
      <c r="MMQ185" s="216"/>
      <c r="MMR185" s="216"/>
      <c r="MMS185" s="216"/>
      <c r="MMT185" s="216"/>
      <c r="MMU185" s="216"/>
      <c r="MMV185" s="216"/>
      <c r="MMW185" s="216"/>
      <c r="MMX185" s="216"/>
      <c r="MMY185" s="216"/>
      <c r="MMZ185" s="216"/>
      <c r="MNA185" s="216"/>
      <c r="MNB185" s="216"/>
      <c r="MNC185" s="216"/>
      <c r="MND185" s="216"/>
      <c r="MNE185" s="216"/>
      <c r="MNF185" s="216"/>
      <c r="MNG185" s="216"/>
      <c r="MNH185" s="216"/>
      <c r="MNI185" s="216"/>
      <c r="MNJ185" s="216"/>
      <c r="MNK185" s="216"/>
      <c r="MNL185" s="216"/>
      <c r="MNM185" s="216"/>
      <c r="MNN185" s="216"/>
      <c r="MNO185" s="216"/>
      <c r="MNP185" s="216"/>
      <c r="MNQ185" s="216"/>
      <c r="MNR185" s="216"/>
      <c r="MNS185" s="216"/>
      <c r="MNT185" s="216"/>
      <c r="MNU185" s="216"/>
      <c r="MNV185" s="216"/>
      <c r="MNW185" s="216"/>
      <c r="MNX185" s="216"/>
      <c r="MNY185" s="216"/>
      <c r="MNZ185" s="216"/>
      <c r="MOA185" s="216"/>
      <c r="MOB185" s="216"/>
      <c r="MOC185" s="216"/>
      <c r="MOD185" s="216"/>
      <c r="MOE185" s="216"/>
      <c r="MOF185" s="216"/>
      <c r="MOG185" s="216"/>
      <c r="MOH185" s="216"/>
      <c r="MOI185" s="216"/>
      <c r="MOJ185" s="216"/>
      <c r="MOK185" s="216"/>
      <c r="MOL185" s="216"/>
      <c r="MOM185" s="216"/>
      <c r="MON185" s="216"/>
      <c r="MOO185" s="216"/>
      <c r="MOP185" s="216"/>
      <c r="MOQ185" s="216"/>
      <c r="MOR185" s="216"/>
      <c r="MOS185" s="216"/>
      <c r="MOT185" s="216"/>
      <c r="MOU185" s="216"/>
      <c r="MOV185" s="216"/>
      <c r="MOW185" s="216"/>
      <c r="MOX185" s="216"/>
      <c r="MOY185" s="216"/>
      <c r="MOZ185" s="216"/>
      <c r="MPA185" s="216"/>
      <c r="MPB185" s="216"/>
      <c r="MPC185" s="216"/>
      <c r="MPD185" s="216"/>
      <c r="MPE185" s="216"/>
      <c r="MPF185" s="216"/>
      <c r="MPG185" s="216"/>
      <c r="MPH185" s="216"/>
      <c r="MPI185" s="216"/>
      <c r="MPJ185" s="216"/>
      <c r="MPK185" s="216"/>
      <c r="MPL185" s="216"/>
      <c r="MPM185" s="216"/>
      <c r="MPN185" s="216"/>
      <c r="MPO185" s="216"/>
      <c r="MPP185" s="216"/>
      <c r="MPQ185" s="216"/>
      <c r="MPR185" s="216"/>
      <c r="MPS185" s="216"/>
      <c r="MPT185" s="216"/>
      <c r="MPU185" s="216"/>
      <c r="MPV185" s="216"/>
      <c r="MPW185" s="216"/>
      <c r="MPX185" s="216"/>
      <c r="MPY185" s="216"/>
      <c r="MPZ185" s="216"/>
      <c r="MQA185" s="216"/>
      <c r="MQB185" s="216"/>
      <c r="MQC185" s="216"/>
      <c r="MQD185" s="216"/>
      <c r="MQE185" s="216"/>
      <c r="MQF185" s="216"/>
      <c r="MQG185" s="216"/>
      <c r="MQH185" s="216"/>
      <c r="MQI185" s="216"/>
      <c r="MQJ185" s="216"/>
      <c r="MQK185" s="216"/>
      <c r="MQL185" s="216"/>
      <c r="MQM185" s="216"/>
      <c r="MQN185" s="216"/>
      <c r="MQO185" s="216"/>
      <c r="MQP185" s="216"/>
      <c r="MQQ185" s="216"/>
      <c r="MQR185" s="216"/>
      <c r="MQS185" s="216"/>
      <c r="MQT185" s="216"/>
      <c r="MQU185" s="216"/>
      <c r="MQV185" s="216"/>
      <c r="MQW185" s="216"/>
      <c r="MQX185" s="216"/>
      <c r="MQY185" s="216"/>
      <c r="MQZ185" s="216"/>
      <c r="MRA185" s="216"/>
      <c r="MRB185" s="216"/>
      <c r="MRC185" s="216"/>
      <c r="MRD185" s="216"/>
      <c r="MRE185" s="216"/>
      <c r="MRF185" s="216"/>
      <c r="MRG185" s="216"/>
      <c r="MRH185" s="216"/>
      <c r="MRI185" s="216"/>
      <c r="MRJ185" s="216"/>
      <c r="MRK185" s="216"/>
      <c r="MRL185" s="216"/>
      <c r="MRM185" s="216"/>
      <c r="MRN185" s="216"/>
      <c r="MRO185" s="216"/>
      <c r="MRP185" s="216"/>
      <c r="MRQ185" s="216"/>
      <c r="MRR185" s="216"/>
      <c r="MRS185" s="216"/>
      <c r="MRT185" s="216"/>
      <c r="MRU185" s="216"/>
      <c r="MRV185" s="216"/>
      <c r="MRW185" s="216"/>
      <c r="MRX185" s="216"/>
      <c r="MRY185" s="216"/>
      <c r="MRZ185" s="216"/>
      <c r="MSA185" s="216"/>
      <c r="MSB185" s="216"/>
      <c r="MSC185" s="216"/>
      <c r="MSD185" s="216"/>
      <c r="MSE185" s="216"/>
      <c r="MSF185" s="216"/>
      <c r="MSG185" s="216"/>
      <c r="MSH185" s="216"/>
      <c r="MSI185" s="216"/>
      <c r="MSJ185" s="216"/>
      <c r="MSK185" s="216"/>
      <c r="MSL185" s="216"/>
      <c r="MSM185" s="216"/>
      <c r="MSN185" s="216"/>
      <c r="MSO185" s="216"/>
      <c r="MSP185" s="216"/>
      <c r="MSQ185" s="216"/>
      <c r="MSR185" s="216"/>
      <c r="MSS185" s="216"/>
      <c r="MST185" s="216"/>
      <c r="MSU185" s="216"/>
      <c r="MSV185" s="216"/>
      <c r="MSW185" s="216"/>
      <c r="MSX185" s="216"/>
      <c r="MSY185" s="216"/>
      <c r="MSZ185" s="216"/>
      <c r="MTA185" s="216"/>
      <c r="MTB185" s="216"/>
      <c r="MTC185" s="216"/>
      <c r="MTD185" s="216"/>
      <c r="MTE185" s="216"/>
      <c r="MTF185" s="216"/>
      <c r="MTG185" s="216"/>
      <c r="MTH185" s="216"/>
      <c r="MTI185" s="216"/>
      <c r="MTJ185" s="216"/>
      <c r="MTK185" s="216"/>
      <c r="MTL185" s="216"/>
      <c r="MTM185" s="216"/>
      <c r="MTN185" s="216"/>
      <c r="MTO185" s="216"/>
      <c r="MTP185" s="216"/>
      <c r="MTQ185" s="216"/>
      <c r="MTR185" s="216"/>
      <c r="MTS185" s="216"/>
      <c r="MTT185" s="216"/>
      <c r="MTU185" s="216"/>
      <c r="MTV185" s="216"/>
      <c r="MTW185" s="216"/>
      <c r="MTX185" s="216"/>
      <c r="MTY185" s="216"/>
      <c r="MTZ185" s="216"/>
      <c r="MUA185" s="216"/>
      <c r="MUB185" s="216"/>
      <c r="MUC185" s="216"/>
      <c r="MUD185" s="216"/>
      <c r="MUE185" s="216"/>
      <c r="MUF185" s="216"/>
      <c r="MUG185" s="216"/>
      <c r="MUH185" s="216"/>
      <c r="MUI185" s="216"/>
      <c r="MUJ185" s="216"/>
      <c r="MUK185" s="216"/>
      <c r="MUL185" s="216"/>
      <c r="MUM185" s="216"/>
      <c r="MUN185" s="216"/>
      <c r="MUO185" s="216"/>
      <c r="MUP185" s="216"/>
      <c r="MUQ185" s="216"/>
      <c r="MUR185" s="216"/>
      <c r="MUS185" s="216"/>
      <c r="MUT185" s="216"/>
      <c r="MUU185" s="216"/>
      <c r="MUV185" s="216"/>
      <c r="MUW185" s="216"/>
      <c r="MUX185" s="216"/>
      <c r="MUY185" s="216"/>
      <c r="MUZ185" s="216"/>
      <c r="MVA185" s="216"/>
      <c r="MVB185" s="216"/>
      <c r="MVC185" s="216"/>
      <c r="MVD185" s="216"/>
      <c r="MVE185" s="216"/>
      <c r="MVF185" s="216"/>
      <c r="MVG185" s="216"/>
      <c r="MVH185" s="216"/>
      <c r="MVI185" s="216"/>
      <c r="MVJ185" s="216"/>
      <c r="MVK185" s="216"/>
      <c r="MVL185" s="216"/>
      <c r="MVM185" s="216"/>
      <c r="MVN185" s="216"/>
      <c r="MVO185" s="216"/>
      <c r="MVP185" s="216"/>
      <c r="MVQ185" s="216"/>
      <c r="MVR185" s="216"/>
      <c r="MVS185" s="216"/>
      <c r="MVT185" s="216"/>
      <c r="MVU185" s="216"/>
      <c r="MVV185" s="216"/>
      <c r="MVW185" s="216"/>
      <c r="MVX185" s="216"/>
      <c r="MVY185" s="216"/>
      <c r="MVZ185" s="216"/>
      <c r="MWA185" s="216"/>
      <c r="MWB185" s="216"/>
      <c r="MWC185" s="216"/>
      <c r="MWD185" s="216"/>
      <c r="MWE185" s="216"/>
      <c r="MWF185" s="216"/>
      <c r="MWG185" s="216"/>
      <c r="MWH185" s="216"/>
      <c r="MWI185" s="216"/>
      <c r="MWJ185" s="216"/>
      <c r="MWK185" s="216"/>
      <c r="MWL185" s="216"/>
      <c r="MWM185" s="216"/>
      <c r="MWN185" s="216"/>
      <c r="MWO185" s="216"/>
      <c r="MWP185" s="216"/>
      <c r="MWQ185" s="216"/>
      <c r="MWR185" s="216"/>
      <c r="MWS185" s="216"/>
      <c r="MWT185" s="216"/>
      <c r="MWU185" s="216"/>
      <c r="MWV185" s="216"/>
      <c r="MWW185" s="216"/>
      <c r="MWX185" s="216"/>
      <c r="MWY185" s="216"/>
      <c r="MWZ185" s="216"/>
      <c r="MXA185" s="216"/>
      <c r="MXB185" s="216"/>
      <c r="MXC185" s="216"/>
      <c r="MXD185" s="216"/>
      <c r="MXE185" s="216"/>
      <c r="MXF185" s="216"/>
      <c r="MXG185" s="216"/>
      <c r="MXH185" s="216"/>
      <c r="MXI185" s="216"/>
      <c r="MXJ185" s="216"/>
      <c r="MXK185" s="216"/>
      <c r="MXL185" s="216"/>
      <c r="MXM185" s="216"/>
      <c r="MXN185" s="216"/>
      <c r="MXO185" s="216"/>
      <c r="MXP185" s="216"/>
      <c r="MXQ185" s="216"/>
      <c r="MXR185" s="216"/>
      <c r="MXS185" s="216"/>
      <c r="MXT185" s="216"/>
      <c r="MXU185" s="216"/>
      <c r="MXV185" s="216"/>
      <c r="MXW185" s="216"/>
      <c r="MXX185" s="216"/>
      <c r="MXY185" s="216"/>
      <c r="MXZ185" s="216"/>
      <c r="MYA185" s="216"/>
      <c r="MYB185" s="216"/>
      <c r="MYC185" s="216"/>
      <c r="MYD185" s="216"/>
      <c r="MYE185" s="216"/>
      <c r="MYF185" s="216"/>
      <c r="MYG185" s="216"/>
      <c r="MYH185" s="216"/>
      <c r="MYI185" s="216"/>
      <c r="MYJ185" s="216"/>
      <c r="MYK185" s="216"/>
      <c r="MYL185" s="216"/>
      <c r="MYM185" s="216"/>
      <c r="MYN185" s="216"/>
      <c r="MYO185" s="216"/>
      <c r="MYP185" s="216"/>
      <c r="MYQ185" s="216"/>
      <c r="MYR185" s="216"/>
      <c r="MYS185" s="216"/>
      <c r="MYT185" s="216"/>
      <c r="MYU185" s="216"/>
      <c r="MYV185" s="216"/>
      <c r="MYW185" s="216"/>
      <c r="MYX185" s="216"/>
      <c r="MYY185" s="216"/>
      <c r="MYZ185" s="216"/>
      <c r="MZA185" s="216"/>
      <c r="MZB185" s="216"/>
      <c r="MZC185" s="216"/>
      <c r="MZD185" s="216"/>
      <c r="MZE185" s="216"/>
      <c r="MZF185" s="216"/>
      <c r="MZG185" s="216"/>
      <c r="MZH185" s="216"/>
      <c r="MZI185" s="216"/>
      <c r="MZJ185" s="216"/>
      <c r="MZK185" s="216"/>
      <c r="MZL185" s="216"/>
      <c r="MZM185" s="216"/>
      <c r="MZN185" s="216"/>
      <c r="MZO185" s="216"/>
      <c r="MZP185" s="216"/>
      <c r="MZQ185" s="216"/>
      <c r="MZR185" s="216"/>
      <c r="MZS185" s="216"/>
      <c r="MZT185" s="216"/>
      <c r="MZU185" s="216"/>
      <c r="MZV185" s="216"/>
      <c r="MZW185" s="216"/>
      <c r="MZX185" s="216"/>
      <c r="MZY185" s="216"/>
      <c r="MZZ185" s="216"/>
      <c r="NAA185" s="216"/>
      <c r="NAB185" s="216"/>
      <c r="NAC185" s="216"/>
      <c r="NAD185" s="216"/>
      <c r="NAE185" s="216"/>
      <c r="NAF185" s="216"/>
      <c r="NAG185" s="216"/>
      <c r="NAH185" s="216"/>
      <c r="NAI185" s="216"/>
      <c r="NAJ185" s="216"/>
      <c r="NAK185" s="216"/>
      <c r="NAL185" s="216"/>
      <c r="NAM185" s="216"/>
      <c r="NAN185" s="216"/>
      <c r="NAO185" s="216"/>
      <c r="NAP185" s="216"/>
      <c r="NAQ185" s="216"/>
      <c r="NAR185" s="216"/>
      <c r="NAS185" s="216"/>
      <c r="NAT185" s="216"/>
      <c r="NAU185" s="216"/>
      <c r="NAV185" s="216"/>
      <c r="NAW185" s="216"/>
      <c r="NAX185" s="216"/>
      <c r="NAY185" s="216"/>
      <c r="NAZ185" s="216"/>
      <c r="NBA185" s="216"/>
      <c r="NBB185" s="216"/>
      <c r="NBC185" s="216"/>
      <c r="NBD185" s="216"/>
      <c r="NBE185" s="216"/>
      <c r="NBF185" s="216"/>
      <c r="NBG185" s="216"/>
      <c r="NBH185" s="216"/>
      <c r="NBI185" s="216"/>
      <c r="NBJ185" s="216"/>
      <c r="NBK185" s="216"/>
      <c r="NBL185" s="216"/>
      <c r="NBM185" s="216"/>
      <c r="NBN185" s="216"/>
      <c r="NBO185" s="216"/>
      <c r="NBP185" s="216"/>
      <c r="NBQ185" s="216"/>
      <c r="NBR185" s="216"/>
      <c r="NBS185" s="216"/>
      <c r="NBT185" s="216"/>
      <c r="NBU185" s="216"/>
      <c r="NBV185" s="216"/>
      <c r="NBW185" s="216"/>
      <c r="NBX185" s="216"/>
      <c r="NBY185" s="216"/>
      <c r="NBZ185" s="216"/>
      <c r="NCA185" s="216"/>
      <c r="NCB185" s="216"/>
      <c r="NCC185" s="216"/>
      <c r="NCD185" s="216"/>
      <c r="NCE185" s="216"/>
      <c r="NCF185" s="216"/>
      <c r="NCG185" s="216"/>
      <c r="NCH185" s="216"/>
      <c r="NCI185" s="216"/>
      <c r="NCJ185" s="216"/>
      <c r="NCK185" s="216"/>
      <c r="NCL185" s="216"/>
      <c r="NCM185" s="216"/>
      <c r="NCN185" s="216"/>
      <c r="NCO185" s="216"/>
      <c r="NCP185" s="216"/>
      <c r="NCQ185" s="216"/>
      <c r="NCR185" s="216"/>
      <c r="NCS185" s="216"/>
      <c r="NCT185" s="216"/>
      <c r="NCU185" s="216"/>
      <c r="NCV185" s="216"/>
      <c r="NCW185" s="216"/>
      <c r="NCX185" s="216"/>
      <c r="NCY185" s="216"/>
      <c r="NCZ185" s="216"/>
      <c r="NDA185" s="216"/>
      <c r="NDB185" s="216"/>
      <c r="NDC185" s="216"/>
      <c r="NDD185" s="216"/>
      <c r="NDE185" s="216"/>
      <c r="NDF185" s="216"/>
      <c r="NDG185" s="216"/>
      <c r="NDH185" s="216"/>
      <c r="NDI185" s="216"/>
      <c r="NDJ185" s="216"/>
      <c r="NDK185" s="216"/>
      <c r="NDL185" s="216"/>
      <c r="NDM185" s="216"/>
      <c r="NDN185" s="216"/>
      <c r="NDO185" s="216"/>
      <c r="NDP185" s="216"/>
      <c r="NDQ185" s="216"/>
      <c r="NDR185" s="216"/>
      <c r="NDS185" s="216"/>
      <c r="NDT185" s="216"/>
      <c r="NDU185" s="216"/>
      <c r="NDV185" s="216"/>
      <c r="NDW185" s="216"/>
      <c r="NDX185" s="216"/>
      <c r="NDY185" s="216"/>
      <c r="NDZ185" s="216"/>
      <c r="NEA185" s="216"/>
      <c r="NEB185" s="216"/>
      <c r="NEC185" s="216"/>
      <c r="NED185" s="216"/>
      <c r="NEE185" s="216"/>
      <c r="NEF185" s="216"/>
      <c r="NEG185" s="216"/>
      <c r="NEH185" s="216"/>
      <c r="NEI185" s="216"/>
      <c r="NEJ185" s="216"/>
      <c r="NEK185" s="216"/>
      <c r="NEL185" s="216"/>
      <c r="NEM185" s="216"/>
      <c r="NEN185" s="216"/>
      <c r="NEO185" s="216"/>
      <c r="NEP185" s="216"/>
      <c r="NEQ185" s="216"/>
      <c r="NER185" s="216"/>
      <c r="NES185" s="216"/>
      <c r="NET185" s="216"/>
      <c r="NEU185" s="216"/>
      <c r="NEV185" s="216"/>
      <c r="NEW185" s="216"/>
      <c r="NEX185" s="216"/>
      <c r="NEY185" s="216"/>
      <c r="NEZ185" s="216"/>
      <c r="NFA185" s="216"/>
      <c r="NFB185" s="216"/>
      <c r="NFC185" s="216"/>
      <c r="NFD185" s="216"/>
      <c r="NFE185" s="216"/>
      <c r="NFF185" s="216"/>
      <c r="NFG185" s="216"/>
      <c r="NFH185" s="216"/>
      <c r="NFI185" s="216"/>
      <c r="NFJ185" s="216"/>
      <c r="NFK185" s="216"/>
      <c r="NFL185" s="216"/>
      <c r="NFM185" s="216"/>
      <c r="NFN185" s="216"/>
      <c r="NFO185" s="216"/>
      <c r="NFP185" s="216"/>
      <c r="NFQ185" s="216"/>
      <c r="NFR185" s="216"/>
      <c r="NFS185" s="216"/>
      <c r="NFT185" s="216"/>
      <c r="NFU185" s="216"/>
      <c r="NFV185" s="216"/>
      <c r="NFW185" s="216"/>
      <c r="NFX185" s="216"/>
      <c r="NFY185" s="216"/>
      <c r="NFZ185" s="216"/>
      <c r="NGA185" s="216"/>
      <c r="NGB185" s="216"/>
      <c r="NGC185" s="216"/>
      <c r="NGD185" s="216"/>
      <c r="NGE185" s="216"/>
      <c r="NGF185" s="216"/>
      <c r="NGG185" s="216"/>
      <c r="NGH185" s="216"/>
      <c r="NGI185" s="216"/>
      <c r="NGJ185" s="216"/>
      <c r="NGK185" s="216"/>
      <c r="NGL185" s="216"/>
      <c r="NGM185" s="216"/>
      <c r="NGN185" s="216"/>
      <c r="NGO185" s="216"/>
      <c r="NGP185" s="216"/>
      <c r="NGQ185" s="216"/>
      <c r="NGR185" s="216"/>
      <c r="NGS185" s="216"/>
      <c r="NGT185" s="216"/>
      <c r="NGU185" s="216"/>
      <c r="NGV185" s="216"/>
      <c r="NGW185" s="216"/>
      <c r="NGX185" s="216"/>
      <c r="NGY185" s="216"/>
      <c r="NGZ185" s="216"/>
      <c r="NHA185" s="216"/>
      <c r="NHB185" s="216"/>
      <c r="NHC185" s="216"/>
      <c r="NHD185" s="216"/>
      <c r="NHE185" s="216"/>
      <c r="NHF185" s="216"/>
      <c r="NHG185" s="216"/>
      <c r="NHH185" s="216"/>
      <c r="NHI185" s="216"/>
      <c r="NHJ185" s="216"/>
      <c r="NHK185" s="216"/>
      <c r="NHL185" s="216"/>
      <c r="NHM185" s="216"/>
      <c r="NHN185" s="216"/>
      <c r="NHO185" s="216"/>
      <c r="NHP185" s="216"/>
      <c r="NHQ185" s="216"/>
      <c r="NHR185" s="216"/>
      <c r="NHS185" s="216"/>
      <c r="NHT185" s="216"/>
      <c r="NHU185" s="216"/>
      <c r="NHV185" s="216"/>
      <c r="NHW185" s="216"/>
      <c r="NHX185" s="216"/>
      <c r="NHY185" s="216"/>
      <c r="NHZ185" s="216"/>
      <c r="NIA185" s="216"/>
      <c r="NIB185" s="216"/>
      <c r="NIC185" s="216"/>
      <c r="NID185" s="216"/>
      <c r="NIE185" s="216"/>
      <c r="NIF185" s="216"/>
      <c r="NIG185" s="216"/>
      <c r="NIH185" s="216"/>
      <c r="NII185" s="216"/>
      <c r="NIJ185" s="216"/>
      <c r="NIK185" s="216"/>
      <c r="NIL185" s="216"/>
      <c r="NIM185" s="216"/>
      <c r="NIN185" s="216"/>
      <c r="NIO185" s="216"/>
      <c r="NIP185" s="216"/>
      <c r="NIQ185" s="216"/>
      <c r="NIR185" s="216"/>
      <c r="NIS185" s="216"/>
      <c r="NIT185" s="216"/>
      <c r="NIU185" s="216"/>
      <c r="NIV185" s="216"/>
      <c r="NIW185" s="216"/>
      <c r="NIX185" s="216"/>
      <c r="NIY185" s="216"/>
      <c r="NIZ185" s="216"/>
      <c r="NJA185" s="216"/>
      <c r="NJB185" s="216"/>
      <c r="NJC185" s="216"/>
      <c r="NJD185" s="216"/>
      <c r="NJE185" s="216"/>
      <c r="NJF185" s="216"/>
      <c r="NJG185" s="216"/>
      <c r="NJH185" s="216"/>
      <c r="NJI185" s="216"/>
      <c r="NJJ185" s="216"/>
      <c r="NJK185" s="216"/>
      <c r="NJL185" s="216"/>
      <c r="NJM185" s="216"/>
      <c r="NJN185" s="216"/>
      <c r="NJO185" s="216"/>
      <c r="NJP185" s="216"/>
      <c r="NJQ185" s="216"/>
      <c r="NJR185" s="216"/>
      <c r="NJS185" s="216"/>
      <c r="NJT185" s="216"/>
      <c r="NJU185" s="216"/>
      <c r="NJV185" s="216"/>
      <c r="NJW185" s="216"/>
      <c r="NJX185" s="216"/>
      <c r="NJY185" s="216"/>
      <c r="NJZ185" s="216"/>
      <c r="NKA185" s="216"/>
      <c r="NKB185" s="216"/>
      <c r="NKC185" s="216"/>
      <c r="NKD185" s="216"/>
      <c r="NKE185" s="216"/>
      <c r="NKF185" s="216"/>
      <c r="NKG185" s="216"/>
      <c r="NKH185" s="216"/>
      <c r="NKI185" s="216"/>
      <c r="NKJ185" s="216"/>
      <c r="NKK185" s="216"/>
      <c r="NKL185" s="216"/>
      <c r="NKM185" s="216"/>
      <c r="NKN185" s="216"/>
      <c r="NKO185" s="216"/>
      <c r="NKP185" s="216"/>
      <c r="NKQ185" s="216"/>
      <c r="NKR185" s="216"/>
      <c r="NKS185" s="216"/>
      <c r="NKT185" s="216"/>
      <c r="NKU185" s="216"/>
      <c r="NKV185" s="216"/>
      <c r="NKW185" s="216"/>
      <c r="NKX185" s="216"/>
      <c r="NKY185" s="216"/>
      <c r="NKZ185" s="216"/>
      <c r="NLA185" s="216"/>
      <c r="NLB185" s="216"/>
      <c r="NLC185" s="216"/>
      <c r="NLD185" s="216"/>
      <c r="NLE185" s="216"/>
      <c r="NLF185" s="216"/>
      <c r="NLG185" s="216"/>
      <c r="NLH185" s="216"/>
      <c r="NLI185" s="216"/>
      <c r="NLJ185" s="216"/>
      <c r="NLK185" s="216"/>
      <c r="NLL185" s="216"/>
      <c r="NLM185" s="216"/>
      <c r="NLN185" s="216"/>
      <c r="NLO185" s="216"/>
      <c r="NLP185" s="216"/>
      <c r="NLQ185" s="216"/>
      <c r="NLR185" s="216"/>
      <c r="NLS185" s="216"/>
      <c r="NLT185" s="216"/>
      <c r="NLU185" s="216"/>
      <c r="NLV185" s="216"/>
      <c r="NLW185" s="216"/>
      <c r="NLX185" s="216"/>
      <c r="NLY185" s="216"/>
      <c r="NLZ185" s="216"/>
      <c r="NMA185" s="216"/>
      <c r="NMB185" s="216"/>
      <c r="NMC185" s="216"/>
      <c r="NMD185" s="216"/>
      <c r="NME185" s="216"/>
      <c r="NMF185" s="216"/>
      <c r="NMG185" s="216"/>
      <c r="NMH185" s="216"/>
      <c r="NMI185" s="216"/>
      <c r="NMJ185" s="216"/>
      <c r="NMK185" s="216"/>
      <c r="NML185" s="216"/>
      <c r="NMM185" s="216"/>
      <c r="NMN185" s="216"/>
      <c r="NMO185" s="216"/>
      <c r="NMP185" s="216"/>
      <c r="NMQ185" s="216"/>
      <c r="NMR185" s="216"/>
      <c r="NMS185" s="216"/>
      <c r="NMT185" s="216"/>
      <c r="NMU185" s="216"/>
      <c r="NMV185" s="216"/>
      <c r="NMW185" s="216"/>
      <c r="NMX185" s="216"/>
      <c r="NMY185" s="216"/>
      <c r="NMZ185" s="216"/>
      <c r="NNA185" s="216"/>
      <c r="NNB185" s="216"/>
      <c r="NNC185" s="216"/>
      <c r="NND185" s="216"/>
      <c r="NNE185" s="216"/>
      <c r="NNF185" s="216"/>
      <c r="NNG185" s="216"/>
      <c r="NNH185" s="216"/>
      <c r="NNI185" s="216"/>
      <c r="NNJ185" s="216"/>
      <c r="NNK185" s="216"/>
      <c r="NNL185" s="216"/>
      <c r="NNM185" s="216"/>
      <c r="NNN185" s="216"/>
      <c r="NNO185" s="216"/>
      <c r="NNP185" s="216"/>
      <c r="NNQ185" s="216"/>
      <c r="NNR185" s="216"/>
      <c r="NNS185" s="216"/>
      <c r="NNT185" s="216"/>
      <c r="NNU185" s="216"/>
      <c r="NNV185" s="216"/>
      <c r="NNW185" s="216"/>
      <c r="NNX185" s="216"/>
      <c r="NNY185" s="216"/>
      <c r="NNZ185" s="216"/>
      <c r="NOA185" s="216"/>
      <c r="NOB185" s="216"/>
      <c r="NOC185" s="216"/>
      <c r="NOD185" s="216"/>
      <c r="NOE185" s="216"/>
      <c r="NOF185" s="216"/>
      <c r="NOG185" s="216"/>
      <c r="NOH185" s="216"/>
      <c r="NOI185" s="216"/>
      <c r="NOJ185" s="216"/>
      <c r="NOK185" s="216"/>
      <c r="NOL185" s="216"/>
      <c r="NOM185" s="216"/>
      <c r="NON185" s="216"/>
      <c r="NOO185" s="216"/>
      <c r="NOP185" s="216"/>
      <c r="NOQ185" s="216"/>
      <c r="NOR185" s="216"/>
      <c r="NOS185" s="216"/>
      <c r="NOT185" s="216"/>
      <c r="NOU185" s="216"/>
      <c r="NOV185" s="216"/>
      <c r="NOW185" s="216"/>
      <c r="NOX185" s="216"/>
      <c r="NOY185" s="216"/>
      <c r="NOZ185" s="216"/>
      <c r="NPA185" s="216"/>
      <c r="NPB185" s="216"/>
      <c r="NPC185" s="216"/>
      <c r="NPD185" s="216"/>
      <c r="NPE185" s="216"/>
      <c r="NPF185" s="216"/>
      <c r="NPG185" s="216"/>
      <c r="NPH185" s="216"/>
      <c r="NPI185" s="216"/>
      <c r="NPJ185" s="216"/>
      <c r="NPK185" s="216"/>
      <c r="NPL185" s="216"/>
      <c r="NPM185" s="216"/>
      <c r="NPN185" s="216"/>
      <c r="NPO185" s="216"/>
      <c r="NPP185" s="216"/>
      <c r="NPQ185" s="216"/>
      <c r="NPR185" s="216"/>
      <c r="NPS185" s="216"/>
      <c r="NPT185" s="216"/>
      <c r="NPU185" s="216"/>
      <c r="NPV185" s="216"/>
      <c r="NPW185" s="216"/>
      <c r="NPX185" s="216"/>
      <c r="NPY185" s="216"/>
      <c r="NPZ185" s="216"/>
      <c r="NQA185" s="216"/>
      <c r="NQB185" s="216"/>
      <c r="NQC185" s="216"/>
      <c r="NQD185" s="216"/>
      <c r="NQE185" s="216"/>
      <c r="NQF185" s="216"/>
      <c r="NQG185" s="216"/>
      <c r="NQH185" s="216"/>
      <c r="NQI185" s="216"/>
      <c r="NQJ185" s="216"/>
      <c r="NQK185" s="216"/>
      <c r="NQL185" s="216"/>
      <c r="NQM185" s="216"/>
      <c r="NQN185" s="216"/>
      <c r="NQO185" s="216"/>
      <c r="NQP185" s="216"/>
      <c r="NQQ185" s="216"/>
      <c r="NQR185" s="216"/>
      <c r="NQS185" s="216"/>
      <c r="NQT185" s="216"/>
      <c r="NQU185" s="216"/>
      <c r="NQV185" s="216"/>
      <c r="NQW185" s="216"/>
      <c r="NQX185" s="216"/>
      <c r="NQY185" s="216"/>
      <c r="NQZ185" s="216"/>
      <c r="NRA185" s="216"/>
      <c r="NRB185" s="216"/>
      <c r="NRC185" s="216"/>
      <c r="NRD185" s="216"/>
      <c r="NRE185" s="216"/>
      <c r="NRF185" s="216"/>
      <c r="NRG185" s="216"/>
      <c r="NRH185" s="216"/>
      <c r="NRI185" s="216"/>
      <c r="NRJ185" s="216"/>
      <c r="NRK185" s="216"/>
      <c r="NRL185" s="216"/>
      <c r="NRM185" s="216"/>
      <c r="NRN185" s="216"/>
      <c r="NRO185" s="216"/>
      <c r="NRP185" s="216"/>
      <c r="NRQ185" s="216"/>
      <c r="NRR185" s="216"/>
      <c r="NRS185" s="216"/>
      <c r="NRT185" s="216"/>
      <c r="NRU185" s="216"/>
      <c r="NRV185" s="216"/>
      <c r="NRW185" s="216"/>
      <c r="NRX185" s="216"/>
      <c r="NRY185" s="216"/>
      <c r="NRZ185" s="216"/>
      <c r="NSA185" s="216"/>
      <c r="NSB185" s="216"/>
      <c r="NSC185" s="216"/>
      <c r="NSD185" s="216"/>
      <c r="NSE185" s="216"/>
      <c r="NSF185" s="216"/>
      <c r="NSG185" s="216"/>
      <c r="NSH185" s="216"/>
      <c r="NSI185" s="216"/>
      <c r="NSJ185" s="216"/>
      <c r="NSK185" s="216"/>
      <c r="NSL185" s="216"/>
      <c r="NSM185" s="216"/>
      <c r="NSN185" s="216"/>
      <c r="NSO185" s="216"/>
      <c r="NSP185" s="216"/>
      <c r="NSQ185" s="216"/>
      <c r="NSR185" s="216"/>
      <c r="NSS185" s="216"/>
      <c r="NST185" s="216"/>
      <c r="NSU185" s="216"/>
      <c r="NSV185" s="216"/>
      <c r="NSW185" s="216"/>
      <c r="NSX185" s="216"/>
      <c r="NSY185" s="216"/>
      <c r="NSZ185" s="216"/>
      <c r="NTA185" s="216"/>
      <c r="NTB185" s="216"/>
      <c r="NTC185" s="216"/>
      <c r="NTD185" s="216"/>
      <c r="NTE185" s="216"/>
      <c r="NTF185" s="216"/>
      <c r="NTG185" s="216"/>
      <c r="NTH185" s="216"/>
      <c r="NTI185" s="216"/>
      <c r="NTJ185" s="216"/>
      <c r="NTK185" s="216"/>
      <c r="NTL185" s="216"/>
      <c r="NTM185" s="216"/>
      <c r="NTN185" s="216"/>
      <c r="NTO185" s="216"/>
      <c r="NTP185" s="216"/>
      <c r="NTQ185" s="216"/>
      <c r="NTR185" s="216"/>
      <c r="NTS185" s="216"/>
      <c r="NTT185" s="216"/>
      <c r="NTU185" s="216"/>
      <c r="NTV185" s="216"/>
      <c r="NTW185" s="216"/>
      <c r="NTX185" s="216"/>
      <c r="NTY185" s="216"/>
      <c r="NTZ185" s="216"/>
      <c r="NUA185" s="216"/>
      <c r="NUB185" s="216"/>
      <c r="NUC185" s="216"/>
      <c r="NUD185" s="216"/>
      <c r="NUE185" s="216"/>
      <c r="NUF185" s="216"/>
      <c r="NUG185" s="216"/>
      <c r="NUH185" s="216"/>
      <c r="NUI185" s="216"/>
      <c r="NUJ185" s="216"/>
      <c r="NUK185" s="216"/>
      <c r="NUL185" s="216"/>
      <c r="NUM185" s="216"/>
      <c r="NUN185" s="216"/>
      <c r="NUO185" s="216"/>
      <c r="NUP185" s="216"/>
      <c r="NUQ185" s="216"/>
      <c r="NUR185" s="216"/>
      <c r="NUS185" s="216"/>
      <c r="NUT185" s="216"/>
      <c r="NUU185" s="216"/>
      <c r="NUV185" s="216"/>
      <c r="NUW185" s="216"/>
      <c r="NUX185" s="216"/>
      <c r="NUY185" s="216"/>
      <c r="NUZ185" s="216"/>
      <c r="NVA185" s="216"/>
      <c r="NVB185" s="216"/>
      <c r="NVC185" s="216"/>
      <c r="NVD185" s="216"/>
      <c r="NVE185" s="216"/>
      <c r="NVF185" s="216"/>
      <c r="NVG185" s="216"/>
      <c r="NVH185" s="216"/>
      <c r="NVI185" s="216"/>
      <c r="NVJ185" s="216"/>
      <c r="NVK185" s="216"/>
      <c r="NVL185" s="216"/>
      <c r="NVM185" s="216"/>
      <c r="NVN185" s="216"/>
      <c r="NVO185" s="216"/>
      <c r="NVP185" s="216"/>
      <c r="NVQ185" s="216"/>
      <c r="NVR185" s="216"/>
      <c r="NVS185" s="216"/>
      <c r="NVT185" s="216"/>
      <c r="NVU185" s="216"/>
      <c r="NVV185" s="216"/>
      <c r="NVW185" s="216"/>
      <c r="NVX185" s="216"/>
      <c r="NVY185" s="216"/>
      <c r="NVZ185" s="216"/>
      <c r="NWA185" s="216"/>
      <c r="NWB185" s="216"/>
      <c r="NWC185" s="216"/>
      <c r="NWD185" s="216"/>
      <c r="NWE185" s="216"/>
      <c r="NWF185" s="216"/>
      <c r="NWG185" s="216"/>
      <c r="NWH185" s="216"/>
      <c r="NWI185" s="216"/>
      <c r="NWJ185" s="216"/>
      <c r="NWK185" s="216"/>
      <c r="NWL185" s="216"/>
      <c r="NWM185" s="216"/>
      <c r="NWN185" s="216"/>
      <c r="NWO185" s="216"/>
      <c r="NWP185" s="216"/>
      <c r="NWQ185" s="216"/>
      <c r="NWR185" s="216"/>
      <c r="NWS185" s="216"/>
      <c r="NWT185" s="216"/>
      <c r="NWU185" s="216"/>
      <c r="NWV185" s="216"/>
      <c r="NWW185" s="216"/>
      <c r="NWX185" s="216"/>
      <c r="NWY185" s="216"/>
      <c r="NWZ185" s="216"/>
      <c r="NXA185" s="216"/>
      <c r="NXB185" s="216"/>
      <c r="NXC185" s="216"/>
      <c r="NXD185" s="216"/>
      <c r="NXE185" s="216"/>
      <c r="NXF185" s="216"/>
      <c r="NXG185" s="216"/>
      <c r="NXH185" s="216"/>
      <c r="NXI185" s="216"/>
      <c r="NXJ185" s="216"/>
      <c r="NXK185" s="216"/>
      <c r="NXL185" s="216"/>
      <c r="NXM185" s="216"/>
      <c r="NXN185" s="216"/>
      <c r="NXO185" s="216"/>
      <c r="NXP185" s="216"/>
      <c r="NXQ185" s="216"/>
      <c r="NXR185" s="216"/>
      <c r="NXS185" s="216"/>
      <c r="NXT185" s="216"/>
      <c r="NXU185" s="216"/>
      <c r="NXV185" s="216"/>
      <c r="NXW185" s="216"/>
      <c r="NXX185" s="216"/>
      <c r="NXY185" s="216"/>
      <c r="NXZ185" s="216"/>
      <c r="NYA185" s="216"/>
      <c r="NYB185" s="216"/>
      <c r="NYC185" s="216"/>
      <c r="NYD185" s="216"/>
      <c r="NYE185" s="216"/>
      <c r="NYF185" s="216"/>
      <c r="NYG185" s="216"/>
      <c r="NYH185" s="216"/>
      <c r="NYI185" s="216"/>
      <c r="NYJ185" s="216"/>
      <c r="NYK185" s="216"/>
      <c r="NYL185" s="216"/>
      <c r="NYM185" s="216"/>
      <c r="NYN185" s="216"/>
      <c r="NYO185" s="216"/>
      <c r="NYP185" s="216"/>
      <c r="NYQ185" s="216"/>
      <c r="NYR185" s="216"/>
      <c r="NYS185" s="216"/>
      <c r="NYT185" s="216"/>
      <c r="NYU185" s="216"/>
      <c r="NYV185" s="216"/>
      <c r="NYW185" s="216"/>
      <c r="NYX185" s="216"/>
      <c r="NYY185" s="216"/>
      <c r="NYZ185" s="216"/>
      <c r="NZA185" s="216"/>
      <c r="NZB185" s="216"/>
      <c r="NZC185" s="216"/>
      <c r="NZD185" s="216"/>
      <c r="NZE185" s="216"/>
      <c r="NZF185" s="216"/>
      <c r="NZG185" s="216"/>
      <c r="NZH185" s="216"/>
      <c r="NZI185" s="216"/>
      <c r="NZJ185" s="216"/>
      <c r="NZK185" s="216"/>
      <c r="NZL185" s="216"/>
      <c r="NZM185" s="216"/>
      <c r="NZN185" s="216"/>
      <c r="NZO185" s="216"/>
      <c r="NZP185" s="216"/>
      <c r="NZQ185" s="216"/>
      <c r="NZR185" s="216"/>
      <c r="NZS185" s="216"/>
      <c r="NZT185" s="216"/>
      <c r="NZU185" s="216"/>
      <c r="NZV185" s="216"/>
      <c r="NZW185" s="216"/>
      <c r="NZX185" s="216"/>
      <c r="NZY185" s="216"/>
      <c r="NZZ185" s="216"/>
      <c r="OAA185" s="216"/>
      <c r="OAB185" s="216"/>
      <c r="OAC185" s="216"/>
      <c r="OAD185" s="216"/>
      <c r="OAE185" s="216"/>
      <c r="OAF185" s="216"/>
      <c r="OAG185" s="216"/>
      <c r="OAH185" s="216"/>
      <c r="OAI185" s="216"/>
      <c r="OAJ185" s="216"/>
      <c r="OAK185" s="216"/>
      <c r="OAL185" s="216"/>
      <c r="OAM185" s="216"/>
      <c r="OAN185" s="216"/>
      <c r="OAO185" s="216"/>
      <c r="OAP185" s="216"/>
      <c r="OAQ185" s="216"/>
      <c r="OAR185" s="216"/>
      <c r="OAS185" s="216"/>
      <c r="OAT185" s="216"/>
      <c r="OAU185" s="216"/>
      <c r="OAV185" s="216"/>
      <c r="OAW185" s="216"/>
      <c r="OAX185" s="216"/>
      <c r="OAY185" s="216"/>
      <c r="OAZ185" s="216"/>
      <c r="OBA185" s="216"/>
      <c r="OBB185" s="216"/>
      <c r="OBC185" s="216"/>
      <c r="OBD185" s="216"/>
      <c r="OBE185" s="216"/>
      <c r="OBF185" s="216"/>
      <c r="OBG185" s="216"/>
      <c r="OBH185" s="216"/>
      <c r="OBI185" s="216"/>
      <c r="OBJ185" s="216"/>
      <c r="OBK185" s="216"/>
      <c r="OBL185" s="216"/>
      <c r="OBM185" s="216"/>
      <c r="OBN185" s="216"/>
      <c r="OBO185" s="216"/>
      <c r="OBP185" s="216"/>
      <c r="OBQ185" s="216"/>
      <c r="OBR185" s="216"/>
      <c r="OBS185" s="216"/>
      <c r="OBT185" s="216"/>
      <c r="OBU185" s="216"/>
      <c r="OBV185" s="216"/>
      <c r="OBW185" s="216"/>
      <c r="OBX185" s="216"/>
      <c r="OBY185" s="216"/>
      <c r="OBZ185" s="216"/>
      <c r="OCA185" s="216"/>
      <c r="OCB185" s="216"/>
      <c r="OCC185" s="216"/>
      <c r="OCD185" s="216"/>
      <c r="OCE185" s="216"/>
      <c r="OCF185" s="216"/>
      <c r="OCG185" s="216"/>
      <c r="OCH185" s="216"/>
      <c r="OCI185" s="216"/>
      <c r="OCJ185" s="216"/>
      <c r="OCK185" s="216"/>
      <c r="OCL185" s="216"/>
      <c r="OCM185" s="216"/>
      <c r="OCN185" s="216"/>
      <c r="OCO185" s="216"/>
      <c r="OCP185" s="216"/>
      <c r="OCQ185" s="216"/>
      <c r="OCR185" s="216"/>
      <c r="OCS185" s="216"/>
      <c r="OCT185" s="216"/>
      <c r="OCU185" s="216"/>
      <c r="OCV185" s="216"/>
      <c r="OCW185" s="216"/>
      <c r="OCX185" s="216"/>
      <c r="OCY185" s="216"/>
      <c r="OCZ185" s="216"/>
      <c r="ODA185" s="216"/>
      <c r="ODB185" s="216"/>
      <c r="ODC185" s="216"/>
      <c r="ODD185" s="216"/>
      <c r="ODE185" s="216"/>
      <c r="ODF185" s="216"/>
      <c r="ODG185" s="216"/>
      <c r="ODH185" s="216"/>
      <c r="ODI185" s="216"/>
      <c r="ODJ185" s="216"/>
      <c r="ODK185" s="216"/>
      <c r="ODL185" s="216"/>
      <c r="ODM185" s="216"/>
      <c r="ODN185" s="216"/>
      <c r="ODO185" s="216"/>
      <c r="ODP185" s="216"/>
      <c r="ODQ185" s="216"/>
      <c r="ODR185" s="216"/>
      <c r="ODS185" s="216"/>
      <c r="ODT185" s="216"/>
      <c r="ODU185" s="216"/>
      <c r="ODV185" s="216"/>
      <c r="ODW185" s="216"/>
      <c r="ODX185" s="216"/>
      <c r="ODY185" s="216"/>
      <c r="ODZ185" s="216"/>
      <c r="OEA185" s="216"/>
      <c r="OEB185" s="216"/>
      <c r="OEC185" s="216"/>
      <c r="OED185" s="216"/>
      <c r="OEE185" s="216"/>
      <c r="OEF185" s="216"/>
      <c r="OEG185" s="216"/>
      <c r="OEH185" s="216"/>
      <c r="OEI185" s="216"/>
      <c r="OEJ185" s="216"/>
      <c r="OEK185" s="216"/>
      <c r="OEL185" s="216"/>
      <c r="OEM185" s="216"/>
      <c r="OEN185" s="216"/>
      <c r="OEO185" s="216"/>
      <c r="OEP185" s="216"/>
      <c r="OEQ185" s="216"/>
      <c r="OER185" s="216"/>
      <c r="OES185" s="216"/>
      <c r="OET185" s="216"/>
      <c r="OEU185" s="216"/>
      <c r="OEV185" s="216"/>
      <c r="OEW185" s="216"/>
      <c r="OEX185" s="216"/>
      <c r="OEY185" s="216"/>
      <c r="OEZ185" s="216"/>
      <c r="OFA185" s="216"/>
      <c r="OFB185" s="216"/>
      <c r="OFC185" s="216"/>
      <c r="OFD185" s="216"/>
      <c r="OFE185" s="216"/>
      <c r="OFF185" s="216"/>
      <c r="OFG185" s="216"/>
      <c r="OFH185" s="216"/>
      <c r="OFI185" s="216"/>
      <c r="OFJ185" s="216"/>
      <c r="OFK185" s="216"/>
      <c r="OFL185" s="216"/>
      <c r="OFM185" s="216"/>
      <c r="OFN185" s="216"/>
      <c r="OFO185" s="216"/>
      <c r="OFP185" s="216"/>
      <c r="OFQ185" s="216"/>
      <c r="OFR185" s="216"/>
      <c r="OFS185" s="216"/>
      <c r="OFT185" s="216"/>
      <c r="OFU185" s="216"/>
      <c r="OFV185" s="216"/>
      <c r="OFW185" s="216"/>
      <c r="OFX185" s="216"/>
      <c r="OFY185" s="216"/>
      <c r="OFZ185" s="216"/>
      <c r="OGA185" s="216"/>
      <c r="OGB185" s="216"/>
      <c r="OGC185" s="216"/>
      <c r="OGD185" s="216"/>
      <c r="OGE185" s="216"/>
      <c r="OGF185" s="216"/>
      <c r="OGG185" s="216"/>
      <c r="OGH185" s="216"/>
      <c r="OGI185" s="216"/>
      <c r="OGJ185" s="216"/>
      <c r="OGK185" s="216"/>
      <c r="OGL185" s="216"/>
      <c r="OGM185" s="216"/>
      <c r="OGN185" s="216"/>
      <c r="OGO185" s="216"/>
      <c r="OGP185" s="216"/>
      <c r="OGQ185" s="216"/>
      <c r="OGR185" s="216"/>
      <c r="OGS185" s="216"/>
      <c r="OGT185" s="216"/>
      <c r="OGU185" s="216"/>
      <c r="OGV185" s="216"/>
      <c r="OGW185" s="216"/>
      <c r="OGX185" s="216"/>
      <c r="OGY185" s="216"/>
      <c r="OGZ185" s="216"/>
      <c r="OHA185" s="216"/>
      <c r="OHB185" s="216"/>
      <c r="OHC185" s="216"/>
      <c r="OHD185" s="216"/>
      <c r="OHE185" s="216"/>
      <c r="OHF185" s="216"/>
      <c r="OHG185" s="216"/>
      <c r="OHH185" s="216"/>
      <c r="OHI185" s="216"/>
      <c r="OHJ185" s="216"/>
      <c r="OHK185" s="216"/>
      <c r="OHL185" s="216"/>
      <c r="OHM185" s="216"/>
      <c r="OHN185" s="216"/>
      <c r="OHO185" s="216"/>
      <c r="OHP185" s="216"/>
      <c r="OHQ185" s="216"/>
      <c r="OHR185" s="216"/>
      <c r="OHS185" s="216"/>
      <c r="OHT185" s="216"/>
      <c r="OHU185" s="216"/>
      <c r="OHV185" s="216"/>
      <c r="OHW185" s="216"/>
      <c r="OHX185" s="216"/>
      <c r="OHY185" s="216"/>
      <c r="OHZ185" s="216"/>
      <c r="OIA185" s="216"/>
      <c r="OIB185" s="216"/>
      <c r="OIC185" s="216"/>
      <c r="OID185" s="216"/>
      <c r="OIE185" s="216"/>
      <c r="OIF185" s="216"/>
      <c r="OIG185" s="216"/>
      <c r="OIH185" s="216"/>
      <c r="OII185" s="216"/>
      <c r="OIJ185" s="216"/>
      <c r="OIK185" s="216"/>
      <c r="OIL185" s="216"/>
      <c r="OIM185" s="216"/>
      <c r="OIN185" s="216"/>
      <c r="OIO185" s="216"/>
      <c r="OIP185" s="216"/>
      <c r="OIQ185" s="216"/>
      <c r="OIR185" s="216"/>
      <c r="OIS185" s="216"/>
      <c r="OIT185" s="216"/>
      <c r="OIU185" s="216"/>
      <c r="OIV185" s="216"/>
      <c r="OIW185" s="216"/>
      <c r="OIX185" s="216"/>
      <c r="OIY185" s="216"/>
      <c r="OIZ185" s="216"/>
      <c r="OJA185" s="216"/>
      <c r="OJB185" s="216"/>
      <c r="OJC185" s="216"/>
      <c r="OJD185" s="216"/>
      <c r="OJE185" s="216"/>
      <c r="OJF185" s="216"/>
      <c r="OJG185" s="216"/>
      <c r="OJH185" s="216"/>
      <c r="OJI185" s="216"/>
      <c r="OJJ185" s="216"/>
      <c r="OJK185" s="216"/>
      <c r="OJL185" s="216"/>
      <c r="OJM185" s="216"/>
      <c r="OJN185" s="216"/>
      <c r="OJO185" s="216"/>
      <c r="OJP185" s="216"/>
      <c r="OJQ185" s="216"/>
      <c r="OJR185" s="216"/>
      <c r="OJS185" s="216"/>
      <c r="OJT185" s="216"/>
      <c r="OJU185" s="216"/>
      <c r="OJV185" s="216"/>
      <c r="OJW185" s="216"/>
      <c r="OJX185" s="216"/>
      <c r="OJY185" s="216"/>
      <c r="OJZ185" s="216"/>
      <c r="OKA185" s="216"/>
      <c r="OKB185" s="216"/>
      <c r="OKC185" s="216"/>
      <c r="OKD185" s="216"/>
      <c r="OKE185" s="216"/>
      <c r="OKF185" s="216"/>
      <c r="OKG185" s="216"/>
      <c r="OKH185" s="216"/>
      <c r="OKI185" s="216"/>
      <c r="OKJ185" s="216"/>
      <c r="OKK185" s="216"/>
      <c r="OKL185" s="216"/>
      <c r="OKM185" s="216"/>
      <c r="OKN185" s="216"/>
      <c r="OKO185" s="216"/>
      <c r="OKP185" s="216"/>
      <c r="OKQ185" s="216"/>
      <c r="OKR185" s="216"/>
      <c r="OKS185" s="216"/>
      <c r="OKT185" s="216"/>
      <c r="OKU185" s="216"/>
      <c r="OKV185" s="216"/>
      <c r="OKW185" s="216"/>
      <c r="OKX185" s="216"/>
      <c r="OKY185" s="216"/>
      <c r="OKZ185" s="216"/>
      <c r="OLA185" s="216"/>
      <c r="OLB185" s="216"/>
      <c r="OLC185" s="216"/>
      <c r="OLD185" s="216"/>
      <c r="OLE185" s="216"/>
      <c r="OLF185" s="216"/>
      <c r="OLG185" s="216"/>
      <c r="OLH185" s="216"/>
      <c r="OLI185" s="216"/>
      <c r="OLJ185" s="216"/>
      <c r="OLK185" s="216"/>
      <c r="OLL185" s="216"/>
      <c r="OLM185" s="216"/>
      <c r="OLN185" s="216"/>
      <c r="OLO185" s="216"/>
      <c r="OLP185" s="216"/>
      <c r="OLQ185" s="216"/>
      <c r="OLR185" s="216"/>
      <c r="OLS185" s="216"/>
      <c r="OLT185" s="216"/>
      <c r="OLU185" s="216"/>
      <c r="OLV185" s="216"/>
      <c r="OLW185" s="216"/>
      <c r="OLX185" s="216"/>
      <c r="OLY185" s="216"/>
      <c r="OLZ185" s="216"/>
      <c r="OMA185" s="216"/>
      <c r="OMB185" s="216"/>
      <c r="OMC185" s="216"/>
      <c r="OMD185" s="216"/>
      <c r="OME185" s="216"/>
      <c r="OMF185" s="216"/>
      <c r="OMG185" s="216"/>
      <c r="OMH185" s="216"/>
      <c r="OMI185" s="216"/>
      <c r="OMJ185" s="216"/>
      <c r="OMK185" s="216"/>
      <c r="OML185" s="216"/>
      <c r="OMM185" s="216"/>
      <c r="OMN185" s="216"/>
      <c r="OMO185" s="216"/>
      <c r="OMP185" s="216"/>
      <c r="OMQ185" s="216"/>
      <c r="OMR185" s="216"/>
      <c r="OMS185" s="216"/>
      <c r="OMT185" s="216"/>
      <c r="OMU185" s="216"/>
      <c r="OMV185" s="216"/>
      <c r="OMW185" s="216"/>
      <c r="OMX185" s="216"/>
      <c r="OMY185" s="216"/>
      <c r="OMZ185" s="216"/>
      <c r="ONA185" s="216"/>
      <c r="ONB185" s="216"/>
      <c r="ONC185" s="216"/>
      <c r="OND185" s="216"/>
      <c r="ONE185" s="216"/>
      <c r="ONF185" s="216"/>
      <c r="ONG185" s="216"/>
      <c r="ONH185" s="216"/>
      <c r="ONI185" s="216"/>
      <c r="ONJ185" s="216"/>
      <c r="ONK185" s="216"/>
      <c r="ONL185" s="216"/>
      <c r="ONM185" s="216"/>
      <c r="ONN185" s="216"/>
      <c r="ONO185" s="216"/>
      <c r="ONP185" s="216"/>
      <c r="ONQ185" s="216"/>
      <c r="ONR185" s="216"/>
      <c r="ONS185" s="216"/>
      <c r="ONT185" s="216"/>
      <c r="ONU185" s="216"/>
      <c r="ONV185" s="216"/>
      <c r="ONW185" s="216"/>
      <c r="ONX185" s="216"/>
      <c r="ONY185" s="216"/>
      <c r="ONZ185" s="216"/>
      <c r="OOA185" s="216"/>
      <c r="OOB185" s="216"/>
      <c r="OOC185" s="216"/>
      <c r="OOD185" s="216"/>
      <c r="OOE185" s="216"/>
      <c r="OOF185" s="216"/>
      <c r="OOG185" s="216"/>
      <c r="OOH185" s="216"/>
      <c r="OOI185" s="216"/>
      <c r="OOJ185" s="216"/>
      <c r="OOK185" s="216"/>
      <c r="OOL185" s="216"/>
      <c r="OOM185" s="216"/>
      <c r="OON185" s="216"/>
      <c r="OOO185" s="216"/>
      <c r="OOP185" s="216"/>
      <c r="OOQ185" s="216"/>
      <c r="OOR185" s="216"/>
      <c r="OOS185" s="216"/>
      <c r="OOT185" s="216"/>
      <c r="OOU185" s="216"/>
      <c r="OOV185" s="216"/>
      <c r="OOW185" s="216"/>
      <c r="OOX185" s="216"/>
      <c r="OOY185" s="216"/>
      <c r="OOZ185" s="216"/>
      <c r="OPA185" s="216"/>
      <c r="OPB185" s="216"/>
      <c r="OPC185" s="216"/>
      <c r="OPD185" s="216"/>
      <c r="OPE185" s="216"/>
      <c r="OPF185" s="216"/>
      <c r="OPG185" s="216"/>
      <c r="OPH185" s="216"/>
      <c r="OPI185" s="216"/>
      <c r="OPJ185" s="216"/>
      <c r="OPK185" s="216"/>
      <c r="OPL185" s="216"/>
      <c r="OPM185" s="216"/>
      <c r="OPN185" s="216"/>
      <c r="OPO185" s="216"/>
      <c r="OPP185" s="216"/>
      <c r="OPQ185" s="216"/>
      <c r="OPR185" s="216"/>
      <c r="OPS185" s="216"/>
      <c r="OPT185" s="216"/>
      <c r="OPU185" s="216"/>
      <c r="OPV185" s="216"/>
      <c r="OPW185" s="216"/>
      <c r="OPX185" s="216"/>
      <c r="OPY185" s="216"/>
      <c r="OPZ185" s="216"/>
      <c r="OQA185" s="216"/>
      <c r="OQB185" s="216"/>
      <c r="OQC185" s="216"/>
      <c r="OQD185" s="216"/>
      <c r="OQE185" s="216"/>
      <c r="OQF185" s="216"/>
      <c r="OQG185" s="216"/>
      <c r="OQH185" s="216"/>
      <c r="OQI185" s="216"/>
      <c r="OQJ185" s="216"/>
      <c r="OQK185" s="216"/>
      <c r="OQL185" s="216"/>
      <c r="OQM185" s="216"/>
      <c r="OQN185" s="216"/>
      <c r="OQO185" s="216"/>
      <c r="OQP185" s="216"/>
      <c r="OQQ185" s="216"/>
      <c r="OQR185" s="216"/>
      <c r="OQS185" s="216"/>
      <c r="OQT185" s="216"/>
      <c r="OQU185" s="216"/>
      <c r="OQV185" s="216"/>
      <c r="OQW185" s="216"/>
      <c r="OQX185" s="216"/>
      <c r="OQY185" s="216"/>
      <c r="OQZ185" s="216"/>
      <c r="ORA185" s="216"/>
      <c r="ORB185" s="216"/>
      <c r="ORC185" s="216"/>
      <c r="ORD185" s="216"/>
      <c r="ORE185" s="216"/>
      <c r="ORF185" s="216"/>
      <c r="ORG185" s="216"/>
      <c r="ORH185" s="216"/>
      <c r="ORI185" s="216"/>
      <c r="ORJ185" s="216"/>
      <c r="ORK185" s="216"/>
      <c r="ORL185" s="216"/>
      <c r="ORM185" s="216"/>
      <c r="ORN185" s="216"/>
      <c r="ORO185" s="216"/>
      <c r="ORP185" s="216"/>
      <c r="ORQ185" s="216"/>
      <c r="ORR185" s="216"/>
      <c r="ORS185" s="216"/>
      <c r="ORT185" s="216"/>
      <c r="ORU185" s="216"/>
      <c r="ORV185" s="216"/>
      <c r="ORW185" s="216"/>
      <c r="ORX185" s="216"/>
      <c r="ORY185" s="216"/>
      <c r="ORZ185" s="216"/>
      <c r="OSA185" s="216"/>
      <c r="OSB185" s="216"/>
      <c r="OSC185" s="216"/>
      <c r="OSD185" s="216"/>
      <c r="OSE185" s="216"/>
      <c r="OSF185" s="216"/>
      <c r="OSG185" s="216"/>
      <c r="OSH185" s="216"/>
      <c r="OSI185" s="216"/>
      <c r="OSJ185" s="216"/>
      <c r="OSK185" s="216"/>
      <c r="OSL185" s="216"/>
      <c r="OSM185" s="216"/>
      <c r="OSN185" s="216"/>
      <c r="OSO185" s="216"/>
      <c r="OSP185" s="216"/>
      <c r="OSQ185" s="216"/>
      <c r="OSR185" s="216"/>
      <c r="OSS185" s="216"/>
      <c r="OST185" s="216"/>
      <c r="OSU185" s="216"/>
      <c r="OSV185" s="216"/>
      <c r="OSW185" s="216"/>
      <c r="OSX185" s="216"/>
      <c r="OSY185" s="216"/>
      <c r="OSZ185" s="216"/>
      <c r="OTA185" s="216"/>
      <c r="OTB185" s="216"/>
      <c r="OTC185" s="216"/>
      <c r="OTD185" s="216"/>
      <c r="OTE185" s="216"/>
      <c r="OTF185" s="216"/>
      <c r="OTG185" s="216"/>
      <c r="OTH185" s="216"/>
      <c r="OTI185" s="216"/>
      <c r="OTJ185" s="216"/>
      <c r="OTK185" s="216"/>
      <c r="OTL185" s="216"/>
      <c r="OTM185" s="216"/>
      <c r="OTN185" s="216"/>
      <c r="OTO185" s="216"/>
      <c r="OTP185" s="216"/>
      <c r="OTQ185" s="216"/>
      <c r="OTR185" s="216"/>
      <c r="OTS185" s="216"/>
      <c r="OTT185" s="216"/>
      <c r="OTU185" s="216"/>
      <c r="OTV185" s="216"/>
      <c r="OTW185" s="216"/>
      <c r="OTX185" s="216"/>
      <c r="OTY185" s="216"/>
      <c r="OTZ185" s="216"/>
      <c r="OUA185" s="216"/>
      <c r="OUB185" s="216"/>
      <c r="OUC185" s="216"/>
      <c r="OUD185" s="216"/>
      <c r="OUE185" s="216"/>
      <c r="OUF185" s="216"/>
      <c r="OUG185" s="216"/>
      <c r="OUH185" s="216"/>
      <c r="OUI185" s="216"/>
      <c r="OUJ185" s="216"/>
      <c r="OUK185" s="216"/>
      <c r="OUL185" s="216"/>
      <c r="OUM185" s="216"/>
      <c r="OUN185" s="216"/>
      <c r="OUO185" s="216"/>
      <c r="OUP185" s="216"/>
      <c r="OUQ185" s="216"/>
      <c r="OUR185" s="216"/>
      <c r="OUS185" s="216"/>
      <c r="OUT185" s="216"/>
      <c r="OUU185" s="216"/>
      <c r="OUV185" s="216"/>
      <c r="OUW185" s="216"/>
      <c r="OUX185" s="216"/>
      <c r="OUY185" s="216"/>
      <c r="OUZ185" s="216"/>
      <c r="OVA185" s="216"/>
      <c r="OVB185" s="216"/>
      <c r="OVC185" s="216"/>
      <c r="OVD185" s="216"/>
      <c r="OVE185" s="216"/>
      <c r="OVF185" s="216"/>
      <c r="OVG185" s="216"/>
      <c r="OVH185" s="216"/>
      <c r="OVI185" s="216"/>
      <c r="OVJ185" s="216"/>
      <c r="OVK185" s="216"/>
      <c r="OVL185" s="216"/>
      <c r="OVM185" s="216"/>
      <c r="OVN185" s="216"/>
      <c r="OVO185" s="216"/>
      <c r="OVP185" s="216"/>
      <c r="OVQ185" s="216"/>
      <c r="OVR185" s="216"/>
      <c r="OVS185" s="216"/>
      <c r="OVT185" s="216"/>
      <c r="OVU185" s="216"/>
      <c r="OVV185" s="216"/>
      <c r="OVW185" s="216"/>
      <c r="OVX185" s="216"/>
      <c r="OVY185" s="216"/>
      <c r="OVZ185" s="216"/>
      <c r="OWA185" s="216"/>
      <c r="OWB185" s="216"/>
      <c r="OWC185" s="216"/>
      <c r="OWD185" s="216"/>
      <c r="OWE185" s="216"/>
      <c r="OWF185" s="216"/>
      <c r="OWG185" s="216"/>
      <c r="OWH185" s="216"/>
      <c r="OWI185" s="216"/>
      <c r="OWJ185" s="216"/>
      <c r="OWK185" s="216"/>
      <c r="OWL185" s="216"/>
      <c r="OWM185" s="216"/>
      <c r="OWN185" s="216"/>
      <c r="OWO185" s="216"/>
      <c r="OWP185" s="216"/>
      <c r="OWQ185" s="216"/>
      <c r="OWR185" s="216"/>
      <c r="OWS185" s="216"/>
      <c r="OWT185" s="216"/>
      <c r="OWU185" s="216"/>
      <c r="OWV185" s="216"/>
      <c r="OWW185" s="216"/>
      <c r="OWX185" s="216"/>
      <c r="OWY185" s="216"/>
      <c r="OWZ185" s="216"/>
      <c r="OXA185" s="216"/>
      <c r="OXB185" s="216"/>
      <c r="OXC185" s="216"/>
      <c r="OXD185" s="216"/>
      <c r="OXE185" s="216"/>
      <c r="OXF185" s="216"/>
      <c r="OXG185" s="216"/>
      <c r="OXH185" s="216"/>
      <c r="OXI185" s="216"/>
      <c r="OXJ185" s="216"/>
      <c r="OXK185" s="216"/>
      <c r="OXL185" s="216"/>
      <c r="OXM185" s="216"/>
      <c r="OXN185" s="216"/>
      <c r="OXO185" s="216"/>
      <c r="OXP185" s="216"/>
      <c r="OXQ185" s="216"/>
      <c r="OXR185" s="216"/>
      <c r="OXS185" s="216"/>
      <c r="OXT185" s="216"/>
      <c r="OXU185" s="216"/>
      <c r="OXV185" s="216"/>
      <c r="OXW185" s="216"/>
      <c r="OXX185" s="216"/>
      <c r="OXY185" s="216"/>
      <c r="OXZ185" s="216"/>
      <c r="OYA185" s="216"/>
      <c r="OYB185" s="216"/>
      <c r="OYC185" s="216"/>
      <c r="OYD185" s="216"/>
      <c r="OYE185" s="216"/>
      <c r="OYF185" s="216"/>
      <c r="OYG185" s="216"/>
      <c r="OYH185" s="216"/>
      <c r="OYI185" s="216"/>
      <c r="OYJ185" s="216"/>
      <c r="OYK185" s="216"/>
      <c r="OYL185" s="216"/>
      <c r="OYM185" s="216"/>
      <c r="OYN185" s="216"/>
      <c r="OYO185" s="216"/>
      <c r="OYP185" s="216"/>
      <c r="OYQ185" s="216"/>
      <c r="OYR185" s="216"/>
      <c r="OYS185" s="216"/>
      <c r="OYT185" s="216"/>
      <c r="OYU185" s="216"/>
      <c r="OYV185" s="216"/>
      <c r="OYW185" s="216"/>
      <c r="OYX185" s="216"/>
      <c r="OYY185" s="216"/>
      <c r="OYZ185" s="216"/>
      <c r="OZA185" s="216"/>
      <c r="OZB185" s="216"/>
      <c r="OZC185" s="216"/>
      <c r="OZD185" s="216"/>
      <c r="OZE185" s="216"/>
      <c r="OZF185" s="216"/>
      <c r="OZG185" s="216"/>
      <c r="OZH185" s="216"/>
      <c r="OZI185" s="216"/>
      <c r="OZJ185" s="216"/>
      <c r="OZK185" s="216"/>
      <c r="OZL185" s="216"/>
      <c r="OZM185" s="216"/>
      <c r="OZN185" s="216"/>
      <c r="OZO185" s="216"/>
      <c r="OZP185" s="216"/>
      <c r="OZQ185" s="216"/>
      <c r="OZR185" s="216"/>
      <c r="OZS185" s="216"/>
      <c r="OZT185" s="216"/>
      <c r="OZU185" s="216"/>
      <c r="OZV185" s="216"/>
      <c r="OZW185" s="216"/>
      <c r="OZX185" s="216"/>
      <c r="OZY185" s="216"/>
      <c r="OZZ185" s="216"/>
      <c r="PAA185" s="216"/>
      <c r="PAB185" s="216"/>
      <c r="PAC185" s="216"/>
      <c r="PAD185" s="216"/>
      <c r="PAE185" s="216"/>
      <c r="PAF185" s="216"/>
      <c r="PAG185" s="216"/>
      <c r="PAH185" s="216"/>
      <c r="PAI185" s="216"/>
      <c r="PAJ185" s="216"/>
      <c r="PAK185" s="216"/>
      <c r="PAL185" s="216"/>
      <c r="PAM185" s="216"/>
      <c r="PAN185" s="216"/>
      <c r="PAO185" s="216"/>
      <c r="PAP185" s="216"/>
      <c r="PAQ185" s="216"/>
      <c r="PAR185" s="216"/>
      <c r="PAS185" s="216"/>
      <c r="PAT185" s="216"/>
      <c r="PAU185" s="216"/>
      <c r="PAV185" s="216"/>
      <c r="PAW185" s="216"/>
      <c r="PAX185" s="216"/>
      <c r="PAY185" s="216"/>
      <c r="PAZ185" s="216"/>
      <c r="PBA185" s="216"/>
      <c r="PBB185" s="216"/>
      <c r="PBC185" s="216"/>
      <c r="PBD185" s="216"/>
      <c r="PBE185" s="216"/>
      <c r="PBF185" s="216"/>
      <c r="PBG185" s="216"/>
      <c r="PBH185" s="216"/>
      <c r="PBI185" s="216"/>
      <c r="PBJ185" s="216"/>
      <c r="PBK185" s="216"/>
      <c r="PBL185" s="216"/>
      <c r="PBM185" s="216"/>
      <c r="PBN185" s="216"/>
      <c r="PBO185" s="216"/>
      <c r="PBP185" s="216"/>
      <c r="PBQ185" s="216"/>
      <c r="PBR185" s="216"/>
      <c r="PBS185" s="216"/>
      <c r="PBT185" s="216"/>
      <c r="PBU185" s="216"/>
      <c r="PBV185" s="216"/>
      <c r="PBW185" s="216"/>
      <c r="PBX185" s="216"/>
      <c r="PBY185" s="216"/>
      <c r="PBZ185" s="216"/>
      <c r="PCA185" s="216"/>
      <c r="PCB185" s="216"/>
      <c r="PCC185" s="216"/>
      <c r="PCD185" s="216"/>
      <c r="PCE185" s="216"/>
      <c r="PCF185" s="216"/>
      <c r="PCG185" s="216"/>
      <c r="PCH185" s="216"/>
      <c r="PCI185" s="216"/>
      <c r="PCJ185" s="216"/>
      <c r="PCK185" s="216"/>
      <c r="PCL185" s="216"/>
      <c r="PCM185" s="216"/>
      <c r="PCN185" s="216"/>
      <c r="PCO185" s="216"/>
      <c r="PCP185" s="216"/>
      <c r="PCQ185" s="216"/>
      <c r="PCR185" s="216"/>
      <c r="PCS185" s="216"/>
      <c r="PCT185" s="216"/>
      <c r="PCU185" s="216"/>
      <c r="PCV185" s="216"/>
      <c r="PCW185" s="216"/>
      <c r="PCX185" s="216"/>
      <c r="PCY185" s="216"/>
      <c r="PCZ185" s="216"/>
      <c r="PDA185" s="216"/>
      <c r="PDB185" s="216"/>
      <c r="PDC185" s="216"/>
      <c r="PDD185" s="216"/>
      <c r="PDE185" s="216"/>
      <c r="PDF185" s="216"/>
      <c r="PDG185" s="216"/>
      <c r="PDH185" s="216"/>
      <c r="PDI185" s="216"/>
      <c r="PDJ185" s="216"/>
      <c r="PDK185" s="216"/>
      <c r="PDL185" s="216"/>
      <c r="PDM185" s="216"/>
      <c r="PDN185" s="216"/>
      <c r="PDO185" s="216"/>
      <c r="PDP185" s="216"/>
      <c r="PDQ185" s="216"/>
      <c r="PDR185" s="216"/>
      <c r="PDS185" s="216"/>
      <c r="PDT185" s="216"/>
      <c r="PDU185" s="216"/>
      <c r="PDV185" s="216"/>
      <c r="PDW185" s="216"/>
      <c r="PDX185" s="216"/>
      <c r="PDY185" s="216"/>
      <c r="PDZ185" s="216"/>
      <c r="PEA185" s="216"/>
      <c r="PEB185" s="216"/>
      <c r="PEC185" s="216"/>
      <c r="PED185" s="216"/>
      <c r="PEE185" s="216"/>
      <c r="PEF185" s="216"/>
      <c r="PEG185" s="216"/>
      <c r="PEH185" s="216"/>
      <c r="PEI185" s="216"/>
      <c r="PEJ185" s="216"/>
      <c r="PEK185" s="216"/>
      <c r="PEL185" s="216"/>
      <c r="PEM185" s="216"/>
      <c r="PEN185" s="216"/>
      <c r="PEO185" s="216"/>
      <c r="PEP185" s="216"/>
      <c r="PEQ185" s="216"/>
      <c r="PER185" s="216"/>
      <c r="PES185" s="216"/>
      <c r="PET185" s="216"/>
      <c r="PEU185" s="216"/>
      <c r="PEV185" s="216"/>
      <c r="PEW185" s="216"/>
      <c r="PEX185" s="216"/>
      <c r="PEY185" s="216"/>
      <c r="PEZ185" s="216"/>
      <c r="PFA185" s="216"/>
      <c r="PFB185" s="216"/>
      <c r="PFC185" s="216"/>
      <c r="PFD185" s="216"/>
      <c r="PFE185" s="216"/>
      <c r="PFF185" s="216"/>
      <c r="PFG185" s="216"/>
      <c r="PFH185" s="216"/>
      <c r="PFI185" s="216"/>
      <c r="PFJ185" s="216"/>
      <c r="PFK185" s="216"/>
      <c r="PFL185" s="216"/>
      <c r="PFM185" s="216"/>
      <c r="PFN185" s="216"/>
      <c r="PFO185" s="216"/>
      <c r="PFP185" s="216"/>
      <c r="PFQ185" s="216"/>
      <c r="PFR185" s="216"/>
      <c r="PFS185" s="216"/>
      <c r="PFT185" s="216"/>
      <c r="PFU185" s="216"/>
      <c r="PFV185" s="216"/>
      <c r="PFW185" s="216"/>
      <c r="PFX185" s="216"/>
      <c r="PFY185" s="216"/>
      <c r="PFZ185" s="216"/>
      <c r="PGA185" s="216"/>
      <c r="PGB185" s="216"/>
      <c r="PGC185" s="216"/>
      <c r="PGD185" s="216"/>
      <c r="PGE185" s="216"/>
      <c r="PGF185" s="216"/>
      <c r="PGG185" s="216"/>
      <c r="PGH185" s="216"/>
      <c r="PGI185" s="216"/>
      <c r="PGJ185" s="216"/>
      <c r="PGK185" s="216"/>
      <c r="PGL185" s="216"/>
      <c r="PGM185" s="216"/>
      <c r="PGN185" s="216"/>
      <c r="PGO185" s="216"/>
      <c r="PGP185" s="216"/>
      <c r="PGQ185" s="216"/>
      <c r="PGR185" s="216"/>
      <c r="PGS185" s="216"/>
      <c r="PGT185" s="216"/>
      <c r="PGU185" s="216"/>
      <c r="PGV185" s="216"/>
      <c r="PGW185" s="216"/>
      <c r="PGX185" s="216"/>
      <c r="PGY185" s="216"/>
      <c r="PGZ185" s="216"/>
      <c r="PHA185" s="216"/>
      <c r="PHB185" s="216"/>
      <c r="PHC185" s="216"/>
      <c r="PHD185" s="216"/>
      <c r="PHE185" s="216"/>
      <c r="PHF185" s="216"/>
      <c r="PHG185" s="216"/>
      <c r="PHH185" s="216"/>
      <c r="PHI185" s="216"/>
      <c r="PHJ185" s="216"/>
      <c r="PHK185" s="216"/>
      <c r="PHL185" s="216"/>
      <c r="PHM185" s="216"/>
      <c r="PHN185" s="216"/>
      <c r="PHO185" s="216"/>
      <c r="PHP185" s="216"/>
      <c r="PHQ185" s="216"/>
      <c r="PHR185" s="216"/>
      <c r="PHS185" s="216"/>
      <c r="PHT185" s="216"/>
      <c r="PHU185" s="216"/>
      <c r="PHV185" s="216"/>
      <c r="PHW185" s="216"/>
      <c r="PHX185" s="216"/>
      <c r="PHY185" s="216"/>
      <c r="PHZ185" s="216"/>
      <c r="PIA185" s="216"/>
      <c r="PIB185" s="216"/>
      <c r="PIC185" s="216"/>
      <c r="PID185" s="216"/>
      <c r="PIE185" s="216"/>
      <c r="PIF185" s="216"/>
      <c r="PIG185" s="216"/>
      <c r="PIH185" s="216"/>
      <c r="PII185" s="216"/>
      <c r="PIJ185" s="216"/>
      <c r="PIK185" s="216"/>
      <c r="PIL185" s="216"/>
      <c r="PIM185" s="216"/>
      <c r="PIN185" s="216"/>
      <c r="PIO185" s="216"/>
      <c r="PIP185" s="216"/>
      <c r="PIQ185" s="216"/>
      <c r="PIR185" s="216"/>
      <c r="PIS185" s="216"/>
      <c r="PIT185" s="216"/>
      <c r="PIU185" s="216"/>
      <c r="PIV185" s="216"/>
      <c r="PIW185" s="216"/>
      <c r="PIX185" s="216"/>
      <c r="PIY185" s="216"/>
      <c r="PIZ185" s="216"/>
      <c r="PJA185" s="216"/>
      <c r="PJB185" s="216"/>
      <c r="PJC185" s="216"/>
      <c r="PJD185" s="216"/>
      <c r="PJE185" s="216"/>
      <c r="PJF185" s="216"/>
      <c r="PJG185" s="216"/>
      <c r="PJH185" s="216"/>
      <c r="PJI185" s="216"/>
      <c r="PJJ185" s="216"/>
      <c r="PJK185" s="216"/>
      <c r="PJL185" s="216"/>
      <c r="PJM185" s="216"/>
      <c r="PJN185" s="216"/>
      <c r="PJO185" s="216"/>
      <c r="PJP185" s="216"/>
      <c r="PJQ185" s="216"/>
      <c r="PJR185" s="216"/>
      <c r="PJS185" s="216"/>
      <c r="PJT185" s="216"/>
      <c r="PJU185" s="216"/>
      <c r="PJV185" s="216"/>
      <c r="PJW185" s="216"/>
      <c r="PJX185" s="216"/>
      <c r="PJY185" s="216"/>
      <c r="PJZ185" s="216"/>
      <c r="PKA185" s="216"/>
      <c r="PKB185" s="216"/>
      <c r="PKC185" s="216"/>
      <c r="PKD185" s="216"/>
      <c r="PKE185" s="216"/>
      <c r="PKF185" s="216"/>
      <c r="PKG185" s="216"/>
      <c r="PKH185" s="216"/>
      <c r="PKI185" s="216"/>
      <c r="PKJ185" s="216"/>
      <c r="PKK185" s="216"/>
      <c r="PKL185" s="216"/>
      <c r="PKM185" s="216"/>
      <c r="PKN185" s="216"/>
      <c r="PKO185" s="216"/>
      <c r="PKP185" s="216"/>
      <c r="PKQ185" s="216"/>
      <c r="PKR185" s="216"/>
      <c r="PKS185" s="216"/>
      <c r="PKT185" s="216"/>
      <c r="PKU185" s="216"/>
      <c r="PKV185" s="216"/>
      <c r="PKW185" s="216"/>
      <c r="PKX185" s="216"/>
      <c r="PKY185" s="216"/>
      <c r="PKZ185" s="216"/>
      <c r="PLA185" s="216"/>
      <c r="PLB185" s="216"/>
      <c r="PLC185" s="216"/>
      <c r="PLD185" s="216"/>
      <c r="PLE185" s="216"/>
      <c r="PLF185" s="216"/>
      <c r="PLG185" s="216"/>
      <c r="PLH185" s="216"/>
      <c r="PLI185" s="216"/>
      <c r="PLJ185" s="216"/>
      <c r="PLK185" s="216"/>
      <c r="PLL185" s="216"/>
      <c r="PLM185" s="216"/>
      <c r="PLN185" s="216"/>
      <c r="PLO185" s="216"/>
      <c r="PLP185" s="216"/>
      <c r="PLQ185" s="216"/>
      <c r="PLR185" s="216"/>
      <c r="PLS185" s="216"/>
      <c r="PLT185" s="216"/>
      <c r="PLU185" s="216"/>
      <c r="PLV185" s="216"/>
      <c r="PLW185" s="216"/>
      <c r="PLX185" s="216"/>
      <c r="PLY185" s="216"/>
      <c r="PLZ185" s="216"/>
      <c r="PMA185" s="216"/>
      <c r="PMB185" s="216"/>
      <c r="PMC185" s="216"/>
      <c r="PMD185" s="216"/>
      <c r="PME185" s="216"/>
      <c r="PMF185" s="216"/>
      <c r="PMG185" s="216"/>
      <c r="PMH185" s="216"/>
      <c r="PMI185" s="216"/>
      <c r="PMJ185" s="216"/>
      <c r="PMK185" s="216"/>
      <c r="PML185" s="216"/>
      <c r="PMM185" s="216"/>
      <c r="PMN185" s="216"/>
      <c r="PMO185" s="216"/>
      <c r="PMP185" s="216"/>
      <c r="PMQ185" s="216"/>
      <c r="PMR185" s="216"/>
      <c r="PMS185" s="216"/>
      <c r="PMT185" s="216"/>
      <c r="PMU185" s="216"/>
      <c r="PMV185" s="216"/>
      <c r="PMW185" s="216"/>
      <c r="PMX185" s="216"/>
      <c r="PMY185" s="216"/>
      <c r="PMZ185" s="216"/>
      <c r="PNA185" s="216"/>
      <c r="PNB185" s="216"/>
      <c r="PNC185" s="216"/>
      <c r="PND185" s="216"/>
      <c r="PNE185" s="216"/>
      <c r="PNF185" s="216"/>
      <c r="PNG185" s="216"/>
      <c r="PNH185" s="216"/>
      <c r="PNI185" s="216"/>
      <c r="PNJ185" s="216"/>
      <c r="PNK185" s="216"/>
      <c r="PNL185" s="216"/>
      <c r="PNM185" s="216"/>
      <c r="PNN185" s="216"/>
      <c r="PNO185" s="216"/>
      <c r="PNP185" s="216"/>
      <c r="PNQ185" s="216"/>
      <c r="PNR185" s="216"/>
      <c r="PNS185" s="216"/>
      <c r="PNT185" s="216"/>
      <c r="PNU185" s="216"/>
      <c r="PNV185" s="216"/>
      <c r="PNW185" s="216"/>
      <c r="PNX185" s="216"/>
      <c r="PNY185" s="216"/>
      <c r="PNZ185" s="216"/>
      <c r="POA185" s="216"/>
      <c r="POB185" s="216"/>
      <c r="POC185" s="216"/>
      <c r="POD185" s="216"/>
      <c r="POE185" s="216"/>
      <c r="POF185" s="216"/>
      <c r="POG185" s="216"/>
      <c r="POH185" s="216"/>
      <c r="POI185" s="216"/>
      <c r="POJ185" s="216"/>
      <c r="POK185" s="216"/>
      <c r="POL185" s="216"/>
      <c r="POM185" s="216"/>
      <c r="PON185" s="216"/>
      <c r="POO185" s="216"/>
      <c r="POP185" s="216"/>
      <c r="POQ185" s="216"/>
      <c r="POR185" s="216"/>
      <c r="POS185" s="216"/>
      <c r="POT185" s="216"/>
      <c r="POU185" s="216"/>
      <c r="POV185" s="216"/>
      <c r="POW185" s="216"/>
      <c r="POX185" s="216"/>
      <c r="POY185" s="216"/>
      <c r="POZ185" s="216"/>
      <c r="PPA185" s="216"/>
      <c r="PPB185" s="216"/>
      <c r="PPC185" s="216"/>
      <c r="PPD185" s="216"/>
      <c r="PPE185" s="216"/>
      <c r="PPF185" s="216"/>
      <c r="PPG185" s="216"/>
      <c r="PPH185" s="216"/>
      <c r="PPI185" s="216"/>
      <c r="PPJ185" s="216"/>
      <c r="PPK185" s="216"/>
      <c r="PPL185" s="216"/>
      <c r="PPM185" s="216"/>
      <c r="PPN185" s="216"/>
      <c r="PPO185" s="216"/>
      <c r="PPP185" s="216"/>
      <c r="PPQ185" s="216"/>
      <c r="PPR185" s="216"/>
      <c r="PPS185" s="216"/>
      <c r="PPT185" s="216"/>
      <c r="PPU185" s="216"/>
      <c r="PPV185" s="216"/>
      <c r="PPW185" s="216"/>
      <c r="PPX185" s="216"/>
      <c r="PPY185" s="216"/>
      <c r="PPZ185" s="216"/>
      <c r="PQA185" s="216"/>
      <c r="PQB185" s="216"/>
      <c r="PQC185" s="216"/>
      <c r="PQD185" s="216"/>
      <c r="PQE185" s="216"/>
      <c r="PQF185" s="216"/>
      <c r="PQG185" s="216"/>
      <c r="PQH185" s="216"/>
      <c r="PQI185" s="216"/>
      <c r="PQJ185" s="216"/>
      <c r="PQK185" s="216"/>
      <c r="PQL185" s="216"/>
      <c r="PQM185" s="216"/>
      <c r="PQN185" s="216"/>
      <c r="PQO185" s="216"/>
      <c r="PQP185" s="216"/>
      <c r="PQQ185" s="216"/>
      <c r="PQR185" s="216"/>
      <c r="PQS185" s="216"/>
      <c r="PQT185" s="216"/>
      <c r="PQU185" s="216"/>
      <c r="PQV185" s="216"/>
      <c r="PQW185" s="216"/>
      <c r="PQX185" s="216"/>
      <c r="PQY185" s="216"/>
      <c r="PQZ185" s="216"/>
      <c r="PRA185" s="216"/>
      <c r="PRB185" s="216"/>
      <c r="PRC185" s="216"/>
      <c r="PRD185" s="216"/>
      <c r="PRE185" s="216"/>
      <c r="PRF185" s="216"/>
      <c r="PRG185" s="216"/>
      <c r="PRH185" s="216"/>
      <c r="PRI185" s="216"/>
      <c r="PRJ185" s="216"/>
      <c r="PRK185" s="216"/>
      <c r="PRL185" s="216"/>
      <c r="PRM185" s="216"/>
      <c r="PRN185" s="216"/>
      <c r="PRO185" s="216"/>
      <c r="PRP185" s="216"/>
      <c r="PRQ185" s="216"/>
      <c r="PRR185" s="216"/>
      <c r="PRS185" s="216"/>
      <c r="PRT185" s="216"/>
      <c r="PRU185" s="216"/>
      <c r="PRV185" s="216"/>
      <c r="PRW185" s="216"/>
      <c r="PRX185" s="216"/>
      <c r="PRY185" s="216"/>
      <c r="PRZ185" s="216"/>
      <c r="PSA185" s="216"/>
      <c r="PSB185" s="216"/>
      <c r="PSC185" s="216"/>
      <c r="PSD185" s="216"/>
      <c r="PSE185" s="216"/>
      <c r="PSF185" s="216"/>
      <c r="PSG185" s="216"/>
      <c r="PSH185" s="216"/>
      <c r="PSI185" s="216"/>
      <c r="PSJ185" s="216"/>
      <c r="PSK185" s="216"/>
      <c r="PSL185" s="216"/>
      <c r="PSM185" s="216"/>
      <c r="PSN185" s="216"/>
      <c r="PSO185" s="216"/>
      <c r="PSP185" s="216"/>
      <c r="PSQ185" s="216"/>
      <c r="PSR185" s="216"/>
      <c r="PSS185" s="216"/>
      <c r="PST185" s="216"/>
      <c r="PSU185" s="216"/>
      <c r="PSV185" s="216"/>
      <c r="PSW185" s="216"/>
      <c r="PSX185" s="216"/>
      <c r="PSY185" s="216"/>
      <c r="PSZ185" s="216"/>
      <c r="PTA185" s="216"/>
      <c r="PTB185" s="216"/>
      <c r="PTC185" s="216"/>
      <c r="PTD185" s="216"/>
      <c r="PTE185" s="216"/>
      <c r="PTF185" s="216"/>
      <c r="PTG185" s="216"/>
      <c r="PTH185" s="216"/>
      <c r="PTI185" s="216"/>
      <c r="PTJ185" s="216"/>
      <c r="PTK185" s="216"/>
      <c r="PTL185" s="216"/>
      <c r="PTM185" s="216"/>
      <c r="PTN185" s="216"/>
      <c r="PTO185" s="216"/>
      <c r="PTP185" s="216"/>
      <c r="PTQ185" s="216"/>
      <c r="PTR185" s="216"/>
      <c r="PTS185" s="216"/>
      <c r="PTT185" s="216"/>
      <c r="PTU185" s="216"/>
      <c r="PTV185" s="216"/>
      <c r="PTW185" s="216"/>
      <c r="PTX185" s="216"/>
      <c r="PTY185" s="216"/>
      <c r="PTZ185" s="216"/>
      <c r="PUA185" s="216"/>
      <c r="PUB185" s="216"/>
      <c r="PUC185" s="216"/>
      <c r="PUD185" s="216"/>
      <c r="PUE185" s="216"/>
      <c r="PUF185" s="216"/>
      <c r="PUG185" s="216"/>
      <c r="PUH185" s="216"/>
      <c r="PUI185" s="216"/>
      <c r="PUJ185" s="216"/>
      <c r="PUK185" s="216"/>
      <c r="PUL185" s="216"/>
      <c r="PUM185" s="216"/>
      <c r="PUN185" s="216"/>
      <c r="PUO185" s="216"/>
      <c r="PUP185" s="216"/>
      <c r="PUQ185" s="216"/>
      <c r="PUR185" s="216"/>
      <c r="PUS185" s="216"/>
      <c r="PUT185" s="216"/>
      <c r="PUU185" s="216"/>
      <c r="PUV185" s="216"/>
      <c r="PUW185" s="216"/>
      <c r="PUX185" s="216"/>
      <c r="PUY185" s="216"/>
      <c r="PUZ185" s="216"/>
      <c r="PVA185" s="216"/>
      <c r="PVB185" s="216"/>
      <c r="PVC185" s="216"/>
      <c r="PVD185" s="216"/>
      <c r="PVE185" s="216"/>
      <c r="PVF185" s="216"/>
      <c r="PVG185" s="216"/>
      <c r="PVH185" s="216"/>
      <c r="PVI185" s="216"/>
      <c r="PVJ185" s="216"/>
      <c r="PVK185" s="216"/>
      <c r="PVL185" s="216"/>
      <c r="PVM185" s="216"/>
      <c r="PVN185" s="216"/>
      <c r="PVO185" s="216"/>
      <c r="PVP185" s="216"/>
      <c r="PVQ185" s="216"/>
      <c r="PVR185" s="216"/>
      <c r="PVS185" s="216"/>
      <c r="PVT185" s="216"/>
      <c r="PVU185" s="216"/>
      <c r="PVV185" s="216"/>
      <c r="PVW185" s="216"/>
      <c r="PVX185" s="216"/>
      <c r="PVY185" s="216"/>
      <c r="PVZ185" s="216"/>
      <c r="PWA185" s="216"/>
      <c r="PWB185" s="216"/>
      <c r="PWC185" s="216"/>
      <c r="PWD185" s="216"/>
      <c r="PWE185" s="216"/>
      <c r="PWF185" s="216"/>
      <c r="PWG185" s="216"/>
      <c r="PWH185" s="216"/>
      <c r="PWI185" s="216"/>
      <c r="PWJ185" s="216"/>
      <c r="PWK185" s="216"/>
      <c r="PWL185" s="216"/>
      <c r="PWM185" s="216"/>
      <c r="PWN185" s="216"/>
      <c r="PWO185" s="216"/>
      <c r="PWP185" s="216"/>
      <c r="PWQ185" s="216"/>
      <c r="PWR185" s="216"/>
      <c r="PWS185" s="216"/>
      <c r="PWT185" s="216"/>
      <c r="PWU185" s="216"/>
      <c r="PWV185" s="216"/>
      <c r="PWW185" s="216"/>
      <c r="PWX185" s="216"/>
      <c r="PWY185" s="216"/>
      <c r="PWZ185" s="216"/>
      <c r="PXA185" s="216"/>
      <c r="PXB185" s="216"/>
      <c r="PXC185" s="216"/>
      <c r="PXD185" s="216"/>
      <c r="PXE185" s="216"/>
      <c r="PXF185" s="216"/>
      <c r="PXG185" s="216"/>
      <c r="PXH185" s="216"/>
      <c r="PXI185" s="216"/>
      <c r="PXJ185" s="216"/>
      <c r="PXK185" s="216"/>
      <c r="PXL185" s="216"/>
      <c r="PXM185" s="216"/>
      <c r="PXN185" s="216"/>
      <c r="PXO185" s="216"/>
      <c r="PXP185" s="216"/>
      <c r="PXQ185" s="216"/>
      <c r="PXR185" s="216"/>
      <c r="PXS185" s="216"/>
      <c r="PXT185" s="216"/>
      <c r="PXU185" s="216"/>
      <c r="PXV185" s="216"/>
      <c r="PXW185" s="216"/>
      <c r="PXX185" s="216"/>
      <c r="PXY185" s="216"/>
      <c r="PXZ185" s="216"/>
      <c r="PYA185" s="216"/>
      <c r="PYB185" s="216"/>
      <c r="PYC185" s="216"/>
      <c r="PYD185" s="216"/>
      <c r="PYE185" s="216"/>
      <c r="PYF185" s="216"/>
      <c r="PYG185" s="216"/>
      <c r="PYH185" s="216"/>
      <c r="PYI185" s="216"/>
      <c r="PYJ185" s="216"/>
      <c r="PYK185" s="216"/>
      <c r="PYL185" s="216"/>
      <c r="PYM185" s="216"/>
      <c r="PYN185" s="216"/>
      <c r="PYO185" s="216"/>
      <c r="PYP185" s="216"/>
      <c r="PYQ185" s="216"/>
      <c r="PYR185" s="216"/>
      <c r="PYS185" s="216"/>
      <c r="PYT185" s="216"/>
      <c r="PYU185" s="216"/>
      <c r="PYV185" s="216"/>
      <c r="PYW185" s="216"/>
      <c r="PYX185" s="216"/>
      <c r="PYY185" s="216"/>
      <c r="PYZ185" s="216"/>
      <c r="PZA185" s="216"/>
      <c r="PZB185" s="216"/>
      <c r="PZC185" s="216"/>
      <c r="PZD185" s="216"/>
      <c r="PZE185" s="216"/>
      <c r="PZF185" s="216"/>
      <c r="PZG185" s="216"/>
      <c r="PZH185" s="216"/>
      <c r="PZI185" s="216"/>
      <c r="PZJ185" s="216"/>
      <c r="PZK185" s="216"/>
      <c r="PZL185" s="216"/>
      <c r="PZM185" s="216"/>
      <c r="PZN185" s="216"/>
      <c r="PZO185" s="216"/>
      <c r="PZP185" s="216"/>
      <c r="PZQ185" s="216"/>
      <c r="PZR185" s="216"/>
      <c r="PZS185" s="216"/>
      <c r="PZT185" s="216"/>
      <c r="PZU185" s="216"/>
      <c r="PZV185" s="216"/>
      <c r="PZW185" s="216"/>
      <c r="PZX185" s="216"/>
      <c r="PZY185" s="216"/>
      <c r="PZZ185" s="216"/>
      <c r="QAA185" s="216"/>
      <c r="QAB185" s="216"/>
      <c r="QAC185" s="216"/>
      <c r="QAD185" s="216"/>
      <c r="QAE185" s="216"/>
      <c r="QAF185" s="216"/>
      <c r="QAG185" s="216"/>
      <c r="QAH185" s="216"/>
      <c r="QAI185" s="216"/>
      <c r="QAJ185" s="216"/>
      <c r="QAK185" s="216"/>
      <c r="QAL185" s="216"/>
      <c r="QAM185" s="216"/>
      <c r="QAN185" s="216"/>
      <c r="QAO185" s="216"/>
      <c r="QAP185" s="216"/>
      <c r="QAQ185" s="216"/>
      <c r="QAR185" s="216"/>
      <c r="QAS185" s="216"/>
      <c r="QAT185" s="216"/>
      <c r="QAU185" s="216"/>
      <c r="QAV185" s="216"/>
      <c r="QAW185" s="216"/>
      <c r="QAX185" s="216"/>
      <c r="QAY185" s="216"/>
      <c r="QAZ185" s="216"/>
      <c r="QBA185" s="216"/>
      <c r="QBB185" s="216"/>
      <c r="QBC185" s="216"/>
      <c r="QBD185" s="216"/>
      <c r="QBE185" s="216"/>
      <c r="QBF185" s="216"/>
      <c r="QBG185" s="216"/>
      <c r="QBH185" s="216"/>
      <c r="QBI185" s="216"/>
      <c r="QBJ185" s="216"/>
      <c r="QBK185" s="216"/>
      <c r="QBL185" s="216"/>
      <c r="QBM185" s="216"/>
      <c r="QBN185" s="216"/>
      <c r="QBO185" s="216"/>
      <c r="QBP185" s="216"/>
      <c r="QBQ185" s="216"/>
      <c r="QBR185" s="216"/>
      <c r="QBS185" s="216"/>
      <c r="QBT185" s="216"/>
      <c r="QBU185" s="216"/>
      <c r="QBV185" s="216"/>
      <c r="QBW185" s="216"/>
      <c r="QBX185" s="216"/>
      <c r="QBY185" s="216"/>
      <c r="QBZ185" s="216"/>
      <c r="QCA185" s="216"/>
      <c r="QCB185" s="216"/>
      <c r="QCC185" s="216"/>
      <c r="QCD185" s="216"/>
      <c r="QCE185" s="216"/>
      <c r="QCF185" s="216"/>
      <c r="QCG185" s="216"/>
      <c r="QCH185" s="216"/>
      <c r="QCI185" s="216"/>
      <c r="QCJ185" s="216"/>
      <c r="QCK185" s="216"/>
      <c r="QCL185" s="216"/>
      <c r="QCM185" s="216"/>
      <c r="QCN185" s="216"/>
      <c r="QCO185" s="216"/>
      <c r="QCP185" s="216"/>
      <c r="QCQ185" s="216"/>
      <c r="QCR185" s="216"/>
      <c r="QCS185" s="216"/>
      <c r="QCT185" s="216"/>
      <c r="QCU185" s="216"/>
      <c r="QCV185" s="216"/>
      <c r="QCW185" s="216"/>
      <c r="QCX185" s="216"/>
      <c r="QCY185" s="216"/>
      <c r="QCZ185" s="216"/>
      <c r="QDA185" s="216"/>
      <c r="QDB185" s="216"/>
      <c r="QDC185" s="216"/>
      <c r="QDD185" s="216"/>
      <c r="QDE185" s="216"/>
      <c r="QDF185" s="216"/>
      <c r="QDG185" s="216"/>
      <c r="QDH185" s="216"/>
      <c r="QDI185" s="216"/>
      <c r="QDJ185" s="216"/>
      <c r="QDK185" s="216"/>
      <c r="QDL185" s="216"/>
      <c r="QDM185" s="216"/>
      <c r="QDN185" s="216"/>
      <c r="QDO185" s="216"/>
      <c r="QDP185" s="216"/>
      <c r="QDQ185" s="216"/>
      <c r="QDR185" s="216"/>
      <c r="QDS185" s="216"/>
      <c r="QDT185" s="216"/>
      <c r="QDU185" s="216"/>
      <c r="QDV185" s="216"/>
      <c r="QDW185" s="216"/>
      <c r="QDX185" s="216"/>
      <c r="QDY185" s="216"/>
      <c r="QDZ185" s="216"/>
      <c r="QEA185" s="216"/>
      <c r="QEB185" s="216"/>
      <c r="QEC185" s="216"/>
      <c r="QED185" s="216"/>
      <c r="QEE185" s="216"/>
      <c r="QEF185" s="216"/>
      <c r="QEG185" s="216"/>
      <c r="QEH185" s="216"/>
      <c r="QEI185" s="216"/>
      <c r="QEJ185" s="216"/>
      <c r="QEK185" s="216"/>
      <c r="QEL185" s="216"/>
      <c r="QEM185" s="216"/>
      <c r="QEN185" s="216"/>
      <c r="QEO185" s="216"/>
      <c r="QEP185" s="216"/>
      <c r="QEQ185" s="216"/>
      <c r="QER185" s="216"/>
      <c r="QES185" s="216"/>
      <c r="QET185" s="216"/>
      <c r="QEU185" s="216"/>
      <c r="QEV185" s="216"/>
      <c r="QEW185" s="216"/>
      <c r="QEX185" s="216"/>
      <c r="QEY185" s="216"/>
      <c r="QEZ185" s="216"/>
      <c r="QFA185" s="216"/>
      <c r="QFB185" s="216"/>
      <c r="QFC185" s="216"/>
      <c r="QFD185" s="216"/>
      <c r="QFE185" s="216"/>
      <c r="QFF185" s="216"/>
      <c r="QFG185" s="216"/>
      <c r="QFH185" s="216"/>
      <c r="QFI185" s="216"/>
      <c r="QFJ185" s="216"/>
      <c r="QFK185" s="216"/>
      <c r="QFL185" s="216"/>
      <c r="QFM185" s="216"/>
      <c r="QFN185" s="216"/>
      <c r="QFO185" s="216"/>
      <c r="QFP185" s="216"/>
      <c r="QFQ185" s="216"/>
      <c r="QFR185" s="216"/>
      <c r="QFS185" s="216"/>
      <c r="QFT185" s="216"/>
      <c r="QFU185" s="216"/>
      <c r="QFV185" s="216"/>
      <c r="QFW185" s="216"/>
      <c r="QFX185" s="216"/>
      <c r="QFY185" s="216"/>
      <c r="QFZ185" s="216"/>
      <c r="QGA185" s="216"/>
      <c r="QGB185" s="216"/>
      <c r="QGC185" s="216"/>
      <c r="QGD185" s="216"/>
      <c r="QGE185" s="216"/>
      <c r="QGF185" s="216"/>
      <c r="QGG185" s="216"/>
      <c r="QGH185" s="216"/>
      <c r="QGI185" s="216"/>
      <c r="QGJ185" s="216"/>
      <c r="QGK185" s="216"/>
      <c r="QGL185" s="216"/>
      <c r="QGM185" s="216"/>
      <c r="QGN185" s="216"/>
      <c r="QGO185" s="216"/>
      <c r="QGP185" s="216"/>
      <c r="QGQ185" s="216"/>
      <c r="QGR185" s="216"/>
      <c r="QGS185" s="216"/>
      <c r="QGT185" s="216"/>
      <c r="QGU185" s="216"/>
      <c r="QGV185" s="216"/>
      <c r="QGW185" s="216"/>
      <c r="QGX185" s="216"/>
      <c r="QGY185" s="216"/>
      <c r="QGZ185" s="216"/>
      <c r="QHA185" s="216"/>
      <c r="QHB185" s="216"/>
      <c r="QHC185" s="216"/>
      <c r="QHD185" s="216"/>
      <c r="QHE185" s="216"/>
      <c r="QHF185" s="216"/>
      <c r="QHG185" s="216"/>
      <c r="QHH185" s="216"/>
      <c r="QHI185" s="216"/>
      <c r="QHJ185" s="216"/>
      <c r="QHK185" s="216"/>
      <c r="QHL185" s="216"/>
      <c r="QHM185" s="216"/>
      <c r="QHN185" s="216"/>
      <c r="QHO185" s="216"/>
      <c r="QHP185" s="216"/>
      <c r="QHQ185" s="216"/>
      <c r="QHR185" s="216"/>
      <c r="QHS185" s="216"/>
      <c r="QHT185" s="216"/>
      <c r="QHU185" s="216"/>
      <c r="QHV185" s="216"/>
      <c r="QHW185" s="216"/>
      <c r="QHX185" s="216"/>
      <c r="QHY185" s="216"/>
      <c r="QHZ185" s="216"/>
      <c r="QIA185" s="216"/>
      <c r="QIB185" s="216"/>
      <c r="QIC185" s="216"/>
      <c r="QID185" s="216"/>
      <c r="QIE185" s="216"/>
      <c r="QIF185" s="216"/>
      <c r="QIG185" s="216"/>
      <c r="QIH185" s="216"/>
      <c r="QII185" s="216"/>
      <c r="QIJ185" s="216"/>
      <c r="QIK185" s="216"/>
      <c r="QIL185" s="216"/>
      <c r="QIM185" s="216"/>
      <c r="QIN185" s="216"/>
      <c r="QIO185" s="216"/>
      <c r="QIP185" s="216"/>
      <c r="QIQ185" s="216"/>
      <c r="QIR185" s="216"/>
      <c r="QIS185" s="216"/>
      <c r="QIT185" s="216"/>
      <c r="QIU185" s="216"/>
      <c r="QIV185" s="216"/>
      <c r="QIW185" s="216"/>
      <c r="QIX185" s="216"/>
      <c r="QIY185" s="216"/>
      <c r="QIZ185" s="216"/>
      <c r="QJA185" s="216"/>
      <c r="QJB185" s="216"/>
      <c r="QJC185" s="216"/>
      <c r="QJD185" s="216"/>
      <c r="QJE185" s="216"/>
      <c r="QJF185" s="216"/>
      <c r="QJG185" s="216"/>
      <c r="QJH185" s="216"/>
      <c r="QJI185" s="216"/>
      <c r="QJJ185" s="216"/>
      <c r="QJK185" s="216"/>
      <c r="QJL185" s="216"/>
      <c r="QJM185" s="216"/>
      <c r="QJN185" s="216"/>
      <c r="QJO185" s="216"/>
      <c r="QJP185" s="216"/>
      <c r="QJQ185" s="216"/>
      <c r="QJR185" s="216"/>
      <c r="QJS185" s="216"/>
      <c r="QJT185" s="216"/>
      <c r="QJU185" s="216"/>
      <c r="QJV185" s="216"/>
      <c r="QJW185" s="216"/>
      <c r="QJX185" s="216"/>
      <c r="QJY185" s="216"/>
      <c r="QJZ185" s="216"/>
      <c r="QKA185" s="216"/>
      <c r="QKB185" s="216"/>
      <c r="QKC185" s="216"/>
      <c r="QKD185" s="216"/>
      <c r="QKE185" s="216"/>
      <c r="QKF185" s="216"/>
      <c r="QKG185" s="216"/>
      <c r="QKH185" s="216"/>
      <c r="QKI185" s="216"/>
      <c r="QKJ185" s="216"/>
      <c r="QKK185" s="216"/>
      <c r="QKL185" s="216"/>
      <c r="QKM185" s="216"/>
      <c r="QKN185" s="216"/>
      <c r="QKO185" s="216"/>
      <c r="QKP185" s="216"/>
      <c r="QKQ185" s="216"/>
      <c r="QKR185" s="216"/>
      <c r="QKS185" s="216"/>
      <c r="QKT185" s="216"/>
      <c r="QKU185" s="216"/>
      <c r="QKV185" s="216"/>
      <c r="QKW185" s="216"/>
      <c r="QKX185" s="216"/>
      <c r="QKY185" s="216"/>
      <c r="QKZ185" s="216"/>
      <c r="QLA185" s="216"/>
      <c r="QLB185" s="216"/>
      <c r="QLC185" s="216"/>
      <c r="QLD185" s="216"/>
      <c r="QLE185" s="216"/>
      <c r="QLF185" s="216"/>
      <c r="QLG185" s="216"/>
      <c r="QLH185" s="216"/>
      <c r="QLI185" s="216"/>
      <c r="QLJ185" s="216"/>
      <c r="QLK185" s="216"/>
      <c r="QLL185" s="216"/>
      <c r="QLM185" s="216"/>
      <c r="QLN185" s="216"/>
      <c r="QLO185" s="216"/>
      <c r="QLP185" s="216"/>
      <c r="QLQ185" s="216"/>
      <c r="QLR185" s="216"/>
      <c r="QLS185" s="216"/>
      <c r="QLT185" s="216"/>
      <c r="QLU185" s="216"/>
      <c r="QLV185" s="216"/>
      <c r="QLW185" s="216"/>
      <c r="QLX185" s="216"/>
      <c r="QLY185" s="216"/>
      <c r="QLZ185" s="216"/>
      <c r="QMA185" s="216"/>
      <c r="QMB185" s="216"/>
      <c r="QMC185" s="216"/>
      <c r="QMD185" s="216"/>
      <c r="QME185" s="216"/>
      <c r="QMF185" s="216"/>
      <c r="QMG185" s="216"/>
      <c r="QMH185" s="216"/>
      <c r="QMI185" s="216"/>
      <c r="QMJ185" s="216"/>
      <c r="QMK185" s="216"/>
      <c r="QML185" s="216"/>
      <c r="QMM185" s="216"/>
      <c r="QMN185" s="216"/>
      <c r="QMO185" s="216"/>
      <c r="QMP185" s="216"/>
      <c r="QMQ185" s="216"/>
      <c r="QMR185" s="216"/>
      <c r="QMS185" s="216"/>
      <c r="QMT185" s="216"/>
      <c r="QMU185" s="216"/>
      <c r="QMV185" s="216"/>
      <c r="QMW185" s="216"/>
      <c r="QMX185" s="216"/>
      <c r="QMY185" s="216"/>
      <c r="QMZ185" s="216"/>
      <c r="QNA185" s="216"/>
      <c r="QNB185" s="216"/>
      <c r="QNC185" s="216"/>
      <c r="QND185" s="216"/>
      <c r="QNE185" s="216"/>
      <c r="QNF185" s="216"/>
      <c r="QNG185" s="216"/>
      <c r="QNH185" s="216"/>
      <c r="QNI185" s="216"/>
      <c r="QNJ185" s="216"/>
      <c r="QNK185" s="216"/>
      <c r="QNL185" s="216"/>
      <c r="QNM185" s="216"/>
      <c r="QNN185" s="216"/>
      <c r="QNO185" s="216"/>
      <c r="QNP185" s="216"/>
      <c r="QNQ185" s="216"/>
      <c r="QNR185" s="216"/>
      <c r="QNS185" s="216"/>
      <c r="QNT185" s="216"/>
      <c r="QNU185" s="216"/>
      <c r="QNV185" s="216"/>
      <c r="QNW185" s="216"/>
      <c r="QNX185" s="216"/>
      <c r="QNY185" s="216"/>
      <c r="QNZ185" s="216"/>
      <c r="QOA185" s="216"/>
      <c r="QOB185" s="216"/>
      <c r="QOC185" s="216"/>
      <c r="QOD185" s="216"/>
      <c r="QOE185" s="216"/>
      <c r="QOF185" s="216"/>
      <c r="QOG185" s="216"/>
      <c r="QOH185" s="216"/>
      <c r="QOI185" s="216"/>
      <c r="QOJ185" s="216"/>
      <c r="QOK185" s="216"/>
      <c r="QOL185" s="216"/>
      <c r="QOM185" s="216"/>
      <c r="QON185" s="216"/>
      <c r="QOO185" s="216"/>
      <c r="QOP185" s="216"/>
      <c r="QOQ185" s="216"/>
      <c r="QOR185" s="216"/>
      <c r="QOS185" s="216"/>
      <c r="QOT185" s="216"/>
      <c r="QOU185" s="216"/>
      <c r="QOV185" s="216"/>
      <c r="QOW185" s="216"/>
      <c r="QOX185" s="216"/>
      <c r="QOY185" s="216"/>
      <c r="QOZ185" s="216"/>
      <c r="QPA185" s="216"/>
      <c r="QPB185" s="216"/>
      <c r="QPC185" s="216"/>
      <c r="QPD185" s="216"/>
      <c r="QPE185" s="216"/>
      <c r="QPF185" s="216"/>
      <c r="QPG185" s="216"/>
      <c r="QPH185" s="216"/>
      <c r="QPI185" s="216"/>
      <c r="QPJ185" s="216"/>
      <c r="QPK185" s="216"/>
      <c r="QPL185" s="216"/>
      <c r="QPM185" s="216"/>
      <c r="QPN185" s="216"/>
      <c r="QPO185" s="216"/>
      <c r="QPP185" s="216"/>
      <c r="QPQ185" s="216"/>
      <c r="QPR185" s="216"/>
      <c r="QPS185" s="216"/>
      <c r="QPT185" s="216"/>
      <c r="QPU185" s="216"/>
      <c r="QPV185" s="216"/>
      <c r="QPW185" s="216"/>
      <c r="QPX185" s="216"/>
      <c r="QPY185" s="216"/>
      <c r="QPZ185" s="216"/>
      <c r="QQA185" s="216"/>
      <c r="QQB185" s="216"/>
      <c r="QQC185" s="216"/>
      <c r="QQD185" s="216"/>
      <c r="QQE185" s="216"/>
      <c r="QQF185" s="216"/>
      <c r="QQG185" s="216"/>
      <c r="QQH185" s="216"/>
      <c r="QQI185" s="216"/>
      <c r="QQJ185" s="216"/>
      <c r="QQK185" s="216"/>
      <c r="QQL185" s="216"/>
      <c r="QQM185" s="216"/>
      <c r="QQN185" s="216"/>
      <c r="QQO185" s="216"/>
      <c r="QQP185" s="216"/>
      <c r="QQQ185" s="216"/>
      <c r="QQR185" s="216"/>
      <c r="QQS185" s="216"/>
      <c r="QQT185" s="216"/>
      <c r="QQU185" s="216"/>
      <c r="QQV185" s="216"/>
      <c r="QQW185" s="216"/>
      <c r="QQX185" s="216"/>
      <c r="QQY185" s="216"/>
      <c r="QQZ185" s="216"/>
      <c r="QRA185" s="216"/>
      <c r="QRB185" s="216"/>
      <c r="QRC185" s="216"/>
      <c r="QRD185" s="216"/>
      <c r="QRE185" s="216"/>
      <c r="QRF185" s="216"/>
      <c r="QRG185" s="216"/>
      <c r="QRH185" s="216"/>
      <c r="QRI185" s="216"/>
      <c r="QRJ185" s="216"/>
      <c r="QRK185" s="216"/>
      <c r="QRL185" s="216"/>
      <c r="QRM185" s="216"/>
      <c r="QRN185" s="216"/>
      <c r="QRO185" s="216"/>
      <c r="QRP185" s="216"/>
      <c r="QRQ185" s="216"/>
      <c r="QRR185" s="216"/>
      <c r="QRS185" s="216"/>
      <c r="QRT185" s="216"/>
      <c r="QRU185" s="216"/>
      <c r="QRV185" s="216"/>
      <c r="QRW185" s="216"/>
      <c r="QRX185" s="216"/>
      <c r="QRY185" s="216"/>
      <c r="QRZ185" s="216"/>
      <c r="QSA185" s="216"/>
      <c r="QSB185" s="216"/>
      <c r="QSC185" s="216"/>
      <c r="QSD185" s="216"/>
      <c r="QSE185" s="216"/>
      <c r="QSF185" s="216"/>
      <c r="QSG185" s="216"/>
      <c r="QSH185" s="216"/>
      <c r="QSI185" s="216"/>
      <c r="QSJ185" s="216"/>
      <c r="QSK185" s="216"/>
      <c r="QSL185" s="216"/>
      <c r="QSM185" s="216"/>
      <c r="QSN185" s="216"/>
      <c r="QSO185" s="216"/>
      <c r="QSP185" s="216"/>
      <c r="QSQ185" s="216"/>
      <c r="QSR185" s="216"/>
      <c r="QSS185" s="216"/>
      <c r="QST185" s="216"/>
      <c r="QSU185" s="216"/>
      <c r="QSV185" s="216"/>
      <c r="QSW185" s="216"/>
      <c r="QSX185" s="216"/>
      <c r="QSY185" s="216"/>
      <c r="QSZ185" s="216"/>
      <c r="QTA185" s="216"/>
      <c r="QTB185" s="216"/>
      <c r="QTC185" s="216"/>
      <c r="QTD185" s="216"/>
      <c r="QTE185" s="216"/>
      <c r="QTF185" s="216"/>
      <c r="QTG185" s="216"/>
      <c r="QTH185" s="216"/>
      <c r="QTI185" s="216"/>
      <c r="QTJ185" s="216"/>
      <c r="QTK185" s="216"/>
      <c r="QTL185" s="216"/>
      <c r="QTM185" s="216"/>
      <c r="QTN185" s="216"/>
      <c r="QTO185" s="216"/>
      <c r="QTP185" s="216"/>
      <c r="QTQ185" s="216"/>
      <c r="QTR185" s="216"/>
      <c r="QTS185" s="216"/>
      <c r="QTT185" s="216"/>
      <c r="QTU185" s="216"/>
      <c r="QTV185" s="216"/>
      <c r="QTW185" s="216"/>
      <c r="QTX185" s="216"/>
      <c r="QTY185" s="216"/>
      <c r="QTZ185" s="216"/>
      <c r="QUA185" s="216"/>
      <c r="QUB185" s="216"/>
      <c r="QUC185" s="216"/>
      <c r="QUD185" s="216"/>
      <c r="QUE185" s="216"/>
      <c r="QUF185" s="216"/>
      <c r="QUG185" s="216"/>
      <c r="QUH185" s="216"/>
      <c r="QUI185" s="216"/>
      <c r="QUJ185" s="216"/>
      <c r="QUK185" s="216"/>
      <c r="QUL185" s="216"/>
      <c r="QUM185" s="216"/>
      <c r="QUN185" s="216"/>
      <c r="QUO185" s="216"/>
      <c r="QUP185" s="216"/>
      <c r="QUQ185" s="216"/>
      <c r="QUR185" s="216"/>
      <c r="QUS185" s="216"/>
      <c r="QUT185" s="216"/>
      <c r="QUU185" s="216"/>
      <c r="QUV185" s="216"/>
      <c r="QUW185" s="216"/>
      <c r="QUX185" s="216"/>
      <c r="QUY185" s="216"/>
      <c r="QUZ185" s="216"/>
      <c r="QVA185" s="216"/>
      <c r="QVB185" s="216"/>
      <c r="QVC185" s="216"/>
      <c r="QVD185" s="216"/>
      <c r="QVE185" s="216"/>
      <c r="QVF185" s="216"/>
      <c r="QVG185" s="216"/>
      <c r="QVH185" s="216"/>
      <c r="QVI185" s="216"/>
      <c r="QVJ185" s="216"/>
      <c r="QVK185" s="216"/>
      <c r="QVL185" s="216"/>
      <c r="QVM185" s="216"/>
      <c r="QVN185" s="216"/>
      <c r="QVO185" s="216"/>
      <c r="QVP185" s="216"/>
      <c r="QVQ185" s="216"/>
      <c r="QVR185" s="216"/>
      <c r="QVS185" s="216"/>
      <c r="QVT185" s="216"/>
      <c r="QVU185" s="216"/>
      <c r="QVV185" s="216"/>
      <c r="QVW185" s="216"/>
      <c r="QVX185" s="216"/>
      <c r="QVY185" s="216"/>
      <c r="QVZ185" s="216"/>
      <c r="QWA185" s="216"/>
      <c r="QWB185" s="216"/>
      <c r="QWC185" s="216"/>
      <c r="QWD185" s="216"/>
      <c r="QWE185" s="216"/>
      <c r="QWF185" s="216"/>
      <c r="QWG185" s="216"/>
      <c r="QWH185" s="216"/>
      <c r="QWI185" s="216"/>
      <c r="QWJ185" s="216"/>
      <c r="QWK185" s="216"/>
      <c r="QWL185" s="216"/>
      <c r="QWM185" s="216"/>
      <c r="QWN185" s="216"/>
      <c r="QWO185" s="216"/>
      <c r="QWP185" s="216"/>
      <c r="QWQ185" s="216"/>
      <c r="QWR185" s="216"/>
      <c r="QWS185" s="216"/>
      <c r="QWT185" s="216"/>
      <c r="QWU185" s="216"/>
      <c r="QWV185" s="216"/>
      <c r="QWW185" s="216"/>
      <c r="QWX185" s="216"/>
      <c r="QWY185" s="216"/>
      <c r="QWZ185" s="216"/>
      <c r="QXA185" s="216"/>
      <c r="QXB185" s="216"/>
      <c r="QXC185" s="216"/>
      <c r="QXD185" s="216"/>
      <c r="QXE185" s="216"/>
      <c r="QXF185" s="216"/>
      <c r="QXG185" s="216"/>
      <c r="QXH185" s="216"/>
      <c r="QXI185" s="216"/>
      <c r="QXJ185" s="216"/>
      <c r="QXK185" s="216"/>
      <c r="QXL185" s="216"/>
      <c r="QXM185" s="216"/>
      <c r="QXN185" s="216"/>
      <c r="QXO185" s="216"/>
      <c r="QXP185" s="216"/>
      <c r="QXQ185" s="216"/>
      <c r="QXR185" s="216"/>
      <c r="QXS185" s="216"/>
      <c r="QXT185" s="216"/>
      <c r="QXU185" s="216"/>
      <c r="QXV185" s="216"/>
      <c r="QXW185" s="216"/>
      <c r="QXX185" s="216"/>
      <c r="QXY185" s="216"/>
      <c r="QXZ185" s="216"/>
      <c r="QYA185" s="216"/>
      <c r="QYB185" s="216"/>
      <c r="QYC185" s="216"/>
      <c r="QYD185" s="216"/>
      <c r="QYE185" s="216"/>
      <c r="QYF185" s="216"/>
      <c r="QYG185" s="216"/>
      <c r="QYH185" s="216"/>
      <c r="QYI185" s="216"/>
      <c r="QYJ185" s="216"/>
      <c r="QYK185" s="216"/>
      <c r="QYL185" s="216"/>
      <c r="QYM185" s="216"/>
      <c r="QYN185" s="216"/>
      <c r="QYO185" s="216"/>
      <c r="QYP185" s="216"/>
      <c r="QYQ185" s="216"/>
      <c r="QYR185" s="216"/>
      <c r="QYS185" s="216"/>
      <c r="QYT185" s="216"/>
      <c r="QYU185" s="216"/>
      <c r="QYV185" s="216"/>
      <c r="QYW185" s="216"/>
      <c r="QYX185" s="216"/>
      <c r="QYY185" s="216"/>
      <c r="QYZ185" s="216"/>
      <c r="QZA185" s="216"/>
      <c r="QZB185" s="216"/>
      <c r="QZC185" s="216"/>
      <c r="QZD185" s="216"/>
      <c r="QZE185" s="216"/>
      <c r="QZF185" s="216"/>
      <c r="QZG185" s="216"/>
      <c r="QZH185" s="216"/>
      <c r="QZI185" s="216"/>
      <c r="QZJ185" s="216"/>
      <c r="QZK185" s="216"/>
      <c r="QZL185" s="216"/>
      <c r="QZM185" s="216"/>
      <c r="QZN185" s="216"/>
      <c r="QZO185" s="216"/>
      <c r="QZP185" s="216"/>
      <c r="QZQ185" s="216"/>
      <c r="QZR185" s="216"/>
      <c r="QZS185" s="216"/>
      <c r="QZT185" s="216"/>
      <c r="QZU185" s="216"/>
      <c r="QZV185" s="216"/>
      <c r="QZW185" s="216"/>
      <c r="QZX185" s="216"/>
      <c r="QZY185" s="216"/>
      <c r="QZZ185" s="216"/>
      <c r="RAA185" s="216"/>
      <c r="RAB185" s="216"/>
      <c r="RAC185" s="216"/>
      <c r="RAD185" s="216"/>
      <c r="RAE185" s="216"/>
      <c r="RAF185" s="216"/>
      <c r="RAG185" s="216"/>
      <c r="RAH185" s="216"/>
      <c r="RAI185" s="216"/>
      <c r="RAJ185" s="216"/>
      <c r="RAK185" s="216"/>
      <c r="RAL185" s="216"/>
      <c r="RAM185" s="216"/>
      <c r="RAN185" s="216"/>
      <c r="RAO185" s="216"/>
      <c r="RAP185" s="216"/>
      <c r="RAQ185" s="216"/>
      <c r="RAR185" s="216"/>
      <c r="RAS185" s="216"/>
      <c r="RAT185" s="216"/>
      <c r="RAU185" s="216"/>
      <c r="RAV185" s="216"/>
      <c r="RAW185" s="216"/>
      <c r="RAX185" s="216"/>
      <c r="RAY185" s="216"/>
      <c r="RAZ185" s="216"/>
      <c r="RBA185" s="216"/>
      <c r="RBB185" s="216"/>
      <c r="RBC185" s="216"/>
      <c r="RBD185" s="216"/>
      <c r="RBE185" s="216"/>
      <c r="RBF185" s="216"/>
      <c r="RBG185" s="216"/>
      <c r="RBH185" s="216"/>
      <c r="RBI185" s="216"/>
      <c r="RBJ185" s="216"/>
      <c r="RBK185" s="216"/>
      <c r="RBL185" s="216"/>
      <c r="RBM185" s="216"/>
      <c r="RBN185" s="216"/>
      <c r="RBO185" s="216"/>
      <c r="RBP185" s="216"/>
      <c r="RBQ185" s="216"/>
      <c r="RBR185" s="216"/>
      <c r="RBS185" s="216"/>
      <c r="RBT185" s="216"/>
      <c r="RBU185" s="216"/>
      <c r="RBV185" s="216"/>
      <c r="RBW185" s="216"/>
      <c r="RBX185" s="216"/>
      <c r="RBY185" s="216"/>
      <c r="RBZ185" s="216"/>
      <c r="RCA185" s="216"/>
      <c r="RCB185" s="216"/>
      <c r="RCC185" s="216"/>
      <c r="RCD185" s="216"/>
      <c r="RCE185" s="216"/>
      <c r="RCF185" s="216"/>
      <c r="RCG185" s="216"/>
      <c r="RCH185" s="216"/>
      <c r="RCI185" s="216"/>
      <c r="RCJ185" s="216"/>
      <c r="RCK185" s="216"/>
      <c r="RCL185" s="216"/>
      <c r="RCM185" s="216"/>
      <c r="RCN185" s="216"/>
      <c r="RCO185" s="216"/>
      <c r="RCP185" s="216"/>
      <c r="RCQ185" s="216"/>
      <c r="RCR185" s="216"/>
      <c r="RCS185" s="216"/>
      <c r="RCT185" s="216"/>
      <c r="RCU185" s="216"/>
      <c r="RCV185" s="216"/>
      <c r="RCW185" s="216"/>
      <c r="RCX185" s="216"/>
      <c r="RCY185" s="216"/>
      <c r="RCZ185" s="216"/>
      <c r="RDA185" s="216"/>
      <c r="RDB185" s="216"/>
      <c r="RDC185" s="216"/>
      <c r="RDD185" s="216"/>
      <c r="RDE185" s="216"/>
      <c r="RDF185" s="216"/>
      <c r="RDG185" s="216"/>
      <c r="RDH185" s="216"/>
      <c r="RDI185" s="216"/>
      <c r="RDJ185" s="216"/>
      <c r="RDK185" s="216"/>
      <c r="RDL185" s="216"/>
      <c r="RDM185" s="216"/>
      <c r="RDN185" s="216"/>
      <c r="RDO185" s="216"/>
      <c r="RDP185" s="216"/>
      <c r="RDQ185" s="216"/>
      <c r="RDR185" s="216"/>
      <c r="RDS185" s="216"/>
      <c r="RDT185" s="216"/>
      <c r="RDU185" s="216"/>
      <c r="RDV185" s="216"/>
      <c r="RDW185" s="216"/>
      <c r="RDX185" s="216"/>
      <c r="RDY185" s="216"/>
      <c r="RDZ185" s="216"/>
      <c r="REA185" s="216"/>
      <c r="REB185" s="216"/>
      <c r="REC185" s="216"/>
      <c r="RED185" s="216"/>
      <c r="REE185" s="216"/>
      <c r="REF185" s="216"/>
      <c r="REG185" s="216"/>
      <c r="REH185" s="216"/>
      <c r="REI185" s="216"/>
      <c r="REJ185" s="216"/>
      <c r="REK185" s="216"/>
      <c r="REL185" s="216"/>
      <c r="REM185" s="216"/>
      <c r="REN185" s="216"/>
      <c r="REO185" s="216"/>
      <c r="REP185" s="216"/>
      <c r="REQ185" s="216"/>
      <c r="RER185" s="216"/>
      <c r="RES185" s="216"/>
      <c r="RET185" s="216"/>
      <c r="REU185" s="216"/>
      <c r="REV185" s="216"/>
      <c r="REW185" s="216"/>
      <c r="REX185" s="216"/>
      <c r="REY185" s="216"/>
      <c r="REZ185" s="216"/>
      <c r="RFA185" s="216"/>
      <c r="RFB185" s="216"/>
      <c r="RFC185" s="216"/>
      <c r="RFD185" s="216"/>
      <c r="RFE185" s="216"/>
      <c r="RFF185" s="216"/>
      <c r="RFG185" s="216"/>
      <c r="RFH185" s="216"/>
      <c r="RFI185" s="216"/>
      <c r="RFJ185" s="216"/>
      <c r="RFK185" s="216"/>
      <c r="RFL185" s="216"/>
      <c r="RFM185" s="216"/>
      <c r="RFN185" s="216"/>
      <c r="RFO185" s="216"/>
      <c r="RFP185" s="216"/>
      <c r="RFQ185" s="216"/>
      <c r="RFR185" s="216"/>
      <c r="RFS185" s="216"/>
      <c r="RFT185" s="216"/>
      <c r="RFU185" s="216"/>
      <c r="RFV185" s="216"/>
      <c r="RFW185" s="216"/>
      <c r="RFX185" s="216"/>
      <c r="RFY185" s="216"/>
      <c r="RFZ185" s="216"/>
      <c r="RGA185" s="216"/>
      <c r="RGB185" s="216"/>
      <c r="RGC185" s="216"/>
      <c r="RGD185" s="216"/>
      <c r="RGE185" s="216"/>
      <c r="RGF185" s="216"/>
      <c r="RGG185" s="216"/>
      <c r="RGH185" s="216"/>
      <c r="RGI185" s="216"/>
      <c r="RGJ185" s="216"/>
      <c r="RGK185" s="216"/>
      <c r="RGL185" s="216"/>
      <c r="RGM185" s="216"/>
      <c r="RGN185" s="216"/>
      <c r="RGO185" s="216"/>
      <c r="RGP185" s="216"/>
      <c r="RGQ185" s="216"/>
      <c r="RGR185" s="216"/>
      <c r="RGS185" s="216"/>
      <c r="RGT185" s="216"/>
      <c r="RGU185" s="216"/>
      <c r="RGV185" s="216"/>
      <c r="RGW185" s="216"/>
      <c r="RGX185" s="216"/>
      <c r="RGY185" s="216"/>
      <c r="RGZ185" s="216"/>
      <c r="RHA185" s="216"/>
      <c r="RHB185" s="216"/>
      <c r="RHC185" s="216"/>
      <c r="RHD185" s="216"/>
      <c r="RHE185" s="216"/>
      <c r="RHF185" s="216"/>
      <c r="RHG185" s="216"/>
      <c r="RHH185" s="216"/>
      <c r="RHI185" s="216"/>
      <c r="RHJ185" s="216"/>
      <c r="RHK185" s="216"/>
      <c r="RHL185" s="216"/>
      <c r="RHM185" s="216"/>
      <c r="RHN185" s="216"/>
      <c r="RHO185" s="216"/>
      <c r="RHP185" s="216"/>
      <c r="RHQ185" s="216"/>
      <c r="RHR185" s="216"/>
      <c r="RHS185" s="216"/>
      <c r="RHT185" s="216"/>
      <c r="RHU185" s="216"/>
      <c r="RHV185" s="216"/>
      <c r="RHW185" s="216"/>
      <c r="RHX185" s="216"/>
      <c r="RHY185" s="216"/>
      <c r="RHZ185" s="216"/>
      <c r="RIA185" s="216"/>
      <c r="RIB185" s="216"/>
      <c r="RIC185" s="216"/>
      <c r="RID185" s="216"/>
      <c r="RIE185" s="216"/>
      <c r="RIF185" s="216"/>
      <c r="RIG185" s="216"/>
      <c r="RIH185" s="216"/>
      <c r="RII185" s="216"/>
      <c r="RIJ185" s="216"/>
      <c r="RIK185" s="216"/>
      <c r="RIL185" s="216"/>
      <c r="RIM185" s="216"/>
      <c r="RIN185" s="216"/>
      <c r="RIO185" s="216"/>
      <c r="RIP185" s="216"/>
      <c r="RIQ185" s="216"/>
      <c r="RIR185" s="216"/>
      <c r="RIS185" s="216"/>
      <c r="RIT185" s="216"/>
      <c r="RIU185" s="216"/>
      <c r="RIV185" s="216"/>
      <c r="RIW185" s="216"/>
      <c r="RIX185" s="216"/>
      <c r="RIY185" s="216"/>
      <c r="RIZ185" s="216"/>
      <c r="RJA185" s="216"/>
      <c r="RJB185" s="216"/>
      <c r="RJC185" s="216"/>
      <c r="RJD185" s="216"/>
      <c r="RJE185" s="216"/>
      <c r="RJF185" s="216"/>
      <c r="RJG185" s="216"/>
      <c r="RJH185" s="216"/>
      <c r="RJI185" s="216"/>
      <c r="RJJ185" s="216"/>
      <c r="RJK185" s="216"/>
      <c r="RJL185" s="216"/>
      <c r="RJM185" s="216"/>
      <c r="RJN185" s="216"/>
      <c r="RJO185" s="216"/>
      <c r="RJP185" s="216"/>
      <c r="RJQ185" s="216"/>
      <c r="RJR185" s="216"/>
      <c r="RJS185" s="216"/>
      <c r="RJT185" s="216"/>
      <c r="RJU185" s="216"/>
      <c r="RJV185" s="216"/>
      <c r="RJW185" s="216"/>
      <c r="RJX185" s="216"/>
      <c r="RJY185" s="216"/>
      <c r="RJZ185" s="216"/>
      <c r="RKA185" s="216"/>
      <c r="RKB185" s="216"/>
      <c r="RKC185" s="216"/>
      <c r="RKD185" s="216"/>
      <c r="RKE185" s="216"/>
      <c r="RKF185" s="216"/>
      <c r="RKG185" s="216"/>
      <c r="RKH185" s="216"/>
      <c r="RKI185" s="216"/>
      <c r="RKJ185" s="216"/>
      <c r="RKK185" s="216"/>
      <c r="RKL185" s="216"/>
      <c r="RKM185" s="216"/>
      <c r="RKN185" s="216"/>
      <c r="RKO185" s="216"/>
      <c r="RKP185" s="216"/>
      <c r="RKQ185" s="216"/>
      <c r="RKR185" s="216"/>
      <c r="RKS185" s="216"/>
      <c r="RKT185" s="216"/>
      <c r="RKU185" s="216"/>
      <c r="RKV185" s="216"/>
      <c r="RKW185" s="216"/>
      <c r="RKX185" s="216"/>
      <c r="RKY185" s="216"/>
      <c r="RKZ185" s="216"/>
      <c r="RLA185" s="216"/>
      <c r="RLB185" s="216"/>
      <c r="RLC185" s="216"/>
      <c r="RLD185" s="216"/>
      <c r="RLE185" s="216"/>
      <c r="RLF185" s="216"/>
      <c r="RLG185" s="216"/>
      <c r="RLH185" s="216"/>
      <c r="RLI185" s="216"/>
      <c r="RLJ185" s="216"/>
      <c r="RLK185" s="216"/>
      <c r="RLL185" s="216"/>
      <c r="RLM185" s="216"/>
      <c r="RLN185" s="216"/>
      <c r="RLO185" s="216"/>
      <c r="RLP185" s="216"/>
      <c r="RLQ185" s="216"/>
      <c r="RLR185" s="216"/>
      <c r="RLS185" s="216"/>
      <c r="RLT185" s="216"/>
      <c r="RLU185" s="216"/>
      <c r="RLV185" s="216"/>
      <c r="RLW185" s="216"/>
      <c r="RLX185" s="216"/>
      <c r="RLY185" s="216"/>
      <c r="RLZ185" s="216"/>
      <c r="RMA185" s="216"/>
      <c r="RMB185" s="216"/>
      <c r="RMC185" s="216"/>
      <c r="RMD185" s="216"/>
      <c r="RME185" s="216"/>
      <c r="RMF185" s="216"/>
      <c r="RMG185" s="216"/>
      <c r="RMH185" s="216"/>
      <c r="RMI185" s="216"/>
      <c r="RMJ185" s="216"/>
      <c r="RMK185" s="216"/>
      <c r="RML185" s="216"/>
      <c r="RMM185" s="216"/>
      <c r="RMN185" s="216"/>
      <c r="RMO185" s="216"/>
      <c r="RMP185" s="216"/>
      <c r="RMQ185" s="216"/>
      <c r="RMR185" s="216"/>
      <c r="RMS185" s="216"/>
      <c r="RMT185" s="216"/>
      <c r="RMU185" s="216"/>
      <c r="RMV185" s="216"/>
      <c r="RMW185" s="216"/>
      <c r="RMX185" s="216"/>
      <c r="RMY185" s="216"/>
      <c r="RMZ185" s="216"/>
      <c r="RNA185" s="216"/>
      <c r="RNB185" s="216"/>
      <c r="RNC185" s="216"/>
      <c r="RND185" s="216"/>
      <c r="RNE185" s="216"/>
      <c r="RNF185" s="216"/>
      <c r="RNG185" s="216"/>
      <c r="RNH185" s="216"/>
      <c r="RNI185" s="216"/>
      <c r="RNJ185" s="216"/>
      <c r="RNK185" s="216"/>
      <c r="RNL185" s="216"/>
      <c r="RNM185" s="216"/>
      <c r="RNN185" s="216"/>
      <c r="RNO185" s="216"/>
      <c r="RNP185" s="216"/>
      <c r="RNQ185" s="216"/>
      <c r="RNR185" s="216"/>
      <c r="RNS185" s="216"/>
      <c r="RNT185" s="216"/>
      <c r="RNU185" s="216"/>
      <c r="RNV185" s="216"/>
      <c r="RNW185" s="216"/>
      <c r="RNX185" s="216"/>
      <c r="RNY185" s="216"/>
      <c r="RNZ185" s="216"/>
      <c r="ROA185" s="216"/>
      <c r="ROB185" s="216"/>
      <c r="ROC185" s="216"/>
      <c r="ROD185" s="216"/>
      <c r="ROE185" s="216"/>
      <c r="ROF185" s="216"/>
      <c r="ROG185" s="216"/>
      <c r="ROH185" s="216"/>
      <c r="ROI185" s="216"/>
      <c r="ROJ185" s="216"/>
      <c r="ROK185" s="216"/>
      <c r="ROL185" s="216"/>
      <c r="ROM185" s="216"/>
      <c r="RON185" s="216"/>
      <c r="ROO185" s="216"/>
      <c r="ROP185" s="216"/>
      <c r="ROQ185" s="216"/>
      <c r="ROR185" s="216"/>
      <c r="ROS185" s="216"/>
      <c r="ROT185" s="216"/>
      <c r="ROU185" s="216"/>
      <c r="ROV185" s="216"/>
      <c r="ROW185" s="216"/>
      <c r="ROX185" s="216"/>
      <c r="ROY185" s="216"/>
      <c r="ROZ185" s="216"/>
      <c r="RPA185" s="216"/>
      <c r="RPB185" s="216"/>
      <c r="RPC185" s="216"/>
      <c r="RPD185" s="216"/>
      <c r="RPE185" s="216"/>
      <c r="RPF185" s="216"/>
      <c r="RPG185" s="216"/>
      <c r="RPH185" s="216"/>
      <c r="RPI185" s="216"/>
      <c r="RPJ185" s="216"/>
      <c r="RPK185" s="216"/>
      <c r="RPL185" s="216"/>
      <c r="RPM185" s="216"/>
      <c r="RPN185" s="216"/>
      <c r="RPO185" s="216"/>
      <c r="RPP185" s="216"/>
      <c r="RPQ185" s="216"/>
      <c r="RPR185" s="216"/>
      <c r="RPS185" s="216"/>
      <c r="RPT185" s="216"/>
      <c r="RPU185" s="216"/>
      <c r="RPV185" s="216"/>
      <c r="RPW185" s="216"/>
      <c r="RPX185" s="216"/>
      <c r="RPY185" s="216"/>
      <c r="RPZ185" s="216"/>
      <c r="RQA185" s="216"/>
      <c r="RQB185" s="216"/>
      <c r="RQC185" s="216"/>
      <c r="RQD185" s="216"/>
      <c r="RQE185" s="216"/>
      <c r="RQF185" s="216"/>
      <c r="RQG185" s="216"/>
      <c r="RQH185" s="216"/>
      <c r="RQI185" s="216"/>
      <c r="RQJ185" s="216"/>
      <c r="RQK185" s="216"/>
      <c r="RQL185" s="216"/>
      <c r="RQM185" s="216"/>
      <c r="RQN185" s="216"/>
      <c r="RQO185" s="216"/>
      <c r="RQP185" s="216"/>
      <c r="RQQ185" s="216"/>
      <c r="RQR185" s="216"/>
      <c r="RQS185" s="216"/>
      <c r="RQT185" s="216"/>
      <c r="RQU185" s="216"/>
      <c r="RQV185" s="216"/>
      <c r="RQW185" s="216"/>
      <c r="RQX185" s="216"/>
      <c r="RQY185" s="216"/>
      <c r="RQZ185" s="216"/>
      <c r="RRA185" s="216"/>
      <c r="RRB185" s="216"/>
      <c r="RRC185" s="216"/>
      <c r="RRD185" s="216"/>
      <c r="RRE185" s="216"/>
      <c r="RRF185" s="216"/>
      <c r="RRG185" s="216"/>
      <c r="RRH185" s="216"/>
      <c r="RRI185" s="216"/>
      <c r="RRJ185" s="216"/>
      <c r="RRK185" s="216"/>
      <c r="RRL185" s="216"/>
      <c r="RRM185" s="216"/>
      <c r="RRN185" s="216"/>
      <c r="RRO185" s="216"/>
      <c r="RRP185" s="216"/>
      <c r="RRQ185" s="216"/>
      <c r="RRR185" s="216"/>
      <c r="RRS185" s="216"/>
      <c r="RRT185" s="216"/>
      <c r="RRU185" s="216"/>
      <c r="RRV185" s="216"/>
      <c r="RRW185" s="216"/>
      <c r="RRX185" s="216"/>
      <c r="RRY185" s="216"/>
      <c r="RRZ185" s="216"/>
      <c r="RSA185" s="216"/>
      <c r="RSB185" s="216"/>
      <c r="RSC185" s="216"/>
      <c r="RSD185" s="216"/>
      <c r="RSE185" s="216"/>
      <c r="RSF185" s="216"/>
      <c r="RSG185" s="216"/>
      <c r="RSH185" s="216"/>
      <c r="RSI185" s="216"/>
      <c r="RSJ185" s="216"/>
      <c r="RSK185" s="216"/>
      <c r="RSL185" s="216"/>
      <c r="RSM185" s="216"/>
      <c r="RSN185" s="216"/>
      <c r="RSO185" s="216"/>
      <c r="RSP185" s="216"/>
      <c r="RSQ185" s="216"/>
      <c r="RSR185" s="216"/>
      <c r="RSS185" s="216"/>
      <c r="RST185" s="216"/>
      <c r="RSU185" s="216"/>
      <c r="RSV185" s="216"/>
      <c r="RSW185" s="216"/>
      <c r="RSX185" s="216"/>
      <c r="RSY185" s="216"/>
      <c r="RSZ185" s="216"/>
      <c r="RTA185" s="216"/>
      <c r="RTB185" s="216"/>
      <c r="RTC185" s="216"/>
      <c r="RTD185" s="216"/>
      <c r="RTE185" s="216"/>
      <c r="RTF185" s="216"/>
      <c r="RTG185" s="216"/>
      <c r="RTH185" s="216"/>
      <c r="RTI185" s="216"/>
      <c r="RTJ185" s="216"/>
      <c r="RTK185" s="216"/>
      <c r="RTL185" s="216"/>
      <c r="RTM185" s="216"/>
      <c r="RTN185" s="216"/>
      <c r="RTO185" s="216"/>
      <c r="RTP185" s="216"/>
      <c r="RTQ185" s="216"/>
      <c r="RTR185" s="216"/>
      <c r="RTS185" s="216"/>
      <c r="RTT185" s="216"/>
      <c r="RTU185" s="216"/>
      <c r="RTV185" s="216"/>
      <c r="RTW185" s="216"/>
      <c r="RTX185" s="216"/>
      <c r="RTY185" s="216"/>
      <c r="RTZ185" s="216"/>
      <c r="RUA185" s="216"/>
      <c r="RUB185" s="216"/>
      <c r="RUC185" s="216"/>
      <c r="RUD185" s="216"/>
      <c r="RUE185" s="216"/>
      <c r="RUF185" s="216"/>
      <c r="RUG185" s="216"/>
      <c r="RUH185" s="216"/>
      <c r="RUI185" s="216"/>
      <c r="RUJ185" s="216"/>
      <c r="RUK185" s="216"/>
      <c r="RUL185" s="216"/>
      <c r="RUM185" s="216"/>
      <c r="RUN185" s="216"/>
      <c r="RUO185" s="216"/>
      <c r="RUP185" s="216"/>
      <c r="RUQ185" s="216"/>
      <c r="RUR185" s="216"/>
      <c r="RUS185" s="216"/>
      <c r="RUT185" s="216"/>
      <c r="RUU185" s="216"/>
      <c r="RUV185" s="216"/>
      <c r="RUW185" s="216"/>
      <c r="RUX185" s="216"/>
      <c r="RUY185" s="216"/>
      <c r="RUZ185" s="216"/>
      <c r="RVA185" s="216"/>
      <c r="RVB185" s="216"/>
      <c r="RVC185" s="216"/>
      <c r="RVD185" s="216"/>
      <c r="RVE185" s="216"/>
      <c r="RVF185" s="216"/>
      <c r="RVG185" s="216"/>
      <c r="RVH185" s="216"/>
      <c r="RVI185" s="216"/>
      <c r="RVJ185" s="216"/>
      <c r="RVK185" s="216"/>
      <c r="RVL185" s="216"/>
      <c r="RVM185" s="216"/>
      <c r="RVN185" s="216"/>
      <c r="RVO185" s="216"/>
      <c r="RVP185" s="216"/>
      <c r="RVQ185" s="216"/>
      <c r="RVR185" s="216"/>
      <c r="RVS185" s="216"/>
      <c r="RVT185" s="216"/>
      <c r="RVU185" s="216"/>
      <c r="RVV185" s="216"/>
      <c r="RVW185" s="216"/>
      <c r="RVX185" s="216"/>
      <c r="RVY185" s="216"/>
      <c r="RVZ185" s="216"/>
      <c r="RWA185" s="216"/>
      <c r="RWB185" s="216"/>
      <c r="RWC185" s="216"/>
      <c r="RWD185" s="216"/>
      <c r="RWE185" s="216"/>
      <c r="RWF185" s="216"/>
      <c r="RWG185" s="216"/>
      <c r="RWH185" s="216"/>
      <c r="RWI185" s="216"/>
      <c r="RWJ185" s="216"/>
      <c r="RWK185" s="216"/>
      <c r="RWL185" s="216"/>
      <c r="RWM185" s="216"/>
      <c r="RWN185" s="216"/>
      <c r="RWO185" s="216"/>
      <c r="RWP185" s="216"/>
      <c r="RWQ185" s="216"/>
      <c r="RWR185" s="216"/>
      <c r="RWS185" s="216"/>
      <c r="RWT185" s="216"/>
      <c r="RWU185" s="216"/>
      <c r="RWV185" s="216"/>
      <c r="RWW185" s="216"/>
      <c r="RWX185" s="216"/>
      <c r="RWY185" s="216"/>
      <c r="RWZ185" s="216"/>
      <c r="RXA185" s="216"/>
      <c r="RXB185" s="216"/>
      <c r="RXC185" s="216"/>
      <c r="RXD185" s="216"/>
      <c r="RXE185" s="216"/>
      <c r="RXF185" s="216"/>
      <c r="RXG185" s="216"/>
      <c r="RXH185" s="216"/>
      <c r="RXI185" s="216"/>
      <c r="RXJ185" s="216"/>
      <c r="RXK185" s="216"/>
      <c r="RXL185" s="216"/>
      <c r="RXM185" s="216"/>
      <c r="RXN185" s="216"/>
      <c r="RXO185" s="216"/>
      <c r="RXP185" s="216"/>
      <c r="RXQ185" s="216"/>
      <c r="RXR185" s="216"/>
      <c r="RXS185" s="216"/>
      <c r="RXT185" s="216"/>
      <c r="RXU185" s="216"/>
      <c r="RXV185" s="216"/>
      <c r="RXW185" s="216"/>
      <c r="RXX185" s="216"/>
      <c r="RXY185" s="216"/>
      <c r="RXZ185" s="216"/>
      <c r="RYA185" s="216"/>
      <c r="RYB185" s="216"/>
      <c r="RYC185" s="216"/>
      <c r="RYD185" s="216"/>
      <c r="RYE185" s="216"/>
      <c r="RYF185" s="216"/>
      <c r="RYG185" s="216"/>
      <c r="RYH185" s="216"/>
      <c r="RYI185" s="216"/>
      <c r="RYJ185" s="216"/>
      <c r="RYK185" s="216"/>
      <c r="RYL185" s="216"/>
      <c r="RYM185" s="216"/>
      <c r="RYN185" s="216"/>
      <c r="RYO185" s="216"/>
      <c r="RYP185" s="216"/>
      <c r="RYQ185" s="216"/>
      <c r="RYR185" s="216"/>
      <c r="RYS185" s="216"/>
      <c r="RYT185" s="216"/>
      <c r="RYU185" s="216"/>
      <c r="RYV185" s="216"/>
      <c r="RYW185" s="216"/>
      <c r="RYX185" s="216"/>
      <c r="RYY185" s="216"/>
      <c r="RYZ185" s="216"/>
      <c r="RZA185" s="216"/>
      <c r="RZB185" s="216"/>
      <c r="RZC185" s="216"/>
      <c r="RZD185" s="216"/>
      <c r="RZE185" s="216"/>
      <c r="RZF185" s="216"/>
      <c r="RZG185" s="216"/>
      <c r="RZH185" s="216"/>
      <c r="RZI185" s="216"/>
      <c r="RZJ185" s="216"/>
      <c r="RZK185" s="216"/>
      <c r="RZL185" s="216"/>
      <c r="RZM185" s="216"/>
      <c r="RZN185" s="216"/>
      <c r="RZO185" s="216"/>
      <c r="RZP185" s="216"/>
      <c r="RZQ185" s="216"/>
      <c r="RZR185" s="216"/>
      <c r="RZS185" s="216"/>
      <c r="RZT185" s="216"/>
      <c r="RZU185" s="216"/>
      <c r="RZV185" s="216"/>
      <c r="RZW185" s="216"/>
      <c r="RZX185" s="216"/>
      <c r="RZY185" s="216"/>
      <c r="RZZ185" s="216"/>
      <c r="SAA185" s="216"/>
      <c r="SAB185" s="216"/>
      <c r="SAC185" s="216"/>
      <c r="SAD185" s="216"/>
      <c r="SAE185" s="216"/>
      <c r="SAF185" s="216"/>
      <c r="SAG185" s="216"/>
      <c r="SAH185" s="216"/>
      <c r="SAI185" s="216"/>
      <c r="SAJ185" s="216"/>
      <c r="SAK185" s="216"/>
      <c r="SAL185" s="216"/>
      <c r="SAM185" s="216"/>
      <c r="SAN185" s="216"/>
      <c r="SAO185" s="216"/>
      <c r="SAP185" s="216"/>
      <c r="SAQ185" s="216"/>
      <c r="SAR185" s="216"/>
      <c r="SAS185" s="216"/>
      <c r="SAT185" s="216"/>
      <c r="SAU185" s="216"/>
      <c r="SAV185" s="216"/>
      <c r="SAW185" s="216"/>
      <c r="SAX185" s="216"/>
      <c r="SAY185" s="216"/>
      <c r="SAZ185" s="216"/>
      <c r="SBA185" s="216"/>
      <c r="SBB185" s="216"/>
      <c r="SBC185" s="216"/>
      <c r="SBD185" s="216"/>
      <c r="SBE185" s="216"/>
      <c r="SBF185" s="216"/>
      <c r="SBG185" s="216"/>
      <c r="SBH185" s="216"/>
      <c r="SBI185" s="216"/>
      <c r="SBJ185" s="216"/>
      <c r="SBK185" s="216"/>
      <c r="SBL185" s="216"/>
      <c r="SBM185" s="216"/>
      <c r="SBN185" s="216"/>
      <c r="SBO185" s="216"/>
      <c r="SBP185" s="216"/>
      <c r="SBQ185" s="216"/>
      <c r="SBR185" s="216"/>
      <c r="SBS185" s="216"/>
      <c r="SBT185" s="216"/>
      <c r="SBU185" s="216"/>
      <c r="SBV185" s="216"/>
      <c r="SBW185" s="216"/>
      <c r="SBX185" s="216"/>
      <c r="SBY185" s="216"/>
      <c r="SBZ185" s="216"/>
      <c r="SCA185" s="216"/>
      <c r="SCB185" s="216"/>
      <c r="SCC185" s="216"/>
      <c r="SCD185" s="216"/>
      <c r="SCE185" s="216"/>
      <c r="SCF185" s="216"/>
      <c r="SCG185" s="216"/>
      <c r="SCH185" s="216"/>
      <c r="SCI185" s="216"/>
      <c r="SCJ185" s="216"/>
      <c r="SCK185" s="216"/>
      <c r="SCL185" s="216"/>
      <c r="SCM185" s="216"/>
      <c r="SCN185" s="216"/>
      <c r="SCO185" s="216"/>
      <c r="SCP185" s="216"/>
      <c r="SCQ185" s="216"/>
      <c r="SCR185" s="216"/>
      <c r="SCS185" s="216"/>
      <c r="SCT185" s="216"/>
      <c r="SCU185" s="216"/>
      <c r="SCV185" s="216"/>
      <c r="SCW185" s="216"/>
      <c r="SCX185" s="216"/>
      <c r="SCY185" s="216"/>
      <c r="SCZ185" s="216"/>
      <c r="SDA185" s="216"/>
      <c r="SDB185" s="216"/>
      <c r="SDC185" s="216"/>
      <c r="SDD185" s="216"/>
      <c r="SDE185" s="216"/>
      <c r="SDF185" s="216"/>
      <c r="SDG185" s="216"/>
      <c r="SDH185" s="216"/>
      <c r="SDI185" s="216"/>
      <c r="SDJ185" s="216"/>
      <c r="SDK185" s="216"/>
      <c r="SDL185" s="216"/>
      <c r="SDM185" s="216"/>
      <c r="SDN185" s="216"/>
      <c r="SDO185" s="216"/>
      <c r="SDP185" s="216"/>
      <c r="SDQ185" s="216"/>
      <c r="SDR185" s="216"/>
      <c r="SDS185" s="216"/>
      <c r="SDT185" s="216"/>
      <c r="SDU185" s="216"/>
      <c r="SDV185" s="216"/>
      <c r="SDW185" s="216"/>
      <c r="SDX185" s="216"/>
      <c r="SDY185" s="216"/>
      <c r="SDZ185" s="216"/>
      <c r="SEA185" s="216"/>
      <c r="SEB185" s="216"/>
      <c r="SEC185" s="216"/>
      <c r="SED185" s="216"/>
      <c r="SEE185" s="216"/>
      <c r="SEF185" s="216"/>
      <c r="SEG185" s="216"/>
      <c r="SEH185" s="216"/>
      <c r="SEI185" s="216"/>
      <c r="SEJ185" s="216"/>
      <c r="SEK185" s="216"/>
      <c r="SEL185" s="216"/>
      <c r="SEM185" s="216"/>
      <c r="SEN185" s="216"/>
      <c r="SEO185" s="216"/>
      <c r="SEP185" s="216"/>
      <c r="SEQ185" s="216"/>
      <c r="SER185" s="216"/>
      <c r="SES185" s="216"/>
      <c r="SET185" s="216"/>
      <c r="SEU185" s="216"/>
      <c r="SEV185" s="216"/>
      <c r="SEW185" s="216"/>
      <c r="SEX185" s="216"/>
      <c r="SEY185" s="216"/>
      <c r="SEZ185" s="216"/>
      <c r="SFA185" s="216"/>
      <c r="SFB185" s="216"/>
      <c r="SFC185" s="216"/>
      <c r="SFD185" s="216"/>
      <c r="SFE185" s="216"/>
      <c r="SFF185" s="216"/>
      <c r="SFG185" s="216"/>
      <c r="SFH185" s="216"/>
      <c r="SFI185" s="216"/>
      <c r="SFJ185" s="216"/>
      <c r="SFK185" s="216"/>
      <c r="SFL185" s="216"/>
      <c r="SFM185" s="216"/>
      <c r="SFN185" s="216"/>
      <c r="SFO185" s="216"/>
      <c r="SFP185" s="216"/>
      <c r="SFQ185" s="216"/>
      <c r="SFR185" s="216"/>
      <c r="SFS185" s="216"/>
      <c r="SFT185" s="216"/>
      <c r="SFU185" s="216"/>
      <c r="SFV185" s="216"/>
      <c r="SFW185" s="216"/>
      <c r="SFX185" s="216"/>
      <c r="SFY185" s="216"/>
      <c r="SFZ185" s="216"/>
      <c r="SGA185" s="216"/>
      <c r="SGB185" s="216"/>
      <c r="SGC185" s="216"/>
      <c r="SGD185" s="216"/>
      <c r="SGE185" s="216"/>
      <c r="SGF185" s="216"/>
      <c r="SGG185" s="216"/>
      <c r="SGH185" s="216"/>
      <c r="SGI185" s="216"/>
      <c r="SGJ185" s="216"/>
      <c r="SGK185" s="216"/>
      <c r="SGL185" s="216"/>
      <c r="SGM185" s="216"/>
      <c r="SGN185" s="216"/>
      <c r="SGO185" s="216"/>
      <c r="SGP185" s="216"/>
      <c r="SGQ185" s="216"/>
      <c r="SGR185" s="216"/>
      <c r="SGS185" s="216"/>
      <c r="SGT185" s="216"/>
      <c r="SGU185" s="216"/>
      <c r="SGV185" s="216"/>
      <c r="SGW185" s="216"/>
      <c r="SGX185" s="216"/>
      <c r="SGY185" s="216"/>
      <c r="SGZ185" s="216"/>
      <c r="SHA185" s="216"/>
      <c r="SHB185" s="216"/>
      <c r="SHC185" s="216"/>
      <c r="SHD185" s="216"/>
      <c r="SHE185" s="216"/>
      <c r="SHF185" s="216"/>
      <c r="SHG185" s="216"/>
      <c r="SHH185" s="216"/>
      <c r="SHI185" s="216"/>
      <c r="SHJ185" s="216"/>
      <c r="SHK185" s="216"/>
      <c r="SHL185" s="216"/>
      <c r="SHM185" s="216"/>
      <c r="SHN185" s="216"/>
      <c r="SHO185" s="216"/>
      <c r="SHP185" s="216"/>
      <c r="SHQ185" s="216"/>
      <c r="SHR185" s="216"/>
      <c r="SHS185" s="216"/>
      <c r="SHT185" s="216"/>
      <c r="SHU185" s="216"/>
      <c r="SHV185" s="216"/>
      <c r="SHW185" s="216"/>
      <c r="SHX185" s="216"/>
      <c r="SHY185" s="216"/>
      <c r="SHZ185" s="216"/>
      <c r="SIA185" s="216"/>
      <c r="SIB185" s="216"/>
      <c r="SIC185" s="216"/>
      <c r="SID185" s="216"/>
      <c r="SIE185" s="216"/>
      <c r="SIF185" s="216"/>
      <c r="SIG185" s="216"/>
      <c r="SIH185" s="216"/>
      <c r="SII185" s="216"/>
      <c r="SIJ185" s="216"/>
      <c r="SIK185" s="216"/>
      <c r="SIL185" s="216"/>
      <c r="SIM185" s="216"/>
      <c r="SIN185" s="216"/>
      <c r="SIO185" s="216"/>
      <c r="SIP185" s="216"/>
      <c r="SIQ185" s="216"/>
      <c r="SIR185" s="216"/>
      <c r="SIS185" s="216"/>
      <c r="SIT185" s="216"/>
      <c r="SIU185" s="216"/>
      <c r="SIV185" s="216"/>
      <c r="SIW185" s="216"/>
      <c r="SIX185" s="216"/>
      <c r="SIY185" s="216"/>
      <c r="SIZ185" s="216"/>
      <c r="SJA185" s="216"/>
      <c r="SJB185" s="216"/>
      <c r="SJC185" s="216"/>
      <c r="SJD185" s="216"/>
      <c r="SJE185" s="216"/>
      <c r="SJF185" s="216"/>
      <c r="SJG185" s="216"/>
      <c r="SJH185" s="216"/>
      <c r="SJI185" s="216"/>
      <c r="SJJ185" s="216"/>
      <c r="SJK185" s="216"/>
      <c r="SJL185" s="216"/>
      <c r="SJM185" s="216"/>
      <c r="SJN185" s="216"/>
      <c r="SJO185" s="216"/>
      <c r="SJP185" s="216"/>
      <c r="SJQ185" s="216"/>
      <c r="SJR185" s="216"/>
      <c r="SJS185" s="216"/>
      <c r="SJT185" s="216"/>
      <c r="SJU185" s="216"/>
      <c r="SJV185" s="216"/>
      <c r="SJW185" s="216"/>
      <c r="SJX185" s="216"/>
      <c r="SJY185" s="216"/>
      <c r="SJZ185" s="216"/>
      <c r="SKA185" s="216"/>
      <c r="SKB185" s="216"/>
      <c r="SKC185" s="216"/>
      <c r="SKD185" s="216"/>
      <c r="SKE185" s="216"/>
      <c r="SKF185" s="216"/>
      <c r="SKG185" s="216"/>
      <c r="SKH185" s="216"/>
      <c r="SKI185" s="216"/>
      <c r="SKJ185" s="216"/>
      <c r="SKK185" s="216"/>
      <c r="SKL185" s="216"/>
      <c r="SKM185" s="216"/>
      <c r="SKN185" s="216"/>
      <c r="SKO185" s="216"/>
      <c r="SKP185" s="216"/>
      <c r="SKQ185" s="216"/>
      <c r="SKR185" s="216"/>
      <c r="SKS185" s="216"/>
      <c r="SKT185" s="216"/>
      <c r="SKU185" s="216"/>
      <c r="SKV185" s="216"/>
      <c r="SKW185" s="216"/>
      <c r="SKX185" s="216"/>
      <c r="SKY185" s="216"/>
      <c r="SKZ185" s="216"/>
      <c r="SLA185" s="216"/>
      <c r="SLB185" s="216"/>
      <c r="SLC185" s="216"/>
      <c r="SLD185" s="216"/>
      <c r="SLE185" s="216"/>
      <c r="SLF185" s="216"/>
      <c r="SLG185" s="216"/>
      <c r="SLH185" s="216"/>
      <c r="SLI185" s="216"/>
      <c r="SLJ185" s="216"/>
      <c r="SLK185" s="216"/>
      <c r="SLL185" s="216"/>
      <c r="SLM185" s="216"/>
      <c r="SLN185" s="216"/>
      <c r="SLO185" s="216"/>
      <c r="SLP185" s="216"/>
      <c r="SLQ185" s="216"/>
      <c r="SLR185" s="216"/>
      <c r="SLS185" s="216"/>
      <c r="SLT185" s="216"/>
      <c r="SLU185" s="216"/>
      <c r="SLV185" s="216"/>
      <c r="SLW185" s="216"/>
      <c r="SLX185" s="216"/>
      <c r="SLY185" s="216"/>
      <c r="SLZ185" s="216"/>
      <c r="SMA185" s="216"/>
      <c r="SMB185" s="216"/>
      <c r="SMC185" s="216"/>
      <c r="SMD185" s="216"/>
      <c r="SME185" s="216"/>
      <c r="SMF185" s="216"/>
      <c r="SMG185" s="216"/>
      <c r="SMH185" s="216"/>
      <c r="SMI185" s="216"/>
      <c r="SMJ185" s="216"/>
      <c r="SMK185" s="216"/>
      <c r="SML185" s="216"/>
      <c r="SMM185" s="216"/>
      <c r="SMN185" s="216"/>
      <c r="SMO185" s="216"/>
      <c r="SMP185" s="216"/>
      <c r="SMQ185" s="216"/>
      <c r="SMR185" s="216"/>
      <c r="SMS185" s="216"/>
      <c r="SMT185" s="216"/>
      <c r="SMU185" s="216"/>
      <c r="SMV185" s="216"/>
      <c r="SMW185" s="216"/>
      <c r="SMX185" s="216"/>
      <c r="SMY185" s="216"/>
      <c r="SMZ185" s="216"/>
      <c r="SNA185" s="216"/>
      <c r="SNB185" s="216"/>
      <c r="SNC185" s="216"/>
      <c r="SND185" s="216"/>
      <c r="SNE185" s="216"/>
      <c r="SNF185" s="216"/>
      <c r="SNG185" s="216"/>
      <c r="SNH185" s="216"/>
      <c r="SNI185" s="216"/>
      <c r="SNJ185" s="216"/>
      <c r="SNK185" s="216"/>
      <c r="SNL185" s="216"/>
      <c r="SNM185" s="216"/>
      <c r="SNN185" s="216"/>
      <c r="SNO185" s="216"/>
      <c r="SNP185" s="216"/>
      <c r="SNQ185" s="216"/>
      <c r="SNR185" s="216"/>
      <c r="SNS185" s="216"/>
      <c r="SNT185" s="216"/>
      <c r="SNU185" s="216"/>
      <c r="SNV185" s="216"/>
      <c r="SNW185" s="216"/>
      <c r="SNX185" s="216"/>
      <c r="SNY185" s="216"/>
      <c r="SNZ185" s="216"/>
      <c r="SOA185" s="216"/>
      <c r="SOB185" s="216"/>
      <c r="SOC185" s="216"/>
      <c r="SOD185" s="216"/>
      <c r="SOE185" s="216"/>
      <c r="SOF185" s="216"/>
      <c r="SOG185" s="216"/>
      <c r="SOH185" s="216"/>
      <c r="SOI185" s="216"/>
      <c r="SOJ185" s="216"/>
      <c r="SOK185" s="216"/>
      <c r="SOL185" s="216"/>
      <c r="SOM185" s="216"/>
      <c r="SON185" s="216"/>
      <c r="SOO185" s="216"/>
      <c r="SOP185" s="216"/>
      <c r="SOQ185" s="216"/>
      <c r="SOR185" s="216"/>
      <c r="SOS185" s="216"/>
      <c r="SOT185" s="216"/>
      <c r="SOU185" s="216"/>
      <c r="SOV185" s="216"/>
      <c r="SOW185" s="216"/>
      <c r="SOX185" s="216"/>
      <c r="SOY185" s="216"/>
      <c r="SOZ185" s="216"/>
      <c r="SPA185" s="216"/>
      <c r="SPB185" s="216"/>
      <c r="SPC185" s="216"/>
      <c r="SPD185" s="216"/>
      <c r="SPE185" s="216"/>
      <c r="SPF185" s="216"/>
      <c r="SPG185" s="216"/>
      <c r="SPH185" s="216"/>
      <c r="SPI185" s="216"/>
      <c r="SPJ185" s="216"/>
      <c r="SPK185" s="216"/>
      <c r="SPL185" s="216"/>
      <c r="SPM185" s="216"/>
      <c r="SPN185" s="216"/>
      <c r="SPO185" s="216"/>
      <c r="SPP185" s="216"/>
      <c r="SPQ185" s="216"/>
      <c r="SPR185" s="216"/>
      <c r="SPS185" s="216"/>
      <c r="SPT185" s="216"/>
      <c r="SPU185" s="216"/>
      <c r="SPV185" s="216"/>
      <c r="SPW185" s="216"/>
      <c r="SPX185" s="216"/>
      <c r="SPY185" s="216"/>
      <c r="SPZ185" s="216"/>
      <c r="SQA185" s="216"/>
      <c r="SQB185" s="216"/>
      <c r="SQC185" s="216"/>
      <c r="SQD185" s="216"/>
      <c r="SQE185" s="216"/>
      <c r="SQF185" s="216"/>
      <c r="SQG185" s="216"/>
      <c r="SQH185" s="216"/>
      <c r="SQI185" s="216"/>
      <c r="SQJ185" s="216"/>
      <c r="SQK185" s="216"/>
      <c r="SQL185" s="216"/>
      <c r="SQM185" s="216"/>
      <c r="SQN185" s="216"/>
      <c r="SQO185" s="216"/>
      <c r="SQP185" s="216"/>
      <c r="SQQ185" s="216"/>
      <c r="SQR185" s="216"/>
      <c r="SQS185" s="216"/>
      <c r="SQT185" s="216"/>
      <c r="SQU185" s="216"/>
      <c r="SQV185" s="216"/>
      <c r="SQW185" s="216"/>
      <c r="SQX185" s="216"/>
      <c r="SQY185" s="216"/>
      <c r="SQZ185" s="216"/>
      <c r="SRA185" s="216"/>
      <c r="SRB185" s="216"/>
      <c r="SRC185" s="216"/>
      <c r="SRD185" s="216"/>
      <c r="SRE185" s="216"/>
      <c r="SRF185" s="216"/>
      <c r="SRG185" s="216"/>
      <c r="SRH185" s="216"/>
      <c r="SRI185" s="216"/>
      <c r="SRJ185" s="216"/>
      <c r="SRK185" s="216"/>
      <c r="SRL185" s="216"/>
      <c r="SRM185" s="216"/>
      <c r="SRN185" s="216"/>
      <c r="SRO185" s="216"/>
      <c r="SRP185" s="216"/>
      <c r="SRQ185" s="216"/>
      <c r="SRR185" s="216"/>
      <c r="SRS185" s="216"/>
      <c r="SRT185" s="216"/>
      <c r="SRU185" s="216"/>
      <c r="SRV185" s="216"/>
      <c r="SRW185" s="216"/>
      <c r="SRX185" s="216"/>
      <c r="SRY185" s="216"/>
      <c r="SRZ185" s="216"/>
      <c r="SSA185" s="216"/>
      <c r="SSB185" s="216"/>
      <c r="SSC185" s="216"/>
      <c r="SSD185" s="216"/>
      <c r="SSE185" s="216"/>
      <c r="SSF185" s="216"/>
      <c r="SSG185" s="216"/>
      <c r="SSH185" s="216"/>
      <c r="SSI185" s="216"/>
      <c r="SSJ185" s="216"/>
      <c r="SSK185" s="216"/>
      <c r="SSL185" s="216"/>
      <c r="SSM185" s="216"/>
      <c r="SSN185" s="216"/>
      <c r="SSO185" s="216"/>
      <c r="SSP185" s="216"/>
      <c r="SSQ185" s="216"/>
      <c r="SSR185" s="216"/>
      <c r="SSS185" s="216"/>
      <c r="SST185" s="216"/>
      <c r="SSU185" s="216"/>
      <c r="SSV185" s="216"/>
      <c r="SSW185" s="216"/>
      <c r="SSX185" s="216"/>
      <c r="SSY185" s="216"/>
      <c r="SSZ185" s="216"/>
      <c r="STA185" s="216"/>
      <c r="STB185" s="216"/>
      <c r="STC185" s="216"/>
      <c r="STD185" s="216"/>
      <c r="STE185" s="216"/>
      <c r="STF185" s="216"/>
      <c r="STG185" s="216"/>
      <c r="STH185" s="216"/>
      <c r="STI185" s="216"/>
      <c r="STJ185" s="216"/>
      <c r="STK185" s="216"/>
      <c r="STL185" s="216"/>
      <c r="STM185" s="216"/>
      <c r="STN185" s="216"/>
      <c r="STO185" s="216"/>
      <c r="STP185" s="216"/>
      <c r="STQ185" s="216"/>
      <c r="STR185" s="216"/>
      <c r="STS185" s="216"/>
      <c r="STT185" s="216"/>
      <c r="STU185" s="216"/>
      <c r="STV185" s="216"/>
      <c r="STW185" s="216"/>
      <c r="STX185" s="216"/>
      <c r="STY185" s="216"/>
      <c r="STZ185" s="216"/>
      <c r="SUA185" s="216"/>
      <c r="SUB185" s="216"/>
      <c r="SUC185" s="216"/>
      <c r="SUD185" s="216"/>
      <c r="SUE185" s="216"/>
      <c r="SUF185" s="216"/>
      <c r="SUG185" s="216"/>
      <c r="SUH185" s="216"/>
      <c r="SUI185" s="216"/>
      <c r="SUJ185" s="216"/>
      <c r="SUK185" s="216"/>
      <c r="SUL185" s="216"/>
      <c r="SUM185" s="216"/>
      <c r="SUN185" s="216"/>
      <c r="SUO185" s="216"/>
      <c r="SUP185" s="216"/>
      <c r="SUQ185" s="216"/>
      <c r="SUR185" s="216"/>
      <c r="SUS185" s="216"/>
      <c r="SUT185" s="216"/>
      <c r="SUU185" s="216"/>
      <c r="SUV185" s="216"/>
      <c r="SUW185" s="216"/>
      <c r="SUX185" s="216"/>
      <c r="SUY185" s="216"/>
      <c r="SUZ185" s="216"/>
      <c r="SVA185" s="216"/>
      <c r="SVB185" s="216"/>
      <c r="SVC185" s="216"/>
      <c r="SVD185" s="216"/>
      <c r="SVE185" s="216"/>
      <c r="SVF185" s="216"/>
      <c r="SVG185" s="216"/>
      <c r="SVH185" s="216"/>
      <c r="SVI185" s="216"/>
      <c r="SVJ185" s="216"/>
      <c r="SVK185" s="216"/>
      <c r="SVL185" s="216"/>
      <c r="SVM185" s="216"/>
      <c r="SVN185" s="216"/>
      <c r="SVO185" s="216"/>
      <c r="SVP185" s="216"/>
      <c r="SVQ185" s="216"/>
      <c r="SVR185" s="216"/>
      <c r="SVS185" s="216"/>
      <c r="SVT185" s="216"/>
      <c r="SVU185" s="216"/>
      <c r="SVV185" s="216"/>
      <c r="SVW185" s="216"/>
      <c r="SVX185" s="216"/>
      <c r="SVY185" s="216"/>
      <c r="SVZ185" s="216"/>
      <c r="SWA185" s="216"/>
      <c r="SWB185" s="216"/>
      <c r="SWC185" s="216"/>
      <c r="SWD185" s="216"/>
      <c r="SWE185" s="216"/>
      <c r="SWF185" s="216"/>
      <c r="SWG185" s="216"/>
      <c r="SWH185" s="216"/>
      <c r="SWI185" s="216"/>
      <c r="SWJ185" s="216"/>
      <c r="SWK185" s="216"/>
      <c r="SWL185" s="216"/>
      <c r="SWM185" s="216"/>
      <c r="SWN185" s="216"/>
      <c r="SWO185" s="216"/>
      <c r="SWP185" s="216"/>
      <c r="SWQ185" s="216"/>
      <c r="SWR185" s="216"/>
      <c r="SWS185" s="216"/>
      <c r="SWT185" s="216"/>
      <c r="SWU185" s="216"/>
      <c r="SWV185" s="216"/>
      <c r="SWW185" s="216"/>
      <c r="SWX185" s="216"/>
      <c r="SWY185" s="216"/>
      <c r="SWZ185" s="216"/>
      <c r="SXA185" s="216"/>
      <c r="SXB185" s="216"/>
      <c r="SXC185" s="216"/>
      <c r="SXD185" s="216"/>
      <c r="SXE185" s="216"/>
      <c r="SXF185" s="216"/>
      <c r="SXG185" s="216"/>
      <c r="SXH185" s="216"/>
      <c r="SXI185" s="216"/>
      <c r="SXJ185" s="216"/>
      <c r="SXK185" s="216"/>
      <c r="SXL185" s="216"/>
      <c r="SXM185" s="216"/>
      <c r="SXN185" s="216"/>
      <c r="SXO185" s="216"/>
      <c r="SXP185" s="216"/>
      <c r="SXQ185" s="216"/>
      <c r="SXR185" s="216"/>
      <c r="SXS185" s="216"/>
      <c r="SXT185" s="216"/>
      <c r="SXU185" s="216"/>
      <c r="SXV185" s="216"/>
      <c r="SXW185" s="216"/>
      <c r="SXX185" s="216"/>
      <c r="SXY185" s="216"/>
      <c r="SXZ185" s="216"/>
      <c r="SYA185" s="216"/>
      <c r="SYB185" s="216"/>
      <c r="SYC185" s="216"/>
      <c r="SYD185" s="216"/>
      <c r="SYE185" s="216"/>
      <c r="SYF185" s="216"/>
      <c r="SYG185" s="216"/>
      <c r="SYH185" s="216"/>
      <c r="SYI185" s="216"/>
      <c r="SYJ185" s="216"/>
      <c r="SYK185" s="216"/>
      <c r="SYL185" s="216"/>
      <c r="SYM185" s="216"/>
      <c r="SYN185" s="216"/>
      <c r="SYO185" s="216"/>
      <c r="SYP185" s="216"/>
      <c r="SYQ185" s="216"/>
      <c r="SYR185" s="216"/>
      <c r="SYS185" s="216"/>
      <c r="SYT185" s="216"/>
      <c r="SYU185" s="216"/>
      <c r="SYV185" s="216"/>
      <c r="SYW185" s="216"/>
      <c r="SYX185" s="216"/>
      <c r="SYY185" s="216"/>
      <c r="SYZ185" s="216"/>
      <c r="SZA185" s="216"/>
      <c r="SZB185" s="216"/>
      <c r="SZC185" s="216"/>
      <c r="SZD185" s="216"/>
      <c r="SZE185" s="216"/>
      <c r="SZF185" s="216"/>
      <c r="SZG185" s="216"/>
      <c r="SZH185" s="216"/>
      <c r="SZI185" s="216"/>
      <c r="SZJ185" s="216"/>
      <c r="SZK185" s="216"/>
      <c r="SZL185" s="216"/>
      <c r="SZM185" s="216"/>
      <c r="SZN185" s="216"/>
      <c r="SZO185" s="216"/>
      <c r="SZP185" s="216"/>
      <c r="SZQ185" s="216"/>
      <c r="SZR185" s="216"/>
      <c r="SZS185" s="216"/>
      <c r="SZT185" s="216"/>
      <c r="SZU185" s="216"/>
      <c r="SZV185" s="216"/>
      <c r="SZW185" s="216"/>
      <c r="SZX185" s="216"/>
      <c r="SZY185" s="216"/>
      <c r="SZZ185" s="216"/>
      <c r="TAA185" s="216"/>
      <c r="TAB185" s="216"/>
      <c r="TAC185" s="216"/>
      <c r="TAD185" s="216"/>
      <c r="TAE185" s="216"/>
      <c r="TAF185" s="216"/>
      <c r="TAG185" s="216"/>
      <c r="TAH185" s="216"/>
      <c r="TAI185" s="216"/>
      <c r="TAJ185" s="216"/>
      <c r="TAK185" s="216"/>
      <c r="TAL185" s="216"/>
      <c r="TAM185" s="216"/>
      <c r="TAN185" s="216"/>
      <c r="TAO185" s="216"/>
      <c r="TAP185" s="216"/>
      <c r="TAQ185" s="216"/>
      <c r="TAR185" s="216"/>
      <c r="TAS185" s="216"/>
      <c r="TAT185" s="216"/>
      <c r="TAU185" s="216"/>
      <c r="TAV185" s="216"/>
      <c r="TAW185" s="216"/>
      <c r="TAX185" s="216"/>
      <c r="TAY185" s="216"/>
      <c r="TAZ185" s="216"/>
      <c r="TBA185" s="216"/>
      <c r="TBB185" s="216"/>
      <c r="TBC185" s="216"/>
      <c r="TBD185" s="216"/>
      <c r="TBE185" s="216"/>
      <c r="TBF185" s="216"/>
      <c r="TBG185" s="216"/>
      <c r="TBH185" s="216"/>
      <c r="TBI185" s="216"/>
      <c r="TBJ185" s="216"/>
      <c r="TBK185" s="216"/>
      <c r="TBL185" s="216"/>
      <c r="TBM185" s="216"/>
      <c r="TBN185" s="216"/>
      <c r="TBO185" s="216"/>
      <c r="TBP185" s="216"/>
      <c r="TBQ185" s="216"/>
      <c r="TBR185" s="216"/>
      <c r="TBS185" s="216"/>
      <c r="TBT185" s="216"/>
      <c r="TBU185" s="216"/>
      <c r="TBV185" s="216"/>
      <c r="TBW185" s="216"/>
      <c r="TBX185" s="216"/>
      <c r="TBY185" s="216"/>
      <c r="TBZ185" s="216"/>
      <c r="TCA185" s="216"/>
      <c r="TCB185" s="216"/>
      <c r="TCC185" s="216"/>
      <c r="TCD185" s="216"/>
      <c r="TCE185" s="216"/>
      <c r="TCF185" s="216"/>
      <c r="TCG185" s="216"/>
      <c r="TCH185" s="216"/>
      <c r="TCI185" s="216"/>
      <c r="TCJ185" s="216"/>
      <c r="TCK185" s="216"/>
      <c r="TCL185" s="216"/>
      <c r="TCM185" s="216"/>
      <c r="TCN185" s="216"/>
      <c r="TCO185" s="216"/>
      <c r="TCP185" s="216"/>
      <c r="TCQ185" s="216"/>
      <c r="TCR185" s="216"/>
      <c r="TCS185" s="216"/>
      <c r="TCT185" s="216"/>
      <c r="TCU185" s="216"/>
      <c r="TCV185" s="216"/>
      <c r="TCW185" s="216"/>
      <c r="TCX185" s="216"/>
      <c r="TCY185" s="216"/>
      <c r="TCZ185" s="216"/>
      <c r="TDA185" s="216"/>
      <c r="TDB185" s="216"/>
      <c r="TDC185" s="216"/>
      <c r="TDD185" s="216"/>
      <c r="TDE185" s="216"/>
      <c r="TDF185" s="216"/>
      <c r="TDG185" s="216"/>
      <c r="TDH185" s="216"/>
      <c r="TDI185" s="216"/>
      <c r="TDJ185" s="216"/>
      <c r="TDK185" s="216"/>
      <c r="TDL185" s="216"/>
      <c r="TDM185" s="216"/>
      <c r="TDN185" s="216"/>
      <c r="TDO185" s="216"/>
      <c r="TDP185" s="216"/>
      <c r="TDQ185" s="216"/>
      <c r="TDR185" s="216"/>
      <c r="TDS185" s="216"/>
      <c r="TDT185" s="216"/>
      <c r="TDU185" s="216"/>
      <c r="TDV185" s="216"/>
      <c r="TDW185" s="216"/>
      <c r="TDX185" s="216"/>
      <c r="TDY185" s="216"/>
      <c r="TDZ185" s="216"/>
      <c r="TEA185" s="216"/>
      <c r="TEB185" s="216"/>
      <c r="TEC185" s="216"/>
      <c r="TED185" s="216"/>
      <c r="TEE185" s="216"/>
      <c r="TEF185" s="216"/>
      <c r="TEG185" s="216"/>
      <c r="TEH185" s="216"/>
      <c r="TEI185" s="216"/>
      <c r="TEJ185" s="216"/>
      <c r="TEK185" s="216"/>
      <c r="TEL185" s="216"/>
      <c r="TEM185" s="216"/>
      <c r="TEN185" s="216"/>
      <c r="TEO185" s="216"/>
      <c r="TEP185" s="216"/>
      <c r="TEQ185" s="216"/>
      <c r="TER185" s="216"/>
      <c r="TES185" s="216"/>
      <c r="TET185" s="216"/>
      <c r="TEU185" s="216"/>
      <c r="TEV185" s="216"/>
      <c r="TEW185" s="216"/>
      <c r="TEX185" s="216"/>
      <c r="TEY185" s="216"/>
      <c r="TEZ185" s="216"/>
      <c r="TFA185" s="216"/>
      <c r="TFB185" s="216"/>
      <c r="TFC185" s="216"/>
      <c r="TFD185" s="216"/>
      <c r="TFE185" s="216"/>
      <c r="TFF185" s="216"/>
      <c r="TFG185" s="216"/>
      <c r="TFH185" s="216"/>
      <c r="TFI185" s="216"/>
      <c r="TFJ185" s="216"/>
      <c r="TFK185" s="216"/>
      <c r="TFL185" s="216"/>
      <c r="TFM185" s="216"/>
      <c r="TFN185" s="216"/>
      <c r="TFO185" s="216"/>
      <c r="TFP185" s="216"/>
      <c r="TFQ185" s="216"/>
      <c r="TFR185" s="216"/>
      <c r="TFS185" s="216"/>
      <c r="TFT185" s="216"/>
      <c r="TFU185" s="216"/>
      <c r="TFV185" s="216"/>
      <c r="TFW185" s="216"/>
      <c r="TFX185" s="216"/>
      <c r="TFY185" s="216"/>
      <c r="TFZ185" s="216"/>
      <c r="TGA185" s="216"/>
      <c r="TGB185" s="216"/>
      <c r="TGC185" s="216"/>
      <c r="TGD185" s="216"/>
      <c r="TGE185" s="216"/>
      <c r="TGF185" s="216"/>
      <c r="TGG185" s="216"/>
      <c r="TGH185" s="216"/>
      <c r="TGI185" s="216"/>
      <c r="TGJ185" s="216"/>
      <c r="TGK185" s="216"/>
      <c r="TGL185" s="216"/>
      <c r="TGM185" s="216"/>
      <c r="TGN185" s="216"/>
      <c r="TGO185" s="216"/>
      <c r="TGP185" s="216"/>
      <c r="TGQ185" s="216"/>
      <c r="TGR185" s="216"/>
      <c r="TGS185" s="216"/>
      <c r="TGT185" s="216"/>
      <c r="TGU185" s="216"/>
      <c r="TGV185" s="216"/>
      <c r="TGW185" s="216"/>
      <c r="TGX185" s="216"/>
      <c r="TGY185" s="216"/>
      <c r="TGZ185" s="216"/>
      <c r="THA185" s="216"/>
      <c r="THB185" s="216"/>
      <c r="THC185" s="216"/>
      <c r="THD185" s="216"/>
      <c r="THE185" s="216"/>
      <c r="THF185" s="216"/>
      <c r="THG185" s="216"/>
      <c r="THH185" s="216"/>
      <c r="THI185" s="216"/>
      <c r="THJ185" s="216"/>
      <c r="THK185" s="216"/>
      <c r="THL185" s="216"/>
      <c r="THM185" s="216"/>
      <c r="THN185" s="216"/>
      <c r="THO185" s="216"/>
      <c r="THP185" s="216"/>
      <c r="THQ185" s="216"/>
      <c r="THR185" s="216"/>
      <c r="THS185" s="216"/>
      <c r="THT185" s="216"/>
      <c r="THU185" s="216"/>
      <c r="THV185" s="216"/>
      <c r="THW185" s="216"/>
      <c r="THX185" s="216"/>
      <c r="THY185" s="216"/>
      <c r="THZ185" s="216"/>
      <c r="TIA185" s="216"/>
      <c r="TIB185" s="216"/>
      <c r="TIC185" s="216"/>
      <c r="TID185" s="216"/>
      <c r="TIE185" s="216"/>
      <c r="TIF185" s="216"/>
      <c r="TIG185" s="216"/>
      <c r="TIH185" s="216"/>
      <c r="TII185" s="216"/>
      <c r="TIJ185" s="216"/>
      <c r="TIK185" s="216"/>
      <c r="TIL185" s="216"/>
      <c r="TIM185" s="216"/>
      <c r="TIN185" s="216"/>
      <c r="TIO185" s="216"/>
      <c r="TIP185" s="216"/>
      <c r="TIQ185" s="216"/>
      <c r="TIR185" s="216"/>
      <c r="TIS185" s="216"/>
      <c r="TIT185" s="216"/>
      <c r="TIU185" s="216"/>
      <c r="TIV185" s="216"/>
      <c r="TIW185" s="216"/>
      <c r="TIX185" s="216"/>
      <c r="TIY185" s="216"/>
      <c r="TIZ185" s="216"/>
      <c r="TJA185" s="216"/>
      <c r="TJB185" s="216"/>
      <c r="TJC185" s="216"/>
      <c r="TJD185" s="216"/>
      <c r="TJE185" s="216"/>
      <c r="TJF185" s="216"/>
      <c r="TJG185" s="216"/>
      <c r="TJH185" s="216"/>
      <c r="TJI185" s="216"/>
      <c r="TJJ185" s="216"/>
      <c r="TJK185" s="216"/>
      <c r="TJL185" s="216"/>
      <c r="TJM185" s="216"/>
      <c r="TJN185" s="216"/>
      <c r="TJO185" s="216"/>
      <c r="TJP185" s="216"/>
      <c r="TJQ185" s="216"/>
      <c r="TJR185" s="216"/>
      <c r="TJS185" s="216"/>
      <c r="TJT185" s="216"/>
      <c r="TJU185" s="216"/>
      <c r="TJV185" s="216"/>
      <c r="TJW185" s="216"/>
      <c r="TJX185" s="216"/>
      <c r="TJY185" s="216"/>
      <c r="TJZ185" s="216"/>
      <c r="TKA185" s="216"/>
      <c r="TKB185" s="216"/>
      <c r="TKC185" s="216"/>
      <c r="TKD185" s="216"/>
      <c r="TKE185" s="216"/>
      <c r="TKF185" s="216"/>
      <c r="TKG185" s="216"/>
      <c r="TKH185" s="216"/>
      <c r="TKI185" s="216"/>
      <c r="TKJ185" s="216"/>
      <c r="TKK185" s="216"/>
      <c r="TKL185" s="216"/>
      <c r="TKM185" s="216"/>
      <c r="TKN185" s="216"/>
      <c r="TKO185" s="216"/>
      <c r="TKP185" s="216"/>
      <c r="TKQ185" s="216"/>
      <c r="TKR185" s="216"/>
      <c r="TKS185" s="216"/>
      <c r="TKT185" s="216"/>
      <c r="TKU185" s="216"/>
      <c r="TKV185" s="216"/>
      <c r="TKW185" s="216"/>
      <c r="TKX185" s="216"/>
      <c r="TKY185" s="216"/>
      <c r="TKZ185" s="216"/>
      <c r="TLA185" s="216"/>
      <c r="TLB185" s="216"/>
      <c r="TLC185" s="216"/>
      <c r="TLD185" s="216"/>
      <c r="TLE185" s="216"/>
      <c r="TLF185" s="216"/>
      <c r="TLG185" s="216"/>
      <c r="TLH185" s="216"/>
      <c r="TLI185" s="216"/>
      <c r="TLJ185" s="216"/>
      <c r="TLK185" s="216"/>
      <c r="TLL185" s="216"/>
      <c r="TLM185" s="216"/>
      <c r="TLN185" s="216"/>
      <c r="TLO185" s="216"/>
      <c r="TLP185" s="216"/>
      <c r="TLQ185" s="216"/>
      <c r="TLR185" s="216"/>
      <c r="TLS185" s="216"/>
      <c r="TLT185" s="216"/>
      <c r="TLU185" s="216"/>
      <c r="TLV185" s="216"/>
      <c r="TLW185" s="216"/>
      <c r="TLX185" s="216"/>
      <c r="TLY185" s="216"/>
      <c r="TLZ185" s="216"/>
      <c r="TMA185" s="216"/>
      <c r="TMB185" s="216"/>
      <c r="TMC185" s="216"/>
      <c r="TMD185" s="216"/>
      <c r="TME185" s="216"/>
      <c r="TMF185" s="216"/>
      <c r="TMG185" s="216"/>
      <c r="TMH185" s="216"/>
      <c r="TMI185" s="216"/>
      <c r="TMJ185" s="216"/>
      <c r="TMK185" s="216"/>
      <c r="TML185" s="216"/>
      <c r="TMM185" s="216"/>
      <c r="TMN185" s="216"/>
      <c r="TMO185" s="216"/>
      <c r="TMP185" s="216"/>
      <c r="TMQ185" s="216"/>
      <c r="TMR185" s="216"/>
      <c r="TMS185" s="216"/>
      <c r="TMT185" s="216"/>
      <c r="TMU185" s="216"/>
      <c r="TMV185" s="216"/>
      <c r="TMW185" s="216"/>
      <c r="TMX185" s="216"/>
      <c r="TMY185" s="216"/>
      <c r="TMZ185" s="216"/>
      <c r="TNA185" s="216"/>
      <c r="TNB185" s="216"/>
      <c r="TNC185" s="216"/>
      <c r="TND185" s="216"/>
      <c r="TNE185" s="216"/>
      <c r="TNF185" s="216"/>
      <c r="TNG185" s="216"/>
      <c r="TNH185" s="216"/>
      <c r="TNI185" s="216"/>
      <c r="TNJ185" s="216"/>
      <c r="TNK185" s="216"/>
      <c r="TNL185" s="216"/>
      <c r="TNM185" s="216"/>
      <c r="TNN185" s="216"/>
      <c r="TNO185" s="216"/>
      <c r="TNP185" s="216"/>
      <c r="TNQ185" s="216"/>
      <c r="TNR185" s="216"/>
      <c r="TNS185" s="216"/>
      <c r="TNT185" s="216"/>
      <c r="TNU185" s="216"/>
      <c r="TNV185" s="216"/>
      <c r="TNW185" s="216"/>
      <c r="TNX185" s="216"/>
      <c r="TNY185" s="216"/>
      <c r="TNZ185" s="216"/>
      <c r="TOA185" s="216"/>
      <c r="TOB185" s="216"/>
      <c r="TOC185" s="216"/>
      <c r="TOD185" s="216"/>
      <c r="TOE185" s="216"/>
      <c r="TOF185" s="216"/>
      <c r="TOG185" s="216"/>
      <c r="TOH185" s="216"/>
      <c r="TOI185" s="216"/>
      <c r="TOJ185" s="216"/>
      <c r="TOK185" s="216"/>
      <c r="TOL185" s="216"/>
      <c r="TOM185" s="216"/>
      <c r="TON185" s="216"/>
      <c r="TOO185" s="216"/>
      <c r="TOP185" s="216"/>
      <c r="TOQ185" s="216"/>
      <c r="TOR185" s="216"/>
      <c r="TOS185" s="216"/>
      <c r="TOT185" s="216"/>
      <c r="TOU185" s="216"/>
      <c r="TOV185" s="216"/>
      <c r="TOW185" s="216"/>
      <c r="TOX185" s="216"/>
      <c r="TOY185" s="216"/>
      <c r="TOZ185" s="216"/>
      <c r="TPA185" s="216"/>
      <c r="TPB185" s="216"/>
      <c r="TPC185" s="216"/>
      <c r="TPD185" s="216"/>
      <c r="TPE185" s="216"/>
      <c r="TPF185" s="216"/>
      <c r="TPG185" s="216"/>
      <c r="TPH185" s="216"/>
      <c r="TPI185" s="216"/>
      <c r="TPJ185" s="216"/>
      <c r="TPK185" s="216"/>
      <c r="TPL185" s="216"/>
      <c r="TPM185" s="216"/>
      <c r="TPN185" s="216"/>
      <c r="TPO185" s="216"/>
      <c r="TPP185" s="216"/>
      <c r="TPQ185" s="216"/>
      <c r="TPR185" s="216"/>
      <c r="TPS185" s="216"/>
      <c r="TPT185" s="216"/>
      <c r="TPU185" s="216"/>
      <c r="TPV185" s="216"/>
      <c r="TPW185" s="216"/>
      <c r="TPX185" s="216"/>
      <c r="TPY185" s="216"/>
      <c r="TPZ185" s="216"/>
      <c r="TQA185" s="216"/>
      <c r="TQB185" s="216"/>
      <c r="TQC185" s="216"/>
      <c r="TQD185" s="216"/>
      <c r="TQE185" s="216"/>
      <c r="TQF185" s="216"/>
      <c r="TQG185" s="216"/>
      <c r="TQH185" s="216"/>
      <c r="TQI185" s="216"/>
      <c r="TQJ185" s="216"/>
      <c r="TQK185" s="216"/>
      <c r="TQL185" s="216"/>
      <c r="TQM185" s="216"/>
      <c r="TQN185" s="216"/>
      <c r="TQO185" s="216"/>
      <c r="TQP185" s="216"/>
      <c r="TQQ185" s="216"/>
      <c r="TQR185" s="216"/>
      <c r="TQS185" s="216"/>
      <c r="TQT185" s="216"/>
      <c r="TQU185" s="216"/>
      <c r="TQV185" s="216"/>
      <c r="TQW185" s="216"/>
      <c r="TQX185" s="216"/>
      <c r="TQY185" s="216"/>
      <c r="TQZ185" s="216"/>
      <c r="TRA185" s="216"/>
      <c r="TRB185" s="216"/>
      <c r="TRC185" s="216"/>
      <c r="TRD185" s="216"/>
      <c r="TRE185" s="216"/>
      <c r="TRF185" s="216"/>
      <c r="TRG185" s="216"/>
      <c r="TRH185" s="216"/>
      <c r="TRI185" s="216"/>
      <c r="TRJ185" s="216"/>
      <c r="TRK185" s="216"/>
      <c r="TRL185" s="216"/>
      <c r="TRM185" s="216"/>
      <c r="TRN185" s="216"/>
      <c r="TRO185" s="216"/>
      <c r="TRP185" s="216"/>
      <c r="TRQ185" s="216"/>
      <c r="TRR185" s="216"/>
      <c r="TRS185" s="216"/>
      <c r="TRT185" s="216"/>
      <c r="TRU185" s="216"/>
      <c r="TRV185" s="216"/>
      <c r="TRW185" s="216"/>
      <c r="TRX185" s="216"/>
      <c r="TRY185" s="216"/>
      <c r="TRZ185" s="216"/>
      <c r="TSA185" s="216"/>
      <c r="TSB185" s="216"/>
      <c r="TSC185" s="216"/>
      <c r="TSD185" s="216"/>
      <c r="TSE185" s="216"/>
      <c r="TSF185" s="216"/>
      <c r="TSG185" s="216"/>
      <c r="TSH185" s="216"/>
      <c r="TSI185" s="216"/>
      <c r="TSJ185" s="216"/>
      <c r="TSK185" s="216"/>
      <c r="TSL185" s="216"/>
      <c r="TSM185" s="216"/>
      <c r="TSN185" s="216"/>
      <c r="TSO185" s="216"/>
      <c r="TSP185" s="216"/>
      <c r="TSQ185" s="216"/>
      <c r="TSR185" s="216"/>
      <c r="TSS185" s="216"/>
      <c r="TST185" s="216"/>
      <c r="TSU185" s="216"/>
      <c r="TSV185" s="216"/>
      <c r="TSW185" s="216"/>
      <c r="TSX185" s="216"/>
      <c r="TSY185" s="216"/>
      <c r="TSZ185" s="216"/>
      <c r="TTA185" s="216"/>
      <c r="TTB185" s="216"/>
      <c r="TTC185" s="216"/>
      <c r="TTD185" s="216"/>
      <c r="TTE185" s="216"/>
      <c r="TTF185" s="216"/>
      <c r="TTG185" s="216"/>
      <c r="TTH185" s="216"/>
      <c r="TTI185" s="216"/>
      <c r="TTJ185" s="216"/>
      <c r="TTK185" s="216"/>
      <c r="TTL185" s="216"/>
      <c r="TTM185" s="216"/>
      <c r="TTN185" s="216"/>
      <c r="TTO185" s="216"/>
      <c r="TTP185" s="216"/>
      <c r="TTQ185" s="216"/>
      <c r="TTR185" s="216"/>
      <c r="TTS185" s="216"/>
      <c r="TTT185" s="216"/>
      <c r="TTU185" s="216"/>
      <c r="TTV185" s="216"/>
      <c r="TTW185" s="216"/>
      <c r="TTX185" s="216"/>
      <c r="TTY185" s="216"/>
      <c r="TTZ185" s="216"/>
      <c r="TUA185" s="216"/>
      <c r="TUB185" s="216"/>
      <c r="TUC185" s="216"/>
      <c r="TUD185" s="216"/>
      <c r="TUE185" s="216"/>
      <c r="TUF185" s="216"/>
      <c r="TUG185" s="216"/>
      <c r="TUH185" s="216"/>
      <c r="TUI185" s="216"/>
      <c r="TUJ185" s="216"/>
      <c r="TUK185" s="216"/>
      <c r="TUL185" s="216"/>
      <c r="TUM185" s="216"/>
      <c r="TUN185" s="216"/>
      <c r="TUO185" s="216"/>
      <c r="TUP185" s="216"/>
      <c r="TUQ185" s="216"/>
      <c r="TUR185" s="216"/>
      <c r="TUS185" s="216"/>
      <c r="TUT185" s="216"/>
      <c r="TUU185" s="216"/>
      <c r="TUV185" s="216"/>
      <c r="TUW185" s="216"/>
      <c r="TUX185" s="216"/>
      <c r="TUY185" s="216"/>
      <c r="TUZ185" s="216"/>
      <c r="TVA185" s="216"/>
      <c r="TVB185" s="216"/>
      <c r="TVC185" s="216"/>
      <c r="TVD185" s="216"/>
      <c r="TVE185" s="216"/>
      <c r="TVF185" s="216"/>
      <c r="TVG185" s="216"/>
      <c r="TVH185" s="216"/>
      <c r="TVI185" s="216"/>
      <c r="TVJ185" s="216"/>
      <c r="TVK185" s="216"/>
      <c r="TVL185" s="216"/>
      <c r="TVM185" s="216"/>
      <c r="TVN185" s="216"/>
      <c r="TVO185" s="216"/>
      <c r="TVP185" s="216"/>
      <c r="TVQ185" s="216"/>
      <c r="TVR185" s="216"/>
      <c r="TVS185" s="216"/>
      <c r="TVT185" s="216"/>
      <c r="TVU185" s="216"/>
      <c r="TVV185" s="216"/>
      <c r="TVW185" s="216"/>
      <c r="TVX185" s="216"/>
      <c r="TVY185" s="216"/>
      <c r="TVZ185" s="216"/>
      <c r="TWA185" s="216"/>
      <c r="TWB185" s="216"/>
      <c r="TWC185" s="216"/>
      <c r="TWD185" s="216"/>
      <c r="TWE185" s="216"/>
      <c r="TWF185" s="216"/>
      <c r="TWG185" s="216"/>
      <c r="TWH185" s="216"/>
      <c r="TWI185" s="216"/>
      <c r="TWJ185" s="216"/>
      <c r="TWK185" s="216"/>
      <c r="TWL185" s="216"/>
      <c r="TWM185" s="216"/>
      <c r="TWN185" s="216"/>
      <c r="TWO185" s="216"/>
      <c r="TWP185" s="216"/>
      <c r="TWQ185" s="216"/>
      <c r="TWR185" s="216"/>
      <c r="TWS185" s="216"/>
      <c r="TWT185" s="216"/>
      <c r="TWU185" s="216"/>
      <c r="TWV185" s="216"/>
      <c r="TWW185" s="216"/>
      <c r="TWX185" s="216"/>
      <c r="TWY185" s="216"/>
      <c r="TWZ185" s="216"/>
      <c r="TXA185" s="216"/>
      <c r="TXB185" s="216"/>
      <c r="TXC185" s="216"/>
      <c r="TXD185" s="216"/>
      <c r="TXE185" s="216"/>
      <c r="TXF185" s="216"/>
      <c r="TXG185" s="216"/>
      <c r="TXH185" s="216"/>
      <c r="TXI185" s="216"/>
      <c r="TXJ185" s="216"/>
      <c r="TXK185" s="216"/>
      <c r="TXL185" s="216"/>
      <c r="TXM185" s="216"/>
      <c r="TXN185" s="216"/>
      <c r="TXO185" s="216"/>
      <c r="TXP185" s="216"/>
      <c r="TXQ185" s="216"/>
      <c r="TXR185" s="216"/>
      <c r="TXS185" s="216"/>
      <c r="TXT185" s="216"/>
      <c r="TXU185" s="216"/>
      <c r="TXV185" s="216"/>
      <c r="TXW185" s="216"/>
      <c r="TXX185" s="216"/>
      <c r="TXY185" s="216"/>
      <c r="TXZ185" s="216"/>
      <c r="TYA185" s="216"/>
      <c r="TYB185" s="216"/>
      <c r="TYC185" s="216"/>
      <c r="TYD185" s="216"/>
      <c r="TYE185" s="216"/>
      <c r="TYF185" s="216"/>
      <c r="TYG185" s="216"/>
      <c r="TYH185" s="216"/>
      <c r="TYI185" s="216"/>
      <c r="TYJ185" s="216"/>
      <c r="TYK185" s="216"/>
      <c r="TYL185" s="216"/>
      <c r="TYM185" s="216"/>
      <c r="TYN185" s="216"/>
      <c r="TYO185" s="216"/>
      <c r="TYP185" s="216"/>
      <c r="TYQ185" s="216"/>
      <c r="TYR185" s="216"/>
      <c r="TYS185" s="216"/>
      <c r="TYT185" s="216"/>
      <c r="TYU185" s="216"/>
      <c r="TYV185" s="216"/>
      <c r="TYW185" s="216"/>
      <c r="TYX185" s="216"/>
      <c r="TYY185" s="216"/>
      <c r="TYZ185" s="216"/>
      <c r="TZA185" s="216"/>
      <c r="TZB185" s="216"/>
      <c r="TZC185" s="216"/>
      <c r="TZD185" s="216"/>
      <c r="TZE185" s="216"/>
      <c r="TZF185" s="216"/>
      <c r="TZG185" s="216"/>
      <c r="TZH185" s="216"/>
      <c r="TZI185" s="216"/>
      <c r="TZJ185" s="216"/>
      <c r="TZK185" s="216"/>
      <c r="TZL185" s="216"/>
      <c r="TZM185" s="216"/>
      <c r="TZN185" s="216"/>
      <c r="TZO185" s="216"/>
      <c r="TZP185" s="216"/>
      <c r="TZQ185" s="216"/>
      <c r="TZR185" s="216"/>
      <c r="TZS185" s="216"/>
      <c r="TZT185" s="216"/>
      <c r="TZU185" s="216"/>
      <c r="TZV185" s="216"/>
      <c r="TZW185" s="216"/>
      <c r="TZX185" s="216"/>
      <c r="TZY185" s="216"/>
      <c r="TZZ185" s="216"/>
      <c r="UAA185" s="216"/>
      <c r="UAB185" s="216"/>
      <c r="UAC185" s="216"/>
      <c r="UAD185" s="216"/>
      <c r="UAE185" s="216"/>
      <c r="UAF185" s="216"/>
      <c r="UAG185" s="216"/>
      <c r="UAH185" s="216"/>
      <c r="UAI185" s="216"/>
      <c r="UAJ185" s="216"/>
      <c r="UAK185" s="216"/>
      <c r="UAL185" s="216"/>
      <c r="UAM185" s="216"/>
      <c r="UAN185" s="216"/>
      <c r="UAO185" s="216"/>
      <c r="UAP185" s="216"/>
      <c r="UAQ185" s="216"/>
      <c r="UAR185" s="216"/>
      <c r="UAS185" s="216"/>
      <c r="UAT185" s="216"/>
      <c r="UAU185" s="216"/>
      <c r="UAV185" s="216"/>
      <c r="UAW185" s="216"/>
      <c r="UAX185" s="216"/>
      <c r="UAY185" s="216"/>
      <c r="UAZ185" s="216"/>
      <c r="UBA185" s="216"/>
      <c r="UBB185" s="216"/>
      <c r="UBC185" s="216"/>
      <c r="UBD185" s="216"/>
      <c r="UBE185" s="216"/>
      <c r="UBF185" s="216"/>
      <c r="UBG185" s="216"/>
      <c r="UBH185" s="216"/>
      <c r="UBI185" s="216"/>
      <c r="UBJ185" s="216"/>
      <c r="UBK185" s="216"/>
      <c r="UBL185" s="216"/>
      <c r="UBM185" s="216"/>
      <c r="UBN185" s="216"/>
      <c r="UBO185" s="216"/>
      <c r="UBP185" s="216"/>
      <c r="UBQ185" s="216"/>
      <c r="UBR185" s="216"/>
      <c r="UBS185" s="216"/>
      <c r="UBT185" s="216"/>
      <c r="UBU185" s="216"/>
      <c r="UBV185" s="216"/>
      <c r="UBW185" s="216"/>
      <c r="UBX185" s="216"/>
      <c r="UBY185" s="216"/>
      <c r="UBZ185" s="216"/>
      <c r="UCA185" s="216"/>
      <c r="UCB185" s="216"/>
      <c r="UCC185" s="216"/>
      <c r="UCD185" s="216"/>
      <c r="UCE185" s="216"/>
      <c r="UCF185" s="216"/>
      <c r="UCG185" s="216"/>
      <c r="UCH185" s="216"/>
      <c r="UCI185" s="216"/>
      <c r="UCJ185" s="216"/>
      <c r="UCK185" s="216"/>
      <c r="UCL185" s="216"/>
      <c r="UCM185" s="216"/>
      <c r="UCN185" s="216"/>
      <c r="UCO185" s="216"/>
      <c r="UCP185" s="216"/>
      <c r="UCQ185" s="216"/>
      <c r="UCR185" s="216"/>
      <c r="UCS185" s="216"/>
      <c r="UCT185" s="216"/>
      <c r="UCU185" s="216"/>
      <c r="UCV185" s="216"/>
      <c r="UCW185" s="216"/>
      <c r="UCX185" s="216"/>
      <c r="UCY185" s="216"/>
      <c r="UCZ185" s="216"/>
      <c r="UDA185" s="216"/>
      <c r="UDB185" s="216"/>
      <c r="UDC185" s="216"/>
      <c r="UDD185" s="216"/>
      <c r="UDE185" s="216"/>
      <c r="UDF185" s="216"/>
      <c r="UDG185" s="216"/>
      <c r="UDH185" s="216"/>
      <c r="UDI185" s="216"/>
      <c r="UDJ185" s="216"/>
      <c r="UDK185" s="216"/>
      <c r="UDL185" s="216"/>
      <c r="UDM185" s="216"/>
      <c r="UDN185" s="216"/>
      <c r="UDO185" s="216"/>
      <c r="UDP185" s="216"/>
      <c r="UDQ185" s="216"/>
      <c r="UDR185" s="216"/>
      <c r="UDS185" s="216"/>
      <c r="UDT185" s="216"/>
      <c r="UDU185" s="216"/>
      <c r="UDV185" s="216"/>
      <c r="UDW185" s="216"/>
      <c r="UDX185" s="216"/>
      <c r="UDY185" s="216"/>
      <c r="UDZ185" s="216"/>
      <c r="UEA185" s="216"/>
      <c r="UEB185" s="216"/>
      <c r="UEC185" s="216"/>
      <c r="UED185" s="216"/>
      <c r="UEE185" s="216"/>
      <c r="UEF185" s="216"/>
      <c r="UEG185" s="216"/>
      <c r="UEH185" s="216"/>
      <c r="UEI185" s="216"/>
      <c r="UEJ185" s="216"/>
      <c r="UEK185" s="216"/>
      <c r="UEL185" s="216"/>
      <c r="UEM185" s="216"/>
      <c r="UEN185" s="216"/>
      <c r="UEO185" s="216"/>
      <c r="UEP185" s="216"/>
      <c r="UEQ185" s="216"/>
      <c r="UER185" s="216"/>
      <c r="UES185" s="216"/>
      <c r="UET185" s="216"/>
      <c r="UEU185" s="216"/>
      <c r="UEV185" s="216"/>
      <c r="UEW185" s="216"/>
      <c r="UEX185" s="216"/>
      <c r="UEY185" s="216"/>
      <c r="UEZ185" s="216"/>
      <c r="UFA185" s="216"/>
      <c r="UFB185" s="216"/>
      <c r="UFC185" s="216"/>
      <c r="UFD185" s="216"/>
      <c r="UFE185" s="216"/>
      <c r="UFF185" s="216"/>
      <c r="UFG185" s="216"/>
      <c r="UFH185" s="216"/>
      <c r="UFI185" s="216"/>
      <c r="UFJ185" s="216"/>
      <c r="UFK185" s="216"/>
      <c r="UFL185" s="216"/>
      <c r="UFM185" s="216"/>
      <c r="UFN185" s="216"/>
      <c r="UFO185" s="216"/>
      <c r="UFP185" s="216"/>
      <c r="UFQ185" s="216"/>
      <c r="UFR185" s="216"/>
      <c r="UFS185" s="216"/>
      <c r="UFT185" s="216"/>
      <c r="UFU185" s="216"/>
      <c r="UFV185" s="216"/>
      <c r="UFW185" s="216"/>
      <c r="UFX185" s="216"/>
      <c r="UFY185" s="216"/>
      <c r="UFZ185" s="216"/>
      <c r="UGA185" s="216"/>
      <c r="UGB185" s="216"/>
      <c r="UGC185" s="216"/>
      <c r="UGD185" s="216"/>
      <c r="UGE185" s="216"/>
      <c r="UGF185" s="216"/>
      <c r="UGG185" s="216"/>
      <c r="UGH185" s="216"/>
      <c r="UGI185" s="216"/>
      <c r="UGJ185" s="216"/>
      <c r="UGK185" s="216"/>
      <c r="UGL185" s="216"/>
      <c r="UGM185" s="216"/>
      <c r="UGN185" s="216"/>
      <c r="UGO185" s="216"/>
      <c r="UGP185" s="216"/>
      <c r="UGQ185" s="216"/>
      <c r="UGR185" s="216"/>
      <c r="UGS185" s="216"/>
      <c r="UGT185" s="216"/>
      <c r="UGU185" s="216"/>
      <c r="UGV185" s="216"/>
      <c r="UGW185" s="216"/>
      <c r="UGX185" s="216"/>
      <c r="UGY185" s="216"/>
      <c r="UGZ185" s="216"/>
      <c r="UHA185" s="216"/>
      <c r="UHB185" s="216"/>
      <c r="UHC185" s="216"/>
      <c r="UHD185" s="216"/>
      <c r="UHE185" s="216"/>
      <c r="UHF185" s="216"/>
      <c r="UHG185" s="216"/>
      <c r="UHH185" s="216"/>
      <c r="UHI185" s="216"/>
      <c r="UHJ185" s="216"/>
      <c r="UHK185" s="216"/>
      <c r="UHL185" s="216"/>
      <c r="UHM185" s="216"/>
      <c r="UHN185" s="216"/>
      <c r="UHO185" s="216"/>
      <c r="UHP185" s="216"/>
      <c r="UHQ185" s="216"/>
      <c r="UHR185" s="216"/>
      <c r="UHS185" s="216"/>
      <c r="UHT185" s="216"/>
      <c r="UHU185" s="216"/>
      <c r="UHV185" s="216"/>
      <c r="UHW185" s="216"/>
      <c r="UHX185" s="216"/>
      <c r="UHY185" s="216"/>
      <c r="UHZ185" s="216"/>
      <c r="UIA185" s="216"/>
      <c r="UIB185" s="216"/>
      <c r="UIC185" s="216"/>
      <c r="UID185" s="216"/>
      <c r="UIE185" s="216"/>
      <c r="UIF185" s="216"/>
      <c r="UIG185" s="216"/>
      <c r="UIH185" s="216"/>
      <c r="UII185" s="216"/>
      <c r="UIJ185" s="216"/>
      <c r="UIK185" s="216"/>
      <c r="UIL185" s="216"/>
      <c r="UIM185" s="216"/>
      <c r="UIN185" s="216"/>
      <c r="UIO185" s="216"/>
      <c r="UIP185" s="216"/>
      <c r="UIQ185" s="216"/>
      <c r="UIR185" s="216"/>
      <c r="UIS185" s="216"/>
      <c r="UIT185" s="216"/>
      <c r="UIU185" s="216"/>
      <c r="UIV185" s="216"/>
      <c r="UIW185" s="216"/>
      <c r="UIX185" s="216"/>
      <c r="UIY185" s="216"/>
      <c r="UIZ185" s="216"/>
      <c r="UJA185" s="216"/>
      <c r="UJB185" s="216"/>
      <c r="UJC185" s="216"/>
      <c r="UJD185" s="216"/>
      <c r="UJE185" s="216"/>
      <c r="UJF185" s="216"/>
      <c r="UJG185" s="216"/>
      <c r="UJH185" s="216"/>
      <c r="UJI185" s="216"/>
      <c r="UJJ185" s="216"/>
      <c r="UJK185" s="216"/>
      <c r="UJL185" s="216"/>
      <c r="UJM185" s="216"/>
      <c r="UJN185" s="216"/>
      <c r="UJO185" s="216"/>
      <c r="UJP185" s="216"/>
      <c r="UJQ185" s="216"/>
      <c r="UJR185" s="216"/>
      <c r="UJS185" s="216"/>
      <c r="UJT185" s="216"/>
      <c r="UJU185" s="216"/>
      <c r="UJV185" s="216"/>
      <c r="UJW185" s="216"/>
      <c r="UJX185" s="216"/>
      <c r="UJY185" s="216"/>
      <c r="UJZ185" s="216"/>
      <c r="UKA185" s="216"/>
      <c r="UKB185" s="216"/>
      <c r="UKC185" s="216"/>
      <c r="UKD185" s="216"/>
      <c r="UKE185" s="216"/>
      <c r="UKF185" s="216"/>
      <c r="UKG185" s="216"/>
      <c r="UKH185" s="216"/>
      <c r="UKI185" s="216"/>
      <c r="UKJ185" s="216"/>
      <c r="UKK185" s="216"/>
      <c r="UKL185" s="216"/>
      <c r="UKM185" s="216"/>
      <c r="UKN185" s="216"/>
      <c r="UKO185" s="216"/>
      <c r="UKP185" s="216"/>
      <c r="UKQ185" s="216"/>
      <c r="UKR185" s="216"/>
      <c r="UKS185" s="216"/>
      <c r="UKT185" s="216"/>
      <c r="UKU185" s="216"/>
      <c r="UKV185" s="216"/>
      <c r="UKW185" s="216"/>
      <c r="UKX185" s="216"/>
      <c r="UKY185" s="216"/>
      <c r="UKZ185" s="216"/>
      <c r="ULA185" s="216"/>
      <c r="ULB185" s="216"/>
      <c r="ULC185" s="216"/>
      <c r="ULD185" s="216"/>
      <c r="ULE185" s="216"/>
      <c r="ULF185" s="216"/>
      <c r="ULG185" s="216"/>
      <c r="ULH185" s="216"/>
      <c r="ULI185" s="216"/>
      <c r="ULJ185" s="216"/>
      <c r="ULK185" s="216"/>
      <c r="ULL185" s="216"/>
      <c r="ULM185" s="216"/>
      <c r="ULN185" s="216"/>
      <c r="ULO185" s="216"/>
      <c r="ULP185" s="216"/>
      <c r="ULQ185" s="216"/>
      <c r="ULR185" s="216"/>
      <c r="ULS185" s="216"/>
      <c r="ULT185" s="216"/>
      <c r="ULU185" s="216"/>
      <c r="ULV185" s="216"/>
      <c r="ULW185" s="216"/>
      <c r="ULX185" s="216"/>
      <c r="ULY185" s="216"/>
      <c r="ULZ185" s="216"/>
      <c r="UMA185" s="216"/>
      <c r="UMB185" s="216"/>
      <c r="UMC185" s="216"/>
      <c r="UMD185" s="216"/>
      <c r="UME185" s="216"/>
      <c r="UMF185" s="216"/>
      <c r="UMG185" s="216"/>
      <c r="UMH185" s="216"/>
      <c r="UMI185" s="216"/>
      <c r="UMJ185" s="216"/>
      <c r="UMK185" s="216"/>
      <c r="UML185" s="216"/>
      <c r="UMM185" s="216"/>
      <c r="UMN185" s="216"/>
      <c r="UMO185" s="216"/>
      <c r="UMP185" s="216"/>
      <c r="UMQ185" s="216"/>
      <c r="UMR185" s="216"/>
      <c r="UMS185" s="216"/>
      <c r="UMT185" s="216"/>
      <c r="UMU185" s="216"/>
      <c r="UMV185" s="216"/>
      <c r="UMW185" s="216"/>
      <c r="UMX185" s="216"/>
      <c r="UMY185" s="216"/>
      <c r="UMZ185" s="216"/>
      <c r="UNA185" s="216"/>
      <c r="UNB185" s="216"/>
      <c r="UNC185" s="216"/>
      <c r="UND185" s="216"/>
      <c r="UNE185" s="216"/>
      <c r="UNF185" s="216"/>
      <c r="UNG185" s="216"/>
      <c r="UNH185" s="216"/>
      <c r="UNI185" s="216"/>
      <c r="UNJ185" s="216"/>
      <c r="UNK185" s="216"/>
      <c r="UNL185" s="216"/>
      <c r="UNM185" s="216"/>
      <c r="UNN185" s="216"/>
      <c r="UNO185" s="216"/>
      <c r="UNP185" s="216"/>
      <c r="UNQ185" s="216"/>
      <c r="UNR185" s="216"/>
      <c r="UNS185" s="216"/>
      <c r="UNT185" s="216"/>
      <c r="UNU185" s="216"/>
      <c r="UNV185" s="216"/>
      <c r="UNW185" s="216"/>
      <c r="UNX185" s="216"/>
      <c r="UNY185" s="216"/>
      <c r="UNZ185" s="216"/>
      <c r="UOA185" s="216"/>
      <c r="UOB185" s="216"/>
      <c r="UOC185" s="216"/>
      <c r="UOD185" s="216"/>
      <c r="UOE185" s="216"/>
      <c r="UOF185" s="216"/>
      <c r="UOG185" s="216"/>
      <c r="UOH185" s="216"/>
      <c r="UOI185" s="216"/>
      <c r="UOJ185" s="216"/>
      <c r="UOK185" s="216"/>
      <c r="UOL185" s="216"/>
      <c r="UOM185" s="216"/>
      <c r="UON185" s="216"/>
      <c r="UOO185" s="216"/>
      <c r="UOP185" s="216"/>
      <c r="UOQ185" s="216"/>
      <c r="UOR185" s="216"/>
      <c r="UOS185" s="216"/>
      <c r="UOT185" s="216"/>
      <c r="UOU185" s="216"/>
      <c r="UOV185" s="216"/>
      <c r="UOW185" s="216"/>
      <c r="UOX185" s="216"/>
      <c r="UOY185" s="216"/>
      <c r="UOZ185" s="216"/>
      <c r="UPA185" s="216"/>
      <c r="UPB185" s="216"/>
      <c r="UPC185" s="216"/>
      <c r="UPD185" s="216"/>
      <c r="UPE185" s="216"/>
      <c r="UPF185" s="216"/>
      <c r="UPG185" s="216"/>
      <c r="UPH185" s="216"/>
      <c r="UPI185" s="216"/>
      <c r="UPJ185" s="216"/>
      <c r="UPK185" s="216"/>
      <c r="UPL185" s="216"/>
      <c r="UPM185" s="216"/>
      <c r="UPN185" s="216"/>
      <c r="UPO185" s="216"/>
      <c r="UPP185" s="216"/>
      <c r="UPQ185" s="216"/>
      <c r="UPR185" s="216"/>
      <c r="UPS185" s="216"/>
      <c r="UPT185" s="216"/>
      <c r="UPU185" s="216"/>
      <c r="UPV185" s="216"/>
      <c r="UPW185" s="216"/>
      <c r="UPX185" s="216"/>
      <c r="UPY185" s="216"/>
      <c r="UPZ185" s="216"/>
      <c r="UQA185" s="216"/>
      <c r="UQB185" s="216"/>
      <c r="UQC185" s="216"/>
      <c r="UQD185" s="216"/>
      <c r="UQE185" s="216"/>
      <c r="UQF185" s="216"/>
      <c r="UQG185" s="216"/>
      <c r="UQH185" s="216"/>
      <c r="UQI185" s="216"/>
      <c r="UQJ185" s="216"/>
      <c r="UQK185" s="216"/>
      <c r="UQL185" s="216"/>
      <c r="UQM185" s="216"/>
      <c r="UQN185" s="216"/>
      <c r="UQO185" s="216"/>
      <c r="UQP185" s="216"/>
      <c r="UQQ185" s="216"/>
      <c r="UQR185" s="216"/>
      <c r="UQS185" s="216"/>
      <c r="UQT185" s="216"/>
      <c r="UQU185" s="216"/>
      <c r="UQV185" s="216"/>
      <c r="UQW185" s="216"/>
      <c r="UQX185" s="216"/>
      <c r="UQY185" s="216"/>
      <c r="UQZ185" s="216"/>
      <c r="URA185" s="216"/>
      <c r="URB185" s="216"/>
      <c r="URC185" s="216"/>
      <c r="URD185" s="216"/>
      <c r="URE185" s="216"/>
      <c r="URF185" s="216"/>
      <c r="URG185" s="216"/>
      <c r="URH185" s="216"/>
      <c r="URI185" s="216"/>
      <c r="URJ185" s="216"/>
      <c r="URK185" s="216"/>
      <c r="URL185" s="216"/>
      <c r="URM185" s="216"/>
      <c r="URN185" s="216"/>
      <c r="URO185" s="216"/>
      <c r="URP185" s="216"/>
      <c r="URQ185" s="216"/>
      <c r="URR185" s="216"/>
      <c r="URS185" s="216"/>
      <c r="URT185" s="216"/>
      <c r="URU185" s="216"/>
      <c r="URV185" s="216"/>
      <c r="URW185" s="216"/>
      <c r="URX185" s="216"/>
      <c r="URY185" s="216"/>
      <c r="URZ185" s="216"/>
      <c r="USA185" s="216"/>
      <c r="USB185" s="216"/>
      <c r="USC185" s="216"/>
      <c r="USD185" s="216"/>
      <c r="USE185" s="216"/>
      <c r="USF185" s="216"/>
      <c r="USG185" s="216"/>
      <c r="USH185" s="216"/>
      <c r="USI185" s="216"/>
      <c r="USJ185" s="216"/>
      <c r="USK185" s="216"/>
      <c r="USL185" s="216"/>
      <c r="USM185" s="216"/>
      <c r="USN185" s="216"/>
      <c r="USO185" s="216"/>
      <c r="USP185" s="216"/>
      <c r="USQ185" s="216"/>
      <c r="USR185" s="216"/>
      <c r="USS185" s="216"/>
      <c r="UST185" s="216"/>
      <c r="USU185" s="216"/>
      <c r="USV185" s="216"/>
      <c r="USW185" s="216"/>
      <c r="USX185" s="216"/>
      <c r="USY185" s="216"/>
      <c r="USZ185" s="216"/>
      <c r="UTA185" s="216"/>
      <c r="UTB185" s="216"/>
      <c r="UTC185" s="216"/>
      <c r="UTD185" s="216"/>
      <c r="UTE185" s="216"/>
      <c r="UTF185" s="216"/>
      <c r="UTG185" s="216"/>
      <c r="UTH185" s="216"/>
      <c r="UTI185" s="216"/>
      <c r="UTJ185" s="216"/>
      <c r="UTK185" s="216"/>
      <c r="UTL185" s="216"/>
      <c r="UTM185" s="216"/>
      <c r="UTN185" s="216"/>
      <c r="UTO185" s="216"/>
      <c r="UTP185" s="216"/>
      <c r="UTQ185" s="216"/>
      <c r="UTR185" s="216"/>
      <c r="UTS185" s="216"/>
      <c r="UTT185" s="216"/>
      <c r="UTU185" s="216"/>
      <c r="UTV185" s="216"/>
      <c r="UTW185" s="216"/>
      <c r="UTX185" s="216"/>
      <c r="UTY185" s="216"/>
      <c r="UTZ185" s="216"/>
      <c r="UUA185" s="216"/>
      <c r="UUB185" s="216"/>
      <c r="UUC185" s="216"/>
      <c r="UUD185" s="216"/>
      <c r="UUE185" s="216"/>
      <c r="UUF185" s="216"/>
      <c r="UUG185" s="216"/>
      <c r="UUH185" s="216"/>
      <c r="UUI185" s="216"/>
      <c r="UUJ185" s="216"/>
      <c r="UUK185" s="216"/>
      <c r="UUL185" s="216"/>
      <c r="UUM185" s="216"/>
      <c r="UUN185" s="216"/>
      <c r="UUO185" s="216"/>
      <c r="UUP185" s="216"/>
      <c r="UUQ185" s="216"/>
      <c r="UUR185" s="216"/>
      <c r="UUS185" s="216"/>
      <c r="UUT185" s="216"/>
      <c r="UUU185" s="216"/>
      <c r="UUV185" s="216"/>
      <c r="UUW185" s="216"/>
      <c r="UUX185" s="216"/>
      <c r="UUY185" s="216"/>
      <c r="UUZ185" s="216"/>
      <c r="UVA185" s="216"/>
      <c r="UVB185" s="216"/>
      <c r="UVC185" s="216"/>
      <c r="UVD185" s="216"/>
      <c r="UVE185" s="216"/>
      <c r="UVF185" s="216"/>
      <c r="UVG185" s="216"/>
      <c r="UVH185" s="216"/>
      <c r="UVI185" s="216"/>
      <c r="UVJ185" s="216"/>
      <c r="UVK185" s="216"/>
      <c r="UVL185" s="216"/>
      <c r="UVM185" s="216"/>
      <c r="UVN185" s="216"/>
      <c r="UVO185" s="216"/>
      <c r="UVP185" s="216"/>
      <c r="UVQ185" s="216"/>
      <c r="UVR185" s="216"/>
      <c r="UVS185" s="216"/>
      <c r="UVT185" s="216"/>
      <c r="UVU185" s="216"/>
      <c r="UVV185" s="216"/>
      <c r="UVW185" s="216"/>
      <c r="UVX185" s="216"/>
      <c r="UVY185" s="216"/>
      <c r="UVZ185" s="216"/>
      <c r="UWA185" s="216"/>
      <c r="UWB185" s="216"/>
      <c r="UWC185" s="216"/>
      <c r="UWD185" s="216"/>
      <c r="UWE185" s="216"/>
      <c r="UWF185" s="216"/>
      <c r="UWG185" s="216"/>
      <c r="UWH185" s="216"/>
      <c r="UWI185" s="216"/>
      <c r="UWJ185" s="216"/>
      <c r="UWK185" s="216"/>
      <c r="UWL185" s="216"/>
      <c r="UWM185" s="216"/>
      <c r="UWN185" s="216"/>
      <c r="UWO185" s="216"/>
      <c r="UWP185" s="216"/>
      <c r="UWQ185" s="216"/>
      <c r="UWR185" s="216"/>
      <c r="UWS185" s="216"/>
      <c r="UWT185" s="216"/>
      <c r="UWU185" s="216"/>
      <c r="UWV185" s="216"/>
      <c r="UWW185" s="216"/>
      <c r="UWX185" s="216"/>
      <c r="UWY185" s="216"/>
      <c r="UWZ185" s="216"/>
      <c r="UXA185" s="216"/>
      <c r="UXB185" s="216"/>
      <c r="UXC185" s="216"/>
      <c r="UXD185" s="216"/>
      <c r="UXE185" s="216"/>
      <c r="UXF185" s="216"/>
      <c r="UXG185" s="216"/>
      <c r="UXH185" s="216"/>
      <c r="UXI185" s="216"/>
      <c r="UXJ185" s="216"/>
      <c r="UXK185" s="216"/>
      <c r="UXL185" s="216"/>
      <c r="UXM185" s="216"/>
      <c r="UXN185" s="216"/>
      <c r="UXO185" s="216"/>
      <c r="UXP185" s="216"/>
      <c r="UXQ185" s="216"/>
      <c r="UXR185" s="216"/>
      <c r="UXS185" s="216"/>
      <c r="UXT185" s="216"/>
      <c r="UXU185" s="216"/>
      <c r="UXV185" s="216"/>
      <c r="UXW185" s="216"/>
      <c r="UXX185" s="216"/>
      <c r="UXY185" s="216"/>
      <c r="UXZ185" s="216"/>
      <c r="UYA185" s="216"/>
      <c r="UYB185" s="216"/>
      <c r="UYC185" s="216"/>
      <c r="UYD185" s="216"/>
      <c r="UYE185" s="216"/>
      <c r="UYF185" s="216"/>
      <c r="UYG185" s="216"/>
      <c r="UYH185" s="216"/>
      <c r="UYI185" s="216"/>
      <c r="UYJ185" s="216"/>
      <c r="UYK185" s="216"/>
      <c r="UYL185" s="216"/>
      <c r="UYM185" s="216"/>
      <c r="UYN185" s="216"/>
      <c r="UYO185" s="216"/>
      <c r="UYP185" s="216"/>
      <c r="UYQ185" s="216"/>
      <c r="UYR185" s="216"/>
      <c r="UYS185" s="216"/>
      <c r="UYT185" s="216"/>
      <c r="UYU185" s="216"/>
      <c r="UYV185" s="216"/>
      <c r="UYW185" s="216"/>
      <c r="UYX185" s="216"/>
      <c r="UYY185" s="216"/>
      <c r="UYZ185" s="216"/>
      <c r="UZA185" s="216"/>
      <c r="UZB185" s="216"/>
      <c r="UZC185" s="216"/>
      <c r="UZD185" s="216"/>
      <c r="UZE185" s="216"/>
      <c r="UZF185" s="216"/>
      <c r="UZG185" s="216"/>
      <c r="UZH185" s="216"/>
      <c r="UZI185" s="216"/>
      <c r="UZJ185" s="216"/>
      <c r="UZK185" s="216"/>
      <c r="UZL185" s="216"/>
      <c r="UZM185" s="216"/>
      <c r="UZN185" s="216"/>
      <c r="UZO185" s="216"/>
      <c r="UZP185" s="216"/>
      <c r="UZQ185" s="216"/>
      <c r="UZR185" s="216"/>
      <c r="UZS185" s="216"/>
      <c r="UZT185" s="216"/>
      <c r="UZU185" s="216"/>
      <c r="UZV185" s="216"/>
      <c r="UZW185" s="216"/>
      <c r="UZX185" s="216"/>
      <c r="UZY185" s="216"/>
      <c r="UZZ185" s="216"/>
      <c r="VAA185" s="216"/>
      <c r="VAB185" s="216"/>
      <c r="VAC185" s="216"/>
      <c r="VAD185" s="216"/>
      <c r="VAE185" s="216"/>
      <c r="VAF185" s="216"/>
      <c r="VAG185" s="216"/>
      <c r="VAH185" s="216"/>
      <c r="VAI185" s="216"/>
      <c r="VAJ185" s="216"/>
      <c r="VAK185" s="216"/>
      <c r="VAL185" s="216"/>
      <c r="VAM185" s="216"/>
      <c r="VAN185" s="216"/>
      <c r="VAO185" s="216"/>
      <c r="VAP185" s="216"/>
      <c r="VAQ185" s="216"/>
      <c r="VAR185" s="216"/>
      <c r="VAS185" s="216"/>
      <c r="VAT185" s="216"/>
      <c r="VAU185" s="216"/>
      <c r="VAV185" s="216"/>
      <c r="VAW185" s="216"/>
      <c r="VAX185" s="216"/>
      <c r="VAY185" s="216"/>
      <c r="VAZ185" s="216"/>
      <c r="VBA185" s="216"/>
      <c r="VBB185" s="216"/>
      <c r="VBC185" s="216"/>
      <c r="VBD185" s="216"/>
      <c r="VBE185" s="216"/>
      <c r="VBF185" s="216"/>
      <c r="VBG185" s="216"/>
      <c r="VBH185" s="216"/>
      <c r="VBI185" s="216"/>
      <c r="VBJ185" s="216"/>
      <c r="VBK185" s="216"/>
      <c r="VBL185" s="216"/>
      <c r="VBM185" s="216"/>
      <c r="VBN185" s="216"/>
      <c r="VBO185" s="216"/>
      <c r="VBP185" s="216"/>
      <c r="VBQ185" s="216"/>
      <c r="VBR185" s="216"/>
      <c r="VBS185" s="216"/>
      <c r="VBT185" s="216"/>
      <c r="VBU185" s="216"/>
      <c r="VBV185" s="216"/>
      <c r="VBW185" s="216"/>
      <c r="VBX185" s="216"/>
      <c r="VBY185" s="216"/>
      <c r="VBZ185" s="216"/>
      <c r="VCA185" s="216"/>
      <c r="VCB185" s="216"/>
      <c r="VCC185" s="216"/>
      <c r="VCD185" s="216"/>
      <c r="VCE185" s="216"/>
      <c r="VCF185" s="216"/>
      <c r="VCG185" s="216"/>
      <c r="VCH185" s="216"/>
      <c r="VCI185" s="216"/>
      <c r="VCJ185" s="216"/>
      <c r="VCK185" s="216"/>
      <c r="VCL185" s="216"/>
      <c r="VCM185" s="216"/>
      <c r="VCN185" s="216"/>
      <c r="VCO185" s="216"/>
      <c r="VCP185" s="216"/>
      <c r="VCQ185" s="216"/>
      <c r="VCR185" s="216"/>
      <c r="VCS185" s="216"/>
      <c r="VCT185" s="216"/>
      <c r="VCU185" s="216"/>
      <c r="VCV185" s="216"/>
      <c r="VCW185" s="216"/>
      <c r="VCX185" s="216"/>
      <c r="VCY185" s="216"/>
      <c r="VCZ185" s="216"/>
      <c r="VDA185" s="216"/>
      <c r="VDB185" s="216"/>
      <c r="VDC185" s="216"/>
      <c r="VDD185" s="216"/>
      <c r="VDE185" s="216"/>
      <c r="VDF185" s="216"/>
      <c r="VDG185" s="216"/>
      <c r="VDH185" s="216"/>
      <c r="VDI185" s="216"/>
      <c r="VDJ185" s="216"/>
      <c r="VDK185" s="216"/>
      <c r="VDL185" s="216"/>
      <c r="VDM185" s="216"/>
      <c r="VDN185" s="216"/>
      <c r="VDO185" s="216"/>
      <c r="VDP185" s="216"/>
      <c r="VDQ185" s="216"/>
      <c r="VDR185" s="216"/>
      <c r="VDS185" s="216"/>
      <c r="VDT185" s="216"/>
      <c r="VDU185" s="216"/>
      <c r="VDV185" s="216"/>
      <c r="VDW185" s="216"/>
      <c r="VDX185" s="216"/>
      <c r="VDY185" s="216"/>
      <c r="VDZ185" s="216"/>
      <c r="VEA185" s="216"/>
      <c r="VEB185" s="216"/>
      <c r="VEC185" s="216"/>
      <c r="VED185" s="216"/>
      <c r="VEE185" s="216"/>
      <c r="VEF185" s="216"/>
      <c r="VEG185" s="216"/>
      <c r="VEH185" s="216"/>
      <c r="VEI185" s="216"/>
      <c r="VEJ185" s="216"/>
      <c r="VEK185" s="216"/>
      <c r="VEL185" s="216"/>
      <c r="VEM185" s="216"/>
      <c r="VEN185" s="216"/>
      <c r="VEO185" s="216"/>
      <c r="VEP185" s="216"/>
      <c r="VEQ185" s="216"/>
      <c r="VER185" s="216"/>
      <c r="VES185" s="216"/>
      <c r="VET185" s="216"/>
      <c r="VEU185" s="216"/>
      <c r="VEV185" s="216"/>
      <c r="VEW185" s="216"/>
      <c r="VEX185" s="216"/>
      <c r="VEY185" s="216"/>
      <c r="VEZ185" s="216"/>
      <c r="VFA185" s="216"/>
      <c r="VFB185" s="216"/>
      <c r="VFC185" s="216"/>
      <c r="VFD185" s="216"/>
      <c r="VFE185" s="216"/>
      <c r="VFF185" s="216"/>
      <c r="VFG185" s="216"/>
      <c r="VFH185" s="216"/>
      <c r="VFI185" s="216"/>
      <c r="VFJ185" s="216"/>
      <c r="VFK185" s="216"/>
      <c r="VFL185" s="216"/>
      <c r="VFM185" s="216"/>
      <c r="VFN185" s="216"/>
      <c r="VFO185" s="216"/>
      <c r="VFP185" s="216"/>
      <c r="VFQ185" s="216"/>
      <c r="VFR185" s="216"/>
      <c r="VFS185" s="216"/>
      <c r="VFT185" s="216"/>
      <c r="VFU185" s="216"/>
      <c r="VFV185" s="216"/>
      <c r="VFW185" s="216"/>
      <c r="VFX185" s="216"/>
      <c r="VFY185" s="216"/>
      <c r="VFZ185" s="216"/>
      <c r="VGA185" s="216"/>
      <c r="VGB185" s="216"/>
      <c r="VGC185" s="216"/>
      <c r="VGD185" s="216"/>
      <c r="VGE185" s="216"/>
      <c r="VGF185" s="216"/>
      <c r="VGG185" s="216"/>
      <c r="VGH185" s="216"/>
      <c r="VGI185" s="216"/>
      <c r="VGJ185" s="216"/>
      <c r="VGK185" s="216"/>
      <c r="VGL185" s="216"/>
      <c r="VGM185" s="216"/>
      <c r="VGN185" s="216"/>
      <c r="VGO185" s="216"/>
      <c r="VGP185" s="216"/>
      <c r="VGQ185" s="216"/>
      <c r="VGR185" s="216"/>
      <c r="VGS185" s="216"/>
      <c r="VGT185" s="216"/>
      <c r="VGU185" s="216"/>
      <c r="VGV185" s="216"/>
      <c r="VGW185" s="216"/>
      <c r="VGX185" s="216"/>
      <c r="VGY185" s="216"/>
      <c r="VGZ185" s="216"/>
      <c r="VHA185" s="216"/>
      <c r="VHB185" s="216"/>
      <c r="VHC185" s="216"/>
      <c r="VHD185" s="216"/>
      <c r="VHE185" s="216"/>
      <c r="VHF185" s="216"/>
      <c r="VHG185" s="216"/>
      <c r="VHH185" s="216"/>
      <c r="VHI185" s="216"/>
      <c r="VHJ185" s="216"/>
      <c r="VHK185" s="216"/>
      <c r="VHL185" s="216"/>
      <c r="VHM185" s="216"/>
      <c r="VHN185" s="216"/>
      <c r="VHO185" s="216"/>
      <c r="VHP185" s="216"/>
      <c r="VHQ185" s="216"/>
      <c r="VHR185" s="216"/>
      <c r="VHS185" s="216"/>
      <c r="VHT185" s="216"/>
      <c r="VHU185" s="216"/>
      <c r="VHV185" s="216"/>
      <c r="VHW185" s="216"/>
      <c r="VHX185" s="216"/>
      <c r="VHY185" s="216"/>
      <c r="VHZ185" s="216"/>
      <c r="VIA185" s="216"/>
      <c r="VIB185" s="216"/>
      <c r="VIC185" s="216"/>
      <c r="VID185" s="216"/>
      <c r="VIE185" s="216"/>
      <c r="VIF185" s="216"/>
      <c r="VIG185" s="216"/>
      <c r="VIH185" s="216"/>
      <c r="VII185" s="216"/>
      <c r="VIJ185" s="216"/>
      <c r="VIK185" s="216"/>
      <c r="VIL185" s="216"/>
      <c r="VIM185" s="216"/>
      <c r="VIN185" s="216"/>
      <c r="VIO185" s="216"/>
      <c r="VIP185" s="216"/>
      <c r="VIQ185" s="216"/>
      <c r="VIR185" s="216"/>
      <c r="VIS185" s="216"/>
      <c r="VIT185" s="216"/>
      <c r="VIU185" s="216"/>
      <c r="VIV185" s="216"/>
      <c r="VIW185" s="216"/>
      <c r="VIX185" s="216"/>
      <c r="VIY185" s="216"/>
      <c r="VIZ185" s="216"/>
      <c r="VJA185" s="216"/>
      <c r="VJB185" s="216"/>
      <c r="VJC185" s="216"/>
      <c r="VJD185" s="216"/>
      <c r="VJE185" s="216"/>
      <c r="VJF185" s="216"/>
      <c r="VJG185" s="216"/>
      <c r="VJH185" s="216"/>
      <c r="VJI185" s="216"/>
      <c r="VJJ185" s="216"/>
      <c r="VJK185" s="216"/>
      <c r="VJL185" s="216"/>
      <c r="VJM185" s="216"/>
      <c r="VJN185" s="216"/>
      <c r="VJO185" s="216"/>
      <c r="VJP185" s="216"/>
      <c r="VJQ185" s="216"/>
      <c r="VJR185" s="216"/>
      <c r="VJS185" s="216"/>
      <c r="VJT185" s="216"/>
      <c r="VJU185" s="216"/>
      <c r="VJV185" s="216"/>
      <c r="VJW185" s="216"/>
      <c r="VJX185" s="216"/>
      <c r="VJY185" s="216"/>
      <c r="VJZ185" s="216"/>
      <c r="VKA185" s="216"/>
      <c r="VKB185" s="216"/>
      <c r="VKC185" s="216"/>
      <c r="VKD185" s="216"/>
      <c r="VKE185" s="216"/>
      <c r="VKF185" s="216"/>
      <c r="VKG185" s="216"/>
      <c r="VKH185" s="216"/>
      <c r="VKI185" s="216"/>
      <c r="VKJ185" s="216"/>
      <c r="VKK185" s="216"/>
      <c r="VKL185" s="216"/>
      <c r="VKM185" s="216"/>
      <c r="VKN185" s="216"/>
      <c r="VKO185" s="216"/>
      <c r="VKP185" s="216"/>
      <c r="VKQ185" s="216"/>
      <c r="VKR185" s="216"/>
      <c r="VKS185" s="216"/>
      <c r="VKT185" s="216"/>
      <c r="VKU185" s="216"/>
      <c r="VKV185" s="216"/>
      <c r="VKW185" s="216"/>
      <c r="VKX185" s="216"/>
      <c r="VKY185" s="216"/>
      <c r="VKZ185" s="216"/>
      <c r="VLA185" s="216"/>
      <c r="VLB185" s="216"/>
      <c r="VLC185" s="216"/>
      <c r="VLD185" s="216"/>
      <c r="VLE185" s="216"/>
      <c r="VLF185" s="216"/>
      <c r="VLG185" s="216"/>
      <c r="VLH185" s="216"/>
      <c r="VLI185" s="216"/>
      <c r="VLJ185" s="216"/>
      <c r="VLK185" s="216"/>
      <c r="VLL185" s="216"/>
      <c r="VLM185" s="216"/>
      <c r="VLN185" s="216"/>
      <c r="VLO185" s="216"/>
      <c r="VLP185" s="216"/>
      <c r="VLQ185" s="216"/>
      <c r="VLR185" s="216"/>
      <c r="VLS185" s="216"/>
      <c r="VLT185" s="216"/>
      <c r="VLU185" s="216"/>
      <c r="VLV185" s="216"/>
      <c r="VLW185" s="216"/>
      <c r="VLX185" s="216"/>
      <c r="VLY185" s="216"/>
      <c r="VLZ185" s="216"/>
      <c r="VMA185" s="216"/>
      <c r="VMB185" s="216"/>
      <c r="VMC185" s="216"/>
      <c r="VMD185" s="216"/>
      <c r="VME185" s="216"/>
      <c r="VMF185" s="216"/>
      <c r="VMG185" s="216"/>
      <c r="VMH185" s="216"/>
      <c r="VMI185" s="216"/>
      <c r="VMJ185" s="216"/>
      <c r="VMK185" s="216"/>
      <c r="VML185" s="216"/>
      <c r="VMM185" s="216"/>
      <c r="VMN185" s="216"/>
      <c r="VMO185" s="216"/>
      <c r="VMP185" s="216"/>
      <c r="VMQ185" s="216"/>
      <c r="VMR185" s="216"/>
      <c r="VMS185" s="216"/>
      <c r="VMT185" s="216"/>
      <c r="VMU185" s="216"/>
      <c r="VMV185" s="216"/>
      <c r="VMW185" s="216"/>
      <c r="VMX185" s="216"/>
      <c r="VMY185" s="216"/>
      <c r="VMZ185" s="216"/>
      <c r="VNA185" s="216"/>
      <c r="VNB185" s="216"/>
      <c r="VNC185" s="216"/>
      <c r="VND185" s="216"/>
      <c r="VNE185" s="216"/>
      <c r="VNF185" s="216"/>
      <c r="VNG185" s="216"/>
      <c r="VNH185" s="216"/>
      <c r="VNI185" s="216"/>
      <c r="VNJ185" s="216"/>
      <c r="VNK185" s="216"/>
      <c r="VNL185" s="216"/>
      <c r="VNM185" s="216"/>
      <c r="VNN185" s="216"/>
      <c r="VNO185" s="216"/>
      <c r="VNP185" s="216"/>
      <c r="VNQ185" s="216"/>
      <c r="VNR185" s="216"/>
      <c r="VNS185" s="216"/>
      <c r="VNT185" s="216"/>
      <c r="VNU185" s="216"/>
      <c r="VNV185" s="216"/>
      <c r="VNW185" s="216"/>
      <c r="VNX185" s="216"/>
      <c r="VNY185" s="216"/>
      <c r="VNZ185" s="216"/>
      <c r="VOA185" s="216"/>
      <c r="VOB185" s="216"/>
      <c r="VOC185" s="216"/>
      <c r="VOD185" s="216"/>
      <c r="VOE185" s="216"/>
      <c r="VOF185" s="216"/>
      <c r="VOG185" s="216"/>
      <c r="VOH185" s="216"/>
      <c r="VOI185" s="216"/>
      <c r="VOJ185" s="216"/>
      <c r="VOK185" s="216"/>
      <c r="VOL185" s="216"/>
      <c r="VOM185" s="216"/>
      <c r="VON185" s="216"/>
      <c r="VOO185" s="216"/>
      <c r="VOP185" s="216"/>
      <c r="VOQ185" s="216"/>
      <c r="VOR185" s="216"/>
      <c r="VOS185" s="216"/>
      <c r="VOT185" s="216"/>
      <c r="VOU185" s="216"/>
      <c r="VOV185" s="216"/>
      <c r="VOW185" s="216"/>
      <c r="VOX185" s="216"/>
      <c r="VOY185" s="216"/>
      <c r="VOZ185" s="216"/>
      <c r="VPA185" s="216"/>
      <c r="VPB185" s="216"/>
      <c r="VPC185" s="216"/>
      <c r="VPD185" s="216"/>
      <c r="VPE185" s="216"/>
      <c r="VPF185" s="216"/>
      <c r="VPG185" s="216"/>
      <c r="VPH185" s="216"/>
      <c r="VPI185" s="216"/>
      <c r="VPJ185" s="216"/>
      <c r="VPK185" s="216"/>
      <c r="VPL185" s="216"/>
      <c r="VPM185" s="216"/>
      <c r="VPN185" s="216"/>
      <c r="VPO185" s="216"/>
      <c r="VPP185" s="216"/>
      <c r="VPQ185" s="216"/>
      <c r="VPR185" s="216"/>
      <c r="VPS185" s="216"/>
      <c r="VPT185" s="216"/>
      <c r="VPU185" s="216"/>
      <c r="VPV185" s="216"/>
      <c r="VPW185" s="216"/>
      <c r="VPX185" s="216"/>
      <c r="VPY185" s="216"/>
      <c r="VPZ185" s="216"/>
      <c r="VQA185" s="216"/>
      <c r="VQB185" s="216"/>
      <c r="VQC185" s="216"/>
      <c r="VQD185" s="216"/>
      <c r="VQE185" s="216"/>
      <c r="VQF185" s="216"/>
      <c r="VQG185" s="216"/>
      <c r="VQH185" s="216"/>
      <c r="VQI185" s="216"/>
      <c r="VQJ185" s="216"/>
      <c r="VQK185" s="216"/>
      <c r="VQL185" s="216"/>
      <c r="VQM185" s="216"/>
      <c r="VQN185" s="216"/>
      <c r="VQO185" s="216"/>
      <c r="VQP185" s="216"/>
      <c r="VQQ185" s="216"/>
      <c r="VQR185" s="216"/>
      <c r="VQS185" s="216"/>
      <c r="VQT185" s="216"/>
      <c r="VQU185" s="216"/>
      <c r="VQV185" s="216"/>
      <c r="VQW185" s="216"/>
      <c r="VQX185" s="216"/>
      <c r="VQY185" s="216"/>
      <c r="VQZ185" s="216"/>
      <c r="VRA185" s="216"/>
      <c r="VRB185" s="216"/>
      <c r="VRC185" s="216"/>
      <c r="VRD185" s="216"/>
      <c r="VRE185" s="216"/>
      <c r="VRF185" s="216"/>
      <c r="VRG185" s="216"/>
      <c r="VRH185" s="216"/>
      <c r="VRI185" s="216"/>
      <c r="VRJ185" s="216"/>
      <c r="VRK185" s="216"/>
      <c r="VRL185" s="216"/>
      <c r="VRM185" s="216"/>
      <c r="VRN185" s="216"/>
      <c r="VRO185" s="216"/>
      <c r="VRP185" s="216"/>
      <c r="VRQ185" s="216"/>
      <c r="VRR185" s="216"/>
      <c r="VRS185" s="216"/>
      <c r="VRT185" s="216"/>
      <c r="VRU185" s="216"/>
      <c r="VRV185" s="216"/>
      <c r="VRW185" s="216"/>
      <c r="VRX185" s="216"/>
      <c r="VRY185" s="216"/>
      <c r="VRZ185" s="216"/>
      <c r="VSA185" s="216"/>
      <c r="VSB185" s="216"/>
      <c r="VSC185" s="216"/>
      <c r="VSD185" s="216"/>
      <c r="VSE185" s="216"/>
      <c r="VSF185" s="216"/>
      <c r="VSG185" s="216"/>
      <c r="VSH185" s="216"/>
      <c r="VSI185" s="216"/>
      <c r="VSJ185" s="216"/>
      <c r="VSK185" s="216"/>
      <c r="VSL185" s="216"/>
      <c r="VSM185" s="216"/>
      <c r="VSN185" s="216"/>
      <c r="VSO185" s="216"/>
      <c r="VSP185" s="216"/>
      <c r="VSQ185" s="216"/>
      <c r="VSR185" s="216"/>
      <c r="VSS185" s="216"/>
      <c r="VST185" s="216"/>
      <c r="VSU185" s="216"/>
      <c r="VSV185" s="216"/>
      <c r="VSW185" s="216"/>
      <c r="VSX185" s="216"/>
      <c r="VSY185" s="216"/>
      <c r="VSZ185" s="216"/>
      <c r="VTA185" s="216"/>
      <c r="VTB185" s="216"/>
      <c r="VTC185" s="216"/>
      <c r="VTD185" s="216"/>
      <c r="VTE185" s="216"/>
      <c r="VTF185" s="216"/>
      <c r="VTG185" s="216"/>
      <c r="VTH185" s="216"/>
      <c r="VTI185" s="216"/>
      <c r="VTJ185" s="216"/>
      <c r="VTK185" s="216"/>
      <c r="VTL185" s="216"/>
      <c r="VTM185" s="216"/>
      <c r="VTN185" s="216"/>
      <c r="VTO185" s="216"/>
      <c r="VTP185" s="216"/>
      <c r="VTQ185" s="216"/>
      <c r="VTR185" s="216"/>
      <c r="VTS185" s="216"/>
      <c r="VTT185" s="216"/>
      <c r="VTU185" s="216"/>
      <c r="VTV185" s="216"/>
      <c r="VTW185" s="216"/>
      <c r="VTX185" s="216"/>
      <c r="VTY185" s="216"/>
      <c r="VTZ185" s="216"/>
      <c r="VUA185" s="216"/>
      <c r="VUB185" s="216"/>
      <c r="VUC185" s="216"/>
      <c r="VUD185" s="216"/>
      <c r="VUE185" s="216"/>
      <c r="VUF185" s="216"/>
      <c r="VUG185" s="216"/>
      <c r="VUH185" s="216"/>
      <c r="VUI185" s="216"/>
      <c r="VUJ185" s="216"/>
      <c r="VUK185" s="216"/>
      <c r="VUL185" s="216"/>
      <c r="VUM185" s="216"/>
      <c r="VUN185" s="216"/>
      <c r="VUO185" s="216"/>
      <c r="VUP185" s="216"/>
      <c r="VUQ185" s="216"/>
      <c r="VUR185" s="216"/>
      <c r="VUS185" s="216"/>
      <c r="VUT185" s="216"/>
      <c r="VUU185" s="216"/>
      <c r="VUV185" s="216"/>
      <c r="VUW185" s="216"/>
      <c r="VUX185" s="216"/>
      <c r="VUY185" s="216"/>
      <c r="VUZ185" s="216"/>
      <c r="VVA185" s="216"/>
      <c r="VVB185" s="216"/>
      <c r="VVC185" s="216"/>
      <c r="VVD185" s="216"/>
      <c r="VVE185" s="216"/>
      <c r="VVF185" s="216"/>
      <c r="VVG185" s="216"/>
      <c r="VVH185" s="216"/>
      <c r="VVI185" s="216"/>
      <c r="VVJ185" s="216"/>
      <c r="VVK185" s="216"/>
      <c r="VVL185" s="216"/>
      <c r="VVM185" s="216"/>
      <c r="VVN185" s="216"/>
      <c r="VVO185" s="216"/>
      <c r="VVP185" s="216"/>
      <c r="VVQ185" s="216"/>
      <c r="VVR185" s="216"/>
      <c r="VVS185" s="216"/>
      <c r="VVT185" s="216"/>
      <c r="VVU185" s="216"/>
      <c r="VVV185" s="216"/>
      <c r="VVW185" s="216"/>
      <c r="VVX185" s="216"/>
      <c r="VVY185" s="216"/>
      <c r="VVZ185" s="216"/>
      <c r="VWA185" s="216"/>
      <c r="VWB185" s="216"/>
      <c r="VWC185" s="216"/>
      <c r="VWD185" s="216"/>
      <c r="VWE185" s="216"/>
      <c r="VWF185" s="216"/>
      <c r="VWG185" s="216"/>
      <c r="VWH185" s="216"/>
      <c r="VWI185" s="216"/>
      <c r="VWJ185" s="216"/>
      <c r="VWK185" s="216"/>
      <c r="VWL185" s="216"/>
      <c r="VWM185" s="216"/>
      <c r="VWN185" s="216"/>
      <c r="VWO185" s="216"/>
      <c r="VWP185" s="216"/>
      <c r="VWQ185" s="216"/>
      <c r="VWR185" s="216"/>
      <c r="VWS185" s="216"/>
      <c r="VWT185" s="216"/>
      <c r="VWU185" s="216"/>
      <c r="VWV185" s="216"/>
      <c r="VWW185" s="216"/>
      <c r="VWX185" s="216"/>
      <c r="VWY185" s="216"/>
      <c r="VWZ185" s="216"/>
      <c r="VXA185" s="216"/>
      <c r="VXB185" s="216"/>
      <c r="VXC185" s="216"/>
      <c r="VXD185" s="216"/>
      <c r="VXE185" s="216"/>
      <c r="VXF185" s="216"/>
      <c r="VXG185" s="216"/>
      <c r="VXH185" s="216"/>
      <c r="VXI185" s="216"/>
      <c r="VXJ185" s="216"/>
      <c r="VXK185" s="216"/>
      <c r="VXL185" s="216"/>
      <c r="VXM185" s="216"/>
      <c r="VXN185" s="216"/>
      <c r="VXO185" s="216"/>
      <c r="VXP185" s="216"/>
      <c r="VXQ185" s="216"/>
      <c r="VXR185" s="216"/>
      <c r="VXS185" s="216"/>
      <c r="VXT185" s="216"/>
      <c r="VXU185" s="216"/>
      <c r="VXV185" s="216"/>
      <c r="VXW185" s="216"/>
      <c r="VXX185" s="216"/>
      <c r="VXY185" s="216"/>
      <c r="VXZ185" s="216"/>
      <c r="VYA185" s="216"/>
      <c r="VYB185" s="216"/>
      <c r="VYC185" s="216"/>
      <c r="VYD185" s="216"/>
      <c r="VYE185" s="216"/>
      <c r="VYF185" s="216"/>
      <c r="VYG185" s="216"/>
      <c r="VYH185" s="216"/>
      <c r="VYI185" s="216"/>
      <c r="VYJ185" s="216"/>
      <c r="VYK185" s="216"/>
      <c r="VYL185" s="216"/>
      <c r="VYM185" s="216"/>
      <c r="VYN185" s="216"/>
      <c r="VYO185" s="216"/>
      <c r="VYP185" s="216"/>
      <c r="VYQ185" s="216"/>
      <c r="VYR185" s="216"/>
      <c r="VYS185" s="216"/>
      <c r="VYT185" s="216"/>
      <c r="VYU185" s="216"/>
      <c r="VYV185" s="216"/>
      <c r="VYW185" s="216"/>
      <c r="VYX185" s="216"/>
      <c r="VYY185" s="216"/>
      <c r="VYZ185" s="216"/>
      <c r="VZA185" s="216"/>
      <c r="VZB185" s="216"/>
      <c r="VZC185" s="216"/>
      <c r="VZD185" s="216"/>
      <c r="VZE185" s="216"/>
      <c r="VZF185" s="216"/>
      <c r="VZG185" s="216"/>
      <c r="VZH185" s="216"/>
      <c r="VZI185" s="216"/>
      <c r="VZJ185" s="216"/>
      <c r="VZK185" s="216"/>
      <c r="VZL185" s="216"/>
      <c r="VZM185" s="216"/>
      <c r="VZN185" s="216"/>
      <c r="VZO185" s="216"/>
      <c r="VZP185" s="216"/>
      <c r="VZQ185" s="216"/>
      <c r="VZR185" s="216"/>
      <c r="VZS185" s="216"/>
      <c r="VZT185" s="216"/>
      <c r="VZU185" s="216"/>
      <c r="VZV185" s="216"/>
      <c r="VZW185" s="216"/>
      <c r="VZX185" s="216"/>
      <c r="VZY185" s="216"/>
      <c r="VZZ185" s="216"/>
      <c r="WAA185" s="216"/>
      <c r="WAB185" s="216"/>
      <c r="WAC185" s="216"/>
      <c r="WAD185" s="216"/>
      <c r="WAE185" s="216"/>
      <c r="WAF185" s="216"/>
      <c r="WAG185" s="216"/>
      <c r="WAH185" s="216"/>
      <c r="WAI185" s="216"/>
      <c r="WAJ185" s="216"/>
      <c r="WAK185" s="216"/>
      <c r="WAL185" s="216"/>
      <c r="WAM185" s="216"/>
      <c r="WAN185" s="216"/>
      <c r="WAO185" s="216"/>
      <c r="WAP185" s="216"/>
      <c r="WAQ185" s="216"/>
      <c r="WAR185" s="216"/>
      <c r="WAS185" s="216"/>
      <c r="WAT185" s="216"/>
      <c r="WAU185" s="216"/>
      <c r="WAV185" s="216"/>
      <c r="WAW185" s="216"/>
      <c r="WAX185" s="216"/>
      <c r="WAY185" s="216"/>
      <c r="WAZ185" s="216"/>
      <c r="WBA185" s="216"/>
      <c r="WBB185" s="216"/>
      <c r="WBC185" s="216"/>
      <c r="WBD185" s="216"/>
      <c r="WBE185" s="216"/>
      <c r="WBF185" s="216"/>
      <c r="WBG185" s="216"/>
      <c r="WBH185" s="216"/>
      <c r="WBI185" s="216"/>
      <c r="WBJ185" s="216"/>
      <c r="WBK185" s="216"/>
      <c r="WBL185" s="216"/>
      <c r="WBM185" s="216"/>
      <c r="WBN185" s="216"/>
      <c r="WBO185" s="216"/>
      <c r="WBP185" s="216"/>
      <c r="WBQ185" s="216"/>
      <c r="WBR185" s="216"/>
      <c r="WBS185" s="216"/>
      <c r="WBT185" s="216"/>
      <c r="WBU185" s="216"/>
      <c r="WBV185" s="216"/>
      <c r="WBW185" s="216"/>
      <c r="WBX185" s="216"/>
      <c r="WBY185" s="216"/>
      <c r="WBZ185" s="216"/>
      <c r="WCA185" s="216"/>
      <c r="WCB185" s="216"/>
      <c r="WCC185" s="216"/>
      <c r="WCD185" s="216"/>
      <c r="WCE185" s="216"/>
      <c r="WCF185" s="216"/>
      <c r="WCG185" s="216"/>
      <c r="WCH185" s="216"/>
      <c r="WCI185" s="216"/>
      <c r="WCJ185" s="216"/>
      <c r="WCK185" s="216"/>
      <c r="WCL185" s="216"/>
      <c r="WCM185" s="216"/>
      <c r="WCN185" s="216"/>
      <c r="WCO185" s="216"/>
      <c r="WCP185" s="216"/>
      <c r="WCQ185" s="216"/>
      <c r="WCR185" s="216"/>
      <c r="WCS185" s="216"/>
      <c r="WCT185" s="216"/>
      <c r="WCU185" s="216"/>
      <c r="WCV185" s="216"/>
      <c r="WCW185" s="216"/>
      <c r="WCX185" s="216"/>
      <c r="WCY185" s="216"/>
      <c r="WCZ185" s="216"/>
      <c r="WDA185" s="216"/>
      <c r="WDB185" s="216"/>
      <c r="WDC185" s="216"/>
      <c r="WDD185" s="216"/>
      <c r="WDE185" s="216"/>
      <c r="WDF185" s="216"/>
      <c r="WDG185" s="216"/>
      <c r="WDH185" s="216"/>
      <c r="WDI185" s="216"/>
      <c r="WDJ185" s="216"/>
      <c r="WDK185" s="216"/>
      <c r="WDL185" s="216"/>
      <c r="WDM185" s="216"/>
      <c r="WDN185" s="216"/>
      <c r="WDO185" s="216"/>
      <c r="WDP185" s="216"/>
      <c r="WDQ185" s="216"/>
      <c r="WDR185" s="216"/>
      <c r="WDS185" s="216"/>
      <c r="WDT185" s="216"/>
      <c r="WDU185" s="216"/>
      <c r="WDV185" s="216"/>
      <c r="WDW185" s="216"/>
      <c r="WDX185" s="216"/>
      <c r="WDY185" s="216"/>
      <c r="WDZ185" s="216"/>
      <c r="WEA185" s="216"/>
      <c r="WEB185" s="216"/>
      <c r="WEC185" s="216"/>
      <c r="WED185" s="216"/>
      <c r="WEE185" s="216"/>
      <c r="WEF185" s="216"/>
      <c r="WEG185" s="216"/>
      <c r="WEH185" s="216"/>
      <c r="WEI185" s="216"/>
      <c r="WEJ185" s="216"/>
      <c r="WEK185" s="216"/>
      <c r="WEL185" s="216"/>
      <c r="WEM185" s="216"/>
      <c r="WEN185" s="216"/>
      <c r="WEO185" s="216"/>
      <c r="WEP185" s="216"/>
      <c r="WEQ185" s="216"/>
      <c r="WER185" s="216"/>
      <c r="WES185" s="216"/>
      <c r="WET185" s="216"/>
      <c r="WEU185" s="216"/>
      <c r="WEV185" s="216"/>
      <c r="WEW185" s="216"/>
      <c r="WEX185" s="216"/>
      <c r="WEY185" s="216"/>
      <c r="WEZ185" s="216"/>
      <c r="WFA185" s="216"/>
      <c r="WFB185" s="216"/>
      <c r="WFC185" s="216"/>
      <c r="WFD185" s="216"/>
      <c r="WFE185" s="216"/>
      <c r="WFF185" s="216"/>
      <c r="WFG185" s="216"/>
      <c r="WFH185" s="216"/>
      <c r="WFI185" s="216"/>
      <c r="WFJ185" s="216"/>
      <c r="WFK185" s="216"/>
      <c r="WFL185" s="216"/>
      <c r="WFM185" s="216"/>
      <c r="WFN185" s="216"/>
      <c r="WFO185" s="216"/>
      <c r="WFP185" s="216"/>
      <c r="WFQ185" s="216"/>
      <c r="WFR185" s="216"/>
      <c r="WFS185" s="216"/>
      <c r="WFT185" s="216"/>
      <c r="WFU185" s="216"/>
      <c r="WFV185" s="216"/>
      <c r="WFW185" s="216"/>
      <c r="WFX185" s="216"/>
      <c r="WFY185" s="216"/>
      <c r="WFZ185" s="216"/>
      <c r="WGA185" s="216"/>
      <c r="WGB185" s="216"/>
      <c r="WGC185" s="216"/>
      <c r="WGD185" s="216"/>
      <c r="WGE185" s="216"/>
      <c r="WGF185" s="216"/>
      <c r="WGG185" s="216"/>
      <c r="WGH185" s="216"/>
      <c r="WGI185" s="216"/>
      <c r="WGJ185" s="216"/>
      <c r="WGK185" s="216"/>
      <c r="WGL185" s="216"/>
      <c r="WGM185" s="216"/>
      <c r="WGN185" s="216"/>
      <c r="WGO185" s="216"/>
      <c r="WGP185" s="216"/>
      <c r="WGQ185" s="216"/>
      <c r="WGR185" s="216"/>
      <c r="WGS185" s="216"/>
      <c r="WGT185" s="216"/>
      <c r="WGU185" s="216"/>
      <c r="WGV185" s="216"/>
      <c r="WGW185" s="216"/>
      <c r="WGX185" s="216"/>
      <c r="WGY185" s="216"/>
      <c r="WGZ185" s="216"/>
      <c r="WHA185" s="216"/>
      <c r="WHB185" s="216"/>
      <c r="WHC185" s="216"/>
      <c r="WHD185" s="216"/>
      <c r="WHE185" s="216"/>
      <c r="WHF185" s="216"/>
      <c r="WHG185" s="216"/>
      <c r="WHH185" s="216"/>
      <c r="WHI185" s="216"/>
      <c r="WHJ185" s="216"/>
      <c r="WHK185" s="216"/>
      <c r="WHL185" s="216"/>
      <c r="WHM185" s="216"/>
      <c r="WHN185" s="216"/>
      <c r="WHO185" s="216"/>
      <c r="WHP185" s="216"/>
      <c r="WHQ185" s="216"/>
      <c r="WHR185" s="216"/>
      <c r="WHS185" s="216"/>
      <c r="WHT185" s="216"/>
      <c r="WHU185" s="216"/>
      <c r="WHV185" s="216"/>
      <c r="WHW185" s="216"/>
      <c r="WHX185" s="216"/>
      <c r="WHY185" s="216"/>
      <c r="WHZ185" s="216"/>
      <c r="WIA185" s="216"/>
      <c r="WIB185" s="216"/>
      <c r="WIC185" s="216"/>
      <c r="WID185" s="216"/>
      <c r="WIE185" s="216"/>
      <c r="WIF185" s="216"/>
      <c r="WIG185" s="216"/>
      <c r="WIH185" s="216"/>
      <c r="WII185" s="216"/>
      <c r="WIJ185" s="216"/>
      <c r="WIK185" s="216"/>
      <c r="WIL185" s="216"/>
      <c r="WIM185" s="216"/>
      <c r="WIN185" s="216"/>
      <c r="WIO185" s="216"/>
      <c r="WIP185" s="216"/>
      <c r="WIQ185" s="216"/>
      <c r="WIR185" s="216"/>
      <c r="WIS185" s="216"/>
      <c r="WIT185" s="216"/>
      <c r="WIU185" s="216"/>
      <c r="WIV185" s="216"/>
      <c r="WIW185" s="216"/>
      <c r="WIX185" s="216"/>
      <c r="WIY185" s="216"/>
      <c r="WIZ185" s="216"/>
      <c r="WJA185" s="216"/>
      <c r="WJB185" s="216"/>
      <c r="WJC185" s="216"/>
      <c r="WJD185" s="216"/>
      <c r="WJE185" s="216"/>
      <c r="WJF185" s="216"/>
      <c r="WJG185" s="216"/>
      <c r="WJH185" s="216"/>
      <c r="WJI185" s="216"/>
      <c r="WJJ185" s="216"/>
      <c r="WJK185" s="216"/>
      <c r="WJL185" s="216"/>
      <c r="WJM185" s="216"/>
      <c r="WJN185" s="216"/>
      <c r="WJO185" s="216"/>
      <c r="WJP185" s="216"/>
      <c r="WJQ185" s="216"/>
      <c r="WJR185" s="216"/>
      <c r="WJS185" s="216"/>
      <c r="WJT185" s="216"/>
      <c r="WJU185" s="216"/>
      <c r="WJV185" s="216"/>
      <c r="WJW185" s="216"/>
      <c r="WJX185" s="216"/>
      <c r="WJY185" s="216"/>
      <c r="WJZ185" s="216"/>
      <c r="WKA185" s="216"/>
      <c r="WKB185" s="216"/>
      <c r="WKC185" s="216"/>
      <c r="WKD185" s="216"/>
      <c r="WKE185" s="216"/>
      <c r="WKF185" s="216"/>
      <c r="WKG185" s="216"/>
      <c r="WKH185" s="216"/>
      <c r="WKI185" s="216"/>
      <c r="WKJ185" s="216"/>
      <c r="WKK185" s="216"/>
      <c r="WKL185" s="216"/>
      <c r="WKM185" s="216"/>
      <c r="WKN185" s="216"/>
      <c r="WKO185" s="216"/>
      <c r="WKP185" s="216"/>
      <c r="WKQ185" s="216"/>
      <c r="WKR185" s="216"/>
      <c r="WKS185" s="216"/>
      <c r="WKT185" s="216"/>
      <c r="WKU185" s="216"/>
      <c r="WKV185" s="216"/>
      <c r="WKW185" s="216"/>
      <c r="WKX185" s="216"/>
      <c r="WKY185" s="216"/>
      <c r="WKZ185" s="216"/>
      <c r="WLA185" s="216"/>
      <c r="WLB185" s="216"/>
      <c r="WLC185" s="216"/>
      <c r="WLD185" s="216"/>
      <c r="WLE185" s="216"/>
      <c r="WLF185" s="216"/>
      <c r="WLG185" s="216"/>
      <c r="WLH185" s="216"/>
      <c r="WLI185" s="216"/>
      <c r="WLJ185" s="216"/>
      <c r="WLK185" s="216"/>
      <c r="WLL185" s="216"/>
      <c r="WLM185" s="216"/>
      <c r="WLN185" s="216"/>
      <c r="WLO185" s="216"/>
      <c r="WLP185" s="216"/>
      <c r="WLQ185" s="216"/>
      <c r="WLR185" s="216"/>
      <c r="WLS185" s="216"/>
      <c r="WLT185" s="216"/>
      <c r="WLU185" s="216"/>
      <c r="WLV185" s="216"/>
      <c r="WLW185" s="216"/>
      <c r="WLX185" s="216"/>
      <c r="WLY185" s="216"/>
      <c r="WLZ185" s="216"/>
      <c r="WMA185" s="216"/>
      <c r="WMB185" s="216"/>
      <c r="WMC185" s="216"/>
      <c r="WMD185" s="216"/>
      <c r="WME185" s="216"/>
      <c r="WMF185" s="216"/>
      <c r="WMG185" s="216"/>
      <c r="WMH185" s="216"/>
      <c r="WMI185" s="216"/>
      <c r="WMJ185" s="216"/>
      <c r="WMK185" s="216"/>
      <c r="WML185" s="216"/>
      <c r="WMM185" s="216"/>
      <c r="WMN185" s="216"/>
      <c r="WMO185" s="216"/>
      <c r="WMP185" s="216"/>
      <c r="WMQ185" s="216"/>
      <c r="WMR185" s="216"/>
      <c r="WMS185" s="216"/>
      <c r="WMT185" s="216"/>
      <c r="WMU185" s="216"/>
      <c r="WMV185" s="216"/>
      <c r="WMW185" s="216"/>
      <c r="WMX185" s="216"/>
      <c r="WMY185" s="216"/>
      <c r="WMZ185" s="216"/>
      <c r="WNA185" s="216"/>
      <c r="WNB185" s="216"/>
      <c r="WNC185" s="216"/>
      <c r="WND185" s="216"/>
      <c r="WNE185" s="216"/>
      <c r="WNF185" s="216"/>
      <c r="WNG185" s="216"/>
      <c r="WNH185" s="216"/>
      <c r="WNI185" s="216"/>
      <c r="WNJ185" s="216"/>
      <c r="WNK185" s="216"/>
      <c r="WNL185" s="216"/>
      <c r="WNM185" s="216"/>
      <c r="WNN185" s="216"/>
      <c r="WNO185" s="216"/>
      <c r="WNP185" s="216"/>
      <c r="WNQ185" s="216"/>
      <c r="WNR185" s="216"/>
      <c r="WNS185" s="216"/>
      <c r="WNT185" s="216"/>
      <c r="WNU185" s="216"/>
      <c r="WNV185" s="216"/>
      <c r="WNW185" s="216"/>
      <c r="WNX185" s="216"/>
      <c r="WNY185" s="216"/>
      <c r="WNZ185" s="216"/>
      <c r="WOA185" s="216"/>
      <c r="WOB185" s="216"/>
      <c r="WOC185" s="216"/>
      <c r="WOD185" s="216"/>
      <c r="WOE185" s="216"/>
      <c r="WOF185" s="216"/>
      <c r="WOG185" s="216"/>
      <c r="WOH185" s="216"/>
      <c r="WOI185" s="216"/>
      <c r="WOJ185" s="216"/>
      <c r="WOK185" s="216"/>
      <c r="WOL185" s="216"/>
      <c r="WOM185" s="216"/>
      <c r="WON185" s="216"/>
      <c r="WOO185" s="216"/>
      <c r="WOP185" s="216"/>
      <c r="WOQ185" s="216"/>
      <c r="WOR185" s="216"/>
      <c r="WOS185" s="216"/>
      <c r="WOT185" s="216"/>
      <c r="WOU185" s="216"/>
      <c r="WOV185" s="216"/>
      <c r="WOW185" s="216"/>
      <c r="WOX185" s="216"/>
      <c r="WOY185" s="216"/>
      <c r="WOZ185" s="216"/>
      <c r="WPA185" s="216"/>
      <c r="WPB185" s="216"/>
      <c r="WPC185" s="216"/>
      <c r="WPD185" s="216"/>
      <c r="WPE185" s="216"/>
      <c r="WPF185" s="216"/>
      <c r="WPG185" s="216"/>
      <c r="WPH185" s="216"/>
      <c r="WPI185" s="216"/>
      <c r="WPJ185" s="216"/>
      <c r="WPK185" s="216"/>
      <c r="WPL185" s="216"/>
      <c r="WPM185" s="216"/>
      <c r="WPN185" s="216"/>
      <c r="WPO185" s="216"/>
      <c r="WPP185" s="216"/>
      <c r="WPQ185" s="216"/>
      <c r="WPR185" s="216"/>
      <c r="WPS185" s="216"/>
      <c r="WPT185" s="216"/>
      <c r="WPU185" s="216"/>
      <c r="WPV185" s="216"/>
      <c r="WPW185" s="216"/>
      <c r="WPX185" s="216"/>
      <c r="WPY185" s="216"/>
      <c r="WPZ185" s="216"/>
      <c r="WQA185" s="216"/>
      <c r="WQB185" s="216"/>
      <c r="WQC185" s="216"/>
      <c r="WQD185" s="216"/>
      <c r="WQE185" s="216"/>
      <c r="WQF185" s="216"/>
      <c r="WQG185" s="216"/>
      <c r="WQH185" s="216"/>
      <c r="WQI185" s="216"/>
      <c r="WQJ185" s="216"/>
      <c r="WQK185" s="216"/>
      <c r="WQL185" s="216"/>
      <c r="WQM185" s="216"/>
      <c r="WQN185" s="216"/>
      <c r="WQO185" s="216"/>
      <c r="WQP185" s="216"/>
      <c r="WQQ185" s="216"/>
      <c r="WQR185" s="216"/>
      <c r="WQS185" s="216"/>
      <c r="WQT185" s="216"/>
      <c r="WQU185" s="216"/>
      <c r="WQV185" s="216"/>
      <c r="WQW185" s="216"/>
      <c r="WQX185" s="216"/>
      <c r="WQY185" s="216"/>
      <c r="WQZ185" s="216"/>
      <c r="WRA185" s="216"/>
      <c r="WRB185" s="216"/>
      <c r="WRC185" s="216"/>
      <c r="WRD185" s="216"/>
      <c r="WRE185" s="216"/>
      <c r="WRF185" s="216"/>
      <c r="WRG185" s="216"/>
      <c r="WRH185" s="216"/>
      <c r="WRI185" s="216"/>
      <c r="WRJ185" s="216"/>
      <c r="WRK185" s="216"/>
      <c r="WRL185" s="216"/>
      <c r="WRM185" s="216"/>
      <c r="WRN185" s="216"/>
      <c r="WRO185" s="216"/>
      <c r="WRP185" s="216"/>
      <c r="WRQ185" s="216"/>
      <c r="WRR185" s="216"/>
      <c r="WRS185" s="216"/>
      <c r="WRT185" s="216"/>
      <c r="WRU185" s="216"/>
      <c r="WRV185" s="216"/>
      <c r="WRW185" s="216"/>
      <c r="WRX185" s="216"/>
      <c r="WRY185" s="216"/>
      <c r="WRZ185" s="216"/>
      <c r="WSA185" s="216"/>
      <c r="WSB185" s="216"/>
      <c r="WSC185" s="216"/>
      <c r="WSD185" s="216"/>
      <c r="WSE185" s="216"/>
      <c r="WSF185" s="216"/>
      <c r="WSG185" s="216"/>
      <c r="WSH185" s="216"/>
      <c r="WSI185" s="216"/>
      <c r="WSJ185" s="216"/>
      <c r="WSK185" s="216"/>
      <c r="WSL185" s="216"/>
      <c r="WSM185" s="216"/>
      <c r="WSN185" s="216"/>
      <c r="WSO185" s="216"/>
      <c r="WSP185" s="216"/>
      <c r="WSQ185" s="216"/>
      <c r="WSR185" s="216"/>
      <c r="WSS185" s="216"/>
      <c r="WST185" s="216"/>
      <c r="WSU185" s="216"/>
      <c r="WSV185" s="216"/>
      <c r="WSW185" s="216"/>
      <c r="WSX185" s="216"/>
      <c r="WSY185" s="216"/>
      <c r="WSZ185" s="216"/>
      <c r="WTA185" s="216"/>
      <c r="WTB185" s="216"/>
      <c r="WTC185" s="216"/>
      <c r="WTD185" s="216"/>
      <c r="WTE185" s="216"/>
      <c r="WTF185" s="216"/>
      <c r="WTG185" s="216"/>
      <c r="WTH185" s="216"/>
      <c r="WTI185" s="216"/>
      <c r="WTJ185" s="216"/>
      <c r="WTK185" s="216"/>
      <c r="WTL185" s="216"/>
      <c r="WTM185" s="216"/>
      <c r="WTN185" s="216"/>
      <c r="WTO185" s="216"/>
      <c r="WTP185" s="216"/>
      <c r="WTQ185" s="216"/>
      <c r="WTR185" s="216"/>
      <c r="WTS185" s="216"/>
      <c r="WTT185" s="216"/>
      <c r="WTU185" s="216"/>
      <c r="WTV185" s="216"/>
      <c r="WTW185" s="216"/>
      <c r="WTX185" s="216"/>
      <c r="WTY185" s="216"/>
      <c r="WTZ185" s="216"/>
      <c r="WUA185" s="216"/>
      <c r="WUB185" s="216"/>
      <c r="WUC185" s="216"/>
      <c r="WUD185" s="216"/>
      <c r="WUE185" s="216"/>
      <c r="WUF185" s="216"/>
      <c r="WUG185" s="216"/>
      <c r="WUH185" s="216"/>
      <c r="WUI185" s="216"/>
      <c r="WUJ185" s="216"/>
      <c r="WUK185" s="216"/>
      <c r="WUL185" s="216"/>
      <c r="WUM185" s="216"/>
      <c r="WUN185" s="216"/>
      <c r="WUO185" s="216"/>
      <c r="WUP185" s="216"/>
      <c r="WUQ185" s="216"/>
      <c r="WUR185" s="216"/>
      <c r="WUS185" s="216"/>
      <c r="WUT185" s="216"/>
      <c r="WUU185" s="216"/>
      <c r="WUV185" s="216"/>
      <c r="WUW185" s="216"/>
      <c r="WUX185" s="216"/>
      <c r="WUY185" s="216"/>
      <c r="WUZ185" s="216"/>
      <c r="WVA185" s="216"/>
      <c r="WVB185" s="216"/>
      <c r="WVC185" s="216"/>
      <c r="WVD185" s="216"/>
      <c r="WVE185" s="216"/>
      <c r="WVF185" s="216"/>
      <c r="WVG185" s="216"/>
      <c r="WVH185" s="216"/>
      <c r="WVI185" s="216"/>
      <c r="WVJ185" s="216"/>
      <c r="WVK185" s="216"/>
      <c r="WVL185" s="216"/>
      <c r="WVM185" s="216"/>
      <c r="WVN185" s="216"/>
      <c r="WVO185" s="216"/>
      <c r="WVP185" s="216"/>
      <c r="WVQ185" s="216"/>
      <c r="WVR185" s="216"/>
      <c r="WVS185" s="216"/>
      <c r="WVT185" s="216"/>
      <c r="WVU185" s="216"/>
      <c r="WVV185" s="216"/>
      <c r="WVW185" s="216"/>
      <c r="WVX185" s="216"/>
      <c r="WVY185" s="216"/>
      <c r="WVZ185" s="216"/>
      <c r="WWA185" s="216"/>
      <c r="WWB185" s="216"/>
      <c r="WWC185" s="216"/>
      <c r="WWD185" s="216"/>
      <c r="WWE185" s="216"/>
      <c r="WWF185" s="216"/>
      <c r="WWG185" s="216"/>
      <c r="WWH185" s="216"/>
      <c r="WWI185" s="216"/>
      <c r="WWJ185" s="216"/>
      <c r="WWK185" s="216"/>
      <c r="WWL185" s="216"/>
      <c r="WWM185" s="216"/>
      <c r="WWN185" s="216"/>
      <c r="WWO185" s="216"/>
      <c r="WWP185" s="216"/>
      <c r="WWQ185" s="216"/>
      <c r="WWR185" s="216"/>
      <c r="WWS185" s="216"/>
      <c r="WWT185" s="216"/>
      <c r="WWU185" s="216"/>
      <c r="WWV185" s="216"/>
      <c r="WWW185" s="216"/>
      <c r="WWX185" s="216"/>
      <c r="WWY185" s="216"/>
      <c r="WWZ185" s="216"/>
      <c r="WXA185" s="216"/>
      <c r="WXB185" s="216"/>
      <c r="WXC185" s="216"/>
      <c r="WXD185" s="216"/>
      <c r="WXE185" s="216"/>
      <c r="WXF185" s="216"/>
      <c r="WXG185" s="216"/>
      <c r="WXH185" s="216"/>
      <c r="WXI185" s="216"/>
      <c r="WXJ185" s="216"/>
      <c r="WXK185" s="216"/>
      <c r="WXL185" s="216"/>
      <c r="WXM185" s="216"/>
      <c r="WXN185" s="216"/>
      <c r="WXO185" s="216"/>
      <c r="WXP185" s="216"/>
      <c r="WXQ185" s="216"/>
      <c r="WXR185" s="216"/>
      <c r="WXS185" s="216"/>
      <c r="WXT185" s="216"/>
      <c r="WXU185" s="216"/>
      <c r="WXV185" s="216"/>
      <c r="WXW185" s="216"/>
      <c r="WXX185" s="216"/>
      <c r="WXY185" s="216"/>
      <c r="WXZ185" s="216"/>
      <c r="WYA185" s="216"/>
      <c r="WYB185" s="216"/>
      <c r="WYC185" s="216"/>
      <c r="WYD185" s="216"/>
      <c r="WYE185" s="216"/>
      <c r="WYF185" s="216"/>
      <c r="WYG185" s="216"/>
      <c r="WYH185" s="216"/>
      <c r="WYI185" s="216"/>
      <c r="WYJ185" s="216"/>
      <c r="WYK185" s="216"/>
      <c r="WYL185" s="216"/>
      <c r="WYM185" s="216"/>
      <c r="WYN185" s="216"/>
      <c r="WYO185" s="216"/>
      <c r="WYP185" s="216"/>
      <c r="WYQ185" s="216"/>
      <c r="WYR185" s="216"/>
      <c r="WYS185" s="216"/>
      <c r="WYT185" s="216"/>
      <c r="WYU185" s="216"/>
      <c r="WYV185" s="216"/>
      <c r="WYW185" s="216"/>
      <c r="WYX185" s="216"/>
      <c r="WYY185" s="216"/>
      <c r="WYZ185" s="216"/>
      <c r="WZA185" s="216"/>
      <c r="WZB185" s="216"/>
      <c r="WZC185" s="216"/>
      <c r="WZD185" s="216"/>
      <c r="WZE185" s="216"/>
      <c r="WZF185" s="216"/>
      <c r="WZG185" s="216"/>
      <c r="WZH185" s="216"/>
      <c r="WZI185" s="216"/>
      <c r="WZJ185" s="216"/>
      <c r="WZK185" s="216"/>
      <c r="WZL185" s="216"/>
      <c r="WZM185" s="216"/>
      <c r="WZN185" s="216"/>
      <c r="WZO185" s="216"/>
      <c r="WZP185" s="216"/>
      <c r="WZQ185" s="216"/>
      <c r="WZR185" s="216"/>
      <c r="WZS185" s="216"/>
      <c r="WZT185" s="216"/>
      <c r="WZU185" s="216"/>
      <c r="WZV185" s="216"/>
      <c r="WZW185" s="216"/>
      <c r="WZX185" s="216"/>
      <c r="WZY185" s="216"/>
      <c r="WZZ185" s="216"/>
      <c r="XAA185" s="216"/>
      <c r="XAB185" s="216"/>
      <c r="XAC185" s="216"/>
      <c r="XAD185" s="216"/>
      <c r="XAE185" s="216"/>
      <c r="XAF185" s="216"/>
      <c r="XAG185" s="216"/>
      <c r="XAH185" s="216"/>
      <c r="XAI185" s="216"/>
      <c r="XAJ185" s="216"/>
      <c r="XAK185" s="216"/>
      <c r="XAL185" s="216"/>
      <c r="XAM185" s="216"/>
      <c r="XAN185" s="216"/>
      <c r="XAO185" s="216"/>
      <c r="XAP185" s="216"/>
      <c r="XAQ185" s="216"/>
      <c r="XAR185" s="216"/>
      <c r="XAS185" s="216"/>
      <c r="XAT185" s="216"/>
      <c r="XAU185" s="216"/>
      <c r="XAV185" s="216"/>
      <c r="XAW185" s="216"/>
      <c r="XAX185" s="216"/>
      <c r="XAY185" s="216"/>
      <c r="XAZ185" s="216"/>
      <c r="XBA185" s="216"/>
      <c r="XBB185" s="216"/>
      <c r="XBC185" s="216"/>
      <c r="XBD185" s="216"/>
      <c r="XBE185" s="216"/>
      <c r="XBF185" s="216"/>
      <c r="XBG185" s="216"/>
      <c r="XBH185" s="216"/>
      <c r="XBI185" s="216"/>
      <c r="XBJ185" s="216"/>
      <c r="XBK185" s="216"/>
      <c r="XBL185" s="216"/>
      <c r="XBM185" s="216"/>
      <c r="XBN185" s="216"/>
      <c r="XBO185" s="216"/>
      <c r="XBP185" s="216"/>
      <c r="XBQ185" s="216"/>
      <c r="XBR185" s="216"/>
      <c r="XBS185" s="216"/>
      <c r="XBT185" s="216"/>
      <c r="XBU185" s="216"/>
      <c r="XBV185" s="216"/>
      <c r="XBW185" s="216"/>
      <c r="XBX185" s="216"/>
      <c r="XBY185" s="216"/>
      <c r="XBZ185" s="216"/>
      <c r="XCA185" s="216"/>
      <c r="XCB185" s="216"/>
      <c r="XCC185" s="216"/>
      <c r="XCD185" s="216"/>
      <c r="XCE185" s="216"/>
      <c r="XCF185" s="216"/>
      <c r="XCG185" s="216"/>
      <c r="XCH185" s="216"/>
      <c r="XCI185" s="216"/>
      <c r="XCJ185" s="216"/>
      <c r="XCK185" s="216"/>
      <c r="XCL185" s="216"/>
      <c r="XCM185" s="216"/>
      <c r="XCN185" s="216"/>
      <c r="XCO185" s="216"/>
      <c r="XCP185" s="216"/>
      <c r="XCQ185" s="216"/>
      <c r="XCR185" s="216"/>
      <c r="XCS185" s="216"/>
      <c r="XCT185" s="216"/>
      <c r="XCU185" s="216"/>
      <c r="XCV185" s="216"/>
      <c r="XCW185" s="216"/>
      <c r="XCX185" s="216"/>
      <c r="XCY185" s="216"/>
      <c r="XCZ185" s="216"/>
      <c r="XDA185" s="216"/>
      <c r="XDB185" s="216"/>
      <c r="XDC185" s="216"/>
      <c r="XDD185" s="216"/>
      <c r="XDE185" s="216"/>
      <c r="XDF185" s="216"/>
      <c r="XDG185" s="216"/>
      <c r="XDH185" s="216"/>
      <c r="XDI185" s="216"/>
      <c r="XDJ185" s="216"/>
      <c r="XDK185" s="216"/>
      <c r="XDL185" s="216"/>
      <c r="XDM185" s="216"/>
      <c r="XDN185" s="216"/>
      <c r="XDO185" s="216"/>
      <c r="XDP185" s="216"/>
      <c r="XDQ185" s="216"/>
      <c r="XDR185" s="216"/>
      <c r="XDS185" s="216"/>
      <c r="XDT185" s="216"/>
      <c r="XDU185" s="216"/>
      <c r="XDV185" s="216"/>
      <c r="XDW185" s="216"/>
      <c r="XDX185" s="216"/>
      <c r="XDY185" s="216"/>
      <c r="XDZ185" s="216"/>
      <c r="XEA185" s="216"/>
      <c r="XEB185" s="216"/>
      <c r="XEC185" s="216"/>
      <c r="XED185" s="216"/>
      <c r="XEE185" s="216"/>
      <c r="XEF185" s="216"/>
      <c r="XEG185" s="216"/>
      <c r="XEH185" s="216"/>
      <c r="XEI185" s="216"/>
      <c r="XEJ185" s="216"/>
      <c r="XEK185" s="216"/>
      <c r="XEL185" s="216"/>
      <c r="XEM185" s="216"/>
      <c r="XEN185" s="216"/>
      <c r="XEO185" s="216"/>
      <c r="XEP185" s="216"/>
      <c r="XEQ185" s="216"/>
      <c r="XER185" s="216"/>
      <c r="XES185" s="216"/>
      <c r="XET185" s="216"/>
      <c r="XEU185" s="216"/>
      <c r="XEV185" s="216"/>
      <c r="XEW185" s="216"/>
      <c r="XEX185" s="216"/>
      <c r="XEY185" s="216"/>
      <c r="XEZ185" s="216"/>
      <c r="XFA185" s="216"/>
      <c r="XFB185" s="216"/>
      <c r="XFC185" s="216"/>
      <c r="XFD185" s="216"/>
    </row>
    <row r="186" spans="2:16384">
      <c r="B186" s="216"/>
      <c r="C186" s="227"/>
      <c r="D186" s="216"/>
      <c r="E186" s="216"/>
      <c r="F186" s="216"/>
      <c r="G186" s="216"/>
      <c r="H186" s="216"/>
      <c r="I186" s="216"/>
      <c r="J186" s="216"/>
      <c r="K186" s="216"/>
      <c r="L186" s="224"/>
      <c r="M186" s="225"/>
      <c r="N186" s="225"/>
      <c r="O186" s="225"/>
      <c r="P186" s="225"/>
      <c r="Q186" s="225"/>
      <c r="R186" s="225"/>
      <c r="S186" s="225"/>
      <c r="T186" s="216"/>
      <c r="U186" s="216"/>
      <c r="V186" s="216"/>
      <c r="W186" s="216"/>
      <c r="X186" s="225"/>
      <c r="Y186" s="225"/>
      <c r="Z186" s="225"/>
      <c r="AA186" s="225"/>
      <c r="AB186" s="225"/>
      <c r="AC186" s="225"/>
      <c r="AD186" s="225"/>
      <c r="AE186" s="225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  <c r="CR186" s="216"/>
      <c r="CS186" s="216"/>
      <c r="CT186" s="216"/>
      <c r="CU186" s="216"/>
      <c r="CV186" s="216"/>
      <c r="CW186" s="216"/>
      <c r="CX186" s="216"/>
      <c r="CY186" s="216"/>
      <c r="CZ186" s="216"/>
      <c r="DA186" s="216"/>
      <c r="DB186" s="216"/>
      <c r="DC186" s="216"/>
      <c r="DD186" s="216"/>
      <c r="DE186" s="216"/>
      <c r="DF186" s="216"/>
      <c r="DG186" s="216"/>
      <c r="DH186" s="216"/>
      <c r="DI186" s="216"/>
      <c r="DJ186" s="216"/>
      <c r="DK186" s="216"/>
      <c r="DL186" s="216"/>
      <c r="DM186" s="216"/>
      <c r="DN186" s="216"/>
      <c r="DO186" s="216"/>
      <c r="DP186" s="216"/>
      <c r="DQ186" s="216"/>
      <c r="DR186" s="216"/>
      <c r="DS186" s="216"/>
      <c r="DT186" s="216"/>
      <c r="DU186" s="216"/>
      <c r="DV186" s="216"/>
      <c r="DW186" s="216"/>
      <c r="DX186" s="216"/>
      <c r="DY186" s="216"/>
      <c r="DZ186" s="216"/>
      <c r="EA186" s="216"/>
      <c r="EB186" s="216"/>
      <c r="EC186" s="216"/>
      <c r="ED186" s="216"/>
      <c r="EE186" s="216"/>
      <c r="EF186" s="216"/>
      <c r="EG186" s="216"/>
      <c r="EH186" s="216"/>
      <c r="EI186" s="216"/>
      <c r="EJ186" s="216"/>
      <c r="EK186" s="216"/>
      <c r="EL186" s="216"/>
      <c r="EM186" s="216"/>
      <c r="EN186" s="216"/>
      <c r="EO186" s="216"/>
      <c r="EP186" s="216"/>
      <c r="EQ186" s="216"/>
      <c r="ER186" s="216"/>
      <c r="ES186" s="216"/>
      <c r="ET186" s="216"/>
      <c r="EU186" s="216"/>
      <c r="EV186" s="216"/>
      <c r="EW186" s="216"/>
      <c r="EX186" s="216"/>
      <c r="EY186" s="216"/>
      <c r="EZ186" s="216"/>
      <c r="FA186" s="216"/>
      <c r="FB186" s="216"/>
      <c r="FC186" s="216"/>
      <c r="FD186" s="216"/>
      <c r="FE186" s="216"/>
      <c r="FF186" s="216"/>
      <c r="FG186" s="216"/>
      <c r="FH186" s="216"/>
      <c r="FI186" s="216"/>
      <c r="FJ186" s="216"/>
      <c r="FK186" s="216"/>
      <c r="FL186" s="216"/>
      <c r="FM186" s="216"/>
      <c r="FN186" s="216"/>
      <c r="FO186" s="216"/>
      <c r="FP186" s="216"/>
      <c r="FQ186" s="216"/>
      <c r="FR186" s="216"/>
      <c r="FS186" s="216"/>
      <c r="FT186" s="216"/>
      <c r="FU186" s="216"/>
      <c r="FV186" s="216"/>
      <c r="FW186" s="216"/>
      <c r="FX186" s="216"/>
      <c r="FY186" s="216"/>
      <c r="FZ186" s="216"/>
      <c r="GA186" s="216"/>
      <c r="GB186" s="216"/>
      <c r="GC186" s="216"/>
      <c r="GD186" s="216"/>
      <c r="GE186" s="216"/>
      <c r="GF186" s="216"/>
      <c r="GG186" s="216"/>
      <c r="GH186" s="216"/>
      <c r="GI186" s="216"/>
      <c r="GJ186" s="216"/>
      <c r="GK186" s="216"/>
      <c r="GL186" s="216"/>
      <c r="GM186" s="216"/>
      <c r="GN186" s="216"/>
      <c r="GO186" s="216"/>
      <c r="GP186" s="216"/>
      <c r="GQ186" s="216"/>
      <c r="GR186" s="216"/>
      <c r="GS186" s="216"/>
      <c r="GT186" s="216"/>
      <c r="GU186" s="216"/>
      <c r="GV186" s="216"/>
      <c r="GW186" s="216"/>
      <c r="GX186" s="216"/>
      <c r="GY186" s="216"/>
      <c r="GZ186" s="216"/>
      <c r="HA186" s="216"/>
      <c r="HB186" s="216"/>
      <c r="HC186" s="216"/>
      <c r="HD186" s="216"/>
      <c r="HE186" s="216"/>
      <c r="HF186" s="216"/>
      <c r="HG186" s="216"/>
      <c r="HH186" s="216"/>
      <c r="HI186" s="216"/>
      <c r="HJ186" s="216"/>
      <c r="HK186" s="216"/>
      <c r="HL186" s="216"/>
      <c r="HM186" s="216"/>
      <c r="HN186" s="216"/>
      <c r="HO186" s="216"/>
      <c r="HP186" s="216"/>
      <c r="HQ186" s="216"/>
      <c r="HR186" s="216"/>
      <c r="HS186" s="216"/>
      <c r="HT186" s="216"/>
      <c r="HU186" s="216"/>
      <c r="HV186" s="216"/>
      <c r="HW186" s="216"/>
      <c r="HX186" s="216"/>
      <c r="HY186" s="216"/>
      <c r="HZ186" s="216"/>
      <c r="IA186" s="216"/>
      <c r="IB186" s="216"/>
      <c r="IC186" s="216"/>
      <c r="ID186" s="216"/>
      <c r="IE186" s="216"/>
      <c r="IF186" s="216"/>
      <c r="IG186" s="216"/>
      <c r="IH186" s="216"/>
      <c r="II186" s="216"/>
      <c r="IJ186" s="216"/>
      <c r="IK186" s="216"/>
      <c r="IL186" s="216"/>
      <c r="IM186" s="216"/>
      <c r="IN186" s="216"/>
      <c r="IO186" s="216"/>
      <c r="IP186" s="216"/>
      <c r="IQ186" s="216"/>
      <c r="IR186" s="216"/>
      <c r="IS186" s="216"/>
      <c r="IT186" s="216"/>
      <c r="IU186" s="216"/>
      <c r="IV186" s="216"/>
      <c r="IW186" s="216"/>
      <c r="IX186" s="216"/>
      <c r="IY186" s="216"/>
      <c r="IZ186" s="216"/>
      <c r="JA186" s="216"/>
      <c r="JB186" s="216"/>
      <c r="JC186" s="216"/>
      <c r="JD186" s="216"/>
      <c r="JE186" s="216"/>
      <c r="JF186" s="216"/>
      <c r="JG186" s="216"/>
      <c r="JH186" s="216"/>
      <c r="JI186" s="216"/>
      <c r="JJ186" s="216"/>
      <c r="JK186" s="216"/>
      <c r="JL186" s="216"/>
      <c r="JM186" s="216"/>
      <c r="JN186" s="216"/>
      <c r="JO186" s="216"/>
      <c r="JP186" s="216"/>
      <c r="JQ186" s="216"/>
      <c r="JR186" s="216"/>
      <c r="JS186" s="216"/>
      <c r="JT186" s="216"/>
      <c r="JU186" s="216"/>
      <c r="JV186" s="216"/>
      <c r="JW186" s="216"/>
      <c r="JX186" s="216"/>
      <c r="JY186" s="216"/>
      <c r="JZ186" s="216"/>
      <c r="KA186" s="216"/>
      <c r="KB186" s="216"/>
      <c r="KC186" s="216"/>
      <c r="KD186" s="216"/>
      <c r="KE186" s="216"/>
      <c r="KF186" s="216"/>
      <c r="KG186" s="216"/>
      <c r="KH186" s="216"/>
      <c r="KI186" s="216"/>
      <c r="KJ186" s="216"/>
      <c r="KK186" s="216"/>
      <c r="KL186" s="216"/>
      <c r="KM186" s="216"/>
      <c r="KN186" s="216"/>
      <c r="KO186" s="216"/>
      <c r="KP186" s="216"/>
      <c r="KQ186" s="216"/>
      <c r="KR186" s="216"/>
      <c r="KS186" s="216"/>
      <c r="KT186" s="216"/>
      <c r="KU186" s="216"/>
      <c r="KV186" s="216"/>
      <c r="KW186" s="216"/>
      <c r="KX186" s="216"/>
      <c r="KY186" s="216"/>
      <c r="KZ186" s="216"/>
      <c r="LA186" s="216"/>
      <c r="LB186" s="216"/>
      <c r="LC186" s="216"/>
      <c r="LD186" s="216"/>
      <c r="LE186" s="216"/>
      <c r="LF186" s="216"/>
      <c r="LG186" s="216"/>
      <c r="LH186" s="216"/>
      <c r="LI186" s="216"/>
      <c r="LJ186" s="216"/>
      <c r="LK186" s="216"/>
      <c r="LL186" s="216"/>
      <c r="LM186" s="216"/>
      <c r="LN186" s="216"/>
      <c r="LO186" s="216"/>
      <c r="LP186" s="216"/>
      <c r="LQ186" s="216"/>
      <c r="LR186" s="216"/>
      <c r="LS186" s="216"/>
      <c r="LT186" s="216"/>
      <c r="LU186" s="216"/>
      <c r="LV186" s="216"/>
      <c r="LW186" s="216"/>
      <c r="LX186" s="216"/>
      <c r="LY186" s="216"/>
      <c r="LZ186" s="216"/>
      <c r="MA186" s="216"/>
      <c r="MB186" s="216"/>
      <c r="MC186" s="216"/>
      <c r="MD186" s="216"/>
      <c r="ME186" s="216"/>
      <c r="MF186" s="216"/>
      <c r="MG186" s="216"/>
      <c r="MH186" s="216"/>
      <c r="MI186" s="216"/>
      <c r="MJ186" s="216"/>
      <c r="MK186" s="216"/>
      <c r="ML186" s="216"/>
      <c r="MM186" s="216"/>
      <c r="MN186" s="216"/>
      <c r="MO186" s="216"/>
      <c r="MP186" s="216"/>
      <c r="MQ186" s="216"/>
      <c r="MR186" s="216"/>
      <c r="MS186" s="216"/>
      <c r="MT186" s="216"/>
      <c r="MU186" s="216"/>
      <c r="MV186" s="216"/>
      <c r="MW186" s="216"/>
      <c r="MX186" s="216"/>
      <c r="MY186" s="216"/>
      <c r="MZ186" s="216"/>
      <c r="NA186" s="216"/>
      <c r="NB186" s="216"/>
      <c r="NC186" s="216"/>
      <c r="ND186" s="216"/>
      <c r="NE186" s="216"/>
      <c r="NF186" s="216"/>
      <c r="NG186" s="216"/>
      <c r="NH186" s="216"/>
      <c r="NI186" s="216"/>
      <c r="NJ186" s="216"/>
      <c r="NK186" s="216"/>
      <c r="NL186" s="216"/>
      <c r="NM186" s="216"/>
      <c r="NN186" s="216"/>
      <c r="NO186" s="216"/>
      <c r="NP186" s="216"/>
      <c r="NQ186" s="216"/>
      <c r="NR186" s="216"/>
      <c r="NS186" s="216"/>
      <c r="NT186" s="216"/>
      <c r="NU186" s="216"/>
      <c r="NV186" s="216"/>
      <c r="NW186" s="216"/>
      <c r="NX186" s="216"/>
      <c r="NY186" s="216"/>
      <c r="NZ186" s="216"/>
      <c r="OA186" s="216"/>
      <c r="OB186" s="216"/>
      <c r="OC186" s="216"/>
      <c r="OD186" s="216"/>
      <c r="OE186" s="216"/>
      <c r="OF186" s="216"/>
      <c r="OG186" s="216"/>
      <c r="OH186" s="216"/>
      <c r="OI186" s="216"/>
      <c r="OJ186" s="216"/>
      <c r="OK186" s="216"/>
      <c r="OL186" s="216"/>
      <c r="OM186" s="216"/>
      <c r="ON186" s="216"/>
      <c r="OO186" s="216"/>
      <c r="OP186" s="216"/>
      <c r="OQ186" s="216"/>
      <c r="OR186" s="216"/>
      <c r="OS186" s="216"/>
      <c r="OT186" s="216"/>
      <c r="OU186" s="216"/>
      <c r="OV186" s="216"/>
      <c r="OW186" s="216"/>
      <c r="OX186" s="216"/>
      <c r="OY186" s="216"/>
      <c r="OZ186" s="216"/>
      <c r="PA186" s="216"/>
      <c r="PB186" s="216"/>
      <c r="PC186" s="216"/>
      <c r="PD186" s="216"/>
      <c r="PE186" s="216"/>
      <c r="PF186" s="216"/>
      <c r="PG186" s="216"/>
      <c r="PH186" s="216"/>
      <c r="PI186" s="216"/>
      <c r="PJ186" s="216"/>
      <c r="PK186" s="216"/>
      <c r="PL186" s="216"/>
      <c r="PM186" s="216"/>
      <c r="PN186" s="216"/>
      <c r="PO186" s="216"/>
      <c r="PP186" s="216"/>
      <c r="PQ186" s="216"/>
      <c r="PR186" s="216"/>
      <c r="PS186" s="216"/>
      <c r="PT186" s="216"/>
      <c r="PU186" s="216"/>
      <c r="PV186" s="216"/>
      <c r="PW186" s="216"/>
      <c r="PX186" s="216"/>
      <c r="PY186" s="216"/>
      <c r="PZ186" s="216"/>
      <c r="QA186" s="216"/>
      <c r="QB186" s="216"/>
      <c r="QC186" s="216"/>
      <c r="QD186" s="216"/>
      <c r="QE186" s="216"/>
      <c r="QF186" s="216"/>
      <c r="QG186" s="216"/>
      <c r="QH186" s="216"/>
      <c r="QI186" s="216"/>
      <c r="QJ186" s="216"/>
      <c r="QK186" s="216"/>
      <c r="QL186" s="216"/>
      <c r="QM186" s="216"/>
      <c r="QN186" s="216"/>
      <c r="QO186" s="216"/>
      <c r="QP186" s="216"/>
      <c r="QQ186" s="216"/>
      <c r="QR186" s="216"/>
      <c r="QS186" s="216"/>
      <c r="QT186" s="216"/>
      <c r="QU186" s="216"/>
      <c r="QV186" s="216"/>
      <c r="QW186" s="216"/>
      <c r="QX186" s="216"/>
      <c r="QY186" s="216"/>
      <c r="QZ186" s="216"/>
      <c r="RA186" s="216"/>
      <c r="RB186" s="216"/>
      <c r="RC186" s="216"/>
      <c r="RD186" s="216"/>
      <c r="RE186" s="216"/>
      <c r="RF186" s="216"/>
      <c r="RG186" s="216"/>
      <c r="RH186" s="216"/>
      <c r="RI186" s="216"/>
      <c r="RJ186" s="216"/>
      <c r="RK186" s="216"/>
      <c r="RL186" s="216"/>
      <c r="RM186" s="216"/>
      <c r="RN186" s="216"/>
      <c r="RO186" s="216"/>
      <c r="RP186" s="216"/>
      <c r="RQ186" s="216"/>
      <c r="RR186" s="216"/>
      <c r="RS186" s="216"/>
      <c r="RT186" s="216"/>
      <c r="RU186" s="216"/>
      <c r="RV186" s="216"/>
      <c r="RW186" s="216"/>
      <c r="RX186" s="216"/>
      <c r="RY186" s="216"/>
      <c r="RZ186" s="216"/>
      <c r="SA186" s="216"/>
      <c r="SB186" s="216"/>
      <c r="SC186" s="216"/>
      <c r="SD186" s="216"/>
      <c r="SE186" s="216"/>
      <c r="SF186" s="216"/>
      <c r="SG186" s="216"/>
      <c r="SH186" s="216"/>
      <c r="SI186" s="216"/>
      <c r="SJ186" s="216"/>
      <c r="SK186" s="216"/>
      <c r="SL186" s="216"/>
      <c r="SM186" s="216"/>
      <c r="SN186" s="216"/>
      <c r="SO186" s="216"/>
      <c r="SP186" s="216"/>
      <c r="SQ186" s="216"/>
      <c r="SR186" s="216"/>
      <c r="SS186" s="216"/>
      <c r="ST186" s="216"/>
      <c r="SU186" s="216"/>
      <c r="SV186" s="216"/>
      <c r="SW186" s="216"/>
      <c r="SX186" s="216"/>
      <c r="SY186" s="216"/>
      <c r="SZ186" s="216"/>
      <c r="TA186" s="216"/>
      <c r="TB186" s="216"/>
      <c r="TC186" s="216"/>
      <c r="TD186" s="216"/>
      <c r="TE186" s="216"/>
      <c r="TF186" s="216"/>
      <c r="TG186" s="216"/>
      <c r="TH186" s="216"/>
      <c r="TI186" s="216"/>
      <c r="TJ186" s="216"/>
      <c r="TK186" s="216"/>
      <c r="TL186" s="216"/>
      <c r="TM186" s="216"/>
      <c r="TN186" s="216"/>
      <c r="TO186" s="216"/>
      <c r="TP186" s="216"/>
      <c r="TQ186" s="216"/>
      <c r="TR186" s="216"/>
      <c r="TS186" s="216"/>
      <c r="TT186" s="216"/>
      <c r="TU186" s="216"/>
      <c r="TV186" s="216"/>
      <c r="TW186" s="216"/>
      <c r="TX186" s="216"/>
      <c r="TY186" s="216"/>
      <c r="TZ186" s="216"/>
      <c r="UA186" s="216"/>
      <c r="UB186" s="216"/>
      <c r="UC186" s="216"/>
      <c r="UD186" s="216"/>
      <c r="UE186" s="216"/>
      <c r="UF186" s="216"/>
      <c r="UG186" s="216"/>
      <c r="UH186" s="216"/>
      <c r="UI186" s="216"/>
      <c r="UJ186" s="216"/>
      <c r="UK186" s="216"/>
      <c r="UL186" s="216"/>
      <c r="UM186" s="216"/>
      <c r="UN186" s="216"/>
      <c r="UO186" s="216"/>
      <c r="UP186" s="216"/>
      <c r="UQ186" s="216"/>
      <c r="UR186" s="216"/>
      <c r="US186" s="216"/>
      <c r="UT186" s="216"/>
      <c r="UU186" s="216"/>
      <c r="UV186" s="216"/>
      <c r="UW186" s="216"/>
      <c r="UX186" s="216"/>
      <c r="UY186" s="216"/>
      <c r="UZ186" s="216"/>
      <c r="VA186" s="216"/>
      <c r="VB186" s="216"/>
      <c r="VC186" s="216"/>
      <c r="VD186" s="216"/>
      <c r="VE186" s="216"/>
      <c r="VF186" s="216"/>
      <c r="VG186" s="216"/>
      <c r="VH186" s="216"/>
      <c r="VI186" s="216"/>
      <c r="VJ186" s="216"/>
      <c r="VK186" s="216"/>
      <c r="VL186" s="216"/>
      <c r="VM186" s="216"/>
      <c r="VN186" s="216"/>
      <c r="VO186" s="216"/>
      <c r="VP186" s="216"/>
      <c r="VQ186" s="216"/>
      <c r="VR186" s="216"/>
      <c r="VS186" s="216"/>
      <c r="VT186" s="216"/>
      <c r="VU186" s="216"/>
      <c r="VV186" s="216"/>
      <c r="VW186" s="216"/>
      <c r="VX186" s="216"/>
      <c r="VY186" s="216"/>
      <c r="VZ186" s="216"/>
      <c r="WA186" s="216"/>
      <c r="WB186" s="216"/>
      <c r="WC186" s="216"/>
      <c r="WD186" s="216"/>
      <c r="WE186" s="216"/>
      <c r="WF186" s="216"/>
      <c r="WG186" s="216"/>
      <c r="WH186" s="216"/>
      <c r="WI186" s="216"/>
      <c r="WJ186" s="216"/>
      <c r="WK186" s="216"/>
      <c r="WL186" s="216"/>
      <c r="WM186" s="216"/>
      <c r="WN186" s="216"/>
      <c r="WO186" s="216"/>
      <c r="WP186" s="216"/>
      <c r="WQ186" s="216"/>
      <c r="WR186" s="216"/>
      <c r="WS186" s="216"/>
      <c r="WT186" s="216"/>
      <c r="WU186" s="216"/>
      <c r="WV186" s="216"/>
      <c r="WW186" s="216"/>
      <c r="WX186" s="216"/>
      <c r="WY186" s="216"/>
      <c r="WZ186" s="216"/>
      <c r="XA186" s="216"/>
      <c r="XB186" s="216"/>
      <c r="XC186" s="216"/>
      <c r="XD186" s="216"/>
      <c r="XE186" s="216"/>
      <c r="XF186" s="216"/>
      <c r="XG186" s="216"/>
      <c r="XH186" s="216"/>
      <c r="XI186" s="216"/>
      <c r="XJ186" s="216"/>
      <c r="XK186" s="216"/>
      <c r="XL186" s="216"/>
      <c r="XM186" s="216"/>
      <c r="XN186" s="216"/>
      <c r="XO186" s="216"/>
      <c r="XP186" s="216"/>
      <c r="XQ186" s="216"/>
      <c r="XR186" s="216"/>
      <c r="XS186" s="216"/>
      <c r="XT186" s="216"/>
      <c r="XU186" s="216"/>
      <c r="XV186" s="216"/>
      <c r="XW186" s="216"/>
      <c r="XX186" s="216"/>
      <c r="XY186" s="216"/>
      <c r="XZ186" s="216"/>
      <c r="YA186" s="216"/>
      <c r="YB186" s="216"/>
      <c r="YC186" s="216"/>
      <c r="YD186" s="216"/>
      <c r="YE186" s="216"/>
      <c r="YF186" s="216"/>
      <c r="YG186" s="216"/>
      <c r="YH186" s="216"/>
      <c r="YI186" s="216"/>
      <c r="YJ186" s="216"/>
      <c r="YK186" s="216"/>
      <c r="YL186" s="216"/>
      <c r="YM186" s="216"/>
      <c r="YN186" s="216"/>
      <c r="YO186" s="216"/>
      <c r="YP186" s="216"/>
      <c r="YQ186" s="216"/>
      <c r="YR186" s="216"/>
      <c r="YS186" s="216"/>
      <c r="YT186" s="216"/>
      <c r="YU186" s="216"/>
      <c r="YV186" s="216"/>
      <c r="YW186" s="216"/>
      <c r="YX186" s="216"/>
      <c r="YY186" s="216"/>
      <c r="YZ186" s="216"/>
      <c r="ZA186" s="216"/>
      <c r="ZB186" s="216"/>
      <c r="ZC186" s="216"/>
      <c r="ZD186" s="216"/>
      <c r="ZE186" s="216"/>
      <c r="ZF186" s="216"/>
      <c r="ZG186" s="216"/>
      <c r="ZH186" s="216"/>
      <c r="ZI186" s="216"/>
      <c r="ZJ186" s="216"/>
      <c r="ZK186" s="216"/>
      <c r="ZL186" s="216"/>
      <c r="ZM186" s="216"/>
      <c r="ZN186" s="216"/>
      <c r="ZO186" s="216"/>
      <c r="ZP186" s="216"/>
      <c r="ZQ186" s="216"/>
      <c r="ZR186" s="216"/>
      <c r="ZS186" s="216"/>
      <c r="ZT186" s="216"/>
      <c r="ZU186" s="216"/>
      <c r="ZV186" s="216"/>
      <c r="ZW186" s="216"/>
      <c r="ZX186" s="216"/>
      <c r="ZY186" s="216"/>
      <c r="ZZ186" s="216"/>
      <c r="AAA186" s="216"/>
      <c r="AAB186" s="216"/>
      <c r="AAC186" s="216"/>
      <c r="AAD186" s="216"/>
      <c r="AAE186" s="216"/>
      <c r="AAF186" s="216"/>
      <c r="AAG186" s="216"/>
      <c r="AAH186" s="216"/>
      <c r="AAI186" s="216"/>
      <c r="AAJ186" s="216"/>
      <c r="AAK186" s="216"/>
      <c r="AAL186" s="216"/>
      <c r="AAM186" s="216"/>
      <c r="AAN186" s="216"/>
      <c r="AAO186" s="216"/>
      <c r="AAP186" s="216"/>
      <c r="AAQ186" s="216"/>
      <c r="AAR186" s="216"/>
      <c r="AAS186" s="216"/>
      <c r="AAT186" s="216"/>
      <c r="AAU186" s="216"/>
      <c r="AAV186" s="216"/>
      <c r="AAW186" s="216"/>
      <c r="AAX186" s="216"/>
      <c r="AAY186" s="216"/>
      <c r="AAZ186" s="216"/>
      <c r="ABA186" s="216"/>
      <c r="ABB186" s="216"/>
      <c r="ABC186" s="216"/>
      <c r="ABD186" s="216"/>
      <c r="ABE186" s="216"/>
      <c r="ABF186" s="216"/>
      <c r="ABG186" s="216"/>
      <c r="ABH186" s="216"/>
      <c r="ABI186" s="216"/>
      <c r="ABJ186" s="216"/>
      <c r="ABK186" s="216"/>
      <c r="ABL186" s="216"/>
      <c r="ABM186" s="216"/>
      <c r="ABN186" s="216"/>
      <c r="ABO186" s="216"/>
      <c r="ABP186" s="216"/>
      <c r="ABQ186" s="216"/>
      <c r="ABR186" s="216"/>
      <c r="ABS186" s="216"/>
      <c r="ABT186" s="216"/>
      <c r="ABU186" s="216"/>
      <c r="ABV186" s="216"/>
      <c r="ABW186" s="216"/>
      <c r="ABX186" s="216"/>
      <c r="ABY186" s="216"/>
      <c r="ABZ186" s="216"/>
      <c r="ACA186" s="216"/>
      <c r="ACB186" s="216"/>
      <c r="ACC186" s="216"/>
      <c r="ACD186" s="216"/>
      <c r="ACE186" s="216"/>
      <c r="ACF186" s="216"/>
      <c r="ACG186" s="216"/>
      <c r="ACH186" s="216"/>
      <c r="ACI186" s="216"/>
      <c r="ACJ186" s="216"/>
      <c r="ACK186" s="216"/>
      <c r="ACL186" s="216"/>
      <c r="ACM186" s="216"/>
      <c r="ACN186" s="216"/>
      <c r="ACO186" s="216"/>
      <c r="ACP186" s="216"/>
      <c r="ACQ186" s="216"/>
      <c r="ACR186" s="216"/>
      <c r="ACS186" s="216"/>
      <c r="ACT186" s="216"/>
      <c r="ACU186" s="216"/>
      <c r="ACV186" s="216"/>
      <c r="ACW186" s="216"/>
      <c r="ACX186" s="216"/>
      <c r="ACY186" s="216"/>
      <c r="ACZ186" s="216"/>
      <c r="ADA186" s="216"/>
      <c r="ADB186" s="216"/>
      <c r="ADC186" s="216"/>
      <c r="ADD186" s="216"/>
      <c r="ADE186" s="216"/>
      <c r="ADF186" s="216"/>
      <c r="ADG186" s="216"/>
      <c r="ADH186" s="216"/>
      <c r="ADI186" s="216"/>
      <c r="ADJ186" s="216"/>
      <c r="ADK186" s="216"/>
      <c r="ADL186" s="216"/>
      <c r="ADM186" s="216"/>
      <c r="ADN186" s="216"/>
      <c r="ADO186" s="216"/>
      <c r="ADP186" s="216"/>
      <c r="ADQ186" s="216"/>
      <c r="ADR186" s="216"/>
      <c r="ADS186" s="216"/>
      <c r="ADT186" s="216"/>
      <c r="ADU186" s="216"/>
      <c r="ADV186" s="216"/>
      <c r="ADW186" s="216"/>
      <c r="ADX186" s="216"/>
      <c r="ADY186" s="216"/>
      <c r="ADZ186" s="216"/>
      <c r="AEA186" s="216"/>
      <c r="AEB186" s="216"/>
      <c r="AEC186" s="216"/>
      <c r="AED186" s="216"/>
      <c r="AEE186" s="216"/>
      <c r="AEF186" s="216"/>
      <c r="AEG186" s="216"/>
      <c r="AEH186" s="216"/>
      <c r="AEI186" s="216"/>
      <c r="AEJ186" s="216"/>
      <c r="AEK186" s="216"/>
      <c r="AEL186" s="216"/>
      <c r="AEM186" s="216"/>
      <c r="AEN186" s="216"/>
      <c r="AEO186" s="216"/>
      <c r="AEP186" s="216"/>
      <c r="AEQ186" s="216"/>
      <c r="AER186" s="216"/>
      <c r="AES186" s="216"/>
      <c r="AET186" s="216"/>
      <c r="AEU186" s="216"/>
      <c r="AEV186" s="216"/>
      <c r="AEW186" s="216"/>
      <c r="AEX186" s="216"/>
      <c r="AEY186" s="216"/>
      <c r="AEZ186" s="216"/>
      <c r="AFA186" s="216"/>
      <c r="AFB186" s="216"/>
      <c r="AFC186" s="216"/>
      <c r="AFD186" s="216"/>
      <c r="AFE186" s="216"/>
      <c r="AFF186" s="216"/>
      <c r="AFG186" s="216"/>
      <c r="AFH186" s="216"/>
      <c r="AFI186" s="216"/>
      <c r="AFJ186" s="216"/>
      <c r="AFK186" s="216"/>
      <c r="AFL186" s="216"/>
      <c r="AFM186" s="216"/>
      <c r="AFN186" s="216"/>
      <c r="AFO186" s="216"/>
      <c r="AFP186" s="216"/>
      <c r="AFQ186" s="216"/>
      <c r="AFR186" s="216"/>
      <c r="AFS186" s="216"/>
      <c r="AFT186" s="216"/>
      <c r="AFU186" s="216"/>
      <c r="AFV186" s="216"/>
      <c r="AFW186" s="216"/>
      <c r="AFX186" s="216"/>
      <c r="AFY186" s="216"/>
      <c r="AFZ186" s="216"/>
      <c r="AGA186" s="216"/>
      <c r="AGB186" s="216"/>
      <c r="AGC186" s="216"/>
      <c r="AGD186" s="216"/>
      <c r="AGE186" s="216"/>
      <c r="AGF186" s="216"/>
      <c r="AGG186" s="216"/>
      <c r="AGH186" s="216"/>
      <c r="AGI186" s="216"/>
      <c r="AGJ186" s="216"/>
      <c r="AGK186" s="216"/>
      <c r="AGL186" s="216"/>
      <c r="AGM186" s="216"/>
      <c r="AGN186" s="216"/>
      <c r="AGO186" s="216"/>
      <c r="AGP186" s="216"/>
      <c r="AGQ186" s="216"/>
      <c r="AGR186" s="216"/>
      <c r="AGS186" s="216"/>
      <c r="AGT186" s="216"/>
      <c r="AGU186" s="216"/>
      <c r="AGV186" s="216"/>
      <c r="AGW186" s="216"/>
      <c r="AGX186" s="216"/>
      <c r="AGY186" s="216"/>
      <c r="AGZ186" s="216"/>
      <c r="AHA186" s="216"/>
      <c r="AHB186" s="216"/>
      <c r="AHC186" s="216"/>
      <c r="AHD186" s="216"/>
      <c r="AHE186" s="216"/>
      <c r="AHF186" s="216"/>
      <c r="AHG186" s="216"/>
      <c r="AHH186" s="216"/>
      <c r="AHI186" s="216"/>
      <c r="AHJ186" s="216"/>
      <c r="AHK186" s="216"/>
      <c r="AHL186" s="216"/>
      <c r="AHM186" s="216"/>
      <c r="AHN186" s="216"/>
      <c r="AHO186" s="216"/>
      <c r="AHP186" s="216"/>
      <c r="AHQ186" s="216"/>
      <c r="AHR186" s="216"/>
      <c r="AHS186" s="216"/>
      <c r="AHT186" s="216"/>
      <c r="AHU186" s="216"/>
      <c r="AHV186" s="216"/>
      <c r="AHW186" s="216"/>
      <c r="AHX186" s="216"/>
      <c r="AHY186" s="216"/>
      <c r="AHZ186" s="216"/>
      <c r="AIA186" s="216"/>
      <c r="AIB186" s="216"/>
      <c r="AIC186" s="216"/>
      <c r="AID186" s="216"/>
      <c r="AIE186" s="216"/>
      <c r="AIF186" s="216"/>
      <c r="AIG186" s="216"/>
      <c r="AIH186" s="216"/>
      <c r="AII186" s="216"/>
      <c r="AIJ186" s="216"/>
      <c r="AIK186" s="216"/>
      <c r="AIL186" s="216"/>
      <c r="AIM186" s="216"/>
      <c r="AIN186" s="216"/>
      <c r="AIO186" s="216"/>
      <c r="AIP186" s="216"/>
      <c r="AIQ186" s="216"/>
      <c r="AIR186" s="216"/>
      <c r="AIS186" s="216"/>
      <c r="AIT186" s="216"/>
      <c r="AIU186" s="216"/>
      <c r="AIV186" s="216"/>
      <c r="AIW186" s="216"/>
      <c r="AIX186" s="216"/>
      <c r="AIY186" s="216"/>
      <c r="AIZ186" s="216"/>
      <c r="AJA186" s="216"/>
      <c r="AJB186" s="216"/>
      <c r="AJC186" s="216"/>
      <c r="AJD186" s="216"/>
      <c r="AJE186" s="216"/>
      <c r="AJF186" s="216"/>
      <c r="AJG186" s="216"/>
      <c r="AJH186" s="216"/>
      <c r="AJI186" s="216"/>
      <c r="AJJ186" s="216"/>
      <c r="AJK186" s="216"/>
      <c r="AJL186" s="216"/>
      <c r="AJM186" s="216"/>
      <c r="AJN186" s="216"/>
      <c r="AJO186" s="216"/>
      <c r="AJP186" s="216"/>
      <c r="AJQ186" s="216"/>
      <c r="AJR186" s="216"/>
      <c r="AJS186" s="216"/>
      <c r="AJT186" s="216"/>
      <c r="AJU186" s="216"/>
      <c r="AJV186" s="216"/>
      <c r="AJW186" s="216"/>
      <c r="AJX186" s="216"/>
      <c r="AJY186" s="216"/>
      <c r="AJZ186" s="216"/>
      <c r="AKA186" s="216"/>
      <c r="AKB186" s="216"/>
      <c r="AKC186" s="216"/>
      <c r="AKD186" s="216"/>
      <c r="AKE186" s="216"/>
      <c r="AKF186" s="216"/>
      <c r="AKG186" s="216"/>
      <c r="AKH186" s="216"/>
      <c r="AKI186" s="216"/>
      <c r="AKJ186" s="216"/>
      <c r="AKK186" s="216"/>
      <c r="AKL186" s="216"/>
      <c r="AKM186" s="216"/>
      <c r="AKN186" s="216"/>
      <c r="AKO186" s="216"/>
      <c r="AKP186" s="216"/>
      <c r="AKQ186" s="216"/>
      <c r="AKR186" s="216"/>
      <c r="AKS186" s="216"/>
      <c r="AKT186" s="216"/>
      <c r="AKU186" s="216"/>
      <c r="AKV186" s="216"/>
      <c r="AKW186" s="216"/>
      <c r="AKX186" s="216"/>
      <c r="AKY186" s="216"/>
      <c r="AKZ186" s="216"/>
      <c r="ALA186" s="216"/>
      <c r="ALB186" s="216"/>
      <c r="ALC186" s="216"/>
      <c r="ALD186" s="216"/>
      <c r="ALE186" s="216"/>
      <c r="ALF186" s="216"/>
      <c r="ALG186" s="216"/>
      <c r="ALH186" s="216"/>
      <c r="ALI186" s="216"/>
      <c r="ALJ186" s="216"/>
      <c r="ALK186" s="216"/>
      <c r="ALL186" s="216"/>
      <c r="ALM186" s="216"/>
      <c r="ALN186" s="216"/>
      <c r="ALO186" s="216"/>
      <c r="ALP186" s="216"/>
      <c r="ALQ186" s="216"/>
      <c r="ALR186" s="216"/>
      <c r="ALS186" s="216"/>
      <c r="ALT186" s="216"/>
      <c r="ALU186" s="216"/>
      <c r="ALV186" s="216"/>
      <c r="ALW186" s="216"/>
      <c r="ALX186" s="216"/>
      <c r="ALY186" s="216"/>
      <c r="ALZ186" s="216"/>
      <c r="AMA186" s="216"/>
      <c r="AMB186" s="216"/>
      <c r="AMC186" s="216"/>
      <c r="AMD186" s="216"/>
      <c r="AME186" s="216"/>
      <c r="AMF186" s="216"/>
      <c r="AMG186" s="216"/>
      <c r="AMH186" s="216"/>
      <c r="AMI186" s="216"/>
      <c r="AMJ186" s="216"/>
      <c r="AMK186" s="216"/>
      <c r="AML186" s="216"/>
      <c r="AMM186" s="216"/>
      <c r="AMN186" s="216"/>
      <c r="AMO186" s="216"/>
      <c r="AMP186" s="216"/>
      <c r="AMQ186" s="216"/>
      <c r="AMR186" s="216"/>
      <c r="AMS186" s="216"/>
      <c r="AMT186" s="216"/>
      <c r="AMU186" s="216"/>
      <c r="AMV186" s="216"/>
      <c r="AMW186" s="216"/>
      <c r="AMX186" s="216"/>
      <c r="AMY186" s="216"/>
      <c r="AMZ186" s="216"/>
      <c r="ANA186" s="216"/>
      <c r="ANB186" s="216"/>
      <c r="ANC186" s="216"/>
      <c r="AND186" s="216"/>
      <c r="ANE186" s="216"/>
      <c r="ANF186" s="216"/>
      <c r="ANG186" s="216"/>
      <c r="ANH186" s="216"/>
      <c r="ANI186" s="216"/>
      <c r="ANJ186" s="216"/>
      <c r="ANK186" s="216"/>
      <c r="ANL186" s="216"/>
      <c r="ANM186" s="216"/>
      <c r="ANN186" s="216"/>
      <c r="ANO186" s="216"/>
      <c r="ANP186" s="216"/>
      <c r="ANQ186" s="216"/>
      <c r="ANR186" s="216"/>
      <c r="ANS186" s="216"/>
      <c r="ANT186" s="216"/>
      <c r="ANU186" s="216"/>
      <c r="ANV186" s="216"/>
      <c r="ANW186" s="216"/>
      <c r="ANX186" s="216"/>
      <c r="ANY186" s="216"/>
      <c r="ANZ186" s="216"/>
      <c r="AOA186" s="216"/>
      <c r="AOB186" s="216"/>
      <c r="AOC186" s="216"/>
      <c r="AOD186" s="216"/>
      <c r="AOE186" s="216"/>
      <c r="AOF186" s="216"/>
      <c r="AOG186" s="216"/>
      <c r="AOH186" s="216"/>
      <c r="AOI186" s="216"/>
      <c r="AOJ186" s="216"/>
      <c r="AOK186" s="216"/>
      <c r="AOL186" s="216"/>
      <c r="AOM186" s="216"/>
      <c r="AON186" s="216"/>
      <c r="AOO186" s="216"/>
      <c r="AOP186" s="216"/>
      <c r="AOQ186" s="216"/>
      <c r="AOR186" s="216"/>
      <c r="AOS186" s="216"/>
      <c r="AOT186" s="216"/>
      <c r="AOU186" s="216"/>
      <c r="AOV186" s="216"/>
      <c r="AOW186" s="216"/>
      <c r="AOX186" s="216"/>
      <c r="AOY186" s="216"/>
      <c r="AOZ186" s="216"/>
      <c r="APA186" s="216"/>
      <c r="APB186" s="216"/>
      <c r="APC186" s="216"/>
      <c r="APD186" s="216"/>
      <c r="APE186" s="216"/>
      <c r="APF186" s="216"/>
      <c r="APG186" s="216"/>
      <c r="APH186" s="216"/>
      <c r="API186" s="216"/>
      <c r="APJ186" s="216"/>
      <c r="APK186" s="216"/>
      <c r="APL186" s="216"/>
      <c r="APM186" s="216"/>
      <c r="APN186" s="216"/>
      <c r="APO186" s="216"/>
      <c r="APP186" s="216"/>
      <c r="APQ186" s="216"/>
      <c r="APR186" s="216"/>
      <c r="APS186" s="216"/>
      <c r="APT186" s="216"/>
      <c r="APU186" s="216"/>
      <c r="APV186" s="216"/>
      <c r="APW186" s="216"/>
      <c r="APX186" s="216"/>
      <c r="APY186" s="216"/>
      <c r="APZ186" s="216"/>
      <c r="AQA186" s="216"/>
      <c r="AQB186" s="216"/>
      <c r="AQC186" s="216"/>
      <c r="AQD186" s="216"/>
      <c r="AQE186" s="216"/>
      <c r="AQF186" s="216"/>
      <c r="AQG186" s="216"/>
      <c r="AQH186" s="216"/>
      <c r="AQI186" s="216"/>
      <c r="AQJ186" s="216"/>
      <c r="AQK186" s="216"/>
      <c r="AQL186" s="216"/>
      <c r="AQM186" s="216"/>
      <c r="AQN186" s="216"/>
      <c r="AQO186" s="216"/>
      <c r="AQP186" s="216"/>
      <c r="AQQ186" s="216"/>
      <c r="AQR186" s="216"/>
      <c r="AQS186" s="216"/>
      <c r="AQT186" s="216"/>
      <c r="AQU186" s="216"/>
      <c r="AQV186" s="216"/>
      <c r="AQW186" s="216"/>
      <c r="AQX186" s="216"/>
      <c r="AQY186" s="216"/>
      <c r="AQZ186" s="216"/>
      <c r="ARA186" s="216"/>
      <c r="ARB186" s="216"/>
      <c r="ARC186" s="216"/>
      <c r="ARD186" s="216"/>
      <c r="ARE186" s="216"/>
      <c r="ARF186" s="216"/>
      <c r="ARG186" s="216"/>
      <c r="ARH186" s="216"/>
      <c r="ARI186" s="216"/>
      <c r="ARJ186" s="216"/>
      <c r="ARK186" s="216"/>
      <c r="ARL186" s="216"/>
      <c r="ARM186" s="216"/>
      <c r="ARN186" s="216"/>
      <c r="ARO186" s="216"/>
      <c r="ARP186" s="216"/>
      <c r="ARQ186" s="216"/>
      <c r="ARR186" s="216"/>
      <c r="ARS186" s="216"/>
      <c r="ART186" s="216"/>
      <c r="ARU186" s="216"/>
      <c r="ARV186" s="216"/>
      <c r="ARW186" s="216"/>
      <c r="ARX186" s="216"/>
      <c r="ARY186" s="216"/>
      <c r="ARZ186" s="216"/>
      <c r="ASA186" s="216"/>
      <c r="ASB186" s="216"/>
      <c r="ASC186" s="216"/>
      <c r="ASD186" s="216"/>
      <c r="ASE186" s="216"/>
      <c r="ASF186" s="216"/>
      <c r="ASG186" s="216"/>
      <c r="ASH186" s="216"/>
      <c r="ASI186" s="216"/>
      <c r="ASJ186" s="216"/>
      <c r="ASK186" s="216"/>
      <c r="ASL186" s="216"/>
      <c r="ASM186" s="216"/>
      <c r="ASN186" s="216"/>
      <c r="ASO186" s="216"/>
      <c r="ASP186" s="216"/>
      <c r="ASQ186" s="216"/>
      <c r="ASR186" s="216"/>
      <c r="ASS186" s="216"/>
      <c r="AST186" s="216"/>
      <c r="ASU186" s="216"/>
      <c r="ASV186" s="216"/>
      <c r="ASW186" s="216"/>
      <c r="ASX186" s="216"/>
      <c r="ASY186" s="216"/>
      <c r="ASZ186" s="216"/>
      <c r="ATA186" s="216"/>
      <c r="ATB186" s="216"/>
      <c r="ATC186" s="216"/>
      <c r="ATD186" s="216"/>
      <c r="ATE186" s="216"/>
      <c r="ATF186" s="216"/>
      <c r="ATG186" s="216"/>
      <c r="ATH186" s="216"/>
      <c r="ATI186" s="216"/>
      <c r="ATJ186" s="216"/>
      <c r="ATK186" s="216"/>
      <c r="ATL186" s="216"/>
      <c r="ATM186" s="216"/>
      <c r="ATN186" s="216"/>
      <c r="ATO186" s="216"/>
      <c r="ATP186" s="216"/>
      <c r="ATQ186" s="216"/>
      <c r="ATR186" s="216"/>
      <c r="ATS186" s="216"/>
      <c r="ATT186" s="216"/>
      <c r="ATU186" s="216"/>
      <c r="ATV186" s="216"/>
      <c r="ATW186" s="216"/>
      <c r="ATX186" s="216"/>
      <c r="ATY186" s="216"/>
      <c r="ATZ186" s="216"/>
      <c r="AUA186" s="216"/>
      <c r="AUB186" s="216"/>
      <c r="AUC186" s="216"/>
      <c r="AUD186" s="216"/>
      <c r="AUE186" s="216"/>
      <c r="AUF186" s="216"/>
      <c r="AUG186" s="216"/>
      <c r="AUH186" s="216"/>
      <c r="AUI186" s="216"/>
      <c r="AUJ186" s="216"/>
      <c r="AUK186" s="216"/>
      <c r="AUL186" s="216"/>
      <c r="AUM186" s="216"/>
      <c r="AUN186" s="216"/>
      <c r="AUO186" s="216"/>
      <c r="AUP186" s="216"/>
      <c r="AUQ186" s="216"/>
      <c r="AUR186" s="216"/>
      <c r="AUS186" s="216"/>
      <c r="AUT186" s="216"/>
      <c r="AUU186" s="216"/>
      <c r="AUV186" s="216"/>
      <c r="AUW186" s="216"/>
      <c r="AUX186" s="216"/>
      <c r="AUY186" s="216"/>
      <c r="AUZ186" s="216"/>
      <c r="AVA186" s="216"/>
      <c r="AVB186" s="216"/>
      <c r="AVC186" s="216"/>
      <c r="AVD186" s="216"/>
      <c r="AVE186" s="216"/>
      <c r="AVF186" s="216"/>
      <c r="AVG186" s="216"/>
      <c r="AVH186" s="216"/>
      <c r="AVI186" s="216"/>
      <c r="AVJ186" s="216"/>
      <c r="AVK186" s="216"/>
      <c r="AVL186" s="216"/>
      <c r="AVM186" s="216"/>
      <c r="AVN186" s="216"/>
      <c r="AVO186" s="216"/>
      <c r="AVP186" s="216"/>
      <c r="AVQ186" s="216"/>
      <c r="AVR186" s="216"/>
      <c r="AVS186" s="216"/>
      <c r="AVT186" s="216"/>
      <c r="AVU186" s="216"/>
      <c r="AVV186" s="216"/>
      <c r="AVW186" s="216"/>
      <c r="AVX186" s="216"/>
      <c r="AVY186" s="216"/>
      <c r="AVZ186" s="216"/>
      <c r="AWA186" s="216"/>
      <c r="AWB186" s="216"/>
      <c r="AWC186" s="216"/>
      <c r="AWD186" s="216"/>
      <c r="AWE186" s="216"/>
      <c r="AWF186" s="216"/>
      <c r="AWG186" s="216"/>
      <c r="AWH186" s="216"/>
      <c r="AWI186" s="216"/>
      <c r="AWJ186" s="216"/>
      <c r="AWK186" s="216"/>
      <c r="AWL186" s="216"/>
      <c r="AWM186" s="216"/>
      <c r="AWN186" s="216"/>
      <c r="AWO186" s="216"/>
      <c r="AWP186" s="216"/>
      <c r="AWQ186" s="216"/>
      <c r="AWR186" s="216"/>
      <c r="AWS186" s="216"/>
      <c r="AWT186" s="216"/>
      <c r="AWU186" s="216"/>
      <c r="AWV186" s="216"/>
      <c r="AWW186" s="216"/>
      <c r="AWX186" s="216"/>
      <c r="AWY186" s="216"/>
      <c r="AWZ186" s="216"/>
      <c r="AXA186" s="216"/>
      <c r="AXB186" s="216"/>
      <c r="AXC186" s="216"/>
      <c r="AXD186" s="216"/>
      <c r="AXE186" s="216"/>
      <c r="AXF186" s="216"/>
      <c r="AXG186" s="216"/>
      <c r="AXH186" s="216"/>
      <c r="AXI186" s="216"/>
      <c r="AXJ186" s="216"/>
      <c r="AXK186" s="216"/>
      <c r="AXL186" s="216"/>
      <c r="AXM186" s="216"/>
      <c r="AXN186" s="216"/>
      <c r="AXO186" s="216"/>
      <c r="AXP186" s="216"/>
      <c r="AXQ186" s="216"/>
      <c r="AXR186" s="216"/>
      <c r="AXS186" s="216"/>
      <c r="AXT186" s="216"/>
      <c r="AXU186" s="216"/>
      <c r="AXV186" s="216"/>
      <c r="AXW186" s="216"/>
      <c r="AXX186" s="216"/>
      <c r="AXY186" s="216"/>
      <c r="AXZ186" s="216"/>
      <c r="AYA186" s="216"/>
      <c r="AYB186" s="216"/>
      <c r="AYC186" s="216"/>
      <c r="AYD186" s="216"/>
      <c r="AYE186" s="216"/>
      <c r="AYF186" s="216"/>
      <c r="AYG186" s="216"/>
      <c r="AYH186" s="216"/>
      <c r="AYI186" s="216"/>
      <c r="AYJ186" s="216"/>
      <c r="AYK186" s="216"/>
      <c r="AYL186" s="216"/>
      <c r="AYM186" s="216"/>
      <c r="AYN186" s="216"/>
      <c r="AYO186" s="216"/>
      <c r="AYP186" s="216"/>
      <c r="AYQ186" s="216"/>
      <c r="AYR186" s="216"/>
      <c r="AYS186" s="216"/>
      <c r="AYT186" s="216"/>
      <c r="AYU186" s="216"/>
      <c r="AYV186" s="216"/>
      <c r="AYW186" s="216"/>
      <c r="AYX186" s="216"/>
      <c r="AYY186" s="216"/>
      <c r="AYZ186" s="216"/>
      <c r="AZA186" s="216"/>
      <c r="AZB186" s="216"/>
      <c r="AZC186" s="216"/>
      <c r="AZD186" s="216"/>
      <c r="AZE186" s="216"/>
      <c r="AZF186" s="216"/>
      <c r="AZG186" s="216"/>
      <c r="AZH186" s="216"/>
      <c r="AZI186" s="216"/>
      <c r="AZJ186" s="216"/>
      <c r="AZK186" s="216"/>
      <c r="AZL186" s="216"/>
      <c r="AZM186" s="216"/>
      <c r="AZN186" s="216"/>
      <c r="AZO186" s="216"/>
      <c r="AZP186" s="216"/>
      <c r="AZQ186" s="216"/>
      <c r="AZR186" s="216"/>
      <c r="AZS186" s="216"/>
      <c r="AZT186" s="216"/>
      <c r="AZU186" s="216"/>
      <c r="AZV186" s="216"/>
      <c r="AZW186" s="216"/>
      <c r="AZX186" s="216"/>
      <c r="AZY186" s="216"/>
      <c r="AZZ186" s="216"/>
      <c r="BAA186" s="216"/>
      <c r="BAB186" s="216"/>
      <c r="BAC186" s="216"/>
      <c r="BAD186" s="216"/>
      <c r="BAE186" s="216"/>
      <c r="BAF186" s="216"/>
      <c r="BAG186" s="216"/>
      <c r="BAH186" s="216"/>
      <c r="BAI186" s="216"/>
      <c r="BAJ186" s="216"/>
      <c r="BAK186" s="216"/>
      <c r="BAL186" s="216"/>
      <c r="BAM186" s="216"/>
      <c r="BAN186" s="216"/>
      <c r="BAO186" s="216"/>
      <c r="BAP186" s="216"/>
      <c r="BAQ186" s="216"/>
      <c r="BAR186" s="216"/>
      <c r="BAS186" s="216"/>
      <c r="BAT186" s="216"/>
      <c r="BAU186" s="216"/>
      <c r="BAV186" s="216"/>
      <c r="BAW186" s="216"/>
      <c r="BAX186" s="216"/>
      <c r="BAY186" s="216"/>
      <c r="BAZ186" s="216"/>
      <c r="BBA186" s="216"/>
      <c r="BBB186" s="216"/>
      <c r="BBC186" s="216"/>
      <c r="BBD186" s="216"/>
      <c r="BBE186" s="216"/>
      <c r="BBF186" s="216"/>
      <c r="BBG186" s="216"/>
      <c r="BBH186" s="216"/>
      <c r="BBI186" s="216"/>
      <c r="BBJ186" s="216"/>
      <c r="BBK186" s="216"/>
      <c r="BBL186" s="216"/>
      <c r="BBM186" s="216"/>
      <c r="BBN186" s="216"/>
      <c r="BBO186" s="216"/>
      <c r="BBP186" s="216"/>
      <c r="BBQ186" s="216"/>
      <c r="BBR186" s="216"/>
      <c r="BBS186" s="216"/>
      <c r="BBT186" s="216"/>
      <c r="BBU186" s="216"/>
      <c r="BBV186" s="216"/>
      <c r="BBW186" s="216"/>
      <c r="BBX186" s="216"/>
      <c r="BBY186" s="216"/>
      <c r="BBZ186" s="216"/>
      <c r="BCA186" s="216"/>
      <c r="BCB186" s="216"/>
      <c r="BCC186" s="216"/>
      <c r="BCD186" s="216"/>
      <c r="BCE186" s="216"/>
      <c r="BCF186" s="216"/>
      <c r="BCG186" s="216"/>
      <c r="BCH186" s="216"/>
      <c r="BCI186" s="216"/>
      <c r="BCJ186" s="216"/>
      <c r="BCK186" s="216"/>
      <c r="BCL186" s="216"/>
      <c r="BCM186" s="216"/>
      <c r="BCN186" s="216"/>
      <c r="BCO186" s="216"/>
      <c r="BCP186" s="216"/>
      <c r="BCQ186" s="216"/>
      <c r="BCR186" s="216"/>
      <c r="BCS186" s="216"/>
      <c r="BCT186" s="216"/>
      <c r="BCU186" s="216"/>
      <c r="BCV186" s="216"/>
      <c r="BCW186" s="216"/>
      <c r="BCX186" s="216"/>
      <c r="BCY186" s="216"/>
      <c r="BCZ186" s="216"/>
      <c r="BDA186" s="216"/>
      <c r="BDB186" s="216"/>
      <c r="BDC186" s="216"/>
      <c r="BDD186" s="216"/>
      <c r="BDE186" s="216"/>
      <c r="BDF186" s="216"/>
      <c r="BDG186" s="216"/>
      <c r="BDH186" s="216"/>
      <c r="BDI186" s="216"/>
      <c r="BDJ186" s="216"/>
      <c r="BDK186" s="216"/>
      <c r="BDL186" s="216"/>
      <c r="BDM186" s="216"/>
      <c r="BDN186" s="216"/>
      <c r="BDO186" s="216"/>
      <c r="BDP186" s="216"/>
      <c r="BDQ186" s="216"/>
      <c r="BDR186" s="216"/>
      <c r="BDS186" s="216"/>
      <c r="BDT186" s="216"/>
      <c r="BDU186" s="216"/>
      <c r="BDV186" s="216"/>
      <c r="BDW186" s="216"/>
      <c r="BDX186" s="216"/>
      <c r="BDY186" s="216"/>
      <c r="BDZ186" s="216"/>
      <c r="BEA186" s="216"/>
      <c r="BEB186" s="216"/>
      <c r="BEC186" s="216"/>
      <c r="BED186" s="216"/>
      <c r="BEE186" s="216"/>
      <c r="BEF186" s="216"/>
      <c r="BEG186" s="216"/>
      <c r="BEH186" s="216"/>
      <c r="BEI186" s="216"/>
      <c r="BEJ186" s="216"/>
      <c r="BEK186" s="216"/>
      <c r="BEL186" s="216"/>
      <c r="BEM186" s="216"/>
      <c r="BEN186" s="216"/>
      <c r="BEO186" s="216"/>
      <c r="BEP186" s="216"/>
      <c r="BEQ186" s="216"/>
      <c r="BER186" s="216"/>
      <c r="BES186" s="216"/>
      <c r="BET186" s="216"/>
      <c r="BEU186" s="216"/>
      <c r="BEV186" s="216"/>
      <c r="BEW186" s="216"/>
      <c r="BEX186" s="216"/>
      <c r="BEY186" s="216"/>
      <c r="BEZ186" s="216"/>
      <c r="BFA186" s="216"/>
      <c r="BFB186" s="216"/>
      <c r="BFC186" s="216"/>
      <c r="BFD186" s="216"/>
      <c r="BFE186" s="216"/>
      <c r="BFF186" s="216"/>
      <c r="BFG186" s="216"/>
      <c r="BFH186" s="216"/>
      <c r="BFI186" s="216"/>
      <c r="BFJ186" s="216"/>
      <c r="BFK186" s="216"/>
      <c r="BFL186" s="216"/>
      <c r="BFM186" s="216"/>
      <c r="BFN186" s="216"/>
      <c r="BFO186" s="216"/>
      <c r="BFP186" s="216"/>
      <c r="BFQ186" s="216"/>
      <c r="BFR186" s="216"/>
      <c r="BFS186" s="216"/>
      <c r="BFT186" s="216"/>
      <c r="BFU186" s="216"/>
      <c r="BFV186" s="216"/>
      <c r="BFW186" s="216"/>
      <c r="BFX186" s="216"/>
      <c r="BFY186" s="216"/>
      <c r="BFZ186" s="216"/>
      <c r="BGA186" s="216"/>
      <c r="BGB186" s="216"/>
      <c r="BGC186" s="216"/>
      <c r="BGD186" s="216"/>
      <c r="BGE186" s="216"/>
      <c r="BGF186" s="216"/>
      <c r="BGG186" s="216"/>
      <c r="BGH186" s="216"/>
      <c r="BGI186" s="216"/>
      <c r="BGJ186" s="216"/>
      <c r="BGK186" s="216"/>
      <c r="BGL186" s="216"/>
      <c r="BGM186" s="216"/>
      <c r="BGN186" s="216"/>
      <c r="BGO186" s="216"/>
      <c r="BGP186" s="216"/>
      <c r="BGQ186" s="216"/>
      <c r="BGR186" s="216"/>
      <c r="BGS186" s="216"/>
      <c r="BGT186" s="216"/>
      <c r="BGU186" s="216"/>
      <c r="BGV186" s="216"/>
      <c r="BGW186" s="216"/>
      <c r="BGX186" s="216"/>
      <c r="BGY186" s="216"/>
      <c r="BGZ186" s="216"/>
      <c r="BHA186" s="216"/>
      <c r="BHB186" s="216"/>
      <c r="BHC186" s="216"/>
      <c r="BHD186" s="216"/>
      <c r="BHE186" s="216"/>
      <c r="BHF186" s="216"/>
      <c r="BHG186" s="216"/>
      <c r="BHH186" s="216"/>
      <c r="BHI186" s="216"/>
      <c r="BHJ186" s="216"/>
      <c r="BHK186" s="216"/>
      <c r="BHL186" s="216"/>
      <c r="BHM186" s="216"/>
      <c r="BHN186" s="216"/>
      <c r="BHO186" s="216"/>
      <c r="BHP186" s="216"/>
      <c r="BHQ186" s="216"/>
      <c r="BHR186" s="216"/>
      <c r="BHS186" s="216"/>
      <c r="BHT186" s="216"/>
      <c r="BHU186" s="216"/>
      <c r="BHV186" s="216"/>
      <c r="BHW186" s="216"/>
      <c r="BHX186" s="216"/>
      <c r="BHY186" s="216"/>
      <c r="BHZ186" s="216"/>
      <c r="BIA186" s="216"/>
      <c r="BIB186" s="216"/>
      <c r="BIC186" s="216"/>
      <c r="BID186" s="216"/>
      <c r="BIE186" s="216"/>
      <c r="BIF186" s="216"/>
      <c r="BIG186" s="216"/>
      <c r="BIH186" s="216"/>
      <c r="BII186" s="216"/>
      <c r="BIJ186" s="216"/>
      <c r="BIK186" s="216"/>
      <c r="BIL186" s="216"/>
      <c r="BIM186" s="216"/>
      <c r="BIN186" s="216"/>
      <c r="BIO186" s="216"/>
      <c r="BIP186" s="216"/>
      <c r="BIQ186" s="216"/>
      <c r="BIR186" s="216"/>
      <c r="BIS186" s="216"/>
      <c r="BIT186" s="216"/>
      <c r="BIU186" s="216"/>
      <c r="BIV186" s="216"/>
      <c r="BIW186" s="216"/>
      <c r="BIX186" s="216"/>
      <c r="BIY186" s="216"/>
      <c r="BIZ186" s="216"/>
      <c r="BJA186" s="216"/>
      <c r="BJB186" s="216"/>
      <c r="BJC186" s="216"/>
      <c r="BJD186" s="216"/>
      <c r="BJE186" s="216"/>
      <c r="BJF186" s="216"/>
      <c r="BJG186" s="216"/>
      <c r="BJH186" s="216"/>
      <c r="BJI186" s="216"/>
      <c r="BJJ186" s="216"/>
      <c r="BJK186" s="216"/>
      <c r="BJL186" s="216"/>
      <c r="BJM186" s="216"/>
      <c r="BJN186" s="216"/>
      <c r="BJO186" s="216"/>
      <c r="BJP186" s="216"/>
      <c r="BJQ186" s="216"/>
      <c r="BJR186" s="216"/>
      <c r="BJS186" s="216"/>
      <c r="BJT186" s="216"/>
      <c r="BJU186" s="216"/>
      <c r="BJV186" s="216"/>
      <c r="BJW186" s="216"/>
      <c r="BJX186" s="216"/>
      <c r="BJY186" s="216"/>
      <c r="BJZ186" s="216"/>
      <c r="BKA186" s="216"/>
      <c r="BKB186" s="216"/>
      <c r="BKC186" s="216"/>
      <c r="BKD186" s="216"/>
      <c r="BKE186" s="216"/>
      <c r="BKF186" s="216"/>
      <c r="BKG186" s="216"/>
      <c r="BKH186" s="216"/>
      <c r="BKI186" s="216"/>
      <c r="BKJ186" s="216"/>
      <c r="BKK186" s="216"/>
      <c r="BKL186" s="216"/>
      <c r="BKM186" s="216"/>
      <c r="BKN186" s="216"/>
      <c r="BKO186" s="216"/>
      <c r="BKP186" s="216"/>
      <c r="BKQ186" s="216"/>
      <c r="BKR186" s="216"/>
      <c r="BKS186" s="216"/>
      <c r="BKT186" s="216"/>
      <c r="BKU186" s="216"/>
      <c r="BKV186" s="216"/>
      <c r="BKW186" s="216"/>
      <c r="BKX186" s="216"/>
      <c r="BKY186" s="216"/>
      <c r="BKZ186" s="216"/>
      <c r="BLA186" s="216"/>
      <c r="BLB186" s="216"/>
      <c r="BLC186" s="216"/>
      <c r="BLD186" s="216"/>
      <c r="BLE186" s="216"/>
      <c r="BLF186" s="216"/>
      <c r="BLG186" s="216"/>
      <c r="BLH186" s="216"/>
      <c r="BLI186" s="216"/>
      <c r="BLJ186" s="216"/>
      <c r="BLK186" s="216"/>
      <c r="BLL186" s="216"/>
      <c r="BLM186" s="216"/>
      <c r="BLN186" s="216"/>
      <c r="BLO186" s="216"/>
      <c r="BLP186" s="216"/>
      <c r="BLQ186" s="216"/>
      <c r="BLR186" s="216"/>
      <c r="BLS186" s="216"/>
      <c r="BLT186" s="216"/>
      <c r="BLU186" s="216"/>
      <c r="BLV186" s="216"/>
      <c r="BLW186" s="216"/>
      <c r="BLX186" s="216"/>
      <c r="BLY186" s="216"/>
      <c r="BLZ186" s="216"/>
      <c r="BMA186" s="216"/>
      <c r="BMB186" s="216"/>
      <c r="BMC186" s="216"/>
      <c r="BMD186" s="216"/>
      <c r="BME186" s="216"/>
      <c r="BMF186" s="216"/>
      <c r="BMG186" s="216"/>
      <c r="BMH186" s="216"/>
      <c r="BMI186" s="216"/>
      <c r="BMJ186" s="216"/>
      <c r="BMK186" s="216"/>
      <c r="BML186" s="216"/>
      <c r="BMM186" s="216"/>
      <c r="BMN186" s="216"/>
      <c r="BMO186" s="216"/>
      <c r="BMP186" s="216"/>
      <c r="BMQ186" s="216"/>
      <c r="BMR186" s="216"/>
      <c r="BMS186" s="216"/>
      <c r="BMT186" s="216"/>
      <c r="BMU186" s="216"/>
      <c r="BMV186" s="216"/>
      <c r="BMW186" s="216"/>
      <c r="BMX186" s="216"/>
      <c r="BMY186" s="216"/>
      <c r="BMZ186" s="216"/>
      <c r="BNA186" s="216"/>
      <c r="BNB186" s="216"/>
      <c r="BNC186" s="216"/>
      <c r="BND186" s="216"/>
      <c r="BNE186" s="216"/>
      <c r="BNF186" s="216"/>
      <c r="BNG186" s="216"/>
      <c r="BNH186" s="216"/>
      <c r="BNI186" s="216"/>
      <c r="BNJ186" s="216"/>
      <c r="BNK186" s="216"/>
      <c r="BNL186" s="216"/>
      <c r="BNM186" s="216"/>
      <c r="BNN186" s="216"/>
      <c r="BNO186" s="216"/>
      <c r="BNP186" s="216"/>
      <c r="BNQ186" s="216"/>
      <c r="BNR186" s="216"/>
      <c r="BNS186" s="216"/>
      <c r="BNT186" s="216"/>
      <c r="BNU186" s="216"/>
      <c r="BNV186" s="216"/>
      <c r="BNW186" s="216"/>
      <c r="BNX186" s="216"/>
      <c r="BNY186" s="216"/>
      <c r="BNZ186" s="216"/>
      <c r="BOA186" s="216"/>
      <c r="BOB186" s="216"/>
      <c r="BOC186" s="216"/>
      <c r="BOD186" s="216"/>
      <c r="BOE186" s="216"/>
      <c r="BOF186" s="216"/>
      <c r="BOG186" s="216"/>
      <c r="BOH186" s="216"/>
      <c r="BOI186" s="216"/>
      <c r="BOJ186" s="216"/>
      <c r="BOK186" s="216"/>
      <c r="BOL186" s="216"/>
      <c r="BOM186" s="216"/>
      <c r="BON186" s="216"/>
      <c r="BOO186" s="216"/>
      <c r="BOP186" s="216"/>
      <c r="BOQ186" s="216"/>
      <c r="BOR186" s="216"/>
      <c r="BOS186" s="216"/>
      <c r="BOT186" s="216"/>
      <c r="BOU186" s="216"/>
      <c r="BOV186" s="216"/>
      <c r="BOW186" s="216"/>
      <c r="BOX186" s="216"/>
      <c r="BOY186" s="216"/>
      <c r="BOZ186" s="216"/>
      <c r="BPA186" s="216"/>
      <c r="BPB186" s="216"/>
      <c r="BPC186" s="216"/>
      <c r="BPD186" s="216"/>
      <c r="BPE186" s="216"/>
      <c r="BPF186" s="216"/>
      <c r="BPG186" s="216"/>
      <c r="BPH186" s="216"/>
      <c r="BPI186" s="216"/>
      <c r="BPJ186" s="216"/>
      <c r="BPK186" s="216"/>
      <c r="BPL186" s="216"/>
      <c r="BPM186" s="216"/>
      <c r="BPN186" s="216"/>
      <c r="BPO186" s="216"/>
      <c r="BPP186" s="216"/>
      <c r="BPQ186" s="216"/>
      <c r="BPR186" s="216"/>
      <c r="BPS186" s="216"/>
      <c r="BPT186" s="216"/>
      <c r="BPU186" s="216"/>
      <c r="BPV186" s="216"/>
      <c r="BPW186" s="216"/>
      <c r="BPX186" s="216"/>
      <c r="BPY186" s="216"/>
      <c r="BPZ186" s="216"/>
      <c r="BQA186" s="216"/>
      <c r="BQB186" s="216"/>
      <c r="BQC186" s="216"/>
      <c r="BQD186" s="216"/>
      <c r="BQE186" s="216"/>
      <c r="BQF186" s="216"/>
      <c r="BQG186" s="216"/>
      <c r="BQH186" s="216"/>
      <c r="BQI186" s="216"/>
      <c r="BQJ186" s="216"/>
      <c r="BQK186" s="216"/>
      <c r="BQL186" s="216"/>
      <c r="BQM186" s="216"/>
      <c r="BQN186" s="216"/>
      <c r="BQO186" s="216"/>
      <c r="BQP186" s="216"/>
      <c r="BQQ186" s="216"/>
      <c r="BQR186" s="216"/>
      <c r="BQS186" s="216"/>
      <c r="BQT186" s="216"/>
      <c r="BQU186" s="216"/>
      <c r="BQV186" s="216"/>
      <c r="BQW186" s="216"/>
      <c r="BQX186" s="216"/>
      <c r="BQY186" s="216"/>
      <c r="BQZ186" s="216"/>
      <c r="BRA186" s="216"/>
      <c r="BRB186" s="216"/>
      <c r="BRC186" s="216"/>
      <c r="BRD186" s="216"/>
      <c r="BRE186" s="216"/>
      <c r="BRF186" s="216"/>
      <c r="BRG186" s="216"/>
      <c r="BRH186" s="216"/>
      <c r="BRI186" s="216"/>
      <c r="BRJ186" s="216"/>
      <c r="BRK186" s="216"/>
      <c r="BRL186" s="216"/>
      <c r="BRM186" s="216"/>
      <c r="BRN186" s="216"/>
      <c r="BRO186" s="216"/>
      <c r="BRP186" s="216"/>
      <c r="BRQ186" s="216"/>
      <c r="BRR186" s="216"/>
      <c r="BRS186" s="216"/>
      <c r="BRT186" s="216"/>
      <c r="BRU186" s="216"/>
      <c r="BRV186" s="216"/>
      <c r="BRW186" s="216"/>
      <c r="BRX186" s="216"/>
      <c r="BRY186" s="216"/>
      <c r="BRZ186" s="216"/>
      <c r="BSA186" s="216"/>
      <c r="BSB186" s="216"/>
      <c r="BSC186" s="216"/>
      <c r="BSD186" s="216"/>
      <c r="BSE186" s="216"/>
      <c r="BSF186" s="216"/>
      <c r="BSG186" s="216"/>
      <c r="BSH186" s="216"/>
      <c r="BSI186" s="216"/>
      <c r="BSJ186" s="216"/>
      <c r="BSK186" s="216"/>
      <c r="BSL186" s="216"/>
      <c r="BSM186" s="216"/>
      <c r="BSN186" s="216"/>
      <c r="BSO186" s="216"/>
      <c r="BSP186" s="216"/>
      <c r="BSQ186" s="216"/>
      <c r="BSR186" s="216"/>
      <c r="BSS186" s="216"/>
      <c r="BST186" s="216"/>
      <c r="BSU186" s="216"/>
      <c r="BSV186" s="216"/>
      <c r="BSW186" s="216"/>
      <c r="BSX186" s="216"/>
      <c r="BSY186" s="216"/>
      <c r="BSZ186" s="216"/>
      <c r="BTA186" s="216"/>
      <c r="BTB186" s="216"/>
      <c r="BTC186" s="216"/>
      <c r="BTD186" s="216"/>
      <c r="BTE186" s="216"/>
      <c r="BTF186" s="216"/>
      <c r="BTG186" s="216"/>
      <c r="BTH186" s="216"/>
      <c r="BTI186" s="216"/>
      <c r="BTJ186" s="216"/>
      <c r="BTK186" s="216"/>
      <c r="BTL186" s="216"/>
      <c r="BTM186" s="216"/>
      <c r="BTN186" s="216"/>
      <c r="BTO186" s="216"/>
      <c r="BTP186" s="216"/>
      <c r="BTQ186" s="216"/>
      <c r="BTR186" s="216"/>
      <c r="BTS186" s="216"/>
      <c r="BTT186" s="216"/>
      <c r="BTU186" s="216"/>
      <c r="BTV186" s="216"/>
      <c r="BTW186" s="216"/>
      <c r="BTX186" s="216"/>
      <c r="BTY186" s="216"/>
      <c r="BTZ186" s="216"/>
      <c r="BUA186" s="216"/>
      <c r="BUB186" s="216"/>
      <c r="BUC186" s="216"/>
      <c r="BUD186" s="216"/>
      <c r="BUE186" s="216"/>
      <c r="BUF186" s="216"/>
      <c r="BUG186" s="216"/>
      <c r="BUH186" s="216"/>
      <c r="BUI186" s="216"/>
      <c r="BUJ186" s="216"/>
      <c r="BUK186" s="216"/>
      <c r="BUL186" s="216"/>
      <c r="BUM186" s="216"/>
      <c r="BUN186" s="216"/>
      <c r="BUO186" s="216"/>
      <c r="BUP186" s="216"/>
      <c r="BUQ186" s="216"/>
      <c r="BUR186" s="216"/>
      <c r="BUS186" s="216"/>
      <c r="BUT186" s="216"/>
      <c r="BUU186" s="216"/>
      <c r="BUV186" s="216"/>
      <c r="BUW186" s="216"/>
      <c r="BUX186" s="216"/>
      <c r="BUY186" s="216"/>
      <c r="BUZ186" s="216"/>
      <c r="BVA186" s="216"/>
      <c r="BVB186" s="216"/>
      <c r="BVC186" s="216"/>
      <c r="BVD186" s="216"/>
      <c r="BVE186" s="216"/>
      <c r="BVF186" s="216"/>
      <c r="BVG186" s="216"/>
      <c r="BVH186" s="216"/>
      <c r="BVI186" s="216"/>
      <c r="BVJ186" s="216"/>
      <c r="BVK186" s="216"/>
      <c r="BVL186" s="216"/>
      <c r="BVM186" s="216"/>
      <c r="BVN186" s="216"/>
      <c r="BVO186" s="216"/>
      <c r="BVP186" s="216"/>
      <c r="BVQ186" s="216"/>
      <c r="BVR186" s="216"/>
      <c r="BVS186" s="216"/>
      <c r="BVT186" s="216"/>
      <c r="BVU186" s="216"/>
      <c r="BVV186" s="216"/>
      <c r="BVW186" s="216"/>
      <c r="BVX186" s="216"/>
      <c r="BVY186" s="216"/>
      <c r="BVZ186" s="216"/>
      <c r="BWA186" s="216"/>
      <c r="BWB186" s="216"/>
      <c r="BWC186" s="216"/>
      <c r="BWD186" s="216"/>
      <c r="BWE186" s="216"/>
      <c r="BWF186" s="216"/>
      <c r="BWG186" s="216"/>
      <c r="BWH186" s="216"/>
      <c r="BWI186" s="216"/>
      <c r="BWJ186" s="216"/>
      <c r="BWK186" s="216"/>
      <c r="BWL186" s="216"/>
      <c r="BWM186" s="216"/>
      <c r="BWN186" s="216"/>
      <c r="BWO186" s="216"/>
      <c r="BWP186" s="216"/>
      <c r="BWQ186" s="216"/>
      <c r="BWR186" s="216"/>
      <c r="BWS186" s="216"/>
      <c r="BWT186" s="216"/>
      <c r="BWU186" s="216"/>
      <c r="BWV186" s="216"/>
      <c r="BWW186" s="216"/>
      <c r="BWX186" s="216"/>
      <c r="BWY186" s="216"/>
      <c r="BWZ186" s="216"/>
      <c r="BXA186" s="216"/>
      <c r="BXB186" s="216"/>
      <c r="BXC186" s="216"/>
      <c r="BXD186" s="216"/>
      <c r="BXE186" s="216"/>
      <c r="BXF186" s="216"/>
      <c r="BXG186" s="216"/>
      <c r="BXH186" s="216"/>
      <c r="BXI186" s="216"/>
      <c r="BXJ186" s="216"/>
      <c r="BXK186" s="216"/>
      <c r="BXL186" s="216"/>
      <c r="BXM186" s="216"/>
      <c r="BXN186" s="216"/>
      <c r="BXO186" s="216"/>
      <c r="BXP186" s="216"/>
      <c r="BXQ186" s="216"/>
      <c r="BXR186" s="216"/>
      <c r="BXS186" s="216"/>
      <c r="BXT186" s="216"/>
      <c r="BXU186" s="216"/>
      <c r="BXV186" s="216"/>
      <c r="BXW186" s="216"/>
      <c r="BXX186" s="216"/>
      <c r="BXY186" s="216"/>
      <c r="BXZ186" s="216"/>
      <c r="BYA186" s="216"/>
      <c r="BYB186" s="216"/>
      <c r="BYC186" s="216"/>
      <c r="BYD186" s="216"/>
      <c r="BYE186" s="216"/>
      <c r="BYF186" s="216"/>
      <c r="BYG186" s="216"/>
      <c r="BYH186" s="216"/>
      <c r="BYI186" s="216"/>
      <c r="BYJ186" s="216"/>
      <c r="BYK186" s="216"/>
      <c r="BYL186" s="216"/>
      <c r="BYM186" s="216"/>
      <c r="BYN186" s="216"/>
      <c r="BYO186" s="216"/>
      <c r="BYP186" s="216"/>
      <c r="BYQ186" s="216"/>
      <c r="BYR186" s="216"/>
      <c r="BYS186" s="216"/>
      <c r="BYT186" s="216"/>
      <c r="BYU186" s="216"/>
      <c r="BYV186" s="216"/>
      <c r="BYW186" s="216"/>
      <c r="BYX186" s="216"/>
      <c r="BYY186" s="216"/>
      <c r="BYZ186" s="216"/>
      <c r="BZA186" s="216"/>
      <c r="BZB186" s="216"/>
      <c r="BZC186" s="216"/>
      <c r="BZD186" s="216"/>
      <c r="BZE186" s="216"/>
      <c r="BZF186" s="216"/>
      <c r="BZG186" s="216"/>
      <c r="BZH186" s="216"/>
      <c r="BZI186" s="216"/>
      <c r="BZJ186" s="216"/>
      <c r="BZK186" s="216"/>
      <c r="BZL186" s="216"/>
      <c r="BZM186" s="216"/>
      <c r="BZN186" s="216"/>
      <c r="BZO186" s="216"/>
      <c r="BZP186" s="216"/>
      <c r="BZQ186" s="216"/>
      <c r="BZR186" s="216"/>
      <c r="BZS186" s="216"/>
      <c r="BZT186" s="216"/>
      <c r="BZU186" s="216"/>
      <c r="BZV186" s="216"/>
      <c r="BZW186" s="216"/>
      <c r="BZX186" s="216"/>
      <c r="BZY186" s="216"/>
      <c r="BZZ186" s="216"/>
      <c r="CAA186" s="216"/>
      <c r="CAB186" s="216"/>
      <c r="CAC186" s="216"/>
      <c r="CAD186" s="216"/>
      <c r="CAE186" s="216"/>
      <c r="CAF186" s="216"/>
      <c r="CAG186" s="216"/>
      <c r="CAH186" s="216"/>
      <c r="CAI186" s="216"/>
      <c r="CAJ186" s="216"/>
      <c r="CAK186" s="216"/>
      <c r="CAL186" s="216"/>
      <c r="CAM186" s="216"/>
      <c r="CAN186" s="216"/>
      <c r="CAO186" s="216"/>
      <c r="CAP186" s="216"/>
      <c r="CAQ186" s="216"/>
      <c r="CAR186" s="216"/>
      <c r="CAS186" s="216"/>
      <c r="CAT186" s="216"/>
      <c r="CAU186" s="216"/>
      <c r="CAV186" s="216"/>
      <c r="CAW186" s="216"/>
      <c r="CAX186" s="216"/>
      <c r="CAY186" s="216"/>
      <c r="CAZ186" s="216"/>
      <c r="CBA186" s="216"/>
      <c r="CBB186" s="216"/>
      <c r="CBC186" s="216"/>
      <c r="CBD186" s="216"/>
      <c r="CBE186" s="216"/>
      <c r="CBF186" s="216"/>
      <c r="CBG186" s="216"/>
      <c r="CBH186" s="216"/>
      <c r="CBI186" s="216"/>
      <c r="CBJ186" s="216"/>
      <c r="CBK186" s="216"/>
      <c r="CBL186" s="216"/>
      <c r="CBM186" s="216"/>
      <c r="CBN186" s="216"/>
      <c r="CBO186" s="216"/>
      <c r="CBP186" s="216"/>
      <c r="CBQ186" s="216"/>
      <c r="CBR186" s="216"/>
      <c r="CBS186" s="216"/>
      <c r="CBT186" s="216"/>
      <c r="CBU186" s="216"/>
      <c r="CBV186" s="216"/>
      <c r="CBW186" s="216"/>
      <c r="CBX186" s="216"/>
      <c r="CBY186" s="216"/>
      <c r="CBZ186" s="216"/>
      <c r="CCA186" s="216"/>
      <c r="CCB186" s="216"/>
      <c r="CCC186" s="216"/>
      <c r="CCD186" s="216"/>
      <c r="CCE186" s="216"/>
      <c r="CCF186" s="216"/>
      <c r="CCG186" s="216"/>
      <c r="CCH186" s="216"/>
      <c r="CCI186" s="216"/>
      <c r="CCJ186" s="216"/>
      <c r="CCK186" s="216"/>
      <c r="CCL186" s="216"/>
      <c r="CCM186" s="216"/>
      <c r="CCN186" s="216"/>
      <c r="CCO186" s="216"/>
      <c r="CCP186" s="216"/>
      <c r="CCQ186" s="216"/>
      <c r="CCR186" s="216"/>
      <c r="CCS186" s="216"/>
      <c r="CCT186" s="216"/>
      <c r="CCU186" s="216"/>
      <c r="CCV186" s="216"/>
      <c r="CCW186" s="216"/>
      <c r="CCX186" s="216"/>
      <c r="CCY186" s="216"/>
      <c r="CCZ186" s="216"/>
      <c r="CDA186" s="216"/>
      <c r="CDB186" s="216"/>
      <c r="CDC186" s="216"/>
      <c r="CDD186" s="216"/>
      <c r="CDE186" s="216"/>
      <c r="CDF186" s="216"/>
      <c r="CDG186" s="216"/>
      <c r="CDH186" s="216"/>
      <c r="CDI186" s="216"/>
      <c r="CDJ186" s="216"/>
      <c r="CDK186" s="216"/>
      <c r="CDL186" s="216"/>
      <c r="CDM186" s="216"/>
      <c r="CDN186" s="216"/>
      <c r="CDO186" s="216"/>
      <c r="CDP186" s="216"/>
      <c r="CDQ186" s="216"/>
      <c r="CDR186" s="216"/>
      <c r="CDS186" s="216"/>
      <c r="CDT186" s="216"/>
      <c r="CDU186" s="216"/>
      <c r="CDV186" s="216"/>
      <c r="CDW186" s="216"/>
      <c r="CDX186" s="216"/>
      <c r="CDY186" s="216"/>
      <c r="CDZ186" s="216"/>
      <c r="CEA186" s="216"/>
      <c r="CEB186" s="216"/>
      <c r="CEC186" s="216"/>
      <c r="CED186" s="216"/>
      <c r="CEE186" s="216"/>
      <c r="CEF186" s="216"/>
      <c r="CEG186" s="216"/>
      <c r="CEH186" s="216"/>
      <c r="CEI186" s="216"/>
      <c r="CEJ186" s="216"/>
      <c r="CEK186" s="216"/>
      <c r="CEL186" s="216"/>
      <c r="CEM186" s="216"/>
      <c r="CEN186" s="216"/>
      <c r="CEO186" s="216"/>
      <c r="CEP186" s="216"/>
      <c r="CEQ186" s="216"/>
      <c r="CER186" s="216"/>
      <c r="CES186" s="216"/>
      <c r="CET186" s="216"/>
      <c r="CEU186" s="216"/>
      <c r="CEV186" s="216"/>
      <c r="CEW186" s="216"/>
      <c r="CEX186" s="216"/>
      <c r="CEY186" s="216"/>
      <c r="CEZ186" s="216"/>
      <c r="CFA186" s="216"/>
      <c r="CFB186" s="216"/>
      <c r="CFC186" s="216"/>
      <c r="CFD186" s="216"/>
      <c r="CFE186" s="216"/>
      <c r="CFF186" s="216"/>
      <c r="CFG186" s="216"/>
      <c r="CFH186" s="216"/>
      <c r="CFI186" s="216"/>
      <c r="CFJ186" s="216"/>
      <c r="CFK186" s="216"/>
      <c r="CFL186" s="216"/>
      <c r="CFM186" s="216"/>
      <c r="CFN186" s="216"/>
      <c r="CFO186" s="216"/>
      <c r="CFP186" s="216"/>
      <c r="CFQ186" s="216"/>
      <c r="CFR186" s="216"/>
      <c r="CFS186" s="216"/>
      <c r="CFT186" s="216"/>
      <c r="CFU186" s="216"/>
      <c r="CFV186" s="216"/>
      <c r="CFW186" s="216"/>
      <c r="CFX186" s="216"/>
      <c r="CFY186" s="216"/>
      <c r="CFZ186" s="216"/>
      <c r="CGA186" s="216"/>
      <c r="CGB186" s="216"/>
      <c r="CGC186" s="216"/>
      <c r="CGD186" s="216"/>
      <c r="CGE186" s="216"/>
      <c r="CGF186" s="216"/>
      <c r="CGG186" s="216"/>
      <c r="CGH186" s="216"/>
      <c r="CGI186" s="216"/>
      <c r="CGJ186" s="216"/>
      <c r="CGK186" s="216"/>
      <c r="CGL186" s="216"/>
      <c r="CGM186" s="216"/>
      <c r="CGN186" s="216"/>
      <c r="CGO186" s="216"/>
      <c r="CGP186" s="216"/>
      <c r="CGQ186" s="216"/>
      <c r="CGR186" s="216"/>
      <c r="CGS186" s="216"/>
      <c r="CGT186" s="216"/>
      <c r="CGU186" s="216"/>
      <c r="CGV186" s="216"/>
      <c r="CGW186" s="216"/>
      <c r="CGX186" s="216"/>
      <c r="CGY186" s="216"/>
      <c r="CGZ186" s="216"/>
      <c r="CHA186" s="216"/>
      <c r="CHB186" s="216"/>
      <c r="CHC186" s="216"/>
      <c r="CHD186" s="216"/>
      <c r="CHE186" s="216"/>
      <c r="CHF186" s="216"/>
      <c r="CHG186" s="216"/>
      <c r="CHH186" s="216"/>
      <c r="CHI186" s="216"/>
      <c r="CHJ186" s="216"/>
      <c r="CHK186" s="216"/>
      <c r="CHL186" s="216"/>
      <c r="CHM186" s="216"/>
      <c r="CHN186" s="216"/>
      <c r="CHO186" s="216"/>
      <c r="CHP186" s="216"/>
      <c r="CHQ186" s="216"/>
      <c r="CHR186" s="216"/>
      <c r="CHS186" s="216"/>
      <c r="CHT186" s="216"/>
      <c r="CHU186" s="216"/>
      <c r="CHV186" s="216"/>
      <c r="CHW186" s="216"/>
      <c r="CHX186" s="216"/>
      <c r="CHY186" s="216"/>
      <c r="CHZ186" s="216"/>
      <c r="CIA186" s="216"/>
      <c r="CIB186" s="216"/>
      <c r="CIC186" s="216"/>
      <c r="CID186" s="216"/>
      <c r="CIE186" s="216"/>
      <c r="CIF186" s="216"/>
      <c r="CIG186" s="216"/>
      <c r="CIH186" s="216"/>
      <c r="CII186" s="216"/>
      <c r="CIJ186" s="216"/>
      <c r="CIK186" s="216"/>
      <c r="CIL186" s="216"/>
      <c r="CIM186" s="216"/>
      <c r="CIN186" s="216"/>
      <c r="CIO186" s="216"/>
      <c r="CIP186" s="216"/>
      <c r="CIQ186" s="216"/>
      <c r="CIR186" s="216"/>
      <c r="CIS186" s="216"/>
      <c r="CIT186" s="216"/>
      <c r="CIU186" s="216"/>
      <c r="CIV186" s="216"/>
      <c r="CIW186" s="216"/>
      <c r="CIX186" s="216"/>
      <c r="CIY186" s="216"/>
      <c r="CIZ186" s="216"/>
      <c r="CJA186" s="216"/>
      <c r="CJB186" s="216"/>
      <c r="CJC186" s="216"/>
      <c r="CJD186" s="216"/>
      <c r="CJE186" s="216"/>
      <c r="CJF186" s="216"/>
      <c r="CJG186" s="216"/>
      <c r="CJH186" s="216"/>
      <c r="CJI186" s="216"/>
      <c r="CJJ186" s="216"/>
      <c r="CJK186" s="216"/>
      <c r="CJL186" s="216"/>
      <c r="CJM186" s="216"/>
      <c r="CJN186" s="216"/>
      <c r="CJO186" s="216"/>
      <c r="CJP186" s="216"/>
      <c r="CJQ186" s="216"/>
      <c r="CJR186" s="216"/>
      <c r="CJS186" s="216"/>
      <c r="CJT186" s="216"/>
      <c r="CJU186" s="216"/>
      <c r="CJV186" s="216"/>
      <c r="CJW186" s="216"/>
      <c r="CJX186" s="216"/>
      <c r="CJY186" s="216"/>
      <c r="CJZ186" s="216"/>
      <c r="CKA186" s="216"/>
      <c r="CKB186" s="216"/>
      <c r="CKC186" s="216"/>
      <c r="CKD186" s="216"/>
      <c r="CKE186" s="216"/>
      <c r="CKF186" s="216"/>
      <c r="CKG186" s="216"/>
      <c r="CKH186" s="216"/>
      <c r="CKI186" s="216"/>
      <c r="CKJ186" s="216"/>
      <c r="CKK186" s="216"/>
      <c r="CKL186" s="216"/>
      <c r="CKM186" s="216"/>
      <c r="CKN186" s="216"/>
      <c r="CKO186" s="216"/>
      <c r="CKP186" s="216"/>
      <c r="CKQ186" s="216"/>
      <c r="CKR186" s="216"/>
      <c r="CKS186" s="216"/>
      <c r="CKT186" s="216"/>
      <c r="CKU186" s="216"/>
      <c r="CKV186" s="216"/>
      <c r="CKW186" s="216"/>
      <c r="CKX186" s="216"/>
      <c r="CKY186" s="216"/>
      <c r="CKZ186" s="216"/>
      <c r="CLA186" s="216"/>
      <c r="CLB186" s="216"/>
      <c r="CLC186" s="216"/>
      <c r="CLD186" s="216"/>
      <c r="CLE186" s="216"/>
      <c r="CLF186" s="216"/>
      <c r="CLG186" s="216"/>
      <c r="CLH186" s="216"/>
      <c r="CLI186" s="216"/>
      <c r="CLJ186" s="216"/>
      <c r="CLK186" s="216"/>
      <c r="CLL186" s="216"/>
      <c r="CLM186" s="216"/>
      <c r="CLN186" s="216"/>
      <c r="CLO186" s="216"/>
      <c r="CLP186" s="216"/>
      <c r="CLQ186" s="216"/>
      <c r="CLR186" s="216"/>
      <c r="CLS186" s="216"/>
      <c r="CLT186" s="216"/>
      <c r="CLU186" s="216"/>
      <c r="CLV186" s="216"/>
      <c r="CLW186" s="216"/>
      <c r="CLX186" s="216"/>
      <c r="CLY186" s="216"/>
      <c r="CLZ186" s="216"/>
      <c r="CMA186" s="216"/>
      <c r="CMB186" s="216"/>
      <c r="CMC186" s="216"/>
      <c r="CMD186" s="216"/>
      <c r="CME186" s="216"/>
      <c r="CMF186" s="216"/>
      <c r="CMG186" s="216"/>
      <c r="CMH186" s="216"/>
      <c r="CMI186" s="216"/>
      <c r="CMJ186" s="216"/>
      <c r="CMK186" s="216"/>
      <c r="CML186" s="216"/>
      <c r="CMM186" s="216"/>
      <c r="CMN186" s="216"/>
      <c r="CMO186" s="216"/>
      <c r="CMP186" s="216"/>
      <c r="CMQ186" s="216"/>
      <c r="CMR186" s="216"/>
      <c r="CMS186" s="216"/>
      <c r="CMT186" s="216"/>
      <c r="CMU186" s="216"/>
      <c r="CMV186" s="216"/>
      <c r="CMW186" s="216"/>
      <c r="CMX186" s="216"/>
      <c r="CMY186" s="216"/>
      <c r="CMZ186" s="216"/>
      <c r="CNA186" s="216"/>
      <c r="CNB186" s="216"/>
      <c r="CNC186" s="216"/>
      <c r="CND186" s="216"/>
      <c r="CNE186" s="216"/>
      <c r="CNF186" s="216"/>
      <c r="CNG186" s="216"/>
      <c r="CNH186" s="216"/>
      <c r="CNI186" s="216"/>
      <c r="CNJ186" s="216"/>
      <c r="CNK186" s="216"/>
      <c r="CNL186" s="216"/>
      <c r="CNM186" s="216"/>
      <c r="CNN186" s="216"/>
      <c r="CNO186" s="216"/>
      <c r="CNP186" s="216"/>
      <c r="CNQ186" s="216"/>
      <c r="CNR186" s="216"/>
      <c r="CNS186" s="216"/>
      <c r="CNT186" s="216"/>
      <c r="CNU186" s="216"/>
      <c r="CNV186" s="216"/>
      <c r="CNW186" s="216"/>
      <c r="CNX186" s="216"/>
      <c r="CNY186" s="216"/>
      <c r="CNZ186" s="216"/>
      <c r="COA186" s="216"/>
      <c r="COB186" s="216"/>
      <c r="COC186" s="216"/>
      <c r="COD186" s="216"/>
      <c r="COE186" s="216"/>
      <c r="COF186" s="216"/>
      <c r="COG186" s="216"/>
      <c r="COH186" s="216"/>
      <c r="COI186" s="216"/>
      <c r="COJ186" s="216"/>
      <c r="COK186" s="216"/>
      <c r="COL186" s="216"/>
      <c r="COM186" s="216"/>
      <c r="CON186" s="216"/>
      <c r="COO186" s="216"/>
      <c r="COP186" s="216"/>
      <c r="COQ186" s="216"/>
      <c r="COR186" s="216"/>
      <c r="COS186" s="216"/>
      <c r="COT186" s="216"/>
      <c r="COU186" s="216"/>
      <c r="COV186" s="216"/>
      <c r="COW186" s="216"/>
      <c r="COX186" s="216"/>
      <c r="COY186" s="216"/>
      <c r="COZ186" s="216"/>
      <c r="CPA186" s="216"/>
      <c r="CPB186" s="216"/>
      <c r="CPC186" s="216"/>
      <c r="CPD186" s="216"/>
      <c r="CPE186" s="216"/>
      <c r="CPF186" s="216"/>
      <c r="CPG186" s="216"/>
      <c r="CPH186" s="216"/>
      <c r="CPI186" s="216"/>
      <c r="CPJ186" s="216"/>
      <c r="CPK186" s="216"/>
      <c r="CPL186" s="216"/>
      <c r="CPM186" s="216"/>
      <c r="CPN186" s="216"/>
      <c r="CPO186" s="216"/>
      <c r="CPP186" s="216"/>
      <c r="CPQ186" s="216"/>
      <c r="CPR186" s="216"/>
      <c r="CPS186" s="216"/>
      <c r="CPT186" s="216"/>
      <c r="CPU186" s="216"/>
      <c r="CPV186" s="216"/>
      <c r="CPW186" s="216"/>
      <c r="CPX186" s="216"/>
      <c r="CPY186" s="216"/>
      <c r="CPZ186" s="216"/>
      <c r="CQA186" s="216"/>
      <c r="CQB186" s="216"/>
      <c r="CQC186" s="216"/>
      <c r="CQD186" s="216"/>
      <c r="CQE186" s="216"/>
      <c r="CQF186" s="216"/>
      <c r="CQG186" s="216"/>
      <c r="CQH186" s="216"/>
      <c r="CQI186" s="216"/>
      <c r="CQJ186" s="216"/>
      <c r="CQK186" s="216"/>
      <c r="CQL186" s="216"/>
      <c r="CQM186" s="216"/>
      <c r="CQN186" s="216"/>
      <c r="CQO186" s="216"/>
      <c r="CQP186" s="216"/>
      <c r="CQQ186" s="216"/>
      <c r="CQR186" s="216"/>
      <c r="CQS186" s="216"/>
      <c r="CQT186" s="216"/>
      <c r="CQU186" s="216"/>
      <c r="CQV186" s="216"/>
      <c r="CQW186" s="216"/>
      <c r="CQX186" s="216"/>
      <c r="CQY186" s="216"/>
      <c r="CQZ186" s="216"/>
      <c r="CRA186" s="216"/>
      <c r="CRB186" s="216"/>
      <c r="CRC186" s="216"/>
      <c r="CRD186" s="216"/>
      <c r="CRE186" s="216"/>
      <c r="CRF186" s="216"/>
      <c r="CRG186" s="216"/>
      <c r="CRH186" s="216"/>
      <c r="CRI186" s="216"/>
      <c r="CRJ186" s="216"/>
      <c r="CRK186" s="216"/>
      <c r="CRL186" s="216"/>
      <c r="CRM186" s="216"/>
      <c r="CRN186" s="216"/>
      <c r="CRO186" s="216"/>
      <c r="CRP186" s="216"/>
      <c r="CRQ186" s="216"/>
      <c r="CRR186" s="216"/>
      <c r="CRS186" s="216"/>
      <c r="CRT186" s="216"/>
      <c r="CRU186" s="216"/>
      <c r="CRV186" s="216"/>
      <c r="CRW186" s="216"/>
      <c r="CRX186" s="216"/>
      <c r="CRY186" s="216"/>
      <c r="CRZ186" s="216"/>
      <c r="CSA186" s="216"/>
      <c r="CSB186" s="216"/>
      <c r="CSC186" s="216"/>
      <c r="CSD186" s="216"/>
      <c r="CSE186" s="216"/>
      <c r="CSF186" s="216"/>
      <c r="CSG186" s="216"/>
      <c r="CSH186" s="216"/>
      <c r="CSI186" s="216"/>
      <c r="CSJ186" s="216"/>
      <c r="CSK186" s="216"/>
      <c r="CSL186" s="216"/>
      <c r="CSM186" s="216"/>
      <c r="CSN186" s="216"/>
      <c r="CSO186" s="216"/>
      <c r="CSP186" s="216"/>
      <c r="CSQ186" s="216"/>
      <c r="CSR186" s="216"/>
      <c r="CSS186" s="216"/>
      <c r="CST186" s="216"/>
      <c r="CSU186" s="216"/>
      <c r="CSV186" s="216"/>
      <c r="CSW186" s="216"/>
      <c r="CSX186" s="216"/>
      <c r="CSY186" s="216"/>
      <c r="CSZ186" s="216"/>
      <c r="CTA186" s="216"/>
      <c r="CTB186" s="216"/>
      <c r="CTC186" s="216"/>
      <c r="CTD186" s="216"/>
      <c r="CTE186" s="216"/>
      <c r="CTF186" s="216"/>
      <c r="CTG186" s="216"/>
      <c r="CTH186" s="216"/>
      <c r="CTI186" s="216"/>
      <c r="CTJ186" s="216"/>
      <c r="CTK186" s="216"/>
      <c r="CTL186" s="216"/>
      <c r="CTM186" s="216"/>
      <c r="CTN186" s="216"/>
      <c r="CTO186" s="216"/>
      <c r="CTP186" s="216"/>
      <c r="CTQ186" s="216"/>
      <c r="CTR186" s="216"/>
      <c r="CTS186" s="216"/>
      <c r="CTT186" s="216"/>
      <c r="CTU186" s="216"/>
      <c r="CTV186" s="216"/>
      <c r="CTW186" s="216"/>
      <c r="CTX186" s="216"/>
      <c r="CTY186" s="216"/>
      <c r="CTZ186" s="216"/>
      <c r="CUA186" s="216"/>
      <c r="CUB186" s="216"/>
      <c r="CUC186" s="216"/>
      <c r="CUD186" s="216"/>
      <c r="CUE186" s="216"/>
      <c r="CUF186" s="216"/>
      <c r="CUG186" s="216"/>
      <c r="CUH186" s="216"/>
      <c r="CUI186" s="216"/>
      <c r="CUJ186" s="216"/>
      <c r="CUK186" s="216"/>
      <c r="CUL186" s="216"/>
      <c r="CUM186" s="216"/>
      <c r="CUN186" s="216"/>
      <c r="CUO186" s="216"/>
      <c r="CUP186" s="216"/>
      <c r="CUQ186" s="216"/>
      <c r="CUR186" s="216"/>
      <c r="CUS186" s="216"/>
      <c r="CUT186" s="216"/>
      <c r="CUU186" s="216"/>
      <c r="CUV186" s="216"/>
      <c r="CUW186" s="216"/>
      <c r="CUX186" s="216"/>
      <c r="CUY186" s="216"/>
      <c r="CUZ186" s="216"/>
      <c r="CVA186" s="216"/>
      <c r="CVB186" s="216"/>
      <c r="CVC186" s="216"/>
      <c r="CVD186" s="216"/>
      <c r="CVE186" s="216"/>
      <c r="CVF186" s="216"/>
      <c r="CVG186" s="216"/>
      <c r="CVH186" s="216"/>
      <c r="CVI186" s="216"/>
      <c r="CVJ186" s="216"/>
      <c r="CVK186" s="216"/>
      <c r="CVL186" s="216"/>
      <c r="CVM186" s="216"/>
      <c r="CVN186" s="216"/>
      <c r="CVO186" s="216"/>
      <c r="CVP186" s="216"/>
      <c r="CVQ186" s="216"/>
      <c r="CVR186" s="216"/>
      <c r="CVS186" s="216"/>
      <c r="CVT186" s="216"/>
      <c r="CVU186" s="216"/>
      <c r="CVV186" s="216"/>
      <c r="CVW186" s="216"/>
      <c r="CVX186" s="216"/>
      <c r="CVY186" s="216"/>
      <c r="CVZ186" s="216"/>
      <c r="CWA186" s="216"/>
      <c r="CWB186" s="216"/>
      <c r="CWC186" s="216"/>
      <c r="CWD186" s="216"/>
      <c r="CWE186" s="216"/>
      <c r="CWF186" s="216"/>
      <c r="CWG186" s="216"/>
      <c r="CWH186" s="216"/>
      <c r="CWI186" s="216"/>
      <c r="CWJ186" s="216"/>
      <c r="CWK186" s="216"/>
      <c r="CWL186" s="216"/>
      <c r="CWM186" s="216"/>
      <c r="CWN186" s="216"/>
      <c r="CWO186" s="216"/>
      <c r="CWP186" s="216"/>
      <c r="CWQ186" s="216"/>
      <c r="CWR186" s="216"/>
      <c r="CWS186" s="216"/>
      <c r="CWT186" s="216"/>
      <c r="CWU186" s="216"/>
      <c r="CWV186" s="216"/>
      <c r="CWW186" s="216"/>
      <c r="CWX186" s="216"/>
      <c r="CWY186" s="216"/>
      <c r="CWZ186" s="216"/>
      <c r="CXA186" s="216"/>
      <c r="CXB186" s="216"/>
      <c r="CXC186" s="216"/>
      <c r="CXD186" s="216"/>
      <c r="CXE186" s="216"/>
      <c r="CXF186" s="216"/>
      <c r="CXG186" s="216"/>
      <c r="CXH186" s="216"/>
      <c r="CXI186" s="216"/>
      <c r="CXJ186" s="216"/>
      <c r="CXK186" s="216"/>
      <c r="CXL186" s="216"/>
      <c r="CXM186" s="216"/>
      <c r="CXN186" s="216"/>
      <c r="CXO186" s="216"/>
      <c r="CXP186" s="216"/>
      <c r="CXQ186" s="216"/>
      <c r="CXR186" s="216"/>
      <c r="CXS186" s="216"/>
      <c r="CXT186" s="216"/>
      <c r="CXU186" s="216"/>
      <c r="CXV186" s="216"/>
      <c r="CXW186" s="216"/>
      <c r="CXX186" s="216"/>
      <c r="CXY186" s="216"/>
      <c r="CXZ186" s="216"/>
      <c r="CYA186" s="216"/>
      <c r="CYB186" s="216"/>
      <c r="CYC186" s="216"/>
      <c r="CYD186" s="216"/>
      <c r="CYE186" s="216"/>
      <c r="CYF186" s="216"/>
      <c r="CYG186" s="216"/>
      <c r="CYH186" s="216"/>
      <c r="CYI186" s="216"/>
      <c r="CYJ186" s="216"/>
      <c r="CYK186" s="216"/>
      <c r="CYL186" s="216"/>
      <c r="CYM186" s="216"/>
      <c r="CYN186" s="216"/>
      <c r="CYO186" s="216"/>
      <c r="CYP186" s="216"/>
      <c r="CYQ186" s="216"/>
      <c r="CYR186" s="216"/>
      <c r="CYS186" s="216"/>
      <c r="CYT186" s="216"/>
      <c r="CYU186" s="216"/>
      <c r="CYV186" s="216"/>
      <c r="CYW186" s="216"/>
      <c r="CYX186" s="216"/>
      <c r="CYY186" s="216"/>
      <c r="CYZ186" s="216"/>
      <c r="CZA186" s="216"/>
      <c r="CZB186" s="216"/>
      <c r="CZC186" s="216"/>
      <c r="CZD186" s="216"/>
      <c r="CZE186" s="216"/>
      <c r="CZF186" s="216"/>
      <c r="CZG186" s="216"/>
      <c r="CZH186" s="216"/>
      <c r="CZI186" s="216"/>
      <c r="CZJ186" s="216"/>
      <c r="CZK186" s="216"/>
      <c r="CZL186" s="216"/>
      <c r="CZM186" s="216"/>
      <c r="CZN186" s="216"/>
      <c r="CZO186" s="216"/>
      <c r="CZP186" s="216"/>
      <c r="CZQ186" s="216"/>
      <c r="CZR186" s="216"/>
      <c r="CZS186" s="216"/>
      <c r="CZT186" s="216"/>
      <c r="CZU186" s="216"/>
      <c r="CZV186" s="216"/>
      <c r="CZW186" s="216"/>
      <c r="CZX186" s="216"/>
      <c r="CZY186" s="216"/>
      <c r="CZZ186" s="216"/>
      <c r="DAA186" s="216"/>
      <c r="DAB186" s="216"/>
      <c r="DAC186" s="216"/>
      <c r="DAD186" s="216"/>
      <c r="DAE186" s="216"/>
      <c r="DAF186" s="216"/>
      <c r="DAG186" s="216"/>
      <c r="DAH186" s="216"/>
      <c r="DAI186" s="216"/>
      <c r="DAJ186" s="216"/>
      <c r="DAK186" s="216"/>
      <c r="DAL186" s="216"/>
      <c r="DAM186" s="216"/>
      <c r="DAN186" s="216"/>
      <c r="DAO186" s="216"/>
      <c r="DAP186" s="216"/>
      <c r="DAQ186" s="216"/>
      <c r="DAR186" s="216"/>
      <c r="DAS186" s="216"/>
      <c r="DAT186" s="216"/>
      <c r="DAU186" s="216"/>
      <c r="DAV186" s="216"/>
      <c r="DAW186" s="216"/>
      <c r="DAX186" s="216"/>
      <c r="DAY186" s="216"/>
      <c r="DAZ186" s="216"/>
      <c r="DBA186" s="216"/>
      <c r="DBB186" s="216"/>
      <c r="DBC186" s="216"/>
      <c r="DBD186" s="216"/>
      <c r="DBE186" s="216"/>
      <c r="DBF186" s="216"/>
      <c r="DBG186" s="216"/>
      <c r="DBH186" s="216"/>
      <c r="DBI186" s="216"/>
      <c r="DBJ186" s="216"/>
      <c r="DBK186" s="216"/>
      <c r="DBL186" s="216"/>
      <c r="DBM186" s="216"/>
      <c r="DBN186" s="216"/>
      <c r="DBO186" s="216"/>
      <c r="DBP186" s="216"/>
      <c r="DBQ186" s="216"/>
      <c r="DBR186" s="216"/>
      <c r="DBS186" s="216"/>
      <c r="DBT186" s="216"/>
      <c r="DBU186" s="216"/>
      <c r="DBV186" s="216"/>
      <c r="DBW186" s="216"/>
      <c r="DBX186" s="216"/>
      <c r="DBY186" s="216"/>
      <c r="DBZ186" s="216"/>
      <c r="DCA186" s="216"/>
      <c r="DCB186" s="216"/>
      <c r="DCC186" s="216"/>
      <c r="DCD186" s="216"/>
      <c r="DCE186" s="216"/>
      <c r="DCF186" s="216"/>
      <c r="DCG186" s="216"/>
      <c r="DCH186" s="216"/>
      <c r="DCI186" s="216"/>
      <c r="DCJ186" s="216"/>
      <c r="DCK186" s="216"/>
      <c r="DCL186" s="216"/>
      <c r="DCM186" s="216"/>
      <c r="DCN186" s="216"/>
      <c r="DCO186" s="216"/>
      <c r="DCP186" s="216"/>
      <c r="DCQ186" s="216"/>
      <c r="DCR186" s="216"/>
      <c r="DCS186" s="216"/>
      <c r="DCT186" s="216"/>
      <c r="DCU186" s="216"/>
      <c r="DCV186" s="216"/>
      <c r="DCW186" s="216"/>
      <c r="DCX186" s="216"/>
      <c r="DCY186" s="216"/>
      <c r="DCZ186" s="216"/>
      <c r="DDA186" s="216"/>
      <c r="DDB186" s="216"/>
      <c r="DDC186" s="216"/>
      <c r="DDD186" s="216"/>
      <c r="DDE186" s="216"/>
      <c r="DDF186" s="216"/>
      <c r="DDG186" s="216"/>
      <c r="DDH186" s="216"/>
      <c r="DDI186" s="216"/>
      <c r="DDJ186" s="216"/>
      <c r="DDK186" s="216"/>
      <c r="DDL186" s="216"/>
      <c r="DDM186" s="216"/>
      <c r="DDN186" s="216"/>
      <c r="DDO186" s="216"/>
      <c r="DDP186" s="216"/>
      <c r="DDQ186" s="216"/>
      <c r="DDR186" s="216"/>
      <c r="DDS186" s="216"/>
      <c r="DDT186" s="216"/>
      <c r="DDU186" s="216"/>
      <c r="DDV186" s="216"/>
      <c r="DDW186" s="216"/>
      <c r="DDX186" s="216"/>
      <c r="DDY186" s="216"/>
      <c r="DDZ186" s="216"/>
      <c r="DEA186" s="216"/>
      <c r="DEB186" s="216"/>
      <c r="DEC186" s="216"/>
      <c r="DED186" s="216"/>
      <c r="DEE186" s="216"/>
      <c r="DEF186" s="216"/>
      <c r="DEG186" s="216"/>
      <c r="DEH186" s="216"/>
      <c r="DEI186" s="216"/>
      <c r="DEJ186" s="216"/>
      <c r="DEK186" s="216"/>
      <c r="DEL186" s="216"/>
      <c r="DEM186" s="216"/>
      <c r="DEN186" s="216"/>
      <c r="DEO186" s="216"/>
      <c r="DEP186" s="216"/>
      <c r="DEQ186" s="216"/>
      <c r="DER186" s="216"/>
      <c r="DES186" s="216"/>
      <c r="DET186" s="216"/>
      <c r="DEU186" s="216"/>
      <c r="DEV186" s="216"/>
      <c r="DEW186" s="216"/>
      <c r="DEX186" s="216"/>
      <c r="DEY186" s="216"/>
      <c r="DEZ186" s="216"/>
      <c r="DFA186" s="216"/>
      <c r="DFB186" s="216"/>
      <c r="DFC186" s="216"/>
      <c r="DFD186" s="216"/>
      <c r="DFE186" s="216"/>
      <c r="DFF186" s="216"/>
      <c r="DFG186" s="216"/>
      <c r="DFH186" s="216"/>
      <c r="DFI186" s="216"/>
      <c r="DFJ186" s="216"/>
      <c r="DFK186" s="216"/>
      <c r="DFL186" s="216"/>
      <c r="DFM186" s="216"/>
      <c r="DFN186" s="216"/>
      <c r="DFO186" s="216"/>
      <c r="DFP186" s="216"/>
      <c r="DFQ186" s="216"/>
      <c r="DFR186" s="216"/>
      <c r="DFS186" s="216"/>
      <c r="DFT186" s="216"/>
      <c r="DFU186" s="216"/>
      <c r="DFV186" s="216"/>
      <c r="DFW186" s="216"/>
      <c r="DFX186" s="216"/>
      <c r="DFY186" s="216"/>
      <c r="DFZ186" s="216"/>
      <c r="DGA186" s="216"/>
      <c r="DGB186" s="216"/>
      <c r="DGC186" s="216"/>
      <c r="DGD186" s="216"/>
      <c r="DGE186" s="216"/>
      <c r="DGF186" s="216"/>
      <c r="DGG186" s="216"/>
      <c r="DGH186" s="216"/>
      <c r="DGI186" s="216"/>
      <c r="DGJ186" s="216"/>
      <c r="DGK186" s="216"/>
      <c r="DGL186" s="216"/>
      <c r="DGM186" s="216"/>
      <c r="DGN186" s="216"/>
      <c r="DGO186" s="216"/>
      <c r="DGP186" s="216"/>
      <c r="DGQ186" s="216"/>
      <c r="DGR186" s="216"/>
      <c r="DGS186" s="216"/>
      <c r="DGT186" s="216"/>
      <c r="DGU186" s="216"/>
      <c r="DGV186" s="216"/>
      <c r="DGW186" s="216"/>
      <c r="DGX186" s="216"/>
      <c r="DGY186" s="216"/>
      <c r="DGZ186" s="216"/>
      <c r="DHA186" s="216"/>
      <c r="DHB186" s="216"/>
      <c r="DHC186" s="216"/>
      <c r="DHD186" s="216"/>
      <c r="DHE186" s="216"/>
      <c r="DHF186" s="216"/>
      <c r="DHG186" s="216"/>
      <c r="DHH186" s="216"/>
      <c r="DHI186" s="216"/>
      <c r="DHJ186" s="216"/>
      <c r="DHK186" s="216"/>
      <c r="DHL186" s="216"/>
      <c r="DHM186" s="216"/>
      <c r="DHN186" s="216"/>
      <c r="DHO186" s="216"/>
      <c r="DHP186" s="216"/>
      <c r="DHQ186" s="216"/>
      <c r="DHR186" s="216"/>
      <c r="DHS186" s="216"/>
      <c r="DHT186" s="216"/>
      <c r="DHU186" s="216"/>
      <c r="DHV186" s="216"/>
      <c r="DHW186" s="216"/>
      <c r="DHX186" s="216"/>
      <c r="DHY186" s="216"/>
      <c r="DHZ186" s="216"/>
      <c r="DIA186" s="216"/>
      <c r="DIB186" s="216"/>
      <c r="DIC186" s="216"/>
      <c r="DID186" s="216"/>
      <c r="DIE186" s="216"/>
      <c r="DIF186" s="216"/>
      <c r="DIG186" s="216"/>
      <c r="DIH186" s="216"/>
      <c r="DII186" s="216"/>
      <c r="DIJ186" s="216"/>
      <c r="DIK186" s="216"/>
      <c r="DIL186" s="216"/>
      <c r="DIM186" s="216"/>
      <c r="DIN186" s="216"/>
      <c r="DIO186" s="216"/>
      <c r="DIP186" s="216"/>
      <c r="DIQ186" s="216"/>
      <c r="DIR186" s="216"/>
      <c r="DIS186" s="216"/>
      <c r="DIT186" s="216"/>
      <c r="DIU186" s="216"/>
      <c r="DIV186" s="216"/>
      <c r="DIW186" s="216"/>
      <c r="DIX186" s="216"/>
      <c r="DIY186" s="216"/>
      <c r="DIZ186" s="216"/>
      <c r="DJA186" s="216"/>
      <c r="DJB186" s="216"/>
      <c r="DJC186" s="216"/>
      <c r="DJD186" s="216"/>
      <c r="DJE186" s="216"/>
      <c r="DJF186" s="216"/>
      <c r="DJG186" s="216"/>
      <c r="DJH186" s="216"/>
      <c r="DJI186" s="216"/>
      <c r="DJJ186" s="216"/>
      <c r="DJK186" s="216"/>
      <c r="DJL186" s="216"/>
      <c r="DJM186" s="216"/>
      <c r="DJN186" s="216"/>
      <c r="DJO186" s="216"/>
      <c r="DJP186" s="216"/>
      <c r="DJQ186" s="216"/>
      <c r="DJR186" s="216"/>
      <c r="DJS186" s="216"/>
      <c r="DJT186" s="216"/>
      <c r="DJU186" s="216"/>
      <c r="DJV186" s="216"/>
      <c r="DJW186" s="216"/>
      <c r="DJX186" s="216"/>
      <c r="DJY186" s="216"/>
      <c r="DJZ186" s="216"/>
      <c r="DKA186" s="216"/>
      <c r="DKB186" s="216"/>
      <c r="DKC186" s="216"/>
      <c r="DKD186" s="216"/>
      <c r="DKE186" s="216"/>
      <c r="DKF186" s="216"/>
      <c r="DKG186" s="216"/>
      <c r="DKH186" s="216"/>
      <c r="DKI186" s="216"/>
      <c r="DKJ186" s="216"/>
      <c r="DKK186" s="216"/>
      <c r="DKL186" s="216"/>
      <c r="DKM186" s="216"/>
      <c r="DKN186" s="216"/>
      <c r="DKO186" s="216"/>
      <c r="DKP186" s="216"/>
      <c r="DKQ186" s="216"/>
      <c r="DKR186" s="216"/>
      <c r="DKS186" s="216"/>
      <c r="DKT186" s="216"/>
      <c r="DKU186" s="216"/>
      <c r="DKV186" s="216"/>
      <c r="DKW186" s="216"/>
      <c r="DKX186" s="216"/>
      <c r="DKY186" s="216"/>
      <c r="DKZ186" s="216"/>
      <c r="DLA186" s="216"/>
      <c r="DLB186" s="216"/>
      <c r="DLC186" s="216"/>
      <c r="DLD186" s="216"/>
      <c r="DLE186" s="216"/>
      <c r="DLF186" s="216"/>
      <c r="DLG186" s="216"/>
      <c r="DLH186" s="216"/>
      <c r="DLI186" s="216"/>
      <c r="DLJ186" s="216"/>
      <c r="DLK186" s="216"/>
      <c r="DLL186" s="216"/>
      <c r="DLM186" s="216"/>
      <c r="DLN186" s="216"/>
      <c r="DLO186" s="216"/>
      <c r="DLP186" s="216"/>
      <c r="DLQ186" s="216"/>
      <c r="DLR186" s="216"/>
      <c r="DLS186" s="216"/>
      <c r="DLT186" s="216"/>
      <c r="DLU186" s="216"/>
      <c r="DLV186" s="216"/>
      <c r="DLW186" s="216"/>
      <c r="DLX186" s="216"/>
      <c r="DLY186" s="216"/>
      <c r="DLZ186" s="216"/>
      <c r="DMA186" s="216"/>
      <c r="DMB186" s="216"/>
      <c r="DMC186" s="216"/>
      <c r="DMD186" s="216"/>
      <c r="DME186" s="216"/>
      <c r="DMF186" s="216"/>
      <c r="DMG186" s="216"/>
      <c r="DMH186" s="216"/>
      <c r="DMI186" s="216"/>
      <c r="DMJ186" s="216"/>
      <c r="DMK186" s="216"/>
      <c r="DML186" s="216"/>
      <c r="DMM186" s="216"/>
      <c r="DMN186" s="216"/>
      <c r="DMO186" s="216"/>
      <c r="DMP186" s="216"/>
      <c r="DMQ186" s="216"/>
      <c r="DMR186" s="216"/>
      <c r="DMS186" s="216"/>
      <c r="DMT186" s="216"/>
      <c r="DMU186" s="216"/>
      <c r="DMV186" s="216"/>
      <c r="DMW186" s="216"/>
      <c r="DMX186" s="216"/>
      <c r="DMY186" s="216"/>
      <c r="DMZ186" s="216"/>
      <c r="DNA186" s="216"/>
      <c r="DNB186" s="216"/>
      <c r="DNC186" s="216"/>
      <c r="DND186" s="216"/>
      <c r="DNE186" s="216"/>
      <c r="DNF186" s="216"/>
      <c r="DNG186" s="216"/>
      <c r="DNH186" s="216"/>
      <c r="DNI186" s="216"/>
      <c r="DNJ186" s="216"/>
      <c r="DNK186" s="216"/>
      <c r="DNL186" s="216"/>
      <c r="DNM186" s="216"/>
      <c r="DNN186" s="216"/>
      <c r="DNO186" s="216"/>
      <c r="DNP186" s="216"/>
      <c r="DNQ186" s="216"/>
      <c r="DNR186" s="216"/>
      <c r="DNS186" s="216"/>
      <c r="DNT186" s="216"/>
      <c r="DNU186" s="216"/>
      <c r="DNV186" s="216"/>
      <c r="DNW186" s="216"/>
      <c r="DNX186" s="216"/>
      <c r="DNY186" s="216"/>
      <c r="DNZ186" s="216"/>
      <c r="DOA186" s="216"/>
      <c r="DOB186" s="216"/>
      <c r="DOC186" s="216"/>
      <c r="DOD186" s="216"/>
      <c r="DOE186" s="216"/>
      <c r="DOF186" s="216"/>
      <c r="DOG186" s="216"/>
      <c r="DOH186" s="216"/>
      <c r="DOI186" s="216"/>
      <c r="DOJ186" s="216"/>
      <c r="DOK186" s="216"/>
      <c r="DOL186" s="216"/>
      <c r="DOM186" s="216"/>
      <c r="DON186" s="216"/>
      <c r="DOO186" s="216"/>
      <c r="DOP186" s="216"/>
      <c r="DOQ186" s="216"/>
      <c r="DOR186" s="216"/>
      <c r="DOS186" s="216"/>
      <c r="DOT186" s="216"/>
      <c r="DOU186" s="216"/>
      <c r="DOV186" s="216"/>
      <c r="DOW186" s="216"/>
      <c r="DOX186" s="216"/>
      <c r="DOY186" s="216"/>
      <c r="DOZ186" s="216"/>
      <c r="DPA186" s="216"/>
      <c r="DPB186" s="216"/>
      <c r="DPC186" s="216"/>
      <c r="DPD186" s="216"/>
      <c r="DPE186" s="216"/>
      <c r="DPF186" s="216"/>
      <c r="DPG186" s="216"/>
      <c r="DPH186" s="216"/>
      <c r="DPI186" s="216"/>
      <c r="DPJ186" s="216"/>
      <c r="DPK186" s="216"/>
      <c r="DPL186" s="216"/>
      <c r="DPM186" s="216"/>
      <c r="DPN186" s="216"/>
      <c r="DPO186" s="216"/>
      <c r="DPP186" s="216"/>
      <c r="DPQ186" s="216"/>
      <c r="DPR186" s="216"/>
      <c r="DPS186" s="216"/>
      <c r="DPT186" s="216"/>
      <c r="DPU186" s="216"/>
      <c r="DPV186" s="216"/>
      <c r="DPW186" s="216"/>
      <c r="DPX186" s="216"/>
      <c r="DPY186" s="216"/>
      <c r="DPZ186" s="216"/>
      <c r="DQA186" s="216"/>
      <c r="DQB186" s="216"/>
      <c r="DQC186" s="216"/>
      <c r="DQD186" s="216"/>
      <c r="DQE186" s="216"/>
      <c r="DQF186" s="216"/>
      <c r="DQG186" s="216"/>
      <c r="DQH186" s="216"/>
      <c r="DQI186" s="216"/>
      <c r="DQJ186" s="216"/>
      <c r="DQK186" s="216"/>
      <c r="DQL186" s="216"/>
      <c r="DQM186" s="216"/>
      <c r="DQN186" s="216"/>
      <c r="DQO186" s="216"/>
      <c r="DQP186" s="216"/>
      <c r="DQQ186" s="216"/>
      <c r="DQR186" s="216"/>
      <c r="DQS186" s="216"/>
      <c r="DQT186" s="216"/>
      <c r="DQU186" s="216"/>
      <c r="DQV186" s="216"/>
      <c r="DQW186" s="216"/>
      <c r="DQX186" s="216"/>
      <c r="DQY186" s="216"/>
      <c r="DQZ186" s="216"/>
      <c r="DRA186" s="216"/>
      <c r="DRB186" s="216"/>
      <c r="DRC186" s="216"/>
      <c r="DRD186" s="216"/>
      <c r="DRE186" s="216"/>
      <c r="DRF186" s="216"/>
      <c r="DRG186" s="216"/>
      <c r="DRH186" s="216"/>
      <c r="DRI186" s="216"/>
      <c r="DRJ186" s="216"/>
      <c r="DRK186" s="216"/>
      <c r="DRL186" s="216"/>
      <c r="DRM186" s="216"/>
      <c r="DRN186" s="216"/>
      <c r="DRO186" s="216"/>
      <c r="DRP186" s="216"/>
      <c r="DRQ186" s="216"/>
      <c r="DRR186" s="216"/>
      <c r="DRS186" s="216"/>
      <c r="DRT186" s="216"/>
      <c r="DRU186" s="216"/>
      <c r="DRV186" s="216"/>
      <c r="DRW186" s="216"/>
      <c r="DRX186" s="216"/>
      <c r="DRY186" s="216"/>
      <c r="DRZ186" s="216"/>
      <c r="DSA186" s="216"/>
      <c r="DSB186" s="216"/>
      <c r="DSC186" s="216"/>
      <c r="DSD186" s="216"/>
      <c r="DSE186" s="216"/>
      <c r="DSF186" s="216"/>
      <c r="DSG186" s="216"/>
      <c r="DSH186" s="216"/>
      <c r="DSI186" s="216"/>
      <c r="DSJ186" s="216"/>
      <c r="DSK186" s="216"/>
      <c r="DSL186" s="216"/>
      <c r="DSM186" s="216"/>
      <c r="DSN186" s="216"/>
      <c r="DSO186" s="216"/>
      <c r="DSP186" s="216"/>
      <c r="DSQ186" s="216"/>
      <c r="DSR186" s="216"/>
      <c r="DSS186" s="216"/>
      <c r="DST186" s="216"/>
      <c r="DSU186" s="216"/>
      <c r="DSV186" s="216"/>
      <c r="DSW186" s="216"/>
      <c r="DSX186" s="216"/>
      <c r="DSY186" s="216"/>
      <c r="DSZ186" s="216"/>
      <c r="DTA186" s="216"/>
      <c r="DTB186" s="216"/>
      <c r="DTC186" s="216"/>
      <c r="DTD186" s="216"/>
      <c r="DTE186" s="216"/>
      <c r="DTF186" s="216"/>
      <c r="DTG186" s="216"/>
      <c r="DTH186" s="216"/>
      <c r="DTI186" s="216"/>
      <c r="DTJ186" s="216"/>
      <c r="DTK186" s="216"/>
      <c r="DTL186" s="216"/>
      <c r="DTM186" s="216"/>
      <c r="DTN186" s="216"/>
      <c r="DTO186" s="216"/>
      <c r="DTP186" s="216"/>
      <c r="DTQ186" s="216"/>
      <c r="DTR186" s="216"/>
      <c r="DTS186" s="216"/>
      <c r="DTT186" s="216"/>
      <c r="DTU186" s="216"/>
      <c r="DTV186" s="216"/>
      <c r="DTW186" s="216"/>
      <c r="DTX186" s="216"/>
      <c r="DTY186" s="216"/>
      <c r="DTZ186" s="216"/>
      <c r="DUA186" s="216"/>
      <c r="DUB186" s="216"/>
      <c r="DUC186" s="216"/>
      <c r="DUD186" s="216"/>
      <c r="DUE186" s="216"/>
      <c r="DUF186" s="216"/>
      <c r="DUG186" s="216"/>
      <c r="DUH186" s="216"/>
      <c r="DUI186" s="216"/>
      <c r="DUJ186" s="216"/>
      <c r="DUK186" s="216"/>
      <c r="DUL186" s="216"/>
      <c r="DUM186" s="216"/>
      <c r="DUN186" s="216"/>
      <c r="DUO186" s="216"/>
      <c r="DUP186" s="216"/>
      <c r="DUQ186" s="216"/>
      <c r="DUR186" s="216"/>
      <c r="DUS186" s="216"/>
      <c r="DUT186" s="216"/>
      <c r="DUU186" s="216"/>
      <c r="DUV186" s="216"/>
      <c r="DUW186" s="216"/>
      <c r="DUX186" s="216"/>
      <c r="DUY186" s="216"/>
      <c r="DUZ186" s="216"/>
      <c r="DVA186" s="216"/>
      <c r="DVB186" s="216"/>
      <c r="DVC186" s="216"/>
      <c r="DVD186" s="216"/>
      <c r="DVE186" s="216"/>
      <c r="DVF186" s="216"/>
      <c r="DVG186" s="216"/>
      <c r="DVH186" s="216"/>
      <c r="DVI186" s="216"/>
      <c r="DVJ186" s="216"/>
      <c r="DVK186" s="216"/>
      <c r="DVL186" s="216"/>
      <c r="DVM186" s="216"/>
      <c r="DVN186" s="216"/>
      <c r="DVO186" s="216"/>
      <c r="DVP186" s="216"/>
      <c r="DVQ186" s="216"/>
      <c r="DVR186" s="216"/>
      <c r="DVS186" s="216"/>
      <c r="DVT186" s="216"/>
      <c r="DVU186" s="216"/>
      <c r="DVV186" s="216"/>
      <c r="DVW186" s="216"/>
      <c r="DVX186" s="216"/>
      <c r="DVY186" s="216"/>
      <c r="DVZ186" s="216"/>
      <c r="DWA186" s="216"/>
      <c r="DWB186" s="216"/>
      <c r="DWC186" s="216"/>
      <c r="DWD186" s="216"/>
      <c r="DWE186" s="216"/>
      <c r="DWF186" s="216"/>
      <c r="DWG186" s="216"/>
      <c r="DWH186" s="216"/>
      <c r="DWI186" s="216"/>
      <c r="DWJ186" s="216"/>
      <c r="DWK186" s="216"/>
      <c r="DWL186" s="216"/>
      <c r="DWM186" s="216"/>
      <c r="DWN186" s="216"/>
      <c r="DWO186" s="216"/>
      <c r="DWP186" s="216"/>
      <c r="DWQ186" s="216"/>
      <c r="DWR186" s="216"/>
      <c r="DWS186" s="216"/>
      <c r="DWT186" s="216"/>
      <c r="DWU186" s="216"/>
      <c r="DWV186" s="216"/>
      <c r="DWW186" s="216"/>
      <c r="DWX186" s="216"/>
      <c r="DWY186" s="216"/>
      <c r="DWZ186" s="216"/>
      <c r="DXA186" s="216"/>
      <c r="DXB186" s="216"/>
      <c r="DXC186" s="216"/>
      <c r="DXD186" s="216"/>
      <c r="DXE186" s="216"/>
      <c r="DXF186" s="216"/>
      <c r="DXG186" s="216"/>
      <c r="DXH186" s="216"/>
      <c r="DXI186" s="216"/>
      <c r="DXJ186" s="216"/>
      <c r="DXK186" s="216"/>
      <c r="DXL186" s="216"/>
      <c r="DXM186" s="216"/>
      <c r="DXN186" s="216"/>
      <c r="DXO186" s="216"/>
      <c r="DXP186" s="216"/>
      <c r="DXQ186" s="216"/>
      <c r="DXR186" s="216"/>
      <c r="DXS186" s="216"/>
      <c r="DXT186" s="216"/>
      <c r="DXU186" s="216"/>
      <c r="DXV186" s="216"/>
      <c r="DXW186" s="216"/>
      <c r="DXX186" s="216"/>
      <c r="DXY186" s="216"/>
      <c r="DXZ186" s="216"/>
      <c r="DYA186" s="216"/>
      <c r="DYB186" s="216"/>
      <c r="DYC186" s="216"/>
      <c r="DYD186" s="216"/>
      <c r="DYE186" s="216"/>
      <c r="DYF186" s="216"/>
      <c r="DYG186" s="216"/>
      <c r="DYH186" s="216"/>
      <c r="DYI186" s="216"/>
      <c r="DYJ186" s="216"/>
      <c r="DYK186" s="216"/>
      <c r="DYL186" s="216"/>
      <c r="DYM186" s="216"/>
      <c r="DYN186" s="216"/>
      <c r="DYO186" s="216"/>
      <c r="DYP186" s="216"/>
      <c r="DYQ186" s="216"/>
      <c r="DYR186" s="216"/>
      <c r="DYS186" s="216"/>
      <c r="DYT186" s="216"/>
      <c r="DYU186" s="216"/>
      <c r="DYV186" s="216"/>
      <c r="DYW186" s="216"/>
      <c r="DYX186" s="216"/>
      <c r="DYY186" s="216"/>
      <c r="DYZ186" s="216"/>
      <c r="DZA186" s="216"/>
      <c r="DZB186" s="216"/>
      <c r="DZC186" s="216"/>
      <c r="DZD186" s="216"/>
      <c r="DZE186" s="216"/>
      <c r="DZF186" s="216"/>
      <c r="DZG186" s="216"/>
      <c r="DZH186" s="216"/>
      <c r="DZI186" s="216"/>
      <c r="DZJ186" s="216"/>
      <c r="DZK186" s="216"/>
      <c r="DZL186" s="216"/>
      <c r="DZM186" s="216"/>
      <c r="DZN186" s="216"/>
      <c r="DZO186" s="216"/>
      <c r="DZP186" s="216"/>
      <c r="DZQ186" s="216"/>
      <c r="DZR186" s="216"/>
      <c r="DZS186" s="216"/>
      <c r="DZT186" s="216"/>
      <c r="DZU186" s="216"/>
      <c r="DZV186" s="216"/>
      <c r="DZW186" s="216"/>
      <c r="DZX186" s="216"/>
      <c r="DZY186" s="216"/>
      <c r="DZZ186" s="216"/>
      <c r="EAA186" s="216"/>
      <c r="EAB186" s="216"/>
      <c r="EAC186" s="216"/>
      <c r="EAD186" s="216"/>
      <c r="EAE186" s="216"/>
      <c r="EAF186" s="216"/>
      <c r="EAG186" s="216"/>
      <c r="EAH186" s="216"/>
      <c r="EAI186" s="216"/>
      <c r="EAJ186" s="216"/>
      <c r="EAK186" s="216"/>
      <c r="EAL186" s="216"/>
      <c r="EAM186" s="216"/>
      <c r="EAN186" s="216"/>
      <c r="EAO186" s="216"/>
      <c r="EAP186" s="216"/>
      <c r="EAQ186" s="216"/>
      <c r="EAR186" s="216"/>
      <c r="EAS186" s="216"/>
      <c r="EAT186" s="216"/>
      <c r="EAU186" s="216"/>
      <c r="EAV186" s="216"/>
      <c r="EAW186" s="216"/>
      <c r="EAX186" s="216"/>
      <c r="EAY186" s="216"/>
      <c r="EAZ186" s="216"/>
      <c r="EBA186" s="216"/>
      <c r="EBB186" s="216"/>
      <c r="EBC186" s="216"/>
      <c r="EBD186" s="216"/>
      <c r="EBE186" s="216"/>
      <c r="EBF186" s="216"/>
      <c r="EBG186" s="216"/>
      <c r="EBH186" s="216"/>
      <c r="EBI186" s="216"/>
      <c r="EBJ186" s="216"/>
      <c r="EBK186" s="216"/>
      <c r="EBL186" s="216"/>
      <c r="EBM186" s="216"/>
      <c r="EBN186" s="216"/>
      <c r="EBO186" s="216"/>
      <c r="EBP186" s="216"/>
      <c r="EBQ186" s="216"/>
      <c r="EBR186" s="216"/>
      <c r="EBS186" s="216"/>
      <c r="EBT186" s="216"/>
      <c r="EBU186" s="216"/>
      <c r="EBV186" s="216"/>
      <c r="EBW186" s="216"/>
      <c r="EBX186" s="216"/>
      <c r="EBY186" s="216"/>
      <c r="EBZ186" s="216"/>
      <c r="ECA186" s="216"/>
      <c r="ECB186" s="216"/>
      <c r="ECC186" s="216"/>
      <c r="ECD186" s="216"/>
      <c r="ECE186" s="216"/>
      <c r="ECF186" s="216"/>
      <c r="ECG186" s="216"/>
      <c r="ECH186" s="216"/>
      <c r="ECI186" s="216"/>
      <c r="ECJ186" s="216"/>
      <c r="ECK186" s="216"/>
      <c r="ECL186" s="216"/>
      <c r="ECM186" s="216"/>
      <c r="ECN186" s="216"/>
      <c r="ECO186" s="216"/>
      <c r="ECP186" s="216"/>
      <c r="ECQ186" s="216"/>
      <c r="ECR186" s="216"/>
      <c r="ECS186" s="216"/>
      <c r="ECT186" s="216"/>
      <c r="ECU186" s="216"/>
      <c r="ECV186" s="216"/>
      <c r="ECW186" s="216"/>
      <c r="ECX186" s="216"/>
      <c r="ECY186" s="216"/>
      <c r="ECZ186" s="216"/>
      <c r="EDA186" s="216"/>
      <c r="EDB186" s="216"/>
      <c r="EDC186" s="216"/>
      <c r="EDD186" s="216"/>
      <c r="EDE186" s="216"/>
      <c r="EDF186" s="216"/>
      <c r="EDG186" s="216"/>
      <c r="EDH186" s="216"/>
      <c r="EDI186" s="216"/>
      <c r="EDJ186" s="216"/>
      <c r="EDK186" s="216"/>
      <c r="EDL186" s="216"/>
      <c r="EDM186" s="216"/>
      <c r="EDN186" s="216"/>
      <c r="EDO186" s="216"/>
      <c r="EDP186" s="216"/>
      <c r="EDQ186" s="216"/>
      <c r="EDR186" s="216"/>
      <c r="EDS186" s="216"/>
      <c r="EDT186" s="216"/>
      <c r="EDU186" s="216"/>
      <c r="EDV186" s="216"/>
      <c r="EDW186" s="216"/>
      <c r="EDX186" s="216"/>
      <c r="EDY186" s="216"/>
      <c r="EDZ186" s="216"/>
      <c r="EEA186" s="216"/>
      <c r="EEB186" s="216"/>
      <c r="EEC186" s="216"/>
      <c r="EED186" s="216"/>
      <c r="EEE186" s="216"/>
      <c r="EEF186" s="216"/>
      <c r="EEG186" s="216"/>
      <c r="EEH186" s="216"/>
      <c r="EEI186" s="216"/>
      <c r="EEJ186" s="216"/>
      <c r="EEK186" s="216"/>
      <c r="EEL186" s="216"/>
      <c r="EEM186" s="216"/>
      <c r="EEN186" s="216"/>
      <c r="EEO186" s="216"/>
      <c r="EEP186" s="216"/>
      <c r="EEQ186" s="216"/>
      <c r="EER186" s="216"/>
      <c r="EES186" s="216"/>
      <c r="EET186" s="216"/>
      <c r="EEU186" s="216"/>
      <c r="EEV186" s="216"/>
      <c r="EEW186" s="216"/>
      <c r="EEX186" s="216"/>
      <c r="EEY186" s="216"/>
      <c r="EEZ186" s="216"/>
      <c r="EFA186" s="216"/>
      <c r="EFB186" s="216"/>
      <c r="EFC186" s="216"/>
      <c r="EFD186" s="216"/>
      <c r="EFE186" s="216"/>
      <c r="EFF186" s="216"/>
      <c r="EFG186" s="216"/>
      <c r="EFH186" s="216"/>
      <c r="EFI186" s="216"/>
      <c r="EFJ186" s="216"/>
      <c r="EFK186" s="216"/>
      <c r="EFL186" s="216"/>
      <c r="EFM186" s="216"/>
      <c r="EFN186" s="216"/>
      <c r="EFO186" s="216"/>
      <c r="EFP186" s="216"/>
      <c r="EFQ186" s="216"/>
      <c r="EFR186" s="216"/>
      <c r="EFS186" s="216"/>
      <c r="EFT186" s="216"/>
      <c r="EFU186" s="216"/>
      <c r="EFV186" s="216"/>
      <c r="EFW186" s="216"/>
      <c r="EFX186" s="216"/>
      <c r="EFY186" s="216"/>
      <c r="EFZ186" s="216"/>
      <c r="EGA186" s="216"/>
      <c r="EGB186" s="216"/>
      <c r="EGC186" s="216"/>
      <c r="EGD186" s="216"/>
      <c r="EGE186" s="216"/>
      <c r="EGF186" s="216"/>
      <c r="EGG186" s="216"/>
      <c r="EGH186" s="216"/>
      <c r="EGI186" s="216"/>
      <c r="EGJ186" s="216"/>
      <c r="EGK186" s="216"/>
      <c r="EGL186" s="216"/>
      <c r="EGM186" s="216"/>
      <c r="EGN186" s="216"/>
      <c r="EGO186" s="216"/>
      <c r="EGP186" s="216"/>
      <c r="EGQ186" s="216"/>
      <c r="EGR186" s="216"/>
      <c r="EGS186" s="216"/>
      <c r="EGT186" s="216"/>
      <c r="EGU186" s="216"/>
      <c r="EGV186" s="216"/>
      <c r="EGW186" s="216"/>
      <c r="EGX186" s="216"/>
      <c r="EGY186" s="216"/>
      <c r="EGZ186" s="216"/>
      <c r="EHA186" s="216"/>
      <c r="EHB186" s="216"/>
      <c r="EHC186" s="216"/>
      <c r="EHD186" s="216"/>
      <c r="EHE186" s="216"/>
      <c r="EHF186" s="216"/>
      <c r="EHG186" s="216"/>
      <c r="EHH186" s="216"/>
      <c r="EHI186" s="216"/>
      <c r="EHJ186" s="216"/>
      <c r="EHK186" s="216"/>
      <c r="EHL186" s="216"/>
      <c r="EHM186" s="216"/>
      <c r="EHN186" s="216"/>
      <c r="EHO186" s="216"/>
      <c r="EHP186" s="216"/>
      <c r="EHQ186" s="216"/>
      <c r="EHR186" s="216"/>
      <c r="EHS186" s="216"/>
      <c r="EHT186" s="216"/>
      <c r="EHU186" s="216"/>
      <c r="EHV186" s="216"/>
      <c r="EHW186" s="216"/>
      <c r="EHX186" s="216"/>
      <c r="EHY186" s="216"/>
      <c r="EHZ186" s="216"/>
      <c r="EIA186" s="216"/>
      <c r="EIB186" s="216"/>
      <c r="EIC186" s="216"/>
      <c r="EID186" s="216"/>
      <c r="EIE186" s="216"/>
      <c r="EIF186" s="216"/>
      <c r="EIG186" s="216"/>
      <c r="EIH186" s="216"/>
      <c r="EII186" s="216"/>
      <c r="EIJ186" s="216"/>
      <c r="EIK186" s="216"/>
      <c r="EIL186" s="216"/>
      <c r="EIM186" s="216"/>
      <c r="EIN186" s="216"/>
      <c r="EIO186" s="216"/>
      <c r="EIP186" s="216"/>
      <c r="EIQ186" s="216"/>
      <c r="EIR186" s="216"/>
      <c r="EIS186" s="216"/>
      <c r="EIT186" s="216"/>
      <c r="EIU186" s="216"/>
      <c r="EIV186" s="216"/>
      <c r="EIW186" s="216"/>
      <c r="EIX186" s="216"/>
      <c r="EIY186" s="216"/>
      <c r="EIZ186" s="216"/>
      <c r="EJA186" s="216"/>
      <c r="EJB186" s="216"/>
      <c r="EJC186" s="216"/>
      <c r="EJD186" s="216"/>
      <c r="EJE186" s="216"/>
      <c r="EJF186" s="216"/>
      <c r="EJG186" s="216"/>
      <c r="EJH186" s="216"/>
      <c r="EJI186" s="216"/>
      <c r="EJJ186" s="216"/>
      <c r="EJK186" s="216"/>
      <c r="EJL186" s="216"/>
      <c r="EJM186" s="216"/>
      <c r="EJN186" s="216"/>
      <c r="EJO186" s="216"/>
      <c r="EJP186" s="216"/>
      <c r="EJQ186" s="216"/>
      <c r="EJR186" s="216"/>
      <c r="EJS186" s="216"/>
      <c r="EJT186" s="216"/>
      <c r="EJU186" s="216"/>
      <c r="EJV186" s="216"/>
      <c r="EJW186" s="216"/>
      <c r="EJX186" s="216"/>
      <c r="EJY186" s="216"/>
      <c r="EJZ186" s="216"/>
      <c r="EKA186" s="216"/>
      <c r="EKB186" s="216"/>
      <c r="EKC186" s="216"/>
      <c r="EKD186" s="216"/>
      <c r="EKE186" s="216"/>
      <c r="EKF186" s="216"/>
      <c r="EKG186" s="216"/>
      <c r="EKH186" s="216"/>
      <c r="EKI186" s="216"/>
      <c r="EKJ186" s="216"/>
      <c r="EKK186" s="216"/>
      <c r="EKL186" s="216"/>
      <c r="EKM186" s="216"/>
      <c r="EKN186" s="216"/>
      <c r="EKO186" s="216"/>
      <c r="EKP186" s="216"/>
      <c r="EKQ186" s="216"/>
      <c r="EKR186" s="216"/>
      <c r="EKS186" s="216"/>
      <c r="EKT186" s="216"/>
      <c r="EKU186" s="216"/>
      <c r="EKV186" s="216"/>
      <c r="EKW186" s="216"/>
      <c r="EKX186" s="216"/>
      <c r="EKY186" s="216"/>
      <c r="EKZ186" s="216"/>
      <c r="ELA186" s="216"/>
      <c r="ELB186" s="216"/>
      <c r="ELC186" s="216"/>
      <c r="ELD186" s="216"/>
      <c r="ELE186" s="216"/>
      <c r="ELF186" s="216"/>
      <c r="ELG186" s="216"/>
      <c r="ELH186" s="216"/>
      <c r="ELI186" s="216"/>
      <c r="ELJ186" s="216"/>
      <c r="ELK186" s="216"/>
      <c r="ELL186" s="216"/>
      <c r="ELM186" s="216"/>
      <c r="ELN186" s="216"/>
      <c r="ELO186" s="216"/>
      <c r="ELP186" s="216"/>
      <c r="ELQ186" s="216"/>
      <c r="ELR186" s="216"/>
      <c r="ELS186" s="216"/>
      <c r="ELT186" s="216"/>
      <c r="ELU186" s="216"/>
      <c r="ELV186" s="216"/>
      <c r="ELW186" s="216"/>
      <c r="ELX186" s="216"/>
      <c r="ELY186" s="216"/>
      <c r="ELZ186" s="216"/>
      <c r="EMA186" s="216"/>
      <c r="EMB186" s="216"/>
      <c r="EMC186" s="216"/>
      <c r="EMD186" s="216"/>
      <c r="EME186" s="216"/>
      <c r="EMF186" s="216"/>
      <c r="EMG186" s="216"/>
      <c r="EMH186" s="216"/>
      <c r="EMI186" s="216"/>
      <c r="EMJ186" s="216"/>
      <c r="EMK186" s="216"/>
      <c r="EML186" s="216"/>
      <c r="EMM186" s="216"/>
      <c r="EMN186" s="216"/>
      <c r="EMO186" s="216"/>
      <c r="EMP186" s="216"/>
      <c r="EMQ186" s="216"/>
      <c r="EMR186" s="216"/>
      <c r="EMS186" s="216"/>
      <c r="EMT186" s="216"/>
      <c r="EMU186" s="216"/>
      <c r="EMV186" s="216"/>
      <c r="EMW186" s="216"/>
      <c r="EMX186" s="216"/>
      <c r="EMY186" s="216"/>
      <c r="EMZ186" s="216"/>
      <c r="ENA186" s="216"/>
      <c r="ENB186" s="216"/>
      <c r="ENC186" s="216"/>
      <c r="END186" s="216"/>
      <c r="ENE186" s="216"/>
      <c r="ENF186" s="216"/>
      <c r="ENG186" s="216"/>
      <c r="ENH186" s="216"/>
      <c r="ENI186" s="216"/>
      <c r="ENJ186" s="216"/>
      <c r="ENK186" s="216"/>
      <c r="ENL186" s="216"/>
      <c r="ENM186" s="216"/>
      <c r="ENN186" s="216"/>
      <c r="ENO186" s="216"/>
      <c r="ENP186" s="216"/>
      <c r="ENQ186" s="216"/>
      <c r="ENR186" s="216"/>
      <c r="ENS186" s="216"/>
      <c r="ENT186" s="216"/>
      <c r="ENU186" s="216"/>
      <c r="ENV186" s="216"/>
      <c r="ENW186" s="216"/>
      <c r="ENX186" s="216"/>
      <c r="ENY186" s="216"/>
      <c r="ENZ186" s="216"/>
      <c r="EOA186" s="216"/>
      <c r="EOB186" s="216"/>
      <c r="EOC186" s="216"/>
      <c r="EOD186" s="216"/>
      <c r="EOE186" s="216"/>
      <c r="EOF186" s="216"/>
      <c r="EOG186" s="216"/>
      <c r="EOH186" s="216"/>
      <c r="EOI186" s="216"/>
      <c r="EOJ186" s="216"/>
      <c r="EOK186" s="216"/>
      <c r="EOL186" s="216"/>
      <c r="EOM186" s="216"/>
      <c r="EON186" s="216"/>
      <c r="EOO186" s="216"/>
      <c r="EOP186" s="216"/>
      <c r="EOQ186" s="216"/>
      <c r="EOR186" s="216"/>
      <c r="EOS186" s="216"/>
      <c r="EOT186" s="216"/>
      <c r="EOU186" s="216"/>
      <c r="EOV186" s="216"/>
      <c r="EOW186" s="216"/>
      <c r="EOX186" s="216"/>
      <c r="EOY186" s="216"/>
      <c r="EOZ186" s="216"/>
      <c r="EPA186" s="216"/>
      <c r="EPB186" s="216"/>
      <c r="EPC186" s="216"/>
      <c r="EPD186" s="216"/>
      <c r="EPE186" s="216"/>
      <c r="EPF186" s="216"/>
      <c r="EPG186" s="216"/>
      <c r="EPH186" s="216"/>
      <c r="EPI186" s="216"/>
      <c r="EPJ186" s="216"/>
      <c r="EPK186" s="216"/>
      <c r="EPL186" s="216"/>
      <c r="EPM186" s="216"/>
      <c r="EPN186" s="216"/>
      <c r="EPO186" s="216"/>
      <c r="EPP186" s="216"/>
      <c r="EPQ186" s="216"/>
      <c r="EPR186" s="216"/>
      <c r="EPS186" s="216"/>
      <c r="EPT186" s="216"/>
      <c r="EPU186" s="216"/>
      <c r="EPV186" s="216"/>
      <c r="EPW186" s="216"/>
      <c r="EPX186" s="216"/>
      <c r="EPY186" s="216"/>
      <c r="EPZ186" s="216"/>
      <c r="EQA186" s="216"/>
      <c r="EQB186" s="216"/>
      <c r="EQC186" s="216"/>
      <c r="EQD186" s="216"/>
      <c r="EQE186" s="216"/>
      <c r="EQF186" s="216"/>
      <c r="EQG186" s="216"/>
      <c r="EQH186" s="216"/>
      <c r="EQI186" s="216"/>
      <c r="EQJ186" s="216"/>
      <c r="EQK186" s="216"/>
      <c r="EQL186" s="216"/>
      <c r="EQM186" s="216"/>
      <c r="EQN186" s="216"/>
      <c r="EQO186" s="216"/>
      <c r="EQP186" s="216"/>
      <c r="EQQ186" s="216"/>
      <c r="EQR186" s="216"/>
      <c r="EQS186" s="216"/>
      <c r="EQT186" s="216"/>
      <c r="EQU186" s="216"/>
      <c r="EQV186" s="216"/>
      <c r="EQW186" s="216"/>
      <c r="EQX186" s="216"/>
      <c r="EQY186" s="216"/>
      <c r="EQZ186" s="216"/>
      <c r="ERA186" s="216"/>
      <c r="ERB186" s="216"/>
      <c r="ERC186" s="216"/>
      <c r="ERD186" s="216"/>
      <c r="ERE186" s="216"/>
      <c r="ERF186" s="216"/>
      <c r="ERG186" s="216"/>
      <c r="ERH186" s="216"/>
      <c r="ERI186" s="216"/>
      <c r="ERJ186" s="216"/>
      <c r="ERK186" s="216"/>
      <c r="ERL186" s="216"/>
      <c r="ERM186" s="216"/>
      <c r="ERN186" s="216"/>
      <c r="ERO186" s="216"/>
      <c r="ERP186" s="216"/>
      <c r="ERQ186" s="216"/>
      <c r="ERR186" s="216"/>
      <c r="ERS186" s="216"/>
      <c r="ERT186" s="216"/>
      <c r="ERU186" s="216"/>
      <c r="ERV186" s="216"/>
      <c r="ERW186" s="216"/>
      <c r="ERX186" s="216"/>
      <c r="ERY186" s="216"/>
      <c r="ERZ186" s="216"/>
      <c r="ESA186" s="216"/>
      <c r="ESB186" s="216"/>
      <c r="ESC186" s="216"/>
      <c r="ESD186" s="216"/>
      <c r="ESE186" s="216"/>
      <c r="ESF186" s="216"/>
      <c r="ESG186" s="216"/>
      <c r="ESH186" s="216"/>
      <c r="ESI186" s="216"/>
      <c r="ESJ186" s="216"/>
      <c r="ESK186" s="216"/>
      <c r="ESL186" s="216"/>
      <c r="ESM186" s="216"/>
      <c r="ESN186" s="216"/>
      <c r="ESO186" s="216"/>
      <c r="ESP186" s="216"/>
      <c r="ESQ186" s="216"/>
      <c r="ESR186" s="216"/>
      <c r="ESS186" s="216"/>
      <c r="EST186" s="216"/>
      <c r="ESU186" s="216"/>
      <c r="ESV186" s="216"/>
      <c r="ESW186" s="216"/>
      <c r="ESX186" s="216"/>
      <c r="ESY186" s="216"/>
      <c r="ESZ186" s="216"/>
      <c r="ETA186" s="216"/>
      <c r="ETB186" s="216"/>
      <c r="ETC186" s="216"/>
      <c r="ETD186" s="216"/>
      <c r="ETE186" s="216"/>
      <c r="ETF186" s="216"/>
      <c r="ETG186" s="216"/>
      <c r="ETH186" s="216"/>
      <c r="ETI186" s="216"/>
      <c r="ETJ186" s="216"/>
      <c r="ETK186" s="216"/>
      <c r="ETL186" s="216"/>
      <c r="ETM186" s="216"/>
      <c r="ETN186" s="216"/>
      <c r="ETO186" s="216"/>
      <c r="ETP186" s="216"/>
      <c r="ETQ186" s="216"/>
      <c r="ETR186" s="216"/>
      <c r="ETS186" s="216"/>
      <c r="ETT186" s="216"/>
      <c r="ETU186" s="216"/>
      <c r="ETV186" s="216"/>
      <c r="ETW186" s="216"/>
      <c r="ETX186" s="216"/>
      <c r="ETY186" s="216"/>
      <c r="ETZ186" s="216"/>
      <c r="EUA186" s="216"/>
      <c r="EUB186" s="216"/>
      <c r="EUC186" s="216"/>
      <c r="EUD186" s="216"/>
      <c r="EUE186" s="216"/>
      <c r="EUF186" s="216"/>
      <c r="EUG186" s="216"/>
      <c r="EUH186" s="216"/>
      <c r="EUI186" s="216"/>
      <c r="EUJ186" s="216"/>
      <c r="EUK186" s="216"/>
      <c r="EUL186" s="216"/>
      <c r="EUM186" s="216"/>
      <c r="EUN186" s="216"/>
      <c r="EUO186" s="216"/>
      <c r="EUP186" s="216"/>
      <c r="EUQ186" s="216"/>
      <c r="EUR186" s="216"/>
      <c r="EUS186" s="216"/>
      <c r="EUT186" s="216"/>
      <c r="EUU186" s="216"/>
      <c r="EUV186" s="216"/>
      <c r="EUW186" s="216"/>
      <c r="EUX186" s="216"/>
      <c r="EUY186" s="216"/>
      <c r="EUZ186" s="216"/>
      <c r="EVA186" s="216"/>
      <c r="EVB186" s="216"/>
      <c r="EVC186" s="216"/>
      <c r="EVD186" s="216"/>
      <c r="EVE186" s="216"/>
      <c r="EVF186" s="216"/>
      <c r="EVG186" s="216"/>
      <c r="EVH186" s="216"/>
      <c r="EVI186" s="216"/>
      <c r="EVJ186" s="216"/>
      <c r="EVK186" s="216"/>
      <c r="EVL186" s="216"/>
      <c r="EVM186" s="216"/>
      <c r="EVN186" s="216"/>
      <c r="EVO186" s="216"/>
      <c r="EVP186" s="216"/>
      <c r="EVQ186" s="216"/>
      <c r="EVR186" s="216"/>
      <c r="EVS186" s="216"/>
      <c r="EVT186" s="216"/>
      <c r="EVU186" s="216"/>
      <c r="EVV186" s="216"/>
      <c r="EVW186" s="216"/>
      <c r="EVX186" s="216"/>
      <c r="EVY186" s="216"/>
      <c r="EVZ186" s="216"/>
      <c r="EWA186" s="216"/>
      <c r="EWB186" s="216"/>
      <c r="EWC186" s="216"/>
      <c r="EWD186" s="216"/>
      <c r="EWE186" s="216"/>
      <c r="EWF186" s="216"/>
      <c r="EWG186" s="216"/>
      <c r="EWH186" s="216"/>
      <c r="EWI186" s="216"/>
      <c r="EWJ186" s="216"/>
      <c r="EWK186" s="216"/>
      <c r="EWL186" s="216"/>
      <c r="EWM186" s="216"/>
      <c r="EWN186" s="216"/>
      <c r="EWO186" s="216"/>
      <c r="EWP186" s="216"/>
      <c r="EWQ186" s="216"/>
      <c r="EWR186" s="216"/>
      <c r="EWS186" s="216"/>
      <c r="EWT186" s="216"/>
      <c r="EWU186" s="216"/>
      <c r="EWV186" s="216"/>
      <c r="EWW186" s="216"/>
      <c r="EWX186" s="216"/>
      <c r="EWY186" s="216"/>
      <c r="EWZ186" s="216"/>
      <c r="EXA186" s="216"/>
      <c r="EXB186" s="216"/>
      <c r="EXC186" s="216"/>
      <c r="EXD186" s="216"/>
      <c r="EXE186" s="216"/>
      <c r="EXF186" s="216"/>
      <c r="EXG186" s="216"/>
      <c r="EXH186" s="216"/>
      <c r="EXI186" s="216"/>
      <c r="EXJ186" s="216"/>
      <c r="EXK186" s="216"/>
      <c r="EXL186" s="216"/>
      <c r="EXM186" s="216"/>
      <c r="EXN186" s="216"/>
      <c r="EXO186" s="216"/>
      <c r="EXP186" s="216"/>
      <c r="EXQ186" s="216"/>
      <c r="EXR186" s="216"/>
      <c r="EXS186" s="216"/>
      <c r="EXT186" s="216"/>
      <c r="EXU186" s="216"/>
      <c r="EXV186" s="216"/>
      <c r="EXW186" s="216"/>
      <c r="EXX186" s="216"/>
      <c r="EXY186" s="216"/>
      <c r="EXZ186" s="216"/>
      <c r="EYA186" s="216"/>
      <c r="EYB186" s="216"/>
      <c r="EYC186" s="216"/>
      <c r="EYD186" s="216"/>
      <c r="EYE186" s="216"/>
      <c r="EYF186" s="216"/>
      <c r="EYG186" s="216"/>
      <c r="EYH186" s="216"/>
      <c r="EYI186" s="216"/>
      <c r="EYJ186" s="216"/>
      <c r="EYK186" s="216"/>
      <c r="EYL186" s="216"/>
      <c r="EYM186" s="216"/>
      <c r="EYN186" s="216"/>
      <c r="EYO186" s="216"/>
      <c r="EYP186" s="216"/>
      <c r="EYQ186" s="216"/>
      <c r="EYR186" s="216"/>
      <c r="EYS186" s="216"/>
      <c r="EYT186" s="216"/>
      <c r="EYU186" s="216"/>
      <c r="EYV186" s="216"/>
      <c r="EYW186" s="216"/>
      <c r="EYX186" s="216"/>
      <c r="EYY186" s="216"/>
      <c r="EYZ186" s="216"/>
      <c r="EZA186" s="216"/>
      <c r="EZB186" s="216"/>
      <c r="EZC186" s="216"/>
      <c r="EZD186" s="216"/>
      <c r="EZE186" s="216"/>
      <c r="EZF186" s="216"/>
      <c r="EZG186" s="216"/>
      <c r="EZH186" s="216"/>
      <c r="EZI186" s="216"/>
      <c r="EZJ186" s="216"/>
      <c r="EZK186" s="216"/>
      <c r="EZL186" s="216"/>
      <c r="EZM186" s="216"/>
      <c r="EZN186" s="216"/>
      <c r="EZO186" s="216"/>
      <c r="EZP186" s="216"/>
      <c r="EZQ186" s="216"/>
      <c r="EZR186" s="216"/>
      <c r="EZS186" s="216"/>
      <c r="EZT186" s="216"/>
      <c r="EZU186" s="216"/>
      <c r="EZV186" s="216"/>
      <c r="EZW186" s="216"/>
      <c r="EZX186" s="216"/>
      <c r="EZY186" s="216"/>
      <c r="EZZ186" s="216"/>
      <c r="FAA186" s="216"/>
      <c r="FAB186" s="216"/>
      <c r="FAC186" s="216"/>
      <c r="FAD186" s="216"/>
      <c r="FAE186" s="216"/>
      <c r="FAF186" s="216"/>
      <c r="FAG186" s="216"/>
      <c r="FAH186" s="216"/>
      <c r="FAI186" s="216"/>
      <c r="FAJ186" s="216"/>
      <c r="FAK186" s="216"/>
      <c r="FAL186" s="216"/>
      <c r="FAM186" s="216"/>
      <c r="FAN186" s="216"/>
      <c r="FAO186" s="216"/>
      <c r="FAP186" s="216"/>
      <c r="FAQ186" s="216"/>
      <c r="FAR186" s="216"/>
      <c r="FAS186" s="216"/>
      <c r="FAT186" s="216"/>
      <c r="FAU186" s="216"/>
      <c r="FAV186" s="216"/>
      <c r="FAW186" s="216"/>
      <c r="FAX186" s="216"/>
      <c r="FAY186" s="216"/>
      <c r="FAZ186" s="216"/>
      <c r="FBA186" s="216"/>
      <c r="FBB186" s="216"/>
      <c r="FBC186" s="216"/>
      <c r="FBD186" s="216"/>
      <c r="FBE186" s="216"/>
      <c r="FBF186" s="216"/>
      <c r="FBG186" s="216"/>
      <c r="FBH186" s="216"/>
      <c r="FBI186" s="216"/>
      <c r="FBJ186" s="216"/>
      <c r="FBK186" s="216"/>
      <c r="FBL186" s="216"/>
      <c r="FBM186" s="216"/>
      <c r="FBN186" s="216"/>
      <c r="FBO186" s="216"/>
      <c r="FBP186" s="216"/>
      <c r="FBQ186" s="216"/>
      <c r="FBR186" s="216"/>
      <c r="FBS186" s="216"/>
      <c r="FBT186" s="216"/>
      <c r="FBU186" s="216"/>
      <c r="FBV186" s="216"/>
      <c r="FBW186" s="216"/>
      <c r="FBX186" s="216"/>
      <c r="FBY186" s="216"/>
      <c r="FBZ186" s="216"/>
      <c r="FCA186" s="216"/>
      <c r="FCB186" s="216"/>
      <c r="FCC186" s="216"/>
      <c r="FCD186" s="216"/>
      <c r="FCE186" s="216"/>
      <c r="FCF186" s="216"/>
      <c r="FCG186" s="216"/>
      <c r="FCH186" s="216"/>
      <c r="FCI186" s="216"/>
      <c r="FCJ186" s="216"/>
      <c r="FCK186" s="216"/>
      <c r="FCL186" s="216"/>
      <c r="FCM186" s="216"/>
      <c r="FCN186" s="216"/>
      <c r="FCO186" s="216"/>
      <c r="FCP186" s="216"/>
      <c r="FCQ186" s="216"/>
      <c r="FCR186" s="216"/>
      <c r="FCS186" s="216"/>
      <c r="FCT186" s="216"/>
      <c r="FCU186" s="216"/>
      <c r="FCV186" s="216"/>
      <c r="FCW186" s="216"/>
      <c r="FCX186" s="216"/>
      <c r="FCY186" s="216"/>
      <c r="FCZ186" s="216"/>
      <c r="FDA186" s="216"/>
      <c r="FDB186" s="216"/>
      <c r="FDC186" s="216"/>
      <c r="FDD186" s="216"/>
      <c r="FDE186" s="216"/>
      <c r="FDF186" s="216"/>
      <c r="FDG186" s="216"/>
      <c r="FDH186" s="216"/>
      <c r="FDI186" s="216"/>
      <c r="FDJ186" s="216"/>
      <c r="FDK186" s="216"/>
      <c r="FDL186" s="216"/>
      <c r="FDM186" s="216"/>
      <c r="FDN186" s="216"/>
      <c r="FDO186" s="216"/>
      <c r="FDP186" s="216"/>
      <c r="FDQ186" s="216"/>
      <c r="FDR186" s="216"/>
      <c r="FDS186" s="216"/>
      <c r="FDT186" s="216"/>
      <c r="FDU186" s="216"/>
      <c r="FDV186" s="216"/>
      <c r="FDW186" s="216"/>
      <c r="FDX186" s="216"/>
      <c r="FDY186" s="216"/>
      <c r="FDZ186" s="216"/>
      <c r="FEA186" s="216"/>
      <c r="FEB186" s="216"/>
      <c r="FEC186" s="216"/>
      <c r="FED186" s="216"/>
      <c r="FEE186" s="216"/>
      <c r="FEF186" s="216"/>
      <c r="FEG186" s="216"/>
      <c r="FEH186" s="216"/>
      <c r="FEI186" s="216"/>
      <c r="FEJ186" s="216"/>
      <c r="FEK186" s="216"/>
      <c r="FEL186" s="216"/>
      <c r="FEM186" s="216"/>
      <c r="FEN186" s="216"/>
      <c r="FEO186" s="216"/>
      <c r="FEP186" s="216"/>
      <c r="FEQ186" s="216"/>
      <c r="FER186" s="216"/>
      <c r="FES186" s="216"/>
      <c r="FET186" s="216"/>
      <c r="FEU186" s="216"/>
      <c r="FEV186" s="216"/>
      <c r="FEW186" s="216"/>
      <c r="FEX186" s="216"/>
      <c r="FEY186" s="216"/>
      <c r="FEZ186" s="216"/>
      <c r="FFA186" s="216"/>
      <c r="FFB186" s="216"/>
      <c r="FFC186" s="216"/>
      <c r="FFD186" s="216"/>
      <c r="FFE186" s="216"/>
      <c r="FFF186" s="216"/>
      <c r="FFG186" s="216"/>
      <c r="FFH186" s="216"/>
      <c r="FFI186" s="216"/>
      <c r="FFJ186" s="216"/>
      <c r="FFK186" s="216"/>
      <c r="FFL186" s="216"/>
      <c r="FFM186" s="216"/>
      <c r="FFN186" s="216"/>
      <c r="FFO186" s="216"/>
      <c r="FFP186" s="216"/>
      <c r="FFQ186" s="216"/>
      <c r="FFR186" s="216"/>
      <c r="FFS186" s="216"/>
      <c r="FFT186" s="216"/>
      <c r="FFU186" s="216"/>
      <c r="FFV186" s="216"/>
      <c r="FFW186" s="216"/>
      <c r="FFX186" s="216"/>
      <c r="FFY186" s="216"/>
      <c r="FFZ186" s="216"/>
      <c r="FGA186" s="216"/>
      <c r="FGB186" s="216"/>
      <c r="FGC186" s="216"/>
      <c r="FGD186" s="216"/>
      <c r="FGE186" s="216"/>
      <c r="FGF186" s="216"/>
      <c r="FGG186" s="216"/>
      <c r="FGH186" s="216"/>
      <c r="FGI186" s="216"/>
      <c r="FGJ186" s="216"/>
      <c r="FGK186" s="216"/>
      <c r="FGL186" s="216"/>
      <c r="FGM186" s="216"/>
      <c r="FGN186" s="216"/>
      <c r="FGO186" s="216"/>
      <c r="FGP186" s="216"/>
      <c r="FGQ186" s="216"/>
      <c r="FGR186" s="216"/>
      <c r="FGS186" s="216"/>
      <c r="FGT186" s="216"/>
      <c r="FGU186" s="216"/>
      <c r="FGV186" s="216"/>
      <c r="FGW186" s="216"/>
      <c r="FGX186" s="216"/>
      <c r="FGY186" s="216"/>
      <c r="FGZ186" s="216"/>
      <c r="FHA186" s="216"/>
      <c r="FHB186" s="216"/>
      <c r="FHC186" s="216"/>
      <c r="FHD186" s="216"/>
      <c r="FHE186" s="216"/>
      <c r="FHF186" s="216"/>
      <c r="FHG186" s="216"/>
      <c r="FHH186" s="216"/>
      <c r="FHI186" s="216"/>
      <c r="FHJ186" s="216"/>
      <c r="FHK186" s="216"/>
      <c r="FHL186" s="216"/>
      <c r="FHM186" s="216"/>
      <c r="FHN186" s="216"/>
      <c r="FHO186" s="216"/>
      <c r="FHP186" s="216"/>
      <c r="FHQ186" s="216"/>
      <c r="FHR186" s="216"/>
      <c r="FHS186" s="216"/>
      <c r="FHT186" s="216"/>
      <c r="FHU186" s="216"/>
      <c r="FHV186" s="216"/>
      <c r="FHW186" s="216"/>
      <c r="FHX186" s="216"/>
      <c r="FHY186" s="216"/>
      <c r="FHZ186" s="216"/>
      <c r="FIA186" s="216"/>
      <c r="FIB186" s="216"/>
      <c r="FIC186" s="216"/>
      <c r="FID186" s="216"/>
      <c r="FIE186" s="216"/>
      <c r="FIF186" s="216"/>
      <c r="FIG186" s="216"/>
      <c r="FIH186" s="216"/>
      <c r="FII186" s="216"/>
      <c r="FIJ186" s="216"/>
      <c r="FIK186" s="216"/>
      <c r="FIL186" s="216"/>
      <c r="FIM186" s="216"/>
      <c r="FIN186" s="216"/>
      <c r="FIO186" s="216"/>
      <c r="FIP186" s="216"/>
      <c r="FIQ186" s="216"/>
      <c r="FIR186" s="216"/>
      <c r="FIS186" s="216"/>
      <c r="FIT186" s="216"/>
      <c r="FIU186" s="216"/>
      <c r="FIV186" s="216"/>
      <c r="FIW186" s="216"/>
      <c r="FIX186" s="216"/>
      <c r="FIY186" s="216"/>
      <c r="FIZ186" s="216"/>
      <c r="FJA186" s="216"/>
      <c r="FJB186" s="216"/>
      <c r="FJC186" s="216"/>
      <c r="FJD186" s="216"/>
      <c r="FJE186" s="216"/>
      <c r="FJF186" s="216"/>
      <c r="FJG186" s="216"/>
      <c r="FJH186" s="216"/>
      <c r="FJI186" s="216"/>
      <c r="FJJ186" s="216"/>
      <c r="FJK186" s="216"/>
      <c r="FJL186" s="216"/>
      <c r="FJM186" s="216"/>
      <c r="FJN186" s="216"/>
      <c r="FJO186" s="216"/>
      <c r="FJP186" s="216"/>
      <c r="FJQ186" s="216"/>
      <c r="FJR186" s="216"/>
      <c r="FJS186" s="216"/>
      <c r="FJT186" s="216"/>
      <c r="FJU186" s="216"/>
      <c r="FJV186" s="216"/>
      <c r="FJW186" s="216"/>
      <c r="FJX186" s="216"/>
      <c r="FJY186" s="216"/>
      <c r="FJZ186" s="216"/>
      <c r="FKA186" s="216"/>
      <c r="FKB186" s="216"/>
      <c r="FKC186" s="216"/>
      <c r="FKD186" s="216"/>
      <c r="FKE186" s="216"/>
      <c r="FKF186" s="216"/>
      <c r="FKG186" s="216"/>
      <c r="FKH186" s="216"/>
      <c r="FKI186" s="216"/>
      <c r="FKJ186" s="216"/>
      <c r="FKK186" s="216"/>
      <c r="FKL186" s="216"/>
      <c r="FKM186" s="216"/>
      <c r="FKN186" s="216"/>
      <c r="FKO186" s="216"/>
      <c r="FKP186" s="216"/>
      <c r="FKQ186" s="216"/>
      <c r="FKR186" s="216"/>
      <c r="FKS186" s="216"/>
      <c r="FKT186" s="216"/>
      <c r="FKU186" s="216"/>
      <c r="FKV186" s="216"/>
      <c r="FKW186" s="216"/>
      <c r="FKX186" s="216"/>
      <c r="FKY186" s="216"/>
      <c r="FKZ186" s="216"/>
      <c r="FLA186" s="216"/>
      <c r="FLB186" s="216"/>
      <c r="FLC186" s="216"/>
      <c r="FLD186" s="216"/>
      <c r="FLE186" s="216"/>
      <c r="FLF186" s="216"/>
      <c r="FLG186" s="216"/>
      <c r="FLH186" s="216"/>
      <c r="FLI186" s="216"/>
      <c r="FLJ186" s="216"/>
      <c r="FLK186" s="216"/>
      <c r="FLL186" s="216"/>
      <c r="FLM186" s="216"/>
      <c r="FLN186" s="216"/>
      <c r="FLO186" s="216"/>
      <c r="FLP186" s="216"/>
      <c r="FLQ186" s="216"/>
      <c r="FLR186" s="216"/>
      <c r="FLS186" s="216"/>
      <c r="FLT186" s="216"/>
      <c r="FLU186" s="216"/>
      <c r="FLV186" s="216"/>
      <c r="FLW186" s="216"/>
      <c r="FLX186" s="216"/>
      <c r="FLY186" s="216"/>
      <c r="FLZ186" s="216"/>
      <c r="FMA186" s="216"/>
      <c r="FMB186" s="216"/>
      <c r="FMC186" s="216"/>
      <c r="FMD186" s="216"/>
      <c r="FME186" s="216"/>
      <c r="FMF186" s="216"/>
      <c r="FMG186" s="216"/>
      <c r="FMH186" s="216"/>
      <c r="FMI186" s="216"/>
      <c r="FMJ186" s="216"/>
      <c r="FMK186" s="216"/>
      <c r="FML186" s="216"/>
      <c r="FMM186" s="216"/>
      <c r="FMN186" s="216"/>
      <c r="FMO186" s="216"/>
      <c r="FMP186" s="216"/>
      <c r="FMQ186" s="216"/>
      <c r="FMR186" s="216"/>
      <c r="FMS186" s="216"/>
      <c r="FMT186" s="216"/>
      <c r="FMU186" s="216"/>
      <c r="FMV186" s="216"/>
      <c r="FMW186" s="216"/>
      <c r="FMX186" s="216"/>
      <c r="FMY186" s="216"/>
      <c r="FMZ186" s="216"/>
      <c r="FNA186" s="216"/>
      <c r="FNB186" s="216"/>
      <c r="FNC186" s="216"/>
      <c r="FND186" s="216"/>
      <c r="FNE186" s="216"/>
      <c r="FNF186" s="216"/>
      <c r="FNG186" s="216"/>
      <c r="FNH186" s="216"/>
      <c r="FNI186" s="216"/>
      <c r="FNJ186" s="216"/>
      <c r="FNK186" s="216"/>
      <c r="FNL186" s="216"/>
      <c r="FNM186" s="216"/>
      <c r="FNN186" s="216"/>
      <c r="FNO186" s="216"/>
      <c r="FNP186" s="216"/>
      <c r="FNQ186" s="216"/>
      <c r="FNR186" s="216"/>
      <c r="FNS186" s="216"/>
      <c r="FNT186" s="216"/>
      <c r="FNU186" s="216"/>
      <c r="FNV186" s="216"/>
      <c r="FNW186" s="216"/>
      <c r="FNX186" s="216"/>
      <c r="FNY186" s="216"/>
      <c r="FNZ186" s="216"/>
      <c r="FOA186" s="216"/>
      <c r="FOB186" s="216"/>
      <c r="FOC186" s="216"/>
      <c r="FOD186" s="216"/>
      <c r="FOE186" s="216"/>
      <c r="FOF186" s="216"/>
      <c r="FOG186" s="216"/>
      <c r="FOH186" s="216"/>
      <c r="FOI186" s="216"/>
      <c r="FOJ186" s="216"/>
      <c r="FOK186" s="216"/>
      <c r="FOL186" s="216"/>
      <c r="FOM186" s="216"/>
      <c r="FON186" s="216"/>
      <c r="FOO186" s="216"/>
      <c r="FOP186" s="216"/>
      <c r="FOQ186" s="216"/>
      <c r="FOR186" s="216"/>
      <c r="FOS186" s="216"/>
      <c r="FOT186" s="216"/>
      <c r="FOU186" s="216"/>
      <c r="FOV186" s="216"/>
      <c r="FOW186" s="216"/>
      <c r="FOX186" s="216"/>
      <c r="FOY186" s="216"/>
      <c r="FOZ186" s="216"/>
      <c r="FPA186" s="216"/>
      <c r="FPB186" s="216"/>
      <c r="FPC186" s="216"/>
      <c r="FPD186" s="216"/>
      <c r="FPE186" s="216"/>
      <c r="FPF186" s="216"/>
      <c r="FPG186" s="216"/>
      <c r="FPH186" s="216"/>
      <c r="FPI186" s="216"/>
      <c r="FPJ186" s="216"/>
      <c r="FPK186" s="216"/>
      <c r="FPL186" s="216"/>
      <c r="FPM186" s="216"/>
      <c r="FPN186" s="216"/>
      <c r="FPO186" s="216"/>
      <c r="FPP186" s="216"/>
      <c r="FPQ186" s="216"/>
      <c r="FPR186" s="216"/>
      <c r="FPS186" s="216"/>
      <c r="FPT186" s="216"/>
      <c r="FPU186" s="216"/>
      <c r="FPV186" s="216"/>
      <c r="FPW186" s="216"/>
      <c r="FPX186" s="216"/>
      <c r="FPY186" s="216"/>
      <c r="FPZ186" s="216"/>
      <c r="FQA186" s="216"/>
      <c r="FQB186" s="216"/>
      <c r="FQC186" s="216"/>
      <c r="FQD186" s="216"/>
      <c r="FQE186" s="216"/>
      <c r="FQF186" s="216"/>
      <c r="FQG186" s="216"/>
      <c r="FQH186" s="216"/>
      <c r="FQI186" s="216"/>
      <c r="FQJ186" s="216"/>
      <c r="FQK186" s="216"/>
      <c r="FQL186" s="216"/>
      <c r="FQM186" s="216"/>
      <c r="FQN186" s="216"/>
      <c r="FQO186" s="216"/>
      <c r="FQP186" s="216"/>
      <c r="FQQ186" s="216"/>
      <c r="FQR186" s="216"/>
      <c r="FQS186" s="216"/>
      <c r="FQT186" s="216"/>
      <c r="FQU186" s="216"/>
      <c r="FQV186" s="216"/>
      <c r="FQW186" s="216"/>
      <c r="FQX186" s="216"/>
      <c r="FQY186" s="216"/>
      <c r="FQZ186" s="216"/>
      <c r="FRA186" s="216"/>
      <c r="FRB186" s="216"/>
      <c r="FRC186" s="216"/>
      <c r="FRD186" s="216"/>
      <c r="FRE186" s="216"/>
      <c r="FRF186" s="216"/>
      <c r="FRG186" s="216"/>
      <c r="FRH186" s="216"/>
      <c r="FRI186" s="216"/>
      <c r="FRJ186" s="216"/>
      <c r="FRK186" s="216"/>
      <c r="FRL186" s="216"/>
      <c r="FRM186" s="216"/>
      <c r="FRN186" s="216"/>
      <c r="FRO186" s="216"/>
      <c r="FRP186" s="216"/>
      <c r="FRQ186" s="216"/>
      <c r="FRR186" s="216"/>
      <c r="FRS186" s="216"/>
      <c r="FRT186" s="216"/>
      <c r="FRU186" s="216"/>
      <c r="FRV186" s="216"/>
      <c r="FRW186" s="216"/>
      <c r="FRX186" s="216"/>
      <c r="FRY186" s="216"/>
      <c r="FRZ186" s="216"/>
      <c r="FSA186" s="216"/>
      <c r="FSB186" s="216"/>
      <c r="FSC186" s="216"/>
      <c r="FSD186" s="216"/>
      <c r="FSE186" s="216"/>
      <c r="FSF186" s="216"/>
      <c r="FSG186" s="216"/>
      <c r="FSH186" s="216"/>
      <c r="FSI186" s="216"/>
      <c r="FSJ186" s="216"/>
      <c r="FSK186" s="216"/>
      <c r="FSL186" s="216"/>
      <c r="FSM186" s="216"/>
      <c r="FSN186" s="216"/>
      <c r="FSO186" s="216"/>
      <c r="FSP186" s="216"/>
      <c r="FSQ186" s="216"/>
      <c r="FSR186" s="216"/>
      <c r="FSS186" s="216"/>
      <c r="FST186" s="216"/>
      <c r="FSU186" s="216"/>
      <c r="FSV186" s="216"/>
      <c r="FSW186" s="216"/>
      <c r="FSX186" s="216"/>
      <c r="FSY186" s="216"/>
      <c r="FSZ186" s="216"/>
      <c r="FTA186" s="216"/>
      <c r="FTB186" s="216"/>
      <c r="FTC186" s="216"/>
      <c r="FTD186" s="216"/>
      <c r="FTE186" s="216"/>
      <c r="FTF186" s="216"/>
      <c r="FTG186" s="216"/>
      <c r="FTH186" s="216"/>
      <c r="FTI186" s="216"/>
      <c r="FTJ186" s="216"/>
      <c r="FTK186" s="216"/>
      <c r="FTL186" s="216"/>
      <c r="FTM186" s="216"/>
      <c r="FTN186" s="216"/>
      <c r="FTO186" s="216"/>
      <c r="FTP186" s="216"/>
      <c r="FTQ186" s="216"/>
      <c r="FTR186" s="216"/>
      <c r="FTS186" s="216"/>
      <c r="FTT186" s="216"/>
      <c r="FTU186" s="216"/>
      <c r="FTV186" s="216"/>
      <c r="FTW186" s="216"/>
      <c r="FTX186" s="216"/>
      <c r="FTY186" s="216"/>
      <c r="FTZ186" s="216"/>
      <c r="FUA186" s="216"/>
      <c r="FUB186" s="216"/>
      <c r="FUC186" s="216"/>
      <c r="FUD186" s="216"/>
      <c r="FUE186" s="216"/>
      <c r="FUF186" s="216"/>
      <c r="FUG186" s="216"/>
      <c r="FUH186" s="216"/>
      <c r="FUI186" s="216"/>
      <c r="FUJ186" s="216"/>
      <c r="FUK186" s="216"/>
      <c r="FUL186" s="216"/>
      <c r="FUM186" s="216"/>
      <c r="FUN186" s="216"/>
      <c r="FUO186" s="216"/>
      <c r="FUP186" s="216"/>
      <c r="FUQ186" s="216"/>
      <c r="FUR186" s="216"/>
      <c r="FUS186" s="216"/>
      <c r="FUT186" s="216"/>
      <c r="FUU186" s="216"/>
      <c r="FUV186" s="216"/>
      <c r="FUW186" s="216"/>
      <c r="FUX186" s="216"/>
      <c r="FUY186" s="216"/>
      <c r="FUZ186" s="216"/>
      <c r="FVA186" s="216"/>
      <c r="FVB186" s="216"/>
      <c r="FVC186" s="216"/>
      <c r="FVD186" s="216"/>
      <c r="FVE186" s="216"/>
      <c r="FVF186" s="216"/>
      <c r="FVG186" s="216"/>
      <c r="FVH186" s="216"/>
      <c r="FVI186" s="216"/>
      <c r="FVJ186" s="216"/>
      <c r="FVK186" s="216"/>
      <c r="FVL186" s="216"/>
      <c r="FVM186" s="216"/>
      <c r="FVN186" s="216"/>
      <c r="FVO186" s="216"/>
      <c r="FVP186" s="216"/>
      <c r="FVQ186" s="216"/>
      <c r="FVR186" s="216"/>
      <c r="FVS186" s="216"/>
      <c r="FVT186" s="216"/>
      <c r="FVU186" s="216"/>
      <c r="FVV186" s="216"/>
      <c r="FVW186" s="216"/>
      <c r="FVX186" s="216"/>
      <c r="FVY186" s="216"/>
      <c r="FVZ186" s="216"/>
      <c r="FWA186" s="216"/>
      <c r="FWB186" s="216"/>
      <c r="FWC186" s="216"/>
      <c r="FWD186" s="216"/>
      <c r="FWE186" s="216"/>
      <c r="FWF186" s="216"/>
      <c r="FWG186" s="216"/>
      <c r="FWH186" s="216"/>
      <c r="FWI186" s="216"/>
      <c r="FWJ186" s="216"/>
      <c r="FWK186" s="216"/>
      <c r="FWL186" s="216"/>
      <c r="FWM186" s="216"/>
      <c r="FWN186" s="216"/>
      <c r="FWO186" s="216"/>
      <c r="FWP186" s="216"/>
      <c r="FWQ186" s="216"/>
      <c r="FWR186" s="216"/>
      <c r="FWS186" s="216"/>
      <c r="FWT186" s="216"/>
      <c r="FWU186" s="216"/>
      <c r="FWV186" s="216"/>
      <c r="FWW186" s="216"/>
      <c r="FWX186" s="216"/>
      <c r="FWY186" s="216"/>
      <c r="FWZ186" s="216"/>
      <c r="FXA186" s="216"/>
      <c r="FXB186" s="216"/>
      <c r="FXC186" s="216"/>
      <c r="FXD186" s="216"/>
      <c r="FXE186" s="216"/>
      <c r="FXF186" s="216"/>
      <c r="FXG186" s="216"/>
      <c r="FXH186" s="216"/>
      <c r="FXI186" s="216"/>
      <c r="FXJ186" s="216"/>
      <c r="FXK186" s="216"/>
      <c r="FXL186" s="216"/>
      <c r="FXM186" s="216"/>
      <c r="FXN186" s="216"/>
      <c r="FXO186" s="216"/>
      <c r="FXP186" s="216"/>
      <c r="FXQ186" s="216"/>
      <c r="FXR186" s="216"/>
      <c r="FXS186" s="216"/>
      <c r="FXT186" s="216"/>
      <c r="FXU186" s="216"/>
      <c r="FXV186" s="216"/>
      <c r="FXW186" s="216"/>
      <c r="FXX186" s="216"/>
      <c r="FXY186" s="216"/>
      <c r="FXZ186" s="216"/>
      <c r="FYA186" s="216"/>
      <c r="FYB186" s="216"/>
      <c r="FYC186" s="216"/>
      <c r="FYD186" s="216"/>
      <c r="FYE186" s="216"/>
      <c r="FYF186" s="216"/>
      <c r="FYG186" s="216"/>
      <c r="FYH186" s="216"/>
      <c r="FYI186" s="216"/>
      <c r="FYJ186" s="216"/>
      <c r="FYK186" s="216"/>
      <c r="FYL186" s="216"/>
      <c r="FYM186" s="216"/>
      <c r="FYN186" s="216"/>
      <c r="FYO186" s="216"/>
      <c r="FYP186" s="216"/>
      <c r="FYQ186" s="216"/>
      <c r="FYR186" s="216"/>
      <c r="FYS186" s="216"/>
      <c r="FYT186" s="216"/>
      <c r="FYU186" s="216"/>
      <c r="FYV186" s="216"/>
      <c r="FYW186" s="216"/>
      <c r="FYX186" s="216"/>
      <c r="FYY186" s="216"/>
      <c r="FYZ186" s="216"/>
      <c r="FZA186" s="216"/>
      <c r="FZB186" s="216"/>
      <c r="FZC186" s="216"/>
      <c r="FZD186" s="216"/>
      <c r="FZE186" s="216"/>
      <c r="FZF186" s="216"/>
      <c r="FZG186" s="216"/>
      <c r="FZH186" s="216"/>
      <c r="FZI186" s="216"/>
      <c r="FZJ186" s="216"/>
      <c r="FZK186" s="216"/>
      <c r="FZL186" s="216"/>
      <c r="FZM186" s="216"/>
      <c r="FZN186" s="216"/>
      <c r="FZO186" s="216"/>
      <c r="FZP186" s="216"/>
      <c r="FZQ186" s="216"/>
      <c r="FZR186" s="216"/>
      <c r="FZS186" s="216"/>
      <c r="FZT186" s="216"/>
      <c r="FZU186" s="216"/>
      <c r="FZV186" s="216"/>
      <c r="FZW186" s="216"/>
      <c r="FZX186" s="216"/>
      <c r="FZY186" s="216"/>
      <c r="FZZ186" s="216"/>
      <c r="GAA186" s="216"/>
      <c r="GAB186" s="216"/>
      <c r="GAC186" s="216"/>
      <c r="GAD186" s="216"/>
      <c r="GAE186" s="216"/>
      <c r="GAF186" s="216"/>
      <c r="GAG186" s="216"/>
      <c r="GAH186" s="216"/>
      <c r="GAI186" s="216"/>
      <c r="GAJ186" s="216"/>
      <c r="GAK186" s="216"/>
      <c r="GAL186" s="216"/>
      <c r="GAM186" s="216"/>
      <c r="GAN186" s="216"/>
      <c r="GAO186" s="216"/>
      <c r="GAP186" s="216"/>
      <c r="GAQ186" s="216"/>
      <c r="GAR186" s="216"/>
      <c r="GAS186" s="216"/>
      <c r="GAT186" s="216"/>
      <c r="GAU186" s="216"/>
      <c r="GAV186" s="216"/>
      <c r="GAW186" s="216"/>
      <c r="GAX186" s="216"/>
      <c r="GAY186" s="216"/>
      <c r="GAZ186" s="216"/>
      <c r="GBA186" s="216"/>
      <c r="GBB186" s="216"/>
      <c r="GBC186" s="216"/>
      <c r="GBD186" s="216"/>
      <c r="GBE186" s="216"/>
      <c r="GBF186" s="216"/>
      <c r="GBG186" s="216"/>
      <c r="GBH186" s="216"/>
      <c r="GBI186" s="216"/>
      <c r="GBJ186" s="216"/>
      <c r="GBK186" s="216"/>
      <c r="GBL186" s="216"/>
      <c r="GBM186" s="216"/>
      <c r="GBN186" s="216"/>
      <c r="GBO186" s="216"/>
      <c r="GBP186" s="216"/>
      <c r="GBQ186" s="216"/>
      <c r="GBR186" s="216"/>
      <c r="GBS186" s="216"/>
      <c r="GBT186" s="216"/>
      <c r="GBU186" s="216"/>
      <c r="GBV186" s="216"/>
      <c r="GBW186" s="216"/>
      <c r="GBX186" s="216"/>
      <c r="GBY186" s="216"/>
      <c r="GBZ186" s="216"/>
      <c r="GCA186" s="216"/>
      <c r="GCB186" s="216"/>
      <c r="GCC186" s="216"/>
      <c r="GCD186" s="216"/>
      <c r="GCE186" s="216"/>
      <c r="GCF186" s="216"/>
      <c r="GCG186" s="216"/>
      <c r="GCH186" s="216"/>
      <c r="GCI186" s="216"/>
      <c r="GCJ186" s="216"/>
      <c r="GCK186" s="216"/>
      <c r="GCL186" s="216"/>
      <c r="GCM186" s="216"/>
      <c r="GCN186" s="216"/>
      <c r="GCO186" s="216"/>
      <c r="GCP186" s="216"/>
      <c r="GCQ186" s="216"/>
      <c r="GCR186" s="216"/>
      <c r="GCS186" s="216"/>
      <c r="GCT186" s="216"/>
      <c r="GCU186" s="216"/>
      <c r="GCV186" s="216"/>
      <c r="GCW186" s="216"/>
      <c r="GCX186" s="216"/>
      <c r="GCY186" s="216"/>
      <c r="GCZ186" s="216"/>
      <c r="GDA186" s="216"/>
      <c r="GDB186" s="216"/>
      <c r="GDC186" s="216"/>
      <c r="GDD186" s="216"/>
      <c r="GDE186" s="216"/>
      <c r="GDF186" s="216"/>
      <c r="GDG186" s="216"/>
      <c r="GDH186" s="216"/>
      <c r="GDI186" s="216"/>
      <c r="GDJ186" s="216"/>
      <c r="GDK186" s="216"/>
      <c r="GDL186" s="216"/>
      <c r="GDM186" s="216"/>
      <c r="GDN186" s="216"/>
      <c r="GDO186" s="216"/>
      <c r="GDP186" s="216"/>
      <c r="GDQ186" s="216"/>
      <c r="GDR186" s="216"/>
      <c r="GDS186" s="216"/>
      <c r="GDT186" s="216"/>
      <c r="GDU186" s="216"/>
      <c r="GDV186" s="216"/>
      <c r="GDW186" s="216"/>
      <c r="GDX186" s="216"/>
      <c r="GDY186" s="216"/>
      <c r="GDZ186" s="216"/>
      <c r="GEA186" s="216"/>
      <c r="GEB186" s="216"/>
      <c r="GEC186" s="216"/>
      <c r="GED186" s="216"/>
      <c r="GEE186" s="216"/>
      <c r="GEF186" s="216"/>
      <c r="GEG186" s="216"/>
      <c r="GEH186" s="216"/>
      <c r="GEI186" s="216"/>
      <c r="GEJ186" s="216"/>
      <c r="GEK186" s="216"/>
      <c r="GEL186" s="216"/>
      <c r="GEM186" s="216"/>
      <c r="GEN186" s="216"/>
      <c r="GEO186" s="216"/>
      <c r="GEP186" s="216"/>
      <c r="GEQ186" s="216"/>
      <c r="GER186" s="216"/>
      <c r="GES186" s="216"/>
      <c r="GET186" s="216"/>
      <c r="GEU186" s="216"/>
      <c r="GEV186" s="216"/>
      <c r="GEW186" s="216"/>
      <c r="GEX186" s="216"/>
      <c r="GEY186" s="216"/>
      <c r="GEZ186" s="216"/>
      <c r="GFA186" s="216"/>
      <c r="GFB186" s="216"/>
      <c r="GFC186" s="216"/>
      <c r="GFD186" s="216"/>
      <c r="GFE186" s="216"/>
      <c r="GFF186" s="216"/>
      <c r="GFG186" s="216"/>
      <c r="GFH186" s="216"/>
      <c r="GFI186" s="216"/>
      <c r="GFJ186" s="216"/>
      <c r="GFK186" s="216"/>
      <c r="GFL186" s="216"/>
      <c r="GFM186" s="216"/>
      <c r="GFN186" s="216"/>
      <c r="GFO186" s="216"/>
      <c r="GFP186" s="216"/>
      <c r="GFQ186" s="216"/>
      <c r="GFR186" s="216"/>
      <c r="GFS186" s="216"/>
      <c r="GFT186" s="216"/>
      <c r="GFU186" s="216"/>
      <c r="GFV186" s="216"/>
      <c r="GFW186" s="216"/>
      <c r="GFX186" s="216"/>
      <c r="GFY186" s="216"/>
      <c r="GFZ186" s="216"/>
      <c r="GGA186" s="216"/>
      <c r="GGB186" s="216"/>
      <c r="GGC186" s="216"/>
      <c r="GGD186" s="216"/>
      <c r="GGE186" s="216"/>
      <c r="GGF186" s="216"/>
      <c r="GGG186" s="216"/>
      <c r="GGH186" s="216"/>
      <c r="GGI186" s="216"/>
      <c r="GGJ186" s="216"/>
      <c r="GGK186" s="216"/>
      <c r="GGL186" s="216"/>
      <c r="GGM186" s="216"/>
      <c r="GGN186" s="216"/>
      <c r="GGO186" s="216"/>
      <c r="GGP186" s="216"/>
      <c r="GGQ186" s="216"/>
      <c r="GGR186" s="216"/>
      <c r="GGS186" s="216"/>
      <c r="GGT186" s="216"/>
      <c r="GGU186" s="216"/>
      <c r="GGV186" s="216"/>
      <c r="GGW186" s="216"/>
      <c r="GGX186" s="216"/>
      <c r="GGY186" s="216"/>
      <c r="GGZ186" s="216"/>
      <c r="GHA186" s="216"/>
      <c r="GHB186" s="216"/>
      <c r="GHC186" s="216"/>
      <c r="GHD186" s="216"/>
      <c r="GHE186" s="216"/>
      <c r="GHF186" s="216"/>
      <c r="GHG186" s="216"/>
      <c r="GHH186" s="216"/>
      <c r="GHI186" s="216"/>
      <c r="GHJ186" s="216"/>
      <c r="GHK186" s="216"/>
      <c r="GHL186" s="216"/>
      <c r="GHM186" s="216"/>
      <c r="GHN186" s="216"/>
      <c r="GHO186" s="216"/>
      <c r="GHP186" s="216"/>
      <c r="GHQ186" s="216"/>
      <c r="GHR186" s="216"/>
      <c r="GHS186" s="216"/>
      <c r="GHT186" s="216"/>
      <c r="GHU186" s="216"/>
      <c r="GHV186" s="216"/>
      <c r="GHW186" s="216"/>
      <c r="GHX186" s="216"/>
      <c r="GHY186" s="216"/>
      <c r="GHZ186" s="216"/>
      <c r="GIA186" s="216"/>
      <c r="GIB186" s="216"/>
      <c r="GIC186" s="216"/>
      <c r="GID186" s="216"/>
      <c r="GIE186" s="216"/>
      <c r="GIF186" s="216"/>
      <c r="GIG186" s="216"/>
      <c r="GIH186" s="216"/>
      <c r="GII186" s="216"/>
      <c r="GIJ186" s="216"/>
      <c r="GIK186" s="216"/>
      <c r="GIL186" s="216"/>
      <c r="GIM186" s="216"/>
      <c r="GIN186" s="216"/>
      <c r="GIO186" s="216"/>
      <c r="GIP186" s="216"/>
      <c r="GIQ186" s="216"/>
      <c r="GIR186" s="216"/>
      <c r="GIS186" s="216"/>
      <c r="GIT186" s="216"/>
      <c r="GIU186" s="216"/>
      <c r="GIV186" s="216"/>
      <c r="GIW186" s="216"/>
      <c r="GIX186" s="216"/>
      <c r="GIY186" s="216"/>
      <c r="GIZ186" s="216"/>
      <c r="GJA186" s="216"/>
      <c r="GJB186" s="216"/>
      <c r="GJC186" s="216"/>
      <c r="GJD186" s="216"/>
      <c r="GJE186" s="216"/>
      <c r="GJF186" s="216"/>
      <c r="GJG186" s="216"/>
      <c r="GJH186" s="216"/>
      <c r="GJI186" s="216"/>
      <c r="GJJ186" s="216"/>
      <c r="GJK186" s="216"/>
      <c r="GJL186" s="216"/>
      <c r="GJM186" s="216"/>
      <c r="GJN186" s="216"/>
      <c r="GJO186" s="216"/>
      <c r="GJP186" s="216"/>
      <c r="GJQ186" s="216"/>
      <c r="GJR186" s="216"/>
      <c r="GJS186" s="216"/>
      <c r="GJT186" s="216"/>
      <c r="GJU186" s="216"/>
      <c r="GJV186" s="216"/>
      <c r="GJW186" s="216"/>
      <c r="GJX186" s="216"/>
      <c r="GJY186" s="216"/>
      <c r="GJZ186" s="216"/>
      <c r="GKA186" s="216"/>
      <c r="GKB186" s="216"/>
      <c r="GKC186" s="216"/>
      <c r="GKD186" s="216"/>
      <c r="GKE186" s="216"/>
      <c r="GKF186" s="216"/>
      <c r="GKG186" s="216"/>
      <c r="GKH186" s="216"/>
      <c r="GKI186" s="216"/>
      <c r="GKJ186" s="216"/>
      <c r="GKK186" s="216"/>
      <c r="GKL186" s="216"/>
      <c r="GKM186" s="216"/>
      <c r="GKN186" s="216"/>
      <c r="GKO186" s="216"/>
      <c r="GKP186" s="216"/>
      <c r="GKQ186" s="216"/>
      <c r="GKR186" s="216"/>
      <c r="GKS186" s="216"/>
      <c r="GKT186" s="216"/>
      <c r="GKU186" s="216"/>
      <c r="GKV186" s="216"/>
      <c r="GKW186" s="216"/>
      <c r="GKX186" s="216"/>
      <c r="GKY186" s="216"/>
      <c r="GKZ186" s="216"/>
      <c r="GLA186" s="216"/>
      <c r="GLB186" s="216"/>
      <c r="GLC186" s="216"/>
      <c r="GLD186" s="216"/>
      <c r="GLE186" s="216"/>
      <c r="GLF186" s="216"/>
      <c r="GLG186" s="216"/>
      <c r="GLH186" s="216"/>
      <c r="GLI186" s="216"/>
      <c r="GLJ186" s="216"/>
      <c r="GLK186" s="216"/>
      <c r="GLL186" s="216"/>
      <c r="GLM186" s="216"/>
      <c r="GLN186" s="216"/>
      <c r="GLO186" s="216"/>
      <c r="GLP186" s="216"/>
      <c r="GLQ186" s="216"/>
      <c r="GLR186" s="216"/>
      <c r="GLS186" s="216"/>
      <c r="GLT186" s="216"/>
      <c r="GLU186" s="216"/>
      <c r="GLV186" s="216"/>
      <c r="GLW186" s="216"/>
      <c r="GLX186" s="216"/>
      <c r="GLY186" s="216"/>
      <c r="GLZ186" s="216"/>
      <c r="GMA186" s="216"/>
      <c r="GMB186" s="216"/>
      <c r="GMC186" s="216"/>
      <c r="GMD186" s="216"/>
      <c r="GME186" s="216"/>
      <c r="GMF186" s="216"/>
      <c r="GMG186" s="216"/>
      <c r="GMH186" s="216"/>
      <c r="GMI186" s="216"/>
      <c r="GMJ186" s="216"/>
      <c r="GMK186" s="216"/>
      <c r="GML186" s="216"/>
      <c r="GMM186" s="216"/>
      <c r="GMN186" s="216"/>
      <c r="GMO186" s="216"/>
      <c r="GMP186" s="216"/>
      <c r="GMQ186" s="216"/>
      <c r="GMR186" s="216"/>
      <c r="GMS186" s="216"/>
      <c r="GMT186" s="216"/>
      <c r="GMU186" s="216"/>
      <c r="GMV186" s="216"/>
      <c r="GMW186" s="216"/>
      <c r="GMX186" s="216"/>
      <c r="GMY186" s="216"/>
      <c r="GMZ186" s="216"/>
      <c r="GNA186" s="216"/>
      <c r="GNB186" s="216"/>
      <c r="GNC186" s="216"/>
      <c r="GND186" s="216"/>
      <c r="GNE186" s="216"/>
      <c r="GNF186" s="216"/>
      <c r="GNG186" s="216"/>
      <c r="GNH186" s="216"/>
      <c r="GNI186" s="216"/>
      <c r="GNJ186" s="216"/>
      <c r="GNK186" s="216"/>
      <c r="GNL186" s="216"/>
      <c r="GNM186" s="216"/>
      <c r="GNN186" s="216"/>
      <c r="GNO186" s="216"/>
      <c r="GNP186" s="216"/>
      <c r="GNQ186" s="216"/>
      <c r="GNR186" s="216"/>
      <c r="GNS186" s="216"/>
      <c r="GNT186" s="216"/>
      <c r="GNU186" s="216"/>
      <c r="GNV186" s="216"/>
      <c r="GNW186" s="216"/>
      <c r="GNX186" s="216"/>
      <c r="GNY186" s="216"/>
      <c r="GNZ186" s="216"/>
      <c r="GOA186" s="216"/>
      <c r="GOB186" s="216"/>
      <c r="GOC186" s="216"/>
      <c r="GOD186" s="216"/>
      <c r="GOE186" s="216"/>
      <c r="GOF186" s="216"/>
      <c r="GOG186" s="216"/>
      <c r="GOH186" s="216"/>
      <c r="GOI186" s="216"/>
      <c r="GOJ186" s="216"/>
      <c r="GOK186" s="216"/>
      <c r="GOL186" s="216"/>
      <c r="GOM186" s="216"/>
      <c r="GON186" s="216"/>
      <c r="GOO186" s="216"/>
      <c r="GOP186" s="216"/>
      <c r="GOQ186" s="216"/>
      <c r="GOR186" s="216"/>
      <c r="GOS186" s="216"/>
      <c r="GOT186" s="216"/>
      <c r="GOU186" s="216"/>
      <c r="GOV186" s="216"/>
      <c r="GOW186" s="216"/>
      <c r="GOX186" s="216"/>
      <c r="GOY186" s="216"/>
      <c r="GOZ186" s="216"/>
      <c r="GPA186" s="216"/>
      <c r="GPB186" s="216"/>
      <c r="GPC186" s="216"/>
      <c r="GPD186" s="216"/>
      <c r="GPE186" s="216"/>
      <c r="GPF186" s="216"/>
      <c r="GPG186" s="216"/>
      <c r="GPH186" s="216"/>
      <c r="GPI186" s="216"/>
      <c r="GPJ186" s="216"/>
      <c r="GPK186" s="216"/>
      <c r="GPL186" s="216"/>
      <c r="GPM186" s="216"/>
      <c r="GPN186" s="216"/>
      <c r="GPO186" s="216"/>
      <c r="GPP186" s="216"/>
      <c r="GPQ186" s="216"/>
      <c r="GPR186" s="216"/>
      <c r="GPS186" s="216"/>
      <c r="GPT186" s="216"/>
      <c r="GPU186" s="216"/>
      <c r="GPV186" s="216"/>
      <c r="GPW186" s="216"/>
      <c r="GPX186" s="216"/>
      <c r="GPY186" s="216"/>
      <c r="GPZ186" s="216"/>
      <c r="GQA186" s="216"/>
      <c r="GQB186" s="216"/>
      <c r="GQC186" s="216"/>
      <c r="GQD186" s="216"/>
      <c r="GQE186" s="216"/>
      <c r="GQF186" s="216"/>
      <c r="GQG186" s="216"/>
      <c r="GQH186" s="216"/>
      <c r="GQI186" s="216"/>
      <c r="GQJ186" s="216"/>
      <c r="GQK186" s="216"/>
      <c r="GQL186" s="216"/>
      <c r="GQM186" s="216"/>
      <c r="GQN186" s="216"/>
      <c r="GQO186" s="216"/>
      <c r="GQP186" s="216"/>
      <c r="GQQ186" s="216"/>
      <c r="GQR186" s="216"/>
      <c r="GQS186" s="216"/>
      <c r="GQT186" s="216"/>
      <c r="GQU186" s="216"/>
      <c r="GQV186" s="216"/>
      <c r="GQW186" s="216"/>
      <c r="GQX186" s="216"/>
      <c r="GQY186" s="216"/>
      <c r="GQZ186" s="216"/>
      <c r="GRA186" s="216"/>
      <c r="GRB186" s="216"/>
      <c r="GRC186" s="216"/>
      <c r="GRD186" s="216"/>
      <c r="GRE186" s="216"/>
      <c r="GRF186" s="216"/>
      <c r="GRG186" s="216"/>
      <c r="GRH186" s="216"/>
      <c r="GRI186" s="216"/>
      <c r="GRJ186" s="216"/>
      <c r="GRK186" s="216"/>
      <c r="GRL186" s="216"/>
      <c r="GRM186" s="216"/>
      <c r="GRN186" s="216"/>
      <c r="GRO186" s="216"/>
      <c r="GRP186" s="216"/>
      <c r="GRQ186" s="216"/>
      <c r="GRR186" s="216"/>
      <c r="GRS186" s="216"/>
      <c r="GRT186" s="216"/>
      <c r="GRU186" s="216"/>
      <c r="GRV186" s="216"/>
      <c r="GRW186" s="216"/>
      <c r="GRX186" s="216"/>
      <c r="GRY186" s="216"/>
      <c r="GRZ186" s="216"/>
      <c r="GSA186" s="216"/>
      <c r="GSB186" s="216"/>
      <c r="GSC186" s="216"/>
      <c r="GSD186" s="216"/>
      <c r="GSE186" s="216"/>
      <c r="GSF186" s="216"/>
      <c r="GSG186" s="216"/>
      <c r="GSH186" s="216"/>
      <c r="GSI186" s="216"/>
      <c r="GSJ186" s="216"/>
      <c r="GSK186" s="216"/>
      <c r="GSL186" s="216"/>
      <c r="GSM186" s="216"/>
      <c r="GSN186" s="216"/>
      <c r="GSO186" s="216"/>
      <c r="GSP186" s="216"/>
      <c r="GSQ186" s="216"/>
      <c r="GSR186" s="216"/>
      <c r="GSS186" s="216"/>
      <c r="GST186" s="216"/>
      <c r="GSU186" s="216"/>
      <c r="GSV186" s="216"/>
      <c r="GSW186" s="216"/>
      <c r="GSX186" s="216"/>
      <c r="GSY186" s="216"/>
      <c r="GSZ186" s="216"/>
      <c r="GTA186" s="216"/>
      <c r="GTB186" s="216"/>
      <c r="GTC186" s="216"/>
      <c r="GTD186" s="216"/>
      <c r="GTE186" s="216"/>
      <c r="GTF186" s="216"/>
      <c r="GTG186" s="216"/>
      <c r="GTH186" s="216"/>
      <c r="GTI186" s="216"/>
      <c r="GTJ186" s="216"/>
      <c r="GTK186" s="216"/>
      <c r="GTL186" s="216"/>
      <c r="GTM186" s="216"/>
      <c r="GTN186" s="216"/>
      <c r="GTO186" s="216"/>
      <c r="GTP186" s="216"/>
      <c r="GTQ186" s="216"/>
      <c r="GTR186" s="216"/>
      <c r="GTS186" s="216"/>
      <c r="GTT186" s="216"/>
      <c r="GTU186" s="216"/>
      <c r="GTV186" s="216"/>
      <c r="GTW186" s="216"/>
      <c r="GTX186" s="216"/>
      <c r="GTY186" s="216"/>
      <c r="GTZ186" s="216"/>
      <c r="GUA186" s="216"/>
      <c r="GUB186" s="216"/>
      <c r="GUC186" s="216"/>
      <c r="GUD186" s="216"/>
      <c r="GUE186" s="216"/>
      <c r="GUF186" s="216"/>
      <c r="GUG186" s="216"/>
      <c r="GUH186" s="216"/>
      <c r="GUI186" s="216"/>
      <c r="GUJ186" s="216"/>
      <c r="GUK186" s="216"/>
      <c r="GUL186" s="216"/>
      <c r="GUM186" s="216"/>
      <c r="GUN186" s="216"/>
      <c r="GUO186" s="216"/>
      <c r="GUP186" s="216"/>
      <c r="GUQ186" s="216"/>
      <c r="GUR186" s="216"/>
      <c r="GUS186" s="216"/>
      <c r="GUT186" s="216"/>
      <c r="GUU186" s="216"/>
      <c r="GUV186" s="216"/>
      <c r="GUW186" s="216"/>
      <c r="GUX186" s="216"/>
      <c r="GUY186" s="216"/>
      <c r="GUZ186" s="216"/>
      <c r="GVA186" s="216"/>
      <c r="GVB186" s="216"/>
      <c r="GVC186" s="216"/>
      <c r="GVD186" s="216"/>
      <c r="GVE186" s="216"/>
      <c r="GVF186" s="216"/>
      <c r="GVG186" s="216"/>
      <c r="GVH186" s="216"/>
      <c r="GVI186" s="216"/>
      <c r="GVJ186" s="216"/>
      <c r="GVK186" s="216"/>
      <c r="GVL186" s="216"/>
      <c r="GVM186" s="216"/>
      <c r="GVN186" s="216"/>
      <c r="GVO186" s="216"/>
      <c r="GVP186" s="216"/>
      <c r="GVQ186" s="216"/>
      <c r="GVR186" s="216"/>
      <c r="GVS186" s="216"/>
      <c r="GVT186" s="216"/>
      <c r="GVU186" s="216"/>
      <c r="GVV186" s="216"/>
      <c r="GVW186" s="216"/>
      <c r="GVX186" s="216"/>
      <c r="GVY186" s="216"/>
      <c r="GVZ186" s="216"/>
      <c r="GWA186" s="216"/>
      <c r="GWB186" s="216"/>
      <c r="GWC186" s="216"/>
      <c r="GWD186" s="216"/>
      <c r="GWE186" s="216"/>
      <c r="GWF186" s="216"/>
      <c r="GWG186" s="216"/>
      <c r="GWH186" s="216"/>
      <c r="GWI186" s="216"/>
      <c r="GWJ186" s="216"/>
      <c r="GWK186" s="216"/>
      <c r="GWL186" s="216"/>
      <c r="GWM186" s="216"/>
      <c r="GWN186" s="216"/>
      <c r="GWO186" s="216"/>
      <c r="GWP186" s="216"/>
      <c r="GWQ186" s="216"/>
      <c r="GWR186" s="216"/>
      <c r="GWS186" s="216"/>
      <c r="GWT186" s="216"/>
      <c r="GWU186" s="216"/>
      <c r="GWV186" s="216"/>
      <c r="GWW186" s="216"/>
      <c r="GWX186" s="216"/>
      <c r="GWY186" s="216"/>
      <c r="GWZ186" s="216"/>
      <c r="GXA186" s="216"/>
      <c r="GXB186" s="216"/>
      <c r="GXC186" s="216"/>
      <c r="GXD186" s="216"/>
      <c r="GXE186" s="216"/>
      <c r="GXF186" s="216"/>
      <c r="GXG186" s="216"/>
      <c r="GXH186" s="216"/>
      <c r="GXI186" s="216"/>
      <c r="GXJ186" s="216"/>
      <c r="GXK186" s="216"/>
      <c r="GXL186" s="216"/>
      <c r="GXM186" s="216"/>
      <c r="GXN186" s="216"/>
      <c r="GXO186" s="216"/>
      <c r="GXP186" s="216"/>
      <c r="GXQ186" s="216"/>
      <c r="GXR186" s="216"/>
      <c r="GXS186" s="216"/>
      <c r="GXT186" s="216"/>
      <c r="GXU186" s="216"/>
      <c r="GXV186" s="216"/>
      <c r="GXW186" s="216"/>
      <c r="GXX186" s="216"/>
      <c r="GXY186" s="216"/>
      <c r="GXZ186" s="216"/>
      <c r="GYA186" s="216"/>
      <c r="GYB186" s="216"/>
      <c r="GYC186" s="216"/>
      <c r="GYD186" s="216"/>
      <c r="GYE186" s="216"/>
      <c r="GYF186" s="216"/>
      <c r="GYG186" s="216"/>
      <c r="GYH186" s="216"/>
      <c r="GYI186" s="216"/>
      <c r="GYJ186" s="216"/>
      <c r="GYK186" s="216"/>
      <c r="GYL186" s="216"/>
      <c r="GYM186" s="216"/>
      <c r="GYN186" s="216"/>
      <c r="GYO186" s="216"/>
      <c r="GYP186" s="216"/>
      <c r="GYQ186" s="216"/>
      <c r="GYR186" s="216"/>
      <c r="GYS186" s="216"/>
      <c r="GYT186" s="216"/>
      <c r="GYU186" s="216"/>
      <c r="GYV186" s="216"/>
      <c r="GYW186" s="216"/>
      <c r="GYX186" s="216"/>
      <c r="GYY186" s="216"/>
      <c r="GYZ186" s="216"/>
      <c r="GZA186" s="216"/>
      <c r="GZB186" s="216"/>
      <c r="GZC186" s="216"/>
      <c r="GZD186" s="216"/>
      <c r="GZE186" s="216"/>
      <c r="GZF186" s="216"/>
      <c r="GZG186" s="216"/>
      <c r="GZH186" s="216"/>
      <c r="GZI186" s="216"/>
      <c r="GZJ186" s="216"/>
      <c r="GZK186" s="216"/>
      <c r="GZL186" s="216"/>
      <c r="GZM186" s="216"/>
      <c r="GZN186" s="216"/>
      <c r="GZO186" s="216"/>
      <c r="GZP186" s="216"/>
      <c r="GZQ186" s="216"/>
      <c r="GZR186" s="216"/>
      <c r="GZS186" s="216"/>
      <c r="GZT186" s="216"/>
      <c r="GZU186" s="216"/>
      <c r="GZV186" s="216"/>
      <c r="GZW186" s="216"/>
      <c r="GZX186" s="216"/>
      <c r="GZY186" s="216"/>
      <c r="GZZ186" s="216"/>
      <c r="HAA186" s="216"/>
      <c r="HAB186" s="216"/>
      <c r="HAC186" s="216"/>
      <c r="HAD186" s="216"/>
      <c r="HAE186" s="216"/>
      <c r="HAF186" s="216"/>
      <c r="HAG186" s="216"/>
      <c r="HAH186" s="216"/>
      <c r="HAI186" s="216"/>
      <c r="HAJ186" s="216"/>
      <c r="HAK186" s="216"/>
      <c r="HAL186" s="216"/>
      <c r="HAM186" s="216"/>
      <c r="HAN186" s="216"/>
      <c r="HAO186" s="216"/>
      <c r="HAP186" s="216"/>
      <c r="HAQ186" s="216"/>
      <c r="HAR186" s="216"/>
      <c r="HAS186" s="216"/>
      <c r="HAT186" s="216"/>
      <c r="HAU186" s="216"/>
      <c r="HAV186" s="216"/>
      <c r="HAW186" s="216"/>
      <c r="HAX186" s="216"/>
      <c r="HAY186" s="216"/>
      <c r="HAZ186" s="216"/>
      <c r="HBA186" s="216"/>
      <c r="HBB186" s="216"/>
      <c r="HBC186" s="216"/>
      <c r="HBD186" s="216"/>
      <c r="HBE186" s="216"/>
      <c r="HBF186" s="216"/>
      <c r="HBG186" s="216"/>
      <c r="HBH186" s="216"/>
      <c r="HBI186" s="216"/>
      <c r="HBJ186" s="216"/>
      <c r="HBK186" s="216"/>
      <c r="HBL186" s="216"/>
      <c r="HBM186" s="216"/>
      <c r="HBN186" s="216"/>
      <c r="HBO186" s="216"/>
      <c r="HBP186" s="216"/>
      <c r="HBQ186" s="216"/>
      <c r="HBR186" s="216"/>
      <c r="HBS186" s="216"/>
      <c r="HBT186" s="216"/>
      <c r="HBU186" s="216"/>
      <c r="HBV186" s="216"/>
      <c r="HBW186" s="216"/>
      <c r="HBX186" s="216"/>
      <c r="HBY186" s="216"/>
      <c r="HBZ186" s="216"/>
      <c r="HCA186" s="216"/>
      <c r="HCB186" s="216"/>
      <c r="HCC186" s="216"/>
      <c r="HCD186" s="216"/>
      <c r="HCE186" s="216"/>
      <c r="HCF186" s="216"/>
      <c r="HCG186" s="216"/>
      <c r="HCH186" s="216"/>
      <c r="HCI186" s="216"/>
      <c r="HCJ186" s="216"/>
      <c r="HCK186" s="216"/>
      <c r="HCL186" s="216"/>
      <c r="HCM186" s="216"/>
      <c r="HCN186" s="216"/>
      <c r="HCO186" s="216"/>
      <c r="HCP186" s="216"/>
      <c r="HCQ186" s="216"/>
      <c r="HCR186" s="216"/>
      <c r="HCS186" s="216"/>
      <c r="HCT186" s="216"/>
      <c r="HCU186" s="216"/>
      <c r="HCV186" s="216"/>
      <c r="HCW186" s="216"/>
      <c r="HCX186" s="216"/>
      <c r="HCY186" s="216"/>
      <c r="HCZ186" s="216"/>
      <c r="HDA186" s="216"/>
      <c r="HDB186" s="216"/>
      <c r="HDC186" s="216"/>
      <c r="HDD186" s="216"/>
      <c r="HDE186" s="216"/>
      <c r="HDF186" s="216"/>
      <c r="HDG186" s="216"/>
      <c r="HDH186" s="216"/>
      <c r="HDI186" s="216"/>
      <c r="HDJ186" s="216"/>
      <c r="HDK186" s="216"/>
      <c r="HDL186" s="216"/>
      <c r="HDM186" s="216"/>
      <c r="HDN186" s="216"/>
      <c r="HDO186" s="216"/>
      <c r="HDP186" s="216"/>
      <c r="HDQ186" s="216"/>
      <c r="HDR186" s="216"/>
      <c r="HDS186" s="216"/>
      <c r="HDT186" s="216"/>
      <c r="HDU186" s="216"/>
      <c r="HDV186" s="216"/>
      <c r="HDW186" s="216"/>
      <c r="HDX186" s="216"/>
      <c r="HDY186" s="216"/>
      <c r="HDZ186" s="216"/>
      <c r="HEA186" s="216"/>
      <c r="HEB186" s="216"/>
      <c r="HEC186" s="216"/>
      <c r="HED186" s="216"/>
      <c r="HEE186" s="216"/>
      <c r="HEF186" s="216"/>
      <c r="HEG186" s="216"/>
      <c r="HEH186" s="216"/>
      <c r="HEI186" s="216"/>
      <c r="HEJ186" s="216"/>
      <c r="HEK186" s="216"/>
      <c r="HEL186" s="216"/>
      <c r="HEM186" s="216"/>
      <c r="HEN186" s="216"/>
      <c r="HEO186" s="216"/>
      <c r="HEP186" s="216"/>
      <c r="HEQ186" s="216"/>
      <c r="HER186" s="216"/>
      <c r="HES186" s="216"/>
      <c r="HET186" s="216"/>
      <c r="HEU186" s="216"/>
      <c r="HEV186" s="216"/>
      <c r="HEW186" s="216"/>
      <c r="HEX186" s="216"/>
      <c r="HEY186" s="216"/>
      <c r="HEZ186" s="216"/>
      <c r="HFA186" s="216"/>
      <c r="HFB186" s="216"/>
      <c r="HFC186" s="216"/>
      <c r="HFD186" s="216"/>
      <c r="HFE186" s="216"/>
      <c r="HFF186" s="216"/>
      <c r="HFG186" s="216"/>
      <c r="HFH186" s="216"/>
      <c r="HFI186" s="216"/>
      <c r="HFJ186" s="216"/>
      <c r="HFK186" s="216"/>
      <c r="HFL186" s="216"/>
      <c r="HFM186" s="216"/>
      <c r="HFN186" s="216"/>
      <c r="HFO186" s="216"/>
      <c r="HFP186" s="216"/>
      <c r="HFQ186" s="216"/>
      <c r="HFR186" s="216"/>
      <c r="HFS186" s="216"/>
      <c r="HFT186" s="216"/>
      <c r="HFU186" s="216"/>
      <c r="HFV186" s="216"/>
      <c r="HFW186" s="216"/>
      <c r="HFX186" s="216"/>
      <c r="HFY186" s="216"/>
      <c r="HFZ186" s="216"/>
      <c r="HGA186" s="216"/>
      <c r="HGB186" s="216"/>
      <c r="HGC186" s="216"/>
      <c r="HGD186" s="216"/>
      <c r="HGE186" s="216"/>
      <c r="HGF186" s="216"/>
      <c r="HGG186" s="216"/>
      <c r="HGH186" s="216"/>
      <c r="HGI186" s="216"/>
      <c r="HGJ186" s="216"/>
      <c r="HGK186" s="216"/>
      <c r="HGL186" s="216"/>
      <c r="HGM186" s="216"/>
      <c r="HGN186" s="216"/>
      <c r="HGO186" s="216"/>
      <c r="HGP186" s="216"/>
      <c r="HGQ186" s="216"/>
      <c r="HGR186" s="216"/>
      <c r="HGS186" s="216"/>
      <c r="HGT186" s="216"/>
      <c r="HGU186" s="216"/>
      <c r="HGV186" s="216"/>
      <c r="HGW186" s="216"/>
      <c r="HGX186" s="216"/>
      <c r="HGY186" s="216"/>
      <c r="HGZ186" s="216"/>
      <c r="HHA186" s="216"/>
      <c r="HHB186" s="216"/>
      <c r="HHC186" s="216"/>
      <c r="HHD186" s="216"/>
      <c r="HHE186" s="216"/>
      <c r="HHF186" s="216"/>
      <c r="HHG186" s="216"/>
      <c r="HHH186" s="216"/>
      <c r="HHI186" s="216"/>
      <c r="HHJ186" s="216"/>
      <c r="HHK186" s="216"/>
      <c r="HHL186" s="216"/>
      <c r="HHM186" s="216"/>
      <c r="HHN186" s="216"/>
      <c r="HHO186" s="216"/>
      <c r="HHP186" s="216"/>
      <c r="HHQ186" s="216"/>
      <c r="HHR186" s="216"/>
      <c r="HHS186" s="216"/>
      <c r="HHT186" s="216"/>
      <c r="HHU186" s="216"/>
      <c r="HHV186" s="216"/>
      <c r="HHW186" s="216"/>
      <c r="HHX186" s="216"/>
      <c r="HHY186" s="216"/>
      <c r="HHZ186" s="216"/>
      <c r="HIA186" s="216"/>
      <c r="HIB186" s="216"/>
      <c r="HIC186" s="216"/>
      <c r="HID186" s="216"/>
      <c r="HIE186" s="216"/>
      <c r="HIF186" s="216"/>
      <c r="HIG186" s="216"/>
      <c r="HIH186" s="216"/>
      <c r="HII186" s="216"/>
      <c r="HIJ186" s="216"/>
      <c r="HIK186" s="216"/>
      <c r="HIL186" s="216"/>
      <c r="HIM186" s="216"/>
      <c r="HIN186" s="216"/>
      <c r="HIO186" s="216"/>
      <c r="HIP186" s="216"/>
      <c r="HIQ186" s="216"/>
      <c r="HIR186" s="216"/>
      <c r="HIS186" s="216"/>
      <c r="HIT186" s="216"/>
      <c r="HIU186" s="216"/>
      <c r="HIV186" s="216"/>
      <c r="HIW186" s="216"/>
      <c r="HIX186" s="216"/>
      <c r="HIY186" s="216"/>
      <c r="HIZ186" s="216"/>
      <c r="HJA186" s="216"/>
      <c r="HJB186" s="216"/>
      <c r="HJC186" s="216"/>
      <c r="HJD186" s="216"/>
      <c r="HJE186" s="216"/>
      <c r="HJF186" s="216"/>
      <c r="HJG186" s="216"/>
      <c r="HJH186" s="216"/>
      <c r="HJI186" s="216"/>
      <c r="HJJ186" s="216"/>
      <c r="HJK186" s="216"/>
      <c r="HJL186" s="216"/>
      <c r="HJM186" s="216"/>
      <c r="HJN186" s="216"/>
      <c r="HJO186" s="216"/>
      <c r="HJP186" s="216"/>
      <c r="HJQ186" s="216"/>
      <c r="HJR186" s="216"/>
      <c r="HJS186" s="216"/>
      <c r="HJT186" s="216"/>
      <c r="HJU186" s="216"/>
      <c r="HJV186" s="216"/>
      <c r="HJW186" s="216"/>
      <c r="HJX186" s="216"/>
      <c r="HJY186" s="216"/>
      <c r="HJZ186" s="216"/>
      <c r="HKA186" s="216"/>
      <c r="HKB186" s="216"/>
      <c r="HKC186" s="216"/>
      <c r="HKD186" s="216"/>
      <c r="HKE186" s="216"/>
      <c r="HKF186" s="216"/>
      <c r="HKG186" s="216"/>
      <c r="HKH186" s="216"/>
      <c r="HKI186" s="216"/>
      <c r="HKJ186" s="216"/>
      <c r="HKK186" s="216"/>
      <c r="HKL186" s="216"/>
      <c r="HKM186" s="216"/>
      <c r="HKN186" s="216"/>
      <c r="HKO186" s="216"/>
      <c r="HKP186" s="216"/>
      <c r="HKQ186" s="216"/>
      <c r="HKR186" s="216"/>
      <c r="HKS186" s="216"/>
      <c r="HKT186" s="216"/>
      <c r="HKU186" s="216"/>
      <c r="HKV186" s="216"/>
      <c r="HKW186" s="216"/>
      <c r="HKX186" s="216"/>
      <c r="HKY186" s="216"/>
      <c r="HKZ186" s="216"/>
      <c r="HLA186" s="216"/>
      <c r="HLB186" s="216"/>
      <c r="HLC186" s="216"/>
      <c r="HLD186" s="216"/>
      <c r="HLE186" s="216"/>
      <c r="HLF186" s="216"/>
      <c r="HLG186" s="216"/>
      <c r="HLH186" s="216"/>
      <c r="HLI186" s="216"/>
      <c r="HLJ186" s="216"/>
      <c r="HLK186" s="216"/>
      <c r="HLL186" s="216"/>
      <c r="HLM186" s="216"/>
      <c r="HLN186" s="216"/>
      <c r="HLO186" s="216"/>
      <c r="HLP186" s="216"/>
      <c r="HLQ186" s="216"/>
      <c r="HLR186" s="216"/>
      <c r="HLS186" s="216"/>
      <c r="HLT186" s="216"/>
      <c r="HLU186" s="216"/>
      <c r="HLV186" s="216"/>
      <c r="HLW186" s="216"/>
      <c r="HLX186" s="216"/>
      <c r="HLY186" s="216"/>
      <c r="HLZ186" s="216"/>
      <c r="HMA186" s="216"/>
      <c r="HMB186" s="216"/>
      <c r="HMC186" s="216"/>
      <c r="HMD186" s="216"/>
      <c r="HME186" s="216"/>
      <c r="HMF186" s="216"/>
      <c r="HMG186" s="216"/>
      <c r="HMH186" s="216"/>
      <c r="HMI186" s="216"/>
      <c r="HMJ186" s="216"/>
      <c r="HMK186" s="216"/>
      <c r="HML186" s="216"/>
      <c r="HMM186" s="216"/>
      <c r="HMN186" s="216"/>
      <c r="HMO186" s="216"/>
      <c r="HMP186" s="216"/>
      <c r="HMQ186" s="216"/>
      <c r="HMR186" s="216"/>
      <c r="HMS186" s="216"/>
      <c r="HMT186" s="216"/>
      <c r="HMU186" s="216"/>
      <c r="HMV186" s="216"/>
      <c r="HMW186" s="216"/>
      <c r="HMX186" s="216"/>
      <c r="HMY186" s="216"/>
      <c r="HMZ186" s="216"/>
      <c r="HNA186" s="216"/>
      <c r="HNB186" s="216"/>
      <c r="HNC186" s="216"/>
      <c r="HND186" s="216"/>
      <c r="HNE186" s="216"/>
      <c r="HNF186" s="216"/>
      <c r="HNG186" s="216"/>
      <c r="HNH186" s="216"/>
      <c r="HNI186" s="216"/>
      <c r="HNJ186" s="216"/>
      <c r="HNK186" s="216"/>
      <c r="HNL186" s="216"/>
      <c r="HNM186" s="216"/>
      <c r="HNN186" s="216"/>
      <c r="HNO186" s="216"/>
      <c r="HNP186" s="216"/>
      <c r="HNQ186" s="216"/>
      <c r="HNR186" s="216"/>
      <c r="HNS186" s="216"/>
      <c r="HNT186" s="216"/>
      <c r="HNU186" s="216"/>
      <c r="HNV186" s="216"/>
      <c r="HNW186" s="216"/>
      <c r="HNX186" s="216"/>
      <c r="HNY186" s="216"/>
      <c r="HNZ186" s="216"/>
      <c r="HOA186" s="216"/>
      <c r="HOB186" s="216"/>
      <c r="HOC186" s="216"/>
      <c r="HOD186" s="216"/>
      <c r="HOE186" s="216"/>
      <c r="HOF186" s="216"/>
      <c r="HOG186" s="216"/>
      <c r="HOH186" s="216"/>
      <c r="HOI186" s="216"/>
      <c r="HOJ186" s="216"/>
      <c r="HOK186" s="216"/>
      <c r="HOL186" s="216"/>
      <c r="HOM186" s="216"/>
      <c r="HON186" s="216"/>
      <c r="HOO186" s="216"/>
      <c r="HOP186" s="216"/>
      <c r="HOQ186" s="216"/>
      <c r="HOR186" s="216"/>
      <c r="HOS186" s="216"/>
      <c r="HOT186" s="216"/>
      <c r="HOU186" s="216"/>
      <c r="HOV186" s="216"/>
      <c r="HOW186" s="216"/>
      <c r="HOX186" s="216"/>
      <c r="HOY186" s="216"/>
      <c r="HOZ186" s="216"/>
      <c r="HPA186" s="216"/>
      <c r="HPB186" s="216"/>
      <c r="HPC186" s="216"/>
      <c r="HPD186" s="216"/>
      <c r="HPE186" s="216"/>
      <c r="HPF186" s="216"/>
      <c r="HPG186" s="216"/>
      <c r="HPH186" s="216"/>
      <c r="HPI186" s="216"/>
      <c r="HPJ186" s="216"/>
      <c r="HPK186" s="216"/>
      <c r="HPL186" s="216"/>
      <c r="HPM186" s="216"/>
      <c r="HPN186" s="216"/>
      <c r="HPO186" s="216"/>
      <c r="HPP186" s="216"/>
      <c r="HPQ186" s="216"/>
      <c r="HPR186" s="216"/>
      <c r="HPS186" s="216"/>
      <c r="HPT186" s="216"/>
      <c r="HPU186" s="216"/>
      <c r="HPV186" s="216"/>
      <c r="HPW186" s="216"/>
      <c r="HPX186" s="216"/>
      <c r="HPY186" s="216"/>
      <c r="HPZ186" s="216"/>
      <c r="HQA186" s="216"/>
      <c r="HQB186" s="216"/>
      <c r="HQC186" s="216"/>
      <c r="HQD186" s="216"/>
      <c r="HQE186" s="216"/>
      <c r="HQF186" s="216"/>
      <c r="HQG186" s="216"/>
      <c r="HQH186" s="216"/>
      <c r="HQI186" s="216"/>
      <c r="HQJ186" s="216"/>
      <c r="HQK186" s="216"/>
      <c r="HQL186" s="216"/>
      <c r="HQM186" s="216"/>
      <c r="HQN186" s="216"/>
      <c r="HQO186" s="216"/>
      <c r="HQP186" s="216"/>
      <c r="HQQ186" s="216"/>
      <c r="HQR186" s="216"/>
      <c r="HQS186" s="216"/>
      <c r="HQT186" s="216"/>
      <c r="HQU186" s="216"/>
      <c r="HQV186" s="216"/>
      <c r="HQW186" s="216"/>
      <c r="HQX186" s="216"/>
      <c r="HQY186" s="216"/>
      <c r="HQZ186" s="216"/>
      <c r="HRA186" s="216"/>
      <c r="HRB186" s="216"/>
      <c r="HRC186" s="216"/>
      <c r="HRD186" s="216"/>
      <c r="HRE186" s="216"/>
      <c r="HRF186" s="216"/>
      <c r="HRG186" s="216"/>
      <c r="HRH186" s="216"/>
      <c r="HRI186" s="216"/>
      <c r="HRJ186" s="216"/>
      <c r="HRK186" s="216"/>
      <c r="HRL186" s="216"/>
      <c r="HRM186" s="216"/>
      <c r="HRN186" s="216"/>
      <c r="HRO186" s="216"/>
      <c r="HRP186" s="216"/>
      <c r="HRQ186" s="216"/>
      <c r="HRR186" s="216"/>
      <c r="HRS186" s="216"/>
      <c r="HRT186" s="216"/>
      <c r="HRU186" s="216"/>
      <c r="HRV186" s="216"/>
      <c r="HRW186" s="216"/>
      <c r="HRX186" s="216"/>
      <c r="HRY186" s="216"/>
      <c r="HRZ186" s="216"/>
      <c r="HSA186" s="216"/>
      <c r="HSB186" s="216"/>
      <c r="HSC186" s="216"/>
      <c r="HSD186" s="216"/>
      <c r="HSE186" s="216"/>
      <c r="HSF186" s="216"/>
      <c r="HSG186" s="216"/>
      <c r="HSH186" s="216"/>
      <c r="HSI186" s="216"/>
      <c r="HSJ186" s="216"/>
      <c r="HSK186" s="216"/>
      <c r="HSL186" s="216"/>
      <c r="HSM186" s="216"/>
      <c r="HSN186" s="216"/>
      <c r="HSO186" s="216"/>
      <c r="HSP186" s="216"/>
      <c r="HSQ186" s="216"/>
      <c r="HSR186" s="216"/>
      <c r="HSS186" s="216"/>
      <c r="HST186" s="216"/>
      <c r="HSU186" s="216"/>
      <c r="HSV186" s="216"/>
      <c r="HSW186" s="216"/>
      <c r="HSX186" s="216"/>
      <c r="HSY186" s="216"/>
      <c r="HSZ186" s="216"/>
      <c r="HTA186" s="216"/>
      <c r="HTB186" s="216"/>
      <c r="HTC186" s="216"/>
      <c r="HTD186" s="216"/>
      <c r="HTE186" s="216"/>
      <c r="HTF186" s="216"/>
      <c r="HTG186" s="216"/>
      <c r="HTH186" s="216"/>
      <c r="HTI186" s="216"/>
      <c r="HTJ186" s="216"/>
      <c r="HTK186" s="216"/>
      <c r="HTL186" s="216"/>
      <c r="HTM186" s="216"/>
      <c r="HTN186" s="216"/>
      <c r="HTO186" s="216"/>
      <c r="HTP186" s="216"/>
      <c r="HTQ186" s="216"/>
      <c r="HTR186" s="216"/>
      <c r="HTS186" s="216"/>
      <c r="HTT186" s="216"/>
      <c r="HTU186" s="216"/>
      <c r="HTV186" s="216"/>
      <c r="HTW186" s="216"/>
      <c r="HTX186" s="216"/>
      <c r="HTY186" s="216"/>
      <c r="HTZ186" s="216"/>
      <c r="HUA186" s="216"/>
      <c r="HUB186" s="216"/>
      <c r="HUC186" s="216"/>
      <c r="HUD186" s="216"/>
      <c r="HUE186" s="216"/>
      <c r="HUF186" s="216"/>
      <c r="HUG186" s="216"/>
      <c r="HUH186" s="216"/>
      <c r="HUI186" s="216"/>
      <c r="HUJ186" s="216"/>
      <c r="HUK186" s="216"/>
      <c r="HUL186" s="216"/>
      <c r="HUM186" s="216"/>
      <c r="HUN186" s="216"/>
      <c r="HUO186" s="216"/>
      <c r="HUP186" s="216"/>
      <c r="HUQ186" s="216"/>
      <c r="HUR186" s="216"/>
      <c r="HUS186" s="216"/>
      <c r="HUT186" s="216"/>
      <c r="HUU186" s="216"/>
      <c r="HUV186" s="216"/>
      <c r="HUW186" s="216"/>
      <c r="HUX186" s="216"/>
      <c r="HUY186" s="216"/>
      <c r="HUZ186" s="216"/>
      <c r="HVA186" s="216"/>
      <c r="HVB186" s="216"/>
      <c r="HVC186" s="216"/>
      <c r="HVD186" s="216"/>
      <c r="HVE186" s="216"/>
      <c r="HVF186" s="216"/>
      <c r="HVG186" s="216"/>
      <c r="HVH186" s="216"/>
      <c r="HVI186" s="216"/>
      <c r="HVJ186" s="216"/>
      <c r="HVK186" s="216"/>
      <c r="HVL186" s="216"/>
      <c r="HVM186" s="216"/>
      <c r="HVN186" s="216"/>
      <c r="HVO186" s="216"/>
      <c r="HVP186" s="216"/>
      <c r="HVQ186" s="216"/>
      <c r="HVR186" s="216"/>
      <c r="HVS186" s="216"/>
      <c r="HVT186" s="216"/>
      <c r="HVU186" s="216"/>
      <c r="HVV186" s="216"/>
      <c r="HVW186" s="216"/>
      <c r="HVX186" s="216"/>
      <c r="HVY186" s="216"/>
      <c r="HVZ186" s="216"/>
      <c r="HWA186" s="216"/>
      <c r="HWB186" s="216"/>
      <c r="HWC186" s="216"/>
      <c r="HWD186" s="216"/>
      <c r="HWE186" s="216"/>
      <c r="HWF186" s="216"/>
      <c r="HWG186" s="216"/>
      <c r="HWH186" s="216"/>
      <c r="HWI186" s="216"/>
      <c r="HWJ186" s="216"/>
      <c r="HWK186" s="216"/>
      <c r="HWL186" s="216"/>
      <c r="HWM186" s="216"/>
      <c r="HWN186" s="216"/>
      <c r="HWO186" s="216"/>
      <c r="HWP186" s="216"/>
      <c r="HWQ186" s="216"/>
      <c r="HWR186" s="216"/>
      <c r="HWS186" s="216"/>
      <c r="HWT186" s="216"/>
      <c r="HWU186" s="216"/>
      <c r="HWV186" s="216"/>
      <c r="HWW186" s="216"/>
      <c r="HWX186" s="216"/>
      <c r="HWY186" s="216"/>
      <c r="HWZ186" s="216"/>
      <c r="HXA186" s="216"/>
      <c r="HXB186" s="216"/>
      <c r="HXC186" s="216"/>
      <c r="HXD186" s="216"/>
      <c r="HXE186" s="216"/>
      <c r="HXF186" s="216"/>
      <c r="HXG186" s="216"/>
      <c r="HXH186" s="216"/>
      <c r="HXI186" s="216"/>
      <c r="HXJ186" s="216"/>
      <c r="HXK186" s="216"/>
      <c r="HXL186" s="216"/>
      <c r="HXM186" s="216"/>
      <c r="HXN186" s="216"/>
      <c r="HXO186" s="216"/>
      <c r="HXP186" s="216"/>
      <c r="HXQ186" s="216"/>
      <c r="HXR186" s="216"/>
      <c r="HXS186" s="216"/>
      <c r="HXT186" s="216"/>
      <c r="HXU186" s="216"/>
      <c r="HXV186" s="216"/>
      <c r="HXW186" s="216"/>
      <c r="HXX186" s="216"/>
      <c r="HXY186" s="216"/>
      <c r="HXZ186" s="216"/>
      <c r="HYA186" s="216"/>
      <c r="HYB186" s="216"/>
      <c r="HYC186" s="216"/>
      <c r="HYD186" s="216"/>
      <c r="HYE186" s="216"/>
      <c r="HYF186" s="216"/>
      <c r="HYG186" s="216"/>
      <c r="HYH186" s="216"/>
      <c r="HYI186" s="216"/>
      <c r="HYJ186" s="216"/>
      <c r="HYK186" s="216"/>
      <c r="HYL186" s="216"/>
      <c r="HYM186" s="216"/>
      <c r="HYN186" s="216"/>
      <c r="HYO186" s="216"/>
      <c r="HYP186" s="216"/>
      <c r="HYQ186" s="216"/>
      <c r="HYR186" s="216"/>
      <c r="HYS186" s="216"/>
      <c r="HYT186" s="216"/>
      <c r="HYU186" s="216"/>
      <c r="HYV186" s="216"/>
      <c r="HYW186" s="216"/>
      <c r="HYX186" s="216"/>
      <c r="HYY186" s="216"/>
      <c r="HYZ186" s="216"/>
      <c r="HZA186" s="216"/>
      <c r="HZB186" s="216"/>
      <c r="HZC186" s="216"/>
      <c r="HZD186" s="216"/>
      <c r="HZE186" s="216"/>
      <c r="HZF186" s="216"/>
      <c r="HZG186" s="216"/>
      <c r="HZH186" s="216"/>
      <c r="HZI186" s="216"/>
      <c r="HZJ186" s="216"/>
      <c r="HZK186" s="216"/>
      <c r="HZL186" s="216"/>
      <c r="HZM186" s="216"/>
      <c r="HZN186" s="216"/>
      <c r="HZO186" s="216"/>
      <c r="HZP186" s="216"/>
      <c r="HZQ186" s="216"/>
      <c r="HZR186" s="216"/>
      <c r="HZS186" s="216"/>
      <c r="HZT186" s="216"/>
      <c r="HZU186" s="216"/>
      <c r="HZV186" s="216"/>
      <c r="HZW186" s="216"/>
      <c r="HZX186" s="216"/>
      <c r="HZY186" s="216"/>
      <c r="HZZ186" s="216"/>
      <c r="IAA186" s="216"/>
      <c r="IAB186" s="216"/>
      <c r="IAC186" s="216"/>
      <c r="IAD186" s="216"/>
      <c r="IAE186" s="216"/>
      <c r="IAF186" s="216"/>
      <c r="IAG186" s="216"/>
      <c r="IAH186" s="216"/>
      <c r="IAI186" s="216"/>
      <c r="IAJ186" s="216"/>
      <c r="IAK186" s="216"/>
      <c r="IAL186" s="216"/>
      <c r="IAM186" s="216"/>
      <c r="IAN186" s="216"/>
      <c r="IAO186" s="216"/>
      <c r="IAP186" s="216"/>
      <c r="IAQ186" s="216"/>
      <c r="IAR186" s="216"/>
      <c r="IAS186" s="216"/>
      <c r="IAT186" s="216"/>
      <c r="IAU186" s="216"/>
      <c r="IAV186" s="216"/>
      <c r="IAW186" s="216"/>
      <c r="IAX186" s="216"/>
      <c r="IAY186" s="216"/>
      <c r="IAZ186" s="216"/>
      <c r="IBA186" s="216"/>
      <c r="IBB186" s="216"/>
      <c r="IBC186" s="216"/>
      <c r="IBD186" s="216"/>
      <c r="IBE186" s="216"/>
      <c r="IBF186" s="216"/>
      <c r="IBG186" s="216"/>
      <c r="IBH186" s="216"/>
      <c r="IBI186" s="216"/>
      <c r="IBJ186" s="216"/>
      <c r="IBK186" s="216"/>
      <c r="IBL186" s="216"/>
      <c r="IBM186" s="216"/>
      <c r="IBN186" s="216"/>
      <c r="IBO186" s="216"/>
      <c r="IBP186" s="216"/>
      <c r="IBQ186" s="216"/>
      <c r="IBR186" s="216"/>
      <c r="IBS186" s="216"/>
      <c r="IBT186" s="216"/>
      <c r="IBU186" s="216"/>
      <c r="IBV186" s="216"/>
      <c r="IBW186" s="216"/>
      <c r="IBX186" s="216"/>
      <c r="IBY186" s="216"/>
      <c r="IBZ186" s="216"/>
      <c r="ICA186" s="216"/>
      <c r="ICB186" s="216"/>
      <c r="ICC186" s="216"/>
      <c r="ICD186" s="216"/>
      <c r="ICE186" s="216"/>
      <c r="ICF186" s="216"/>
      <c r="ICG186" s="216"/>
      <c r="ICH186" s="216"/>
      <c r="ICI186" s="216"/>
      <c r="ICJ186" s="216"/>
      <c r="ICK186" s="216"/>
      <c r="ICL186" s="216"/>
      <c r="ICM186" s="216"/>
      <c r="ICN186" s="216"/>
      <c r="ICO186" s="216"/>
      <c r="ICP186" s="216"/>
      <c r="ICQ186" s="216"/>
      <c r="ICR186" s="216"/>
      <c r="ICS186" s="216"/>
      <c r="ICT186" s="216"/>
      <c r="ICU186" s="216"/>
      <c r="ICV186" s="216"/>
      <c r="ICW186" s="216"/>
      <c r="ICX186" s="216"/>
      <c r="ICY186" s="216"/>
      <c r="ICZ186" s="216"/>
      <c r="IDA186" s="216"/>
      <c r="IDB186" s="216"/>
      <c r="IDC186" s="216"/>
      <c r="IDD186" s="216"/>
      <c r="IDE186" s="216"/>
      <c r="IDF186" s="216"/>
      <c r="IDG186" s="216"/>
      <c r="IDH186" s="216"/>
      <c r="IDI186" s="216"/>
      <c r="IDJ186" s="216"/>
      <c r="IDK186" s="216"/>
      <c r="IDL186" s="216"/>
      <c r="IDM186" s="216"/>
      <c r="IDN186" s="216"/>
      <c r="IDO186" s="216"/>
      <c r="IDP186" s="216"/>
      <c r="IDQ186" s="216"/>
      <c r="IDR186" s="216"/>
      <c r="IDS186" s="216"/>
      <c r="IDT186" s="216"/>
      <c r="IDU186" s="216"/>
      <c r="IDV186" s="216"/>
      <c r="IDW186" s="216"/>
      <c r="IDX186" s="216"/>
      <c r="IDY186" s="216"/>
      <c r="IDZ186" s="216"/>
      <c r="IEA186" s="216"/>
      <c r="IEB186" s="216"/>
      <c r="IEC186" s="216"/>
      <c r="IED186" s="216"/>
      <c r="IEE186" s="216"/>
      <c r="IEF186" s="216"/>
      <c r="IEG186" s="216"/>
      <c r="IEH186" s="216"/>
      <c r="IEI186" s="216"/>
      <c r="IEJ186" s="216"/>
      <c r="IEK186" s="216"/>
      <c r="IEL186" s="216"/>
      <c r="IEM186" s="216"/>
      <c r="IEN186" s="216"/>
      <c r="IEO186" s="216"/>
      <c r="IEP186" s="216"/>
      <c r="IEQ186" s="216"/>
      <c r="IER186" s="216"/>
      <c r="IES186" s="216"/>
      <c r="IET186" s="216"/>
      <c r="IEU186" s="216"/>
      <c r="IEV186" s="216"/>
      <c r="IEW186" s="216"/>
      <c r="IEX186" s="216"/>
      <c r="IEY186" s="216"/>
      <c r="IEZ186" s="216"/>
      <c r="IFA186" s="216"/>
      <c r="IFB186" s="216"/>
      <c r="IFC186" s="216"/>
      <c r="IFD186" s="216"/>
      <c r="IFE186" s="216"/>
      <c r="IFF186" s="216"/>
      <c r="IFG186" s="216"/>
      <c r="IFH186" s="216"/>
      <c r="IFI186" s="216"/>
      <c r="IFJ186" s="216"/>
      <c r="IFK186" s="216"/>
      <c r="IFL186" s="216"/>
      <c r="IFM186" s="216"/>
      <c r="IFN186" s="216"/>
      <c r="IFO186" s="216"/>
      <c r="IFP186" s="216"/>
      <c r="IFQ186" s="216"/>
      <c r="IFR186" s="216"/>
      <c r="IFS186" s="216"/>
      <c r="IFT186" s="216"/>
      <c r="IFU186" s="216"/>
      <c r="IFV186" s="216"/>
      <c r="IFW186" s="216"/>
      <c r="IFX186" s="216"/>
      <c r="IFY186" s="216"/>
      <c r="IFZ186" s="216"/>
      <c r="IGA186" s="216"/>
      <c r="IGB186" s="216"/>
      <c r="IGC186" s="216"/>
      <c r="IGD186" s="216"/>
      <c r="IGE186" s="216"/>
      <c r="IGF186" s="216"/>
      <c r="IGG186" s="216"/>
      <c r="IGH186" s="216"/>
      <c r="IGI186" s="216"/>
      <c r="IGJ186" s="216"/>
      <c r="IGK186" s="216"/>
      <c r="IGL186" s="216"/>
      <c r="IGM186" s="216"/>
      <c r="IGN186" s="216"/>
      <c r="IGO186" s="216"/>
      <c r="IGP186" s="216"/>
      <c r="IGQ186" s="216"/>
      <c r="IGR186" s="216"/>
      <c r="IGS186" s="216"/>
      <c r="IGT186" s="216"/>
      <c r="IGU186" s="216"/>
      <c r="IGV186" s="216"/>
      <c r="IGW186" s="216"/>
      <c r="IGX186" s="216"/>
      <c r="IGY186" s="216"/>
      <c r="IGZ186" s="216"/>
      <c r="IHA186" s="216"/>
      <c r="IHB186" s="216"/>
      <c r="IHC186" s="216"/>
      <c r="IHD186" s="216"/>
      <c r="IHE186" s="216"/>
      <c r="IHF186" s="216"/>
      <c r="IHG186" s="216"/>
      <c r="IHH186" s="216"/>
      <c r="IHI186" s="216"/>
      <c r="IHJ186" s="216"/>
      <c r="IHK186" s="216"/>
      <c r="IHL186" s="216"/>
      <c r="IHM186" s="216"/>
      <c r="IHN186" s="216"/>
      <c r="IHO186" s="216"/>
      <c r="IHP186" s="216"/>
      <c r="IHQ186" s="216"/>
      <c r="IHR186" s="216"/>
      <c r="IHS186" s="216"/>
      <c r="IHT186" s="216"/>
      <c r="IHU186" s="216"/>
      <c r="IHV186" s="216"/>
      <c r="IHW186" s="216"/>
      <c r="IHX186" s="216"/>
      <c r="IHY186" s="216"/>
      <c r="IHZ186" s="216"/>
      <c r="IIA186" s="216"/>
      <c r="IIB186" s="216"/>
      <c r="IIC186" s="216"/>
      <c r="IID186" s="216"/>
      <c r="IIE186" s="216"/>
      <c r="IIF186" s="216"/>
      <c r="IIG186" s="216"/>
      <c r="IIH186" s="216"/>
      <c r="III186" s="216"/>
      <c r="IIJ186" s="216"/>
      <c r="IIK186" s="216"/>
      <c r="IIL186" s="216"/>
      <c r="IIM186" s="216"/>
      <c r="IIN186" s="216"/>
      <c r="IIO186" s="216"/>
      <c r="IIP186" s="216"/>
      <c r="IIQ186" s="216"/>
      <c r="IIR186" s="216"/>
      <c r="IIS186" s="216"/>
      <c r="IIT186" s="216"/>
      <c r="IIU186" s="216"/>
      <c r="IIV186" s="216"/>
      <c r="IIW186" s="216"/>
      <c r="IIX186" s="216"/>
      <c r="IIY186" s="216"/>
      <c r="IIZ186" s="216"/>
      <c r="IJA186" s="216"/>
      <c r="IJB186" s="216"/>
      <c r="IJC186" s="216"/>
      <c r="IJD186" s="216"/>
      <c r="IJE186" s="216"/>
      <c r="IJF186" s="216"/>
      <c r="IJG186" s="216"/>
      <c r="IJH186" s="216"/>
      <c r="IJI186" s="216"/>
      <c r="IJJ186" s="216"/>
      <c r="IJK186" s="216"/>
      <c r="IJL186" s="216"/>
      <c r="IJM186" s="216"/>
      <c r="IJN186" s="216"/>
      <c r="IJO186" s="216"/>
      <c r="IJP186" s="216"/>
      <c r="IJQ186" s="216"/>
      <c r="IJR186" s="216"/>
      <c r="IJS186" s="216"/>
      <c r="IJT186" s="216"/>
      <c r="IJU186" s="216"/>
      <c r="IJV186" s="216"/>
      <c r="IJW186" s="216"/>
      <c r="IJX186" s="216"/>
      <c r="IJY186" s="216"/>
      <c r="IJZ186" s="216"/>
      <c r="IKA186" s="216"/>
      <c r="IKB186" s="216"/>
      <c r="IKC186" s="216"/>
      <c r="IKD186" s="216"/>
      <c r="IKE186" s="216"/>
      <c r="IKF186" s="216"/>
      <c r="IKG186" s="216"/>
      <c r="IKH186" s="216"/>
      <c r="IKI186" s="216"/>
      <c r="IKJ186" s="216"/>
      <c r="IKK186" s="216"/>
      <c r="IKL186" s="216"/>
      <c r="IKM186" s="216"/>
      <c r="IKN186" s="216"/>
      <c r="IKO186" s="216"/>
      <c r="IKP186" s="216"/>
      <c r="IKQ186" s="216"/>
      <c r="IKR186" s="216"/>
      <c r="IKS186" s="216"/>
      <c r="IKT186" s="216"/>
      <c r="IKU186" s="216"/>
      <c r="IKV186" s="216"/>
      <c r="IKW186" s="216"/>
      <c r="IKX186" s="216"/>
      <c r="IKY186" s="216"/>
      <c r="IKZ186" s="216"/>
      <c r="ILA186" s="216"/>
      <c r="ILB186" s="216"/>
      <c r="ILC186" s="216"/>
      <c r="ILD186" s="216"/>
      <c r="ILE186" s="216"/>
      <c r="ILF186" s="216"/>
      <c r="ILG186" s="216"/>
      <c r="ILH186" s="216"/>
      <c r="ILI186" s="216"/>
      <c r="ILJ186" s="216"/>
      <c r="ILK186" s="216"/>
      <c r="ILL186" s="216"/>
      <c r="ILM186" s="216"/>
      <c r="ILN186" s="216"/>
      <c r="ILO186" s="216"/>
      <c r="ILP186" s="216"/>
      <c r="ILQ186" s="216"/>
      <c r="ILR186" s="216"/>
      <c r="ILS186" s="216"/>
      <c r="ILT186" s="216"/>
      <c r="ILU186" s="216"/>
      <c r="ILV186" s="216"/>
      <c r="ILW186" s="216"/>
      <c r="ILX186" s="216"/>
      <c r="ILY186" s="216"/>
      <c r="ILZ186" s="216"/>
      <c r="IMA186" s="216"/>
      <c r="IMB186" s="216"/>
      <c r="IMC186" s="216"/>
      <c r="IMD186" s="216"/>
      <c r="IME186" s="216"/>
      <c r="IMF186" s="216"/>
      <c r="IMG186" s="216"/>
      <c r="IMH186" s="216"/>
      <c r="IMI186" s="216"/>
      <c r="IMJ186" s="216"/>
      <c r="IMK186" s="216"/>
      <c r="IML186" s="216"/>
      <c r="IMM186" s="216"/>
      <c r="IMN186" s="216"/>
      <c r="IMO186" s="216"/>
      <c r="IMP186" s="216"/>
      <c r="IMQ186" s="216"/>
      <c r="IMR186" s="216"/>
      <c r="IMS186" s="216"/>
      <c r="IMT186" s="216"/>
      <c r="IMU186" s="216"/>
      <c r="IMV186" s="216"/>
      <c r="IMW186" s="216"/>
      <c r="IMX186" s="216"/>
      <c r="IMY186" s="216"/>
      <c r="IMZ186" s="216"/>
      <c r="INA186" s="216"/>
      <c r="INB186" s="216"/>
      <c r="INC186" s="216"/>
      <c r="IND186" s="216"/>
      <c r="INE186" s="216"/>
      <c r="INF186" s="216"/>
      <c r="ING186" s="216"/>
      <c r="INH186" s="216"/>
      <c r="INI186" s="216"/>
      <c r="INJ186" s="216"/>
      <c r="INK186" s="216"/>
      <c r="INL186" s="216"/>
      <c r="INM186" s="216"/>
      <c r="INN186" s="216"/>
      <c r="INO186" s="216"/>
      <c r="INP186" s="216"/>
      <c r="INQ186" s="216"/>
      <c r="INR186" s="216"/>
      <c r="INS186" s="216"/>
      <c r="INT186" s="216"/>
      <c r="INU186" s="216"/>
      <c r="INV186" s="216"/>
      <c r="INW186" s="216"/>
      <c r="INX186" s="216"/>
      <c r="INY186" s="216"/>
      <c r="INZ186" s="216"/>
      <c r="IOA186" s="216"/>
      <c r="IOB186" s="216"/>
      <c r="IOC186" s="216"/>
      <c r="IOD186" s="216"/>
      <c r="IOE186" s="216"/>
      <c r="IOF186" s="216"/>
      <c r="IOG186" s="216"/>
      <c r="IOH186" s="216"/>
      <c r="IOI186" s="216"/>
      <c r="IOJ186" s="216"/>
      <c r="IOK186" s="216"/>
      <c r="IOL186" s="216"/>
      <c r="IOM186" s="216"/>
      <c r="ION186" s="216"/>
      <c r="IOO186" s="216"/>
      <c r="IOP186" s="216"/>
      <c r="IOQ186" s="216"/>
      <c r="IOR186" s="216"/>
      <c r="IOS186" s="216"/>
      <c r="IOT186" s="216"/>
      <c r="IOU186" s="216"/>
      <c r="IOV186" s="216"/>
      <c r="IOW186" s="216"/>
      <c r="IOX186" s="216"/>
      <c r="IOY186" s="216"/>
      <c r="IOZ186" s="216"/>
      <c r="IPA186" s="216"/>
      <c r="IPB186" s="216"/>
      <c r="IPC186" s="216"/>
      <c r="IPD186" s="216"/>
      <c r="IPE186" s="216"/>
      <c r="IPF186" s="216"/>
      <c r="IPG186" s="216"/>
      <c r="IPH186" s="216"/>
      <c r="IPI186" s="216"/>
      <c r="IPJ186" s="216"/>
      <c r="IPK186" s="216"/>
      <c r="IPL186" s="216"/>
      <c r="IPM186" s="216"/>
      <c r="IPN186" s="216"/>
      <c r="IPO186" s="216"/>
      <c r="IPP186" s="216"/>
      <c r="IPQ186" s="216"/>
      <c r="IPR186" s="216"/>
      <c r="IPS186" s="216"/>
      <c r="IPT186" s="216"/>
      <c r="IPU186" s="216"/>
      <c r="IPV186" s="216"/>
      <c r="IPW186" s="216"/>
      <c r="IPX186" s="216"/>
      <c r="IPY186" s="216"/>
      <c r="IPZ186" s="216"/>
      <c r="IQA186" s="216"/>
      <c r="IQB186" s="216"/>
      <c r="IQC186" s="216"/>
      <c r="IQD186" s="216"/>
      <c r="IQE186" s="216"/>
      <c r="IQF186" s="216"/>
      <c r="IQG186" s="216"/>
      <c r="IQH186" s="216"/>
      <c r="IQI186" s="216"/>
      <c r="IQJ186" s="216"/>
      <c r="IQK186" s="216"/>
      <c r="IQL186" s="216"/>
      <c r="IQM186" s="216"/>
      <c r="IQN186" s="216"/>
      <c r="IQO186" s="216"/>
      <c r="IQP186" s="216"/>
      <c r="IQQ186" s="216"/>
      <c r="IQR186" s="216"/>
      <c r="IQS186" s="216"/>
      <c r="IQT186" s="216"/>
      <c r="IQU186" s="216"/>
      <c r="IQV186" s="216"/>
      <c r="IQW186" s="216"/>
      <c r="IQX186" s="216"/>
      <c r="IQY186" s="216"/>
      <c r="IQZ186" s="216"/>
      <c r="IRA186" s="216"/>
      <c r="IRB186" s="216"/>
      <c r="IRC186" s="216"/>
      <c r="IRD186" s="216"/>
      <c r="IRE186" s="216"/>
      <c r="IRF186" s="216"/>
      <c r="IRG186" s="216"/>
      <c r="IRH186" s="216"/>
      <c r="IRI186" s="216"/>
      <c r="IRJ186" s="216"/>
      <c r="IRK186" s="216"/>
      <c r="IRL186" s="216"/>
      <c r="IRM186" s="216"/>
      <c r="IRN186" s="216"/>
      <c r="IRO186" s="216"/>
      <c r="IRP186" s="216"/>
      <c r="IRQ186" s="216"/>
      <c r="IRR186" s="216"/>
      <c r="IRS186" s="216"/>
      <c r="IRT186" s="216"/>
      <c r="IRU186" s="216"/>
      <c r="IRV186" s="216"/>
      <c r="IRW186" s="216"/>
      <c r="IRX186" s="216"/>
      <c r="IRY186" s="216"/>
      <c r="IRZ186" s="216"/>
      <c r="ISA186" s="216"/>
      <c r="ISB186" s="216"/>
      <c r="ISC186" s="216"/>
      <c r="ISD186" s="216"/>
      <c r="ISE186" s="216"/>
      <c r="ISF186" s="216"/>
      <c r="ISG186" s="216"/>
      <c r="ISH186" s="216"/>
      <c r="ISI186" s="216"/>
      <c r="ISJ186" s="216"/>
      <c r="ISK186" s="216"/>
      <c r="ISL186" s="216"/>
      <c r="ISM186" s="216"/>
      <c r="ISN186" s="216"/>
      <c r="ISO186" s="216"/>
      <c r="ISP186" s="216"/>
      <c r="ISQ186" s="216"/>
      <c r="ISR186" s="216"/>
      <c r="ISS186" s="216"/>
      <c r="IST186" s="216"/>
      <c r="ISU186" s="216"/>
      <c r="ISV186" s="216"/>
      <c r="ISW186" s="216"/>
      <c r="ISX186" s="216"/>
      <c r="ISY186" s="216"/>
      <c r="ISZ186" s="216"/>
      <c r="ITA186" s="216"/>
      <c r="ITB186" s="216"/>
      <c r="ITC186" s="216"/>
      <c r="ITD186" s="216"/>
      <c r="ITE186" s="216"/>
      <c r="ITF186" s="216"/>
      <c r="ITG186" s="216"/>
      <c r="ITH186" s="216"/>
      <c r="ITI186" s="216"/>
      <c r="ITJ186" s="216"/>
      <c r="ITK186" s="216"/>
      <c r="ITL186" s="216"/>
      <c r="ITM186" s="216"/>
      <c r="ITN186" s="216"/>
      <c r="ITO186" s="216"/>
      <c r="ITP186" s="216"/>
      <c r="ITQ186" s="216"/>
      <c r="ITR186" s="216"/>
      <c r="ITS186" s="216"/>
      <c r="ITT186" s="216"/>
      <c r="ITU186" s="216"/>
      <c r="ITV186" s="216"/>
      <c r="ITW186" s="216"/>
      <c r="ITX186" s="216"/>
      <c r="ITY186" s="216"/>
      <c r="ITZ186" s="216"/>
      <c r="IUA186" s="216"/>
      <c r="IUB186" s="216"/>
      <c r="IUC186" s="216"/>
      <c r="IUD186" s="216"/>
      <c r="IUE186" s="216"/>
      <c r="IUF186" s="216"/>
      <c r="IUG186" s="216"/>
      <c r="IUH186" s="216"/>
      <c r="IUI186" s="216"/>
      <c r="IUJ186" s="216"/>
      <c r="IUK186" s="216"/>
      <c r="IUL186" s="216"/>
      <c r="IUM186" s="216"/>
      <c r="IUN186" s="216"/>
      <c r="IUO186" s="216"/>
      <c r="IUP186" s="216"/>
      <c r="IUQ186" s="216"/>
      <c r="IUR186" s="216"/>
      <c r="IUS186" s="216"/>
      <c r="IUT186" s="216"/>
      <c r="IUU186" s="216"/>
      <c r="IUV186" s="216"/>
      <c r="IUW186" s="216"/>
      <c r="IUX186" s="216"/>
      <c r="IUY186" s="216"/>
      <c r="IUZ186" s="216"/>
      <c r="IVA186" s="216"/>
      <c r="IVB186" s="216"/>
      <c r="IVC186" s="216"/>
      <c r="IVD186" s="216"/>
      <c r="IVE186" s="216"/>
      <c r="IVF186" s="216"/>
      <c r="IVG186" s="216"/>
      <c r="IVH186" s="216"/>
      <c r="IVI186" s="216"/>
      <c r="IVJ186" s="216"/>
      <c r="IVK186" s="216"/>
      <c r="IVL186" s="216"/>
      <c r="IVM186" s="216"/>
      <c r="IVN186" s="216"/>
      <c r="IVO186" s="216"/>
      <c r="IVP186" s="216"/>
      <c r="IVQ186" s="216"/>
      <c r="IVR186" s="216"/>
      <c r="IVS186" s="216"/>
      <c r="IVT186" s="216"/>
      <c r="IVU186" s="216"/>
      <c r="IVV186" s="216"/>
      <c r="IVW186" s="216"/>
      <c r="IVX186" s="216"/>
      <c r="IVY186" s="216"/>
      <c r="IVZ186" s="216"/>
      <c r="IWA186" s="216"/>
      <c r="IWB186" s="216"/>
      <c r="IWC186" s="216"/>
      <c r="IWD186" s="216"/>
      <c r="IWE186" s="216"/>
      <c r="IWF186" s="216"/>
      <c r="IWG186" s="216"/>
      <c r="IWH186" s="216"/>
      <c r="IWI186" s="216"/>
      <c r="IWJ186" s="216"/>
      <c r="IWK186" s="216"/>
      <c r="IWL186" s="216"/>
      <c r="IWM186" s="216"/>
      <c r="IWN186" s="216"/>
      <c r="IWO186" s="216"/>
      <c r="IWP186" s="216"/>
      <c r="IWQ186" s="216"/>
      <c r="IWR186" s="216"/>
      <c r="IWS186" s="216"/>
      <c r="IWT186" s="216"/>
      <c r="IWU186" s="216"/>
      <c r="IWV186" s="216"/>
      <c r="IWW186" s="216"/>
      <c r="IWX186" s="216"/>
      <c r="IWY186" s="216"/>
      <c r="IWZ186" s="216"/>
      <c r="IXA186" s="216"/>
      <c r="IXB186" s="216"/>
      <c r="IXC186" s="216"/>
      <c r="IXD186" s="216"/>
      <c r="IXE186" s="216"/>
      <c r="IXF186" s="216"/>
      <c r="IXG186" s="216"/>
      <c r="IXH186" s="216"/>
      <c r="IXI186" s="216"/>
      <c r="IXJ186" s="216"/>
      <c r="IXK186" s="216"/>
      <c r="IXL186" s="216"/>
      <c r="IXM186" s="216"/>
      <c r="IXN186" s="216"/>
      <c r="IXO186" s="216"/>
      <c r="IXP186" s="216"/>
      <c r="IXQ186" s="216"/>
      <c r="IXR186" s="216"/>
      <c r="IXS186" s="216"/>
      <c r="IXT186" s="216"/>
      <c r="IXU186" s="216"/>
      <c r="IXV186" s="216"/>
      <c r="IXW186" s="216"/>
      <c r="IXX186" s="216"/>
      <c r="IXY186" s="216"/>
      <c r="IXZ186" s="216"/>
      <c r="IYA186" s="216"/>
      <c r="IYB186" s="216"/>
      <c r="IYC186" s="216"/>
      <c r="IYD186" s="216"/>
      <c r="IYE186" s="216"/>
      <c r="IYF186" s="216"/>
      <c r="IYG186" s="216"/>
      <c r="IYH186" s="216"/>
      <c r="IYI186" s="216"/>
      <c r="IYJ186" s="216"/>
      <c r="IYK186" s="216"/>
      <c r="IYL186" s="216"/>
      <c r="IYM186" s="216"/>
      <c r="IYN186" s="216"/>
      <c r="IYO186" s="216"/>
      <c r="IYP186" s="216"/>
      <c r="IYQ186" s="216"/>
      <c r="IYR186" s="216"/>
      <c r="IYS186" s="216"/>
      <c r="IYT186" s="216"/>
      <c r="IYU186" s="216"/>
      <c r="IYV186" s="216"/>
      <c r="IYW186" s="216"/>
      <c r="IYX186" s="216"/>
      <c r="IYY186" s="216"/>
      <c r="IYZ186" s="216"/>
      <c r="IZA186" s="216"/>
      <c r="IZB186" s="216"/>
      <c r="IZC186" s="216"/>
      <c r="IZD186" s="216"/>
      <c r="IZE186" s="216"/>
      <c r="IZF186" s="216"/>
      <c r="IZG186" s="216"/>
      <c r="IZH186" s="216"/>
      <c r="IZI186" s="216"/>
      <c r="IZJ186" s="216"/>
      <c r="IZK186" s="216"/>
      <c r="IZL186" s="216"/>
      <c r="IZM186" s="216"/>
      <c r="IZN186" s="216"/>
      <c r="IZO186" s="216"/>
      <c r="IZP186" s="216"/>
      <c r="IZQ186" s="216"/>
      <c r="IZR186" s="216"/>
      <c r="IZS186" s="216"/>
      <c r="IZT186" s="216"/>
      <c r="IZU186" s="216"/>
      <c r="IZV186" s="216"/>
      <c r="IZW186" s="216"/>
      <c r="IZX186" s="216"/>
      <c r="IZY186" s="216"/>
      <c r="IZZ186" s="216"/>
      <c r="JAA186" s="216"/>
      <c r="JAB186" s="216"/>
      <c r="JAC186" s="216"/>
      <c r="JAD186" s="216"/>
      <c r="JAE186" s="216"/>
      <c r="JAF186" s="216"/>
      <c r="JAG186" s="216"/>
      <c r="JAH186" s="216"/>
      <c r="JAI186" s="216"/>
      <c r="JAJ186" s="216"/>
      <c r="JAK186" s="216"/>
      <c r="JAL186" s="216"/>
      <c r="JAM186" s="216"/>
      <c r="JAN186" s="216"/>
      <c r="JAO186" s="216"/>
      <c r="JAP186" s="216"/>
      <c r="JAQ186" s="216"/>
      <c r="JAR186" s="216"/>
      <c r="JAS186" s="216"/>
      <c r="JAT186" s="216"/>
      <c r="JAU186" s="216"/>
      <c r="JAV186" s="216"/>
      <c r="JAW186" s="216"/>
      <c r="JAX186" s="216"/>
      <c r="JAY186" s="216"/>
      <c r="JAZ186" s="216"/>
      <c r="JBA186" s="216"/>
      <c r="JBB186" s="216"/>
      <c r="JBC186" s="216"/>
      <c r="JBD186" s="216"/>
      <c r="JBE186" s="216"/>
      <c r="JBF186" s="216"/>
      <c r="JBG186" s="216"/>
      <c r="JBH186" s="216"/>
      <c r="JBI186" s="216"/>
      <c r="JBJ186" s="216"/>
      <c r="JBK186" s="216"/>
      <c r="JBL186" s="216"/>
      <c r="JBM186" s="216"/>
      <c r="JBN186" s="216"/>
      <c r="JBO186" s="216"/>
      <c r="JBP186" s="216"/>
      <c r="JBQ186" s="216"/>
      <c r="JBR186" s="216"/>
      <c r="JBS186" s="216"/>
      <c r="JBT186" s="216"/>
      <c r="JBU186" s="216"/>
      <c r="JBV186" s="216"/>
      <c r="JBW186" s="216"/>
      <c r="JBX186" s="216"/>
      <c r="JBY186" s="216"/>
      <c r="JBZ186" s="216"/>
      <c r="JCA186" s="216"/>
      <c r="JCB186" s="216"/>
      <c r="JCC186" s="216"/>
      <c r="JCD186" s="216"/>
      <c r="JCE186" s="216"/>
      <c r="JCF186" s="216"/>
      <c r="JCG186" s="216"/>
      <c r="JCH186" s="216"/>
      <c r="JCI186" s="216"/>
      <c r="JCJ186" s="216"/>
      <c r="JCK186" s="216"/>
      <c r="JCL186" s="216"/>
      <c r="JCM186" s="216"/>
      <c r="JCN186" s="216"/>
      <c r="JCO186" s="216"/>
      <c r="JCP186" s="216"/>
      <c r="JCQ186" s="216"/>
      <c r="JCR186" s="216"/>
      <c r="JCS186" s="216"/>
      <c r="JCT186" s="216"/>
      <c r="JCU186" s="216"/>
      <c r="JCV186" s="216"/>
      <c r="JCW186" s="216"/>
      <c r="JCX186" s="216"/>
      <c r="JCY186" s="216"/>
      <c r="JCZ186" s="216"/>
      <c r="JDA186" s="216"/>
      <c r="JDB186" s="216"/>
      <c r="JDC186" s="216"/>
      <c r="JDD186" s="216"/>
      <c r="JDE186" s="216"/>
      <c r="JDF186" s="216"/>
      <c r="JDG186" s="216"/>
      <c r="JDH186" s="216"/>
      <c r="JDI186" s="216"/>
      <c r="JDJ186" s="216"/>
      <c r="JDK186" s="216"/>
      <c r="JDL186" s="216"/>
      <c r="JDM186" s="216"/>
      <c r="JDN186" s="216"/>
      <c r="JDO186" s="216"/>
      <c r="JDP186" s="216"/>
      <c r="JDQ186" s="216"/>
      <c r="JDR186" s="216"/>
      <c r="JDS186" s="216"/>
      <c r="JDT186" s="216"/>
      <c r="JDU186" s="216"/>
      <c r="JDV186" s="216"/>
      <c r="JDW186" s="216"/>
      <c r="JDX186" s="216"/>
      <c r="JDY186" s="216"/>
      <c r="JDZ186" s="216"/>
      <c r="JEA186" s="216"/>
      <c r="JEB186" s="216"/>
      <c r="JEC186" s="216"/>
      <c r="JED186" s="216"/>
      <c r="JEE186" s="216"/>
      <c r="JEF186" s="216"/>
      <c r="JEG186" s="216"/>
      <c r="JEH186" s="216"/>
      <c r="JEI186" s="216"/>
      <c r="JEJ186" s="216"/>
      <c r="JEK186" s="216"/>
      <c r="JEL186" s="216"/>
      <c r="JEM186" s="216"/>
      <c r="JEN186" s="216"/>
      <c r="JEO186" s="216"/>
      <c r="JEP186" s="216"/>
      <c r="JEQ186" s="216"/>
      <c r="JER186" s="216"/>
      <c r="JES186" s="216"/>
      <c r="JET186" s="216"/>
      <c r="JEU186" s="216"/>
      <c r="JEV186" s="216"/>
      <c r="JEW186" s="216"/>
      <c r="JEX186" s="216"/>
      <c r="JEY186" s="216"/>
      <c r="JEZ186" s="216"/>
      <c r="JFA186" s="216"/>
      <c r="JFB186" s="216"/>
      <c r="JFC186" s="216"/>
      <c r="JFD186" s="216"/>
      <c r="JFE186" s="216"/>
      <c r="JFF186" s="216"/>
      <c r="JFG186" s="216"/>
      <c r="JFH186" s="216"/>
      <c r="JFI186" s="216"/>
      <c r="JFJ186" s="216"/>
      <c r="JFK186" s="216"/>
      <c r="JFL186" s="216"/>
      <c r="JFM186" s="216"/>
      <c r="JFN186" s="216"/>
      <c r="JFO186" s="216"/>
      <c r="JFP186" s="216"/>
      <c r="JFQ186" s="216"/>
      <c r="JFR186" s="216"/>
      <c r="JFS186" s="216"/>
      <c r="JFT186" s="216"/>
      <c r="JFU186" s="216"/>
      <c r="JFV186" s="216"/>
      <c r="JFW186" s="216"/>
      <c r="JFX186" s="216"/>
      <c r="JFY186" s="216"/>
      <c r="JFZ186" s="216"/>
      <c r="JGA186" s="216"/>
      <c r="JGB186" s="216"/>
      <c r="JGC186" s="216"/>
      <c r="JGD186" s="216"/>
      <c r="JGE186" s="216"/>
      <c r="JGF186" s="216"/>
      <c r="JGG186" s="216"/>
      <c r="JGH186" s="216"/>
      <c r="JGI186" s="216"/>
      <c r="JGJ186" s="216"/>
      <c r="JGK186" s="216"/>
      <c r="JGL186" s="216"/>
      <c r="JGM186" s="216"/>
      <c r="JGN186" s="216"/>
      <c r="JGO186" s="216"/>
      <c r="JGP186" s="216"/>
      <c r="JGQ186" s="216"/>
      <c r="JGR186" s="216"/>
      <c r="JGS186" s="216"/>
      <c r="JGT186" s="216"/>
      <c r="JGU186" s="216"/>
      <c r="JGV186" s="216"/>
      <c r="JGW186" s="216"/>
      <c r="JGX186" s="216"/>
      <c r="JGY186" s="216"/>
      <c r="JGZ186" s="216"/>
      <c r="JHA186" s="216"/>
      <c r="JHB186" s="216"/>
      <c r="JHC186" s="216"/>
      <c r="JHD186" s="216"/>
      <c r="JHE186" s="216"/>
      <c r="JHF186" s="216"/>
      <c r="JHG186" s="216"/>
      <c r="JHH186" s="216"/>
      <c r="JHI186" s="216"/>
      <c r="JHJ186" s="216"/>
      <c r="JHK186" s="216"/>
      <c r="JHL186" s="216"/>
      <c r="JHM186" s="216"/>
      <c r="JHN186" s="216"/>
      <c r="JHO186" s="216"/>
      <c r="JHP186" s="216"/>
      <c r="JHQ186" s="216"/>
      <c r="JHR186" s="216"/>
      <c r="JHS186" s="216"/>
      <c r="JHT186" s="216"/>
      <c r="JHU186" s="216"/>
      <c r="JHV186" s="216"/>
      <c r="JHW186" s="216"/>
      <c r="JHX186" s="216"/>
      <c r="JHY186" s="216"/>
      <c r="JHZ186" s="216"/>
      <c r="JIA186" s="216"/>
      <c r="JIB186" s="216"/>
      <c r="JIC186" s="216"/>
      <c r="JID186" s="216"/>
      <c r="JIE186" s="216"/>
      <c r="JIF186" s="216"/>
      <c r="JIG186" s="216"/>
      <c r="JIH186" s="216"/>
      <c r="JII186" s="216"/>
      <c r="JIJ186" s="216"/>
      <c r="JIK186" s="216"/>
      <c r="JIL186" s="216"/>
      <c r="JIM186" s="216"/>
      <c r="JIN186" s="216"/>
      <c r="JIO186" s="216"/>
      <c r="JIP186" s="216"/>
      <c r="JIQ186" s="216"/>
      <c r="JIR186" s="216"/>
      <c r="JIS186" s="216"/>
      <c r="JIT186" s="216"/>
      <c r="JIU186" s="216"/>
      <c r="JIV186" s="216"/>
      <c r="JIW186" s="216"/>
      <c r="JIX186" s="216"/>
      <c r="JIY186" s="216"/>
      <c r="JIZ186" s="216"/>
      <c r="JJA186" s="216"/>
      <c r="JJB186" s="216"/>
      <c r="JJC186" s="216"/>
      <c r="JJD186" s="216"/>
      <c r="JJE186" s="216"/>
      <c r="JJF186" s="216"/>
      <c r="JJG186" s="216"/>
      <c r="JJH186" s="216"/>
      <c r="JJI186" s="216"/>
      <c r="JJJ186" s="216"/>
      <c r="JJK186" s="216"/>
      <c r="JJL186" s="216"/>
      <c r="JJM186" s="216"/>
      <c r="JJN186" s="216"/>
      <c r="JJO186" s="216"/>
      <c r="JJP186" s="216"/>
      <c r="JJQ186" s="216"/>
      <c r="JJR186" s="216"/>
      <c r="JJS186" s="216"/>
      <c r="JJT186" s="216"/>
      <c r="JJU186" s="216"/>
      <c r="JJV186" s="216"/>
      <c r="JJW186" s="216"/>
      <c r="JJX186" s="216"/>
      <c r="JJY186" s="216"/>
      <c r="JJZ186" s="216"/>
      <c r="JKA186" s="216"/>
      <c r="JKB186" s="216"/>
      <c r="JKC186" s="216"/>
      <c r="JKD186" s="216"/>
      <c r="JKE186" s="216"/>
      <c r="JKF186" s="216"/>
      <c r="JKG186" s="216"/>
      <c r="JKH186" s="216"/>
      <c r="JKI186" s="216"/>
      <c r="JKJ186" s="216"/>
      <c r="JKK186" s="216"/>
      <c r="JKL186" s="216"/>
      <c r="JKM186" s="216"/>
      <c r="JKN186" s="216"/>
      <c r="JKO186" s="216"/>
      <c r="JKP186" s="216"/>
      <c r="JKQ186" s="216"/>
      <c r="JKR186" s="216"/>
      <c r="JKS186" s="216"/>
      <c r="JKT186" s="216"/>
      <c r="JKU186" s="216"/>
      <c r="JKV186" s="216"/>
      <c r="JKW186" s="216"/>
      <c r="JKX186" s="216"/>
      <c r="JKY186" s="216"/>
      <c r="JKZ186" s="216"/>
      <c r="JLA186" s="216"/>
      <c r="JLB186" s="216"/>
      <c r="JLC186" s="216"/>
      <c r="JLD186" s="216"/>
      <c r="JLE186" s="216"/>
      <c r="JLF186" s="216"/>
      <c r="JLG186" s="216"/>
      <c r="JLH186" s="216"/>
      <c r="JLI186" s="216"/>
      <c r="JLJ186" s="216"/>
      <c r="JLK186" s="216"/>
      <c r="JLL186" s="216"/>
      <c r="JLM186" s="216"/>
      <c r="JLN186" s="216"/>
      <c r="JLO186" s="216"/>
      <c r="JLP186" s="216"/>
      <c r="JLQ186" s="216"/>
      <c r="JLR186" s="216"/>
      <c r="JLS186" s="216"/>
      <c r="JLT186" s="216"/>
      <c r="JLU186" s="216"/>
      <c r="JLV186" s="216"/>
      <c r="JLW186" s="216"/>
      <c r="JLX186" s="216"/>
      <c r="JLY186" s="216"/>
      <c r="JLZ186" s="216"/>
      <c r="JMA186" s="216"/>
      <c r="JMB186" s="216"/>
      <c r="JMC186" s="216"/>
      <c r="JMD186" s="216"/>
      <c r="JME186" s="216"/>
      <c r="JMF186" s="216"/>
      <c r="JMG186" s="216"/>
      <c r="JMH186" s="216"/>
      <c r="JMI186" s="216"/>
      <c r="JMJ186" s="216"/>
      <c r="JMK186" s="216"/>
      <c r="JML186" s="216"/>
      <c r="JMM186" s="216"/>
      <c r="JMN186" s="216"/>
      <c r="JMO186" s="216"/>
      <c r="JMP186" s="216"/>
      <c r="JMQ186" s="216"/>
      <c r="JMR186" s="216"/>
      <c r="JMS186" s="216"/>
      <c r="JMT186" s="216"/>
      <c r="JMU186" s="216"/>
      <c r="JMV186" s="216"/>
      <c r="JMW186" s="216"/>
      <c r="JMX186" s="216"/>
      <c r="JMY186" s="216"/>
      <c r="JMZ186" s="216"/>
      <c r="JNA186" s="216"/>
      <c r="JNB186" s="216"/>
      <c r="JNC186" s="216"/>
      <c r="JND186" s="216"/>
      <c r="JNE186" s="216"/>
      <c r="JNF186" s="216"/>
      <c r="JNG186" s="216"/>
      <c r="JNH186" s="216"/>
      <c r="JNI186" s="216"/>
      <c r="JNJ186" s="216"/>
      <c r="JNK186" s="216"/>
      <c r="JNL186" s="216"/>
      <c r="JNM186" s="216"/>
      <c r="JNN186" s="216"/>
      <c r="JNO186" s="216"/>
      <c r="JNP186" s="216"/>
      <c r="JNQ186" s="216"/>
      <c r="JNR186" s="216"/>
      <c r="JNS186" s="216"/>
      <c r="JNT186" s="216"/>
      <c r="JNU186" s="216"/>
      <c r="JNV186" s="216"/>
      <c r="JNW186" s="216"/>
      <c r="JNX186" s="216"/>
      <c r="JNY186" s="216"/>
      <c r="JNZ186" s="216"/>
      <c r="JOA186" s="216"/>
      <c r="JOB186" s="216"/>
      <c r="JOC186" s="216"/>
      <c r="JOD186" s="216"/>
      <c r="JOE186" s="216"/>
      <c r="JOF186" s="216"/>
      <c r="JOG186" s="216"/>
      <c r="JOH186" s="216"/>
      <c r="JOI186" s="216"/>
      <c r="JOJ186" s="216"/>
      <c r="JOK186" s="216"/>
      <c r="JOL186" s="216"/>
      <c r="JOM186" s="216"/>
      <c r="JON186" s="216"/>
      <c r="JOO186" s="216"/>
      <c r="JOP186" s="216"/>
      <c r="JOQ186" s="216"/>
      <c r="JOR186" s="216"/>
      <c r="JOS186" s="216"/>
      <c r="JOT186" s="216"/>
      <c r="JOU186" s="216"/>
      <c r="JOV186" s="216"/>
      <c r="JOW186" s="216"/>
      <c r="JOX186" s="216"/>
      <c r="JOY186" s="216"/>
      <c r="JOZ186" s="216"/>
      <c r="JPA186" s="216"/>
      <c r="JPB186" s="216"/>
      <c r="JPC186" s="216"/>
      <c r="JPD186" s="216"/>
      <c r="JPE186" s="216"/>
      <c r="JPF186" s="216"/>
      <c r="JPG186" s="216"/>
      <c r="JPH186" s="216"/>
      <c r="JPI186" s="216"/>
      <c r="JPJ186" s="216"/>
      <c r="JPK186" s="216"/>
      <c r="JPL186" s="216"/>
      <c r="JPM186" s="216"/>
      <c r="JPN186" s="216"/>
      <c r="JPO186" s="216"/>
      <c r="JPP186" s="216"/>
      <c r="JPQ186" s="216"/>
      <c r="JPR186" s="216"/>
      <c r="JPS186" s="216"/>
      <c r="JPT186" s="216"/>
      <c r="JPU186" s="216"/>
      <c r="JPV186" s="216"/>
      <c r="JPW186" s="216"/>
      <c r="JPX186" s="216"/>
      <c r="JPY186" s="216"/>
      <c r="JPZ186" s="216"/>
      <c r="JQA186" s="216"/>
      <c r="JQB186" s="216"/>
      <c r="JQC186" s="216"/>
      <c r="JQD186" s="216"/>
      <c r="JQE186" s="216"/>
      <c r="JQF186" s="216"/>
      <c r="JQG186" s="216"/>
      <c r="JQH186" s="216"/>
      <c r="JQI186" s="216"/>
      <c r="JQJ186" s="216"/>
      <c r="JQK186" s="216"/>
      <c r="JQL186" s="216"/>
      <c r="JQM186" s="216"/>
      <c r="JQN186" s="216"/>
      <c r="JQO186" s="216"/>
      <c r="JQP186" s="216"/>
      <c r="JQQ186" s="216"/>
      <c r="JQR186" s="216"/>
      <c r="JQS186" s="216"/>
      <c r="JQT186" s="216"/>
      <c r="JQU186" s="216"/>
      <c r="JQV186" s="216"/>
      <c r="JQW186" s="216"/>
      <c r="JQX186" s="216"/>
      <c r="JQY186" s="216"/>
      <c r="JQZ186" s="216"/>
      <c r="JRA186" s="216"/>
      <c r="JRB186" s="216"/>
      <c r="JRC186" s="216"/>
      <c r="JRD186" s="216"/>
      <c r="JRE186" s="216"/>
      <c r="JRF186" s="216"/>
      <c r="JRG186" s="216"/>
      <c r="JRH186" s="216"/>
      <c r="JRI186" s="216"/>
      <c r="JRJ186" s="216"/>
      <c r="JRK186" s="216"/>
      <c r="JRL186" s="216"/>
      <c r="JRM186" s="216"/>
      <c r="JRN186" s="216"/>
      <c r="JRO186" s="216"/>
      <c r="JRP186" s="216"/>
      <c r="JRQ186" s="216"/>
      <c r="JRR186" s="216"/>
      <c r="JRS186" s="216"/>
      <c r="JRT186" s="216"/>
      <c r="JRU186" s="216"/>
      <c r="JRV186" s="216"/>
      <c r="JRW186" s="216"/>
      <c r="JRX186" s="216"/>
      <c r="JRY186" s="216"/>
      <c r="JRZ186" s="216"/>
      <c r="JSA186" s="216"/>
      <c r="JSB186" s="216"/>
      <c r="JSC186" s="216"/>
      <c r="JSD186" s="216"/>
      <c r="JSE186" s="216"/>
      <c r="JSF186" s="216"/>
      <c r="JSG186" s="216"/>
      <c r="JSH186" s="216"/>
      <c r="JSI186" s="216"/>
      <c r="JSJ186" s="216"/>
      <c r="JSK186" s="216"/>
      <c r="JSL186" s="216"/>
      <c r="JSM186" s="216"/>
      <c r="JSN186" s="216"/>
      <c r="JSO186" s="216"/>
      <c r="JSP186" s="216"/>
      <c r="JSQ186" s="216"/>
      <c r="JSR186" s="216"/>
      <c r="JSS186" s="216"/>
      <c r="JST186" s="216"/>
      <c r="JSU186" s="216"/>
      <c r="JSV186" s="216"/>
      <c r="JSW186" s="216"/>
      <c r="JSX186" s="216"/>
      <c r="JSY186" s="216"/>
      <c r="JSZ186" s="216"/>
      <c r="JTA186" s="216"/>
      <c r="JTB186" s="216"/>
      <c r="JTC186" s="216"/>
      <c r="JTD186" s="216"/>
      <c r="JTE186" s="216"/>
      <c r="JTF186" s="216"/>
      <c r="JTG186" s="216"/>
      <c r="JTH186" s="216"/>
      <c r="JTI186" s="216"/>
      <c r="JTJ186" s="216"/>
      <c r="JTK186" s="216"/>
      <c r="JTL186" s="216"/>
      <c r="JTM186" s="216"/>
      <c r="JTN186" s="216"/>
      <c r="JTO186" s="216"/>
      <c r="JTP186" s="216"/>
      <c r="JTQ186" s="216"/>
      <c r="JTR186" s="216"/>
      <c r="JTS186" s="216"/>
      <c r="JTT186" s="216"/>
      <c r="JTU186" s="216"/>
      <c r="JTV186" s="216"/>
      <c r="JTW186" s="216"/>
      <c r="JTX186" s="216"/>
      <c r="JTY186" s="216"/>
      <c r="JTZ186" s="216"/>
      <c r="JUA186" s="216"/>
      <c r="JUB186" s="216"/>
      <c r="JUC186" s="216"/>
      <c r="JUD186" s="216"/>
      <c r="JUE186" s="216"/>
      <c r="JUF186" s="216"/>
      <c r="JUG186" s="216"/>
      <c r="JUH186" s="216"/>
      <c r="JUI186" s="216"/>
      <c r="JUJ186" s="216"/>
      <c r="JUK186" s="216"/>
      <c r="JUL186" s="216"/>
      <c r="JUM186" s="216"/>
      <c r="JUN186" s="216"/>
      <c r="JUO186" s="216"/>
      <c r="JUP186" s="216"/>
      <c r="JUQ186" s="216"/>
      <c r="JUR186" s="216"/>
      <c r="JUS186" s="216"/>
      <c r="JUT186" s="216"/>
      <c r="JUU186" s="216"/>
      <c r="JUV186" s="216"/>
      <c r="JUW186" s="216"/>
      <c r="JUX186" s="216"/>
      <c r="JUY186" s="216"/>
      <c r="JUZ186" s="216"/>
      <c r="JVA186" s="216"/>
      <c r="JVB186" s="216"/>
      <c r="JVC186" s="216"/>
      <c r="JVD186" s="216"/>
      <c r="JVE186" s="216"/>
      <c r="JVF186" s="216"/>
      <c r="JVG186" s="216"/>
      <c r="JVH186" s="216"/>
      <c r="JVI186" s="216"/>
      <c r="JVJ186" s="216"/>
      <c r="JVK186" s="216"/>
      <c r="JVL186" s="216"/>
      <c r="JVM186" s="216"/>
      <c r="JVN186" s="216"/>
      <c r="JVO186" s="216"/>
      <c r="JVP186" s="216"/>
      <c r="JVQ186" s="216"/>
      <c r="JVR186" s="216"/>
      <c r="JVS186" s="216"/>
      <c r="JVT186" s="216"/>
      <c r="JVU186" s="216"/>
      <c r="JVV186" s="216"/>
      <c r="JVW186" s="216"/>
      <c r="JVX186" s="216"/>
      <c r="JVY186" s="216"/>
      <c r="JVZ186" s="216"/>
      <c r="JWA186" s="216"/>
      <c r="JWB186" s="216"/>
      <c r="JWC186" s="216"/>
      <c r="JWD186" s="216"/>
      <c r="JWE186" s="216"/>
      <c r="JWF186" s="216"/>
      <c r="JWG186" s="216"/>
      <c r="JWH186" s="216"/>
      <c r="JWI186" s="216"/>
      <c r="JWJ186" s="216"/>
      <c r="JWK186" s="216"/>
      <c r="JWL186" s="216"/>
      <c r="JWM186" s="216"/>
      <c r="JWN186" s="216"/>
      <c r="JWO186" s="216"/>
      <c r="JWP186" s="216"/>
      <c r="JWQ186" s="216"/>
      <c r="JWR186" s="216"/>
      <c r="JWS186" s="216"/>
      <c r="JWT186" s="216"/>
      <c r="JWU186" s="216"/>
      <c r="JWV186" s="216"/>
      <c r="JWW186" s="216"/>
      <c r="JWX186" s="216"/>
      <c r="JWY186" s="216"/>
      <c r="JWZ186" s="216"/>
      <c r="JXA186" s="216"/>
      <c r="JXB186" s="216"/>
      <c r="JXC186" s="216"/>
      <c r="JXD186" s="216"/>
      <c r="JXE186" s="216"/>
      <c r="JXF186" s="216"/>
      <c r="JXG186" s="216"/>
      <c r="JXH186" s="216"/>
      <c r="JXI186" s="216"/>
      <c r="JXJ186" s="216"/>
      <c r="JXK186" s="216"/>
      <c r="JXL186" s="216"/>
      <c r="JXM186" s="216"/>
      <c r="JXN186" s="216"/>
      <c r="JXO186" s="216"/>
      <c r="JXP186" s="216"/>
      <c r="JXQ186" s="216"/>
      <c r="JXR186" s="216"/>
      <c r="JXS186" s="216"/>
      <c r="JXT186" s="216"/>
      <c r="JXU186" s="216"/>
      <c r="JXV186" s="216"/>
      <c r="JXW186" s="216"/>
      <c r="JXX186" s="216"/>
      <c r="JXY186" s="216"/>
      <c r="JXZ186" s="216"/>
      <c r="JYA186" s="216"/>
      <c r="JYB186" s="216"/>
      <c r="JYC186" s="216"/>
      <c r="JYD186" s="216"/>
      <c r="JYE186" s="216"/>
      <c r="JYF186" s="216"/>
      <c r="JYG186" s="216"/>
      <c r="JYH186" s="216"/>
      <c r="JYI186" s="216"/>
      <c r="JYJ186" s="216"/>
      <c r="JYK186" s="216"/>
      <c r="JYL186" s="216"/>
      <c r="JYM186" s="216"/>
      <c r="JYN186" s="216"/>
      <c r="JYO186" s="216"/>
      <c r="JYP186" s="216"/>
      <c r="JYQ186" s="216"/>
      <c r="JYR186" s="216"/>
      <c r="JYS186" s="216"/>
      <c r="JYT186" s="216"/>
      <c r="JYU186" s="216"/>
      <c r="JYV186" s="216"/>
      <c r="JYW186" s="216"/>
      <c r="JYX186" s="216"/>
      <c r="JYY186" s="216"/>
      <c r="JYZ186" s="216"/>
      <c r="JZA186" s="216"/>
      <c r="JZB186" s="216"/>
      <c r="JZC186" s="216"/>
      <c r="JZD186" s="216"/>
      <c r="JZE186" s="216"/>
      <c r="JZF186" s="216"/>
      <c r="JZG186" s="216"/>
      <c r="JZH186" s="216"/>
      <c r="JZI186" s="216"/>
      <c r="JZJ186" s="216"/>
      <c r="JZK186" s="216"/>
      <c r="JZL186" s="216"/>
      <c r="JZM186" s="216"/>
      <c r="JZN186" s="216"/>
      <c r="JZO186" s="216"/>
      <c r="JZP186" s="216"/>
      <c r="JZQ186" s="216"/>
      <c r="JZR186" s="216"/>
      <c r="JZS186" s="216"/>
      <c r="JZT186" s="216"/>
      <c r="JZU186" s="216"/>
      <c r="JZV186" s="216"/>
      <c r="JZW186" s="216"/>
      <c r="JZX186" s="216"/>
      <c r="JZY186" s="216"/>
      <c r="JZZ186" s="216"/>
      <c r="KAA186" s="216"/>
      <c r="KAB186" s="216"/>
      <c r="KAC186" s="216"/>
      <c r="KAD186" s="216"/>
      <c r="KAE186" s="216"/>
      <c r="KAF186" s="216"/>
      <c r="KAG186" s="216"/>
      <c r="KAH186" s="216"/>
      <c r="KAI186" s="216"/>
      <c r="KAJ186" s="216"/>
      <c r="KAK186" s="216"/>
      <c r="KAL186" s="216"/>
      <c r="KAM186" s="216"/>
      <c r="KAN186" s="216"/>
      <c r="KAO186" s="216"/>
      <c r="KAP186" s="216"/>
      <c r="KAQ186" s="216"/>
      <c r="KAR186" s="216"/>
      <c r="KAS186" s="216"/>
      <c r="KAT186" s="216"/>
      <c r="KAU186" s="216"/>
      <c r="KAV186" s="216"/>
      <c r="KAW186" s="216"/>
      <c r="KAX186" s="216"/>
      <c r="KAY186" s="216"/>
      <c r="KAZ186" s="216"/>
      <c r="KBA186" s="216"/>
      <c r="KBB186" s="216"/>
      <c r="KBC186" s="216"/>
      <c r="KBD186" s="216"/>
      <c r="KBE186" s="216"/>
      <c r="KBF186" s="216"/>
      <c r="KBG186" s="216"/>
      <c r="KBH186" s="216"/>
      <c r="KBI186" s="216"/>
      <c r="KBJ186" s="216"/>
      <c r="KBK186" s="216"/>
      <c r="KBL186" s="216"/>
      <c r="KBM186" s="216"/>
      <c r="KBN186" s="216"/>
      <c r="KBO186" s="216"/>
      <c r="KBP186" s="216"/>
      <c r="KBQ186" s="216"/>
      <c r="KBR186" s="216"/>
      <c r="KBS186" s="216"/>
      <c r="KBT186" s="216"/>
      <c r="KBU186" s="216"/>
      <c r="KBV186" s="216"/>
      <c r="KBW186" s="216"/>
      <c r="KBX186" s="216"/>
      <c r="KBY186" s="216"/>
      <c r="KBZ186" s="216"/>
      <c r="KCA186" s="216"/>
      <c r="KCB186" s="216"/>
      <c r="KCC186" s="216"/>
      <c r="KCD186" s="216"/>
      <c r="KCE186" s="216"/>
      <c r="KCF186" s="216"/>
      <c r="KCG186" s="216"/>
      <c r="KCH186" s="216"/>
      <c r="KCI186" s="216"/>
      <c r="KCJ186" s="216"/>
      <c r="KCK186" s="216"/>
      <c r="KCL186" s="216"/>
      <c r="KCM186" s="216"/>
      <c r="KCN186" s="216"/>
      <c r="KCO186" s="216"/>
      <c r="KCP186" s="216"/>
      <c r="KCQ186" s="216"/>
      <c r="KCR186" s="216"/>
      <c r="KCS186" s="216"/>
      <c r="KCT186" s="216"/>
      <c r="KCU186" s="216"/>
      <c r="KCV186" s="216"/>
      <c r="KCW186" s="216"/>
      <c r="KCX186" s="216"/>
      <c r="KCY186" s="216"/>
      <c r="KCZ186" s="216"/>
      <c r="KDA186" s="216"/>
      <c r="KDB186" s="216"/>
      <c r="KDC186" s="216"/>
      <c r="KDD186" s="216"/>
      <c r="KDE186" s="216"/>
      <c r="KDF186" s="216"/>
      <c r="KDG186" s="216"/>
      <c r="KDH186" s="216"/>
      <c r="KDI186" s="216"/>
      <c r="KDJ186" s="216"/>
      <c r="KDK186" s="216"/>
      <c r="KDL186" s="216"/>
      <c r="KDM186" s="216"/>
      <c r="KDN186" s="216"/>
      <c r="KDO186" s="216"/>
      <c r="KDP186" s="216"/>
      <c r="KDQ186" s="216"/>
      <c r="KDR186" s="216"/>
      <c r="KDS186" s="216"/>
      <c r="KDT186" s="216"/>
      <c r="KDU186" s="216"/>
      <c r="KDV186" s="216"/>
      <c r="KDW186" s="216"/>
      <c r="KDX186" s="216"/>
      <c r="KDY186" s="216"/>
      <c r="KDZ186" s="216"/>
      <c r="KEA186" s="216"/>
      <c r="KEB186" s="216"/>
      <c r="KEC186" s="216"/>
      <c r="KED186" s="216"/>
      <c r="KEE186" s="216"/>
      <c r="KEF186" s="216"/>
      <c r="KEG186" s="216"/>
      <c r="KEH186" s="216"/>
      <c r="KEI186" s="216"/>
      <c r="KEJ186" s="216"/>
      <c r="KEK186" s="216"/>
      <c r="KEL186" s="216"/>
      <c r="KEM186" s="216"/>
      <c r="KEN186" s="216"/>
      <c r="KEO186" s="216"/>
      <c r="KEP186" s="216"/>
      <c r="KEQ186" s="216"/>
      <c r="KER186" s="216"/>
      <c r="KES186" s="216"/>
      <c r="KET186" s="216"/>
      <c r="KEU186" s="216"/>
      <c r="KEV186" s="216"/>
      <c r="KEW186" s="216"/>
      <c r="KEX186" s="216"/>
      <c r="KEY186" s="216"/>
      <c r="KEZ186" s="216"/>
      <c r="KFA186" s="216"/>
      <c r="KFB186" s="216"/>
      <c r="KFC186" s="216"/>
      <c r="KFD186" s="216"/>
      <c r="KFE186" s="216"/>
      <c r="KFF186" s="216"/>
      <c r="KFG186" s="216"/>
      <c r="KFH186" s="216"/>
      <c r="KFI186" s="216"/>
      <c r="KFJ186" s="216"/>
      <c r="KFK186" s="216"/>
      <c r="KFL186" s="216"/>
      <c r="KFM186" s="216"/>
      <c r="KFN186" s="216"/>
      <c r="KFO186" s="216"/>
      <c r="KFP186" s="216"/>
      <c r="KFQ186" s="216"/>
      <c r="KFR186" s="216"/>
      <c r="KFS186" s="216"/>
      <c r="KFT186" s="216"/>
      <c r="KFU186" s="216"/>
      <c r="KFV186" s="216"/>
      <c r="KFW186" s="216"/>
      <c r="KFX186" s="216"/>
      <c r="KFY186" s="216"/>
      <c r="KFZ186" s="216"/>
      <c r="KGA186" s="216"/>
      <c r="KGB186" s="216"/>
      <c r="KGC186" s="216"/>
      <c r="KGD186" s="216"/>
      <c r="KGE186" s="216"/>
      <c r="KGF186" s="216"/>
      <c r="KGG186" s="216"/>
      <c r="KGH186" s="216"/>
      <c r="KGI186" s="216"/>
      <c r="KGJ186" s="216"/>
      <c r="KGK186" s="216"/>
      <c r="KGL186" s="216"/>
      <c r="KGM186" s="216"/>
      <c r="KGN186" s="216"/>
      <c r="KGO186" s="216"/>
      <c r="KGP186" s="216"/>
      <c r="KGQ186" s="216"/>
      <c r="KGR186" s="216"/>
      <c r="KGS186" s="216"/>
      <c r="KGT186" s="216"/>
      <c r="KGU186" s="216"/>
      <c r="KGV186" s="216"/>
      <c r="KGW186" s="216"/>
      <c r="KGX186" s="216"/>
      <c r="KGY186" s="216"/>
      <c r="KGZ186" s="216"/>
      <c r="KHA186" s="216"/>
      <c r="KHB186" s="216"/>
      <c r="KHC186" s="216"/>
      <c r="KHD186" s="216"/>
      <c r="KHE186" s="216"/>
      <c r="KHF186" s="216"/>
      <c r="KHG186" s="216"/>
      <c r="KHH186" s="216"/>
      <c r="KHI186" s="216"/>
      <c r="KHJ186" s="216"/>
      <c r="KHK186" s="216"/>
      <c r="KHL186" s="216"/>
      <c r="KHM186" s="216"/>
      <c r="KHN186" s="216"/>
      <c r="KHO186" s="216"/>
      <c r="KHP186" s="216"/>
      <c r="KHQ186" s="216"/>
      <c r="KHR186" s="216"/>
      <c r="KHS186" s="216"/>
      <c r="KHT186" s="216"/>
      <c r="KHU186" s="216"/>
      <c r="KHV186" s="216"/>
      <c r="KHW186" s="216"/>
      <c r="KHX186" s="216"/>
      <c r="KHY186" s="216"/>
      <c r="KHZ186" s="216"/>
      <c r="KIA186" s="216"/>
      <c r="KIB186" s="216"/>
      <c r="KIC186" s="216"/>
      <c r="KID186" s="216"/>
      <c r="KIE186" s="216"/>
      <c r="KIF186" s="216"/>
      <c r="KIG186" s="216"/>
      <c r="KIH186" s="216"/>
      <c r="KII186" s="216"/>
      <c r="KIJ186" s="216"/>
      <c r="KIK186" s="216"/>
      <c r="KIL186" s="216"/>
      <c r="KIM186" s="216"/>
      <c r="KIN186" s="216"/>
      <c r="KIO186" s="216"/>
      <c r="KIP186" s="216"/>
      <c r="KIQ186" s="216"/>
      <c r="KIR186" s="216"/>
      <c r="KIS186" s="216"/>
      <c r="KIT186" s="216"/>
      <c r="KIU186" s="216"/>
      <c r="KIV186" s="216"/>
      <c r="KIW186" s="216"/>
      <c r="KIX186" s="216"/>
      <c r="KIY186" s="216"/>
      <c r="KIZ186" s="216"/>
      <c r="KJA186" s="216"/>
      <c r="KJB186" s="216"/>
      <c r="KJC186" s="216"/>
      <c r="KJD186" s="216"/>
      <c r="KJE186" s="216"/>
      <c r="KJF186" s="216"/>
      <c r="KJG186" s="216"/>
      <c r="KJH186" s="216"/>
      <c r="KJI186" s="216"/>
      <c r="KJJ186" s="216"/>
      <c r="KJK186" s="216"/>
      <c r="KJL186" s="216"/>
      <c r="KJM186" s="216"/>
      <c r="KJN186" s="216"/>
      <c r="KJO186" s="216"/>
      <c r="KJP186" s="216"/>
      <c r="KJQ186" s="216"/>
      <c r="KJR186" s="216"/>
      <c r="KJS186" s="216"/>
      <c r="KJT186" s="216"/>
      <c r="KJU186" s="216"/>
      <c r="KJV186" s="216"/>
      <c r="KJW186" s="216"/>
      <c r="KJX186" s="216"/>
      <c r="KJY186" s="216"/>
      <c r="KJZ186" s="216"/>
      <c r="KKA186" s="216"/>
      <c r="KKB186" s="216"/>
      <c r="KKC186" s="216"/>
      <c r="KKD186" s="216"/>
      <c r="KKE186" s="216"/>
      <c r="KKF186" s="216"/>
      <c r="KKG186" s="216"/>
      <c r="KKH186" s="216"/>
      <c r="KKI186" s="216"/>
      <c r="KKJ186" s="216"/>
      <c r="KKK186" s="216"/>
      <c r="KKL186" s="216"/>
      <c r="KKM186" s="216"/>
      <c r="KKN186" s="216"/>
      <c r="KKO186" s="216"/>
      <c r="KKP186" s="216"/>
      <c r="KKQ186" s="216"/>
      <c r="KKR186" s="216"/>
      <c r="KKS186" s="216"/>
      <c r="KKT186" s="216"/>
      <c r="KKU186" s="216"/>
      <c r="KKV186" s="216"/>
      <c r="KKW186" s="216"/>
      <c r="KKX186" s="216"/>
      <c r="KKY186" s="216"/>
      <c r="KKZ186" s="216"/>
      <c r="KLA186" s="216"/>
      <c r="KLB186" s="216"/>
      <c r="KLC186" s="216"/>
      <c r="KLD186" s="216"/>
      <c r="KLE186" s="216"/>
      <c r="KLF186" s="216"/>
      <c r="KLG186" s="216"/>
      <c r="KLH186" s="216"/>
      <c r="KLI186" s="216"/>
      <c r="KLJ186" s="216"/>
      <c r="KLK186" s="216"/>
      <c r="KLL186" s="216"/>
      <c r="KLM186" s="216"/>
      <c r="KLN186" s="216"/>
      <c r="KLO186" s="216"/>
      <c r="KLP186" s="216"/>
      <c r="KLQ186" s="216"/>
      <c r="KLR186" s="216"/>
      <c r="KLS186" s="216"/>
      <c r="KLT186" s="216"/>
      <c r="KLU186" s="216"/>
      <c r="KLV186" s="216"/>
      <c r="KLW186" s="216"/>
      <c r="KLX186" s="216"/>
      <c r="KLY186" s="216"/>
      <c r="KLZ186" s="216"/>
      <c r="KMA186" s="216"/>
      <c r="KMB186" s="216"/>
      <c r="KMC186" s="216"/>
      <c r="KMD186" s="216"/>
      <c r="KME186" s="216"/>
      <c r="KMF186" s="216"/>
      <c r="KMG186" s="216"/>
      <c r="KMH186" s="216"/>
      <c r="KMI186" s="216"/>
      <c r="KMJ186" s="216"/>
      <c r="KMK186" s="216"/>
      <c r="KML186" s="216"/>
      <c r="KMM186" s="216"/>
      <c r="KMN186" s="216"/>
      <c r="KMO186" s="216"/>
      <c r="KMP186" s="216"/>
      <c r="KMQ186" s="216"/>
      <c r="KMR186" s="216"/>
      <c r="KMS186" s="216"/>
      <c r="KMT186" s="216"/>
      <c r="KMU186" s="216"/>
      <c r="KMV186" s="216"/>
      <c r="KMW186" s="216"/>
      <c r="KMX186" s="216"/>
      <c r="KMY186" s="216"/>
      <c r="KMZ186" s="216"/>
      <c r="KNA186" s="216"/>
      <c r="KNB186" s="216"/>
      <c r="KNC186" s="216"/>
      <c r="KND186" s="216"/>
      <c r="KNE186" s="216"/>
      <c r="KNF186" s="216"/>
      <c r="KNG186" s="216"/>
      <c r="KNH186" s="216"/>
      <c r="KNI186" s="216"/>
      <c r="KNJ186" s="216"/>
      <c r="KNK186" s="216"/>
      <c r="KNL186" s="216"/>
      <c r="KNM186" s="216"/>
      <c r="KNN186" s="216"/>
      <c r="KNO186" s="216"/>
      <c r="KNP186" s="216"/>
      <c r="KNQ186" s="216"/>
      <c r="KNR186" s="216"/>
      <c r="KNS186" s="216"/>
      <c r="KNT186" s="216"/>
      <c r="KNU186" s="216"/>
      <c r="KNV186" s="216"/>
      <c r="KNW186" s="216"/>
      <c r="KNX186" s="216"/>
      <c r="KNY186" s="216"/>
      <c r="KNZ186" s="216"/>
      <c r="KOA186" s="216"/>
      <c r="KOB186" s="216"/>
      <c r="KOC186" s="216"/>
      <c r="KOD186" s="216"/>
      <c r="KOE186" s="216"/>
      <c r="KOF186" s="216"/>
      <c r="KOG186" s="216"/>
      <c r="KOH186" s="216"/>
      <c r="KOI186" s="216"/>
      <c r="KOJ186" s="216"/>
      <c r="KOK186" s="216"/>
      <c r="KOL186" s="216"/>
      <c r="KOM186" s="216"/>
      <c r="KON186" s="216"/>
      <c r="KOO186" s="216"/>
      <c r="KOP186" s="216"/>
      <c r="KOQ186" s="216"/>
      <c r="KOR186" s="216"/>
      <c r="KOS186" s="216"/>
      <c r="KOT186" s="216"/>
      <c r="KOU186" s="216"/>
      <c r="KOV186" s="216"/>
      <c r="KOW186" s="216"/>
      <c r="KOX186" s="216"/>
      <c r="KOY186" s="216"/>
      <c r="KOZ186" s="216"/>
      <c r="KPA186" s="216"/>
      <c r="KPB186" s="216"/>
      <c r="KPC186" s="216"/>
      <c r="KPD186" s="216"/>
      <c r="KPE186" s="216"/>
      <c r="KPF186" s="216"/>
      <c r="KPG186" s="216"/>
      <c r="KPH186" s="216"/>
      <c r="KPI186" s="216"/>
      <c r="KPJ186" s="216"/>
      <c r="KPK186" s="216"/>
      <c r="KPL186" s="216"/>
      <c r="KPM186" s="216"/>
      <c r="KPN186" s="216"/>
      <c r="KPO186" s="216"/>
      <c r="KPP186" s="216"/>
      <c r="KPQ186" s="216"/>
      <c r="KPR186" s="216"/>
      <c r="KPS186" s="216"/>
      <c r="KPT186" s="216"/>
      <c r="KPU186" s="216"/>
      <c r="KPV186" s="216"/>
      <c r="KPW186" s="216"/>
      <c r="KPX186" s="216"/>
      <c r="KPY186" s="216"/>
      <c r="KPZ186" s="216"/>
      <c r="KQA186" s="216"/>
      <c r="KQB186" s="216"/>
      <c r="KQC186" s="216"/>
      <c r="KQD186" s="216"/>
      <c r="KQE186" s="216"/>
      <c r="KQF186" s="216"/>
      <c r="KQG186" s="216"/>
      <c r="KQH186" s="216"/>
      <c r="KQI186" s="216"/>
      <c r="KQJ186" s="216"/>
      <c r="KQK186" s="216"/>
      <c r="KQL186" s="216"/>
      <c r="KQM186" s="216"/>
      <c r="KQN186" s="216"/>
      <c r="KQO186" s="216"/>
      <c r="KQP186" s="216"/>
      <c r="KQQ186" s="216"/>
      <c r="KQR186" s="216"/>
      <c r="KQS186" s="216"/>
      <c r="KQT186" s="216"/>
      <c r="KQU186" s="216"/>
      <c r="KQV186" s="216"/>
      <c r="KQW186" s="216"/>
      <c r="KQX186" s="216"/>
      <c r="KQY186" s="216"/>
      <c r="KQZ186" s="216"/>
      <c r="KRA186" s="216"/>
      <c r="KRB186" s="216"/>
      <c r="KRC186" s="216"/>
      <c r="KRD186" s="216"/>
      <c r="KRE186" s="216"/>
      <c r="KRF186" s="216"/>
      <c r="KRG186" s="216"/>
      <c r="KRH186" s="216"/>
      <c r="KRI186" s="216"/>
      <c r="KRJ186" s="216"/>
      <c r="KRK186" s="216"/>
      <c r="KRL186" s="216"/>
      <c r="KRM186" s="216"/>
      <c r="KRN186" s="216"/>
      <c r="KRO186" s="216"/>
      <c r="KRP186" s="216"/>
      <c r="KRQ186" s="216"/>
      <c r="KRR186" s="216"/>
      <c r="KRS186" s="216"/>
      <c r="KRT186" s="216"/>
      <c r="KRU186" s="216"/>
      <c r="KRV186" s="216"/>
      <c r="KRW186" s="216"/>
      <c r="KRX186" s="216"/>
      <c r="KRY186" s="216"/>
      <c r="KRZ186" s="216"/>
      <c r="KSA186" s="216"/>
      <c r="KSB186" s="216"/>
      <c r="KSC186" s="216"/>
      <c r="KSD186" s="216"/>
      <c r="KSE186" s="216"/>
      <c r="KSF186" s="216"/>
      <c r="KSG186" s="216"/>
      <c r="KSH186" s="216"/>
      <c r="KSI186" s="216"/>
      <c r="KSJ186" s="216"/>
      <c r="KSK186" s="216"/>
      <c r="KSL186" s="216"/>
      <c r="KSM186" s="216"/>
      <c r="KSN186" s="216"/>
      <c r="KSO186" s="216"/>
      <c r="KSP186" s="216"/>
      <c r="KSQ186" s="216"/>
      <c r="KSR186" s="216"/>
      <c r="KSS186" s="216"/>
      <c r="KST186" s="216"/>
      <c r="KSU186" s="216"/>
      <c r="KSV186" s="216"/>
      <c r="KSW186" s="216"/>
      <c r="KSX186" s="216"/>
      <c r="KSY186" s="216"/>
      <c r="KSZ186" s="216"/>
      <c r="KTA186" s="216"/>
      <c r="KTB186" s="216"/>
      <c r="KTC186" s="216"/>
      <c r="KTD186" s="216"/>
      <c r="KTE186" s="216"/>
      <c r="KTF186" s="216"/>
      <c r="KTG186" s="216"/>
      <c r="KTH186" s="216"/>
      <c r="KTI186" s="216"/>
      <c r="KTJ186" s="216"/>
      <c r="KTK186" s="216"/>
      <c r="KTL186" s="216"/>
      <c r="KTM186" s="216"/>
      <c r="KTN186" s="216"/>
      <c r="KTO186" s="216"/>
      <c r="KTP186" s="216"/>
      <c r="KTQ186" s="216"/>
      <c r="KTR186" s="216"/>
      <c r="KTS186" s="216"/>
      <c r="KTT186" s="216"/>
      <c r="KTU186" s="216"/>
      <c r="KTV186" s="216"/>
      <c r="KTW186" s="216"/>
      <c r="KTX186" s="216"/>
      <c r="KTY186" s="216"/>
      <c r="KTZ186" s="216"/>
      <c r="KUA186" s="216"/>
      <c r="KUB186" s="216"/>
      <c r="KUC186" s="216"/>
      <c r="KUD186" s="216"/>
      <c r="KUE186" s="216"/>
      <c r="KUF186" s="216"/>
      <c r="KUG186" s="216"/>
      <c r="KUH186" s="216"/>
      <c r="KUI186" s="216"/>
      <c r="KUJ186" s="216"/>
      <c r="KUK186" s="216"/>
      <c r="KUL186" s="216"/>
      <c r="KUM186" s="216"/>
      <c r="KUN186" s="216"/>
      <c r="KUO186" s="216"/>
      <c r="KUP186" s="216"/>
      <c r="KUQ186" s="216"/>
      <c r="KUR186" s="216"/>
      <c r="KUS186" s="216"/>
      <c r="KUT186" s="216"/>
      <c r="KUU186" s="216"/>
      <c r="KUV186" s="216"/>
      <c r="KUW186" s="216"/>
      <c r="KUX186" s="216"/>
      <c r="KUY186" s="216"/>
      <c r="KUZ186" s="216"/>
      <c r="KVA186" s="216"/>
      <c r="KVB186" s="216"/>
      <c r="KVC186" s="216"/>
      <c r="KVD186" s="216"/>
      <c r="KVE186" s="216"/>
      <c r="KVF186" s="216"/>
      <c r="KVG186" s="216"/>
      <c r="KVH186" s="216"/>
      <c r="KVI186" s="216"/>
      <c r="KVJ186" s="216"/>
      <c r="KVK186" s="216"/>
      <c r="KVL186" s="216"/>
      <c r="KVM186" s="216"/>
      <c r="KVN186" s="216"/>
      <c r="KVO186" s="216"/>
      <c r="KVP186" s="216"/>
      <c r="KVQ186" s="216"/>
      <c r="KVR186" s="216"/>
      <c r="KVS186" s="216"/>
      <c r="KVT186" s="216"/>
      <c r="KVU186" s="216"/>
      <c r="KVV186" s="216"/>
      <c r="KVW186" s="216"/>
      <c r="KVX186" s="216"/>
      <c r="KVY186" s="216"/>
      <c r="KVZ186" s="216"/>
      <c r="KWA186" s="216"/>
      <c r="KWB186" s="216"/>
      <c r="KWC186" s="216"/>
      <c r="KWD186" s="216"/>
      <c r="KWE186" s="216"/>
      <c r="KWF186" s="216"/>
      <c r="KWG186" s="216"/>
      <c r="KWH186" s="216"/>
      <c r="KWI186" s="216"/>
      <c r="KWJ186" s="216"/>
      <c r="KWK186" s="216"/>
      <c r="KWL186" s="216"/>
      <c r="KWM186" s="216"/>
      <c r="KWN186" s="216"/>
      <c r="KWO186" s="216"/>
      <c r="KWP186" s="216"/>
      <c r="KWQ186" s="216"/>
      <c r="KWR186" s="216"/>
      <c r="KWS186" s="216"/>
      <c r="KWT186" s="216"/>
      <c r="KWU186" s="216"/>
      <c r="KWV186" s="216"/>
      <c r="KWW186" s="216"/>
      <c r="KWX186" s="216"/>
      <c r="KWY186" s="216"/>
      <c r="KWZ186" s="216"/>
      <c r="KXA186" s="216"/>
      <c r="KXB186" s="216"/>
      <c r="KXC186" s="216"/>
      <c r="KXD186" s="216"/>
      <c r="KXE186" s="216"/>
      <c r="KXF186" s="216"/>
      <c r="KXG186" s="216"/>
      <c r="KXH186" s="216"/>
      <c r="KXI186" s="216"/>
      <c r="KXJ186" s="216"/>
      <c r="KXK186" s="216"/>
      <c r="KXL186" s="216"/>
      <c r="KXM186" s="216"/>
      <c r="KXN186" s="216"/>
      <c r="KXO186" s="216"/>
      <c r="KXP186" s="216"/>
      <c r="KXQ186" s="216"/>
      <c r="KXR186" s="216"/>
      <c r="KXS186" s="216"/>
      <c r="KXT186" s="216"/>
      <c r="KXU186" s="216"/>
      <c r="KXV186" s="216"/>
      <c r="KXW186" s="216"/>
      <c r="KXX186" s="216"/>
      <c r="KXY186" s="216"/>
      <c r="KXZ186" s="216"/>
      <c r="KYA186" s="216"/>
      <c r="KYB186" s="216"/>
      <c r="KYC186" s="216"/>
      <c r="KYD186" s="216"/>
      <c r="KYE186" s="216"/>
      <c r="KYF186" s="216"/>
      <c r="KYG186" s="216"/>
      <c r="KYH186" s="216"/>
      <c r="KYI186" s="216"/>
      <c r="KYJ186" s="216"/>
      <c r="KYK186" s="216"/>
      <c r="KYL186" s="216"/>
      <c r="KYM186" s="216"/>
      <c r="KYN186" s="216"/>
      <c r="KYO186" s="216"/>
      <c r="KYP186" s="216"/>
      <c r="KYQ186" s="216"/>
      <c r="KYR186" s="216"/>
      <c r="KYS186" s="216"/>
      <c r="KYT186" s="216"/>
      <c r="KYU186" s="216"/>
      <c r="KYV186" s="216"/>
      <c r="KYW186" s="216"/>
      <c r="KYX186" s="216"/>
      <c r="KYY186" s="216"/>
      <c r="KYZ186" s="216"/>
      <c r="KZA186" s="216"/>
      <c r="KZB186" s="216"/>
      <c r="KZC186" s="216"/>
      <c r="KZD186" s="216"/>
      <c r="KZE186" s="216"/>
      <c r="KZF186" s="216"/>
      <c r="KZG186" s="216"/>
      <c r="KZH186" s="216"/>
      <c r="KZI186" s="216"/>
      <c r="KZJ186" s="216"/>
      <c r="KZK186" s="216"/>
      <c r="KZL186" s="216"/>
      <c r="KZM186" s="216"/>
      <c r="KZN186" s="216"/>
      <c r="KZO186" s="216"/>
      <c r="KZP186" s="216"/>
      <c r="KZQ186" s="216"/>
      <c r="KZR186" s="216"/>
      <c r="KZS186" s="216"/>
      <c r="KZT186" s="216"/>
      <c r="KZU186" s="216"/>
      <c r="KZV186" s="216"/>
      <c r="KZW186" s="216"/>
      <c r="KZX186" s="216"/>
      <c r="KZY186" s="216"/>
      <c r="KZZ186" s="216"/>
      <c r="LAA186" s="216"/>
      <c r="LAB186" s="216"/>
      <c r="LAC186" s="216"/>
      <c r="LAD186" s="216"/>
      <c r="LAE186" s="216"/>
      <c r="LAF186" s="216"/>
      <c r="LAG186" s="216"/>
      <c r="LAH186" s="216"/>
      <c r="LAI186" s="216"/>
      <c r="LAJ186" s="216"/>
      <c r="LAK186" s="216"/>
      <c r="LAL186" s="216"/>
      <c r="LAM186" s="216"/>
      <c r="LAN186" s="216"/>
      <c r="LAO186" s="216"/>
      <c r="LAP186" s="216"/>
      <c r="LAQ186" s="216"/>
      <c r="LAR186" s="216"/>
      <c r="LAS186" s="216"/>
      <c r="LAT186" s="216"/>
      <c r="LAU186" s="216"/>
      <c r="LAV186" s="216"/>
      <c r="LAW186" s="216"/>
      <c r="LAX186" s="216"/>
      <c r="LAY186" s="216"/>
      <c r="LAZ186" s="216"/>
      <c r="LBA186" s="216"/>
      <c r="LBB186" s="216"/>
      <c r="LBC186" s="216"/>
      <c r="LBD186" s="216"/>
      <c r="LBE186" s="216"/>
      <c r="LBF186" s="216"/>
      <c r="LBG186" s="216"/>
      <c r="LBH186" s="216"/>
      <c r="LBI186" s="216"/>
      <c r="LBJ186" s="216"/>
      <c r="LBK186" s="216"/>
      <c r="LBL186" s="216"/>
      <c r="LBM186" s="216"/>
      <c r="LBN186" s="216"/>
      <c r="LBO186" s="216"/>
      <c r="LBP186" s="216"/>
      <c r="LBQ186" s="216"/>
      <c r="LBR186" s="216"/>
      <c r="LBS186" s="216"/>
      <c r="LBT186" s="216"/>
      <c r="LBU186" s="216"/>
      <c r="LBV186" s="216"/>
      <c r="LBW186" s="216"/>
      <c r="LBX186" s="216"/>
      <c r="LBY186" s="216"/>
      <c r="LBZ186" s="216"/>
      <c r="LCA186" s="216"/>
      <c r="LCB186" s="216"/>
      <c r="LCC186" s="216"/>
      <c r="LCD186" s="216"/>
      <c r="LCE186" s="216"/>
      <c r="LCF186" s="216"/>
      <c r="LCG186" s="216"/>
      <c r="LCH186" s="216"/>
      <c r="LCI186" s="216"/>
      <c r="LCJ186" s="216"/>
      <c r="LCK186" s="216"/>
      <c r="LCL186" s="216"/>
      <c r="LCM186" s="216"/>
      <c r="LCN186" s="216"/>
      <c r="LCO186" s="216"/>
      <c r="LCP186" s="216"/>
      <c r="LCQ186" s="216"/>
      <c r="LCR186" s="216"/>
      <c r="LCS186" s="216"/>
      <c r="LCT186" s="216"/>
      <c r="LCU186" s="216"/>
      <c r="LCV186" s="216"/>
      <c r="LCW186" s="216"/>
      <c r="LCX186" s="216"/>
      <c r="LCY186" s="216"/>
      <c r="LCZ186" s="216"/>
      <c r="LDA186" s="216"/>
      <c r="LDB186" s="216"/>
      <c r="LDC186" s="216"/>
      <c r="LDD186" s="216"/>
      <c r="LDE186" s="216"/>
      <c r="LDF186" s="216"/>
      <c r="LDG186" s="216"/>
      <c r="LDH186" s="216"/>
      <c r="LDI186" s="216"/>
      <c r="LDJ186" s="216"/>
      <c r="LDK186" s="216"/>
      <c r="LDL186" s="216"/>
      <c r="LDM186" s="216"/>
      <c r="LDN186" s="216"/>
      <c r="LDO186" s="216"/>
      <c r="LDP186" s="216"/>
      <c r="LDQ186" s="216"/>
      <c r="LDR186" s="216"/>
      <c r="LDS186" s="216"/>
      <c r="LDT186" s="216"/>
      <c r="LDU186" s="216"/>
      <c r="LDV186" s="216"/>
      <c r="LDW186" s="216"/>
      <c r="LDX186" s="216"/>
      <c r="LDY186" s="216"/>
      <c r="LDZ186" s="216"/>
      <c r="LEA186" s="216"/>
      <c r="LEB186" s="216"/>
      <c r="LEC186" s="216"/>
      <c r="LED186" s="216"/>
      <c r="LEE186" s="216"/>
      <c r="LEF186" s="216"/>
      <c r="LEG186" s="216"/>
      <c r="LEH186" s="216"/>
      <c r="LEI186" s="216"/>
      <c r="LEJ186" s="216"/>
      <c r="LEK186" s="216"/>
      <c r="LEL186" s="216"/>
      <c r="LEM186" s="216"/>
      <c r="LEN186" s="216"/>
      <c r="LEO186" s="216"/>
      <c r="LEP186" s="216"/>
      <c r="LEQ186" s="216"/>
      <c r="LER186" s="216"/>
      <c r="LES186" s="216"/>
      <c r="LET186" s="216"/>
      <c r="LEU186" s="216"/>
      <c r="LEV186" s="216"/>
      <c r="LEW186" s="216"/>
      <c r="LEX186" s="216"/>
      <c r="LEY186" s="216"/>
      <c r="LEZ186" s="216"/>
      <c r="LFA186" s="216"/>
      <c r="LFB186" s="216"/>
      <c r="LFC186" s="216"/>
      <c r="LFD186" s="216"/>
      <c r="LFE186" s="216"/>
      <c r="LFF186" s="216"/>
      <c r="LFG186" s="216"/>
      <c r="LFH186" s="216"/>
      <c r="LFI186" s="216"/>
      <c r="LFJ186" s="216"/>
      <c r="LFK186" s="216"/>
      <c r="LFL186" s="216"/>
      <c r="LFM186" s="216"/>
      <c r="LFN186" s="216"/>
      <c r="LFO186" s="216"/>
      <c r="LFP186" s="216"/>
      <c r="LFQ186" s="216"/>
      <c r="LFR186" s="216"/>
      <c r="LFS186" s="216"/>
      <c r="LFT186" s="216"/>
      <c r="LFU186" s="216"/>
      <c r="LFV186" s="216"/>
      <c r="LFW186" s="216"/>
      <c r="LFX186" s="216"/>
      <c r="LFY186" s="216"/>
      <c r="LFZ186" s="216"/>
      <c r="LGA186" s="216"/>
      <c r="LGB186" s="216"/>
      <c r="LGC186" s="216"/>
      <c r="LGD186" s="216"/>
      <c r="LGE186" s="216"/>
      <c r="LGF186" s="216"/>
      <c r="LGG186" s="216"/>
      <c r="LGH186" s="216"/>
      <c r="LGI186" s="216"/>
      <c r="LGJ186" s="216"/>
      <c r="LGK186" s="216"/>
      <c r="LGL186" s="216"/>
      <c r="LGM186" s="216"/>
      <c r="LGN186" s="216"/>
      <c r="LGO186" s="216"/>
      <c r="LGP186" s="216"/>
      <c r="LGQ186" s="216"/>
      <c r="LGR186" s="216"/>
      <c r="LGS186" s="216"/>
      <c r="LGT186" s="216"/>
      <c r="LGU186" s="216"/>
      <c r="LGV186" s="216"/>
      <c r="LGW186" s="216"/>
      <c r="LGX186" s="216"/>
      <c r="LGY186" s="216"/>
      <c r="LGZ186" s="216"/>
      <c r="LHA186" s="216"/>
      <c r="LHB186" s="216"/>
      <c r="LHC186" s="216"/>
      <c r="LHD186" s="216"/>
      <c r="LHE186" s="216"/>
      <c r="LHF186" s="216"/>
      <c r="LHG186" s="216"/>
      <c r="LHH186" s="216"/>
      <c r="LHI186" s="216"/>
      <c r="LHJ186" s="216"/>
      <c r="LHK186" s="216"/>
      <c r="LHL186" s="216"/>
      <c r="LHM186" s="216"/>
      <c r="LHN186" s="216"/>
      <c r="LHO186" s="216"/>
      <c r="LHP186" s="216"/>
      <c r="LHQ186" s="216"/>
      <c r="LHR186" s="216"/>
      <c r="LHS186" s="216"/>
      <c r="LHT186" s="216"/>
      <c r="LHU186" s="216"/>
      <c r="LHV186" s="216"/>
      <c r="LHW186" s="216"/>
      <c r="LHX186" s="216"/>
      <c r="LHY186" s="216"/>
      <c r="LHZ186" s="216"/>
      <c r="LIA186" s="216"/>
      <c r="LIB186" s="216"/>
      <c r="LIC186" s="216"/>
      <c r="LID186" s="216"/>
      <c r="LIE186" s="216"/>
      <c r="LIF186" s="216"/>
      <c r="LIG186" s="216"/>
      <c r="LIH186" s="216"/>
      <c r="LII186" s="216"/>
      <c r="LIJ186" s="216"/>
      <c r="LIK186" s="216"/>
      <c r="LIL186" s="216"/>
      <c r="LIM186" s="216"/>
      <c r="LIN186" s="216"/>
      <c r="LIO186" s="216"/>
      <c r="LIP186" s="216"/>
      <c r="LIQ186" s="216"/>
      <c r="LIR186" s="216"/>
      <c r="LIS186" s="216"/>
      <c r="LIT186" s="216"/>
      <c r="LIU186" s="216"/>
      <c r="LIV186" s="216"/>
      <c r="LIW186" s="216"/>
      <c r="LIX186" s="216"/>
      <c r="LIY186" s="216"/>
      <c r="LIZ186" s="216"/>
      <c r="LJA186" s="216"/>
      <c r="LJB186" s="216"/>
      <c r="LJC186" s="216"/>
      <c r="LJD186" s="216"/>
      <c r="LJE186" s="216"/>
      <c r="LJF186" s="216"/>
      <c r="LJG186" s="216"/>
      <c r="LJH186" s="216"/>
      <c r="LJI186" s="216"/>
      <c r="LJJ186" s="216"/>
      <c r="LJK186" s="216"/>
      <c r="LJL186" s="216"/>
      <c r="LJM186" s="216"/>
      <c r="LJN186" s="216"/>
      <c r="LJO186" s="216"/>
      <c r="LJP186" s="216"/>
      <c r="LJQ186" s="216"/>
      <c r="LJR186" s="216"/>
      <c r="LJS186" s="216"/>
      <c r="LJT186" s="216"/>
      <c r="LJU186" s="216"/>
      <c r="LJV186" s="216"/>
      <c r="LJW186" s="216"/>
      <c r="LJX186" s="216"/>
      <c r="LJY186" s="216"/>
      <c r="LJZ186" s="216"/>
      <c r="LKA186" s="216"/>
      <c r="LKB186" s="216"/>
      <c r="LKC186" s="216"/>
      <c r="LKD186" s="216"/>
      <c r="LKE186" s="216"/>
      <c r="LKF186" s="216"/>
      <c r="LKG186" s="216"/>
      <c r="LKH186" s="216"/>
      <c r="LKI186" s="216"/>
      <c r="LKJ186" s="216"/>
      <c r="LKK186" s="216"/>
      <c r="LKL186" s="216"/>
      <c r="LKM186" s="216"/>
      <c r="LKN186" s="216"/>
      <c r="LKO186" s="216"/>
      <c r="LKP186" s="216"/>
      <c r="LKQ186" s="216"/>
      <c r="LKR186" s="216"/>
      <c r="LKS186" s="216"/>
      <c r="LKT186" s="216"/>
      <c r="LKU186" s="216"/>
      <c r="LKV186" s="216"/>
      <c r="LKW186" s="216"/>
      <c r="LKX186" s="216"/>
      <c r="LKY186" s="216"/>
      <c r="LKZ186" s="216"/>
      <c r="LLA186" s="216"/>
      <c r="LLB186" s="216"/>
      <c r="LLC186" s="216"/>
      <c r="LLD186" s="216"/>
      <c r="LLE186" s="216"/>
      <c r="LLF186" s="216"/>
      <c r="LLG186" s="216"/>
      <c r="LLH186" s="216"/>
      <c r="LLI186" s="216"/>
      <c r="LLJ186" s="216"/>
      <c r="LLK186" s="216"/>
      <c r="LLL186" s="216"/>
      <c r="LLM186" s="216"/>
      <c r="LLN186" s="216"/>
      <c r="LLO186" s="216"/>
      <c r="LLP186" s="216"/>
      <c r="LLQ186" s="216"/>
      <c r="LLR186" s="216"/>
      <c r="LLS186" s="216"/>
      <c r="LLT186" s="216"/>
      <c r="LLU186" s="216"/>
      <c r="LLV186" s="216"/>
      <c r="LLW186" s="216"/>
      <c r="LLX186" s="216"/>
      <c r="LLY186" s="216"/>
      <c r="LLZ186" s="216"/>
      <c r="LMA186" s="216"/>
      <c r="LMB186" s="216"/>
      <c r="LMC186" s="216"/>
      <c r="LMD186" s="216"/>
      <c r="LME186" s="216"/>
      <c r="LMF186" s="216"/>
      <c r="LMG186" s="216"/>
      <c r="LMH186" s="216"/>
      <c r="LMI186" s="216"/>
      <c r="LMJ186" s="216"/>
      <c r="LMK186" s="216"/>
      <c r="LML186" s="216"/>
      <c r="LMM186" s="216"/>
      <c r="LMN186" s="216"/>
      <c r="LMO186" s="216"/>
      <c r="LMP186" s="216"/>
      <c r="LMQ186" s="216"/>
      <c r="LMR186" s="216"/>
      <c r="LMS186" s="216"/>
      <c r="LMT186" s="216"/>
      <c r="LMU186" s="216"/>
      <c r="LMV186" s="216"/>
      <c r="LMW186" s="216"/>
      <c r="LMX186" s="216"/>
      <c r="LMY186" s="216"/>
      <c r="LMZ186" s="216"/>
      <c r="LNA186" s="216"/>
      <c r="LNB186" s="216"/>
      <c r="LNC186" s="216"/>
      <c r="LND186" s="216"/>
      <c r="LNE186" s="216"/>
      <c r="LNF186" s="216"/>
      <c r="LNG186" s="216"/>
      <c r="LNH186" s="216"/>
      <c r="LNI186" s="216"/>
      <c r="LNJ186" s="216"/>
      <c r="LNK186" s="216"/>
      <c r="LNL186" s="216"/>
      <c r="LNM186" s="216"/>
      <c r="LNN186" s="216"/>
      <c r="LNO186" s="216"/>
      <c r="LNP186" s="216"/>
      <c r="LNQ186" s="216"/>
      <c r="LNR186" s="216"/>
      <c r="LNS186" s="216"/>
      <c r="LNT186" s="216"/>
      <c r="LNU186" s="216"/>
      <c r="LNV186" s="216"/>
      <c r="LNW186" s="216"/>
      <c r="LNX186" s="216"/>
      <c r="LNY186" s="216"/>
      <c r="LNZ186" s="216"/>
      <c r="LOA186" s="216"/>
      <c r="LOB186" s="216"/>
      <c r="LOC186" s="216"/>
      <c r="LOD186" s="216"/>
      <c r="LOE186" s="216"/>
      <c r="LOF186" s="216"/>
      <c r="LOG186" s="216"/>
      <c r="LOH186" s="216"/>
      <c r="LOI186" s="216"/>
      <c r="LOJ186" s="216"/>
      <c r="LOK186" s="216"/>
      <c r="LOL186" s="216"/>
      <c r="LOM186" s="216"/>
      <c r="LON186" s="216"/>
      <c r="LOO186" s="216"/>
      <c r="LOP186" s="216"/>
      <c r="LOQ186" s="216"/>
      <c r="LOR186" s="216"/>
      <c r="LOS186" s="216"/>
      <c r="LOT186" s="216"/>
      <c r="LOU186" s="216"/>
      <c r="LOV186" s="216"/>
      <c r="LOW186" s="216"/>
      <c r="LOX186" s="216"/>
      <c r="LOY186" s="216"/>
      <c r="LOZ186" s="216"/>
      <c r="LPA186" s="216"/>
      <c r="LPB186" s="216"/>
      <c r="LPC186" s="216"/>
      <c r="LPD186" s="216"/>
      <c r="LPE186" s="216"/>
      <c r="LPF186" s="216"/>
      <c r="LPG186" s="216"/>
      <c r="LPH186" s="216"/>
      <c r="LPI186" s="216"/>
      <c r="LPJ186" s="216"/>
      <c r="LPK186" s="216"/>
      <c r="LPL186" s="216"/>
      <c r="LPM186" s="216"/>
      <c r="LPN186" s="216"/>
      <c r="LPO186" s="216"/>
      <c r="LPP186" s="216"/>
      <c r="LPQ186" s="216"/>
      <c r="LPR186" s="216"/>
      <c r="LPS186" s="216"/>
      <c r="LPT186" s="216"/>
      <c r="LPU186" s="216"/>
      <c r="LPV186" s="216"/>
      <c r="LPW186" s="216"/>
      <c r="LPX186" s="216"/>
      <c r="LPY186" s="216"/>
      <c r="LPZ186" s="216"/>
      <c r="LQA186" s="216"/>
      <c r="LQB186" s="216"/>
      <c r="LQC186" s="216"/>
      <c r="LQD186" s="216"/>
      <c r="LQE186" s="216"/>
      <c r="LQF186" s="216"/>
      <c r="LQG186" s="216"/>
      <c r="LQH186" s="216"/>
      <c r="LQI186" s="216"/>
      <c r="LQJ186" s="216"/>
      <c r="LQK186" s="216"/>
      <c r="LQL186" s="216"/>
      <c r="LQM186" s="216"/>
      <c r="LQN186" s="216"/>
      <c r="LQO186" s="216"/>
      <c r="LQP186" s="216"/>
      <c r="LQQ186" s="216"/>
      <c r="LQR186" s="216"/>
      <c r="LQS186" s="216"/>
      <c r="LQT186" s="216"/>
      <c r="LQU186" s="216"/>
      <c r="LQV186" s="216"/>
      <c r="LQW186" s="216"/>
      <c r="LQX186" s="216"/>
      <c r="LQY186" s="216"/>
      <c r="LQZ186" s="216"/>
      <c r="LRA186" s="216"/>
      <c r="LRB186" s="216"/>
      <c r="LRC186" s="216"/>
      <c r="LRD186" s="216"/>
      <c r="LRE186" s="216"/>
      <c r="LRF186" s="216"/>
      <c r="LRG186" s="216"/>
      <c r="LRH186" s="216"/>
      <c r="LRI186" s="216"/>
      <c r="LRJ186" s="216"/>
      <c r="LRK186" s="216"/>
      <c r="LRL186" s="216"/>
      <c r="LRM186" s="216"/>
      <c r="LRN186" s="216"/>
      <c r="LRO186" s="216"/>
      <c r="LRP186" s="216"/>
      <c r="LRQ186" s="216"/>
      <c r="LRR186" s="216"/>
      <c r="LRS186" s="216"/>
      <c r="LRT186" s="216"/>
      <c r="LRU186" s="216"/>
      <c r="LRV186" s="216"/>
      <c r="LRW186" s="216"/>
      <c r="LRX186" s="216"/>
      <c r="LRY186" s="216"/>
      <c r="LRZ186" s="216"/>
      <c r="LSA186" s="216"/>
      <c r="LSB186" s="216"/>
      <c r="LSC186" s="216"/>
      <c r="LSD186" s="216"/>
      <c r="LSE186" s="216"/>
      <c r="LSF186" s="216"/>
      <c r="LSG186" s="216"/>
      <c r="LSH186" s="216"/>
      <c r="LSI186" s="216"/>
      <c r="LSJ186" s="216"/>
      <c r="LSK186" s="216"/>
      <c r="LSL186" s="216"/>
      <c r="LSM186" s="216"/>
      <c r="LSN186" s="216"/>
      <c r="LSO186" s="216"/>
      <c r="LSP186" s="216"/>
      <c r="LSQ186" s="216"/>
      <c r="LSR186" s="216"/>
      <c r="LSS186" s="216"/>
      <c r="LST186" s="216"/>
      <c r="LSU186" s="216"/>
      <c r="LSV186" s="216"/>
      <c r="LSW186" s="216"/>
      <c r="LSX186" s="216"/>
      <c r="LSY186" s="216"/>
      <c r="LSZ186" s="216"/>
      <c r="LTA186" s="216"/>
      <c r="LTB186" s="216"/>
      <c r="LTC186" s="216"/>
      <c r="LTD186" s="216"/>
      <c r="LTE186" s="216"/>
      <c r="LTF186" s="216"/>
      <c r="LTG186" s="216"/>
      <c r="LTH186" s="216"/>
      <c r="LTI186" s="216"/>
      <c r="LTJ186" s="216"/>
      <c r="LTK186" s="216"/>
      <c r="LTL186" s="216"/>
      <c r="LTM186" s="216"/>
      <c r="LTN186" s="216"/>
      <c r="LTO186" s="216"/>
      <c r="LTP186" s="216"/>
      <c r="LTQ186" s="216"/>
      <c r="LTR186" s="216"/>
      <c r="LTS186" s="216"/>
      <c r="LTT186" s="216"/>
      <c r="LTU186" s="216"/>
      <c r="LTV186" s="216"/>
      <c r="LTW186" s="216"/>
      <c r="LTX186" s="216"/>
      <c r="LTY186" s="216"/>
      <c r="LTZ186" s="216"/>
      <c r="LUA186" s="216"/>
      <c r="LUB186" s="216"/>
      <c r="LUC186" s="216"/>
      <c r="LUD186" s="216"/>
      <c r="LUE186" s="216"/>
      <c r="LUF186" s="216"/>
      <c r="LUG186" s="216"/>
      <c r="LUH186" s="216"/>
      <c r="LUI186" s="216"/>
      <c r="LUJ186" s="216"/>
      <c r="LUK186" s="216"/>
      <c r="LUL186" s="216"/>
      <c r="LUM186" s="216"/>
      <c r="LUN186" s="216"/>
      <c r="LUO186" s="216"/>
      <c r="LUP186" s="216"/>
      <c r="LUQ186" s="216"/>
      <c r="LUR186" s="216"/>
      <c r="LUS186" s="216"/>
      <c r="LUT186" s="216"/>
      <c r="LUU186" s="216"/>
      <c r="LUV186" s="216"/>
      <c r="LUW186" s="216"/>
      <c r="LUX186" s="216"/>
      <c r="LUY186" s="216"/>
      <c r="LUZ186" s="216"/>
      <c r="LVA186" s="216"/>
      <c r="LVB186" s="216"/>
      <c r="LVC186" s="216"/>
      <c r="LVD186" s="216"/>
      <c r="LVE186" s="216"/>
      <c r="LVF186" s="216"/>
      <c r="LVG186" s="216"/>
      <c r="LVH186" s="216"/>
      <c r="LVI186" s="216"/>
      <c r="LVJ186" s="216"/>
      <c r="LVK186" s="216"/>
      <c r="LVL186" s="216"/>
      <c r="LVM186" s="216"/>
      <c r="LVN186" s="216"/>
      <c r="LVO186" s="216"/>
      <c r="LVP186" s="216"/>
      <c r="LVQ186" s="216"/>
      <c r="LVR186" s="216"/>
      <c r="LVS186" s="216"/>
      <c r="LVT186" s="216"/>
      <c r="LVU186" s="216"/>
      <c r="LVV186" s="216"/>
      <c r="LVW186" s="216"/>
      <c r="LVX186" s="216"/>
      <c r="LVY186" s="216"/>
      <c r="LVZ186" s="216"/>
      <c r="LWA186" s="216"/>
      <c r="LWB186" s="216"/>
      <c r="LWC186" s="216"/>
      <c r="LWD186" s="216"/>
      <c r="LWE186" s="216"/>
      <c r="LWF186" s="216"/>
      <c r="LWG186" s="216"/>
      <c r="LWH186" s="216"/>
      <c r="LWI186" s="216"/>
      <c r="LWJ186" s="216"/>
      <c r="LWK186" s="216"/>
      <c r="LWL186" s="216"/>
      <c r="LWM186" s="216"/>
      <c r="LWN186" s="216"/>
      <c r="LWO186" s="216"/>
      <c r="LWP186" s="216"/>
      <c r="LWQ186" s="216"/>
      <c r="LWR186" s="216"/>
      <c r="LWS186" s="216"/>
      <c r="LWT186" s="216"/>
      <c r="LWU186" s="216"/>
      <c r="LWV186" s="216"/>
      <c r="LWW186" s="216"/>
      <c r="LWX186" s="216"/>
      <c r="LWY186" s="216"/>
      <c r="LWZ186" s="216"/>
      <c r="LXA186" s="216"/>
      <c r="LXB186" s="216"/>
      <c r="LXC186" s="216"/>
      <c r="LXD186" s="216"/>
      <c r="LXE186" s="216"/>
      <c r="LXF186" s="216"/>
      <c r="LXG186" s="216"/>
      <c r="LXH186" s="216"/>
      <c r="LXI186" s="216"/>
      <c r="LXJ186" s="216"/>
      <c r="LXK186" s="216"/>
      <c r="LXL186" s="216"/>
      <c r="LXM186" s="216"/>
      <c r="LXN186" s="216"/>
      <c r="LXO186" s="216"/>
      <c r="LXP186" s="216"/>
      <c r="LXQ186" s="216"/>
      <c r="LXR186" s="216"/>
      <c r="LXS186" s="216"/>
      <c r="LXT186" s="216"/>
      <c r="LXU186" s="216"/>
      <c r="LXV186" s="216"/>
      <c r="LXW186" s="216"/>
      <c r="LXX186" s="216"/>
      <c r="LXY186" s="216"/>
      <c r="LXZ186" s="216"/>
      <c r="LYA186" s="216"/>
      <c r="LYB186" s="216"/>
      <c r="LYC186" s="216"/>
      <c r="LYD186" s="216"/>
      <c r="LYE186" s="216"/>
      <c r="LYF186" s="216"/>
      <c r="LYG186" s="216"/>
      <c r="LYH186" s="216"/>
      <c r="LYI186" s="216"/>
      <c r="LYJ186" s="216"/>
      <c r="LYK186" s="216"/>
      <c r="LYL186" s="216"/>
      <c r="LYM186" s="216"/>
      <c r="LYN186" s="216"/>
      <c r="LYO186" s="216"/>
      <c r="LYP186" s="216"/>
      <c r="LYQ186" s="216"/>
      <c r="LYR186" s="216"/>
      <c r="LYS186" s="216"/>
      <c r="LYT186" s="216"/>
      <c r="LYU186" s="216"/>
      <c r="LYV186" s="216"/>
      <c r="LYW186" s="216"/>
      <c r="LYX186" s="216"/>
      <c r="LYY186" s="216"/>
      <c r="LYZ186" s="216"/>
      <c r="LZA186" s="216"/>
      <c r="LZB186" s="216"/>
      <c r="LZC186" s="216"/>
      <c r="LZD186" s="216"/>
      <c r="LZE186" s="216"/>
      <c r="LZF186" s="216"/>
      <c r="LZG186" s="216"/>
      <c r="LZH186" s="216"/>
      <c r="LZI186" s="216"/>
      <c r="LZJ186" s="216"/>
      <c r="LZK186" s="216"/>
      <c r="LZL186" s="216"/>
      <c r="LZM186" s="216"/>
      <c r="LZN186" s="216"/>
      <c r="LZO186" s="216"/>
      <c r="LZP186" s="216"/>
      <c r="LZQ186" s="216"/>
      <c r="LZR186" s="216"/>
      <c r="LZS186" s="216"/>
      <c r="LZT186" s="216"/>
      <c r="LZU186" s="216"/>
      <c r="LZV186" s="216"/>
      <c r="LZW186" s="216"/>
      <c r="LZX186" s="216"/>
      <c r="LZY186" s="216"/>
      <c r="LZZ186" s="216"/>
      <c r="MAA186" s="216"/>
      <c r="MAB186" s="216"/>
      <c r="MAC186" s="216"/>
      <c r="MAD186" s="216"/>
      <c r="MAE186" s="216"/>
      <c r="MAF186" s="216"/>
      <c r="MAG186" s="216"/>
      <c r="MAH186" s="216"/>
      <c r="MAI186" s="216"/>
      <c r="MAJ186" s="216"/>
      <c r="MAK186" s="216"/>
      <c r="MAL186" s="216"/>
      <c r="MAM186" s="216"/>
      <c r="MAN186" s="216"/>
      <c r="MAO186" s="216"/>
      <c r="MAP186" s="216"/>
      <c r="MAQ186" s="216"/>
      <c r="MAR186" s="216"/>
      <c r="MAS186" s="216"/>
      <c r="MAT186" s="216"/>
      <c r="MAU186" s="216"/>
      <c r="MAV186" s="216"/>
      <c r="MAW186" s="216"/>
      <c r="MAX186" s="216"/>
      <c r="MAY186" s="216"/>
      <c r="MAZ186" s="216"/>
      <c r="MBA186" s="216"/>
      <c r="MBB186" s="216"/>
      <c r="MBC186" s="216"/>
      <c r="MBD186" s="216"/>
      <c r="MBE186" s="216"/>
      <c r="MBF186" s="216"/>
      <c r="MBG186" s="216"/>
      <c r="MBH186" s="216"/>
      <c r="MBI186" s="216"/>
      <c r="MBJ186" s="216"/>
      <c r="MBK186" s="216"/>
      <c r="MBL186" s="216"/>
      <c r="MBM186" s="216"/>
      <c r="MBN186" s="216"/>
      <c r="MBO186" s="216"/>
      <c r="MBP186" s="216"/>
      <c r="MBQ186" s="216"/>
      <c r="MBR186" s="216"/>
      <c r="MBS186" s="216"/>
      <c r="MBT186" s="216"/>
      <c r="MBU186" s="216"/>
      <c r="MBV186" s="216"/>
      <c r="MBW186" s="216"/>
      <c r="MBX186" s="216"/>
      <c r="MBY186" s="216"/>
      <c r="MBZ186" s="216"/>
      <c r="MCA186" s="216"/>
      <c r="MCB186" s="216"/>
      <c r="MCC186" s="216"/>
      <c r="MCD186" s="216"/>
      <c r="MCE186" s="216"/>
      <c r="MCF186" s="216"/>
      <c r="MCG186" s="216"/>
      <c r="MCH186" s="216"/>
      <c r="MCI186" s="216"/>
      <c r="MCJ186" s="216"/>
      <c r="MCK186" s="216"/>
      <c r="MCL186" s="216"/>
      <c r="MCM186" s="216"/>
      <c r="MCN186" s="216"/>
      <c r="MCO186" s="216"/>
      <c r="MCP186" s="216"/>
      <c r="MCQ186" s="216"/>
      <c r="MCR186" s="216"/>
      <c r="MCS186" s="216"/>
      <c r="MCT186" s="216"/>
      <c r="MCU186" s="216"/>
      <c r="MCV186" s="216"/>
      <c r="MCW186" s="216"/>
      <c r="MCX186" s="216"/>
      <c r="MCY186" s="216"/>
      <c r="MCZ186" s="216"/>
      <c r="MDA186" s="216"/>
      <c r="MDB186" s="216"/>
      <c r="MDC186" s="216"/>
      <c r="MDD186" s="216"/>
      <c r="MDE186" s="216"/>
      <c r="MDF186" s="216"/>
      <c r="MDG186" s="216"/>
      <c r="MDH186" s="216"/>
      <c r="MDI186" s="216"/>
      <c r="MDJ186" s="216"/>
      <c r="MDK186" s="216"/>
      <c r="MDL186" s="216"/>
      <c r="MDM186" s="216"/>
      <c r="MDN186" s="216"/>
      <c r="MDO186" s="216"/>
      <c r="MDP186" s="216"/>
      <c r="MDQ186" s="216"/>
      <c r="MDR186" s="216"/>
      <c r="MDS186" s="216"/>
      <c r="MDT186" s="216"/>
      <c r="MDU186" s="216"/>
      <c r="MDV186" s="216"/>
      <c r="MDW186" s="216"/>
      <c r="MDX186" s="216"/>
      <c r="MDY186" s="216"/>
      <c r="MDZ186" s="216"/>
      <c r="MEA186" s="216"/>
      <c r="MEB186" s="216"/>
      <c r="MEC186" s="216"/>
      <c r="MED186" s="216"/>
      <c r="MEE186" s="216"/>
      <c r="MEF186" s="216"/>
      <c r="MEG186" s="216"/>
      <c r="MEH186" s="216"/>
      <c r="MEI186" s="216"/>
      <c r="MEJ186" s="216"/>
      <c r="MEK186" s="216"/>
      <c r="MEL186" s="216"/>
      <c r="MEM186" s="216"/>
      <c r="MEN186" s="216"/>
      <c r="MEO186" s="216"/>
      <c r="MEP186" s="216"/>
      <c r="MEQ186" s="216"/>
      <c r="MER186" s="216"/>
      <c r="MES186" s="216"/>
      <c r="MET186" s="216"/>
      <c r="MEU186" s="216"/>
      <c r="MEV186" s="216"/>
      <c r="MEW186" s="216"/>
      <c r="MEX186" s="216"/>
      <c r="MEY186" s="216"/>
      <c r="MEZ186" s="216"/>
      <c r="MFA186" s="216"/>
      <c r="MFB186" s="216"/>
      <c r="MFC186" s="216"/>
      <c r="MFD186" s="216"/>
      <c r="MFE186" s="216"/>
      <c r="MFF186" s="216"/>
      <c r="MFG186" s="216"/>
      <c r="MFH186" s="216"/>
      <c r="MFI186" s="216"/>
      <c r="MFJ186" s="216"/>
      <c r="MFK186" s="216"/>
      <c r="MFL186" s="216"/>
      <c r="MFM186" s="216"/>
      <c r="MFN186" s="216"/>
      <c r="MFO186" s="216"/>
      <c r="MFP186" s="216"/>
      <c r="MFQ186" s="216"/>
      <c r="MFR186" s="216"/>
      <c r="MFS186" s="216"/>
      <c r="MFT186" s="216"/>
      <c r="MFU186" s="216"/>
      <c r="MFV186" s="216"/>
      <c r="MFW186" s="216"/>
      <c r="MFX186" s="216"/>
      <c r="MFY186" s="216"/>
      <c r="MFZ186" s="216"/>
      <c r="MGA186" s="216"/>
      <c r="MGB186" s="216"/>
      <c r="MGC186" s="216"/>
      <c r="MGD186" s="216"/>
      <c r="MGE186" s="216"/>
      <c r="MGF186" s="216"/>
      <c r="MGG186" s="216"/>
      <c r="MGH186" s="216"/>
      <c r="MGI186" s="216"/>
      <c r="MGJ186" s="216"/>
      <c r="MGK186" s="216"/>
      <c r="MGL186" s="216"/>
      <c r="MGM186" s="216"/>
      <c r="MGN186" s="216"/>
      <c r="MGO186" s="216"/>
      <c r="MGP186" s="216"/>
      <c r="MGQ186" s="216"/>
      <c r="MGR186" s="216"/>
      <c r="MGS186" s="216"/>
      <c r="MGT186" s="216"/>
      <c r="MGU186" s="216"/>
      <c r="MGV186" s="216"/>
      <c r="MGW186" s="216"/>
      <c r="MGX186" s="216"/>
      <c r="MGY186" s="216"/>
      <c r="MGZ186" s="216"/>
      <c r="MHA186" s="216"/>
      <c r="MHB186" s="216"/>
      <c r="MHC186" s="216"/>
      <c r="MHD186" s="216"/>
      <c r="MHE186" s="216"/>
      <c r="MHF186" s="216"/>
      <c r="MHG186" s="216"/>
      <c r="MHH186" s="216"/>
      <c r="MHI186" s="216"/>
      <c r="MHJ186" s="216"/>
      <c r="MHK186" s="216"/>
      <c r="MHL186" s="216"/>
      <c r="MHM186" s="216"/>
      <c r="MHN186" s="216"/>
      <c r="MHO186" s="216"/>
      <c r="MHP186" s="216"/>
      <c r="MHQ186" s="216"/>
      <c r="MHR186" s="216"/>
      <c r="MHS186" s="216"/>
      <c r="MHT186" s="216"/>
      <c r="MHU186" s="216"/>
      <c r="MHV186" s="216"/>
      <c r="MHW186" s="216"/>
      <c r="MHX186" s="216"/>
      <c r="MHY186" s="216"/>
      <c r="MHZ186" s="216"/>
      <c r="MIA186" s="216"/>
      <c r="MIB186" s="216"/>
      <c r="MIC186" s="216"/>
      <c r="MID186" s="216"/>
      <c r="MIE186" s="216"/>
      <c r="MIF186" s="216"/>
      <c r="MIG186" s="216"/>
      <c r="MIH186" s="216"/>
      <c r="MII186" s="216"/>
      <c r="MIJ186" s="216"/>
      <c r="MIK186" s="216"/>
      <c r="MIL186" s="216"/>
      <c r="MIM186" s="216"/>
      <c r="MIN186" s="216"/>
      <c r="MIO186" s="216"/>
      <c r="MIP186" s="216"/>
      <c r="MIQ186" s="216"/>
      <c r="MIR186" s="216"/>
      <c r="MIS186" s="216"/>
      <c r="MIT186" s="216"/>
      <c r="MIU186" s="216"/>
      <c r="MIV186" s="216"/>
      <c r="MIW186" s="216"/>
      <c r="MIX186" s="216"/>
      <c r="MIY186" s="216"/>
      <c r="MIZ186" s="216"/>
      <c r="MJA186" s="216"/>
      <c r="MJB186" s="216"/>
      <c r="MJC186" s="216"/>
      <c r="MJD186" s="216"/>
      <c r="MJE186" s="216"/>
      <c r="MJF186" s="216"/>
      <c r="MJG186" s="216"/>
      <c r="MJH186" s="216"/>
      <c r="MJI186" s="216"/>
      <c r="MJJ186" s="216"/>
      <c r="MJK186" s="216"/>
      <c r="MJL186" s="216"/>
      <c r="MJM186" s="216"/>
      <c r="MJN186" s="216"/>
      <c r="MJO186" s="216"/>
      <c r="MJP186" s="216"/>
      <c r="MJQ186" s="216"/>
      <c r="MJR186" s="216"/>
      <c r="MJS186" s="216"/>
      <c r="MJT186" s="216"/>
      <c r="MJU186" s="216"/>
      <c r="MJV186" s="216"/>
      <c r="MJW186" s="216"/>
      <c r="MJX186" s="216"/>
      <c r="MJY186" s="216"/>
      <c r="MJZ186" s="216"/>
      <c r="MKA186" s="216"/>
      <c r="MKB186" s="216"/>
      <c r="MKC186" s="216"/>
      <c r="MKD186" s="216"/>
      <c r="MKE186" s="216"/>
      <c r="MKF186" s="216"/>
      <c r="MKG186" s="216"/>
      <c r="MKH186" s="216"/>
      <c r="MKI186" s="216"/>
      <c r="MKJ186" s="216"/>
      <c r="MKK186" s="216"/>
      <c r="MKL186" s="216"/>
      <c r="MKM186" s="216"/>
      <c r="MKN186" s="216"/>
      <c r="MKO186" s="216"/>
      <c r="MKP186" s="216"/>
      <c r="MKQ186" s="216"/>
      <c r="MKR186" s="216"/>
      <c r="MKS186" s="216"/>
      <c r="MKT186" s="216"/>
      <c r="MKU186" s="216"/>
      <c r="MKV186" s="216"/>
      <c r="MKW186" s="216"/>
      <c r="MKX186" s="216"/>
      <c r="MKY186" s="216"/>
      <c r="MKZ186" s="216"/>
      <c r="MLA186" s="216"/>
      <c r="MLB186" s="216"/>
      <c r="MLC186" s="216"/>
      <c r="MLD186" s="216"/>
      <c r="MLE186" s="216"/>
      <c r="MLF186" s="216"/>
      <c r="MLG186" s="216"/>
      <c r="MLH186" s="216"/>
      <c r="MLI186" s="216"/>
      <c r="MLJ186" s="216"/>
      <c r="MLK186" s="216"/>
      <c r="MLL186" s="216"/>
      <c r="MLM186" s="216"/>
      <c r="MLN186" s="216"/>
      <c r="MLO186" s="216"/>
      <c r="MLP186" s="216"/>
      <c r="MLQ186" s="216"/>
      <c r="MLR186" s="216"/>
      <c r="MLS186" s="216"/>
      <c r="MLT186" s="216"/>
      <c r="MLU186" s="216"/>
      <c r="MLV186" s="216"/>
      <c r="MLW186" s="216"/>
      <c r="MLX186" s="216"/>
      <c r="MLY186" s="216"/>
      <c r="MLZ186" s="216"/>
      <c r="MMA186" s="216"/>
      <c r="MMB186" s="216"/>
      <c r="MMC186" s="216"/>
      <c r="MMD186" s="216"/>
      <c r="MME186" s="216"/>
      <c r="MMF186" s="216"/>
      <c r="MMG186" s="216"/>
      <c r="MMH186" s="216"/>
      <c r="MMI186" s="216"/>
      <c r="MMJ186" s="216"/>
      <c r="MMK186" s="216"/>
      <c r="MML186" s="216"/>
      <c r="MMM186" s="216"/>
      <c r="MMN186" s="216"/>
      <c r="MMO186" s="216"/>
      <c r="MMP186" s="216"/>
      <c r="MMQ186" s="216"/>
      <c r="MMR186" s="216"/>
      <c r="MMS186" s="216"/>
      <c r="MMT186" s="216"/>
      <c r="MMU186" s="216"/>
      <c r="MMV186" s="216"/>
      <c r="MMW186" s="216"/>
      <c r="MMX186" s="216"/>
      <c r="MMY186" s="216"/>
      <c r="MMZ186" s="216"/>
      <c r="MNA186" s="216"/>
      <c r="MNB186" s="216"/>
      <c r="MNC186" s="216"/>
      <c r="MND186" s="216"/>
      <c r="MNE186" s="216"/>
      <c r="MNF186" s="216"/>
      <c r="MNG186" s="216"/>
      <c r="MNH186" s="216"/>
      <c r="MNI186" s="216"/>
      <c r="MNJ186" s="216"/>
      <c r="MNK186" s="216"/>
      <c r="MNL186" s="216"/>
      <c r="MNM186" s="216"/>
      <c r="MNN186" s="216"/>
      <c r="MNO186" s="216"/>
      <c r="MNP186" s="216"/>
      <c r="MNQ186" s="216"/>
      <c r="MNR186" s="216"/>
      <c r="MNS186" s="216"/>
      <c r="MNT186" s="216"/>
      <c r="MNU186" s="216"/>
      <c r="MNV186" s="216"/>
      <c r="MNW186" s="216"/>
      <c r="MNX186" s="216"/>
      <c r="MNY186" s="216"/>
      <c r="MNZ186" s="216"/>
      <c r="MOA186" s="216"/>
      <c r="MOB186" s="216"/>
      <c r="MOC186" s="216"/>
      <c r="MOD186" s="216"/>
      <c r="MOE186" s="216"/>
      <c r="MOF186" s="216"/>
      <c r="MOG186" s="216"/>
      <c r="MOH186" s="216"/>
      <c r="MOI186" s="216"/>
      <c r="MOJ186" s="216"/>
      <c r="MOK186" s="216"/>
      <c r="MOL186" s="216"/>
      <c r="MOM186" s="216"/>
      <c r="MON186" s="216"/>
      <c r="MOO186" s="216"/>
      <c r="MOP186" s="216"/>
      <c r="MOQ186" s="216"/>
      <c r="MOR186" s="216"/>
      <c r="MOS186" s="216"/>
      <c r="MOT186" s="216"/>
      <c r="MOU186" s="216"/>
      <c r="MOV186" s="216"/>
      <c r="MOW186" s="216"/>
      <c r="MOX186" s="216"/>
      <c r="MOY186" s="216"/>
      <c r="MOZ186" s="216"/>
      <c r="MPA186" s="216"/>
      <c r="MPB186" s="216"/>
      <c r="MPC186" s="216"/>
      <c r="MPD186" s="216"/>
      <c r="MPE186" s="216"/>
      <c r="MPF186" s="216"/>
      <c r="MPG186" s="216"/>
      <c r="MPH186" s="216"/>
      <c r="MPI186" s="216"/>
      <c r="MPJ186" s="216"/>
      <c r="MPK186" s="216"/>
      <c r="MPL186" s="216"/>
      <c r="MPM186" s="216"/>
      <c r="MPN186" s="216"/>
      <c r="MPO186" s="216"/>
      <c r="MPP186" s="216"/>
      <c r="MPQ186" s="216"/>
      <c r="MPR186" s="216"/>
      <c r="MPS186" s="216"/>
      <c r="MPT186" s="216"/>
      <c r="MPU186" s="216"/>
      <c r="MPV186" s="216"/>
      <c r="MPW186" s="216"/>
      <c r="MPX186" s="216"/>
      <c r="MPY186" s="216"/>
      <c r="MPZ186" s="216"/>
      <c r="MQA186" s="216"/>
      <c r="MQB186" s="216"/>
      <c r="MQC186" s="216"/>
      <c r="MQD186" s="216"/>
      <c r="MQE186" s="216"/>
      <c r="MQF186" s="216"/>
      <c r="MQG186" s="216"/>
      <c r="MQH186" s="216"/>
      <c r="MQI186" s="216"/>
      <c r="MQJ186" s="216"/>
      <c r="MQK186" s="216"/>
      <c r="MQL186" s="216"/>
      <c r="MQM186" s="216"/>
      <c r="MQN186" s="216"/>
      <c r="MQO186" s="216"/>
      <c r="MQP186" s="216"/>
      <c r="MQQ186" s="216"/>
      <c r="MQR186" s="216"/>
      <c r="MQS186" s="216"/>
      <c r="MQT186" s="216"/>
      <c r="MQU186" s="216"/>
      <c r="MQV186" s="216"/>
      <c r="MQW186" s="216"/>
      <c r="MQX186" s="216"/>
      <c r="MQY186" s="216"/>
      <c r="MQZ186" s="216"/>
      <c r="MRA186" s="216"/>
      <c r="MRB186" s="216"/>
      <c r="MRC186" s="216"/>
      <c r="MRD186" s="216"/>
      <c r="MRE186" s="216"/>
      <c r="MRF186" s="216"/>
      <c r="MRG186" s="216"/>
      <c r="MRH186" s="216"/>
      <c r="MRI186" s="216"/>
      <c r="MRJ186" s="216"/>
      <c r="MRK186" s="216"/>
      <c r="MRL186" s="216"/>
      <c r="MRM186" s="216"/>
      <c r="MRN186" s="216"/>
      <c r="MRO186" s="216"/>
      <c r="MRP186" s="216"/>
      <c r="MRQ186" s="216"/>
      <c r="MRR186" s="216"/>
      <c r="MRS186" s="216"/>
      <c r="MRT186" s="216"/>
      <c r="MRU186" s="216"/>
      <c r="MRV186" s="216"/>
      <c r="MRW186" s="216"/>
      <c r="MRX186" s="216"/>
      <c r="MRY186" s="216"/>
      <c r="MRZ186" s="216"/>
      <c r="MSA186" s="216"/>
      <c r="MSB186" s="216"/>
      <c r="MSC186" s="216"/>
      <c r="MSD186" s="216"/>
      <c r="MSE186" s="216"/>
      <c r="MSF186" s="216"/>
      <c r="MSG186" s="216"/>
      <c r="MSH186" s="216"/>
      <c r="MSI186" s="216"/>
      <c r="MSJ186" s="216"/>
      <c r="MSK186" s="216"/>
      <c r="MSL186" s="216"/>
      <c r="MSM186" s="216"/>
      <c r="MSN186" s="216"/>
      <c r="MSO186" s="216"/>
      <c r="MSP186" s="216"/>
      <c r="MSQ186" s="216"/>
      <c r="MSR186" s="216"/>
      <c r="MSS186" s="216"/>
      <c r="MST186" s="216"/>
      <c r="MSU186" s="216"/>
      <c r="MSV186" s="216"/>
      <c r="MSW186" s="216"/>
      <c r="MSX186" s="216"/>
      <c r="MSY186" s="216"/>
      <c r="MSZ186" s="216"/>
      <c r="MTA186" s="216"/>
      <c r="MTB186" s="216"/>
      <c r="MTC186" s="216"/>
      <c r="MTD186" s="216"/>
      <c r="MTE186" s="216"/>
      <c r="MTF186" s="216"/>
      <c r="MTG186" s="216"/>
      <c r="MTH186" s="216"/>
      <c r="MTI186" s="216"/>
      <c r="MTJ186" s="216"/>
      <c r="MTK186" s="216"/>
      <c r="MTL186" s="216"/>
      <c r="MTM186" s="216"/>
      <c r="MTN186" s="216"/>
      <c r="MTO186" s="216"/>
      <c r="MTP186" s="216"/>
      <c r="MTQ186" s="216"/>
      <c r="MTR186" s="216"/>
      <c r="MTS186" s="216"/>
      <c r="MTT186" s="216"/>
      <c r="MTU186" s="216"/>
      <c r="MTV186" s="216"/>
      <c r="MTW186" s="216"/>
      <c r="MTX186" s="216"/>
      <c r="MTY186" s="216"/>
      <c r="MTZ186" s="216"/>
      <c r="MUA186" s="216"/>
      <c r="MUB186" s="216"/>
      <c r="MUC186" s="216"/>
      <c r="MUD186" s="216"/>
      <c r="MUE186" s="216"/>
      <c r="MUF186" s="216"/>
      <c r="MUG186" s="216"/>
      <c r="MUH186" s="216"/>
      <c r="MUI186" s="216"/>
      <c r="MUJ186" s="216"/>
      <c r="MUK186" s="216"/>
      <c r="MUL186" s="216"/>
      <c r="MUM186" s="216"/>
      <c r="MUN186" s="216"/>
      <c r="MUO186" s="216"/>
      <c r="MUP186" s="216"/>
      <c r="MUQ186" s="216"/>
      <c r="MUR186" s="216"/>
      <c r="MUS186" s="216"/>
      <c r="MUT186" s="216"/>
      <c r="MUU186" s="216"/>
      <c r="MUV186" s="216"/>
      <c r="MUW186" s="216"/>
      <c r="MUX186" s="216"/>
      <c r="MUY186" s="216"/>
      <c r="MUZ186" s="216"/>
      <c r="MVA186" s="216"/>
      <c r="MVB186" s="216"/>
      <c r="MVC186" s="216"/>
      <c r="MVD186" s="216"/>
      <c r="MVE186" s="216"/>
      <c r="MVF186" s="216"/>
      <c r="MVG186" s="216"/>
      <c r="MVH186" s="216"/>
      <c r="MVI186" s="216"/>
      <c r="MVJ186" s="216"/>
      <c r="MVK186" s="216"/>
      <c r="MVL186" s="216"/>
      <c r="MVM186" s="216"/>
      <c r="MVN186" s="216"/>
      <c r="MVO186" s="216"/>
      <c r="MVP186" s="216"/>
      <c r="MVQ186" s="216"/>
      <c r="MVR186" s="216"/>
      <c r="MVS186" s="216"/>
      <c r="MVT186" s="216"/>
      <c r="MVU186" s="216"/>
      <c r="MVV186" s="216"/>
      <c r="MVW186" s="216"/>
      <c r="MVX186" s="216"/>
      <c r="MVY186" s="216"/>
      <c r="MVZ186" s="216"/>
      <c r="MWA186" s="216"/>
      <c r="MWB186" s="216"/>
      <c r="MWC186" s="216"/>
      <c r="MWD186" s="216"/>
      <c r="MWE186" s="216"/>
      <c r="MWF186" s="216"/>
      <c r="MWG186" s="216"/>
      <c r="MWH186" s="216"/>
      <c r="MWI186" s="216"/>
      <c r="MWJ186" s="216"/>
      <c r="MWK186" s="216"/>
      <c r="MWL186" s="216"/>
      <c r="MWM186" s="216"/>
      <c r="MWN186" s="216"/>
      <c r="MWO186" s="216"/>
      <c r="MWP186" s="216"/>
      <c r="MWQ186" s="216"/>
      <c r="MWR186" s="216"/>
      <c r="MWS186" s="216"/>
      <c r="MWT186" s="216"/>
      <c r="MWU186" s="216"/>
      <c r="MWV186" s="216"/>
      <c r="MWW186" s="216"/>
      <c r="MWX186" s="216"/>
      <c r="MWY186" s="216"/>
      <c r="MWZ186" s="216"/>
      <c r="MXA186" s="216"/>
      <c r="MXB186" s="216"/>
      <c r="MXC186" s="216"/>
      <c r="MXD186" s="216"/>
      <c r="MXE186" s="216"/>
      <c r="MXF186" s="216"/>
      <c r="MXG186" s="216"/>
      <c r="MXH186" s="216"/>
      <c r="MXI186" s="216"/>
      <c r="MXJ186" s="216"/>
      <c r="MXK186" s="216"/>
      <c r="MXL186" s="216"/>
      <c r="MXM186" s="216"/>
      <c r="MXN186" s="216"/>
      <c r="MXO186" s="216"/>
      <c r="MXP186" s="216"/>
      <c r="MXQ186" s="216"/>
      <c r="MXR186" s="216"/>
      <c r="MXS186" s="216"/>
      <c r="MXT186" s="216"/>
      <c r="MXU186" s="216"/>
      <c r="MXV186" s="216"/>
      <c r="MXW186" s="216"/>
      <c r="MXX186" s="216"/>
      <c r="MXY186" s="216"/>
      <c r="MXZ186" s="216"/>
      <c r="MYA186" s="216"/>
      <c r="MYB186" s="216"/>
      <c r="MYC186" s="216"/>
      <c r="MYD186" s="216"/>
      <c r="MYE186" s="216"/>
      <c r="MYF186" s="216"/>
      <c r="MYG186" s="216"/>
      <c r="MYH186" s="216"/>
      <c r="MYI186" s="216"/>
      <c r="MYJ186" s="216"/>
      <c r="MYK186" s="216"/>
      <c r="MYL186" s="216"/>
      <c r="MYM186" s="216"/>
      <c r="MYN186" s="216"/>
      <c r="MYO186" s="216"/>
      <c r="MYP186" s="216"/>
      <c r="MYQ186" s="216"/>
      <c r="MYR186" s="216"/>
      <c r="MYS186" s="216"/>
      <c r="MYT186" s="216"/>
      <c r="MYU186" s="216"/>
      <c r="MYV186" s="216"/>
      <c r="MYW186" s="216"/>
      <c r="MYX186" s="216"/>
      <c r="MYY186" s="216"/>
      <c r="MYZ186" s="216"/>
      <c r="MZA186" s="216"/>
      <c r="MZB186" s="216"/>
      <c r="MZC186" s="216"/>
      <c r="MZD186" s="216"/>
      <c r="MZE186" s="216"/>
      <c r="MZF186" s="216"/>
      <c r="MZG186" s="216"/>
      <c r="MZH186" s="216"/>
      <c r="MZI186" s="216"/>
      <c r="MZJ186" s="216"/>
      <c r="MZK186" s="216"/>
      <c r="MZL186" s="216"/>
      <c r="MZM186" s="216"/>
      <c r="MZN186" s="216"/>
      <c r="MZO186" s="216"/>
      <c r="MZP186" s="216"/>
      <c r="MZQ186" s="216"/>
      <c r="MZR186" s="216"/>
      <c r="MZS186" s="216"/>
      <c r="MZT186" s="216"/>
      <c r="MZU186" s="216"/>
      <c r="MZV186" s="216"/>
      <c r="MZW186" s="216"/>
      <c r="MZX186" s="216"/>
      <c r="MZY186" s="216"/>
      <c r="MZZ186" s="216"/>
      <c r="NAA186" s="216"/>
      <c r="NAB186" s="216"/>
      <c r="NAC186" s="216"/>
      <c r="NAD186" s="216"/>
      <c r="NAE186" s="216"/>
      <c r="NAF186" s="216"/>
      <c r="NAG186" s="216"/>
      <c r="NAH186" s="216"/>
      <c r="NAI186" s="216"/>
      <c r="NAJ186" s="216"/>
      <c r="NAK186" s="216"/>
      <c r="NAL186" s="216"/>
      <c r="NAM186" s="216"/>
      <c r="NAN186" s="216"/>
      <c r="NAO186" s="216"/>
      <c r="NAP186" s="216"/>
      <c r="NAQ186" s="216"/>
      <c r="NAR186" s="216"/>
      <c r="NAS186" s="216"/>
      <c r="NAT186" s="216"/>
      <c r="NAU186" s="216"/>
      <c r="NAV186" s="216"/>
      <c r="NAW186" s="216"/>
      <c r="NAX186" s="216"/>
      <c r="NAY186" s="216"/>
      <c r="NAZ186" s="216"/>
      <c r="NBA186" s="216"/>
      <c r="NBB186" s="216"/>
      <c r="NBC186" s="216"/>
      <c r="NBD186" s="216"/>
      <c r="NBE186" s="216"/>
      <c r="NBF186" s="216"/>
      <c r="NBG186" s="216"/>
      <c r="NBH186" s="216"/>
      <c r="NBI186" s="216"/>
      <c r="NBJ186" s="216"/>
      <c r="NBK186" s="216"/>
      <c r="NBL186" s="216"/>
      <c r="NBM186" s="216"/>
      <c r="NBN186" s="216"/>
      <c r="NBO186" s="216"/>
      <c r="NBP186" s="216"/>
      <c r="NBQ186" s="216"/>
      <c r="NBR186" s="216"/>
      <c r="NBS186" s="216"/>
      <c r="NBT186" s="216"/>
      <c r="NBU186" s="216"/>
      <c r="NBV186" s="216"/>
      <c r="NBW186" s="216"/>
      <c r="NBX186" s="216"/>
      <c r="NBY186" s="216"/>
      <c r="NBZ186" s="216"/>
      <c r="NCA186" s="216"/>
      <c r="NCB186" s="216"/>
      <c r="NCC186" s="216"/>
      <c r="NCD186" s="216"/>
      <c r="NCE186" s="216"/>
      <c r="NCF186" s="216"/>
      <c r="NCG186" s="216"/>
      <c r="NCH186" s="216"/>
      <c r="NCI186" s="216"/>
      <c r="NCJ186" s="216"/>
      <c r="NCK186" s="216"/>
      <c r="NCL186" s="216"/>
      <c r="NCM186" s="216"/>
      <c r="NCN186" s="216"/>
      <c r="NCO186" s="216"/>
      <c r="NCP186" s="216"/>
      <c r="NCQ186" s="216"/>
      <c r="NCR186" s="216"/>
      <c r="NCS186" s="216"/>
      <c r="NCT186" s="216"/>
      <c r="NCU186" s="216"/>
      <c r="NCV186" s="216"/>
      <c r="NCW186" s="216"/>
      <c r="NCX186" s="216"/>
      <c r="NCY186" s="216"/>
      <c r="NCZ186" s="216"/>
      <c r="NDA186" s="216"/>
      <c r="NDB186" s="216"/>
      <c r="NDC186" s="216"/>
      <c r="NDD186" s="216"/>
      <c r="NDE186" s="216"/>
      <c r="NDF186" s="216"/>
      <c r="NDG186" s="216"/>
      <c r="NDH186" s="216"/>
      <c r="NDI186" s="216"/>
      <c r="NDJ186" s="216"/>
      <c r="NDK186" s="216"/>
      <c r="NDL186" s="216"/>
      <c r="NDM186" s="216"/>
      <c r="NDN186" s="216"/>
      <c r="NDO186" s="216"/>
      <c r="NDP186" s="216"/>
      <c r="NDQ186" s="216"/>
      <c r="NDR186" s="216"/>
      <c r="NDS186" s="216"/>
      <c r="NDT186" s="216"/>
      <c r="NDU186" s="216"/>
      <c r="NDV186" s="216"/>
      <c r="NDW186" s="216"/>
      <c r="NDX186" s="216"/>
      <c r="NDY186" s="216"/>
      <c r="NDZ186" s="216"/>
      <c r="NEA186" s="216"/>
      <c r="NEB186" s="216"/>
      <c r="NEC186" s="216"/>
      <c r="NED186" s="216"/>
      <c r="NEE186" s="216"/>
      <c r="NEF186" s="216"/>
      <c r="NEG186" s="216"/>
      <c r="NEH186" s="216"/>
      <c r="NEI186" s="216"/>
      <c r="NEJ186" s="216"/>
      <c r="NEK186" s="216"/>
      <c r="NEL186" s="216"/>
      <c r="NEM186" s="216"/>
      <c r="NEN186" s="216"/>
      <c r="NEO186" s="216"/>
      <c r="NEP186" s="216"/>
      <c r="NEQ186" s="216"/>
      <c r="NER186" s="216"/>
      <c r="NES186" s="216"/>
      <c r="NET186" s="216"/>
      <c r="NEU186" s="216"/>
      <c r="NEV186" s="216"/>
      <c r="NEW186" s="216"/>
      <c r="NEX186" s="216"/>
      <c r="NEY186" s="216"/>
      <c r="NEZ186" s="216"/>
      <c r="NFA186" s="216"/>
      <c r="NFB186" s="216"/>
      <c r="NFC186" s="216"/>
      <c r="NFD186" s="216"/>
      <c r="NFE186" s="216"/>
      <c r="NFF186" s="216"/>
      <c r="NFG186" s="216"/>
      <c r="NFH186" s="216"/>
      <c r="NFI186" s="216"/>
      <c r="NFJ186" s="216"/>
      <c r="NFK186" s="216"/>
      <c r="NFL186" s="216"/>
      <c r="NFM186" s="216"/>
      <c r="NFN186" s="216"/>
      <c r="NFO186" s="216"/>
      <c r="NFP186" s="216"/>
      <c r="NFQ186" s="216"/>
      <c r="NFR186" s="216"/>
      <c r="NFS186" s="216"/>
      <c r="NFT186" s="216"/>
      <c r="NFU186" s="216"/>
      <c r="NFV186" s="216"/>
      <c r="NFW186" s="216"/>
      <c r="NFX186" s="216"/>
      <c r="NFY186" s="216"/>
      <c r="NFZ186" s="216"/>
      <c r="NGA186" s="216"/>
      <c r="NGB186" s="216"/>
      <c r="NGC186" s="216"/>
      <c r="NGD186" s="216"/>
      <c r="NGE186" s="216"/>
      <c r="NGF186" s="216"/>
      <c r="NGG186" s="216"/>
      <c r="NGH186" s="216"/>
      <c r="NGI186" s="216"/>
      <c r="NGJ186" s="216"/>
      <c r="NGK186" s="216"/>
      <c r="NGL186" s="216"/>
      <c r="NGM186" s="216"/>
      <c r="NGN186" s="216"/>
      <c r="NGO186" s="216"/>
      <c r="NGP186" s="216"/>
      <c r="NGQ186" s="216"/>
      <c r="NGR186" s="216"/>
      <c r="NGS186" s="216"/>
      <c r="NGT186" s="216"/>
      <c r="NGU186" s="216"/>
      <c r="NGV186" s="216"/>
      <c r="NGW186" s="216"/>
      <c r="NGX186" s="216"/>
      <c r="NGY186" s="216"/>
      <c r="NGZ186" s="216"/>
      <c r="NHA186" s="216"/>
      <c r="NHB186" s="216"/>
      <c r="NHC186" s="216"/>
      <c r="NHD186" s="216"/>
      <c r="NHE186" s="216"/>
      <c r="NHF186" s="216"/>
      <c r="NHG186" s="216"/>
      <c r="NHH186" s="216"/>
      <c r="NHI186" s="216"/>
      <c r="NHJ186" s="216"/>
      <c r="NHK186" s="216"/>
      <c r="NHL186" s="216"/>
      <c r="NHM186" s="216"/>
      <c r="NHN186" s="216"/>
      <c r="NHO186" s="216"/>
      <c r="NHP186" s="216"/>
      <c r="NHQ186" s="216"/>
      <c r="NHR186" s="216"/>
      <c r="NHS186" s="216"/>
      <c r="NHT186" s="216"/>
      <c r="NHU186" s="216"/>
      <c r="NHV186" s="216"/>
      <c r="NHW186" s="216"/>
      <c r="NHX186" s="216"/>
      <c r="NHY186" s="216"/>
      <c r="NHZ186" s="216"/>
      <c r="NIA186" s="216"/>
      <c r="NIB186" s="216"/>
      <c r="NIC186" s="216"/>
      <c r="NID186" s="216"/>
      <c r="NIE186" s="216"/>
      <c r="NIF186" s="216"/>
      <c r="NIG186" s="216"/>
      <c r="NIH186" s="216"/>
      <c r="NII186" s="216"/>
      <c r="NIJ186" s="216"/>
      <c r="NIK186" s="216"/>
      <c r="NIL186" s="216"/>
      <c r="NIM186" s="216"/>
      <c r="NIN186" s="216"/>
      <c r="NIO186" s="216"/>
      <c r="NIP186" s="216"/>
      <c r="NIQ186" s="216"/>
      <c r="NIR186" s="216"/>
      <c r="NIS186" s="216"/>
      <c r="NIT186" s="216"/>
      <c r="NIU186" s="216"/>
      <c r="NIV186" s="216"/>
      <c r="NIW186" s="216"/>
      <c r="NIX186" s="216"/>
      <c r="NIY186" s="216"/>
      <c r="NIZ186" s="216"/>
      <c r="NJA186" s="216"/>
      <c r="NJB186" s="216"/>
      <c r="NJC186" s="216"/>
      <c r="NJD186" s="216"/>
      <c r="NJE186" s="216"/>
      <c r="NJF186" s="216"/>
      <c r="NJG186" s="216"/>
      <c r="NJH186" s="216"/>
      <c r="NJI186" s="216"/>
      <c r="NJJ186" s="216"/>
      <c r="NJK186" s="216"/>
      <c r="NJL186" s="216"/>
      <c r="NJM186" s="216"/>
      <c r="NJN186" s="216"/>
      <c r="NJO186" s="216"/>
      <c r="NJP186" s="216"/>
      <c r="NJQ186" s="216"/>
      <c r="NJR186" s="216"/>
      <c r="NJS186" s="216"/>
      <c r="NJT186" s="216"/>
      <c r="NJU186" s="216"/>
      <c r="NJV186" s="216"/>
      <c r="NJW186" s="216"/>
      <c r="NJX186" s="216"/>
      <c r="NJY186" s="216"/>
      <c r="NJZ186" s="216"/>
      <c r="NKA186" s="216"/>
      <c r="NKB186" s="216"/>
      <c r="NKC186" s="216"/>
      <c r="NKD186" s="216"/>
      <c r="NKE186" s="216"/>
      <c r="NKF186" s="216"/>
      <c r="NKG186" s="216"/>
      <c r="NKH186" s="216"/>
      <c r="NKI186" s="216"/>
      <c r="NKJ186" s="216"/>
      <c r="NKK186" s="216"/>
      <c r="NKL186" s="216"/>
      <c r="NKM186" s="216"/>
      <c r="NKN186" s="216"/>
      <c r="NKO186" s="216"/>
      <c r="NKP186" s="216"/>
      <c r="NKQ186" s="216"/>
      <c r="NKR186" s="216"/>
      <c r="NKS186" s="216"/>
      <c r="NKT186" s="216"/>
      <c r="NKU186" s="216"/>
      <c r="NKV186" s="216"/>
      <c r="NKW186" s="216"/>
      <c r="NKX186" s="216"/>
      <c r="NKY186" s="216"/>
      <c r="NKZ186" s="216"/>
      <c r="NLA186" s="216"/>
      <c r="NLB186" s="216"/>
      <c r="NLC186" s="216"/>
      <c r="NLD186" s="216"/>
      <c r="NLE186" s="216"/>
      <c r="NLF186" s="216"/>
      <c r="NLG186" s="216"/>
      <c r="NLH186" s="216"/>
      <c r="NLI186" s="216"/>
      <c r="NLJ186" s="216"/>
      <c r="NLK186" s="216"/>
      <c r="NLL186" s="216"/>
      <c r="NLM186" s="216"/>
      <c r="NLN186" s="216"/>
      <c r="NLO186" s="216"/>
      <c r="NLP186" s="216"/>
      <c r="NLQ186" s="216"/>
      <c r="NLR186" s="216"/>
      <c r="NLS186" s="216"/>
      <c r="NLT186" s="216"/>
      <c r="NLU186" s="216"/>
      <c r="NLV186" s="216"/>
      <c r="NLW186" s="216"/>
      <c r="NLX186" s="216"/>
      <c r="NLY186" s="216"/>
      <c r="NLZ186" s="216"/>
      <c r="NMA186" s="216"/>
      <c r="NMB186" s="216"/>
      <c r="NMC186" s="216"/>
      <c r="NMD186" s="216"/>
      <c r="NME186" s="216"/>
      <c r="NMF186" s="216"/>
      <c r="NMG186" s="216"/>
      <c r="NMH186" s="216"/>
      <c r="NMI186" s="216"/>
      <c r="NMJ186" s="216"/>
      <c r="NMK186" s="216"/>
      <c r="NML186" s="216"/>
      <c r="NMM186" s="216"/>
      <c r="NMN186" s="216"/>
      <c r="NMO186" s="216"/>
      <c r="NMP186" s="216"/>
      <c r="NMQ186" s="216"/>
      <c r="NMR186" s="216"/>
      <c r="NMS186" s="216"/>
      <c r="NMT186" s="216"/>
      <c r="NMU186" s="216"/>
      <c r="NMV186" s="216"/>
      <c r="NMW186" s="216"/>
      <c r="NMX186" s="216"/>
      <c r="NMY186" s="216"/>
      <c r="NMZ186" s="216"/>
      <c r="NNA186" s="216"/>
      <c r="NNB186" s="216"/>
      <c r="NNC186" s="216"/>
      <c r="NND186" s="216"/>
      <c r="NNE186" s="216"/>
      <c r="NNF186" s="216"/>
      <c r="NNG186" s="216"/>
      <c r="NNH186" s="216"/>
      <c r="NNI186" s="216"/>
      <c r="NNJ186" s="216"/>
      <c r="NNK186" s="216"/>
      <c r="NNL186" s="216"/>
      <c r="NNM186" s="216"/>
      <c r="NNN186" s="216"/>
      <c r="NNO186" s="216"/>
      <c r="NNP186" s="216"/>
      <c r="NNQ186" s="216"/>
      <c r="NNR186" s="216"/>
      <c r="NNS186" s="216"/>
      <c r="NNT186" s="216"/>
      <c r="NNU186" s="216"/>
      <c r="NNV186" s="216"/>
      <c r="NNW186" s="216"/>
      <c r="NNX186" s="216"/>
      <c r="NNY186" s="216"/>
      <c r="NNZ186" s="216"/>
      <c r="NOA186" s="216"/>
      <c r="NOB186" s="216"/>
      <c r="NOC186" s="216"/>
      <c r="NOD186" s="216"/>
      <c r="NOE186" s="216"/>
      <c r="NOF186" s="216"/>
      <c r="NOG186" s="216"/>
      <c r="NOH186" s="216"/>
      <c r="NOI186" s="216"/>
      <c r="NOJ186" s="216"/>
      <c r="NOK186" s="216"/>
      <c r="NOL186" s="216"/>
      <c r="NOM186" s="216"/>
      <c r="NON186" s="216"/>
      <c r="NOO186" s="216"/>
      <c r="NOP186" s="216"/>
      <c r="NOQ186" s="216"/>
      <c r="NOR186" s="216"/>
      <c r="NOS186" s="216"/>
      <c r="NOT186" s="216"/>
      <c r="NOU186" s="216"/>
      <c r="NOV186" s="216"/>
      <c r="NOW186" s="216"/>
      <c r="NOX186" s="216"/>
      <c r="NOY186" s="216"/>
      <c r="NOZ186" s="216"/>
      <c r="NPA186" s="216"/>
      <c r="NPB186" s="216"/>
      <c r="NPC186" s="216"/>
      <c r="NPD186" s="216"/>
      <c r="NPE186" s="216"/>
      <c r="NPF186" s="216"/>
      <c r="NPG186" s="216"/>
      <c r="NPH186" s="216"/>
      <c r="NPI186" s="216"/>
      <c r="NPJ186" s="216"/>
      <c r="NPK186" s="216"/>
      <c r="NPL186" s="216"/>
      <c r="NPM186" s="216"/>
      <c r="NPN186" s="216"/>
      <c r="NPO186" s="216"/>
      <c r="NPP186" s="216"/>
      <c r="NPQ186" s="216"/>
      <c r="NPR186" s="216"/>
      <c r="NPS186" s="216"/>
      <c r="NPT186" s="216"/>
      <c r="NPU186" s="216"/>
      <c r="NPV186" s="216"/>
      <c r="NPW186" s="216"/>
      <c r="NPX186" s="216"/>
      <c r="NPY186" s="216"/>
      <c r="NPZ186" s="216"/>
      <c r="NQA186" s="216"/>
      <c r="NQB186" s="216"/>
      <c r="NQC186" s="216"/>
      <c r="NQD186" s="216"/>
      <c r="NQE186" s="216"/>
      <c r="NQF186" s="216"/>
      <c r="NQG186" s="216"/>
      <c r="NQH186" s="216"/>
      <c r="NQI186" s="216"/>
      <c r="NQJ186" s="216"/>
      <c r="NQK186" s="216"/>
      <c r="NQL186" s="216"/>
      <c r="NQM186" s="216"/>
      <c r="NQN186" s="216"/>
      <c r="NQO186" s="216"/>
      <c r="NQP186" s="216"/>
      <c r="NQQ186" s="216"/>
      <c r="NQR186" s="216"/>
      <c r="NQS186" s="216"/>
      <c r="NQT186" s="216"/>
      <c r="NQU186" s="216"/>
      <c r="NQV186" s="216"/>
      <c r="NQW186" s="216"/>
      <c r="NQX186" s="216"/>
      <c r="NQY186" s="216"/>
      <c r="NQZ186" s="216"/>
      <c r="NRA186" s="216"/>
      <c r="NRB186" s="216"/>
      <c r="NRC186" s="216"/>
      <c r="NRD186" s="216"/>
      <c r="NRE186" s="216"/>
      <c r="NRF186" s="216"/>
      <c r="NRG186" s="216"/>
      <c r="NRH186" s="216"/>
      <c r="NRI186" s="216"/>
      <c r="NRJ186" s="216"/>
      <c r="NRK186" s="216"/>
      <c r="NRL186" s="216"/>
      <c r="NRM186" s="216"/>
      <c r="NRN186" s="216"/>
      <c r="NRO186" s="216"/>
      <c r="NRP186" s="216"/>
      <c r="NRQ186" s="216"/>
      <c r="NRR186" s="216"/>
      <c r="NRS186" s="216"/>
      <c r="NRT186" s="216"/>
      <c r="NRU186" s="216"/>
      <c r="NRV186" s="216"/>
      <c r="NRW186" s="216"/>
      <c r="NRX186" s="216"/>
      <c r="NRY186" s="216"/>
      <c r="NRZ186" s="216"/>
      <c r="NSA186" s="216"/>
      <c r="NSB186" s="216"/>
      <c r="NSC186" s="216"/>
      <c r="NSD186" s="216"/>
      <c r="NSE186" s="216"/>
      <c r="NSF186" s="216"/>
      <c r="NSG186" s="216"/>
      <c r="NSH186" s="216"/>
      <c r="NSI186" s="216"/>
      <c r="NSJ186" s="216"/>
      <c r="NSK186" s="216"/>
      <c r="NSL186" s="216"/>
      <c r="NSM186" s="216"/>
      <c r="NSN186" s="216"/>
      <c r="NSO186" s="216"/>
      <c r="NSP186" s="216"/>
      <c r="NSQ186" s="216"/>
      <c r="NSR186" s="216"/>
      <c r="NSS186" s="216"/>
      <c r="NST186" s="216"/>
      <c r="NSU186" s="216"/>
      <c r="NSV186" s="216"/>
      <c r="NSW186" s="216"/>
      <c r="NSX186" s="216"/>
      <c r="NSY186" s="216"/>
      <c r="NSZ186" s="216"/>
      <c r="NTA186" s="216"/>
      <c r="NTB186" s="216"/>
      <c r="NTC186" s="216"/>
      <c r="NTD186" s="216"/>
      <c r="NTE186" s="216"/>
      <c r="NTF186" s="216"/>
      <c r="NTG186" s="216"/>
      <c r="NTH186" s="216"/>
      <c r="NTI186" s="216"/>
      <c r="NTJ186" s="216"/>
      <c r="NTK186" s="216"/>
      <c r="NTL186" s="216"/>
      <c r="NTM186" s="216"/>
      <c r="NTN186" s="216"/>
      <c r="NTO186" s="216"/>
      <c r="NTP186" s="216"/>
      <c r="NTQ186" s="216"/>
      <c r="NTR186" s="216"/>
      <c r="NTS186" s="216"/>
      <c r="NTT186" s="216"/>
      <c r="NTU186" s="216"/>
      <c r="NTV186" s="216"/>
      <c r="NTW186" s="216"/>
      <c r="NTX186" s="216"/>
      <c r="NTY186" s="216"/>
      <c r="NTZ186" s="216"/>
      <c r="NUA186" s="216"/>
      <c r="NUB186" s="216"/>
      <c r="NUC186" s="216"/>
      <c r="NUD186" s="216"/>
      <c r="NUE186" s="216"/>
      <c r="NUF186" s="216"/>
      <c r="NUG186" s="216"/>
      <c r="NUH186" s="216"/>
      <c r="NUI186" s="216"/>
      <c r="NUJ186" s="216"/>
      <c r="NUK186" s="216"/>
      <c r="NUL186" s="216"/>
      <c r="NUM186" s="216"/>
      <c r="NUN186" s="216"/>
      <c r="NUO186" s="216"/>
      <c r="NUP186" s="216"/>
      <c r="NUQ186" s="216"/>
      <c r="NUR186" s="216"/>
      <c r="NUS186" s="216"/>
      <c r="NUT186" s="216"/>
      <c r="NUU186" s="216"/>
      <c r="NUV186" s="216"/>
      <c r="NUW186" s="216"/>
      <c r="NUX186" s="216"/>
      <c r="NUY186" s="216"/>
      <c r="NUZ186" s="216"/>
      <c r="NVA186" s="216"/>
      <c r="NVB186" s="216"/>
      <c r="NVC186" s="216"/>
      <c r="NVD186" s="216"/>
      <c r="NVE186" s="216"/>
      <c r="NVF186" s="216"/>
      <c r="NVG186" s="216"/>
      <c r="NVH186" s="216"/>
      <c r="NVI186" s="216"/>
      <c r="NVJ186" s="216"/>
      <c r="NVK186" s="216"/>
      <c r="NVL186" s="216"/>
      <c r="NVM186" s="216"/>
      <c r="NVN186" s="216"/>
      <c r="NVO186" s="216"/>
      <c r="NVP186" s="216"/>
      <c r="NVQ186" s="216"/>
      <c r="NVR186" s="216"/>
      <c r="NVS186" s="216"/>
      <c r="NVT186" s="216"/>
      <c r="NVU186" s="216"/>
      <c r="NVV186" s="216"/>
      <c r="NVW186" s="216"/>
      <c r="NVX186" s="216"/>
      <c r="NVY186" s="216"/>
      <c r="NVZ186" s="216"/>
      <c r="NWA186" s="216"/>
      <c r="NWB186" s="216"/>
      <c r="NWC186" s="216"/>
      <c r="NWD186" s="216"/>
      <c r="NWE186" s="216"/>
      <c r="NWF186" s="216"/>
      <c r="NWG186" s="216"/>
      <c r="NWH186" s="216"/>
      <c r="NWI186" s="216"/>
      <c r="NWJ186" s="216"/>
      <c r="NWK186" s="216"/>
      <c r="NWL186" s="216"/>
      <c r="NWM186" s="216"/>
      <c r="NWN186" s="216"/>
      <c r="NWO186" s="216"/>
      <c r="NWP186" s="216"/>
      <c r="NWQ186" s="216"/>
      <c r="NWR186" s="216"/>
      <c r="NWS186" s="216"/>
      <c r="NWT186" s="216"/>
      <c r="NWU186" s="216"/>
      <c r="NWV186" s="216"/>
      <c r="NWW186" s="216"/>
      <c r="NWX186" s="216"/>
      <c r="NWY186" s="216"/>
      <c r="NWZ186" s="216"/>
      <c r="NXA186" s="216"/>
      <c r="NXB186" s="216"/>
      <c r="NXC186" s="216"/>
      <c r="NXD186" s="216"/>
      <c r="NXE186" s="216"/>
      <c r="NXF186" s="216"/>
      <c r="NXG186" s="216"/>
      <c r="NXH186" s="216"/>
      <c r="NXI186" s="216"/>
      <c r="NXJ186" s="216"/>
      <c r="NXK186" s="216"/>
      <c r="NXL186" s="216"/>
      <c r="NXM186" s="216"/>
      <c r="NXN186" s="216"/>
      <c r="NXO186" s="216"/>
      <c r="NXP186" s="216"/>
      <c r="NXQ186" s="216"/>
      <c r="NXR186" s="216"/>
      <c r="NXS186" s="216"/>
      <c r="NXT186" s="216"/>
      <c r="NXU186" s="216"/>
      <c r="NXV186" s="216"/>
      <c r="NXW186" s="216"/>
      <c r="NXX186" s="216"/>
      <c r="NXY186" s="216"/>
      <c r="NXZ186" s="216"/>
      <c r="NYA186" s="216"/>
      <c r="NYB186" s="216"/>
      <c r="NYC186" s="216"/>
      <c r="NYD186" s="216"/>
      <c r="NYE186" s="216"/>
      <c r="NYF186" s="216"/>
      <c r="NYG186" s="216"/>
      <c r="NYH186" s="216"/>
      <c r="NYI186" s="216"/>
      <c r="NYJ186" s="216"/>
      <c r="NYK186" s="216"/>
      <c r="NYL186" s="216"/>
      <c r="NYM186" s="216"/>
      <c r="NYN186" s="216"/>
      <c r="NYO186" s="216"/>
      <c r="NYP186" s="216"/>
      <c r="NYQ186" s="216"/>
      <c r="NYR186" s="216"/>
      <c r="NYS186" s="216"/>
      <c r="NYT186" s="216"/>
      <c r="NYU186" s="216"/>
      <c r="NYV186" s="216"/>
      <c r="NYW186" s="216"/>
      <c r="NYX186" s="216"/>
      <c r="NYY186" s="216"/>
      <c r="NYZ186" s="216"/>
      <c r="NZA186" s="216"/>
      <c r="NZB186" s="216"/>
      <c r="NZC186" s="216"/>
      <c r="NZD186" s="216"/>
      <c r="NZE186" s="216"/>
      <c r="NZF186" s="216"/>
      <c r="NZG186" s="216"/>
      <c r="NZH186" s="216"/>
      <c r="NZI186" s="216"/>
      <c r="NZJ186" s="216"/>
      <c r="NZK186" s="216"/>
      <c r="NZL186" s="216"/>
      <c r="NZM186" s="216"/>
      <c r="NZN186" s="216"/>
      <c r="NZO186" s="216"/>
      <c r="NZP186" s="216"/>
      <c r="NZQ186" s="216"/>
      <c r="NZR186" s="216"/>
      <c r="NZS186" s="216"/>
      <c r="NZT186" s="216"/>
      <c r="NZU186" s="216"/>
      <c r="NZV186" s="216"/>
      <c r="NZW186" s="216"/>
      <c r="NZX186" s="216"/>
      <c r="NZY186" s="216"/>
      <c r="NZZ186" s="216"/>
      <c r="OAA186" s="216"/>
      <c r="OAB186" s="216"/>
      <c r="OAC186" s="216"/>
      <c r="OAD186" s="216"/>
      <c r="OAE186" s="216"/>
      <c r="OAF186" s="216"/>
      <c r="OAG186" s="216"/>
      <c r="OAH186" s="216"/>
      <c r="OAI186" s="216"/>
      <c r="OAJ186" s="216"/>
      <c r="OAK186" s="216"/>
      <c r="OAL186" s="216"/>
      <c r="OAM186" s="216"/>
      <c r="OAN186" s="216"/>
      <c r="OAO186" s="216"/>
      <c r="OAP186" s="216"/>
      <c r="OAQ186" s="216"/>
      <c r="OAR186" s="216"/>
      <c r="OAS186" s="216"/>
      <c r="OAT186" s="216"/>
      <c r="OAU186" s="216"/>
      <c r="OAV186" s="216"/>
      <c r="OAW186" s="216"/>
      <c r="OAX186" s="216"/>
      <c r="OAY186" s="216"/>
      <c r="OAZ186" s="216"/>
      <c r="OBA186" s="216"/>
      <c r="OBB186" s="216"/>
      <c r="OBC186" s="216"/>
      <c r="OBD186" s="216"/>
      <c r="OBE186" s="216"/>
      <c r="OBF186" s="216"/>
      <c r="OBG186" s="216"/>
      <c r="OBH186" s="216"/>
      <c r="OBI186" s="216"/>
      <c r="OBJ186" s="216"/>
      <c r="OBK186" s="216"/>
      <c r="OBL186" s="216"/>
      <c r="OBM186" s="216"/>
      <c r="OBN186" s="216"/>
      <c r="OBO186" s="216"/>
      <c r="OBP186" s="216"/>
      <c r="OBQ186" s="216"/>
      <c r="OBR186" s="216"/>
      <c r="OBS186" s="216"/>
      <c r="OBT186" s="216"/>
      <c r="OBU186" s="216"/>
      <c r="OBV186" s="216"/>
      <c r="OBW186" s="216"/>
      <c r="OBX186" s="216"/>
      <c r="OBY186" s="216"/>
      <c r="OBZ186" s="216"/>
      <c r="OCA186" s="216"/>
      <c r="OCB186" s="216"/>
      <c r="OCC186" s="216"/>
      <c r="OCD186" s="216"/>
      <c r="OCE186" s="216"/>
      <c r="OCF186" s="216"/>
      <c r="OCG186" s="216"/>
      <c r="OCH186" s="216"/>
      <c r="OCI186" s="216"/>
      <c r="OCJ186" s="216"/>
      <c r="OCK186" s="216"/>
      <c r="OCL186" s="216"/>
      <c r="OCM186" s="216"/>
      <c r="OCN186" s="216"/>
      <c r="OCO186" s="216"/>
      <c r="OCP186" s="216"/>
      <c r="OCQ186" s="216"/>
      <c r="OCR186" s="216"/>
      <c r="OCS186" s="216"/>
      <c r="OCT186" s="216"/>
      <c r="OCU186" s="216"/>
      <c r="OCV186" s="216"/>
      <c r="OCW186" s="216"/>
      <c r="OCX186" s="216"/>
      <c r="OCY186" s="216"/>
      <c r="OCZ186" s="216"/>
      <c r="ODA186" s="216"/>
      <c r="ODB186" s="216"/>
      <c r="ODC186" s="216"/>
      <c r="ODD186" s="216"/>
      <c r="ODE186" s="216"/>
      <c r="ODF186" s="216"/>
      <c r="ODG186" s="216"/>
      <c r="ODH186" s="216"/>
      <c r="ODI186" s="216"/>
      <c r="ODJ186" s="216"/>
      <c r="ODK186" s="216"/>
      <c r="ODL186" s="216"/>
      <c r="ODM186" s="216"/>
      <c r="ODN186" s="216"/>
      <c r="ODO186" s="216"/>
      <c r="ODP186" s="216"/>
      <c r="ODQ186" s="216"/>
      <c r="ODR186" s="216"/>
      <c r="ODS186" s="216"/>
      <c r="ODT186" s="216"/>
      <c r="ODU186" s="216"/>
      <c r="ODV186" s="216"/>
      <c r="ODW186" s="216"/>
      <c r="ODX186" s="216"/>
      <c r="ODY186" s="216"/>
      <c r="ODZ186" s="216"/>
      <c r="OEA186" s="216"/>
      <c r="OEB186" s="216"/>
      <c r="OEC186" s="216"/>
      <c r="OED186" s="216"/>
      <c r="OEE186" s="216"/>
      <c r="OEF186" s="216"/>
      <c r="OEG186" s="216"/>
      <c r="OEH186" s="216"/>
      <c r="OEI186" s="216"/>
      <c r="OEJ186" s="216"/>
      <c r="OEK186" s="216"/>
      <c r="OEL186" s="216"/>
      <c r="OEM186" s="216"/>
      <c r="OEN186" s="216"/>
      <c r="OEO186" s="216"/>
      <c r="OEP186" s="216"/>
      <c r="OEQ186" s="216"/>
      <c r="OER186" s="216"/>
      <c r="OES186" s="216"/>
      <c r="OET186" s="216"/>
      <c r="OEU186" s="216"/>
      <c r="OEV186" s="216"/>
      <c r="OEW186" s="216"/>
      <c r="OEX186" s="216"/>
      <c r="OEY186" s="216"/>
      <c r="OEZ186" s="216"/>
      <c r="OFA186" s="216"/>
      <c r="OFB186" s="216"/>
      <c r="OFC186" s="216"/>
      <c r="OFD186" s="216"/>
      <c r="OFE186" s="216"/>
      <c r="OFF186" s="216"/>
      <c r="OFG186" s="216"/>
      <c r="OFH186" s="216"/>
      <c r="OFI186" s="216"/>
      <c r="OFJ186" s="216"/>
      <c r="OFK186" s="216"/>
      <c r="OFL186" s="216"/>
      <c r="OFM186" s="216"/>
      <c r="OFN186" s="216"/>
      <c r="OFO186" s="216"/>
      <c r="OFP186" s="216"/>
      <c r="OFQ186" s="216"/>
      <c r="OFR186" s="216"/>
      <c r="OFS186" s="216"/>
      <c r="OFT186" s="216"/>
      <c r="OFU186" s="216"/>
      <c r="OFV186" s="216"/>
      <c r="OFW186" s="216"/>
      <c r="OFX186" s="216"/>
      <c r="OFY186" s="216"/>
      <c r="OFZ186" s="216"/>
      <c r="OGA186" s="216"/>
      <c r="OGB186" s="216"/>
      <c r="OGC186" s="216"/>
      <c r="OGD186" s="216"/>
      <c r="OGE186" s="216"/>
      <c r="OGF186" s="216"/>
      <c r="OGG186" s="216"/>
      <c r="OGH186" s="216"/>
      <c r="OGI186" s="216"/>
      <c r="OGJ186" s="216"/>
      <c r="OGK186" s="216"/>
      <c r="OGL186" s="216"/>
      <c r="OGM186" s="216"/>
      <c r="OGN186" s="216"/>
      <c r="OGO186" s="216"/>
      <c r="OGP186" s="216"/>
      <c r="OGQ186" s="216"/>
      <c r="OGR186" s="216"/>
      <c r="OGS186" s="216"/>
      <c r="OGT186" s="216"/>
      <c r="OGU186" s="216"/>
      <c r="OGV186" s="216"/>
      <c r="OGW186" s="216"/>
      <c r="OGX186" s="216"/>
      <c r="OGY186" s="216"/>
      <c r="OGZ186" s="216"/>
      <c r="OHA186" s="216"/>
      <c r="OHB186" s="216"/>
      <c r="OHC186" s="216"/>
      <c r="OHD186" s="216"/>
      <c r="OHE186" s="216"/>
      <c r="OHF186" s="216"/>
      <c r="OHG186" s="216"/>
      <c r="OHH186" s="216"/>
      <c r="OHI186" s="216"/>
      <c r="OHJ186" s="216"/>
      <c r="OHK186" s="216"/>
      <c r="OHL186" s="216"/>
      <c r="OHM186" s="216"/>
      <c r="OHN186" s="216"/>
      <c r="OHO186" s="216"/>
      <c r="OHP186" s="216"/>
      <c r="OHQ186" s="216"/>
      <c r="OHR186" s="216"/>
      <c r="OHS186" s="216"/>
      <c r="OHT186" s="216"/>
      <c r="OHU186" s="216"/>
      <c r="OHV186" s="216"/>
      <c r="OHW186" s="216"/>
      <c r="OHX186" s="216"/>
      <c r="OHY186" s="216"/>
      <c r="OHZ186" s="216"/>
      <c r="OIA186" s="216"/>
      <c r="OIB186" s="216"/>
      <c r="OIC186" s="216"/>
      <c r="OID186" s="216"/>
      <c r="OIE186" s="216"/>
      <c r="OIF186" s="216"/>
      <c r="OIG186" s="216"/>
      <c r="OIH186" s="216"/>
      <c r="OII186" s="216"/>
      <c r="OIJ186" s="216"/>
      <c r="OIK186" s="216"/>
      <c r="OIL186" s="216"/>
      <c r="OIM186" s="216"/>
      <c r="OIN186" s="216"/>
      <c r="OIO186" s="216"/>
      <c r="OIP186" s="216"/>
      <c r="OIQ186" s="216"/>
      <c r="OIR186" s="216"/>
      <c r="OIS186" s="216"/>
      <c r="OIT186" s="216"/>
      <c r="OIU186" s="216"/>
      <c r="OIV186" s="216"/>
      <c r="OIW186" s="216"/>
      <c r="OIX186" s="216"/>
      <c r="OIY186" s="216"/>
      <c r="OIZ186" s="216"/>
      <c r="OJA186" s="216"/>
      <c r="OJB186" s="216"/>
      <c r="OJC186" s="216"/>
      <c r="OJD186" s="216"/>
      <c r="OJE186" s="216"/>
      <c r="OJF186" s="216"/>
      <c r="OJG186" s="216"/>
      <c r="OJH186" s="216"/>
      <c r="OJI186" s="216"/>
      <c r="OJJ186" s="216"/>
      <c r="OJK186" s="216"/>
      <c r="OJL186" s="216"/>
      <c r="OJM186" s="216"/>
      <c r="OJN186" s="216"/>
      <c r="OJO186" s="216"/>
      <c r="OJP186" s="216"/>
      <c r="OJQ186" s="216"/>
      <c r="OJR186" s="216"/>
      <c r="OJS186" s="216"/>
      <c r="OJT186" s="216"/>
      <c r="OJU186" s="216"/>
      <c r="OJV186" s="216"/>
      <c r="OJW186" s="216"/>
      <c r="OJX186" s="216"/>
      <c r="OJY186" s="216"/>
      <c r="OJZ186" s="216"/>
      <c r="OKA186" s="216"/>
      <c r="OKB186" s="216"/>
      <c r="OKC186" s="216"/>
      <c r="OKD186" s="216"/>
      <c r="OKE186" s="216"/>
      <c r="OKF186" s="216"/>
      <c r="OKG186" s="216"/>
      <c r="OKH186" s="216"/>
      <c r="OKI186" s="216"/>
      <c r="OKJ186" s="216"/>
      <c r="OKK186" s="216"/>
      <c r="OKL186" s="216"/>
      <c r="OKM186" s="216"/>
      <c r="OKN186" s="216"/>
      <c r="OKO186" s="216"/>
      <c r="OKP186" s="216"/>
      <c r="OKQ186" s="216"/>
      <c r="OKR186" s="216"/>
      <c r="OKS186" s="216"/>
      <c r="OKT186" s="216"/>
      <c r="OKU186" s="216"/>
      <c r="OKV186" s="216"/>
      <c r="OKW186" s="216"/>
      <c r="OKX186" s="216"/>
      <c r="OKY186" s="216"/>
      <c r="OKZ186" s="216"/>
      <c r="OLA186" s="216"/>
      <c r="OLB186" s="216"/>
      <c r="OLC186" s="216"/>
      <c r="OLD186" s="216"/>
      <c r="OLE186" s="216"/>
      <c r="OLF186" s="216"/>
      <c r="OLG186" s="216"/>
      <c r="OLH186" s="216"/>
      <c r="OLI186" s="216"/>
      <c r="OLJ186" s="216"/>
      <c r="OLK186" s="216"/>
      <c r="OLL186" s="216"/>
      <c r="OLM186" s="216"/>
      <c r="OLN186" s="216"/>
      <c r="OLO186" s="216"/>
      <c r="OLP186" s="216"/>
      <c r="OLQ186" s="216"/>
      <c r="OLR186" s="216"/>
      <c r="OLS186" s="216"/>
      <c r="OLT186" s="216"/>
      <c r="OLU186" s="216"/>
      <c r="OLV186" s="216"/>
      <c r="OLW186" s="216"/>
      <c r="OLX186" s="216"/>
      <c r="OLY186" s="216"/>
      <c r="OLZ186" s="216"/>
      <c r="OMA186" s="216"/>
      <c r="OMB186" s="216"/>
      <c r="OMC186" s="216"/>
      <c r="OMD186" s="216"/>
      <c r="OME186" s="216"/>
      <c r="OMF186" s="216"/>
      <c r="OMG186" s="216"/>
      <c r="OMH186" s="216"/>
      <c r="OMI186" s="216"/>
      <c r="OMJ186" s="216"/>
      <c r="OMK186" s="216"/>
      <c r="OML186" s="216"/>
      <c r="OMM186" s="216"/>
      <c r="OMN186" s="216"/>
      <c r="OMO186" s="216"/>
      <c r="OMP186" s="216"/>
      <c r="OMQ186" s="216"/>
      <c r="OMR186" s="216"/>
      <c r="OMS186" s="216"/>
      <c r="OMT186" s="216"/>
      <c r="OMU186" s="216"/>
      <c r="OMV186" s="216"/>
      <c r="OMW186" s="216"/>
      <c r="OMX186" s="216"/>
      <c r="OMY186" s="216"/>
      <c r="OMZ186" s="216"/>
      <c r="ONA186" s="216"/>
      <c r="ONB186" s="216"/>
      <c r="ONC186" s="216"/>
      <c r="OND186" s="216"/>
      <c r="ONE186" s="216"/>
      <c r="ONF186" s="216"/>
      <c r="ONG186" s="216"/>
      <c r="ONH186" s="216"/>
      <c r="ONI186" s="216"/>
      <c r="ONJ186" s="216"/>
      <c r="ONK186" s="216"/>
      <c r="ONL186" s="216"/>
      <c r="ONM186" s="216"/>
      <c r="ONN186" s="216"/>
      <c r="ONO186" s="216"/>
      <c r="ONP186" s="216"/>
      <c r="ONQ186" s="216"/>
      <c r="ONR186" s="216"/>
      <c r="ONS186" s="216"/>
      <c r="ONT186" s="216"/>
      <c r="ONU186" s="216"/>
      <c r="ONV186" s="216"/>
      <c r="ONW186" s="216"/>
      <c r="ONX186" s="216"/>
      <c r="ONY186" s="216"/>
      <c r="ONZ186" s="216"/>
      <c r="OOA186" s="216"/>
      <c r="OOB186" s="216"/>
      <c r="OOC186" s="216"/>
      <c r="OOD186" s="216"/>
      <c r="OOE186" s="216"/>
      <c r="OOF186" s="216"/>
      <c r="OOG186" s="216"/>
      <c r="OOH186" s="216"/>
      <c r="OOI186" s="216"/>
      <c r="OOJ186" s="216"/>
      <c r="OOK186" s="216"/>
      <c r="OOL186" s="216"/>
      <c r="OOM186" s="216"/>
      <c r="OON186" s="216"/>
      <c r="OOO186" s="216"/>
      <c r="OOP186" s="216"/>
      <c r="OOQ186" s="216"/>
      <c r="OOR186" s="216"/>
      <c r="OOS186" s="216"/>
      <c r="OOT186" s="216"/>
      <c r="OOU186" s="216"/>
      <c r="OOV186" s="216"/>
      <c r="OOW186" s="216"/>
      <c r="OOX186" s="216"/>
      <c r="OOY186" s="216"/>
      <c r="OOZ186" s="216"/>
      <c r="OPA186" s="216"/>
      <c r="OPB186" s="216"/>
      <c r="OPC186" s="216"/>
      <c r="OPD186" s="216"/>
      <c r="OPE186" s="216"/>
      <c r="OPF186" s="216"/>
      <c r="OPG186" s="216"/>
      <c r="OPH186" s="216"/>
      <c r="OPI186" s="216"/>
      <c r="OPJ186" s="216"/>
      <c r="OPK186" s="216"/>
      <c r="OPL186" s="216"/>
      <c r="OPM186" s="216"/>
      <c r="OPN186" s="216"/>
      <c r="OPO186" s="216"/>
      <c r="OPP186" s="216"/>
      <c r="OPQ186" s="216"/>
      <c r="OPR186" s="216"/>
      <c r="OPS186" s="216"/>
      <c r="OPT186" s="216"/>
      <c r="OPU186" s="216"/>
      <c r="OPV186" s="216"/>
      <c r="OPW186" s="216"/>
      <c r="OPX186" s="216"/>
      <c r="OPY186" s="216"/>
      <c r="OPZ186" s="216"/>
      <c r="OQA186" s="216"/>
      <c r="OQB186" s="216"/>
      <c r="OQC186" s="216"/>
      <c r="OQD186" s="216"/>
      <c r="OQE186" s="216"/>
      <c r="OQF186" s="216"/>
      <c r="OQG186" s="216"/>
      <c r="OQH186" s="216"/>
      <c r="OQI186" s="216"/>
      <c r="OQJ186" s="216"/>
      <c r="OQK186" s="216"/>
      <c r="OQL186" s="216"/>
      <c r="OQM186" s="216"/>
      <c r="OQN186" s="216"/>
      <c r="OQO186" s="216"/>
      <c r="OQP186" s="216"/>
      <c r="OQQ186" s="216"/>
      <c r="OQR186" s="216"/>
      <c r="OQS186" s="216"/>
      <c r="OQT186" s="216"/>
      <c r="OQU186" s="216"/>
      <c r="OQV186" s="216"/>
      <c r="OQW186" s="216"/>
      <c r="OQX186" s="216"/>
      <c r="OQY186" s="216"/>
      <c r="OQZ186" s="216"/>
      <c r="ORA186" s="216"/>
      <c r="ORB186" s="216"/>
      <c r="ORC186" s="216"/>
      <c r="ORD186" s="216"/>
      <c r="ORE186" s="216"/>
      <c r="ORF186" s="216"/>
      <c r="ORG186" s="216"/>
      <c r="ORH186" s="216"/>
      <c r="ORI186" s="216"/>
      <c r="ORJ186" s="216"/>
      <c r="ORK186" s="216"/>
      <c r="ORL186" s="216"/>
      <c r="ORM186" s="216"/>
      <c r="ORN186" s="216"/>
      <c r="ORO186" s="216"/>
      <c r="ORP186" s="216"/>
      <c r="ORQ186" s="216"/>
      <c r="ORR186" s="216"/>
      <c r="ORS186" s="216"/>
      <c r="ORT186" s="216"/>
      <c r="ORU186" s="216"/>
      <c r="ORV186" s="216"/>
      <c r="ORW186" s="216"/>
      <c r="ORX186" s="216"/>
      <c r="ORY186" s="216"/>
      <c r="ORZ186" s="216"/>
      <c r="OSA186" s="216"/>
      <c r="OSB186" s="216"/>
      <c r="OSC186" s="216"/>
      <c r="OSD186" s="216"/>
      <c r="OSE186" s="216"/>
      <c r="OSF186" s="216"/>
      <c r="OSG186" s="216"/>
      <c r="OSH186" s="216"/>
      <c r="OSI186" s="216"/>
      <c r="OSJ186" s="216"/>
      <c r="OSK186" s="216"/>
      <c r="OSL186" s="216"/>
      <c r="OSM186" s="216"/>
      <c r="OSN186" s="216"/>
      <c r="OSO186" s="216"/>
      <c r="OSP186" s="216"/>
      <c r="OSQ186" s="216"/>
      <c r="OSR186" s="216"/>
      <c r="OSS186" s="216"/>
      <c r="OST186" s="216"/>
      <c r="OSU186" s="216"/>
      <c r="OSV186" s="216"/>
      <c r="OSW186" s="216"/>
      <c r="OSX186" s="216"/>
      <c r="OSY186" s="216"/>
      <c r="OSZ186" s="216"/>
      <c r="OTA186" s="216"/>
      <c r="OTB186" s="216"/>
      <c r="OTC186" s="216"/>
      <c r="OTD186" s="216"/>
      <c r="OTE186" s="216"/>
      <c r="OTF186" s="216"/>
      <c r="OTG186" s="216"/>
      <c r="OTH186" s="216"/>
      <c r="OTI186" s="216"/>
      <c r="OTJ186" s="216"/>
      <c r="OTK186" s="216"/>
      <c r="OTL186" s="216"/>
      <c r="OTM186" s="216"/>
      <c r="OTN186" s="216"/>
      <c r="OTO186" s="216"/>
      <c r="OTP186" s="216"/>
      <c r="OTQ186" s="216"/>
      <c r="OTR186" s="216"/>
      <c r="OTS186" s="216"/>
      <c r="OTT186" s="216"/>
      <c r="OTU186" s="216"/>
      <c r="OTV186" s="216"/>
      <c r="OTW186" s="216"/>
      <c r="OTX186" s="216"/>
      <c r="OTY186" s="216"/>
      <c r="OTZ186" s="216"/>
      <c r="OUA186" s="216"/>
      <c r="OUB186" s="216"/>
      <c r="OUC186" s="216"/>
      <c r="OUD186" s="216"/>
      <c r="OUE186" s="216"/>
      <c r="OUF186" s="216"/>
      <c r="OUG186" s="216"/>
      <c r="OUH186" s="216"/>
      <c r="OUI186" s="216"/>
      <c r="OUJ186" s="216"/>
      <c r="OUK186" s="216"/>
      <c r="OUL186" s="216"/>
      <c r="OUM186" s="216"/>
      <c r="OUN186" s="216"/>
      <c r="OUO186" s="216"/>
      <c r="OUP186" s="216"/>
      <c r="OUQ186" s="216"/>
      <c r="OUR186" s="216"/>
      <c r="OUS186" s="216"/>
      <c r="OUT186" s="216"/>
      <c r="OUU186" s="216"/>
      <c r="OUV186" s="216"/>
      <c r="OUW186" s="216"/>
      <c r="OUX186" s="216"/>
      <c r="OUY186" s="216"/>
      <c r="OUZ186" s="216"/>
      <c r="OVA186" s="216"/>
      <c r="OVB186" s="216"/>
      <c r="OVC186" s="216"/>
      <c r="OVD186" s="216"/>
      <c r="OVE186" s="216"/>
      <c r="OVF186" s="216"/>
      <c r="OVG186" s="216"/>
      <c r="OVH186" s="216"/>
      <c r="OVI186" s="216"/>
      <c r="OVJ186" s="216"/>
      <c r="OVK186" s="216"/>
      <c r="OVL186" s="216"/>
      <c r="OVM186" s="216"/>
      <c r="OVN186" s="216"/>
      <c r="OVO186" s="216"/>
      <c r="OVP186" s="216"/>
      <c r="OVQ186" s="216"/>
      <c r="OVR186" s="216"/>
      <c r="OVS186" s="216"/>
      <c r="OVT186" s="216"/>
      <c r="OVU186" s="216"/>
      <c r="OVV186" s="216"/>
      <c r="OVW186" s="216"/>
      <c r="OVX186" s="216"/>
      <c r="OVY186" s="216"/>
      <c r="OVZ186" s="216"/>
      <c r="OWA186" s="216"/>
      <c r="OWB186" s="216"/>
      <c r="OWC186" s="216"/>
      <c r="OWD186" s="216"/>
      <c r="OWE186" s="216"/>
      <c r="OWF186" s="216"/>
      <c r="OWG186" s="216"/>
      <c r="OWH186" s="216"/>
      <c r="OWI186" s="216"/>
      <c r="OWJ186" s="216"/>
      <c r="OWK186" s="216"/>
      <c r="OWL186" s="216"/>
      <c r="OWM186" s="216"/>
      <c r="OWN186" s="216"/>
      <c r="OWO186" s="216"/>
      <c r="OWP186" s="216"/>
      <c r="OWQ186" s="216"/>
      <c r="OWR186" s="216"/>
      <c r="OWS186" s="216"/>
      <c r="OWT186" s="216"/>
      <c r="OWU186" s="216"/>
      <c r="OWV186" s="216"/>
      <c r="OWW186" s="216"/>
      <c r="OWX186" s="216"/>
      <c r="OWY186" s="216"/>
      <c r="OWZ186" s="216"/>
      <c r="OXA186" s="216"/>
      <c r="OXB186" s="216"/>
      <c r="OXC186" s="216"/>
      <c r="OXD186" s="216"/>
      <c r="OXE186" s="216"/>
      <c r="OXF186" s="216"/>
      <c r="OXG186" s="216"/>
      <c r="OXH186" s="216"/>
      <c r="OXI186" s="216"/>
      <c r="OXJ186" s="216"/>
      <c r="OXK186" s="216"/>
      <c r="OXL186" s="216"/>
      <c r="OXM186" s="216"/>
      <c r="OXN186" s="216"/>
      <c r="OXO186" s="216"/>
      <c r="OXP186" s="216"/>
      <c r="OXQ186" s="216"/>
      <c r="OXR186" s="216"/>
      <c r="OXS186" s="216"/>
      <c r="OXT186" s="216"/>
      <c r="OXU186" s="216"/>
      <c r="OXV186" s="216"/>
      <c r="OXW186" s="216"/>
      <c r="OXX186" s="216"/>
      <c r="OXY186" s="216"/>
      <c r="OXZ186" s="216"/>
      <c r="OYA186" s="216"/>
      <c r="OYB186" s="216"/>
      <c r="OYC186" s="216"/>
      <c r="OYD186" s="216"/>
      <c r="OYE186" s="216"/>
      <c r="OYF186" s="216"/>
      <c r="OYG186" s="216"/>
      <c r="OYH186" s="216"/>
      <c r="OYI186" s="216"/>
      <c r="OYJ186" s="216"/>
      <c r="OYK186" s="216"/>
      <c r="OYL186" s="216"/>
      <c r="OYM186" s="216"/>
      <c r="OYN186" s="216"/>
      <c r="OYO186" s="216"/>
      <c r="OYP186" s="216"/>
      <c r="OYQ186" s="216"/>
      <c r="OYR186" s="216"/>
      <c r="OYS186" s="216"/>
      <c r="OYT186" s="216"/>
      <c r="OYU186" s="216"/>
      <c r="OYV186" s="216"/>
      <c r="OYW186" s="216"/>
      <c r="OYX186" s="216"/>
      <c r="OYY186" s="216"/>
      <c r="OYZ186" s="216"/>
      <c r="OZA186" s="216"/>
      <c r="OZB186" s="216"/>
      <c r="OZC186" s="216"/>
      <c r="OZD186" s="216"/>
      <c r="OZE186" s="216"/>
      <c r="OZF186" s="216"/>
      <c r="OZG186" s="216"/>
      <c r="OZH186" s="216"/>
      <c r="OZI186" s="216"/>
      <c r="OZJ186" s="216"/>
      <c r="OZK186" s="216"/>
      <c r="OZL186" s="216"/>
      <c r="OZM186" s="216"/>
      <c r="OZN186" s="216"/>
      <c r="OZO186" s="216"/>
      <c r="OZP186" s="216"/>
      <c r="OZQ186" s="216"/>
      <c r="OZR186" s="216"/>
      <c r="OZS186" s="216"/>
      <c r="OZT186" s="216"/>
      <c r="OZU186" s="216"/>
      <c r="OZV186" s="216"/>
      <c r="OZW186" s="216"/>
      <c r="OZX186" s="216"/>
      <c r="OZY186" s="216"/>
      <c r="OZZ186" s="216"/>
      <c r="PAA186" s="216"/>
      <c r="PAB186" s="216"/>
      <c r="PAC186" s="216"/>
      <c r="PAD186" s="216"/>
      <c r="PAE186" s="216"/>
      <c r="PAF186" s="216"/>
      <c r="PAG186" s="216"/>
      <c r="PAH186" s="216"/>
      <c r="PAI186" s="216"/>
      <c r="PAJ186" s="216"/>
      <c r="PAK186" s="216"/>
      <c r="PAL186" s="216"/>
      <c r="PAM186" s="216"/>
      <c r="PAN186" s="216"/>
      <c r="PAO186" s="216"/>
      <c r="PAP186" s="216"/>
      <c r="PAQ186" s="216"/>
      <c r="PAR186" s="216"/>
      <c r="PAS186" s="216"/>
      <c r="PAT186" s="216"/>
      <c r="PAU186" s="216"/>
      <c r="PAV186" s="216"/>
      <c r="PAW186" s="216"/>
      <c r="PAX186" s="216"/>
      <c r="PAY186" s="216"/>
      <c r="PAZ186" s="216"/>
      <c r="PBA186" s="216"/>
      <c r="PBB186" s="216"/>
      <c r="PBC186" s="216"/>
      <c r="PBD186" s="216"/>
      <c r="PBE186" s="216"/>
      <c r="PBF186" s="216"/>
      <c r="PBG186" s="216"/>
      <c r="PBH186" s="216"/>
      <c r="PBI186" s="216"/>
      <c r="PBJ186" s="216"/>
      <c r="PBK186" s="216"/>
      <c r="PBL186" s="216"/>
      <c r="PBM186" s="216"/>
      <c r="PBN186" s="216"/>
      <c r="PBO186" s="216"/>
      <c r="PBP186" s="216"/>
      <c r="PBQ186" s="216"/>
      <c r="PBR186" s="216"/>
      <c r="PBS186" s="216"/>
      <c r="PBT186" s="216"/>
      <c r="PBU186" s="216"/>
      <c r="PBV186" s="216"/>
      <c r="PBW186" s="216"/>
      <c r="PBX186" s="216"/>
      <c r="PBY186" s="216"/>
      <c r="PBZ186" s="216"/>
      <c r="PCA186" s="216"/>
      <c r="PCB186" s="216"/>
      <c r="PCC186" s="216"/>
      <c r="PCD186" s="216"/>
      <c r="PCE186" s="216"/>
      <c r="PCF186" s="216"/>
      <c r="PCG186" s="216"/>
      <c r="PCH186" s="216"/>
      <c r="PCI186" s="216"/>
      <c r="PCJ186" s="216"/>
      <c r="PCK186" s="216"/>
      <c r="PCL186" s="216"/>
      <c r="PCM186" s="216"/>
      <c r="PCN186" s="216"/>
      <c r="PCO186" s="216"/>
      <c r="PCP186" s="216"/>
      <c r="PCQ186" s="216"/>
      <c r="PCR186" s="216"/>
      <c r="PCS186" s="216"/>
      <c r="PCT186" s="216"/>
      <c r="PCU186" s="216"/>
      <c r="PCV186" s="216"/>
      <c r="PCW186" s="216"/>
      <c r="PCX186" s="216"/>
      <c r="PCY186" s="216"/>
      <c r="PCZ186" s="216"/>
      <c r="PDA186" s="216"/>
      <c r="PDB186" s="216"/>
      <c r="PDC186" s="216"/>
      <c r="PDD186" s="216"/>
      <c r="PDE186" s="216"/>
      <c r="PDF186" s="216"/>
      <c r="PDG186" s="216"/>
      <c r="PDH186" s="216"/>
      <c r="PDI186" s="216"/>
      <c r="PDJ186" s="216"/>
      <c r="PDK186" s="216"/>
      <c r="PDL186" s="216"/>
      <c r="PDM186" s="216"/>
      <c r="PDN186" s="216"/>
      <c r="PDO186" s="216"/>
      <c r="PDP186" s="216"/>
      <c r="PDQ186" s="216"/>
      <c r="PDR186" s="216"/>
      <c r="PDS186" s="216"/>
      <c r="PDT186" s="216"/>
      <c r="PDU186" s="216"/>
      <c r="PDV186" s="216"/>
      <c r="PDW186" s="216"/>
      <c r="PDX186" s="216"/>
      <c r="PDY186" s="216"/>
      <c r="PDZ186" s="216"/>
      <c r="PEA186" s="216"/>
      <c r="PEB186" s="216"/>
      <c r="PEC186" s="216"/>
      <c r="PED186" s="216"/>
      <c r="PEE186" s="216"/>
      <c r="PEF186" s="216"/>
      <c r="PEG186" s="216"/>
      <c r="PEH186" s="216"/>
      <c r="PEI186" s="216"/>
      <c r="PEJ186" s="216"/>
      <c r="PEK186" s="216"/>
      <c r="PEL186" s="216"/>
      <c r="PEM186" s="216"/>
      <c r="PEN186" s="216"/>
      <c r="PEO186" s="216"/>
      <c r="PEP186" s="216"/>
      <c r="PEQ186" s="216"/>
      <c r="PER186" s="216"/>
      <c r="PES186" s="216"/>
      <c r="PET186" s="216"/>
      <c r="PEU186" s="216"/>
      <c r="PEV186" s="216"/>
      <c r="PEW186" s="216"/>
      <c r="PEX186" s="216"/>
      <c r="PEY186" s="216"/>
      <c r="PEZ186" s="216"/>
      <c r="PFA186" s="216"/>
      <c r="PFB186" s="216"/>
      <c r="PFC186" s="216"/>
      <c r="PFD186" s="216"/>
      <c r="PFE186" s="216"/>
      <c r="PFF186" s="216"/>
      <c r="PFG186" s="216"/>
      <c r="PFH186" s="216"/>
      <c r="PFI186" s="216"/>
      <c r="PFJ186" s="216"/>
      <c r="PFK186" s="216"/>
      <c r="PFL186" s="216"/>
      <c r="PFM186" s="216"/>
      <c r="PFN186" s="216"/>
      <c r="PFO186" s="216"/>
      <c r="PFP186" s="216"/>
      <c r="PFQ186" s="216"/>
      <c r="PFR186" s="216"/>
      <c r="PFS186" s="216"/>
      <c r="PFT186" s="216"/>
      <c r="PFU186" s="216"/>
      <c r="PFV186" s="216"/>
      <c r="PFW186" s="216"/>
      <c r="PFX186" s="216"/>
      <c r="PFY186" s="216"/>
      <c r="PFZ186" s="216"/>
      <c r="PGA186" s="216"/>
      <c r="PGB186" s="216"/>
      <c r="PGC186" s="216"/>
      <c r="PGD186" s="216"/>
      <c r="PGE186" s="216"/>
      <c r="PGF186" s="216"/>
      <c r="PGG186" s="216"/>
      <c r="PGH186" s="216"/>
      <c r="PGI186" s="216"/>
      <c r="PGJ186" s="216"/>
      <c r="PGK186" s="216"/>
      <c r="PGL186" s="216"/>
      <c r="PGM186" s="216"/>
      <c r="PGN186" s="216"/>
      <c r="PGO186" s="216"/>
      <c r="PGP186" s="216"/>
      <c r="PGQ186" s="216"/>
      <c r="PGR186" s="216"/>
      <c r="PGS186" s="216"/>
      <c r="PGT186" s="216"/>
      <c r="PGU186" s="216"/>
      <c r="PGV186" s="216"/>
      <c r="PGW186" s="216"/>
      <c r="PGX186" s="216"/>
      <c r="PGY186" s="216"/>
      <c r="PGZ186" s="216"/>
      <c r="PHA186" s="216"/>
      <c r="PHB186" s="216"/>
      <c r="PHC186" s="216"/>
      <c r="PHD186" s="216"/>
      <c r="PHE186" s="216"/>
      <c r="PHF186" s="216"/>
      <c r="PHG186" s="216"/>
      <c r="PHH186" s="216"/>
      <c r="PHI186" s="216"/>
      <c r="PHJ186" s="216"/>
      <c r="PHK186" s="216"/>
      <c r="PHL186" s="216"/>
      <c r="PHM186" s="216"/>
      <c r="PHN186" s="216"/>
      <c r="PHO186" s="216"/>
      <c r="PHP186" s="216"/>
      <c r="PHQ186" s="216"/>
      <c r="PHR186" s="216"/>
      <c r="PHS186" s="216"/>
      <c r="PHT186" s="216"/>
      <c r="PHU186" s="216"/>
      <c r="PHV186" s="216"/>
      <c r="PHW186" s="216"/>
      <c r="PHX186" s="216"/>
      <c r="PHY186" s="216"/>
      <c r="PHZ186" s="216"/>
      <c r="PIA186" s="216"/>
      <c r="PIB186" s="216"/>
      <c r="PIC186" s="216"/>
      <c r="PID186" s="216"/>
      <c r="PIE186" s="216"/>
      <c r="PIF186" s="216"/>
      <c r="PIG186" s="216"/>
      <c r="PIH186" s="216"/>
      <c r="PII186" s="216"/>
      <c r="PIJ186" s="216"/>
      <c r="PIK186" s="216"/>
      <c r="PIL186" s="216"/>
      <c r="PIM186" s="216"/>
      <c r="PIN186" s="216"/>
      <c r="PIO186" s="216"/>
      <c r="PIP186" s="216"/>
      <c r="PIQ186" s="216"/>
      <c r="PIR186" s="216"/>
      <c r="PIS186" s="216"/>
      <c r="PIT186" s="216"/>
      <c r="PIU186" s="216"/>
      <c r="PIV186" s="216"/>
      <c r="PIW186" s="216"/>
      <c r="PIX186" s="216"/>
      <c r="PIY186" s="216"/>
      <c r="PIZ186" s="216"/>
      <c r="PJA186" s="216"/>
      <c r="PJB186" s="216"/>
      <c r="PJC186" s="216"/>
      <c r="PJD186" s="216"/>
      <c r="PJE186" s="216"/>
      <c r="PJF186" s="216"/>
      <c r="PJG186" s="216"/>
      <c r="PJH186" s="216"/>
      <c r="PJI186" s="216"/>
      <c r="PJJ186" s="216"/>
      <c r="PJK186" s="216"/>
      <c r="PJL186" s="216"/>
      <c r="PJM186" s="216"/>
      <c r="PJN186" s="216"/>
      <c r="PJO186" s="216"/>
      <c r="PJP186" s="216"/>
      <c r="PJQ186" s="216"/>
      <c r="PJR186" s="216"/>
      <c r="PJS186" s="216"/>
      <c r="PJT186" s="216"/>
      <c r="PJU186" s="216"/>
      <c r="PJV186" s="216"/>
      <c r="PJW186" s="216"/>
      <c r="PJX186" s="216"/>
      <c r="PJY186" s="216"/>
      <c r="PJZ186" s="216"/>
      <c r="PKA186" s="216"/>
      <c r="PKB186" s="216"/>
      <c r="PKC186" s="216"/>
      <c r="PKD186" s="216"/>
      <c r="PKE186" s="216"/>
      <c r="PKF186" s="216"/>
      <c r="PKG186" s="216"/>
      <c r="PKH186" s="216"/>
      <c r="PKI186" s="216"/>
      <c r="PKJ186" s="216"/>
      <c r="PKK186" s="216"/>
      <c r="PKL186" s="216"/>
      <c r="PKM186" s="216"/>
      <c r="PKN186" s="216"/>
      <c r="PKO186" s="216"/>
      <c r="PKP186" s="216"/>
      <c r="PKQ186" s="216"/>
      <c r="PKR186" s="216"/>
      <c r="PKS186" s="216"/>
      <c r="PKT186" s="216"/>
      <c r="PKU186" s="216"/>
      <c r="PKV186" s="216"/>
      <c r="PKW186" s="216"/>
      <c r="PKX186" s="216"/>
      <c r="PKY186" s="216"/>
      <c r="PKZ186" s="216"/>
      <c r="PLA186" s="216"/>
      <c r="PLB186" s="216"/>
      <c r="PLC186" s="216"/>
      <c r="PLD186" s="216"/>
      <c r="PLE186" s="216"/>
      <c r="PLF186" s="216"/>
      <c r="PLG186" s="216"/>
      <c r="PLH186" s="216"/>
      <c r="PLI186" s="216"/>
      <c r="PLJ186" s="216"/>
      <c r="PLK186" s="216"/>
      <c r="PLL186" s="216"/>
      <c r="PLM186" s="216"/>
      <c r="PLN186" s="216"/>
      <c r="PLO186" s="216"/>
      <c r="PLP186" s="216"/>
      <c r="PLQ186" s="216"/>
      <c r="PLR186" s="216"/>
      <c r="PLS186" s="216"/>
      <c r="PLT186" s="216"/>
      <c r="PLU186" s="216"/>
      <c r="PLV186" s="216"/>
      <c r="PLW186" s="216"/>
      <c r="PLX186" s="216"/>
      <c r="PLY186" s="216"/>
      <c r="PLZ186" s="216"/>
      <c r="PMA186" s="216"/>
      <c r="PMB186" s="216"/>
      <c r="PMC186" s="216"/>
      <c r="PMD186" s="216"/>
      <c r="PME186" s="216"/>
      <c r="PMF186" s="216"/>
      <c r="PMG186" s="216"/>
      <c r="PMH186" s="216"/>
      <c r="PMI186" s="216"/>
      <c r="PMJ186" s="216"/>
      <c r="PMK186" s="216"/>
      <c r="PML186" s="216"/>
      <c r="PMM186" s="216"/>
      <c r="PMN186" s="216"/>
      <c r="PMO186" s="216"/>
      <c r="PMP186" s="216"/>
      <c r="PMQ186" s="216"/>
      <c r="PMR186" s="216"/>
      <c r="PMS186" s="216"/>
      <c r="PMT186" s="216"/>
      <c r="PMU186" s="216"/>
      <c r="PMV186" s="216"/>
      <c r="PMW186" s="216"/>
      <c r="PMX186" s="216"/>
      <c r="PMY186" s="216"/>
      <c r="PMZ186" s="216"/>
      <c r="PNA186" s="216"/>
      <c r="PNB186" s="216"/>
      <c r="PNC186" s="216"/>
      <c r="PND186" s="216"/>
      <c r="PNE186" s="216"/>
      <c r="PNF186" s="216"/>
      <c r="PNG186" s="216"/>
      <c r="PNH186" s="216"/>
      <c r="PNI186" s="216"/>
      <c r="PNJ186" s="216"/>
      <c r="PNK186" s="216"/>
      <c r="PNL186" s="216"/>
      <c r="PNM186" s="216"/>
      <c r="PNN186" s="216"/>
      <c r="PNO186" s="216"/>
      <c r="PNP186" s="216"/>
      <c r="PNQ186" s="216"/>
      <c r="PNR186" s="216"/>
      <c r="PNS186" s="216"/>
      <c r="PNT186" s="216"/>
      <c r="PNU186" s="216"/>
      <c r="PNV186" s="216"/>
      <c r="PNW186" s="216"/>
      <c r="PNX186" s="216"/>
      <c r="PNY186" s="216"/>
      <c r="PNZ186" s="216"/>
      <c r="POA186" s="216"/>
      <c r="POB186" s="216"/>
      <c r="POC186" s="216"/>
      <c r="POD186" s="216"/>
      <c r="POE186" s="216"/>
      <c r="POF186" s="216"/>
      <c r="POG186" s="216"/>
      <c r="POH186" s="216"/>
      <c r="POI186" s="216"/>
      <c r="POJ186" s="216"/>
      <c r="POK186" s="216"/>
      <c r="POL186" s="216"/>
      <c r="POM186" s="216"/>
      <c r="PON186" s="216"/>
      <c r="POO186" s="216"/>
      <c r="POP186" s="216"/>
      <c r="POQ186" s="216"/>
      <c r="POR186" s="216"/>
      <c r="POS186" s="216"/>
      <c r="POT186" s="216"/>
      <c r="POU186" s="216"/>
      <c r="POV186" s="216"/>
      <c r="POW186" s="216"/>
      <c r="POX186" s="216"/>
      <c r="POY186" s="216"/>
      <c r="POZ186" s="216"/>
      <c r="PPA186" s="216"/>
      <c r="PPB186" s="216"/>
      <c r="PPC186" s="216"/>
      <c r="PPD186" s="216"/>
      <c r="PPE186" s="216"/>
      <c r="PPF186" s="216"/>
      <c r="PPG186" s="216"/>
      <c r="PPH186" s="216"/>
      <c r="PPI186" s="216"/>
      <c r="PPJ186" s="216"/>
      <c r="PPK186" s="216"/>
      <c r="PPL186" s="216"/>
      <c r="PPM186" s="216"/>
      <c r="PPN186" s="216"/>
      <c r="PPO186" s="216"/>
      <c r="PPP186" s="216"/>
      <c r="PPQ186" s="216"/>
      <c r="PPR186" s="216"/>
      <c r="PPS186" s="216"/>
      <c r="PPT186" s="216"/>
      <c r="PPU186" s="216"/>
      <c r="PPV186" s="216"/>
      <c r="PPW186" s="216"/>
      <c r="PPX186" s="216"/>
      <c r="PPY186" s="216"/>
      <c r="PPZ186" s="216"/>
      <c r="PQA186" s="216"/>
      <c r="PQB186" s="216"/>
      <c r="PQC186" s="216"/>
      <c r="PQD186" s="216"/>
      <c r="PQE186" s="216"/>
      <c r="PQF186" s="216"/>
      <c r="PQG186" s="216"/>
      <c r="PQH186" s="216"/>
      <c r="PQI186" s="216"/>
      <c r="PQJ186" s="216"/>
      <c r="PQK186" s="216"/>
      <c r="PQL186" s="216"/>
      <c r="PQM186" s="216"/>
      <c r="PQN186" s="216"/>
      <c r="PQO186" s="216"/>
      <c r="PQP186" s="216"/>
      <c r="PQQ186" s="216"/>
      <c r="PQR186" s="216"/>
      <c r="PQS186" s="216"/>
      <c r="PQT186" s="216"/>
      <c r="PQU186" s="216"/>
      <c r="PQV186" s="216"/>
      <c r="PQW186" s="216"/>
      <c r="PQX186" s="216"/>
      <c r="PQY186" s="216"/>
      <c r="PQZ186" s="216"/>
      <c r="PRA186" s="216"/>
      <c r="PRB186" s="216"/>
      <c r="PRC186" s="216"/>
      <c r="PRD186" s="216"/>
      <c r="PRE186" s="216"/>
      <c r="PRF186" s="216"/>
      <c r="PRG186" s="216"/>
      <c r="PRH186" s="216"/>
      <c r="PRI186" s="216"/>
      <c r="PRJ186" s="216"/>
      <c r="PRK186" s="216"/>
      <c r="PRL186" s="216"/>
      <c r="PRM186" s="216"/>
      <c r="PRN186" s="216"/>
      <c r="PRO186" s="216"/>
      <c r="PRP186" s="216"/>
      <c r="PRQ186" s="216"/>
      <c r="PRR186" s="216"/>
      <c r="PRS186" s="216"/>
      <c r="PRT186" s="216"/>
      <c r="PRU186" s="216"/>
      <c r="PRV186" s="216"/>
      <c r="PRW186" s="216"/>
      <c r="PRX186" s="216"/>
      <c r="PRY186" s="216"/>
      <c r="PRZ186" s="216"/>
      <c r="PSA186" s="216"/>
      <c r="PSB186" s="216"/>
      <c r="PSC186" s="216"/>
      <c r="PSD186" s="216"/>
      <c r="PSE186" s="216"/>
      <c r="PSF186" s="216"/>
      <c r="PSG186" s="216"/>
      <c r="PSH186" s="216"/>
      <c r="PSI186" s="216"/>
      <c r="PSJ186" s="216"/>
      <c r="PSK186" s="216"/>
      <c r="PSL186" s="216"/>
      <c r="PSM186" s="216"/>
      <c r="PSN186" s="216"/>
      <c r="PSO186" s="216"/>
      <c r="PSP186" s="216"/>
      <c r="PSQ186" s="216"/>
      <c r="PSR186" s="216"/>
      <c r="PSS186" s="216"/>
      <c r="PST186" s="216"/>
      <c r="PSU186" s="216"/>
      <c r="PSV186" s="216"/>
      <c r="PSW186" s="216"/>
      <c r="PSX186" s="216"/>
      <c r="PSY186" s="216"/>
      <c r="PSZ186" s="216"/>
      <c r="PTA186" s="216"/>
      <c r="PTB186" s="216"/>
      <c r="PTC186" s="216"/>
      <c r="PTD186" s="216"/>
      <c r="PTE186" s="216"/>
      <c r="PTF186" s="216"/>
      <c r="PTG186" s="216"/>
      <c r="PTH186" s="216"/>
      <c r="PTI186" s="216"/>
      <c r="PTJ186" s="216"/>
      <c r="PTK186" s="216"/>
      <c r="PTL186" s="216"/>
      <c r="PTM186" s="216"/>
      <c r="PTN186" s="216"/>
      <c r="PTO186" s="216"/>
      <c r="PTP186" s="216"/>
      <c r="PTQ186" s="216"/>
      <c r="PTR186" s="216"/>
      <c r="PTS186" s="216"/>
      <c r="PTT186" s="216"/>
      <c r="PTU186" s="216"/>
      <c r="PTV186" s="216"/>
      <c r="PTW186" s="216"/>
      <c r="PTX186" s="216"/>
      <c r="PTY186" s="216"/>
      <c r="PTZ186" s="216"/>
      <c r="PUA186" s="216"/>
      <c r="PUB186" s="216"/>
      <c r="PUC186" s="216"/>
      <c r="PUD186" s="216"/>
      <c r="PUE186" s="216"/>
      <c r="PUF186" s="216"/>
      <c r="PUG186" s="216"/>
      <c r="PUH186" s="216"/>
      <c r="PUI186" s="216"/>
      <c r="PUJ186" s="216"/>
      <c r="PUK186" s="216"/>
      <c r="PUL186" s="216"/>
      <c r="PUM186" s="216"/>
      <c r="PUN186" s="216"/>
      <c r="PUO186" s="216"/>
      <c r="PUP186" s="216"/>
      <c r="PUQ186" s="216"/>
      <c r="PUR186" s="216"/>
      <c r="PUS186" s="216"/>
      <c r="PUT186" s="216"/>
      <c r="PUU186" s="216"/>
      <c r="PUV186" s="216"/>
      <c r="PUW186" s="216"/>
      <c r="PUX186" s="216"/>
      <c r="PUY186" s="216"/>
      <c r="PUZ186" s="216"/>
      <c r="PVA186" s="216"/>
      <c r="PVB186" s="216"/>
      <c r="PVC186" s="216"/>
      <c r="PVD186" s="216"/>
      <c r="PVE186" s="216"/>
      <c r="PVF186" s="216"/>
      <c r="PVG186" s="216"/>
      <c r="PVH186" s="216"/>
      <c r="PVI186" s="216"/>
      <c r="PVJ186" s="216"/>
      <c r="PVK186" s="216"/>
      <c r="PVL186" s="216"/>
      <c r="PVM186" s="216"/>
      <c r="PVN186" s="216"/>
      <c r="PVO186" s="216"/>
      <c r="PVP186" s="216"/>
      <c r="PVQ186" s="216"/>
      <c r="PVR186" s="216"/>
      <c r="PVS186" s="216"/>
      <c r="PVT186" s="216"/>
      <c r="PVU186" s="216"/>
      <c r="PVV186" s="216"/>
      <c r="PVW186" s="216"/>
      <c r="PVX186" s="216"/>
      <c r="PVY186" s="216"/>
      <c r="PVZ186" s="216"/>
      <c r="PWA186" s="216"/>
      <c r="PWB186" s="216"/>
      <c r="PWC186" s="216"/>
      <c r="PWD186" s="216"/>
      <c r="PWE186" s="216"/>
      <c r="PWF186" s="216"/>
      <c r="PWG186" s="216"/>
      <c r="PWH186" s="216"/>
      <c r="PWI186" s="216"/>
      <c r="PWJ186" s="216"/>
      <c r="PWK186" s="216"/>
      <c r="PWL186" s="216"/>
      <c r="PWM186" s="216"/>
      <c r="PWN186" s="216"/>
      <c r="PWO186" s="216"/>
      <c r="PWP186" s="216"/>
      <c r="PWQ186" s="216"/>
      <c r="PWR186" s="216"/>
      <c r="PWS186" s="216"/>
      <c r="PWT186" s="216"/>
      <c r="PWU186" s="216"/>
      <c r="PWV186" s="216"/>
      <c r="PWW186" s="216"/>
      <c r="PWX186" s="216"/>
      <c r="PWY186" s="216"/>
      <c r="PWZ186" s="216"/>
      <c r="PXA186" s="216"/>
      <c r="PXB186" s="216"/>
      <c r="PXC186" s="216"/>
      <c r="PXD186" s="216"/>
      <c r="PXE186" s="216"/>
      <c r="PXF186" s="216"/>
      <c r="PXG186" s="216"/>
      <c r="PXH186" s="216"/>
      <c r="PXI186" s="216"/>
      <c r="PXJ186" s="216"/>
      <c r="PXK186" s="216"/>
      <c r="PXL186" s="216"/>
      <c r="PXM186" s="216"/>
      <c r="PXN186" s="216"/>
      <c r="PXO186" s="216"/>
      <c r="PXP186" s="216"/>
      <c r="PXQ186" s="216"/>
      <c r="PXR186" s="216"/>
      <c r="PXS186" s="216"/>
      <c r="PXT186" s="216"/>
      <c r="PXU186" s="216"/>
      <c r="PXV186" s="216"/>
      <c r="PXW186" s="216"/>
      <c r="PXX186" s="216"/>
      <c r="PXY186" s="216"/>
      <c r="PXZ186" s="216"/>
      <c r="PYA186" s="216"/>
      <c r="PYB186" s="216"/>
      <c r="PYC186" s="216"/>
      <c r="PYD186" s="216"/>
      <c r="PYE186" s="216"/>
      <c r="PYF186" s="216"/>
      <c r="PYG186" s="216"/>
      <c r="PYH186" s="216"/>
      <c r="PYI186" s="216"/>
      <c r="PYJ186" s="216"/>
      <c r="PYK186" s="216"/>
      <c r="PYL186" s="216"/>
      <c r="PYM186" s="216"/>
      <c r="PYN186" s="216"/>
      <c r="PYO186" s="216"/>
      <c r="PYP186" s="216"/>
      <c r="PYQ186" s="216"/>
      <c r="PYR186" s="216"/>
      <c r="PYS186" s="216"/>
      <c r="PYT186" s="216"/>
      <c r="PYU186" s="216"/>
      <c r="PYV186" s="216"/>
      <c r="PYW186" s="216"/>
      <c r="PYX186" s="216"/>
      <c r="PYY186" s="216"/>
      <c r="PYZ186" s="216"/>
      <c r="PZA186" s="216"/>
      <c r="PZB186" s="216"/>
      <c r="PZC186" s="216"/>
      <c r="PZD186" s="216"/>
      <c r="PZE186" s="216"/>
      <c r="PZF186" s="216"/>
      <c r="PZG186" s="216"/>
      <c r="PZH186" s="216"/>
      <c r="PZI186" s="216"/>
      <c r="PZJ186" s="216"/>
      <c r="PZK186" s="216"/>
      <c r="PZL186" s="216"/>
      <c r="PZM186" s="216"/>
      <c r="PZN186" s="216"/>
      <c r="PZO186" s="216"/>
      <c r="PZP186" s="216"/>
      <c r="PZQ186" s="216"/>
      <c r="PZR186" s="216"/>
      <c r="PZS186" s="216"/>
      <c r="PZT186" s="216"/>
      <c r="PZU186" s="216"/>
      <c r="PZV186" s="216"/>
      <c r="PZW186" s="216"/>
      <c r="PZX186" s="216"/>
      <c r="PZY186" s="216"/>
      <c r="PZZ186" s="216"/>
      <c r="QAA186" s="216"/>
      <c r="QAB186" s="216"/>
      <c r="QAC186" s="216"/>
      <c r="QAD186" s="216"/>
      <c r="QAE186" s="216"/>
      <c r="QAF186" s="216"/>
      <c r="QAG186" s="216"/>
      <c r="QAH186" s="216"/>
      <c r="QAI186" s="216"/>
      <c r="QAJ186" s="216"/>
      <c r="QAK186" s="216"/>
      <c r="QAL186" s="216"/>
      <c r="QAM186" s="216"/>
      <c r="QAN186" s="216"/>
      <c r="QAO186" s="216"/>
      <c r="QAP186" s="216"/>
      <c r="QAQ186" s="216"/>
      <c r="QAR186" s="216"/>
      <c r="QAS186" s="216"/>
      <c r="QAT186" s="216"/>
      <c r="QAU186" s="216"/>
      <c r="QAV186" s="216"/>
      <c r="QAW186" s="216"/>
      <c r="QAX186" s="216"/>
      <c r="QAY186" s="216"/>
      <c r="QAZ186" s="216"/>
      <c r="QBA186" s="216"/>
      <c r="QBB186" s="216"/>
      <c r="QBC186" s="216"/>
      <c r="QBD186" s="216"/>
      <c r="QBE186" s="216"/>
      <c r="QBF186" s="216"/>
      <c r="QBG186" s="216"/>
      <c r="QBH186" s="216"/>
      <c r="QBI186" s="216"/>
      <c r="QBJ186" s="216"/>
      <c r="QBK186" s="216"/>
      <c r="QBL186" s="216"/>
      <c r="QBM186" s="216"/>
      <c r="QBN186" s="216"/>
      <c r="QBO186" s="216"/>
      <c r="QBP186" s="216"/>
      <c r="QBQ186" s="216"/>
      <c r="QBR186" s="216"/>
      <c r="QBS186" s="216"/>
      <c r="QBT186" s="216"/>
      <c r="QBU186" s="216"/>
      <c r="QBV186" s="216"/>
      <c r="QBW186" s="216"/>
      <c r="QBX186" s="216"/>
      <c r="QBY186" s="216"/>
      <c r="QBZ186" s="216"/>
      <c r="QCA186" s="216"/>
      <c r="QCB186" s="216"/>
      <c r="QCC186" s="216"/>
      <c r="QCD186" s="216"/>
      <c r="QCE186" s="216"/>
      <c r="QCF186" s="216"/>
      <c r="QCG186" s="216"/>
      <c r="QCH186" s="216"/>
      <c r="QCI186" s="216"/>
      <c r="QCJ186" s="216"/>
      <c r="QCK186" s="216"/>
      <c r="QCL186" s="216"/>
      <c r="QCM186" s="216"/>
      <c r="QCN186" s="216"/>
      <c r="QCO186" s="216"/>
      <c r="QCP186" s="216"/>
      <c r="QCQ186" s="216"/>
      <c r="QCR186" s="216"/>
      <c r="QCS186" s="216"/>
      <c r="QCT186" s="216"/>
      <c r="QCU186" s="216"/>
      <c r="QCV186" s="216"/>
      <c r="QCW186" s="216"/>
      <c r="QCX186" s="216"/>
      <c r="QCY186" s="216"/>
      <c r="QCZ186" s="216"/>
      <c r="QDA186" s="216"/>
      <c r="QDB186" s="216"/>
      <c r="QDC186" s="216"/>
      <c r="QDD186" s="216"/>
      <c r="QDE186" s="216"/>
      <c r="QDF186" s="216"/>
      <c r="QDG186" s="216"/>
      <c r="QDH186" s="216"/>
      <c r="QDI186" s="216"/>
      <c r="QDJ186" s="216"/>
      <c r="QDK186" s="216"/>
      <c r="QDL186" s="216"/>
      <c r="QDM186" s="216"/>
      <c r="QDN186" s="216"/>
      <c r="QDO186" s="216"/>
      <c r="QDP186" s="216"/>
      <c r="QDQ186" s="216"/>
      <c r="QDR186" s="216"/>
      <c r="QDS186" s="216"/>
      <c r="QDT186" s="216"/>
      <c r="QDU186" s="216"/>
      <c r="QDV186" s="216"/>
      <c r="QDW186" s="216"/>
      <c r="QDX186" s="216"/>
      <c r="QDY186" s="216"/>
      <c r="QDZ186" s="216"/>
      <c r="QEA186" s="216"/>
      <c r="QEB186" s="216"/>
      <c r="QEC186" s="216"/>
      <c r="QED186" s="216"/>
      <c r="QEE186" s="216"/>
      <c r="QEF186" s="216"/>
      <c r="QEG186" s="216"/>
      <c r="QEH186" s="216"/>
      <c r="QEI186" s="216"/>
      <c r="QEJ186" s="216"/>
      <c r="QEK186" s="216"/>
      <c r="QEL186" s="216"/>
      <c r="QEM186" s="216"/>
      <c r="QEN186" s="216"/>
      <c r="QEO186" s="216"/>
      <c r="QEP186" s="216"/>
      <c r="QEQ186" s="216"/>
      <c r="QER186" s="216"/>
      <c r="QES186" s="216"/>
      <c r="QET186" s="216"/>
      <c r="QEU186" s="216"/>
      <c r="QEV186" s="216"/>
      <c r="QEW186" s="216"/>
      <c r="QEX186" s="216"/>
      <c r="QEY186" s="216"/>
      <c r="QEZ186" s="216"/>
      <c r="QFA186" s="216"/>
      <c r="QFB186" s="216"/>
      <c r="QFC186" s="216"/>
      <c r="QFD186" s="216"/>
      <c r="QFE186" s="216"/>
      <c r="QFF186" s="216"/>
      <c r="QFG186" s="216"/>
      <c r="QFH186" s="216"/>
      <c r="QFI186" s="216"/>
      <c r="QFJ186" s="216"/>
      <c r="QFK186" s="216"/>
      <c r="QFL186" s="216"/>
      <c r="QFM186" s="216"/>
      <c r="QFN186" s="216"/>
      <c r="QFO186" s="216"/>
      <c r="QFP186" s="216"/>
      <c r="QFQ186" s="216"/>
      <c r="QFR186" s="216"/>
      <c r="QFS186" s="216"/>
      <c r="QFT186" s="216"/>
      <c r="QFU186" s="216"/>
      <c r="QFV186" s="216"/>
      <c r="QFW186" s="216"/>
      <c r="QFX186" s="216"/>
      <c r="QFY186" s="216"/>
      <c r="QFZ186" s="216"/>
      <c r="QGA186" s="216"/>
      <c r="QGB186" s="216"/>
      <c r="QGC186" s="216"/>
      <c r="QGD186" s="216"/>
      <c r="QGE186" s="216"/>
      <c r="QGF186" s="216"/>
      <c r="QGG186" s="216"/>
      <c r="QGH186" s="216"/>
      <c r="QGI186" s="216"/>
      <c r="QGJ186" s="216"/>
      <c r="QGK186" s="216"/>
      <c r="QGL186" s="216"/>
      <c r="QGM186" s="216"/>
      <c r="QGN186" s="216"/>
      <c r="QGO186" s="216"/>
      <c r="QGP186" s="216"/>
      <c r="QGQ186" s="216"/>
      <c r="QGR186" s="216"/>
      <c r="QGS186" s="216"/>
      <c r="QGT186" s="216"/>
      <c r="QGU186" s="216"/>
      <c r="QGV186" s="216"/>
      <c r="QGW186" s="216"/>
      <c r="QGX186" s="216"/>
      <c r="QGY186" s="216"/>
      <c r="QGZ186" s="216"/>
      <c r="QHA186" s="216"/>
      <c r="QHB186" s="216"/>
      <c r="QHC186" s="216"/>
      <c r="QHD186" s="216"/>
      <c r="QHE186" s="216"/>
      <c r="QHF186" s="216"/>
      <c r="QHG186" s="216"/>
      <c r="QHH186" s="216"/>
      <c r="QHI186" s="216"/>
      <c r="QHJ186" s="216"/>
      <c r="QHK186" s="216"/>
      <c r="QHL186" s="216"/>
      <c r="QHM186" s="216"/>
      <c r="QHN186" s="216"/>
      <c r="QHO186" s="216"/>
      <c r="QHP186" s="216"/>
      <c r="QHQ186" s="216"/>
      <c r="QHR186" s="216"/>
      <c r="QHS186" s="216"/>
      <c r="QHT186" s="216"/>
      <c r="QHU186" s="216"/>
      <c r="QHV186" s="216"/>
      <c r="QHW186" s="216"/>
      <c r="QHX186" s="216"/>
      <c r="QHY186" s="216"/>
      <c r="QHZ186" s="216"/>
      <c r="QIA186" s="216"/>
      <c r="QIB186" s="216"/>
      <c r="QIC186" s="216"/>
      <c r="QID186" s="216"/>
      <c r="QIE186" s="216"/>
      <c r="QIF186" s="216"/>
      <c r="QIG186" s="216"/>
      <c r="QIH186" s="216"/>
      <c r="QII186" s="216"/>
      <c r="QIJ186" s="216"/>
      <c r="QIK186" s="216"/>
      <c r="QIL186" s="216"/>
      <c r="QIM186" s="216"/>
      <c r="QIN186" s="216"/>
      <c r="QIO186" s="216"/>
      <c r="QIP186" s="216"/>
      <c r="QIQ186" s="216"/>
      <c r="QIR186" s="216"/>
      <c r="QIS186" s="216"/>
      <c r="QIT186" s="216"/>
      <c r="QIU186" s="216"/>
      <c r="QIV186" s="216"/>
      <c r="QIW186" s="216"/>
      <c r="QIX186" s="216"/>
      <c r="QIY186" s="216"/>
      <c r="QIZ186" s="216"/>
      <c r="QJA186" s="216"/>
      <c r="QJB186" s="216"/>
      <c r="QJC186" s="216"/>
      <c r="QJD186" s="216"/>
      <c r="QJE186" s="216"/>
      <c r="QJF186" s="216"/>
      <c r="QJG186" s="216"/>
      <c r="QJH186" s="216"/>
      <c r="QJI186" s="216"/>
      <c r="QJJ186" s="216"/>
      <c r="QJK186" s="216"/>
      <c r="QJL186" s="216"/>
      <c r="QJM186" s="216"/>
      <c r="QJN186" s="216"/>
      <c r="QJO186" s="216"/>
      <c r="QJP186" s="216"/>
      <c r="QJQ186" s="216"/>
      <c r="QJR186" s="216"/>
      <c r="QJS186" s="216"/>
      <c r="QJT186" s="216"/>
      <c r="QJU186" s="216"/>
      <c r="QJV186" s="216"/>
      <c r="QJW186" s="216"/>
      <c r="QJX186" s="216"/>
      <c r="QJY186" s="216"/>
      <c r="QJZ186" s="216"/>
      <c r="QKA186" s="216"/>
      <c r="QKB186" s="216"/>
      <c r="QKC186" s="216"/>
      <c r="QKD186" s="216"/>
      <c r="QKE186" s="216"/>
      <c r="QKF186" s="216"/>
      <c r="QKG186" s="216"/>
      <c r="QKH186" s="216"/>
      <c r="QKI186" s="216"/>
      <c r="QKJ186" s="216"/>
      <c r="QKK186" s="216"/>
      <c r="QKL186" s="216"/>
      <c r="QKM186" s="216"/>
      <c r="QKN186" s="216"/>
      <c r="QKO186" s="216"/>
      <c r="QKP186" s="216"/>
      <c r="QKQ186" s="216"/>
      <c r="QKR186" s="216"/>
      <c r="QKS186" s="216"/>
      <c r="QKT186" s="216"/>
      <c r="QKU186" s="216"/>
      <c r="QKV186" s="216"/>
      <c r="QKW186" s="216"/>
      <c r="QKX186" s="216"/>
      <c r="QKY186" s="216"/>
      <c r="QKZ186" s="216"/>
      <c r="QLA186" s="216"/>
      <c r="QLB186" s="216"/>
      <c r="QLC186" s="216"/>
      <c r="QLD186" s="216"/>
      <c r="QLE186" s="216"/>
      <c r="QLF186" s="216"/>
      <c r="QLG186" s="216"/>
      <c r="QLH186" s="216"/>
      <c r="QLI186" s="216"/>
      <c r="QLJ186" s="216"/>
      <c r="QLK186" s="216"/>
      <c r="QLL186" s="216"/>
      <c r="QLM186" s="216"/>
      <c r="QLN186" s="216"/>
      <c r="QLO186" s="216"/>
      <c r="QLP186" s="216"/>
      <c r="QLQ186" s="216"/>
      <c r="QLR186" s="216"/>
      <c r="QLS186" s="216"/>
      <c r="QLT186" s="216"/>
      <c r="QLU186" s="216"/>
      <c r="QLV186" s="216"/>
      <c r="QLW186" s="216"/>
      <c r="QLX186" s="216"/>
      <c r="QLY186" s="216"/>
      <c r="QLZ186" s="216"/>
      <c r="QMA186" s="216"/>
      <c r="QMB186" s="216"/>
      <c r="QMC186" s="216"/>
      <c r="QMD186" s="216"/>
      <c r="QME186" s="216"/>
      <c r="QMF186" s="216"/>
      <c r="QMG186" s="216"/>
      <c r="QMH186" s="216"/>
      <c r="QMI186" s="216"/>
      <c r="QMJ186" s="216"/>
      <c r="QMK186" s="216"/>
      <c r="QML186" s="216"/>
      <c r="QMM186" s="216"/>
      <c r="QMN186" s="216"/>
      <c r="QMO186" s="216"/>
      <c r="QMP186" s="216"/>
      <c r="QMQ186" s="216"/>
      <c r="QMR186" s="216"/>
      <c r="QMS186" s="216"/>
      <c r="QMT186" s="216"/>
      <c r="QMU186" s="216"/>
      <c r="QMV186" s="216"/>
      <c r="QMW186" s="216"/>
      <c r="QMX186" s="216"/>
      <c r="QMY186" s="216"/>
      <c r="QMZ186" s="216"/>
      <c r="QNA186" s="216"/>
      <c r="QNB186" s="216"/>
      <c r="QNC186" s="216"/>
      <c r="QND186" s="216"/>
      <c r="QNE186" s="216"/>
      <c r="QNF186" s="216"/>
      <c r="QNG186" s="216"/>
      <c r="QNH186" s="216"/>
      <c r="QNI186" s="216"/>
      <c r="QNJ186" s="216"/>
      <c r="QNK186" s="216"/>
      <c r="QNL186" s="216"/>
      <c r="QNM186" s="216"/>
      <c r="QNN186" s="216"/>
      <c r="QNO186" s="216"/>
      <c r="QNP186" s="216"/>
      <c r="QNQ186" s="216"/>
      <c r="QNR186" s="216"/>
      <c r="QNS186" s="216"/>
      <c r="QNT186" s="216"/>
      <c r="QNU186" s="216"/>
      <c r="QNV186" s="216"/>
      <c r="QNW186" s="216"/>
      <c r="QNX186" s="216"/>
      <c r="QNY186" s="216"/>
      <c r="QNZ186" s="216"/>
      <c r="QOA186" s="216"/>
      <c r="QOB186" s="216"/>
      <c r="QOC186" s="216"/>
      <c r="QOD186" s="216"/>
      <c r="QOE186" s="216"/>
      <c r="QOF186" s="216"/>
      <c r="QOG186" s="216"/>
      <c r="QOH186" s="216"/>
      <c r="QOI186" s="216"/>
      <c r="QOJ186" s="216"/>
      <c r="QOK186" s="216"/>
      <c r="QOL186" s="216"/>
      <c r="QOM186" s="216"/>
      <c r="QON186" s="216"/>
      <c r="QOO186" s="216"/>
      <c r="QOP186" s="216"/>
      <c r="QOQ186" s="216"/>
      <c r="QOR186" s="216"/>
      <c r="QOS186" s="216"/>
      <c r="QOT186" s="216"/>
      <c r="QOU186" s="216"/>
      <c r="QOV186" s="216"/>
      <c r="QOW186" s="216"/>
      <c r="QOX186" s="216"/>
      <c r="QOY186" s="216"/>
      <c r="QOZ186" s="216"/>
      <c r="QPA186" s="216"/>
      <c r="QPB186" s="216"/>
      <c r="QPC186" s="216"/>
      <c r="QPD186" s="216"/>
      <c r="QPE186" s="216"/>
      <c r="QPF186" s="216"/>
      <c r="QPG186" s="216"/>
      <c r="QPH186" s="216"/>
      <c r="QPI186" s="216"/>
      <c r="QPJ186" s="216"/>
      <c r="QPK186" s="216"/>
      <c r="QPL186" s="216"/>
      <c r="QPM186" s="216"/>
      <c r="QPN186" s="216"/>
      <c r="QPO186" s="216"/>
      <c r="QPP186" s="216"/>
      <c r="QPQ186" s="216"/>
      <c r="QPR186" s="216"/>
      <c r="QPS186" s="216"/>
      <c r="QPT186" s="216"/>
      <c r="QPU186" s="216"/>
      <c r="QPV186" s="216"/>
      <c r="QPW186" s="216"/>
      <c r="QPX186" s="216"/>
      <c r="QPY186" s="216"/>
      <c r="QPZ186" s="216"/>
      <c r="QQA186" s="216"/>
      <c r="QQB186" s="216"/>
      <c r="QQC186" s="216"/>
      <c r="QQD186" s="216"/>
      <c r="QQE186" s="216"/>
      <c r="QQF186" s="216"/>
      <c r="QQG186" s="216"/>
      <c r="QQH186" s="216"/>
      <c r="QQI186" s="216"/>
      <c r="QQJ186" s="216"/>
      <c r="QQK186" s="216"/>
      <c r="QQL186" s="216"/>
      <c r="QQM186" s="216"/>
      <c r="QQN186" s="216"/>
      <c r="QQO186" s="216"/>
      <c r="QQP186" s="216"/>
      <c r="QQQ186" s="216"/>
      <c r="QQR186" s="216"/>
      <c r="QQS186" s="216"/>
      <c r="QQT186" s="216"/>
      <c r="QQU186" s="216"/>
      <c r="QQV186" s="216"/>
      <c r="QQW186" s="216"/>
      <c r="QQX186" s="216"/>
      <c r="QQY186" s="216"/>
      <c r="QQZ186" s="216"/>
      <c r="QRA186" s="216"/>
      <c r="QRB186" s="216"/>
      <c r="QRC186" s="216"/>
      <c r="QRD186" s="216"/>
      <c r="QRE186" s="216"/>
      <c r="QRF186" s="216"/>
      <c r="QRG186" s="216"/>
      <c r="QRH186" s="216"/>
      <c r="QRI186" s="216"/>
      <c r="QRJ186" s="216"/>
      <c r="QRK186" s="216"/>
      <c r="QRL186" s="216"/>
      <c r="QRM186" s="216"/>
      <c r="QRN186" s="216"/>
      <c r="QRO186" s="216"/>
      <c r="QRP186" s="216"/>
      <c r="QRQ186" s="216"/>
      <c r="QRR186" s="216"/>
      <c r="QRS186" s="216"/>
      <c r="QRT186" s="216"/>
      <c r="QRU186" s="216"/>
      <c r="QRV186" s="216"/>
      <c r="QRW186" s="216"/>
      <c r="QRX186" s="216"/>
      <c r="QRY186" s="216"/>
      <c r="QRZ186" s="216"/>
      <c r="QSA186" s="216"/>
      <c r="QSB186" s="216"/>
      <c r="QSC186" s="216"/>
      <c r="QSD186" s="216"/>
      <c r="QSE186" s="216"/>
      <c r="QSF186" s="216"/>
      <c r="QSG186" s="216"/>
      <c r="QSH186" s="216"/>
      <c r="QSI186" s="216"/>
      <c r="QSJ186" s="216"/>
      <c r="QSK186" s="216"/>
      <c r="QSL186" s="216"/>
      <c r="QSM186" s="216"/>
      <c r="QSN186" s="216"/>
      <c r="QSO186" s="216"/>
      <c r="QSP186" s="216"/>
      <c r="QSQ186" s="216"/>
      <c r="QSR186" s="216"/>
      <c r="QSS186" s="216"/>
      <c r="QST186" s="216"/>
      <c r="QSU186" s="216"/>
      <c r="QSV186" s="216"/>
      <c r="QSW186" s="216"/>
      <c r="QSX186" s="216"/>
      <c r="QSY186" s="216"/>
      <c r="QSZ186" s="216"/>
      <c r="QTA186" s="216"/>
      <c r="QTB186" s="216"/>
      <c r="QTC186" s="216"/>
      <c r="QTD186" s="216"/>
      <c r="QTE186" s="216"/>
      <c r="QTF186" s="216"/>
      <c r="QTG186" s="216"/>
      <c r="QTH186" s="216"/>
      <c r="QTI186" s="216"/>
      <c r="QTJ186" s="216"/>
      <c r="QTK186" s="216"/>
      <c r="QTL186" s="216"/>
      <c r="QTM186" s="216"/>
      <c r="QTN186" s="216"/>
      <c r="QTO186" s="216"/>
      <c r="QTP186" s="216"/>
      <c r="QTQ186" s="216"/>
      <c r="QTR186" s="216"/>
      <c r="QTS186" s="216"/>
      <c r="QTT186" s="216"/>
      <c r="QTU186" s="216"/>
      <c r="QTV186" s="216"/>
      <c r="QTW186" s="216"/>
      <c r="QTX186" s="216"/>
      <c r="QTY186" s="216"/>
      <c r="QTZ186" s="216"/>
      <c r="QUA186" s="216"/>
      <c r="QUB186" s="216"/>
      <c r="QUC186" s="216"/>
      <c r="QUD186" s="216"/>
      <c r="QUE186" s="216"/>
      <c r="QUF186" s="216"/>
      <c r="QUG186" s="216"/>
      <c r="QUH186" s="216"/>
      <c r="QUI186" s="216"/>
      <c r="QUJ186" s="216"/>
      <c r="QUK186" s="216"/>
      <c r="QUL186" s="216"/>
      <c r="QUM186" s="216"/>
      <c r="QUN186" s="216"/>
      <c r="QUO186" s="216"/>
      <c r="QUP186" s="216"/>
      <c r="QUQ186" s="216"/>
      <c r="QUR186" s="216"/>
      <c r="QUS186" s="216"/>
      <c r="QUT186" s="216"/>
      <c r="QUU186" s="216"/>
      <c r="QUV186" s="216"/>
      <c r="QUW186" s="216"/>
      <c r="QUX186" s="216"/>
      <c r="QUY186" s="216"/>
      <c r="QUZ186" s="216"/>
      <c r="QVA186" s="216"/>
      <c r="QVB186" s="216"/>
      <c r="QVC186" s="216"/>
      <c r="QVD186" s="216"/>
      <c r="QVE186" s="216"/>
      <c r="QVF186" s="216"/>
      <c r="QVG186" s="216"/>
      <c r="QVH186" s="216"/>
      <c r="QVI186" s="216"/>
      <c r="QVJ186" s="216"/>
      <c r="QVK186" s="216"/>
      <c r="QVL186" s="216"/>
      <c r="QVM186" s="216"/>
      <c r="QVN186" s="216"/>
      <c r="QVO186" s="216"/>
      <c r="QVP186" s="216"/>
      <c r="QVQ186" s="216"/>
      <c r="QVR186" s="216"/>
      <c r="QVS186" s="216"/>
      <c r="QVT186" s="216"/>
      <c r="QVU186" s="216"/>
      <c r="QVV186" s="216"/>
      <c r="QVW186" s="216"/>
      <c r="QVX186" s="216"/>
      <c r="QVY186" s="216"/>
      <c r="QVZ186" s="216"/>
      <c r="QWA186" s="216"/>
      <c r="QWB186" s="216"/>
      <c r="QWC186" s="216"/>
      <c r="QWD186" s="216"/>
      <c r="QWE186" s="216"/>
      <c r="QWF186" s="216"/>
      <c r="QWG186" s="216"/>
      <c r="QWH186" s="216"/>
      <c r="QWI186" s="216"/>
      <c r="QWJ186" s="216"/>
      <c r="QWK186" s="216"/>
      <c r="QWL186" s="216"/>
      <c r="QWM186" s="216"/>
      <c r="QWN186" s="216"/>
      <c r="QWO186" s="216"/>
      <c r="QWP186" s="216"/>
      <c r="QWQ186" s="216"/>
      <c r="QWR186" s="216"/>
      <c r="QWS186" s="216"/>
      <c r="QWT186" s="216"/>
      <c r="QWU186" s="216"/>
      <c r="QWV186" s="216"/>
      <c r="QWW186" s="216"/>
      <c r="QWX186" s="216"/>
      <c r="QWY186" s="216"/>
      <c r="QWZ186" s="216"/>
      <c r="QXA186" s="216"/>
      <c r="QXB186" s="216"/>
      <c r="QXC186" s="216"/>
      <c r="QXD186" s="216"/>
      <c r="QXE186" s="216"/>
      <c r="QXF186" s="216"/>
      <c r="QXG186" s="216"/>
      <c r="QXH186" s="216"/>
      <c r="QXI186" s="216"/>
      <c r="QXJ186" s="216"/>
      <c r="QXK186" s="216"/>
      <c r="QXL186" s="216"/>
      <c r="QXM186" s="216"/>
      <c r="QXN186" s="216"/>
      <c r="QXO186" s="216"/>
      <c r="QXP186" s="216"/>
      <c r="QXQ186" s="216"/>
      <c r="QXR186" s="216"/>
      <c r="QXS186" s="216"/>
      <c r="QXT186" s="216"/>
      <c r="QXU186" s="216"/>
      <c r="QXV186" s="216"/>
      <c r="QXW186" s="216"/>
      <c r="QXX186" s="216"/>
      <c r="QXY186" s="216"/>
      <c r="QXZ186" s="216"/>
      <c r="QYA186" s="216"/>
      <c r="QYB186" s="216"/>
      <c r="QYC186" s="216"/>
      <c r="QYD186" s="216"/>
      <c r="QYE186" s="216"/>
      <c r="QYF186" s="216"/>
      <c r="QYG186" s="216"/>
      <c r="QYH186" s="216"/>
      <c r="QYI186" s="216"/>
      <c r="QYJ186" s="216"/>
      <c r="QYK186" s="216"/>
      <c r="QYL186" s="216"/>
      <c r="QYM186" s="216"/>
      <c r="QYN186" s="216"/>
      <c r="QYO186" s="216"/>
      <c r="QYP186" s="216"/>
      <c r="QYQ186" s="216"/>
      <c r="QYR186" s="216"/>
      <c r="QYS186" s="216"/>
      <c r="QYT186" s="216"/>
      <c r="QYU186" s="216"/>
      <c r="QYV186" s="216"/>
      <c r="QYW186" s="216"/>
      <c r="QYX186" s="216"/>
      <c r="QYY186" s="216"/>
      <c r="QYZ186" s="216"/>
      <c r="QZA186" s="216"/>
      <c r="QZB186" s="216"/>
      <c r="QZC186" s="216"/>
      <c r="QZD186" s="216"/>
      <c r="QZE186" s="216"/>
      <c r="QZF186" s="216"/>
      <c r="QZG186" s="216"/>
      <c r="QZH186" s="216"/>
      <c r="QZI186" s="216"/>
      <c r="QZJ186" s="216"/>
      <c r="QZK186" s="216"/>
      <c r="QZL186" s="216"/>
      <c r="QZM186" s="216"/>
      <c r="QZN186" s="216"/>
      <c r="QZO186" s="216"/>
      <c r="QZP186" s="216"/>
      <c r="QZQ186" s="216"/>
      <c r="QZR186" s="216"/>
      <c r="QZS186" s="216"/>
      <c r="QZT186" s="216"/>
      <c r="QZU186" s="216"/>
      <c r="QZV186" s="216"/>
      <c r="QZW186" s="216"/>
      <c r="QZX186" s="216"/>
      <c r="QZY186" s="216"/>
      <c r="QZZ186" s="216"/>
      <c r="RAA186" s="216"/>
      <c r="RAB186" s="216"/>
      <c r="RAC186" s="216"/>
      <c r="RAD186" s="216"/>
      <c r="RAE186" s="216"/>
      <c r="RAF186" s="216"/>
      <c r="RAG186" s="216"/>
      <c r="RAH186" s="216"/>
      <c r="RAI186" s="216"/>
      <c r="RAJ186" s="216"/>
      <c r="RAK186" s="216"/>
      <c r="RAL186" s="216"/>
      <c r="RAM186" s="216"/>
      <c r="RAN186" s="216"/>
      <c r="RAO186" s="216"/>
      <c r="RAP186" s="216"/>
      <c r="RAQ186" s="216"/>
      <c r="RAR186" s="216"/>
      <c r="RAS186" s="216"/>
      <c r="RAT186" s="216"/>
      <c r="RAU186" s="216"/>
      <c r="RAV186" s="216"/>
      <c r="RAW186" s="216"/>
      <c r="RAX186" s="216"/>
      <c r="RAY186" s="216"/>
      <c r="RAZ186" s="216"/>
      <c r="RBA186" s="216"/>
      <c r="RBB186" s="216"/>
      <c r="RBC186" s="216"/>
      <c r="RBD186" s="216"/>
      <c r="RBE186" s="216"/>
      <c r="RBF186" s="216"/>
      <c r="RBG186" s="216"/>
      <c r="RBH186" s="216"/>
      <c r="RBI186" s="216"/>
      <c r="RBJ186" s="216"/>
      <c r="RBK186" s="216"/>
      <c r="RBL186" s="216"/>
      <c r="RBM186" s="216"/>
      <c r="RBN186" s="216"/>
      <c r="RBO186" s="216"/>
      <c r="RBP186" s="216"/>
      <c r="RBQ186" s="216"/>
      <c r="RBR186" s="216"/>
      <c r="RBS186" s="216"/>
      <c r="RBT186" s="216"/>
      <c r="RBU186" s="216"/>
      <c r="RBV186" s="216"/>
      <c r="RBW186" s="216"/>
      <c r="RBX186" s="216"/>
      <c r="RBY186" s="216"/>
      <c r="RBZ186" s="216"/>
      <c r="RCA186" s="216"/>
      <c r="RCB186" s="216"/>
      <c r="RCC186" s="216"/>
      <c r="RCD186" s="216"/>
      <c r="RCE186" s="216"/>
      <c r="RCF186" s="216"/>
      <c r="RCG186" s="216"/>
      <c r="RCH186" s="216"/>
      <c r="RCI186" s="216"/>
      <c r="RCJ186" s="216"/>
      <c r="RCK186" s="216"/>
      <c r="RCL186" s="216"/>
      <c r="RCM186" s="216"/>
      <c r="RCN186" s="216"/>
      <c r="RCO186" s="216"/>
      <c r="RCP186" s="216"/>
      <c r="RCQ186" s="216"/>
      <c r="RCR186" s="216"/>
      <c r="RCS186" s="216"/>
      <c r="RCT186" s="216"/>
      <c r="RCU186" s="216"/>
      <c r="RCV186" s="216"/>
      <c r="RCW186" s="216"/>
      <c r="RCX186" s="216"/>
      <c r="RCY186" s="216"/>
      <c r="RCZ186" s="216"/>
      <c r="RDA186" s="216"/>
      <c r="RDB186" s="216"/>
      <c r="RDC186" s="216"/>
      <c r="RDD186" s="216"/>
      <c r="RDE186" s="216"/>
      <c r="RDF186" s="216"/>
      <c r="RDG186" s="216"/>
      <c r="RDH186" s="216"/>
      <c r="RDI186" s="216"/>
      <c r="RDJ186" s="216"/>
      <c r="RDK186" s="216"/>
      <c r="RDL186" s="216"/>
      <c r="RDM186" s="216"/>
      <c r="RDN186" s="216"/>
      <c r="RDO186" s="216"/>
      <c r="RDP186" s="216"/>
      <c r="RDQ186" s="216"/>
      <c r="RDR186" s="216"/>
      <c r="RDS186" s="216"/>
      <c r="RDT186" s="216"/>
      <c r="RDU186" s="216"/>
      <c r="RDV186" s="216"/>
      <c r="RDW186" s="216"/>
      <c r="RDX186" s="216"/>
      <c r="RDY186" s="216"/>
      <c r="RDZ186" s="216"/>
      <c r="REA186" s="216"/>
      <c r="REB186" s="216"/>
      <c r="REC186" s="216"/>
      <c r="RED186" s="216"/>
      <c r="REE186" s="216"/>
      <c r="REF186" s="216"/>
      <c r="REG186" s="216"/>
      <c r="REH186" s="216"/>
      <c r="REI186" s="216"/>
      <c r="REJ186" s="216"/>
      <c r="REK186" s="216"/>
      <c r="REL186" s="216"/>
      <c r="REM186" s="216"/>
      <c r="REN186" s="216"/>
      <c r="REO186" s="216"/>
      <c r="REP186" s="216"/>
      <c r="REQ186" s="216"/>
      <c r="RER186" s="216"/>
      <c r="RES186" s="216"/>
      <c r="RET186" s="216"/>
      <c r="REU186" s="216"/>
      <c r="REV186" s="216"/>
      <c r="REW186" s="216"/>
      <c r="REX186" s="216"/>
      <c r="REY186" s="216"/>
      <c r="REZ186" s="216"/>
      <c r="RFA186" s="216"/>
      <c r="RFB186" s="216"/>
      <c r="RFC186" s="216"/>
      <c r="RFD186" s="216"/>
      <c r="RFE186" s="216"/>
      <c r="RFF186" s="216"/>
      <c r="RFG186" s="216"/>
      <c r="RFH186" s="216"/>
      <c r="RFI186" s="216"/>
      <c r="RFJ186" s="216"/>
      <c r="RFK186" s="216"/>
      <c r="RFL186" s="216"/>
      <c r="RFM186" s="216"/>
      <c r="RFN186" s="216"/>
      <c r="RFO186" s="216"/>
      <c r="RFP186" s="216"/>
      <c r="RFQ186" s="216"/>
      <c r="RFR186" s="216"/>
      <c r="RFS186" s="216"/>
      <c r="RFT186" s="216"/>
      <c r="RFU186" s="216"/>
      <c r="RFV186" s="216"/>
      <c r="RFW186" s="216"/>
      <c r="RFX186" s="216"/>
      <c r="RFY186" s="216"/>
      <c r="RFZ186" s="216"/>
      <c r="RGA186" s="216"/>
      <c r="RGB186" s="216"/>
      <c r="RGC186" s="216"/>
      <c r="RGD186" s="216"/>
      <c r="RGE186" s="216"/>
      <c r="RGF186" s="216"/>
      <c r="RGG186" s="216"/>
      <c r="RGH186" s="216"/>
      <c r="RGI186" s="216"/>
      <c r="RGJ186" s="216"/>
      <c r="RGK186" s="216"/>
      <c r="RGL186" s="216"/>
      <c r="RGM186" s="216"/>
      <c r="RGN186" s="216"/>
      <c r="RGO186" s="216"/>
      <c r="RGP186" s="216"/>
      <c r="RGQ186" s="216"/>
      <c r="RGR186" s="216"/>
      <c r="RGS186" s="216"/>
      <c r="RGT186" s="216"/>
      <c r="RGU186" s="216"/>
      <c r="RGV186" s="216"/>
      <c r="RGW186" s="216"/>
      <c r="RGX186" s="216"/>
      <c r="RGY186" s="216"/>
      <c r="RGZ186" s="216"/>
      <c r="RHA186" s="216"/>
      <c r="RHB186" s="216"/>
      <c r="RHC186" s="216"/>
      <c r="RHD186" s="216"/>
      <c r="RHE186" s="216"/>
      <c r="RHF186" s="216"/>
      <c r="RHG186" s="216"/>
      <c r="RHH186" s="216"/>
      <c r="RHI186" s="216"/>
      <c r="RHJ186" s="216"/>
      <c r="RHK186" s="216"/>
      <c r="RHL186" s="216"/>
      <c r="RHM186" s="216"/>
      <c r="RHN186" s="216"/>
      <c r="RHO186" s="216"/>
      <c r="RHP186" s="216"/>
      <c r="RHQ186" s="216"/>
      <c r="RHR186" s="216"/>
      <c r="RHS186" s="216"/>
      <c r="RHT186" s="216"/>
      <c r="RHU186" s="216"/>
      <c r="RHV186" s="216"/>
      <c r="RHW186" s="216"/>
      <c r="RHX186" s="216"/>
      <c r="RHY186" s="216"/>
      <c r="RHZ186" s="216"/>
      <c r="RIA186" s="216"/>
      <c r="RIB186" s="216"/>
      <c r="RIC186" s="216"/>
      <c r="RID186" s="216"/>
      <c r="RIE186" s="216"/>
      <c r="RIF186" s="216"/>
      <c r="RIG186" s="216"/>
      <c r="RIH186" s="216"/>
      <c r="RII186" s="216"/>
      <c r="RIJ186" s="216"/>
      <c r="RIK186" s="216"/>
      <c r="RIL186" s="216"/>
      <c r="RIM186" s="216"/>
      <c r="RIN186" s="216"/>
      <c r="RIO186" s="216"/>
      <c r="RIP186" s="216"/>
      <c r="RIQ186" s="216"/>
      <c r="RIR186" s="216"/>
      <c r="RIS186" s="216"/>
      <c r="RIT186" s="216"/>
      <c r="RIU186" s="216"/>
      <c r="RIV186" s="216"/>
      <c r="RIW186" s="216"/>
      <c r="RIX186" s="216"/>
      <c r="RIY186" s="216"/>
      <c r="RIZ186" s="216"/>
      <c r="RJA186" s="216"/>
      <c r="RJB186" s="216"/>
      <c r="RJC186" s="216"/>
      <c r="RJD186" s="216"/>
      <c r="RJE186" s="216"/>
      <c r="RJF186" s="216"/>
      <c r="RJG186" s="216"/>
      <c r="RJH186" s="216"/>
      <c r="RJI186" s="216"/>
      <c r="RJJ186" s="216"/>
      <c r="RJK186" s="216"/>
      <c r="RJL186" s="216"/>
      <c r="RJM186" s="216"/>
      <c r="RJN186" s="216"/>
      <c r="RJO186" s="216"/>
      <c r="RJP186" s="216"/>
      <c r="RJQ186" s="216"/>
      <c r="RJR186" s="216"/>
      <c r="RJS186" s="216"/>
      <c r="RJT186" s="216"/>
      <c r="RJU186" s="216"/>
      <c r="RJV186" s="216"/>
      <c r="RJW186" s="216"/>
      <c r="RJX186" s="216"/>
      <c r="RJY186" s="216"/>
      <c r="RJZ186" s="216"/>
      <c r="RKA186" s="216"/>
      <c r="RKB186" s="216"/>
      <c r="RKC186" s="216"/>
      <c r="RKD186" s="216"/>
      <c r="RKE186" s="216"/>
      <c r="RKF186" s="216"/>
      <c r="RKG186" s="216"/>
      <c r="RKH186" s="216"/>
      <c r="RKI186" s="216"/>
      <c r="RKJ186" s="216"/>
      <c r="RKK186" s="216"/>
      <c r="RKL186" s="216"/>
      <c r="RKM186" s="216"/>
      <c r="RKN186" s="216"/>
      <c r="RKO186" s="216"/>
      <c r="RKP186" s="216"/>
      <c r="RKQ186" s="216"/>
      <c r="RKR186" s="216"/>
      <c r="RKS186" s="216"/>
      <c r="RKT186" s="216"/>
      <c r="RKU186" s="216"/>
      <c r="RKV186" s="216"/>
      <c r="RKW186" s="216"/>
      <c r="RKX186" s="216"/>
      <c r="RKY186" s="216"/>
      <c r="RKZ186" s="216"/>
      <c r="RLA186" s="216"/>
      <c r="RLB186" s="216"/>
      <c r="RLC186" s="216"/>
      <c r="RLD186" s="216"/>
      <c r="RLE186" s="216"/>
      <c r="RLF186" s="216"/>
      <c r="RLG186" s="216"/>
      <c r="RLH186" s="216"/>
      <c r="RLI186" s="216"/>
      <c r="RLJ186" s="216"/>
      <c r="RLK186" s="216"/>
      <c r="RLL186" s="216"/>
      <c r="RLM186" s="216"/>
      <c r="RLN186" s="216"/>
      <c r="RLO186" s="216"/>
      <c r="RLP186" s="216"/>
      <c r="RLQ186" s="216"/>
      <c r="RLR186" s="216"/>
      <c r="RLS186" s="216"/>
      <c r="RLT186" s="216"/>
      <c r="RLU186" s="216"/>
      <c r="RLV186" s="216"/>
      <c r="RLW186" s="216"/>
      <c r="RLX186" s="216"/>
      <c r="RLY186" s="216"/>
      <c r="RLZ186" s="216"/>
      <c r="RMA186" s="216"/>
      <c r="RMB186" s="216"/>
      <c r="RMC186" s="216"/>
      <c r="RMD186" s="216"/>
      <c r="RME186" s="216"/>
      <c r="RMF186" s="216"/>
      <c r="RMG186" s="216"/>
      <c r="RMH186" s="216"/>
      <c r="RMI186" s="216"/>
      <c r="RMJ186" s="216"/>
      <c r="RMK186" s="216"/>
      <c r="RML186" s="216"/>
      <c r="RMM186" s="216"/>
      <c r="RMN186" s="216"/>
      <c r="RMO186" s="216"/>
      <c r="RMP186" s="216"/>
      <c r="RMQ186" s="216"/>
      <c r="RMR186" s="216"/>
      <c r="RMS186" s="216"/>
      <c r="RMT186" s="216"/>
      <c r="RMU186" s="216"/>
      <c r="RMV186" s="216"/>
      <c r="RMW186" s="216"/>
      <c r="RMX186" s="216"/>
      <c r="RMY186" s="216"/>
      <c r="RMZ186" s="216"/>
      <c r="RNA186" s="216"/>
      <c r="RNB186" s="216"/>
      <c r="RNC186" s="216"/>
      <c r="RND186" s="216"/>
      <c r="RNE186" s="216"/>
      <c r="RNF186" s="216"/>
      <c r="RNG186" s="216"/>
      <c r="RNH186" s="216"/>
      <c r="RNI186" s="216"/>
      <c r="RNJ186" s="216"/>
      <c r="RNK186" s="216"/>
      <c r="RNL186" s="216"/>
      <c r="RNM186" s="216"/>
      <c r="RNN186" s="216"/>
      <c r="RNO186" s="216"/>
      <c r="RNP186" s="216"/>
      <c r="RNQ186" s="216"/>
      <c r="RNR186" s="216"/>
      <c r="RNS186" s="216"/>
      <c r="RNT186" s="216"/>
      <c r="RNU186" s="216"/>
      <c r="RNV186" s="216"/>
      <c r="RNW186" s="216"/>
      <c r="RNX186" s="216"/>
      <c r="RNY186" s="216"/>
      <c r="RNZ186" s="216"/>
      <c r="ROA186" s="216"/>
      <c r="ROB186" s="216"/>
      <c r="ROC186" s="216"/>
      <c r="ROD186" s="216"/>
      <c r="ROE186" s="216"/>
      <c r="ROF186" s="216"/>
      <c r="ROG186" s="216"/>
      <c r="ROH186" s="216"/>
      <c r="ROI186" s="216"/>
      <c r="ROJ186" s="216"/>
      <c r="ROK186" s="216"/>
      <c r="ROL186" s="216"/>
      <c r="ROM186" s="216"/>
      <c r="RON186" s="216"/>
      <c r="ROO186" s="216"/>
      <c r="ROP186" s="216"/>
      <c r="ROQ186" s="216"/>
      <c r="ROR186" s="216"/>
      <c r="ROS186" s="216"/>
      <c r="ROT186" s="216"/>
      <c r="ROU186" s="216"/>
      <c r="ROV186" s="216"/>
      <c r="ROW186" s="216"/>
      <c r="ROX186" s="216"/>
      <c r="ROY186" s="216"/>
      <c r="ROZ186" s="216"/>
      <c r="RPA186" s="216"/>
      <c r="RPB186" s="216"/>
      <c r="RPC186" s="216"/>
      <c r="RPD186" s="216"/>
      <c r="RPE186" s="216"/>
      <c r="RPF186" s="216"/>
      <c r="RPG186" s="216"/>
      <c r="RPH186" s="216"/>
      <c r="RPI186" s="216"/>
      <c r="RPJ186" s="216"/>
      <c r="RPK186" s="216"/>
      <c r="RPL186" s="216"/>
      <c r="RPM186" s="216"/>
      <c r="RPN186" s="216"/>
      <c r="RPO186" s="216"/>
      <c r="RPP186" s="216"/>
      <c r="RPQ186" s="216"/>
      <c r="RPR186" s="216"/>
      <c r="RPS186" s="216"/>
      <c r="RPT186" s="216"/>
      <c r="RPU186" s="216"/>
      <c r="RPV186" s="216"/>
      <c r="RPW186" s="216"/>
      <c r="RPX186" s="216"/>
      <c r="RPY186" s="216"/>
      <c r="RPZ186" s="216"/>
      <c r="RQA186" s="216"/>
      <c r="RQB186" s="216"/>
      <c r="RQC186" s="216"/>
      <c r="RQD186" s="216"/>
      <c r="RQE186" s="216"/>
      <c r="RQF186" s="216"/>
      <c r="RQG186" s="216"/>
      <c r="RQH186" s="216"/>
      <c r="RQI186" s="216"/>
      <c r="RQJ186" s="216"/>
      <c r="RQK186" s="216"/>
      <c r="RQL186" s="216"/>
      <c r="RQM186" s="216"/>
      <c r="RQN186" s="216"/>
      <c r="RQO186" s="216"/>
      <c r="RQP186" s="216"/>
      <c r="RQQ186" s="216"/>
      <c r="RQR186" s="216"/>
      <c r="RQS186" s="216"/>
      <c r="RQT186" s="216"/>
      <c r="RQU186" s="216"/>
      <c r="RQV186" s="216"/>
      <c r="RQW186" s="216"/>
      <c r="RQX186" s="216"/>
      <c r="RQY186" s="216"/>
      <c r="RQZ186" s="216"/>
      <c r="RRA186" s="216"/>
      <c r="RRB186" s="216"/>
      <c r="RRC186" s="216"/>
      <c r="RRD186" s="216"/>
      <c r="RRE186" s="216"/>
      <c r="RRF186" s="216"/>
      <c r="RRG186" s="216"/>
      <c r="RRH186" s="216"/>
      <c r="RRI186" s="216"/>
      <c r="RRJ186" s="216"/>
      <c r="RRK186" s="216"/>
      <c r="RRL186" s="216"/>
      <c r="RRM186" s="216"/>
      <c r="RRN186" s="216"/>
      <c r="RRO186" s="216"/>
      <c r="RRP186" s="216"/>
      <c r="RRQ186" s="216"/>
      <c r="RRR186" s="216"/>
      <c r="RRS186" s="216"/>
      <c r="RRT186" s="216"/>
      <c r="RRU186" s="216"/>
      <c r="RRV186" s="216"/>
      <c r="RRW186" s="216"/>
      <c r="RRX186" s="216"/>
      <c r="RRY186" s="216"/>
      <c r="RRZ186" s="216"/>
      <c r="RSA186" s="216"/>
      <c r="RSB186" s="216"/>
      <c r="RSC186" s="216"/>
      <c r="RSD186" s="216"/>
      <c r="RSE186" s="216"/>
      <c r="RSF186" s="216"/>
      <c r="RSG186" s="216"/>
      <c r="RSH186" s="216"/>
      <c r="RSI186" s="216"/>
      <c r="RSJ186" s="216"/>
      <c r="RSK186" s="216"/>
      <c r="RSL186" s="216"/>
      <c r="RSM186" s="216"/>
      <c r="RSN186" s="216"/>
      <c r="RSO186" s="216"/>
      <c r="RSP186" s="216"/>
      <c r="RSQ186" s="216"/>
      <c r="RSR186" s="216"/>
      <c r="RSS186" s="216"/>
      <c r="RST186" s="216"/>
      <c r="RSU186" s="216"/>
      <c r="RSV186" s="216"/>
      <c r="RSW186" s="216"/>
      <c r="RSX186" s="216"/>
      <c r="RSY186" s="216"/>
      <c r="RSZ186" s="216"/>
      <c r="RTA186" s="216"/>
      <c r="RTB186" s="216"/>
      <c r="RTC186" s="216"/>
      <c r="RTD186" s="216"/>
      <c r="RTE186" s="216"/>
      <c r="RTF186" s="216"/>
      <c r="RTG186" s="216"/>
      <c r="RTH186" s="216"/>
      <c r="RTI186" s="216"/>
      <c r="RTJ186" s="216"/>
      <c r="RTK186" s="216"/>
      <c r="RTL186" s="216"/>
      <c r="RTM186" s="216"/>
      <c r="RTN186" s="216"/>
      <c r="RTO186" s="216"/>
      <c r="RTP186" s="216"/>
      <c r="RTQ186" s="216"/>
      <c r="RTR186" s="216"/>
      <c r="RTS186" s="216"/>
      <c r="RTT186" s="216"/>
      <c r="RTU186" s="216"/>
      <c r="RTV186" s="216"/>
      <c r="RTW186" s="216"/>
      <c r="RTX186" s="216"/>
      <c r="RTY186" s="216"/>
      <c r="RTZ186" s="216"/>
      <c r="RUA186" s="216"/>
      <c r="RUB186" s="216"/>
      <c r="RUC186" s="216"/>
      <c r="RUD186" s="216"/>
      <c r="RUE186" s="216"/>
      <c r="RUF186" s="216"/>
      <c r="RUG186" s="216"/>
      <c r="RUH186" s="216"/>
      <c r="RUI186" s="216"/>
      <c r="RUJ186" s="216"/>
      <c r="RUK186" s="216"/>
      <c r="RUL186" s="216"/>
      <c r="RUM186" s="216"/>
      <c r="RUN186" s="216"/>
      <c r="RUO186" s="216"/>
      <c r="RUP186" s="216"/>
      <c r="RUQ186" s="216"/>
      <c r="RUR186" s="216"/>
      <c r="RUS186" s="216"/>
      <c r="RUT186" s="216"/>
      <c r="RUU186" s="216"/>
      <c r="RUV186" s="216"/>
      <c r="RUW186" s="216"/>
      <c r="RUX186" s="216"/>
      <c r="RUY186" s="216"/>
      <c r="RUZ186" s="216"/>
      <c r="RVA186" s="216"/>
      <c r="RVB186" s="216"/>
      <c r="RVC186" s="216"/>
      <c r="RVD186" s="216"/>
      <c r="RVE186" s="216"/>
      <c r="RVF186" s="216"/>
      <c r="RVG186" s="216"/>
      <c r="RVH186" s="216"/>
      <c r="RVI186" s="216"/>
      <c r="RVJ186" s="216"/>
      <c r="RVK186" s="216"/>
      <c r="RVL186" s="216"/>
      <c r="RVM186" s="216"/>
      <c r="RVN186" s="216"/>
      <c r="RVO186" s="216"/>
      <c r="RVP186" s="216"/>
      <c r="RVQ186" s="216"/>
      <c r="RVR186" s="216"/>
      <c r="RVS186" s="216"/>
      <c r="RVT186" s="216"/>
      <c r="RVU186" s="216"/>
      <c r="RVV186" s="216"/>
      <c r="RVW186" s="216"/>
      <c r="RVX186" s="216"/>
      <c r="RVY186" s="216"/>
      <c r="RVZ186" s="216"/>
      <c r="RWA186" s="216"/>
      <c r="RWB186" s="216"/>
      <c r="RWC186" s="216"/>
      <c r="RWD186" s="216"/>
      <c r="RWE186" s="216"/>
      <c r="RWF186" s="216"/>
      <c r="RWG186" s="216"/>
      <c r="RWH186" s="216"/>
      <c r="RWI186" s="216"/>
      <c r="RWJ186" s="216"/>
      <c r="RWK186" s="216"/>
      <c r="RWL186" s="216"/>
      <c r="RWM186" s="216"/>
      <c r="RWN186" s="216"/>
      <c r="RWO186" s="216"/>
      <c r="RWP186" s="216"/>
      <c r="RWQ186" s="216"/>
      <c r="RWR186" s="216"/>
      <c r="RWS186" s="216"/>
      <c r="RWT186" s="216"/>
      <c r="RWU186" s="216"/>
      <c r="RWV186" s="216"/>
      <c r="RWW186" s="216"/>
      <c r="RWX186" s="216"/>
      <c r="RWY186" s="216"/>
      <c r="RWZ186" s="216"/>
      <c r="RXA186" s="216"/>
      <c r="RXB186" s="216"/>
      <c r="RXC186" s="216"/>
      <c r="RXD186" s="216"/>
      <c r="RXE186" s="216"/>
      <c r="RXF186" s="216"/>
      <c r="RXG186" s="216"/>
      <c r="RXH186" s="216"/>
      <c r="RXI186" s="216"/>
      <c r="RXJ186" s="216"/>
      <c r="RXK186" s="216"/>
      <c r="RXL186" s="216"/>
      <c r="RXM186" s="216"/>
      <c r="RXN186" s="216"/>
      <c r="RXO186" s="216"/>
      <c r="RXP186" s="216"/>
      <c r="RXQ186" s="216"/>
      <c r="RXR186" s="216"/>
      <c r="RXS186" s="216"/>
      <c r="RXT186" s="216"/>
      <c r="RXU186" s="216"/>
      <c r="RXV186" s="216"/>
      <c r="RXW186" s="216"/>
      <c r="RXX186" s="216"/>
      <c r="RXY186" s="216"/>
      <c r="RXZ186" s="216"/>
      <c r="RYA186" s="216"/>
      <c r="RYB186" s="216"/>
      <c r="RYC186" s="216"/>
      <c r="RYD186" s="216"/>
      <c r="RYE186" s="216"/>
      <c r="RYF186" s="216"/>
      <c r="RYG186" s="216"/>
      <c r="RYH186" s="216"/>
      <c r="RYI186" s="216"/>
      <c r="RYJ186" s="216"/>
      <c r="RYK186" s="216"/>
      <c r="RYL186" s="216"/>
      <c r="RYM186" s="216"/>
      <c r="RYN186" s="216"/>
      <c r="RYO186" s="216"/>
      <c r="RYP186" s="216"/>
      <c r="RYQ186" s="216"/>
      <c r="RYR186" s="216"/>
      <c r="RYS186" s="216"/>
      <c r="RYT186" s="216"/>
      <c r="RYU186" s="216"/>
      <c r="RYV186" s="216"/>
      <c r="RYW186" s="216"/>
      <c r="RYX186" s="216"/>
      <c r="RYY186" s="216"/>
      <c r="RYZ186" s="216"/>
      <c r="RZA186" s="216"/>
      <c r="RZB186" s="216"/>
      <c r="RZC186" s="216"/>
      <c r="RZD186" s="216"/>
      <c r="RZE186" s="216"/>
      <c r="RZF186" s="216"/>
      <c r="RZG186" s="216"/>
      <c r="RZH186" s="216"/>
      <c r="RZI186" s="216"/>
      <c r="RZJ186" s="216"/>
      <c r="RZK186" s="216"/>
      <c r="RZL186" s="216"/>
      <c r="RZM186" s="216"/>
      <c r="RZN186" s="216"/>
      <c r="RZO186" s="216"/>
      <c r="RZP186" s="216"/>
      <c r="RZQ186" s="216"/>
      <c r="RZR186" s="216"/>
      <c r="RZS186" s="216"/>
      <c r="RZT186" s="216"/>
      <c r="RZU186" s="216"/>
      <c r="RZV186" s="216"/>
      <c r="RZW186" s="216"/>
      <c r="RZX186" s="216"/>
      <c r="RZY186" s="216"/>
      <c r="RZZ186" s="216"/>
      <c r="SAA186" s="216"/>
      <c r="SAB186" s="216"/>
      <c r="SAC186" s="216"/>
      <c r="SAD186" s="216"/>
      <c r="SAE186" s="216"/>
      <c r="SAF186" s="216"/>
      <c r="SAG186" s="216"/>
      <c r="SAH186" s="216"/>
      <c r="SAI186" s="216"/>
      <c r="SAJ186" s="216"/>
      <c r="SAK186" s="216"/>
      <c r="SAL186" s="216"/>
      <c r="SAM186" s="216"/>
      <c r="SAN186" s="216"/>
      <c r="SAO186" s="216"/>
      <c r="SAP186" s="216"/>
      <c r="SAQ186" s="216"/>
      <c r="SAR186" s="216"/>
      <c r="SAS186" s="216"/>
      <c r="SAT186" s="216"/>
      <c r="SAU186" s="216"/>
      <c r="SAV186" s="216"/>
      <c r="SAW186" s="216"/>
      <c r="SAX186" s="216"/>
      <c r="SAY186" s="216"/>
      <c r="SAZ186" s="216"/>
      <c r="SBA186" s="216"/>
      <c r="SBB186" s="216"/>
      <c r="SBC186" s="216"/>
      <c r="SBD186" s="216"/>
      <c r="SBE186" s="216"/>
      <c r="SBF186" s="216"/>
      <c r="SBG186" s="216"/>
      <c r="SBH186" s="216"/>
      <c r="SBI186" s="216"/>
      <c r="SBJ186" s="216"/>
      <c r="SBK186" s="216"/>
      <c r="SBL186" s="216"/>
      <c r="SBM186" s="216"/>
      <c r="SBN186" s="216"/>
      <c r="SBO186" s="216"/>
      <c r="SBP186" s="216"/>
      <c r="SBQ186" s="216"/>
      <c r="SBR186" s="216"/>
      <c r="SBS186" s="216"/>
      <c r="SBT186" s="216"/>
      <c r="SBU186" s="216"/>
      <c r="SBV186" s="216"/>
      <c r="SBW186" s="216"/>
      <c r="SBX186" s="216"/>
      <c r="SBY186" s="216"/>
      <c r="SBZ186" s="216"/>
      <c r="SCA186" s="216"/>
      <c r="SCB186" s="216"/>
      <c r="SCC186" s="216"/>
      <c r="SCD186" s="216"/>
      <c r="SCE186" s="216"/>
      <c r="SCF186" s="216"/>
      <c r="SCG186" s="216"/>
      <c r="SCH186" s="216"/>
      <c r="SCI186" s="216"/>
      <c r="SCJ186" s="216"/>
      <c r="SCK186" s="216"/>
      <c r="SCL186" s="216"/>
      <c r="SCM186" s="216"/>
      <c r="SCN186" s="216"/>
      <c r="SCO186" s="216"/>
      <c r="SCP186" s="216"/>
      <c r="SCQ186" s="216"/>
      <c r="SCR186" s="216"/>
      <c r="SCS186" s="216"/>
      <c r="SCT186" s="216"/>
      <c r="SCU186" s="216"/>
      <c r="SCV186" s="216"/>
      <c r="SCW186" s="216"/>
      <c r="SCX186" s="216"/>
      <c r="SCY186" s="216"/>
      <c r="SCZ186" s="216"/>
      <c r="SDA186" s="216"/>
      <c r="SDB186" s="216"/>
      <c r="SDC186" s="216"/>
      <c r="SDD186" s="216"/>
      <c r="SDE186" s="216"/>
      <c r="SDF186" s="216"/>
      <c r="SDG186" s="216"/>
      <c r="SDH186" s="216"/>
      <c r="SDI186" s="216"/>
      <c r="SDJ186" s="216"/>
      <c r="SDK186" s="216"/>
      <c r="SDL186" s="216"/>
      <c r="SDM186" s="216"/>
      <c r="SDN186" s="216"/>
      <c r="SDO186" s="216"/>
      <c r="SDP186" s="216"/>
      <c r="SDQ186" s="216"/>
      <c r="SDR186" s="216"/>
      <c r="SDS186" s="216"/>
      <c r="SDT186" s="216"/>
      <c r="SDU186" s="216"/>
      <c r="SDV186" s="216"/>
      <c r="SDW186" s="216"/>
      <c r="SDX186" s="216"/>
      <c r="SDY186" s="216"/>
      <c r="SDZ186" s="216"/>
      <c r="SEA186" s="216"/>
      <c r="SEB186" s="216"/>
      <c r="SEC186" s="216"/>
      <c r="SED186" s="216"/>
      <c r="SEE186" s="216"/>
      <c r="SEF186" s="216"/>
      <c r="SEG186" s="216"/>
      <c r="SEH186" s="216"/>
      <c r="SEI186" s="216"/>
      <c r="SEJ186" s="216"/>
      <c r="SEK186" s="216"/>
      <c r="SEL186" s="216"/>
      <c r="SEM186" s="216"/>
      <c r="SEN186" s="216"/>
      <c r="SEO186" s="216"/>
      <c r="SEP186" s="216"/>
      <c r="SEQ186" s="216"/>
      <c r="SER186" s="216"/>
      <c r="SES186" s="216"/>
      <c r="SET186" s="216"/>
      <c r="SEU186" s="216"/>
      <c r="SEV186" s="216"/>
      <c r="SEW186" s="216"/>
      <c r="SEX186" s="216"/>
      <c r="SEY186" s="216"/>
      <c r="SEZ186" s="216"/>
      <c r="SFA186" s="216"/>
      <c r="SFB186" s="216"/>
      <c r="SFC186" s="216"/>
      <c r="SFD186" s="216"/>
      <c r="SFE186" s="216"/>
      <c r="SFF186" s="216"/>
      <c r="SFG186" s="216"/>
      <c r="SFH186" s="216"/>
      <c r="SFI186" s="216"/>
      <c r="SFJ186" s="216"/>
      <c r="SFK186" s="216"/>
      <c r="SFL186" s="216"/>
      <c r="SFM186" s="216"/>
      <c r="SFN186" s="216"/>
      <c r="SFO186" s="216"/>
      <c r="SFP186" s="216"/>
      <c r="SFQ186" s="216"/>
      <c r="SFR186" s="216"/>
      <c r="SFS186" s="216"/>
      <c r="SFT186" s="216"/>
      <c r="SFU186" s="216"/>
      <c r="SFV186" s="216"/>
      <c r="SFW186" s="216"/>
      <c r="SFX186" s="216"/>
      <c r="SFY186" s="216"/>
      <c r="SFZ186" s="216"/>
      <c r="SGA186" s="216"/>
      <c r="SGB186" s="216"/>
      <c r="SGC186" s="216"/>
      <c r="SGD186" s="216"/>
      <c r="SGE186" s="216"/>
      <c r="SGF186" s="216"/>
      <c r="SGG186" s="216"/>
      <c r="SGH186" s="216"/>
      <c r="SGI186" s="216"/>
      <c r="SGJ186" s="216"/>
      <c r="SGK186" s="216"/>
      <c r="SGL186" s="216"/>
      <c r="SGM186" s="216"/>
      <c r="SGN186" s="216"/>
      <c r="SGO186" s="216"/>
      <c r="SGP186" s="216"/>
      <c r="SGQ186" s="216"/>
      <c r="SGR186" s="216"/>
      <c r="SGS186" s="216"/>
      <c r="SGT186" s="216"/>
      <c r="SGU186" s="216"/>
      <c r="SGV186" s="216"/>
      <c r="SGW186" s="216"/>
      <c r="SGX186" s="216"/>
      <c r="SGY186" s="216"/>
      <c r="SGZ186" s="216"/>
      <c r="SHA186" s="216"/>
      <c r="SHB186" s="216"/>
      <c r="SHC186" s="216"/>
      <c r="SHD186" s="216"/>
      <c r="SHE186" s="216"/>
      <c r="SHF186" s="216"/>
      <c r="SHG186" s="216"/>
      <c r="SHH186" s="216"/>
      <c r="SHI186" s="216"/>
      <c r="SHJ186" s="216"/>
      <c r="SHK186" s="216"/>
      <c r="SHL186" s="216"/>
      <c r="SHM186" s="216"/>
      <c r="SHN186" s="216"/>
      <c r="SHO186" s="216"/>
      <c r="SHP186" s="216"/>
      <c r="SHQ186" s="216"/>
      <c r="SHR186" s="216"/>
      <c r="SHS186" s="216"/>
      <c r="SHT186" s="216"/>
      <c r="SHU186" s="216"/>
      <c r="SHV186" s="216"/>
      <c r="SHW186" s="216"/>
      <c r="SHX186" s="216"/>
      <c r="SHY186" s="216"/>
      <c r="SHZ186" s="216"/>
      <c r="SIA186" s="216"/>
      <c r="SIB186" s="216"/>
      <c r="SIC186" s="216"/>
      <c r="SID186" s="216"/>
      <c r="SIE186" s="216"/>
      <c r="SIF186" s="216"/>
      <c r="SIG186" s="216"/>
      <c r="SIH186" s="216"/>
      <c r="SII186" s="216"/>
      <c r="SIJ186" s="216"/>
      <c r="SIK186" s="216"/>
      <c r="SIL186" s="216"/>
      <c r="SIM186" s="216"/>
      <c r="SIN186" s="216"/>
      <c r="SIO186" s="216"/>
      <c r="SIP186" s="216"/>
      <c r="SIQ186" s="216"/>
      <c r="SIR186" s="216"/>
      <c r="SIS186" s="216"/>
      <c r="SIT186" s="216"/>
      <c r="SIU186" s="216"/>
      <c r="SIV186" s="216"/>
      <c r="SIW186" s="216"/>
      <c r="SIX186" s="216"/>
      <c r="SIY186" s="216"/>
      <c r="SIZ186" s="216"/>
      <c r="SJA186" s="216"/>
      <c r="SJB186" s="216"/>
      <c r="SJC186" s="216"/>
      <c r="SJD186" s="216"/>
      <c r="SJE186" s="216"/>
      <c r="SJF186" s="216"/>
      <c r="SJG186" s="216"/>
      <c r="SJH186" s="216"/>
      <c r="SJI186" s="216"/>
      <c r="SJJ186" s="216"/>
      <c r="SJK186" s="216"/>
      <c r="SJL186" s="216"/>
      <c r="SJM186" s="216"/>
      <c r="SJN186" s="216"/>
      <c r="SJO186" s="216"/>
      <c r="SJP186" s="216"/>
      <c r="SJQ186" s="216"/>
      <c r="SJR186" s="216"/>
      <c r="SJS186" s="216"/>
      <c r="SJT186" s="216"/>
      <c r="SJU186" s="216"/>
      <c r="SJV186" s="216"/>
      <c r="SJW186" s="216"/>
      <c r="SJX186" s="216"/>
      <c r="SJY186" s="216"/>
      <c r="SJZ186" s="216"/>
      <c r="SKA186" s="216"/>
      <c r="SKB186" s="216"/>
      <c r="SKC186" s="216"/>
      <c r="SKD186" s="216"/>
      <c r="SKE186" s="216"/>
      <c r="SKF186" s="216"/>
      <c r="SKG186" s="216"/>
      <c r="SKH186" s="216"/>
      <c r="SKI186" s="216"/>
      <c r="SKJ186" s="216"/>
      <c r="SKK186" s="216"/>
      <c r="SKL186" s="216"/>
      <c r="SKM186" s="216"/>
      <c r="SKN186" s="216"/>
      <c r="SKO186" s="216"/>
      <c r="SKP186" s="216"/>
      <c r="SKQ186" s="216"/>
      <c r="SKR186" s="216"/>
      <c r="SKS186" s="216"/>
      <c r="SKT186" s="216"/>
      <c r="SKU186" s="216"/>
      <c r="SKV186" s="216"/>
      <c r="SKW186" s="216"/>
      <c r="SKX186" s="216"/>
      <c r="SKY186" s="216"/>
      <c r="SKZ186" s="216"/>
      <c r="SLA186" s="216"/>
      <c r="SLB186" s="216"/>
      <c r="SLC186" s="216"/>
      <c r="SLD186" s="216"/>
      <c r="SLE186" s="216"/>
      <c r="SLF186" s="216"/>
      <c r="SLG186" s="216"/>
      <c r="SLH186" s="216"/>
      <c r="SLI186" s="216"/>
      <c r="SLJ186" s="216"/>
      <c r="SLK186" s="216"/>
      <c r="SLL186" s="216"/>
      <c r="SLM186" s="216"/>
      <c r="SLN186" s="216"/>
      <c r="SLO186" s="216"/>
      <c r="SLP186" s="216"/>
      <c r="SLQ186" s="216"/>
      <c r="SLR186" s="216"/>
      <c r="SLS186" s="216"/>
      <c r="SLT186" s="216"/>
      <c r="SLU186" s="216"/>
      <c r="SLV186" s="216"/>
      <c r="SLW186" s="216"/>
      <c r="SLX186" s="216"/>
      <c r="SLY186" s="216"/>
      <c r="SLZ186" s="216"/>
      <c r="SMA186" s="216"/>
      <c r="SMB186" s="216"/>
      <c r="SMC186" s="216"/>
      <c r="SMD186" s="216"/>
      <c r="SME186" s="216"/>
      <c r="SMF186" s="216"/>
      <c r="SMG186" s="216"/>
      <c r="SMH186" s="216"/>
      <c r="SMI186" s="216"/>
      <c r="SMJ186" s="216"/>
      <c r="SMK186" s="216"/>
      <c r="SML186" s="216"/>
      <c r="SMM186" s="216"/>
      <c r="SMN186" s="216"/>
      <c r="SMO186" s="216"/>
      <c r="SMP186" s="216"/>
      <c r="SMQ186" s="216"/>
      <c r="SMR186" s="216"/>
      <c r="SMS186" s="216"/>
      <c r="SMT186" s="216"/>
      <c r="SMU186" s="216"/>
      <c r="SMV186" s="216"/>
      <c r="SMW186" s="216"/>
      <c r="SMX186" s="216"/>
      <c r="SMY186" s="216"/>
      <c r="SMZ186" s="216"/>
      <c r="SNA186" s="216"/>
      <c r="SNB186" s="216"/>
      <c r="SNC186" s="216"/>
      <c r="SND186" s="216"/>
      <c r="SNE186" s="216"/>
      <c r="SNF186" s="216"/>
      <c r="SNG186" s="216"/>
      <c r="SNH186" s="216"/>
      <c r="SNI186" s="216"/>
      <c r="SNJ186" s="216"/>
      <c r="SNK186" s="216"/>
      <c r="SNL186" s="216"/>
      <c r="SNM186" s="216"/>
      <c r="SNN186" s="216"/>
      <c r="SNO186" s="216"/>
      <c r="SNP186" s="216"/>
      <c r="SNQ186" s="216"/>
      <c r="SNR186" s="216"/>
      <c r="SNS186" s="216"/>
      <c r="SNT186" s="216"/>
      <c r="SNU186" s="216"/>
      <c r="SNV186" s="216"/>
      <c r="SNW186" s="216"/>
      <c r="SNX186" s="216"/>
      <c r="SNY186" s="216"/>
      <c r="SNZ186" s="216"/>
      <c r="SOA186" s="216"/>
      <c r="SOB186" s="216"/>
      <c r="SOC186" s="216"/>
      <c r="SOD186" s="216"/>
      <c r="SOE186" s="216"/>
      <c r="SOF186" s="216"/>
      <c r="SOG186" s="216"/>
      <c r="SOH186" s="216"/>
      <c r="SOI186" s="216"/>
      <c r="SOJ186" s="216"/>
      <c r="SOK186" s="216"/>
      <c r="SOL186" s="216"/>
      <c r="SOM186" s="216"/>
      <c r="SON186" s="216"/>
      <c r="SOO186" s="216"/>
      <c r="SOP186" s="216"/>
      <c r="SOQ186" s="216"/>
      <c r="SOR186" s="216"/>
      <c r="SOS186" s="216"/>
      <c r="SOT186" s="216"/>
      <c r="SOU186" s="216"/>
      <c r="SOV186" s="216"/>
      <c r="SOW186" s="216"/>
      <c r="SOX186" s="216"/>
      <c r="SOY186" s="216"/>
      <c r="SOZ186" s="216"/>
      <c r="SPA186" s="216"/>
      <c r="SPB186" s="216"/>
      <c r="SPC186" s="216"/>
      <c r="SPD186" s="216"/>
      <c r="SPE186" s="216"/>
      <c r="SPF186" s="216"/>
      <c r="SPG186" s="216"/>
      <c r="SPH186" s="216"/>
      <c r="SPI186" s="216"/>
      <c r="SPJ186" s="216"/>
      <c r="SPK186" s="216"/>
      <c r="SPL186" s="216"/>
      <c r="SPM186" s="216"/>
      <c r="SPN186" s="216"/>
      <c r="SPO186" s="216"/>
      <c r="SPP186" s="216"/>
      <c r="SPQ186" s="216"/>
      <c r="SPR186" s="216"/>
      <c r="SPS186" s="216"/>
      <c r="SPT186" s="216"/>
      <c r="SPU186" s="216"/>
      <c r="SPV186" s="216"/>
      <c r="SPW186" s="216"/>
      <c r="SPX186" s="216"/>
      <c r="SPY186" s="216"/>
      <c r="SPZ186" s="216"/>
      <c r="SQA186" s="216"/>
      <c r="SQB186" s="216"/>
      <c r="SQC186" s="216"/>
      <c r="SQD186" s="216"/>
      <c r="SQE186" s="216"/>
      <c r="SQF186" s="216"/>
      <c r="SQG186" s="216"/>
      <c r="SQH186" s="216"/>
      <c r="SQI186" s="216"/>
      <c r="SQJ186" s="216"/>
      <c r="SQK186" s="216"/>
      <c r="SQL186" s="216"/>
      <c r="SQM186" s="216"/>
      <c r="SQN186" s="216"/>
      <c r="SQO186" s="216"/>
      <c r="SQP186" s="216"/>
      <c r="SQQ186" s="216"/>
      <c r="SQR186" s="216"/>
      <c r="SQS186" s="216"/>
      <c r="SQT186" s="216"/>
      <c r="SQU186" s="216"/>
      <c r="SQV186" s="216"/>
      <c r="SQW186" s="216"/>
      <c r="SQX186" s="216"/>
      <c r="SQY186" s="216"/>
      <c r="SQZ186" s="216"/>
      <c r="SRA186" s="216"/>
      <c r="SRB186" s="216"/>
      <c r="SRC186" s="216"/>
      <c r="SRD186" s="216"/>
      <c r="SRE186" s="216"/>
      <c r="SRF186" s="216"/>
      <c r="SRG186" s="216"/>
      <c r="SRH186" s="216"/>
      <c r="SRI186" s="216"/>
      <c r="SRJ186" s="216"/>
      <c r="SRK186" s="216"/>
      <c r="SRL186" s="216"/>
      <c r="SRM186" s="216"/>
      <c r="SRN186" s="216"/>
      <c r="SRO186" s="216"/>
      <c r="SRP186" s="216"/>
      <c r="SRQ186" s="216"/>
      <c r="SRR186" s="216"/>
      <c r="SRS186" s="216"/>
      <c r="SRT186" s="216"/>
      <c r="SRU186" s="216"/>
      <c r="SRV186" s="216"/>
      <c r="SRW186" s="216"/>
      <c r="SRX186" s="216"/>
      <c r="SRY186" s="216"/>
      <c r="SRZ186" s="216"/>
      <c r="SSA186" s="216"/>
      <c r="SSB186" s="216"/>
      <c r="SSC186" s="216"/>
      <c r="SSD186" s="216"/>
      <c r="SSE186" s="216"/>
      <c r="SSF186" s="216"/>
      <c r="SSG186" s="216"/>
      <c r="SSH186" s="216"/>
      <c r="SSI186" s="216"/>
      <c r="SSJ186" s="216"/>
      <c r="SSK186" s="216"/>
      <c r="SSL186" s="216"/>
      <c r="SSM186" s="216"/>
      <c r="SSN186" s="216"/>
      <c r="SSO186" s="216"/>
      <c r="SSP186" s="216"/>
      <c r="SSQ186" s="216"/>
      <c r="SSR186" s="216"/>
      <c r="SSS186" s="216"/>
      <c r="SST186" s="216"/>
      <c r="SSU186" s="216"/>
      <c r="SSV186" s="216"/>
      <c r="SSW186" s="216"/>
      <c r="SSX186" s="216"/>
      <c r="SSY186" s="216"/>
      <c r="SSZ186" s="216"/>
      <c r="STA186" s="216"/>
      <c r="STB186" s="216"/>
      <c r="STC186" s="216"/>
      <c r="STD186" s="216"/>
      <c r="STE186" s="216"/>
      <c r="STF186" s="216"/>
      <c r="STG186" s="216"/>
      <c r="STH186" s="216"/>
      <c r="STI186" s="216"/>
      <c r="STJ186" s="216"/>
      <c r="STK186" s="216"/>
      <c r="STL186" s="216"/>
      <c r="STM186" s="216"/>
      <c r="STN186" s="216"/>
      <c r="STO186" s="216"/>
      <c r="STP186" s="216"/>
      <c r="STQ186" s="216"/>
      <c r="STR186" s="216"/>
      <c r="STS186" s="216"/>
      <c r="STT186" s="216"/>
      <c r="STU186" s="216"/>
      <c r="STV186" s="216"/>
      <c r="STW186" s="216"/>
      <c r="STX186" s="216"/>
      <c r="STY186" s="216"/>
      <c r="STZ186" s="216"/>
      <c r="SUA186" s="216"/>
      <c r="SUB186" s="216"/>
      <c r="SUC186" s="216"/>
      <c r="SUD186" s="216"/>
      <c r="SUE186" s="216"/>
      <c r="SUF186" s="216"/>
      <c r="SUG186" s="216"/>
      <c r="SUH186" s="216"/>
      <c r="SUI186" s="216"/>
      <c r="SUJ186" s="216"/>
      <c r="SUK186" s="216"/>
      <c r="SUL186" s="216"/>
      <c r="SUM186" s="216"/>
      <c r="SUN186" s="216"/>
      <c r="SUO186" s="216"/>
      <c r="SUP186" s="216"/>
      <c r="SUQ186" s="216"/>
      <c r="SUR186" s="216"/>
      <c r="SUS186" s="216"/>
      <c r="SUT186" s="216"/>
      <c r="SUU186" s="216"/>
      <c r="SUV186" s="216"/>
      <c r="SUW186" s="216"/>
      <c r="SUX186" s="216"/>
      <c r="SUY186" s="216"/>
      <c r="SUZ186" s="216"/>
      <c r="SVA186" s="216"/>
      <c r="SVB186" s="216"/>
      <c r="SVC186" s="216"/>
      <c r="SVD186" s="216"/>
      <c r="SVE186" s="216"/>
      <c r="SVF186" s="216"/>
      <c r="SVG186" s="216"/>
      <c r="SVH186" s="216"/>
      <c r="SVI186" s="216"/>
      <c r="SVJ186" s="216"/>
      <c r="SVK186" s="216"/>
      <c r="SVL186" s="216"/>
      <c r="SVM186" s="216"/>
      <c r="SVN186" s="216"/>
      <c r="SVO186" s="216"/>
      <c r="SVP186" s="216"/>
      <c r="SVQ186" s="216"/>
      <c r="SVR186" s="216"/>
      <c r="SVS186" s="216"/>
      <c r="SVT186" s="216"/>
      <c r="SVU186" s="216"/>
      <c r="SVV186" s="216"/>
      <c r="SVW186" s="216"/>
      <c r="SVX186" s="216"/>
      <c r="SVY186" s="216"/>
      <c r="SVZ186" s="216"/>
      <c r="SWA186" s="216"/>
      <c r="SWB186" s="216"/>
      <c r="SWC186" s="216"/>
      <c r="SWD186" s="216"/>
      <c r="SWE186" s="216"/>
      <c r="SWF186" s="216"/>
      <c r="SWG186" s="216"/>
      <c r="SWH186" s="216"/>
      <c r="SWI186" s="216"/>
      <c r="SWJ186" s="216"/>
      <c r="SWK186" s="216"/>
      <c r="SWL186" s="216"/>
      <c r="SWM186" s="216"/>
      <c r="SWN186" s="216"/>
      <c r="SWO186" s="216"/>
      <c r="SWP186" s="216"/>
      <c r="SWQ186" s="216"/>
      <c r="SWR186" s="216"/>
      <c r="SWS186" s="216"/>
      <c r="SWT186" s="216"/>
      <c r="SWU186" s="216"/>
      <c r="SWV186" s="216"/>
      <c r="SWW186" s="216"/>
      <c r="SWX186" s="216"/>
      <c r="SWY186" s="216"/>
      <c r="SWZ186" s="216"/>
      <c r="SXA186" s="216"/>
      <c r="SXB186" s="216"/>
      <c r="SXC186" s="216"/>
      <c r="SXD186" s="216"/>
      <c r="SXE186" s="216"/>
      <c r="SXF186" s="216"/>
      <c r="SXG186" s="216"/>
      <c r="SXH186" s="216"/>
      <c r="SXI186" s="216"/>
      <c r="SXJ186" s="216"/>
      <c r="SXK186" s="216"/>
      <c r="SXL186" s="216"/>
      <c r="SXM186" s="216"/>
      <c r="SXN186" s="216"/>
      <c r="SXO186" s="216"/>
      <c r="SXP186" s="216"/>
      <c r="SXQ186" s="216"/>
      <c r="SXR186" s="216"/>
      <c r="SXS186" s="216"/>
      <c r="SXT186" s="216"/>
      <c r="SXU186" s="216"/>
      <c r="SXV186" s="216"/>
      <c r="SXW186" s="216"/>
      <c r="SXX186" s="216"/>
      <c r="SXY186" s="216"/>
      <c r="SXZ186" s="216"/>
      <c r="SYA186" s="216"/>
      <c r="SYB186" s="216"/>
      <c r="SYC186" s="216"/>
      <c r="SYD186" s="216"/>
      <c r="SYE186" s="216"/>
      <c r="SYF186" s="216"/>
      <c r="SYG186" s="216"/>
      <c r="SYH186" s="216"/>
      <c r="SYI186" s="216"/>
      <c r="SYJ186" s="216"/>
      <c r="SYK186" s="216"/>
      <c r="SYL186" s="216"/>
      <c r="SYM186" s="216"/>
      <c r="SYN186" s="216"/>
      <c r="SYO186" s="216"/>
      <c r="SYP186" s="216"/>
      <c r="SYQ186" s="216"/>
      <c r="SYR186" s="216"/>
      <c r="SYS186" s="216"/>
      <c r="SYT186" s="216"/>
      <c r="SYU186" s="216"/>
      <c r="SYV186" s="216"/>
      <c r="SYW186" s="216"/>
      <c r="SYX186" s="216"/>
      <c r="SYY186" s="216"/>
      <c r="SYZ186" s="216"/>
      <c r="SZA186" s="216"/>
      <c r="SZB186" s="216"/>
      <c r="SZC186" s="216"/>
      <c r="SZD186" s="216"/>
      <c r="SZE186" s="216"/>
      <c r="SZF186" s="216"/>
      <c r="SZG186" s="216"/>
      <c r="SZH186" s="216"/>
      <c r="SZI186" s="216"/>
      <c r="SZJ186" s="216"/>
      <c r="SZK186" s="216"/>
      <c r="SZL186" s="216"/>
      <c r="SZM186" s="216"/>
      <c r="SZN186" s="216"/>
      <c r="SZO186" s="216"/>
      <c r="SZP186" s="216"/>
      <c r="SZQ186" s="216"/>
      <c r="SZR186" s="216"/>
      <c r="SZS186" s="216"/>
      <c r="SZT186" s="216"/>
      <c r="SZU186" s="216"/>
      <c r="SZV186" s="216"/>
      <c r="SZW186" s="216"/>
      <c r="SZX186" s="216"/>
      <c r="SZY186" s="216"/>
      <c r="SZZ186" s="216"/>
      <c r="TAA186" s="216"/>
      <c r="TAB186" s="216"/>
      <c r="TAC186" s="216"/>
      <c r="TAD186" s="216"/>
      <c r="TAE186" s="216"/>
      <c r="TAF186" s="216"/>
      <c r="TAG186" s="216"/>
      <c r="TAH186" s="216"/>
      <c r="TAI186" s="216"/>
      <c r="TAJ186" s="216"/>
      <c r="TAK186" s="216"/>
      <c r="TAL186" s="216"/>
      <c r="TAM186" s="216"/>
      <c r="TAN186" s="216"/>
      <c r="TAO186" s="216"/>
      <c r="TAP186" s="216"/>
      <c r="TAQ186" s="216"/>
      <c r="TAR186" s="216"/>
      <c r="TAS186" s="216"/>
      <c r="TAT186" s="216"/>
      <c r="TAU186" s="216"/>
      <c r="TAV186" s="216"/>
      <c r="TAW186" s="216"/>
      <c r="TAX186" s="216"/>
      <c r="TAY186" s="216"/>
      <c r="TAZ186" s="216"/>
      <c r="TBA186" s="216"/>
      <c r="TBB186" s="216"/>
      <c r="TBC186" s="216"/>
      <c r="TBD186" s="216"/>
      <c r="TBE186" s="216"/>
      <c r="TBF186" s="216"/>
      <c r="TBG186" s="216"/>
      <c r="TBH186" s="216"/>
      <c r="TBI186" s="216"/>
      <c r="TBJ186" s="216"/>
      <c r="TBK186" s="216"/>
      <c r="TBL186" s="216"/>
      <c r="TBM186" s="216"/>
      <c r="TBN186" s="216"/>
      <c r="TBO186" s="216"/>
      <c r="TBP186" s="216"/>
      <c r="TBQ186" s="216"/>
      <c r="TBR186" s="216"/>
      <c r="TBS186" s="216"/>
      <c r="TBT186" s="216"/>
      <c r="TBU186" s="216"/>
      <c r="TBV186" s="216"/>
      <c r="TBW186" s="216"/>
      <c r="TBX186" s="216"/>
      <c r="TBY186" s="216"/>
      <c r="TBZ186" s="216"/>
      <c r="TCA186" s="216"/>
      <c r="TCB186" s="216"/>
      <c r="TCC186" s="216"/>
      <c r="TCD186" s="216"/>
      <c r="TCE186" s="216"/>
      <c r="TCF186" s="216"/>
      <c r="TCG186" s="216"/>
      <c r="TCH186" s="216"/>
      <c r="TCI186" s="216"/>
      <c r="TCJ186" s="216"/>
      <c r="TCK186" s="216"/>
      <c r="TCL186" s="216"/>
      <c r="TCM186" s="216"/>
      <c r="TCN186" s="216"/>
      <c r="TCO186" s="216"/>
      <c r="TCP186" s="216"/>
      <c r="TCQ186" s="216"/>
      <c r="TCR186" s="216"/>
      <c r="TCS186" s="216"/>
      <c r="TCT186" s="216"/>
      <c r="TCU186" s="216"/>
      <c r="TCV186" s="216"/>
      <c r="TCW186" s="216"/>
      <c r="TCX186" s="216"/>
      <c r="TCY186" s="216"/>
      <c r="TCZ186" s="216"/>
      <c r="TDA186" s="216"/>
      <c r="TDB186" s="216"/>
      <c r="TDC186" s="216"/>
      <c r="TDD186" s="216"/>
      <c r="TDE186" s="216"/>
      <c r="TDF186" s="216"/>
      <c r="TDG186" s="216"/>
      <c r="TDH186" s="216"/>
      <c r="TDI186" s="216"/>
      <c r="TDJ186" s="216"/>
      <c r="TDK186" s="216"/>
      <c r="TDL186" s="216"/>
      <c r="TDM186" s="216"/>
      <c r="TDN186" s="216"/>
      <c r="TDO186" s="216"/>
      <c r="TDP186" s="216"/>
      <c r="TDQ186" s="216"/>
      <c r="TDR186" s="216"/>
      <c r="TDS186" s="216"/>
      <c r="TDT186" s="216"/>
      <c r="TDU186" s="216"/>
      <c r="TDV186" s="216"/>
      <c r="TDW186" s="216"/>
      <c r="TDX186" s="216"/>
      <c r="TDY186" s="216"/>
      <c r="TDZ186" s="216"/>
      <c r="TEA186" s="216"/>
      <c r="TEB186" s="216"/>
      <c r="TEC186" s="216"/>
      <c r="TED186" s="216"/>
      <c r="TEE186" s="216"/>
      <c r="TEF186" s="216"/>
      <c r="TEG186" s="216"/>
      <c r="TEH186" s="216"/>
      <c r="TEI186" s="216"/>
      <c r="TEJ186" s="216"/>
      <c r="TEK186" s="216"/>
      <c r="TEL186" s="216"/>
      <c r="TEM186" s="216"/>
      <c r="TEN186" s="216"/>
      <c r="TEO186" s="216"/>
      <c r="TEP186" s="216"/>
      <c r="TEQ186" s="216"/>
      <c r="TER186" s="216"/>
      <c r="TES186" s="216"/>
      <c r="TET186" s="216"/>
      <c r="TEU186" s="216"/>
      <c r="TEV186" s="216"/>
      <c r="TEW186" s="216"/>
      <c r="TEX186" s="216"/>
      <c r="TEY186" s="216"/>
      <c r="TEZ186" s="216"/>
      <c r="TFA186" s="216"/>
      <c r="TFB186" s="216"/>
      <c r="TFC186" s="216"/>
      <c r="TFD186" s="216"/>
      <c r="TFE186" s="216"/>
      <c r="TFF186" s="216"/>
      <c r="TFG186" s="216"/>
      <c r="TFH186" s="216"/>
      <c r="TFI186" s="216"/>
      <c r="TFJ186" s="216"/>
      <c r="TFK186" s="216"/>
      <c r="TFL186" s="216"/>
      <c r="TFM186" s="216"/>
      <c r="TFN186" s="216"/>
      <c r="TFO186" s="216"/>
      <c r="TFP186" s="216"/>
      <c r="TFQ186" s="216"/>
      <c r="TFR186" s="216"/>
      <c r="TFS186" s="216"/>
      <c r="TFT186" s="216"/>
      <c r="TFU186" s="216"/>
      <c r="TFV186" s="216"/>
      <c r="TFW186" s="216"/>
      <c r="TFX186" s="216"/>
      <c r="TFY186" s="216"/>
      <c r="TFZ186" s="216"/>
      <c r="TGA186" s="216"/>
      <c r="TGB186" s="216"/>
      <c r="TGC186" s="216"/>
      <c r="TGD186" s="216"/>
      <c r="TGE186" s="216"/>
      <c r="TGF186" s="216"/>
      <c r="TGG186" s="216"/>
      <c r="TGH186" s="216"/>
      <c r="TGI186" s="216"/>
      <c r="TGJ186" s="216"/>
      <c r="TGK186" s="216"/>
      <c r="TGL186" s="216"/>
      <c r="TGM186" s="216"/>
      <c r="TGN186" s="216"/>
      <c r="TGO186" s="216"/>
      <c r="TGP186" s="216"/>
      <c r="TGQ186" s="216"/>
      <c r="TGR186" s="216"/>
      <c r="TGS186" s="216"/>
      <c r="TGT186" s="216"/>
      <c r="TGU186" s="216"/>
      <c r="TGV186" s="216"/>
      <c r="TGW186" s="216"/>
      <c r="TGX186" s="216"/>
      <c r="TGY186" s="216"/>
      <c r="TGZ186" s="216"/>
      <c r="THA186" s="216"/>
      <c r="THB186" s="216"/>
      <c r="THC186" s="216"/>
      <c r="THD186" s="216"/>
      <c r="THE186" s="216"/>
      <c r="THF186" s="216"/>
      <c r="THG186" s="216"/>
      <c r="THH186" s="216"/>
      <c r="THI186" s="216"/>
      <c r="THJ186" s="216"/>
      <c r="THK186" s="216"/>
      <c r="THL186" s="216"/>
      <c r="THM186" s="216"/>
      <c r="THN186" s="216"/>
      <c r="THO186" s="216"/>
      <c r="THP186" s="216"/>
      <c r="THQ186" s="216"/>
      <c r="THR186" s="216"/>
      <c r="THS186" s="216"/>
      <c r="THT186" s="216"/>
      <c r="THU186" s="216"/>
      <c r="THV186" s="216"/>
      <c r="THW186" s="216"/>
      <c r="THX186" s="216"/>
      <c r="THY186" s="216"/>
      <c r="THZ186" s="216"/>
      <c r="TIA186" s="216"/>
      <c r="TIB186" s="216"/>
      <c r="TIC186" s="216"/>
      <c r="TID186" s="216"/>
      <c r="TIE186" s="216"/>
      <c r="TIF186" s="216"/>
      <c r="TIG186" s="216"/>
      <c r="TIH186" s="216"/>
      <c r="TII186" s="216"/>
      <c r="TIJ186" s="216"/>
      <c r="TIK186" s="216"/>
      <c r="TIL186" s="216"/>
      <c r="TIM186" s="216"/>
      <c r="TIN186" s="216"/>
      <c r="TIO186" s="216"/>
      <c r="TIP186" s="216"/>
      <c r="TIQ186" s="216"/>
      <c r="TIR186" s="216"/>
      <c r="TIS186" s="216"/>
      <c r="TIT186" s="216"/>
      <c r="TIU186" s="216"/>
      <c r="TIV186" s="216"/>
      <c r="TIW186" s="216"/>
      <c r="TIX186" s="216"/>
      <c r="TIY186" s="216"/>
      <c r="TIZ186" s="216"/>
      <c r="TJA186" s="216"/>
      <c r="TJB186" s="216"/>
      <c r="TJC186" s="216"/>
      <c r="TJD186" s="216"/>
      <c r="TJE186" s="216"/>
      <c r="TJF186" s="216"/>
      <c r="TJG186" s="216"/>
      <c r="TJH186" s="216"/>
      <c r="TJI186" s="216"/>
      <c r="TJJ186" s="216"/>
      <c r="TJK186" s="216"/>
      <c r="TJL186" s="216"/>
      <c r="TJM186" s="216"/>
      <c r="TJN186" s="216"/>
      <c r="TJO186" s="216"/>
      <c r="TJP186" s="216"/>
      <c r="TJQ186" s="216"/>
      <c r="TJR186" s="216"/>
      <c r="TJS186" s="216"/>
      <c r="TJT186" s="216"/>
      <c r="TJU186" s="216"/>
      <c r="TJV186" s="216"/>
      <c r="TJW186" s="216"/>
      <c r="TJX186" s="216"/>
      <c r="TJY186" s="216"/>
      <c r="TJZ186" s="216"/>
      <c r="TKA186" s="216"/>
      <c r="TKB186" s="216"/>
      <c r="TKC186" s="216"/>
      <c r="TKD186" s="216"/>
      <c r="TKE186" s="216"/>
      <c r="TKF186" s="216"/>
      <c r="TKG186" s="216"/>
      <c r="TKH186" s="216"/>
      <c r="TKI186" s="216"/>
      <c r="TKJ186" s="216"/>
      <c r="TKK186" s="216"/>
      <c r="TKL186" s="216"/>
      <c r="TKM186" s="216"/>
      <c r="TKN186" s="216"/>
      <c r="TKO186" s="216"/>
      <c r="TKP186" s="216"/>
      <c r="TKQ186" s="216"/>
      <c r="TKR186" s="216"/>
      <c r="TKS186" s="216"/>
      <c r="TKT186" s="216"/>
      <c r="TKU186" s="216"/>
      <c r="TKV186" s="216"/>
      <c r="TKW186" s="216"/>
      <c r="TKX186" s="216"/>
      <c r="TKY186" s="216"/>
      <c r="TKZ186" s="216"/>
      <c r="TLA186" s="216"/>
      <c r="TLB186" s="216"/>
      <c r="TLC186" s="216"/>
      <c r="TLD186" s="216"/>
      <c r="TLE186" s="216"/>
      <c r="TLF186" s="216"/>
      <c r="TLG186" s="216"/>
      <c r="TLH186" s="216"/>
      <c r="TLI186" s="216"/>
      <c r="TLJ186" s="216"/>
      <c r="TLK186" s="216"/>
      <c r="TLL186" s="216"/>
      <c r="TLM186" s="216"/>
      <c r="TLN186" s="216"/>
      <c r="TLO186" s="216"/>
      <c r="TLP186" s="216"/>
      <c r="TLQ186" s="216"/>
      <c r="TLR186" s="216"/>
      <c r="TLS186" s="216"/>
      <c r="TLT186" s="216"/>
      <c r="TLU186" s="216"/>
      <c r="TLV186" s="216"/>
      <c r="TLW186" s="216"/>
      <c r="TLX186" s="216"/>
      <c r="TLY186" s="216"/>
      <c r="TLZ186" s="216"/>
      <c r="TMA186" s="216"/>
      <c r="TMB186" s="216"/>
      <c r="TMC186" s="216"/>
      <c r="TMD186" s="216"/>
      <c r="TME186" s="216"/>
      <c r="TMF186" s="216"/>
      <c r="TMG186" s="216"/>
      <c r="TMH186" s="216"/>
      <c r="TMI186" s="216"/>
      <c r="TMJ186" s="216"/>
      <c r="TMK186" s="216"/>
      <c r="TML186" s="216"/>
      <c r="TMM186" s="216"/>
      <c r="TMN186" s="216"/>
      <c r="TMO186" s="216"/>
      <c r="TMP186" s="216"/>
      <c r="TMQ186" s="216"/>
      <c r="TMR186" s="216"/>
      <c r="TMS186" s="216"/>
      <c r="TMT186" s="216"/>
      <c r="TMU186" s="216"/>
      <c r="TMV186" s="216"/>
      <c r="TMW186" s="216"/>
      <c r="TMX186" s="216"/>
      <c r="TMY186" s="216"/>
      <c r="TMZ186" s="216"/>
      <c r="TNA186" s="216"/>
      <c r="TNB186" s="216"/>
      <c r="TNC186" s="216"/>
      <c r="TND186" s="216"/>
      <c r="TNE186" s="216"/>
      <c r="TNF186" s="216"/>
      <c r="TNG186" s="216"/>
      <c r="TNH186" s="216"/>
      <c r="TNI186" s="216"/>
      <c r="TNJ186" s="216"/>
      <c r="TNK186" s="216"/>
      <c r="TNL186" s="216"/>
      <c r="TNM186" s="216"/>
      <c r="TNN186" s="216"/>
      <c r="TNO186" s="216"/>
      <c r="TNP186" s="216"/>
      <c r="TNQ186" s="216"/>
      <c r="TNR186" s="216"/>
      <c r="TNS186" s="216"/>
      <c r="TNT186" s="216"/>
      <c r="TNU186" s="216"/>
      <c r="TNV186" s="216"/>
      <c r="TNW186" s="216"/>
      <c r="TNX186" s="216"/>
      <c r="TNY186" s="216"/>
      <c r="TNZ186" s="216"/>
      <c r="TOA186" s="216"/>
      <c r="TOB186" s="216"/>
      <c r="TOC186" s="216"/>
      <c r="TOD186" s="216"/>
      <c r="TOE186" s="216"/>
      <c r="TOF186" s="216"/>
      <c r="TOG186" s="216"/>
      <c r="TOH186" s="216"/>
      <c r="TOI186" s="216"/>
      <c r="TOJ186" s="216"/>
      <c r="TOK186" s="216"/>
      <c r="TOL186" s="216"/>
      <c r="TOM186" s="216"/>
      <c r="TON186" s="216"/>
      <c r="TOO186" s="216"/>
      <c r="TOP186" s="216"/>
      <c r="TOQ186" s="216"/>
      <c r="TOR186" s="216"/>
      <c r="TOS186" s="216"/>
      <c r="TOT186" s="216"/>
      <c r="TOU186" s="216"/>
      <c r="TOV186" s="216"/>
      <c r="TOW186" s="216"/>
      <c r="TOX186" s="216"/>
      <c r="TOY186" s="216"/>
      <c r="TOZ186" s="216"/>
      <c r="TPA186" s="216"/>
      <c r="TPB186" s="216"/>
      <c r="TPC186" s="216"/>
      <c r="TPD186" s="216"/>
      <c r="TPE186" s="216"/>
      <c r="TPF186" s="216"/>
      <c r="TPG186" s="216"/>
      <c r="TPH186" s="216"/>
      <c r="TPI186" s="216"/>
      <c r="TPJ186" s="216"/>
      <c r="TPK186" s="216"/>
      <c r="TPL186" s="216"/>
      <c r="TPM186" s="216"/>
      <c r="TPN186" s="216"/>
      <c r="TPO186" s="216"/>
      <c r="TPP186" s="216"/>
      <c r="TPQ186" s="216"/>
      <c r="TPR186" s="216"/>
      <c r="TPS186" s="216"/>
      <c r="TPT186" s="216"/>
      <c r="TPU186" s="216"/>
      <c r="TPV186" s="216"/>
      <c r="TPW186" s="216"/>
      <c r="TPX186" s="216"/>
      <c r="TPY186" s="216"/>
      <c r="TPZ186" s="216"/>
      <c r="TQA186" s="216"/>
      <c r="TQB186" s="216"/>
      <c r="TQC186" s="216"/>
      <c r="TQD186" s="216"/>
      <c r="TQE186" s="216"/>
      <c r="TQF186" s="216"/>
      <c r="TQG186" s="216"/>
      <c r="TQH186" s="216"/>
      <c r="TQI186" s="216"/>
      <c r="TQJ186" s="216"/>
      <c r="TQK186" s="216"/>
      <c r="TQL186" s="216"/>
      <c r="TQM186" s="216"/>
      <c r="TQN186" s="216"/>
      <c r="TQO186" s="216"/>
      <c r="TQP186" s="216"/>
      <c r="TQQ186" s="216"/>
      <c r="TQR186" s="216"/>
      <c r="TQS186" s="216"/>
      <c r="TQT186" s="216"/>
      <c r="TQU186" s="216"/>
      <c r="TQV186" s="216"/>
      <c r="TQW186" s="216"/>
      <c r="TQX186" s="216"/>
      <c r="TQY186" s="216"/>
      <c r="TQZ186" s="216"/>
      <c r="TRA186" s="216"/>
      <c r="TRB186" s="216"/>
      <c r="TRC186" s="216"/>
      <c r="TRD186" s="216"/>
      <c r="TRE186" s="216"/>
      <c r="TRF186" s="216"/>
      <c r="TRG186" s="216"/>
      <c r="TRH186" s="216"/>
      <c r="TRI186" s="216"/>
      <c r="TRJ186" s="216"/>
      <c r="TRK186" s="216"/>
      <c r="TRL186" s="216"/>
      <c r="TRM186" s="216"/>
      <c r="TRN186" s="216"/>
      <c r="TRO186" s="216"/>
      <c r="TRP186" s="216"/>
      <c r="TRQ186" s="216"/>
      <c r="TRR186" s="216"/>
      <c r="TRS186" s="216"/>
      <c r="TRT186" s="216"/>
      <c r="TRU186" s="216"/>
      <c r="TRV186" s="216"/>
      <c r="TRW186" s="216"/>
      <c r="TRX186" s="216"/>
      <c r="TRY186" s="216"/>
      <c r="TRZ186" s="216"/>
      <c r="TSA186" s="216"/>
      <c r="TSB186" s="216"/>
      <c r="TSC186" s="216"/>
      <c r="TSD186" s="216"/>
      <c r="TSE186" s="216"/>
      <c r="TSF186" s="216"/>
      <c r="TSG186" s="216"/>
      <c r="TSH186" s="216"/>
      <c r="TSI186" s="216"/>
      <c r="TSJ186" s="216"/>
      <c r="TSK186" s="216"/>
      <c r="TSL186" s="216"/>
      <c r="TSM186" s="216"/>
      <c r="TSN186" s="216"/>
      <c r="TSO186" s="216"/>
      <c r="TSP186" s="216"/>
      <c r="TSQ186" s="216"/>
      <c r="TSR186" s="216"/>
      <c r="TSS186" s="216"/>
      <c r="TST186" s="216"/>
      <c r="TSU186" s="216"/>
      <c r="TSV186" s="216"/>
      <c r="TSW186" s="216"/>
      <c r="TSX186" s="216"/>
      <c r="TSY186" s="216"/>
      <c r="TSZ186" s="216"/>
      <c r="TTA186" s="216"/>
      <c r="TTB186" s="216"/>
      <c r="TTC186" s="216"/>
      <c r="TTD186" s="216"/>
      <c r="TTE186" s="216"/>
      <c r="TTF186" s="216"/>
      <c r="TTG186" s="216"/>
      <c r="TTH186" s="216"/>
      <c r="TTI186" s="216"/>
      <c r="TTJ186" s="216"/>
      <c r="TTK186" s="216"/>
      <c r="TTL186" s="216"/>
      <c r="TTM186" s="216"/>
      <c r="TTN186" s="216"/>
      <c r="TTO186" s="216"/>
      <c r="TTP186" s="216"/>
      <c r="TTQ186" s="216"/>
      <c r="TTR186" s="216"/>
      <c r="TTS186" s="216"/>
      <c r="TTT186" s="216"/>
      <c r="TTU186" s="216"/>
      <c r="TTV186" s="216"/>
      <c r="TTW186" s="216"/>
      <c r="TTX186" s="216"/>
      <c r="TTY186" s="216"/>
      <c r="TTZ186" s="216"/>
      <c r="TUA186" s="216"/>
      <c r="TUB186" s="216"/>
      <c r="TUC186" s="216"/>
      <c r="TUD186" s="216"/>
      <c r="TUE186" s="216"/>
      <c r="TUF186" s="216"/>
      <c r="TUG186" s="216"/>
      <c r="TUH186" s="216"/>
      <c r="TUI186" s="216"/>
      <c r="TUJ186" s="216"/>
      <c r="TUK186" s="216"/>
      <c r="TUL186" s="216"/>
      <c r="TUM186" s="216"/>
      <c r="TUN186" s="216"/>
      <c r="TUO186" s="216"/>
      <c r="TUP186" s="216"/>
      <c r="TUQ186" s="216"/>
      <c r="TUR186" s="216"/>
      <c r="TUS186" s="216"/>
      <c r="TUT186" s="216"/>
      <c r="TUU186" s="216"/>
      <c r="TUV186" s="216"/>
      <c r="TUW186" s="216"/>
      <c r="TUX186" s="216"/>
      <c r="TUY186" s="216"/>
      <c r="TUZ186" s="216"/>
      <c r="TVA186" s="216"/>
      <c r="TVB186" s="216"/>
      <c r="TVC186" s="216"/>
      <c r="TVD186" s="216"/>
      <c r="TVE186" s="216"/>
      <c r="TVF186" s="216"/>
      <c r="TVG186" s="216"/>
      <c r="TVH186" s="216"/>
      <c r="TVI186" s="216"/>
      <c r="TVJ186" s="216"/>
      <c r="TVK186" s="216"/>
      <c r="TVL186" s="216"/>
      <c r="TVM186" s="216"/>
      <c r="TVN186" s="216"/>
      <c r="TVO186" s="216"/>
      <c r="TVP186" s="216"/>
      <c r="TVQ186" s="216"/>
      <c r="TVR186" s="216"/>
      <c r="TVS186" s="216"/>
      <c r="TVT186" s="216"/>
      <c r="TVU186" s="216"/>
      <c r="TVV186" s="216"/>
      <c r="TVW186" s="216"/>
      <c r="TVX186" s="216"/>
      <c r="TVY186" s="216"/>
      <c r="TVZ186" s="216"/>
      <c r="TWA186" s="216"/>
      <c r="TWB186" s="216"/>
      <c r="TWC186" s="216"/>
      <c r="TWD186" s="216"/>
      <c r="TWE186" s="216"/>
      <c r="TWF186" s="216"/>
      <c r="TWG186" s="216"/>
      <c r="TWH186" s="216"/>
      <c r="TWI186" s="216"/>
      <c r="TWJ186" s="216"/>
      <c r="TWK186" s="216"/>
      <c r="TWL186" s="216"/>
      <c r="TWM186" s="216"/>
      <c r="TWN186" s="216"/>
      <c r="TWO186" s="216"/>
      <c r="TWP186" s="216"/>
      <c r="TWQ186" s="216"/>
      <c r="TWR186" s="216"/>
      <c r="TWS186" s="216"/>
      <c r="TWT186" s="216"/>
      <c r="TWU186" s="216"/>
      <c r="TWV186" s="216"/>
      <c r="TWW186" s="216"/>
      <c r="TWX186" s="216"/>
      <c r="TWY186" s="216"/>
      <c r="TWZ186" s="216"/>
      <c r="TXA186" s="216"/>
      <c r="TXB186" s="216"/>
      <c r="TXC186" s="216"/>
      <c r="TXD186" s="216"/>
      <c r="TXE186" s="216"/>
      <c r="TXF186" s="216"/>
      <c r="TXG186" s="216"/>
      <c r="TXH186" s="216"/>
      <c r="TXI186" s="216"/>
      <c r="TXJ186" s="216"/>
      <c r="TXK186" s="216"/>
      <c r="TXL186" s="216"/>
      <c r="TXM186" s="216"/>
      <c r="TXN186" s="216"/>
      <c r="TXO186" s="216"/>
      <c r="TXP186" s="216"/>
      <c r="TXQ186" s="216"/>
      <c r="TXR186" s="216"/>
      <c r="TXS186" s="216"/>
      <c r="TXT186" s="216"/>
      <c r="TXU186" s="216"/>
      <c r="TXV186" s="216"/>
      <c r="TXW186" s="216"/>
      <c r="TXX186" s="216"/>
      <c r="TXY186" s="216"/>
      <c r="TXZ186" s="216"/>
      <c r="TYA186" s="216"/>
      <c r="TYB186" s="216"/>
      <c r="TYC186" s="216"/>
      <c r="TYD186" s="216"/>
      <c r="TYE186" s="216"/>
      <c r="TYF186" s="216"/>
      <c r="TYG186" s="216"/>
      <c r="TYH186" s="216"/>
      <c r="TYI186" s="216"/>
      <c r="TYJ186" s="216"/>
      <c r="TYK186" s="216"/>
      <c r="TYL186" s="216"/>
      <c r="TYM186" s="216"/>
      <c r="TYN186" s="216"/>
      <c r="TYO186" s="216"/>
      <c r="TYP186" s="216"/>
      <c r="TYQ186" s="216"/>
      <c r="TYR186" s="216"/>
      <c r="TYS186" s="216"/>
      <c r="TYT186" s="216"/>
      <c r="TYU186" s="216"/>
      <c r="TYV186" s="216"/>
      <c r="TYW186" s="216"/>
      <c r="TYX186" s="216"/>
      <c r="TYY186" s="216"/>
      <c r="TYZ186" s="216"/>
      <c r="TZA186" s="216"/>
      <c r="TZB186" s="216"/>
      <c r="TZC186" s="216"/>
      <c r="TZD186" s="216"/>
      <c r="TZE186" s="216"/>
      <c r="TZF186" s="216"/>
      <c r="TZG186" s="216"/>
      <c r="TZH186" s="216"/>
      <c r="TZI186" s="216"/>
      <c r="TZJ186" s="216"/>
      <c r="TZK186" s="216"/>
      <c r="TZL186" s="216"/>
      <c r="TZM186" s="216"/>
      <c r="TZN186" s="216"/>
      <c r="TZO186" s="216"/>
      <c r="TZP186" s="216"/>
      <c r="TZQ186" s="216"/>
      <c r="TZR186" s="216"/>
      <c r="TZS186" s="216"/>
      <c r="TZT186" s="216"/>
      <c r="TZU186" s="216"/>
      <c r="TZV186" s="216"/>
      <c r="TZW186" s="216"/>
      <c r="TZX186" s="216"/>
      <c r="TZY186" s="216"/>
      <c r="TZZ186" s="216"/>
      <c r="UAA186" s="216"/>
      <c r="UAB186" s="216"/>
      <c r="UAC186" s="216"/>
      <c r="UAD186" s="216"/>
      <c r="UAE186" s="216"/>
      <c r="UAF186" s="216"/>
      <c r="UAG186" s="216"/>
      <c r="UAH186" s="216"/>
      <c r="UAI186" s="216"/>
      <c r="UAJ186" s="216"/>
      <c r="UAK186" s="216"/>
      <c r="UAL186" s="216"/>
      <c r="UAM186" s="216"/>
      <c r="UAN186" s="216"/>
      <c r="UAO186" s="216"/>
      <c r="UAP186" s="216"/>
      <c r="UAQ186" s="216"/>
      <c r="UAR186" s="216"/>
      <c r="UAS186" s="216"/>
      <c r="UAT186" s="216"/>
      <c r="UAU186" s="216"/>
      <c r="UAV186" s="216"/>
      <c r="UAW186" s="216"/>
      <c r="UAX186" s="216"/>
      <c r="UAY186" s="216"/>
      <c r="UAZ186" s="216"/>
      <c r="UBA186" s="216"/>
      <c r="UBB186" s="216"/>
      <c r="UBC186" s="216"/>
      <c r="UBD186" s="216"/>
      <c r="UBE186" s="216"/>
      <c r="UBF186" s="216"/>
      <c r="UBG186" s="216"/>
      <c r="UBH186" s="216"/>
      <c r="UBI186" s="216"/>
      <c r="UBJ186" s="216"/>
      <c r="UBK186" s="216"/>
      <c r="UBL186" s="216"/>
      <c r="UBM186" s="216"/>
      <c r="UBN186" s="216"/>
      <c r="UBO186" s="216"/>
      <c r="UBP186" s="216"/>
      <c r="UBQ186" s="216"/>
      <c r="UBR186" s="216"/>
      <c r="UBS186" s="216"/>
      <c r="UBT186" s="216"/>
      <c r="UBU186" s="216"/>
      <c r="UBV186" s="216"/>
      <c r="UBW186" s="216"/>
      <c r="UBX186" s="216"/>
      <c r="UBY186" s="216"/>
      <c r="UBZ186" s="216"/>
      <c r="UCA186" s="216"/>
      <c r="UCB186" s="216"/>
      <c r="UCC186" s="216"/>
      <c r="UCD186" s="216"/>
      <c r="UCE186" s="216"/>
      <c r="UCF186" s="216"/>
      <c r="UCG186" s="216"/>
      <c r="UCH186" s="216"/>
      <c r="UCI186" s="216"/>
      <c r="UCJ186" s="216"/>
      <c r="UCK186" s="216"/>
      <c r="UCL186" s="216"/>
      <c r="UCM186" s="216"/>
      <c r="UCN186" s="216"/>
      <c r="UCO186" s="216"/>
      <c r="UCP186" s="216"/>
      <c r="UCQ186" s="216"/>
      <c r="UCR186" s="216"/>
      <c r="UCS186" s="216"/>
      <c r="UCT186" s="216"/>
      <c r="UCU186" s="216"/>
      <c r="UCV186" s="216"/>
      <c r="UCW186" s="216"/>
      <c r="UCX186" s="216"/>
      <c r="UCY186" s="216"/>
      <c r="UCZ186" s="216"/>
      <c r="UDA186" s="216"/>
      <c r="UDB186" s="216"/>
      <c r="UDC186" s="216"/>
      <c r="UDD186" s="216"/>
      <c r="UDE186" s="216"/>
      <c r="UDF186" s="216"/>
      <c r="UDG186" s="216"/>
      <c r="UDH186" s="216"/>
      <c r="UDI186" s="216"/>
      <c r="UDJ186" s="216"/>
      <c r="UDK186" s="216"/>
      <c r="UDL186" s="216"/>
      <c r="UDM186" s="216"/>
      <c r="UDN186" s="216"/>
      <c r="UDO186" s="216"/>
      <c r="UDP186" s="216"/>
      <c r="UDQ186" s="216"/>
      <c r="UDR186" s="216"/>
      <c r="UDS186" s="216"/>
      <c r="UDT186" s="216"/>
      <c r="UDU186" s="216"/>
      <c r="UDV186" s="216"/>
      <c r="UDW186" s="216"/>
      <c r="UDX186" s="216"/>
      <c r="UDY186" s="216"/>
      <c r="UDZ186" s="216"/>
      <c r="UEA186" s="216"/>
      <c r="UEB186" s="216"/>
      <c r="UEC186" s="216"/>
      <c r="UED186" s="216"/>
      <c r="UEE186" s="216"/>
      <c r="UEF186" s="216"/>
      <c r="UEG186" s="216"/>
      <c r="UEH186" s="216"/>
      <c r="UEI186" s="216"/>
      <c r="UEJ186" s="216"/>
      <c r="UEK186" s="216"/>
      <c r="UEL186" s="216"/>
      <c r="UEM186" s="216"/>
      <c r="UEN186" s="216"/>
      <c r="UEO186" s="216"/>
      <c r="UEP186" s="216"/>
      <c r="UEQ186" s="216"/>
      <c r="UER186" s="216"/>
      <c r="UES186" s="216"/>
      <c r="UET186" s="216"/>
      <c r="UEU186" s="216"/>
      <c r="UEV186" s="216"/>
      <c r="UEW186" s="216"/>
      <c r="UEX186" s="216"/>
      <c r="UEY186" s="216"/>
      <c r="UEZ186" s="216"/>
      <c r="UFA186" s="216"/>
      <c r="UFB186" s="216"/>
      <c r="UFC186" s="216"/>
      <c r="UFD186" s="216"/>
      <c r="UFE186" s="216"/>
      <c r="UFF186" s="216"/>
      <c r="UFG186" s="216"/>
      <c r="UFH186" s="216"/>
      <c r="UFI186" s="216"/>
      <c r="UFJ186" s="216"/>
      <c r="UFK186" s="216"/>
      <c r="UFL186" s="216"/>
      <c r="UFM186" s="216"/>
      <c r="UFN186" s="216"/>
      <c r="UFO186" s="216"/>
      <c r="UFP186" s="216"/>
      <c r="UFQ186" s="216"/>
      <c r="UFR186" s="216"/>
      <c r="UFS186" s="216"/>
      <c r="UFT186" s="216"/>
      <c r="UFU186" s="216"/>
      <c r="UFV186" s="216"/>
      <c r="UFW186" s="216"/>
      <c r="UFX186" s="216"/>
      <c r="UFY186" s="216"/>
      <c r="UFZ186" s="216"/>
      <c r="UGA186" s="216"/>
      <c r="UGB186" s="216"/>
      <c r="UGC186" s="216"/>
      <c r="UGD186" s="216"/>
      <c r="UGE186" s="216"/>
      <c r="UGF186" s="216"/>
      <c r="UGG186" s="216"/>
      <c r="UGH186" s="216"/>
      <c r="UGI186" s="216"/>
      <c r="UGJ186" s="216"/>
      <c r="UGK186" s="216"/>
      <c r="UGL186" s="216"/>
      <c r="UGM186" s="216"/>
      <c r="UGN186" s="216"/>
      <c r="UGO186" s="216"/>
      <c r="UGP186" s="216"/>
      <c r="UGQ186" s="216"/>
      <c r="UGR186" s="216"/>
      <c r="UGS186" s="216"/>
      <c r="UGT186" s="216"/>
      <c r="UGU186" s="216"/>
      <c r="UGV186" s="216"/>
      <c r="UGW186" s="216"/>
      <c r="UGX186" s="216"/>
      <c r="UGY186" s="216"/>
      <c r="UGZ186" s="216"/>
      <c r="UHA186" s="216"/>
      <c r="UHB186" s="216"/>
      <c r="UHC186" s="216"/>
      <c r="UHD186" s="216"/>
      <c r="UHE186" s="216"/>
      <c r="UHF186" s="216"/>
      <c r="UHG186" s="216"/>
      <c r="UHH186" s="216"/>
      <c r="UHI186" s="216"/>
      <c r="UHJ186" s="216"/>
      <c r="UHK186" s="216"/>
      <c r="UHL186" s="216"/>
      <c r="UHM186" s="216"/>
      <c r="UHN186" s="216"/>
      <c r="UHO186" s="216"/>
      <c r="UHP186" s="216"/>
      <c r="UHQ186" s="216"/>
      <c r="UHR186" s="216"/>
      <c r="UHS186" s="216"/>
      <c r="UHT186" s="216"/>
      <c r="UHU186" s="216"/>
      <c r="UHV186" s="216"/>
      <c r="UHW186" s="216"/>
      <c r="UHX186" s="216"/>
      <c r="UHY186" s="216"/>
      <c r="UHZ186" s="216"/>
      <c r="UIA186" s="216"/>
      <c r="UIB186" s="216"/>
      <c r="UIC186" s="216"/>
      <c r="UID186" s="216"/>
      <c r="UIE186" s="216"/>
      <c r="UIF186" s="216"/>
      <c r="UIG186" s="216"/>
      <c r="UIH186" s="216"/>
      <c r="UII186" s="216"/>
      <c r="UIJ186" s="216"/>
      <c r="UIK186" s="216"/>
      <c r="UIL186" s="216"/>
      <c r="UIM186" s="216"/>
      <c r="UIN186" s="216"/>
      <c r="UIO186" s="216"/>
      <c r="UIP186" s="216"/>
      <c r="UIQ186" s="216"/>
      <c r="UIR186" s="216"/>
      <c r="UIS186" s="216"/>
      <c r="UIT186" s="216"/>
      <c r="UIU186" s="216"/>
      <c r="UIV186" s="216"/>
      <c r="UIW186" s="216"/>
      <c r="UIX186" s="216"/>
      <c r="UIY186" s="216"/>
      <c r="UIZ186" s="216"/>
      <c r="UJA186" s="216"/>
      <c r="UJB186" s="216"/>
      <c r="UJC186" s="216"/>
      <c r="UJD186" s="216"/>
      <c r="UJE186" s="216"/>
      <c r="UJF186" s="216"/>
      <c r="UJG186" s="216"/>
      <c r="UJH186" s="216"/>
      <c r="UJI186" s="216"/>
      <c r="UJJ186" s="216"/>
      <c r="UJK186" s="216"/>
      <c r="UJL186" s="216"/>
      <c r="UJM186" s="216"/>
      <c r="UJN186" s="216"/>
      <c r="UJO186" s="216"/>
      <c r="UJP186" s="216"/>
      <c r="UJQ186" s="216"/>
      <c r="UJR186" s="216"/>
      <c r="UJS186" s="216"/>
      <c r="UJT186" s="216"/>
      <c r="UJU186" s="216"/>
      <c r="UJV186" s="216"/>
      <c r="UJW186" s="216"/>
      <c r="UJX186" s="216"/>
      <c r="UJY186" s="216"/>
      <c r="UJZ186" s="216"/>
      <c r="UKA186" s="216"/>
      <c r="UKB186" s="216"/>
      <c r="UKC186" s="216"/>
      <c r="UKD186" s="216"/>
      <c r="UKE186" s="216"/>
      <c r="UKF186" s="216"/>
      <c r="UKG186" s="216"/>
      <c r="UKH186" s="216"/>
      <c r="UKI186" s="216"/>
      <c r="UKJ186" s="216"/>
      <c r="UKK186" s="216"/>
      <c r="UKL186" s="216"/>
      <c r="UKM186" s="216"/>
      <c r="UKN186" s="216"/>
      <c r="UKO186" s="216"/>
      <c r="UKP186" s="216"/>
      <c r="UKQ186" s="216"/>
      <c r="UKR186" s="216"/>
      <c r="UKS186" s="216"/>
      <c r="UKT186" s="216"/>
      <c r="UKU186" s="216"/>
      <c r="UKV186" s="216"/>
      <c r="UKW186" s="216"/>
      <c r="UKX186" s="216"/>
      <c r="UKY186" s="216"/>
      <c r="UKZ186" s="216"/>
      <c r="ULA186" s="216"/>
      <c r="ULB186" s="216"/>
      <c r="ULC186" s="216"/>
      <c r="ULD186" s="216"/>
      <c r="ULE186" s="216"/>
      <c r="ULF186" s="216"/>
      <c r="ULG186" s="216"/>
      <c r="ULH186" s="216"/>
      <c r="ULI186" s="216"/>
      <c r="ULJ186" s="216"/>
      <c r="ULK186" s="216"/>
      <c r="ULL186" s="216"/>
      <c r="ULM186" s="216"/>
      <c r="ULN186" s="216"/>
      <c r="ULO186" s="216"/>
      <c r="ULP186" s="216"/>
      <c r="ULQ186" s="216"/>
      <c r="ULR186" s="216"/>
      <c r="ULS186" s="216"/>
      <c r="ULT186" s="216"/>
      <c r="ULU186" s="216"/>
      <c r="ULV186" s="216"/>
      <c r="ULW186" s="216"/>
      <c r="ULX186" s="216"/>
      <c r="ULY186" s="216"/>
      <c r="ULZ186" s="216"/>
      <c r="UMA186" s="216"/>
      <c r="UMB186" s="216"/>
      <c r="UMC186" s="216"/>
      <c r="UMD186" s="216"/>
      <c r="UME186" s="216"/>
      <c r="UMF186" s="216"/>
      <c r="UMG186" s="216"/>
      <c r="UMH186" s="216"/>
      <c r="UMI186" s="216"/>
      <c r="UMJ186" s="216"/>
      <c r="UMK186" s="216"/>
      <c r="UML186" s="216"/>
      <c r="UMM186" s="216"/>
      <c r="UMN186" s="216"/>
      <c r="UMO186" s="216"/>
      <c r="UMP186" s="216"/>
      <c r="UMQ186" s="216"/>
      <c r="UMR186" s="216"/>
      <c r="UMS186" s="216"/>
      <c r="UMT186" s="216"/>
      <c r="UMU186" s="216"/>
      <c r="UMV186" s="216"/>
      <c r="UMW186" s="216"/>
      <c r="UMX186" s="216"/>
      <c r="UMY186" s="216"/>
      <c r="UMZ186" s="216"/>
      <c r="UNA186" s="216"/>
      <c r="UNB186" s="216"/>
      <c r="UNC186" s="216"/>
      <c r="UND186" s="216"/>
      <c r="UNE186" s="216"/>
      <c r="UNF186" s="216"/>
      <c r="UNG186" s="216"/>
      <c r="UNH186" s="216"/>
      <c r="UNI186" s="216"/>
      <c r="UNJ186" s="216"/>
      <c r="UNK186" s="216"/>
      <c r="UNL186" s="216"/>
      <c r="UNM186" s="216"/>
      <c r="UNN186" s="216"/>
      <c r="UNO186" s="216"/>
      <c r="UNP186" s="216"/>
      <c r="UNQ186" s="216"/>
      <c r="UNR186" s="216"/>
      <c r="UNS186" s="216"/>
      <c r="UNT186" s="216"/>
      <c r="UNU186" s="216"/>
      <c r="UNV186" s="216"/>
      <c r="UNW186" s="216"/>
      <c r="UNX186" s="216"/>
      <c r="UNY186" s="216"/>
      <c r="UNZ186" s="216"/>
      <c r="UOA186" s="216"/>
      <c r="UOB186" s="216"/>
      <c r="UOC186" s="216"/>
      <c r="UOD186" s="216"/>
      <c r="UOE186" s="216"/>
      <c r="UOF186" s="216"/>
      <c r="UOG186" s="216"/>
      <c r="UOH186" s="216"/>
      <c r="UOI186" s="216"/>
      <c r="UOJ186" s="216"/>
      <c r="UOK186" s="216"/>
      <c r="UOL186" s="216"/>
      <c r="UOM186" s="216"/>
      <c r="UON186" s="216"/>
      <c r="UOO186" s="216"/>
      <c r="UOP186" s="216"/>
      <c r="UOQ186" s="216"/>
      <c r="UOR186" s="216"/>
      <c r="UOS186" s="216"/>
      <c r="UOT186" s="216"/>
      <c r="UOU186" s="216"/>
      <c r="UOV186" s="216"/>
      <c r="UOW186" s="216"/>
      <c r="UOX186" s="216"/>
      <c r="UOY186" s="216"/>
      <c r="UOZ186" s="216"/>
      <c r="UPA186" s="216"/>
      <c r="UPB186" s="216"/>
      <c r="UPC186" s="216"/>
      <c r="UPD186" s="216"/>
      <c r="UPE186" s="216"/>
      <c r="UPF186" s="216"/>
      <c r="UPG186" s="216"/>
      <c r="UPH186" s="216"/>
      <c r="UPI186" s="216"/>
      <c r="UPJ186" s="216"/>
      <c r="UPK186" s="216"/>
      <c r="UPL186" s="216"/>
      <c r="UPM186" s="216"/>
      <c r="UPN186" s="216"/>
      <c r="UPO186" s="216"/>
      <c r="UPP186" s="216"/>
      <c r="UPQ186" s="216"/>
      <c r="UPR186" s="216"/>
      <c r="UPS186" s="216"/>
      <c r="UPT186" s="216"/>
      <c r="UPU186" s="216"/>
      <c r="UPV186" s="216"/>
      <c r="UPW186" s="216"/>
      <c r="UPX186" s="216"/>
      <c r="UPY186" s="216"/>
      <c r="UPZ186" s="216"/>
      <c r="UQA186" s="216"/>
      <c r="UQB186" s="216"/>
      <c r="UQC186" s="216"/>
      <c r="UQD186" s="216"/>
      <c r="UQE186" s="216"/>
      <c r="UQF186" s="216"/>
      <c r="UQG186" s="216"/>
      <c r="UQH186" s="216"/>
      <c r="UQI186" s="216"/>
      <c r="UQJ186" s="216"/>
      <c r="UQK186" s="216"/>
      <c r="UQL186" s="216"/>
      <c r="UQM186" s="216"/>
      <c r="UQN186" s="216"/>
      <c r="UQO186" s="216"/>
      <c r="UQP186" s="216"/>
      <c r="UQQ186" s="216"/>
      <c r="UQR186" s="216"/>
      <c r="UQS186" s="216"/>
      <c r="UQT186" s="216"/>
      <c r="UQU186" s="216"/>
      <c r="UQV186" s="216"/>
      <c r="UQW186" s="216"/>
      <c r="UQX186" s="216"/>
      <c r="UQY186" s="216"/>
      <c r="UQZ186" s="216"/>
      <c r="URA186" s="216"/>
      <c r="URB186" s="216"/>
      <c r="URC186" s="216"/>
      <c r="URD186" s="216"/>
      <c r="URE186" s="216"/>
      <c r="URF186" s="216"/>
      <c r="URG186" s="216"/>
      <c r="URH186" s="216"/>
      <c r="URI186" s="216"/>
      <c r="URJ186" s="216"/>
      <c r="URK186" s="216"/>
      <c r="URL186" s="216"/>
      <c r="URM186" s="216"/>
      <c r="URN186" s="216"/>
      <c r="URO186" s="216"/>
      <c r="URP186" s="216"/>
      <c r="URQ186" s="216"/>
      <c r="URR186" s="216"/>
      <c r="URS186" s="216"/>
      <c r="URT186" s="216"/>
      <c r="URU186" s="216"/>
      <c r="URV186" s="216"/>
      <c r="URW186" s="216"/>
      <c r="URX186" s="216"/>
      <c r="URY186" s="216"/>
      <c r="URZ186" s="216"/>
      <c r="USA186" s="216"/>
      <c r="USB186" s="216"/>
      <c r="USC186" s="216"/>
      <c r="USD186" s="216"/>
      <c r="USE186" s="216"/>
      <c r="USF186" s="216"/>
      <c r="USG186" s="216"/>
      <c r="USH186" s="216"/>
      <c r="USI186" s="216"/>
      <c r="USJ186" s="216"/>
      <c r="USK186" s="216"/>
      <c r="USL186" s="216"/>
      <c r="USM186" s="216"/>
      <c r="USN186" s="216"/>
      <c r="USO186" s="216"/>
      <c r="USP186" s="216"/>
      <c r="USQ186" s="216"/>
      <c r="USR186" s="216"/>
      <c r="USS186" s="216"/>
      <c r="UST186" s="216"/>
      <c r="USU186" s="216"/>
      <c r="USV186" s="216"/>
      <c r="USW186" s="216"/>
      <c r="USX186" s="216"/>
      <c r="USY186" s="216"/>
      <c r="USZ186" s="216"/>
      <c r="UTA186" s="216"/>
      <c r="UTB186" s="216"/>
      <c r="UTC186" s="216"/>
      <c r="UTD186" s="216"/>
      <c r="UTE186" s="216"/>
      <c r="UTF186" s="216"/>
      <c r="UTG186" s="216"/>
      <c r="UTH186" s="216"/>
      <c r="UTI186" s="216"/>
      <c r="UTJ186" s="216"/>
      <c r="UTK186" s="216"/>
      <c r="UTL186" s="216"/>
      <c r="UTM186" s="216"/>
      <c r="UTN186" s="216"/>
      <c r="UTO186" s="216"/>
      <c r="UTP186" s="216"/>
      <c r="UTQ186" s="216"/>
      <c r="UTR186" s="216"/>
      <c r="UTS186" s="216"/>
      <c r="UTT186" s="216"/>
      <c r="UTU186" s="216"/>
      <c r="UTV186" s="216"/>
      <c r="UTW186" s="216"/>
      <c r="UTX186" s="216"/>
      <c r="UTY186" s="216"/>
      <c r="UTZ186" s="216"/>
      <c r="UUA186" s="216"/>
      <c r="UUB186" s="216"/>
      <c r="UUC186" s="216"/>
      <c r="UUD186" s="216"/>
      <c r="UUE186" s="216"/>
      <c r="UUF186" s="216"/>
      <c r="UUG186" s="216"/>
      <c r="UUH186" s="216"/>
      <c r="UUI186" s="216"/>
      <c r="UUJ186" s="216"/>
      <c r="UUK186" s="216"/>
      <c r="UUL186" s="216"/>
      <c r="UUM186" s="216"/>
      <c r="UUN186" s="216"/>
      <c r="UUO186" s="216"/>
      <c r="UUP186" s="216"/>
      <c r="UUQ186" s="216"/>
      <c r="UUR186" s="216"/>
      <c r="UUS186" s="216"/>
      <c r="UUT186" s="216"/>
      <c r="UUU186" s="216"/>
      <c r="UUV186" s="216"/>
      <c r="UUW186" s="216"/>
      <c r="UUX186" s="216"/>
      <c r="UUY186" s="216"/>
      <c r="UUZ186" s="216"/>
      <c r="UVA186" s="216"/>
      <c r="UVB186" s="216"/>
      <c r="UVC186" s="216"/>
      <c r="UVD186" s="216"/>
      <c r="UVE186" s="216"/>
      <c r="UVF186" s="216"/>
      <c r="UVG186" s="216"/>
      <c r="UVH186" s="216"/>
      <c r="UVI186" s="216"/>
      <c r="UVJ186" s="216"/>
      <c r="UVK186" s="216"/>
      <c r="UVL186" s="216"/>
      <c r="UVM186" s="216"/>
      <c r="UVN186" s="216"/>
      <c r="UVO186" s="216"/>
      <c r="UVP186" s="216"/>
      <c r="UVQ186" s="216"/>
      <c r="UVR186" s="216"/>
      <c r="UVS186" s="216"/>
      <c r="UVT186" s="216"/>
      <c r="UVU186" s="216"/>
      <c r="UVV186" s="216"/>
      <c r="UVW186" s="216"/>
      <c r="UVX186" s="216"/>
      <c r="UVY186" s="216"/>
      <c r="UVZ186" s="216"/>
      <c r="UWA186" s="216"/>
      <c r="UWB186" s="216"/>
      <c r="UWC186" s="216"/>
      <c r="UWD186" s="216"/>
      <c r="UWE186" s="216"/>
      <c r="UWF186" s="216"/>
      <c r="UWG186" s="216"/>
      <c r="UWH186" s="216"/>
      <c r="UWI186" s="216"/>
      <c r="UWJ186" s="216"/>
      <c r="UWK186" s="216"/>
      <c r="UWL186" s="216"/>
      <c r="UWM186" s="216"/>
      <c r="UWN186" s="216"/>
      <c r="UWO186" s="216"/>
      <c r="UWP186" s="216"/>
      <c r="UWQ186" s="216"/>
      <c r="UWR186" s="216"/>
      <c r="UWS186" s="216"/>
      <c r="UWT186" s="216"/>
      <c r="UWU186" s="216"/>
      <c r="UWV186" s="216"/>
      <c r="UWW186" s="216"/>
      <c r="UWX186" s="216"/>
      <c r="UWY186" s="216"/>
      <c r="UWZ186" s="216"/>
      <c r="UXA186" s="216"/>
      <c r="UXB186" s="216"/>
      <c r="UXC186" s="216"/>
      <c r="UXD186" s="216"/>
      <c r="UXE186" s="216"/>
      <c r="UXF186" s="216"/>
      <c r="UXG186" s="216"/>
      <c r="UXH186" s="216"/>
      <c r="UXI186" s="216"/>
      <c r="UXJ186" s="216"/>
      <c r="UXK186" s="216"/>
      <c r="UXL186" s="216"/>
      <c r="UXM186" s="216"/>
      <c r="UXN186" s="216"/>
      <c r="UXO186" s="216"/>
      <c r="UXP186" s="216"/>
      <c r="UXQ186" s="216"/>
      <c r="UXR186" s="216"/>
      <c r="UXS186" s="216"/>
      <c r="UXT186" s="216"/>
      <c r="UXU186" s="216"/>
      <c r="UXV186" s="216"/>
      <c r="UXW186" s="216"/>
      <c r="UXX186" s="216"/>
      <c r="UXY186" s="216"/>
      <c r="UXZ186" s="216"/>
      <c r="UYA186" s="216"/>
      <c r="UYB186" s="216"/>
      <c r="UYC186" s="216"/>
      <c r="UYD186" s="216"/>
      <c r="UYE186" s="216"/>
      <c r="UYF186" s="216"/>
      <c r="UYG186" s="216"/>
      <c r="UYH186" s="216"/>
      <c r="UYI186" s="216"/>
      <c r="UYJ186" s="216"/>
      <c r="UYK186" s="216"/>
      <c r="UYL186" s="216"/>
      <c r="UYM186" s="216"/>
      <c r="UYN186" s="216"/>
      <c r="UYO186" s="216"/>
      <c r="UYP186" s="216"/>
      <c r="UYQ186" s="216"/>
      <c r="UYR186" s="216"/>
      <c r="UYS186" s="216"/>
      <c r="UYT186" s="216"/>
      <c r="UYU186" s="216"/>
      <c r="UYV186" s="216"/>
      <c r="UYW186" s="216"/>
      <c r="UYX186" s="216"/>
      <c r="UYY186" s="216"/>
      <c r="UYZ186" s="216"/>
      <c r="UZA186" s="216"/>
      <c r="UZB186" s="216"/>
      <c r="UZC186" s="216"/>
      <c r="UZD186" s="216"/>
      <c r="UZE186" s="216"/>
      <c r="UZF186" s="216"/>
      <c r="UZG186" s="216"/>
      <c r="UZH186" s="216"/>
      <c r="UZI186" s="216"/>
      <c r="UZJ186" s="216"/>
      <c r="UZK186" s="216"/>
      <c r="UZL186" s="216"/>
      <c r="UZM186" s="216"/>
      <c r="UZN186" s="216"/>
      <c r="UZO186" s="216"/>
      <c r="UZP186" s="216"/>
      <c r="UZQ186" s="216"/>
      <c r="UZR186" s="216"/>
      <c r="UZS186" s="216"/>
      <c r="UZT186" s="216"/>
      <c r="UZU186" s="216"/>
      <c r="UZV186" s="216"/>
      <c r="UZW186" s="216"/>
      <c r="UZX186" s="216"/>
      <c r="UZY186" s="216"/>
      <c r="UZZ186" s="216"/>
      <c r="VAA186" s="216"/>
      <c r="VAB186" s="216"/>
      <c r="VAC186" s="216"/>
      <c r="VAD186" s="216"/>
      <c r="VAE186" s="216"/>
      <c r="VAF186" s="216"/>
      <c r="VAG186" s="216"/>
      <c r="VAH186" s="216"/>
      <c r="VAI186" s="216"/>
      <c r="VAJ186" s="216"/>
      <c r="VAK186" s="216"/>
      <c r="VAL186" s="216"/>
      <c r="VAM186" s="216"/>
      <c r="VAN186" s="216"/>
      <c r="VAO186" s="216"/>
      <c r="VAP186" s="216"/>
      <c r="VAQ186" s="216"/>
      <c r="VAR186" s="216"/>
      <c r="VAS186" s="216"/>
      <c r="VAT186" s="216"/>
      <c r="VAU186" s="216"/>
      <c r="VAV186" s="216"/>
      <c r="VAW186" s="216"/>
      <c r="VAX186" s="216"/>
      <c r="VAY186" s="216"/>
      <c r="VAZ186" s="216"/>
      <c r="VBA186" s="216"/>
      <c r="VBB186" s="216"/>
      <c r="VBC186" s="216"/>
      <c r="VBD186" s="216"/>
      <c r="VBE186" s="216"/>
      <c r="VBF186" s="216"/>
      <c r="VBG186" s="216"/>
      <c r="VBH186" s="216"/>
      <c r="VBI186" s="216"/>
      <c r="VBJ186" s="216"/>
      <c r="VBK186" s="216"/>
      <c r="VBL186" s="216"/>
      <c r="VBM186" s="216"/>
      <c r="VBN186" s="216"/>
      <c r="VBO186" s="216"/>
      <c r="VBP186" s="216"/>
      <c r="VBQ186" s="216"/>
      <c r="VBR186" s="216"/>
      <c r="VBS186" s="216"/>
      <c r="VBT186" s="216"/>
      <c r="VBU186" s="216"/>
      <c r="VBV186" s="216"/>
      <c r="VBW186" s="216"/>
      <c r="VBX186" s="216"/>
      <c r="VBY186" s="216"/>
      <c r="VBZ186" s="216"/>
      <c r="VCA186" s="216"/>
      <c r="VCB186" s="216"/>
      <c r="VCC186" s="216"/>
      <c r="VCD186" s="216"/>
      <c r="VCE186" s="216"/>
      <c r="VCF186" s="216"/>
      <c r="VCG186" s="216"/>
      <c r="VCH186" s="216"/>
      <c r="VCI186" s="216"/>
      <c r="VCJ186" s="216"/>
      <c r="VCK186" s="216"/>
      <c r="VCL186" s="216"/>
      <c r="VCM186" s="216"/>
      <c r="VCN186" s="216"/>
      <c r="VCO186" s="216"/>
      <c r="VCP186" s="216"/>
      <c r="VCQ186" s="216"/>
      <c r="VCR186" s="216"/>
      <c r="VCS186" s="216"/>
      <c r="VCT186" s="216"/>
      <c r="VCU186" s="216"/>
      <c r="VCV186" s="216"/>
      <c r="VCW186" s="216"/>
      <c r="VCX186" s="216"/>
      <c r="VCY186" s="216"/>
      <c r="VCZ186" s="216"/>
      <c r="VDA186" s="216"/>
      <c r="VDB186" s="216"/>
      <c r="VDC186" s="216"/>
      <c r="VDD186" s="216"/>
      <c r="VDE186" s="216"/>
      <c r="VDF186" s="216"/>
      <c r="VDG186" s="216"/>
      <c r="VDH186" s="216"/>
      <c r="VDI186" s="216"/>
      <c r="VDJ186" s="216"/>
      <c r="VDK186" s="216"/>
      <c r="VDL186" s="216"/>
      <c r="VDM186" s="216"/>
      <c r="VDN186" s="216"/>
      <c r="VDO186" s="216"/>
      <c r="VDP186" s="216"/>
      <c r="VDQ186" s="216"/>
      <c r="VDR186" s="216"/>
      <c r="VDS186" s="216"/>
      <c r="VDT186" s="216"/>
      <c r="VDU186" s="216"/>
      <c r="VDV186" s="216"/>
      <c r="VDW186" s="216"/>
      <c r="VDX186" s="216"/>
      <c r="VDY186" s="216"/>
      <c r="VDZ186" s="216"/>
      <c r="VEA186" s="216"/>
      <c r="VEB186" s="216"/>
      <c r="VEC186" s="216"/>
      <c r="VED186" s="216"/>
      <c r="VEE186" s="216"/>
      <c r="VEF186" s="216"/>
      <c r="VEG186" s="216"/>
      <c r="VEH186" s="216"/>
      <c r="VEI186" s="216"/>
      <c r="VEJ186" s="216"/>
      <c r="VEK186" s="216"/>
      <c r="VEL186" s="216"/>
      <c r="VEM186" s="216"/>
      <c r="VEN186" s="216"/>
      <c r="VEO186" s="216"/>
      <c r="VEP186" s="216"/>
      <c r="VEQ186" s="216"/>
      <c r="VER186" s="216"/>
      <c r="VES186" s="216"/>
      <c r="VET186" s="216"/>
      <c r="VEU186" s="216"/>
      <c r="VEV186" s="216"/>
      <c r="VEW186" s="216"/>
      <c r="VEX186" s="216"/>
      <c r="VEY186" s="216"/>
      <c r="VEZ186" s="216"/>
      <c r="VFA186" s="216"/>
      <c r="VFB186" s="216"/>
      <c r="VFC186" s="216"/>
      <c r="VFD186" s="216"/>
      <c r="VFE186" s="216"/>
      <c r="VFF186" s="216"/>
      <c r="VFG186" s="216"/>
      <c r="VFH186" s="216"/>
      <c r="VFI186" s="216"/>
      <c r="VFJ186" s="216"/>
      <c r="VFK186" s="216"/>
      <c r="VFL186" s="216"/>
      <c r="VFM186" s="216"/>
      <c r="VFN186" s="216"/>
      <c r="VFO186" s="216"/>
      <c r="VFP186" s="216"/>
      <c r="VFQ186" s="216"/>
      <c r="VFR186" s="216"/>
      <c r="VFS186" s="216"/>
      <c r="VFT186" s="216"/>
      <c r="VFU186" s="216"/>
      <c r="VFV186" s="216"/>
      <c r="VFW186" s="216"/>
      <c r="VFX186" s="216"/>
      <c r="VFY186" s="216"/>
      <c r="VFZ186" s="216"/>
      <c r="VGA186" s="216"/>
      <c r="VGB186" s="216"/>
      <c r="VGC186" s="216"/>
      <c r="VGD186" s="216"/>
      <c r="VGE186" s="216"/>
      <c r="VGF186" s="216"/>
      <c r="VGG186" s="216"/>
      <c r="VGH186" s="216"/>
      <c r="VGI186" s="216"/>
      <c r="VGJ186" s="216"/>
      <c r="VGK186" s="216"/>
      <c r="VGL186" s="216"/>
      <c r="VGM186" s="216"/>
      <c r="VGN186" s="216"/>
      <c r="VGO186" s="216"/>
      <c r="VGP186" s="216"/>
      <c r="VGQ186" s="216"/>
      <c r="VGR186" s="216"/>
      <c r="VGS186" s="216"/>
      <c r="VGT186" s="216"/>
      <c r="VGU186" s="216"/>
      <c r="VGV186" s="216"/>
      <c r="VGW186" s="216"/>
      <c r="VGX186" s="216"/>
      <c r="VGY186" s="216"/>
      <c r="VGZ186" s="216"/>
      <c r="VHA186" s="216"/>
      <c r="VHB186" s="216"/>
      <c r="VHC186" s="216"/>
      <c r="VHD186" s="216"/>
      <c r="VHE186" s="216"/>
      <c r="VHF186" s="216"/>
      <c r="VHG186" s="216"/>
      <c r="VHH186" s="216"/>
      <c r="VHI186" s="216"/>
      <c r="VHJ186" s="216"/>
      <c r="VHK186" s="216"/>
      <c r="VHL186" s="216"/>
      <c r="VHM186" s="216"/>
      <c r="VHN186" s="216"/>
      <c r="VHO186" s="216"/>
      <c r="VHP186" s="216"/>
      <c r="VHQ186" s="216"/>
      <c r="VHR186" s="216"/>
      <c r="VHS186" s="216"/>
      <c r="VHT186" s="216"/>
      <c r="VHU186" s="216"/>
      <c r="VHV186" s="216"/>
      <c r="VHW186" s="216"/>
      <c r="VHX186" s="216"/>
      <c r="VHY186" s="216"/>
      <c r="VHZ186" s="216"/>
      <c r="VIA186" s="216"/>
      <c r="VIB186" s="216"/>
      <c r="VIC186" s="216"/>
      <c r="VID186" s="216"/>
      <c r="VIE186" s="216"/>
      <c r="VIF186" s="216"/>
      <c r="VIG186" s="216"/>
      <c r="VIH186" s="216"/>
      <c r="VII186" s="216"/>
      <c r="VIJ186" s="216"/>
      <c r="VIK186" s="216"/>
      <c r="VIL186" s="216"/>
      <c r="VIM186" s="216"/>
      <c r="VIN186" s="216"/>
      <c r="VIO186" s="216"/>
      <c r="VIP186" s="216"/>
      <c r="VIQ186" s="216"/>
      <c r="VIR186" s="216"/>
      <c r="VIS186" s="216"/>
      <c r="VIT186" s="216"/>
      <c r="VIU186" s="216"/>
      <c r="VIV186" s="216"/>
      <c r="VIW186" s="216"/>
      <c r="VIX186" s="216"/>
      <c r="VIY186" s="216"/>
      <c r="VIZ186" s="216"/>
      <c r="VJA186" s="216"/>
      <c r="VJB186" s="216"/>
      <c r="VJC186" s="216"/>
      <c r="VJD186" s="216"/>
      <c r="VJE186" s="216"/>
      <c r="VJF186" s="216"/>
      <c r="VJG186" s="216"/>
      <c r="VJH186" s="216"/>
      <c r="VJI186" s="216"/>
      <c r="VJJ186" s="216"/>
      <c r="VJK186" s="216"/>
      <c r="VJL186" s="216"/>
      <c r="VJM186" s="216"/>
      <c r="VJN186" s="216"/>
      <c r="VJO186" s="216"/>
      <c r="VJP186" s="216"/>
      <c r="VJQ186" s="216"/>
      <c r="VJR186" s="216"/>
      <c r="VJS186" s="216"/>
      <c r="VJT186" s="216"/>
      <c r="VJU186" s="216"/>
      <c r="VJV186" s="216"/>
      <c r="VJW186" s="216"/>
      <c r="VJX186" s="216"/>
      <c r="VJY186" s="216"/>
      <c r="VJZ186" s="216"/>
      <c r="VKA186" s="216"/>
      <c r="VKB186" s="216"/>
      <c r="VKC186" s="216"/>
      <c r="VKD186" s="216"/>
      <c r="VKE186" s="216"/>
      <c r="VKF186" s="216"/>
      <c r="VKG186" s="216"/>
      <c r="VKH186" s="216"/>
      <c r="VKI186" s="216"/>
      <c r="VKJ186" s="216"/>
      <c r="VKK186" s="216"/>
      <c r="VKL186" s="216"/>
      <c r="VKM186" s="216"/>
      <c r="VKN186" s="216"/>
      <c r="VKO186" s="216"/>
      <c r="VKP186" s="216"/>
      <c r="VKQ186" s="216"/>
      <c r="VKR186" s="216"/>
      <c r="VKS186" s="216"/>
      <c r="VKT186" s="216"/>
      <c r="VKU186" s="216"/>
      <c r="VKV186" s="216"/>
      <c r="VKW186" s="216"/>
      <c r="VKX186" s="216"/>
      <c r="VKY186" s="216"/>
      <c r="VKZ186" s="216"/>
      <c r="VLA186" s="216"/>
      <c r="VLB186" s="216"/>
      <c r="VLC186" s="216"/>
      <c r="VLD186" s="216"/>
      <c r="VLE186" s="216"/>
      <c r="VLF186" s="216"/>
      <c r="VLG186" s="216"/>
      <c r="VLH186" s="216"/>
      <c r="VLI186" s="216"/>
      <c r="VLJ186" s="216"/>
      <c r="VLK186" s="216"/>
      <c r="VLL186" s="216"/>
      <c r="VLM186" s="216"/>
      <c r="VLN186" s="216"/>
      <c r="VLO186" s="216"/>
      <c r="VLP186" s="216"/>
      <c r="VLQ186" s="216"/>
      <c r="VLR186" s="216"/>
      <c r="VLS186" s="216"/>
      <c r="VLT186" s="216"/>
      <c r="VLU186" s="216"/>
      <c r="VLV186" s="216"/>
      <c r="VLW186" s="216"/>
      <c r="VLX186" s="216"/>
      <c r="VLY186" s="216"/>
      <c r="VLZ186" s="216"/>
      <c r="VMA186" s="216"/>
      <c r="VMB186" s="216"/>
      <c r="VMC186" s="216"/>
      <c r="VMD186" s="216"/>
      <c r="VME186" s="216"/>
      <c r="VMF186" s="216"/>
      <c r="VMG186" s="216"/>
      <c r="VMH186" s="216"/>
      <c r="VMI186" s="216"/>
      <c r="VMJ186" s="216"/>
      <c r="VMK186" s="216"/>
      <c r="VML186" s="216"/>
      <c r="VMM186" s="216"/>
      <c r="VMN186" s="216"/>
      <c r="VMO186" s="216"/>
      <c r="VMP186" s="216"/>
      <c r="VMQ186" s="216"/>
      <c r="VMR186" s="216"/>
      <c r="VMS186" s="216"/>
      <c r="VMT186" s="216"/>
      <c r="VMU186" s="216"/>
      <c r="VMV186" s="216"/>
      <c r="VMW186" s="216"/>
      <c r="VMX186" s="216"/>
      <c r="VMY186" s="216"/>
      <c r="VMZ186" s="216"/>
      <c r="VNA186" s="216"/>
      <c r="VNB186" s="216"/>
      <c r="VNC186" s="216"/>
      <c r="VND186" s="216"/>
      <c r="VNE186" s="216"/>
      <c r="VNF186" s="216"/>
      <c r="VNG186" s="216"/>
      <c r="VNH186" s="216"/>
      <c r="VNI186" s="216"/>
      <c r="VNJ186" s="216"/>
      <c r="VNK186" s="216"/>
      <c r="VNL186" s="216"/>
      <c r="VNM186" s="216"/>
      <c r="VNN186" s="216"/>
      <c r="VNO186" s="216"/>
      <c r="VNP186" s="216"/>
      <c r="VNQ186" s="216"/>
      <c r="VNR186" s="216"/>
      <c r="VNS186" s="216"/>
      <c r="VNT186" s="216"/>
      <c r="VNU186" s="216"/>
      <c r="VNV186" s="216"/>
      <c r="VNW186" s="216"/>
      <c r="VNX186" s="216"/>
      <c r="VNY186" s="216"/>
      <c r="VNZ186" s="216"/>
      <c r="VOA186" s="216"/>
      <c r="VOB186" s="216"/>
      <c r="VOC186" s="216"/>
      <c r="VOD186" s="216"/>
      <c r="VOE186" s="216"/>
      <c r="VOF186" s="216"/>
      <c r="VOG186" s="216"/>
      <c r="VOH186" s="216"/>
      <c r="VOI186" s="216"/>
      <c r="VOJ186" s="216"/>
      <c r="VOK186" s="216"/>
      <c r="VOL186" s="216"/>
      <c r="VOM186" s="216"/>
      <c r="VON186" s="216"/>
      <c r="VOO186" s="216"/>
      <c r="VOP186" s="216"/>
      <c r="VOQ186" s="216"/>
      <c r="VOR186" s="216"/>
      <c r="VOS186" s="216"/>
      <c r="VOT186" s="216"/>
      <c r="VOU186" s="216"/>
      <c r="VOV186" s="216"/>
      <c r="VOW186" s="216"/>
      <c r="VOX186" s="216"/>
      <c r="VOY186" s="216"/>
      <c r="VOZ186" s="216"/>
      <c r="VPA186" s="216"/>
      <c r="VPB186" s="216"/>
      <c r="VPC186" s="216"/>
      <c r="VPD186" s="216"/>
      <c r="VPE186" s="216"/>
      <c r="VPF186" s="216"/>
      <c r="VPG186" s="216"/>
      <c r="VPH186" s="216"/>
      <c r="VPI186" s="216"/>
      <c r="VPJ186" s="216"/>
      <c r="VPK186" s="216"/>
      <c r="VPL186" s="216"/>
      <c r="VPM186" s="216"/>
      <c r="VPN186" s="216"/>
      <c r="VPO186" s="216"/>
      <c r="VPP186" s="216"/>
      <c r="VPQ186" s="216"/>
      <c r="VPR186" s="216"/>
      <c r="VPS186" s="216"/>
      <c r="VPT186" s="216"/>
      <c r="VPU186" s="216"/>
      <c r="VPV186" s="216"/>
      <c r="VPW186" s="216"/>
      <c r="VPX186" s="216"/>
      <c r="VPY186" s="216"/>
      <c r="VPZ186" s="216"/>
      <c r="VQA186" s="216"/>
      <c r="VQB186" s="216"/>
      <c r="VQC186" s="216"/>
      <c r="VQD186" s="216"/>
      <c r="VQE186" s="216"/>
      <c r="VQF186" s="216"/>
      <c r="VQG186" s="216"/>
      <c r="VQH186" s="216"/>
      <c r="VQI186" s="216"/>
      <c r="VQJ186" s="216"/>
      <c r="VQK186" s="216"/>
      <c r="VQL186" s="216"/>
      <c r="VQM186" s="216"/>
      <c r="VQN186" s="216"/>
      <c r="VQO186" s="216"/>
      <c r="VQP186" s="216"/>
      <c r="VQQ186" s="216"/>
      <c r="VQR186" s="216"/>
      <c r="VQS186" s="216"/>
      <c r="VQT186" s="216"/>
      <c r="VQU186" s="216"/>
      <c r="VQV186" s="216"/>
      <c r="VQW186" s="216"/>
      <c r="VQX186" s="216"/>
      <c r="VQY186" s="216"/>
      <c r="VQZ186" s="216"/>
      <c r="VRA186" s="216"/>
      <c r="VRB186" s="216"/>
      <c r="VRC186" s="216"/>
      <c r="VRD186" s="216"/>
      <c r="VRE186" s="216"/>
      <c r="VRF186" s="216"/>
      <c r="VRG186" s="216"/>
      <c r="VRH186" s="216"/>
      <c r="VRI186" s="216"/>
      <c r="VRJ186" s="216"/>
      <c r="VRK186" s="216"/>
      <c r="VRL186" s="216"/>
      <c r="VRM186" s="216"/>
      <c r="VRN186" s="216"/>
      <c r="VRO186" s="216"/>
      <c r="VRP186" s="216"/>
      <c r="VRQ186" s="216"/>
      <c r="VRR186" s="216"/>
      <c r="VRS186" s="216"/>
      <c r="VRT186" s="216"/>
      <c r="VRU186" s="216"/>
      <c r="VRV186" s="216"/>
      <c r="VRW186" s="216"/>
      <c r="VRX186" s="216"/>
      <c r="VRY186" s="216"/>
      <c r="VRZ186" s="216"/>
      <c r="VSA186" s="216"/>
      <c r="VSB186" s="216"/>
      <c r="VSC186" s="216"/>
      <c r="VSD186" s="216"/>
      <c r="VSE186" s="216"/>
      <c r="VSF186" s="216"/>
      <c r="VSG186" s="216"/>
      <c r="VSH186" s="216"/>
      <c r="VSI186" s="216"/>
      <c r="VSJ186" s="216"/>
      <c r="VSK186" s="216"/>
      <c r="VSL186" s="216"/>
      <c r="VSM186" s="216"/>
      <c r="VSN186" s="216"/>
      <c r="VSO186" s="216"/>
      <c r="VSP186" s="216"/>
      <c r="VSQ186" s="216"/>
      <c r="VSR186" s="216"/>
      <c r="VSS186" s="216"/>
      <c r="VST186" s="216"/>
      <c r="VSU186" s="216"/>
      <c r="VSV186" s="216"/>
      <c r="VSW186" s="216"/>
      <c r="VSX186" s="216"/>
      <c r="VSY186" s="216"/>
      <c r="VSZ186" s="216"/>
      <c r="VTA186" s="216"/>
      <c r="VTB186" s="216"/>
      <c r="VTC186" s="216"/>
      <c r="VTD186" s="216"/>
      <c r="VTE186" s="216"/>
      <c r="VTF186" s="216"/>
      <c r="VTG186" s="216"/>
      <c r="VTH186" s="216"/>
      <c r="VTI186" s="216"/>
      <c r="VTJ186" s="216"/>
      <c r="VTK186" s="216"/>
      <c r="VTL186" s="216"/>
      <c r="VTM186" s="216"/>
      <c r="VTN186" s="216"/>
      <c r="VTO186" s="216"/>
      <c r="VTP186" s="216"/>
      <c r="VTQ186" s="216"/>
      <c r="VTR186" s="216"/>
      <c r="VTS186" s="216"/>
      <c r="VTT186" s="216"/>
      <c r="VTU186" s="216"/>
      <c r="VTV186" s="216"/>
      <c r="VTW186" s="216"/>
      <c r="VTX186" s="216"/>
      <c r="VTY186" s="216"/>
      <c r="VTZ186" s="216"/>
      <c r="VUA186" s="216"/>
      <c r="VUB186" s="216"/>
      <c r="VUC186" s="216"/>
      <c r="VUD186" s="216"/>
      <c r="VUE186" s="216"/>
      <c r="VUF186" s="216"/>
      <c r="VUG186" s="216"/>
      <c r="VUH186" s="216"/>
      <c r="VUI186" s="216"/>
      <c r="VUJ186" s="216"/>
      <c r="VUK186" s="216"/>
      <c r="VUL186" s="216"/>
      <c r="VUM186" s="216"/>
      <c r="VUN186" s="216"/>
      <c r="VUO186" s="216"/>
      <c r="VUP186" s="216"/>
      <c r="VUQ186" s="216"/>
      <c r="VUR186" s="216"/>
      <c r="VUS186" s="216"/>
      <c r="VUT186" s="216"/>
      <c r="VUU186" s="216"/>
      <c r="VUV186" s="216"/>
      <c r="VUW186" s="216"/>
      <c r="VUX186" s="216"/>
      <c r="VUY186" s="216"/>
      <c r="VUZ186" s="216"/>
      <c r="VVA186" s="216"/>
      <c r="VVB186" s="216"/>
      <c r="VVC186" s="216"/>
      <c r="VVD186" s="216"/>
      <c r="VVE186" s="216"/>
      <c r="VVF186" s="216"/>
      <c r="VVG186" s="216"/>
      <c r="VVH186" s="216"/>
      <c r="VVI186" s="216"/>
      <c r="VVJ186" s="216"/>
      <c r="VVK186" s="216"/>
      <c r="VVL186" s="216"/>
      <c r="VVM186" s="216"/>
      <c r="VVN186" s="216"/>
      <c r="VVO186" s="216"/>
      <c r="VVP186" s="216"/>
      <c r="VVQ186" s="216"/>
      <c r="VVR186" s="216"/>
      <c r="VVS186" s="216"/>
      <c r="VVT186" s="216"/>
      <c r="VVU186" s="216"/>
      <c r="VVV186" s="216"/>
      <c r="VVW186" s="216"/>
      <c r="VVX186" s="216"/>
      <c r="VVY186" s="216"/>
      <c r="VVZ186" s="216"/>
      <c r="VWA186" s="216"/>
      <c r="VWB186" s="216"/>
      <c r="VWC186" s="216"/>
      <c r="VWD186" s="216"/>
      <c r="VWE186" s="216"/>
      <c r="VWF186" s="216"/>
      <c r="VWG186" s="216"/>
      <c r="VWH186" s="216"/>
      <c r="VWI186" s="216"/>
      <c r="VWJ186" s="216"/>
      <c r="VWK186" s="216"/>
      <c r="VWL186" s="216"/>
      <c r="VWM186" s="216"/>
      <c r="VWN186" s="216"/>
      <c r="VWO186" s="216"/>
      <c r="VWP186" s="216"/>
      <c r="VWQ186" s="216"/>
      <c r="VWR186" s="216"/>
      <c r="VWS186" s="216"/>
      <c r="VWT186" s="216"/>
      <c r="VWU186" s="216"/>
      <c r="VWV186" s="216"/>
      <c r="VWW186" s="216"/>
      <c r="VWX186" s="216"/>
      <c r="VWY186" s="216"/>
      <c r="VWZ186" s="216"/>
      <c r="VXA186" s="216"/>
      <c r="VXB186" s="216"/>
      <c r="VXC186" s="216"/>
      <c r="VXD186" s="216"/>
      <c r="VXE186" s="216"/>
      <c r="VXF186" s="216"/>
      <c r="VXG186" s="216"/>
      <c r="VXH186" s="216"/>
      <c r="VXI186" s="216"/>
      <c r="VXJ186" s="216"/>
      <c r="VXK186" s="216"/>
      <c r="VXL186" s="216"/>
      <c r="VXM186" s="216"/>
      <c r="VXN186" s="216"/>
      <c r="VXO186" s="216"/>
      <c r="VXP186" s="216"/>
      <c r="VXQ186" s="216"/>
      <c r="VXR186" s="216"/>
      <c r="VXS186" s="216"/>
      <c r="VXT186" s="216"/>
      <c r="VXU186" s="216"/>
      <c r="VXV186" s="216"/>
      <c r="VXW186" s="216"/>
      <c r="VXX186" s="216"/>
      <c r="VXY186" s="216"/>
      <c r="VXZ186" s="216"/>
      <c r="VYA186" s="216"/>
      <c r="VYB186" s="216"/>
      <c r="VYC186" s="216"/>
      <c r="VYD186" s="216"/>
      <c r="VYE186" s="216"/>
      <c r="VYF186" s="216"/>
      <c r="VYG186" s="216"/>
      <c r="VYH186" s="216"/>
      <c r="VYI186" s="216"/>
      <c r="VYJ186" s="216"/>
      <c r="VYK186" s="216"/>
      <c r="VYL186" s="216"/>
      <c r="VYM186" s="216"/>
      <c r="VYN186" s="216"/>
      <c r="VYO186" s="216"/>
      <c r="VYP186" s="216"/>
      <c r="VYQ186" s="216"/>
      <c r="VYR186" s="216"/>
      <c r="VYS186" s="216"/>
      <c r="VYT186" s="216"/>
      <c r="VYU186" s="216"/>
      <c r="VYV186" s="216"/>
      <c r="VYW186" s="216"/>
      <c r="VYX186" s="216"/>
      <c r="VYY186" s="216"/>
      <c r="VYZ186" s="216"/>
      <c r="VZA186" s="216"/>
      <c r="VZB186" s="216"/>
      <c r="VZC186" s="216"/>
      <c r="VZD186" s="216"/>
      <c r="VZE186" s="216"/>
      <c r="VZF186" s="216"/>
      <c r="VZG186" s="216"/>
      <c r="VZH186" s="216"/>
      <c r="VZI186" s="216"/>
      <c r="VZJ186" s="216"/>
      <c r="VZK186" s="216"/>
      <c r="VZL186" s="216"/>
      <c r="VZM186" s="216"/>
      <c r="VZN186" s="216"/>
      <c r="VZO186" s="216"/>
      <c r="VZP186" s="216"/>
      <c r="VZQ186" s="216"/>
      <c r="VZR186" s="216"/>
      <c r="VZS186" s="216"/>
      <c r="VZT186" s="216"/>
      <c r="VZU186" s="216"/>
      <c r="VZV186" s="216"/>
      <c r="VZW186" s="216"/>
      <c r="VZX186" s="216"/>
      <c r="VZY186" s="216"/>
      <c r="VZZ186" s="216"/>
      <c r="WAA186" s="216"/>
      <c r="WAB186" s="216"/>
      <c r="WAC186" s="216"/>
      <c r="WAD186" s="216"/>
      <c r="WAE186" s="216"/>
      <c r="WAF186" s="216"/>
      <c r="WAG186" s="216"/>
      <c r="WAH186" s="216"/>
      <c r="WAI186" s="216"/>
      <c r="WAJ186" s="216"/>
      <c r="WAK186" s="216"/>
      <c r="WAL186" s="216"/>
      <c r="WAM186" s="216"/>
      <c r="WAN186" s="216"/>
      <c r="WAO186" s="216"/>
      <c r="WAP186" s="216"/>
      <c r="WAQ186" s="216"/>
      <c r="WAR186" s="216"/>
      <c r="WAS186" s="216"/>
      <c r="WAT186" s="216"/>
      <c r="WAU186" s="216"/>
      <c r="WAV186" s="216"/>
      <c r="WAW186" s="216"/>
      <c r="WAX186" s="216"/>
      <c r="WAY186" s="216"/>
      <c r="WAZ186" s="216"/>
      <c r="WBA186" s="216"/>
      <c r="WBB186" s="216"/>
      <c r="WBC186" s="216"/>
      <c r="WBD186" s="216"/>
      <c r="WBE186" s="216"/>
      <c r="WBF186" s="216"/>
      <c r="WBG186" s="216"/>
      <c r="WBH186" s="216"/>
      <c r="WBI186" s="216"/>
      <c r="WBJ186" s="216"/>
      <c r="WBK186" s="216"/>
      <c r="WBL186" s="216"/>
      <c r="WBM186" s="216"/>
      <c r="WBN186" s="216"/>
      <c r="WBO186" s="216"/>
      <c r="WBP186" s="216"/>
      <c r="WBQ186" s="216"/>
      <c r="WBR186" s="216"/>
      <c r="WBS186" s="216"/>
      <c r="WBT186" s="216"/>
      <c r="WBU186" s="216"/>
      <c r="WBV186" s="216"/>
      <c r="WBW186" s="216"/>
      <c r="WBX186" s="216"/>
      <c r="WBY186" s="216"/>
      <c r="WBZ186" s="216"/>
      <c r="WCA186" s="216"/>
      <c r="WCB186" s="216"/>
      <c r="WCC186" s="216"/>
      <c r="WCD186" s="216"/>
      <c r="WCE186" s="216"/>
      <c r="WCF186" s="216"/>
      <c r="WCG186" s="216"/>
      <c r="WCH186" s="216"/>
      <c r="WCI186" s="216"/>
      <c r="WCJ186" s="216"/>
      <c r="WCK186" s="216"/>
      <c r="WCL186" s="216"/>
      <c r="WCM186" s="216"/>
      <c r="WCN186" s="216"/>
      <c r="WCO186" s="216"/>
      <c r="WCP186" s="216"/>
      <c r="WCQ186" s="216"/>
      <c r="WCR186" s="216"/>
      <c r="WCS186" s="216"/>
      <c r="WCT186" s="216"/>
      <c r="WCU186" s="216"/>
      <c r="WCV186" s="216"/>
      <c r="WCW186" s="216"/>
      <c r="WCX186" s="216"/>
      <c r="WCY186" s="216"/>
      <c r="WCZ186" s="216"/>
      <c r="WDA186" s="216"/>
      <c r="WDB186" s="216"/>
      <c r="WDC186" s="216"/>
      <c r="WDD186" s="216"/>
      <c r="WDE186" s="216"/>
      <c r="WDF186" s="216"/>
      <c r="WDG186" s="216"/>
      <c r="WDH186" s="216"/>
      <c r="WDI186" s="216"/>
      <c r="WDJ186" s="216"/>
      <c r="WDK186" s="216"/>
      <c r="WDL186" s="216"/>
      <c r="WDM186" s="216"/>
      <c r="WDN186" s="216"/>
      <c r="WDO186" s="216"/>
      <c r="WDP186" s="216"/>
      <c r="WDQ186" s="216"/>
      <c r="WDR186" s="216"/>
      <c r="WDS186" s="216"/>
      <c r="WDT186" s="216"/>
      <c r="WDU186" s="216"/>
      <c r="WDV186" s="216"/>
      <c r="WDW186" s="216"/>
      <c r="WDX186" s="216"/>
      <c r="WDY186" s="216"/>
      <c r="WDZ186" s="216"/>
      <c r="WEA186" s="216"/>
      <c r="WEB186" s="216"/>
      <c r="WEC186" s="216"/>
      <c r="WED186" s="216"/>
      <c r="WEE186" s="216"/>
      <c r="WEF186" s="216"/>
      <c r="WEG186" s="216"/>
      <c r="WEH186" s="216"/>
      <c r="WEI186" s="216"/>
      <c r="WEJ186" s="216"/>
      <c r="WEK186" s="216"/>
      <c r="WEL186" s="216"/>
      <c r="WEM186" s="216"/>
      <c r="WEN186" s="216"/>
      <c r="WEO186" s="216"/>
      <c r="WEP186" s="216"/>
      <c r="WEQ186" s="216"/>
      <c r="WER186" s="216"/>
      <c r="WES186" s="216"/>
      <c r="WET186" s="216"/>
      <c r="WEU186" s="216"/>
      <c r="WEV186" s="216"/>
      <c r="WEW186" s="216"/>
      <c r="WEX186" s="216"/>
      <c r="WEY186" s="216"/>
      <c r="WEZ186" s="216"/>
      <c r="WFA186" s="216"/>
      <c r="WFB186" s="216"/>
      <c r="WFC186" s="216"/>
      <c r="WFD186" s="216"/>
      <c r="WFE186" s="216"/>
      <c r="WFF186" s="216"/>
      <c r="WFG186" s="216"/>
      <c r="WFH186" s="216"/>
      <c r="WFI186" s="216"/>
      <c r="WFJ186" s="216"/>
      <c r="WFK186" s="216"/>
      <c r="WFL186" s="216"/>
      <c r="WFM186" s="216"/>
      <c r="WFN186" s="216"/>
      <c r="WFO186" s="216"/>
      <c r="WFP186" s="216"/>
      <c r="WFQ186" s="216"/>
      <c r="WFR186" s="216"/>
      <c r="WFS186" s="216"/>
      <c r="WFT186" s="216"/>
      <c r="WFU186" s="216"/>
      <c r="WFV186" s="216"/>
      <c r="WFW186" s="216"/>
      <c r="WFX186" s="216"/>
      <c r="WFY186" s="216"/>
      <c r="WFZ186" s="216"/>
      <c r="WGA186" s="216"/>
      <c r="WGB186" s="216"/>
      <c r="WGC186" s="216"/>
      <c r="WGD186" s="216"/>
      <c r="WGE186" s="216"/>
      <c r="WGF186" s="216"/>
      <c r="WGG186" s="216"/>
      <c r="WGH186" s="216"/>
      <c r="WGI186" s="216"/>
      <c r="WGJ186" s="216"/>
      <c r="WGK186" s="216"/>
      <c r="WGL186" s="216"/>
      <c r="WGM186" s="216"/>
      <c r="WGN186" s="216"/>
      <c r="WGO186" s="216"/>
      <c r="WGP186" s="216"/>
      <c r="WGQ186" s="216"/>
      <c r="WGR186" s="216"/>
      <c r="WGS186" s="216"/>
      <c r="WGT186" s="216"/>
      <c r="WGU186" s="216"/>
      <c r="WGV186" s="216"/>
      <c r="WGW186" s="216"/>
      <c r="WGX186" s="216"/>
      <c r="WGY186" s="216"/>
      <c r="WGZ186" s="216"/>
      <c r="WHA186" s="216"/>
      <c r="WHB186" s="216"/>
      <c r="WHC186" s="216"/>
      <c r="WHD186" s="216"/>
      <c r="WHE186" s="216"/>
      <c r="WHF186" s="216"/>
      <c r="WHG186" s="216"/>
      <c r="WHH186" s="216"/>
      <c r="WHI186" s="216"/>
      <c r="WHJ186" s="216"/>
      <c r="WHK186" s="216"/>
      <c r="WHL186" s="216"/>
      <c r="WHM186" s="216"/>
      <c r="WHN186" s="216"/>
      <c r="WHO186" s="216"/>
      <c r="WHP186" s="216"/>
      <c r="WHQ186" s="216"/>
      <c r="WHR186" s="216"/>
      <c r="WHS186" s="216"/>
      <c r="WHT186" s="216"/>
      <c r="WHU186" s="216"/>
      <c r="WHV186" s="216"/>
      <c r="WHW186" s="216"/>
      <c r="WHX186" s="216"/>
      <c r="WHY186" s="216"/>
      <c r="WHZ186" s="216"/>
      <c r="WIA186" s="216"/>
      <c r="WIB186" s="216"/>
      <c r="WIC186" s="216"/>
      <c r="WID186" s="216"/>
      <c r="WIE186" s="216"/>
      <c r="WIF186" s="216"/>
      <c r="WIG186" s="216"/>
      <c r="WIH186" s="216"/>
      <c r="WII186" s="216"/>
      <c r="WIJ186" s="216"/>
      <c r="WIK186" s="216"/>
      <c r="WIL186" s="216"/>
      <c r="WIM186" s="216"/>
      <c r="WIN186" s="216"/>
      <c r="WIO186" s="216"/>
      <c r="WIP186" s="216"/>
      <c r="WIQ186" s="216"/>
      <c r="WIR186" s="216"/>
      <c r="WIS186" s="216"/>
      <c r="WIT186" s="216"/>
      <c r="WIU186" s="216"/>
      <c r="WIV186" s="216"/>
      <c r="WIW186" s="216"/>
      <c r="WIX186" s="216"/>
      <c r="WIY186" s="216"/>
      <c r="WIZ186" s="216"/>
      <c r="WJA186" s="216"/>
      <c r="WJB186" s="216"/>
      <c r="WJC186" s="216"/>
      <c r="WJD186" s="216"/>
      <c r="WJE186" s="216"/>
      <c r="WJF186" s="216"/>
      <c r="WJG186" s="216"/>
      <c r="WJH186" s="216"/>
      <c r="WJI186" s="216"/>
      <c r="WJJ186" s="216"/>
      <c r="WJK186" s="216"/>
      <c r="WJL186" s="216"/>
      <c r="WJM186" s="216"/>
      <c r="WJN186" s="216"/>
      <c r="WJO186" s="216"/>
      <c r="WJP186" s="216"/>
      <c r="WJQ186" s="216"/>
      <c r="WJR186" s="216"/>
      <c r="WJS186" s="216"/>
      <c r="WJT186" s="216"/>
      <c r="WJU186" s="216"/>
      <c r="WJV186" s="216"/>
      <c r="WJW186" s="216"/>
      <c r="WJX186" s="216"/>
      <c r="WJY186" s="216"/>
      <c r="WJZ186" s="216"/>
      <c r="WKA186" s="216"/>
      <c r="WKB186" s="216"/>
      <c r="WKC186" s="216"/>
      <c r="WKD186" s="216"/>
      <c r="WKE186" s="216"/>
      <c r="WKF186" s="216"/>
      <c r="WKG186" s="216"/>
      <c r="WKH186" s="216"/>
      <c r="WKI186" s="216"/>
      <c r="WKJ186" s="216"/>
      <c r="WKK186" s="216"/>
      <c r="WKL186" s="216"/>
      <c r="WKM186" s="216"/>
      <c r="WKN186" s="216"/>
      <c r="WKO186" s="216"/>
      <c r="WKP186" s="216"/>
      <c r="WKQ186" s="216"/>
      <c r="WKR186" s="216"/>
      <c r="WKS186" s="216"/>
      <c r="WKT186" s="216"/>
      <c r="WKU186" s="216"/>
      <c r="WKV186" s="216"/>
      <c r="WKW186" s="216"/>
      <c r="WKX186" s="216"/>
      <c r="WKY186" s="216"/>
      <c r="WKZ186" s="216"/>
      <c r="WLA186" s="216"/>
      <c r="WLB186" s="216"/>
      <c r="WLC186" s="216"/>
      <c r="WLD186" s="216"/>
      <c r="WLE186" s="216"/>
      <c r="WLF186" s="216"/>
      <c r="WLG186" s="216"/>
      <c r="WLH186" s="216"/>
      <c r="WLI186" s="216"/>
      <c r="WLJ186" s="216"/>
      <c r="WLK186" s="216"/>
      <c r="WLL186" s="216"/>
      <c r="WLM186" s="216"/>
      <c r="WLN186" s="216"/>
      <c r="WLO186" s="216"/>
      <c r="WLP186" s="216"/>
      <c r="WLQ186" s="216"/>
      <c r="WLR186" s="216"/>
      <c r="WLS186" s="216"/>
      <c r="WLT186" s="216"/>
      <c r="WLU186" s="216"/>
      <c r="WLV186" s="216"/>
      <c r="WLW186" s="216"/>
      <c r="WLX186" s="216"/>
      <c r="WLY186" s="216"/>
      <c r="WLZ186" s="216"/>
      <c r="WMA186" s="216"/>
      <c r="WMB186" s="216"/>
      <c r="WMC186" s="216"/>
      <c r="WMD186" s="216"/>
      <c r="WME186" s="216"/>
      <c r="WMF186" s="216"/>
      <c r="WMG186" s="216"/>
      <c r="WMH186" s="216"/>
      <c r="WMI186" s="216"/>
      <c r="WMJ186" s="216"/>
      <c r="WMK186" s="216"/>
      <c r="WML186" s="216"/>
      <c r="WMM186" s="216"/>
      <c r="WMN186" s="216"/>
      <c r="WMO186" s="216"/>
      <c r="WMP186" s="216"/>
      <c r="WMQ186" s="216"/>
      <c r="WMR186" s="216"/>
      <c r="WMS186" s="216"/>
      <c r="WMT186" s="216"/>
      <c r="WMU186" s="216"/>
      <c r="WMV186" s="216"/>
      <c r="WMW186" s="216"/>
      <c r="WMX186" s="216"/>
      <c r="WMY186" s="216"/>
      <c r="WMZ186" s="216"/>
      <c r="WNA186" s="216"/>
      <c r="WNB186" s="216"/>
      <c r="WNC186" s="216"/>
      <c r="WND186" s="216"/>
      <c r="WNE186" s="216"/>
      <c r="WNF186" s="216"/>
      <c r="WNG186" s="216"/>
      <c r="WNH186" s="216"/>
      <c r="WNI186" s="216"/>
      <c r="WNJ186" s="216"/>
      <c r="WNK186" s="216"/>
      <c r="WNL186" s="216"/>
      <c r="WNM186" s="216"/>
      <c r="WNN186" s="216"/>
      <c r="WNO186" s="216"/>
      <c r="WNP186" s="216"/>
      <c r="WNQ186" s="216"/>
      <c r="WNR186" s="216"/>
      <c r="WNS186" s="216"/>
      <c r="WNT186" s="216"/>
      <c r="WNU186" s="216"/>
      <c r="WNV186" s="216"/>
      <c r="WNW186" s="216"/>
      <c r="WNX186" s="216"/>
      <c r="WNY186" s="216"/>
      <c r="WNZ186" s="216"/>
      <c r="WOA186" s="216"/>
      <c r="WOB186" s="216"/>
      <c r="WOC186" s="216"/>
      <c r="WOD186" s="216"/>
      <c r="WOE186" s="216"/>
      <c r="WOF186" s="216"/>
      <c r="WOG186" s="216"/>
      <c r="WOH186" s="216"/>
      <c r="WOI186" s="216"/>
      <c r="WOJ186" s="216"/>
      <c r="WOK186" s="216"/>
      <c r="WOL186" s="216"/>
      <c r="WOM186" s="216"/>
      <c r="WON186" s="216"/>
      <c r="WOO186" s="216"/>
      <c r="WOP186" s="216"/>
      <c r="WOQ186" s="216"/>
      <c r="WOR186" s="216"/>
      <c r="WOS186" s="216"/>
      <c r="WOT186" s="216"/>
      <c r="WOU186" s="216"/>
      <c r="WOV186" s="216"/>
      <c r="WOW186" s="216"/>
      <c r="WOX186" s="216"/>
      <c r="WOY186" s="216"/>
      <c r="WOZ186" s="216"/>
      <c r="WPA186" s="216"/>
      <c r="WPB186" s="216"/>
      <c r="WPC186" s="216"/>
      <c r="WPD186" s="216"/>
      <c r="WPE186" s="216"/>
      <c r="WPF186" s="216"/>
      <c r="WPG186" s="216"/>
      <c r="WPH186" s="216"/>
      <c r="WPI186" s="216"/>
      <c r="WPJ186" s="216"/>
      <c r="WPK186" s="216"/>
      <c r="WPL186" s="216"/>
      <c r="WPM186" s="216"/>
      <c r="WPN186" s="216"/>
      <c r="WPO186" s="216"/>
      <c r="WPP186" s="216"/>
      <c r="WPQ186" s="216"/>
      <c r="WPR186" s="216"/>
      <c r="WPS186" s="216"/>
      <c r="WPT186" s="216"/>
      <c r="WPU186" s="216"/>
      <c r="WPV186" s="216"/>
      <c r="WPW186" s="216"/>
      <c r="WPX186" s="216"/>
      <c r="WPY186" s="216"/>
      <c r="WPZ186" s="216"/>
      <c r="WQA186" s="216"/>
      <c r="WQB186" s="216"/>
      <c r="WQC186" s="216"/>
      <c r="WQD186" s="216"/>
      <c r="WQE186" s="216"/>
      <c r="WQF186" s="216"/>
      <c r="WQG186" s="216"/>
      <c r="WQH186" s="216"/>
      <c r="WQI186" s="216"/>
      <c r="WQJ186" s="216"/>
      <c r="WQK186" s="216"/>
      <c r="WQL186" s="216"/>
      <c r="WQM186" s="216"/>
      <c r="WQN186" s="216"/>
      <c r="WQO186" s="216"/>
      <c r="WQP186" s="216"/>
      <c r="WQQ186" s="216"/>
      <c r="WQR186" s="216"/>
      <c r="WQS186" s="216"/>
      <c r="WQT186" s="216"/>
      <c r="WQU186" s="216"/>
      <c r="WQV186" s="216"/>
      <c r="WQW186" s="216"/>
      <c r="WQX186" s="216"/>
      <c r="WQY186" s="216"/>
      <c r="WQZ186" s="216"/>
      <c r="WRA186" s="216"/>
      <c r="WRB186" s="216"/>
      <c r="WRC186" s="216"/>
      <c r="WRD186" s="216"/>
      <c r="WRE186" s="216"/>
      <c r="WRF186" s="216"/>
      <c r="WRG186" s="216"/>
      <c r="WRH186" s="216"/>
      <c r="WRI186" s="216"/>
      <c r="WRJ186" s="216"/>
      <c r="WRK186" s="216"/>
      <c r="WRL186" s="216"/>
      <c r="WRM186" s="216"/>
      <c r="WRN186" s="216"/>
      <c r="WRO186" s="216"/>
      <c r="WRP186" s="216"/>
      <c r="WRQ186" s="216"/>
      <c r="WRR186" s="216"/>
      <c r="WRS186" s="216"/>
      <c r="WRT186" s="216"/>
      <c r="WRU186" s="216"/>
      <c r="WRV186" s="216"/>
      <c r="WRW186" s="216"/>
      <c r="WRX186" s="216"/>
      <c r="WRY186" s="216"/>
      <c r="WRZ186" s="216"/>
      <c r="WSA186" s="216"/>
      <c r="WSB186" s="216"/>
      <c r="WSC186" s="216"/>
      <c r="WSD186" s="216"/>
      <c r="WSE186" s="216"/>
      <c r="WSF186" s="216"/>
      <c r="WSG186" s="216"/>
      <c r="WSH186" s="216"/>
      <c r="WSI186" s="216"/>
      <c r="WSJ186" s="216"/>
      <c r="WSK186" s="216"/>
      <c r="WSL186" s="216"/>
      <c r="WSM186" s="216"/>
      <c r="WSN186" s="216"/>
      <c r="WSO186" s="216"/>
      <c r="WSP186" s="216"/>
      <c r="WSQ186" s="216"/>
      <c r="WSR186" s="216"/>
      <c r="WSS186" s="216"/>
      <c r="WST186" s="216"/>
      <c r="WSU186" s="216"/>
      <c r="WSV186" s="216"/>
      <c r="WSW186" s="216"/>
      <c r="WSX186" s="216"/>
      <c r="WSY186" s="216"/>
      <c r="WSZ186" s="216"/>
      <c r="WTA186" s="216"/>
      <c r="WTB186" s="216"/>
      <c r="WTC186" s="216"/>
      <c r="WTD186" s="216"/>
      <c r="WTE186" s="216"/>
      <c r="WTF186" s="216"/>
      <c r="WTG186" s="216"/>
      <c r="WTH186" s="216"/>
      <c r="WTI186" s="216"/>
      <c r="WTJ186" s="216"/>
      <c r="WTK186" s="216"/>
      <c r="WTL186" s="216"/>
      <c r="WTM186" s="216"/>
      <c r="WTN186" s="216"/>
      <c r="WTO186" s="216"/>
      <c r="WTP186" s="216"/>
      <c r="WTQ186" s="216"/>
      <c r="WTR186" s="216"/>
      <c r="WTS186" s="216"/>
      <c r="WTT186" s="216"/>
      <c r="WTU186" s="216"/>
      <c r="WTV186" s="216"/>
      <c r="WTW186" s="216"/>
      <c r="WTX186" s="216"/>
      <c r="WTY186" s="216"/>
      <c r="WTZ186" s="216"/>
      <c r="WUA186" s="216"/>
      <c r="WUB186" s="216"/>
      <c r="WUC186" s="216"/>
      <c r="WUD186" s="216"/>
      <c r="WUE186" s="216"/>
      <c r="WUF186" s="216"/>
      <c r="WUG186" s="216"/>
      <c r="WUH186" s="216"/>
      <c r="WUI186" s="216"/>
      <c r="WUJ186" s="216"/>
      <c r="WUK186" s="216"/>
      <c r="WUL186" s="216"/>
      <c r="WUM186" s="216"/>
      <c r="WUN186" s="216"/>
      <c r="WUO186" s="216"/>
      <c r="WUP186" s="216"/>
      <c r="WUQ186" s="216"/>
      <c r="WUR186" s="216"/>
      <c r="WUS186" s="216"/>
      <c r="WUT186" s="216"/>
      <c r="WUU186" s="216"/>
      <c r="WUV186" s="216"/>
      <c r="WUW186" s="216"/>
      <c r="WUX186" s="216"/>
      <c r="WUY186" s="216"/>
      <c r="WUZ186" s="216"/>
      <c r="WVA186" s="216"/>
      <c r="WVB186" s="216"/>
      <c r="WVC186" s="216"/>
      <c r="WVD186" s="216"/>
      <c r="WVE186" s="216"/>
      <c r="WVF186" s="216"/>
      <c r="WVG186" s="216"/>
      <c r="WVH186" s="216"/>
      <c r="WVI186" s="216"/>
      <c r="WVJ186" s="216"/>
      <c r="WVK186" s="216"/>
      <c r="WVL186" s="216"/>
      <c r="WVM186" s="216"/>
      <c r="WVN186" s="216"/>
      <c r="WVO186" s="216"/>
      <c r="WVP186" s="216"/>
      <c r="WVQ186" s="216"/>
      <c r="WVR186" s="216"/>
      <c r="WVS186" s="216"/>
      <c r="WVT186" s="216"/>
      <c r="WVU186" s="216"/>
      <c r="WVV186" s="216"/>
      <c r="WVW186" s="216"/>
      <c r="WVX186" s="216"/>
      <c r="WVY186" s="216"/>
      <c r="WVZ186" s="216"/>
      <c r="WWA186" s="216"/>
      <c r="WWB186" s="216"/>
      <c r="WWC186" s="216"/>
      <c r="WWD186" s="216"/>
      <c r="WWE186" s="216"/>
      <c r="WWF186" s="216"/>
      <c r="WWG186" s="216"/>
      <c r="WWH186" s="216"/>
      <c r="WWI186" s="216"/>
      <c r="WWJ186" s="216"/>
      <c r="WWK186" s="216"/>
      <c r="WWL186" s="216"/>
      <c r="WWM186" s="216"/>
      <c r="WWN186" s="216"/>
      <c r="WWO186" s="216"/>
      <c r="WWP186" s="216"/>
      <c r="WWQ186" s="216"/>
      <c r="WWR186" s="216"/>
      <c r="WWS186" s="216"/>
      <c r="WWT186" s="216"/>
      <c r="WWU186" s="216"/>
      <c r="WWV186" s="216"/>
      <c r="WWW186" s="216"/>
      <c r="WWX186" s="216"/>
      <c r="WWY186" s="216"/>
      <c r="WWZ186" s="216"/>
      <c r="WXA186" s="216"/>
      <c r="WXB186" s="216"/>
      <c r="WXC186" s="216"/>
      <c r="WXD186" s="216"/>
      <c r="WXE186" s="216"/>
      <c r="WXF186" s="216"/>
      <c r="WXG186" s="216"/>
      <c r="WXH186" s="216"/>
      <c r="WXI186" s="216"/>
      <c r="WXJ186" s="216"/>
      <c r="WXK186" s="216"/>
      <c r="WXL186" s="216"/>
      <c r="WXM186" s="216"/>
      <c r="WXN186" s="216"/>
      <c r="WXO186" s="216"/>
      <c r="WXP186" s="216"/>
      <c r="WXQ186" s="216"/>
      <c r="WXR186" s="216"/>
      <c r="WXS186" s="216"/>
      <c r="WXT186" s="216"/>
      <c r="WXU186" s="216"/>
      <c r="WXV186" s="216"/>
      <c r="WXW186" s="216"/>
      <c r="WXX186" s="216"/>
      <c r="WXY186" s="216"/>
      <c r="WXZ186" s="216"/>
      <c r="WYA186" s="216"/>
      <c r="WYB186" s="216"/>
      <c r="WYC186" s="216"/>
      <c r="WYD186" s="216"/>
      <c r="WYE186" s="216"/>
      <c r="WYF186" s="216"/>
      <c r="WYG186" s="216"/>
      <c r="WYH186" s="216"/>
      <c r="WYI186" s="216"/>
      <c r="WYJ186" s="216"/>
      <c r="WYK186" s="216"/>
      <c r="WYL186" s="216"/>
      <c r="WYM186" s="216"/>
      <c r="WYN186" s="216"/>
      <c r="WYO186" s="216"/>
      <c r="WYP186" s="216"/>
      <c r="WYQ186" s="216"/>
      <c r="WYR186" s="216"/>
      <c r="WYS186" s="216"/>
      <c r="WYT186" s="216"/>
      <c r="WYU186" s="216"/>
      <c r="WYV186" s="216"/>
      <c r="WYW186" s="216"/>
      <c r="WYX186" s="216"/>
      <c r="WYY186" s="216"/>
      <c r="WYZ186" s="216"/>
      <c r="WZA186" s="216"/>
      <c r="WZB186" s="216"/>
      <c r="WZC186" s="216"/>
      <c r="WZD186" s="216"/>
      <c r="WZE186" s="216"/>
      <c r="WZF186" s="216"/>
      <c r="WZG186" s="216"/>
      <c r="WZH186" s="216"/>
      <c r="WZI186" s="216"/>
      <c r="WZJ186" s="216"/>
      <c r="WZK186" s="216"/>
      <c r="WZL186" s="216"/>
      <c r="WZM186" s="216"/>
      <c r="WZN186" s="216"/>
      <c r="WZO186" s="216"/>
      <c r="WZP186" s="216"/>
      <c r="WZQ186" s="216"/>
      <c r="WZR186" s="216"/>
      <c r="WZS186" s="216"/>
      <c r="WZT186" s="216"/>
      <c r="WZU186" s="216"/>
      <c r="WZV186" s="216"/>
      <c r="WZW186" s="216"/>
      <c r="WZX186" s="216"/>
      <c r="WZY186" s="216"/>
      <c r="WZZ186" s="216"/>
      <c r="XAA186" s="216"/>
      <c r="XAB186" s="216"/>
      <c r="XAC186" s="216"/>
      <c r="XAD186" s="216"/>
      <c r="XAE186" s="216"/>
      <c r="XAF186" s="216"/>
      <c r="XAG186" s="216"/>
      <c r="XAH186" s="216"/>
      <c r="XAI186" s="216"/>
      <c r="XAJ186" s="216"/>
      <c r="XAK186" s="216"/>
      <c r="XAL186" s="216"/>
      <c r="XAM186" s="216"/>
      <c r="XAN186" s="216"/>
      <c r="XAO186" s="216"/>
      <c r="XAP186" s="216"/>
      <c r="XAQ186" s="216"/>
      <c r="XAR186" s="216"/>
      <c r="XAS186" s="216"/>
      <c r="XAT186" s="216"/>
      <c r="XAU186" s="216"/>
      <c r="XAV186" s="216"/>
      <c r="XAW186" s="216"/>
      <c r="XAX186" s="216"/>
      <c r="XAY186" s="216"/>
      <c r="XAZ186" s="216"/>
      <c r="XBA186" s="216"/>
      <c r="XBB186" s="216"/>
      <c r="XBC186" s="216"/>
      <c r="XBD186" s="216"/>
      <c r="XBE186" s="216"/>
      <c r="XBF186" s="216"/>
      <c r="XBG186" s="216"/>
      <c r="XBH186" s="216"/>
      <c r="XBI186" s="216"/>
      <c r="XBJ186" s="216"/>
      <c r="XBK186" s="216"/>
      <c r="XBL186" s="216"/>
      <c r="XBM186" s="216"/>
      <c r="XBN186" s="216"/>
      <c r="XBO186" s="216"/>
      <c r="XBP186" s="216"/>
      <c r="XBQ186" s="216"/>
      <c r="XBR186" s="216"/>
      <c r="XBS186" s="216"/>
      <c r="XBT186" s="216"/>
      <c r="XBU186" s="216"/>
      <c r="XBV186" s="216"/>
      <c r="XBW186" s="216"/>
      <c r="XBX186" s="216"/>
      <c r="XBY186" s="216"/>
      <c r="XBZ186" s="216"/>
      <c r="XCA186" s="216"/>
      <c r="XCB186" s="216"/>
      <c r="XCC186" s="216"/>
      <c r="XCD186" s="216"/>
      <c r="XCE186" s="216"/>
      <c r="XCF186" s="216"/>
      <c r="XCG186" s="216"/>
      <c r="XCH186" s="216"/>
      <c r="XCI186" s="216"/>
      <c r="XCJ186" s="216"/>
      <c r="XCK186" s="216"/>
      <c r="XCL186" s="216"/>
      <c r="XCM186" s="216"/>
      <c r="XCN186" s="216"/>
      <c r="XCO186" s="216"/>
      <c r="XCP186" s="216"/>
      <c r="XCQ186" s="216"/>
      <c r="XCR186" s="216"/>
      <c r="XCS186" s="216"/>
      <c r="XCT186" s="216"/>
      <c r="XCU186" s="216"/>
      <c r="XCV186" s="216"/>
      <c r="XCW186" s="216"/>
      <c r="XCX186" s="216"/>
      <c r="XCY186" s="216"/>
      <c r="XCZ186" s="216"/>
      <c r="XDA186" s="216"/>
      <c r="XDB186" s="216"/>
      <c r="XDC186" s="216"/>
      <c r="XDD186" s="216"/>
      <c r="XDE186" s="216"/>
      <c r="XDF186" s="216"/>
      <c r="XDG186" s="216"/>
      <c r="XDH186" s="216"/>
      <c r="XDI186" s="216"/>
      <c r="XDJ186" s="216"/>
      <c r="XDK186" s="216"/>
      <c r="XDL186" s="216"/>
      <c r="XDM186" s="216"/>
      <c r="XDN186" s="216"/>
      <c r="XDO186" s="216"/>
      <c r="XDP186" s="216"/>
      <c r="XDQ186" s="216"/>
      <c r="XDR186" s="216"/>
      <c r="XDS186" s="216"/>
      <c r="XDT186" s="216"/>
      <c r="XDU186" s="216"/>
      <c r="XDV186" s="216"/>
      <c r="XDW186" s="216"/>
      <c r="XDX186" s="216"/>
      <c r="XDY186" s="216"/>
      <c r="XDZ186" s="216"/>
      <c r="XEA186" s="216"/>
      <c r="XEB186" s="216"/>
      <c r="XEC186" s="216"/>
      <c r="XED186" s="216"/>
      <c r="XEE186" s="216"/>
      <c r="XEF186" s="216"/>
      <c r="XEG186" s="216"/>
      <c r="XEH186" s="216"/>
      <c r="XEI186" s="216"/>
      <c r="XEJ186" s="216"/>
      <c r="XEK186" s="216"/>
      <c r="XEL186" s="216"/>
      <c r="XEM186" s="216"/>
      <c r="XEN186" s="216"/>
      <c r="XEO186" s="216"/>
      <c r="XEP186" s="216"/>
      <c r="XEQ186" s="216"/>
      <c r="XER186" s="216"/>
      <c r="XES186" s="216"/>
      <c r="XET186" s="216"/>
      <c r="XEU186" s="216"/>
      <c r="XEV186" s="216"/>
      <c r="XEW186" s="216"/>
      <c r="XEX186" s="216"/>
      <c r="XEY186" s="216"/>
      <c r="XEZ186" s="216"/>
      <c r="XFA186" s="216"/>
      <c r="XFB186" s="216"/>
      <c r="XFC186" s="216"/>
      <c r="XFD186" s="216"/>
    </row>
  </sheetData>
  <mergeCells count="78">
    <mergeCell ref="B110:B111"/>
    <mergeCell ref="C110:C111"/>
    <mergeCell ref="D110:D111"/>
    <mergeCell ref="E110:E111"/>
    <mergeCell ref="F110:F111"/>
    <mergeCell ref="B96:B97"/>
    <mergeCell ref="C96:C97"/>
    <mergeCell ref="D96:D97"/>
    <mergeCell ref="E96:E97"/>
    <mergeCell ref="F96:F97"/>
    <mergeCell ref="G71:G72"/>
    <mergeCell ref="H71:H72"/>
    <mergeCell ref="J71:J72"/>
    <mergeCell ref="K71:K72"/>
    <mergeCell ref="G110:G111"/>
    <mergeCell ref="H110:H111"/>
    <mergeCell ref="G96:G97"/>
    <mergeCell ref="J110:J111"/>
    <mergeCell ref="K110:K111"/>
    <mergeCell ref="H96:H97"/>
    <mergeCell ref="J96:J97"/>
    <mergeCell ref="K96:K97"/>
    <mergeCell ref="B71:B72"/>
    <mergeCell ref="C71:C72"/>
    <mergeCell ref="D71:D72"/>
    <mergeCell ref="E71:E72"/>
    <mergeCell ref="F71:F72"/>
    <mergeCell ref="F58:F59"/>
    <mergeCell ref="G58:G59"/>
    <mergeCell ref="H58:H59"/>
    <mergeCell ref="J58:J59"/>
    <mergeCell ref="K58:K59"/>
    <mergeCell ref="A58:A59"/>
    <mergeCell ref="B58:B59"/>
    <mergeCell ref="C58:C59"/>
    <mergeCell ref="D58:D59"/>
    <mergeCell ref="E58:E59"/>
    <mergeCell ref="F48:F49"/>
    <mergeCell ref="G48:G49"/>
    <mergeCell ref="H48:H49"/>
    <mergeCell ref="J48:J49"/>
    <mergeCell ref="K48:K49"/>
    <mergeCell ref="A48:A49"/>
    <mergeCell ref="B48:B49"/>
    <mergeCell ref="C48:C49"/>
    <mergeCell ref="D48:D49"/>
    <mergeCell ref="E48:E49"/>
    <mergeCell ref="F37:F38"/>
    <mergeCell ref="G37:G38"/>
    <mergeCell ref="H37:H38"/>
    <mergeCell ref="J37:J38"/>
    <mergeCell ref="K37:K38"/>
    <mergeCell ref="A37:A38"/>
    <mergeCell ref="B37:B38"/>
    <mergeCell ref="C37:C38"/>
    <mergeCell ref="D37:D38"/>
    <mergeCell ref="E37:E38"/>
    <mergeCell ref="F24:F25"/>
    <mergeCell ref="G24:G25"/>
    <mergeCell ref="H24:H25"/>
    <mergeCell ref="J24:J25"/>
    <mergeCell ref="K24:K25"/>
    <mergeCell ref="A24:A25"/>
    <mergeCell ref="B24:B25"/>
    <mergeCell ref="C24:C25"/>
    <mergeCell ref="D24:D25"/>
    <mergeCell ref="E24:E25"/>
    <mergeCell ref="N1:O1"/>
    <mergeCell ref="A8:A9"/>
    <mergeCell ref="B8:B9"/>
    <mergeCell ref="C8:C9"/>
    <mergeCell ref="D8:D9"/>
    <mergeCell ref="E8:E9"/>
    <mergeCell ref="F8:F9"/>
    <mergeCell ref="G8:G9"/>
    <mergeCell ref="H8:H9"/>
    <mergeCell ref="J8:J9"/>
    <mergeCell ref="K8:K9"/>
  </mergeCells>
  <pageMargins left="0.65" right="0.62" top="0.75" bottom="0.75" header="0.3" footer="0.3"/>
  <pageSetup scale="54" fitToHeight="7" orientation="landscape" r:id="rId1"/>
  <headerFooter>
    <oddFooter>&amp;L&amp;F - &amp;A&amp;R&amp;D, Page &amp;P of &amp;N</oddFooter>
  </headerFooter>
  <rowBreaks count="1" manualBreakCount="1">
    <brk id="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8"/>
  <sheetViews>
    <sheetView view="pageLayout" topLeftCell="B7" zoomScaleNormal="85" workbookViewId="0">
      <selection activeCell="B29" sqref="B29"/>
    </sheetView>
  </sheetViews>
  <sheetFormatPr defaultRowHeight="12.75"/>
  <cols>
    <col min="1" max="1" width="24.28515625" style="51" customWidth="1"/>
    <col min="2" max="2" width="17.5703125" style="51" customWidth="1"/>
    <col min="3" max="3" width="19.140625" style="51" customWidth="1"/>
    <col min="4" max="4" width="9.42578125" style="51" customWidth="1"/>
    <col min="5" max="5" width="12.85546875" style="51" customWidth="1"/>
    <col min="6" max="6" width="11.7109375" style="51" bestFit="1" customWidth="1"/>
    <col min="7" max="7" width="11.85546875" style="51" customWidth="1"/>
    <col min="8" max="8" width="10.7109375" style="51" bestFit="1" customWidth="1"/>
    <col min="9" max="9" width="12.140625" style="51" customWidth="1"/>
    <col min="10" max="10" width="11.7109375" style="51" bestFit="1" customWidth="1"/>
    <col min="11" max="11" width="11.7109375" style="51" customWidth="1"/>
    <col min="12" max="13" width="11.85546875" style="51" customWidth="1"/>
    <col min="14" max="14" width="14.42578125" style="51" customWidth="1"/>
    <col min="15" max="15" width="14.140625" style="51" customWidth="1"/>
    <col min="16" max="16" width="10" style="51" customWidth="1"/>
    <col min="17" max="17" width="12.5703125" style="51" customWidth="1"/>
    <col min="18" max="18" width="10.85546875" style="51" customWidth="1"/>
    <col min="19" max="19" width="11.5703125" style="51" customWidth="1"/>
    <col min="20" max="21" width="9.140625" style="51"/>
    <col min="22" max="22" width="10" style="51" customWidth="1"/>
    <col min="23" max="23" width="11.85546875" style="51" customWidth="1"/>
    <col min="24" max="25" width="9.140625" style="51"/>
    <col min="26" max="26" width="10.42578125" style="51" customWidth="1"/>
    <col min="27" max="27" width="11.7109375" style="51" customWidth="1"/>
    <col min="28" max="28" width="10" style="51" customWidth="1"/>
    <col min="29" max="29" width="12" style="51" customWidth="1"/>
    <col min="30" max="30" width="9.85546875" style="51" customWidth="1"/>
    <col min="31" max="31" width="11.7109375" style="5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374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71" t="s">
        <v>76</v>
      </c>
      <c r="H4" s="470" t="s">
        <v>52</v>
      </c>
      <c r="I4" s="471" t="s">
        <v>76</v>
      </c>
      <c r="J4" s="470" t="s">
        <v>52</v>
      </c>
      <c r="K4" s="471" t="s">
        <v>76</v>
      </c>
      <c r="L4" s="471" t="s">
        <v>77</v>
      </c>
      <c r="M4" s="471" t="s">
        <v>78</v>
      </c>
      <c r="N4" s="471" t="s">
        <v>79</v>
      </c>
      <c r="O4" s="471" t="s">
        <v>80</v>
      </c>
      <c r="P4" s="470" t="s">
        <v>52</v>
      </c>
      <c r="Q4" s="471" t="s">
        <v>76</v>
      </c>
      <c r="R4" s="472" t="s">
        <v>52</v>
      </c>
      <c r="S4" s="471" t="s">
        <v>76</v>
      </c>
      <c r="T4" s="472" t="s">
        <v>53</v>
      </c>
      <c r="U4" s="472" t="s">
        <v>54</v>
      </c>
      <c r="V4" s="472" t="s">
        <v>52</v>
      </c>
      <c r="W4" s="471" t="s">
        <v>76</v>
      </c>
      <c r="X4" s="472" t="s">
        <v>53</v>
      </c>
      <c r="Y4" s="472" t="s">
        <v>54</v>
      </c>
      <c r="Z4" s="470" t="s">
        <v>52</v>
      </c>
      <c r="AA4" s="471" t="s">
        <v>76</v>
      </c>
      <c r="AB4" s="472" t="s">
        <v>52</v>
      </c>
      <c r="AC4" s="471" t="s">
        <v>76</v>
      </c>
      <c r="AD4" s="472" t="s">
        <v>52</v>
      </c>
      <c r="AE4" s="471" t="s">
        <v>76</v>
      </c>
    </row>
    <row r="5" spans="1:67" ht="25.5">
      <c r="A5" s="76" t="s">
        <v>352</v>
      </c>
      <c r="B5" s="77" t="s">
        <v>81</v>
      </c>
      <c r="C5" s="78">
        <v>48</v>
      </c>
      <c r="D5" s="78">
        <v>35</v>
      </c>
      <c r="E5" s="78">
        <v>80</v>
      </c>
      <c r="F5" s="438">
        <v>2.3611622044318601</v>
      </c>
      <c r="G5" s="78">
        <v>31.4244798871777</v>
      </c>
      <c r="H5" s="78">
        <v>0.22493614397154399</v>
      </c>
      <c r="I5" s="78">
        <v>1.8136819244333999</v>
      </c>
      <c r="J5" s="438">
        <v>5.7965153248686403E-2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3.2157701660956101E-3</v>
      </c>
      <c r="S5" s="78">
        <v>2.9198634356063399E-2</v>
      </c>
      <c r="T5" s="78">
        <v>7.9999583995993707E-3</v>
      </c>
      <c r="U5" s="78">
        <v>3.6749815874576097E-2</v>
      </c>
      <c r="V5" s="78">
        <v>2.9606446234606999E-3</v>
      </c>
      <c r="W5" s="78">
        <v>2.6884174180557701E-2</v>
      </c>
      <c r="X5" s="78">
        <v>1.9999896010969099E-3</v>
      </c>
      <c r="Y5" s="78">
        <v>1.57499197860352E-2</v>
      </c>
      <c r="Z5" s="78">
        <v>308.63789988642998</v>
      </c>
      <c r="AA5" s="78">
        <v>448.54817624958298</v>
      </c>
      <c r="AB5" s="438">
        <f>0.0408*'[5]ER-2011Class-SanDiego-2016-Annu'!$J$11</f>
        <v>3.2779324523202081E-3</v>
      </c>
      <c r="AC5" s="438">
        <f t="shared" ref="AC5" si="0">0.000049261*AA5</f>
        <v>2.2095931710230707E-2</v>
      </c>
      <c r="AD5" s="439">
        <f>0.0416*H5</f>
        <v>9.3573435892162302E-3</v>
      </c>
      <c r="AE5" s="438">
        <f t="shared" ref="AE5" si="1">0.000021675*AA5</f>
        <v>9.7222817202097123E-3</v>
      </c>
    </row>
    <row r="6" spans="1:67" ht="25.5">
      <c r="A6" s="76" t="s">
        <v>361</v>
      </c>
      <c r="B6" s="77" t="s">
        <v>81</v>
      </c>
      <c r="C6" s="78">
        <v>49</v>
      </c>
      <c r="D6" s="78">
        <v>35</v>
      </c>
      <c r="E6" s="78">
        <v>80</v>
      </c>
      <c r="F6" s="438">
        <v>2.3611622044318601</v>
      </c>
      <c r="G6" s="79">
        <v>31.4244798871777</v>
      </c>
      <c r="H6" s="79">
        <v>0.22493614397154399</v>
      </c>
      <c r="I6" s="79">
        <v>1.8136819244333999</v>
      </c>
      <c r="J6" s="438">
        <v>5.7965153248686403E-2</v>
      </c>
      <c r="K6" s="79">
        <v>2.3946366793705498</v>
      </c>
      <c r="L6" s="79">
        <v>1.62197187247403</v>
      </c>
      <c r="M6" s="79">
        <v>0.70709499821369304</v>
      </c>
      <c r="N6" s="79">
        <v>0.16038404042738499</v>
      </c>
      <c r="O6" s="79">
        <v>0.71464703099800198</v>
      </c>
      <c r="P6" s="79">
        <v>4.1276544109550501E-3</v>
      </c>
      <c r="Q6" s="79">
        <v>5.71499387846559E-3</v>
      </c>
      <c r="R6" s="438">
        <v>3.2157701660956101E-3</v>
      </c>
      <c r="S6" s="79">
        <v>2.9198634356063399E-2</v>
      </c>
      <c r="T6" s="79">
        <v>7.9999583995993707E-3</v>
      </c>
      <c r="U6" s="79">
        <v>3.6749815874576097E-2</v>
      </c>
      <c r="V6" s="78">
        <v>2.9606446234606999E-3</v>
      </c>
      <c r="W6" s="79">
        <v>2.6884174180557701E-2</v>
      </c>
      <c r="X6" s="79">
        <v>1.9999896010969099E-3</v>
      </c>
      <c r="Y6" s="79">
        <v>1.57499197860352E-2</v>
      </c>
      <c r="Z6" s="78">
        <v>308.63789988642998</v>
      </c>
      <c r="AA6" s="79">
        <v>448.54817624958298</v>
      </c>
      <c r="AB6" s="438">
        <f>0.0408*'[5]ER-2011Class-SanDiego-2016-Annu'!$J$11</f>
        <v>3.2779324523202081E-3</v>
      </c>
      <c r="AC6" s="63">
        <f t="shared" ref="AC6" si="2">0.000049261*AA6</f>
        <v>2.2095931710230707E-2</v>
      </c>
      <c r="AD6" s="439">
        <f>0.0416*H6</f>
        <v>9.3573435892162302E-3</v>
      </c>
      <c r="AE6" s="63">
        <f t="shared" ref="AE6" si="3">0.000021675*AA6</f>
        <v>9.7222817202097123E-3</v>
      </c>
    </row>
    <row r="7" spans="1:67">
      <c r="A7" s="80"/>
      <c r="B7" s="80"/>
      <c r="C7" s="81"/>
      <c r="D7" s="82"/>
      <c r="E7" s="82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</row>
    <row r="8" spans="1:67" ht="25.5">
      <c r="A8" s="83" t="s">
        <v>364</v>
      </c>
      <c r="B8" s="74"/>
      <c r="C8" s="74"/>
    </row>
    <row r="9" spans="1:67" ht="25.5">
      <c r="A9" s="83" t="s">
        <v>82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5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</row>
    <row r="10" spans="1:67" ht="25.5">
      <c r="A10" s="83" t="s">
        <v>83</v>
      </c>
      <c r="B10" s="74"/>
      <c r="C10" s="7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72"/>
      <c r="AS10" s="72"/>
      <c r="AT10" s="72"/>
      <c r="AU10" s="72"/>
      <c r="AV10" s="72"/>
      <c r="AW10" s="72"/>
      <c r="AX10" s="72"/>
      <c r="AY10" s="72"/>
      <c r="AZ10" s="86"/>
      <c r="BA10" s="72"/>
    </row>
    <row r="12" spans="1:67" ht="25.5">
      <c r="A12" s="675" t="s">
        <v>73</v>
      </c>
      <c r="B12" s="675" t="s">
        <v>36</v>
      </c>
      <c r="C12" s="469" t="s">
        <v>74</v>
      </c>
      <c r="D12" s="469" t="s">
        <v>38</v>
      </c>
      <c r="E12" s="469" t="s">
        <v>39</v>
      </c>
      <c r="F12" s="664" t="s">
        <v>49</v>
      </c>
      <c r="G12" s="677"/>
      <c r="H12" s="677"/>
      <c r="I12" s="677"/>
      <c r="J12" s="677"/>
      <c r="K12" s="677"/>
      <c r="L12" s="677"/>
      <c r="M12" s="677"/>
      <c r="N12" s="677"/>
      <c r="O12" s="677"/>
      <c r="P12" s="667"/>
      <c r="AN12" s="75"/>
      <c r="AZ12" s="51"/>
    </row>
    <row r="13" spans="1:67" ht="51">
      <c r="A13" s="676"/>
      <c r="B13" s="676"/>
      <c r="C13" s="470" t="s">
        <v>75</v>
      </c>
      <c r="D13" s="470" t="s">
        <v>50</v>
      </c>
      <c r="E13" s="470" t="s">
        <v>51</v>
      </c>
      <c r="F13" s="473" t="s">
        <v>40</v>
      </c>
      <c r="G13" s="473" t="s">
        <v>55</v>
      </c>
      <c r="H13" s="473" t="s">
        <v>56</v>
      </c>
      <c r="I13" s="473" t="s">
        <v>43</v>
      </c>
      <c r="J13" s="473" t="s">
        <v>44</v>
      </c>
      <c r="K13" s="473" t="s">
        <v>45</v>
      </c>
      <c r="L13" s="472" t="s">
        <v>57</v>
      </c>
      <c r="M13" s="472" t="s">
        <v>58</v>
      </c>
      <c r="N13" s="472" t="s">
        <v>46</v>
      </c>
      <c r="O13" s="472" t="s">
        <v>47</v>
      </c>
      <c r="P13" s="472" t="s">
        <v>48</v>
      </c>
      <c r="AN13" s="75"/>
      <c r="AZ13" s="51"/>
    </row>
    <row r="14" spans="1:67" ht="25.5">
      <c r="A14" s="76" t="str">
        <f t="shared" ref="A14:C15" si="4">A5</f>
        <v>Structure Demolition</v>
      </c>
      <c r="B14" s="77" t="str">
        <f t="shared" si="4"/>
        <v>Light-Duty Truck, catalyst</v>
      </c>
      <c r="C14" s="78">
        <f t="shared" si="4"/>
        <v>48</v>
      </c>
      <c r="D14" s="78">
        <v>35</v>
      </c>
      <c r="E14" s="78">
        <v>80</v>
      </c>
      <c r="F14" s="440">
        <f>C5*($E5*$F5+($G5))/453.59</f>
        <v>23.314530522284162</v>
      </c>
      <c r="G14" s="440">
        <f>C5*($E5*$H5+($I5))/453.59</f>
        <v>2.0961915501301442</v>
      </c>
      <c r="H14" s="440">
        <f>C5*(($E5*$J5)+($K5)+($L5)+($E5*$N5)+(($M5+$O5)))/453.59</f>
        <v>2.4239990555497597</v>
      </c>
      <c r="I14" s="440">
        <f>C5*($E5*$P5+($Q5))/453.59</f>
        <v>3.5548651081888358E-2</v>
      </c>
      <c r="J14" s="440">
        <f>C5*(($E5*($R5+$T5+$U5))+($S5))/453.59</f>
        <v>0.40915634184997901</v>
      </c>
      <c r="K14" s="440">
        <f>$C5*(($E5*($V5+$X5+$Y5))+($W5))/453.59</f>
        <v>0.17817625556415082</v>
      </c>
      <c r="L14" s="440">
        <f>C5*E5*$B$27</f>
        <v>0.70466847469844229</v>
      </c>
      <c r="M14" s="440">
        <f>C5*E5*$B$28</f>
        <v>0.17296408015325401</v>
      </c>
      <c r="N14" s="440">
        <f>C5*($E5*$Z5+($AA5))/453.59</f>
        <v>2660.3316828498673</v>
      </c>
      <c r="O14" s="440">
        <f>C5*($E5*$AB5+($AC5))/453.59</f>
        <v>3.008854987764429E-2</v>
      </c>
      <c r="P14" s="440">
        <f>C5*($E5*$AD5+($AE5))/453.59</f>
        <v>8.0246189080800709E-2</v>
      </c>
      <c r="AN14" s="75"/>
      <c r="AZ14" s="51"/>
    </row>
    <row r="15" spans="1:67" ht="25.5">
      <c r="A15" s="76" t="str">
        <f t="shared" si="4"/>
        <v>Wire Demolition</v>
      </c>
      <c r="B15" s="77" t="str">
        <f t="shared" si="4"/>
        <v>Light-Duty Truck, catalyst</v>
      </c>
      <c r="C15" s="78">
        <f t="shared" si="4"/>
        <v>49</v>
      </c>
      <c r="D15" s="78">
        <v>35</v>
      </c>
      <c r="E15" s="78">
        <v>80</v>
      </c>
      <c r="F15" s="65">
        <f>C6*($E6*$F6+($G6))/453.59</f>
        <v>23.800249908165082</v>
      </c>
      <c r="G15" s="65">
        <f>C6*($E6*$H6+($I6))/453.59</f>
        <v>2.1398622074245224</v>
      </c>
      <c r="H15" s="440">
        <f>C6*(($E6*$J6)+($K6)+($L6)+($E6*$N6)+(($M6+$O6)))/453.59</f>
        <v>2.4744990358737131</v>
      </c>
      <c r="I15" s="65">
        <f>C6*($E6*$P6+($Q6))/453.59</f>
        <v>3.6289247979427695E-2</v>
      </c>
      <c r="J15" s="65">
        <f>C6*(($E6*($R6+$T6+$U6))+($S6))/453.59</f>
        <v>0.41768043230518692</v>
      </c>
      <c r="K15" s="65">
        <f>$C6*(($E6*($V6+$X6+$Y6))+($W6))/453.59</f>
        <v>0.18188826088840393</v>
      </c>
      <c r="L15" s="440">
        <f>C6*E6*$B$27</f>
        <v>0.71934906792132658</v>
      </c>
      <c r="M15" s="440">
        <f>C6*E6*$B$28</f>
        <v>0.17656749848978012</v>
      </c>
      <c r="N15" s="65">
        <f>C6*($E6*$Z6+($AA6))/453.59</f>
        <v>2715.7552595759057</v>
      </c>
      <c r="O15" s="65">
        <f>C6*($E6*$AB6+($AC6))/453.59</f>
        <v>3.0715394666761878E-2</v>
      </c>
      <c r="P15" s="65">
        <f>C6*($E6*$AD6+($AE6))/453.59</f>
        <v>8.1917984686650722E-2</v>
      </c>
      <c r="AN15" s="75"/>
      <c r="AZ15" s="51"/>
    </row>
    <row r="16" spans="1:67">
      <c r="A16" s="100" t="s">
        <v>117</v>
      </c>
      <c r="B16" s="100"/>
      <c r="C16" s="445">
        <f>SUM(C14:C15)</f>
        <v>97</v>
      </c>
      <c r="D16" s="100"/>
      <c r="E16" s="100"/>
      <c r="F16" s="67">
        <f t="shared" ref="F16:P16" si="5">SUM(F14:F15)</f>
        <v>47.114780430449244</v>
      </c>
      <c r="G16" s="67">
        <f t="shared" si="5"/>
        <v>4.2360537575546662</v>
      </c>
      <c r="H16" s="67">
        <f t="shared" si="5"/>
        <v>4.8984980914234733</v>
      </c>
      <c r="I16" s="67">
        <f t="shared" si="5"/>
        <v>7.1837899061316046E-2</v>
      </c>
      <c r="J16" s="67">
        <f t="shared" si="5"/>
        <v>0.82683677415516588</v>
      </c>
      <c r="K16" s="67">
        <f t="shared" si="5"/>
        <v>0.36006451645255477</v>
      </c>
      <c r="L16" s="67">
        <f t="shared" si="5"/>
        <v>1.4240175426197688</v>
      </c>
      <c r="M16" s="67">
        <f t="shared" si="5"/>
        <v>0.34953157864303414</v>
      </c>
      <c r="N16" s="67">
        <f t="shared" si="5"/>
        <v>5376.0869424257726</v>
      </c>
      <c r="O16" s="67">
        <f t="shared" si="5"/>
        <v>6.0803944544406172E-2</v>
      </c>
      <c r="P16" s="67">
        <f t="shared" si="5"/>
        <v>0.16216417376745143</v>
      </c>
      <c r="AN16" s="75"/>
      <c r="AZ16" s="51"/>
    </row>
    <row r="19" spans="1:2">
      <c r="A19" s="51" t="s">
        <v>63</v>
      </c>
    </row>
    <row r="20" spans="1:2">
      <c r="A20" s="51" t="s">
        <v>614</v>
      </c>
    </row>
    <row r="21" spans="1:2">
      <c r="A21" s="51" t="s">
        <v>657</v>
      </c>
    </row>
    <row r="22" spans="1:2">
      <c r="A22" s="74" t="s">
        <v>626</v>
      </c>
    </row>
    <row r="23" spans="1:2">
      <c r="A23" s="51" t="s">
        <v>67</v>
      </c>
    </row>
    <row r="24" spans="1:2">
      <c r="A24" s="51" t="s">
        <v>615</v>
      </c>
    </row>
    <row r="26" spans="1:2">
      <c r="A26" s="51" t="s">
        <v>616</v>
      </c>
    </row>
    <row r="27" spans="1:2">
      <c r="A27" s="74" t="s">
        <v>44</v>
      </c>
      <c r="B27" s="51">
        <f>(0.0022*(0.03)^0.91*(2)^1.02)</f>
        <v>1.8350741528605269E-4</v>
      </c>
    </row>
    <row r="28" spans="1:2">
      <c r="A28" s="74" t="s">
        <v>45</v>
      </c>
      <c r="B28" s="51">
        <f>(0.00054*(0.03)^0.91*(2)^1.02)</f>
        <v>4.5042729206576564E-5</v>
      </c>
    </row>
  </sheetData>
  <mergeCells count="14">
    <mergeCell ref="A12:A13"/>
    <mergeCell ref="B12:B13"/>
    <mergeCell ref="F12:P12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53" firstPageNumber="16" orientation="landscape" useFirstPageNumber="1" r:id="rId1"/>
  <headerFooter alignWithMargins="0">
    <oddHeader>&amp;CTable A-3
Construction and Operations Worker Commute Emission Calculations
Sycamore to Peñasquitos 230 kV Transmission Line Project
Segment A</oddHeader>
    <oddFooter>&amp;CA-3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3"/>
  <sheetViews>
    <sheetView view="pageLayout" topLeftCell="A37" zoomScale="60" zoomScaleNormal="75" zoomScalePageLayoutView="60" workbookViewId="0">
      <selection activeCell="A61" sqref="A61:A67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9.28515625" style="1" customWidth="1"/>
    <col min="5" max="10" width="14.85546875" style="2" customWidth="1"/>
    <col min="11" max="11" width="13.7109375" style="2" hidden="1" customWidth="1"/>
    <col min="12" max="12" width="13.28515625" style="2" hidden="1" customWidth="1"/>
    <col min="13" max="13" width="13.140625" style="2" hidden="1" customWidth="1"/>
    <col min="14" max="14" width="12" style="3" hidden="1" customWidth="1"/>
    <col min="15" max="15" width="11.140625" customWidth="1"/>
    <col min="16" max="16" width="8.42578125" hidden="1" customWidth="1"/>
    <col min="17" max="17" width="10.28515625" style="4" customWidth="1"/>
    <col min="18" max="22" width="9.140625" style="4" customWidth="1"/>
    <col min="23" max="23" width="11.28515625" style="5" hidden="1" customWidth="1"/>
    <col min="24" max="25" width="0" style="4" hidden="1" customWidth="1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41" customWidth="1"/>
  </cols>
  <sheetData>
    <row r="1" spans="1:25">
      <c r="A1" s="3" t="s">
        <v>638</v>
      </c>
    </row>
    <row r="3" spans="1:25">
      <c r="A3" s="7">
        <v>2016</v>
      </c>
      <c r="B3" s="8"/>
      <c r="C3" s="8"/>
      <c r="D3" s="8"/>
      <c r="E3" s="643" t="s">
        <v>0</v>
      </c>
      <c r="F3" s="644"/>
      <c r="G3" s="644"/>
      <c r="H3" s="644"/>
      <c r="I3" s="644"/>
      <c r="J3" s="644"/>
      <c r="K3" s="644"/>
      <c r="L3" s="644"/>
      <c r="M3" s="606"/>
      <c r="N3" s="7"/>
      <c r="O3" s="7"/>
      <c r="P3" s="7"/>
      <c r="Q3" s="645" t="s">
        <v>1</v>
      </c>
      <c r="R3" s="644"/>
      <c r="S3" s="644"/>
      <c r="T3" s="644"/>
      <c r="U3" s="644"/>
      <c r="V3" s="644"/>
      <c r="W3" s="644"/>
      <c r="X3" s="644"/>
      <c r="Y3" s="10"/>
    </row>
    <row r="4" spans="1:25" ht="53.25" customHeight="1">
      <c r="A4" s="477" t="s">
        <v>300</v>
      </c>
      <c r="B4" s="478" t="s">
        <v>3</v>
      </c>
      <c r="C4" s="478" t="s">
        <v>4</v>
      </c>
      <c r="D4" s="478" t="s">
        <v>5</v>
      </c>
      <c r="E4" s="479" t="s">
        <v>366</v>
      </c>
      <c r="F4" s="479" t="s">
        <v>370</v>
      </c>
      <c r="G4" s="479" t="s">
        <v>369</v>
      </c>
      <c r="H4" s="479" t="s">
        <v>368</v>
      </c>
      <c r="I4" s="479" t="s">
        <v>367</v>
      </c>
      <c r="J4" s="479" t="s">
        <v>371</v>
      </c>
      <c r="K4" s="479" t="s">
        <v>523</v>
      </c>
      <c r="L4" s="479" t="s">
        <v>524</v>
      </c>
      <c r="M4" s="479" t="s">
        <v>525</v>
      </c>
      <c r="N4" s="478" t="s">
        <v>6</v>
      </c>
      <c r="O4" s="478" t="s">
        <v>551</v>
      </c>
      <c r="P4" s="478" t="s">
        <v>8</v>
      </c>
      <c r="Q4" s="480" t="s">
        <v>550</v>
      </c>
      <c r="R4" s="480" t="s">
        <v>549</v>
      </c>
      <c r="S4" s="480" t="s">
        <v>548</v>
      </c>
      <c r="T4" s="480" t="s">
        <v>547</v>
      </c>
      <c r="U4" s="480" t="s">
        <v>546</v>
      </c>
      <c r="V4" s="480" t="s">
        <v>545</v>
      </c>
      <c r="W4" s="481" t="s">
        <v>544</v>
      </c>
      <c r="X4" s="480" t="s">
        <v>543</v>
      </c>
      <c r="Y4" s="480" t="s">
        <v>542</v>
      </c>
    </row>
    <row r="5" spans="1:25" s="3" customFormat="1" hidden="1">
      <c r="A5" s="12" t="s">
        <v>18</v>
      </c>
      <c r="B5" s="13"/>
      <c r="C5" s="13"/>
      <c r="D5" s="13"/>
      <c r="E5" s="14"/>
      <c r="F5" s="14"/>
      <c r="G5" s="14"/>
      <c r="H5" s="14"/>
      <c r="I5" s="14"/>
      <c r="J5" s="14"/>
      <c r="K5" s="14"/>
      <c r="L5" s="14"/>
      <c r="M5" s="14"/>
      <c r="N5" s="12"/>
      <c r="O5" s="12"/>
      <c r="P5" s="12"/>
      <c r="Q5" s="15"/>
      <c r="R5" s="15"/>
      <c r="S5" s="15"/>
      <c r="T5" s="15"/>
      <c r="U5" s="15"/>
      <c r="V5" s="15"/>
      <c r="W5" s="16"/>
      <c r="X5" s="15"/>
      <c r="Y5" s="15"/>
    </row>
    <row r="6" spans="1:25" s="3" customFormat="1" hidden="1">
      <c r="A6" s="12"/>
      <c r="B6" s="13"/>
      <c r="C6" s="13"/>
      <c r="D6" s="13"/>
      <c r="E6" s="14"/>
      <c r="F6" s="14"/>
      <c r="G6" s="14"/>
      <c r="H6" s="14"/>
      <c r="I6" s="14"/>
      <c r="J6" s="14"/>
      <c r="K6" s="14"/>
      <c r="L6" s="14"/>
      <c r="M6" s="14"/>
      <c r="N6" s="12"/>
      <c r="O6" s="12"/>
      <c r="P6" s="12"/>
      <c r="Q6" s="15"/>
      <c r="R6" s="15"/>
      <c r="S6" s="15"/>
      <c r="T6" s="15"/>
      <c r="U6" s="15"/>
      <c r="V6" s="15"/>
      <c r="W6" s="16"/>
      <c r="X6" s="15"/>
      <c r="Y6" s="15"/>
    </row>
    <row r="7" spans="1:25" s="3" customFormat="1">
      <c r="A7" s="12" t="s">
        <v>541</v>
      </c>
      <c r="B7" s="19"/>
      <c r="C7" s="13"/>
      <c r="D7" s="13"/>
      <c r="E7" s="14"/>
      <c r="F7" s="14"/>
      <c r="G7" s="14"/>
      <c r="H7" s="14"/>
      <c r="I7" s="14"/>
      <c r="J7" s="14"/>
      <c r="K7" s="14"/>
      <c r="L7" s="14"/>
      <c r="M7" s="14"/>
      <c r="N7" s="17"/>
      <c r="O7" s="17"/>
      <c r="P7" s="17"/>
      <c r="Q7" s="15"/>
      <c r="R7" s="15"/>
      <c r="S7" s="15"/>
      <c r="T7" s="15"/>
      <c r="U7" s="15"/>
      <c r="V7" s="15"/>
      <c r="W7" s="16"/>
      <c r="X7" s="15"/>
      <c r="Y7" s="15"/>
    </row>
    <row r="8" spans="1:25" s="3" customFormat="1">
      <c r="A8" s="23" t="s">
        <v>353</v>
      </c>
      <c r="B8" s="19" t="s">
        <v>20</v>
      </c>
      <c r="C8" s="20">
        <v>175</v>
      </c>
      <c r="D8" s="20">
        <v>0.38</v>
      </c>
      <c r="E8" s="21">
        <v>4.3256007659526006E-3</v>
      </c>
      <c r="F8" s="22">
        <v>4.8835396909419744E-2</v>
      </c>
      <c r="G8" s="22">
        <v>0.16205321223398358</v>
      </c>
      <c r="H8" s="21">
        <v>1.5858778701522102E-4</v>
      </c>
      <c r="I8" s="22">
        <v>6.1483953578778193E-4</v>
      </c>
      <c r="J8" s="23">
        <v>5.6565237292475806E-4</v>
      </c>
      <c r="K8" s="24">
        <v>16.040850696664478</v>
      </c>
      <c r="L8" s="21">
        <f>0.0403*0.00492436720173236</f>
        <v>1.9845199822981412E-4</v>
      </c>
      <c r="M8" s="25">
        <f t="shared" ref="M8" si="0">0.095*G8</f>
        <v>1.539505516222844E-2</v>
      </c>
      <c r="N8" s="336">
        <v>1</v>
      </c>
      <c r="O8" s="615">
        <v>659.23750771128937</v>
      </c>
      <c r="P8" s="37"/>
      <c r="Q8" s="28">
        <f t="shared" ref="Q8:V9" si="1">E8*$O8/2000</f>
        <v>1.4257991341503184E-3</v>
      </c>
      <c r="R8" s="28">
        <f t="shared" si="1"/>
        <v>1.6097062673328735E-2</v>
      </c>
      <c r="S8" s="28">
        <f t="shared" si="1"/>
        <v>5.341577787486998E-2</v>
      </c>
      <c r="T8" s="28">
        <f t="shared" si="1"/>
        <v>5.2273508732681543E-5</v>
      </c>
      <c r="U8" s="28">
        <f t="shared" si="1"/>
        <v>2.0266264160755175E-4</v>
      </c>
      <c r="V8" s="28">
        <f t="shared" si="1"/>
        <v>1.8644963027894716E-4</v>
      </c>
      <c r="W8" s="426">
        <v>7.1596648305896062</v>
      </c>
      <c r="X8" s="426">
        <v>8.8576960109832661E-5</v>
      </c>
      <c r="Y8" s="426">
        <v>6.8714207927210317E-3</v>
      </c>
    </row>
    <row r="9" spans="1:25" s="3" customFormat="1">
      <c r="A9" s="18" t="s">
        <v>354</v>
      </c>
      <c r="B9" s="19" t="s">
        <v>20</v>
      </c>
      <c r="C9" s="20">
        <v>175</v>
      </c>
      <c r="D9" s="20">
        <v>0.38</v>
      </c>
      <c r="E9" s="21">
        <v>4.3256007659526006E-3</v>
      </c>
      <c r="F9" s="22">
        <v>4.8835396909419744E-2</v>
      </c>
      <c r="G9" s="22">
        <v>0.16205321223398358</v>
      </c>
      <c r="H9" s="21">
        <v>1.5858778701522102E-4</v>
      </c>
      <c r="I9" s="22">
        <v>6.1483953578778193E-4</v>
      </c>
      <c r="J9" s="23">
        <v>5.6565237292475806E-4</v>
      </c>
      <c r="K9" s="24">
        <v>16.040850696664478</v>
      </c>
      <c r="L9" s="21">
        <f>0.0403*0.00492436720173236</f>
        <v>1.9845199822981412E-4</v>
      </c>
      <c r="M9" s="25">
        <f t="shared" ref="M9" si="2">0.095*G9</f>
        <v>1.539505516222844E-2</v>
      </c>
      <c r="N9" s="336">
        <v>2</v>
      </c>
      <c r="O9" s="616">
        <v>1214.9000000000001</v>
      </c>
      <c r="P9" s="307"/>
      <c r="Q9" s="28">
        <f t="shared" si="1"/>
        <v>2.6275861852779071E-3</v>
      </c>
      <c r="R9" s="28">
        <f t="shared" si="1"/>
        <v>2.9665061852627028E-2</v>
      </c>
      <c r="S9" s="28">
        <f t="shared" si="1"/>
        <v>9.843922377153333E-2</v>
      </c>
      <c r="T9" s="28">
        <f t="shared" si="1"/>
        <v>9.6334151222396018E-5</v>
      </c>
      <c r="U9" s="28">
        <f t="shared" si="1"/>
        <v>3.7348427601428818E-4</v>
      </c>
      <c r="V9" s="28">
        <f t="shared" si="1"/>
        <v>3.4360553393314431E-4</v>
      </c>
      <c r="W9" s="426">
        <v>17.46259714777953</v>
      </c>
      <c r="X9" s="426">
        <v>2.1604136612154309E-4</v>
      </c>
      <c r="Y9" s="426">
        <v>9.378718475606799E-4</v>
      </c>
    </row>
    <row r="10" spans="1:25" s="3" customFormat="1">
      <c r="A10" s="18" t="s">
        <v>19</v>
      </c>
      <c r="B10" s="19" t="s">
        <v>20</v>
      </c>
      <c r="C10" s="20">
        <v>78</v>
      </c>
      <c r="D10" s="20">
        <f>VLOOKUP(A10,'[1]Offroad Tiers LF'!$B$6:$C$40,2,FALSE)</f>
        <v>0.48</v>
      </c>
      <c r="E10" s="21">
        <f>0.744/453.59</f>
        <v>1.6402478008774445E-3</v>
      </c>
      <c r="F10" s="463">
        <f>IF($D10&lt;11,'Offroad Tiers EF'!$AN$5,IF($D10&lt;25,'Offroad Tiers EF'!$AN$6,IF($D10&lt;50,'Offroad Tiers EF'!$AN$7,IF($D10&lt;75,'Offroad Tiers EF'!$AN$8,IF($D10&lt;100,'Offroad Tiers EF'!$AN$9,IF($D10&lt;175,'Offroad Tiers EF'!$AN$10,IF($D10&lt;300,'Offroad Tiers EF'!$AN$11,IF($D10&lt;600,'Offroad Tiers EF'!$AN$12,"!"))))))))</f>
        <v>1.3227513227513227E-2</v>
      </c>
      <c r="G10" s="463">
        <f>IF($D10&lt;11,'Offroad Tiers EF'!$AM$5,IF($D10&lt;25,'Offroad Tiers EF'!$AM$6,IF($D10&lt;50,'Offroad Tiers EF'!$AM$7,IF($D10&lt;75,'Offroad Tiers EF'!$AM$8,IF($D10&lt;100,'Offroad Tiers EF'!$AM$9,IF($D10&lt;175,'Offroad Tiers EF'!$AM$10,IF($D10&lt;300,'Offroad Tiers EF'!$AM$11,IF($D10&lt;600,'Offroad Tiers EF'!$AM$12,"!"))))))))</f>
        <v>1.1728395061728392E-2</v>
      </c>
      <c r="H10" s="21">
        <f>0.006/453.59</f>
        <v>1.3227804845785844E-5</v>
      </c>
      <c r="I10" s="22">
        <f>IF($D10&lt;11,'Offroad Tiers EF'!$AO$5,IF($D10&lt;25,'Offroad Tiers EF'!$AO$6,IF($D10&lt;50,'Offroad Tiers EF'!$AO$7,IF($D10&lt;75,'Offroad Tiers EF'!$AO$8,IF($D10&lt;100,'Offroad Tiers EF'!$AO$9,IF($D10&lt;175,'Offroad Tiers EF'!$AO$10,IF($D10&lt;300,'Offroad Tiers EF'!$AO$11,IF($D10&lt;600,'Offroad Tiers EF'!$AO$12,"!"))))))))</f>
        <v>1.3227513227513227E-3</v>
      </c>
      <c r="J10" s="23">
        <f t="shared" ref="J10" si="3">0.89*I10</f>
        <v>1.1772486772486772E-3</v>
      </c>
      <c r="K10" s="24">
        <f>568.299/453.59</f>
        <v>1.2528913776758748</v>
      </c>
      <c r="L10" s="21">
        <f>0.067/453.59</f>
        <v>1.4771048744460858E-4</v>
      </c>
      <c r="M10" s="25">
        <v>9.8885030864197514E-4</v>
      </c>
      <c r="N10" s="26">
        <v>1</v>
      </c>
      <c r="O10" s="616">
        <v>1632.9418719211824</v>
      </c>
      <c r="P10" s="27">
        <v>125</v>
      </c>
      <c r="Q10" s="28">
        <f>$C10*$D10*E10*$O10/2000</f>
        <v>5.0140196765182679E-2</v>
      </c>
      <c r="R10" s="28">
        <f t="shared" ref="R10:V10" si="4">$C10*$D10*F10*$O10/2000</f>
        <v>0.40434751114238798</v>
      </c>
      <c r="S10" s="28">
        <f t="shared" si="4"/>
        <v>0.35852145987958395</v>
      </c>
      <c r="T10" s="28">
        <f t="shared" si="4"/>
        <v>4.0435642552566682E-4</v>
      </c>
      <c r="U10" s="28">
        <f t="shared" si="4"/>
        <v>4.0434751114238797E-2</v>
      </c>
      <c r="V10" s="28">
        <f t="shared" si="4"/>
        <v>3.598692849167253E-2</v>
      </c>
      <c r="W10" s="426">
        <v>118.30258898749307</v>
      </c>
      <c r="X10" s="426">
        <v>1.3947364788891123E-2</v>
      </c>
      <c r="Y10" s="426">
        <v>9.3370864959125846E-2</v>
      </c>
    </row>
    <row r="11" spans="1:25" s="3" customFormat="1">
      <c r="A11" s="18" t="s">
        <v>212</v>
      </c>
      <c r="B11" s="19" t="s">
        <v>20</v>
      </c>
      <c r="C11" s="20">
        <v>97</v>
      </c>
      <c r="D11" s="20">
        <v>0.37</v>
      </c>
      <c r="E11" s="21">
        <f>0.576/453.59</f>
        <v>1.2698692651954408E-3</v>
      </c>
      <c r="F11" s="556">
        <f>IF($C11&lt;11,'[9]Offroad Tiers EF (2)'!$AN$4,IF($C11&lt;25,'[9]Offroad Tiers EF (2)'!$AN$5,IF($C11&lt;50,'[9]Offroad Tiers EF (2)'!$AN$6,IF($C11&lt;75,'[9]Offroad Tiers EF (2)'!$AN$7,IF($C11&lt;100,'[9]Offroad Tiers EF (2)'!$AN$8,IF($C11&lt;175,'[9]Offroad Tiers EF (2)'!$AN$9,IF($C11&lt;300,'[9]Offroad Tiers EF (2)'!$AN$10,IF($C11&lt;600,'[9]Offroad Tiers EF (2)'!$AN$11,"!"))))))))</f>
        <v>8.1569664902998232E-3</v>
      </c>
      <c r="G11" s="556">
        <f>IF($C11&lt;11,'[9]Offroad Tiers EF (2)'!$AM$4,IF($C11&lt;25,'[9]Offroad Tiers EF (2)'!$AM$5,IF($C11&lt;50,'[9]Offroad Tiers EF (2)'!$AM$6,IF($C11&lt;75,'[9]Offroad Tiers EF (2)'!$AM$7,IF($C11&lt;100,'[9]Offroad Tiers EF (2)'!$AM$8,IF($C11&lt;175,'[9]Offroad Tiers EF (2)'!$AM$9,IF($C11&lt;300,'[9]Offroad Tiers EF (2)'!$AM$10,IF($C11&lt;600,'[9]Offroad Tiers EF (2)'!$AM$11,"!"))))))))</f>
        <v>1.0408950617283948E-2</v>
      </c>
      <c r="H11" s="21">
        <f>0.006/453.59</f>
        <v>1.3227804845785844E-5</v>
      </c>
      <c r="I11" s="556">
        <f>IF($C11&lt;11,'[9]Offroad Tiers EF (2)'!$AO$4,IF($C11&lt;25,'[9]Offroad Tiers EF (2)'!$AO$5,IF($C11&lt;50,'[9]Offroad Tiers EF (2)'!$AO$6,IF($C11&lt;75,'[9]Offroad Tiers EF (2)'!$AO$7,IF($C11&lt;100,'[9]Offroad Tiers EF (2)'!$AO$8,IF($C11&lt;175,'[9]Offroad Tiers EF (2)'!$AO$9,IF($C11&lt;300,'[9]Offroad Tiers EF (2)'!$AO$10,IF($C11&lt;600,'[9]Offroad Tiers EF (2)'!$AO$11,"!"))))))))</f>
        <v>6.6137566137566134E-4</v>
      </c>
      <c r="J11" s="23">
        <f>0.89*I11</f>
        <v>5.8862433862433858E-4</v>
      </c>
      <c r="K11" s="24">
        <f>568.299/453.59</f>
        <v>1.2528913776758748</v>
      </c>
      <c r="L11" s="21">
        <f>0.051/453.59</f>
        <v>1.1243634118917966E-4</v>
      </c>
      <c r="M11" s="25">
        <v>9.8885030864197514E-4</v>
      </c>
      <c r="N11" s="26">
        <v>1</v>
      </c>
      <c r="O11" s="616">
        <v>1049.318181818182</v>
      </c>
      <c r="P11" s="27"/>
      <c r="Q11" s="28">
        <f>$C11*$D11*E11*$O11/2000</f>
        <v>2.3911657023062482E-2</v>
      </c>
      <c r="R11" s="28">
        <f t="shared" ref="R11" si="5">$C11*$D11*F11*$O11/2000</f>
        <v>0.15359579951298705</v>
      </c>
      <c r="S11" s="28">
        <f t="shared" ref="S11" si="6">$C11*$D11*G11*$O11/2000</f>
        <v>0.19600069389204544</v>
      </c>
      <c r="T11" s="28">
        <f t="shared" ref="T11" si="7">$C11*$D11*H11*$O11/2000</f>
        <v>2.4907976065690089E-4</v>
      </c>
      <c r="U11" s="28">
        <f t="shared" ref="U11" si="8">$C11*$D11*I11*$O11/2000</f>
        <v>1.2453713474025976E-2</v>
      </c>
      <c r="V11" s="28">
        <f t="shared" ref="V11" si="9">$C11*$D11*J11*$O11/2000</f>
        <v>1.1083804991883118E-2</v>
      </c>
      <c r="W11" s="426">
        <v>58.497354073505193</v>
      </c>
      <c r="X11" s="426">
        <v>5.2496398159221887E-3</v>
      </c>
      <c r="Y11" s="426">
        <v>4.6169306981446202E-2</v>
      </c>
    </row>
    <row r="12" spans="1:25" s="3" customFormat="1">
      <c r="A12" s="23" t="s">
        <v>540</v>
      </c>
      <c r="B12" s="19" t="s">
        <v>20</v>
      </c>
      <c r="C12" s="20">
        <v>175</v>
      </c>
      <c r="D12" s="20">
        <v>0.38</v>
      </c>
      <c r="E12" s="21">
        <v>4.3256007659526006E-3</v>
      </c>
      <c r="F12" s="22">
        <v>4.8835396909419744E-2</v>
      </c>
      <c r="G12" s="22">
        <v>0.16205321223398358</v>
      </c>
      <c r="H12" s="21">
        <v>1.5858778701522102E-4</v>
      </c>
      <c r="I12" s="22">
        <v>6.1483953578778193E-4</v>
      </c>
      <c r="J12" s="23">
        <v>5.6565237292475806E-4</v>
      </c>
      <c r="K12" s="24">
        <v>16.040850696664478</v>
      </c>
      <c r="L12" s="21">
        <f>0.0403*0.00492436720173236</f>
        <v>1.9845199822981412E-4</v>
      </c>
      <c r="M12" s="25">
        <f t="shared" ref="M12" si="10">0.095*G12</f>
        <v>1.539505516222844E-2</v>
      </c>
      <c r="N12" s="26">
        <v>1</v>
      </c>
      <c r="O12" s="615">
        <v>210</v>
      </c>
      <c r="P12" s="27"/>
      <c r="Q12" s="28">
        <f t="shared" ref="Q12:V12" si="11">E12*$O12/2000</f>
        <v>4.5418808042502304E-4</v>
      </c>
      <c r="R12" s="28">
        <f t="shared" si="11"/>
        <v>5.1277166754890727E-3</v>
      </c>
      <c r="S12" s="28">
        <f t="shared" si="11"/>
        <v>1.7015587284568277E-2</v>
      </c>
      <c r="T12" s="28">
        <f t="shared" si="11"/>
        <v>1.6651717636598208E-5</v>
      </c>
      <c r="U12" s="28">
        <f t="shared" si="11"/>
        <v>6.45581512577171E-5</v>
      </c>
      <c r="V12" s="28">
        <f t="shared" si="11"/>
        <v>5.9393499157099598E-5</v>
      </c>
      <c r="W12" s="426">
        <v>3.0559545008614175</v>
      </c>
      <c r="X12" s="426">
        <v>3.7807239071270036E-5</v>
      </c>
      <c r="Y12" s="426">
        <v>2.9329235090882451E-3</v>
      </c>
    </row>
    <row r="13" spans="1:25" s="3" customFormat="1">
      <c r="A13" s="23" t="s">
        <v>22</v>
      </c>
      <c r="B13" s="19" t="s">
        <v>20</v>
      </c>
      <c r="C13" s="20">
        <v>255</v>
      </c>
      <c r="D13" s="20">
        <v>0.4</v>
      </c>
      <c r="E13" s="21">
        <f>0.599/453.59</f>
        <v>1.3205758504376199E-3</v>
      </c>
      <c r="F13" s="463">
        <f>IF($D13&lt;11,'Offroad Tiers EF'!$AN$5,IF($D13&lt;25,'Offroad Tiers EF'!$AN$6,IF($D13&lt;50,'Offroad Tiers EF'!$AN$7,IF($D13&lt;75,'Offroad Tiers EF'!$AN$8,IF($D13&lt;100,'Offroad Tiers EF'!$AN$9,IF($D13&lt;175,'Offroad Tiers EF'!$AN$10,IF($D13&lt;300,'Offroad Tiers EF'!$AN$11,IF($D13&lt;600,'Offroad Tiers EF'!$AN$12,"!"))))))))</f>
        <v>1.3227513227513227E-2</v>
      </c>
      <c r="G13" s="463">
        <f>IF($D13&lt;11,'Offroad Tiers EF'!$AM$5,IF($D13&lt;25,'Offroad Tiers EF'!$AM$6,IF($D13&lt;50,'Offroad Tiers EF'!$AM$7,IF($D13&lt;75,'Offroad Tiers EF'!$AM$8,IF($D13&lt;100,'Offroad Tiers EF'!$AM$9,IF($D13&lt;175,'Offroad Tiers EF'!$AM$10,IF($D13&lt;300,'Offroad Tiers EF'!$AM$11,IF($D13&lt;600,'Offroad Tiers EF'!$AM$12,"!"))))))))</f>
        <v>1.1728395061728392E-2</v>
      </c>
      <c r="H13" s="21">
        <f>0.006/453.59</f>
        <v>1.3227804845785844E-5</v>
      </c>
      <c r="I13" s="22">
        <f>IF($D13&lt;11,'Offroad Tiers EF'!$AO$5,IF($D13&lt;25,'Offroad Tiers EF'!$AO$6,IF($D13&lt;50,'Offroad Tiers EF'!$AO$7,IF($D13&lt;75,'Offroad Tiers EF'!$AO$8,IF($D13&lt;100,'Offroad Tiers EF'!$AO$9,IF($D13&lt;175,'Offroad Tiers EF'!$AO$10,IF($D13&lt;300,'Offroad Tiers EF'!$AO$11,IF($D13&lt;600,'Offroad Tiers EF'!$AO$12,"!"))))))))</f>
        <v>1.3227513227513227E-3</v>
      </c>
      <c r="J13" s="23">
        <f t="shared" ref="J13" si="12">0.89*I13</f>
        <v>1.1772486772486772E-3</v>
      </c>
      <c r="K13" s="24">
        <f>568.299/453.59</f>
        <v>1.2528913776758748</v>
      </c>
      <c r="L13" s="21">
        <f>0.054/453.59</f>
        <v>1.1905024361207258E-4</v>
      </c>
      <c r="M13" s="25">
        <v>8.6151344797178115E-4</v>
      </c>
      <c r="N13" s="26">
        <v>1</v>
      </c>
      <c r="O13" s="615">
        <v>832.80000000000018</v>
      </c>
      <c r="P13" s="27"/>
      <c r="Q13" s="28">
        <f>$C13*$D13*E13*$O13/2000</f>
        <v>5.6088553980466957E-2</v>
      </c>
      <c r="R13" s="28">
        <f t="shared" ref="R13:R14" si="13">$C13*$D13*F13*$O13/2000</f>
        <v>0.56180952380952387</v>
      </c>
      <c r="S13" s="28">
        <f t="shared" ref="S13:S14" si="14">$C13*$D13*G13*$O13/2000</f>
        <v>0.49813777777777773</v>
      </c>
      <c r="T13" s="28">
        <f t="shared" ref="T13:T14" si="15">$C13*$D13*H13*$O13/2000</f>
        <v>5.6182190965409315E-4</v>
      </c>
      <c r="U13" s="28">
        <f t="shared" ref="U13:U14" si="16">$C13*$D13*I13*$O13/2000</f>
        <v>5.6180952380952394E-2</v>
      </c>
      <c r="V13" s="28">
        <f t="shared" ref="V13:V14" si="17">$C13*$D13*J13*$O13/2000</f>
        <v>5.0001047619047626E-2</v>
      </c>
      <c r="W13" s="426">
        <v>152.33831585515935</v>
      </c>
      <c r="X13" s="426">
        <v>1.4475248163693064E-2</v>
      </c>
      <c r="Y13" s="426">
        <v>0.10475090665405233</v>
      </c>
    </row>
    <row r="14" spans="1:25" s="3" customFormat="1">
      <c r="A14" s="23" t="s">
        <v>310</v>
      </c>
      <c r="B14" s="19" t="s">
        <v>20</v>
      </c>
      <c r="C14" s="20">
        <v>81</v>
      </c>
      <c r="D14" s="20">
        <v>0.73</v>
      </c>
      <c r="E14" s="21">
        <f>0.62/453.59</f>
        <v>1.3668731673978703E-3</v>
      </c>
      <c r="F14" s="556">
        <f>IF($C14&lt;11,'[3]Offroad Tiers EF (2)'!$AN$4,IF($C14&lt;25,'[3]Offroad Tiers EF (2)'!$AN$5,IF($C14&lt;50,'[3]Offroad Tiers EF (2)'!$AN$6,IF($C14&lt;75,'[3]Offroad Tiers EF (2)'!$AN$7,IF($C14&lt;100,'[3]Offroad Tiers EF (2)'!$AN$8,IF($C14&lt;175,'[3]Offroad Tiers EF (2)'!$AN$9,IF($C14&lt;300,'[3]Offroad Tiers EF (2)'!$AN$10,IF($C14&lt;600,'[3]Offroad Tiers EF (2)'!$AN$11,"!"))))))))</f>
        <v>8.1569664902998232E-3</v>
      </c>
      <c r="G14" s="556">
        <f>IF($C14&lt;11,'[3]Offroad Tiers EF (2)'!$AM$4,IF($C14&lt;25,'[3]Offroad Tiers EF (2)'!$AM$5,IF($C14&lt;50,'[3]Offroad Tiers EF (2)'!$AM$6,IF($C14&lt;75,'[3]Offroad Tiers EF (2)'!$AM$7,IF($C14&lt;100,'[3]Offroad Tiers EF (2)'!$AM$8,IF($C14&lt;175,'[3]Offroad Tiers EF (2)'!$AM$9,IF($C14&lt;300,'[3]Offroad Tiers EF (2)'!$AM$10,IF($C14&lt;600,'[3]Offroad Tiers EF (2)'!$AM$11,"!"))))))))</f>
        <v>1.0408950617283948E-2</v>
      </c>
      <c r="H14" s="21">
        <f>0.006/453.59</f>
        <v>1.3227804845785844E-5</v>
      </c>
      <c r="I14" s="556">
        <f>IF($C14&lt;11,'[3]Offroad Tiers EF (2)'!$AO$4,IF($C14&lt;25,'[3]Offroad Tiers EF (2)'!$AO$5,IF($C14&lt;50,'[3]Offroad Tiers EF (2)'!$AO$6,IF($C14&lt;75,'[3]Offroad Tiers EF (2)'!$AO$7,IF($C14&lt;100,'[3]Offroad Tiers EF (2)'!$AO$8,IF($C14&lt;175,'[3]Offroad Tiers EF (2)'!$AO$9,IF($C14&lt;300,'[3]Offroad Tiers EF (2)'!$AO$10,IF($C14&lt;600,'[3]Offroad Tiers EF (2)'!$AO$11,"!"))))))))</f>
        <v>6.6137566137566134E-4</v>
      </c>
      <c r="J14" s="23">
        <f>0.89*I14</f>
        <v>5.8862433862433858E-4</v>
      </c>
      <c r="K14" s="24">
        <f>568.299/453.59</f>
        <v>1.2528913776758748</v>
      </c>
      <c r="L14" s="21">
        <f>0.055/453.59</f>
        <v>1.212548777530369E-4</v>
      </c>
      <c r="M14" s="25">
        <v>9.8885030864197514E-4</v>
      </c>
      <c r="N14" s="26">
        <v>2</v>
      </c>
      <c r="O14" s="615">
        <v>340</v>
      </c>
      <c r="P14" s="27">
        <v>125</v>
      </c>
      <c r="Q14" s="28">
        <f>$C14*$D14*E14*$O14/2000</f>
        <v>1.373994576600013E-2</v>
      </c>
      <c r="R14" s="28">
        <f t="shared" si="13"/>
        <v>8.1994642857142849E-2</v>
      </c>
      <c r="S14" s="28">
        <f t="shared" si="14"/>
        <v>0.10463181249999995</v>
      </c>
      <c r="T14" s="28">
        <f t="shared" si="15"/>
        <v>1.3296721709032386E-4</v>
      </c>
      <c r="U14" s="28">
        <f t="shared" si="16"/>
        <v>6.6482142857142851E-3</v>
      </c>
      <c r="V14" s="28">
        <f t="shared" si="17"/>
        <v>5.916910714285714E-3</v>
      </c>
      <c r="W14" s="426">
        <v>11.425373689136951</v>
      </c>
      <c r="X14" s="426">
        <v>1.1057481236154425E-3</v>
      </c>
      <c r="Y14" s="426">
        <v>9.017528973509931E-3</v>
      </c>
    </row>
    <row r="15" spans="1:25" s="3" customFormat="1">
      <c r="A15" s="23" t="s">
        <v>511</v>
      </c>
      <c r="B15" s="19" t="s">
        <v>20</v>
      </c>
      <c r="C15" s="20">
        <v>175</v>
      </c>
      <c r="D15" s="20">
        <v>0.38</v>
      </c>
      <c r="E15" s="21">
        <v>4.3256007659526006E-3</v>
      </c>
      <c r="F15" s="22">
        <v>4.8835396909419744E-2</v>
      </c>
      <c r="G15" s="22">
        <v>0.16205321223398358</v>
      </c>
      <c r="H15" s="21">
        <v>1.5858778701522102E-4</v>
      </c>
      <c r="I15" s="22">
        <v>6.1483953578778193E-4</v>
      </c>
      <c r="J15" s="23">
        <v>5.6565237292475806E-4</v>
      </c>
      <c r="K15" s="24">
        <v>16.040850696664478</v>
      </c>
      <c r="L15" s="21">
        <f>0.0403*0.00492436720173236</f>
        <v>1.9845199822981412E-4</v>
      </c>
      <c r="M15" s="25">
        <f t="shared" ref="M15:M16" si="18">0.095*G15</f>
        <v>1.539505516222844E-2</v>
      </c>
      <c r="N15" s="336">
        <v>3</v>
      </c>
      <c r="O15" s="615">
        <v>1056</v>
      </c>
      <c r="P15" s="37"/>
      <c r="Q15" s="28">
        <f t="shared" ref="Q15:V16" si="19">E15*$O15/2000</f>
        <v>2.2839172044229728E-3</v>
      </c>
      <c r="R15" s="28">
        <f t="shared" si="19"/>
        <v>2.5785089568173623E-2</v>
      </c>
      <c r="S15" s="28">
        <f t="shared" si="19"/>
        <v>8.5564096059543335E-2</v>
      </c>
      <c r="T15" s="28">
        <f t="shared" si="19"/>
        <v>8.3734351544036701E-5</v>
      </c>
      <c r="U15" s="28">
        <f t="shared" si="19"/>
        <v>3.2463527489594887E-4</v>
      </c>
      <c r="V15" s="28">
        <f t="shared" si="19"/>
        <v>2.9866445290427222E-4</v>
      </c>
      <c r="W15" s="426">
        <v>17.506253640648978</v>
      </c>
      <c r="X15" s="426">
        <v>2.1658146953684696E-4</v>
      </c>
      <c r="Y15" s="426">
        <v>1.6801461816348374E-2</v>
      </c>
    </row>
    <row r="16" spans="1:25" s="3" customFormat="1">
      <c r="A16" s="18" t="s">
        <v>379</v>
      </c>
      <c r="B16" s="19" t="s">
        <v>20</v>
      </c>
      <c r="C16" s="20">
        <v>175</v>
      </c>
      <c r="D16" s="20">
        <v>0.38</v>
      </c>
      <c r="E16" s="21">
        <v>4.3256007659526006E-3</v>
      </c>
      <c r="F16" s="22">
        <v>4.8835396909419744E-2</v>
      </c>
      <c r="G16" s="22">
        <v>0.16205321223398358</v>
      </c>
      <c r="H16" s="21">
        <v>1.5858778701522102E-4</v>
      </c>
      <c r="I16" s="22">
        <v>6.1483953578778193E-4</v>
      </c>
      <c r="J16" s="23">
        <v>5.6565237292475806E-4</v>
      </c>
      <c r="K16" s="24">
        <v>16.040850696664478</v>
      </c>
      <c r="L16" s="21">
        <f>0.0403*0.00492436720173236</f>
        <v>1.9845199822981412E-4</v>
      </c>
      <c r="M16" s="25">
        <f t="shared" si="18"/>
        <v>1.539505516222844E-2</v>
      </c>
      <c r="N16" s="336">
        <v>2</v>
      </c>
      <c r="O16" s="615">
        <v>1071.7313432835822</v>
      </c>
      <c r="P16" s="37"/>
      <c r="Q16" s="28">
        <f t="shared" si="19"/>
        <v>2.317940959701436E-3</v>
      </c>
      <c r="R16" s="28">
        <f t="shared" si="19"/>
        <v>2.6169212764759659E-2</v>
      </c>
      <c r="S16" s="28">
        <f t="shared" si="19"/>
        <v>8.6838753415473341E-2</v>
      </c>
      <c r="T16" s="28">
        <f t="shared" si="19"/>
        <v>8.4981751003096725E-5</v>
      </c>
      <c r="U16" s="28">
        <f t="shared" si="19"/>
        <v>3.2947140079684685E-4</v>
      </c>
      <c r="V16" s="28">
        <f t="shared" si="19"/>
        <v>3.0311368873309837E-4</v>
      </c>
      <c r="W16" s="426">
        <v>9.7353979098870855</v>
      </c>
      <c r="X16" s="426">
        <v>1.2044306161276028E-4</v>
      </c>
      <c r="Y16" s="426">
        <v>9.3434563218096952E-3</v>
      </c>
    </row>
    <row r="17" spans="1:32" s="3" customFormat="1">
      <c r="A17" s="18" t="s">
        <v>311</v>
      </c>
      <c r="B17" s="19" t="s">
        <v>20</v>
      </c>
      <c r="C17" s="20">
        <v>226</v>
      </c>
      <c r="D17" s="20">
        <v>0.28999999999999998</v>
      </c>
      <c r="E17" s="21">
        <f>0.443/453.59</f>
        <v>9.7665292444718802E-4</v>
      </c>
      <c r="F17" s="556">
        <f>IF($C17&lt;11,'[9]Offroad Tiers EF (2)'!$AN$4,IF($C17&lt;25,'[9]Offroad Tiers EF (2)'!$AN$5,IF($C17&lt;50,'[9]Offroad Tiers EF (2)'!$AN$6,IF($C17&lt;75,'[9]Offroad Tiers EF (2)'!$AN$7,IF($C17&lt;100,'[9]Offroad Tiers EF (2)'!$AN$8,IF($C17&lt;175,'[9]Offroad Tiers EF (2)'!$AN$9,IF($C17&lt;300,'[9]Offroad Tiers EF (2)'!$AN$10,IF($C17&lt;600,'[9]Offroad Tiers EF (2)'!$AN$11,"!"))))))))</f>
        <v>5.7319223985890649E-3</v>
      </c>
      <c r="G17" s="556">
        <f>IF($C17&lt;11,'[9]Offroad Tiers EF (2)'!$AM$4,IF($C17&lt;25,'[9]Offroad Tiers EF (2)'!$AM$5,IF($C17&lt;50,'[9]Offroad Tiers EF (2)'!$AM$6,IF($C17&lt;75,'[9]Offroad Tiers EF (2)'!$AM$7,IF($C17&lt;100,'[9]Offroad Tiers EF (2)'!$AM$8,IF($C17&lt;175,'[9]Offroad Tiers EF (2)'!$AM$9,IF($C17&lt;300,'[9]Offroad Tiers EF (2)'!$AM$10,IF($C17&lt;600,'[9]Offroad Tiers EF (2)'!$AM$11,"!"))))))))</f>
        <v>9.0685626102292756E-3</v>
      </c>
      <c r="H17" s="21">
        <f>0.006/453.59</f>
        <v>1.3227804845785844E-5</v>
      </c>
      <c r="I17" s="556">
        <f>IF($C17&lt;11,'[9]Offroad Tiers EF (2)'!$AO$4,IF($C17&lt;25,'[9]Offroad Tiers EF (2)'!$AO$5,IF($C17&lt;50,'[9]Offroad Tiers EF (2)'!$AO$6,IF($C17&lt;75,'[9]Offroad Tiers EF (2)'!$AO$7,IF($C17&lt;100,'[9]Offroad Tiers EF (2)'!$AO$8,IF($C17&lt;175,'[9]Offroad Tiers EF (2)'!$AO$9,IF($C17&lt;300,'[9]Offroad Tiers EF (2)'!$AO$10,IF($C17&lt;600,'[9]Offroad Tiers EF (2)'!$AO$11,"!"))))))))</f>
        <v>3.3068783068783067E-4</v>
      </c>
      <c r="J17" s="23">
        <f>0.89*I17</f>
        <v>2.9431216931216929E-4</v>
      </c>
      <c r="K17" s="24">
        <f>568.299/453.59</f>
        <v>1.2528913776758748</v>
      </c>
      <c r="L17" s="21">
        <f>0.04/453.59</f>
        <v>8.8185365638572286E-5</v>
      </c>
      <c r="M17" s="25">
        <v>8.6151344797178115E-4</v>
      </c>
      <c r="N17" s="26">
        <v>1</v>
      </c>
      <c r="O17" s="616">
        <v>1537.4443686006825</v>
      </c>
      <c r="P17" s="27"/>
      <c r="Q17" s="28">
        <f>$C17*$D17*E17*$O17/2000</f>
        <v>4.920577838545085E-2</v>
      </c>
      <c r="R17" s="28">
        <f t="shared" ref="R17:R18" si="20">$C17*$D17*F17*$O17/2000</f>
        <v>0.28878601211092447</v>
      </c>
      <c r="S17" s="28">
        <f t="shared" ref="S17:S18" si="21">$C17*$D17*G17*$O17/2000</f>
        <v>0.45689279262241833</v>
      </c>
      <c r="T17" s="28">
        <f t="shared" ref="T17:T18" si="22">$C17*$D17*H17*$O17/2000</f>
        <v>6.6644395104448119E-4</v>
      </c>
      <c r="U17" s="28">
        <f t="shared" ref="U17:U18" si="23">$C17*$D17*I17*$O17/2000</f>
        <v>1.666073146793795E-2</v>
      </c>
      <c r="V17" s="28">
        <f t="shared" ref="V17:V18" si="24">$C17*$D17*J17*$O17/2000</f>
        <v>1.4828051006464772E-2</v>
      </c>
      <c r="W17" s="426">
        <v>112.85808659412899</v>
      </c>
      <c r="X17" s="426">
        <v>7.943571014140725E-3</v>
      </c>
      <c r="Y17" s="426">
        <v>7.7603502622522774E-2</v>
      </c>
    </row>
    <row r="18" spans="1:32" s="3" customFormat="1">
      <c r="A18" s="23" t="s">
        <v>309</v>
      </c>
      <c r="B18" s="19" t="s">
        <v>20</v>
      </c>
      <c r="C18" s="35">
        <v>82</v>
      </c>
      <c r="D18" s="35">
        <v>0.5</v>
      </c>
      <c r="E18" s="21">
        <f>0.257/453.59</f>
        <v>5.6659097422782695E-4</v>
      </c>
      <c r="F18" s="556">
        <f>IF($C18&lt;11,'[6]Offroad Tiers EF (2)'!$AN$4,IF($C18&lt;25,'[6]Offroad Tiers EF (2)'!$AN$5,IF($C18&lt;50,'[6]Offroad Tiers EF (2)'!$AN$6,IF($C18&lt;75,'[6]Offroad Tiers EF (2)'!$AN$7,IF($C18&lt;100,'[6]Offroad Tiers EF (2)'!$AN$8,IF($C18&lt;175,'[6]Offroad Tiers EF (2)'!$AN$9,IF($C18&lt;300,'[6]Offroad Tiers EF (2)'!$AN$10,IF($C18&lt;600,'[6]Offroad Tiers EF (2)'!$AN$11,"!"))))))))</f>
        <v>8.1569664902998232E-3</v>
      </c>
      <c r="G18" s="556">
        <f>IF($C18&lt;11,'[6]Offroad Tiers EF (2)'!$AM$4,IF($C18&lt;25,'[6]Offroad Tiers EF (2)'!$AM$5,IF($C18&lt;50,'[6]Offroad Tiers EF (2)'!$AM$6,IF($C18&lt;75,'[6]Offroad Tiers EF (2)'!$AM$7,IF($C18&lt;100,'[6]Offroad Tiers EF (2)'!$AM$8,IF($C18&lt;175,'[6]Offroad Tiers EF (2)'!$AM$9,IF($C18&lt;300,'[6]Offroad Tiers EF (2)'!$AM$10,IF($C18&lt;600,'[6]Offroad Tiers EF (2)'!$AM$11,"!"))))))))</f>
        <v>1.0408950617283948E-2</v>
      </c>
      <c r="H18" s="21">
        <f>0.006/453.59</f>
        <v>1.3227804845785844E-5</v>
      </c>
      <c r="I18" s="556">
        <f>IF($C18&lt;11,'[6]Offroad Tiers EF (2)'!$AO$4,IF($C18&lt;25,'[6]Offroad Tiers EF (2)'!$AO$5,IF($C18&lt;50,'[6]Offroad Tiers EF (2)'!$AO$6,IF($C18&lt;75,'[6]Offroad Tiers EF (2)'!$AO$7,IF($C18&lt;100,'[6]Offroad Tiers EF (2)'!$AO$8,IF($C18&lt;175,'[6]Offroad Tiers EF (2)'!$AO$9,IF($C18&lt;300,'[6]Offroad Tiers EF (2)'!$AO$10,IF($C18&lt;600,'[6]Offroad Tiers EF (2)'!$AO$11,"!"))))))))</f>
        <v>6.6137566137566134E-4</v>
      </c>
      <c r="J18" s="23">
        <f>0.89*I18</f>
        <v>5.8862433862433858E-4</v>
      </c>
      <c r="K18" s="24">
        <f>568.299/453.59</f>
        <v>1.2528913776758748</v>
      </c>
      <c r="L18" s="21">
        <f>0.092/453.59</f>
        <v>2.0282634096871626E-4</v>
      </c>
      <c r="M18" s="25">
        <v>9.8885030864197514E-4</v>
      </c>
      <c r="N18" s="336">
        <v>1</v>
      </c>
      <c r="O18" s="616">
        <v>550</v>
      </c>
      <c r="P18" s="307"/>
      <c r="Q18" s="28">
        <f>$C18*$D18*E18*$O18/2000</f>
        <v>6.3883132344187488E-3</v>
      </c>
      <c r="R18" s="28">
        <f t="shared" si="20"/>
        <v>9.1969797178130502E-2</v>
      </c>
      <c r="S18" s="28">
        <f t="shared" si="21"/>
        <v>0.11736091820987651</v>
      </c>
      <c r="T18" s="28">
        <f t="shared" si="22"/>
        <v>1.4914349963623537E-4</v>
      </c>
      <c r="U18" s="28">
        <f t="shared" si="23"/>
        <v>7.4570105820105812E-3</v>
      </c>
      <c r="V18" s="28">
        <f t="shared" si="24"/>
        <v>6.6367394179894174E-3</v>
      </c>
      <c r="W18" s="426">
        <v>13.514359503371272</v>
      </c>
      <c r="X18" s="426">
        <v>2.1877938801760284E-3</v>
      </c>
      <c r="Y18" s="426">
        <v>1.0666270679264343E-2</v>
      </c>
      <c r="Z18" s="326"/>
      <c r="AA18" s="326"/>
      <c r="AB18" s="326"/>
      <c r="AC18" s="326"/>
      <c r="AD18" s="326"/>
      <c r="AE18" s="326"/>
      <c r="AF18" s="326"/>
    </row>
    <row r="19" spans="1:32" s="3" customFormat="1">
      <c r="A19" s="23" t="s">
        <v>28</v>
      </c>
      <c r="B19" s="19" t="s">
        <v>20</v>
      </c>
      <c r="C19" s="20">
        <v>400</v>
      </c>
      <c r="D19" s="20">
        <v>0.38</v>
      </c>
      <c r="E19" s="21">
        <v>1.3185751208268195E-2</v>
      </c>
      <c r="F19" s="463">
        <v>7.3559955541215416E-2</v>
      </c>
      <c r="G19" s="463">
        <v>0.13177968713170507</v>
      </c>
      <c r="H19" s="21">
        <v>1.4824701038186291E-4</v>
      </c>
      <c r="I19" s="463">
        <v>3.4493889373674903E-4</v>
      </c>
      <c r="J19" s="23">
        <v>3.1734378223780945E-4</v>
      </c>
      <c r="K19" s="24">
        <v>14.994900960022223</v>
      </c>
      <c r="L19" s="21">
        <v>6.1244774059695129E-4</v>
      </c>
      <c r="M19" s="25">
        <v>1.2519070277511982E-2</v>
      </c>
      <c r="N19" s="26">
        <v>1</v>
      </c>
      <c r="O19" s="616">
        <v>13867.668045501552</v>
      </c>
      <c r="P19" s="27"/>
      <c r="Q19" s="28">
        <f t="shared" ref="Q19:V20" si="25">E19*$O19/2000</f>
        <v>9.1427810343417168E-2</v>
      </c>
      <c r="R19" s="28">
        <f t="shared" si="25"/>
        <v>0.51005252244371391</v>
      </c>
      <c r="S19" s="28">
        <f t="shared" si="25"/>
        <v>0.91373847814126929</v>
      </c>
      <c r="T19" s="28">
        <f t="shared" si="25"/>
        <v>1.0279201643568485E-3</v>
      </c>
      <c r="U19" s="28">
        <f t="shared" si="25"/>
        <v>2.391749037161885E-3</v>
      </c>
      <c r="V19" s="28">
        <f t="shared" si="25"/>
        <v>2.2004091141889365E-3</v>
      </c>
      <c r="W19" s="426">
        <v>136.74702159178392</v>
      </c>
      <c r="X19" s="426">
        <v>5.5852589243861493E-3</v>
      </c>
      <c r="Y19" s="426">
        <v>0.11416851489130836</v>
      </c>
    </row>
    <row r="20" spans="1:32" s="3" customFormat="1">
      <c r="A20" s="23" t="s">
        <v>356</v>
      </c>
      <c r="B20" s="19" t="s">
        <v>20</v>
      </c>
      <c r="C20" s="20">
        <v>175</v>
      </c>
      <c r="D20" s="20">
        <v>0.38</v>
      </c>
      <c r="E20" s="21">
        <v>4.3256007659526006E-3</v>
      </c>
      <c r="F20" s="22">
        <v>4.8835396909419744E-2</v>
      </c>
      <c r="G20" s="22">
        <v>0.16205321223398358</v>
      </c>
      <c r="H20" s="21">
        <v>1.5858778701522102E-4</v>
      </c>
      <c r="I20" s="22">
        <v>6.1483953578778193E-4</v>
      </c>
      <c r="J20" s="23">
        <v>5.6565237292475806E-4</v>
      </c>
      <c r="K20" s="24">
        <v>16.040850696664478</v>
      </c>
      <c r="L20" s="21">
        <f>0.0403*0.00492436720173236</f>
        <v>1.9845199822981412E-4</v>
      </c>
      <c r="M20" s="25">
        <f t="shared" ref="M20" si="26">0.095*G20</f>
        <v>1.539505516222844E-2</v>
      </c>
      <c r="N20" s="26">
        <v>1</v>
      </c>
      <c r="O20" s="615">
        <v>229.52209492635026</v>
      </c>
      <c r="P20" s="27"/>
      <c r="Q20" s="28">
        <f t="shared" si="25"/>
        <v>4.9641047480823307E-4</v>
      </c>
      <c r="R20" s="28">
        <f t="shared" si="25"/>
        <v>5.6044013026049153E-3</v>
      </c>
      <c r="S20" s="28">
        <f t="shared" si="25"/>
        <v>1.8597396380744181E-2</v>
      </c>
      <c r="T20" s="28">
        <f t="shared" si="25"/>
        <v>1.8199700552733689E-5</v>
      </c>
      <c r="U20" s="28">
        <f t="shared" si="25"/>
        <v>7.0559629148778214E-5</v>
      </c>
      <c r="V20" s="28">
        <f t="shared" si="25"/>
        <v>6.4914858816875792E-5</v>
      </c>
      <c r="W20" s="426">
        <v>2.750359050775276</v>
      </c>
      <c r="X20" s="426">
        <v>3.4026515164143037E-5</v>
      </c>
      <c r="Y20" s="426">
        <v>2.6396311581794204E-3</v>
      </c>
    </row>
    <row r="21" spans="1:32" s="3" customFormat="1">
      <c r="A21" s="23" t="s">
        <v>518</v>
      </c>
      <c r="B21" s="19" t="s">
        <v>20</v>
      </c>
      <c r="C21" s="20">
        <v>83</v>
      </c>
      <c r="D21" s="20">
        <v>0.4</v>
      </c>
      <c r="E21" s="21">
        <f>0.663/453.59</f>
        <v>1.4616724354593357E-3</v>
      </c>
      <c r="F21" s="463">
        <f>IF($D21&lt;11,'Offroad Tiers EF'!$AN$5,IF($D21&lt;25,'Offroad Tiers EF'!$AN$6,IF($D21&lt;50,'Offroad Tiers EF'!$AN$7,IF($D21&lt;75,'Offroad Tiers EF'!$AN$8,IF($D21&lt;100,'Offroad Tiers EF'!$AN$9,IF($D21&lt;175,'Offroad Tiers EF'!$AN$10,IF($D21&lt;300,'Offroad Tiers EF'!$AN$11,IF($D21&lt;600,'Offroad Tiers EF'!$AN$12,"!"))))))))</f>
        <v>1.3227513227513227E-2</v>
      </c>
      <c r="G21" s="463">
        <f>IF($D21&lt;11,'Offroad Tiers EF'!$AM$5,IF($D21&lt;25,'Offroad Tiers EF'!$AM$6,IF($D21&lt;50,'Offroad Tiers EF'!$AM$7,IF($D21&lt;75,'Offroad Tiers EF'!$AM$8,IF($D21&lt;100,'Offroad Tiers EF'!$AM$9,IF($D21&lt;175,'Offroad Tiers EF'!$AM$10,IF($D21&lt;300,'Offroad Tiers EF'!$AM$11,IF($D21&lt;600,'Offroad Tiers EF'!$AM$12,"!"))))))))</f>
        <v>1.1728395061728392E-2</v>
      </c>
      <c r="H21" s="21">
        <f t="shared" ref="H21:H32" si="27">0.006/453.59</f>
        <v>1.3227804845785844E-5</v>
      </c>
      <c r="I21" s="22">
        <f>IF($D21&lt;11,'Offroad Tiers EF'!$AO$5,IF($D21&lt;25,'Offroad Tiers EF'!$AO$6,IF($D21&lt;50,'Offroad Tiers EF'!$AO$7,IF($D21&lt;75,'Offroad Tiers EF'!$AO$8,IF($D21&lt;100,'Offroad Tiers EF'!$AO$9,IF($D21&lt;175,'Offroad Tiers EF'!$AO$10,IF($D21&lt;300,'Offroad Tiers EF'!$AO$11,IF($D21&lt;600,'Offroad Tiers EF'!$AO$12,"!"))))))))</f>
        <v>1.3227513227513227E-3</v>
      </c>
      <c r="J21" s="23">
        <f t="shared" ref="J21:J22" si="28">0.89*I21</f>
        <v>1.1772486772486772E-3</v>
      </c>
      <c r="K21" s="24">
        <f>568.299/453.59</f>
        <v>1.2528913776758748</v>
      </c>
      <c r="L21" s="21">
        <f>0.059/453.59</f>
        <v>1.3007341431689411E-4</v>
      </c>
      <c r="M21" s="25">
        <v>9.8885030864197514E-4</v>
      </c>
      <c r="N21" s="26">
        <v>1</v>
      </c>
      <c r="O21" s="615">
        <v>374.0625</v>
      </c>
      <c r="P21" s="27"/>
      <c r="Q21" s="28">
        <f>$C21*$D21*E21*$O21/2000</f>
        <v>9.0761636334575294E-3</v>
      </c>
      <c r="R21" s="28">
        <f t="shared" ref="R21:R23" si="29">$C21*$D21*F21*$O21/2000</f>
        <v>8.2135416666666669E-2</v>
      </c>
      <c r="S21" s="28">
        <f t="shared" ref="S21:S23" si="30">$C21*$D21*G21*$O21/2000</f>
        <v>7.2826736111111109E-2</v>
      </c>
      <c r="T21" s="28">
        <f t="shared" ref="T21:T23" si="31">$C21*$D21*H21*$O21/2000</f>
        <v>8.2137227452104328E-5</v>
      </c>
      <c r="U21" s="28">
        <f t="shared" ref="U21:U23" si="32">$C21*$D21*I21*$O21/2000</f>
        <v>8.2135416666666659E-3</v>
      </c>
      <c r="V21" s="28">
        <f t="shared" ref="V21:V23" si="33">$C21*$D21*J21*$O21/2000</f>
        <v>7.3100520833333325E-3</v>
      </c>
      <c r="W21" s="426">
        <v>64.527940935693337</v>
      </c>
      <c r="X21" s="426">
        <v>6.6991997438072323E-3</v>
      </c>
      <c r="Y21" s="426">
        <v>5.0928975525920551E-2</v>
      </c>
    </row>
    <row r="22" spans="1:32" s="3" customFormat="1">
      <c r="A22" s="23" t="s">
        <v>160</v>
      </c>
      <c r="B22" s="19" t="s">
        <v>20</v>
      </c>
      <c r="C22" s="20">
        <v>174</v>
      </c>
      <c r="D22" s="20">
        <v>0.41</v>
      </c>
      <c r="E22" s="21">
        <f>0.557/453.59</f>
        <v>1.2279812165171191E-3</v>
      </c>
      <c r="F22" s="463">
        <f>IF($D22&lt;11,'Offroad Tiers EF'!$AN$5,IF($D22&lt;25,'Offroad Tiers EF'!$AN$6,IF($D22&lt;50,'Offroad Tiers EF'!$AN$7,IF($D22&lt;75,'Offroad Tiers EF'!$AN$8,IF($D22&lt;100,'Offroad Tiers EF'!$AN$9,IF($D22&lt;175,'Offroad Tiers EF'!$AN$10,IF($D22&lt;300,'Offroad Tiers EF'!$AN$11,IF($D22&lt;600,'Offroad Tiers EF'!$AN$12,"!"))))))))</f>
        <v>1.3227513227513227E-2</v>
      </c>
      <c r="G22" s="463">
        <f>IF($D22&lt;11,'Offroad Tiers EF'!$AM$5,IF($D22&lt;25,'Offroad Tiers EF'!$AM$6,IF($D22&lt;50,'Offroad Tiers EF'!$AM$7,IF($D22&lt;75,'Offroad Tiers EF'!$AM$8,IF($D22&lt;100,'Offroad Tiers EF'!$AM$9,IF($D22&lt;175,'Offroad Tiers EF'!$AM$10,IF($D22&lt;300,'Offroad Tiers EF'!$AM$11,IF($D22&lt;600,'Offroad Tiers EF'!$AM$12,"!"))))))))</f>
        <v>1.1728395061728392E-2</v>
      </c>
      <c r="H22" s="21">
        <f t="shared" si="27"/>
        <v>1.3227804845785844E-5</v>
      </c>
      <c r="I22" s="22">
        <f>IF($D22&lt;11,'Offroad Tiers EF'!$AO$5,IF($D22&lt;25,'Offroad Tiers EF'!$AO$6,IF($D22&lt;50,'Offroad Tiers EF'!$AO$7,IF($D22&lt;75,'Offroad Tiers EF'!$AO$8,IF($D22&lt;100,'Offroad Tiers EF'!$AO$9,IF($D22&lt;175,'Offroad Tiers EF'!$AO$10,IF($D22&lt;300,'Offroad Tiers EF'!$AO$11,IF($D22&lt;600,'Offroad Tiers EF'!$AO$12,"!"))))))))</f>
        <v>1.3227513227513227E-3</v>
      </c>
      <c r="J22" s="23">
        <f t="shared" si="28"/>
        <v>1.1772486772486772E-3</v>
      </c>
      <c r="K22" s="24">
        <f>568.299/453.59</f>
        <v>1.2528913776758748</v>
      </c>
      <c r="L22" s="21">
        <f>0.05/453.59</f>
        <v>1.1023170704821535E-4</v>
      </c>
      <c r="M22" s="25">
        <v>8.6151344797178115E-4</v>
      </c>
      <c r="N22" s="26">
        <v>1</v>
      </c>
      <c r="O22" s="615">
        <v>763.96183206106866</v>
      </c>
      <c r="P22" s="27"/>
      <c r="Q22" s="28">
        <f>$C22*$D22*E22*$O22/2000</f>
        <v>3.3463124919282612E-2</v>
      </c>
      <c r="R22" s="28">
        <f t="shared" si="29"/>
        <v>0.36045659457167079</v>
      </c>
      <c r="S22" s="28">
        <f t="shared" si="30"/>
        <v>0.31960484718688137</v>
      </c>
      <c r="T22" s="28">
        <f t="shared" si="31"/>
        <v>3.6046454132081815E-4</v>
      </c>
      <c r="U22" s="28">
        <f t="shared" si="32"/>
        <v>3.6045659457167083E-2</v>
      </c>
      <c r="V22" s="28">
        <f t="shared" si="33"/>
        <v>3.2080636916878701E-2</v>
      </c>
      <c r="W22" s="426">
        <v>59.963213116458313</v>
      </c>
      <c r="X22" s="426">
        <v>5.2756746990983905E-3</v>
      </c>
      <c r="Y22" s="426">
        <v>4.1231917949068241E-2</v>
      </c>
    </row>
    <row r="23" spans="1:32" s="3" customFormat="1">
      <c r="A23" s="23" t="s">
        <v>539</v>
      </c>
      <c r="B23" s="19" t="s">
        <v>20</v>
      </c>
      <c r="C23" s="35">
        <v>82</v>
      </c>
      <c r="D23" s="35">
        <v>0.5</v>
      </c>
      <c r="E23" s="21">
        <f>0.257/453.59</f>
        <v>5.6659097422782695E-4</v>
      </c>
      <c r="F23" s="556">
        <f>IF($C23&lt;11,'[6]Offroad Tiers EF (2)'!$AN$4,IF($C23&lt;25,'[6]Offroad Tiers EF (2)'!$AN$5,IF($C23&lt;50,'[6]Offroad Tiers EF (2)'!$AN$6,IF($C23&lt;75,'[6]Offroad Tiers EF (2)'!$AN$7,IF($C23&lt;100,'[6]Offroad Tiers EF (2)'!$AN$8,IF($C23&lt;175,'[6]Offroad Tiers EF (2)'!$AN$9,IF($C23&lt;300,'[6]Offroad Tiers EF (2)'!$AN$10,IF($C23&lt;600,'[6]Offroad Tiers EF (2)'!$AN$11,"!"))))))))</f>
        <v>8.1569664902998232E-3</v>
      </c>
      <c r="G23" s="556">
        <f>IF($C23&lt;11,'[6]Offroad Tiers EF (2)'!$AM$4,IF($C23&lt;25,'[6]Offroad Tiers EF (2)'!$AM$5,IF($C23&lt;50,'[6]Offroad Tiers EF (2)'!$AM$6,IF($C23&lt;75,'[6]Offroad Tiers EF (2)'!$AM$7,IF($C23&lt;100,'[6]Offroad Tiers EF (2)'!$AM$8,IF($C23&lt;175,'[6]Offroad Tiers EF (2)'!$AM$9,IF($C23&lt;300,'[6]Offroad Tiers EF (2)'!$AM$10,IF($C23&lt;600,'[6]Offroad Tiers EF (2)'!$AM$11,"!"))))))))</f>
        <v>1.0408950617283948E-2</v>
      </c>
      <c r="H23" s="21">
        <f t="shared" si="27"/>
        <v>1.3227804845785844E-5</v>
      </c>
      <c r="I23" s="556">
        <f>IF($C23&lt;11,'[6]Offroad Tiers EF (2)'!$AO$4,IF($C23&lt;25,'[6]Offroad Tiers EF (2)'!$AO$5,IF($C23&lt;50,'[6]Offroad Tiers EF (2)'!$AO$6,IF($C23&lt;75,'[6]Offroad Tiers EF (2)'!$AO$7,IF($C23&lt;100,'[6]Offroad Tiers EF (2)'!$AO$8,IF($C23&lt;175,'[6]Offroad Tiers EF (2)'!$AO$9,IF($C23&lt;300,'[6]Offroad Tiers EF (2)'!$AO$10,IF($C23&lt;600,'[6]Offroad Tiers EF (2)'!$AO$11,"!"))))))))</f>
        <v>6.6137566137566134E-4</v>
      </c>
      <c r="J23" s="23">
        <f t="shared" ref="J23:J32" si="34">0.89*I23</f>
        <v>5.8862433862433858E-4</v>
      </c>
      <c r="K23" s="24">
        <f>568.299/453.59</f>
        <v>1.2528913776758748</v>
      </c>
      <c r="L23" s="21">
        <f>0.092/453.59</f>
        <v>2.0282634096871626E-4</v>
      </c>
      <c r="M23" s="25">
        <v>9.8885030864197514E-4</v>
      </c>
      <c r="N23" s="336">
        <v>1</v>
      </c>
      <c r="O23" s="616">
        <v>82</v>
      </c>
      <c r="P23" s="307"/>
      <c r="Q23" s="28">
        <f>$C23*$D23*E23*$O23/2000</f>
        <v>9.5243942767697708E-4</v>
      </c>
      <c r="R23" s="28">
        <f t="shared" si="29"/>
        <v>1.3711860670194004E-2</v>
      </c>
      <c r="S23" s="28">
        <f t="shared" si="30"/>
        <v>1.7497445987654316E-2</v>
      </c>
      <c r="T23" s="28">
        <f t="shared" si="31"/>
        <v>2.2235939945766003E-5</v>
      </c>
      <c r="U23" s="28">
        <f t="shared" si="32"/>
        <v>1.1117724867724867E-3</v>
      </c>
      <c r="V23" s="28">
        <f t="shared" si="33"/>
        <v>9.8947751322751311E-4</v>
      </c>
      <c r="W23" s="426">
        <v>6.3650473691235596E-2</v>
      </c>
      <c r="X23" s="426">
        <v>1.0304159570215106E-5</v>
      </c>
      <c r="Y23" s="426">
        <v>5.0236430449016246E-5</v>
      </c>
    </row>
    <row r="24" spans="1:32" s="3" customFormat="1">
      <c r="A24" s="18" t="s">
        <v>357</v>
      </c>
      <c r="B24" s="19" t="s">
        <v>20</v>
      </c>
      <c r="C24" s="20">
        <v>175</v>
      </c>
      <c r="D24" s="20">
        <v>0.38</v>
      </c>
      <c r="E24" s="21">
        <v>4.3256007659526006E-3</v>
      </c>
      <c r="F24" s="22">
        <v>4.8835396909419744E-2</v>
      </c>
      <c r="G24" s="22">
        <v>0.16205321223398358</v>
      </c>
      <c r="H24" s="21">
        <v>1.5858778701522102E-4</v>
      </c>
      <c r="I24" s="22">
        <v>6.1483953578778193E-4</v>
      </c>
      <c r="J24" s="23">
        <v>5.6565237292475806E-4</v>
      </c>
      <c r="K24" s="24">
        <v>16.040850696664478</v>
      </c>
      <c r="L24" s="21">
        <f>0.0403*0.00492436720173236</f>
        <v>1.9845199822981412E-4</v>
      </c>
      <c r="M24" s="25">
        <f t="shared" ref="M24" si="35">0.095*G24</f>
        <v>1.539505516222844E-2</v>
      </c>
      <c r="N24" s="26">
        <v>1</v>
      </c>
      <c r="O24" s="615">
        <v>790.61838790931984</v>
      </c>
      <c r="P24" s="27"/>
      <c r="Q24" s="28">
        <f t="shared" ref="Q24:V24" si="36">E24*$O24/2000</f>
        <v>1.7099497521583821E-3</v>
      </c>
      <c r="R24" s="28">
        <f t="shared" si="36"/>
        <v>1.9305081388718608E-2</v>
      </c>
      <c r="S24" s="28">
        <f t="shared" si="36"/>
        <v>6.406112470597948E-2</v>
      </c>
      <c r="T24" s="28">
        <f t="shared" si="36"/>
        <v>6.2691210256040307E-5</v>
      </c>
      <c r="U24" s="28">
        <f t="shared" si="36"/>
        <v>2.4305172130372534E-4</v>
      </c>
      <c r="V24" s="28">
        <f t="shared" si="36"/>
        <v>2.236075835994268E-4</v>
      </c>
      <c r="W24" s="426">
        <v>30.763275308671602</v>
      </c>
      <c r="X24" s="426">
        <v>1.9871907736363208E-4</v>
      </c>
      <c r="Y24" s="426">
        <v>1.6522175714527309E-3</v>
      </c>
    </row>
    <row r="25" spans="1:32" s="3" customFormat="1">
      <c r="A25" s="23" t="s">
        <v>29</v>
      </c>
      <c r="B25" s="19" t="s">
        <v>20</v>
      </c>
      <c r="C25" s="20">
        <v>97</v>
      </c>
      <c r="D25" s="20">
        <v>0.37</v>
      </c>
      <c r="E25" s="21">
        <f>0.576/453.59</f>
        <v>1.2698692651954408E-3</v>
      </c>
      <c r="F25" s="556">
        <f>IF($C25&lt;11,'[3]Offroad Tiers EF (2)'!$AN$4,IF($C25&lt;25,'[3]Offroad Tiers EF (2)'!$AN$5,IF($C25&lt;50,'[3]Offroad Tiers EF (2)'!$AN$6,IF($C25&lt;75,'[3]Offroad Tiers EF (2)'!$AN$7,IF($C25&lt;100,'[3]Offroad Tiers EF (2)'!$AN$8,IF($C25&lt;175,'[3]Offroad Tiers EF (2)'!$AN$9,IF($C25&lt;300,'[3]Offroad Tiers EF (2)'!$AN$10,IF($C25&lt;600,'[3]Offroad Tiers EF (2)'!$AN$11,"!"))))))))</f>
        <v>8.1569664902998232E-3</v>
      </c>
      <c r="G25" s="556">
        <f>IF($C25&lt;11,'[3]Offroad Tiers EF (2)'!$AM$4,IF($C25&lt;25,'[3]Offroad Tiers EF (2)'!$AM$5,IF($C25&lt;50,'[3]Offroad Tiers EF (2)'!$AM$6,IF($C25&lt;75,'[3]Offroad Tiers EF (2)'!$AM$7,IF($C25&lt;100,'[3]Offroad Tiers EF (2)'!$AM$8,IF($C25&lt;175,'[3]Offroad Tiers EF (2)'!$AM$9,IF($C25&lt;300,'[3]Offroad Tiers EF (2)'!$AM$10,IF($C25&lt;600,'[3]Offroad Tiers EF (2)'!$AM$11,"!"))))))))</f>
        <v>1.0408950617283948E-2</v>
      </c>
      <c r="H25" s="21">
        <f t="shared" si="27"/>
        <v>1.3227804845785844E-5</v>
      </c>
      <c r="I25" s="556">
        <f>IF($C25&lt;11,'[3]Offroad Tiers EF (2)'!$AO$4,IF($C25&lt;25,'[3]Offroad Tiers EF (2)'!$AO$5,IF($C25&lt;50,'[3]Offroad Tiers EF (2)'!$AO$6,IF($C25&lt;75,'[3]Offroad Tiers EF (2)'!$AO$7,IF($C25&lt;100,'[3]Offroad Tiers EF (2)'!$AO$8,IF($C25&lt;175,'[3]Offroad Tiers EF (2)'!$AO$9,IF($C25&lt;300,'[3]Offroad Tiers EF (2)'!$AO$10,IF($C25&lt;600,'[3]Offroad Tiers EF (2)'!$AO$11,"!"))))))))</f>
        <v>6.6137566137566134E-4</v>
      </c>
      <c r="J25" s="23">
        <f t="shared" si="34"/>
        <v>5.8862433862433858E-4</v>
      </c>
      <c r="K25" s="24">
        <f>568.299/453.59</f>
        <v>1.2528913776758748</v>
      </c>
      <c r="L25" s="21">
        <f>0.051/453.59</f>
        <v>1.1243634118917966E-4</v>
      </c>
      <c r="M25" s="25">
        <v>9.8885030864197514E-4</v>
      </c>
      <c r="N25" s="26">
        <v>4</v>
      </c>
      <c r="O25" s="615">
        <v>1000</v>
      </c>
      <c r="P25" s="27"/>
      <c r="Q25" s="28">
        <f>$C25*$D25*E25*$O25/2000</f>
        <v>2.2787803963932186E-2</v>
      </c>
      <c r="R25" s="28">
        <f t="shared" ref="R25" si="37">$C25*$D25*F25*$O25/2000</f>
        <v>0.14637676366843033</v>
      </c>
      <c r="S25" s="28">
        <f t="shared" ref="S25" si="38">$C25*$D25*G25*$O25/2000</f>
        <v>0.18678861882716044</v>
      </c>
      <c r="T25" s="28">
        <f t="shared" ref="T25" si="39">$C25*$D25*H25*$O25/2000</f>
        <v>2.3737295795762698E-4</v>
      </c>
      <c r="U25" s="28">
        <f t="shared" ref="U25" si="40">$C25*$D25*I25*$O25/2000</f>
        <v>1.1868386243386243E-2</v>
      </c>
      <c r="V25" s="28">
        <f t="shared" ref="V25" si="41">$C25*$D25*J25*$O25/2000</f>
        <v>1.0562863756613756E-2</v>
      </c>
      <c r="W25" s="426">
        <v>0.56830780081460353</v>
      </c>
      <c r="X25" s="426">
        <v>5.1000789798230817E-5</v>
      </c>
      <c r="Y25" s="426">
        <v>4.4853955758050219E-4</v>
      </c>
    </row>
    <row r="26" spans="1:32" s="3" customFormat="1">
      <c r="A26" s="18" t="s">
        <v>358</v>
      </c>
      <c r="B26" s="19" t="s">
        <v>20</v>
      </c>
      <c r="C26" s="20">
        <v>175</v>
      </c>
      <c r="D26" s="20">
        <v>0.38</v>
      </c>
      <c r="E26" s="21">
        <v>4.3256007659526006E-3</v>
      </c>
      <c r="F26" s="22">
        <v>4.8835396909419744E-2</v>
      </c>
      <c r="G26" s="22">
        <v>0.16205321223398358</v>
      </c>
      <c r="H26" s="21">
        <v>1.5858778701522102E-4</v>
      </c>
      <c r="I26" s="22">
        <v>6.1483953578778193E-4</v>
      </c>
      <c r="J26" s="23">
        <v>5.6565237292475806E-4</v>
      </c>
      <c r="K26" s="24">
        <v>16.040850696664478</v>
      </c>
      <c r="L26" s="21">
        <f>0.0403*0.00492436720173236</f>
        <v>1.9845199822981412E-4</v>
      </c>
      <c r="M26" s="25">
        <f t="shared" ref="M26" si="42">0.095*G26</f>
        <v>1.539505516222844E-2</v>
      </c>
      <c r="N26" s="26">
        <v>1</v>
      </c>
      <c r="O26" s="615">
        <v>451.06877086494688</v>
      </c>
      <c r="P26" s="27"/>
      <c r="Q26" s="28">
        <f t="shared" ref="Q26:V26" si="43">E26*$O26/2000</f>
        <v>9.7557171037535614E-4</v>
      </c>
      <c r="R26" s="28">
        <f t="shared" si="43"/>
        <v>1.1014061229316894E-2</v>
      </c>
      <c r="S26" s="28">
        <f t="shared" si="43"/>
        <v>3.6548571628549673E-2</v>
      </c>
      <c r="T26" s="28">
        <f t="shared" si="43"/>
        <v>3.5766999081573869E-5</v>
      </c>
      <c r="U26" s="28">
        <f t="shared" si="43"/>
        <v>1.3866745684348468E-4</v>
      </c>
      <c r="V26" s="28">
        <f t="shared" si="43"/>
        <v>1.2757406029600561E-4</v>
      </c>
      <c r="W26" s="426">
        <v>15.046937875670025</v>
      </c>
      <c r="X26" s="426">
        <v>9.7197505200565543E-5</v>
      </c>
      <c r="Y26" s="426">
        <v>8.0813290864811924E-4</v>
      </c>
    </row>
    <row r="27" spans="1:32" s="3" customFormat="1">
      <c r="A27" s="18" t="s">
        <v>382</v>
      </c>
      <c r="B27" s="19" t="s">
        <v>20</v>
      </c>
      <c r="C27" s="20">
        <v>25</v>
      </c>
      <c r="D27" s="20">
        <v>0.42</v>
      </c>
      <c r="E27" s="21">
        <f>0.685/453.59</f>
        <v>1.5101743865605505E-3</v>
      </c>
      <c r="F27" s="463">
        <f>IF($D27&lt;11,'Offroad Tiers EF'!$AN$5,IF($D27&lt;25,'Offroad Tiers EF'!$AN$6,IF($D27&lt;50,'Offroad Tiers EF'!$AN$7,IF($D27&lt;75,'Offroad Tiers EF'!$AN$8,IF($D27&lt;100,'Offroad Tiers EF'!$AN$9,IF($D27&lt;175,'Offroad Tiers EF'!$AN$10,IF($D27&lt;300,'Offroad Tiers EF'!$AN$11,IF($D27&lt;600,'Offroad Tiers EF'!$AN$12,"!"))))))))</f>
        <v>1.3227513227513227E-2</v>
      </c>
      <c r="G27" s="463">
        <f>IF($D27&lt;11,'Offroad Tiers EF'!$AM$5,IF($D27&lt;25,'Offroad Tiers EF'!$AM$6,IF($D27&lt;50,'Offroad Tiers EF'!$AM$7,IF($D27&lt;75,'Offroad Tiers EF'!$AM$8,IF($D27&lt;100,'Offroad Tiers EF'!$AM$9,IF($D27&lt;175,'Offroad Tiers EF'!$AM$10,IF($D27&lt;300,'Offroad Tiers EF'!$AM$11,IF($D27&lt;600,'Offroad Tiers EF'!$AM$12,"!"))))))))</f>
        <v>1.1728395061728392E-2</v>
      </c>
      <c r="H27" s="21">
        <f t="shared" si="27"/>
        <v>1.3227804845785844E-5</v>
      </c>
      <c r="I27" s="22">
        <f>IF($D27&lt;11,'Offroad Tiers EF'!$AO$5,IF($D27&lt;25,'Offroad Tiers EF'!$AO$6,IF($D27&lt;50,'Offroad Tiers EF'!$AO$7,IF($D27&lt;75,'Offroad Tiers EF'!$AO$8,IF($D27&lt;100,'Offroad Tiers EF'!$AO$9,IF($D27&lt;175,'Offroad Tiers EF'!$AO$10,IF($D27&lt;300,'Offroad Tiers EF'!$AO$11,IF($D27&lt;600,'Offroad Tiers EF'!$AO$12,"!"))))))))</f>
        <v>1.3227513227513227E-3</v>
      </c>
      <c r="J27" s="23">
        <f t="shared" ref="J27:J28" si="44">0.89*I27</f>
        <v>1.1772486772486772E-3</v>
      </c>
      <c r="K27" s="24">
        <f t="shared" ref="K27:K32" si="45">568.299/453.59</f>
        <v>1.2528913776758748</v>
      </c>
      <c r="L27" s="21">
        <f>0.061/453.59</f>
        <v>1.3448268259882274E-4</v>
      </c>
      <c r="M27" s="25">
        <v>1.1141975308641974E-3</v>
      </c>
      <c r="N27" s="26">
        <v>1</v>
      </c>
      <c r="O27" s="615">
        <v>605.84056795131846</v>
      </c>
      <c r="P27" s="27"/>
      <c r="Q27" s="28">
        <f t="shared" ref="Q27:Q32" si="46">$C27*$D27*E27*$O27/2000</f>
        <v>4.8033557673117337E-3</v>
      </c>
      <c r="R27" s="28">
        <f t="shared" ref="R27:R32" si="47">$C27*$D27*F27*$O27/2000</f>
        <v>4.2072261663286009E-2</v>
      </c>
      <c r="S27" s="28">
        <f t="shared" ref="S27:S32" si="48">$C27*$D27*G27*$O27/2000</f>
        <v>3.730407200811358E-2</v>
      </c>
      <c r="T27" s="28">
        <f t="shared" ref="T27:T32" si="49">$C27*$D27*H27*$O27/2000</f>
        <v>4.2073189202730511E-5</v>
      </c>
      <c r="U27" s="28">
        <f t="shared" ref="U27:U32" si="50">$C27*$D27*I27*$O27/2000</f>
        <v>4.2072261663285999E-3</v>
      </c>
      <c r="V27" s="28">
        <f t="shared" ref="V27:V32" si="51">$C27*$D27*J27*$O27/2000</f>
        <v>3.7444312880324545E-3</v>
      </c>
      <c r="W27" s="426">
        <v>11.534659279233599</v>
      </c>
      <c r="X27" s="426">
        <v>1.2381056733044571E-3</v>
      </c>
      <c r="Y27" s="426">
        <v>1.0257783808938213E-2</v>
      </c>
    </row>
    <row r="28" spans="1:32" s="3" customFormat="1">
      <c r="A28" s="18" t="s">
        <v>538</v>
      </c>
      <c r="B28" s="19" t="s">
        <v>20</v>
      </c>
      <c r="C28" s="20">
        <v>82</v>
      </c>
      <c r="D28" s="20">
        <v>0.36</v>
      </c>
      <c r="E28" s="21">
        <f>0.685/453.59</f>
        <v>1.5101743865605505E-3</v>
      </c>
      <c r="F28" s="463">
        <f>IF($D28&lt;11,'Offroad Tiers EF'!$AN$5,IF($D28&lt;25,'Offroad Tiers EF'!$AN$6,IF($D28&lt;50,'Offroad Tiers EF'!$AN$7,IF($D28&lt;75,'Offroad Tiers EF'!$AN$8,IF($D28&lt;100,'Offroad Tiers EF'!$AN$9,IF($D28&lt;175,'Offroad Tiers EF'!$AN$10,IF($D28&lt;300,'Offroad Tiers EF'!$AN$11,IF($D28&lt;600,'Offroad Tiers EF'!$AN$12,"!"))))))))</f>
        <v>1.3227513227513227E-2</v>
      </c>
      <c r="G28" s="463">
        <f>IF($D28&lt;11,'Offroad Tiers EF'!$AM$5,IF($D28&lt;25,'Offroad Tiers EF'!$AM$6,IF($D28&lt;50,'Offroad Tiers EF'!$AM$7,IF($D28&lt;75,'Offroad Tiers EF'!$AM$8,IF($D28&lt;100,'Offroad Tiers EF'!$AM$9,IF($D28&lt;175,'Offroad Tiers EF'!$AM$10,IF($D28&lt;300,'Offroad Tiers EF'!$AM$11,IF($D28&lt;600,'Offroad Tiers EF'!$AM$12,"!"))))))))</f>
        <v>1.1728395061728392E-2</v>
      </c>
      <c r="H28" s="21">
        <f t="shared" si="27"/>
        <v>1.3227804845785844E-5</v>
      </c>
      <c r="I28" s="22">
        <f>IF($D28&lt;11,'Offroad Tiers EF'!$AO$5,IF($D28&lt;25,'Offroad Tiers EF'!$AO$6,IF($D28&lt;50,'Offroad Tiers EF'!$AO$7,IF($D28&lt;75,'Offroad Tiers EF'!$AO$8,IF($D28&lt;100,'Offroad Tiers EF'!$AO$9,IF($D28&lt;175,'Offroad Tiers EF'!$AO$10,IF($D28&lt;300,'Offroad Tiers EF'!$AO$11,IF($D28&lt;600,'Offroad Tiers EF'!$AO$12,"!"))))))))</f>
        <v>1.3227513227513227E-3</v>
      </c>
      <c r="J28" s="23">
        <f t="shared" si="44"/>
        <v>1.1772486772486772E-3</v>
      </c>
      <c r="K28" s="24">
        <f t="shared" si="45"/>
        <v>1.2528913776758748</v>
      </c>
      <c r="L28" s="21">
        <f>0.075/453.59</f>
        <v>1.6534756057232303E-4</v>
      </c>
      <c r="M28" s="25">
        <v>9.8885030864197514E-4</v>
      </c>
      <c r="N28" s="26">
        <v>1</v>
      </c>
      <c r="O28" s="615">
        <v>360</v>
      </c>
      <c r="P28" s="27"/>
      <c r="Q28" s="28">
        <f t="shared" si="46"/>
        <v>8.0244626204281407E-3</v>
      </c>
      <c r="R28" s="28">
        <f t="shared" si="47"/>
        <v>7.0285714285714271E-2</v>
      </c>
      <c r="S28" s="28">
        <f t="shared" si="48"/>
        <v>6.2319999999999987E-2</v>
      </c>
      <c r="T28" s="28">
        <f t="shared" si="49"/>
        <v>7.0287263828567649E-5</v>
      </c>
      <c r="U28" s="28">
        <f t="shared" si="50"/>
        <v>7.0285714285714283E-3</v>
      </c>
      <c r="V28" s="28">
        <f t="shared" si="51"/>
        <v>6.2554285714285715E-3</v>
      </c>
      <c r="W28" s="426">
        <v>5.0329338840141284</v>
      </c>
      <c r="X28" s="426">
        <v>6.642102859604884E-4</v>
      </c>
      <c r="Y28" s="426">
        <v>3.9722663219329268E-3</v>
      </c>
    </row>
    <row r="29" spans="1:32" s="3" customFormat="1">
      <c r="A29" s="18" t="s">
        <v>203</v>
      </c>
      <c r="B29" s="19" t="s">
        <v>20</v>
      </c>
      <c r="C29" s="20">
        <v>50</v>
      </c>
      <c r="D29" s="20">
        <v>0.74</v>
      </c>
      <c r="E29" s="21">
        <f>0.583/453.59</f>
        <v>1.2853017041821911E-3</v>
      </c>
      <c r="F29" s="556">
        <f>IF($C29&lt;11,'[6]Offroad Tiers EF (2)'!$AN$4,IF($C29&lt;25,'[6]Offroad Tiers EF (2)'!$AN$5,IF($C29&lt;50,'[6]Offroad Tiers EF (2)'!$AN$6,IF($C29&lt;75,'[6]Offroad Tiers EF (2)'!$AN$7,IF($C29&lt;100,'[6]Offroad Tiers EF (2)'!$AN$8,IF($C29&lt;175,'[6]Offroad Tiers EF (2)'!$AN$9,IF($C29&lt;300,'[6]Offroad Tiers EF (2)'!$AN$10,IF($C29&lt;600,'[6]Offroad Tiers EF (2)'!$AN$11,"!"))))))))</f>
        <v>8.1569664902998232E-3</v>
      </c>
      <c r="G29" s="556">
        <f>IF($C29&lt;11,'[6]Offroad Tiers EF (2)'!$AM$4,IF($C29&lt;25,'[6]Offroad Tiers EF (2)'!$AM$5,IF($C29&lt;50,'[6]Offroad Tiers EF (2)'!$AM$6,IF($C29&lt;75,'[6]Offroad Tiers EF (2)'!$AM$7,IF($C29&lt;100,'[6]Offroad Tiers EF (2)'!$AM$8,IF($C29&lt;175,'[6]Offroad Tiers EF (2)'!$AM$9,IF($C29&lt;300,'[6]Offroad Tiers EF (2)'!$AM$10,IF($C29&lt;600,'[6]Offroad Tiers EF (2)'!$AM$11,"!"))))))))</f>
        <v>1.1728395061728392E-2</v>
      </c>
      <c r="H29" s="21">
        <f t="shared" si="27"/>
        <v>1.3227804845785844E-5</v>
      </c>
      <c r="I29" s="556">
        <f>IF($C29&lt;11,'[6]Offroad Tiers EF (2)'!$AO$4,IF($C29&lt;25,'[6]Offroad Tiers EF (2)'!$AO$5,IF($C29&lt;50,'[6]Offroad Tiers EF (2)'!$AO$6,IF($C29&lt;75,'[6]Offroad Tiers EF (2)'!$AO$7,IF($C29&lt;100,'[6]Offroad Tiers EF (2)'!$AO$8,IF($C29&lt;175,'[6]Offroad Tiers EF (2)'!$AO$9,IF($C29&lt;300,'[6]Offroad Tiers EF (2)'!$AO$10,IF($C29&lt;600,'[6]Offroad Tiers EF (2)'!$AO$11,"!"))))))))</f>
        <v>6.6137566137566134E-4</v>
      </c>
      <c r="J29" s="23">
        <f t="shared" si="34"/>
        <v>5.8862433862433858E-4</v>
      </c>
      <c r="K29" s="24">
        <f t="shared" si="45"/>
        <v>1.2528913776758748</v>
      </c>
      <c r="L29" s="21">
        <f>0.052/453.59</f>
        <v>1.1464097533014396E-4</v>
      </c>
      <c r="M29" s="25">
        <v>1.1141975308641974E-3</v>
      </c>
      <c r="N29" s="26">
        <v>1</v>
      </c>
      <c r="O29" s="616">
        <v>4235.0292295990439</v>
      </c>
      <c r="P29" s="27"/>
      <c r="Q29" s="28">
        <f t="shared" si="46"/>
        <v>0.10070087029220329</v>
      </c>
      <c r="R29" s="28">
        <f t="shared" si="47"/>
        <v>0.63908234295867394</v>
      </c>
      <c r="S29" s="28">
        <f t="shared" si="48"/>
        <v>0.91889677420003923</v>
      </c>
      <c r="T29" s="28">
        <f t="shared" si="49"/>
        <v>1.0363725930586959E-3</v>
      </c>
      <c r="U29" s="28">
        <f t="shared" si="50"/>
        <v>5.1817487266919517E-2</v>
      </c>
      <c r="V29" s="28">
        <f t="shared" si="51"/>
        <v>4.6117563667558363E-2</v>
      </c>
      <c r="W29" s="426">
        <v>269.78139612470039</v>
      </c>
      <c r="X29" s="426">
        <v>2.4685302276591055E-2</v>
      </c>
      <c r="Y29" s="426">
        <v>0.23991686014539743</v>
      </c>
    </row>
    <row r="30" spans="1:32" s="3" customFormat="1">
      <c r="A30" s="23" t="s">
        <v>376</v>
      </c>
      <c r="B30" s="19" t="s">
        <v>20</v>
      </c>
      <c r="C30" s="20">
        <v>78</v>
      </c>
      <c r="D30" s="20">
        <v>0.37</v>
      </c>
      <c r="E30" s="21">
        <f>0.744/453.59</f>
        <v>1.6402478008774445E-3</v>
      </c>
      <c r="F30" s="556">
        <f>IF($C30&lt;11,'[3]Offroad Tiers EF (2)'!$AN$4,IF($C30&lt;25,'[3]Offroad Tiers EF (2)'!$AN$5,IF($C30&lt;50,'[3]Offroad Tiers EF (2)'!$AN$6,IF($C30&lt;75,'[3]Offroad Tiers EF (2)'!$AN$7,IF($C30&lt;100,'[3]Offroad Tiers EF (2)'!$AN$8,IF($C30&lt;175,'[3]Offroad Tiers EF (2)'!$AN$9,IF($C30&lt;300,'[3]Offroad Tiers EF (2)'!$AN$10,IF($C30&lt;600,'[3]Offroad Tiers EF (2)'!$AN$11,"!"))))))))</f>
        <v>8.1569664902998232E-3</v>
      </c>
      <c r="G30" s="556">
        <f>IF($C30&lt;11,'[3]Offroad Tiers EF (2)'!$AM$4,IF($C30&lt;25,'[3]Offroad Tiers EF (2)'!$AM$5,IF($C30&lt;50,'[3]Offroad Tiers EF (2)'!$AM$6,IF($C30&lt;75,'[3]Offroad Tiers EF (2)'!$AM$7,IF($C30&lt;100,'[3]Offroad Tiers EF (2)'!$AM$8,IF($C30&lt;175,'[3]Offroad Tiers EF (2)'!$AM$9,IF($C30&lt;300,'[3]Offroad Tiers EF (2)'!$AM$10,IF($C30&lt;600,'[3]Offroad Tiers EF (2)'!$AM$11,"!"))))))))</f>
        <v>1.0408950617283948E-2</v>
      </c>
      <c r="H30" s="21">
        <f t="shared" si="27"/>
        <v>1.3227804845785844E-5</v>
      </c>
      <c r="I30" s="556">
        <f>IF($C30&lt;11,'[3]Offroad Tiers EF (2)'!$AO$4,IF($C30&lt;25,'[3]Offroad Tiers EF (2)'!$AO$5,IF($C30&lt;50,'[3]Offroad Tiers EF (2)'!$AO$6,IF($C30&lt;75,'[3]Offroad Tiers EF (2)'!$AO$7,IF($C30&lt;100,'[3]Offroad Tiers EF (2)'!$AO$8,IF($C30&lt;175,'[3]Offroad Tiers EF (2)'!$AO$9,IF($C30&lt;300,'[3]Offroad Tiers EF (2)'!$AO$10,IF($C30&lt;600,'[3]Offroad Tiers EF (2)'!$AO$11,"!"))))))))</f>
        <v>6.6137566137566134E-4</v>
      </c>
      <c r="J30" s="23">
        <f t="shared" si="34"/>
        <v>5.8862433862433858E-4</v>
      </c>
      <c r="K30" s="24">
        <f t="shared" si="45"/>
        <v>1.2528913776758748</v>
      </c>
      <c r="L30" s="21">
        <f>0.067/453.59</f>
        <v>1.4771048744460858E-4</v>
      </c>
      <c r="M30" s="25">
        <v>9.8885030864197514E-4</v>
      </c>
      <c r="N30" s="26">
        <v>2</v>
      </c>
      <c r="O30" s="615">
        <v>500</v>
      </c>
      <c r="P30" s="27">
        <v>125</v>
      </c>
      <c r="Q30" s="28">
        <f t="shared" si="46"/>
        <v>1.1834387883330761E-2</v>
      </c>
      <c r="R30" s="28">
        <f t="shared" si="47"/>
        <v>5.8852513227513226E-2</v>
      </c>
      <c r="S30" s="28">
        <f t="shared" si="48"/>
        <v>7.510057870370368E-2</v>
      </c>
      <c r="T30" s="28">
        <f t="shared" si="49"/>
        <v>9.5438611962344856E-5</v>
      </c>
      <c r="U30" s="28">
        <f t="shared" si="50"/>
        <v>4.7718253968253967E-3</v>
      </c>
      <c r="V30" s="28">
        <f t="shared" si="51"/>
        <v>4.2469246031746032E-3</v>
      </c>
      <c r="W30" s="426">
        <v>8.2006815657547278</v>
      </c>
      <c r="X30" s="426">
        <v>9.6682497225152042E-4</v>
      </c>
      <c r="Y30" s="426">
        <v>6.4724258158866468E-3</v>
      </c>
    </row>
    <row r="31" spans="1:32" s="3" customFormat="1">
      <c r="A31" s="18" t="s">
        <v>362</v>
      </c>
      <c r="B31" s="19" t="s">
        <v>20</v>
      </c>
      <c r="C31" s="35">
        <v>171</v>
      </c>
      <c r="D31" s="35">
        <v>0.42</v>
      </c>
      <c r="E31" s="21">
        <f>0.388/453.59</f>
        <v>8.553980466941512E-4</v>
      </c>
      <c r="F31" s="556">
        <f>IF($C31&lt;11,'[9]Offroad Tiers EF (2)'!$AN$4,IF($C31&lt;25,'[9]Offroad Tiers EF (2)'!$AN$5,IF($C31&lt;50,'[9]Offroad Tiers EF (2)'!$AN$6,IF($C31&lt;75,'[9]Offroad Tiers EF (2)'!$AN$7,IF($C31&lt;100,'[9]Offroad Tiers EF (2)'!$AN$8,IF($C31&lt;175,'[9]Offroad Tiers EF (2)'!$AN$9,IF($C31&lt;300,'[9]Offroad Tiers EF (2)'!$AN$10,IF($C31&lt;600,'[9]Offroad Tiers EF (2)'!$AN$11,"!"))))))))</f>
        <v>8.1569664902998232E-3</v>
      </c>
      <c r="G31" s="556">
        <f>IF($C31&lt;11,'[9]Offroad Tiers EF (2)'!$AM$4,IF($C31&lt;25,'[9]Offroad Tiers EF (2)'!$AM$5,IF($C31&lt;50,'[9]Offroad Tiers EF (2)'!$AM$6,IF($C31&lt;75,'[9]Offroad Tiers EF (2)'!$AM$7,IF($C31&lt;100,'[9]Offroad Tiers EF (2)'!$AM$8,IF($C31&lt;175,'[9]Offroad Tiers EF (2)'!$AM$9,IF($C31&lt;300,'[9]Offroad Tiers EF (2)'!$AM$10,IF($C31&lt;600,'[9]Offroad Tiers EF (2)'!$AM$11,"!"))))))))</f>
        <v>9.0685626102292756E-3</v>
      </c>
      <c r="H31" s="21">
        <f t="shared" si="27"/>
        <v>1.3227804845785844E-5</v>
      </c>
      <c r="I31" s="556">
        <f>IF($C31&lt;11,'[9]Offroad Tiers EF (2)'!$AO$4,IF($C31&lt;25,'[9]Offroad Tiers EF (2)'!$AO$5,IF($C31&lt;50,'[9]Offroad Tiers EF (2)'!$AO$6,IF($C31&lt;75,'[9]Offroad Tiers EF (2)'!$AO$7,IF($C31&lt;100,'[9]Offroad Tiers EF (2)'!$AO$8,IF($C31&lt;175,'[9]Offroad Tiers EF (2)'!$AO$9,IF($C31&lt;300,'[9]Offroad Tiers EF (2)'!$AO$10,IF($C31&lt;600,'[9]Offroad Tiers EF (2)'!$AO$11,"!"))))))))</f>
        <v>4.8500881834215163E-4</v>
      </c>
      <c r="J31" s="23">
        <f t="shared" si="34"/>
        <v>4.3165784832451497E-4</v>
      </c>
      <c r="K31" s="24">
        <f t="shared" si="45"/>
        <v>1.2528913776758748</v>
      </c>
      <c r="L31" s="21">
        <f>0.035/453.59</f>
        <v>7.7162194933750759E-5</v>
      </c>
      <c r="M31" s="25">
        <v>8.6151344797178115E-4</v>
      </c>
      <c r="N31" s="26">
        <v>1</v>
      </c>
      <c r="O31" s="615">
        <v>227.64071856287424</v>
      </c>
      <c r="P31" s="37"/>
      <c r="Q31" s="28">
        <f t="shared" si="46"/>
        <v>6.9925182279018758E-3</v>
      </c>
      <c r="R31" s="28">
        <f t="shared" si="47"/>
        <v>6.6679760479041908E-2</v>
      </c>
      <c r="S31" s="28">
        <f t="shared" si="48"/>
        <v>7.4131674251496971E-2</v>
      </c>
      <c r="T31" s="28">
        <f t="shared" si="49"/>
        <v>1.0813172517374035E-4</v>
      </c>
      <c r="U31" s="28">
        <f t="shared" si="50"/>
        <v>3.964742514970059E-3</v>
      </c>
      <c r="V31" s="28">
        <f t="shared" si="51"/>
        <v>3.5286208383233527E-3</v>
      </c>
      <c r="W31" s="426">
        <v>75.509352570833911</v>
      </c>
      <c r="X31" s="426">
        <v>4.6504170163579163E-3</v>
      </c>
      <c r="Y31" s="426">
        <v>5.1921757820768681E-2</v>
      </c>
    </row>
    <row r="32" spans="1:32" s="3" customFormat="1">
      <c r="A32" s="18" t="s">
        <v>363</v>
      </c>
      <c r="B32" s="19" t="s">
        <v>20</v>
      </c>
      <c r="C32" s="35">
        <v>171</v>
      </c>
      <c r="D32" s="35">
        <v>0.42</v>
      </c>
      <c r="E32" s="21">
        <f>0.388/453.59</f>
        <v>8.553980466941512E-4</v>
      </c>
      <c r="F32" s="556">
        <f>IF($C32&lt;11,'[9]Offroad Tiers EF (2)'!$AN$4,IF($C32&lt;25,'[9]Offroad Tiers EF (2)'!$AN$5,IF($C32&lt;50,'[9]Offroad Tiers EF (2)'!$AN$6,IF($C32&lt;75,'[9]Offroad Tiers EF (2)'!$AN$7,IF($C32&lt;100,'[9]Offroad Tiers EF (2)'!$AN$8,IF($C32&lt;175,'[9]Offroad Tiers EF (2)'!$AN$9,IF($C32&lt;300,'[9]Offroad Tiers EF (2)'!$AN$10,IF($C32&lt;600,'[9]Offroad Tiers EF (2)'!$AN$11,"!"))))))))</f>
        <v>8.1569664902998232E-3</v>
      </c>
      <c r="G32" s="556">
        <f>IF($C32&lt;11,'[9]Offroad Tiers EF (2)'!$AM$4,IF($C32&lt;25,'[9]Offroad Tiers EF (2)'!$AM$5,IF($C32&lt;50,'[9]Offroad Tiers EF (2)'!$AM$6,IF($C32&lt;75,'[9]Offroad Tiers EF (2)'!$AM$7,IF($C32&lt;100,'[9]Offroad Tiers EF (2)'!$AM$8,IF($C32&lt;175,'[9]Offroad Tiers EF (2)'!$AM$9,IF($C32&lt;300,'[9]Offroad Tiers EF (2)'!$AM$10,IF($C32&lt;600,'[9]Offroad Tiers EF (2)'!$AM$11,"!"))))))))</f>
        <v>9.0685626102292756E-3</v>
      </c>
      <c r="H32" s="21">
        <f t="shared" si="27"/>
        <v>1.3227804845785844E-5</v>
      </c>
      <c r="I32" s="556">
        <f>IF($C32&lt;11,'[9]Offroad Tiers EF (2)'!$AO$4,IF($C32&lt;25,'[9]Offroad Tiers EF (2)'!$AO$5,IF($C32&lt;50,'[9]Offroad Tiers EF (2)'!$AO$6,IF($C32&lt;75,'[9]Offroad Tiers EF (2)'!$AO$7,IF($C32&lt;100,'[9]Offroad Tiers EF (2)'!$AO$8,IF($C32&lt;175,'[9]Offroad Tiers EF (2)'!$AO$9,IF($C32&lt;300,'[9]Offroad Tiers EF (2)'!$AO$10,IF($C32&lt;600,'[9]Offroad Tiers EF (2)'!$AO$11,"!"))))))))</f>
        <v>4.8500881834215163E-4</v>
      </c>
      <c r="J32" s="23">
        <f t="shared" si="34"/>
        <v>4.3165784832451497E-4</v>
      </c>
      <c r="K32" s="24">
        <f t="shared" si="45"/>
        <v>1.2528913776758748</v>
      </c>
      <c r="L32" s="21">
        <f>0.035/453.59</f>
        <v>7.7162194933750759E-5</v>
      </c>
      <c r="M32" s="25">
        <v>8.6151344797178115E-4</v>
      </c>
      <c r="N32" s="26">
        <v>1</v>
      </c>
      <c r="O32" s="615">
        <v>362.4</v>
      </c>
      <c r="P32" s="37"/>
      <c r="Q32" s="28">
        <f t="shared" si="46"/>
        <v>1.1131965413699594E-2</v>
      </c>
      <c r="R32" s="28">
        <f t="shared" si="47"/>
        <v>0.10615299999999997</v>
      </c>
      <c r="S32" s="28">
        <f t="shared" si="48"/>
        <v>0.11801631499999996</v>
      </c>
      <c r="T32" s="28">
        <f t="shared" si="49"/>
        <v>1.7214379505721026E-4</v>
      </c>
      <c r="U32" s="28">
        <f t="shared" si="50"/>
        <v>6.3117999999999985E-3</v>
      </c>
      <c r="V32" s="28">
        <f t="shared" si="51"/>
        <v>5.617501999999999E-3</v>
      </c>
      <c r="W32" s="426">
        <v>44.081135554865199</v>
      </c>
      <c r="X32" s="426">
        <v>2.7148380419819186E-3</v>
      </c>
      <c r="Y32" s="426">
        <v>3.0311080241313612E-2</v>
      </c>
    </row>
    <row r="33" spans="1:32" s="3" customFormat="1">
      <c r="A33" s="23" t="s">
        <v>497</v>
      </c>
      <c r="B33" s="29" t="s">
        <v>20</v>
      </c>
      <c r="C33" s="20">
        <v>175</v>
      </c>
      <c r="D33" s="20">
        <v>0.38</v>
      </c>
      <c r="E33" s="21">
        <v>4.3256007659526006E-3</v>
      </c>
      <c r="F33" s="22">
        <v>4.8835396909419744E-2</v>
      </c>
      <c r="G33" s="22">
        <v>0.16205321223398358</v>
      </c>
      <c r="H33" s="21">
        <v>1.5858778701522102E-4</v>
      </c>
      <c r="I33" s="22">
        <v>6.1483953578778193E-4</v>
      </c>
      <c r="J33" s="23">
        <v>5.6565237292475806E-4</v>
      </c>
      <c r="K33" s="24">
        <v>16.040850696664478</v>
      </c>
      <c r="L33" s="21">
        <f>0.0403*0.00492436720173236</f>
        <v>1.9845199822981412E-4</v>
      </c>
      <c r="M33" s="25">
        <f t="shared" ref="M33" si="52">0.095*G33</f>
        <v>1.539505516222844E-2</v>
      </c>
      <c r="N33" s="26">
        <v>1</v>
      </c>
      <c r="O33" s="615">
        <v>438.4975609756097</v>
      </c>
      <c r="P33" s="37">
        <v>125</v>
      </c>
      <c r="Q33" s="28">
        <f t="shared" ref="Q33:V35" si="53">E33*$O33/2000</f>
        <v>9.483826928122222E-4</v>
      </c>
      <c r="R33" s="28">
        <f t="shared" si="53"/>
        <v>1.0707101217028192E-2</v>
      </c>
      <c r="S33" s="28">
        <f t="shared" si="53"/>
        <v>3.5529969156432313E-2</v>
      </c>
      <c r="T33" s="28">
        <f t="shared" si="53"/>
        <v>3.4770178903346945E-5</v>
      </c>
      <c r="U33" s="28">
        <f t="shared" si="53"/>
        <v>1.3480281841715924E-4</v>
      </c>
      <c r="V33" s="28">
        <f t="shared" si="53"/>
        <v>1.2401859294378621E-4</v>
      </c>
      <c r="W33" s="426">
        <v>28.81328529383622</v>
      </c>
      <c r="X33" s="426">
        <v>3.5646825410054614E-4</v>
      </c>
      <c r="Y33" s="426">
        <v>2.7653278799974881E-2</v>
      </c>
    </row>
    <row r="34" spans="1:32" s="3" customFormat="1">
      <c r="A34" s="18" t="s">
        <v>380</v>
      </c>
      <c r="B34" s="19" t="s">
        <v>20</v>
      </c>
      <c r="C34" s="20">
        <v>400</v>
      </c>
      <c r="D34" s="20">
        <v>0.38</v>
      </c>
      <c r="E34" s="21">
        <v>1.3185751208268195E-2</v>
      </c>
      <c r="F34" s="463">
        <v>7.3559955541215416E-2</v>
      </c>
      <c r="G34" s="463">
        <v>0.13177968713170507</v>
      </c>
      <c r="H34" s="21">
        <v>1.4824701038186291E-4</v>
      </c>
      <c r="I34" s="463">
        <v>3.4493889373674903E-4</v>
      </c>
      <c r="J34" s="23">
        <v>3.1734378223780945E-4</v>
      </c>
      <c r="K34" s="24">
        <v>14.994900960022223</v>
      </c>
      <c r="L34" s="21">
        <v>6.1244774059695129E-4</v>
      </c>
      <c r="M34" s="25">
        <v>1.2519070277511982E-2</v>
      </c>
      <c r="N34" s="26">
        <v>2</v>
      </c>
      <c r="O34" s="615">
        <v>1236.3354838709677</v>
      </c>
      <c r="P34" s="37"/>
      <c r="Q34" s="28">
        <f t="shared" si="53"/>
        <v>8.1510060501382292E-3</v>
      </c>
      <c r="R34" s="28">
        <f t="shared" si="53"/>
        <v>4.5472391613787716E-2</v>
      </c>
      <c r="S34" s="28">
        <f t="shared" si="53"/>
        <v>8.1461951627170667E-2</v>
      </c>
      <c r="T34" s="28">
        <f t="shared" si="53"/>
        <v>9.1641519656442415E-5</v>
      </c>
      <c r="U34" s="28">
        <f t="shared" si="53"/>
        <v>2.1323009704696995E-4</v>
      </c>
      <c r="V34" s="28">
        <f t="shared" si="53"/>
        <v>1.9617168928321257E-4</v>
      </c>
      <c r="W34" s="426">
        <v>23.465666475585898</v>
      </c>
      <c r="X34" s="426">
        <v>2.3490819385886132E-2</v>
      </c>
      <c r="Y34" s="426">
        <v>1.9591214940314041E-2</v>
      </c>
    </row>
    <row r="35" spans="1:32" s="3" customFormat="1">
      <c r="A35" s="23" t="s">
        <v>26</v>
      </c>
      <c r="B35" s="29" t="s">
        <v>20</v>
      </c>
      <c r="C35" s="20">
        <v>175</v>
      </c>
      <c r="D35" s="20">
        <v>0.38</v>
      </c>
      <c r="E35" s="21">
        <v>4.3256007659526006E-3</v>
      </c>
      <c r="F35" s="22">
        <v>4.8835396909419744E-2</v>
      </c>
      <c r="G35" s="22">
        <v>0.16205321223398358</v>
      </c>
      <c r="H35" s="21">
        <v>1.5858778701522102E-4</v>
      </c>
      <c r="I35" s="22">
        <v>6.1483953578778193E-4</v>
      </c>
      <c r="J35" s="23">
        <v>5.6565237292475806E-4</v>
      </c>
      <c r="K35" s="24">
        <v>16.040850696664478</v>
      </c>
      <c r="L35" s="21">
        <f>0.0403*0.00492436720173236</f>
        <v>1.9845199822981412E-4</v>
      </c>
      <c r="M35" s="25">
        <f t="shared" ref="M35" si="54">0.095*G35</f>
        <v>1.539505516222844E-2</v>
      </c>
      <c r="N35" s="26">
        <v>1</v>
      </c>
      <c r="O35" s="615">
        <v>4490.3876886630242</v>
      </c>
      <c r="P35" s="37">
        <v>125</v>
      </c>
      <c r="Q35" s="28">
        <f t="shared" si="53"/>
        <v>9.711812212752453E-3</v>
      </c>
      <c r="R35" s="28">
        <f t="shared" si="53"/>
        <v>0.10964493252651536</v>
      </c>
      <c r="S35" s="28">
        <f t="shared" si="53"/>
        <v>0.36384087456188802</v>
      </c>
      <c r="T35" s="28">
        <f t="shared" si="53"/>
        <v>3.560603231927311E-4</v>
      </c>
      <c r="U35" s="28">
        <f t="shared" si="53"/>
        <v>1.3804339410023725E-3</v>
      </c>
      <c r="V35" s="28">
        <f t="shared" si="53"/>
        <v>1.2699992257221796E-3</v>
      </c>
      <c r="W35" s="426">
        <v>62.617962939079419</v>
      </c>
      <c r="X35" s="426">
        <v>7.7468833201750002E-4</v>
      </c>
      <c r="Y35" s="426">
        <v>6.0096999331460565E-2</v>
      </c>
    </row>
    <row r="36" spans="1:32" s="3" customFormat="1">
      <c r="A36" s="12" t="s">
        <v>326</v>
      </c>
      <c r="B36" s="29"/>
      <c r="C36" s="20"/>
      <c r="D36" s="20"/>
      <c r="E36" s="31"/>
      <c r="F36" s="31"/>
      <c r="G36" s="31"/>
      <c r="H36" s="31"/>
      <c r="I36" s="31"/>
      <c r="J36" s="23"/>
      <c r="K36" s="32"/>
      <c r="L36" s="33"/>
      <c r="M36" s="21"/>
      <c r="N36" s="26"/>
      <c r="O36" s="27"/>
      <c r="P36" s="37"/>
      <c r="Q36" s="36">
        <f>SUM(Q8:Q35)</f>
        <v>0.53177191210424624</v>
      </c>
      <c r="R36" s="36">
        <f t="shared" ref="R36:V36" si="55">SUM(R8:R35)</f>
        <v>3.9829541500583518</v>
      </c>
      <c r="S36" s="36">
        <f t="shared" si="55"/>
        <v>5.4690843217658847</v>
      </c>
      <c r="T36" s="36">
        <f t="shared" si="55"/>
        <v>6.3514961847058347E-3</v>
      </c>
      <c r="U36" s="36">
        <f t="shared" si="55"/>
        <v>0.28104369237798421</v>
      </c>
      <c r="V36" s="36">
        <f t="shared" si="55"/>
        <v>0.25030490540977079</v>
      </c>
      <c r="W36" s="427">
        <f>SUM(W8:W35)</f>
        <v>1361.3237265740231</v>
      </c>
      <c r="X36" s="427">
        <f>SUM(X8:X35)</f>
        <v>0.12308187153573093</v>
      </c>
      <c r="Y36" s="427">
        <f>SUM(Y8:Y35)</f>
        <v>1.0405873483760433</v>
      </c>
    </row>
    <row r="37" spans="1:32" s="6" customFormat="1">
      <c r="A37" s="42"/>
      <c r="B37" s="43"/>
      <c r="C37" s="44"/>
      <c r="D37" s="44"/>
      <c r="E37" s="45"/>
      <c r="F37" s="45"/>
      <c r="G37" s="45"/>
      <c r="H37" s="45"/>
      <c r="I37" s="45"/>
      <c r="J37" s="46"/>
      <c r="K37" s="47"/>
      <c r="L37"/>
      <c r="M37" s="45"/>
      <c r="N37" s="48"/>
      <c r="O37" s="48"/>
      <c r="P37" s="48"/>
      <c r="Q37" s="49"/>
      <c r="R37" s="49"/>
      <c r="S37" s="49"/>
      <c r="T37" s="49"/>
      <c r="U37" s="49"/>
      <c r="V37" s="49"/>
      <c r="W37" s="49"/>
      <c r="X37" s="49"/>
      <c r="Y37" s="49"/>
      <c r="AF37" s="41"/>
    </row>
    <row r="38" spans="1:32" s="6" customFormat="1">
      <c r="A38" s="42"/>
      <c r="B38" s="43"/>
      <c r="C38" s="44"/>
      <c r="D38" s="44"/>
      <c r="E38" s="45"/>
      <c r="F38" s="45"/>
      <c r="G38" s="45"/>
      <c r="H38" s="45"/>
      <c r="I38" s="45"/>
      <c r="J38" s="46"/>
      <c r="K38" s="47"/>
      <c r="L38" s="45"/>
      <c r="M38" s="45"/>
      <c r="N38" s="48"/>
      <c r="O38" s="48"/>
      <c r="P38" s="48"/>
      <c r="Q38" s="49"/>
      <c r="R38" s="49"/>
      <c r="S38" s="49"/>
      <c r="T38" s="49"/>
      <c r="U38" s="49"/>
      <c r="V38" s="49"/>
      <c r="W38" s="49"/>
      <c r="X38" s="49"/>
      <c r="Y38" s="49"/>
      <c r="AF38" s="41"/>
    </row>
    <row r="40" spans="1:32">
      <c r="A40" s="7">
        <v>2017</v>
      </c>
      <c r="B40" s="8"/>
      <c r="C40" s="8"/>
      <c r="D40" s="8"/>
      <c r="E40" s="643" t="s">
        <v>0</v>
      </c>
      <c r="F40" s="644"/>
      <c r="G40" s="644"/>
      <c r="H40" s="644"/>
      <c r="I40" s="644"/>
      <c r="J40" s="644"/>
      <c r="K40" s="644"/>
      <c r="L40" s="644"/>
      <c r="M40" s="606"/>
      <c r="N40" s="7"/>
      <c r="O40" s="7"/>
      <c r="P40" s="7"/>
      <c r="Q40" s="645" t="s">
        <v>1</v>
      </c>
      <c r="R40" s="644"/>
      <c r="S40" s="644"/>
      <c r="T40" s="644"/>
      <c r="U40" s="644"/>
      <c r="V40" s="644"/>
      <c r="W40" s="644"/>
      <c r="X40" s="644"/>
    </row>
    <row r="41" spans="1:32" ht="38.25">
      <c r="A41" s="477" t="s">
        <v>300</v>
      </c>
      <c r="B41" s="478" t="s">
        <v>3</v>
      </c>
      <c r="C41" s="478" t="s">
        <v>4</v>
      </c>
      <c r="D41" s="478" t="s">
        <v>5</v>
      </c>
      <c r="E41" s="479" t="s">
        <v>366</v>
      </c>
      <c r="F41" s="479" t="s">
        <v>370</v>
      </c>
      <c r="G41" s="479" t="s">
        <v>369</v>
      </c>
      <c r="H41" s="479" t="s">
        <v>368</v>
      </c>
      <c r="I41" s="479" t="s">
        <v>367</v>
      </c>
      <c r="J41" s="479" t="s">
        <v>371</v>
      </c>
      <c r="K41" s="479" t="s">
        <v>523</v>
      </c>
      <c r="L41" s="479" t="s">
        <v>524</v>
      </c>
      <c r="M41" s="479" t="s">
        <v>525</v>
      </c>
      <c r="N41" s="478" t="s">
        <v>6</v>
      </c>
      <c r="O41" s="478" t="s">
        <v>551</v>
      </c>
      <c r="P41" s="478" t="s">
        <v>8</v>
      </c>
      <c r="Q41" s="480" t="s">
        <v>550</v>
      </c>
      <c r="R41" s="480" t="s">
        <v>549</v>
      </c>
      <c r="S41" s="480" t="s">
        <v>548</v>
      </c>
      <c r="T41" s="480" t="s">
        <v>547</v>
      </c>
      <c r="U41" s="480" t="s">
        <v>546</v>
      </c>
      <c r="V41" s="480" t="s">
        <v>545</v>
      </c>
      <c r="W41" s="481" t="s">
        <v>544</v>
      </c>
      <c r="X41" s="480" t="s">
        <v>543</v>
      </c>
    </row>
    <row r="42" spans="1:32">
      <c r="A42" s="12" t="s">
        <v>18</v>
      </c>
      <c r="B42" s="13"/>
      <c r="C42" s="13"/>
      <c r="D42" s="13"/>
      <c r="E42" s="14"/>
      <c r="F42" s="14"/>
      <c r="G42" s="14"/>
      <c r="H42" s="14"/>
      <c r="I42" s="14"/>
      <c r="J42" s="14"/>
      <c r="K42" s="14"/>
      <c r="L42" s="14"/>
      <c r="M42" s="14"/>
      <c r="N42" s="12"/>
      <c r="O42" s="12"/>
      <c r="P42" s="12"/>
      <c r="Q42" s="15"/>
      <c r="R42" s="15"/>
      <c r="S42" s="15"/>
      <c r="T42" s="15"/>
      <c r="U42" s="15"/>
      <c r="V42" s="15"/>
      <c r="W42" s="16"/>
      <c r="X42" s="15"/>
    </row>
    <row r="43" spans="1:32">
      <c r="A43" s="12"/>
      <c r="B43" s="13"/>
      <c r="C43" s="13"/>
      <c r="D43" s="13"/>
      <c r="E43" s="14"/>
      <c r="F43" s="14"/>
      <c r="G43" s="14"/>
      <c r="H43" s="14"/>
      <c r="I43" s="14"/>
      <c r="J43" s="14"/>
      <c r="K43" s="14"/>
      <c r="L43" s="14"/>
      <c r="M43" s="14"/>
      <c r="N43" s="12"/>
      <c r="O43" s="12"/>
      <c r="P43" s="12"/>
      <c r="Q43" s="15"/>
      <c r="R43" s="15"/>
      <c r="S43" s="15"/>
      <c r="T43" s="15"/>
      <c r="U43" s="15"/>
      <c r="V43" s="15"/>
      <c r="W43" s="16"/>
      <c r="X43" s="15"/>
    </row>
    <row r="44" spans="1:32">
      <c r="A44" s="12" t="s">
        <v>541</v>
      </c>
      <c r="B44" s="19"/>
      <c r="C44" s="13"/>
      <c r="D44" s="13"/>
      <c r="E44" s="14"/>
      <c r="F44" s="14"/>
      <c r="G44" s="14"/>
      <c r="H44" s="14"/>
      <c r="I44" s="14"/>
      <c r="J44" s="14"/>
      <c r="K44" s="14"/>
      <c r="L44" s="14"/>
      <c r="M44" s="14"/>
      <c r="N44" s="17"/>
      <c r="O44" s="17"/>
      <c r="P44" s="17"/>
      <c r="Q44" s="15"/>
      <c r="R44" s="15"/>
      <c r="S44" s="15"/>
      <c r="T44" s="15"/>
      <c r="U44" s="15"/>
      <c r="V44" s="15"/>
      <c r="W44" s="16"/>
      <c r="X44" s="15"/>
    </row>
    <row r="45" spans="1:32">
      <c r="A45" s="23" t="s">
        <v>353</v>
      </c>
      <c r="B45" s="19" t="s">
        <v>20</v>
      </c>
      <c r="C45" s="20">
        <v>175</v>
      </c>
      <c r="D45" s="20">
        <v>0.38</v>
      </c>
      <c r="E45" s="21">
        <v>4.3256007659526006E-3</v>
      </c>
      <c r="F45" s="22">
        <v>4.8835396909419744E-2</v>
      </c>
      <c r="G45" s="22">
        <v>0.16205321223398358</v>
      </c>
      <c r="H45" s="21">
        <v>1.5858778701522102E-4</v>
      </c>
      <c r="I45" s="22">
        <v>6.1483953578778193E-4</v>
      </c>
      <c r="J45" s="23">
        <v>5.6565237292475806E-4</v>
      </c>
      <c r="K45" s="24">
        <v>16.040850696664478</v>
      </c>
      <c r="L45" s="21">
        <f>0.0403*0.00492436720173236</f>
        <v>1.9845199822981412E-4</v>
      </c>
      <c r="M45" s="25">
        <f t="shared" ref="M45:M46" si="56">0.095*G45</f>
        <v>1.539505516222844E-2</v>
      </c>
      <c r="N45" s="336">
        <v>1</v>
      </c>
      <c r="O45" s="615">
        <v>324.76249228871069</v>
      </c>
      <c r="P45" s="37"/>
      <c r="Q45" s="28">
        <f t="shared" ref="Q45:V46" si="57">E45*$O45/2000</f>
        <v>7.0239644269836125E-4</v>
      </c>
      <c r="R45" s="28">
        <f t="shared" si="57"/>
        <v>7.9299526061057789E-3</v>
      </c>
      <c r="S45" s="28">
        <f t="shared" si="57"/>
        <v>2.6314402544249944E-2</v>
      </c>
      <c r="T45" s="28">
        <f t="shared" si="57"/>
        <v>2.5751682478807207E-5</v>
      </c>
      <c r="U45" s="28">
        <f t="shared" si="57"/>
        <v>9.9838410000036988E-5</v>
      </c>
      <c r="V45" s="28">
        <f t="shared" si="57"/>
        <v>9.1851337200033831E-5</v>
      </c>
      <c r="W45" s="426">
        <v>7.1596648305896062</v>
      </c>
      <c r="X45" s="426">
        <v>8.8576960109832661E-5</v>
      </c>
    </row>
    <row r="46" spans="1:32">
      <c r="A46" s="18" t="s">
        <v>354</v>
      </c>
      <c r="B46" s="19" t="s">
        <v>20</v>
      </c>
      <c r="C46" s="20">
        <v>175</v>
      </c>
      <c r="D46" s="20">
        <v>0.38</v>
      </c>
      <c r="E46" s="21">
        <v>4.3256007659526006E-3</v>
      </c>
      <c r="F46" s="22">
        <v>4.8835396909419744E-2</v>
      </c>
      <c r="G46" s="22">
        <v>0.16205321223398358</v>
      </c>
      <c r="H46" s="21">
        <v>1.5858778701522102E-4</v>
      </c>
      <c r="I46" s="22">
        <v>6.1483953578778193E-4</v>
      </c>
      <c r="J46" s="23">
        <v>5.6565237292475806E-4</v>
      </c>
      <c r="K46" s="24">
        <v>16.040850696664478</v>
      </c>
      <c r="L46" s="21">
        <f>0.0403*0.00492436720173236</f>
        <v>1.9845199822981412E-4</v>
      </c>
      <c r="M46" s="25">
        <f t="shared" si="56"/>
        <v>1.539505516222844E-2</v>
      </c>
      <c r="N46" s="336">
        <v>2</v>
      </c>
      <c r="O46" s="616">
        <v>1185.1200000000001</v>
      </c>
      <c r="P46" s="307"/>
      <c r="Q46" s="28">
        <f t="shared" si="57"/>
        <v>2.5631779898728732E-3</v>
      </c>
      <c r="R46" s="28">
        <f t="shared" si="57"/>
        <v>2.8937902792645766E-2</v>
      </c>
      <c r="S46" s="28">
        <f t="shared" si="57"/>
        <v>9.6026251441369323E-2</v>
      </c>
      <c r="T46" s="28">
        <f t="shared" si="57"/>
        <v>9.3972779073739387E-5</v>
      </c>
      <c r="U46" s="28">
        <f t="shared" si="57"/>
        <v>3.6432931532640809E-4</v>
      </c>
      <c r="V46" s="28">
        <f t="shared" si="57"/>
        <v>3.351829701002947E-4</v>
      </c>
      <c r="W46" s="426">
        <v>17.46259714777953</v>
      </c>
      <c r="X46" s="426">
        <v>2.1604136612154309E-4</v>
      </c>
    </row>
    <row r="47" spans="1:32">
      <c r="A47" s="18" t="s">
        <v>19</v>
      </c>
      <c r="B47" s="19" t="s">
        <v>20</v>
      </c>
      <c r="C47" s="20">
        <v>78</v>
      </c>
      <c r="D47" s="20">
        <f>VLOOKUP(A47,'[1]Offroad Tiers LF'!$B$6:$C$40,2,FALSE)</f>
        <v>0.48</v>
      </c>
      <c r="E47" s="21">
        <f>0.744/453.59</f>
        <v>1.6402478008774445E-3</v>
      </c>
      <c r="F47" s="463">
        <f>IF($D47&lt;11,'Offroad Tiers EF'!$AN$5,IF($D47&lt;25,'Offroad Tiers EF'!$AN$6,IF($D47&lt;50,'Offroad Tiers EF'!$AN$7,IF($D47&lt;75,'Offroad Tiers EF'!$AN$8,IF($D47&lt;100,'Offroad Tiers EF'!$AN$9,IF($D47&lt;175,'Offroad Tiers EF'!$AN$10,IF($D47&lt;300,'Offroad Tiers EF'!$AN$11,IF($D47&lt;600,'Offroad Tiers EF'!$AN$12,"!"))))))))</f>
        <v>1.3227513227513227E-2</v>
      </c>
      <c r="G47" s="463">
        <f>IF($D47&lt;11,'Offroad Tiers EF'!$AM$5,IF($D47&lt;25,'Offroad Tiers EF'!$AM$6,IF($D47&lt;50,'Offroad Tiers EF'!$AM$7,IF($D47&lt;75,'Offroad Tiers EF'!$AM$8,IF($D47&lt;100,'Offroad Tiers EF'!$AM$9,IF($D47&lt;175,'Offroad Tiers EF'!$AM$10,IF($D47&lt;300,'Offroad Tiers EF'!$AM$11,IF($D47&lt;600,'Offroad Tiers EF'!$AM$12,"!"))))))))</f>
        <v>1.1728395061728392E-2</v>
      </c>
      <c r="H47" s="21">
        <f>0.006/453.59</f>
        <v>1.3227804845785844E-5</v>
      </c>
      <c r="I47" s="22">
        <f>IF($D47&lt;11,'Offroad Tiers EF'!$AO$5,IF($D47&lt;25,'Offroad Tiers EF'!$AO$6,IF($D47&lt;50,'Offroad Tiers EF'!$AO$7,IF($D47&lt;75,'Offroad Tiers EF'!$AO$8,IF($D47&lt;100,'Offroad Tiers EF'!$AO$9,IF($D47&lt;175,'Offroad Tiers EF'!$AO$10,IF($D47&lt;300,'Offroad Tiers EF'!$AO$11,IF($D47&lt;600,'Offroad Tiers EF'!$AO$12,"!"))))))))</f>
        <v>1.3227513227513227E-3</v>
      </c>
      <c r="J47" s="23">
        <f t="shared" ref="J47" si="58">0.89*I47</f>
        <v>1.1772486772486772E-3</v>
      </c>
      <c r="K47" s="24">
        <f>568.299/453.59</f>
        <v>1.2528913776758748</v>
      </c>
      <c r="L47" s="21">
        <f>0.067/453.59</f>
        <v>1.4771048744460858E-4</v>
      </c>
      <c r="M47" s="25">
        <v>9.8885030864197514E-4</v>
      </c>
      <c r="N47" s="26">
        <v>1</v>
      </c>
      <c r="O47" s="616">
        <v>3927.0581280788178</v>
      </c>
      <c r="P47" s="27">
        <v>125</v>
      </c>
      <c r="Q47" s="28">
        <f>$C47*$D47*E47*$O47/2000</f>
        <v>0.12058204314310454</v>
      </c>
      <c r="R47" s="28">
        <f t="shared" ref="R47:R48" si="59">$C47*$D47*F47*$O47/2000</f>
        <v>0.97241439361951676</v>
      </c>
      <c r="S47" s="28">
        <f t="shared" ref="S47:S48" si="60">$C47*$D47*G47*$O47/2000</f>
        <v>0.86220742900930469</v>
      </c>
      <c r="T47" s="28">
        <f t="shared" ref="T47:T48" si="61">$C47*$D47*H47*$O47/2000</f>
        <v>9.724358317992302E-4</v>
      </c>
      <c r="U47" s="28">
        <f t="shared" ref="U47:U48" si="62">$C47*$D47*I47*$O47/2000</f>
        <v>9.7241439361951662E-2</v>
      </c>
      <c r="V47" s="28">
        <f t="shared" ref="V47:V48" si="63">$C47*$D47*J47*$O47/2000</f>
        <v>8.6544881032136992E-2</v>
      </c>
      <c r="W47" s="426">
        <v>118.30258898749307</v>
      </c>
      <c r="X47" s="426">
        <v>1.3947364788891123E-2</v>
      </c>
    </row>
    <row r="48" spans="1:32">
      <c r="A48" s="18" t="s">
        <v>212</v>
      </c>
      <c r="B48" s="19" t="s">
        <v>20</v>
      </c>
      <c r="C48" s="20">
        <v>97</v>
      </c>
      <c r="D48" s="20">
        <v>0.37</v>
      </c>
      <c r="E48" s="21">
        <f>0.576/453.59</f>
        <v>1.2698692651954408E-3</v>
      </c>
      <c r="F48" s="556">
        <f>IF($C48&lt;11,'[9]Offroad Tiers EF (2)'!$AN$4,IF($C48&lt;25,'[9]Offroad Tiers EF (2)'!$AN$5,IF($C48&lt;50,'[9]Offroad Tiers EF (2)'!$AN$6,IF($C48&lt;75,'[9]Offroad Tiers EF (2)'!$AN$7,IF($C48&lt;100,'[9]Offroad Tiers EF (2)'!$AN$8,IF($C48&lt;175,'[9]Offroad Tiers EF (2)'!$AN$9,IF($C48&lt;300,'[9]Offroad Tiers EF (2)'!$AN$10,IF($C48&lt;600,'[9]Offroad Tiers EF (2)'!$AN$11,"!"))))))))</f>
        <v>8.1569664902998232E-3</v>
      </c>
      <c r="G48" s="556">
        <f>IF($C48&lt;11,'[9]Offroad Tiers EF (2)'!$AM$4,IF($C48&lt;25,'[9]Offroad Tiers EF (2)'!$AM$5,IF($C48&lt;50,'[9]Offroad Tiers EF (2)'!$AM$6,IF($C48&lt;75,'[9]Offroad Tiers EF (2)'!$AM$7,IF($C48&lt;100,'[9]Offroad Tiers EF (2)'!$AM$8,IF($C48&lt;175,'[9]Offroad Tiers EF (2)'!$AM$9,IF($C48&lt;300,'[9]Offroad Tiers EF (2)'!$AM$10,IF($C48&lt;600,'[9]Offroad Tiers EF (2)'!$AM$11,"!"))))))))</f>
        <v>1.0408950617283948E-2</v>
      </c>
      <c r="H48" s="21">
        <f>0.006/453.59</f>
        <v>1.3227804845785844E-5</v>
      </c>
      <c r="I48" s="556">
        <f>IF($C48&lt;11,'[9]Offroad Tiers EF (2)'!$AO$4,IF($C48&lt;25,'[9]Offroad Tiers EF (2)'!$AO$5,IF($C48&lt;50,'[9]Offroad Tiers EF (2)'!$AO$6,IF($C48&lt;75,'[9]Offroad Tiers EF (2)'!$AO$7,IF($C48&lt;100,'[9]Offroad Tiers EF (2)'!$AO$8,IF($C48&lt;175,'[9]Offroad Tiers EF (2)'!$AO$9,IF($C48&lt;300,'[9]Offroad Tiers EF (2)'!$AO$10,IF($C48&lt;600,'[9]Offroad Tiers EF (2)'!$AO$11,"!"))))))))</f>
        <v>6.6137566137566134E-4</v>
      </c>
      <c r="J48" s="23">
        <f>0.89*I48</f>
        <v>5.8862433862433858E-4</v>
      </c>
      <c r="K48" s="24">
        <f>568.299/453.59</f>
        <v>1.2528913776758748</v>
      </c>
      <c r="L48" s="21">
        <f>0.051/453.59</f>
        <v>1.1243634118917966E-4</v>
      </c>
      <c r="M48" s="25">
        <v>9.8885030864197514E-4</v>
      </c>
      <c r="N48" s="26">
        <v>1</v>
      </c>
      <c r="O48" s="616">
        <v>318.68181818181819</v>
      </c>
      <c r="P48" s="27"/>
      <c r="Q48" s="28">
        <f>$C48*$D48*E48*$O48/2000</f>
        <v>7.2620587995967526E-3</v>
      </c>
      <c r="R48" s="28">
        <f t="shared" si="59"/>
        <v>4.6647613185425686E-2</v>
      </c>
      <c r="S48" s="28">
        <f t="shared" si="60"/>
        <v>5.9526136663510087E-2</v>
      </c>
      <c r="T48" s="28">
        <f t="shared" si="61"/>
        <v>7.5646445829132848E-5</v>
      </c>
      <c r="U48" s="28">
        <f t="shared" si="62"/>
        <v>3.7822389069264066E-3</v>
      </c>
      <c r="V48" s="28">
        <f t="shared" si="63"/>
        <v>3.3661926271645018E-3</v>
      </c>
      <c r="W48" s="426">
        <v>58.497354073505193</v>
      </c>
      <c r="X48" s="426">
        <v>5.2496398159221887E-3</v>
      </c>
    </row>
    <row r="49" spans="1:24">
      <c r="A49" s="23" t="s">
        <v>540</v>
      </c>
      <c r="B49" s="19" t="s">
        <v>20</v>
      </c>
      <c r="C49" s="20">
        <v>175</v>
      </c>
      <c r="D49" s="20">
        <v>0.38</v>
      </c>
      <c r="E49" s="21">
        <v>4.3256007659526006E-3</v>
      </c>
      <c r="F49" s="22">
        <v>4.8835396909419744E-2</v>
      </c>
      <c r="G49" s="22">
        <v>0.16205321223398358</v>
      </c>
      <c r="H49" s="21">
        <v>1.5858778701522102E-4</v>
      </c>
      <c r="I49" s="22">
        <v>6.1483953578778193E-4</v>
      </c>
      <c r="J49" s="23">
        <v>5.6565237292475806E-4</v>
      </c>
      <c r="K49" s="24">
        <v>16.040850696664478</v>
      </c>
      <c r="L49" s="21">
        <f>0.0403*0.00492436720173236</f>
        <v>1.9845199822981412E-4</v>
      </c>
      <c r="M49" s="25">
        <f t="shared" ref="M49" si="64">0.095*G49</f>
        <v>1.539505516222844E-2</v>
      </c>
      <c r="N49" s="26">
        <v>1</v>
      </c>
      <c r="O49" s="615">
        <v>210</v>
      </c>
      <c r="P49" s="27"/>
      <c r="Q49" s="28">
        <f t="shared" ref="Q49:V49" si="65">E49*$O49/2000</f>
        <v>4.5418808042502304E-4</v>
      </c>
      <c r="R49" s="28">
        <f t="shared" si="65"/>
        <v>5.1277166754890727E-3</v>
      </c>
      <c r="S49" s="28">
        <f t="shared" si="65"/>
        <v>1.7015587284568277E-2</v>
      </c>
      <c r="T49" s="28">
        <f t="shared" si="65"/>
        <v>1.6651717636598208E-5</v>
      </c>
      <c r="U49" s="28">
        <f t="shared" si="65"/>
        <v>6.45581512577171E-5</v>
      </c>
      <c r="V49" s="28">
        <f t="shared" si="65"/>
        <v>5.9393499157099598E-5</v>
      </c>
      <c r="W49" s="426">
        <v>3.0559545008614175</v>
      </c>
      <c r="X49" s="426">
        <v>3.7807239071270036E-5</v>
      </c>
    </row>
    <row r="50" spans="1:24">
      <c r="A50" s="23" t="s">
        <v>22</v>
      </c>
      <c r="B50" s="19" t="s">
        <v>20</v>
      </c>
      <c r="C50" s="20">
        <v>255</v>
      </c>
      <c r="D50" s="20">
        <v>0.4</v>
      </c>
      <c r="E50" s="21">
        <f>0.599/453.59</f>
        <v>1.3205758504376199E-3</v>
      </c>
      <c r="F50" s="463">
        <f>IF($D50&lt;11,'Offroad Tiers EF'!$AN$5,IF($D50&lt;25,'Offroad Tiers EF'!$AN$6,IF($D50&lt;50,'Offroad Tiers EF'!$AN$7,IF($D50&lt;75,'Offroad Tiers EF'!$AN$8,IF($D50&lt;100,'Offroad Tiers EF'!$AN$9,IF($D50&lt;175,'Offroad Tiers EF'!$AN$10,IF($D50&lt;300,'Offroad Tiers EF'!$AN$11,IF($D50&lt;600,'Offroad Tiers EF'!$AN$12,"!"))))))))</f>
        <v>1.3227513227513227E-2</v>
      </c>
      <c r="G50" s="463">
        <f>IF($D50&lt;11,'Offroad Tiers EF'!$AM$5,IF($D50&lt;25,'Offroad Tiers EF'!$AM$6,IF($D50&lt;50,'Offroad Tiers EF'!$AM$7,IF($D50&lt;75,'Offroad Tiers EF'!$AM$8,IF($D50&lt;100,'Offroad Tiers EF'!$AM$9,IF($D50&lt;175,'Offroad Tiers EF'!$AM$10,IF($D50&lt;300,'Offroad Tiers EF'!$AM$11,IF($D50&lt;600,'Offroad Tiers EF'!$AM$12,"!"))))))))</f>
        <v>1.1728395061728392E-2</v>
      </c>
      <c r="H50" s="21">
        <f>0.006/453.59</f>
        <v>1.3227804845785844E-5</v>
      </c>
      <c r="I50" s="22">
        <f>IF($D50&lt;11,'Offroad Tiers EF'!$AO$5,IF($D50&lt;25,'Offroad Tiers EF'!$AO$6,IF($D50&lt;50,'Offroad Tiers EF'!$AO$7,IF($D50&lt;75,'Offroad Tiers EF'!$AO$8,IF($D50&lt;100,'Offroad Tiers EF'!$AO$9,IF($D50&lt;175,'Offroad Tiers EF'!$AO$10,IF($D50&lt;300,'Offroad Tiers EF'!$AO$11,IF($D50&lt;600,'Offroad Tiers EF'!$AO$12,"!"))))))))</f>
        <v>1.3227513227513227E-3</v>
      </c>
      <c r="J50" s="23">
        <f t="shared" ref="J50" si="66">0.89*I50</f>
        <v>1.1772486772486772E-3</v>
      </c>
      <c r="K50" s="24">
        <f>568.299/453.59</f>
        <v>1.2528913776758748</v>
      </c>
      <c r="L50" s="21">
        <f>0.054/453.59</f>
        <v>1.1905024361207258E-4</v>
      </c>
      <c r="M50" s="25">
        <v>8.6151344797178115E-4</v>
      </c>
      <c r="N50" s="26">
        <v>1</v>
      </c>
      <c r="O50" s="615">
        <v>1795.2</v>
      </c>
      <c r="P50" s="27"/>
      <c r="Q50" s="28">
        <f>$C50*$D50*E50*$O50/2000</f>
        <v>0.12090558610198637</v>
      </c>
      <c r="R50" s="28">
        <f t="shared" ref="R50:R51" si="67">$C50*$D50*F50*$O50/2000</f>
        <v>1.2110476190476189</v>
      </c>
      <c r="S50" s="28">
        <f t="shared" ref="S50:S51" si="68">$C50*$D50*G50*$O50/2000</f>
        <v>1.0737955555555552</v>
      </c>
      <c r="T50" s="28">
        <f t="shared" ref="T50:T51" si="69">$C50*$D50*H50*$O50/2000</f>
        <v>1.2110743182168922E-3</v>
      </c>
      <c r="U50" s="28">
        <f t="shared" ref="U50:U51" si="70">$C50*$D50*I50*$O50/2000</f>
        <v>0.1211047619047619</v>
      </c>
      <c r="V50" s="28">
        <f t="shared" ref="V50:V51" si="71">$C50*$D50*J50*$O50/2000</f>
        <v>0.10778323809523808</v>
      </c>
      <c r="W50" s="426">
        <v>152.33831585515935</v>
      </c>
      <c r="X50" s="426">
        <v>1.4475248163693064E-2</v>
      </c>
    </row>
    <row r="51" spans="1:24">
      <c r="A51" s="23" t="s">
        <v>310</v>
      </c>
      <c r="B51" s="19" t="s">
        <v>20</v>
      </c>
      <c r="C51" s="20">
        <v>81</v>
      </c>
      <c r="D51" s="20">
        <v>0.73</v>
      </c>
      <c r="E51" s="21">
        <f>0.62/453.59</f>
        <v>1.3668731673978703E-3</v>
      </c>
      <c r="F51" s="556">
        <f>IF($C51&lt;11,'[3]Offroad Tiers EF (2)'!$AN$4,IF($C51&lt;25,'[3]Offroad Tiers EF (2)'!$AN$5,IF($C51&lt;50,'[3]Offroad Tiers EF (2)'!$AN$6,IF($C51&lt;75,'[3]Offroad Tiers EF (2)'!$AN$7,IF($C51&lt;100,'[3]Offroad Tiers EF (2)'!$AN$8,IF($C51&lt;175,'[3]Offroad Tiers EF (2)'!$AN$9,IF($C51&lt;300,'[3]Offroad Tiers EF (2)'!$AN$10,IF($C51&lt;600,'[3]Offroad Tiers EF (2)'!$AN$11,"!"))))))))</f>
        <v>8.1569664902998232E-3</v>
      </c>
      <c r="G51" s="556">
        <f>IF($C51&lt;11,'[3]Offroad Tiers EF (2)'!$AM$4,IF($C51&lt;25,'[3]Offroad Tiers EF (2)'!$AM$5,IF($C51&lt;50,'[3]Offroad Tiers EF (2)'!$AM$6,IF($C51&lt;75,'[3]Offroad Tiers EF (2)'!$AM$7,IF($C51&lt;100,'[3]Offroad Tiers EF (2)'!$AM$8,IF($C51&lt;175,'[3]Offroad Tiers EF (2)'!$AM$9,IF($C51&lt;300,'[3]Offroad Tiers EF (2)'!$AM$10,IF($C51&lt;600,'[3]Offroad Tiers EF (2)'!$AM$11,"!"))))))))</f>
        <v>1.0408950617283948E-2</v>
      </c>
      <c r="H51" s="21">
        <f>0.006/453.59</f>
        <v>1.3227804845785844E-5</v>
      </c>
      <c r="I51" s="556">
        <f>IF($C51&lt;11,'[3]Offroad Tiers EF (2)'!$AO$4,IF($C51&lt;25,'[3]Offroad Tiers EF (2)'!$AO$5,IF($C51&lt;50,'[3]Offroad Tiers EF (2)'!$AO$6,IF($C51&lt;75,'[3]Offroad Tiers EF (2)'!$AO$7,IF($C51&lt;100,'[3]Offroad Tiers EF (2)'!$AO$8,IF($C51&lt;175,'[3]Offroad Tiers EF (2)'!$AO$9,IF($C51&lt;300,'[3]Offroad Tiers EF (2)'!$AO$10,IF($C51&lt;600,'[3]Offroad Tiers EF (2)'!$AO$11,"!"))))))))</f>
        <v>6.6137566137566134E-4</v>
      </c>
      <c r="J51" s="23">
        <f>0.89*I51</f>
        <v>5.8862433862433858E-4</v>
      </c>
      <c r="K51" s="24">
        <f>568.299/453.59</f>
        <v>1.2528913776758748</v>
      </c>
      <c r="L51" s="21">
        <f>0.055/453.59</f>
        <v>1.212548777530369E-4</v>
      </c>
      <c r="M51" s="25">
        <v>9.8885030864197514E-4</v>
      </c>
      <c r="N51" s="26">
        <v>2</v>
      </c>
      <c r="O51" s="615">
        <v>0</v>
      </c>
      <c r="P51" s="27">
        <v>125</v>
      </c>
      <c r="Q51" s="28">
        <f>$C51*$D51*E51*$O51/2000</f>
        <v>0</v>
      </c>
      <c r="R51" s="28">
        <f t="shared" si="67"/>
        <v>0</v>
      </c>
      <c r="S51" s="28">
        <f t="shared" si="68"/>
        <v>0</v>
      </c>
      <c r="T51" s="28">
        <f t="shared" si="69"/>
        <v>0</v>
      </c>
      <c r="U51" s="28">
        <f t="shared" si="70"/>
        <v>0</v>
      </c>
      <c r="V51" s="28">
        <f t="shared" si="71"/>
        <v>0</v>
      </c>
      <c r="W51" s="426">
        <v>11.425373689136951</v>
      </c>
      <c r="X51" s="426">
        <v>1.1057481236154425E-3</v>
      </c>
    </row>
    <row r="52" spans="1:24">
      <c r="A52" s="23" t="s">
        <v>511</v>
      </c>
      <c r="B52" s="19" t="s">
        <v>20</v>
      </c>
      <c r="C52" s="20">
        <v>175</v>
      </c>
      <c r="D52" s="20">
        <v>0.38</v>
      </c>
      <c r="E52" s="21">
        <v>4.3256007659526006E-3</v>
      </c>
      <c r="F52" s="22">
        <v>4.8835396909419744E-2</v>
      </c>
      <c r="G52" s="22">
        <v>0.16205321223398358</v>
      </c>
      <c r="H52" s="21">
        <v>1.5858778701522102E-4</v>
      </c>
      <c r="I52" s="22">
        <v>6.1483953578778193E-4</v>
      </c>
      <c r="J52" s="23">
        <v>5.6565237292475806E-4</v>
      </c>
      <c r="K52" s="24">
        <v>16.040850696664478</v>
      </c>
      <c r="L52" s="21">
        <f>0.0403*0.00492436720173236</f>
        <v>1.9845199822981412E-4</v>
      </c>
      <c r="M52" s="25">
        <f t="shared" ref="M52:M53" si="72">0.095*G52</f>
        <v>1.539505516222844E-2</v>
      </c>
      <c r="N52" s="336">
        <v>3</v>
      </c>
      <c r="O52" s="615">
        <v>0</v>
      </c>
      <c r="P52" s="37"/>
      <c r="Q52" s="28">
        <f t="shared" ref="Q52:V53" si="73">E52*$O52/2000</f>
        <v>0</v>
      </c>
      <c r="R52" s="28">
        <f t="shared" si="73"/>
        <v>0</v>
      </c>
      <c r="S52" s="28">
        <f t="shared" si="73"/>
        <v>0</v>
      </c>
      <c r="T52" s="28">
        <f t="shared" si="73"/>
        <v>0</v>
      </c>
      <c r="U52" s="28">
        <f t="shared" si="73"/>
        <v>0</v>
      </c>
      <c r="V52" s="28">
        <f t="shared" si="73"/>
        <v>0</v>
      </c>
      <c r="W52" s="426">
        <v>17.506253640648978</v>
      </c>
      <c r="X52" s="426">
        <v>2.1658146953684696E-4</v>
      </c>
    </row>
    <row r="53" spans="1:24">
      <c r="A53" s="18" t="s">
        <v>379</v>
      </c>
      <c r="B53" s="19" t="s">
        <v>20</v>
      </c>
      <c r="C53" s="20">
        <v>175</v>
      </c>
      <c r="D53" s="20">
        <v>0.38</v>
      </c>
      <c r="E53" s="21">
        <v>4.3256007659526006E-3</v>
      </c>
      <c r="F53" s="22">
        <v>4.8835396909419744E-2</v>
      </c>
      <c r="G53" s="22">
        <v>0.16205321223398358</v>
      </c>
      <c r="H53" s="21">
        <v>1.5858778701522102E-4</v>
      </c>
      <c r="I53" s="22">
        <v>6.1483953578778193E-4</v>
      </c>
      <c r="J53" s="23">
        <v>5.6565237292475806E-4</v>
      </c>
      <c r="K53" s="24">
        <v>16.040850696664478</v>
      </c>
      <c r="L53" s="21">
        <f>0.0403*0.00492436720173236</f>
        <v>1.9845199822981412E-4</v>
      </c>
      <c r="M53" s="25">
        <f t="shared" si="72"/>
        <v>1.539505516222844E-2</v>
      </c>
      <c r="N53" s="336">
        <v>2</v>
      </c>
      <c r="O53" s="615">
        <v>266.26865671641792</v>
      </c>
      <c r="P53" s="37"/>
      <c r="Q53" s="28">
        <f t="shared" si="73"/>
        <v>5.7588595272085375E-4</v>
      </c>
      <c r="R53" s="28">
        <f t="shared" si="73"/>
        <v>6.5016677676421513E-3</v>
      </c>
      <c r="S53" s="28">
        <f t="shared" si="73"/>
        <v>2.1574845569061696E-2</v>
      </c>
      <c r="T53" s="28">
        <f t="shared" si="73"/>
        <v>2.1113478510086141E-5</v>
      </c>
      <c r="U53" s="28">
        <f t="shared" si="73"/>
        <v>8.185624864517934E-5</v>
      </c>
      <c r="V53" s="28">
        <f t="shared" si="73"/>
        <v>7.5307748753564808E-5</v>
      </c>
      <c r="W53" s="426">
        <v>9.7353979098870855</v>
      </c>
      <c r="X53" s="426">
        <v>1.2044306161276028E-4</v>
      </c>
    </row>
    <row r="54" spans="1:24">
      <c r="A54" s="18" t="s">
        <v>311</v>
      </c>
      <c r="B54" s="19" t="s">
        <v>20</v>
      </c>
      <c r="C54" s="20">
        <v>226</v>
      </c>
      <c r="D54" s="20">
        <v>0.28999999999999998</v>
      </c>
      <c r="E54" s="21">
        <f>0.443/453.59</f>
        <v>9.7665292444718802E-4</v>
      </c>
      <c r="F54" s="556">
        <f>IF($C54&lt;11,'[9]Offroad Tiers EF (2)'!$AN$4,IF($C54&lt;25,'[9]Offroad Tiers EF (2)'!$AN$5,IF($C54&lt;50,'[9]Offroad Tiers EF (2)'!$AN$6,IF($C54&lt;75,'[9]Offroad Tiers EF (2)'!$AN$7,IF($C54&lt;100,'[9]Offroad Tiers EF (2)'!$AN$8,IF($C54&lt;175,'[9]Offroad Tiers EF (2)'!$AN$9,IF($C54&lt;300,'[9]Offroad Tiers EF (2)'!$AN$10,IF($C54&lt;600,'[9]Offroad Tiers EF (2)'!$AN$11,"!"))))))))</f>
        <v>5.7319223985890649E-3</v>
      </c>
      <c r="G54" s="556">
        <f>IF($C54&lt;11,'[9]Offroad Tiers EF (2)'!$AM$4,IF($C54&lt;25,'[9]Offroad Tiers EF (2)'!$AM$5,IF($C54&lt;50,'[9]Offroad Tiers EF (2)'!$AM$6,IF($C54&lt;75,'[9]Offroad Tiers EF (2)'!$AM$7,IF($C54&lt;100,'[9]Offroad Tiers EF (2)'!$AM$8,IF($C54&lt;175,'[9]Offroad Tiers EF (2)'!$AM$9,IF($C54&lt;300,'[9]Offroad Tiers EF (2)'!$AM$10,IF($C54&lt;600,'[9]Offroad Tiers EF (2)'!$AM$11,"!"))))))))</f>
        <v>9.0685626102292756E-3</v>
      </c>
      <c r="H54" s="21">
        <f>0.006/453.59</f>
        <v>1.3227804845785844E-5</v>
      </c>
      <c r="I54" s="556">
        <f>IF($C54&lt;11,'[9]Offroad Tiers EF (2)'!$AO$4,IF($C54&lt;25,'[9]Offroad Tiers EF (2)'!$AO$5,IF($C54&lt;50,'[9]Offroad Tiers EF (2)'!$AO$6,IF($C54&lt;75,'[9]Offroad Tiers EF (2)'!$AO$7,IF($C54&lt;100,'[9]Offroad Tiers EF (2)'!$AO$8,IF($C54&lt;175,'[9]Offroad Tiers EF (2)'!$AO$9,IF($C54&lt;300,'[9]Offroad Tiers EF (2)'!$AO$10,IF($C54&lt;600,'[9]Offroad Tiers EF (2)'!$AO$11,"!"))))))))</f>
        <v>3.3068783068783067E-4</v>
      </c>
      <c r="J54" s="23">
        <f>0.89*I54</f>
        <v>2.9431216931216929E-4</v>
      </c>
      <c r="K54" s="24">
        <f>568.299/453.59</f>
        <v>1.2528913776758748</v>
      </c>
      <c r="L54" s="21">
        <f>0.04/453.59</f>
        <v>8.8185365638572286E-5</v>
      </c>
      <c r="M54" s="25">
        <v>8.6151344797178115E-4</v>
      </c>
      <c r="N54" s="26">
        <v>1</v>
      </c>
      <c r="O54" s="616">
        <v>1242.5556313993172</v>
      </c>
      <c r="P54" s="27"/>
      <c r="Q54" s="28">
        <f>$C54*$D54*E54*$O54/2000</f>
        <v>3.976788902344263E-2</v>
      </c>
      <c r="R54" s="28">
        <f t="shared" ref="R54:R55" si="74">$C54*$D54*F54*$O54/2000</f>
        <v>0.23339555755397839</v>
      </c>
      <c r="S54" s="28">
        <f t="shared" ref="S54:S55" si="75">$C54*$D54*G54*$O54/2000</f>
        <v>0.36925870230703461</v>
      </c>
      <c r="T54" s="28">
        <f t="shared" ref="T54:T55" si="76">$C54*$D54*H54*$O54/2000</f>
        <v>5.3861700708951639E-4</v>
      </c>
      <c r="U54" s="28">
        <f t="shared" ref="U54:U55" si="77">$C54*$D54*I54*$O54/2000</f>
        <v>1.3465128320421833E-2</v>
      </c>
      <c r="V54" s="28">
        <f t="shared" ref="V54:V55" si="78">$C54*$D54*J54*$O54/2000</f>
        <v>1.1983964205175428E-2</v>
      </c>
      <c r="W54" s="426">
        <v>112.85808659412899</v>
      </c>
      <c r="X54" s="426">
        <v>7.943571014140725E-3</v>
      </c>
    </row>
    <row r="55" spans="1:24">
      <c r="A55" s="23" t="s">
        <v>309</v>
      </c>
      <c r="B55" s="19" t="s">
        <v>20</v>
      </c>
      <c r="C55" s="35">
        <v>82</v>
      </c>
      <c r="D55" s="35">
        <v>0.5</v>
      </c>
      <c r="E55" s="21">
        <f>0.257/453.59</f>
        <v>5.6659097422782695E-4</v>
      </c>
      <c r="F55" s="556">
        <f>IF($C55&lt;11,'[6]Offroad Tiers EF (2)'!$AN$4,IF($C55&lt;25,'[6]Offroad Tiers EF (2)'!$AN$5,IF($C55&lt;50,'[6]Offroad Tiers EF (2)'!$AN$6,IF($C55&lt;75,'[6]Offroad Tiers EF (2)'!$AN$7,IF($C55&lt;100,'[6]Offroad Tiers EF (2)'!$AN$8,IF($C55&lt;175,'[6]Offroad Tiers EF (2)'!$AN$9,IF($C55&lt;300,'[6]Offroad Tiers EF (2)'!$AN$10,IF($C55&lt;600,'[6]Offroad Tiers EF (2)'!$AN$11,"!"))))))))</f>
        <v>8.1569664902998232E-3</v>
      </c>
      <c r="G55" s="556">
        <f>IF($C55&lt;11,'[6]Offroad Tiers EF (2)'!$AM$4,IF($C55&lt;25,'[6]Offroad Tiers EF (2)'!$AM$5,IF($C55&lt;50,'[6]Offroad Tiers EF (2)'!$AM$6,IF($C55&lt;75,'[6]Offroad Tiers EF (2)'!$AM$7,IF($C55&lt;100,'[6]Offroad Tiers EF (2)'!$AM$8,IF($C55&lt;175,'[6]Offroad Tiers EF (2)'!$AM$9,IF($C55&lt;300,'[6]Offroad Tiers EF (2)'!$AM$10,IF($C55&lt;600,'[6]Offroad Tiers EF (2)'!$AM$11,"!"))))))))</f>
        <v>1.0408950617283948E-2</v>
      </c>
      <c r="H55" s="21">
        <f>0.006/453.59</f>
        <v>1.3227804845785844E-5</v>
      </c>
      <c r="I55" s="556">
        <f>IF($C55&lt;11,'[6]Offroad Tiers EF (2)'!$AO$4,IF($C55&lt;25,'[6]Offroad Tiers EF (2)'!$AO$5,IF($C55&lt;50,'[6]Offroad Tiers EF (2)'!$AO$6,IF($C55&lt;75,'[6]Offroad Tiers EF (2)'!$AO$7,IF($C55&lt;100,'[6]Offroad Tiers EF (2)'!$AO$8,IF($C55&lt;175,'[6]Offroad Tiers EF (2)'!$AO$9,IF($C55&lt;300,'[6]Offroad Tiers EF (2)'!$AO$10,IF($C55&lt;600,'[6]Offroad Tiers EF (2)'!$AO$11,"!"))))))))</f>
        <v>6.6137566137566134E-4</v>
      </c>
      <c r="J55" s="23">
        <f>0.89*I55</f>
        <v>5.8862433862433858E-4</v>
      </c>
      <c r="K55" s="24">
        <f>568.299/453.59</f>
        <v>1.2528913776758748</v>
      </c>
      <c r="L55" s="21">
        <f>0.092/453.59</f>
        <v>2.0282634096871626E-4</v>
      </c>
      <c r="M55" s="25">
        <v>9.8885030864197514E-4</v>
      </c>
      <c r="N55" s="336">
        <v>1</v>
      </c>
      <c r="O55" s="616">
        <v>30</v>
      </c>
      <c r="P55" s="307"/>
      <c r="Q55" s="28">
        <f>$C55*$D55*E55*$O55/2000</f>
        <v>3.4845344915011356E-4</v>
      </c>
      <c r="R55" s="28">
        <f t="shared" si="74"/>
        <v>5.0165343915343913E-3</v>
      </c>
      <c r="S55" s="28">
        <f t="shared" si="75"/>
        <v>6.4015046296296285E-3</v>
      </c>
      <c r="T55" s="28">
        <f t="shared" si="76"/>
        <v>8.1350999801582933E-6</v>
      </c>
      <c r="U55" s="28">
        <f t="shared" si="77"/>
        <v>4.0674603174603173E-4</v>
      </c>
      <c r="V55" s="28">
        <f t="shared" si="78"/>
        <v>3.6200396825396822E-4</v>
      </c>
      <c r="W55" s="426">
        <v>13.514359503371272</v>
      </c>
      <c r="X55" s="426">
        <v>2.1877938801760284E-3</v>
      </c>
    </row>
    <row r="56" spans="1:24">
      <c r="A56" s="23" t="s">
        <v>28</v>
      </c>
      <c r="B56" s="19" t="s">
        <v>20</v>
      </c>
      <c r="C56" s="20">
        <v>400</v>
      </c>
      <c r="D56" s="20">
        <v>0.38</v>
      </c>
      <c r="E56" s="21">
        <v>1.3185751208268195E-2</v>
      </c>
      <c r="F56" s="463">
        <v>7.3559955541215416E-2</v>
      </c>
      <c r="G56" s="463">
        <v>0.13177968713170507</v>
      </c>
      <c r="H56" s="21">
        <v>1.4824701038186291E-4</v>
      </c>
      <c r="I56" s="463">
        <v>3.4493889373674903E-4</v>
      </c>
      <c r="J56" s="23">
        <v>3.1734378223780945E-4</v>
      </c>
      <c r="K56" s="24">
        <v>14.994900960022223</v>
      </c>
      <c r="L56" s="21">
        <v>6.1244774059695129E-4</v>
      </c>
      <c r="M56" s="25">
        <v>1.2519070277511982E-2</v>
      </c>
      <c r="N56" s="26">
        <v>1</v>
      </c>
      <c r="O56" s="616">
        <v>6237.3319544984497</v>
      </c>
      <c r="P56" s="27"/>
      <c r="Q56" s="28">
        <f t="shared" ref="Q56:V57" si="79">E56*$O56/2000</f>
        <v>4.1121953677698879E-2</v>
      </c>
      <c r="R56" s="28">
        <f t="shared" si="79"/>
        <v>0.22940893063435411</v>
      </c>
      <c r="S56" s="28">
        <f t="shared" si="79"/>
        <v>0.41097682675019609</v>
      </c>
      <c r="T56" s="28">
        <f t="shared" si="79"/>
        <v>4.6233290750682851E-4</v>
      </c>
      <c r="U56" s="28">
        <f t="shared" si="79"/>
        <v>1.0757491921267849E-3</v>
      </c>
      <c r="V56" s="28">
        <f t="shared" si="79"/>
        <v>9.8968925675664327E-4</v>
      </c>
      <c r="W56" s="426">
        <v>136.74702159178392</v>
      </c>
      <c r="X56" s="426">
        <v>5.5852589243861493E-3</v>
      </c>
    </row>
    <row r="57" spans="1:24">
      <c r="A57" s="23" t="s">
        <v>356</v>
      </c>
      <c r="B57" s="19" t="s">
        <v>20</v>
      </c>
      <c r="C57" s="20">
        <v>175</v>
      </c>
      <c r="D57" s="20">
        <v>0.38</v>
      </c>
      <c r="E57" s="21">
        <v>4.3256007659526006E-3</v>
      </c>
      <c r="F57" s="22">
        <v>4.8835396909419744E-2</v>
      </c>
      <c r="G57" s="22">
        <v>0.16205321223398358</v>
      </c>
      <c r="H57" s="21">
        <v>1.5858778701522102E-4</v>
      </c>
      <c r="I57" s="22">
        <v>6.1483953578778193E-4</v>
      </c>
      <c r="J57" s="23">
        <v>5.6565237292475806E-4</v>
      </c>
      <c r="K57" s="24">
        <v>16.040850696664478</v>
      </c>
      <c r="L57" s="21">
        <f>0.0403*0.00492436720173236</f>
        <v>1.9845199822981412E-4</v>
      </c>
      <c r="M57" s="25">
        <f t="shared" ref="M57" si="80">0.095*G57</f>
        <v>1.539505516222844E-2</v>
      </c>
      <c r="N57" s="26">
        <v>1</v>
      </c>
      <c r="O57" s="615">
        <v>148.47790507364977</v>
      </c>
      <c r="P57" s="27"/>
      <c r="Q57" s="28">
        <f t="shared" si="79"/>
        <v>3.2112806995680847E-4</v>
      </c>
      <c r="R57" s="28">
        <f t="shared" si="79"/>
        <v>3.6254887132754167E-3</v>
      </c>
      <c r="S57" s="28">
        <f t="shared" si="79"/>
        <v>1.2030660731478716E-2</v>
      </c>
      <c r="T57" s="28">
        <f t="shared" si="79"/>
        <v>1.1773391193143087E-5</v>
      </c>
      <c r="U57" s="28">
        <f t="shared" si="79"/>
        <v>4.5645043115112589E-5</v>
      </c>
      <c r="V57" s="28">
        <f t="shared" si="79"/>
        <v>4.199343966590348E-5</v>
      </c>
      <c r="W57" s="426">
        <v>2.750359050775276</v>
      </c>
      <c r="X57" s="426">
        <v>3.4026515164143037E-5</v>
      </c>
    </row>
    <row r="58" spans="1:24">
      <c r="A58" s="23" t="s">
        <v>518</v>
      </c>
      <c r="B58" s="19" t="s">
        <v>20</v>
      </c>
      <c r="C58" s="20">
        <v>83</v>
      </c>
      <c r="D58" s="20">
        <v>0.4</v>
      </c>
      <c r="E58" s="21">
        <f>0.663/453.59</f>
        <v>1.4616724354593357E-3</v>
      </c>
      <c r="F58" s="463">
        <f>IF($D58&lt;11,'Offroad Tiers EF'!$AN$5,IF($D58&lt;25,'Offroad Tiers EF'!$AN$6,IF($D58&lt;50,'Offroad Tiers EF'!$AN$7,IF($D58&lt;75,'Offroad Tiers EF'!$AN$8,IF($D58&lt;100,'Offroad Tiers EF'!$AN$9,IF($D58&lt;175,'Offroad Tiers EF'!$AN$10,IF($D58&lt;300,'Offroad Tiers EF'!$AN$11,IF($D58&lt;600,'Offroad Tiers EF'!$AN$12,"!"))))))))</f>
        <v>1.3227513227513227E-2</v>
      </c>
      <c r="G58" s="463">
        <f>IF($D58&lt;11,'Offroad Tiers EF'!$AM$5,IF($D58&lt;25,'Offroad Tiers EF'!$AM$6,IF($D58&lt;50,'Offroad Tiers EF'!$AM$7,IF($D58&lt;75,'Offroad Tiers EF'!$AM$8,IF($D58&lt;100,'Offroad Tiers EF'!$AM$9,IF($D58&lt;175,'Offroad Tiers EF'!$AM$10,IF($D58&lt;300,'Offroad Tiers EF'!$AM$11,IF($D58&lt;600,'Offroad Tiers EF'!$AM$12,"!"))))))))</f>
        <v>1.1728395061728392E-2</v>
      </c>
      <c r="H58" s="21">
        <f t="shared" ref="H58:H69" si="81">0.006/453.59</f>
        <v>1.3227804845785844E-5</v>
      </c>
      <c r="I58" s="22">
        <f>IF($D58&lt;11,'Offroad Tiers EF'!$AO$5,IF($D58&lt;25,'Offroad Tiers EF'!$AO$6,IF($D58&lt;50,'Offroad Tiers EF'!$AO$7,IF($D58&lt;75,'Offroad Tiers EF'!$AO$8,IF($D58&lt;100,'Offroad Tiers EF'!$AO$9,IF($D58&lt;175,'Offroad Tiers EF'!$AO$10,IF($D58&lt;300,'Offroad Tiers EF'!$AO$11,IF($D58&lt;600,'Offroad Tiers EF'!$AO$12,"!"))))))))</f>
        <v>1.3227513227513227E-3</v>
      </c>
      <c r="J58" s="23">
        <f t="shared" ref="J58:J60" si="82">0.89*I58</f>
        <v>1.1772486772486772E-3</v>
      </c>
      <c r="K58" s="24">
        <f>568.299/453.59</f>
        <v>1.2528913776758748</v>
      </c>
      <c r="L58" s="21">
        <f>0.059/453.59</f>
        <v>1.3007341431689411E-4</v>
      </c>
      <c r="M58" s="25">
        <v>9.8885030864197514E-4</v>
      </c>
      <c r="N58" s="26">
        <v>1</v>
      </c>
      <c r="O58" s="615">
        <v>3045.9375</v>
      </c>
      <c r="P58" s="27"/>
      <c r="Q58" s="28">
        <f>$C58*$D58*E58*$O58/2000</f>
        <v>7.3905903872439879E-2</v>
      </c>
      <c r="R58" s="28">
        <f t="shared" ref="R58:R60" si="83">$C58*$D58*F58*$O58/2000</f>
        <v>0.66881696428571435</v>
      </c>
      <c r="S58" s="28">
        <f t="shared" ref="S58:S60" si="84">$C58*$D58*G58*$O58/2000</f>
        <v>0.59301770833333334</v>
      </c>
      <c r="T58" s="28">
        <f t="shared" ref="T58:T60" si="85">$C58*$D58*H58*$O58/2000</f>
        <v>6.6883170925284964E-4</v>
      </c>
      <c r="U58" s="28">
        <f t="shared" ref="U58:U60" si="86">$C58*$D58*I58*$O58/2000</f>
        <v>6.6881696428571433E-2</v>
      </c>
      <c r="V58" s="28">
        <f t="shared" ref="V58:V60" si="87">$C58*$D58*J58*$O58/2000</f>
        <v>5.9524709821428566E-2</v>
      </c>
      <c r="W58" s="426">
        <v>64.527940935693337</v>
      </c>
      <c r="X58" s="426">
        <v>6.6991997438072323E-3</v>
      </c>
    </row>
    <row r="59" spans="1:24">
      <c r="A59" s="23" t="s">
        <v>160</v>
      </c>
      <c r="B59" s="19" t="s">
        <v>20</v>
      </c>
      <c r="C59" s="20">
        <v>174</v>
      </c>
      <c r="D59" s="20">
        <v>0.41</v>
      </c>
      <c r="E59" s="21">
        <f>0.557/453.59</f>
        <v>1.2279812165171191E-3</v>
      </c>
      <c r="F59" s="463">
        <f>IF($D59&lt;11,'Offroad Tiers EF'!$AN$5,IF($D59&lt;25,'Offroad Tiers EF'!$AN$6,IF($D59&lt;50,'Offroad Tiers EF'!$AN$7,IF($D59&lt;75,'Offroad Tiers EF'!$AN$8,IF($D59&lt;100,'Offroad Tiers EF'!$AN$9,IF($D59&lt;175,'Offroad Tiers EF'!$AN$10,IF($D59&lt;300,'Offroad Tiers EF'!$AN$11,IF($D59&lt;600,'Offroad Tiers EF'!$AN$12,"!"))))))))</f>
        <v>1.3227513227513227E-2</v>
      </c>
      <c r="G59" s="463">
        <f>IF($D59&lt;11,'Offroad Tiers EF'!$AM$5,IF($D59&lt;25,'Offroad Tiers EF'!$AM$6,IF($D59&lt;50,'Offroad Tiers EF'!$AM$7,IF($D59&lt;75,'Offroad Tiers EF'!$AM$8,IF($D59&lt;100,'Offroad Tiers EF'!$AM$9,IF($D59&lt;175,'Offroad Tiers EF'!$AM$10,IF($D59&lt;300,'Offroad Tiers EF'!$AM$11,IF($D59&lt;600,'Offroad Tiers EF'!$AM$12,"!"))))))))</f>
        <v>1.1728395061728392E-2</v>
      </c>
      <c r="H59" s="21">
        <f t="shared" si="81"/>
        <v>1.3227804845785844E-5</v>
      </c>
      <c r="I59" s="22">
        <f>IF($D59&lt;11,'Offroad Tiers EF'!$AO$5,IF($D59&lt;25,'Offroad Tiers EF'!$AO$6,IF($D59&lt;50,'Offroad Tiers EF'!$AO$7,IF($D59&lt;75,'Offroad Tiers EF'!$AO$8,IF($D59&lt;100,'Offroad Tiers EF'!$AO$9,IF($D59&lt;175,'Offroad Tiers EF'!$AO$10,IF($D59&lt;300,'Offroad Tiers EF'!$AO$11,IF($D59&lt;600,'Offroad Tiers EF'!$AO$12,"!"))))))))</f>
        <v>1.3227513227513227E-3</v>
      </c>
      <c r="J59" s="23">
        <f t="shared" si="82"/>
        <v>1.1772486772486772E-3</v>
      </c>
      <c r="K59" s="24">
        <f>568.299/453.59</f>
        <v>1.2528913776758748</v>
      </c>
      <c r="L59" s="21">
        <f>0.05/453.59</f>
        <v>1.1023170704821535E-4</v>
      </c>
      <c r="M59" s="25">
        <v>8.6151344797178115E-4</v>
      </c>
      <c r="N59" s="26">
        <v>1</v>
      </c>
      <c r="O59" s="615">
        <v>715.03816793893134</v>
      </c>
      <c r="P59" s="27"/>
      <c r="Q59" s="28">
        <f>$C59*$D59*E59*$O59/2000</f>
        <v>3.132016618060935E-2</v>
      </c>
      <c r="R59" s="28">
        <f t="shared" si="83"/>
        <v>0.33737316733309092</v>
      </c>
      <c r="S59" s="28">
        <f t="shared" si="84"/>
        <v>0.29913754170200724</v>
      </c>
      <c r="T59" s="28">
        <f t="shared" si="85"/>
        <v>3.3738060517712046E-4</v>
      </c>
      <c r="U59" s="28">
        <f t="shared" si="86"/>
        <v>3.373731673330909E-2</v>
      </c>
      <c r="V59" s="28">
        <f t="shared" si="87"/>
        <v>3.0026211892645094E-2</v>
      </c>
      <c r="W59" s="426">
        <v>59.963213116458313</v>
      </c>
      <c r="X59" s="426">
        <v>5.2756746990983905E-3</v>
      </c>
    </row>
    <row r="60" spans="1:24">
      <c r="A60" s="23" t="s">
        <v>539</v>
      </c>
      <c r="B60" s="19" t="s">
        <v>20</v>
      </c>
      <c r="C60" s="35">
        <v>82</v>
      </c>
      <c r="D60" s="35">
        <v>0.5</v>
      </c>
      <c r="E60" s="21">
        <f>0.257/453.59</f>
        <v>5.6659097422782695E-4</v>
      </c>
      <c r="F60" s="556">
        <f>IF($C60&lt;11,'[6]Offroad Tiers EF (2)'!$AN$4,IF($C60&lt;25,'[6]Offroad Tiers EF (2)'!$AN$5,IF($C60&lt;50,'[6]Offroad Tiers EF (2)'!$AN$6,IF($C60&lt;75,'[6]Offroad Tiers EF (2)'!$AN$7,IF($C60&lt;100,'[6]Offroad Tiers EF (2)'!$AN$8,IF($C60&lt;175,'[6]Offroad Tiers EF (2)'!$AN$9,IF($C60&lt;300,'[6]Offroad Tiers EF (2)'!$AN$10,IF($C60&lt;600,'[6]Offroad Tiers EF (2)'!$AN$11,"!"))))))))</f>
        <v>8.1569664902998232E-3</v>
      </c>
      <c r="G60" s="556">
        <f>IF($C60&lt;11,'[6]Offroad Tiers EF (2)'!$AM$4,IF($C60&lt;25,'[6]Offroad Tiers EF (2)'!$AM$5,IF($C60&lt;50,'[6]Offroad Tiers EF (2)'!$AM$6,IF($C60&lt;75,'[6]Offroad Tiers EF (2)'!$AM$7,IF($C60&lt;100,'[6]Offroad Tiers EF (2)'!$AM$8,IF($C60&lt;175,'[6]Offroad Tiers EF (2)'!$AM$9,IF($C60&lt;300,'[6]Offroad Tiers EF (2)'!$AM$10,IF($C60&lt;600,'[6]Offroad Tiers EF (2)'!$AM$11,"!"))))))))</f>
        <v>1.0408950617283948E-2</v>
      </c>
      <c r="H60" s="21">
        <f t="shared" si="81"/>
        <v>1.3227804845785844E-5</v>
      </c>
      <c r="I60" s="556">
        <f>IF($C60&lt;11,'[6]Offroad Tiers EF (2)'!$AO$4,IF($C60&lt;25,'[6]Offroad Tiers EF (2)'!$AO$5,IF($C60&lt;50,'[6]Offroad Tiers EF (2)'!$AO$6,IF($C60&lt;75,'[6]Offroad Tiers EF (2)'!$AO$7,IF($C60&lt;100,'[6]Offroad Tiers EF (2)'!$AO$8,IF($C60&lt;175,'[6]Offroad Tiers EF (2)'!$AO$9,IF($C60&lt;300,'[6]Offroad Tiers EF (2)'!$AO$10,IF($C60&lt;600,'[6]Offroad Tiers EF (2)'!$AO$11,"!"))))))))</f>
        <v>6.6137566137566134E-4</v>
      </c>
      <c r="J60" s="23">
        <f t="shared" si="82"/>
        <v>5.8862433862433858E-4</v>
      </c>
      <c r="K60" s="24">
        <f>568.299/453.59</f>
        <v>1.2528913776758748</v>
      </c>
      <c r="L60" s="21">
        <f>0.092/453.59</f>
        <v>2.0282634096871626E-4</v>
      </c>
      <c r="M60" s="25">
        <v>9.8885030864197514E-4</v>
      </c>
      <c r="N60" s="336">
        <v>1</v>
      </c>
      <c r="O60" s="616">
        <v>30</v>
      </c>
      <c r="P60" s="307"/>
      <c r="Q60" s="28">
        <f>$C60*$D60*E60*$O60/2000</f>
        <v>3.4845344915011356E-4</v>
      </c>
      <c r="R60" s="28">
        <f t="shared" si="83"/>
        <v>5.0165343915343913E-3</v>
      </c>
      <c r="S60" s="28">
        <f t="shared" si="84"/>
        <v>6.4015046296296285E-3</v>
      </c>
      <c r="T60" s="28">
        <f t="shared" si="85"/>
        <v>8.1350999801582933E-6</v>
      </c>
      <c r="U60" s="28">
        <f t="shared" si="86"/>
        <v>4.0674603174603173E-4</v>
      </c>
      <c r="V60" s="28">
        <f t="shared" si="87"/>
        <v>3.6200396825396822E-4</v>
      </c>
      <c r="W60" s="426">
        <v>6.3650473691235596E-2</v>
      </c>
      <c r="X60" s="426">
        <v>1.0304159570215106E-5</v>
      </c>
    </row>
    <row r="61" spans="1:24">
      <c r="A61" s="18" t="s">
        <v>357</v>
      </c>
      <c r="B61" s="19" t="s">
        <v>20</v>
      </c>
      <c r="C61" s="20">
        <v>175</v>
      </c>
      <c r="D61" s="20">
        <v>0.38</v>
      </c>
      <c r="E61" s="21">
        <v>4.3256007659526006E-3</v>
      </c>
      <c r="F61" s="22">
        <v>4.8835396909419744E-2</v>
      </c>
      <c r="G61" s="22">
        <v>0.16205321223398358</v>
      </c>
      <c r="H61" s="21">
        <v>1.5858778701522102E-4</v>
      </c>
      <c r="I61" s="22">
        <v>6.1483953578778193E-4</v>
      </c>
      <c r="J61" s="23">
        <v>5.6565237292475806E-4</v>
      </c>
      <c r="K61" s="24">
        <v>16.040850696664478</v>
      </c>
      <c r="L61" s="21">
        <f>0.0403*0.00492436720173236</f>
        <v>1.9845199822981412E-4</v>
      </c>
      <c r="M61" s="25">
        <f t="shared" ref="M61" si="88">0.095*G61</f>
        <v>1.539505516222844E-2</v>
      </c>
      <c r="N61" s="26">
        <v>1</v>
      </c>
      <c r="O61" s="615">
        <v>1217.3816120906799</v>
      </c>
      <c r="P61" s="27"/>
      <c r="Q61" s="28">
        <f t="shared" ref="Q61:V61" si="89">E61*$O61/2000</f>
        <v>2.6329534168580281E-3</v>
      </c>
      <c r="R61" s="28">
        <f t="shared" si="89"/>
        <v>2.9725657108338809E-2</v>
      </c>
      <c r="S61" s="28">
        <f t="shared" si="89"/>
        <v>9.8640300376940021E-2</v>
      </c>
      <c r="T61" s="28">
        <f t="shared" si="89"/>
        <v>9.6530927907241589E-5</v>
      </c>
      <c r="U61" s="28">
        <f t="shared" si="89"/>
        <v>3.7424717262720764E-4</v>
      </c>
      <c r="V61" s="28">
        <f t="shared" si="89"/>
        <v>3.443073988170302E-4</v>
      </c>
      <c r="W61" s="426">
        <v>30.763275308671602</v>
      </c>
      <c r="X61" s="426">
        <v>1.9871907736363208E-4</v>
      </c>
    </row>
    <row r="62" spans="1:24">
      <c r="A62" s="23" t="s">
        <v>29</v>
      </c>
      <c r="B62" s="19" t="s">
        <v>20</v>
      </c>
      <c r="C62" s="20">
        <v>97</v>
      </c>
      <c r="D62" s="20">
        <v>0.37</v>
      </c>
      <c r="E62" s="21">
        <f>0.576/453.59</f>
        <v>1.2698692651954408E-3</v>
      </c>
      <c r="F62" s="556">
        <f>IF($C62&lt;11,'[3]Offroad Tiers EF (2)'!$AN$4,IF($C62&lt;25,'[3]Offroad Tiers EF (2)'!$AN$5,IF($C62&lt;50,'[3]Offroad Tiers EF (2)'!$AN$6,IF($C62&lt;75,'[3]Offroad Tiers EF (2)'!$AN$7,IF($C62&lt;100,'[3]Offroad Tiers EF (2)'!$AN$8,IF($C62&lt;175,'[3]Offroad Tiers EF (2)'!$AN$9,IF($C62&lt;300,'[3]Offroad Tiers EF (2)'!$AN$10,IF($C62&lt;600,'[3]Offroad Tiers EF (2)'!$AN$11,"!"))))))))</f>
        <v>8.1569664902998232E-3</v>
      </c>
      <c r="G62" s="556">
        <f>IF($C62&lt;11,'[3]Offroad Tiers EF (2)'!$AM$4,IF($C62&lt;25,'[3]Offroad Tiers EF (2)'!$AM$5,IF($C62&lt;50,'[3]Offroad Tiers EF (2)'!$AM$6,IF($C62&lt;75,'[3]Offroad Tiers EF (2)'!$AM$7,IF($C62&lt;100,'[3]Offroad Tiers EF (2)'!$AM$8,IF($C62&lt;175,'[3]Offroad Tiers EF (2)'!$AM$9,IF($C62&lt;300,'[3]Offroad Tiers EF (2)'!$AM$10,IF($C62&lt;600,'[3]Offroad Tiers EF (2)'!$AM$11,"!"))))))))</f>
        <v>1.0408950617283948E-2</v>
      </c>
      <c r="H62" s="21">
        <f t="shared" si="81"/>
        <v>1.3227804845785844E-5</v>
      </c>
      <c r="I62" s="556">
        <f>IF($C62&lt;11,'[3]Offroad Tiers EF (2)'!$AO$4,IF($C62&lt;25,'[3]Offroad Tiers EF (2)'!$AO$5,IF($C62&lt;50,'[3]Offroad Tiers EF (2)'!$AO$6,IF($C62&lt;75,'[3]Offroad Tiers EF (2)'!$AO$7,IF($C62&lt;100,'[3]Offroad Tiers EF (2)'!$AO$8,IF($C62&lt;175,'[3]Offroad Tiers EF (2)'!$AO$9,IF($C62&lt;300,'[3]Offroad Tiers EF (2)'!$AO$10,IF($C62&lt;600,'[3]Offroad Tiers EF (2)'!$AO$11,"!"))))))))</f>
        <v>6.6137566137566134E-4</v>
      </c>
      <c r="J62" s="23">
        <f t="shared" ref="J62" si="90">0.89*I62</f>
        <v>5.8862433862433858E-4</v>
      </c>
      <c r="K62" s="24">
        <f>568.299/453.59</f>
        <v>1.2528913776758748</v>
      </c>
      <c r="L62" s="21">
        <f>0.051/453.59</f>
        <v>1.1243634118917966E-4</v>
      </c>
      <c r="M62" s="25">
        <v>9.8885030864197514E-4</v>
      </c>
      <c r="N62" s="26">
        <v>4</v>
      </c>
      <c r="O62" s="615">
        <v>0</v>
      </c>
      <c r="P62" s="27"/>
      <c r="Q62" s="28">
        <f>$C62*$D62*E62*$O62/2000</f>
        <v>0</v>
      </c>
      <c r="R62" s="28">
        <f t="shared" ref="R62" si="91">$C62*$D62*F62*$O62/2000</f>
        <v>0</v>
      </c>
      <c r="S62" s="28">
        <f t="shared" ref="S62" si="92">$C62*$D62*G62*$O62/2000</f>
        <v>0</v>
      </c>
      <c r="T62" s="28">
        <f t="shared" ref="T62" si="93">$C62*$D62*H62*$O62/2000</f>
        <v>0</v>
      </c>
      <c r="U62" s="28">
        <f t="shared" ref="U62" si="94">$C62*$D62*I62*$O62/2000</f>
        <v>0</v>
      </c>
      <c r="V62" s="28">
        <f t="shared" ref="V62" si="95">$C62*$D62*J62*$O62/2000</f>
        <v>0</v>
      </c>
      <c r="W62" s="426">
        <v>0.56830780081460353</v>
      </c>
      <c r="X62" s="426">
        <v>5.1000789798230817E-5</v>
      </c>
    </row>
    <row r="63" spans="1:24">
      <c r="A63" s="18" t="s">
        <v>358</v>
      </c>
      <c r="B63" s="19" t="s">
        <v>20</v>
      </c>
      <c r="C63" s="20">
        <v>175</v>
      </c>
      <c r="D63" s="20">
        <v>0.38</v>
      </c>
      <c r="E63" s="21">
        <v>4.3256007659526006E-3</v>
      </c>
      <c r="F63" s="22">
        <v>4.8835396909419744E-2</v>
      </c>
      <c r="G63" s="22">
        <v>0.16205321223398358</v>
      </c>
      <c r="H63" s="21">
        <v>1.5858778701522102E-4</v>
      </c>
      <c r="I63" s="22">
        <v>6.1483953578778193E-4</v>
      </c>
      <c r="J63" s="23">
        <v>5.6565237292475806E-4</v>
      </c>
      <c r="K63" s="24">
        <v>16.040850696664478</v>
      </c>
      <c r="L63" s="21">
        <f>0.0403*0.00492436720173236</f>
        <v>1.9845199822981412E-4</v>
      </c>
      <c r="M63" s="25">
        <f t="shared" ref="M63" si="96">0.095*G63</f>
        <v>1.539505516222844E-2</v>
      </c>
      <c r="N63" s="26">
        <v>1</v>
      </c>
      <c r="O63" s="615">
        <v>1616.9312291350529</v>
      </c>
      <c r="P63" s="27"/>
      <c r="Q63" s="28">
        <f t="shared" ref="Q63:V63" si="97">E63*$O63/2000</f>
        <v>3.4970994816196327E-3</v>
      </c>
      <c r="R63" s="28">
        <f t="shared" si="97"/>
        <v>3.9481739175023116E-2</v>
      </c>
      <c r="S63" s="28">
        <f t="shared" si="97"/>
        <v>0.13101444982138935</v>
      </c>
      <c r="T63" s="28">
        <f t="shared" si="97"/>
        <v>1.2821277269216467E-4</v>
      </c>
      <c r="U63" s="28">
        <f t="shared" si="97"/>
        <v>4.9707662316108181E-4</v>
      </c>
      <c r="V63" s="28">
        <f t="shared" si="97"/>
        <v>4.5731049330819415E-4</v>
      </c>
      <c r="W63" s="426">
        <v>15.046937875670025</v>
      </c>
      <c r="X63" s="426">
        <v>9.7197505200565543E-5</v>
      </c>
    </row>
    <row r="64" spans="1:24">
      <c r="A64" s="18" t="s">
        <v>382</v>
      </c>
      <c r="B64" s="19" t="s">
        <v>20</v>
      </c>
      <c r="C64" s="20">
        <v>25</v>
      </c>
      <c r="D64" s="20">
        <v>0.42</v>
      </c>
      <c r="E64" s="21">
        <f>0.685/453.59</f>
        <v>1.5101743865605505E-3</v>
      </c>
      <c r="F64" s="463">
        <f>IF($D64&lt;11,'Offroad Tiers EF'!$AN$5,IF($D64&lt;25,'Offroad Tiers EF'!$AN$6,IF($D64&lt;50,'Offroad Tiers EF'!$AN$7,IF($D64&lt;75,'Offroad Tiers EF'!$AN$8,IF($D64&lt;100,'Offroad Tiers EF'!$AN$9,IF($D64&lt;175,'Offroad Tiers EF'!$AN$10,IF($D64&lt;300,'Offroad Tiers EF'!$AN$11,IF($D64&lt;600,'Offroad Tiers EF'!$AN$12,"!"))))))))</f>
        <v>1.3227513227513227E-2</v>
      </c>
      <c r="G64" s="463">
        <f>IF($D64&lt;11,'Offroad Tiers EF'!$AM$5,IF($D64&lt;25,'Offroad Tiers EF'!$AM$6,IF($D64&lt;50,'Offroad Tiers EF'!$AM$7,IF($D64&lt;75,'Offroad Tiers EF'!$AM$8,IF($D64&lt;100,'Offroad Tiers EF'!$AM$9,IF($D64&lt;175,'Offroad Tiers EF'!$AM$10,IF($D64&lt;300,'Offroad Tiers EF'!$AM$11,IF($D64&lt;600,'Offroad Tiers EF'!$AM$12,"!"))))))))</f>
        <v>1.1728395061728392E-2</v>
      </c>
      <c r="H64" s="21">
        <f t="shared" si="81"/>
        <v>1.3227804845785844E-5</v>
      </c>
      <c r="I64" s="22">
        <f>IF($D64&lt;11,'Offroad Tiers EF'!$AO$5,IF($D64&lt;25,'Offroad Tiers EF'!$AO$6,IF($D64&lt;50,'Offroad Tiers EF'!$AO$7,IF($D64&lt;75,'Offroad Tiers EF'!$AO$8,IF($D64&lt;100,'Offroad Tiers EF'!$AO$9,IF($D64&lt;175,'Offroad Tiers EF'!$AO$10,IF($D64&lt;300,'Offroad Tiers EF'!$AO$11,IF($D64&lt;600,'Offroad Tiers EF'!$AO$12,"!"))))))))</f>
        <v>1.3227513227513227E-3</v>
      </c>
      <c r="J64" s="23">
        <f t="shared" ref="J64:J69" si="98">0.89*I64</f>
        <v>1.1772486772486772E-3</v>
      </c>
      <c r="K64" s="24">
        <f t="shared" ref="K64:K69" si="99">568.299/453.59</f>
        <v>1.2528913776758748</v>
      </c>
      <c r="L64" s="21">
        <f>0.061/453.59</f>
        <v>1.3448268259882274E-4</v>
      </c>
      <c r="M64" s="25">
        <v>1.1141975308641974E-3</v>
      </c>
      <c r="N64" s="26">
        <v>1</v>
      </c>
      <c r="O64" s="615">
        <v>1327.3594320486814</v>
      </c>
      <c r="P64" s="27"/>
      <c r="Q64" s="28">
        <f t="shared" ref="Q64:Q69" si="100">$C64*$D64*E64*$O64/2000</f>
        <v>1.0523857134207259E-2</v>
      </c>
      <c r="R64" s="28">
        <f t="shared" ref="R64:R69" si="101">$C64*$D64*F64*$O64/2000</f>
        <v>9.2177738336713985E-2</v>
      </c>
      <c r="S64" s="28">
        <f t="shared" ref="S64:S69" si="102">$C64*$D64*G64*$O64/2000</f>
        <v>8.1730927991886373E-2</v>
      </c>
      <c r="T64" s="28">
        <f t="shared" ref="T64:T69" si="103">$C64*$D64*H64*$O64/2000</f>
        <v>9.2179770518603727E-5</v>
      </c>
      <c r="U64" s="28">
        <f t="shared" ref="U64:U69" si="104">$C64*$D64*I64*$O64/2000</f>
        <v>9.2177738336713978E-3</v>
      </c>
      <c r="V64" s="28">
        <f t="shared" ref="V64:V69" si="105">$C64*$D64*J64*$O64/2000</f>
        <v>8.2038187119675438E-3</v>
      </c>
      <c r="W64" s="426">
        <v>11.534659279233599</v>
      </c>
      <c r="X64" s="426">
        <v>1.2381056733044571E-3</v>
      </c>
    </row>
    <row r="65" spans="1:24">
      <c r="A65" s="18" t="s">
        <v>538</v>
      </c>
      <c r="B65" s="19" t="s">
        <v>20</v>
      </c>
      <c r="C65" s="20">
        <v>82</v>
      </c>
      <c r="D65" s="20">
        <v>0.36</v>
      </c>
      <c r="E65" s="21">
        <f>0.685/453.59</f>
        <v>1.5101743865605505E-3</v>
      </c>
      <c r="F65" s="463">
        <f>IF($D65&lt;11,'Offroad Tiers EF'!$AN$5,IF($D65&lt;25,'Offroad Tiers EF'!$AN$6,IF($D65&lt;50,'Offroad Tiers EF'!$AN$7,IF($D65&lt;75,'Offroad Tiers EF'!$AN$8,IF($D65&lt;100,'Offroad Tiers EF'!$AN$9,IF($D65&lt;175,'Offroad Tiers EF'!$AN$10,IF($D65&lt;300,'Offroad Tiers EF'!$AN$11,IF($D65&lt;600,'Offroad Tiers EF'!$AN$12,"!"))))))))</f>
        <v>1.3227513227513227E-2</v>
      </c>
      <c r="G65" s="463">
        <f>IF($D65&lt;11,'Offroad Tiers EF'!$AM$5,IF($D65&lt;25,'Offroad Tiers EF'!$AM$6,IF($D65&lt;50,'Offroad Tiers EF'!$AM$7,IF($D65&lt;75,'Offroad Tiers EF'!$AM$8,IF($D65&lt;100,'Offroad Tiers EF'!$AM$9,IF($D65&lt;175,'Offroad Tiers EF'!$AM$10,IF($D65&lt;300,'Offroad Tiers EF'!$AM$11,IF($D65&lt;600,'Offroad Tiers EF'!$AM$12,"!"))))))))</f>
        <v>1.1728395061728392E-2</v>
      </c>
      <c r="H65" s="21">
        <f t="shared" si="81"/>
        <v>1.3227804845785844E-5</v>
      </c>
      <c r="I65" s="22">
        <f>IF($D65&lt;11,'Offroad Tiers EF'!$AO$5,IF($D65&lt;25,'Offroad Tiers EF'!$AO$6,IF($D65&lt;50,'Offroad Tiers EF'!$AO$7,IF($D65&lt;75,'Offroad Tiers EF'!$AO$8,IF($D65&lt;100,'Offroad Tiers EF'!$AO$9,IF($D65&lt;175,'Offroad Tiers EF'!$AO$10,IF($D65&lt;300,'Offroad Tiers EF'!$AO$11,IF($D65&lt;600,'Offroad Tiers EF'!$AO$12,"!"))))))))</f>
        <v>1.3227513227513227E-3</v>
      </c>
      <c r="J65" s="23">
        <f t="shared" si="98"/>
        <v>1.1772486772486772E-3</v>
      </c>
      <c r="K65" s="24">
        <f t="shared" si="99"/>
        <v>1.2528913776758748</v>
      </c>
      <c r="L65" s="21">
        <f>0.075/453.59</f>
        <v>1.6534756057232303E-4</v>
      </c>
      <c r="M65" s="25">
        <v>9.8885030864197514E-4</v>
      </c>
      <c r="N65" s="26">
        <v>1</v>
      </c>
      <c r="O65" s="615">
        <v>0</v>
      </c>
      <c r="P65" s="27"/>
      <c r="Q65" s="28">
        <f t="shared" si="100"/>
        <v>0</v>
      </c>
      <c r="R65" s="28">
        <f t="shared" si="101"/>
        <v>0</v>
      </c>
      <c r="S65" s="28">
        <f t="shared" si="102"/>
        <v>0</v>
      </c>
      <c r="T65" s="28">
        <f t="shared" si="103"/>
        <v>0</v>
      </c>
      <c r="U65" s="28">
        <f t="shared" si="104"/>
        <v>0</v>
      </c>
      <c r="V65" s="28">
        <f t="shared" si="105"/>
        <v>0</v>
      </c>
      <c r="W65" s="426">
        <v>5.0329338840141284</v>
      </c>
      <c r="X65" s="426">
        <v>6.642102859604884E-4</v>
      </c>
    </row>
    <row r="66" spans="1:24">
      <c r="A66" s="18" t="s">
        <v>203</v>
      </c>
      <c r="B66" s="19" t="s">
        <v>20</v>
      </c>
      <c r="C66" s="20">
        <v>50</v>
      </c>
      <c r="D66" s="20">
        <v>0.74</v>
      </c>
      <c r="E66" s="21">
        <f>0.583/453.59</f>
        <v>1.2853017041821911E-3</v>
      </c>
      <c r="F66" s="556">
        <f>IF($C66&lt;11,'[6]Offroad Tiers EF (2)'!$AN$4,IF($C66&lt;25,'[6]Offroad Tiers EF (2)'!$AN$5,IF($C66&lt;50,'[6]Offroad Tiers EF (2)'!$AN$6,IF($C66&lt;75,'[6]Offroad Tiers EF (2)'!$AN$7,IF($C66&lt;100,'[6]Offroad Tiers EF (2)'!$AN$8,IF($C66&lt;175,'[6]Offroad Tiers EF (2)'!$AN$9,IF($C66&lt;300,'[6]Offroad Tiers EF (2)'!$AN$10,IF($C66&lt;600,'[6]Offroad Tiers EF (2)'!$AN$11,"!"))))))))</f>
        <v>8.1569664902998232E-3</v>
      </c>
      <c r="G66" s="556">
        <f>IF($C66&lt;11,'[6]Offroad Tiers EF (2)'!$AM$4,IF($C66&lt;25,'[6]Offroad Tiers EF (2)'!$AM$5,IF($C66&lt;50,'[6]Offroad Tiers EF (2)'!$AM$6,IF($C66&lt;75,'[6]Offroad Tiers EF (2)'!$AM$7,IF($C66&lt;100,'[6]Offroad Tiers EF (2)'!$AM$8,IF($C66&lt;175,'[6]Offroad Tiers EF (2)'!$AM$9,IF($C66&lt;300,'[6]Offroad Tiers EF (2)'!$AM$10,IF($C66&lt;600,'[6]Offroad Tiers EF (2)'!$AM$11,"!"))))))))</f>
        <v>1.1728395061728392E-2</v>
      </c>
      <c r="H66" s="21">
        <f t="shared" si="81"/>
        <v>1.3227804845785844E-5</v>
      </c>
      <c r="I66" s="556">
        <f>IF($C66&lt;11,'[6]Offroad Tiers EF (2)'!$AO$4,IF($C66&lt;25,'[6]Offroad Tiers EF (2)'!$AO$5,IF($C66&lt;50,'[6]Offroad Tiers EF (2)'!$AO$6,IF($C66&lt;75,'[6]Offroad Tiers EF (2)'!$AO$7,IF($C66&lt;100,'[6]Offroad Tiers EF (2)'!$AO$8,IF($C66&lt;175,'[6]Offroad Tiers EF (2)'!$AO$9,IF($C66&lt;300,'[6]Offroad Tiers EF (2)'!$AO$10,IF($C66&lt;600,'[6]Offroad Tiers EF (2)'!$AO$11,"!"))))))))</f>
        <v>6.6137566137566134E-4</v>
      </c>
      <c r="J66" s="23">
        <f t="shared" si="98"/>
        <v>5.8862433862433858E-4</v>
      </c>
      <c r="K66" s="24">
        <f t="shared" si="99"/>
        <v>1.2528913776758748</v>
      </c>
      <c r="L66" s="21">
        <f>0.052/453.59</f>
        <v>1.1464097533014396E-4</v>
      </c>
      <c r="M66" s="25">
        <v>1.1141975308641974E-3</v>
      </c>
      <c r="N66" s="26">
        <v>1</v>
      </c>
      <c r="O66" s="616">
        <v>8594.9707704009561</v>
      </c>
      <c r="P66" s="27"/>
      <c r="Q66" s="28">
        <f t="shared" si="100"/>
        <v>0.20437191570396065</v>
      </c>
      <c r="R66" s="28">
        <f t="shared" si="101"/>
        <v>1.2970144383464406</v>
      </c>
      <c r="S66" s="28">
        <f t="shared" si="102"/>
        <v>1.8648964356765032</v>
      </c>
      <c r="T66" s="28">
        <f t="shared" si="103"/>
        <v>2.1033130261128028E-3</v>
      </c>
      <c r="U66" s="28">
        <f t="shared" si="104"/>
        <v>0.10516333283890059</v>
      </c>
      <c r="V66" s="28">
        <f t="shared" si="105"/>
        <v>9.3595366226621513E-2</v>
      </c>
      <c r="W66" s="426">
        <v>269.78139612470039</v>
      </c>
      <c r="X66" s="426">
        <v>2.4685302276591055E-2</v>
      </c>
    </row>
    <row r="67" spans="1:24">
      <c r="A67" s="23" t="s">
        <v>376</v>
      </c>
      <c r="B67" s="19" t="s">
        <v>20</v>
      </c>
      <c r="C67" s="20">
        <v>78</v>
      </c>
      <c r="D67" s="20">
        <v>0.37</v>
      </c>
      <c r="E67" s="21">
        <f>0.744/453.59</f>
        <v>1.6402478008774445E-3</v>
      </c>
      <c r="F67" s="556">
        <f>IF($C67&lt;11,'[3]Offroad Tiers EF (2)'!$AN$4,IF($C67&lt;25,'[3]Offroad Tiers EF (2)'!$AN$5,IF($C67&lt;50,'[3]Offroad Tiers EF (2)'!$AN$6,IF($C67&lt;75,'[3]Offroad Tiers EF (2)'!$AN$7,IF($C67&lt;100,'[3]Offroad Tiers EF (2)'!$AN$8,IF($C67&lt;175,'[3]Offroad Tiers EF (2)'!$AN$9,IF($C67&lt;300,'[3]Offroad Tiers EF (2)'!$AN$10,IF($C67&lt;600,'[3]Offroad Tiers EF (2)'!$AN$11,"!"))))))))</f>
        <v>8.1569664902998232E-3</v>
      </c>
      <c r="G67" s="556">
        <f>IF($C67&lt;11,'[3]Offroad Tiers EF (2)'!$AM$4,IF($C67&lt;25,'[3]Offroad Tiers EF (2)'!$AM$5,IF($C67&lt;50,'[3]Offroad Tiers EF (2)'!$AM$6,IF($C67&lt;75,'[3]Offroad Tiers EF (2)'!$AM$7,IF($C67&lt;100,'[3]Offroad Tiers EF (2)'!$AM$8,IF($C67&lt;175,'[3]Offroad Tiers EF (2)'!$AM$9,IF($C67&lt;300,'[3]Offroad Tiers EF (2)'!$AM$10,IF($C67&lt;600,'[3]Offroad Tiers EF (2)'!$AM$11,"!"))))))))</f>
        <v>1.0408950617283948E-2</v>
      </c>
      <c r="H67" s="21">
        <f t="shared" si="81"/>
        <v>1.3227804845785844E-5</v>
      </c>
      <c r="I67" s="556">
        <f>IF($C67&lt;11,'[3]Offroad Tiers EF (2)'!$AO$4,IF($C67&lt;25,'[3]Offroad Tiers EF (2)'!$AO$5,IF($C67&lt;50,'[3]Offroad Tiers EF (2)'!$AO$6,IF($C67&lt;75,'[3]Offroad Tiers EF (2)'!$AO$7,IF($C67&lt;100,'[3]Offroad Tiers EF (2)'!$AO$8,IF($C67&lt;175,'[3]Offroad Tiers EF (2)'!$AO$9,IF($C67&lt;300,'[3]Offroad Tiers EF (2)'!$AO$10,IF($C67&lt;600,'[3]Offroad Tiers EF (2)'!$AO$11,"!"))))))))</f>
        <v>6.6137566137566134E-4</v>
      </c>
      <c r="J67" s="23">
        <f t="shared" si="98"/>
        <v>5.8862433862433858E-4</v>
      </c>
      <c r="K67" s="24">
        <f t="shared" si="99"/>
        <v>1.2528913776758748</v>
      </c>
      <c r="L67" s="21">
        <f>0.067/453.59</f>
        <v>1.4771048744460858E-4</v>
      </c>
      <c r="M67" s="25">
        <v>9.8885030864197514E-4</v>
      </c>
      <c r="N67" s="26">
        <v>2</v>
      </c>
      <c r="O67" s="615">
        <v>0</v>
      </c>
      <c r="P67" s="27">
        <v>125</v>
      </c>
      <c r="Q67" s="28">
        <f t="shared" si="100"/>
        <v>0</v>
      </c>
      <c r="R67" s="28">
        <f t="shared" si="101"/>
        <v>0</v>
      </c>
      <c r="S67" s="28">
        <f t="shared" si="102"/>
        <v>0</v>
      </c>
      <c r="T67" s="28">
        <f t="shared" si="103"/>
        <v>0</v>
      </c>
      <c r="U67" s="28">
        <f t="shared" si="104"/>
        <v>0</v>
      </c>
      <c r="V67" s="28">
        <f t="shared" si="105"/>
        <v>0</v>
      </c>
      <c r="W67" s="426">
        <v>8.2006815657547278</v>
      </c>
      <c r="X67" s="426">
        <v>9.6682497225152042E-4</v>
      </c>
    </row>
    <row r="68" spans="1:24">
      <c r="A68" s="18" t="s">
        <v>362</v>
      </c>
      <c r="B68" s="19" t="s">
        <v>20</v>
      </c>
      <c r="C68" s="35">
        <v>171</v>
      </c>
      <c r="D68" s="35">
        <v>0.42</v>
      </c>
      <c r="E68" s="21">
        <f>0.388/453.59</f>
        <v>8.553980466941512E-4</v>
      </c>
      <c r="F68" s="556">
        <f>IF($C68&lt;11,'[9]Offroad Tiers EF (2)'!$AN$4,IF($C68&lt;25,'[9]Offroad Tiers EF (2)'!$AN$5,IF($C68&lt;50,'[9]Offroad Tiers EF (2)'!$AN$6,IF($C68&lt;75,'[9]Offroad Tiers EF (2)'!$AN$7,IF($C68&lt;100,'[9]Offroad Tiers EF (2)'!$AN$8,IF($C68&lt;175,'[9]Offroad Tiers EF (2)'!$AN$9,IF($C68&lt;300,'[9]Offroad Tiers EF (2)'!$AN$10,IF($C68&lt;600,'[9]Offroad Tiers EF (2)'!$AN$11,"!"))))))))</f>
        <v>8.1569664902998232E-3</v>
      </c>
      <c r="G68" s="556">
        <f>IF($C68&lt;11,'[9]Offroad Tiers EF (2)'!$AM$4,IF($C68&lt;25,'[9]Offroad Tiers EF (2)'!$AM$5,IF($C68&lt;50,'[9]Offroad Tiers EF (2)'!$AM$6,IF($C68&lt;75,'[9]Offroad Tiers EF (2)'!$AM$7,IF($C68&lt;100,'[9]Offroad Tiers EF (2)'!$AM$8,IF($C68&lt;175,'[9]Offroad Tiers EF (2)'!$AM$9,IF($C68&lt;300,'[9]Offroad Tiers EF (2)'!$AM$10,IF($C68&lt;600,'[9]Offroad Tiers EF (2)'!$AM$11,"!"))))))))</f>
        <v>9.0685626102292756E-3</v>
      </c>
      <c r="H68" s="21">
        <f t="shared" si="81"/>
        <v>1.3227804845785844E-5</v>
      </c>
      <c r="I68" s="556">
        <f>IF($C68&lt;11,'[9]Offroad Tiers EF (2)'!$AO$4,IF($C68&lt;25,'[9]Offroad Tiers EF (2)'!$AO$5,IF($C68&lt;50,'[9]Offroad Tiers EF (2)'!$AO$6,IF($C68&lt;75,'[9]Offroad Tiers EF (2)'!$AO$7,IF($C68&lt;100,'[9]Offroad Tiers EF (2)'!$AO$8,IF($C68&lt;175,'[9]Offroad Tiers EF (2)'!$AO$9,IF($C68&lt;300,'[9]Offroad Tiers EF (2)'!$AO$10,IF($C68&lt;600,'[9]Offroad Tiers EF (2)'!$AO$11,"!"))))))))</f>
        <v>4.8500881834215163E-4</v>
      </c>
      <c r="J68" s="23">
        <f t="shared" si="98"/>
        <v>4.3165784832451497E-4</v>
      </c>
      <c r="K68" s="24">
        <f t="shared" si="99"/>
        <v>1.2528913776758748</v>
      </c>
      <c r="L68" s="21">
        <f>0.035/453.59</f>
        <v>7.7162194933750759E-5</v>
      </c>
      <c r="M68" s="25">
        <v>8.6151344797178115E-4</v>
      </c>
      <c r="N68" s="26">
        <v>1</v>
      </c>
      <c r="O68" s="615">
        <v>852.35928143712567</v>
      </c>
      <c r="P68" s="37"/>
      <c r="Q68" s="28">
        <f t="shared" si="100"/>
        <v>2.6182213137428044E-2</v>
      </c>
      <c r="R68" s="28">
        <f t="shared" si="101"/>
        <v>0.24967023952095801</v>
      </c>
      <c r="S68" s="28">
        <f t="shared" si="102"/>
        <v>0.27757257574850286</v>
      </c>
      <c r="T68" s="28">
        <f t="shared" si="103"/>
        <v>4.0487958459940277E-4</v>
      </c>
      <c r="U68" s="28">
        <f t="shared" si="104"/>
        <v>1.4845257485029937E-2</v>
      </c>
      <c r="V68" s="28">
        <f t="shared" si="105"/>
        <v>1.3212279161676645E-2</v>
      </c>
      <c r="W68" s="426">
        <v>75.509352570833911</v>
      </c>
      <c r="X68" s="426">
        <v>4.6504170163579163E-3</v>
      </c>
    </row>
    <row r="69" spans="1:24">
      <c r="A69" s="18" t="s">
        <v>363</v>
      </c>
      <c r="B69" s="19" t="s">
        <v>20</v>
      </c>
      <c r="C69" s="35">
        <v>171</v>
      </c>
      <c r="D69" s="35">
        <v>0.42</v>
      </c>
      <c r="E69" s="21">
        <f>0.388/453.59</f>
        <v>8.553980466941512E-4</v>
      </c>
      <c r="F69" s="556">
        <f>IF($C69&lt;11,'[9]Offroad Tiers EF (2)'!$AN$4,IF($C69&lt;25,'[9]Offroad Tiers EF (2)'!$AN$5,IF($C69&lt;50,'[9]Offroad Tiers EF (2)'!$AN$6,IF($C69&lt;75,'[9]Offroad Tiers EF (2)'!$AN$7,IF($C69&lt;100,'[9]Offroad Tiers EF (2)'!$AN$8,IF($C69&lt;175,'[9]Offroad Tiers EF (2)'!$AN$9,IF($C69&lt;300,'[9]Offroad Tiers EF (2)'!$AN$10,IF($C69&lt;600,'[9]Offroad Tiers EF (2)'!$AN$11,"!"))))))))</f>
        <v>8.1569664902998232E-3</v>
      </c>
      <c r="G69" s="556">
        <f>IF($C69&lt;11,'[9]Offroad Tiers EF (2)'!$AM$4,IF($C69&lt;25,'[9]Offroad Tiers EF (2)'!$AM$5,IF($C69&lt;50,'[9]Offroad Tiers EF (2)'!$AM$6,IF($C69&lt;75,'[9]Offroad Tiers EF (2)'!$AM$7,IF($C69&lt;100,'[9]Offroad Tiers EF (2)'!$AM$8,IF($C69&lt;175,'[9]Offroad Tiers EF (2)'!$AM$9,IF($C69&lt;300,'[9]Offroad Tiers EF (2)'!$AM$10,IF($C69&lt;600,'[9]Offroad Tiers EF (2)'!$AM$11,"!"))))))))</f>
        <v>9.0685626102292756E-3</v>
      </c>
      <c r="H69" s="21">
        <f t="shared" si="81"/>
        <v>1.3227804845785844E-5</v>
      </c>
      <c r="I69" s="556">
        <f>IF($C69&lt;11,'[9]Offroad Tiers EF (2)'!$AO$4,IF($C69&lt;25,'[9]Offroad Tiers EF (2)'!$AO$5,IF($C69&lt;50,'[9]Offroad Tiers EF (2)'!$AO$6,IF($C69&lt;75,'[9]Offroad Tiers EF (2)'!$AO$7,IF($C69&lt;100,'[9]Offroad Tiers EF (2)'!$AO$8,IF($C69&lt;175,'[9]Offroad Tiers EF (2)'!$AO$9,IF($C69&lt;300,'[9]Offroad Tiers EF (2)'!$AO$10,IF($C69&lt;600,'[9]Offroad Tiers EF (2)'!$AO$11,"!"))))))))</f>
        <v>4.8500881834215163E-4</v>
      </c>
      <c r="J69" s="23">
        <f t="shared" si="98"/>
        <v>4.3165784832451497E-4</v>
      </c>
      <c r="K69" s="24">
        <f t="shared" si="99"/>
        <v>1.2528913776758748</v>
      </c>
      <c r="L69" s="21">
        <f>0.035/453.59</f>
        <v>7.7162194933750759E-5</v>
      </c>
      <c r="M69" s="25">
        <v>8.6151344797178115E-4</v>
      </c>
      <c r="N69" s="26">
        <v>1</v>
      </c>
      <c r="O69" s="615">
        <v>717.6</v>
      </c>
      <c r="P69" s="37"/>
      <c r="Q69" s="28">
        <f t="shared" si="100"/>
        <v>2.2042765951630326E-2</v>
      </c>
      <c r="R69" s="28">
        <f t="shared" si="101"/>
        <v>0.21019699999999997</v>
      </c>
      <c r="S69" s="28">
        <f t="shared" si="102"/>
        <v>0.23368793499999993</v>
      </c>
      <c r="T69" s="28">
        <f t="shared" si="103"/>
        <v>3.4086751471593292E-4</v>
      </c>
      <c r="U69" s="28">
        <f t="shared" si="104"/>
        <v>1.2498199999999999E-2</v>
      </c>
      <c r="V69" s="28">
        <f t="shared" si="105"/>
        <v>1.1123398E-2</v>
      </c>
      <c r="W69" s="426">
        <v>44.081135554865199</v>
      </c>
      <c r="X69" s="426">
        <v>2.7148380419819186E-3</v>
      </c>
    </row>
    <row r="70" spans="1:24">
      <c r="A70" s="23" t="s">
        <v>497</v>
      </c>
      <c r="B70" s="29" t="s">
        <v>20</v>
      </c>
      <c r="C70" s="20">
        <v>175</v>
      </c>
      <c r="D70" s="20">
        <v>0.38</v>
      </c>
      <c r="E70" s="21">
        <v>4.3256007659526006E-3</v>
      </c>
      <c r="F70" s="22">
        <v>4.8835396909419744E-2</v>
      </c>
      <c r="G70" s="22">
        <v>0.16205321223398358</v>
      </c>
      <c r="H70" s="21">
        <v>1.5858778701522102E-4</v>
      </c>
      <c r="I70" s="22">
        <v>6.1483953578778193E-4</v>
      </c>
      <c r="J70" s="23">
        <v>5.6565237292475806E-4</v>
      </c>
      <c r="K70" s="24">
        <v>16.040850696664478</v>
      </c>
      <c r="L70" s="21">
        <f>0.0403*0.00492436720173236</f>
        <v>1.9845199822981412E-4</v>
      </c>
      <c r="M70" s="25">
        <f t="shared" ref="M70" si="106">0.095*G70</f>
        <v>1.539505516222844E-2</v>
      </c>
      <c r="N70" s="26">
        <v>1</v>
      </c>
      <c r="O70" s="615">
        <v>3521.5024390243902</v>
      </c>
      <c r="P70" s="37">
        <v>125</v>
      </c>
      <c r="Q70" s="28">
        <f t="shared" ref="Q70:V72" si="107">E70*$O70/2000</f>
        <v>7.6163068237739273E-3</v>
      </c>
      <c r="R70" s="28">
        <f t="shared" si="107"/>
        <v>8.5986984663622909E-2</v>
      </c>
      <c r="S70" s="28">
        <f t="shared" si="107"/>
        <v>0.28533539106685513</v>
      </c>
      <c r="T70" s="28">
        <f t="shared" si="107"/>
        <v>2.7923363938679068E-4</v>
      </c>
      <c r="U70" s="28">
        <f t="shared" si="107"/>
        <v>1.082579462442649E-3</v>
      </c>
      <c r="V70" s="28">
        <f t="shared" si="107"/>
        <v>9.9597310544723475E-4</v>
      </c>
      <c r="W70" s="426">
        <v>28.81328529383622</v>
      </c>
      <c r="X70" s="426">
        <v>3.5646825410054614E-4</v>
      </c>
    </row>
    <row r="71" spans="1:24">
      <c r="A71" s="18" t="s">
        <v>380</v>
      </c>
      <c r="B71" s="19" t="s">
        <v>20</v>
      </c>
      <c r="C71" s="20">
        <v>400</v>
      </c>
      <c r="D71" s="20">
        <v>0.38</v>
      </c>
      <c r="E71" s="21">
        <v>1.3185751208268195E-2</v>
      </c>
      <c r="F71" s="463">
        <v>7.3559955541215416E-2</v>
      </c>
      <c r="G71" s="463">
        <v>0.13177968713170507</v>
      </c>
      <c r="H71" s="21">
        <v>1.4824701038186291E-4</v>
      </c>
      <c r="I71" s="463">
        <v>3.4493889373674903E-4</v>
      </c>
      <c r="J71" s="23">
        <v>3.1734378223780945E-4</v>
      </c>
      <c r="K71" s="24">
        <v>14.994900960022223</v>
      </c>
      <c r="L71" s="21">
        <v>6.1244774059695129E-4</v>
      </c>
      <c r="M71" s="25">
        <v>1.2519070277511982E-2</v>
      </c>
      <c r="N71" s="26">
        <v>2</v>
      </c>
      <c r="O71" s="615">
        <v>2303.6645161290321</v>
      </c>
      <c r="P71" s="37"/>
      <c r="Q71" s="28">
        <f t="shared" si="107"/>
        <v>1.5187773588496477E-2</v>
      </c>
      <c r="R71" s="28">
        <f t="shared" si="107"/>
        <v>8.4728729694163563E-2</v>
      </c>
      <c r="S71" s="28">
        <f t="shared" si="107"/>
        <v>0.1517880945959473</v>
      </c>
      <c r="T71" s="28">
        <f t="shared" si="107"/>
        <v>1.7075568871945489E-4</v>
      </c>
      <c r="U71" s="28">
        <f t="shared" si="107"/>
        <v>3.9731174486707575E-4</v>
      </c>
      <c r="V71" s="28">
        <f t="shared" si="107"/>
        <v>3.6552680527771015E-4</v>
      </c>
      <c r="W71" s="426">
        <v>23.465666475585898</v>
      </c>
      <c r="X71" s="426">
        <v>2.3490819385886132E-2</v>
      </c>
    </row>
    <row r="72" spans="1:24">
      <c r="A72" s="23" t="s">
        <v>26</v>
      </c>
      <c r="B72" s="29" t="s">
        <v>20</v>
      </c>
      <c r="C72" s="20">
        <v>175</v>
      </c>
      <c r="D72" s="20">
        <v>0.38</v>
      </c>
      <c r="E72" s="21">
        <v>4.3256007659526006E-3</v>
      </c>
      <c r="F72" s="22">
        <v>4.8835396909419744E-2</v>
      </c>
      <c r="G72" s="22">
        <v>0.16205321223398358</v>
      </c>
      <c r="H72" s="21">
        <v>1.5858778701522102E-4</v>
      </c>
      <c r="I72" s="22">
        <v>6.1483953578778193E-4</v>
      </c>
      <c r="J72" s="23">
        <v>5.6565237292475806E-4</v>
      </c>
      <c r="K72" s="24">
        <v>16.040850696664478</v>
      </c>
      <c r="L72" s="21">
        <f>0.0403*0.00492436720173236</f>
        <v>1.9845199822981412E-4</v>
      </c>
      <c r="M72" s="25">
        <f t="shared" ref="M72" si="108">0.095*G72</f>
        <v>1.539505516222844E-2</v>
      </c>
      <c r="N72" s="26">
        <v>1</v>
      </c>
      <c r="O72" s="615">
        <v>4115.412311336976</v>
      </c>
      <c r="P72" s="37">
        <v>125</v>
      </c>
      <c r="Q72" s="28">
        <f t="shared" si="107"/>
        <v>8.9008153230649926E-3</v>
      </c>
      <c r="R72" s="28">
        <f t="shared" si="107"/>
        <v>0.10048889683502686</v>
      </c>
      <c r="S72" s="28">
        <f t="shared" si="107"/>
        <v>0.33345789235971995</v>
      </c>
      <c r="T72" s="28">
        <f t="shared" si="107"/>
        <v>3.2632706555506339E-4</v>
      </c>
      <c r="U72" s="28">
        <f t="shared" si="107"/>
        <v>1.2651590975388744E-3</v>
      </c>
      <c r="V72" s="28">
        <f t="shared" si="107"/>
        <v>1.1639463697357619E-3</v>
      </c>
      <c r="W72" s="426">
        <v>62.617962939079419</v>
      </c>
      <c r="X72" s="426">
        <v>7.7468833201750002E-4</v>
      </c>
    </row>
    <row r="73" spans="1:24">
      <c r="A73" s="12" t="s">
        <v>326</v>
      </c>
      <c r="B73" s="29"/>
      <c r="C73" s="20"/>
      <c r="D73" s="20"/>
      <c r="E73" s="31"/>
      <c r="F73" s="31"/>
      <c r="G73" s="31"/>
      <c r="H73" s="31"/>
      <c r="I73" s="31"/>
      <c r="J73" s="23"/>
      <c r="K73" s="32"/>
      <c r="L73" s="33"/>
      <c r="M73" s="21"/>
      <c r="N73" s="26"/>
      <c r="O73" s="27"/>
      <c r="P73" s="37"/>
      <c r="Q73" s="36">
        <f>SUM(Q45:Q72)</f>
        <v>0.74113498479389195</v>
      </c>
      <c r="R73" s="36">
        <f t="shared" ref="R73" si="109">SUM(R45:R72)</f>
        <v>5.9507314666782145</v>
      </c>
      <c r="S73" s="36">
        <f t="shared" ref="S73" si="110">SUM(S45:S72)</f>
        <v>7.3118086597886709</v>
      </c>
      <c r="T73" s="36">
        <f t="shared" ref="T73" si="111">SUM(T45:T72)</f>
        <v>8.394152063931716E-3</v>
      </c>
      <c r="U73" s="36">
        <f t="shared" ref="U73" si="112">SUM(U45:U72)</f>
        <v>0.48409898833814435</v>
      </c>
      <c r="V73" s="36">
        <f t="shared" ref="V73" si="113">SUM(V45:V72)</f>
        <v>0.43100855013478184</v>
      </c>
      <c r="W73" s="427">
        <f>SUM(W45:W72)</f>
        <v>1361.3237265740231</v>
      </c>
      <c r="X73" s="427">
        <f>SUM(X45:X72)</f>
        <v>0.12308187153573093</v>
      </c>
    </row>
  </sheetData>
  <mergeCells count="4">
    <mergeCell ref="E3:L3"/>
    <mergeCell ref="Q3:X3"/>
    <mergeCell ref="E40:L40"/>
    <mergeCell ref="Q40:X40"/>
  </mergeCells>
  <pageMargins left="0.75" right="0.75" top="1" bottom="1" header="0.5" footer="0.5"/>
  <pageSetup scale="49" orientation="landscape" r:id="rId1"/>
  <headerFooter alignWithMargins="0">
    <oddHeader>&amp;CTable A-29
Construction Heavy Equipment Annual 
Emissions
Sycamore to Peñasquitos 230 kV Transmission Line Project</oddHeader>
    <oddFooter>&amp;CA-29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9"/>
  <sheetViews>
    <sheetView view="pageLayout" topLeftCell="A10" zoomScale="60" zoomScaleNormal="75" zoomScalePageLayoutView="60" workbookViewId="0">
      <selection activeCell="B59" sqref="B59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.5703125" style="51" customWidth="1"/>
    <col min="6" max="6" width="11.7109375" style="51" customWidth="1"/>
    <col min="7" max="7" width="9.28515625" style="51" customWidth="1"/>
    <col min="8" max="8" width="11.5703125" style="51" customWidth="1"/>
    <col min="9" max="10" width="9.28515625" style="51" customWidth="1"/>
    <col min="11" max="12" width="11.5703125" style="51" customWidth="1"/>
    <col min="13" max="13" width="9.28515625" style="51" customWidth="1"/>
    <col min="14" max="15" width="10.5703125" style="51" customWidth="1"/>
    <col min="16" max="17" width="11.5703125" style="51" hidden="1" customWidth="1"/>
    <col min="18" max="18" width="11" style="51" hidden="1" customWidth="1"/>
    <col min="19" max="26" width="9.28515625" style="51" customWidth="1"/>
    <col min="27" max="29" width="9.28515625" style="51" hidden="1" customWidth="1"/>
    <col min="30" max="16384" width="9.140625" style="51"/>
  </cols>
  <sheetData>
    <row r="1" spans="1:29">
      <c r="A1" s="3" t="s">
        <v>639</v>
      </c>
    </row>
    <row r="5" spans="1:29">
      <c r="A5" s="51">
        <v>2016</v>
      </c>
    </row>
    <row r="6" spans="1:29" ht="26.25" customHeight="1">
      <c r="A6" s="668" t="s">
        <v>35</v>
      </c>
      <c r="B6" s="668" t="s">
        <v>36</v>
      </c>
      <c r="C6" s="668" t="s">
        <v>631</v>
      </c>
      <c r="D6" s="474" t="s">
        <v>38</v>
      </c>
      <c r="E6" s="474" t="s">
        <v>39</v>
      </c>
      <c r="F6" s="610" t="s">
        <v>40</v>
      </c>
      <c r="G6" s="610" t="s">
        <v>41</v>
      </c>
      <c r="H6" s="608" t="s">
        <v>42</v>
      </c>
      <c r="I6" s="610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610" t="s">
        <v>46</v>
      </c>
      <c r="Q6" s="608" t="s">
        <v>47</v>
      </c>
      <c r="R6" s="608" t="s">
        <v>48</v>
      </c>
      <c r="S6" s="664" t="s">
        <v>630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63.75">
      <c r="A7" s="669"/>
      <c r="B7" s="669"/>
      <c r="C7" s="670"/>
      <c r="D7" s="476" t="s">
        <v>50</v>
      </c>
      <c r="E7" s="476" t="s">
        <v>51</v>
      </c>
      <c r="F7" s="609" t="s">
        <v>52</v>
      </c>
      <c r="G7" s="470" t="s">
        <v>52</v>
      </c>
      <c r="H7" s="470" t="s">
        <v>52</v>
      </c>
      <c r="I7" s="470" t="s">
        <v>52</v>
      </c>
      <c r="J7" s="608" t="s">
        <v>52</v>
      </c>
      <c r="K7" s="608" t="s">
        <v>53</v>
      </c>
      <c r="L7" s="608" t="s">
        <v>54</v>
      </c>
      <c r="M7" s="608" t="s">
        <v>52</v>
      </c>
      <c r="N7" s="608" t="s">
        <v>53</v>
      </c>
      <c r="O7" s="608" t="s">
        <v>54</v>
      </c>
      <c r="P7" s="470" t="s">
        <v>52</v>
      </c>
      <c r="Q7" s="608" t="s">
        <v>52</v>
      </c>
      <c r="R7" s="608" t="s">
        <v>52</v>
      </c>
      <c r="S7" s="561" t="s">
        <v>40</v>
      </c>
      <c r="T7" s="561" t="s">
        <v>55</v>
      </c>
      <c r="U7" s="561" t="s">
        <v>56</v>
      </c>
      <c r="V7" s="561" t="s">
        <v>43</v>
      </c>
      <c r="W7" s="561" t="s">
        <v>44</v>
      </c>
      <c r="X7" s="561" t="s">
        <v>45</v>
      </c>
      <c r="Y7" s="560" t="s">
        <v>57</v>
      </c>
      <c r="Z7" s="560" t="s">
        <v>58</v>
      </c>
      <c r="AA7" s="608" t="s">
        <v>46</v>
      </c>
      <c r="AB7" s="608" t="s">
        <v>47</v>
      </c>
      <c r="AC7" s="608" t="s">
        <v>48</v>
      </c>
    </row>
    <row r="8" spans="1:29">
      <c r="A8" s="559" t="s">
        <v>353</v>
      </c>
      <c r="B8" s="59" t="s">
        <v>365</v>
      </c>
      <c r="C8" s="617">
        <v>54.936458975940781</v>
      </c>
      <c r="D8" s="607">
        <v>30</v>
      </c>
      <c r="E8" s="607">
        <v>35.700000000000003</v>
      </c>
      <c r="F8" s="334">
        <v>0.82460322228627503</v>
      </c>
      <c r="G8" s="335">
        <v>3.0722446495270801</v>
      </c>
      <c r="H8" s="335">
        <v>0.17343260623696499</v>
      </c>
      <c r="I8" s="62">
        <v>3.18613688227605E-3</v>
      </c>
      <c r="J8" s="62">
        <v>3.9818541747870799E-2</v>
      </c>
      <c r="K8" s="613">
        <v>1.1999937300532599E-2</v>
      </c>
      <c r="L8" s="613">
        <v>0.130339318979285</v>
      </c>
      <c r="M8" s="62">
        <v>3.6633059551839701E-2</v>
      </c>
      <c r="N8" s="613">
        <v>2.9999843251331498E-3</v>
      </c>
      <c r="O8" s="613">
        <v>5.5859708133979398E-2</v>
      </c>
      <c r="P8" s="335">
        <v>504.22233920361299</v>
      </c>
      <c r="Q8" s="63">
        <f t="shared" ref="Q8:Q22" si="0">0.000057143*P8</f>
        <v>2.8812777129112056E-2</v>
      </c>
      <c r="R8" s="64">
        <f t="shared" ref="R8:R22" si="1">0.000025616*P8</f>
        <v>1.291615944103975E-2</v>
      </c>
      <c r="S8" s="65">
        <f>C8*($E8*$F8)/(453.59*2000)</f>
        <v>1.7827089276707374E-3</v>
      </c>
      <c r="T8" s="65">
        <f>C8*($E8*$G8)/(453.59*2000)</f>
        <v>6.6418828070006937E-3</v>
      </c>
      <c r="U8" s="65">
        <f>C8*(($E8*$H8))/(453.59*2000)</f>
        <v>3.749437876687123E-4</v>
      </c>
      <c r="V8" s="65">
        <f>C8*($E8*$I8)/(453.59*2000)</f>
        <v>6.8881063174437014E-6</v>
      </c>
      <c r="W8" s="65">
        <f>C8*(($E8*($J8+$K8+$L8)))/(453.59*2000)</f>
        <v>3.9380677156275544E-4</v>
      </c>
      <c r="X8" s="65">
        <f>C8*(($E8*($M8+$N8+$O8)))/(453.59*2000)</f>
        <v>2.0644569040826775E-4</v>
      </c>
      <c r="Y8" s="65">
        <f>C8*(E8)*$B$55/2000</f>
        <v>9.4719538534829739E-4</v>
      </c>
      <c r="Z8" s="65">
        <f>C8*E8*$B$56/2000</f>
        <v>2.3249341276730933E-4</v>
      </c>
      <c r="AA8" s="65">
        <f t="shared" ref="AA8:AA22" si="2">C8*(($E8*($P8)))/(453.59*2000*1.1023)</f>
        <v>0.98891209202377195</v>
      </c>
      <c r="AB8" s="65">
        <f t="shared" ref="AB8:AB22" si="3">C8*(($E8*($Q8)))/(453.59*2000*1.1023)</f>
        <v>5.6509403674514392E-5</v>
      </c>
      <c r="AC8" s="65">
        <f t="shared" ref="AC8:AC22" si="4">C8*(($E8*($R8)))/(453.59*2000*1.1023)</f>
        <v>2.5331972149280942E-5</v>
      </c>
    </row>
    <row r="9" spans="1:29">
      <c r="A9" s="559" t="s">
        <v>354</v>
      </c>
      <c r="B9" s="59" t="s">
        <v>365</v>
      </c>
      <c r="C9" s="617">
        <v>101.24000000000002</v>
      </c>
      <c r="D9" s="607">
        <v>30</v>
      </c>
      <c r="E9" s="607">
        <v>35.700000000000003</v>
      </c>
      <c r="F9" s="334">
        <v>0.82460322228627503</v>
      </c>
      <c r="G9" s="335">
        <v>3.0722446495270801</v>
      </c>
      <c r="H9" s="335">
        <v>0.17343260623696499</v>
      </c>
      <c r="I9" s="62">
        <v>3.18613688227605E-3</v>
      </c>
      <c r="J9" s="62">
        <v>3.9818541747870799E-2</v>
      </c>
      <c r="K9" s="613">
        <v>1.1999937300532599E-2</v>
      </c>
      <c r="L9" s="613">
        <v>0.130339318979285</v>
      </c>
      <c r="M9" s="62">
        <v>3.6633059551839701E-2</v>
      </c>
      <c r="N9" s="613">
        <v>2.9999843251331498E-3</v>
      </c>
      <c r="O9" s="613">
        <v>5.5859708133979398E-2</v>
      </c>
      <c r="P9" s="335">
        <v>504.22233920361299</v>
      </c>
      <c r="Q9" s="63">
        <f t="shared" si="0"/>
        <v>2.8812777129112056E-2</v>
      </c>
      <c r="R9" s="64">
        <f t="shared" si="1"/>
        <v>1.291615944103975E-2</v>
      </c>
      <c r="S9" s="65">
        <f t="shared" ref="S9:S22" si="5">C9*($E9*$F9)/(453.59*2000)</f>
        <v>3.2852763938867389E-3</v>
      </c>
      <c r="T9" s="65">
        <f t="shared" ref="T9:T22" si="6">C9*($E9*$G9)/(453.59*2000)</f>
        <v>1.2240035632351843E-2</v>
      </c>
      <c r="U9" s="65">
        <f t="shared" ref="U9:U22" si="7">C9*(($E9*$H9))/(453.59*2000)</f>
        <v>6.9096752450325529E-4</v>
      </c>
      <c r="V9" s="65">
        <f t="shared" ref="V9:V22" si="8">C9*($E9*$I9)/(453.59*2000)</f>
        <v>1.2693790181915494E-5</v>
      </c>
      <c r="W9" s="65">
        <f t="shared" ref="W9:W22" si="9">C9*(($E9*($J9+$K9+$L9)))/(453.59*2000)</f>
        <v>7.2572929337280092E-4</v>
      </c>
      <c r="X9" s="65">
        <f t="shared" ref="X9:X22" si="10">C9*(($E9*($M9+$N9+$O9)))/(453.59*2000)</f>
        <v>3.804497429673499E-4</v>
      </c>
      <c r="Y9" s="65">
        <f t="shared" ref="Y9:Y22" si="11">C9*(E9)*$B$55/2000</f>
        <v>1.7455449914356165E-3</v>
      </c>
      <c r="Z9" s="65">
        <f t="shared" ref="Z9:Z22" si="12">C9*E9*$B$56/2000</f>
        <v>4.2845195244328759E-4</v>
      </c>
      <c r="AA9" s="65">
        <f t="shared" si="2"/>
        <v>1.8224228875096002</v>
      </c>
      <c r="AB9" s="65">
        <f t="shared" si="3"/>
        <v>1.0413871106096107E-4</v>
      </c>
      <c r="AC9" s="65">
        <f t="shared" si="4"/>
        <v>4.6683184686445919E-5</v>
      </c>
    </row>
    <row r="10" spans="1:29">
      <c r="A10" s="559" t="s">
        <v>540</v>
      </c>
      <c r="B10" s="59" t="s">
        <v>365</v>
      </c>
      <c r="C10" s="617">
        <v>17.5</v>
      </c>
      <c r="D10" s="607">
        <v>30</v>
      </c>
      <c r="E10" s="607">
        <v>35.700000000000003</v>
      </c>
      <c r="F10" s="334">
        <v>0.82460322228627503</v>
      </c>
      <c r="G10" s="335">
        <v>3.0722446495270801</v>
      </c>
      <c r="H10" s="335">
        <v>0.17343260623696499</v>
      </c>
      <c r="I10" s="62">
        <v>3.18613688227605E-3</v>
      </c>
      <c r="J10" s="62">
        <v>3.9818541747870799E-2</v>
      </c>
      <c r="K10" s="613">
        <v>1.1999937300532599E-2</v>
      </c>
      <c r="L10" s="613">
        <v>0.130339318979285</v>
      </c>
      <c r="M10" s="62">
        <v>3.6633059551839701E-2</v>
      </c>
      <c r="N10" s="613">
        <v>2.9999843251331498E-3</v>
      </c>
      <c r="O10" s="613">
        <v>5.5859708133979398E-2</v>
      </c>
      <c r="P10" s="335">
        <v>504.22233920361299</v>
      </c>
      <c r="Q10" s="63">
        <f t="shared" si="0"/>
        <v>2.8812777129112056E-2</v>
      </c>
      <c r="R10" s="64">
        <f t="shared" si="1"/>
        <v>1.291615944103975E-2</v>
      </c>
      <c r="S10" s="65">
        <f t="shared" si="5"/>
        <v>5.6788163663589407E-4</v>
      </c>
      <c r="T10" s="65">
        <f t="shared" si="6"/>
        <v>2.1157706792390082E-3</v>
      </c>
      <c r="U10" s="65">
        <f t="shared" si="7"/>
        <v>1.1943828209015178E-4</v>
      </c>
      <c r="V10" s="65">
        <f t="shared" si="8"/>
        <v>2.1942051381224923E-6</v>
      </c>
      <c r="W10" s="65">
        <f t="shared" si="9"/>
        <v>1.2544708251702896E-4</v>
      </c>
      <c r="X10" s="65">
        <f t="shared" si="10"/>
        <v>6.5763240832957554E-5</v>
      </c>
      <c r="Y10" s="65">
        <f t="shared" si="11"/>
        <v>3.0172893471081864E-4</v>
      </c>
      <c r="Z10" s="65">
        <f t="shared" si="12"/>
        <v>7.4060738519928201E-5</v>
      </c>
      <c r="AA10" s="65">
        <f t="shared" si="2"/>
        <v>0.3150177847828724</v>
      </c>
      <c r="AB10" s="65">
        <f t="shared" si="3"/>
        <v>1.8001061275847673E-5</v>
      </c>
      <c r="AC10" s="65">
        <f t="shared" si="4"/>
        <v>8.0694955749980596E-6</v>
      </c>
    </row>
    <row r="11" spans="1:29">
      <c r="A11" s="559" t="s">
        <v>511</v>
      </c>
      <c r="B11" s="59" t="s">
        <v>365</v>
      </c>
      <c r="C11" s="617">
        <v>88</v>
      </c>
      <c r="D11" s="607">
        <v>30</v>
      </c>
      <c r="E11" s="607">
        <v>35.700000000000003</v>
      </c>
      <c r="F11" s="334">
        <v>0.82460322228627503</v>
      </c>
      <c r="G11" s="335">
        <v>3.0722446495270801</v>
      </c>
      <c r="H11" s="335">
        <v>0.17343260623696499</v>
      </c>
      <c r="I11" s="62">
        <v>3.18613688227605E-3</v>
      </c>
      <c r="J11" s="62">
        <v>3.9818541747870799E-2</v>
      </c>
      <c r="K11" s="613">
        <v>1.1999937300532599E-2</v>
      </c>
      <c r="L11" s="613">
        <v>0.130339318979285</v>
      </c>
      <c r="M11" s="62">
        <v>3.6633059551839701E-2</v>
      </c>
      <c r="N11" s="613">
        <v>2.9999843251331498E-3</v>
      </c>
      <c r="O11" s="613">
        <v>5.5859708133979398E-2</v>
      </c>
      <c r="P11" s="335">
        <v>504.22233920361299</v>
      </c>
      <c r="Q11" s="63">
        <f t="shared" si="0"/>
        <v>2.8812777129112056E-2</v>
      </c>
      <c r="R11" s="64">
        <f t="shared" si="1"/>
        <v>1.291615944103975E-2</v>
      </c>
      <c r="S11" s="65">
        <f t="shared" si="5"/>
        <v>2.8556333727976385E-3</v>
      </c>
      <c r="T11" s="65">
        <f t="shared" si="6"/>
        <v>1.0639303987030441E-2</v>
      </c>
      <c r="U11" s="65">
        <f t="shared" si="7"/>
        <v>6.0060393279619186E-4</v>
      </c>
      <c r="V11" s="65">
        <f t="shared" si="8"/>
        <v>1.1033717265987389E-5</v>
      </c>
      <c r="W11" s="65">
        <f t="shared" si="9"/>
        <v>6.3081961494277424E-4</v>
      </c>
      <c r="X11" s="65">
        <f t="shared" si="10"/>
        <v>3.3069515390287221E-4</v>
      </c>
      <c r="Y11" s="65">
        <f t="shared" si="11"/>
        <v>1.5172655002601168E-3</v>
      </c>
      <c r="Z11" s="65">
        <f t="shared" si="12"/>
        <v>3.7241971370021045E-4</v>
      </c>
      <c r="AA11" s="65">
        <f t="shared" si="2"/>
        <v>1.5840894320510155</v>
      </c>
      <c r="AB11" s="65">
        <f t="shared" si="3"/>
        <v>9.0519622415691163E-5</v>
      </c>
      <c r="AC11" s="65">
        <f t="shared" si="4"/>
        <v>4.0578034891418805E-5</v>
      </c>
    </row>
    <row r="12" spans="1:29">
      <c r="A12" s="559" t="s">
        <v>379</v>
      </c>
      <c r="B12" s="59" t="s">
        <v>365</v>
      </c>
      <c r="C12" s="617">
        <v>89.310945273631845</v>
      </c>
      <c r="D12" s="607">
        <v>30</v>
      </c>
      <c r="E12" s="607">
        <v>35.700000000000003</v>
      </c>
      <c r="F12" s="334">
        <v>0.82460322228627503</v>
      </c>
      <c r="G12" s="335">
        <v>3.0722446495270801</v>
      </c>
      <c r="H12" s="335">
        <v>0.17343260623696499</v>
      </c>
      <c r="I12" s="62">
        <v>3.18613688227605E-3</v>
      </c>
      <c r="J12" s="62">
        <v>3.9818541747870799E-2</v>
      </c>
      <c r="K12" s="613">
        <v>1.1999937300532599E-2</v>
      </c>
      <c r="L12" s="613">
        <v>0.130339318979285</v>
      </c>
      <c r="M12" s="62">
        <v>3.6633059551839701E-2</v>
      </c>
      <c r="N12" s="613">
        <v>2.9999843251331498E-3</v>
      </c>
      <c r="O12" s="613">
        <v>5.5859708133979398E-2</v>
      </c>
      <c r="P12" s="335">
        <v>504.22233920361299</v>
      </c>
      <c r="Q12" s="63">
        <f t="shared" si="0"/>
        <v>2.8812777129112056E-2</v>
      </c>
      <c r="R12" s="64">
        <f t="shared" si="1"/>
        <v>1.291615944103975E-2</v>
      </c>
      <c r="S12" s="65">
        <f t="shared" si="5"/>
        <v>2.8981740440850749E-3</v>
      </c>
      <c r="T12" s="65">
        <f t="shared" si="6"/>
        <v>1.0797798819718282E-2</v>
      </c>
      <c r="U12" s="65">
        <f t="shared" si="7"/>
        <v>6.0955119287600841E-4</v>
      </c>
      <c r="V12" s="65">
        <f t="shared" si="8"/>
        <v>1.1198087714855983E-5</v>
      </c>
      <c r="W12" s="65">
        <f t="shared" si="9"/>
        <v>6.4021700122372295E-4</v>
      </c>
      <c r="X12" s="65">
        <f t="shared" si="10"/>
        <v>3.3562155445993958E-4</v>
      </c>
      <c r="Y12" s="65">
        <f t="shared" si="11"/>
        <v>1.539868364310238E-3</v>
      </c>
      <c r="Z12" s="65">
        <f t="shared" si="12"/>
        <v>3.7796768942160378E-4</v>
      </c>
      <c r="AA12" s="65">
        <f t="shared" si="2"/>
        <v>1.6076877792550772</v>
      </c>
      <c r="AB12" s="65">
        <f t="shared" si="3"/>
        <v>9.1868102769972866E-5</v>
      </c>
      <c r="AC12" s="65">
        <f t="shared" si="4"/>
        <v>4.1182530153398056E-5</v>
      </c>
    </row>
    <row r="13" spans="1:29">
      <c r="A13" s="559" t="s">
        <v>553</v>
      </c>
      <c r="B13" s="59" t="s">
        <v>365</v>
      </c>
      <c r="C13" s="617">
        <v>45.833333333333336</v>
      </c>
      <c r="D13" s="607">
        <v>30</v>
      </c>
      <c r="E13" s="607">
        <v>35.700000000000003</v>
      </c>
      <c r="F13" s="334">
        <v>0.82460322228627503</v>
      </c>
      <c r="G13" s="335">
        <v>3.0722446495270801</v>
      </c>
      <c r="H13" s="335">
        <v>0.17343260623696499</v>
      </c>
      <c r="I13" s="62">
        <v>3.18613688227605E-3</v>
      </c>
      <c r="J13" s="62">
        <v>3.9818541747870799E-2</v>
      </c>
      <c r="K13" s="613">
        <v>1.1999937300532599E-2</v>
      </c>
      <c r="L13" s="613">
        <v>0.130339318979285</v>
      </c>
      <c r="M13" s="62">
        <v>3.6633059551839701E-2</v>
      </c>
      <c r="N13" s="613">
        <v>2.9999843251331498E-3</v>
      </c>
      <c r="O13" s="613">
        <v>5.5859708133979398E-2</v>
      </c>
      <c r="P13" s="335">
        <v>504.22233920361299</v>
      </c>
      <c r="Q13" s="63">
        <f t="shared" si="0"/>
        <v>2.8812777129112056E-2</v>
      </c>
      <c r="R13" s="64">
        <f t="shared" si="1"/>
        <v>1.291615944103975E-2</v>
      </c>
      <c r="S13" s="65">
        <f t="shared" si="5"/>
        <v>1.4873090483321035E-3</v>
      </c>
      <c r="T13" s="65">
        <f t="shared" si="6"/>
        <v>5.5413041599116884E-3</v>
      </c>
      <c r="U13" s="65">
        <f t="shared" si="7"/>
        <v>3.1281454833134991E-4</v>
      </c>
      <c r="V13" s="65">
        <f t="shared" si="8"/>
        <v>5.7467277427017655E-6</v>
      </c>
      <c r="W13" s="65">
        <f t="shared" si="9"/>
        <v>3.2855188278269493E-4</v>
      </c>
      <c r="X13" s="65">
        <f t="shared" si="10"/>
        <v>1.7223705932441262E-4</v>
      </c>
      <c r="Y13" s="65">
        <f t="shared" si="11"/>
        <v>7.9024244805214413E-4</v>
      </c>
      <c r="Z13" s="65">
        <f t="shared" si="12"/>
        <v>1.9396860088552627E-4</v>
      </c>
      <c r="AA13" s="65">
        <f t="shared" si="2"/>
        <v>0.82504657919323721</v>
      </c>
      <c r="AB13" s="65">
        <f t="shared" si="3"/>
        <v>4.7145636674839142E-5</v>
      </c>
      <c r="AC13" s="65">
        <f t="shared" si="4"/>
        <v>2.1134393172613964E-5</v>
      </c>
    </row>
    <row r="14" spans="1:29">
      <c r="A14" s="559" t="s">
        <v>355</v>
      </c>
      <c r="B14" s="59" t="s">
        <v>60</v>
      </c>
      <c r="C14" s="617">
        <v>1155.6390037917961</v>
      </c>
      <c r="D14" s="607">
        <v>30</v>
      </c>
      <c r="E14" s="607">
        <v>35.700000000000003</v>
      </c>
      <c r="F14" s="62">
        <v>1.11151353260897</v>
      </c>
      <c r="G14" s="62">
        <v>5.1835677008601602</v>
      </c>
      <c r="H14" s="62">
        <v>0.30038695354872602</v>
      </c>
      <c r="I14" s="62">
        <v>1.0711818E-2</v>
      </c>
      <c r="J14" s="62">
        <v>6.9817991223601397E-2</v>
      </c>
      <c r="K14" s="613">
        <v>3.5999811999999999E-2</v>
      </c>
      <c r="L14" s="613">
        <v>6.1739677E-2</v>
      </c>
      <c r="M14" s="62">
        <v>6.4232551925713394E-2</v>
      </c>
      <c r="N14" s="613">
        <v>8.9999529999999998E-3</v>
      </c>
      <c r="O14" s="613">
        <v>2.6459862000000001E-2</v>
      </c>
      <c r="P14" s="62">
        <v>1807.6692823834401</v>
      </c>
      <c r="Q14" s="63">
        <f t="shared" si="0"/>
        <v>0.10329564580323691</v>
      </c>
      <c r="R14" s="64">
        <f t="shared" si="1"/>
        <v>4.6305256337534198E-2</v>
      </c>
      <c r="S14" s="65">
        <f t="shared" si="5"/>
        <v>5.0548898319467246E-2</v>
      </c>
      <c r="T14" s="65">
        <f t="shared" si="6"/>
        <v>0.23573589430605216</v>
      </c>
      <c r="U14" s="65">
        <f t="shared" si="7"/>
        <v>1.366085893330359E-2</v>
      </c>
      <c r="V14" s="65">
        <f t="shared" si="8"/>
        <v>4.8714710438809209E-4</v>
      </c>
      <c r="W14" s="65">
        <f t="shared" si="9"/>
        <v>7.6201015840161234E-3</v>
      </c>
      <c r="X14" s="65">
        <f t="shared" si="10"/>
        <v>4.5337633516044128E-3</v>
      </c>
      <c r="Y14" s="65">
        <f t="shared" si="11"/>
        <v>1.9925127172821164E-2</v>
      </c>
      <c r="Z14" s="65">
        <f t="shared" si="12"/>
        <v>4.8907130333288298E-3</v>
      </c>
      <c r="AA14" s="65">
        <f t="shared" si="2"/>
        <v>74.578923623038293</v>
      </c>
      <c r="AB14" s="65">
        <f t="shared" si="3"/>
        <v>4.2616634325912776E-3</v>
      </c>
      <c r="AC14" s="65">
        <f t="shared" si="4"/>
        <v>1.9104137075277492E-3</v>
      </c>
    </row>
    <row r="15" spans="1:29">
      <c r="A15" s="559" t="s">
        <v>356</v>
      </c>
      <c r="B15" s="59" t="s">
        <v>365</v>
      </c>
      <c r="C15" s="617">
        <v>19.126841243862522</v>
      </c>
      <c r="D15" s="607">
        <v>30</v>
      </c>
      <c r="E15" s="607">
        <v>35.700000000000003</v>
      </c>
      <c r="F15" s="334">
        <v>0.82460322228627503</v>
      </c>
      <c r="G15" s="335">
        <v>3.0722446495270801</v>
      </c>
      <c r="H15" s="335">
        <v>0.17343260623696499</v>
      </c>
      <c r="I15" s="62">
        <v>3.18613688227605E-3</v>
      </c>
      <c r="J15" s="62">
        <v>3.9818541747870799E-2</v>
      </c>
      <c r="K15" s="613">
        <v>1.1999937300532599E-2</v>
      </c>
      <c r="L15" s="613">
        <v>0.130339318979285</v>
      </c>
      <c r="M15" s="62">
        <v>3.6633059551839701E-2</v>
      </c>
      <c r="N15" s="613">
        <v>2.9999843251331498E-3</v>
      </c>
      <c r="O15" s="613">
        <v>5.5859708133979398E-2</v>
      </c>
      <c r="P15" s="335">
        <v>504.22233920361299</v>
      </c>
      <c r="Q15" s="63">
        <f t="shared" si="0"/>
        <v>2.8812777129112056E-2</v>
      </c>
      <c r="R15" s="64">
        <f t="shared" si="1"/>
        <v>1.291615944103975E-2</v>
      </c>
      <c r="S15" s="65">
        <f t="shared" si="5"/>
        <v>6.2067325195654674E-4</v>
      </c>
      <c r="T15" s="65">
        <f t="shared" si="6"/>
        <v>2.3124577080127821E-3</v>
      </c>
      <c r="U15" s="65">
        <f t="shared" si="7"/>
        <v>1.3054154628445723E-4</v>
      </c>
      <c r="V15" s="65">
        <f t="shared" si="8"/>
        <v>2.3981836190477914E-6</v>
      </c>
      <c r="W15" s="65">
        <f t="shared" si="9"/>
        <v>1.3710893896051054E-4</v>
      </c>
      <c r="X15" s="65">
        <f t="shared" si="10"/>
        <v>7.1876746691078639E-5</v>
      </c>
      <c r="Y15" s="65">
        <f t="shared" si="11"/>
        <v>3.2977836759391936E-4</v>
      </c>
      <c r="Z15" s="65">
        <f t="shared" si="12"/>
        <v>8.0945599318507465E-5</v>
      </c>
      <c r="AA15" s="65">
        <f t="shared" si="2"/>
        <v>0.34430258048772866</v>
      </c>
      <c r="AB15" s="65">
        <f t="shared" si="3"/>
        <v>1.9674482356810274E-5</v>
      </c>
      <c r="AC15" s="65">
        <f t="shared" si="4"/>
        <v>8.8196549017736547E-6</v>
      </c>
    </row>
    <row r="16" spans="1:29">
      <c r="A16" s="559" t="s">
        <v>357</v>
      </c>
      <c r="B16" s="59" t="s">
        <v>365</v>
      </c>
      <c r="C16" s="617">
        <v>65.884865659109991</v>
      </c>
      <c r="D16" s="607">
        <v>30</v>
      </c>
      <c r="E16" s="607">
        <v>35.700000000000003</v>
      </c>
      <c r="F16" s="334">
        <v>0.82460322228627503</v>
      </c>
      <c r="G16" s="335">
        <v>3.0722446495270801</v>
      </c>
      <c r="H16" s="335">
        <v>0.17343260623696499</v>
      </c>
      <c r="I16" s="62">
        <v>3.18613688227605E-3</v>
      </c>
      <c r="J16" s="62">
        <v>3.9818541747870799E-2</v>
      </c>
      <c r="K16" s="613">
        <v>1.1999937300532599E-2</v>
      </c>
      <c r="L16" s="613">
        <v>0.130339318979285</v>
      </c>
      <c r="M16" s="62">
        <v>3.6633059551839701E-2</v>
      </c>
      <c r="N16" s="613">
        <v>2.9999843251331498E-3</v>
      </c>
      <c r="O16" s="613">
        <v>5.5859708133979398E-2</v>
      </c>
      <c r="P16" s="335">
        <v>504.22233920361299</v>
      </c>
      <c r="Q16" s="63">
        <f t="shared" si="0"/>
        <v>2.8812777129112056E-2</v>
      </c>
      <c r="R16" s="64">
        <f t="shared" si="1"/>
        <v>1.291615944103975E-2</v>
      </c>
      <c r="S16" s="65">
        <f t="shared" si="5"/>
        <v>2.1379888765732224E-3</v>
      </c>
      <c r="T16" s="65">
        <f t="shared" si="6"/>
        <v>7.9655581124083406E-3</v>
      </c>
      <c r="U16" s="65">
        <f t="shared" si="7"/>
        <v>4.4966715257511617E-4</v>
      </c>
      <c r="V16" s="65">
        <f t="shared" si="8"/>
        <v>8.2608520430702442E-6</v>
      </c>
      <c r="W16" s="65">
        <f t="shared" si="9"/>
        <v>4.7228938165495648E-4</v>
      </c>
      <c r="X16" s="65">
        <f t="shared" si="10"/>
        <v>2.4758870214783453E-4</v>
      </c>
      <c r="Y16" s="65">
        <f t="shared" si="11"/>
        <v>1.1359640187936378E-3</v>
      </c>
      <c r="Z16" s="65">
        <f t="shared" si="12"/>
        <v>2.7882753188571103E-4</v>
      </c>
      <c r="AA16" s="65">
        <f t="shared" si="2"/>
        <v>1.1859945388942841</v>
      </c>
      <c r="AB16" s="65">
        <f t="shared" si="3"/>
        <v>6.7771285936036051E-5</v>
      </c>
      <c r="AC16" s="65">
        <f t="shared" si="4"/>
        <v>3.0380436108315978E-5</v>
      </c>
    </row>
    <row r="17" spans="1:29">
      <c r="A17" s="559" t="s">
        <v>358</v>
      </c>
      <c r="B17" s="59" t="s">
        <v>365</v>
      </c>
      <c r="C17" s="617">
        <v>37.589064238745571</v>
      </c>
      <c r="D17" s="607">
        <v>30</v>
      </c>
      <c r="E17" s="607">
        <v>35.700000000000003</v>
      </c>
      <c r="F17" s="334">
        <v>0.82460322228627503</v>
      </c>
      <c r="G17" s="335">
        <v>3.0722446495270801</v>
      </c>
      <c r="H17" s="335">
        <v>0.17343260623696499</v>
      </c>
      <c r="I17" s="62">
        <v>3.18613688227605E-3</v>
      </c>
      <c r="J17" s="62">
        <v>3.9818541747870799E-2</v>
      </c>
      <c r="K17" s="613">
        <v>1.1999937300532599E-2</v>
      </c>
      <c r="L17" s="613">
        <v>0.130339318979285</v>
      </c>
      <c r="M17" s="62">
        <v>3.6633059551839701E-2</v>
      </c>
      <c r="N17" s="613">
        <v>2.9999843251331498E-3</v>
      </c>
      <c r="O17" s="613">
        <v>5.5859708133979398E-2</v>
      </c>
      <c r="P17" s="335">
        <v>504.22233920361299</v>
      </c>
      <c r="Q17" s="63">
        <f t="shared" si="0"/>
        <v>2.8812777129112056E-2</v>
      </c>
      <c r="R17" s="64">
        <f t="shared" si="1"/>
        <v>1.291615944103975E-2</v>
      </c>
      <c r="S17" s="65">
        <f t="shared" si="5"/>
        <v>1.2197793896863195E-3</v>
      </c>
      <c r="T17" s="65">
        <f t="shared" si="6"/>
        <v>4.5445622843639675E-3</v>
      </c>
      <c r="U17" s="65">
        <f t="shared" si="7"/>
        <v>2.5654704331726452E-4</v>
      </c>
      <c r="V17" s="65">
        <f t="shared" si="8"/>
        <v>4.7130353079926827E-6</v>
      </c>
      <c r="W17" s="65">
        <f t="shared" si="9"/>
        <v>2.6945362533118962E-4</v>
      </c>
      <c r="X17" s="65">
        <f t="shared" si="10"/>
        <v>1.4125592481246496E-4</v>
      </c>
      <c r="Y17" s="65">
        <f t="shared" si="11"/>
        <v>6.4809761768761323E-4</v>
      </c>
      <c r="Z17" s="65">
        <f t="shared" si="12"/>
        <v>1.5907850615968686E-4</v>
      </c>
      <c r="AA17" s="65">
        <f t="shared" si="2"/>
        <v>0.67664135706004092</v>
      </c>
      <c r="AB17" s="65">
        <f t="shared" si="3"/>
        <v>3.8665317066481912E-5</v>
      </c>
      <c r="AC17" s="65">
        <f t="shared" si="4"/>
        <v>1.7332845002450006E-5</v>
      </c>
    </row>
    <row r="18" spans="1:29">
      <c r="A18" s="559" t="s">
        <v>359</v>
      </c>
      <c r="B18" s="59" t="s">
        <v>59</v>
      </c>
      <c r="C18" s="618">
        <v>1243.7934639361495</v>
      </c>
      <c r="D18" s="607">
        <v>30</v>
      </c>
      <c r="E18" s="607">
        <v>35.700000000000003</v>
      </c>
      <c r="F18" s="62">
        <v>0.292950056109193</v>
      </c>
      <c r="G18" s="62">
        <v>0.476930854001756</v>
      </c>
      <c r="H18" s="62">
        <v>6.5210486609312598E-2</v>
      </c>
      <c r="I18" s="62">
        <v>3.18613688227605E-3</v>
      </c>
      <c r="J18" s="62">
        <v>5.3954773620132797E-2</v>
      </c>
      <c r="K18" s="63">
        <v>7.99995847163921E-3</v>
      </c>
      <c r="L18" s="63">
        <v>3.6749815577381599E-2</v>
      </c>
      <c r="M18" s="62">
        <v>4.9638388985497099E-2</v>
      </c>
      <c r="N18" s="63">
        <v>1.9999896145790402E-3</v>
      </c>
      <c r="O18" s="63">
        <v>1.57499200131354E-2</v>
      </c>
      <c r="P18" s="62">
        <v>247.93301798021901</v>
      </c>
      <c r="Q18" s="63">
        <f t="shared" si="0"/>
        <v>1.4167636446443654E-2</v>
      </c>
      <c r="R18" s="64">
        <f t="shared" si="1"/>
        <v>6.3510521885812897E-3</v>
      </c>
      <c r="S18" s="65">
        <f t="shared" si="5"/>
        <v>1.4338925386611067E-2</v>
      </c>
      <c r="T18" s="65">
        <f t="shared" si="6"/>
        <v>2.3344170064111051E-2</v>
      </c>
      <c r="U18" s="65">
        <f t="shared" si="7"/>
        <v>3.191835203359741E-3</v>
      </c>
      <c r="V18" s="65">
        <f t="shared" si="8"/>
        <v>1.5595074339039267E-4</v>
      </c>
      <c r="W18" s="65">
        <f t="shared" si="9"/>
        <v>4.8312574612364963E-3</v>
      </c>
      <c r="X18" s="65">
        <f t="shared" si="10"/>
        <v>3.2984318166006448E-3</v>
      </c>
      <c r="Y18" s="65">
        <f t="shared" si="11"/>
        <v>2.1445055821356199E-2</v>
      </c>
      <c r="Z18" s="65">
        <f t="shared" si="12"/>
        <v>5.2637864288783386E-3</v>
      </c>
      <c r="AA18" s="65">
        <f t="shared" si="2"/>
        <v>11.009246070286686</v>
      </c>
      <c r="AB18" s="65">
        <f t="shared" si="3"/>
        <v>6.291013481943919E-4</v>
      </c>
      <c r="AC18" s="65">
        <f t="shared" si="4"/>
        <v>2.8201284733646369E-4</v>
      </c>
    </row>
    <row r="19" spans="1:29" ht="12.75" customHeight="1">
      <c r="A19" s="559" t="s">
        <v>360</v>
      </c>
      <c r="B19" s="59" t="s">
        <v>59</v>
      </c>
      <c r="C19" s="618">
        <v>531.92633245923582</v>
      </c>
      <c r="D19" s="607">
        <v>30</v>
      </c>
      <c r="E19" s="607">
        <v>35.700000000000003</v>
      </c>
      <c r="F19" s="62">
        <v>0.292950056109193</v>
      </c>
      <c r="G19" s="62">
        <v>0.476930854001756</v>
      </c>
      <c r="H19" s="62">
        <v>6.5210486609312598E-2</v>
      </c>
      <c r="I19" s="62">
        <v>3.18613688227605E-3</v>
      </c>
      <c r="J19" s="62">
        <v>5.3954773620132797E-2</v>
      </c>
      <c r="K19" s="63">
        <v>7.99995847163921E-3</v>
      </c>
      <c r="L19" s="63">
        <v>3.6749815577381599E-2</v>
      </c>
      <c r="M19" s="62">
        <v>4.9638388985497099E-2</v>
      </c>
      <c r="N19" s="63">
        <v>1.9999896145790402E-3</v>
      </c>
      <c r="O19" s="63">
        <v>1.57499200131354E-2</v>
      </c>
      <c r="P19" s="62">
        <v>247.93301798021901</v>
      </c>
      <c r="Q19" s="63">
        <f t="shared" si="0"/>
        <v>1.4167636446443654E-2</v>
      </c>
      <c r="R19" s="64">
        <f t="shared" si="1"/>
        <v>6.3510521885812897E-3</v>
      </c>
      <c r="S19" s="65">
        <f t="shared" si="5"/>
        <v>6.1322496165635131E-3</v>
      </c>
      <c r="T19" s="65">
        <f t="shared" si="6"/>
        <v>9.9834732425838867E-3</v>
      </c>
      <c r="U19" s="65">
        <f t="shared" si="7"/>
        <v>1.3650346643279871E-3</v>
      </c>
      <c r="V19" s="65">
        <f t="shared" si="8"/>
        <v>6.6694599530554754E-5</v>
      </c>
      <c r="W19" s="65">
        <f t="shared" si="9"/>
        <v>2.0661573943226426E-3</v>
      </c>
      <c r="X19" s="65">
        <f t="shared" si="10"/>
        <v>1.4106222535683825E-3</v>
      </c>
      <c r="Y19" s="65">
        <f t="shared" si="11"/>
        <v>9.1712894650033145E-3</v>
      </c>
      <c r="Z19" s="65">
        <f t="shared" si="12"/>
        <v>2.2511346868644496E-3</v>
      </c>
      <c r="AA19" s="65">
        <f t="shared" si="2"/>
        <v>4.7082639160817106</v>
      </c>
      <c r="AB19" s="65">
        <f t="shared" si="3"/>
        <v>2.6904432495665714E-4</v>
      </c>
      <c r="AC19" s="65">
        <f t="shared" si="4"/>
        <v>1.2060688847434908E-4</v>
      </c>
    </row>
    <row r="20" spans="1:29" ht="12.75" customHeight="1">
      <c r="A20" s="559" t="s">
        <v>497</v>
      </c>
      <c r="B20" s="59" t="s">
        <v>59</v>
      </c>
      <c r="C20" s="618">
        <v>36.541463414634144</v>
      </c>
      <c r="D20" s="607">
        <v>30</v>
      </c>
      <c r="E20" s="607">
        <v>35.700000000000003</v>
      </c>
      <c r="F20" s="62">
        <v>0.292950056109193</v>
      </c>
      <c r="G20" s="62">
        <v>0.476930854001756</v>
      </c>
      <c r="H20" s="62">
        <v>6.5210486609312598E-2</v>
      </c>
      <c r="I20" s="62">
        <v>3.18613688227605E-3</v>
      </c>
      <c r="J20" s="62">
        <v>5.3954773620132797E-2</v>
      </c>
      <c r="K20" s="63">
        <v>7.99995847163921E-3</v>
      </c>
      <c r="L20" s="63">
        <v>3.6749815577381599E-2</v>
      </c>
      <c r="M20" s="62">
        <v>4.9638388985497099E-2</v>
      </c>
      <c r="N20" s="63">
        <v>1.9999896145790402E-3</v>
      </c>
      <c r="O20" s="63">
        <v>1.57499200131354E-2</v>
      </c>
      <c r="P20" s="62">
        <v>247.93301798021901</v>
      </c>
      <c r="Q20" s="63">
        <f t="shared" si="0"/>
        <v>1.4167636446443654E-2</v>
      </c>
      <c r="R20" s="64">
        <f t="shared" si="1"/>
        <v>6.3510521885812897E-3</v>
      </c>
      <c r="S20" s="65">
        <f t="shared" si="5"/>
        <v>4.2126392573398747E-4</v>
      </c>
      <c r="T20" s="65">
        <f t="shared" si="6"/>
        <v>6.8582940904286837E-4</v>
      </c>
      <c r="U20" s="65">
        <f t="shared" si="7"/>
        <v>9.3773068190924951E-5</v>
      </c>
      <c r="V20" s="65">
        <f t="shared" si="8"/>
        <v>4.581683815937446E-6</v>
      </c>
      <c r="W20" s="65">
        <f t="shared" si="9"/>
        <v>1.4193772751286502E-4</v>
      </c>
      <c r="X20" s="65">
        <f t="shared" si="10"/>
        <v>9.6904774825352458E-5</v>
      </c>
      <c r="Y20" s="65">
        <f t="shared" si="11"/>
        <v>6.3003524736410948E-4</v>
      </c>
      <c r="Z20" s="65">
        <f t="shared" si="12"/>
        <v>1.5464501526209955E-4</v>
      </c>
      <c r="AA20" s="65">
        <f t="shared" si="2"/>
        <v>0.32344112922653007</v>
      </c>
      <c r="AB20" s="65">
        <f t="shared" si="3"/>
        <v>1.8482396447391605E-5</v>
      </c>
      <c r="AC20" s="65">
        <f t="shared" si="4"/>
        <v>8.2852679662667952E-6</v>
      </c>
    </row>
    <row r="21" spans="1:29" ht="12.75" customHeight="1">
      <c r="A21" s="559" t="s">
        <v>380</v>
      </c>
      <c r="B21" s="59" t="s">
        <v>60</v>
      </c>
      <c r="C21" s="617">
        <v>103.0279569892473</v>
      </c>
      <c r="D21" s="607">
        <v>30</v>
      </c>
      <c r="E21" s="607">
        <v>35.700000000000003</v>
      </c>
      <c r="F21" s="62">
        <v>1.11151353260897</v>
      </c>
      <c r="G21" s="62">
        <v>5.1835677008601602</v>
      </c>
      <c r="H21" s="62">
        <v>0.30038695354872602</v>
      </c>
      <c r="I21" s="62">
        <v>1.0711818E-2</v>
      </c>
      <c r="J21" s="62">
        <v>6.9817991223601397E-2</v>
      </c>
      <c r="K21" s="613">
        <v>3.5999811999999999E-2</v>
      </c>
      <c r="L21" s="613">
        <v>6.1739677E-2</v>
      </c>
      <c r="M21" s="62">
        <v>6.4232551925713394E-2</v>
      </c>
      <c r="N21" s="613">
        <v>8.9999529999999998E-3</v>
      </c>
      <c r="O21" s="613">
        <v>2.6459862000000001E-2</v>
      </c>
      <c r="P21" s="62">
        <v>1807.6692823834401</v>
      </c>
      <c r="Q21" s="63">
        <f t="shared" si="0"/>
        <v>0.10329564580323691</v>
      </c>
      <c r="R21" s="64">
        <f t="shared" si="1"/>
        <v>4.6305256337534198E-2</v>
      </c>
      <c r="S21" s="65">
        <f t="shared" si="5"/>
        <v>4.5065541270448402E-3</v>
      </c>
      <c r="T21" s="65">
        <f t="shared" si="6"/>
        <v>2.1016413862543347E-2</v>
      </c>
      <c r="U21" s="65">
        <f t="shared" si="7"/>
        <v>1.2178979612132823E-3</v>
      </c>
      <c r="V21" s="65">
        <f t="shared" si="8"/>
        <v>4.3430319289720927E-5</v>
      </c>
      <c r="W21" s="65">
        <f t="shared" si="9"/>
        <v>6.7935012203270339E-4</v>
      </c>
      <c r="X21" s="65">
        <f t="shared" si="10"/>
        <v>4.0419575148977952E-4</v>
      </c>
      <c r="Y21" s="65">
        <f t="shared" si="11"/>
        <v>1.7763723261598648E-3</v>
      </c>
      <c r="Z21" s="65">
        <f t="shared" si="12"/>
        <v>4.3601866187560314E-4</v>
      </c>
      <c r="AA21" s="65">
        <f t="shared" si="2"/>
        <v>6.6488878534970892</v>
      </c>
      <c r="AB21" s="65">
        <f t="shared" si="3"/>
        <v>3.7993739861238421E-4</v>
      </c>
      <c r="AC21" s="65">
        <f t="shared" si="4"/>
        <v>1.7031791125518144E-4</v>
      </c>
    </row>
    <row r="22" spans="1:29" ht="12.75" customHeight="1">
      <c r="A22" s="559" t="s">
        <v>26</v>
      </c>
      <c r="B22" s="59" t="s">
        <v>365</v>
      </c>
      <c r="C22" s="617">
        <v>374.19897405525199</v>
      </c>
      <c r="D22" s="607">
        <v>30</v>
      </c>
      <c r="E22" s="607">
        <v>35.700000000000003</v>
      </c>
      <c r="F22" s="334">
        <v>0.82460322228627503</v>
      </c>
      <c r="G22" s="335">
        <v>3.0722446495270801</v>
      </c>
      <c r="H22" s="335">
        <v>0.17343260623696499</v>
      </c>
      <c r="I22" s="62">
        <v>3.18613688227605E-3</v>
      </c>
      <c r="J22" s="62">
        <v>3.9818541747870799E-2</v>
      </c>
      <c r="K22" s="613">
        <v>1.1999937300532599E-2</v>
      </c>
      <c r="L22" s="613">
        <v>0.130339318979285</v>
      </c>
      <c r="M22" s="62">
        <v>3.6633059551839701E-2</v>
      </c>
      <c r="N22" s="613">
        <v>2.9999843251331498E-3</v>
      </c>
      <c r="O22" s="613">
        <v>5.5859708133979398E-2</v>
      </c>
      <c r="P22" s="335">
        <v>504.22233920361299</v>
      </c>
      <c r="Q22" s="63">
        <f t="shared" si="0"/>
        <v>2.8812777129112056E-2</v>
      </c>
      <c r="R22" s="64">
        <f t="shared" si="1"/>
        <v>1.291615944103975E-2</v>
      </c>
      <c r="S22" s="65">
        <f t="shared" si="5"/>
        <v>1.2142898617941083E-2</v>
      </c>
      <c r="T22" s="65">
        <f t="shared" si="6"/>
        <v>4.5241098143281172E-2</v>
      </c>
      <c r="U22" s="65">
        <f t="shared" si="7"/>
        <v>2.5539247212032325E-3</v>
      </c>
      <c r="V22" s="65">
        <f t="shared" si="8"/>
        <v>4.6918246374411378E-5</v>
      </c>
      <c r="W22" s="65">
        <f t="shared" si="9"/>
        <v>2.682409690062673E-3</v>
      </c>
      <c r="X22" s="65">
        <f t="shared" si="10"/>
        <v>1.4062021285852098E-3</v>
      </c>
      <c r="Y22" s="65">
        <f t="shared" si="11"/>
        <v>6.4518090178041403E-3</v>
      </c>
      <c r="Z22" s="65">
        <f t="shared" si="12"/>
        <v>1.5836258498246522E-3</v>
      </c>
      <c r="AA22" s="65">
        <f t="shared" si="2"/>
        <v>6.7359618214233725</v>
      </c>
      <c r="AB22" s="65">
        <f t="shared" si="3"/>
        <v>3.8491306636159571E-4</v>
      </c>
      <c r="AC22" s="65">
        <f t="shared" si="4"/>
        <v>1.7254839801758109E-4</v>
      </c>
    </row>
    <row r="23" spans="1:29" ht="12.75" customHeight="1">
      <c r="A23" s="558" t="s">
        <v>326</v>
      </c>
      <c r="B23" s="52"/>
      <c r="C23" s="57"/>
      <c r="D23" s="52"/>
      <c r="E23" s="52"/>
      <c r="F23" s="460"/>
      <c r="G23" s="53"/>
      <c r="H23" s="53"/>
      <c r="I23" s="53"/>
      <c r="J23" s="447"/>
      <c r="K23" s="447"/>
      <c r="L23" s="447"/>
      <c r="M23" s="447"/>
      <c r="N23" s="447"/>
      <c r="O23" s="447"/>
      <c r="P23" s="53"/>
      <c r="Q23" s="447"/>
      <c r="R23" s="447"/>
      <c r="S23" s="67">
        <f t="shared" ref="S23:Z23" si="13">SUM(S19:S22)</f>
        <v>2.3202966287283425E-2</v>
      </c>
      <c r="T23" s="67">
        <f t="shared" si="13"/>
        <v>7.692681465745127E-2</v>
      </c>
      <c r="U23" s="67">
        <f t="shared" si="13"/>
        <v>5.2306304149354272E-3</v>
      </c>
      <c r="V23" s="67">
        <f t="shared" si="13"/>
        <v>1.6162484901062452E-4</v>
      </c>
      <c r="W23" s="67">
        <f t="shared" si="13"/>
        <v>5.569854933930884E-3</v>
      </c>
      <c r="X23" s="67">
        <f t="shared" si="13"/>
        <v>3.3179249084687242E-3</v>
      </c>
      <c r="Y23" s="67">
        <f t="shared" si="13"/>
        <v>1.802950605633143E-2</v>
      </c>
      <c r="Z23" s="67">
        <f t="shared" si="13"/>
        <v>4.4254242138268042E-3</v>
      </c>
      <c r="AA23" s="67">
        <f>SUM(AA8:AA22)</f>
        <v>113.35483944481128</v>
      </c>
      <c r="AB23" s="67">
        <f>SUM(AB8:AB22)</f>
        <v>6.4774355903948529E-3</v>
      </c>
      <c r="AC23" s="67">
        <f>SUM(AC8:AC22)</f>
        <v>2.9036975672182865E-3</v>
      </c>
    </row>
    <row r="24" spans="1:29">
      <c r="A24" s="68"/>
      <c r="B24" s="619"/>
      <c r="C24" s="70"/>
      <c r="D24" s="69"/>
      <c r="E24" s="69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3.25" customHeight="1">
      <c r="A25" s="68"/>
      <c r="B25" s="619"/>
      <c r="C25" s="620"/>
      <c r="D25" s="619"/>
      <c r="E25" s="69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>
      <c r="A26" s="68"/>
      <c r="B26" s="69"/>
      <c r="C26" s="70"/>
      <c r="D26" s="69"/>
      <c r="E26" s="69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>
      <c r="A27" s="51">
        <v>2017</v>
      </c>
    </row>
    <row r="28" spans="1:29" ht="14.25" customHeight="1">
      <c r="A28" s="668" t="s">
        <v>35</v>
      </c>
      <c r="B28" s="668" t="s">
        <v>36</v>
      </c>
      <c r="C28" s="668" t="s">
        <v>631</v>
      </c>
      <c r="D28" s="474" t="s">
        <v>38</v>
      </c>
      <c r="E28" s="474" t="s">
        <v>39</v>
      </c>
      <c r="F28" s="610" t="s">
        <v>40</v>
      </c>
      <c r="G28" s="610" t="s">
        <v>41</v>
      </c>
      <c r="H28" s="608" t="s">
        <v>42</v>
      </c>
      <c r="I28" s="610" t="s">
        <v>43</v>
      </c>
      <c r="J28" s="671" t="s">
        <v>44</v>
      </c>
      <c r="K28" s="672"/>
      <c r="L28" s="672"/>
      <c r="M28" s="671" t="s">
        <v>45</v>
      </c>
      <c r="N28" s="672"/>
      <c r="O28" s="672"/>
      <c r="P28" s="610" t="s">
        <v>46</v>
      </c>
      <c r="Q28" s="608" t="s">
        <v>47</v>
      </c>
      <c r="R28" s="608" t="s">
        <v>48</v>
      </c>
      <c r="S28" s="664" t="s">
        <v>630</v>
      </c>
      <c r="T28" s="665"/>
      <c r="U28" s="665"/>
      <c r="V28" s="665"/>
      <c r="W28" s="665"/>
      <c r="X28" s="666"/>
      <c r="Y28" s="666"/>
      <c r="Z28" s="666"/>
      <c r="AA28" s="666"/>
      <c r="AB28" s="666"/>
      <c r="AC28" s="667"/>
    </row>
    <row r="29" spans="1:29" ht="63.75">
      <c r="A29" s="669"/>
      <c r="B29" s="669"/>
      <c r="C29" s="670"/>
      <c r="D29" s="476" t="s">
        <v>50</v>
      </c>
      <c r="E29" s="476" t="s">
        <v>51</v>
      </c>
      <c r="F29" s="609" t="s">
        <v>52</v>
      </c>
      <c r="G29" s="470" t="s">
        <v>52</v>
      </c>
      <c r="H29" s="470" t="s">
        <v>52</v>
      </c>
      <c r="I29" s="470" t="s">
        <v>52</v>
      </c>
      <c r="J29" s="608" t="s">
        <v>52</v>
      </c>
      <c r="K29" s="608" t="s">
        <v>53</v>
      </c>
      <c r="L29" s="608" t="s">
        <v>54</v>
      </c>
      <c r="M29" s="608" t="s">
        <v>52</v>
      </c>
      <c r="N29" s="608" t="s">
        <v>53</v>
      </c>
      <c r="O29" s="608" t="s">
        <v>54</v>
      </c>
      <c r="P29" s="470" t="s">
        <v>52</v>
      </c>
      <c r="Q29" s="608" t="s">
        <v>52</v>
      </c>
      <c r="R29" s="608" t="s">
        <v>52</v>
      </c>
      <c r="S29" s="561" t="s">
        <v>40</v>
      </c>
      <c r="T29" s="561" t="s">
        <v>55</v>
      </c>
      <c r="U29" s="561" t="s">
        <v>56</v>
      </c>
      <c r="V29" s="561" t="s">
        <v>43</v>
      </c>
      <c r="W29" s="561" t="s">
        <v>44</v>
      </c>
      <c r="X29" s="561" t="s">
        <v>45</v>
      </c>
      <c r="Y29" s="560" t="s">
        <v>57</v>
      </c>
      <c r="Z29" s="560" t="s">
        <v>58</v>
      </c>
      <c r="AA29" s="608" t="s">
        <v>46</v>
      </c>
      <c r="AB29" s="608" t="s">
        <v>47</v>
      </c>
      <c r="AC29" s="608" t="s">
        <v>48</v>
      </c>
    </row>
    <row r="30" spans="1:29">
      <c r="A30" s="559" t="s">
        <v>353</v>
      </c>
      <c r="B30" s="59" t="s">
        <v>365</v>
      </c>
      <c r="C30" s="617">
        <v>27.063541024059223</v>
      </c>
      <c r="D30" s="607">
        <v>30</v>
      </c>
      <c r="E30" s="607">
        <v>35.700000000000003</v>
      </c>
      <c r="F30" s="334">
        <v>0.82460322228627503</v>
      </c>
      <c r="G30" s="335">
        <v>3.0722446495270801</v>
      </c>
      <c r="H30" s="335">
        <v>0.17343260623696499</v>
      </c>
      <c r="I30" s="62">
        <v>3.18613688227605E-3</v>
      </c>
      <c r="J30" s="62">
        <v>3.9818541747870799E-2</v>
      </c>
      <c r="K30" s="613">
        <v>1.1999937300532599E-2</v>
      </c>
      <c r="L30" s="613">
        <v>0.130339318979285</v>
      </c>
      <c r="M30" s="62">
        <v>3.6633059551839701E-2</v>
      </c>
      <c r="N30" s="613">
        <v>2.9999843251331498E-3</v>
      </c>
      <c r="O30" s="613">
        <v>5.5859708133979398E-2</v>
      </c>
      <c r="P30" s="335">
        <v>504.22233920361299</v>
      </c>
      <c r="Q30" s="63">
        <f t="shared" ref="Q30:Q44" si="14">0.000057143*P30</f>
        <v>2.8812777129112056E-2</v>
      </c>
      <c r="R30" s="64">
        <f t="shared" ref="R30:R44" si="15">0.000025616*P30</f>
        <v>1.291615944103975E-2</v>
      </c>
      <c r="S30" s="65">
        <f>C30*($E30*$F30)/(453.59*2000)</f>
        <v>8.7822216970888075E-4</v>
      </c>
      <c r="T30" s="65">
        <f>C30*($E30*$G30)/(453.59*2000)</f>
        <v>3.2720140900049459E-3</v>
      </c>
      <c r="U30" s="65">
        <f>C30*(($E30*$H30))/(453.59*2000)</f>
        <v>1.8470987698228459E-4</v>
      </c>
      <c r="V30" s="65">
        <f>C30*($E30*$I30)/(453.59*2000)</f>
        <v>3.3933120440445483E-6</v>
      </c>
      <c r="W30" s="65">
        <f>C30*(($E30*($J30+$K30+$L30)))/(453.59*2000)</f>
        <v>1.9400241508846607E-4</v>
      </c>
      <c r="X30" s="65">
        <f>C30*(($E30*($M30+$N30+$O30)))/(453.59*2000)</f>
        <v>1.0170206663759046E-4</v>
      </c>
      <c r="Y30" s="65">
        <f>C30*(E30)*$B$57/2000</f>
        <v>2.4969147904858597E-4</v>
      </c>
      <c r="Z30" s="65">
        <f>C30*E30*$B$58/2000</f>
        <v>6.1287908493743828E-5</v>
      </c>
      <c r="AA30" s="65">
        <f t="shared" ref="AA30:AA44" si="16">C30*(($E30*($P30)))/(453.59*2000*1.1023)</f>
        <v>0.48717124238740145</v>
      </c>
      <c r="AB30" s="65">
        <f t="shared" ref="AB30:AB44" si="17">C30*(($E30*($Q30)))/(453.59*2000*1.1023)</f>
        <v>2.7838426303743276E-5</v>
      </c>
      <c r="AC30" s="65">
        <f t="shared" ref="AC30:AC44" si="18">C30*(($E30*($R30)))/(453.59*2000*1.1023)</f>
        <v>1.2479378544995677E-5</v>
      </c>
    </row>
    <row r="31" spans="1:29">
      <c r="A31" s="559" t="s">
        <v>354</v>
      </c>
      <c r="B31" s="59" t="s">
        <v>365</v>
      </c>
      <c r="C31" s="617">
        <v>98.76</v>
      </c>
      <c r="D31" s="607">
        <v>30</v>
      </c>
      <c r="E31" s="607">
        <v>35.700000000000003</v>
      </c>
      <c r="F31" s="334">
        <v>0.82460322228627503</v>
      </c>
      <c r="G31" s="335">
        <v>3.0722446495270801</v>
      </c>
      <c r="H31" s="335">
        <v>0.17343260623696499</v>
      </c>
      <c r="I31" s="62">
        <v>3.18613688227605E-3</v>
      </c>
      <c r="J31" s="62">
        <v>3.9818541747870799E-2</v>
      </c>
      <c r="K31" s="613">
        <v>1.1999937300532599E-2</v>
      </c>
      <c r="L31" s="613">
        <v>0.130339318979285</v>
      </c>
      <c r="M31" s="62">
        <v>3.6633059551839701E-2</v>
      </c>
      <c r="N31" s="613">
        <v>2.9999843251331498E-3</v>
      </c>
      <c r="O31" s="613">
        <v>5.5859708133979398E-2</v>
      </c>
      <c r="P31" s="335">
        <v>504.22233920361299</v>
      </c>
      <c r="Q31" s="63">
        <f t="shared" si="14"/>
        <v>2.8812777129112056E-2</v>
      </c>
      <c r="R31" s="64">
        <f t="shared" si="15"/>
        <v>1.291615944103975E-2</v>
      </c>
      <c r="S31" s="65">
        <f t="shared" ref="S31:S44" si="19">C31*($E31*$F31)/(453.59*2000)</f>
        <v>3.2047994533806225E-3</v>
      </c>
      <c r="T31" s="65">
        <f t="shared" ref="T31:T44" si="20">C31*($E31*$G31)/(453.59*2000)</f>
        <v>1.1940200701808255E-2</v>
      </c>
      <c r="U31" s="65">
        <f t="shared" ref="U31:U44" si="21">C31*(($E31*$H31))/(453.59*2000)</f>
        <v>6.7404141366990801E-4</v>
      </c>
      <c r="V31" s="65">
        <f t="shared" ref="V31:V44" si="22">C31*($E31*$I31)/(453.59*2000)</f>
        <v>1.2382839968055849E-5</v>
      </c>
      <c r="W31" s="65">
        <f t="shared" ref="W31:W44" si="23">C31*(($E31*($J31+$K31+$L31)))/(453.59*2000)</f>
        <v>7.0795164967895892E-4</v>
      </c>
      <c r="X31" s="65">
        <f t="shared" ref="X31:X44" si="24">C31*(($E31*($M31+$N31+$O31)))/(453.59*2000)</f>
        <v>3.711301522664507E-4</v>
      </c>
      <c r="Y31" s="65">
        <f t="shared" ref="Y31:Y44" si="25">C31*(E31)*$B$57/2000</f>
        <v>9.1117161826371031E-4</v>
      </c>
      <c r="Z31" s="65">
        <f t="shared" ref="Z31:Z44" si="26">C31*E31*$B$58/2000</f>
        <v>2.2365121539200157E-4</v>
      </c>
      <c r="AA31" s="65">
        <f t="shared" si="16"/>
        <v>1.7777803671517987</v>
      </c>
      <c r="AB31" s="65">
        <f t="shared" si="17"/>
        <v>1.0158770352015522E-4</v>
      </c>
      <c r="AC31" s="65">
        <f t="shared" si="18"/>
        <v>4.5539621884960471E-5</v>
      </c>
    </row>
    <row r="32" spans="1:29">
      <c r="A32" s="559" t="s">
        <v>540</v>
      </c>
      <c r="B32" s="59" t="s">
        <v>365</v>
      </c>
      <c r="C32" s="617">
        <v>17.5</v>
      </c>
      <c r="D32" s="607">
        <v>30</v>
      </c>
      <c r="E32" s="607">
        <v>35.700000000000003</v>
      </c>
      <c r="F32" s="334">
        <v>0.82460322228627503</v>
      </c>
      <c r="G32" s="335">
        <v>3.0722446495270801</v>
      </c>
      <c r="H32" s="335">
        <v>0.17343260623696499</v>
      </c>
      <c r="I32" s="62">
        <v>3.18613688227605E-3</v>
      </c>
      <c r="J32" s="62">
        <v>3.9818541747870799E-2</v>
      </c>
      <c r="K32" s="613">
        <v>1.1999937300532599E-2</v>
      </c>
      <c r="L32" s="613">
        <v>0.130339318979285</v>
      </c>
      <c r="M32" s="62">
        <v>3.6633059551839701E-2</v>
      </c>
      <c r="N32" s="613">
        <v>2.9999843251331498E-3</v>
      </c>
      <c r="O32" s="613">
        <v>5.5859708133979398E-2</v>
      </c>
      <c r="P32" s="335">
        <v>504.22233920361299</v>
      </c>
      <c r="Q32" s="63">
        <f t="shared" si="14"/>
        <v>2.8812777129112056E-2</v>
      </c>
      <c r="R32" s="64">
        <f t="shared" si="15"/>
        <v>1.291615944103975E-2</v>
      </c>
      <c r="S32" s="65">
        <f t="shared" si="19"/>
        <v>5.6788163663589407E-4</v>
      </c>
      <c r="T32" s="65">
        <f t="shared" si="20"/>
        <v>2.1157706792390082E-3</v>
      </c>
      <c r="U32" s="65">
        <f t="shared" si="21"/>
        <v>1.1943828209015178E-4</v>
      </c>
      <c r="V32" s="65">
        <f t="shared" si="22"/>
        <v>2.1942051381224923E-6</v>
      </c>
      <c r="W32" s="65">
        <f t="shared" si="23"/>
        <v>1.2544708251702896E-4</v>
      </c>
      <c r="X32" s="65">
        <f t="shared" si="24"/>
        <v>6.5763240832957554E-5</v>
      </c>
      <c r="Y32" s="65">
        <f t="shared" si="25"/>
        <v>1.6145710125166999E-4</v>
      </c>
      <c r="Z32" s="65">
        <f t="shared" si="26"/>
        <v>3.963037939813718E-5</v>
      </c>
      <c r="AA32" s="65">
        <f t="shared" si="16"/>
        <v>0.3150177847828724</v>
      </c>
      <c r="AB32" s="65">
        <f t="shared" si="17"/>
        <v>1.8001061275847673E-5</v>
      </c>
      <c r="AC32" s="65">
        <f t="shared" si="18"/>
        <v>8.0694955749980596E-6</v>
      </c>
    </row>
    <row r="33" spans="1:29">
      <c r="A33" s="559" t="s">
        <v>511</v>
      </c>
      <c r="B33" s="59" t="s">
        <v>365</v>
      </c>
      <c r="C33" s="617">
        <v>0</v>
      </c>
      <c r="D33" s="607">
        <v>30</v>
      </c>
      <c r="E33" s="607">
        <v>35.700000000000003</v>
      </c>
      <c r="F33" s="334">
        <v>0.82460322228627503</v>
      </c>
      <c r="G33" s="335">
        <v>3.0722446495270801</v>
      </c>
      <c r="H33" s="335">
        <v>0.17343260623696499</v>
      </c>
      <c r="I33" s="62">
        <v>3.18613688227605E-3</v>
      </c>
      <c r="J33" s="62">
        <v>3.9818541747870799E-2</v>
      </c>
      <c r="K33" s="613">
        <v>1.1999937300532599E-2</v>
      </c>
      <c r="L33" s="613">
        <v>0.130339318979285</v>
      </c>
      <c r="M33" s="62">
        <v>3.6633059551839701E-2</v>
      </c>
      <c r="N33" s="613">
        <v>2.9999843251331498E-3</v>
      </c>
      <c r="O33" s="613">
        <v>5.5859708133979398E-2</v>
      </c>
      <c r="P33" s="335">
        <v>504.22233920361299</v>
      </c>
      <c r="Q33" s="63">
        <f t="shared" si="14"/>
        <v>2.8812777129112056E-2</v>
      </c>
      <c r="R33" s="64">
        <f t="shared" si="15"/>
        <v>1.291615944103975E-2</v>
      </c>
      <c r="S33" s="65">
        <f t="shared" si="19"/>
        <v>0</v>
      </c>
      <c r="T33" s="65">
        <f t="shared" si="20"/>
        <v>0</v>
      </c>
      <c r="U33" s="65">
        <f t="shared" si="21"/>
        <v>0</v>
      </c>
      <c r="V33" s="65">
        <f t="shared" si="22"/>
        <v>0</v>
      </c>
      <c r="W33" s="65">
        <f t="shared" si="23"/>
        <v>0</v>
      </c>
      <c r="X33" s="65">
        <f t="shared" si="24"/>
        <v>0</v>
      </c>
      <c r="Y33" s="65">
        <f t="shared" si="25"/>
        <v>0</v>
      </c>
      <c r="Z33" s="65">
        <f t="shared" si="26"/>
        <v>0</v>
      </c>
      <c r="AA33" s="65">
        <f t="shared" si="16"/>
        <v>0</v>
      </c>
      <c r="AB33" s="65">
        <f t="shared" si="17"/>
        <v>0</v>
      </c>
      <c r="AC33" s="65">
        <f t="shared" si="18"/>
        <v>0</v>
      </c>
    </row>
    <row r="34" spans="1:29">
      <c r="A34" s="559" t="s">
        <v>379</v>
      </c>
      <c r="B34" s="59" t="s">
        <v>365</v>
      </c>
      <c r="C34" s="617">
        <v>22.189054726368159</v>
      </c>
      <c r="D34" s="607">
        <v>30</v>
      </c>
      <c r="E34" s="607">
        <v>35.700000000000003</v>
      </c>
      <c r="F34" s="334">
        <v>0.82460322228627503</v>
      </c>
      <c r="G34" s="335">
        <v>3.0722446495270801</v>
      </c>
      <c r="H34" s="335">
        <v>0.17343260623696499</v>
      </c>
      <c r="I34" s="62">
        <v>3.18613688227605E-3</v>
      </c>
      <c r="J34" s="62">
        <v>3.9818541747870799E-2</v>
      </c>
      <c r="K34" s="613">
        <v>1.1999937300532599E-2</v>
      </c>
      <c r="L34" s="613">
        <v>0.130339318979285</v>
      </c>
      <c r="M34" s="62">
        <v>3.6633059551839701E-2</v>
      </c>
      <c r="N34" s="613">
        <v>2.9999843251331498E-3</v>
      </c>
      <c r="O34" s="613">
        <v>5.5859708133979398E-2</v>
      </c>
      <c r="P34" s="335">
        <v>504.22233920361299</v>
      </c>
      <c r="Q34" s="63">
        <f t="shared" si="14"/>
        <v>2.8812777129112056E-2</v>
      </c>
      <c r="R34" s="64">
        <f t="shared" si="15"/>
        <v>1.291615944103975E-2</v>
      </c>
      <c r="S34" s="65">
        <f t="shared" si="19"/>
        <v>7.2004324076647833E-4</v>
      </c>
      <c r="T34" s="65">
        <f t="shared" si="20"/>
        <v>2.6826829365759709E-3</v>
      </c>
      <c r="U34" s="65">
        <f t="shared" si="21"/>
        <v>1.5144129015553004E-4</v>
      </c>
      <c r="V34" s="65">
        <f t="shared" si="22"/>
        <v>2.7821335937530392E-6</v>
      </c>
      <c r="W34" s="65">
        <f t="shared" si="23"/>
        <v>1.5906012452763301E-4</v>
      </c>
      <c r="X34" s="65">
        <f t="shared" si="24"/>
        <v>8.3384237132904228E-5</v>
      </c>
      <c r="Y34" s="65">
        <f t="shared" si="25"/>
        <v>2.0471888317908976E-4</v>
      </c>
      <c r="Z34" s="65">
        <f t="shared" si="26"/>
        <v>5.024918041668566E-5</v>
      </c>
      <c r="AA34" s="65">
        <f t="shared" si="16"/>
        <v>0.39942553521865271</v>
      </c>
      <c r="AB34" s="65">
        <f t="shared" si="17"/>
        <v>2.2824373358999466E-5</v>
      </c>
      <c r="AC34" s="65">
        <f t="shared" si="18"/>
        <v>1.0231684510161007E-5</v>
      </c>
    </row>
    <row r="35" spans="1:29">
      <c r="A35" s="559" t="s">
        <v>553</v>
      </c>
      <c r="B35" s="59" t="s">
        <v>365</v>
      </c>
      <c r="C35" s="617">
        <v>2.5</v>
      </c>
      <c r="D35" s="607">
        <v>30</v>
      </c>
      <c r="E35" s="607">
        <v>35.700000000000003</v>
      </c>
      <c r="F35" s="334">
        <v>0.82460322228627503</v>
      </c>
      <c r="G35" s="335">
        <v>3.0722446495270801</v>
      </c>
      <c r="H35" s="335">
        <v>0.17343260623696499</v>
      </c>
      <c r="I35" s="62">
        <v>3.18613688227605E-3</v>
      </c>
      <c r="J35" s="62">
        <v>3.9818541747870799E-2</v>
      </c>
      <c r="K35" s="613">
        <v>1.1999937300532599E-2</v>
      </c>
      <c r="L35" s="613">
        <v>0.130339318979285</v>
      </c>
      <c r="M35" s="62">
        <v>3.6633059551839701E-2</v>
      </c>
      <c r="N35" s="613">
        <v>2.9999843251331498E-3</v>
      </c>
      <c r="O35" s="613">
        <v>5.5859708133979398E-2</v>
      </c>
      <c r="P35" s="335">
        <v>504.22233920361299</v>
      </c>
      <c r="Q35" s="63">
        <f t="shared" si="14"/>
        <v>2.8812777129112056E-2</v>
      </c>
      <c r="R35" s="64">
        <f t="shared" si="15"/>
        <v>1.291615944103975E-2</v>
      </c>
      <c r="S35" s="65">
        <f t="shared" si="19"/>
        <v>8.1125948090842007E-5</v>
      </c>
      <c r="T35" s="65">
        <f t="shared" si="20"/>
        <v>3.0225295417700117E-4</v>
      </c>
      <c r="U35" s="65">
        <f t="shared" si="21"/>
        <v>1.7062611727164539E-5</v>
      </c>
      <c r="V35" s="65">
        <f t="shared" si="22"/>
        <v>3.1345787687464175E-7</v>
      </c>
      <c r="W35" s="65">
        <f t="shared" si="23"/>
        <v>1.7921011788146997E-5</v>
      </c>
      <c r="X35" s="65">
        <f t="shared" si="24"/>
        <v>9.3947486904225062E-6</v>
      </c>
      <c r="Y35" s="65">
        <f t="shared" si="25"/>
        <v>2.3065300178809998E-5</v>
      </c>
      <c r="Z35" s="65">
        <f t="shared" si="26"/>
        <v>5.6614827711624535E-6</v>
      </c>
      <c r="AA35" s="65">
        <f t="shared" si="16"/>
        <v>4.5002540683267478E-2</v>
      </c>
      <c r="AB35" s="65">
        <f t="shared" si="17"/>
        <v>2.5715801822639532E-6</v>
      </c>
      <c r="AC35" s="65">
        <f t="shared" si="18"/>
        <v>1.1527850821425797E-6</v>
      </c>
    </row>
    <row r="36" spans="1:29">
      <c r="A36" s="559" t="s">
        <v>355</v>
      </c>
      <c r="B36" s="59" t="s">
        <v>60</v>
      </c>
      <c r="C36" s="617">
        <v>519.77766287487077</v>
      </c>
      <c r="D36" s="607">
        <v>30</v>
      </c>
      <c r="E36" s="607">
        <v>35.700000000000003</v>
      </c>
      <c r="F36" s="62">
        <v>1.11151353260897</v>
      </c>
      <c r="G36" s="62">
        <v>5.1835677008601602</v>
      </c>
      <c r="H36" s="62">
        <v>0.30038695354872602</v>
      </c>
      <c r="I36" s="62">
        <v>1.0711818E-2</v>
      </c>
      <c r="J36" s="62">
        <v>6.9817991223601397E-2</v>
      </c>
      <c r="K36" s="613">
        <v>3.5999811999999999E-2</v>
      </c>
      <c r="L36" s="613">
        <v>6.1739677E-2</v>
      </c>
      <c r="M36" s="62">
        <v>6.4232551925713394E-2</v>
      </c>
      <c r="N36" s="613">
        <v>8.9999529999999998E-3</v>
      </c>
      <c r="O36" s="613">
        <v>2.6459862000000001E-2</v>
      </c>
      <c r="P36" s="62">
        <v>1807.6692823834401</v>
      </c>
      <c r="Q36" s="63">
        <f t="shared" si="14"/>
        <v>0.10329564580323691</v>
      </c>
      <c r="R36" s="64">
        <f t="shared" si="15"/>
        <v>4.6305256337534198E-2</v>
      </c>
      <c r="S36" s="65">
        <f t="shared" si="19"/>
        <v>2.2735636425547483E-2</v>
      </c>
      <c r="T36" s="65">
        <f t="shared" si="20"/>
        <v>0.10602813836853919</v>
      </c>
      <c r="U36" s="65">
        <f t="shared" si="21"/>
        <v>6.1443143628052126E-3</v>
      </c>
      <c r="V36" s="65">
        <f t="shared" si="22"/>
        <v>2.1910664365281502E-4</v>
      </c>
      <c r="W36" s="65">
        <f t="shared" si="23"/>
        <v>3.4273320467838641E-3</v>
      </c>
      <c r="X36" s="65">
        <f t="shared" si="24"/>
        <v>2.0391739212613554E-3</v>
      </c>
      <c r="Y36" s="65">
        <f t="shared" si="25"/>
        <v>4.7955311281796809E-3</v>
      </c>
      <c r="Z36" s="65">
        <f t="shared" si="26"/>
        <v>1.1770849132804668E-3</v>
      </c>
      <c r="AA36" s="65">
        <f t="shared" si="16"/>
        <v>33.543743758487992</v>
      </c>
      <c r="AB36" s="65">
        <f t="shared" si="17"/>
        <v>1.9167901495912793E-3</v>
      </c>
      <c r="AC36" s="65">
        <f t="shared" si="18"/>
        <v>8.592565401174283E-4</v>
      </c>
    </row>
    <row r="37" spans="1:29">
      <c r="A37" s="559" t="s">
        <v>356</v>
      </c>
      <c r="B37" s="59" t="s">
        <v>365</v>
      </c>
      <c r="C37" s="617">
        <v>12.37315875613748</v>
      </c>
      <c r="D37" s="607">
        <v>30</v>
      </c>
      <c r="E37" s="607">
        <v>35.700000000000003</v>
      </c>
      <c r="F37" s="334">
        <v>0.82460322228627503</v>
      </c>
      <c r="G37" s="335">
        <v>3.0722446495270801</v>
      </c>
      <c r="H37" s="335">
        <v>0.17343260623696499</v>
      </c>
      <c r="I37" s="62">
        <v>3.18613688227605E-3</v>
      </c>
      <c r="J37" s="62">
        <v>3.9818541747870799E-2</v>
      </c>
      <c r="K37" s="613">
        <v>1.1999937300532599E-2</v>
      </c>
      <c r="L37" s="613">
        <v>0.130339318979285</v>
      </c>
      <c r="M37" s="62">
        <v>3.6633059551839701E-2</v>
      </c>
      <c r="N37" s="613">
        <v>2.9999843251331498E-3</v>
      </c>
      <c r="O37" s="613">
        <v>5.5859708133979398E-2</v>
      </c>
      <c r="P37" s="335">
        <v>504.22233920361299</v>
      </c>
      <c r="Q37" s="63">
        <f t="shared" si="14"/>
        <v>2.8812777129112056E-2</v>
      </c>
      <c r="R37" s="64">
        <f t="shared" si="15"/>
        <v>1.291615944103975E-2</v>
      </c>
      <c r="S37" s="65">
        <f t="shared" si="19"/>
        <v>4.0151369398806259E-4</v>
      </c>
      <c r="T37" s="65">
        <f t="shared" si="20"/>
        <v>1.4959295146174331E-3</v>
      </c>
      <c r="U37" s="65">
        <f t="shared" si="21"/>
        <v>8.4447361477815996E-5</v>
      </c>
      <c r="V37" s="65">
        <f t="shared" si="22"/>
        <v>1.5513856295726948E-6</v>
      </c>
      <c r="W37" s="65">
        <f t="shared" si="23"/>
        <v>8.8695809570141587E-5</v>
      </c>
      <c r="X37" s="65">
        <f t="shared" si="24"/>
        <v>4.6497086808244944E-5</v>
      </c>
      <c r="Y37" s="65">
        <f t="shared" si="25"/>
        <v>1.1415624834815294E-4</v>
      </c>
      <c r="Z37" s="65">
        <f t="shared" si="26"/>
        <v>2.8020170049092083E-5</v>
      </c>
      <c r="AA37" s="65">
        <f t="shared" si="16"/>
        <v>0.2227294321214417</v>
      </c>
      <c r="AB37" s="65">
        <f t="shared" si="17"/>
        <v>1.272742793971554E-5</v>
      </c>
      <c r="AC37" s="65">
        <f t="shared" si="18"/>
        <v>5.7054371332228505E-6</v>
      </c>
    </row>
    <row r="38" spans="1:29">
      <c r="A38" s="559" t="s">
        <v>357</v>
      </c>
      <c r="B38" s="59" t="s">
        <v>365</v>
      </c>
      <c r="C38" s="617">
        <v>101.44846767422332</v>
      </c>
      <c r="D38" s="607">
        <v>30</v>
      </c>
      <c r="E38" s="607">
        <v>35.700000000000003</v>
      </c>
      <c r="F38" s="334">
        <v>0.82460322228627503</v>
      </c>
      <c r="G38" s="335">
        <v>3.0722446495270801</v>
      </c>
      <c r="H38" s="335">
        <v>0.17343260623696499</v>
      </c>
      <c r="I38" s="62">
        <v>3.18613688227605E-3</v>
      </c>
      <c r="J38" s="62">
        <v>3.9818541747870799E-2</v>
      </c>
      <c r="K38" s="613">
        <v>1.1999937300532599E-2</v>
      </c>
      <c r="L38" s="613">
        <v>0.130339318979285</v>
      </c>
      <c r="M38" s="62">
        <v>3.6633059551839701E-2</v>
      </c>
      <c r="N38" s="613">
        <v>2.9999843251331498E-3</v>
      </c>
      <c r="O38" s="613">
        <v>5.5859708133979398E-2</v>
      </c>
      <c r="P38" s="335">
        <v>504.22233920361299</v>
      </c>
      <c r="Q38" s="63">
        <f t="shared" si="14"/>
        <v>2.8812777129112056E-2</v>
      </c>
      <c r="R38" s="64">
        <f t="shared" si="15"/>
        <v>1.291615944103975E-2</v>
      </c>
      <c r="S38" s="65">
        <f t="shared" si="19"/>
        <v>3.292041248973802E-3</v>
      </c>
      <c r="T38" s="65">
        <f t="shared" si="20"/>
        <v>1.2265239620505602E-2</v>
      </c>
      <c r="U38" s="65">
        <f t="shared" si="21"/>
        <v>6.923903256964302E-4</v>
      </c>
      <c r="V38" s="65">
        <f t="shared" si="22"/>
        <v>1.2719928515739107E-5</v>
      </c>
      <c r="W38" s="65">
        <f t="shared" si="23"/>
        <v>7.2722367403168229E-4</v>
      </c>
      <c r="X38" s="65">
        <f t="shared" si="24"/>
        <v>3.8123314353111183E-4</v>
      </c>
      <c r="Y38" s="65">
        <f t="shared" si="25"/>
        <v>9.3597574383450551E-4</v>
      </c>
      <c r="Z38" s="65">
        <f t="shared" si="26"/>
        <v>2.2973950075937859E-4</v>
      </c>
      <c r="AA38" s="65">
        <f t="shared" si="16"/>
        <v>1.8261755175057526</v>
      </c>
      <c r="AB38" s="65">
        <f t="shared" si="17"/>
        <v>1.043531475968312E-4</v>
      </c>
      <c r="AC38" s="65">
        <f t="shared" si="18"/>
        <v>4.677931205642735E-5</v>
      </c>
    </row>
    <row r="39" spans="1:29">
      <c r="A39" s="559" t="s">
        <v>358</v>
      </c>
      <c r="B39" s="59" t="s">
        <v>365</v>
      </c>
      <c r="C39" s="617">
        <v>134.74426909458774</v>
      </c>
      <c r="D39" s="607">
        <v>30</v>
      </c>
      <c r="E39" s="607">
        <v>35.700000000000003</v>
      </c>
      <c r="F39" s="334">
        <v>0.82460322228627503</v>
      </c>
      <c r="G39" s="335">
        <v>3.0722446495270801</v>
      </c>
      <c r="H39" s="335">
        <v>0.17343260623696499</v>
      </c>
      <c r="I39" s="62">
        <v>3.18613688227605E-3</v>
      </c>
      <c r="J39" s="62">
        <v>3.9818541747870799E-2</v>
      </c>
      <c r="K39" s="613">
        <v>1.1999937300532599E-2</v>
      </c>
      <c r="L39" s="613">
        <v>0.130339318979285</v>
      </c>
      <c r="M39" s="62">
        <v>3.6633059551839701E-2</v>
      </c>
      <c r="N39" s="613">
        <v>2.9999843251331498E-3</v>
      </c>
      <c r="O39" s="613">
        <v>5.5859708133979398E-2</v>
      </c>
      <c r="P39" s="335">
        <v>504.22233920361299</v>
      </c>
      <c r="Q39" s="63">
        <f t="shared" si="14"/>
        <v>2.8812777129112056E-2</v>
      </c>
      <c r="R39" s="64">
        <f t="shared" si="15"/>
        <v>1.291615944103975E-2</v>
      </c>
      <c r="S39" s="65">
        <f t="shared" si="19"/>
        <v>4.3725026320423884E-3</v>
      </c>
      <c r="T39" s="65">
        <f t="shared" si="20"/>
        <v>1.6290741356903976E-2</v>
      </c>
      <c r="U39" s="65">
        <f t="shared" si="21"/>
        <v>9.1963565840861075E-4</v>
      </c>
      <c r="V39" s="65">
        <f t="shared" si="22"/>
        <v>1.6894661004565951E-5</v>
      </c>
      <c r="W39" s="65">
        <f t="shared" si="23"/>
        <v>9.6590145393174313E-4</v>
      </c>
      <c r="X39" s="65">
        <f t="shared" si="24"/>
        <v>5.0635541824732642E-4</v>
      </c>
      <c r="Y39" s="65">
        <f t="shared" si="25"/>
        <v>1.2431668056164069E-3</v>
      </c>
      <c r="Z39" s="65">
        <f t="shared" si="26"/>
        <v>3.0514094319675439E-4</v>
      </c>
      <c r="AA39" s="65">
        <f t="shared" si="16"/>
        <v>2.4255337807065303</v>
      </c>
      <c r="AB39" s="65">
        <f t="shared" si="17"/>
        <v>1.3860227683091324E-4</v>
      </c>
      <c r="AC39" s="65">
        <f t="shared" si="18"/>
        <v>6.2132473326578474E-5</v>
      </c>
    </row>
    <row r="40" spans="1:29">
      <c r="A40" s="559" t="s">
        <v>359</v>
      </c>
      <c r="B40" s="59" t="s">
        <v>59</v>
      </c>
      <c r="C40" s="618">
        <v>2868.8732027305173</v>
      </c>
      <c r="D40" s="607">
        <v>30</v>
      </c>
      <c r="E40" s="607">
        <v>35.700000000000003</v>
      </c>
      <c r="F40" s="62">
        <v>0.292950056109193</v>
      </c>
      <c r="G40" s="62">
        <v>0.476930854001756</v>
      </c>
      <c r="H40" s="62">
        <v>6.5210486609312598E-2</v>
      </c>
      <c r="I40" s="62">
        <v>3.18613688227605E-3</v>
      </c>
      <c r="J40" s="62">
        <v>5.3954773620132797E-2</v>
      </c>
      <c r="K40" s="63">
        <v>7.99995847163921E-3</v>
      </c>
      <c r="L40" s="63">
        <v>3.6749815577381599E-2</v>
      </c>
      <c r="M40" s="62">
        <v>4.9638388985497099E-2</v>
      </c>
      <c r="N40" s="63">
        <v>1.9999896145790402E-3</v>
      </c>
      <c r="O40" s="63">
        <v>1.57499200131354E-2</v>
      </c>
      <c r="P40" s="62">
        <v>247.93301798021901</v>
      </c>
      <c r="Q40" s="63">
        <f t="shared" si="14"/>
        <v>1.4167636446443654E-2</v>
      </c>
      <c r="R40" s="64">
        <f t="shared" si="15"/>
        <v>6.3510521885812897E-3</v>
      </c>
      <c r="S40" s="65">
        <f t="shared" si="19"/>
        <v>3.3073464357513759E-2</v>
      </c>
      <c r="T40" s="65">
        <f t="shared" si="20"/>
        <v>5.3844521521259688E-2</v>
      </c>
      <c r="U40" s="65">
        <f t="shared" si="21"/>
        <v>7.3621310514626953E-3</v>
      </c>
      <c r="V40" s="65">
        <f t="shared" si="22"/>
        <v>3.5970836126018461E-4</v>
      </c>
      <c r="W40" s="65">
        <f t="shared" si="23"/>
        <v>1.1143542290510683E-2</v>
      </c>
      <c r="X40" s="65">
        <f t="shared" si="24"/>
        <v>7.608001588730897E-3</v>
      </c>
      <c r="Y40" s="65">
        <f t="shared" si="25"/>
        <v>2.6468568638369369E-2</v>
      </c>
      <c r="Z40" s="65">
        <f t="shared" si="26"/>
        <v>6.4968304839633896E-3</v>
      </c>
      <c r="AA40" s="65">
        <f t="shared" si="16"/>
        <v>25.393388813412436</v>
      </c>
      <c r="AB40" s="65">
        <f t="shared" si="17"/>
        <v>1.4510544169648268E-3</v>
      </c>
      <c r="AC40" s="65">
        <f t="shared" si="18"/>
        <v>6.5047704784437299E-4</v>
      </c>
    </row>
    <row r="41" spans="1:29">
      <c r="A41" s="559" t="s">
        <v>360</v>
      </c>
      <c r="B41" s="59" t="s">
        <v>59</v>
      </c>
      <c r="C41" s="618">
        <v>1382.490334207431</v>
      </c>
      <c r="D41" s="607">
        <v>30</v>
      </c>
      <c r="E41" s="607">
        <v>35.700000000000003</v>
      </c>
      <c r="F41" s="62">
        <v>0.292950056109193</v>
      </c>
      <c r="G41" s="62">
        <v>0.476930854001756</v>
      </c>
      <c r="H41" s="62">
        <v>6.5210486609312598E-2</v>
      </c>
      <c r="I41" s="62">
        <v>3.18613688227605E-3</v>
      </c>
      <c r="J41" s="62">
        <v>5.3954773620132797E-2</v>
      </c>
      <c r="K41" s="63">
        <v>7.99995847163921E-3</v>
      </c>
      <c r="L41" s="63">
        <v>3.6749815577381599E-2</v>
      </c>
      <c r="M41" s="62">
        <v>4.9638388985497099E-2</v>
      </c>
      <c r="N41" s="63">
        <v>1.9999896145790402E-3</v>
      </c>
      <c r="O41" s="63">
        <v>1.57499200131354E-2</v>
      </c>
      <c r="P41" s="62">
        <v>247.93301798021901</v>
      </c>
      <c r="Q41" s="63">
        <f t="shared" si="14"/>
        <v>1.4167636446443654E-2</v>
      </c>
      <c r="R41" s="64">
        <f t="shared" si="15"/>
        <v>6.3510521885812897E-3</v>
      </c>
      <c r="S41" s="65">
        <f t="shared" si="19"/>
        <v>1.5937875800679551E-2</v>
      </c>
      <c r="T41" s="65">
        <f t="shared" si="20"/>
        <v>2.5947305890799199E-2</v>
      </c>
      <c r="U41" s="65">
        <f t="shared" si="21"/>
        <v>3.5477604963957085E-3</v>
      </c>
      <c r="V41" s="65">
        <f t="shared" si="22"/>
        <v>1.7334099398415008E-4</v>
      </c>
      <c r="W41" s="65">
        <f t="shared" si="23"/>
        <v>5.3699966561087066E-3</v>
      </c>
      <c r="X41" s="65">
        <f t="shared" si="24"/>
        <v>3.6662438232001682E-3</v>
      </c>
      <c r="Y41" s="65">
        <f t="shared" si="25"/>
        <v>1.2755021821119102E-2</v>
      </c>
      <c r="Z41" s="65">
        <f t="shared" si="26"/>
        <v>3.1307780833655973E-3</v>
      </c>
      <c r="AA41" s="65">
        <f t="shared" si="16"/>
        <v>12.236900032354422</v>
      </c>
      <c r="AB41" s="65">
        <f t="shared" si="17"/>
        <v>6.9925317854882866E-4</v>
      </c>
      <c r="AC41" s="65">
        <f t="shared" si="18"/>
        <v>3.1346043122879085E-4</v>
      </c>
    </row>
    <row r="42" spans="1:29">
      <c r="A42" s="559" t="s">
        <v>497</v>
      </c>
      <c r="B42" s="59" t="s">
        <v>59</v>
      </c>
      <c r="C42" s="618">
        <v>293.45853658536583</v>
      </c>
      <c r="D42" s="607">
        <v>30</v>
      </c>
      <c r="E42" s="607">
        <v>35.700000000000003</v>
      </c>
      <c r="F42" s="62">
        <v>0.292950056109193</v>
      </c>
      <c r="G42" s="62">
        <v>0.476930854001756</v>
      </c>
      <c r="H42" s="62">
        <v>6.5210486609312598E-2</v>
      </c>
      <c r="I42" s="62">
        <v>3.18613688227605E-3</v>
      </c>
      <c r="J42" s="62">
        <v>5.3954773620132797E-2</v>
      </c>
      <c r="K42" s="63">
        <v>7.99995847163921E-3</v>
      </c>
      <c r="L42" s="63">
        <v>3.6749815577381599E-2</v>
      </c>
      <c r="M42" s="62">
        <v>4.9638388985497099E-2</v>
      </c>
      <c r="N42" s="63">
        <v>1.9999896145790402E-3</v>
      </c>
      <c r="O42" s="63">
        <v>1.57499200131354E-2</v>
      </c>
      <c r="P42" s="62">
        <v>247.93301798021901</v>
      </c>
      <c r="Q42" s="63">
        <f t="shared" si="14"/>
        <v>1.4167636446443654E-2</v>
      </c>
      <c r="R42" s="64">
        <f t="shared" si="15"/>
        <v>6.3510521885812897E-3</v>
      </c>
      <c r="S42" s="65">
        <f t="shared" si="19"/>
        <v>3.3831019234055468E-3</v>
      </c>
      <c r="T42" s="65">
        <f t="shared" si="20"/>
        <v>5.5077841968508767E-3</v>
      </c>
      <c r="U42" s="65">
        <f t="shared" si="21"/>
        <v>7.5307622604430045E-4</v>
      </c>
      <c r="V42" s="65">
        <f t="shared" si="22"/>
        <v>3.6794755931515267E-5</v>
      </c>
      <c r="W42" s="65">
        <f t="shared" si="23"/>
        <v>1.1398787544315105E-3</v>
      </c>
      <c r="X42" s="65">
        <f t="shared" si="24"/>
        <v>7.7822645157100241E-4</v>
      </c>
      <c r="Y42" s="65">
        <f t="shared" si="25"/>
        <v>2.7074836945503041E-3</v>
      </c>
      <c r="Z42" s="65">
        <f t="shared" si="26"/>
        <v>6.6456417957143821E-4</v>
      </c>
      <c r="AA42" s="65">
        <f t="shared" si="16"/>
        <v>2.5975029893390498</v>
      </c>
      <c r="AB42" s="65">
        <f t="shared" si="17"/>
        <v>1.4842911331980132E-4</v>
      </c>
      <c r="AC42" s="65">
        <f t="shared" si="18"/>
        <v>6.6537636574909095E-5</v>
      </c>
    </row>
    <row r="43" spans="1:29">
      <c r="A43" s="559" t="s">
        <v>380</v>
      </c>
      <c r="B43" s="59" t="s">
        <v>60</v>
      </c>
      <c r="C43" s="617">
        <v>191.97204301075269</v>
      </c>
      <c r="D43" s="607">
        <v>30</v>
      </c>
      <c r="E43" s="607">
        <v>35.700000000000003</v>
      </c>
      <c r="F43" s="62">
        <v>1.11151353260897</v>
      </c>
      <c r="G43" s="62">
        <v>5.1835677008601602</v>
      </c>
      <c r="H43" s="62">
        <v>0.30038695354872602</v>
      </c>
      <c r="I43" s="62">
        <v>1.0711818E-2</v>
      </c>
      <c r="J43" s="62">
        <v>6.9817991223601397E-2</v>
      </c>
      <c r="K43" s="613">
        <v>3.5999811999999999E-2</v>
      </c>
      <c r="L43" s="613">
        <v>6.1739677E-2</v>
      </c>
      <c r="M43" s="62">
        <v>6.4232551925713394E-2</v>
      </c>
      <c r="N43" s="613">
        <v>8.9999529999999998E-3</v>
      </c>
      <c r="O43" s="613">
        <v>2.6459862000000001E-2</v>
      </c>
      <c r="P43" s="62">
        <v>1807.6692823834401</v>
      </c>
      <c r="Q43" s="63">
        <f t="shared" si="14"/>
        <v>0.10329564580323691</v>
      </c>
      <c r="R43" s="64">
        <f t="shared" si="15"/>
        <v>4.6305256337534198E-2</v>
      </c>
      <c r="S43" s="65">
        <f t="shared" si="19"/>
        <v>8.3970645249000532E-3</v>
      </c>
      <c r="T43" s="65">
        <f t="shared" si="20"/>
        <v>3.9159894302990259E-2</v>
      </c>
      <c r="U43" s="65">
        <f t="shared" si="21"/>
        <v>2.2693098710784435E-3</v>
      </c>
      <c r="V43" s="65">
        <f t="shared" si="22"/>
        <v>8.0923735326782968E-5</v>
      </c>
      <c r="W43" s="65">
        <f t="shared" si="23"/>
        <v>1.265833417038769E-3</v>
      </c>
      <c r="X43" s="65">
        <f t="shared" si="24"/>
        <v>7.5313814286211394E-4</v>
      </c>
      <c r="Y43" s="65">
        <f t="shared" si="25"/>
        <v>1.7711571191929741E-3</v>
      </c>
      <c r="Z43" s="65">
        <f t="shared" si="26"/>
        <v>4.3473856562009357E-4</v>
      </c>
      <c r="AA43" s="65">
        <f t="shared" si="16"/>
        <v>12.388876012735341</v>
      </c>
      <c r="AB43" s="65">
        <f t="shared" si="17"/>
        <v>7.0793754199573568E-4</v>
      </c>
      <c r="AC43" s="65">
        <f t="shared" si="18"/>
        <v>3.1735344794222848E-4</v>
      </c>
    </row>
    <row r="44" spans="1:29">
      <c r="A44" s="559" t="s">
        <v>26</v>
      </c>
      <c r="B44" s="59" t="s">
        <v>365</v>
      </c>
      <c r="C44" s="617">
        <v>342.95102594474798</v>
      </c>
      <c r="D44" s="607">
        <v>30</v>
      </c>
      <c r="E44" s="607">
        <v>35.700000000000003</v>
      </c>
      <c r="F44" s="334">
        <v>0.82460322228627503</v>
      </c>
      <c r="G44" s="335">
        <v>3.0722446495270801</v>
      </c>
      <c r="H44" s="335">
        <v>0.17343260623696499</v>
      </c>
      <c r="I44" s="62">
        <v>3.18613688227605E-3</v>
      </c>
      <c r="J44" s="62">
        <v>3.9818541747870799E-2</v>
      </c>
      <c r="K44" s="613">
        <v>1.1999937300532599E-2</v>
      </c>
      <c r="L44" s="613">
        <v>0.130339318979285</v>
      </c>
      <c r="M44" s="62">
        <v>3.6633059551839701E-2</v>
      </c>
      <c r="N44" s="613">
        <v>2.9999843251331498E-3</v>
      </c>
      <c r="O44" s="613">
        <v>5.5859708133979398E-2</v>
      </c>
      <c r="P44" s="335">
        <v>504.22233920361299</v>
      </c>
      <c r="Q44" s="63">
        <f t="shared" si="14"/>
        <v>2.8812777129112056E-2</v>
      </c>
      <c r="R44" s="64">
        <f t="shared" si="15"/>
        <v>1.291615944103975E-2</v>
      </c>
      <c r="S44" s="65">
        <f t="shared" si="19"/>
        <v>1.1128890851397854E-2</v>
      </c>
      <c r="T44" s="65">
        <f t="shared" si="20"/>
        <v>4.146318429193338E-2</v>
      </c>
      <c r="U44" s="65">
        <f t="shared" si="21"/>
        <v>2.3406560788511869E-3</v>
      </c>
      <c r="V44" s="65">
        <f t="shared" si="22"/>
        <v>4.3000280185848354E-5</v>
      </c>
      <c r="W44" s="65">
        <f t="shared" si="23"/>
        <v>2.4584117514851742E-3</v>
      </c>
      <c r="X44" s="65">
        <f t="shared" si="24"/>
        <v>1.2887754807493904E-3</v>
      </c>
      <c r="Y44" s="65">
        <f t="shared" si="25"/>
        <v>3.1641073440185873E-3</v>
      </c>
      <c r="Z44" s="65">
        <f t="shared" si="26"/>
        <v>7.7664452989547141E-4</v>
      </c>
      <c r="AA44" s="65">
        <f t="shared" si="16"/>
        <v>6.1734669989787374</v>
      </c>
      <c r="AB44" s="65">
        <f t="shared" si="17"/>
        <v>3.527704247226419E-4</v>
      </c>
      <c r="AC44" s="65">
        <f t="shared" si="18"/>
        <v>1.5813953064583932E-4</v>
      </c>
    </row>
    <row r="45" spans="1:29">
      <c r="A45" s="558" t="s">
        <v>326</v>
      </c>
      <c r="B45" s="52"/>
      <c r="C45" s="57"/>
      <c r="D45" s="52"/>
      <c r="E45" s="52"/>
      <c r="F45" s="460"/>
      <c r="G45" s="53"/>
      <c r="H45" s="53"/>
      <c r="I45" s="53"/>
      <c r="J45" s="447"/>
      <c r="K45" s="447"/>
      <c r="L45" s="447"/>
      <c r="M45" s="447"/>
      <c r="N45" s="447"/>
      <c r="O45" s="447"/>
      <c r="P45" s="53"/>
      <c r="Q45" s="447"/>
      <c r="R45" s="447"/>
      <c r="S45" s="67">
        <f t="shared" ref="S45:Z45" si="27">SUM(S41:S44)</f>
        <v>3.8846933100383008E-2</v>
      </c>
      <c r="T45" s="67">
        <f t="shared" si="27"/>
        <v>0.11207816868257371</v>
      </c>
      <c r="U45" s="67">
        <f t="shared" si="27"/>
        <v>8.910802672369638E-3</v>
      </c>
      <c r="V45" s="67">
        <f t="shared" si="27"/>
        <v>3.3405976542829664E-4</v>
      </c>
      <c r="W45" s="67">
        <f t="shared" si="27"/>
        <v>1.0234120579064161E-2</v>
      </c>
      <c r="X45" s="67">
        <f t="shared" si="27"/>
        <v>6.4863838983826756E-3</v>
      </c>
      <c r="Y45" s="67">
        <f t="shared" si="27"/>
        <v>2.0397769978880969E-2</v>
      </c>
      <c r="Z45" s="67">
        <f t="shared" si="27"/>
        <v>5.0067253584526001E-3</v>
      </c>
      <c r="AA45" s="67">
        <f>SUM(AA30:AA44)</f>
        <v>99.832714805865706</v>
      </c>
      <c r="AB45" s="67">
        <f>SUM(AB30:AB44)</f>
        <v>5.7047408221515836E-3</v>
      </c>
      <c r="AC45" s="67">
        <f>SUM(AC30:AC44)</f>
        <v>2.5573148224670556E-3</v>
      </c>
    </row>
    <row r="46" spans="1:29">
      <c r="B46" s="75"/>
    </row>
    <row r="47" spans="1:29">
      <c r="A47" s="51" t="s">
        <v>63</v>
      </c>
      <c r="B47" s="75"/>
    </row>
    <row r="48" spans="1:29">
      <c r="A48" s="51" t="s">
        <v>614</v>
      </c>
      <c r="B48" s="75"/>
      <c r="C48" s="75"/>
    </row>
    <row r="49" spans="1:2">
      <c r="A49" s="51" t="s">
        <v>658</v>
      </c>
    </row>
    <row r="50" spans="1:2">
      <c r="A50" s="74" t="s">
        <v>632</v>
      </c>
    </row>
    <row r="51" spans="1:2">
      <c r="A51" s="51" t="s">
        <v>67</v>
      </c>
    </row>
    <row r="52" spans="1:2">
      <c r="A52" s="51" t="s">
        <v>615</v>
      </c>
    </row>
    <row r="54" spans="1:2">
      <c r="A54" s="51" t="s">
        <v>616</v>
      </c>
    </row>
    <row r="55" spans="1:2">
      <c r="A55" s="74" t="s">
        <v>633</v>
      </c>
      <c r="B55" s="51">
        <f>(0.0022*(0.03)^0.91*(10.19)^1.02)</f>
        <v>9.6591895865808289E-4</v>
      </c>
    </row>
    <row r="56" spans="1:2">
      <c r="A56" s="74" t="s">
        <v>634</v>
      </c>
      <c r="B56" s="51">
        <f>(0.00054*(0.03)^0.91*(10.19)^1.02)</f>
        <v>2.3708919894334759E-4</v>
      </c>
    </row>
    <row r="57" spans="1:2">
      <c r="A57" s="74" t="s">
        <v>635</v>
      </c>
      <c r="B57" s="51">
        <f>(0.0022*(0.03)^0.91*(5.52)^1.02)</f>
        <v>5.168694717940616E-4</v>
      </c>
    </row>
    <row r="58" spans="1:2">
      <c r="A58" s="74" t="s">
        <v>636</v>
      </c>
      <c r="B58" s="51">
        <f>(0.00054*(0.03)^0.91*(5.52)^1.02)</f>
        <v>1.2686796125854237E-4</v>
      </c>
    </row>
    <row r="367" spans="1:1">
      <c r="A367" s="73"/>
    </row>
    <row r="372" spans="1:1">
      <c r="A372" s="74"/>
    </row>
    <row r="377" spans="1:1">
      <c r="A377" s="74"/>
    </row>
    <row r="378" spans="1:1">
      <c r="A378" s="74"/>
    </row>
    <row r="379" spans="1:1">
      <c r="A379" s="74"/>
    </row>
  </sheetData>
  <mergeCells count="12">
    <mergeCell ref="S28:AC28"/>
    <mergeCell ref="A6:A7"/>
    <mergeCell ref="B6:B7"/>
    <mergeCell ref="C6:C7"/>
    <mergeCell ref="J6:L6"/>
    <mergeCell ref="M6:O6"/>
    <mergeCell ref="S6:AC6"/>
    <mergeCell ref="A28:A29"/>
    <mergeCell ref="B28:B29"/>
    <mergeCell ref="C28:C29"/>
    <mergeCell ref="J28:L28"/>
    <mergeCell ref="M28:O28"/>
  </mergeCells>
  <pageMargins left="0.75" right="0.75" top="1" bottom="1" header="0.5" footer="0.5"/>
  <pageSetup scale="44" firstPageNumber="17" orientation="landscape" useFirstPageNumber="1" r:id="rId1"/>
  <headerFooter alignWithMargins="0">
    <oddHeader>&amp;CTable A-30
Construction Truck Trip Emissions
Sycamore to Peñasquitos 230 kV Transmission Line Project</oddHeader>
    <oddFooter>&amp;CA-30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26"/>
  <sheetViews>
    <sheetView view="pageLayout" topLeftCell="A3" zoomScale="90" zoomScaleNormal="85" zoomScalePageLayoutView="90" workbookViewId="0">
      <selection activeCell="B27" sqref="B27"/>
    </sheetView>
  </sheetViews>
  <sheetFormatPr defaultRowHeight="12.75"/>
  <cols>
    <col min="1" max="1" width="33" style="51" customWidth="1"/>
    <col min="2" max="3" width="22.42578125" style="51" customWidth="1"/>
    <col min="4" max="4" width="11.42578125" style="51" customWidth="1"/>
    <col min="5" max="5" width="10.140625" style="51" bestFit="1" customWidth="1"/>
    <col min="6" max="6" width="11" style="51" customWidth="1"/>
    <col min="7" max="7" width="9.140625" style="51"/>
    <col min="8" max="8" width="10.28515625" style="51" customWidth="1"/>
    <col min="9" max="9" width="9.140625" style="51"/>
    <col min="10" max="10" width="10.140625" style="51" customWidth="1"/>
    <col min="11" max="11" width="9.140625" style="51"/>
    <col min="12" max="12" width="10" style="51" customWidth="1"/>
    <col min="13" max="13" width="10.42578125" style="51" customWidth="1"/>
    <col min="14" max="14" width="10" style="51" customWidth="1"/>
    <col min="15" max="15" width="11.7109375" style="51" customWidth="1"/>
    <col min="16" max="16" width="11.42578125" style="51" customWidth="1"/>
    <col min="17" max="17" width="9.140625" style="51"/>
    <col min="18" max="18" width="10.7109375" style="51" customWidth="1"/>
    <col min="19" max="19" width="9.140625" style="51"/>
    <col min="20" max="20" width="10.42578125" style="51" customWidth="1"/>
    <col min="21" max="21" width="7.5703125" style="51" customWidth="1"/>
    <col min="22" max="23" width="9.140625" style="51"/>
    <col min="24" max="24" width="9.85546875" style="51" customWidth="1"/>
    <col min="25" max="27" width="9.140625" style="51"/>
    <col min="28" max="28" width="10" style="51" customWidth="1"/>
    <col min="29" max="29" width="9.140625" style="51"/>
    <col min="30" max="30" width="11.5703125" style="51" bestFit="1" customWidth="1"/>
    <col min="31" max="31" width="9.140625" style="51"/>
    <col min="32" max="32" width="11.5703125" style="51" bestFit="1" customWidth="1"/>
    <col min="33" max="43" width="9.140625" style="51"/>
    <col min="44" max="44" width="12.5703125" style="51" customWidth="1"/>
    <col min="45" max="45" width="10.7109375" style="51" customWidth="1"/>
    <col min="46" max="46" width="9.140625" style="51"/>
    <col min="47" max="50" width="10.7109375" style="51" customWidth="1"/>
    <col min="51" max="52" width="9.140625" style="51"/>
    <col min="53" max="53" width="9.140625" style="75"/>
    <col min="54" max="16384" width="9.140625" style="51"/>
  </cols>
  <sheetData>
    <row r="1" spans="1:68">
      <c r="A1" s="3" t="s">
        <v>640</v>
      </c>
      <c r="E1" s="74"/>
      <c r="F1" s="74"/>
    </row>
    <row r="2" spans="1:68">
      <c r="A2" s="3"/>
      <c r="E2" s="74"/>
      <c r="F2" s="74"/>
    </row>
    <row r="3" spans="1:68" ht="26.25" customHeight="1">
      <c r="A3" s="675" t="s">
        <v>73</v>
      </c>
      <c r="B3" s="675" t="s">
        <v>36</v>
      </c>
      <c r="C3" s="469" t="s">
        <v>74</v>
      </c>
      <c r="D3" s="469"/>
      <c r="E3" s="469" t="s">
        <v>38</v>
      </c>
      <c r="F3" s="469" t="s">
        <v>39</v>
      </c>
      <c r="G3" s="673" t="s">
        <v>40</v>
      </c>
      <c r="H3" s="674"/>
      <c r="I3" s="673" t="s">
        <v>41</v>
      </c>
      <c r="J3" s="674"/>
      <c r="K3" s="671" t="s">
        <v>42</v>
      </c>
      <c r="L3" s="671"/>
      <c r="M3" s="671"/>
      <c r="N3" s="671"/>
      <c r="O3" s="671"/>
      <c r="P3" s="671"/>
      <c r="Q3" s="673" t="s">
        <v>43</v>
      </c>
      <c r="R3" s="674"/>
      <c r="S3" s="671" t="s">
        <v>44</v>
      </c>
      <c r="T3" s="678"/>
      <c r="U3" s="678"/>
      <c r="V3" s="678"/>
      <c r="W3" s="671" t="s">
        <v>45</v>
      </c>
      <c r="X3" s="678"/>
      <c r="Y3" s="678"/>
      <c r="Z3" s="678"/>
      <c r="AU3" s="75"/>
      <c r="BA3" s="51"/>
    </row>
    <row r="4" spans="1:68" ht="63.75">
      <c r="A4" s="676"/>
      <c r="B4" s="676"/>
      <c r="C4" s="470" t="s">
        <v>75</v>
      </c>
      <c r="D4" s="470" t="s">
        <v>637</v>
      </c>
      <c r="E4" s="470" t="s">
        <v>50</v>
      </c>
      <c r="F4" s="470" t="s">
        <v>51</v>
      </c>
      <c r="G4" s="609" t="s">
        <v>52</v>
      </c>
      <c r="H4" s="609" t="s">
        <v>76</v>
      </c>
      <c r="I4" s="470" t="s">
        <v>52</v>
      </c>
      <c r="J4" s="609" t="s">
        <v>76</v>
      </c>
      <c r="K4" s="470" t="s">
        <v>52</v>
      </c>
      <c r="L4" s="609" t="s">
        <v>76</v>
      </c>
      <c r="M4" s="609" t="s">
        <v>77</v>
      </c>
      <c r="N4" s="609" t="s">
        <v>78</v>
      </c>
      <c r="O4" s="609" t="s">
        <v>79</v>
      </c>
      <c r="P4" s="609" t="s">
        <v>80</v>
      </c>
      <c r="Q4" s="470" t="s">
        <v>52</v>
      </c>
      <c r="R4" s="609" t="s">
        <v>76</v>
      </c>
      <c r="S4" s="608" t="s">
        <v>52</v>
      </c>
      <c r="T4" s="609" t="s">
        <v>76</v>
      </c>
      <c r="U4" s="608" t="s">
        <v>53</v>
      </c>
      <c r="V4" s="608" t="s">
        <v>54</v>
      </c>
      <c r="W4" s="608" t="s">
        <v>52</v>
      </c>
      <c r="X4" s="609" t="s">
        <v>76</v>
      </c>
      <c r="Y4" s="608" t="s">
        <v>53</v>
      </c>
      <c r="Z4" s="608" t="s">
        <v>54</v>
      </c>
      <c r="AU4" s="75"/>
      <c r="BA4" s="51"/>
    </row>
    <row r="5" spans="1:68" ht="25.5">
      <c r="A5" s="449" t="s">
        <v>558</v>
      </c>
      <c r="B5" s="441" t="s">
        <v>81</v>
      </c>
      <c r="C5" s="441">
        <v>100</v>
      </c>
      <c r="D5" s="441">
        <v>152</v>
      </c>
      <c r="E5" s="441">
        <v>35</v>
      </c>
      <c r="F5" s="441">
        <v>80</v>
      </c>
      <c r="G5" s="438">
        <v>2.3611622044318601</v>
      </c>
      <c r="H5" s="78">
        <v>31.4244798871777</v>
      </c>
      <c r="I5" s="78">
        <v>0.22493614397154399</v>
      </c>
      <c r="J5" s="78">
        <v>1.8136819244333999</v>
      </c>
      <c r="K5" s="438">
        <v>5.7965153248686403E-2</v>
      </c>
      <c r="L5" s="78">
        <v>2.3946366793705498</v>
      </c>
      <c r="M5" s="78">
        <v>1.62197187247403</v>
      </c>
      <c r="N5" s="78">
        <v>0.70709499821369304</v>
      </c>
      <c r="O5" s="78">
        <v>0.16038404042738499</v>
      </c>
      <c r="P5" s="78">
        <v>0.71464703099800198</v>
      </c>
      <c r="Q5" s="78">
        <v>4.1276544109550501E-3</v>
      </c>
      <c r="R5" s="78">
        <v>5.71499387846559E-3</v>
      </c>
      <c r="S5" s="438">
        <v>3.2157701660956101E-3</v>
      </c>
      <c r="T5" s="78">
        <v>2.9198634356063399E-2</v>
      </c>
      <c r="U5" s="78">
        <v>7.9999583995993707E-3</v>
      </c>
      <c r="V5" s="78">
        <v>3.6749815874576097E-2</v>
      </c>
      <c r="W5" s="78">
        <v>2.9606446234606999E-3</v>
      </c>
      <c r="X5" s="78">
        <v>2.6884174180557701E-2</v>
      </c>
      <c r="Y5" s="78">
        <v>1.9999896010969099E-3</v>
      </c>
      <c r="Z5" s="78">
        <v>1.57499197860352E-2</v>
      </c>
      <c r="AU5" s="75"/>
      <c r="BA5" s="51"/>
    </row>
    <row r="6" spans="1:68">
      <c r="A6" s="80"/>
      <c r="B6" s="80"/>
      <c r="C6" s="81"/>
      <c r="D6" s="81"/>
      <c r="E6" s="82"/>
      <c r="F6" s="82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</row>
    <row r="7" spans="1:68" ht="25.5">
      <c r="A7" s="83" t="s">
        <v>364</v>
      </c>
      <c r="B7" s="74"/>
      <c r="C7" s="74"/>
      <c r="D7" s="74"/>
    </row>
    <row r="8" spans="1:68">
      <c r="A8" s="83" t="s">
        <v>82</v>
      </c>
      <c r="B8" s="74"/>
      <c r="C8" s="74"/>
      <c r="D8" s="7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5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</row>
    <row r="9" spans="1:68">
      <c r="A9" s="83" t="s">
        <v>83</v>
      </c>
      <c r="B9" s="74"/>
      <c r="C9" s="74"/>
      <c r="D9" s="7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72"/>
      <c r="AT9" s="72"/>
      <c r="AU9" s="72"/>
      <c r="AV9" s="72"/>
      <c r="AW9" s="72"/>
      <c r="AX9" s="72"/>
      <c r="AY9" s="72"/>
      <c r="AZ9" s="72"/>
      <c r="BA9" s="86"/>
      <c r="BB9" s="72"/>
    </row>
    <row r="11" spans="1:68" ht="20.25" customHeight="1">
      <c r="A11" s="675" t="s">
        <v>73</v>
      </c>
      <c r="B11" s="675" t="s">
        <v>36</v>
      </c>
      <c r="C11" s="469" t="s">
        <v>74</v>
      </c>
      <c r="D11" s="469"/>
      <c r="E11" s="469" t="s">
        <v>38</v>
      </c>
      <c r="F11" s="469" t="s">
        <v>39</v>
      </c>
      <c r="G11" s="679" t="s">
        <v>630</v>
      </c>
      <c r="H11" s="745"/>
      <c r="I11" s="745"/>
      <c r="J11" s="745"/>
      <c r="K11" s="745"/>
      <c r="L11" s="745"/>
      <c r="M11" s="745"/>
      <c r="N11" s="745"/>
      <c r="O11" s="623"/>
      <c r="P11" s="623"/>
      <c r="Q11" s="623"/>
      <c r="AO11" s="75"/>
      <c r="BA11" s="51"/>
    </row>
    <row r="12" spans="1:68" ht="63.75">
      <c r="A12" s="676"/>
      <c r="B12" s="676"/>
      <c r="C12" s="470" t="s">
        <v>75</v>
      </c>
      <c r="D12" s="470" t="s">
        <v>637</v>
      </c>
      <c r="E12" s="470" t="s">
        <v>50</v>
      </c>
      <c r="F12" s="470" t="s">
        <v>51</v>
      </c>
      <c r="G12" s="611" t="s">
        <v>40</v>
      </c>
      <c r="H12" s="611" t="s">
        <v>55</v>
      </c>
      <c r="I12" s="611" t="s">
        <v>56</v>
      </c>
      <c r="J12" s="611" t="s">
        <v>43</v>
      </c>
      <c r="K12" s="611" t="s">
        <v>44</v>
      </c>
      <c r="L12" s="611" t="s">
        <v>45</v>
      </c>
      <c r="M12" s="608" t="s">
        <v>57</v>
      </c>
      <c r="N12" s="608" t="s">
        <v>58</v>
      </c>
      <c r="AL12" s="75"/>
      <c r="BA12" s="51"/>
    </row>
    <row r="13" spans="1:68" ht="25.5">
      <c r="A13" s="449" t="str">
        <f>A5</f>
        <v>All</v>
      </c>
      <c r="B13" s="441" t="str">
        <f>B5</f>
        <v>Light-Duty Truck, catalyst</v>
      </c>
      <c r="C13" s="441">
        <f>C5</f>
        <v>100</v>
      </c>
      <c r="D13" s="441">
        <v>152</v>
      </c>
      <c r="E13" s="441">
        <v>35</v>
      </c>
      <c r="F13" s="441">
        <v>80</v>
      </c>
      <c r="G13" s="442">
        <f>C5*D5*($F5*$G5+($H5))/(453.59*2000)</f>
        <v>3.6914673326949923</v>
      </c>
      <c r="H13" s="442">
        <f>C5*D5*($F5*$I5+($J5))/(453.59*2000)</f>
        <v>0.33189699543727286</v>
      </c>
      <c r="I13" s="442">
        <f>C5*D5*(($F5*$K5)+($L5)+($M5)+($O5)+(($N5+$P5)))/(453.59*2000)</f>
        <v>0.17150553649436084</v>
      </c>
      <c r="J13" s="442">
        <f>C5*D5*($F5*$Q5+($R5))/(453.59*2000)</f>
        <v>5.6285364212989896E-3</v>
      </c>
      <c r="K13" s="442">
        <f>C5*D5*(($F5*($S5+$U5+$V5))+($T5))/(453.59*2000)</f>
        <v>6.4783087459580016E-2</v>
      </c>
      <c r="L13" s="442">
        <f>$C5*D5*(($F5*($W5+$Y5+$Z5))+($X5))/(453.59*2000)</f>
        <v>2.8211240464323876E-2</v>
      </c>
      <c r="M13" s="442">
        <f>C5*D5*F5*$B$25/2000</f>
        <v>0.11157250849392004</v>
      </c>
      <c r="N13" s="442">
        <f>C5*D5*F5*$B$26/2000</f>
        <v>2.7385979357598549E-2</v>
      </c>
      <c r="AL13" s="75"/>
      <c r="BA13" s="51"/>
    </row>
    <row r="14" spans="1:68">
      <c r="A14" s="612" t="s">
        <v>326</v>
      </c>
      <c r="B14" s="612"/>
      <c r="C14" s="612"/>
      <c r="D14" s="612"/>
      <c r="E14" s="612"/>
      <c r="F14" s="612"/>
      <c r="G14" s="451">
        <f t="shared" ref="G14:N14" si="0">SUM(G13:G13)</f>
        <v>3.6914673326949923</v>
      </c>
      <c r="H14" s="451">
        <f t="shared" si="0"/>
        <v>0.33189699543727286</v>
      </c>
      <c r="I14" s="451">
        <f t="shared" si="0"/>
        <v>0.17150553649436084</v>
      </c>
      <c r="J14" s="451">
        <f t="shared" si="0"/>
        <v>5.6285364212989896E-3</v>
      </c>
      <c r="K14" s="451">
        <f t="shared" si="0"/>
        <v>6.4783087459580016E-2</v>
      </c>
      <c r="L14" s="451">
        <f t="shared" si="0"/>
        <v>2.8211240464323876E-2</v>
      </c>
      <c r="M14" s="451">
        <f t="shared" si="0"/>
        <v>0.11157250849392004</v>
      </c>
      <c r="N14" s="451">
        <f t="shared" si="0"/>
        <v>2.7385979357598549E-2</v>
      </c>
      <c r="AL14" s="75"/>
      <c r="BA14" s="51"/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658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(0.0022*(0.03)^0.91*(2)^1.02)</f>
        <v>1.8350741528605269E-4</v>
      </c>
    </row>
    <row r="26" spans="1:2">
      <c r="A26" s="74" t="s">
        <v>45</v>
      </c>
      <c r="B26" s="51">
        <f>(0.00054*(0.03)^0.91*(2)^1.02)</f>
        <v>4.5042729206576564E-5</v>
      </c>
    </row>
  </sheetData>
  <mergeCells count="11">
    <mergeCell ref="S3:V3"/>
    <mergeCell ref="W3:Z3"/>
    <mergeCell ref="A11:A12"/>
    <mergeCell ref="B11:B12"/>
    <mergeCell ref="G11:N11"/>
    <mergeCell ref="A3:A4"/>
    <mergeCell ref="B3:B4"/>
    <mergeCell ref="G3:H3"/>
    <mergeCell ref="I3:J3"/>
    <mergeCell ref="K3:P3"/>
    <mergeCell ref="Q3:R3"/>
  </mergeCells>
  <pageMargins left="0.75" right="0.75" top="1" bottom="1" header="0.5" footer="0.5"/>
  <pageSetup paperSize="17" firstPageNumber="16" orientation="landscape" useFirstPageNumber="1" r:id="rId1"/>
  <headerFooter alignWithMargins="0">
    <oddHeader xml:space="preserve">&amp;CTable A-31
Construction Worker Commute Emission Calculations
Sycamore to Peñasquitos 230 kV Transmission Line Project
</oddHeader>
    <oddFooter>&amp;CA-31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28"/>
  <sheetViews>
    <sheetView view="pageLayout" topLeftCell="A2" zoomScale="80" zoomScaleNormal="85" zoomScalePageLayoutView="80" workbookViewId="0">
      <selection activeCell="B29" sqref="B29"/>
    </sheetView>
  </sheetViews>
  <sheetFormatPr defaultRowHeight="12.75"/>
  <cols>
    <col min="1" max="1" width="33" style="51" customWidth="1"/>
    <col min="2" max="3" width="22.42578125" style="51" customWidth="1"/>
    <col min="4" max="4" width="12.7109375" style="51" customWidth="1"/>
    <col min="5" max="5" width="10.140625" style="51" bestFit="1" customWidth="1"/>
    <col min="6" max="6" width="11.7109375" style="51" customWidth="1"/>
    <col min="7" max="7" width="9.140625" style="51"/>
    <col min="8" max="8" width="10.7109375" style="51" customWidth="1"/>
    <col min="9" max="9" width="9.140625" style="51"/>
    <col min="10" max="10" width="10.42578125" style="51" customWidth="1"/>
    <col min="11" max="11" width="9.5703125" style="51" customWidth="1"/>
    <col min="12" max="12" width="11" style="51" customWidth="1"/>
    <col min="13" max="13" width="11.42578125" style="51" customWidth="1"/>
    <col min="14" max="14" width="11.7109375" style="51" customWidth="1"/>
    <col min="15" max="15" width="13.140625" style="51" customWidth="1"/>
    <col min="16" max="16" width="13" style="51" customWidth="1"/>
    <col min="17" max="17" width="9.140625" style="51"/>
    <col min="18" max="18" width="11.42578125" style="51" customWidth="1"/>
    <col min="19" max="19" width="9.140625" style="51"/>
    <col min="20" max="20" width="11.5703125" style="51" customWidth="1"/>
    <col min="21" max="23" width="9.140625" style="51"/>
    <col min="24" max="24" width="10.42578125" style="51" customWidth="1"/>
    <col min="25" max="27" width="9.140625" style="51"/>
    <col min="28" max="28" width="10.7109375" style="51" customWidth="1"/>
    <col min="29" max="29" width="9.140625" style="51"/>
    <col min="30" max="30" width="11.5703125" style="51" bestFit="1" customWidth="1"/>
    <col min="31" max="31" width="11.5703125" style="51" customWidth="1"/>
    <col min="32" max="32" width="14" style="51" customWidth="1"/>
    <col min="33" max="43" width="9.140625" style="51"/>
    <col min="44" max="44" width="12.5703125" style="51" customWidth="1"/>
    <col min="45" max="45" width="10.7109375" style="51" customWidth="1"/>
    <col min="46" max="46" width="9.140625" style="51"/>
    <col min="47" max="50" width="10.7109375" style="51" customWidth="1"/>
    <col min="51" max="52" width="9.140625" style="51"/>
    <col min="53" max="53" width="9.140625" style="75"/>
    <col min="54" max="16384" width="9.140625" style="51"/>
  </cols>
  <sheetData>
    <row r="1" spans="1:68">
      <c r="A1" s="3" t="s">
        <v>641</v>
      </c>
      <c r="E1" s="74"/>
      <c r="F1" s="74"/>
    </row>
    <row r="2" spans="1:68">
      <c r="A2" s="3"/>
      <c r="E2" s="74"/>
      <c r="F2" s="74"/>
    </row>
    <row r="3" spans="1:68" ht="26.25" customHeight="1">
      <c r="A3" s="675" t="s">
        <v>73</v>
      </c>
      <c r="B3" s="675" t="s">
        <v>36</v>
      </c>
      <c r="C3" s="469" t="s">
        <v>74</v>
      </c>
      <c r="D3" s="469"/>
      <c r="E3" s="469" t="s">
        <v>38</v>
      </c>
      <c r="F3" s="469" t="s">
        <v>39</v>
      </c>
      <c r="G3" s="673" t="s">
        <v>40</v>
      </c>
      <c r="H3" s="674"/>
      <c r="I3" s="673" t="s">
        <v>41</v>
      </c>
      <c r="J3" s="674"/>
      <c r="K3" s="671" t="s">
        <v>42</v>
      </c>
      <c r="L3" s="671"/>
      <c r="M3" s="671"/>
      <c r="N3" s="671"/>
      <c r="O3" s="671"/>
      <c r="P3" s="671"/>
      <c r="Q3" s="673" t="s">
        <v>43</v>
      </c>
      <c r="R3" s="674"/>
      <c r="S3" s="671" t="s">
        <v>44</v>
      </c>
      <c r="T3" s="678"/>
      <c r="U3" s="678"/>
      <c r="V3" s="678"/>
      <c r="W3" s="671" t="s">
        <v>45</v>
      </c>
      <c r="X3" s="678"/>
      <c r="Y3" s="678"/>
      <c r="Z3" s="678"/>
      <c r="AU3" s="75"/>
      <c r="BA3" s="51"/>
    </row>
    <row r="4" spans="1:68" ht="51">
      <c r="A4" s="676"/>
      <c r="B4" s="676"/>
      <c r="C4" s="470" t="s">
        <v>75</v>
      </c>
      <c r="D4" s="470" t="s">
        <v>637</v>
      </c>
      <c r="E4" s="470" t="s">
        <v>50</v>
      </c>
      <c r="F4" s="470" t="s">
        <v>51</v>
      </c>
      <c r="G4" s="608" t="s">
        <v>52</v>
      </c>
      <c r="H4" s="608" t="s">
        <v>76</v>
      </c>
      <c r="I4" s="608" t="s">
        <v>52</v>
      </c>
      <c r="J4" s="608" t="s">
        <v>76</v>
      </c>
      <c r="K4" s="608" t="s">
        <v>52</v>
      </c>
      <c r="L4" s="608" t="s">
        <v>76</v>
      </c>
      <c r="M4" s="608" t="s">
        <v>77</v>
      </c>
      <c r="N4" s="608" t="s">
        <v>78</v>
      </c>
      <c r="O4" s="608" t="s">
        <v>79</v>
      </c>
      <c r="P4" s="608" t="s">
        <v>80</v>
      </c>
      <c r="Q4" s="608" t="s">
        <v>52</v>
      </c>
      <c r="R4" s="608" t="s">
        <v>76</v>
      </c>
      <c r="S4" s="608" t="s">
        <v>52</v>
      </c>
      <c r="T4" s="608" t="s">
        <v>76</v>
      </c>
      <c r="U4" s="608" t="s">
        <v>53</v>
      </c>
      <c r="V4" s="608" t="s">
        <v>54</v>
      </c>
      <c r="W4" s="608" t="s">
        <v>52</v>
      </c>
      <c r="X4" s="608" t="s">
        <v>76</v>
      </c>
      <c r="Y4" s="608" t="s">
        <v>53</v>
      </c>
      <c r="Z4" s="608" t="s">
        <v>54</v>
      </c>
      <c r="AU4" s="75"/>
      <c r="BA4" s="51"/>
    </row>
    <row r="5" spans="1:68" ht="25.5">
      <c r="A5" s="76" t="s">
        <v>558</v>
      </c>
      <c r="B5" s="77" t="s">
        <v>81</v>
      </c>
      <c r="C5" s="78">
        <v>100</v>
      </c>
      <c r="D5" s="78">
        <v>107</v>
      </c>
      <c r="E5" s="78">
        <v>35</v>
      </c>
      <c r="F5" s="78">
        <v>80</v>
      </c>
      <c r="G5" s="63">
        <v>2.1538335940769402</v>
      </c>
      <c r="H5" s="63">
        <v>31.4244798871777</v>
      </c>
      <c r="I5" s="63">
        <v>0.20522395079204001</v>
      </c>
      <c r="J5" s="63">
        <v>1.8136819244333999</v>
      </c>
      <c r="K5" s="63">
        <v>4.8783653039459897E-2</v>
      </c>
      <c r="L5" s="63">
        <v>2.3946366793705498</v>
      </c>
      <c r="M5" s="63">
        <v>1.62197187247403</v>
      </c>
      <c r="N5" s="63">
        <v>0.70709499821369304</v>
      </c>
      <c r="O5" s="63">
        <v>0.16038404042738499</v>
      </c>
      <c r="P5" s="63">
        <v>0.71464703099800198</v>
      </c>
      <c r="Q5" s="63">
        <v>4.1276544109550501E-3</v>
      </c>
      <c r="R5" s="63">
        <v>5.71499387846559E-3</v>
      </c>
      <c r="S5" s="438">
        <v>3.0353578318929601E-3</v>
      </c>
      <c r="T5" s="63">
        <v>2.9198634356063399E-2</v>
      </c>
      <c r="U5" s="78">
        <v>7.9999583995993707E-3</v>
      </c>
      <c r="V5" s="78">
        <v>3.6749815874576097E-2</v>
      </c>
      <c r="W5" s="78">
        <v>2.8033690253870302E-3</v>
      </c>
      <c r="X5" s="63">
        <v>2.6884174180557701E-2</v>
      </c>
      <c r="Y5" s="78">
        <v>1.9999896010969099E-3</v>
      </c>
      <c r="Z5" s="78">
        <v>1.57499197860352E-2</v>
      </c>
      <c r="AU5" s="75"/>
      <c r="BA5" s="51"/>
    </row>
    <row r="6" spans="1:68">
      <c r="A6" s="80"/>
      <c r="B6" s="80"/>
      <c r="C6" s="81"/>
      <c r="D6" s="81"/>
      <c r="E6" s="82"/>
      <c r="F6" s="82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</row>
    <row r="7" spans="1:68" ht="25.5">
      <c r="A7" s="83" t="s">
        <v>364</v>
      </c>
      <c r="B7" s="74"/>
      <c r="C7" s="74"/>
      <c r="D7" s="7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5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</row>
    <row r="8" spans="1:68">
      <c r="A8" s="83" t="s">
        <v>82</v>
      </c>
      <c r="B8" s="74"/>
      <c r="C8" s="74"/>
      <c r="D8" s="7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72"/>
      <c r="AT8" s="72"/>
      <c r="AU8" s="72"/>
      <c r="AV8" s="72"/>
      <c r="AW8" s="72"/>
      <c r="AX8" s="72"/>
      <c r="AY8" s="72"/>
      <c r="AZ8" s="72"/>
      <c r="BA8" s="86"/>
      <c r="BB8" s="72"/>
    </row>
    <row r="9" spans="1:68">
      <c r="A9" s="83" t="s">
        <v>83</v>
      </c>
      <c r="B9" s="74"/>
      <c r="C9" s="74"/>
      <c r="D9" s="7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 t="e">
        <f>#REF!/60</f>
        <v>#REF!</v>
      </c>
      <c r="AT9" s="84" t="e">
        <f>#REF!/60</f>
        <v>#REF!</v>
      </c>
      <c r="AU9" s="84" t="e">
        <f>#REF!/60</f>
        <v>#REF!</v>
      </c>
      <c r="AV9" s="84" t="e">
        <f>#REF!/60</f>
        <v>#REF!</v>
      </c>
      <c r="AW9" s="84" t="e">
        <f>#REF!/60</f>
        <v>#REF!</v>
      </c>
      <c r="AX9" s="84" t="e">
        <f>#REF!/60</f>
        <v>#REF!</v>
      </c>
      <c r="AY9" s="84" t="e">
        <f>#REF!/60</f>
        <v>#REF!</v>
      </c>
      <c r="AZ9" s="84" t="e">
        <f>#REF!/60</f>
        <v>#REF!</v>
      </c>
      <c r="BA9" s="84" t="e">
        <f>#REF!/60</f>
        <v>#REF!</v>
      </c>
      <c r="BB9" s="84" t="e">
        <f>#REF!/60</f>
        <v>#REF!</v>
      </c>
    </row>
    <row r="10" spans="1:68">
      <c r="AO10" s="75"/>
      <c r="BA10" s="51"/>
    </row>
    <row r="11" spans="1:68">
      <c r="A11" s="675" t="s">
        <v>73</v>
      </c>
      <c r="B11" s="675" t="s">
        <v>36</v>
      </c>
      <c r="C11" s="469" t="s">
        <v>74</v>
      </c>
      <c r="D11" s="469"/>
      <c r="E11" s="469" t="s">
        <v>38</v>
      </c>
      <c r="F11" s="621" t="s">
        <v>39</v>
      </c>
      <c r="G11" s="679" t="s">
        <v>630</v>
      </c>
      <c r="H11" s="745"/>
      <c r="I11" s="745"/>
      <c r="J11" s="745"/>
      <c r="K11" s="745"/>
      <c r="L11" s="745"/>
      <c r="M11" s="745"/>
      <c r="N11" s="745"/>
      <c r="O11" s="623"/>
      <c r="P11" s="623"/>
      <c r="Q11" s="623"/>
      <c r="AO11" s="75"/>
      <c r="BA11" s="51"/>
    </row>
    <row r="12" spans="1:68" ht="51">
      <c r="A12" s="676"/>
      <c r="B12" s="676"/>
      <c r="C12" s="470" t="s">
        <v>75</v>
      </c>
      <c r="D12" s="470" t="s">
        <v>637</v>
      </c>
      <c r="E12" s="470" t="s">
        <v>50</v>
      </c>
      <c r="F12" s="470" t="s">
        <v>51</v>
      </c>
      <c r="G12" s="622" t="s">
        <v>40</v>
      </c>
      <c r="H12" s="622" t="s">
        <v>55</v>
      </c>
      <c r="I12" s="622" t="s">
        <v>56</v>
      </c>
      <c r="J12" s="622" t="s">
        <v>43</v>
      </c>
      <c r="K12" s="622" t="s">
        <v>44</v>
      </c>
      <c r="L12" s="622" t="s">
        <v>45</v>
      </c>
      <c r="M12" s="609" t="s">
        <v>57</v>
      </c>
      <c r="N12" s="609" t="s">
        <v>58</v>
      </c>
      <c r="AL12" s="75"/>
      <c r="BA12" s="51"/>
    </row>
    <row r="13" spans="1:68" ht="25.5">
      <c r="A13" s="76" t="str">
        <f>A5</f>
        <v>All</v>
      </c>
      <c r="B13" s="77" t="str">
        <f>B5</f>
        <v>Light-Duty Truck, catalyst</v>
      </c>
      <c r="C13" s="535">
        <f>C5</f>
        <v>100</v>
      </c>
      <c r="D13" s="78">
        <v>107</v>
      </c>
      <c r="E13" s="78">
        <v>35</v>
      </c>
      <c r="F13" s="78">
        <v>80</v>
      </c>
      <c r="G13" s="65">
        <f>$C5*$D5*($F5*$G5+($H5))/(453.59*2000)</f>
        <v>2.4029668768300252</v>
      </c>
      <c r="H13" s="65">
        <f>C5*$D5*($F5*$I5+($J5))/(453.59*2000)</f>
        <v>0.21503791802004413</v>
      </c>
      <c r="I13" s="65">
        <f>C5*D5*(($F5*$K5)+($L5)+($M5)+($O5)+(($N5+$P5)))/(453.59*2000)</f>
        <v>0.11206735978709058</v>
      </c>
      <c r="J13" s="65">
        <f>C5*D5*($F5*$Q5+($R5))/(453.59*2000)</f>
        <v>3.962193401835473E-3</v>
      </c>
      <c r="K13" s="65">
        <f>C5*D5*(($F5*($S5+$U5+$V5))+($T5))/(453.59*2000)</f>
        <v>4.5433649849428395E-2</v>
      </c>
      <c r="L13" s="65">
        <f>$C5*D5*(($F5*($W5+$Y5+$Z5))+($X5))/(453.59*2000)</f>
        <v>1.9710825839247281E-2</v>
      </c>
      <c r="M13" s="65">
        <f>C5*D5*F5*$B$27/2000</f>
        <v>7.854117374243054E-2</v>
      </c>
      <c r="N13" s="65">
        <f>C5*D5*F5*$B$28/2000</f>
        <v>1.9278288100414771E-2</v>
      </c>
      <c r="AL13" s="75"/>
      <c r="BA13" s="51"/>
    </row>
    <row r="14" spans="1:68">
      <c r="A14" s="100"/>
      <c r="B14" s="100"/>
      <c r="C14" s="613"/>
      <c r="D14" s="613"/>
      <c r="E14" s="100"/>
      <c r="F14" s="100"/>
      <c r="G14" s="67">
        <f t="shared" ref="G14:N14" si="0">SUM(G13:G13)</f>
        <v>2.4029668768300252</v>
      </c>
      <c r="H14" s="67">
        <f t="shared" si="0"/>
        <v>0.21503791802004413</v>
      </c>
      <c r="I14" s="67">
        <f t="shared" si="0"/>
        <v>0.11206735978709058</v>
      </c>
      <c r="J14" s="67">
        <f t="shared" si="0"/>
        <v>3.962193401835473E-3</v>
      </c>
      <c r="K14" s="67">
        <f t="shared" si="0"/>
        <v>4.5433649849428395E-2</v>
      </c>
      <c r="L14" s="67">
        <f t="shared" si="0"/>
        <v>1.9710825839247281E-2</v>
      </c>
      <c r="M14" s="67">
        <f t="shared" si="0"/>
        <v>7.854117374243054E-2</v>
      </c>
      <c r="N14" s="67">
        <f t="shared" si="0"/>
        <v>1.9278288100414771E-2</v>
      </c>
      <c r="AX14" s="75"/>
      <c r="BA14" s="51"/>
    </row>
    <row r="19" spans="1:2">
      <c r="A19" s="51" t="s">
        <v>63</v>
      </c>
    </row>
    <row r="20" spans="1:2">
      <c r="A20" s="51" t="s">
        <v>614</v>
      </c>
    </row>
    <row r="21" spans="1:2">
      <c r="A21" s="51" t="s">
        <v>658</v>
      </c>
    </row>
    <row r="22" spans="1:2">
      <c r="A22" s="74" t="s">
        <v>626</v>
      </c>
    </row>
    <row r="23" spans="1:2">
      <c r="A23" s="51" t="s">
        <v>67</v>
      </c>
    </row>
    <row r="24" spans="1:2">
      <c r="A24" s="51" t="s">
        <v>615</v>
      </c>
    </row>
    <row r="26" spans="1:2">
      <c r="A26" s="51" t="s">
        <v>616</v>
      </c>
    </row>
    <row r="27" spans="1:2">
      <c r="A27" s="74" t="s">
        <v>44</v>
      </c>
      <c r="B27" s="51">
        <f>(0.0022*(0.03)^0.91*(2)^1.02)</f>
        <v>1.8350741528605269E-4</v>
      </c>
    </row>
    <row r="28" spans="1:2">
      <c r="A28" s="74" t="s">
        <v>45</v>
      </c>
      <c r="B28" s="51">
        <f>(0.00054*(0.03)^0.91*(2)^1.02)</f>
        <v>4.5042729206576564E-5</v>
      </c>
    </row>
  </sheetData>
  <mergeCells count="11">
    <mergeCell ref="S3:V3"/>
    <mergeCell ref="W3:Z3"/>
    <mergeCell ref="A11:A12"/>
    <mergeCell ref="B11:B12"/>
    <mergeCell ref="G11:N11"/>
    <mergeCell ref="A3:A4"/>
    <mergeCell ref="B3:B4"/>
    <mergeCell ref="G3:H3"/>
    <mergeCell ref="I3:J3"/>
    <mergeCell ref="K3:P3"/>
    <mergeCell ref="Q3:R3"/>
  </mergeCells>
  <pageMargins left="0.75" right="0.75" top="1" bottom="1" header="0.5" footer="0.5"/>
  <pageSetup paperSize="17" firstPageNumber="16" orientation="landscape" useFirstPageNumber="1" r:id="rId1"/>
  <headerFooter alignWithMargins="0">
    <oddHeader>&amp;CTable A-32
Construction and Operations Worker Commute Emission Calculations
Sycamore to Peñasquitos 230 kV Transmission Line Project</oddHeader>
    <oddFooter>&amp;CA-32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G19"/>
  <sheetViews>
    <sheetView view="pageLayout" workbookViewId="0">
      <selection activeCell="A9" sqref="A9"/>
    </sheetView>
  </sheetViews>
  <sheetFormatPr defaultRowHeight="12.75"/>
  <cols>
    <col min="1" max="1" width="23.7109375" customWidth="1"/>
    <col min="2" max="2" width="10.5703125" customWidth="1"/>
    <col min="3" max="3" width="10.140625" customWidth="1"/>
    <col min="4" max="4" width="10" customWidth="1"/>
    <col min="5" max="5" width="10.5703125" customWidth="1"/>
    <col min="6" max="6" width="10.42578125" customWidth="1"/>
    <col min="7" max="7" width="10.140625" customWidth="1"/>
  </cols>
  <sheetData>
    <row r="1" spans="1:7" ht="7.5" customHeight="1"/>
    <row r="2" spans="1:7">
      <c r="A2" s="3" t="s">
        <v>643</v>
      </c>
    </row>
    <row r="3" spans="1:7">
      <c r="A3" s="477">
        <v>2016</v>
      </c>
      <c r="B3" s="735" t="s">
        <v>642</v>
      </c>
      <c r="C3" s="736"/>
      <c r="D3" s="736"/>
      <c r="E3" s="736"/>
      <c r="F3" s="736"/>
      <c r="G3" s="736"/>
    </row>
    <row r="4" spans="1:7">
      <c r="A4" s="478"/>
      <c r="B4" s="478" t="s">
        <v>42</v>
      </c>
      <c r="C4" s="478" t="s">
        <v>40</v>
      </c>
      <c r="D4" s="478" t="s">
        <v>55</v>
      </c>
      <c r="E4" s="478" t="s">
        <v>43</v>
      </c>
      <c r="F4" s="478" t="s">
        <v>44</v>
      </c>
      <c r="G4" s="478" t="s">
        <v>45</v>
      </c>
    </row>
    <row r="5" spans="1:7">
      <c r="A5" s="312" t="s">
        <v>118</v>
      </c>
      <c r="B5" s="308">
        <f>Equipment_Annual!Q36</f>
        <v>0.53177191210424624</v>
      </c>
      <c r="C5" s="308">
        <f>Equipment_Annual!R36</f>
        <v>3.9829541500583518</v>
      </c>
      <c r="D5" s="308">
        <f>Equipment_Annual!S36</f>
        <v>5.4690843217658847</v>
      </c>
      <c r="E5" s="308">
        <f>Equipment_Annual!T36</f>
        <v>6.3514961847058347E-3</v>
      </c>
      <c r="F5" s="308">
        <f>Equipment_Annual!U36</f>
        <v>0.28104369237798421</v>
      </c>
      <c r="G5" s="308">
        <f>Equipment_Annual!V36</f>
        <v>0.25030490540977079</v>
      </c>
    </row>
    <row r="6" spans="1:7">
      <c r="A6" s="312" t="s">
        <v>119</v>
      </c>
      <c r="B6" s="308">
        <f>'Construction Trucks_Annual'!U23</f>
        <v>5.2306304149354272E-3</v>
      </c>
      <c r="C6" s="308">
        <f>'Construction Trucks_Annual'!S23</f>
        <v>2.3202966287283425E-2</v>
      </c>
      <c r="D6" s="308">
        <f>'Construction Trucks_Annual'!T23</f>
        <v>7.692681465745127E-2</v>
      </c>
      <c r="E6" s="308">
        <f>'Construction Trucks_Annual'!V23</f>
        <v>1.6162484901062452E-4</v>
      </c>
      <c r="F6" s="308">
        <f>'Construction Trucks_Annual'!W23+'Construction Trucks_Annual'!Y23</f>
        <v>2.3599360990262313E-2</v>
      </c>
      <c r="G6" s="308">
        <f>'Construction Trucks_Annual'!X23+'Construction Trucks_Annual'!Z23</f>
        <v>7.7433491222955279E-3</v>
      </c>
    </row>
    <row r="7" spans="1:7">
      <c r="A7" s="312" t="s">
        <v>120</v>
      </c>
      <c r="B7" s="308">
        <f>'2016 WorkerTrips'!I14</f>
        <v>0.17150553649436084</v>
      </c>
      <c r="C7" s="308">
        <f>'2016 WorkerTrips'!G14</f>
        <v>3.6914673326949923</v>
      </c>
      <c r="D7" s="308">
        <f>'2016 WorkerTrips'!H14</f>
        <v>0.33189699543727286</v>
      </c>
      <c r="E7" s="308">
        <f>'2016 WorkerTrips'!J14</f>
        <v>5.6285364212989896E-3</v>
      </c>
      <c r="F7" s="308">
        <f>'2016 WorkerTrips'!K14+'2016 WorkerTrips'!M14</f>
        <v>0.17635559595350006</v>
      </c>
      <c r="G7" s="308">
        <f>'2016 WorkerTrips'!L14+'2016 WorkerTrips'!N14</f>
        <v>5.5597219821922422E-2</v>
      </c>
    </row>
    <row r="8" spans="1:7">
      <c r="A8" s="312" t="s">
        <v>489</v>
      </c>
      <c r="B8" s="308">
        <f>Helicopter!D55</f>
        <v>1.3642802085302119</v>
      </c>
      <c r="C8" s="309">
        <f>Helicopter!C55</f>
        <v>5.4390136404006331</v>
      </c>
      <c r="D8" s="309">
        <f>Helicopter!E55</f>
        <v>1.9204169572251328</v>
      </c>
      <c r="E8" s="309">
        <f>Helicopter!F55</f>
        <v>0.13899231976013582</v>
      </c>
      <c r="F8" s="309">
        <f>Helicopter!G55</f>
        <v>1.4594193574814263</v>
      </c>
      <c r="G8" s="309">
        <f>Helicopter!G55</f>
        <v>1.4594193574814263</v>
      </c>
    </row>
    <row r="9" spans="1:7">
      <c r="A9" s="312" t="s">
        <v>348</v>
      </c>
      <c r="B9" s="308"/>
      <c r="C9" s="309"/>
      <c r="D9" s="309"/>
      <c r="E9" s="309"/>
      <c r="F9" s="309">
        <f>'2016 Fugitive Dust Segment A'!B26+'2016 Fugitive Dust Segment A'!B53+'2016 Fugitive Dust Segment B'!B22+'2016 Fugitive Dust Segment C'!B25+'2016 Fugitive Dust Segment D'!B21</f>
        <v>0.82200413560368057</v>
      </c>
      <c r="G9" s="309">
        <f>'2016 Fugitive Dust Segment A'!B31+'2016 Fugitive Dust Segment A'!B57+'2016 Fugitive Dust Segment B'!B26+'2016 Fugitive Dust Segment C'!B29+'2016 Fugitive Dust Segment D'!B25</f>
        <v>0.17262086847677294</v>
      </c>
    </row>
    <row r="10" spans="1:7">
      <c r="A10" s="331" t="s">
        <v>326</v>
      </c>
      <c r="B10" s="311">
        <f t="shared" ref="B10:E10" si="0">SUM(B5:B9)</f>
        <v>2.0727882875437542</v>
      </c>
      <c r="C10" s="311">
        <f t="shared" si="0"/>
        <v>13.136638089441261</v>
      </c>
      <c r="D10" s="311">
        <f t="shared" si="0"/>
        <v>7.7983250890857416</v>
      </c>
      <c r="E10" s="311">
        <f t="shared" si="0"/>
        <v>0.15113397721515126</v>
      </c>
      <c r="F10" s="311">
        <f>SUM(F5:F9)</f>
        <v>2.7624221424068534</v>
      </c>
      <c r="G10" s="311">
        <f>SUM(G5:G9)</f>
        <v>1.9456857003121879</v>
      </c>
    </row>
    <row r="11" spans="1:7" ht="7.5" customHeight="1">
      <c r="A11" s="732"/>
      <c r="B11" s="733"/>
      <c r="C11" s="733"/>
      <c r="D11" s="733"/>
      <c r="E11" s="733"/>
      <c r="F11" s="733"/>
      <c r="G11" s="734"/>
    </row>
    <row r="12" spans="1:7" ht="7.5" customHeight="1"/>
    <row r="13" spans="1:7">
      <c r="A13" s="477">
        <v>2017</v>
      </c>
      <c r="B13" s="735" t="s">
        <v>642</v>
      </c>
      <c r="C13" s="736"/>
      <c r="D13" s="736"/>
      <c r="E13" s="736"/>
      <c r="F13" s="736"/>
      <c r="G13" s="736"/>
    </row>
    <row r="14" spans="1:7">
      <c r="A14" s="478"/>
      <c r="B14" s="478" t="s">
        <v>42</v>
      </c>
      <c r="C14" s="478" t="s">
        <v>40</v>
      </c>
      <c r="D14" s="478" t="s">
        <v>55</v>
      </c>
      <c r="E14" s="478" t="s">
        <v>43</v>
      </c>
      <c r="F14" s="478" t="s">
        <v>44</v>
      </c>
      <c r="G14" s="478" t="s">
        <v>45</v>
      </c>
    </row>
    <row r="15" spans="1:7">
      <c r="A15" s="312" t="s">
        <v>118</v>
      </c>
      <c r="B15" s="308">
        <f>Equipment_Annual!Q73</f>
        <v>0.74113498479389195</v>
      </c>
      <c r="C15" s="308">
        <f>Equipment_Annual!R73</f>
        <v>5.9507314666782145</v>
      </c>
      <c r="D15" s="308">
        <f>Equipment_Annual!S73</f>
        <v>7.3118086597886709</v>
      </c>
      <c r="E15" s="308">
        <f>Equipment_Annual!T73</f>
        <v>8.394152063931716E-3</v>
      </c>
      <c r="F15" s="308">
        <f>Equipment_Annual!U73</f>
        <v>0.48409898833814435</v>
      </c>
      <c r="G15" s="308">
        <f>Equipment_Annual!V73</f>
        <v>0.43100855013478184</v>
      </c>
    </row>
    <row r="16" spans="1:7">
      <c r="A16" s="312" t="s">
        <v>119</v>
      </c>
      <c r="B16" s="308">
        <f>'Construction Trucks_Annual'!U45</f>
        <v>8.910802672369638E-3</v>
      </c>
      <c r="C16" s="308">
        <f>'Construction Trucks_Annual'!S45</f>
        <v>3.8846933100383008E-2</v>
      </c>
      <c r="D16" s="308">
        <f>'Construction Trucks_Annual'!T45</f>
        <v>0.11207816868257371</v>
      </c>
      <c r="E16" s="308">
        <f>'Construction Trucks_Annual'!V45</f>
        <v>3.3405976542829664E-4</v>
      </c>
      <c r="F16" s="308">
        <f>'Construction Trucks_Annual'!W45+'Construction Trucks_Annual'!Y45</f>
        <v>3.0631890557945129E-2</v>
      </c>
      <c r="G16" s="308">
        <f>'Construction Trucks_Annual'!X45+'Construction Trucks_Annual'!Z45</f>
        <v>1.1493109256835277E-2</v>
      </c>
    </row>
    <row r="17" spans="1:7">
      <c r="A17" s="312" t="s">
        <v>120</v>
      </c>
      <c r="B17" s="308">
        <f>'2017 WorkerTrips'!I14</f>
        <v>0.11206735978709058</v>
      </c>
      <c r="C17" s="308">
        <f>'2017 WorkerTrips'!G14</f>
        <v>2.4029668768300252</v>
      </c>
      <c r="D17" s="308">
        <f>'2017 WorkerTrips'!H14</f>
        <v>0.21503791802004413</v>
      </c>
      <c r="E17" s="308">
        <f>'2017 WorkerTrips'!J14</f>
        <v>3.962193401835473E-3</v>
      </c>
      <c r="F17" s="308">
        <f>'2017 WorkerTrips'!K14+'2017 WorkerTrips'!M14</f>
        <v>0.12397482359185893</v>
      </c>
      <c r="G17" s="308">
        <f>'2017 WorkerTrips'!L14+'2017 WorkerTrips'!N14</f>
        <v>3.8989113939662048E-2</v>
      </c>
    </row>
    <row r="18" spans="1:7">
      <c r="A18" s="312" t="s">
        <v>489</v>
      </c>
      <c r="B18" s="308">
        <f>Helicopter!D66</f>
        <v>1.3642802085302119</v>
      </c>
      <c r="C18" s="309">
        <f>Helicopter!C66</f>
        <v>5.4390136404006331</v>
      </c>
      <c r="D18" s="309">
        <f>Helicopter!E66</f>
        <v>1.9204169572251328</v>
      </c>
      <c r="E18" s="309">
        <f>Helicopter!F66</f>
        <v>0.13899231976013582</v>
      </c>
      <c r="F18" s="309">
        <f>Helicopter!G66</f>
        <v>1.4594193574814263</v>
      </c>
      <c r="G18" s="309">
        <f>Helicopter!G66</f>
        <v>1.4594193574814263</v>
      </c>
    </row>
    <row r="19" spans="1:7">
      <c r="A19" s="331" t="s">
        <v>326</v>
      </c>
      <c r="B19" s="311">
        <f>SUM(B15:B18)</f>
        <v>2.2263933557835642</v>
      </c>
      <c r="C19" s="311">
        <f t="shared" ref="C19:G19" si="1">SUM(C15:C18)</f>
        <v>13.831558917009255</v>
      </c>
      <c r="D19" s="311">
        <f t="shared" si="1"/>
        <v>9.5593417037164219</v>
      </c>
      <c r="E19" s="311">
        <f t="shared" si="1"/>
        <v>0.15168272499133131</v>
      </c>
      <c r="F19" s="311">
        <f t="shared" si="1"/>
        <v>2.0981250599693748</v>
      </c>
      <c r="G19" s="311">
        <f t="shared" si="1"/>
        <v>1.9409101308127055</v>
      </c>
    </row>
  </sheetData>
  <mergeCells count="3">
    <mergeCell ref="B3:G3"/>
    <mergeCell ref="A11:G11"/>
    <mergeCell ref="B13:G13"/>
  </mergeCells>
  <pageMargins left="0.7" right="0.7" top="0.86458333333333304" bottom="0.75" header="0.3" footer="0.3"/>
  <pageSetup orientation="portrait" r:id="rId1"/>
  <headerFooter>
    <oddHeader xml:space="preserve">&amp;CTable A-33
Unmitigated Construction Emissions Summary
Sycamore to Peñasquitos 230 kV Transmission Line Project
</oddHeader>
    <oddFooter>&amp;CA-33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2:G19"/>
  <sheetViews>
    <sheetView tabSelected="1" view="pageLayout" workbookViewId="0">
      <selection activeCell="A11" sqref="A11:G11"/>
    </sheetView>
  </sheetViews>
  <sheetFormatPr defaultRowHeight="12.75"/>
  <cols>
    <col min="1" max="1" width="23.85546875" customWidth="1"/>
    <col min="2" max="3" width="10.7109375" customWidth="1"/>
    <col min="4" max="5" width="10.85546875" customWidth="1"/>
    <col min="6" max="7" width="11" customWidth="1"/>
  </cols>
  <sheetData>
    <row r="2" spans="1:7">
      <c r="A2" s="3" t="s">
        <v>644</v>
      </c>
    </row>
    <row r="3" spans="1:7" ht="15" customHeight="1">
      <c r="A3" s="477">
        <v>2016</v>
      </c>
      <c r="B3" s="735" t="s">
        <v>642</v>
      </c>
      <c r="C3" s="736"/>
      <c r="D3" s="736"/>
      <c r="E3" s="736"/>
      <c r="F3" s="736"/>
      <c r="G3" s="736"/>
    </row>
    <row r="4" spans="1:7">
      <c r="A4" s="478"/>
      <c r="B4" s="478" t="s">
        <v>42</v>
      </c>
      <c r="C4" s="478" t="s">
        <v>40</v>
      </c>
      <c r="D4" s="478" t="s">
        <v>55</v>
      </c>
      <c r="E4" s="478" t="s">
        <v>43</v>
      </c>
      <c r="F4" s="478" t="s">
        <v>44</v>
      </c>
      <c r="G4" s="478" t="s">
        <v>45</v>
      </c>
    </row>
    <row r="5" spans="1:7">
      <c r="A5" s="312" t="s">
        <v>118</v>
      </c>
      <c r="B5" s="308">
        <f>Equipment_Annual!Q36</f>
        <v>0.53177191210424624</v>
      </c>
      <c r="C5" s="308">
        <f>Equipment_Annual!R36</f>
        <v>3.9829541500583518</v>
      </c>
      <c r="D5" s="308">
        <f>Equipment_Annual!S36</f>
        <v>5.4690843217658847</v>
      </c>
      <c r="E5" s="308">
        <f>Equipment_Annual!T36</f>
        <v>6.3514961847058347E-3</v>
      </c>
      <c r="F5" s="308">
        <f>Equipment_Annual!U36</f>
        <v>0.28104369237798421</v>
      </c>
      <c r="G5" s="308">
        <f>Equipment_Annual!V36</f>
        <v>0.25030490540977079</v>
      </c>
    </row>
    <row r="6" spans="1:7">
      <c r="A6" s="312" t="s">
        <v>119</v>
      </c>
      <c r="B6" s="308">
        <f>'Construction Trucks_Annual'!U23</f>
        <v>5.2306304149354272E-3</v>
      </c>
      <c r="C6" s="308">
        <f>'Construction Trucks_Annual'!S23</f>
        <v>2.3202966287283425E-2</v>
      </c>
      <c r="D6" s="308">
        <f>'Construction Trucks_Annual'!T23</f>
        <v>7.692681465745127E-2</v>
      </c>
      <c r="E6" s="308">
        <f>'Construction Trucks_Annual'!V23</f>
        <v>1.6162484901062452E-4</v>
      </c>
      <c r="F6" s="308">
        <f>'Construction Trucks_Annual'!W23+'Construction Trucks_Annual'!Y23</f>
        <v>2.3599360990262313E-2</v>
      </c>
      <c r="G6" s="308">
        <f>'Construction Trucks_Annual'!X23+'Construction Trucks_Annual'!Z23</f>
        <v>7.7433491222955279E-3</v>
      </c>
    </row>
    <row r="7" spans="1:7">
      <c r="A7" s="312" t="s">
        <v>120</v>
      </c>
      <c r="B7" s="308">
        <f>'2016 WorkerTrips'!I14</f>
        <v>0.17150553649436084</v>
      </c>
      <c r="C7" s="308">
        <f>'2016 WorkerTrips'!G14</f>
        <v>3.6914673326949923</v>
      </c>
      <c r="D7" s="308">
        <f>'2016 WorkerTrips'!H14</f>
        <v>0.33189699543727286</v>
      </c>
      <c r="E7" s="308">
        <f>'2016 WorkerTrips'!J14</f>
        <v>5.6285364212989896E-3</v>
      </c>
      <c r="F7" s="308">
        <f>'2016 WorkerTrips'!K14+'2016 WorkerTrips'!M14</f>
        <v>0.17635559595350006</v>
      </c>
      <c r="G7" s="308">
        <f>'2016 WorkerTrips'!L14+'2016 WorkerTrips'!N14</f>
        <v>5.5597219821922422E-2</v>
      </c>
    </row>
    <row r="8" spans="1:7">
      <c r="A8" s="312" t="s">
        <v>489</v>
      </c>
      <c r="B8" s="308">
        <f>Helicopter!D55</f>
        <v>1.3642802085302119</v>
      </c>
      <c r="C8" s="309">
        <f>Helicopter!C55</f>
        <v>5.4390136404006331</v>
      </c>
      <c r="D8" s="309">
        <f>Helicopter!E55</f>
        <v>1.9204169572251328</v>
      </c>
      <c r="E8" s="309">
        <f>Helicopter!F55</f>
        <v>0.13899231976013582</v>
      </c>
      <c r="F8" s="309">
        <f>Helicopter!G55</f>
        <v>1.4594193574814263</v>
      </c>
      <c r="G8" s="309">
        <f>Helicopter!G55</f>
        <v>1.4594193574814263</v>
      </c>
    </row>
    <row r="9" spans="1:7">
      <c r="A9" s="312" t="s">
        <v>348</v>
      </c>
      <c r="B9" s="308"/>
      <c r="C9" s="309"/>
      <c r="D9" s="309"/>
      <c r="E9" s="309"/>
      <c r="F9" s="309">
        <f>'2016 Fugitive Dust Segment A'!C31+'2016 Fugitive Dust Segment A'!C53+'2016 Fugitive Dust Segment B'!C22+'2016 Fugitive Dust Segment C'!C25+'2016 Fugitive Dust Segment D'!C21</f>
        <v>0.30998192630592586</v>
      </c>
      <c r="G9" s="309">
        <f>'2016 Fugitive Dust Segment A'!C31+'2016 Fugitive Dust Segment A'!C57+'2016 Fugitive Dust Segment B'!C26+'2016 Fugitive Dust Segment C'!C29+'2016 Fugitive Dust Segment D'!C25</f>
        <v>6.7322138705941434E-2</v>
      </c>
    </row>
    <row r="10" spans="1:7">
      <c r="A10" s="331" t="s">
        <v>326</v>
      </c>
      <c r="B10" s="311">
        <f t="shared" ref="B10:E10" si="0">SUM(B5:B9)</f>
        <v>2.0727882875437542</v>
      </c>
      <c r="C10" s="311">
        <f t="shared" si="0"/>
        <v>13.136638089441261</v>
      </c>
      <c r="D10" s="311">
        <f t="shared" si="0"/>
        <v>7.7983250890857416</v>
      </c>
      <c r="E10" s="311">
        <f t="shared" si="0"/>
        <v>0.15113397721515126</v>
      </c>
      <c r="F10" s="311">
        <f>SUM(F5:F9)</f>
        <v>2.2503999331090987</v>
      </c>
      <c r="G10" s="311">
        <f>SUM(G5:G9)</f>
        <v>1.8403869705413565</v>
      </c>
    </row>
    <row r="11" spans="1:7">
      <c r="A11" s="732"/>
      <c r="B11" s="733"/>
      <c r="C11" s="733"/>
      <c r="D11" s="733"/>
      <c r="E11" s="733"/>
      <c r="F11" s="733"/>
      <c r="G11" s="734"/>
    </row>
    <row r="12" spans="1:7" ht="5.25" customHeight="1"/>
    <row r="13" spans="1:7" ht="15.75" customHeight="1">
      <c r="A13" s="477">
        <v>2017</v>
      </c>
      <c r="B13" s="735" t="s">
        <v>642</v>
      </c>
      <c r="C13" s="736"/>
      <c r="D13" s="736"/>
      <c r="E13" s="736"/>
      <c r="F13" s="736"/>
      <c r="G13" s="736"/>
    </row>
    <row r="14" spans="1:7">
      <c r="A14" s="478"/>
      <c r="B14" s="478" t="s">
        <v>42</v>
      </c>
      <c r="C14" s="478" t="s">
        <v>40</v>
      </c>
      <c r="D14" s="478" t="s">
        <v>55</v>
      </c>
      <c r="E14" s="478" t="s">
        <v>43</v>
      </c>
      <c r="F14" s="478" t="s">
        <v>44</v>
      </c>
      <c r="G14" s="478" t="s">
        <v>45</v>
      </c>
    </row>
    <row r="15" spans="1:7">
      <c r="A15" s="312" t="s">
        <v>118</v>
      </c>
      <c r="B15" s="308">
        <f>Equipment_Annual!Q73</f>
        <v>0.74113498479389195</v>
      </c>
      <c r="C15" s="308">
        <f>Equipment_Annual!R73</f>
        <v>5.9507314666782145</v>
      </c>
      <c r="D15" s="308">
        <f>Equipment_Annual!S73</f>
        <v>7.3118086597886709</v>
      </c>
      <c r="E15" s="308">
        <f>Equipment_Annual!T73</f>
        <v>8.394152063931716E-3</v>
      </c>
      <c r="F15" s="308">
        <f>Equipment_Annual!U73</f>
        <v>0.48409898833814435</v>
      </c>
      <c r="G15" s="308">
        <f>Equipment_Annual!V73</f>
        <v>0.43100855013478184</v>
      </c>
    </row>
    <row r="16" spans="1:7">
      <c r="A16" s="312" t="s">
        <v>119</v>
      </c>
      <c r="B16" s="308">
        <f>'Construction Trucks_Annual'!U45</f>
        <v>8.910802672369638E-3</v>
      </c>
      <c r="C16" s="308">
        <f>'Construction Trucks_Annual'!S45</f>
        <v>3.8846933100383008E-2</v>
      </c>
      <c r="D16" s="308">
        <f>'Construction Trucks_Annual'!T45</f>
        <v>0.11207816868257371</v>
      </c>
      <c r="E16" s="308">
        <f>'Construction Trucks_Annual'!V45</f>
        <v>3.3405976542829664E-4</v>
      </c>
      <c r="F16" s="308">
        <f>'Construction Trucks_Annual'!W45+'Construction Trucks_Annual'!Y45</f>
        <v>3.0631890557945129E-2</v>
      </c>
      <c r="G16" s="308">
        <f>'Construction Trucks_Annual'!X45+'Construction Trucks_Annual'!Z45</f>
        <v>1.1493109256835277E-2</v>
      </c>
    </row>
    <row r="17" spans="1:7">
      <c r="A17" s="312" t="s">
        <v>120</v>
      </c>
      <c r="B17" s="308">
        <f>'2017 WorkerTrips'!I14</f>
        <v>0.11206735978709058</v>
      </c>
      <c r="C17" s="308">
        <f>'2017 WorkerTrips'!G14</f>
        <v>2.4029668768300252</v>
      </c>
      <c r="D17" s="308">
        <f>'2017 WorkerTrips'!H14</f>
        <v>0.21503791802004413</v>
      </c>
      <c r="E17" s="308">
        <f>'2017 WorkerTrips'!J14</f>
        <v>3.962193401835473E-3</v>
      </c>
      <c r="F17" s="308">
        <f>'2017 WorkerTrips'!K14+'2017 WorkerTrips'!M14</f>
        <v>0.12397482359185893</v>
      </c>
      <c r="G17" s="308">
        <f>'2017 WorkerTrips'!L14+'2017 WorkerTrips'!N14</f>
        <v>3.8989113939662048E-2</v>
      </c>
    </row>
    <row r="18" spans="1:7">
      <c r="A18" s="312" t="s">
        <v>489</v>
      </c>
      <c r="B18" s="308">
        <f>Helicopter!D66</f>
        <v>1.3642802085302119</v>
      </c>
      <c r="C18" s="309">
        <f>Helicopter!C66</f>
        <v>5.4390136404006331</v>
      </c>
      <c r="D18" s="309">
        <f>Helicopter!E66</f>
        <v>1.9204169572251328</v>
      </c>
      <c r="E18" s="309">
        <f>Helicopter!F66</f>
        <v>0.13899231976013582</v>
      </c>
      <c r="F18" s="309">
        <f>Helicopter!G66</f>
        <v>1.4594193574814263</v>
      </c>
      <c r="G18" s="309">
        <f>Helicopter!G66</f>
        <v>1.4594193574814263</v>
      </c>
    </row>
    <row r="19" spans="1:7" ht="12.75" customHeight="1">
      <c r="A19" s="331" t="s">
        <v>326</v>
      </c>
      <c r="B19" s="311">
        <f>SUM(B15:B18)</f>
        <v>2.2263933557835642</v>
      </c>
      <c r="C19" s="311">
        <f t="shared" ref="C19:G19" si="1">SUM(C15:C18)</f>
        <v>13.831558917009255</v>
      </c>
      <c r="D19" s="311">
        <f t="shared" si="1"/>
        <v>9.5593417037164219</v>
      </c>
      <c r="E19" s="311">
        <f t="shared" si="1"/>
        <v>0.15168272499133131</v>
      </c>
      <c r="F19" s="311">
        <f t="shared" si="1"/>
        <v>2.0981250599693748</v>
      </c>
      <c r="G19" s="311">
        <f t="shared" si="1"/>
        <v>1.9409101308127055</v>
      </c>
    </row>
  </sheetData>
  <mergeCells count="3">
    <mergeCell ref="B3:G3"/>
    <mergeCell ref="A11:G11"/>
    <mergeCell ref="B13:G13"/>
  </mergeCells>
  <pageMargins left="0.7" right="0.7" top="0.875" bottom="0.75" header="0.3" footer="0.3"/>
  <pageSetup orientation="portrait" r:id="rId1"/>
  <headerFooter>
    <oddHeader>&amp;CTable A-34
Mitigated Construction Emissions Summary
Sycamore to Peñasquitos 230 kV Transmission Line Project</oddHeader>
    <oddFooter>&amp;CA-34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AS433"/>
  <sheetViews>
    <sheetView view="pageLayout" zoomScale="90" zoomScaleSheetLayoutView="75" zoomScalePageLayoutView="90" workbookViewId="0">
      <selection activeCell="A3" sqref="A3"/>
    </sheetView>
  </sheetViews>
  <sheetFormatPr defaultColWidth="9.140625" defaultRowHeight="12.75"/>
  <cols>
    <col min="1" max="1" width="11.7109375" style="236" customWidth="1"/>
    <col min="2" max="21" width="5.7109375" style="236" customWidth="1"/>
    <col min="22" max="22" width="6.85546875" style="236" customWidth="1"/>
    <col min="23" max="23" width="5.7109375" style="236" customWidth="1"/>
    <col min="24" max="24" width="10.28515625" style="236" customWidth="1"/>
    <col min="25" max="25" width="8.28515625" style="236" customWidth="1"/>
    <col min="26" max="26" width="8.140625" style="236" customWidth="1"/>
    <col min="27" max="27" width="7.140625" style="236" customWidth="1"/>
    <col min="28" max="28" width="8.7109375" style="236" customWidth="1"/>
    <col min="29" max="29" width="7.140625" style="236" customWidth="1"/>
    <col min="30" max="30" width="8.140625" style="236" customWidth="1"/>
    <col min="31" max="31" width="3.140625" style="236" customWidth="1"/>
    <col min="32" max="32" width="7.140625" style="236" customWidth="1"/>
    <col min="33" max="33" width="8.7109375" style="236" customWidth="1"/>
    <col min="34" max="34" width="5.42578125" style="236" customWidth="1"/>
    <col min="35" max="35" width="8.140625" style="236" customWidth="1"/>
    <col min="36" max="36" width="7.140625" style="236" customWidth="1"/>
    <col min="37" max="37" width="8.28515625" style="236" customWidth="1"/>
    <col min="38" max="38" width="3" style="236" customWidth="1"/>
    <col min="39" max="39" width="11.7109375" style="236" customWidth="1"/>
    <col min="40" max="40" width="10" style="236" customWidth="1"/>
    <col min="41" max="41" width="7.28515625" style="236" customWidth="1"/>
    <col min="42" max="42" width="5" style="236" customWidth="1"/>
    <col min="43" max="43" width="6.42578125" style="236" customWidth="1"/>
    <col min="44" max="44" width="6" style="236" customWidth="1"/>
    <col min="45" max="45" width="6.85546875" style="236" customWidth="1"/>
    <col min="46" max="16384" width="9.140625" style="236"/>
  </cols>
  <sheetData>
    <row r="1" spans="1:45" ht="18.75" customHeight="1" thickBot="1"/>
    <row r="2" spans="1:45" s="233" customFormat="1" ht="42" customHeight="1">
      <c r="A2" s="746" t="s">
        <v>646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X2" s="234"/>
      <c r="Y2" s="748" t="s">
        <v>237</v>
      </c>
      <c r="Z2" s="749"/>
      <c r="AA2" s="749"/>
      <c r="AB2" s="749"/>
      <c r="AC2" s="749"/>
      <c r="AD2" s="750"/>
      <c r="AE2" s="235"/>
      <c r="AF2" s="748" t="s">
        <v>238</v>
      </c>
      <c r="AG2" s="749"/>
      <c r="AH2" s="749"/>
      <c r="AI2" s="749"/>
      <c r="AJ2" s="749"/>
      <c r="AK2" s="750"/>
      <c r="AM2" s="751" t="s">
        <v>239</v>
      </c>
      <c r="AN2" s="752"/>
      <c r="AO2" s="753"/>
      <c r="AQ2" s="751" t="s">
        <v>240</v>
      </c>
      <c r="AR2" s="754"/>
      <c r="AS2" s="755"/>
    </row>
    <row r="3" spans="1:45" s="237" customFormat="1" ht="26.25" customHeight="1" thickBot="1">
      <c r="A3" s="236"/>
      <c r="X3" s="238"/>
      <c r="Y3" s="781" t="s">
        <v>55</v>
      </c>
      <c r="Z3" s="756"/>
      <c r="AA3" s="756" t="s">
        <v>40</v>
      </c>
      <c r="AB3" s="756"/>
      <c r="AC3" s="756" t="s">
        <v>128</v>
      </c>
      <c r="AD3" s="757"/>
      <c r="AE3" s="239"/>
      <c r="AF3" s="781" t="s">
        <v>55</v>
      </c>
      <c r="AG3" s="756"/>
      <c r="AH3" s="756" t="s">
        <v>40</v>
      </c>
      <c r="AI3" s="756"/>
      <c r="AJ3" s="756" t="s">
        <v>128</v>
      </c>
      <c r="AK3" s="757"/>
      <c r="AL3" s="240"/>
      <c r="AM3" s="537" t="s">
        <v>55</v>
      </c>
      <c r="AN3" s="538" t="s">
        <v>40</v>
      </c>
      <c r="AO3" s="539" t="s">
        <v>128</v>
      </c>
      <c r="AP3" s="240"/>
      <c r="AQ3" s="758" t="s">
        <v>55</v>
      </c>
      <c r="AR3" s="756" t="s">
        <v>40</v>
      </c>
      <c r="AS3" s="761" t="s">
        <v>128</v>
      </c>
    </row>
    <row r="4" spans="1:45" s="245" customFormat="1" ht="35.25" customHeight="1" thickTop="1" thickBot="1">
      <c r="A4" s="241" t="s">
        <v>241</v>
      </c>
      <c r="B4" s="242">
        <v>1995</v>
      </c>
      <c r="C4" s="243">
        <v>1996</v>
      </c>
      <c r="D4" s="243">
        <v>1997</v>
      </c>
      <c r="E4" s="243">
        <v>1998</v>
      </c>
      <c r="F4" s="243">
        <v>1999</v>
      </c>
      <c r="G4" s="243">
        <v>2000</v>
      </c>
      <c r="H4" s="243">
        <v>2001</v>
      </c>
      <c r="I4" s="243">
        <v>2002</v>
      </c>
      <c r="J4" s="243">
        <v>2003</v>
      </c>
      <c r="K4" s="243">
        <v>2004</v>
      </c>
      <c r="L4" s="243">
        <v>2005</v>
      </c>
      <c r="M4" s="243">
        <v>2006</v>
      </c>
      <c r="N4" s="243">
        <v>2007</v>
      </c>
      <c r="O4" s="243">
        <v>2008</v>
      </c>
      <c r="P4" s="243">
        <v>2009</v>
      </c>
      <c r="Q4" s="243">
        <v>2010</v>
      </c>
      <c r="R4" s="243">
        <v>2011</v>
      </c>
      <c r="S4" s="243">
        <v>2012</v>
      </c>
      <c r="T4" s="243">
        <v>2013</v>
      </c>
      <c r="U4" s="243">
        <v>2014</v>
      </c>
      <c r="V4" s="244" t="s">
        <v>242</v>
      </c>
      <c r="X4" s="246" t="s">
        <v>241</v>
      </c>
      <c r="Y4" s="247" t="s">
        <v>243</v>
      </c>
      <c r="Z4" s="248" t="s">
        <v>244</v>
      </c>
      <c r="AA4" s="248" t="s">
        <v>243</v>
      </c>
      <c r="AB4" s="248" t="s">
        <v>244</v>
      </c>
      <c r="AC4" s="248" t="s">
        <v>243</v>
      </c>
      <c r="AD4" s="249" t="s">
        <v>244</v>
      </c>
      <c r="AE4" s="250"/>
      <c r="AF4" s="251" t="s">
        <v>243</v>
      </c>
      <c r="AG4" s="248" t="s">
        <v>244</v>
      </c>
      <c r="AH4" s="248" t="s">
        <v>243</v>
      </c>
      <c r="AI4" s="248" t="s">
        <v>244</v>
      </c>
      <c r="AJ4" s="248" t="s">
        <v>243</v>
      </c>
      <c r="AK4" s="249" t="s">
        <v>244</v>
      </c>
      <c r="AL4" s="252"/>
      <c r="AM4" s="251" t="s">
        <v>244</v>
      </c>
      <c r="AN4" s="248" t="s">
        <v>244</v>
      </c>
      <c r="AO4" s="249" t="s">
        <v>244</v>
      </c>
      <c r="AP4" s="252"/>
      <c r="AQ4" s="759"/>
      <c r="AR4" s="760"/>
      <c r="AS4" s="762"/>
    </row>
    <row r="5" spans="1:45" s="254" customFormat="1" ht="30" customHeight="1">
      <c r="A5" s="253" t="s">
        <v>245</v>
      </c>
      <c r="B5" s="763" t="s">
        <v>246</v>
      </c>
      <c r="C5" s="764"/>
      <c r="D5" s="764"/>
      <c r="E5" s="764"/>
      <c r="F5" s="765"/>
      <c r="G5" s="769" t="s">
        <v>247</v>
      </c>
      <c r="H5" s="770"/>
      <c r="I5" s="770"/>
      <c r="J5" s="770"/>
      <c r="K5" s="771"/>
      <c r="L5" s="772" t="s">
        <v>248</v>
      </c>
      <c r="M5" s="770"/>
      <c r="N5" s="771"/>
      <c r="O5" s="773" t="s">
        <v>249</v>
      </c>
      <c r="P5" s="774"/>
      <c r="Q5" s="774"/>
      <c r="R5" s="774"/>
      <c r="S5" s="774"/>
      <c r="T5" s="774"/>
      <c r="U5" s="774"/>
      <c r="V5" s="775"/>
      <c r="X5" s="255" t="s">
        <v>245</v>
      </c>
      <c r="Y5" s="490">
        <f>0.95*5.6</f>
        <v>5.3199999999999994</v>
      </c>
      <c r="Z5" s="491">
        <f>Y5/453.6</f>
        <v>1.1728395061728392E-2</v>
      </c>
      <c r="AA5" s="491">
        <v>6</v>
      </c>
      <c r="AB5" s="491">
        <f>AA5/453.6</f>
        <v>1.3227513227513227E-2</v>
      </c>
      <c r="AC5" s="491">
        <v>0.6</v>
      </c>
      <c r="AD5" s="492">
        <f>AC5/453.6</f>
        <v>1.3227513227513227E-3</v>
      </c>
      <c r="AE5" s="493"/>
      <c r="AF5" s="494">
        <f>0.95*5.6</f>
        <v>5.3199999999999994</v>
      </c>
      <c r="AG5" s="495">
        <f t="shared" ref="AG5:AG17" si="0">AF5/453.6</f>
        <v>1.1728395061728392E-2</v>
      </c>
      <c r="AH5" s="495">
        <v>6</v>
      </c>
      <c r="AI5" s="495">
        <f>AH5/453.6</f>
        <v>1.3227513227513227E-2</v>
      </c>
      <c r="AJ5" s="495">
        <v>0.6</v>
      </c>
      <c r="AK5" s="496">
        <f>AJ5/453.6</f>
        <v>1.3227513227513227E-3</v>
      </c>
      <c r="AL5" s="497"/>
      <c r="AM5" s="498">
        <f>0.7*Z5+0.3*AG5</f>
        <v>1.1728395061728392E-2</v>
      </c>
      <c r="AN5" s="499">
        <f>0.7*AB5+0.3*AI5</f>
        <v>1.3227513227513227E-2</v>
      </c>
      <c r="AO5" s="500">
        <f>0.7*AD5+0.3*AK5</f>
        <v>1.3227513227513227E-3</v>
      </c>
      <c r="AP5" s="497"/>
      <c r="AQ5" s="501">
        <f t="shared" ref="AQ5:AQ17" si="1">(Z5-AG5)/Z5</f>
        <v>0</v>
      </c>
      <c r="AR5" s="502">
        <f>(AB5-AI5)/AB5</f>
        <v>0</v>
      </c>
      <c r="AS5" s="503">
        <f>(AD5-AK5)/AD5</f>
        <v>0</v>
      </c>
    </row>
    <row r="6" spans="1:45" s="254" customFormat="1" ht="30" customHeight="1">
      <c r="A6" s="256" t="s">
        <v>250</v>
      </c>
      <c r="B6" s="766"/>
      <c r="C6" s="767"/>
      <c r="D6" s="767"/>
      <c r="E6" s="767"/>
      <c r="F6" s="768"/>
      <c r="G6" s="776" t="s">
        <v>251</v>
      </c>
      <c r="H6" s="777"/>
      <c r="I6" s="777"/>
      <c r="J6" s="777"/>
      <c r="K6" s="778"/>
      <c r="L6" s="779" t="s">
        <v>252</v>
      </c>
      <c r="M6" s="780"/>
      <c r="N6" s="778"/>
      <c r="O6" s="782" t="s">
        <v>253</v>
      </c>
      <c r="P6" s="783"/>
      <c r="Q6" s="783"/>
      <c r="R6" s="783"/>
      <c r="S6" s="783"/>
      <c r="T6" s="783"/>
      <c r="U6" s="783"/>
      <c r="V6" s="784"/>
      <c r="X6" s="255" t="s">
        <v>250</v>
      </c>
      <c r="Y6" s="490">
        <f>0.95*5.6</f>
        <v>5.3199999999999994</v>
      </c>
      <c r="Z6" s="504">
        <f t="shared" ref="Z6:Z17" si="2">Y6/453.6</f>
        <v>1.1728395061728392E-2</v>
      </c>
      <c r="AA6" s="504">
        <v>4.9000000000000004</v>
      </c>
      <c r="AB6" s="504">
        <f t="shared" ref="AB6:AB17" si="3">AA6/453.6</f>
        <v>1.0802469135802469E-2</v>
      </c>
      <c r="AC6" s="504">
        <v>0.6</v>
      </c>
      <c r="AD6" s="505">
        <f t="shared" ref="AD6:AD17" si="4">AC6/453.6</f>
        <v>1.3227513227513227E-3</v>
      </c>
      <c r="AE6" s="497"/>
      <c r="AF6" s="506">
        <f>0.95*5.6</f>
        <v>5.3199999999999994</v>
      </c>
      <c r="AG6" s="504">
        <f t="shared" si="0"/>
        <v>1.1728395061728392E-2</v>
      </c>
      <c r="AH6" s="504">
        <v>4.9000000000000004</v>
      </c>
      <c r="AI6" s="504">
        <f t="shared" ref="AI6:AI13" si="5">AH6/453.6</f>
        <v>1.0802469135802469E-2</v>
      </c>
      <c r="AJ6" s="504">
        <v>0.6</v>
      </c>
      <c r="AK6" s="505">
        <f t="shared" ref="AK6:AK13" si="6">AJ6/453.6</f>
        <v>1.3227513227513227E-3</v>
      </c>
      <c r="AL6" s="497"/>
      <c r="AM6" s="507">
        <f t="shared" ref="AM6:AM17" si="7">0.7*Z6+0.3*AG6</f>
        <v>1.1728395061728392E-2</v>
      </c>
      <c r="AN6" s="508">
        <f t="shared" ref="AN6:AN17" si="8">0.7*AB6+0.3*AI6</f>
        <v>1.0802469135802469E-2</v>
      </c>
      <c r="AO6" s="509">
        <f t="shared" ref="AO6:AO17" si="9">0.7*AD6+0.3*AK6</f>
        <v>1.3227513227513227E-3</v>
      </c>
      <c r="AP6" s="497"/>
      <c r="AQ6" s="510">
        <f t="shared" si="1"/>
        <v>0</v>
      </c>
      <c r="AR6" s="511">
        <f t="shared" ref="AR6:AR17" si="10">(AB6-AI6)/AB6</f>
        <v>0</v>
      </c>
      <c r="AS6" s="512">
        <f t="shared" ref="AS6:AS17" si="11">(AD6-AK6)/AD6</f>
        <v>0</v>
      </c>
    </row>
    <row r="7" spans="1:45" s="254" customFormat="1" ht="30" customHeight="1">
      <c r="A7" s="257" t="s">
        <v>254</v>
      </c>
      <c r="B7" s="258" t="s">
        <v>255</v>
      </c>
      <c r="C7" s="259"/>
      <c r="D7" s="259"/>
      <c r="E7" s="259"/>
      <c r="F7" s="260"/>
      <c r="G7" s="785" t="s">
        <v>256</v>
      </c>
      <c r="H7" s="783"/>
      <c r="I7" s="783"/>
      <c r="J7" s="786"/>
      <c r="K7" s="779" t="s">
        <v>257</v>
      </c>
      <c r="L7" s="783"/>
      <c r="M7" s="783"/>
      <c r="N7" s="786"/>
      <c r="O7" s="787" t="s">
        <v>258</v>
      </c>
      <c r="P7" s="780"/>
      <c r="Q7" s="780"/>
      <c r="R7" s="780"/>
      <c r="S7" s="778"/>
      <c r="T7" s="788" t="s">
        <v>259</v>
      </c>
      <c r="U7" s="780"/>
      <c r="V7" s="789"/>
      <c r="X7" s="255" t="s">
        <v>254</v>
      </c>
      <c r="Y7" s="490">
        <f>0.95*5.6</f>
        <v>5.3199999999999994</v>
      </c>
      <c r="Z7" s="504">
        <f t="shared" si="2"/>
        <v>1.1728395061728392E-2</v>
      </c>
      <c r="AA7" s="504">
        <v>4.0999999999999996</v>
      </c>
      <c r="AB7" s="504">
        <f t="shared" si="3"/>
        <v>9.0388007054673716E-3</v>
      </c>
      <c r="AC7" s="504">
        <v>0.45</v>
      </c>
      <c r="AD7" s="505">
        <f t="shared" si="4"/>
        <v>9.9206349206349201E-4</v>
      </c>
      <c r="AE7" s="497"/>
      <c r="AF7" s="506">
        <f>0.95*5.6</f>
        <v>5.3199999999999994</v>
      </c>
      <c r="AG7" s="504">
        <f t="shared" si="0"/>
        <v>1.1728395061728392E-2</v>
      </c>
      <c r="AH7" s="504">
        <v>4.0999999999999996</v>
      </c>
      <c r="AI7" s="504">
        <f t="shared" si="5"/>
        <v>9.0388007054673716E-3</v>
      </c>
      <c r="AJ7" s="504">
        <v>0.45</v>
      </c>
      <c r="AK7" s="505">
        <f t="shared" si="6"/>
        <v>9.9206349206349201E-4</v>
      </c>
      <c r="AL7" s="497"/>
      <c r="AM7" s="507">
        <f t="shared" si="7"/>
        <v>1.1728395061728392E-2</v>
      </c>
      <c r="AN7" s="508">
        <f t="shared" si="8"/>
        <v>9.0388007054673716E-3</v>
      </c>
      <c r="AO7" s="509">
        <f t="shared" si="9"/>
        <v>9.9206349206349201E-4</v>
      </c>
      <c r="AP7" s="497"/>
      <c r="AQ7" s="510">
        <f t="shared" si="1"/>
        <v>0</v>
      </c>
      <c r="AR7" s="511">
        <f t="shared" si="10"/>
        <v>0</v>
      </c>
      <c r="AS7" s="512">
        <f t="shared" si="11"/>
        <v>0</v>
      </c>
    </row>
    <row r="8" spans="1:45" s="254" customFormat="1" ht="30" customHeight="1">
      <c r="A8" s="256" t="s">
        <v>260</v>
      </c>
      <c r="B8" s="258"/>
      <c r="C8" s="259"/>
      <c r="D8" s="259"/>
      <c r="E8" s="261"/>
      <c r="F8" s="262"/>
      <c r="G8" s="262"/>
      <c r="H8" s="262"/>
      <c r="I8" s="262"/>
      <c r="J8" s="262"/>
      <c r="K8" s="813" t="s">
        <v>261</v>
      </c>
      <c r="L8" s="814"/>
      <c r="M8" s="814"/>
      <c r="N8" s="815"/>
      <c r="O8" s="787" t="s">
        <v>262</v>
      </c>
      <c r="P8" s="783"/>
      <c r="Q8" s="783"/>
      <c r="R8" s="783"/>
      <c r="S8" s="786"/>
      <c r="T8" s="788" t="s">
        <v>263</v>
      </c>
      <c r="U8" s="780"/>
      <c r="V8" s="789"/>
      <c r="X8" s="255" t="s">
        <v>260</v>
      </c>
      <c r="Y8" s="490">
        <f>0.95*5.6</f>
        <v>5.3199999999999994</v>
      </c>
      <c r="Z8" s="504">
        <f t="shared" si="2"/>
        <v>1.1728395061728392E-2</v>
      </c>
      <c r="AA8" s="504">
        <v>3.7</v>
      </c>
      <c r="AB8" s="504">
        <f t="shared" si="3"/>
        <v>8.1569664902998232E-3</v>
      </c>
      <c r="AC8" s="504">
        <v>0.3</v>
      </c>
      <c r="AD8" s="505">
        <f t="shared" si="4"/>
        <v>6.6137566137566134E-4</v>
      </c>
      <c r="AE8" s="497"/>
      <c r="AF8" s="506">
        <f>0.95*5.6</f>
        <v>5.3199999999999994</v>
      </c>
      <c r="AG8" s="504">
        <f t="shared" si="0"/>
        <v>1.1728395061728392E-2</v>
      </c>
      <c r="AH8" s="504">
        <v>3.7</v>
      </c>
      <c r="AI8" s="504">
        <f t="shared" si="5"/>
        <v>8.1569664902998232E-3</v>
      </c>
      <c r="AJ8" s="504">
        <v>0.3</v>
      </c>
      <c r="AK8" s="505">
        <f t="shared" si="6"/>
        <v>6.6137566137566134E-4</v>
      </c>
      <c r="AL8" s="497"/>
      <c r="AM8" s="507">
        <f t="shared" si="7"/>
        <v>1.1728395061728392E-2</v>
      </c>
      <c r="AN8" s="508">
        <f t="shared" si="8"/>
        <v>8.1569664902998232E-3</v>
      </c>
      <c r="AO8" s="509">
        <f t="shared" si="9"/>
        <v>6.6137566137566134E-4</v>
      </c>
      <c r="AP8" s="497"/>
      <c r="AQ8" s="510">
        <f t="shared" si="1"/>
        <v>0</v>
      </c>
      <c r="AR8" s="511">
        <f t="shared" si="10"/>
        <v>0</v>
      </c>
      <c r="AS8" s="512">
        <f t="shared" si="11"/>
        <v>0</v>
      </c>
    </row>
    <row r="9" spans="1:45" s="254" customFormat="1" ht="30" customHeight="1">
      <c r="A9" s="257" t="s">
        <v>264</v>
      </c>
      <c r="B9" s="258"/>
      <c r="C9" s="259"/>
      <c r="D9" s="259"/>
      <c r="E9" s="263"/>
      <c r="F9" s="262"/>
      <c r="G9" s="819" t="s">
        <v>265</v>
      </c>
      <c r="H9" s="802"/>
      <c r="I9" s="802"/>
      <c r="J9" s="803"/>
      <c r="K9" s="816"/>
      <c r="L9" s="817"/>
      <c r="M9" s="817"/>
      <c r="N9" s="818"/>
      <c r="O9" s="798" t="s">
        <v>266</v>
      </c>
      <c r="P9" s="783"/>
      <c r="Q9" s="783"/>
      <c r="R9" s="786"/>
      <c r="S9" s="790" t="s">
        <v>267</v>
      </c>
      <c r="T9" s="791"/>
      <c r="U9" s="792"/>
      <c r="V9" s="796" t="s">
        <v>268</v>
      </c>
      <c r="X9" s="255" t="s">
        <v>264</v>
      </c>
      <c r="Y9" s="490">
        <f>0.95*5.6</f>
        <v>5.3199999999999994</v>
      </c>
      <c r="Z9" s="504">
        <f t="shared" si="2"/>
        <v>1.1728395061728392E-2</v>
      </c>
      <c r="AA9" s="504">
        <v>3.7</v>
      </c>
      <c r="AB9" s="504">
        <f t="shared" si="3"/>
        <v>8.1569664902998232E-3</v>
      </c>
      <c r="AC9" s="504">
        <v>0.3</v>
      </c>
      <c r="AD9" s="505">
        <f t="shared" si="4"/>
        <v>6.6137566137566134E-4</v>
      </c>
      <c r="AE9" s="497"/>
      <c r="AF9" s="513">
        <f>0.95*3.5</f>
        <v>3.3249999999999997</v>
      </c>
      <c r="AG9" s="514">
        <f t="shared" si="0"/>
        <v>7.3302469135802456E-3</v>
      </c>
      <c r="AH9" s="514">
        <v>3.7</v>
      </c>
      <c r="AI9" s="514">
        <f t="shared" si="5"/>
        <v>8.1569664902998232E-3</v>
      </c>
      <c r="AJ9" s="514">
        <v>0.3</v>
      </c>
      <c r="AK9" s="515">
        <f t="shared" si="6"/>
        <v>6.6137566137566134E-4</v>
      </c>
      <c r="AL9" s="497"/>
      <c r="AM9" s="507">
        <f t="shared" si="7"/>
        <v>1.0408950617283948E-2</v>
      </c>
      <c r="AN9" s="508">
        <f t="shared" si="8"/>
        <v>8.1569664902998232E-3</v>
      </c>
      <c r="AO9" s="509">
        <f t="shared" si="9"/>
        <v>6.6137566137566134E-4</v>
      </c>
      <c r="AP9" s="497"/>
      <c r="AQ9" s="510">
        <f t="shared" si="1"/>
        <v>0.37499999999999994</v>
      </c>
      <c r="AR9" s="511">
        <f t="shared" si="10"/>
        <v>0</v>
      </c>
      <c r="AS9" s="512">
        <f t="shared" si="11"/>
        <v>0</v>
      </c>
    </row>
    <row r="10" spans="1:45" s="254" customFormat="1" ht="30" customHeight="1">
      <c r="A10" s="256" t="s">
        <v>269</v>
      </c>
      <c r="B10" s="258"/>
      <c r="C10" s="259"/>
      <c r="D10" s="264"/>
      <c r="E10" s="265"/>
      <c r="F10" s="265"/>
      <c r="G10" s="265"/>
      <c r="H10" s="265"/>
      <c r="I10" s="266"/>
      <c r="J10" s="779" t="s">
        <v>270</v>
      </c>
      <c r="K10" s="783"/>
      <c r="L10" s="783"/>
      <c r="M10" s="786"/>
      <c r="N10" s="798" t="s">
        <v>271</v>
      </c>
      <c r="O10" s="783"/>
      <c r="P10" s="783"/>
      <c r="Q10" s="783"/>
      <c r="R10" s="786"/>
      <c r="S10" s="793"/>
      <c r="T10" s="794"/>
      <c r="U10" s="795"/>
      <c r="V10" s="797"/>
      <c r="X10" s="255" t="s">
        <v>269</v>
      </c>
      <c r="Y10" s="516">
        <f>0.95*4.9</f>
        <v>4.6550000000000002</v>
      </c>
      <c r="Z10" s="504">
        <f t="shared" si="2"/>
        <v>1.0262345679012345E-2</v>
      </c>
      <c r="AA10" s="504">
        <v>3.7</v>
      </c>
      <c r="AB10" s="504">
        <f t="shared" si="3"/>
        <v>8.1569664902998232E-3</v>
      </c>
      <c r="AC10" s="504">
        <v>0.22</v>
      </c>
      <c r="AD10" s="505">
        <f t="shared" si="4"/>
        <v>4.8500881834215163E-4</v>
      </c>
      <c r="AE10" s="497"/>
      <c r="AF10" s="513">
        <f>0.95*3</f>
        <v>2.8499999999999996</v>
      </c>
      <c r="AG10" s="514">
        <f t="shared" si="0"/>
        <v>6.2830687830687819E-3</v>
      </c>
      <c r="AH10" s="514">
        <v>3.7</v>
      </c>
      <c r="AI10" s="514">
        <f t="shared" si="5"/>
        <v>8.1569664902998232E-3</v>
      </c>
      <c r="AJ10" s="514">
        <v>0.22</v>
      </c>
      <c r="AK10" s="515">
        <f t="shared" si="6"/>
        <v>4.8500881834215163E-4</v>
      </c>
      <c r="AL10" s="497"/>
      <c r="AM10" s="507">
        <f t="shared" si="7"/>
        <v>9.0685626102292756E-3</v>
      </c>
      <c r="AN10" s="508">
        <f t="shared" si="8"/>
        <v>8.1569664902998232E-3</v>
      </c>
      <c r="AO10" s="509">
        <f t="shared" si="9"/>
        <v>4.8500881834215163E-4</v>
      </c>
      <c r="AP10" s="497"/>
      <c r="AQ10" s="510">
        <f t="shared" si="1"/>
        <v>0.38775510204081642</v>
      </c>
      <c r="AR10" s="511">
        <f t="shared" si="10"/>
        <v>0</v>
      </c>
      <c r="AS10" s="512">
        <f t="shared" si="11"/>
        <v>0</v>
      </c>
    </row>
    <row r="11" spans="1:45" s="254" customFormat="1" ht="30" customHeight="1">
      <c r="A11" s="257" t="s">
        <v>272</v>
      </c>
      <c r="B11" s="267"/>
      <c r="C11" s="261"/>
      <c r="D11" s="262"/>
      <c r="E11" s="262"/>
      <c r="F11" s="262"/>
      <c r="G11" s="262"/>
      <c r="H11" s="262"/>
      <c r="I11" s="262"/>
      <c r="J11" s="779" t="s">
        <v>273</v>
      </c>
      <c r="K11" s="780"/>
      <c r="L11" s="778"/>
      <c r="M11" s="799" t="s">
        <v>274</v>
      </c>
      <c r="N11" s="777"/>
      <c r="O11" s="777"/>
      <c r="P11" s="777"/>
      <c r="Q11" s="800"/>
      <c r="R11" s="790" t="s">
        <v>275</v>
      </c>
      <c r="S11" s="791"/>
      <c r="T11" s="792"/>
      <c r="U11" s="268"/>
      <c r="V11" s="810" t="s">
        <v>276</v>
      </c>
      <c r="X11" s="255" t="s">
        <v>272</v>
      </c>
      <c r="Y11" s="516">
        <f>0.95*4.9</f>
        <v>4.6550000000000002</v>
      </c>
      <c r="Z11" s="504">
        <f t="shared" si="2"/>
        <v>1.0262345679012345E-2</v>
      </c>
      <c r="AA11" s="504">
        <v>2.6</v>
      </c>
      <c r="AB11" s="504">
        <f t="shared" si="3"/>
        <v>5.7319223985890649E-3</v>
      </c>
      <c r="AC11" s="504">
        <v>0.15</v>
      </c>
      <c r="AD11" s="505">
        <f t="shared" si="4"/>
        <v>3.3068783068783067E-4</v>
      </c>
      <c r="AE11" s="497"/>
      <c r="AF11" s="513">
        <f>0.95*3</f>
        <v>2.8499999999999996</v>
      </c>
      <c r="AG11" s="514">
        <f t="shared" si="0"/>
        <v>6.2830687830687819E-3</v>
      </c>
      <c r="AH11" s="514">
        <v>2.6</v>
      </c>
      <c r="AI11" s="514">
        <f t="shared" si="5"/>
        <v>5.7319223985890649E-3</v>
      </c>
      <c r="AJ11" s="514">
        <v>0.15</v>
      </c>
      <c r="AK11" s="515">
        <f t="shared" si="6"/>
        <v>3.3068783068783067E-4</v>
      </c>
      <c r="AL11" s="497"/>
      <c r="AM11" s="507">
        <f t="shared" si="7"/>
        <v>9.0685626102292756E-3</v>
      </c>
      <c r="AN11" s="508">
        <f t="shared" si="8"/>
        <v>5.7319223985890649E-3</v>
      </c>
      <c r="AO11" s="509">
        <f t="shared" si="9"/>
        <v>3.3068783068783067E-4</v>
      </c>
      <c r="AP11" s="497"/>
      <c r="AQ11" s="510">
        <f t="shared" si="1"/>
        <v>0.38775510204081642</v>
      </c>
      <c r="AR11" s="511">
        <f t="shared" si="10"/>
        <v>0</v>
      </c>
      <c r="AS11" s="512">
        <f t="shared" si="11"/>
        <v>0</v>
      </c>
    </row>
    <row r="12" spans="1:45" s="254" customFormat="1" ht="30" customHeight="1">
      <c r="A12" s="269" t="s">
        <v>277</v>
      </c>
      <c r="B12" s="259" t="s">
        <v>255</v>
      </c>
      <c r="C12" s="263"/>
      <c r="D12" s="262"/>
      <c r="E12" s="270" t="s">
        <v>278</v>
      </c>
      <c r="F12" s="262"/>
      <c r="G12" s="271"/>
      <c r="H12" s="272"/>
      <c r="I12" s="273"/>
      <c r="J12" s="274" t="s">
        <v>279</v>
      </c>
      <c r="K12" s="273"/>
      <c r="L12" s="273"/>
      <c r="M12" s="801"/>
      <c r="N12" s="802"/>
      <c r="O12" s="802"/>
      <c r="P12" s="802"/>
      <c r="Q12" s="803"/>
      <c r="R12" s="807"/>
      <c r="S12" s="808"/>
      <c r="T12" s="809"/>
      <c r="U12" s="275"/>
      <c r="V12" s="811"/>
      <c r="X12" s="255" t="s">
        <v>277</v>
      </c>
      <c r="Y12" s="516">
        <f t="shared" ref="Y12:Y17" si="12">0.95*4.8</f>
        <v>4.5599999999999996</v>
      </c>
      <c r="Z12" s="504">
        <f t="shared" si="2"/>
        <v>1.0052910052910051E-2</v>
      </c>
      <c r="AA12" s="504">
        <v>2.6</v>
      </c>
      <c r="AB12" s="504">
        <f t="shared" si="3"/>
        <v>5.7319223985890649E-3</v>
      </c>
      <c r="AC12" s="504">
        <v>0.15</v>
      </c>
      <c r="AD12" s="505">
        <f t="shared" si="4"/>
        <v>3.3068783068783067E-4</v>
      </c>
      <c r="AE12" s="497"/>
      <c r="AF12" s="513">
        <f>0.95*3</f>
        <v>2.8499999999999996</v>
      </c>
      <c r="AG12" s="514">
        <f t="shared" si="0"/>
        <v>6.2830687830687819E-3</v>
      </c>
      <c r="AH12" s="514">
        <v>2.6</v>
      </c>
      <c r="AI12" s="514">
        <f t="shared" si="5"/>
        <v>5.7319223985890649E-3</v>
      </c>
      <c r="AJ12" s="514">
        <v>0.15</v>
      </c>
      <c r="AK12" s="515">
        <f t="shared" si="6"/>
        <v>3.3068783068783067E-4</v>
      </c>
      <c r="AL12" s="497"/>
      <c r="AM12" s="507">
        <f t="shared" si="7"/>
        <v>8.9219576719576695E-3</v>
      </c>
      <c r="AN12" s="508">
        <f t="shared" si="8"/>
        <v>5.7319223985890649E-3</v>
      </c>
      <c r="AO12" s="509">
        <f t="shared" si="9"/>
        <v>3.3068783068783067E-4</v>
      </c>
      <c r="AP12" s="497"/>
      <c r="AQ12" s="510">
        <f t="shared" si="1"/>
        <v>0.375</v>
      </c>
      <c r="AR12" s="511">
        <f t="shared" si="10"/>
        <v>0</v>
      </c>
      <c r="AS12" s="512">
        <f t="shared" si="11"/>
        <v>0</v>
      </c>
    </row>
    <row r="13" spans="1:45" s="254" customFormat="1" ht="30" customHeight="1">
      <c r="A13" s="276" t="s">
        <v>280</v>
      </c>
      <c r="B13" s="267"/>
      <c r="C13" s="260"/>
      <c r="D13" s="265"/>
      <c r="E13" s="265"/>
      <c r="F13" s="265"/>
      <c r="G13" s="262"/>
      <c r="H13" s="271"/>
      <c r="I13" s="277"/>
      <c r="J13" s="278"/>
      <c r="K13" s="278"/>
      <c r="L13" s="279"/>
      <c r="M13" s="804"/>
      <c r="N13" s="805"/>
      <c r="O13" s="805"/>
      <c r="P13" s="805"/>
      <c r="Q13" s="806"/>
      <c r="R13" s="793"/>
      <c r="S13" s="794"/>
      <c r="T13" s="795"/>
      <c r="U13" s="268"/>
      <c r="V13" s="812"/>
      <c r="X13" s="255" t="s">
        <v>280</v>
      </c>
      <c r="Y13" s="516">
        <f t="shared" si="12"/>
        <v>4.5599999999999996</v>
      </c>
      <c r="Z13" s="504">
        <f t="shared" si="2"/>
        <v>1.0052910052910051E-2</v>
      </c>
      <c r="AA13" s="504">
        <v>2.6</v>
      </c>
      <c r="AB13" s="504">
        <f t="shared" si="3"/>
        <v>5.7319223985890649E-3</v>
      </c>
      <c r="AC13" s="504">
        <v>0.15</v>
      </c>
      <c r="AD13" s="505">
        <f t="shared" si="4"/>
        <v>3.3068783068783067E-4</v>
      </c>
      <c r="AE13" s="497"/>
      <c r="AF13" s="513">
        <f>0.95*3</f>
        <v>2.8499999999999996</v>
      </c>
      <c r="AG13" s="514">
        <f t="shared" si="0"/>
        <v>6.2830687830687819E-3</v>
      </c>
      <c r="AH13" s="514">
        <v>2.6</v>
      </c>
      <c r="AI13" s="514">
        <f t="shared" si="5"/>
        <v>5.7319223985890649E-3</v>
      </c>
      <c r="AJ13" s="514">
        <v>0.15</v>
      </c>
      <c r="AK13" s="515">
        <f t="shared" si="6"/>
        <v>3.3068783068783067E-4</v>
      </c>
      <c r="AL13" s="497"/>
      <c r="AM13" s="507">
        <f t="shared" si="7"/>
        <v>8.9219576719576695E-3</v>
      </c>
      <c r="AN13" s="508">
        <f t="shared" si="8"/>
        <v>5.7319223985890649E-3</v>
      </c>
      <c r="AO13" s="509">
        <f t="shared" si="9"/>
        <v>3.3068783068783067E-4</v>
      </c>
      <c r="AP13" s="497"/>
      <c r="AQ13" s="510">
        <f t="shared" si="1"/>
        <v>0.375</v>
      </c>
      <c r="AR13" s="511">
        <f t="shared" si="10"/>
        <v>0</v>
      </c>
      <c r="AS13" s="512">
        <f t="shared" si="11"/>
        <v>0</v>
      </c>
    </row>
    <row r="14" spans="1:45" s="254" customFormat="1" ht="30" customHeight="1">
      <c r="A14" s="822" t="s">
        <v>281</v>
      </c>
      <c r="B14" s="824" t="s">
        <v>255</v>
      </c>
      <c r="C14" s="825"/>
      <c r="D14" s="825"/>
      <c r="E14" s="825"/>
      <c r="F14" s="826"/>
      <c r="G14" s="830" t="s">
        <v>278</v>
      </c>
      <c r="H14" s="802"/>
      <c r="I14" s="802"/>
      <c r="J14" s="802"/>
      <c r="K14" s="802"/>
      <c r="L14" s="803"/>
      <c r="M14" s="813" t="s">
        <v>279</v>
      </c>
      <c r="N14" s="777"/>
      <c r="O14" s="777"/>
      <c r="P14" s="777"/>
      <c r="Q14" s="800"/>
      <c r="R14" s="840" t="s">
        <v>282</v>
      </c>
      <c r="S14" s="777"/>
      <c r="T14" s="777"/>
      <c r="U14" s="800"/>
      <c r="V14" s="796" t="s">
        <v>283</v>
      </c>
      <c r="X14" s="834" t="s">
        <v>281</v>
      </c>
      <c r="Y14" s="516">
        <f t="shared" si="12"/>
        <v>4.5599999999999996</v>
      </c>
      <c r="Z14" s="504">
        <f t="shared" si="2"/>
        <v>1.0052910052910051E-2</v>
      </c>
      <c r="AA14" s="504">
        <v>2.6</v>
      </c>
      <c r="AB14" s="504">
        <f t="shared" si="3"/>
        <v>5.7319223985890649E-3</v>
      </c>
      <c r="AC14" s="504">
        <v>0.15</v>
      </c>
      <c r="AD14" s="505">
        <f t="shared" si="4"/>
        <v>3.3068783068783067E-4</v>
      </c>
      <c r="AE14" s="497"/>
      <c r="AF14" s="506">
        <f>0.95*4.8</f>
        <v>4.5599999999999996</v>
      </c>
      <c r="AG14" s="504">
        <f t="shared" si="0"/>
        <v>1.0052910052910051E-2</v>
      </c>
      <c r="AH14" s="504">
        <v>2.6</v>
      </c>
      <c r="AI14" s="504">
        <f>AH14/453.6</f>
        <v>5.7319223985890649E-3</v>
      </c>
      <c r="AJ14" s="504">
        <v>0.15</v>
      </c>
      <c r="AK14" s="505">
        <f>AJ14/453.6</f>
        <v>3.3068783068783067E-4</v>
      </c>
      <c r="AL14" s="497"/>
      <c r="AM14" s="507">
        <f t="shared" si="7"/>
        <v>1.005291005291005E-2</v>
      </c>
      <c r="AN14" s="508">
        <f t="shared" si="8"/>
        <v>5.7319223985890649E-3</v>
      </c>
      <c r="AO14" s="509">
        <f t="shared" si="9"/>
        <v>3.3068783068783067E-4</v>
      </c>
      <c r="AP14" s="497"/>
      <c r="AQ14" s="510">
        <f t="shared" si="1"/>
        <v>0</v>
      </c>
      <c r="AR14" s="511">
        <f t="shared" si="10"/>
        <v>0</v>
      </c>
      <c r="AS14" s="512">
        <f t="shared" si="11"/>
        <v>0</v>
      </c>
    </row>
    <row r="15" spans="1:45" s="254" customFormat="1" ht="30" customHeight="1">
      <c r="A15" s="823"/>
      <c r="B15" s="824"/>
      <c r="C15" s="825"/>
      <c r="D15" s="825"/>
      <c r="E15" s="825"/>
      <c r="F15" s="826"/>
      <c r="G15" s="801"/>
      <c r="H15" s="802"/>
      <c r="I15" s="802"/>
      <c r="J15" s="802"/>
      <c r="K15" s="802"/>
      <c r="L15" s="803"/>
      <c r="M15" s="801"/>
      <c r="N15" s="802"/>
      <c r="O15" s="802"/>
      <c r="P15" s="802"/>
      <c r="Q15" s="803"/>
      <c r="R15" s="801"/>
      <c r="S15" s="802"/>
      <c r="T15" s="802"/>
      <c r="U15" s="803"/>
      <c r="V15" s="797"/>
      <c r="X15" s="835"/>
      <c r="Y15" s="516">
        <f t="shared" si="12"/>
        <v>4.5599999999999996</v>
      </c>
      <c r="Z15" s="504">
        <f t="shared" si="2"/>
        <v>1.0052910052910051E-2</v>
      </c>
      <c r="AA15" s="504">
        <v>2.6</v>
      </c>
      <c r="AB15" s="504">
        <f t="shared" si="3"/>
        <v>5.7319223985890649E-3</v>
      </c>
      <c r="AC15" s="504">
        <v>0.15</v>
      </c>
      <c r="AD15" s="505">
        <f t="shared" si="4"/>
        <v>3.3068783068783067E-4</v>
      </c>
      <c r="AE15" s="497"/>
      <c r="AF15" s="506">
        <f>0.95*4.8</f>
        <v>4.5599999999999996</v>
      </c>
      <c r="AG15" s="504">
        <f t="shared" si="0"/>
        <v>1.0052910052910051E-2</v>
      </c>
      <c r="AH15" s="504">
        <v>2.6</v>
      </c>
      <c r="AI15" s="504">
        <f>AH15/453.6</f>
        <v>5.7319223985890649E-3</v>
      </c>
      <c r="AJ15" s="504">
        <v>0.15</v>
      </c>
      <c r="AK15" s="505">
        <f>AJ15/453.6</f>
        <v>3.3068783068783067E-4</v>
      </c>
      <c r="AL15" s="497"/>
      <c r="AM15" s="507">
        <f t="shared" si="7"/>
        <v>1.005291005291005E-2</v>
      </c>
      <c r="AN15" s="508">
        <f t="shared" si="8"/>
        <v>5.7319223985890649E-3</v>
      </c>
      <c r="AO15" s="509">
        <f t="shared" si="9"/>
        <v>3.3068783068783067E-4</v>
      </c>
      <c r="AP15" s="497"/>
      <c r="AQ15" s="510">
        <f t="shared" si="1"/>
        <v>0</v>
      </c>
      <c r="AR15" s="511">
        <f t="shared" si="10"/>
        <v>0</v>
      </c>
      <c r="AS15" s="512">
        <f t="shared" si="11"/>
        <v>0</v>
      </c>
    </row>
    <row r="16" spans="1:45" s="254" customFormat="1" ht="30" customHeight="1">
      <c r="A16" s="269" t="s">
        <v>284</v>
      </c>
      <c r="B16" s="824"/>
      <c r="C16" s="825"/>
      <c r="D16" s="825"/>
      <c r="E16" s="825"/>
      <c r="F16" s="826"/>
      <c r="G16" s="801"/>
      <c r="H16" s="802"/>
      <c r="I16" s="802"/>
      <c r="J16" s="802"/>
      <c r="K16" s="802"/>
      <c r="L16" s="803"/>
      <c r="M16" s="801"/>
      <c r="N16" s="802"/>
      <c r="O16" s="802"/>
      <c r="P16" s="802"/>
      <c r="Q16" s="803"/>
      <c r="R16" s="804"/>
      <c r="S16" s="805"/>
      <c r="T16" s="805"/>
      <c r="U16" s="806"/>
      <c r="V16" s="796" t="s">
        <v>285</v>
      </c>
      <c r="X16" s="255" t="s">
        <v>284</v>
      </c>
      <c r="Y16" s="516">
        <f t="shared" si="12"/>
        <v>4.5599999999999996</v>
      </c>
      <c r="Z16" s="504">
        <f t="shared" si="2"/>
        <v>1.0052910052910051E-2</v>
      </c>
      <c r="AA16" s="504">
        <v>2.6</v>
      </c>
      <c r="AB16" s="504">
        <f t="shared" si="3"/>
        <v>5.7319223985890649E-3</v>
      </c>
      <c r="AC16" s="504">
        <v>0.15</v>
      </c>
      <c r="AD16" s="505">
        <f t="shared" si="4"/>
        <v>3.3068783068783067E-4</v>
      </c>
      <c r="AE16" s="497"/>
      <c r="AF16" s="506">
        <f>0.95*4.8</f>
        <v>4.5599999999999996</v>
      </c>
      <c r="AG16" s="504">
        <f t="shared" si="0"/>
        <v>1.0052910052910051E-2</v>
      </c>
      <c r="AH16" s="504">
        <v>2.6</v>
      </c>
      <c r="AI16" s="504">
        <f>AH16/453.6</f>
        <v>5.7319223985890649E-3</v>
      </c>
      <c r="AJ16" s="504">
        <v>0.15</v>
      </c>
      <c r="AK16" s="505">
        <f>AJ16/453.6</f>
        <v>3.3068783068783067E-4</v>
      </c>
      <c r="AL16" s="497"/>
      <c r="AM16" s="507">
        <f t="shared" si="7"/>
        <v>1.005291005291005E-2</v>
      </c>
      <c r="AN16" s="508">
        <f t="shared" si="8"/>
        <v>5.7319223985890649E-3</v>
      </c>
      <c r="AO16" s="509">
        <f t="shared" si="9"/>
        <v>3.3068783068783067E-4</v>
      </c>
      <c r="AP16" s="497"/>
      <c r="AQ16" s="510">
        <f t="shared" si="1"/>
        <v>0</v>
      </c>
      <c r="AR16" s="511">
        <f t="shared" si="10"/>
        <v>0</v>
      </c>
      <c r="AS16" s="512">
        <f t="shared" si="11"/>
        <v>0</v>
      </c>
    </row>
    <row r="17" spans="1:45" s="254" customFormat="1" ht="30" customHeight="1" thickBot="1">
      <c r="A17" s="280" t="s">
        <v>286</v>
      </c>
      <c r="B17" s="827"/>
      <c r="C17" s="828"/>
      <c r="D17" s="828"/>
      <c r="E17" s="828"/>
      <c r="F17" s="829"/>
      <c r="G17" s="831"/>
      <c r="H17" s="832"/>
      <c r="I17" s="832"/>
      <c r="J17" s="832"/>
      <c r="K17" s="832"/>
      <c r="L17" s="833"/>
      <c r="M17" s="831"/>
      <c r="N17" s="832"/>
      <c r="O17" s="832"/>
      <c r="P17" s="832"/>
      <c r="Q17" s="833"/>
      <c r="R17" s="837" t="s">
        <v>287</v>
      </c>
      <c r="S17" s="838"/>
      <c r="T17" s="838"/>
      <c r="U17" s="839"/>
      <c r="V17" s="836"/>
      <c r="X17" s="281" t="s">
        <v>286</v>
      </c>
      <c r="Y17" s="516">
        <f t="shared" si="12"/>
        <v>4.5599999999999996</v>
      </c>
      <c r="Z17" s="517">
        <f t="shared" si="2"/>
        <v>1.0052910052910051E-2</v>
      </c>
      <c r="AA17" s="517">
        <v>2.6</v>
      </c>
      <c r="AB17" s="517">
        <f t="shared" si="3"/>
        <v>5.7319223985890649E-3</v>
      </c>
      <c r="AC17" s="517">
        <v>0.15</v>
      </c>
      <c r="AD17" s="518">
        <f t="shared" si="4"/>
        <v>3.3068783068783067E-4</v>
      </c>
      <c r="AE17" s="497"/>
      <c r="AF17" s="519">
        <f>0.95*4.8</f>
        <v>4.5599999999999996</v>
      </c>
      <c r="AG17" s="517">
        <f t="shared" si="0"/>
        <v>1.0052910052910051E-2</v>
      </c>
      <c r="AH17" s="517">
        <v>2.6</v>
      </c>
      <c r="AI17" s="517">
        <f>AH17/453.6</f>
        <v>5.7319223985890649E-3</v>
      </c>
      <c r="AJ17" s="517">
        <v>0.15</v>
      </c>
      <c r="AK17" s="518">
        <f>AJ17/453.6</f>
        <v>3.3068783068783067E-4</v>
      </c>
      <c r="AL17" s="497"/>
      <c r="AM17" s="520">
        <f t="shared" si="7"/>
        <v>1.005291005291005E-2</v>
      </c>
      <c r="AN17" s="521">
        <f t="shared" si="8"/>
        <v>5.7319223985890649E-3</v>
      </c>
      <c r="AO17" s="522">
        <f t="shared" si="9"/>
        <v>3.3068783068783067E-4</v>
      </c>
      <c r="AP17" s="497"/>
      <c r="AQ17" s="523">
        <f t="shared" si="1"/>
        <v>0</v>
      </c>
      <c r="AR17" s="524">
        <f t="shared" si="10"/>
        <v>0</v>
      </c>
      <c r="AS17" s="525">
        <f t="shared" si="11"/>
        <v>0</v>
      </c>
    </row>
    <row r="18" spans="1:45" s="282" customFormat="1" ht="6" customHeight="1" thickTop="1"/>
    <row r="19" spans="1:45" s="282" customFormat="1">
      <c r="A19" s="282" t="s">
        <v>288</v>
      </c>
    </row>
    <row r="20" spans="1:45">
      <c r="A20" s="282" t="s">
        <v>289</v>
      </c>
      <c r="AF20" s="283"/>
    </row>
    <row r="21" spans="1:45" s="282" customFormat="1">
      <c r="A21" s="282" t="s">
        <v>290</v>
      </c>
    </row>
    <row r="22" spans="1:45" s="282" customFormat="1">
      <c r="A22" s="282" t="s">
        <v>291</v>
      </c>
    </row>
    <row r="23" spans="1:45" s="284" customFormat="1">
      <c r="A23" s="282" t="s">
        <v>292</v>
      </c>
    </row>
    <row r="24" spans="1:45" ht="5.25" customHeight="1"/>
    <row r="25" spans="1:45" s="284" customFormat="1">
      <c r="A25" s="282"/>
      <c r="F25" s="285"/>
      <c r="G25" s="820" t="s">
        <v>293</v>
      </c>
      <c r="J25" s="286"/>
      <c r="K25" s="820" t="s">
        <v>294</v>
      </c>
      <c r="N25" s="287"/>
      <c r="O25" s="821" t="s">
        <v>295</v>
      </c>
      <c r="R25" s="288"/>
      <c r="S25" s="289"/>
      <c r="T25" s="290" t="s">
        <v>296</v>
      </c>
      <c r="U25" s="283"/>
      <c r="V25" s="283"/>
      <c r="Y25" s="286"/>
      <c r="Z25" s="820" t="s">
        <v>294</v>
      </c>
      <c r="AC25" s="287"/>
      <c r="AD25" s="821" t="s">
        <v>295</v>
      </c>
    </row>
    <row r="26" spans="1:45" s="284" customFormat="1" ht="7.5" customHeight="1">
      <c r="A26" s="282"/>
      <c r="F26" s="291"/>
      <c r="G26" s="820"/>
      <c r="J26" s="292"/>
      <c r="K26" s="820"/>
      <c r="N26" s="293"/>
      <c r="O26" s="821"/>
      <c r="R26" s="294"/>
      <c r="S26" s="295"/>
      <c r="T26" s="296"/>
      <c r="U26" s="283"/>
      <c r="V26" s="283"/>
      <c r="Y26" s="292"/>
      <c r="Z26" s="820"/>
      <c r="AC26" s="293"/>
      <c r="AD26" s="821"/>
    </row>
    <row r="27" spans="1:45" s="284" customFormat="1">
      <c r="A27" s="282"/>
    </row>
    <row r="28" spans="1:45" s="298" customFormat="1">
      <c r="A28" s="297"/>
    </row>
    <row r="29" spans="1:45" s="298" customFormat="1">
      <c r="A29" s="297"/>
    </row>
    <row r="30" spans="1:45" s="298" customFormat="1">
      <c r="A30" s="297"/>
    </row>
    <row r="31" spans="1:45" s="298" customFormat="1">
      <c r="A31" s="297"/>
    </row>
    <row r="32" spans="1:45" s="298" customFormat="1">
      <c r="A32" s="297"/>
    </row>
    <row r="33" spans="1:1" s="298" customFormat="1">
      <c r="A33" s="297"/>
    </row>
    <row r="34" spans="1:1" s="298" customFormat="1">
      <c r="A34" s="297"/>
    </row>
    <row r="35" spans="1:1" s="298" customFormat="1">
      <c r="A35" s="297"/>
    </row>
    <row r="36" spans="1:1" s="298" customFormat="1">
      <c r="A36" s="297"/>
    </row>
    <row r="37" spans="1:1" s="298" customFormat="1">
      <c r="A37" s="297"/>
    </row>
    <row r="38" spans="1:1" s="298" customFormat="1">
      <c r="A38" s="297"/>
    </row>
    <row r="39" spans="1:1" s="298" customFormat="1">
      <c r="A39" s="297"/>
    </row>
    <row r="40" spans="1:1" s="298" customFormat="1">
      <c r="A40" s="297"/>
    </row>
    <row r="41" spans="1:1" s="298" customFormat="1">
      <c r="A41" s="297"/>
    </row>
    <row r="42" spans="1:1" s="298" customFormat="1">
      <c r="A42" s="297"/>
    </row>
    <row r="43" spans="1:1" s="298" customFormat="1">
      <c r="A43" s="297"/>
    </row>
    <row r="44" spans="1:1" s="298" customFormat="1">
      <c r="A44" s="297"/>
    </row>
    <row r="45" spans="1:1" s="298" customFormat="1">
      <c r="A45" s="297"/>
    </row>
    <row r="46" spans="1:1" s="298" customFormat="1">
      <c r="A46" s="297"/>
    </row>
    <row r="47" spans="1:1" s="298" customFormat="1">
      <c r="A47" s="297"/>
    </row>
    <row r="48" spans="1:1" s="298" customFormat="1">
      <c r="A48" s="297"/>
    </row>
    <row r="49" spans="1:1" s="298" customFormat="1">
      <c r="A49" s="297"/>
    </row>
    <row r="50" spans="1:1" s="298" customFormat="1">
      <c r="A50" s="297"/>
    </row>
    <row r="51" spans="1:1" s="298" customFormat="1">
      <c r="A51" s="297"/>
    </row>
    <row r="52" spans="1:1" s="298" customFormat="1">
      <c r="A52" s="297"/>
    </row>
    <row r="53" spans="1:1" s="298" customFormat="1">
      <c r="A53" s="297"/>
    </row>
    <row r="54" spans="1:1" s="298" customFormat="1">
      <c r="A54" s="297"/>
    </row>
    <row r="55" spans="1:1" s="298" customFormat="1">
      <c r="A55" s="297"/>
    </row>
    <row r="56" spans="1:1" s="298" customFormat="1">
      <c r="A56" s="297"/>
    </row>
    <row r="57" spans="1:1" s="298" customFormat="1">
      <c r="A57" s="297"/>
    </row>
    <row r="58" spans="1:1" s="298" customFormat="1">
      <c r="A58" s="297"/>
    </row>
    <row r="59" spans="1:1" s="298" customFormat="1">
      <c r="A59" s="297"/>
    </row>
    <row r="60" spans="1:1" s="298" customFormat="1">
      <c r="A60" s="297"/>
    </row>
    <row r="61" spans="1:1" s="298" customFormat="1">
      <c r="A61" s="297"/>
    </row>
    <row r="62" spans="1:1" s="298" customFormat="1">
      <c r="A62" s="297"/>
    </row>
    <row r="63" spans="1:1" s="298" customFormat="1">
      <c r="A63" s="297"/>
    </row>
    <row r="64" spans="1:1" s="298" customFormat="1">
      <c r="A64" s="297"/>
    </row>
    <row r="65" spans="1:1" s="298" customFormat="1">
      <c r="A65" s="297"/>
    </row>
    <row r="66" spans="1:1" s="298" customFormat="1">
      <c r="A66" s="297"/>
    </row>
    <row r="67" spans="1:1" s="298" customFormat="1">
      <c r="A67" s="297"/>
    </row>
    <row r="68" spans="1:1" s="298" customFormat="1">
      <c r="A68" s="297"/>
    </row>
    <row r="69" spans="1:1" s="298" customFormat="1">
      <c r="A69" s="297"/>
    </row>
    <row r="70" spans="1:1" s="298" customFormat="1">
      <c r="A70" s="297"/>
    </row>
    <row r="71" spans="1:1" s="298" customFormat="1">
      <c r="A71" s="297"/>
    </row>
    <row r="72" spans="1:1" s="298" customFormat="1">
      <c r="A72" s="297"/>
    </row>
    <row r="73" spans="1:1" s="298" customFormat="1">
      <c r="A73" s="297"/>
    </row>
    <row r="74" spans="1:1" s="298" customFormat="1">
      <c r="A74" s="297"/>
    </row>
    <row r="75" spans="1:1" s="298" customFormat="1">
      <c r="A75" s="297"/>
    </row>
    <row r="76" spans="1:1" s="298" customFormat="1">
      <c r="A76" s="297"/>
    </row>
    <row r="77" spans="1:1" s="298" customFormat="1">
      <c r="A77" s="297"/>
    </row>
    <row r="78" spans="1:1" s="298" customFormat="1">
      <c r="A78" s="297"/>
    </row>
    <row r="79" spans="1:1" s="298" customFormat="1">
      <c r="A79" s="297"/>
    </row>
    <row r="80" spans="1:1" s="298" customFormat="1">
      <c r="A80" s="297"/>
    </row>
    <row r="81" spans="1:1" s="298" customFormat="1">
      <c r="A81" s="297"/>
    </row>
    <row r="82" spans="1:1" s="298" customFormat="1">
      <c r="A82" s="297"/>
    </row>
    <row r="83" spans="1:1" s="298" customFormat="1">
      <c r="A83" s="297"/>
    </row>
    <row r="84" spans="1:1" s="298" customFormat="1">
      <c r="A84" s="297"/>
    </row>
    <row r="85" spans="1:1" s="298" customFormat="1">
      <c r="A85" s="297"/>
    </row>
    <row r="86" spans="1:1" s="298" customFormat="1">
      <c r="A86" s="297"/>
    </row>
    <row r="87" spans="1:1" s="298" customFormat="1">
      <c r="A87" s="297"/>
    </row>
    <row r="88" spans="1:1" s="298" customFormat="1">
      <c r="A88" s="297"/>
    </row>
    <row r="89" spans="1:1" s="298" customFormat="1">
      <c r="A89" s="297"/>
    </row>
    <row r="90" spans="1:1" s="298" customFormat="1">
      <c r="A90" s="297"/>
    </row>
    <row r="91" spans="1:1" s="298" customFormat="1">
      <c r="A91" s="297"/>
    </row>
    <row r="92" spans="1:1" s="298" customFormat="1">
      <c r="A92" s="297"/>
    </row>
    <row r="93" spans="1:1" s="298" customFormat="1">
      <c r="A93" s="297"/>
    </row>
    <row r="94" spans="1:1" s="298" customFormat="1">
      <c r="A94" s="297"/>
    </row>
    <row r="95" spans="1:1" s="298" customFormat="1">
      <c r="A95" s="297"/>
    </row>
    <row r="96" spans="1:1" s="298" customFormat="1">
      <c r="A96" s="297"/>
    </row>
    <row r="97" spans="1:1" s="298" customFormat="1">
      <c r="A97" s="297"/>
    </row>
    <row r="98" spans="1:1" s="298" customFormat="1">
      <c r="A98" s="297"/>
    </row>
    <row r="99" spans="1:1" s="298" customFormat="1">
      <c r="A99" s="297"/>
    </row>
    <row r="100" spans="1:1" s="298" customFormat="1">
      <c r="A100" s="297"/>
    </row>
    <row r="101" spans="1:1" s="298" customFormat="1">
      <c r="A101" s="297"/>
    </row>
    <row r="102" spans="1:1" s="298" customFormat="1">
      <c r="A102" s="297"/>
    </row>
    <row r="103" spans="1:1" s="298" customFormat="1">
      <c r="A103" s="297"/>
    </row>
    <row r="104" spans="1:1" s="298" customFormat="1">
      <c r="A104" s="297"/>
    </row>
    <row r="105" spans="1:1" s="298" customFormat="1">
      <c r="A105" s="297"/>
    </row>
    <row r="106" spans="1:1" s="298" customFormat="1">
      <c r="A106" s="297"/>
    </row>
    <row r="107" spans="1:1" s="298" customFormat="1">
      <c r="A107" s="297"/>
    </row>
    <row r="108" spans="1:1" s="298" customFormat="1">
      <c r="A108" s="297"/>
    </row>
    <row r="109" spans="1:1" s="298" customFormat="1">
      <c r="A109" s="297"/>
    </row>
    <row r="110" spans="1:1" s="298" customFormat="1">
      <c r="A110" s="297"/>
    </row>
    <row r="111" spans="1:1" s="298" customFormat="1">
      <c r="A111" s="297"/>
    </row>
    <row r="112" spans="1:1" s="298" customFormat="1">
      <c r="A112" s="297"/>
    </row>
    <row r="113" spans="1:1" s="298" customFormat="1">
      <c r="A113" s="297"/>
    </row>
    <row r="114" spans="1:1" s="298" customFormat="1">
      <c r="A114" s="297"/>
    </row>
    <row r="115" spans="1:1" s="298" customFormat="1">
      <c r="A115" s="297"/>
    </row>
    <row r="116" spans="1:1" s="298" customFormat="1">
      <c r="A116" s="297"/>
    </row>
    <row r="117" spans="1:1" s="298" customFormat="1">
      <c r="A117" s="297"/>
    </row>
    <row r="118" spans="1:1" s="298" customFormat="1">
      <c r="A118" s="297"/>
    </row>
    <row r="119" spans="1:1" s="298" customFormat="1">
      <c r="A119" s="297"/>
    </row>
    <row r="120" spans="1:1" s="298" customFormat="1">
      <c r="A120" s="297"/>
    </row>
    <row r="121" spans="1:1" s="298" customFormat="1">
      <c r="A121" s="297"/>
    </row>
    <row r="122" spans="1:1" s="298" customFormat="1">
      <c r="A122" s="297"/>
    </row>
    <row r="123" spans="1:1" s="298" customFormat="1">
      <c r="A123" s="297"/>
    </row>
    <row r="124" spans="1:1" s="298" customFormat="1">
      <c r="A124" s="297"/>
    </row>
    <row r="125" spans="1:1" s="298" customFormat="1">
      <c r="A125" s="297"/>
    </row>
    <row r="126" spans="1:1" s="298" customFormat="1">
      <c r="A126" s="297"/>
    </row>
    <row r="127" spans="1:1" s="298" customFormat="1">
      <c r="A127" s="297"/>
    </row>
    <row r="128" spans="1:1" s="298" customFormat="1">
      <c r="A128" s="297"/>
    </row>
    <row r="129" spans="1:1" s="298" customFormat="1">
      <c r="A129" s="297"/>
    </row>
    <row r="130" spans="1:1" s="298" customFormat="1">
      <c r="A130" s="297"/>
    </row>
    <row r="131" spans="1:1" s="298" customFormat="1">
      <c r="A131" s="297"/>
    </row>
    <row r="132" spans="1:1" s="298" customFormat="1">
      <c r="A132" s="297"/>
    </row>
    <row r="133" spans="1:1" s="298" customFormat="1">
      <c r="A133" s="297"/>
    </row>
    <row r="134" spans="1:1" s="298" customFormat="1">
      <c r="A134" s="297"/>
    </row>
    <row r="135" spans="1:1" s="298" customFormat="1">
      <c r="A135" s="297"/>
    </row>
    <row r="136" spans="1:1" s="298" customFormat="1">
      <c r="A136" s="297"/>
    </row>
    <row r="137" spans="1:1" s="298" customFormat="1">
      <c r="A137" s="297"/>
    </row>
    <row r="138" spans="1:1" s="298" customFormat="1">
      <c r="A138" s="297"/>
    </row>
    <row r="139" spans="1:1" s="298" customFormat="1">
      <c r="A139" s="297"/>
    </row>
    <row r="140" spans="1:1" s="298" customFormat="1">
      <c r="A140" s="297"/>
    </row>
    <row r="141" spans="1:1" s="298" customFormat="1">
      <c r="A141" s="297"/>
    </row>
    <row r="142" spans="1:1" s="298" customFormat="1">
      <c r="A142" s="297"/>
    </row>
    <row r="143" spans="1:1" s="298" customFormat="1">
      <c r="A143" s="297"/>
    </row>
    <row r="144" spans="1:1" s="298" customFormat="1">
      <c r="A144" s="297"/>
    </row>
    <row r="145" spans="1:1" s="298" customFormat="1">
      <c r="A145" s="297"/>
    </row>
    <row r="146" spans="1:1" s="298" customFormat="1">
      <c r="A146" s="297"/>
    </row>
    <row r="147" spans="1:1" s="237" customFormat="1">
      <c r="A147" s="236"/>
    </row>
    <row r="148" spans="1:1" s="237" customFormat="1">
      <c r="A148" s="236"/>
    </row>
    <row r="149" spans="1:1" s="237" customFormat="1">
      <c r="A149" s="236"/>
    </row>
    <row r="150" spans="1:1" s="237" customFormat="1">
      <c r="A150" s="236"/>
    </row>
    <row r="151" spans="1:1" s="237" customFormat="1">
      <c r="A151" s="236"/>
    </row>
    <row r="152" spans="1:1" s="237" customFormat="1">
      <c r="A152" s="236"/>
    </row>
    <row r="153" spans="1:1" s="237" customFormat="1">
      <c r="A153" s="236"/>
    </row>
    <row r="154" spans="1:1" s="237" customFormat="1">
      <c r="A154" s="236"/>
    </row>
    <row r="155" spans="1:1" s="237" customFormat="1">
      <c r="A155" s="236"/>
    </row>
    <row r="156" spans="1:1" s="237" customFormat="1">
      <c r="A156" s="236"/>
    </row>
    <row r="157" spans="1:1" s="237" customFormat="1">
      <c r="A157" s="236"/>
    </row>
    <row r="158" spans="1:1" s="237" customFormat="1">
      <c r="A158" s="236"/>
    </row>
    <row r="159" spans="1:1" s="237" customFormat="1">
      <c r="A159" s="236"/>
    </row>
    <row r="160" spans="1:1" s="237" customFormat="1">
      <c r="A160" s="236"/>
    </row>
    <row r="161" spans="1:1" s="237" customFormat="1">
      <c r="A161" s="236"/>
    </row>
    <row r="162" spans="1:1" s="237" customFormat="1">
      <c r="A162" s="236"/>
    </row>
    <row r="163" spans="1:1" s="237" customFormat="1">
      <c r="A163" s="236"/>
    </row>
    <row r="164" spans="1:1" s="237" customFormat="1">
      <c r="A164" s="236"/>
    </row>
    <row r="165" spans="1:1" s="237" customFormat="1">
      <c r="A165" s="236"/>
    </row>
    <row r="166" spans="1:1" s="237" customFormat="1">
      <c r="A166" s="236"/>
    </row>
    <row r="167" spans="1:1" s="237" customFormat="1">
      <c r="A167" s="236"/>
    </row>
    <row r="168" spans="1:1" s="237" customFormat="1">
      <c r="A168" s="236"/>
    </row>
    <row r="169" spans="1:1" s="237" customFormat="1">
      <c r="A169" s="236"/>
    </row>
    <row r="170" spans="1:1" s="237" customFormat="1">
      <c r="A170" s="236"/>
    </row>
    <row r="171" spans="1:1" s="237" customFormat="1">
      <c r="A171" s="236"/>
    </row>
    <row r="172" spans="1:1" s="237" customFormat="1">
      <c r="A172" s="236"/>
    </row>
    <row r="173" spans="1:1" s="237" customFormat="1">
      <c r="A173" s="236"/>
    </row>
    <row r="174" spans="1:1" s="237" customFormat="1">
      <c r="A174" s="236"/>
    </row>
    <row r="175" spans="1:1" s="237" customFormat="1">
      <c r="A175" s="236"/>
    </row>
    <row r="176" spans="1:1" s="237" customFormat="1">
      <c r="A176" s="236"/>
    </row>
    <row r="177" spans="1:1" s="237" customFormat="1">
      <c r="A177" s="236"/>
    </row>
    <row r="178" spans="1:1" s="237" customFormat="1">
      <c r="A178" s="236"/>
    </row>
    <row r="179" spans="1:1" s="237" customFormat="1">
      <c r="A179" s="236"/>
    </row>
    <row r="180" spans="1:1" s="237" customFormat="1">
      <c r="A180" s="236"/>
    </row>
    <row r="181" spans="1:1" s="237" customFormat="1">
      <c r="A181" s="236"/>
    </row>
    <row r="182" spans="1:1" s="237" customFormat="1">
      <c r="A182" s="236"/>
    </row>
    <row r="183" spans="1:1" s="237" customFormat="1">
      <c r="A183" s="236"/>
    </row>
    <row r="184" spans="1:1" s="237" customFormat="1">
      <c r="A184" s="236"/>
    </row>
    <row r="185" spans="1:1" s="237" customFormat="1">
      <c r="A185" s="236"/>
    </row>
    <row r="186" spans="1:1" s="237" customFormat="1">
      <c r="A186" s="236"/>
    </row>
    <row r="187" spans="1:1" s="237" customFormat="1">
      <c r="A187" s="236"/>
    </row>
    <row r="188" spans="1:1" s="237" customFormat="1">
      <c r="A188" s="236"/>
    </row>
    <row r="189" spans="1:1" s="237" customFormat="1">
      <c r="A189" s="236"/>
    </row>
    <row r="190" spans="1:1" s="237" customFormat="1">
      <c r="A190" s="236"/>
    </row>
    <row r="191" spans="1:1" s="237" customFormat="1">
      <c r="A191" s="236"/>
    </row>
    <row r="192" spans="1:1" s="237" customFormat="1">
      <c r="A192" s="236"/>
    </row>
    <row r="193" spans="1:1" s="237" customFormat="1">
      <c r="A193" s="236"/>
    </row>
    <row r="194" spans="1:1" s="237" customFormat="1">
      <c r="A194" s="236"/>
    </row>
    <row r="195" spans="1:1" s="237" customFormat="1">
      <c r="A195" s="236"/>
    </row>
    <row r="196" spans="1:1" s="237" customFormat="1">
      <c r="A196" s="236"/>
    </row>
    <row r="197" spans="1:1" s="237" customFormat="1">
      <c r="A197" s="236"/>
    </row>
    <row r="198" spans="1:1" s="237" customFormat="1">
      <c r="A198" s="236"/>
    </row>
    <row r="199" spans="1:1" s="237" customFormat="1">
      <c r="A199" s="236"/>
    </row>
    <row r="200" spans="1:1" s="237" customFormat="1">
      <c r="A200" s="236"/>
    </row>
    <row r="201" spans="1:1" s="237" customFormat="1">
      <c r="A201" s="236"/>
    </row>
    <row r="202" spans="1:1" s="237" customFormat="1">
      <c r="A202" s="236"/>
    </row>
    <row r="203" spans="1:1" s="237" customFormat="1">
      <c r="A203" s="236"/>
    </row>
    <row r="204" spans="1:1" s="237" customFormat="1">
      <c r="A204" s="236"/>
    </row>
    <row r="205" spans="1:1" s="237" customFormat="1">
      <c r="A205" s="236"/>
    </row>
    <row r="206" spans="1:1" s="237" customFormat="1">
      <c r="A206" s="236"/>
    </row>
    <row r="207" spans="1:1" s="237" customFormat="1">
      <c r="A207" s="236"/>
    </row>
    <row r="208" spans="1:1" s="237" customFormat="1">
      <c r="A208" s="236"/>
    </row>
    <row r="209" spans="1:1" s="237" customFormat="1">
      <c r="A209" s="236"/>
    </row>
    <row r="210" spans="1:1" s="237" customFormat="1">
      <c r="A210" s="236"/>
    </row>
    <row r="211" spans="1:1" s="237" customFormat="1">
      <c r="A211" s="236"/>
    </row>
    <row r="212" spans="1:1" s="237" customFormat="1">
      <c r="A212" s="236"/>
    </row>
    <row r="213" spans="1:1" s="237" customFormat="1">
      <c r="A213" s="236"/>
    </row>
    <row r="214" spans="1:1" s="237" customFormat="1">
      <c r="A214" s="236"/>
    </row>
    <row r="215" spans="1:1" s="237" customFormat="1">
      <c r="A215" s="236"/>
    </row>
    <row r="216" spans="1:1" s="237" customFormat="1">
      <c r="A216" s="236"/>
    </row>
    <row r="217" spans="1:1" s="237" customFormat="1">
      <c r="A217" s="236"/>
    </row>
    <row r="218" spans="1:1" s="237" customFormat="1">
      <c r="A218" s="236"/>
    </row>
    <row r="219" spans="1:1" s="237" customFormat="1">
      <c r="A219" s="236"/>
    </row>
    <row r="220" spans="1:1" s="237" customFormat="1">
      <c r="A220" s="236"/>
    </row>
    <row r="221" spans="1:1" s="237" customFormat="1">
      <c r="A221" s="236"/>
    </row>
    <row r="222" spans="1:1" s="237" customFormat="1">
      <c r="A222" s="236"/>
    </row>
    <row r="223" spans="1:1" s="237" customFormat="1">
      <c r="A223" s="236"/>
    </row>
    <row r="224" spans="1:1" s="237" customFormat="1">
      <c r="A224" s="236"/>
    </row>
    <row r="225" spans="1:1" s="237" customFormat="1">
      <c r="A225" s="236"/>
    </row>
    <row r="226" spans="1:1" s="237" customFormat="1">
      <c r="A226" s="236"/>
    </row>
    <row r="227" spans="1:1" s="237" customFormat="1">
      <c r="A227" s="236"/>
    </row>
    <row r="228" spans="1:1" s="237" customFormat="1">
      <c r="A228" s="236"/>
    </row>
    <row r="229" spans="1:1" s="237" customFormat="1">
      <c r="A229" s="236"/>
    </row>
    <row r="230" spans="1:1" s="237" customFormat="1">
      <c r="A230" s="236"/>
    </row>
    <row r="231" spans="1:1" s="237" customFormat="1">
      <c r="A231" s="236"/>
    </row>
    <row r="232" spans="1:1" s="237" customFormat="1">
      <c r="A232" s="236"/>
    </row>
    <row r="233" spans="1:1" s="237" customFormat="1">
      <c r="A233" s="236"/>
    </row>
    <row r="234" spans="1:1" s="237" customFormat="1">
      <c r="A234" s="236"/>
    </row>
    <row r="235" spans="1:1" s="237" customFormat="1">
      <c r="A235" s="236"/>
    </row>
    <row r="236" spans="1:1" s="237" customFormat="1">
      <c r="A236" s="236"/>
    </row>
    <row r="237" spans="1:1" s="237" customFormat="1">
      <c r="A237" s="236"/>
    </row>
    <row r="238" spans="1:1" s="237" customFormat="1">
      <c r="A238" s="236"/>
    </row>
    <row r="239" spans="1:1" s="237" customFormat="1">
      <c r="A239" s="236"/>
    </row>
    <row r="240" spans="1:1" s="237" customFormat="1">
      <c r="A240" s="236"/>
    </row>
    <row r="241" spans="1:1" s="237" customFormat="1">
      <c r="A241" s="236"/>
    </row>
    <row r="242" spans="1:1" s="237" customFormat="1">
      <c r="A242" s="236"/>
    </row>
    <row r="243" spans="1:1" s="237" customFormat="1">
      <c r="A243" s="236"/>
    </row>
    <row r="244" spans="1:1" s="237" customFormat="1">
      <c r="A244" s="236"/>
    </row>
    <row r="245" spans="1:1" s="237" customFormat="1">
      <c r="A245" s="236"/>
    </row>
    <row r="246" spans="1:1" s="237" customFormat="1">
      <c r="A246" s="236"/>
    </row>
    <row r="247" spans="1:1" s="237" customFormat="1">
      <c r="A247" s="236"/>
    </row>
    <row r="248" spans="1:1" s="237" customFormat="1">
      <c r="A248" s="236"/>
    </row>
    <row r="249" spans="1:1" s="237" customFormat="1">
      <c r="A249" s="236"/>
    </row>
    <row r="250" spans="1:1" s="237" customFormat="1">
      <c r="A250" s="236"/>
    </row>
    <row r="251" spans="1:1" s="237" customFormat="1">
      <c r="A251" s="236"/>
    </row>
    <row r="252" spans="1:1" s="237" customFormat="1">
      <c r="A252" s="236"/>
    </row>
    <row r="253" spans="1:1" s="237" customFormat="1">
      <c r="A253" s="236"/>
    </row>
    <row r="254" spans="1:1" s="237" customFormat="1">
      <c r="A254" s="236"/>
    </row>
    <row r="255" spans="1:1" s="237" customFormat="1">
      <c r="A255" s="236"/>
    </row>
    <row r="256" spans="1:1" s="237" customFormat="1">
      <c r="A256" s="236"/>
    </row>
    <row r="257" spans="1:1" s="237" customFormat="1">
      <c r="A257" s="236"/>
    </row>
    <row r="258" spans="1:1" s="237" customFormat="1">
      <c r="A258" s="236"/>
    </row>
    <row r="259" spans="1:1" s="237" customFormat="1">
      <c r="A259" s="236"/>
    </row>
    <row r="260" spans="1:1" s="237" customFormat="1">
      <c r="A260" s="236"/>
    </row>
    <row r="261" spans="1:1" s="237" customFormat="1">
      <c r="A261" s="236"/>
    </row>
    <row r="262" spans="1:1" s="237" customFormat="1">
      <c r="A262" s="236"/>
    </row>
    <row r="263" spans="1:1" s="237" customFormat="1">
      <c r="A263" s="236"/>
    </row>
    <row r="264" spans="1:1" s="237" customFormat="1">
      <c r="A264" s="236"/>
    </row>
    <row r="265" spans="1:1" s="237" customFormat="1">
      <c r="A265" s="236"/>
    </row>
    <row r="266" spans="1:1" s="237" customFormat="1">
      <c r="A266" s="236"/>
    </row>
    <row r="267" spans="1:1" s="237" customFormat="1">
      <c r="A267" s="236"/>
    </row>
    <row r="268" spans="1:1" s="237" customFormat="1">
      <c r="A268" s="236"/>
    </row>
    <row r="269" spans="1:1" s="237" customFormat="1">
      <c r="A269" s="236"/>
    </row>
    <row r="270" spans="1:1" s="237" customFormat="1">
      <c r="A270" s="236"/>
    </row>
    <row r="271" spans="1:1" s="237" customFormat="1">
      <c r="A271" s="236"/>
    </row>
    <row r="272" spans="1:1" s="237" customFormat="1">
      <c r="A272" s="236"/>
    </row>
    <row r="273" spans="1:1" s="237" customFormat="1">
      <c r="A273" s="236"/>
    </row>
    <row r="274" spans="1:1" s="237" customFormat="1">
      <c r="A274" s="236"/>
    </row>
    <row r="275" spans="1:1" s="237" customFormat="1">
      <c r="A275" s="236"/>
    </row>
    <row r="276" spans="1:1" s="237" customFormat="1">
      <c r="A276" s="236"/>
    </row>
    <row r="277" spans="1:1" s="237" customFormat="1">
      <c r="A277" s="236"/>
    </row>
    <row r="278" spans="1:1" s="237" customFormat="1">
      <c r="A278" s="236"/>
    </row>
    <row r="279" spans="1:1" s="237" customFormat="1">
      <c r="A279" s="236"/>
    </row>
    <row r="280" spans="1:1" s="237" customFormat="1">
      <c r="A280" s="236"/>
    </row>
    <row r="281" spans="1:1" s="237" customFormat="1">
      <c r="A281" s="236"/>
    </row>
    <row r="282" spans="1:1" s="237" customFormat="1">
      <c r="A282" s="236"/>
    </row>
    <row r="283" spans="1:1" s="237" customFormat="1">
      <c r="A283" s="236"/>
    </row>
    <row r="284" spans="1:1" s="237" customFormat="1">
      <c r="A284" s="236"/>
    </row>
    <row r="285" spans="1:1" s="237" customFormat="1">
      <c r="A285" s="236"/>
    </row>
    <row r="286" spans="1:1" s="237" customFormat="1">
      <c r="A286" s="236"/>
    </row>
    <row r="287" spans="1:1" s="237" customFormat="1">
      <c r="A287" s="236"/>
    </row>
    <row r="288" spans="1:1" s="237" customFormat="1">
      <c r="A288" s="236"/>
    </row>
    <row r="289" spans="1:1" s="237" customFormat="1">
      <c r="A289" s="236"/>
    </row>
    <row r="290" spans="1:1" s="237" customFormat="1">
      <c r="A290" s="236"/>
    </row>
    <row r="291" spans="1:1" s="237" customFormat="1">
      <c r="A291" s="236"/>
    </row>
    <row r="292" spans="1:1" s="237" customFormat="1">
      <c r="A292" s="236"/>
    </row>
    <row r="293" spans="1:1" s="237" customFormat="1">
      <c r="A293" s="236"/>
    </row>
    <row r="294" spans="1:1" s="237" customFormat="1">
      <c r="A294" s="236"/>
    </row>
    <row r="295" spans="1:1" s="237" customFormat="1">
      <c r="A295" s="236"/>
    </row>
    <row r="296" spans="1:1" s="237" customFormat="1">
      <c r="A296" s="236"/>
    </row>
    <row r="297" spans="1:1" s="237" customFormat="1">
      <c r="A297" s="236"/>
    </row>
    <row r="298" spans="1:1" s="237" customFormat="1">
      <c r="A298" s="236"/>
    </row>
    <row r="299" spans="1:1" s="237" customFormat="1">
      <c r="A299" s="236"/>
    </row>
    <row r="300" spans="1:1" s="237" customFormat="1">
      <c r="A300" s="236"/>
    </row>
    <row r="301" spans="1:1" s="237" customFormat="1">
      <c r="A301" s="236"/>
    </row>
    <row r="302" spans="1:1" s="237" customFormat="1">
      <c r="A302" s="236"/>
    </row>
    <row r="303" spans="1:1" s="237" customFormat="1">
      <c r="A303" s="236"/>
    </row>
    <row r="304" spans="1:1" s="237" customFormat="1">
      <c r="A304" s="236"/>
    </row>
    <row r="305" spans="1:1" s="237" customFormat="1">
      <c r="A305" s="236"/>
    </row>
    <row r="306" spans="1:1" s="237" customFormat="1">
      <c r="A306" s="236"/>
    </row>
    <row r="307" spans="1:1" s="237" customFormat="1">
      <c r="A307" s="236"/>
    </row>
    <row r="308" spans="1:1" s="237" customFormat="1">
      <c r="A308" s="236"/>
    </row>
    <row r="309" spans="1:1" s="237" customFormat="1">
      <c r="A309" s="236"/>
    </row>
    <row r="310" spans="1:1" s="237" customFormat="1">
      <c r="A310" s="236"/>
    </row>
    <row r="311" spans="1:1" s="237" customFormat="1">
      <c r="A311" s="236"/>
    </row>
    <row r="312" spans="1:1" s="237" customFormat="1">
      <c r="A312" s="236"/>
    </row>
    <row r="313" spans="1:1" s="237" customFormat="1">
      <c r="A313" s="236"/>
    </row>
    <row r="314" spans="1:1" s="237" customFormat="1">
      <c r="A314" s="236"/>
    </row>
    <row r="315" spans="1:1" s="237" customFormat="1">
      <c r="A315" s="236"/>
    </row>
    <row r="316" spans="1:1" s="237" customFormat="1">
      <c r="A316" s="236"/>
    </row>
    <row r="317" spans="1:1" s="237" customFormat="1">
      <c r="A317" s="236"/>
    </row>
    <row r="318" spans="1:1" s="237" customFormat="1">
      <c r="A318" s="236"/>
    </row>
    <row r="319" spans="1:1" s="237" customFormat="1">
      <c r="A319" s="236"/>
    </row>
    <row r="320" spans="1:1" s="237" customFormat="1">
      <c r="A320" s="236"/>
    </row>
    <row r="321" spans="1:1" s="237" customFormat="1">
      <c r="A321" s="236"/>
    </row>
    <row r="322" spans="1:1" s="237" customFormat="1">
      <c r="A322" s="236"/>
    </row>
    <row r="323" spans="1:1" s="237" customFormat="1">
      <c r="A323" s="236"/>
    </row>
    <row r="324" spans="1:1" s="237" customFormat="1">
      <c r="A324" s="236"/>
    </row>
    <row r="325" spans="1:1" s="237" customFormat="1">
      <c r="A325" s="236"/>
    </row>
    <row r="326" spans="1:1" s="237" customFormat="1">
      <c r="A326" s="236"/>
    </row>
    <row r="327" spans="1:1" s="237" customFormat="1">
      <c r="A327" s="236"/>
    </row>
    <row r="328" spans="1:1" s="237" customFormat="1">
      <c r="A328" s="236"/>
    </row>
    <row r="329" spans="1:1" s="237" customFormat="1">
      <c r="A329" s="236"/>
    </row>
    <row r="330" spans="1:1" s="237" customFormat="1">
      <c r="A330" s="236"/>
    </row>
    <row r="331" spans="1:1" s="237" customFormat="1">
      <c r="A331" s="236"/>
    </row>
    <row r="332" spans="1:1" s="237" customFormat="1">
      <c r="A332" s="236"/>
    </row>
    <row r="333" spans="1:1" s="237" customFormat="1">
      <c r="A333" s="236"/>
    </row>
    <row r="334" spans="1:1" s="237" customFormat="1">
      <c r="A334" s="236"/>
    </row>
    <row r="335" spans="1:1" s="237" customFormat="1">
      <c r="A335" s="236"/>
    </row>
    <row r="336" spans="1:1" s="237" customFormat="1">
      <c r="A336" s="236"/>
    </row>
    <row r="337" spans="1:1" s="237" customFormat="1">
      <c r="A337" s="236"/>
    </row>
    <row r="338" spans="1:1" s="237" customFormat="1">
      <c r="A338" s="236"/>
    </row>
    <row r="339" spans="1:1" s="237" customFormat="1">
      <c r="A339" s="236"/>
    </row>
    <row r="340" spans="1:1" s="237" customFormat="1">
      <c r="A340" s="236"/>
    </row>
    <row r="341" spans="1:1" s="237" customFormat="1">
      <c r="A341" s="236"/>
    </row>
    <row r="342" spans="1:1" s="237" customFormat="1">
      <c r="A342" s="236"/>
    </row>
    <row r="343" spans="1:1" s="237" customFormat="1">
      <c r="A343" s="236"/>
    </row>
    <row r="344" spans="1:1" s="237" customFormat="1">
      <c r="A344" s="236"/>
    </row>
    <row r="345" spans="1:1" s="237" customFormat="1">
      <c r="A345" s="236"/>
    </row>
    <row r="346" spans="1:1" s="237" customFormat="1">
      <c r="A346" s="236"/>
    </row>
    <row r="347" spans="1:1" s="237" customFormat="1">
      <c r="A347" s="236"/>
    </row>
    <row r="348" spans="1:1" s="237" customFormat="1">
      <c r="A348" s="236"/>
    </row>
    <row r="349" spans="1:1" s="237" customFormat="1">
      <c r="A349" s="236"/>
    </row>
    <row r="350" spans="1:1" s="237" customFormat="1">
      <c r="A350" s="236"/>
    </row>
    <row r="351" spans="1:1" s="237" customFormat="1">
      <c r="A351" s="236"/>
    </row>
    <row r="352" spans="1:1" s="237" customFormat="1">
      <c r="A352" s="236"/>
    </row>
    <row r="353" spans="1:1" s="237" customFormat="1">
      <c r="A353" s="236"/>
    </row>
    <row r="354" spans="1:1" s="237" customFormat="1">
      <c r="A354" s="236"/>
    </row>
    <row r="355" spans="1:1" s="237" customFormat="1">
      <c r="A355" s="236"/>
    </row>
    <row r="356" spans="1:1" s="237" customFormat="1">
      <c r="A356" s="236"/>
    </row>
    <row r="357" spans="1:1" s="237" customFormat="1">
      <c r="A357" s="236"/>
    </row>
    <row r="358" spans="1:1" s="237" customFormat="1">
      <c r="A358" s="236"/>
    </row>
    <row r="359" spans="1:1" s="237" customFormat="1">
      <c r="A359" s="236"/>
    </row>
    <row r="360" spans="1:1" s="237" customFormat="1">
      <c r="A360" s="236"/>
    </row>
    <row r="361" spans="1:1" s="237" customFormat="1">
      <c r="A361" s="236"/>
    </row>
    <row r="362" spans="1:1" s="237" customFormat="1">
      <c r="A362" s="236"/>
    </row>
    <row r="363" spans="1:1" s="237" customFormat="1">
      <c r="A363" s="236"/>
    </row>
    <row r="364" spans="1:1" s="237" customFormat="1">
      <c r="A364" s="236"/>
    </row>
    <row r="365" spans="1:1" s="237" customFormat="1">
      <c r="A365" s="236"/>
    </row>
    <row r="366" spans="1:1" s="237" customFormat="1">
      <c r="A366" s="236"/>
    </row>
    <row r="367" spans="1:1" s="237" customFormat="1">
      <c r="A367" s="236"/>
    </row>
    <row r="368" spans="1:1" s="237" customFormat="1">
      <c r="A368" s="236"/>
    </row>
    <row r="369" spans="1:1" s="237" customFormat="1">
      <c r="A369" s="236"/>
    </row>
    <row r="370" spans="1:1" s="237" customFormat="1">
      <c r="A370" s="236"/>
    </row>
    <row r="371" spans="1:1" s="237" customFormat="1">
      <c r="A371" s="236"/>
    </row>
    <row r="372" spans="1:1" s="237" customFormat="1">
      <c r="A372" s="236"/>
    </row>
    <row r="373" spans="1:1" s="237" customFormat="1">
      <c r="A373" s="236"/>
    </row>
    <row r="374" spans="1:1" s="237" customFormat="1">
      <c r="A374" s="236"/>
    </row>
    <row r="375" spans="1:1" s="237" customFormat="1">
      <c r="A375" s="236"/>
    </row>
    <row r="376" spans="1:1" s="237" customFormat="1">
      <c r="A376" s="236"/>
    </row>
    <row r="377" spans="1:1" s="237" customFormat="1">
      <c r="A377" s="236"/>
    </row>
    <row r="378" spans="1:1" s="237" customFormat="1">
      <c r="A378" s="236"/>
    </row>
    <row r="379" spans="1:1" s="237" customFormat="1">
      <c r="A379" s="236"/>
    </row>
    <row r="380" spans="1:1" s="237" customFormat="1">
      <c r="A380" s="236"/>
    </row>
    <row r="381" spans="1:1" s="237" customFormat="1">
      <c r="A381" s="236"/>
    </row>
    <row r="382" spans="1:1" s="237" customFormat="1">
      <c r="A382" s="236"/>
    </row>
    <row r="383" spans="1:1" s="237" customFormat="1">
      <c r="A383" s="236"/>
    </row>
    <row r="384" spans="1:1" s="237" customFormat="1">
      <c r="A384" s="236"/>
    </row>
    <row r="385" spans="1:1" s="237" customFormat="1">
      <c r="A385" s="236"/>
    </row>
    <row r="386" spans="1:1" s="237" customFormat="1">
      <c r="A386" s="236"/>
    </row>
    <row r="387" spans="1:1" s="237" customFormat="1">
      <c r="A387" s="236"/>
    </row>
    <row r="388" spans="1:1" s="237" customFormat="1">
      <c r="A388" s="236"/>
    </row>
    <row r="389" spans="1:1" s="237" customFormat="1">
      <c r="A389" s="236"/>
    </row>
    <row r="390" spans="1:1" s="237" customFormat="1">
      <c r="A390" s="236"/>
    </row>
    <row r="391" spans="1:1" s="237" customFormat="1">
      <c r="A391" s="236"/>
    </row>
    <row r="392" spans="1:1" s="237" customFormat="1">
      <c r="A392" s="236"/>
    </row>
    <row r="393" spans="1:1" s="237" customFormat="1">
      <c r="A393" s="236"/>
    </row>
    <row r="394" spans="1:1" s="237" customFormat="1">
      <c r="A394" s="236"/>
    </row>
    <row r="395" spans="1:1" s="237" customFormat="1">
      <c r="A395" s="236"/>
    </row>
    <row r="396" spans="1:1" s="237" customFormat="1">
      <c r="A396" s="236"/>
    </row>
    <row r="397" spans="1:1" s="237" customFormat="1">
      <c r="A397" s="236"/>
    </row>
    <row r="398" spans="1:1" s="237" customFormat="1">
      <c r="A398" s="236"/>
    </row>
    <row r="399" spans="1:1" s="237" customFormat="1">
      <c r="A399" s="236"/>
    </row>
    <row r="400" spans="1:1" s="237" customFormat="1">
      <c r="A400" s="236"/>
    </row>
    <row r="401" spans="1:1" s="237" customFormat="1">
      <c r="A401" s="236"/>
    </row>
    <row r="402" spans="1:1" s="237" customFormat="1">
      <c r="A402" s="236"/>
    </row>
    <row r="403" spans="1:1" s="237" customFormat="1">
      <c r="A403" s="236"/>
    </row>
    <row r="404" spans="1:1" s="237" customFormat="1">
      <c r="A404" s="236"/>
    </row>
    <row r="405" spans="1:1" s="237" customFormat="1">
      <c r="A405" s="236"/>
    </row>
    <row r="406" spans="1:1" s="237" customFormat="1">
      <c r="A406" s="236"/>
    </row>
    <row r="407" spans="1:1" s="237" customFormat="1">
      <c r="A407" s="236"/>
    </row>
    <row r="408" spans="1:1" s="237" customFormat="1">
      <c r="A408" s="236"/>
    </row>
    <row r="409" spans="1:1" s="237" customFormat="1">
      <c r="A409" s="236"/>
    </row>
    <row r="410" spans="1:1" s="237" customFormat="1">
      <c r="A410" s="236"/>
    </row>
    <row r="411" spans="1:1" s="237" customFormat="1">
      <c r="A411" s="236"/>
    </row>
    <row r="412" spans="1:1" s="237" customFormat="1">
      <c r="A412" s="236"/>
    </row>
    <row r="413" spans="1:1" s="237" customFormat="1">
      <c r="A413" s="236"/>
    </row>
    <row r="414" spans="1:1" s="237" customFormat="1">
      <c r="A414" s="236"/>
    </row>
    <row r="415" spans="1:1" s="237" customFormat="1">
      <c r="A415" s="236"/>
    </row>
    <row r="416" spans="1:1" s="237" customFormat="1">
      <c r="A416" s="236"/>
    </row>
    <row r="417" spans="1:1" s="237" customFormat="1">
      <c r="A417" s="236"/>
    </row>
    <row r="418" spans="1:1" s="237" customFormat="1">
      <c r="A418" s="236"/>
    </row>
    <row r="419" spans="1:1" s="237" customFormat="1">
      <c r="A419" s="236"/>
    </row>
    <row r="420" spans="1:1" s="237" customFormat="1">
      <c r="A420" s="236"/>
    </row>
    <row r="421" spans="1:1" s="237" customFormat="1">
      <c r="A421" s="236"/>
    </row>
    <row r="422" spans="1:1" s="237" customFormat="1">
      <c r="A422" s="236"/>
    </row>
    <row r="423" spans="1:1" s="237" customFormat="1">
      <c r="A423" s="236"/>
    </row>
    <row r="424" spans="1:1" s="237" customFormat="1">
      <c r="A424" s="236"/>
    </row>
    <row r="425" spans="1:1" s="237" customFormat="1">
      <c r="A425" s="236"/>
    </row>
    <row r="426" spans="1:1" s="237" customFormat="1">
      <c r="A426" s="236"/>
    </row>
    <row r="427" spans="1:1" s="237" customFormat="1">
      <c r="A427" s="236"/>
    </row>
    <row r="428" spans="1:1" s="237" customFormat="1">
      <c r="A428" s="236"/>
    </row>
    <row r="429" spans="1:1" s="237" customFormat="1">
      <c r="A429" s="236"/>
    </row>
    <row r="430" spans="1:1" s="237" customFormat="1">
      <c r="A430" s="236"/>
    </row>
    <row r="431" spans="1:1" s="237" customFormat="1">
      <c r="A431" s="236"/>
    </row>
    <row r="432" spans="1:1" s="237" customFormat="1">
      <c r="A432" s="236"/>
    </row>
    <row r="433" spans="1:1" s="237" customFormat="1">
      <c r="A433" s="236"/>
    </row>
  </sheetData>
  <mergeCells count="52">
    <mergeCell ref="Z25:Z26"/>
    <mergeCell ref="AD25:AD26"/>
    <mergeCell ref="X14:X15"/>
    <mergeCell ref="V16:V17"/>
    <mergeCell ref="R17:U17"/>
    <mergeCell ref="R14:U16"/>
    <mergeCell ref="V14:V15"/>
    <mergeCell ref="G25:G26"/>
    <mergeCell ref="K25:K26"/>
    <mergeCell ref="O25:O26"/>
    <mergeCell ref="A14:A15"/>
    <mergeCell ref="B14:F17"/>
    <mergeCell ref="G14:L17"/>
    <mergeCell ref="M14:Q17"/>
    <mergeCell ref="J11:L11"/>
    <mergeCell ref="M11:Q13"/>
    <mergeCell ref="R11:T13"/>
    <mergeCell ref="V11:V13"/>
    <mergeCell ref="K8:N9"/>
    <mergeCell ref="O8:S8"/>
    <mergeCell ref="T8:V8"/>
    <mergeCell ref="G9:J9"/>
    <mergeCell ref="O9:R9"/>
    <mergeCell ref="G7:J7"/>
    <mergeCell ref="K7:N7"/>
    <mergeCell ref="O7:S7"/>
    <mergeCell ref="T7:V7"/>
    <mergeCell ref="S9:U10"/>
    <mergeCell ref="V9:V10"/>
    <mergeCell ref="J10:M10"/>
    <mergeCell ref="N10:R10"/>
    <mergeCell ref="AJ3:AK3"/>
    <mergeCell ref="AQ3:AQ4"/>
    <mergeCell ref="AR3:AR4"/>
    <mergeCell ref="AS3:AS4"/>
    <mergeCell ref="B5:F6"/>
    <mergeCell ref="G5:K5"/>
    <mergeCell ref="L5:N5"/>
    <mergeCell ref="O5:V5"/>
    <mergeCell ref="G6:K6"/>
    <mergeCell ref="L6:N6"/>
    <mergeCell ref="Y3:Z3"/>
    <mergeCell ref="AA3:AB3"/>
    <mergeCell ref="AC3:AD3"/>
    <mergeCell ref="AF3:AG3"/>
    <mergeCell ref="AH3:AI3"/>
    <mergeCell ref="O6:V6"/>
    <mergeCell ref="A2:V2"/>
    <mergeCell ref="Y2:AD2"/>
    <mergeCell ref="AF2:AK2"/>
    <mergeCell ref="AM2:AO2"/>
    <mergeCell ref="AQ2:AS2"/>
  </mergeCells>
  <printOptions horizontalCentered="1"/>
  <pageMargins left="0.56000000000000005" right="0.61" top="1.24583333333333" bottom="0.82152777777777797" header="0.38" footer="0.5"/>
  <pageSetup scale="78" fitToWidth="2" orientation="landscape" r:id="rId1"/>
  <headerFooter alignWithMargins="0">
    <oddHeader>&amp;C
Table A-35
ARB and USEPA Off-Road Engine Standards
Sycamore to Peñasquitos 230 kV Transmission Line Project</oddHeader>
    <oddFooter xml:space="preserve">&amp;C
A-35
</oddFooter>
  </headerFooter>
  <colBreaks count="1" manualBreakCount="1">
    <brk id="23" min="1" max="2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D40"/>
  <sheetViews>
    <sheetView view="pageBreakPreview" zoomScaleSheetLayoutView="100" workbookViewId="0">
      <pane ySplit="5" topLeftCell="A6" activePane="bottomLeft" state="frozen"/>
      <selection activeCell="A18" sqref="A18"/>
      <selection pane="bottomLeft"/>
    </sheetView>
  </sheetViews>
  <sheetFormatPr defaultColWidth="8.85546875" defaultRowHeight="12.75"/>
  <cols>
    <col min="1" max="1" width="23.28515625" style="300" customWidth="1"/>
    <col min="2" max="2" width="26.140625" style="300" customWidth="1"/>
    <col min="3" max="3" width="10" style="300" customWidth="1"/>
    <col min="4" max="16384" width="8.85546875" style="300"/>
  </cols>
  <sheetData>
    <row r="1" spans="1:4" ht="15">
      <c r="A1" s="299" t="s">
        <v>351</v>
      </c>
    </row>
    <row r="2" spans="1:4" ht="15">
      <c r="A2" s="301" t="s">
        <v>297</v>
      </c>
    </row>
    <row r="3" spans="1:4" ht="48.75" customHeight="1">
      <c r="A3" s="845" t="s">
        <v>298</v>
      </c>
      <c r="B3" s="845"/>
      <c r="C3" s="845"/>
    </row>
    <row r="4" spans="1:4" s="302" customFormat="1" thickBot="1"/>
    <row r="5" spans="1:4" s="302" customFormat="1" ht="13.5" thickBot="1">
      <c r="A5" s="303" t="s">
        <v>299</v>
      </c>
      <c r="B5" s="304" t="s">
        <v>300</v>
      </c>
      <c r="C5" s="305" t="s">
        <v>301</v>
      </c>
      <c r="D5" s="306"/>
    </row>
    <row r="6" spans="1:4" s="302" customFormat="1">
      <c r="A6" s="841" t="s">
        <v>302</v>
      </c>
      <c r="B6" s="18" t="s">
        <v>19</v>
      </c>
      <c r="C6" s="319">
        <v>0.48</v>
      </c>
    </row>
    <row r="7" spans="1:4" s="302" customFormat="1" ht="12" customHeight="1">
      <c r="A7" s="842"/>
      <c r="B7" s="23" t="s">
        <v>303</v>
      </c>
      <c r="C7" s="320">
        <v>0.74</v>
      </c>
    </row>
    <row r="8" spans="1:4" s="302" customFormat="1" ht="12" customHeight="1">
      <c r="A8" s="842"/>
      <c r="B8" s="321" t="s">
        <v>304</v>
      </c>
      <c r="C8" s="320">
        <v>0.3</v>
      </c>
    </row>
    <row r="9" spans="1:4" s="302" customFormat="1" ht="12" customHeight="1">
      <c r="A9" s="842"/>
      <c r="B9" s="321" t="s">
        <v>305</v>
      </c>
      <c r="C9" s="320">
        <v>0.74</v>
      </c>
    </row>
    <row r="10" spans="1:4" s="302" customFormat="1" ht="12" customHeight="1" thickBot="1">
      <c r="A10" s="843"/>
      <c r="B10" s="321" t="s">
        <v>306</v>
      </c>
      <c r="C10" s="320">
        <v>0.45</v>
      </c>
    </row>
    <row r="11" spans="1:4" s="302" customFormat="1" ht="12" customHeight="1" thickBot="1">
      <c r="A11" s="322"/>
      <c r="B11" s="18" t="s">
        <v>307</v>
      </c>
      <c r="C11" s="323">
        <v>0.46</v>
      </c>
    </row>
    <row r="12" spans="1:4" s="302" customFormat="1">
      <c r="A12" s="841" t="s">
        <v>308</v>
      </c>
      <c r="B12" s="324" t="s">
        <v>309</v>
      </c>
      <c r="C12" s="319">
        <v>0.75</v>
      </c>
    </row>
    <row r="13" spans="1:4" s="302" customFormat="1">
      <c r="A13" s="842"/>
      <c r="B13" s="23" t="s">
        <v>310</v>
      </c>
      <c r="C13" s="320">
        <v>0.73</v>
      </c>
    </row>
    <row r="14" spans="1:4" s="302" customFormat="1">
      <c r="A14" s="842"/>
      <c r="B14" s="18" t="s">
        <v>311</v>
      </c>
      <c r="C14" s="320">
        <v>0.43</v>
      </c>
    </row>
    <row r="15" spans="1:4" s="302" customFormat="1">
      <c r="A15" s="842"/>
      <c r="B15" s="321" t="s">
        <v>312</v>
      </c>
      <c r="C15" s="320">
        <v>0.64</v>
      </c>
    </row>
    <row r="16" spans="1:4" s="302" customFormat="1">
      <c r="A16" s="842"/>
      <c r="B16" s="321" t="s">
        <v>313</v>
      </c>
      <c r="C16" s="320">
        <v>0.78</v>
      </c>
    </row>
    <row r="17" spans="1:3" s="302" customFormat="1">
      <c r="A17" s="842"/>
      <c r="B17" s="18" t="s">
        <v>30</v>
      </c>
      <c r="C17" s="320">
        <v>0.56999999999999995</v>
      </c>
    </row>
    <row r="18" spans="1:3" s="302" customFormat="1">
      <c r="A18" s="842"/>
      <c r="B18" s="18" t="s">
        <v>314</v>
      </c>
      <c r="C18" s="320">
        <v>0.56999999999999995</v>
      </c>
    </row>
    <row r="19" spans="1:3" s="302" customFormat="1">
      <c r="A19" s="842"/>
      <c r="B19" s="23" t="s">
        <v>33</v>
      </c>
      <c r="C19" s="320">
        <v>0.56999999999999995</v>
      </c>
    </row>
    <row r="20" spans="1:3" s="302" customFormat="1">
      <c r="A20" s="842"/>
      <c r="B20" s="18" t="s">
        <v>23</v>
      </c>
      <c r="C20" s="320">
        <v>0.61</v>
      </c>
    </row>
    <row r="21" spans="1:3" s="302" customFormat="1">
      <c r="A21" s="842"/>
      <c r="B21" s="321" t="s">
        <v>315</v>
      </c>
      <c r="C21" s="320">
        <v>0.65</v>
      </c>
    </row>
    <row r="22" spans="1:3" s="302" customFormat="1">
      <c r="A22" s="842"/>
      <c r="B22" s="18" t="s">
        <v>28</v>
      </c>
      <c r="C22" s="320">
        <v>0.56999999999999995</v>
      </c>
    </row>
    <row r="23" spans="1:3" s="302" customFormat="1">
      <c r="A23" s="842"/>
      <c r="B23" s="307" t="s">
        <v>26</v>
      </c>
      <c r="C23" s="320">
        <v>0.56999999999999995</v>
      </c>
    </row>
    <row r="24" spans="1:3" s="302" customFormat="1">
      <c r="A24" s="842"/>
      <c r="B24" s="321" t="s">
        <v>316</v>
      </c>
      <c r="C24" s="320">
        <v>0.62</v>
      </c>
    </row>
    <row r="25" spans="1:3" s="302" customFormat="1">
      <c r="A25" s="842"/>
      <c r="B25" s="321" t="s">
        <v>317</v>
      </c>
      <c r="C25" s="320">
        <v>0.62</v>
      </c>
    </row>
    <row r="26" spans="1:3" s="302" customFormat="1">
      <c r="A26" s="842"/>
      <c r="B26" s="321" t="s">
        <v>318</v>
      </c>
      <c r="C26" s="320">
        <v>0.53</v>
      </c>
    </row>
    <row r="27" spans="1:3" s="302" customFormat="1">
      <c r="A27" s="842"/>
      <c r="B27" s="23" t="s">
        <v>24</v>
      </c>
      <c r="C27" s="320">
        <v>0.56000000000000005</v>
      </c>
    </row>
    <row r="28" spans="1:3" s="302" customFormat="1">
      <c r="A28" s="842"/>
      <c r="B28" s="23" t="s">
        <v>31</v>
      </c>
      <c r="C28" s="320">
        <v>0.6</v>
      </c>
    </row>
    <row r="29" spans="1:3" s="302" customFormat="1">
      <c r="A29" s="842"/>
      <c r="B29" s="18" t="s">
        <v>22</v>
      </c>
      <c r="C29" s="320">
        <v>0.59</v>
      </c>
    </row>
    <row r="30" spans="1:3" s="302" customFormat="1">
      <c r="A30" s="842"/>
      <c r="B30" s="18" t="s">
        <v>319</v>
      </c>
      <c r="C30" s="320">
        <v>0.54</v>
      </c>
    </row>
    <row r="31" spans="1:3" s="302" customFormat="1">
      <c r="A31" s="842"/>
      <c r="B31" s="23" t="s">
        <v>172</v>
      </c>
      <c r="C31" s="320">
        <v>0.72</v>
      </c>
    </row>
    <row r="32" spans="1:3" s="302" customFormat="1">
      <c r="A32" s="842"/>
      <c r="B32" s="321" t="s">
        <v>320</v>
      </c>
      <c r="C32" s="320">
        <v>0.78</v>
      </c>
    </row>
    <row r="33" spans="1:3" s="302" customFormat="1">
      <c r="A33" s="842"/>
      <c r="B33" s="23" t="s">
        <v>25</v>
      </c>
      <c r="C33" s="320">
        <v>0.55000000000000004</v>
      </c>
    </row>
    <row r="34" spans="1:3" s="302" customFormat="1">
      <c r="A34" s="842"/>
      <c r="B34" s="18" t="s">
        <v>321</v>
      </c>
      <c r="C34" s="320">
        <v>0.55000000000000004</v>
      </c>
    </row>
    <row r="35" spans="1:3" s="302" customFormat="1">
      <c r="A35" s="842"/>
      <c r="B35" s="23" t="s">
        <v>322</v>
      </c>
      <c r="C35" s="320">
        <v>0.55000000000000004</v>
      </c>
    </row>
    <row r="36" spans="1:3" s="302" customFormat="1">
      <c r="A36" s="842"/>
      <c r="B36" s="321" t="s">
        <v>323</v>
      </c>
      <c r="C36" s="320">
        <v>0.45</v>
      </c>
    </row>
    <row r="37" spans="1:3" s="302" customFormat="1">
      <c r="A37" s="842"/>
      <c r="B37" s="23" t="s">
        <v>27</v>
      </c>
      <c r="C37" s="320"/>
    </row>
    <row r="38" spans="1:3" s="302" customFormat="1">
      <c r="A38" s="842"/>
      <c r="B38" s="18" t="s">
        <v>212</v>
      </c>
      <c r="C38" s="320">
        <v>0.55000000000000004</v>
      </c>
    </row>
    <row r="39" spans="1:3" s="302" customFormat="1">
      <c r="A39" s="842"/>
      <c r="B39" s="18" t="s">
        <v>29</v>
      </c>
      <c r="C39" s="320">
        <v>0.55000000000000004</v>
      </c>
    </row>
    <row r="40" spans="1:3" s="302" customFormat="1">
      <c r="A40" s="844"/>
      <c r="B40" s="23" t="s">
        <v>32</v>
      </c>
      <c r="C40" s="320">
        <v>0.75</v>
      </c>
    </row>
  </sheetData>
  <mergeCells count="3">
    <mergeCell ref="A6:A10"/>
    <mergeCell ref="A12:A40"/>
    <mergeCell ref="A3:C3"/>
  </mergeCells>
  <pageMargins left="0.7" right="0.7" top="0.75" bottom="0.75" header="0.3" footer="0.3"/>
  <pageSetup paperSize="9" scale="51" fitToHeight="9" orientation="portrait" r:id="rId1"/>
  <headerFooter>
    <oddFooter>&amp;L&amp;F - &amp;A&amp;R&amp;D, Page &amp;P of &amp;N</oddFooter>
  </headerFooter>
  <rowBreaks count="1" manualBreakCount="1">
    <brk id="11" max="1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C371"/>
  <sheetViews>
    <sheetView view="pageLayout" zoomScale="70" zoomScaleNormal="75" zoomScalePageLayoutView="70" workbookViewId="0">
      <selection activeCell="G4" sqref="G4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" style="51" customWidth="1"/>
    <col min="6" max="6" width="11.7109375" style="51" bestFit="1" customWidth="1"/>
    <col min="7" max="7" width="10.28515625" style="51" customWidth="1"/>
    <col min="8" max="8" width="11.5703125" style="51" bestFit="1" customWidth="1"/>
    <col min="9" max="10" width="10.5703125" style="51" customWidth="1"/>
    <col min="11" max="12" width="11.5703125" style="51" bestFit="1" customWidth="1"/>
    <col min="13" max="13" width="10.5703125" style="51" customWidth="1"/>
    <col min="14" max="15" width="10.5703125" style="51" bestFit="1" customWidth="1"/>
    <col min="16" max="16" width="10.42578125" style="51" customWidth="1"/>
    <col min="17" max="17" width="11.5703125" style="51" bestFit="1" customWidth="1"/>
    <col min="18" max="18" width="10.5703125" style="51" customWidth="1"/>
    <col min="19" max="24" width="9.28515625" style="51" bestFit="1" customWidth="1"/>
    <col min="25" max="26" width="10.28515625" style="51" customWidth="1"/>
    <col min="27" max="27" width="9.85546875" style="51" customWidth="1"/>
    <col min="28" max="29" width="9.28515625" style="51" bestFit="1" customWidth="1"/>
    <col min="30" max="16384" width="9.140625" style="51"/>
  </cols>
  <sheetData>
    <row r="2" spans="1:29">
      <c r="A2" s="3" t="s">
        <v>647</v>
      </c>
    </row>
    <row r="7" spans="1:29" ht="26.25" customHeight="1">
      <c r="A7" s="668" t="s">
        <v>35</v>
      </c>
      <c r="B7" s="668" t="s">
        <v>36</v>
      </c>
      <c r="C7" s="668" t="s">
        <v>37</v>
      </c>
      <c r="D7" s="474" t="s">
        <v>38</v>
      </c>
      <c r="E7" s="474" t="s">
        <v>39</v>
      </c>
      <c r="F7" s="475" t="s">
        <v>40</v>
      </c>
      <c r="G7" s="475" t="s">
        <v>41</v>
      </c>
      <c r="H7" s="472" t="s">
        <v>42</v>
      </c>
      <c r="I7" s="475" t="s">
        <v>43</v>
      </c>
      <c r="J7" s="671" t="s">
        <v>44</v>
      </c>
      <c r="K7" s="672"/>
      <c r="L7" s="672"/>
      <c r="M7" s="671" t="s">
        <v>45</v>
      </c>
      <c r="N7" s="672"/>
      <c r="O7" s="672"/>
      <c r="P7" s="475" t="s">
        <v>46</v>
      </c>
      <c r="Q7" s="472" t="s">
        <v>47</v>
      </c>
      <c r="R7" s="472" t="s">
        <v>48</v>
      </c>
      <c r="S7" s="664" t="s">
        <v>49</v>
      </c>
      <c r="T7" s="665"/>
      <c r="U7" s="665"/>
      <c r="V7" s="665"/>
      <c r="W7" s="665"/>
      <c r="X7" s="666"/>
      <c r="Y7" s="666"/>
      <c r="Z7" s="666"/>
      <c r="AA7" s="666"/>
      <c r="AB7" s="666"/>
      <c r="AC7" s="667"/>
    </row>
    <row r="8" spans="1:29" ht="63.75">
      <c r="A8" s="669"/>
      <c r="B8" s="669"/>
      <c r="C8" s="670"/>
      <c r="D8" s="476" t="s">
        <v>50</v>
      </c>
      <c r="E8" s="476" t="s">
        <v>51</v>
      </c>
      <c r="F8" s="471" t="s">
        <v>52</v>
      </c>
      <c r="G8" s="470" t="s">
        <v>52</v>
      </c>
      <c r="H8" s="470" t="s">
        <v>52</v>
      </c>
      <c r="I8" s="470" t="s">
        <v>52</v>
      </c>
      <c r="J8" s="472" t="s">
        <v>52</v>
      </c>
      <c r="K8" s="472" t="s">
        <v>53</v>
      </c>
      <c r="L8" s="472" t="s">
        <v>54</v>
      </c>
      <c r="M8" s="472" t="s">
        <v>52</v>
      </c>
      <c r="N8" s="472" t="s">
        <v>53</v>
      </c>
      <c r="O8" s="472" t="s">
        <v>54</v>
      </c>
      <c r="P8" s="470" t="s">
        <v>52</v>
      </c>
      <c r="Q8" s="472" t="s">
        <v>52</v>
      </c>
      <c r="R8" s="472" t="s">
        <v>52</v>
      </c>
      <c r="S8" s="482" t="s">
        <v>40</v>
      </c>
      <c r="T8" s="482" t="s">
        <v>55</v>
      </c>
      <c r="U8" s="482" t="s">
        <v>56</v>
      </c>
      <c r="V8" s="482" t="s">
        <v>43</v>
      </c>
      <c r="W8" s="482" t="s">
        <v>44</v>
      </c>
      <c r="X8" s="482" t="s">
        <v>45</v>
      </c>
      <c r="Y8" s="472" t="s">
        <v>57</v>
      </c>
      <c r="Z8" s="472" t="s">
        <v>58</v>
      </c>
      <c r="AA8" s="472" t="s">
        <v>46</v>
      </c>
      <c r="AB8" s="472" t="s">
        <v>47</v>
      </c>
      <c r="AC8" s="472" t="s">
        <v>48</v>
      </c>
    </row>
    <row r="9" spans="1:29">
      <c r="A9" s="56" t="s">
        <v>349</v>
      </c>
      <c r="B9" s="52"/>
      <c r="C9" s="57"/>
      <c r="D9" s="52"/>
      <c r="E9" s="52"/>
      <c r="F9" s="330"/>
      <c r="G9" s="53"/>
      <c r="H9" s="53"/>
      <c r="I9" s="53"/>
      <c r="J9" s="328"/>
      <c r="K9" s="328"/>
      <c r="L9" s="328"/>
      <c r="M9" s="328"/>
      <c r="N9" s="328"/>
      <c r="O9" s="328"/>
      <c r="P9" s="53"/>
      <c r="Q9" s="328"/>
      <c r="R9" s="328"/>
      <c r="S9" s="54"/>
      <c r="T9" s="54"/>
      <c r="U9" s="54"/>
      <c r="V9" s="54"/>
      <c r="W9" s="54"/>
      <c r="X9" s="54"/>
      <c r="Y9" s="55"/>
      <c r="Z9" s="55"/>
      <c r="AA9" s="55"/>
      <c r="AB9" s="55"/>
      <c r="AC9" s="55"/>
    </row>
    <row r="10" spans="1:29">
      <c r="A10" s="58" t="s">
        <v>359</v>
      </c>
      <c r="B10" s="59" t="s">
        <v>59</v>
      </c>
      <c r="C10" s="60">
        <v>2</v>
      </c>
      <c r="D10" s="61">
        <v>30</v>
      </c>
      <c r="E10" s="61">
        <v>60</v>
      </c>
      <c r="F10" s="62">
        <v>0.292950056109193</v>
      </c>
      <c r="G10" s="62">
        <v>0.476930854001756</v>
      </c>
      <c r="H10" s="62">
        <v>6.5210486609312598E-2</v>
      </c>
      <c r="I10" s="62">
        <v>3.18613688227605E-3</v>
      </c>
      <c r="J10" s="62">
        <v>5.3954773620132797E-2</v>
      </c>
      <c r="K10" s="63">
        <v>7.99995847163921E-3</v>
      </c>
      <c r="L10" s="63">
        <v>3.6749815577381599E-2</v>
      </c>
      <c r="M10" s="62">
        <v>4.9638388985497099E-2</v>
      </c>
      <c r="N10" s="63">
        <v>1.9999896145790402E-3</v>
      </c>
      <c r="O10" s="63">
        <v>1.57499200131354E-2</v>
      </c>
      <c r="P10" s="62">
        <v>247.93301798021901</v>
      </c>
      <c r="Q10" s="63">
        <f>0.000057143*P10</f>
        <v>1.4167636446443654E-2</v>
      </c>
      <c r="R10" s="64">
        <f>0.000025616*P10</f>
        <v>6.3510521885812897E-3</v>
      </c>
      <c r="S10" s="527">
        <f>C10*($E10*$F10)/453.59</f>
        <v>7.7501723435488348E-2</v>
      </c>
      <c r="T10" s="527">
        <f>C10*($E10*$G10)/453.59</f>
        <v>0.12617496523338417</v>
      </c>
      <c r="U10" s="527">
        <f>C10*(($E10*$H10))/453.59</f>
        <v>1.7251831815334361E-2</v>
      </c>
      <c r="V10" s="527">
        <f>C10*($E10*$I10)/453.59</f>
        <v>8.429119378141626E-4</v>
      </c>
      <c r="W10" s="527">
        <f>C10*(($E10*($J10+$K10+$L10)))/453.59</f>
        <v>2.6112889879182592E-2</v>
      </c>
      <c r="X10" s="527">
        <f>C10*(($E10*($M10+$N10+$O10)))/453.59</f>
        <v>1.7827985258902061E-2</v>
      </c>
      <c r="Y10" s="527">
        <f>C10*(E10)*$B$26</f>
        <v>1.1062111022728067E-2</v>
      </c>
      <c r="Z10" s="527">
        <f>C10*E10*$B$27</f>
        <v>2.7152454328514351E-3</v>
      </c>
      <c r="AA10" s="527">
        <f>C10*(($E10*($P10)))/453.59</f>
        <v>65.592191533380984</v>
      </c>
      <c r="AB10" s="527">
        <f>C10*(($E10*($Q10)))/453.59</f>
        <v>3.7481346007919897E-3</v>
      </c>
      <c r="AC10" s="527">
        <f>C10*(($E10*($R10)))/453.59</f>
        <v>1.6802095783190873E-3</v>
      </c>
    </row>
    <row r="11" spans="1:29">
      <c r="A11" s="58" t="s">
        <v>360</v>
      </c>
      <c r="B11" s="59" t="s">
        <v>59</v>
      </c>
      <c r="C11" s="60">
        <v>2</v>
      </c>
      <c r="D11" s="61">
        <v>30</v>
      </c>
      <c r="E11" s="61">
        <v>60</v>
      </c>
      <c r="F11" s="62">
        <v>0.292950056109193</v>
      </c>
      <c r="G11" s="62">
        <v>0.476930854001756</v>
      </c>
      <c r="H11" s="62">
        <v>6.5210486609312598E-2</v>
      </c>
      <c r="I11" s="62">
        <v>3.18613688227605E-3</v>
      </c>
      <c r="J11" s="62">
        <v>5.3954773620132797E-2</v>
      </c>
      <c r="K11" s="63">
        <v>7.99995847163921E-3</v>
      </c>
      <c r="L11" s="63">
        <v>3.6749815577381599E-2</v>
      </c>
      <c r="M11" s="62">
        <v>4.9638388985497099E-2</v>
      </c>
      <c r="N11" s="63">
        <v>1.9999896145790402E-3</v>
      </c>
      <c r="O11" s="63">
        <v>1.57499200131354E-2</v>
      </c>
      <c r="P11" s="62">
        <v>247.93301798021901</v>
      </c>
      <c r="Q11" s="63">
        <f>0.000057143*P11</f>
        <v>1.4167636446443654E-2</v>
      </c>
      <c r="R11" s="64">
        <f>0.000025616*P11</f>
        <v>6.3510521885812897E-3</v>
      </c>
      <c r="S11" s="527">
        <f>C11*($E11*$F11)/453.59</f>
        <v>7.7501723435488348E-2</v>
      </c>
      <c r="T11" s="527">
        <f>C11*($E11*$G11)/453.59</f>
        <v>0.12617496523338417</v>
      </c>
      <c r="U11" s="527">
        <f>C11*(($E11*$H11))/453.59</f>
        <v>1.7251831815334361E-2</v>
      </c>
      <c r="V11" s="527">
        <f>C11*($E11*$I11)/453.59</f>
        <v>8.429119378141626E-4</v>
      </c>
      <c r="W11" s="527">
        <f>C11*(($E11*($J11+$K11+$L11)))/453.59</f>
        <v>2.6112889879182592E-2</v>
      </c>
      <c r="X11" s="527">
        <f>C11*(($E11*($M11+$N11+$O11)))/453.59</f>
        <v>1.7827985258902061E-2</v>
      </c>
      <c r="Y11" s="527">
        <f t="shared" ref="Y11:Y12" si="0">C11*(E11)*$B$26</f>
        <v>1.1062111022728067E-2</v>
      </c>
      <c r="Z11" s="527">
        <f t="shared" ref="Z11:Z12" si="1">C11*E11*$B$27</f>
        <v>2.7152454328514351E-3</v>
      </c>
      <c r="AA11" s="527">
        <f>C11*(($E11*($P11)))/453.59</f>
        <v>65.592191533380984</v>
      </c>
      <c r="AB11" s="527">
        <f>C11*(($E11*($Q11)))/453.59</f>
        <v>3.7481346007919897E-3</v>
      </c>
      <c r="AC11" s="527">
        <f>C11*(($E11*($R11)))/453.59</f>
        <v>1.6802095783190873E-3</v>
      </c>
    </row>
    <row r="12" spans="1:29" ht="12.75" customHeight="1">
      <c r="A12" s="58" t="s">
        <v>354</v>
      </c>
      <c r="B12" s="59" t="s">
        <v>365</v>
      </c>
      <c r="C12" s="61">
        <v>2</v>
      </c>
      <c r="D12" s="61">
        <v>30</v>
      </c>
      <c r="E12" s="61">
        <v>60</v>
      </c>
      <c r="F12" s="334">
        <v>0.82460322228627503</v>
      </c>
      <c r="G12" s="335">
        <v>3.0722446495270801</v>
      </c>
      <c r="H12" s="335">
        <v>0.17343260623696499</v>
      </c>
      <c r="I12" s="62">
        <v>3.18613688227605E-3</v>
      </c>
      <c r="J12" s="62">
        <v>3.9818541747870799E-2</v>
      </c>
      <c r="K12" s="63">
        <v>1.1999938E-2</v>
      </c>
      <c r="L12" s="63">
        <v>7.6439600999999996E-2</v>
      </c>
      <c r="M12" s="62">
        <v>3.6633059551839701E-2</v>
      </c>
      <c r="N12" s="63">
        <v>2.9999850000000002E-3</v>
      </c>
      <c r="O12" s="63">
        <v>3.2759825999999999E-2</v>
      </c>
      <c r="P12" s="335">
        <v>504.22233920361299</v>
      </c>
      <c r="Q12" s="63">
        <f>0.000057143*P12</f>
        <v>2.8812777129112056E-2</v>
      </c>
      <c r="R12" s="64">
        <f>0.000025616*P12</f>
        <v>1.291615944103975E-2</v>
      </c>
      <c r="S12" s="527">
        <f>C12*($E12*$F12)/453.59</f>
        <v>0.2181538099921802</v>
      </c>
      <c r="T12" s="527">
        <f>C12*($E12*$G12)/453.59</f>
        <v>0.81278105324907879</v>
      </c>
      <c r="U12" s="527">
        <f>C12*(($E12*$H12))/453.59</f>
        <v>4.5882653383971871E-2</v>
      </c>
      <c r="V12" s="527">
        <f>C12*($E12*$I12)/453.59</f>
        <v>8.429119378141626E-4</v>
      </c>
      <c r="W12" s="527">
        <f>C12*(($E12*($J12+$K12+$L12)))/453.59</f>
        <v>3.3931457240557544E-2</v>
      </c>
      <c r="X12" s="527">
        <f>C12*(($E12*($M12+$N12+$O12)))/453.59</f>
        <v>1.915197527771945E-2</v>
      </c>
      <c r="Y12" s="527">
        <f t="shared" si="0"/>
        <v>1.1062111022728067E-2</v>
      </c>
      <c r="Z12" s="527">
        <f t="shared" si="1"/>
        <v>2.7152454328514351E-3</v>
      </c>
      <c r="AA12" s="527">
        <f>C12*(($E12*($P12)))/453.59</f>
        <v>133.39509403742051</v>
      </c>
      <c r="AB12" s="527">
        <f>C12*(($E12*($Q12)))/453.59</f>
        <v>7.6225958585803191E-3</v>
      </c>
      <c r="AC12" s="527">
        <f>C12*(($E12*($R12)))/453.59</f>
        <v>3.4170487288625634E-3</v>
      </c>
    </row>
    <row r="13" spans="1:29" ht="12.75" customHeight="1">
      <c r="A13" s="66" t="s">
        <v>21</v>
      </c>
      <c r="B13" s="52"/>
      <c r="C13" s="57"/>
      <c r="D13" s="52"/>
      <c r="E13" s="52"/>
      <c r="F13" s="330"/>
      <c r="G13" s="53"/>
      <c r="H13" s="53"/>
      <c r="I13" s="53"/>
      <c r="J13" s="328"/>
      <c r="K13" s="328"/>
      <c r="L13" s="328"/>
      <c r="M13" s="328"/>
      <c r="N13" s="328"/>
      <c r="O13" s="328"/>
      <c r="P13" s="53"/>
      <c r="Q13" s="328"/>
      <c r="R13" s="328"/>
      <c r="S13" s="451">
        <f t="shared" ref="S13:AC13" si="2">SUM(S10:S12)</f>
        <v>0.37315725686315693</v>
      </c>
      <c r="T13" s="451">
        <f t="shared" si="2"/>
        <v>1.0651309837158471</v>
      </c>
      <c r="U13" s="451">
        <f t="shared" si="2"/>
        <v>8.0386317014640593E-2</v>
      </c>
      <c r="V13" s="451">
        <f t="shared" si="2"/>
        <v>2.5287358134424877E-3</v>
      </c>
      <c r="W13" s="451">
        <f t="shared" si="2"/>
        <v>8.615723699892272E-2</v>
      </c>
      <c r="X13" s="451">
        <f t="shared" si="2"/>
        <v>5.4807945795523574E-2</v>
      </c>
      <c r="Y13" s="451">
        <f t="shared" si="2"/>
        <v>3.31863330681842E-2</v>
      </c>
      <c r="Z13" s="451">
        <f t="shared" si="2"/>
        <v>8.1457362985543052E-3</v>
      </c>
      <c r="AA13" s="451">
        <f t="shared" si="2"/>
        <v>264.5794771041825</v>
      </c>
      <c r="AB13" s="451">
        <f t="shared" si="2"/>
        <v>1.5118865060164299E-2</v>
      </c>
      <c r="AC13" s="451">
        <f t="shared" si="2"/>
        <v>6.7774678855007375E-3</v>
      </c>
    </row>
    <row r="14" spans="1:29" ht="12.75" customHeight="1">
      <c r="A14" s="694"/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6"/>
    </row>
    <row r="15" spans="1:29">
      <c r="A15" s="66" t="s">
        <v>61</v>
      </c>
      <c r="B15" s="52"/>
      <c r="C15" s="57"/>
      <c r="D15" s="52"/>
      <c r="E15" s="52"/>
      <c r="F15" s="330"/>
      <c r="G15" s="53"/>
      <c r="H15" s="53"/>
      <c r="I15" s="53"/>
      <c r="J15" s="328"/>
      <c r="K15" s="328"/>
      <c r="L15" s="328"/>
      <c r="M15" s="328"/>
      <c r="N15" s="328"/>
      <c r="O15" s="328"/>
      <c r="P15" s="53"/>
      <c r="Q15" s="328"/>
      <c r="R15" s="328"/>
      <c r="S15" s="526">
        <f t="shared" ref="S15:AC15" si="3">S13+S14</f>
        <v>0.37315725686315693</v>
      </c>
      <c r="T15" s="526">
        <f t="shared" si="3"/>
        <v>1.0651309837158471</v>
      </c>
      <c r="U15" s="526">
        <f t="shared" si="3"/>
        <v>8.0386317014640593E-2</v>
      </c>
      <c r="V15" s="526">
        <f t="shared" si="3"/>
        <v>2.5287358134424877E-3</v>
      </c>
      <c r="W15" s="526">
        <f t="shared" si="3"/>
        <v>8.615723699892272E-2</v>
      </c>
      <c r="X15" s="526">
        <f t="shared" si="3"/>
        <v>5.4807945795523574E-2</v>
      </c>
      <c r="Y15" s="526">
        <f t="shared" si="3"/>
        <v>3.31863330681842E-2</v>
      </c>
      <c r="Z15" s="526">
        <f t="shared" si="3"/>
        <v>8.1457362985543052E-3</v>
      </c>
      <c r="AA15" s="526">
        <f t="shared" si="3"/>
        <v>264.5794771041825</v>
      </c>
      <c r="AB15" s="526">
        <f t="shared" si="3"/>
        <v>1.5118865060164299E-2</v>
      </c>
      <c r="AC15" s="526">
        <f t="shared" si="3"/>
        <v>6.7774678855007375E-3</v>
      </c>
    </row>
    <row r="16" spans="1:29">
      <c r="A16" s="68"/>
      <c r="B16" s="69"/>
      <c r="C16" s="70"/>
      <c r="D16" s="69"/>
      <c r="E16" s="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53.25" customHeight="1">
      <c r="A17" s="68"/>
      <c r="B17" s="69"/>
      <c r="C17" s="70"/>
      <c r="D17" s="69"/>
      <c r="E17" s="69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>
      <c r="A18" s="51" t="s">
        <v>63</v>
      </c>
      <c r="C18" s="70"/>
      <c r="D18" s="69"/>
      <c r="E18" s="69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>
      <c r="A19" s="51" t="s">
        <v>614</v>
      </c>
      <c r="C19" s="70"/>
      <c r="D19" s="69"/>
      <c r="E19" s="69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>
      <c r="A20" s="51" t="s">
        <v>618</v>
      </c>
    </row>
    <row r="21" spans="1:29">
      <c r="A21" s="74" t="s">
        <v>645</v>
      </c>
    </row>
    <row r="22" spans="1:29">
      <c r="A22" s="51" t="s">
        <v>67</v>
      </c>
    </row>
    <row r="23" spans="1:29">
      <c r="A23" s="51" t="s">
        <v>615</v>
      </c>
    </row>
    <row r="25" spans="1:29">
      <c r="A25" s="51" t="s">
        <v>616</v>
      </c>
    </row>
    <row r="26" spans="1:29">
      <c r="A26" s="74" t="s">
        <v>44</v>
      </c>
      <c r="B26" s="51">
        <f>(0.0022*(0.03/2)^0.91*(5.67/3)^1.02)</f>
        <v>9.2184258522733898E-5</v>
      </c>
    </row>
    <row r="27" spans="1:29">
      <c r="A27" s="74" t="s">
        <v>45</v>
      </c>
      <c r="B27" s="51">
        <f>(0.00054*(0.03/2)^0.91*(5.67/3)^1.02)</f>
        <v>2.2627045273761958E-5</v>
      </c>
    </row>
    <row r="28" spans="1:29">
      <c r="A28" s="74"/>
    </row>
    <row r="359" spans="1:1">
      <c r="A359" s="73"/>
    </row>
    <row r="364" spans="1:1">
      <c r="A364" s="74"/>
    </row>
    <row r="369" spans="1:1">
      <c r="A369" s="74"/>
    </row>
    <row r="370" spans="1:1">
      <c r="A370" s="74"/>
    </row>
    <row r="371" spans="1:1">
      <c r="A371" s="74"/>
    </row>
  </sheetData>
  <mergeCells count="7">
    <mergeCell ref="A14:AC14"/>
    <mergeCell ref="S7:AC7"/>
    <mergeCell ref="A7:A8"/>
    <mergeCell ref="B7:B8"/>
    <mergeCell ref="C7:C8"/>
    <mergeCell ref="J7:L7"/>
    <mergeCell ref="M7:O7"/>
  </mergeCells>
  <pageMargins left="0.75" right="0.75" top="1" bottom="1" header="0.5" footer="0.5"/>
  <pageSetup paperSize="17" firstPageNumber="17" orientation="landscape" useFirstPageNumber="1" r:id="rId1"/>
  <headerFooter alignWithMargins="0">
    <oddHeader>&amp;CTable A-36
Operational Truck Trip Emissions
Sycamore to Peñasquitos 230 kV Transmission Line Projectn</oddHeader>
    <oddFooter>&amp;CA-36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6"/>
  <sheetViews>
    <sheetView view="pageLayout" zoomScale="80" zoomScaleNormal="85" zoomScalePageLayoutView="80" workbookViewId="0">
      <selection activeCell="A2" sqref="A2"/>
    </sheetView>
  </sheetViews>
  <sheetFormatPr defaultRowHeight="12.75"/>
  <cols>
    <col min="1" max="1" width="33" style="51" customWidth="1"/>
    <col min="2" max="3" width="22.42578125" style="51" customWidth="1"/>
    <col min="4" max="4" width="10.140625" style="51" bestFit="1" customWidth="1"/>
    <col min="5" max="5" width="12.140625" style="51" customWidth="1"/>
    <col min="6" max="6" width="9.140625" style="51"/>
    <col min="7" max="7" width="10.140625" style="51" customWidth="1"/>
    <col min="8" max="8" width="9.140625" style="51"/>
    <col min="9" max="9" width="10.28515625" style="51" customWidth="1"/>
    <col min="10" max="10" width="9.140625" style="51"/>
    <col min="11" max="11" width="10.85546875" style="51" customWidth="1"/>
    <col min="12" max="12" width="11.5703125" style="51" customWidth="1"/>
    <col min="13" max="13" width="11.42578125" style="51" customWidth="1"/>
    <col min="14" max="14" width="11.7109375" style="51" customWidth="1"/>
    <col min="15" max="15" width="12" style="51" customWidth="1"/>
    <col min="16" max="16" width="9.140625" style="51"/>
    <col min="17" max="17" width="11.28515625" style="51" customWidth="1"/>
    <col min="18" max="18" width="9.140625" style="51"/>
    <col min="19" max="19" width="11.140625" style="51" customWidth="1"/>
    <col min="20" max="22" width="9.140625" style="51"/>
    <col min="23" max="23" width="10.42578125" style="51" customWidth="1"/>
    <col min="24" max="26" width="9.140625" style="51"/>
    <col min="27" max="27" width="10.85546875" style="51" customWidth="1"/>
    <col min="28" max="28" width="9.140625" style="51"/>
    <col min="29" max="29" width="11.5703125" style="51" bestFit="1" customWidth="1"/>
    <col min="30" max="30" width="9.140625" style="5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648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608" t="s">
        <v>52</v>
      </c>
      <c r="G4" s="608" t="s">
        <v>76</v>
      </c>
      <c r="H4" s="608" t="s">
        <v>52</v>
      </c>
      <c r="I4" s="608" t="s">
        <v>76</v>
      </c>
      <c r="J4" s="608" t="s">
        <v>52</v>
      </c>
      <c r="K4" s="608" t="s">
        <v>76</v>
      </c>
      <c r="L4" s="608" t="s">
        <v>77</v>
      </c>
      <c r="M4" s="608" t="s">
        <v>78</v>
      </c>
      <c r="N4" s="608" t="s">
        <v>79</v>
      </c>
      <c r="O4" s="608" t="s">
        <v>80</v>
      </c>
      <c r="P4" s="608" t="s">
        <v>52</v>
      </c>
      <c r="Q4" s="608" t="s">
        <v>76</v>
      </c>
      <c r="R4" s="608" t="s">
        <v>52</v>
      </c>
      <c r="S4" s="608" t="s">
        <v>76</v>
      </c>
      <c r="T4" s="608" t="s">
        <v>53</v>
      </c>
      <c r="U4" s="608" t="s">
        <v>54</v>
      </c>
      <c r="V4" s="608" t="s">
        <v>52</v>
      </c>
      <c r="W4" s="608" t="s">
        <v>76</v>
      </c>
      <c r="X4" s="608" t="s">
        <v>53</v>
      </c>
      <c r="Y4" s="608" t="s">
        <v>54</v>
      </c>
      <c r="Z4" s="608" t="s">
        <v>52</v>
      </c>
      <c r="AA4" s="608" t="s">
        <v>76</v>
      </c>
      <c r="AB4" s="608" t="s">
        <v>52</v>
      </c>
      <c r="AC4" s="608" t="s">
        <v>76</v>
      </c>
      <c r="AD4" s="608" t="s">
        <v>52</v>
      </c>
      <c r="AE4" s="608" t="s">
        <v>76</v>
      </c>
    </row>
    <row r="5" spans="1:67" ht="25.5">
      <c r="A5" s="76" t="s">
        <v>349</v>
      </c>
      <c r="B5" s="77" t="s">
        <v>81</v>
      </c>
      <c r="C5" s="78">
        <v>9</v>
      </c>
      <c r="D5" s="78">
        <v>35</v>
      </c>
      <c r="E5" s="78">
        <v>80</v>
      </c>
      <c r="F5" s="63">
        <v>2.1538335940769402</v>
      </c>
      <c r="G5" s="63">
        <v>31.4244798871777</v>
      </c>
      <c r="H5" s="63">
        <v>0.20522395079204001</v>
      </c>
      <c r="I5" s="63">
        <v>1.8136819244333999</v>
      </c>
      <c r="J5" s="63">
        <v>4.8783653039459897E-2</v>
      </c>
      <c r="K5" s="63">
        <v>2.3946366793705498</v>
      </c>
      <c r="L5" s="63">
        <v>1.62197187247403</v>
      </c>
      <c r="M5" s="63">
        <v>0.70709499821369304</v>
      </c>
      <c r="N5" s="63">
        <v>0.16038404042738499</v>
      </c>
      <c r="O5" s="63">
        <v>0.71464703099800198</v>
      </c>
      <c r="P5" s="63">
        <v>4.1276544109550501E-3</v>
      </c>
      <c r="Q5" s="63">
        <v>5.71499387846559E-3</v>
      </c>
      <c r="R5" s="63">
        <v>3.0353578318929601E-3</v>
      </c>
      <c r="S5" s="63">
        <v>2.9198634356063399E-2</v>
      </c>
      <c r="T5" s="63">
        <v>7.9999583995993707E-3</v>
      </c>
      <c r="U5" s="63">
        <v>3.6749815874576097E-2</v>
      </c>
      <c r="V5" s="63">
        <v>2.8033690253870302E-3</v>
      </c>
      <c r="W5" s="63">
        <v>2.6884174180557701E-2</v>
      </c>
      <c r="X5" s="63">
        <v>1.9999896010969099E-3</v>
      </c>
      <c r="Y5" s="63">
        <v>1.57499197860352E-2</v>
      </c>
      <c r="Z5" s="63">
        <v>297.395519972616</v>
      </c>
      <c r="AA5" s="63">
        <v>448.54817624958298</v>
      </c>
      <c r="AB5" s="63">
        <f>0.0408*0.0694341043538129</f>
        <v>2.8329114576355666E-3</v>
      </c>
      <c r="AC5" s="63">
        <f t="shared" ref="AC5" si="0">0.000049261*AA5</f>
        <v>2.2095931710230707E-2</v>
      </c>
      <c r="AD5" s="626">
        <f>0.0416*H5</f>
        <v>8.5373163529488642E-3</v>
      </c>
      <c r="AE5" s="63">
        <f t="shared" ref="AE5" si="1">0.000021675*AA5</f>
        <v>9.7222817202097123E-3</v>
      </c>
    </row>
    <row r="6" spans="1:67">
      <c r="A6" s="80"/>
      <c r="B6" s="80"/>
      <c r="C6" s="81"/>
      <c r="D6" s="82"/>
      <c r="E6" s="82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</row>
    <row r="7" spans="1:67" ht="25.5">
      <c r="A7" s="83" t="s">
        <v>364</v>
      </c>
      <c r="B7" s="74"/>
      <c r="C7" s="7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5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72"/>
      <c r="AS8" s="72"/>
      <c r="AT8" s="72"/>
      <c r="AU8" s="72"/>
      <c r="AV8" s="72"/>
      <c r="AW8" s="72"/>
      <c r="AX8" s="72"/>
      <c r="AY8" s="72"/>
      <c r="AZ8" s="86"/>
      <c r="BA8" s="72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 t="e">
        <f>#REF!/60</f>
        <v>#REF!</v>
      </c>
      <c r="AS9" s="84" t="e">
        <f>#REF!/60</f>
        <v>#REF!</v>
      </c>
      <c r="AT9" s="84" t="e">
        <f>#REF!/60</f>
        <v>#REF!</v>
      </c>
      <c r="AU9" s="84" t="e">
        <f>#REF!/60</f>
        <v>#REF!</v>
      </c>
      <c r="AV9" s="84" t="e">
        <f>#REF!/60</f>
        <v>#REF!</v>
      </c>
      <c r="AW9" s="84" t="e">
        <f>#REF!/60</f>
        <v>#REF!</v>
      </c>
      <c r="AX9" s="84" t="e">
        <f>#REF!/60</f>
        <v>#REF!</v>
      </c>
      <c r="AY9" s="84" t="e">
        <f>#REF!/60</f>
        <v>#REF!</v>
      </c>
      <c r="AZ9" s="84" t="e">
        <f>#REF!/60</f>
        <v>#REF!</v>
      </c>
      <c r="BA9" s="84" t="e">
        <f>#REF!/60</f>
        <v>#REF!</v>
      </c>
    </row>
    <row r="10" spans="1:67">
      <c r="AN10" s="75"/>
      <c r="AZ10" s="51"/>
    </row>
    <row r="11" spans="1:67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77"/>
      <c r="H11" s="677"/>
      <c r="I11" s="677"/>
      <c r="J11" s="677"/>
      <c r="K11" s="677"/>
      <c r="L11" s="677"/>
      <c r="M11" s="677"/>
      <c r="N11" s="677"/>
      <c r="O11" s="677"/>
      <c r="P11" s="667"/>
      <c r="AN11" s="75"/>
      <c r="AZ11" s="51"/>
    </row>
    <row r="12" spans="1:67" ht="51">
      <c r="A12" s="676"/>
      <c r="B12" s="676"/>
      <c r="C12" s="470" t="s">
        <v>75</v>
      </c>
      <c r="D12" s="470" t="s">
        <v>50</v>
      </c>
      <c r="E12" s="470" t="s">
        <v>51</v>
      </c>
      <c r="F12" s="482" t="s">
        <v>40</v>
      </c>
      <c r="G12" s="482" t="s">
        <v>55</v>
      </c>
      <c r="H12" s="482" t="s">
        <v>56</v>
      </c>
      <c r="I12" s="482" t="s">
        <v>43</v>
      </c>
      <c r="J12" s="482" t="s">
        <v>44</v>
      </c>
      <c r="K12" s="482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25.5">
      <c r="A13" s="76" t="str">
        <f>A5</f>
        <v>Operations</v>
      </c>
      <c r="B13" s="77" t="str">
        <f>B5</f>
        <v>Light-Duty Truck, catalyst</v>
      </c>
      <c r="C13" s="78">
        <f>C5</f>
        <v>9</v>
      </c>
      <c r="D13" s="78">
        <v>35</v>
      </c>
      <c r="E13" s="78">
        <v>80</v>
      </c>
      <c r="F13" s="65">
        <f>C5*($E5*$F5+($G5))/453.59</f>
        <v>4.0423741853215382</v>
      </c>
      <c r="G13" s="65">
        <f>C5*($E5*$H5+($I5))/453.59</f>
        <v>0.36174603031409291</v>
      </c>
      <c r="H13" s="65">
        <f>C5*(($E5*$J5)+($K5)+($L5)+($N5)+(($M5+$O5)))/453.59</f>
        <v>0.18852453048295614</v>
      </c>
      <c r="I13" s="65">
        <f>C5*($E5*$P5+($Q5))/453.59</f>
        <v>6.6653720778540671E-3</v>
      </c>
      <c r="J13" s="65">
        <f>C5*(($E5*($R5+$T5+$U5))+($S5))/453.59</f>
        <v>7.6430438999038439E-2</v>
      </c>
      <c r="K13" s="65">
        <f>$C5*(($E5*($V5+$X5+$Y5))+($W5))/453.59</f>
        <v>3.3158398608079544E-2</v>
      </c>
      <c r="L13" s="65">
        <f>C5*E5*$B$25</f>
        <v>2.2929001291004843E-2</v>
      </c>
      <c r="M13" s="65">
        <f>C5*E5*$B$26</f>
        <v>5.6280275896102797E-3</v>
      </c>
      <c r="N13" s="65">
        <f>C5*($E5*$Z5+($AA5))/453.59</f>
        <v>480.96674963409646</v>
      </c>
      <c r="O13" s="65">
        <f>C5*($E5*$AB5+($AC5))/453.59</f>
        <v>4.9352049976623923E-3</v>
      </c>
      <c r="P13" s="65">
        <f>C5*($E5*$AD5+($AE5))/453.59</f>
        <v>1.3744501222701273E-2</v>
      </c>
      <c r="AN13" s="75"/>
      <c r="AZ13" s="51"/>
    </row>
    <row r="14" spans="1:67">
      <c r="A14" s="100" t="s">
        <v>117</v>
      </c>
      <c r="B14" s="100"/>
      <c r="C14" s="329">
        <f>SUM(C13:C13)</f>
        <v>9</v>
      </c>
      <c r="D14" s="100"/>
      <c r="E14" s="100"/>
      <c r="F14" s="67">
        <f t="shared" ref="F14:P14" si="2">SUM(F13:F13)</f>
        <v>4.0423741853215382</v>
      </c>
      <c r="G14" s="67">
        <f t="shared" si="2"/>
        <v>0.36174603031409291</v>
      </c>
      <c r="H14" s="67">
        <f t="shared" si="2"/>
        <v>0.18852453048295614</v>
      </c>
      <c r="I14" s="67">
        <f t="shared" si="2"/>
        <v>6.6653720778540671E-3</v>
      </c>
      <c r="J14" s="67">
        <f t="shared" si="2"/>
        <v>7.6430438999038439E-2</v>
      </c>
      <c r="K14" s="67">
        <f t="shared" si="2"/>
        <v>3.3158398608079544E-2</v>
      </c>
      <c r="L14" s="67">
        <f t="shared" si="2"/>
        <v>2.2929001291004843E-2</v>
      </c>
      <c r="M14" s="67">
        <f t="shared" si="2"/>
        <v>5.6280275896102797E-3</v>
      </c>
      <c r="N14" s="67">
        <f t="shared" si="2"/>
        <v>480.96674963409646</v>
      </c>
      <c r="O14" s="67">
        <f t="shared" si="2"/>
        <v>4.9352049976623923E-3</v>
      </c>
      <c r="P14" s="67">
        <f t="shared" si="2"/>
        <v>1.3744501222701273E-2</v>
      </c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618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(0.0022*(0.03/2)^0.91*(2/3)^1.02)</f>
        <v>3.1845835126395613E-5</v>
      </c>
    </row>
    <row r="26" spans="1:2">
      <c r="A26" s="74" t="s">
        <v>45</v>
      </c>
      <c r="B26" s="51">
        <f>(0.00054*(0.03/2)^0.91*(2/3)^1.02)</f>
        <v>7.8167049855698328E-6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firstPageNumber="16" orientation="landscape" useFirstPageNumber="1" r:id="rId1"/>
  <headerFooter alignWithMargins="0">
    <oddHeader>&amp;CTable A-37
Operations Worker Commute Emission Calculations
Sycamore to Peñasquitos 230 kV Transmission Line Project</oddHeader>
    <oddFooter>&amp;CA-37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4:L73"/>
  <sheetViews>
    <sheetView view="pageLayout" topLeftCell="A27" workbookViewId="0">
      <selection activeCell="C59" sqref="C59"/>
    </sheetView>
  </sheetViews>
  <sheetFormatPr defaultRowHeight="12.75"/>
  <cols>
    <col min="1" max="1" width="65.28515625" style="51" customWidth="1"/>
    <col min="2" max="2" width="11.7109375" style="51" customWidth="1"/>
    <col min="3" max="3" width="12.42578125" style="51" bestFit="1" customWidth="1"/>
    <col min="4" max="16384" width="9.140625" style="51"/>
  </cols>
  <sheetData>
    <row r="4" spans="1:12" s="84" customFormat="1">
      <c r="A4" s="3" t="s">
        <v>387</v>
      </c>
      <c r="B4" s="313"/>
      <c r="C4" s="314"/>
      <c r="D4" s="314"/>
      <c r="E4" s="314"/>
      <c r="F4" s="314"/>
      <c r="G4" s="314"/>
      <c r="H4" s="314"/>
      <c r="I4" s="314"/>
      <c r="J4" s="314"/>
      <c r="K4" s="314"/>
      <c r="L4" s="314"/>
    </row>
    <row r="5" spans="1:12" s="84" customFormat="1">
      <c r="A5" s="315"/>
      <c r="B5" s="313"/>
      <c r="C5" s="314"/>
      <c r="D5" s="314"/>
      <c r="E5" s="314"/>
      <c r="F5" s="314"/>
      <c r="G5" s="314"/>
      <c r="H5" s="314"/>
      <c r="I5" s="314"/>
      <c r="J5" s="314"/>
      <c r="K5" s="314"/>
      <c r="L5" s="314"/>
    </row>
    <row r="6" spans="1:12" s="84" customFormat="1">
      <c r="A6" s="316" t="s">
        <v>388</v>
      </c>
      <c r="B6" s="332"/>
      <c r="C6" s="333"/>
      <c r="D6" s="333"/>
      <c r="E6" s="314"/>
      <c r="F6" s="314"/>
      <c r="G6" s="314"/>
      <c r="H6" s="314"/>
      <c r="I6" s="314"/>
      <c r="J6" s="314"/>
      <c r="K6" s="314"/>
      <c r="L6" s="314"/>
    </row>
    <row r="7" spans="1:12" s="84" customFormat="1">
      <c r="A7" s="315" t="s">
        <v>389</v>
      </c>
      <c r="B7" s="332"/>
      <c r="C7" s="333"/>
      <c r="D7" s="333"/>
      <c r="E7" s="314"/>
      <c r="F7" s="314"/>
      <c r="G7" s="314"/>
      <c r="H7" s="314"/>
      <c r="I7" s="314"/>
      <c r="J7" s="314"/>
      <c r="K7" s="314"/>
      <c r="L7" s="314"/>
    </row>
    <row r="8" spans="1:12" s="84" customFormat="1">
      <c r="A8" s="87" t="s">
        <v>393</v>
      </c>
      <c r="B8" s="332"/>
      <c r="C8" s="333"/>
      <c r="D8" s="333"/>
      <c r="E8" s="333"/>
      <c r="F8" s="314"/>
      <c r="G8" s="314"/>
      <c r="H8" s="314"/>
      <c r="I8" s="314"/>
      <c r="J8" s="314"/>
      <c r="K8" s="314"/>
      <c r="L8" s="314"/>
    </row>
    <row r="9" spans="1:12" s="84" customFormat="1">
      <c r="A9" s="87" t="s">
        <v>390</v>
      </c>
      <c r="B9" s="338">
        <f>(213969*2)*0.046</f>
        <v>19685.148000000001</v>
      </c>
      <c r="C9" s="333" t="s">
        <v>391</v>
      </c>
      <c r="D9" s="333"/>
      <c r="E9" s="333"/>
      <c r="F9" s="314"/>
      <c r="G9" s="314"/>
      <c r="H9" s="314"/>
      <c r="I9" s="314"/>
      <c r="J9" s="314"/>
      <c r="K9" s="314"/>
      <c r="L9" s="314"/>
    </row>
    <row r="10" spans="1:12" s="84" customFormat="1">
      <c r="A10" s="87" t="s">
        <v>392</v>
      </c>
      <c r="B10" s="338">
        <v>33</v>
      </c>
      <c r="C10" s="333" t="s">
        <v>519</v>
      </c>
      <c r="D10" s="333"/>
      <c r="E10" s="333"/>
      <c r="F10" s="333"/>
      <c r="G10" s="333"/>
      <c r="H10" s="333"/>
      <c r="I10" s="333"/>
      <c r="J10" s="333"/>
      <c r="K10" s="333"/>
      <c r="L10" s="333"/>
    </row>
    <row r="11" spans="1:12" s="84" customFormat="1">
      <c r="A11" s="317" t="s">
        <v>338</v>
      </c>
      <c r="B11" s="332"/>
      <c r="C11" s="333"/>
      <c r="D11" s="333"/>
      <c r="E11" s="333"/>
      <c r="F11" s="333"/>
      <c r="G11" s="333"/>
      <c r="H11" s="333"/>
      <c r="I11" s="333"/>
      <c r="J11" s="333"/>
      <c r="K11" s="333"/>
      <c r="L11" s="333"/>
    </row>
    <row r="12" spans="1:12" s="84" customFormat="1">
      <c r="A12" s="87" t="s">
        <v>339</v>
      </c>
      <c r="B12" s="332"/>
      <c r="C12" s="333"/>
      <c r="D12" s="333"/>
      <c r="E12" s="333"/>
      <c r="F12" s="333"/>
      <c r="G12" s="333"/>
      <c r="H12" s="333"/>
      <c r="I12" s="333"/>
      <c r="J12" s="333"/>
      <c r="K12" s="333"/>
      <c r="L12" s="333"/>
    </row>
    <row r="13" spans="1:12" s="84" customFormat="1">
      <c r="A13" s="87" t="s">
        <v>330</v>
      </c>
      <c r="B13" s="332"/>
      <c r="C13" s="333"/>
      <c r="D13" s="333"/>
      <c r="E13" s="333"/>
      <c r="F13" s="314"/>
      <c r="G13" s="314"/>
      <c r="H13" s="314"/>
      <c r="I13" s="314"/>
      <c r="J13" s="314"/>
      <c r="K13" s="314"/>
      <c r="L13" s="314"/>
    </row>
    <row r="14" spans="1:12" s="84" customFormat="1">
      <c r="A14" s="317" t="s">
        <v>629</v>
      </c>
      <c r="B14" s="332"/>
      <c r="C14" s="333"/>
      <c r="D14" s="333"/>
      <c r="E14" s="333"/>
      <c r="F14" s="314"/>
      <c r="G14" s="314"/>
      <c r="H14" s="314"/>
      <c r="I14" s="314"/>
      <c r="J14" s="314"/>
      <c r="K14" s="314"/>
      <c r="L14" s="314"/>
    </row>
    <row r="15" spans="1:12" s="84" customFormat="1">
      <c r="A15" s="317" t="s">
        <v>627</v>
      </c>
      <c r="B15" s="332"/>
      <c r="C15" s="333"/>
      <c r="D15" s="333"/>
      <c r="E15" s="333"/>
      <c r="F15" s="314"/>
      <c r="G15" s="314"/>
      <c r="H15" s="314"/>
      <c r="I15" s="314"/>
      <c r="J15" s="314"/>
      <c r="K15" s="314"/>
      <c r="L15" s="314"/>
    </row>
    <row r="16" spans="1:12" s="84" customFormat="1">
      <c r="A16" s="317" t="s">
        <v>346</v>
      </c>
      <c r="B16" s="332"/>
      <c r="C16" s="333"/>
      <c r="D16" s="333"/>
      <c r="E16" s="333"/>
      <c r="F16" s="314"/>
      <c r="G16" s="314"/>
      <c r="H16" s="314"/>
      <c r="I16" s="314"/>
      <c r="J16" s="314"/>
      <c r="K16" s="314"/>
      <c r="L16" s="314"/>
    </row>
    <row r="17" spans="1:12" s="84" customFormat="1">
      <c r="A17" s="317" t="s">
        <v>342</v>
      </c>
      <c r="B17" s="332"/>
      <c r="C17" s="333"/>
      <c r="D17" s="333"/>
      <c r="E17" s="333"/>
      <c r="F17" s="314"/>
      <c r="G17" s="314"/>
      <c r="H17" s="314"/>
      <c r="I17" s="314"/>
      <c r="J17" s="314"/>
      <c r="K17" s="314"/>
      <c r="L17" s="314"/>
    </row>
    <row r="18" spans="1:12" s="84" customFormat="1">
      <c r="A18" s="317"/>
      <c r="B18" s="332"/>
      <c r="C18" s="333"/>
      <c r="D18" s="333"/>
      <c r="E18" s="333"/>
      <c r="F18" s="314"/>
      <c r="G18" s="314"/>
      <c r="H18" s="314"/>
      <c r="I18" s="314"/>
      <c r="J18" s="314"/>
      <c r="K18" s="314"/>
      <c r="L18" s="314"/>
    </row>
    <row r="19" spans="1:12" s="84" customFormat="1">
      <c r="A19" s="317" t="s">
        <v>332</v>
      </c>
      <c r="B19" s="332"/>
      <c r="C19" s="333"/>
      <c r="D19" s="333"/>
      <c r="E19" s="333"/>
      <c r="F19" s="314"/>
      <c r="G19" s="314"/>
      <c r="H19" s="314"/>
      <c r="I19" s="314"/>
      <c r="J19" s="314"/>
      <c r="K19" s="314"/>
      <c r="L19" s="314"/>
    </row>
    <row r="20" spans="1:12" s="84" customFormat="1">
      <c r="A20" s="317" t="s">
        <v>395</v>
      </c>
      <c r="B20" s="332"/>
      <c r="C20" s="333"/>
      <c r="D20" s="333"/>
      <c r="E20" s="333"/>
      <c r="F20" s="314"/>
      <c r="G20" s="314"/>
      <c r="H20" s="314"/>
      <c r="I20" s="314"/>
      <c r="J20" s="314"/>
      <c r="K20" s="314"/>
      <c r="L20" s="314"/>
    </row>
    <row r="21" spans="1:12" s="84" customFormat="1">
      <c r="A21" s="317"/>
      <c r="B21" s="332"/>
      <c r="C21" s="333"/>
      <c r="D21" s="333"/>
      <c r="E21" s="333"/>
      <c r="F21" s="314"/>
      <c r="G21" s="314"/>
      <c r="H21" s="314"/>
      <c r="I21" s="314"/>
      <c r="J21" s="314"/>
      <c r="K21" s="314"/>
      <c r="L21" s="314"/>
    </row>
    <row r="22" spans="1:12" s="84" customFormat="1">
      <c r="A22" s="317" t="s">
        <v>394</v>
      </c>
      <c r="B22" s="332" t="s">
        <v>44</v>
      </c>
      <c r="C22" s="333"/>
      <c r="D22" s="333"/>
      <c r="E22" s="333"/>
      <c r="F22" s="314"/>
      <c r="G22" s="314"/>
      <c r="H22" s="314"/>
      <c r="I22" s="314"/>
      <c r="J22" s="314"/>
      <c r="K22" s="314"/>
      <c r="L22" s="314"/>
    </row>
    <row r="23" spans="1:12" s="84" customFormat="1">
      <c r="A23" s="317"/>
      <c r="B23" s="679" t="s">
        <v>334</v>
      </c>
      <c r="C23" s="664" t="s">
        <v>335</v>
      </c>
      <c r="D23" s="679" t="s">
        <v>520</v>
      </c>
      <c r="E23" s="333"/>
      <c r="F23" s="314"/>
      <c r="G23" s="314"/>
      <c r="H23" s="314"/>
      <c r="I23" s="314"/>
      <c r="J23" s="314"/>
      <c r="K23" s="314"/>
      <c r="L23" s="314"/>
    </row>
    <row r="24" spans="1:12" s="84" customFormat="1">
      <c r="A24" s="317" t="s">
        <v>344</v>
      </c>
      <c r="B24" s="679"/>
      <c r="C24" s="664"/>
      <c r="D24" s="679"/>
      <c r="E24" s="333"/>
      <c r="F24" s="314"/>
      <c r="G24" s="314"/>
      <c r="H24" s="314"/>
      <c r="I24" s="314"/>
      <c r="J24" s="314"/>
      <c r="K24" s="314"/>
      <c r="L24" s="314"/>
    </row>
    <row r="25" spans="1:12" s="84" customFormat="1">
      <c r="A25" s="444">
        <f>(0.00112*(((12/5)^1.3)/(2/2)^1.4))</f>
        <v>3.4953658344389197E-3</v>
      </c>
      <c r="B25" s="444">
        <f>10*(0.00112*(((12/5)^1.3)/(2/2)^1.4)*(B9))/B10</f>
        <v>20.85054356517383</v>
      </c>
      <c r="C25" s="443">
        <f>0.39*B25</f>
        <v>8.1317119904177932</v>
      </c>
      <c r="D25" s="452" t="s">
        <v>131</v>
      </c>
      <c r="E25" s="333"/>
      <c r="F25" s="314"/>
      <c r="G25" s="314"/>
      <c r="H25" s="314"/>
      <c r="I25" s="314"/>
      <c r="J25" s="314"/>
      <c r="K25" s="314"/>
      <c r="L25" s="314"/>
    </row>
    <row r="26" spans="1:12" s="84" customFormat="1">
      <c r="A26" s="87"/>
      <c r="B26" s="444">
        <f>(0.00112*(((12/5)^1.3)/(2/2)^1.4)*(B9))/2000</f>
        <v>3.4403396882536817E-2</v>
      </c>
      <c r="C26" s="454">
        <f>0.39*B26</f>
        <v>1.3417324784189359E-2</v>
      </c>
      <c r="D26" s="455" t="s">
        <v>337</v>
      </c>
      <c r="E26" s="333"/>
      <c r="F26" s="314"/>
      <c r="G26" s="314"/>
      <c r="H26" s="314"/>
      <c r="I26" s="314"/>
      <c r="J26" s="314"/>
      <c r="K26" s="314"/>
      <c r="L26" s="314"/>
    </row>
    <row r="27" spans="1:12" s="84" customFormat="1">
      <c r="B27" s="332" t="s">
        <v>45</v>
      </c>
      <c r="C27" s="333"/>
      <c r="D27" s="333"/>
      <c r="E27" s="333"/>
      <c r="F27" s="314"/>
      <c r="G27" s="314"/>
      <c r="H27" s="314"/>
      <c r="I27" s="314"/>
      <c r="J27" s="314"/>
      <c r="K27" s="314"/>
      <c r="L27" s="314"/>
    </row>
    <row r="28" spans="1:12" s="84" customFormat="1">
      <c r="A28" s="51"/>
      <c r="B28" s="679" t="s">
        <v>334</v>
      </c>
      <c r="C28" s="664" t="s">
        <v>335</v>
      </c>
      <c r="D28" s="679" t="s">
        <v>520</v>
      </c>
      <c r="E28" s="333"/>
      <c r="F28" s="314"/>
      <c r="G28" s="314"/>
      <c r="H28" s="314"/>
      <c r="I28" s="314"/>
      <c r="J28" s="314"/>
      <c r="K28" s="314"/>
      <c r="L28" s="314"/>
    </row>
    <row r="29" spans="1:12">
      <c r="A29" s="51" t="s">
        <v>628</v>
      </c>
      <c r="B29" s="679"/>
      <c r="C29" s="664"/>
      <c r="D29" s="679"/>
      <c r="E29" s="84"/>
    </row>
    <row r="30" spans="1:12">
      <c r="B30" s="444">
        <f>0.21*B25</f>
        <v>4.3786141486865038</v>
      </c>
      <c r="C30" s="443">
        <f>0.39*B30</f>
        <v>1.7076595179877365</v>
      </c>
      <c r="D30" s="452" t="s">
        <v>131</v>
      </c>
    </row>
    <row r="31" spans="1:12">
      <c r="A31" s="316"/>
      <c r="B31" s="444">
        <f>0.21*B26</f>
        <v>7.224713345332731E-3</v>
      </c>
      <c r="C31" s="454">
        <f>0.39*B31</f>
        <v>2.8176382046797652E-3</v>
      </c>
      <c r="D31" s="455" t="s">
        <v>337</v>
      </c>
    </row>
    <row r="32" spans="1:12" ht="38.25">
      <c r="A32" s="634" t="s">
        <v>650</v>
      </c>
      <c r="B32" s="332"/>
      <c r="C32" s="333"/>
      <c r="D32" s="333"/>
    </row>
    <row r="33" spans="1:7">
      <c r="A33" s="315"/>
      <c r="B33" s="313"/>
      <c r="C33" s="314"/>
      <c r="D33" s="314"/>
    </row>
    <row r="34" spans="1:7">
      <c r="A34" s="315"/>
      <c r="B34" s="313"/>
      <c r="C34" s="314"/>
      <c r="D34" s="314"/>
    </row>
    <row r="35" spans="1:7">
      <c r="A35" s="316" t="s">
        <v>508</v>
      </c>
      <c r="B35" s="332"/>
      <c r="C35" s="333"/>
      <c r="D35" s="333"/>
    </row>
    <row r="36" spans="1:7">
      <c r="A36" s="315" t="s">
        <v>345</v>
      </c>
    </row>
    <row r="37" spans="1:7">
      <c r="A37" s="317" t="s">
        <v>338</v>
      </c>
    </row>
    <row r="38" spans="1:7">
      <c r="A38" s="87" t="s">
        <v>339</v>
      </c>
    </row>
    <row r="39" spans="1:7">
      <c r="A39" s="87" t="s">
        <v>330</v>
      </c>
    </row>
    <row r="40" spans="1:7">
      <c r="A40" s="317" t="s">
        <v>340</v>
      </c>
    </row>
    <row r="41" spans="1:7">
      <c r="A41" s="317" t="s">
        <v>341</v>
      </c>
    </row>
    <row r="42" spans="1:7">
      <c r="A42" s="317" t="s">
        <v>346</v>
      </c>
    </row>
    <row r="43" spans="1:7">
      <c r="A43" s="317" t="s">
        <v>342</v>
      </c>
      <c r="E43" s="84"/>
    </row>
    <row r="44" spans="1:7">
      <c r="A44" s="317" t="s">
        <v>343</v>
      </c>
      <c r="E44" s="84"/>
    </row>
    <row r="45" spans="1:7">
      <c r="A45" s="317" t="s">
        <v>332</v>
      </c>
      <c r="E45" s="84"/>
    </row>
    <row r="46" spans="1:7">
      <c r="A46" s="317" t="s">
        <v>395</v>
      </c>
      <c r="E46" s="84"/>
    </row>
    <row r="47" spans="1:7">
      <c r="A47" s="317" t="s">
        <v>653</v>
      </c>
      <c r="B47" s="318">
        <f>4500*1600/2000</f>
        <v>3600</v>
      </c>
      <c r="C47" s="333" t="s">
        <v>396</v>
      </c>
      <c r="E47" s="614"/>
      <c r="F47" s="614"/>
      <c r="G47" s="84"/>
    </row>
    <row r="48" spans="1:7">
      <c r="A48" s="317" t="s">
        <v>347</v>
      </c>
      <c r="B48" s="532"/>
      <c r="C48" s="532"/>
      <c r="D48" s="532"/>
      <c r="E48" s="84"/>
    </row>
    <row r="49" spans="1:5">
      <c r="A49" s="317"/>
      <c r="B49" s="532"/>
      <c r="C49" s="532"/>
      <c r="D49" s="532"/>
      <c r="E49" s="84"/>
    </row>
    <row r="50" spans="1:5">
      <c r="A50" s="317"/>
      <c r="B50" s="532" t="s">
        <v>44</v>
      </c>
      <c r="C50" s="532"/>
      <c r="D50" s="532"/>
    </row>
    <row r="51" spans="1:5">
      <c r="A51" s="317"/>
      <c r="B51" s="630" t="s">
        <v>334</v>
      </c>
      <c r="C51" s="630" t="s">
        <v>335</v>
      </c>
      <c r="D51" s="630" t="s">
        <v>520</v>
      </c>
    </row>
    <row r="52" spans="1:5">
      <c r="A52" s="317" t="s">
        <v>344</v>
      </c>
      <c r="B52" s="453">
        <f>10*(0.00112*(((12/5)^1.3)/(2/2)^1.4)*($B$47))/30</f>
        <v>4.1944390013267041</v>
      </c>
      <c r="C52" s="453">
        <f>0.39*B52</f>
        <v>1.6358312105174146</v>
      </c>
      <c r="D52" s="455" t="s">
        <v>131</v>
      </c>
    </row>
    <row r="53" spans="1:5">
      <c r="B53" s="453">
        <f>(0.00112*(((12/5)^1.3)/(2/2)^1.4)*($B$47))/2000</f>
        <v>6.2916585019900557E-3</v>
      </c>
      <c r="C53" s="453">
        <f>0.39*B53</f>
        <v>2.4537468157761217E-3</v>
      </c>
      <c r="D53" s="455" t="s">
        <v>337</v>
      </c>
    </row>
    <row r="54" spans="1:5">
      <c r="B54" s="532" t="s">
        <v>45</v>
      </c>
      <c r="C54" s="532"/>
      <c r="D54" s="532"/>
    </row>
    <row r="55" spans="1:5">
      <c r="B55" s="630" t="s">
        <v>334</v>
      </c>
      <c r="C55" s="630" t="s">
        <v>335</v>
      </c>
      <c r="D55" s="630" t="s">
        <v>520</v>
      </c>
    </row>
    <row r="56" spans="1:5">
      <c r="B56" s="453">
        <f>0.21*B52</f>
        <v>0.88083219027860782</v>
      </c>
      <c r="C56" s="453">
        <f>0.39*B56</f>
        <v>0.34352455420865707</v>
      </c>
      <c r="D56" s="455" t="s">
        <v>131</v>
      </c>
    </row>
    <row r="57" spans="1:5">
      <c r="B57" s="453">
        <f>0.21*B53</f>
        <v>1.3212482854179117E-3</v>
      </c>
      <c r="C57" s="453">
        <f>0.39*B57</f>
        <v>5.1528683131298557E-4</v>
      </c>
      <c r="D57" s="455" t="s">
        <v>337</v>
      </c>
    </row>
    <row r="58" spans="1:5">
      <c r="A58" s="70"/>
      <c r="B58" s="589"/>
      <c r="C58" s="589"/>
      <c r="D58" s="589"/>
    </row>
    <row r="59" spans="1:5">
      <c r="A59" s="70"/>
      <c r="B59" s="635"/>
      <c r="C59" s="635"/>
      <c r="D59" s="318"/>
    </row>
    <row r="60" spans="1:5">
      <c r="A60" s="636"/>
      <c r="B60" s="635"/>
      <c r="C60" s="635"/>
      <c r="D60" s="318"/>
    </row>
    <row r="61" spans="1:5" ht="38.25">
      <c r="A61" s="634" t="s">
        <v>650</v>
      </c>
      <c r="B61" s="332"/>
      <c r="C61" s="333"/>
      <c r="D61" s="333"/>
    </row>
    <row r="62" spans="1:5">
      <c r="A62" s="317"/>
      <c r="B62" s="332"/>
      <c r="C62" s="333"/>
      <c r="D62" s="333"/>
    </row>
    <row r="63" spans="1:5">
      <c r="A63" s="87"/>
      <c r="B63" s="332"/>
      <c r="C63" s="333"/>
      <c r="D63" s="333"/>
    </row>
    <row r="64" spans="1:5">
      <c r="A64" s="87"/>
      <c r="B64" s="332"/>
      <c r="C64" s="333"/>
      <c r="D64" s="333"/>
    </row>
    <row r="65" spans="1:4">
      <c r="A65" s="317"/>
      <c r="B65" s="332"/>
      <c r="C65" s="333"/>
      <c r="D65" s="333"/>
    </row>
    <row r="66" spans="1:4">
      <c r="A66" s="317"/>
      <c r="B66" s="332"/>
      <c r="C66" s="333"/>
      <c r="D66" s="333"/>
    </row>
    <row r="67" spans="1:4">
      <c r="A67" s="317"/>
      <c r="B67" s="332"/>
      <c r="C67" s="333"/>
      <c r="D67" s="333"/>
    </row>
    <row r="68" spans="1:4">
      <c r="A68" s="317"/>
      <c r="B68" s="332"/>
      <c r="C68" s="333"/>
      <c r="D68" s="333"/>
    </row>
    <row r="69" spans="1:4">
      <c r="A69" s="317"/>
      <c r="B69" s="332"/>
      <c r="C69" s="333"/>
      <c r="D69" s="333"/>
    </row>
    <row r="70" spans="1:4">
      <c r="A70" s="317"/>
      <c r="B70" s="332"/>
      <c r="C70" s="333"/>
      <c r="D70" s="333"/>
    </row>
    <row r="71" spans="1:4">
      <c r="A71" s="317"/>
      <c r="B71" s="332"/>
      <c r="C71" s="333"/>
      <c r="D71" s="333"/>
    </row>
    <row r="72" spans="1:4">
      <c r="A72" s="317"/>
      <c r="B72" s="318"/>
      <c r="C72" s="333"/>
      <c r="D72" s="333"/>
    </row>
    <row r="73" spans="1:4">
      <c r="A73" s="317"/>
      <c r="B73" s="332"/>
      <c r="C73" s="333"/>
      <c r="D73" s="333"/>
    </row>
  </sheetData>
  <mergeCells count="6">
    <mergeCell ref="B23:B24"/>
    <mergeCell ref="C23:C24"/>
    <mergeCell ref="D23:D24"/>
    <mergeCell ref="B28:B29"/>
    <mergeCell ref="C28:C29"/>
    <mergeCell ref="D28:D29"/>
  </mergeCells>
  <pageMargins left="0.7" right="0.7" top="1.4479166666666667" bottom="0.75" header="0.3" footer="0.3"/>
  <pageSetup scale="56" orientation="landscape" r:id="rId1"/>
  <headerFooter>
    <oddHeader>&amp;C
Table A-4
Fugitive Dust Emission Calculations
Sycamore to Peñasquitos 230 kV Transmission Line Project
Segment A</oddHeader>
    <oddFooter>&amp;CA-4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2:G7"/>
  <sheetViews>
    <sheetView view="pageLayout" workbookViewId="0">
      <selection activeCell="A19" sqref="A19"/>
    </sheetView>
  </sheetViews>
  <sheetFormatPr defaultRowHeight="12.75"/>
  <cols>
    <col min="1" max="1" width="28.85546875" customWidth="1"/>
  </cols>
  <sheetData>
    <row r="2" spans="1:7">
      <c r="A2" s="3" t="s">
        <v>649</v>
      </c>
    </row>
    <row r="3" spans="1:7">
      <c r="A3" s="477"/>
      <c r="B3" s="735" t="s">
        <v>350</v>
      </c>
      <c r="C3" s="736"/>
      <c r="D3" s="736"/>
      <c r="E3" s="736"/>
      <c r="F3" s="736"/>
      <c r="G3" s="736"/>
    </row>
    <row r="4" spans="1:7">
      <c r="A4" s="478" t="s">
        <v>324</v>
      </c>
      <c r="B4" s="478" t="s">
        <v>42</v>
      </c>
      <c r="C4" s="478" t="s">
        <v>40</v>
      </c>
      <c r="D4" s="478" t="s">
        <v>55</v>
      </c>
      <c r="E4" s="478" t="s">
        <v>43</v>
      </c>
      <c r="F4" s="478" t="s">
        <v>44</v>
      </c>
      <c r="G4" s="478" t="s">
        <v>45</v>
      </c>
    </row>
    <row r="5" spans="1:7">
      <c r="A5" s="312" t="s">
        <v>507</v>
      </c>
      <c r="B5" s="308">
        <f>'Operational Trucks'!U15</f>
        <v>8.0386317014640593E-2</v>
      </c>
      <c r="C5" s="308">
        <f>'Operational Trucks'!S15</f>
        <v>0.37315725686315693</v>
      </c>
      <c r="D5" s="308">
        <f>'Operational Trucks'!T15</f>
        <v>1.0651309837158471</v>
      </c>
      <c r="E5" s="308">
        <f>'Operational Trucks'!V15</f>
        <v>2.5287358134424877E-3</v>
      </c>
      <c r="F5" s="308">
        <f>'Operational Trucks'!W15+'Operational Trucks'!Y15</f>
        <v>0.11934357006710691</v>
      </c>
      <c r="G5" s="308">
        <f>'Operational Trucks'!X15+'Operational Trucks'!Z15</f>
        <v>6.2953682094077881E-2</v>
      </c>
    </row>
    <row r="6" spans="1:7" ht="12.75" customHeight="1">
      <c r="A6" s="312" t="s">
        <v>120</v>
      </c>
      <c r="B6" s="308">
        <f>'Operational Worker Trips'!H14</f>
        <v>0.18852453048295614</v>
      </c>
      <c r="C6" s="308">
        <f>'Operational Worker Trips'!F14</f>
        <v>4.0423741853215382</v>
      </c>
      <c r="D6" s="308">
        <f>'Operational Worker Trips'!G14</f>
        <v>0.36174603031409291</v>
      </c>
      <c r="E6" s="308">
        <f>'Operational Worker Trips'!I14</f>
        <v>6.6653720778540671E-3</v>
      </c>
      <c r="F6" s="308">
        <f>'Operational Worker Trips'!J14+'Operational Worker Trips'!L14</f>
        <v>9.9359440290043288E-2</v>
      </c>
      <c r="G6" s="308">
        <f>'Operational Worker Trips'!K14+'Operational Worker Trips'!M14</f>
        <v>3.8786426197689822E-2</v>
      </c>
    </row>
    <row r="7" spans="1:7">
      <c r="A7" s="331" t="s">
        <v>326</v>
      </c>
      <c r="B7" s="311">
        <f t="shared" ref="B7:G7" si="0">SUM(B5:B6)</f>
        <v>0.26891084749759675</v>
      </c>
      <c r="C7" s="311">
        <f t="shared" si="0"/>
        <v>4.4155314421846956</v>
      </c>
      <c r="D7" s="311">
        <f t="shared" si="0"/>
        <v>1.42687701402994</v>
      </c>
      <c r="E7" s="311">
        <f t="shared" si="0"/>
        <v>9.1941078912965539E-3</v>
      </c>
      <c r="F7" s="311">
        <f t="shared" si="0"/>
        <v>0.2187030103571502</v>
      </c>
      <c r="G7" s="311">
        <f t="shared" si="0"/>
        <v>0.1017401082917677</v>
      </c>
    </row>
  </sheetData>
  <mergeCells count="1">
    <mergeCell ref="B3:G3"/>
  </mergeCells>
  <pageMargins left="0.7" right="0.7" top="0.89583333333333337" bottom="0.75" header="0.3" footer="0.3"/>
  <pageSetup orientation="portrait" r:id="rId1"/>
  <headerFooter>
    <oddHeader>&amp;CTable A-38
Operational Emissions Summary
Sycamore to Peñasquitos 230 kV Transmission Line Project</oddHeader>
    <oddFooter>&amp;CA-32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8"/>
  <sheetViews>
    <sheetView view="pageLayout" topLeftCell="A10" zoomScale="60" zoomScaleNormal="75" zoomScalePageLayoutView="60" workbookViewId="0">
      <selection activeCell="O19" sqref="O19:O2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9.28515625" style="1" customWidth="1"/>
    <col min="5" max="10" width="14.85546875" style="2" hidden="1" customWidth="1"/>
    <col min="11" max="11" width="13.7109375" style="2" customWidth="1"/>
    <col min="12" max="12" width="13.28515625" style="2" customWidth="1"/>
    <col min="13" max="13" width="13.140625" style="2" customWidth="1"/>
    <col min="14" max="14" width="12" style="3" hidden="1" customWidth="1"/>
    <col min="15" max="15" width="11.140625" customWidth="1"/>
    <col min="16" max="16" width="8.42578125" hidden="1" customWidth="1"/>
    <col min="17" max="17" width="10.28515625" style="4" hidden="1" customWidth="1"/>
    <col min="18" max="22" width="0" style="4" hidden="1" customWidth="1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41" customWidth="1"/>
  </cols>
  <sheetData>
    <row r="1" spans="1:25">
      <c r="A1" s="3" t="s">
        <v>552</v>
      </c>
    </row>
    <row r="3" spans="1:25">
      <c r="A3" s="7"/>
      <c r="B3" s="8"/>
      <c r="C3" s="8"/>
      <c r="D3" s="8"/>
      <c r="E3" s="643" t="s">
        <v>0</v>
      </c>
      <c r="F3" s="644"/>
      <c r="G3" s="644"/>
      <c r="H3" s="644"/>
      <c r="I3" s="644"/>
      <c r="J3" s="644"/>
      <c r="K3" s="644"/>
      <c r="L3" s="644"/>
      <c r="M3" s="540"/>
      <c r="N3" s="7"/>
      <c r="O3" s="7"/>
      <c r="P3" s="7"/>
      <c r="Q3" s="645" t="s">
        <v>1</v>
      </c>
      <c r="R3" s="644"/>
      <c r="S3" s="644"/>
      <c r="T3" s="644"/>
      <c r="U3" s="644"/>
      <c r="V3" s="644"/>
      <c r="W3" s="644"/>
      <c r="X3" s="644"/>
      <c r="Y3" s="10"/>
    </row>
    <row r="4" spans="1:25" ht="53.25" customHeight="1">
      <c r="A4" s="477" t="s">
        <v>300</v>
      </c>
      <c r="B4" s="478" t="s">
        <v>3</v>
      </c>
      <c r="C4" s="478" t="s">
        <v>4</v>
      </c>
      <c r="D4" s="478" t="s">
        <v>5</v>
      </c>
      <c r="E4" s="479" t="s">
        <v>366</v>
      </c>
      <c r="F4" s="479" t="s">
        <v>370</v>
      </c>
      <c r="G4" s="479" t="s">
        <v>369</v>
      </c>
      <c r="H4" s="479" t="s">
        <v>368</v>
      </c>
      <c r="I4" s="479" t="s">
        <v>367</v>
      </c>
      <c r="J4" s="479" t="s">
        <v>371</v>
      </c>
      <c r="K4" s="479" t="s">
        <v>523</v>
      </c>
      <c r="L4" s="479" t="s">
        <v>524</v>
      </c>
      <c r="M4" s="479" t="s">
        <v>525</v>
      </c>
      <c r="N4" s="478" t="s">
        <v>6</v>
      </c>
      <c r="O4" s="478" t="s">
        <v>551</v>
      </c>
      <c r="P4" s="478" t="s">
        <v>8</v>
      </c>
      <c r="Q4" s="480" t="s">
        <v>550</v>
      </c>
      <c r="R4" s="480" t="s">
        <v>549</v>
      </c>
      <c r="S4" s="480" t="s">
        <v>548</v>
      </c>
      <c r="T4" s="480" t="s">
        <v>547</v>
      </c>
      <c r="U4" s="480" t="s">
        <v>546</v>
      </c>
      <c r="V4" s="480" t="s">
        <v>545</v>
      </c>
      <c r="W4" s="481" t="s">
        <v>544</v>
      </c>
      <c r="X4" s="480" t="s">
        <v>543</v>
      </c>
      <c r="Y4" s="480" t="s">
        <v>542</v>
      </c>
    </row>
    <row r="5" spans="1:25" s="3" customFormat="1" hidden="1">
      <c r="A5" s="12" t="s">
        <v>18</v>
      </c>
      <c r="B5" s="13"/>
      <c r="C5" s="13"/>
      <c r="D5" s="13"/>
      <c r="E5" s="14"/>
      <c r="F5" s="14"/>
      <c r="G5" s="14"/>
      <c r="H5" s="14"/>
      <c r="I5" s="14"/>
      <c r="J5" s="14"/>
      <c r="K5" s="14"/>
      <c r="L5" s="14"/>
      <c r="M5" s="14"/>
      <c r="N5" s="12"/>
      <c r="O5" s="12"/>
      <c r="P5" s="12"/>
      <c r="Q5" s="15"/>
      <c r="R5" s="15"/>
      <c r="S5" s="15"/>
      <c r="T5" s="15"/>
      <c r="U5" s="15"/>
      <c r="V5" s="15"/>
      <c r="W5" s="16"/>
      <c r="X5" s="15"/>
      <c r="Y5" s="15"/>
    </row>
    <row r="6" spans="1:25" s="3" customFormat="1" hidden="1">
      <c r="A6" s="12"/>
      <c r="B6" s="13"/>
      <c r="C6" s="13"/>
      <c r="D6" s="13"/>
      <c r="E6" s="14"/>
      <c r="F6" s="14"/>
      <c r="G6" s="14"/>
      <c r="H6" s="14"/>
      <c r="I6" s="14"/>
      <c r="J6" s="14"/>
      <c r="K6" s="14"/>
      <c r="L6" s="14"/>
      <c r="M6" s="14"/>
      <c r="N6" s="12"/>
      <c r="O6" s="12"/>
      <c r="P6" s="12"/>
      <c r="Q6" s="15"/>
      <c r="R6" s="15"/>
      <c r="S6" s="15"/>
      <c r="T6" s="15"/>
      <c r="U6" s="15"/>
      <c r="V6" s="15"/>
      <c r="W6" s="16"/>
      <c r="X6" s="15"/>
      <c r="Y6" s="15"/>
    </row>
    <row r="7" spans="1:25" s="3" customFormat="1">
      <c r="A7" s="12" t="s">
        <v>541</v>
      </c>
      <c r="B7" s="19"/>
      <c r="C7" s="13"/>
      <c r="D7" s="13"/>
      <c r="E7" s="14"/>
      <c r="F7" s="14"/>
      <c r="G7" s="14"/>
      <c r="H7" s="14"/>
      <c r="I7" s="14"/>
      <c r="J7" s="14"/>
      <c r="K7" s="14"/>
      <c r="L7" s="14"/>
      <c r="M7" s="14"/>
      <c r="N7" s="17"/>
      <c r="O7" s="17"/>
      <c r="P7" s="17"/>
      <c r="Q7" s="15"/>
      <c r="R7" s="15"/>
      <c r="S7" s="15"/>
      <c r="T7" s="15"/>
      <c r="U7" s="15"/>
      <c r="V7" s="15"/>
      <c r="W7" s="16"/>
      <c r="X7" s="15"/>
      <c r="Y7" s="15"/>
    </row>
    <row r="8" spans="1:25" s="3" customFormat="1">
      <c r="A8" s="23" t="s">
        <v>353</v>
      </c>
      <c r="B8" s="19" t="s">
        <v>20</v>
      </c>
      <c r="C8" s="20">
        <v>175</v>
      </c>
      <c r="D8" s="20">
        <v>0.38</v>
      </c>
      <c r="E8" s="21">
        <v>4.3256007659526006E-3</v>
      </c>
      <c r="F8" s="556">
        <v>4.8835396909419744E-2</v>
      </c>
      <c r="G8" s="556">
        <v>0.16205321223398358</v>
      </c>
      <c r="H8" s="21">
        <v>1.5858778701522102E-4</v>
      </c>
      <c r="I8" s="556">
        <v>6.1483953578778193E-4</v>
      </c>
      <c r="J8" s="23">
        <v>5.6565237292475806E-4</v>
      </c>
      <c r="K8" s="24">
        <v>16.040850696664478</v>
      </c>
      <c r="L8" s="21">
        <f>0.0403*0.00492436720173236</f>
        <v>1.9845199822981412E-4</v>
      </c>
      <c r="M8" s="25">
        <v>1.539505516222844E-2</v>
      </c>
      <c r="N8" s="336">
        <v>1</v>
      </c>
      <c r="O8" s="468">
        <v>984</v>
      </c>
      <c r="P8" s="37"/>
      <c r="Q8" s="28">
        <v>2.1281955768486793E-3</v>
      </c>
      <c r="R8" s="28">
        <v>2.4027015279434516E-2</v>
      </c>
      <c r="S8" s="28">
        <v>7.9730180419119917E-2</v>
      </c>
      <c r="T8" s="28">
        <v>7.802519121148874E-5</v>
      </c>
      <c r="U8" s="28">
        <v>3.025010516075887E-4</v>
      </c>
      <c r="V8" s="28">
        <v>2.7830096747898098E-4</v>
      </c>
      <c r="W8" s="426">
        <f t="shared" ref="W8:Y9" si="0">K8*$O8/(2000*1.1023)</f>
        <v>7.1596648305896062</v>
      </c>
      <c r="X8" s="426">
        <f t="shared" si="0"/>
        <v>8.8576960109832661E-5</v>
      </c>
      <c r="Y8" s="426">
        <f t="shared" si="0"/>
        <v>6.8714207927210317E-3</v>
      </c>
    </row>
    <row r="9" spans="1:25" s="3" customFormat="1">
      <c r="A9" s="18" t="s">
        <v>354</v>
      </c>
      <c r="B9" s="19" t="s">
        <v>20</v>
      </c>
      <c r="C9" s="20">
        <v>175</v>
      </c>
      <c r="D9" s="20">
        <v>0.38</v>
      </c>
      <c r="E9" s="21">
        <f>0.528/453.59</f>
        <v>1.1640468264291542E-3</v>
      </c>
      <c r="F9" s="556" t="e">
        <f>IF($C9&lt;11,#REF!,IF($C9&lt;25,#REF!,IF($C9&lt;50,#REF!,IF($C9&lt;75,#REF!,IF($C9&lt;100,#REF!,IF($C9&lt;175,#REF!,IF($C9&lt;300,#REF!,IF($C9&lt;600,#REF!,"!"))))))))</f>
        <v>#REF!</v>
      </c>
      <c r="G9" s="556" t="e">
        <f>IF($C9&lt;11,#REF!,IF($C9&lt;25,#REF!,IF($C9&lt;50,#REF!,IF($C9&lt;75,#REF!,IF($C9&lt;100,#REF!,IF($C9&lt;175,#REF!,IF($C9&lt;300,#REF!,IF($C9&lt;600,#REF!,"!"))))))))</f>
        <v>#REF!</v>
      </c>
      <c r="H9" s="21">
        <f>0.006/453.59</f>
        <v>1.3227804845785844E-5</v>
      </c>
      <c r="I9" s="556" t="e">
        <f>IF($C9&lt;11,#REF!,IF($C9&lt;25,#REF!,IF($C9&lt;50,#REF!,IF($C9&lt;75,#REF!,IF($C9&lt;100,#REF!,IF($C9&lt;175,#REF!,IF($C9&lt;300,#REF!,IF($C9&lt;600,#REF!,"!"))))))))</f>
        <v>#REF!</v>
      </c>
      <c r="J9" s="23" t="e">
        <f>0.89*I9</f>
        <v>#REF!</v>
      </c>
      <c r="K9" s="24">
        <v>16.040850696664478</v>
      </c>
      <c r="L9" s="21">
        <f>0.0403*0.00492436720173236</f>
        <v>1.9845199822981412E-4</v>
      </c>
      <c r="M9" s="25">
        <v>8.6151344797178115E-4</v>
      </c>
      <c r="N9" s="336">
        <v>2</v>
      </c>
      <c r="O9" s="30">
        <v>2400</v>
      </c>
      <c r="P9" s="307"/>
      <c r="Q9" s="28">
        <v>1.3968561917149852E-3</v>
      </c>
      <c r="R9" s="28">
        <v>6.8783068783068784E-3</v>
      </c>
      <c r="S9" s="28">
        <v>1.088227513227513E-2</v>
      </c>
      <c r="T9" s="28">
        <v>1.5873365814943013E-5</v>
      </c>
      <c r="U9" s="28">
        <v>3.9682539682539683E-4</v>
      </c>
      <c r="V9" s="28">
        <v>3.5317460317460314E-4</v>
      </c>
      <c r="W9" s="426">
        <f t="shared" si="0"/>
        <v>17.46259714777953</v>
      </c>
      <c r="X9" s="426">
        <f t="shared" si="0"/>
        <v>2.1604136612154309E-4</v>
      </c>
      <c r="Y9" s="426">
        <f t="shared" si="0"/>
        <v>9.378718475606799E-4</v>
      </c>
    </row>
    <row r="10" spans="1:25" s="3" customFormat="1">
      <c r="A10" s="18" t="s">
        <v>19</v>
      </c>
      <c r="B10" s="19" t="s">
        <v>20</v>
      </c>
      <c r="C10" s="20">
        <v>78</v>
      </c>
      <c r="D10" s="20">
        <f>VLOOKUP(A10,'[1]Offroad Tiers LF'!$B$6:$C$40,2,FALSE)</f>
        <v>0.48</v>
      </c>
      <c r="E10" s="21">
        <f>0.744/453.59</f>
        <v>1.6402478008774445E-3</v>
      </c>
      <c r="F10" s="556" t="e">
        <f>IF($C10&lt;11,#REF!,IF($C10&lt;25,#REF!,IF($C10&lt;50,#REF!,IF($C10&lt;75,#REF!,IF($C10&lt;100,#REF!,IF($C10&lt;175,#REF!,IF($C10&lt;300,#REF!,IF($C10&lt;600,#REF!,"!"))))))))</f>
        <v>#REF!</v>
      </c>
      <c r="G10" s="556" t="e">
        <f>IF($C10&lt;11,#REF!,IF($C10&lt;25,#REF!,IF($C10&lt;50,#REF!,IF($C10&lt;75,#REF!,IF($C10&lt;100,#REF!,IF($C10&lt;175,#REF!,IF($C10&lt;300,#REF!,IF($C10&lt;600,#REF!,"!"))))))))</f>
        <v>#REF!</v>
      </c>
      <c r="H10" s="21">
        <f>0.006/453.59</f>
        <v>1.3227804845785844E-5</v>
      </c>
      <c r="I10" s="556" t="e">
        <f>IF($C10&lt;11,#REF!,IF($C10&lt;25,#REF!,IF($C10&lt;50,#REF!,IF($C10&lt;75,#REF!,IF($C10&lt;100,#REF!,IF($C10&lt;175,#REF!,IF($C10&lt;300,#REF!,IF($C10&lt;600,#REF!,"!"))))))))</f>
        <v>#REF!</v>
      </c>
      <c r="J10" s="23" t="e">
        <f>0.89*I10</f>
        <v>#REF!</v>
      </c>
      <c r="K10" s="24">
        <f>568.299/453.59</f>
        <v>1.2528913776758748</v>
      </c>
      <c r="L10" s="21">
        <f>0.067/453.59</f>
        <v>1.4771048744460858E-4</v>
      </c>
      <c r="M10" s="25">
        <v>9.8885030864197514E-4</v>
      </c>
      <c r="N10" s="26">
        <v>1</v>
      </c>
      <c r="O10" s="30">
        <v>5560</v>
      </c>
      <c r="P10" s="27">
        <v>125</v>
      </c>
      <c r="Q10" s="28">
        <v>4.5598888864392959E-3</v>
      </c>
      <c r="R10" s="28">
        <v>2.2676366843033511E-2</v>
      </c>
      <c r="S10" s="28">
        <v>2.8936882716049377E-2</v>
      </c>
      <c r="T10" s="28">
        <v>3.6773297471284647E-5</v>
      </c>
      <c r="U10" s="28">
        <v>1.8386243386243387E-3</v>
      </c>
      <c r="V10" s="28">
        <v>1.6363756613756613E-3</v>
      </c>
      <c r="W10" s="426">
        <f t="shared" ref="W10:Y11" si="1">$C10*$D10*K10*$O10/(2000*1.1023)</f>
        <v>118.30258898749307</v>
      </c>
      <c r="X10" s="426">
        <f t="shared" si="1"/>
        <v>1.3947364788891123E-2</v>
      </c>
      <c r="Y10" s="426">
        <f t="shared" si="1"/>
        <v>9.3370864959125846E-2</v>
      </c>
    </row>
    <row r="11" spans="1:25" s="3" customFormat="1">
      <c r="A11" s="18" t="s">
        <v>212</v>
      </c>
      <c r="B11" s="19" t="s">
        <v>20</v>
      </c>
      <c r="C11" s="20">
        <v>97</v>
      </c>
      <c r="D11" s="20">
        <v>0.37</v>
      </c>
      <c r="E11" s="21">
        <f>0.576/453.59</f>
        <v>1.2698692651954408E-3</v>
      </c>
      <c r="F11" s="556">
        <f>IF($C11&lt;11,'[9]Offroad Tiers EF (2)'!$AN$4,IF($C11&lt;25,'[9]Offroad Tiers EF (2)'!$AN$5,IF($C11&lt;50,'[9]Offroad Tiers EF (2)'!$AN$6,IF($C11&lt;75,'[9]Offroad Tiers EF (2)'!$AN$7,IF($C11&lt;100,'[9]Offroad Tiers EF (2)'!$AN$8,IF($C11&lt;175,'[9]Offroad Tiers EF (2)'!$AN$9,IF($C11&lt;300,'[9]Offroad Tiers EF (2)'!$AN$10,IF($C11&lt;600,'[9]Offroad Tiers EF (2)'!$AN$11,"!"))))))))</f>
        <v>8.1569664902998232E-3</v>
      </c>
      <c r="G11" s="556">
        <f>IF($C11&lt;11,'[9]Offroad Tiers EF (2)'!$AM$4,IF($C11&lt;25,'[9]Offroad Tiers EF (2)'!$AM$5,IF($C11&lt;50,'[9]Offroad Tiers EF (2)'!$AM$6,IF($C11&lt;75,'[9]Offroad Tiers EF (2)'!$AM$7,IF($C11&lt;100,'[9]Offroad Tiers EF (2)'!$AM$8,IF($C11&lt;175,'[9]Offroad Tiers EF (2)'!$AM$9,IF($C11&lt;300,'[9]Offroad Tiers EF (2)'!$AM$10,IF($C11&lt;600,'[9]Offroad Tiers EF (2)'!$AM$11,"!"))))))))</f>
        <v>1.0408950617283948E-2</v>
      </c>
      <c r="H11" s="21">
        <f>0.006/453.59</f>
        <v>1.3227804845785844E-5</v>
      </c>
      <c r="I11" s="556">
        <f>IF($C11&lt;11,'[9]Offroad Tiers EF (2)'!$AO$4,IF($C11&lt;25,'[9]Offroad Tiers EF (2)'!$AO$5,IF($C11&lt;50,'[9]Offroad Tiers EF (2)'!$AO$6,IF($C11&lt;75,'[9]Offroad Tiers EF (2)'!$AO$7,IF($C11&lt;100,'[9]Offroad Tiers EF (2)'!$AO$8,IF($C11&lt;175,'[9]Offroad Tiers EF (2)'!$AO$9,IF($C11&lt;300,'[9]Offroad Tiers EF (2)'!$AO$10,IF($C11&lt;600,'[9]Offroad Tiers EF (2)'!$AO$11,"!"))))))))</f>
        <v>6.6137566137566134E-4</v>
      </c>
      <c r="J11" s="23">
        <f>0.89*I11</f>
        <v>5.8862433862433858E-4</v>
      </c>
      <c r="K11" s="24">
        <f>568.299/453.59</f>
        <v>1.2528913776758748</v>
      </c>
      <c r="L11" s="21">
        <f>0.051/453.59</f>
        <v>1.1243634118917966E-4</v>
      </c>
      <c r="M11" s="25">
        <v>9.8885030864197514E-4</v>
      </c>
      <c r="N11" s="26">
        <v>1</v>
      </c>
      <c r="O11" s="30">
        <v>2868</v>
      </c>
      <c r="P11" s="27"/>
      <c r="Q11" s="28">
        <v>1.820992526290262E-3</v>
      </c>
      <c r="R11" s="28">
        <v>1.1697089947089945E-2</v>
      </c>
      <c r="S11" s="28">
        <v>1.4926435185185181E-2</v>
      </c>
      <c r="T11" s="28">
        <v>1.8968672148856903E-5</v>
      </c>
      <c r="U11" s="28">
        <v>9.4841269841269837E-4</v>
      </c>
      <c r="V11" s="28">
        <v>8.4408730158730145E-4</v>
      </c>
      <c r="W11" s="426">
        <f t="shared" si="1"/>
        <v>58.497354073505193</v>
      </c>
      <c r="X11" s="426">
        <f t="shared" si="1"/>
        <v>5.2496398159221887E-3</v>
      </c>
      <c r="Y11" s="426">
        <f t="shared" si="1"/>
        <v>4.6169306981446202E-2</v>
      </c>
    </row>
    <row r="12" spans="1:25" s="3" customFormat="1">
      <c r="A12" s="23" t="s">
        <v>540</v>
      </c>
      <c r="B12" s="19" t="s">
        <v>20</v>
      </c>
      <c r="C12" s="20">
        <v>175</v>
      </c>
      <c r="D12" s="20">
        <v>0.38</v>
      </c>
      <c r="E12" s="21">
        <v>4.3256007659526006E-3</v>
      </c>
      <c r="F12" s="556">
        <v>4.8835396909419744E-2</v>
      </c>
      <c r="G12" s="556">
        <v>0.16205321223398358</v>
      </c>
      <c r="H12" s="21">
        <v>1.5858778701522102E-4</v>
      </c>
      <c r="I12" s="556">
        <v>6.1483953578778193E-4</v>
      </c>
      <c r="J12" s="23">
        <v>5.6565237292475806E-4</v>
      </c>
      <c r="K12" s="24">
        <v>16.040850696664478</v>
      </c>
      <c r="L12" s="21">
        <f>0.0403*0.00492436720173236</f>
        <v>1.9845199822981412E-4</v>
      </c>
      <c r="M12" s="25">
        <v>1.539505516222844E-2</v>
      </c>
      <c r="N12" s="26">
        <v>1</v>
      </c>
      <c r="O12" s="468">
        <v>420</v>
      </c>
      <c r="P12" s="27"/>
      <c r="Q12" s="28">
        <v>9.0837616085004608E-4</v>
      </c>
      <c r="R12" s="28">
        <v>1.0255433350978145E-2</v>
      </c>
      <c r="S12" s="28">
        <v>3.4031174569136555E-2</v>
      </c>
      <c r="T12" s="28">
        <v>3.3303435273196416E-5</v>
      </c>
      <c r="U12" s="28">
        <v>1.291163025154342E-4</v>
      </c>
      <c r="V12" s="28">
        <v>1.187869983141992E-4</v>
      </c>
      <c r="W12" s="426">
        <f>K12*$O12/(2000*1.1023)</f>
        <v>3.0559545008614175</v>
      </c>
      <c r="X12" s="426">
        <f>L12*$O12/(2000*1.1023)</f>
        <v>3.7807239071270036E-5</v>
      </c>
      <c r="Y12" s="426">
        <f>M12*$O12/(2000*1.1023)</f>
        <v>2.9329235090882451E-3</v>
      </c>
    </row>
    <row r="13" spans="1:25" s="3" customFormat="1">
      <c r="A13" s="23" t="s">
        <v>22</v>
      </c>
      <c r="B13" s="19" t="s">
        <v>20</v>
      </c>
      <c r="C13" s="20">
        <v>255</v>
      </c>
      <c r="D13" s="20">
        <v>0.4</v>
      </c>
      <c r="E13" s="21">
        <f>0.599/453.59</f>
        <v>1.3205758504376199E-3</v>
      </c>
      <c r="F13" s="556" t="e">
        <f>IF($C13&lt;11,#REF!,IF($C13&lt;25,#REF!,IF($C13&lt;50,#REF!,IF($C13&lt;75,#REF!,IF($C13&lt;100,#REF!,IF($C13&lt;175,#REF!,IF($C13&lt;300,#REF!,IF($C13&lt;600,#REF!,"!"))))))))</f>
        <v>#REF!</v>
      </c>
      <c r="G13" s="556" t="e">
        <f>IF($C13&lt;11,#REF!,IF($C13&lt;25,#REF!,IF($C13&lt;50,#REF!,IF($C13&lt;75,#REF!,IF($C13&lt;100,#REF!,IF($C13&lt;175,#REF!,IF($C13&lt;300,#REF!,IF($C13&lt;600,#REF!,"!"))))))))</f>
        <v>#REF!</v>
      </c>
      <c r="H13" s="21">
        <f>0.006/453.59</f>
        <v>1.3227804845785844E-5</v>
      </c>
      <c r="I13" s="556" t="e">
        <f>IF($C13&lt;11,#REF!,IF($C13&lt;25,#REF!,IF($C13&lt;50,#REF!,IF($C13&lt;75,#REF!,IF($C13&lt;100,#REF!,IF($C13&lt;175,#REF!,IF($C13&lt;300,#REF!,IF($C13&lt;600,#REF!,"!"))))))))</f>
        <v>#REF!</v>
      </c>
      <c r="J13" s="23" t="e">
        <f>0.89*I13</f>
        <v>#REF!</v>
      </c>
      <c r="K13" s="24">
        <f>568.299/453.59</f>
        <v>1.2528913776758748</v>
      </c>
      <c r="L13" s="21">
        <f>0.054/453.59</f>
        <v>1.1905024361207258E-4</v>
      </c>
      <c r="M13" s="25">
        <v>8.6151344797178115E-4</v>
      </c>
      <c r="N13" s="26">
        <v>1</v>
      </c>
      <c r="O13" s="468">
        <v>2628</v>
      </c>
      <c r="P13" s="27"/>
      <c r="Q13" s="28">
        <v>1.7352366674750325E-3</v>
      </c>
      <c r="R13" s="28">
        <v>7.5317460317460318E-3</v>
      </c>
      <c r="S13" s="28">
        <v>1.1916091269841268E-2</v>
      </c>
      <c r="T13" s="28">
        <v>1.7381335567362599E-5</v>
      </c>
      <c r="U13" s="28">
        <v>4.345238095238095E-4</v>
      </c>
      <c r="V13" s="28">
        <v>3.8672619047619043E-4</v>
      </c>
      <c r="W13" s="426">
        <f t="shared" ref="W13:Y14" si="2">$C13*$D13*K13*$O13/(2000*1.1023)</f>
        <v>152.33831585515935</v>
      </c>
      <c r="X13" s="426">
        <f t="shared" si="2"/>
        <v>1.4475248163693064E-2</v>
      </c>
      <c r="Y13" s="426">
        <f t="shared" si="2"/>
        <v>0.10475090665405233</v>
      </c>
    </row>
    <row r="14" spans="1:25" s="3" customFormat="1">
      <c r="A14" s="23" t="s">
        <v>310</v>
      </c>
      <c r="B14" s="19" t="s">
        <v>20</v>
      </c>
      <c r="C14" s="20">
        <v>81</v>
      </c>
      <c r="D14" s="20">
        <v>0.73</v>
      </c>
      <c r="E14" s="21">
        <f>0.62/453.59</f>
        <v>1.3668731673978703E-3</v>
      </c>
      <c r="F14" s="556">
        <f>IF($C14&lt;11,'[3]Offroad Tiers EF (2)'!$AN$4,IF($C14&lt;25,'[3]Offroad Tiers EF (2)'!$AN$5,IF($C14&lt;50,'[3]Offroad Tiers EF (2)'!$AN$6,IF($C14&lt;75,'[3]Offroad Tiers EF (2)'!$AN$7,IF($C14&lt;100,'[3]Offroad Tiers EF (2)'!$AN$8,IF($C14&lt;175,'[3]Offroad Tiers EF (2)'!$AN$9,IF($C14&lt;300,'[3]Offroad Tiers EF (2)'!$AN$10,IF($C14&lt;600,'[3]Offroad Tiers EF (2)'!$AN$11,"!"))))))))</f>
        <v>8.1569664902998232E-3</v>
      </c>
      <c r="G14" s="556">
        <f>IF($C14&lt;11,'[3]Offroad Tiers EF (2)'!$AM$4,IF($C14&lt;25,'[3]Offroad Tiers EF (2)'!$AM$5,IF($C14&lt;50,'[3]Offroad Tiers EF (2)'!$AM$6,IF($C14&lt;75,'[3]Offroad Tiers EF (2)'!$AM$7,IF($C14&lt;100,'[3]Offroad Tiers EF (2)'!$AM$8,IF($C14&lt;175,'[3]Offroad Tiers EF (2)'!$AM$9,IF($C14&lt;300,'[3]Offroad Tiers EF (2)'!$AM$10,IF($C14&lt;600,'[3]Offroad Tiers EF (2)'!$AM$11,"!"))))))))</f>
        <v>1.0408950617283948E-2</v>
      </c>
      <c r="H14" s="21">
        <f>0.006/453.59</f>
        <v>1.3227804845785844E-5</v>
      </c>
      <c r="I14" s="556">
        <f>IF($C14&lt;11,'[3]Offroad Tiers EF (2)'!$AO$4,IF($C14&lt;25,'[3]Offroad Tiers EF (2)'!$AO$5,IF($C14&lt;50,'[3]Offroad Tiers EF (2)'!$AO$6,IF($C14&lt;75,'[3]Offroad Tiers EF (2)'!$AO$7,IF($C14&lt;100,'[3]Offroad Tiers EF (2)'!$AO$8,IF($C14&lt;175,'[3]Offroad Tiers EF (2)'!$AO$9,IF($C14&lt;300,'[3]Offroad Tiers EF (2)'!$AO$10,IF($C14&lt;600,'[3]Offroad Tiers EF (2)'!$AO$11,"!"))))))))</f>
        <v>6.6137566137566134E-4</v>
      </c>
      <c r="J14" s="23">
        <f>0.89*I14</f>
        <v>5.8862433862433858E-4</v>
      </c>
      <c r="K14" s="24">
        <f>568.299/453.59</f>
        <v>1.2528913776758748</v>
      </c>
      <c r="L14" s="21">
        <f>0.055/453.59</f>
        <v>1.212548777530369E-4</v>
      </c>
      <c r="M14" s="25">
        <v>9.8885030864197514E-4</v>
      </c>
      <c r="N14" s="26">
        <v>2</v>
      </c>
      <c r="O14" s="468">
        <v>340</v>
      </c>
      <c r="P14" s="27">
        <v>125</v>
      </c>
      <c r="Q14" s="28">
        <v>54.959783064000518</v>
      </c>
      <c r="R14" s="28">
        <v>327.9785714285714</v>
      </c>
      <c r="S14" s="28">
        <v>418.52724999999981</v>
      </c>
      <c r="T14" s="28">
        <v>0.53186886836129543</v>
      </c>
      <c r="U14" s="28">
        <v>26.592857142857142</v>
      </c>
      <c r="V14" s="28">
        <v>23.667642857142855</v>
      </c>
      <c r="W14" s="426">
        <f t="shared" si="2"/>
        <v>11.425373689136951</v>
      </c>
      <c r="X14" s="426">
        <f t="shared" si="2"/>
        <v>1.1057481236154425E-3</v>
      </c>
      <c r="Y14" s="426">
        <f t="shared" si="2"/>
        <v>9.017528973509931E-3</v>
      </c>
    </row>
    <row r="15" spans="1:25" s="3" customFormat="1">
      <c r="A15" s="23" t="s">
        <v>511</v>
      </c>
      <c r="B15" s="19" t="s">
        <v>20</v>
      </c>
      <c r="C15" s="20">
        <v>175</v>
      </c>
      <c r="D15" s="20">
        <v>0.38</v>
      </c>
      <c r="E15" s="21">
        <v>4.3256007659526006E-3</v>
      </c>
      <c r="F15" s="556">
        <v>4.8835396909419744E-2</v>
      </c>
      <c r="G15" s="556">
        <v>0.16205321223398358</v>
      </c>
      <c r="H15" s="21">
        <v>1.5858778701522102E-4</v>
      </c>
      <c r="I15" s="556">
        <v>6.1483953578778193E-4</v>
      </c>
      <c r="J15" s="23">
        <v>5.6565237292475806E-4</v>
      </c>
      <c r="K15" s="24">
        <v>16.040850696664478</v>
      </c>
      <c r="L15" s="21">
        <f>0.0403*0.00492436720173236</f>
        <v>1.9845199822981412E-4</v>
      </c>
      <c r="M15" s="25">
        <v>1.539505516222844E-2</v>
      </c>
      <c r="N15" s="336">
        <v>3</v>
      </c>
      <c r="O15" s="468">
        <v>2406</v>
      </c>
      <c r="P15" s="37"/>
      <c r="Q15" s="28">
        <v>5.2036977214409783E-3</v>
      </c>
      <c r="R15" s="28">
        <v>5.8748982482031954E-2</v>
      </c>
      <c r="S15" s="28">
        <v>0.19495001431748224</v>
      </c>
      <c r="T15" s="28">
        <v>1.907811077793109E-4</v>
      </c>
      <c r="U15" s="28">
        <v>7.3965196155270163E-4</v>
      </c>
      <c r="V15" s="28">
        <v>6.8047980462848385E-4</v>
      </c>
      <c r="W15" s="426">
        <f t="shared" ref="W15:Y16" si="3">K15*$O15/(2000*1.1023)</f>
        <v>17.506253640648978</v>
      </c>
      <c r="X15" s="426">
        <f t="shared" si="3"/>
        <v>2.1658146953684696E-4</v>
      </c>
      <c r="Y15" s="426">
        <f t="shared" si="3"/>
        <v>1.6801461816348374E-2</v>
      </c>
    </row>
    <row r="16" spans="1:25" s="3" customFormat="1">
      <c r="A16" s="18" t="s">
        <v>379</v>
      </c>
      <c r="B16" s="19" t="s">
        <v>20</v>
      </c>
      <c r="C16" s="20">
        <v>175</v>
      </c>
      <c r="D16" s="20">
        <v>0.38</v>
      </c>
      <c r="E16" s="21">
        <v>4.3256007659526006E-3</v>
      </c>
      <c r="F16" s="556">
        <v>4.8835396909419744E-2</v>
      </c>
      <c r="G16" s="556">
        <v>0.16205321223398358</v>
      </c>
      <c r="H16" s="21">
        <v>1.5858778701522102E-4</v>
      </c>
      <c r="I16" s="556">
        <v>6.1483953578778193E-4</v>
      </c>
      <c r="J16" s="23">
        <v>5.6565237292475806E-4</v>
      </c>
      <c r="K16" s="24">
        <v>16.040850696664478</v>
      </c>
      <c r="L16" s="21">
        <f>0.0403*0.00492436720173236</f>
        <v>1.9845199822981412E-4</v>
      </c>
      <c r="M16" s="25">
        <v>1.539505516222844E-2</v>
      </c>
      <c r="N16" s="336">
        <v>2</v>
      </c>
      <c r="O16" s="468">
        <v>1338</v>
      </c>
      <c r="P16" s="37"/>
      <c r="Q16" s="28">
        <v>2.89382691242229E-3</v>
      </c>
      <c r="R16" s="28">
        <v>3.267088053240181E-2</v>
      </c>
      <c r="S16" s="28">
        <v>0.10841359898453501</v>
      </c>
      <c r="T16" s="28">
        <v>1.0609522951318287E-4</v>
      </c>
      <c r="U16" s="28">
        <v>4.113276494420261E-4</v>
      </c>
      <c r="V16" s="28">
        <v>3.7842143748666315E-4</v>
      </c>
      <c r="W16" s="426">
        <f t="shared" si="3"/>
        <v>9.7353979098870855</v>
      </c>
      <c r="X16" s="426">
        <f t="shared" si="3"/>
        <v>1.2044306161276028E-4</v>
      </c>
      <c r="Y16" s="426">
        <f t="shared" si="3"/>
        <v>9.3434563218096952E-3</v>
      </c>
    </row>
    <row r="17" spans="1:32" s="3" customFormat="1">
      <c r="A17" s="18" t="s">
        <v>311</v>
      </c>
      <c r="B17" s="19" t="s">
        <v>20</v>
      </c>
      <c r="C17" s="20">
        <v>226</v>
      </c>
      <c r="D17" s="20">
        <v>0.28999999999999998</v>
      </c>
      <c r="E17" s="21">
        <f>0.443/453.59</f>
        <v>9.7665292444718802E-4</v>
      </c>
      <c r="F17" s="556">
        <f>IF($C17&lt;11,'[9]Offroad Tiers EF (2)'!$AN$4,IF($C17&lt;25,'[9]Offroad Tiers EF (2)'!$AN$5,IF($C17&lt;50,'[9]Offroad Tiers EF (2)'!$AN$6,IF($C17&lt;75,'[9]Offroad Tiers EF (2)'!$AN$7,IF($C17&lt;100,'[9]Offroad Tiers EF (2)'!$AN$8,IF($C17&lt;175,'[9]Offroad Tiers EF (2)'!$AN$9,IF($C17&lt;300,'[9]Offroad Tiers EF (2)'!$AN$10,IF($C17&lt;600,'[9]Offroad Tiers EF (2)'!$AN$11,"!"))))))))</f>
        <v>5.7319223985890649E-3</v>
      </c>
      <c r="G17" s="556">
        <f>IF($C17&lt;11,'[9]Offroad Tiers EF (2)'!$AM$4,IF($C17&lt;25,'[9]Offroad Tiers EF (2)'!$AM$5,IF($C17&lt;50,'[9]Offroad Tiers EF (2)'!$AM$6,IF($C17&lt;75,'[9]Offroad Tiers EF (2)'!$AM$7,IF($C17&lt;100,'[9]Offroad Tiers EF (2)'!$AM$8,IF($C17&lt;175,'[9]Offroad Tiers EF (2)'!$AM$9,IF($C17&lt;300,'[9]Offroad Tiers EF (2)'!$AM$10,IF($C17&lt;600,'[9]Offroad Tiers EF (2)'!$AM$11,"!"))))))))</f>
        <v>9.0685626102292756E-3</v>
      </c>
      <c r="H17" s="21">
        <f>0.006/453.59</f>
        <v>1.3227804845785844E-5</v>
      </c>
      <c r="I17" s="556">
        <f>IF($C17&lt;11,'[9]Offroad Tiers EF (2)'!$AO$4,IF($C17&lt;25,'[9]Offroad Tiers EF (2)'!$AO$5,IF($C17&lt;50,'[9]Offroad Tiers EF (2)'!$AO$6,IF($C17&lt;75,'[9]Offroad Tiers EF (2)'!$AO$7,IF($C17&lt;100,'[9]Offroad Tiers EF (2)'!$AO$8,IF($C17&lt;175,'[9]Offroad Tiers EF (2)'!$AO$9,IF($C17&lt;300,'[9]Offroad Tiers EF (2)'!$AO$10,IF($C17&lt;600,'[9]Offroad Tiers EF (2)'!$AO$11,"!"))))))))</f>
        <v>3.3068783068783067E-4</v>
      </c>
      <c r="J17" s="23">
        <f>0.89*I17</f>
        <v>2.9431216931216929E-4</v>
      </c>
      <c r="K17" s="24">
        <f>568.299/453.59</f>
        <v>1.2528913776758748</v>
      </c>
      <c r="L17" s="21">
        <f>0.04/453.59</f>
        <v>8.8185365638572286E-5</v>
      </c>
      <c r="M17" s="25">
        <v>8.6151344797178115E-4</v>
      </c>
      <c r="N17" s="26">
        <v>1</v>
      </c>
      <c r="O17" s="30">
        <v>3030</v>
      </c>
      <c r="P17" s="27"/>
      <c r="Q17" s="28">
        <v>1.47962918053749E-3</v>
      </c>
      <c r="R17" s="28">
        <v>8.6838624338624344E-3</v>
      </c>
      <c r="S17" s="28">
        <v>1.3738872354497353E-2</v>
      </c>
      <c r="T17" s="28">
        <v>2.0040124341365554E-5</v>
      </c>
      <c r="U17" s="28">
        <v>5.0099206349206351E-4</v>
      </c>
      <c r="V17" s="28">
        <v>4.4588293650793651E-4</v>
      </c>
      <c r="W17" s="426">
        <f t="shared" ref="W17:Y18" si="4">$C17*$D17*K17*$O17/(2000*1.1023)</f>
        <v>112.85808659412899</v>
      </c>
      <c r="X17" s="426">
        <f t="shared" si="4"/>
        <v>7.943571014140725E-3</v>
      </c>
      <c r="Y17" s="426">
        <f t="shared" si="4"/>
        <v>7.7603502622522774E-2</v>
      </c>
    </row>
    <row r="18" spans="1:32" s="3" customFormat="1">
      <c r="A18" s="23" t="s">
        <v>309</v>
      </c>
      <c r="B18" s="19" t="s">
        <v>20</v>
      </c>
      <c r="C18" s="35">
        <v>82</v>
      </c>
      <c r="D18" s="35">
        <v>0.5</v>
      </c>
      <c r="E18" s="21">
        <f>0.257/453.59</f>
        <v>5.6659097422782695E-4</v>
      </c>
      <c r="F18" s="556">
        <f>IF($C18&lt;11,'[6]Offroad Tiers EF (2)'!$AN$4,IF($C18&lt;25,'[6]Offroad Tiers EF (2)'!$AN$5,IF($C18&lt;50,'[6]Offroad Tiers EF (2)'!$AN$6,IF($C18&lt;75,'[6]Offroad Tiers EF (2)'!$AN$7,IF($C18&lt;100,'[6]Offroad Tiers EF (2)'!$AN$8,IF($C18&lt;175,'[6]Offroad Tiers EF (2)'!$AN$9,IF($C18&lt;300,'[6]Offroad Tiers EF (2)'!$AN$10,IF($C18&lt;600,'[6]Offroad Tiers EF (2)'!$AN$11,"!"))))))))</f>
        <v>8.1569664902998232E-3</v>
      </c>
      <c r="G18" s="556">
        <f>IF($C18&lt;11,'[6]Offroad Tiers EF (2)'!$AM$4,IF($C18&lt;25,'[6]Offroad Tiers EF (2)'!$AM$5,IF($C18&lt;50,'[6]Offroad Tiers EF (2)'!$AM$6,IF($C18&lt;75,'[6]Offroad Tiers EF (2)'!$AM$7,IF($C18&lt;100,'[6]Offroad Tiers EF (2)'!$AM$8,IF($C18&lt;175,'[6]Offroad Tiers EF (2)'!$AM$9,IF($C18&lt;300,'[6]Offroad Tiers EF (2)'!$AM$10,IF($C18&lt;600,'[6]Offroad Tiers EF (2)'!$AM$11,"!"))))))))</f>
        <v>1.0408950617283948E-2</v>
      </c>
      <c r="H18" s="21">
        <f>0.006/453.59</f>
        <v>1.3227804845785844E-5</v>
      </c>
      <c r="I18" s="556">
        <f>IF($C18&lt;11,'[6]Offroad Tiers EF (2)'!$AO$4,IF($C18&lt;25,'[6]Offroad Tiers EF (2)'!$AO$5,IF($C18&lt;50,'[6]Offroad Tiers EF (2)'!$AO$6,IF($C18&lt;75,'[6]Offroad Tiers EF (2)'!$AO$7,IF($C18&lt;100,'[6]Offroad Tiers EF (2)'!$AO$8,IF($C18&lt;175,'[6]Offroad Tiers EF (2)'!$AO$9,IF($C18&lt;300,'[6]Offroad Tiers EF (2)'!$AO$10,IF($C18&lt;600,'[6]Offroad Tiers EF (2)'!$AO$11,"!"))))))))</f>
        <v>6.6137566137566134E-4</v>
      </c>
      <c r="J18" s="23">
        <f>0.89*I18</f>
        <v>5.8862433862433858E-4</v>
      </c>
      <c r="K18" s="24">
        <f>568.299/453.59</f>
        <v>1.2528913776758748</v>
      </c>
      <c r="L18" s="21">
        <f>0.092/453.59</f>
        <v>2.0282634096871626E-4</v>
      </c>
      <c r="M18" s="25">
        <v>9.8885030864197514E-4</v>
      </c>
      <c r="N18" s="336">
        <v>1</v>
      </c>
      <c r="O18" s="30">
        <v>580</v>
      </c>
      <c r="P18" s="307"/>
      <c r="Q18" s="28">
        <v>1.6431138252606981E-4</v>
      </c>
      <c r="R18" s="28">
        <v>2.3655202821869486E-3</v>
      </c>
      <c r="S18" s="28">
        <v>3.0185956790123448E-3</v>
      </c>
      <c r="T18" s="28">
        <v>3.8360634052778951E-6</v>
      </c>
      <c r="U18" s="28">
        <v>1.9179894179894181E-4</v>
      </c>
      <c r="V18" s="28">
        <v>1.7070105820105819E-4</v>
      </c>
      <c r="W18" s="426">
        <f t="shared" si="4"/>
        <v>13.514359503371272</v>
      </c>
      <c r="X18" s="426">
        <f t="shared" si="4"/>
        <v>2.1877938801760284E-3</v>
      </c>
      <c r="Y18" s="426">
        <f t="shared" si="4"/>
        <v>1.0666270679264343E-2</v>
      </c>
      <c r="Z18" s="326"/>
      <c r="AA18" s="326"/>
      <c r="AB18" s="326"/>
      <c r="AC18" s="326"/>
      <c r="AD18" s="326"/>
      <c r="AE18" s="326"/>
      <c r="AF18" s="326"/>
    </row>
    <row r="19" spans="1:32" s="3" customFormat="1">
      <c r="A19" s="23" t="s">
        <v>28</v>
      </c>
      <c r="B19" s="19" t="s">
        <v>20</v>
      </c>
      <c r="C19" s="20">
        <v>400</v>
      </c>
      <c r="D19" s="20">
        <v>0.38</v>
      </c>
      <c r="E19" s="21">
        <v>1.0411995584545339E-2</v>
      </c>
      <c r="F19" s="556">
        <v>7.3559955541215416E-2</v>
      </c>
      <c r="G19" s="556">
        <v>0.13177968713170507</v>
      </c>
      <c r="H19" s="21">
        <v>1.4824701038186291E-4</v>
      </c>
      <c r="I19" s="556">
        <v>3.4493889373674903E-4</v>
      </c>
      <c r="J19" s="23">
        <v>3.1734378223780945E-4</v>
      </c>
      <c r="K19" s="24">
        <v>14.994900960022223</v>
      </c>
      <c r="L19" s="557">
        <f>0.0408*0.015010974034239</f>
        <v>6.1244774059695129E-4</v>
      </c>
      <c r="M19" s="25">
        <v>1.2519070277511982E-2</v>
      </c>
      <c r="N19" s="26">
        <v>1</v>
      </c>
      <c r="O19" s="30">
        <v>20105</v>
      </c>
      <c r="P19" s="27"/>
      <c r="Q19" s="28">
        <v>0.10466658561364203</v>
      </c>
      <c r="R19" s="28">
        <v>0.73946145307806799</v>
      </c>
      <c r="S19" s="28">
        <v>1.3247153048914653</v>
      </c>
      <c r="T19" s="28">
        <v>1.4902530718636769E-3</v>
      </c>
      <c r="U19" s="28">
        <v>3.4674982292886699E-3</v>
      </c>
      <c r="V19" s="28">
        <v>3.1900983709455795E-3</v>
      </c>
      <c r="W19" s="426">
        <f t="shared" ref="W19:Y20" si="5">K19*$O19/(2000*1.1023)</f>
        <v>136.74702159178392</v>
      </c>
      <c r="X19" s="426">
        <f t="shared" si="5"/>
        <v>5.5852589243861493E-3</v>
      </c>
      <c r="Y19" s="426">
        <f t="shared" si="5"/>
        <v>0.11416851489130836</v>
      </c>
    </row>
    <row r="20" spans="1:32" s="3" customFormat="1">
      <c r="A20" s="23" t="s">
        <v>356</v>
      </c>
      <c r="B20" s="19" t="s">
        <v>20</v>
      </c>
      <c r="C20" s="20">
        <v>175</v>
      </c>
      <c r="D20" s="20">
        <v>0.38</v>
      </c>
      <c r="E20" s="21">
        <v>4.3256007659526006E-3</v>
      </c>
      <c r="F20" s="556">
        <v>4.8835396909419744E-2</v>
      </c>
      <c r="G20" s="556">
        <v>0.16205321223398358</v>
      </c>
      <c r="H20" s="21">
        <v>1.5858778701522102E-4</v>
      </c>
      <c r="I20" s="556">
        <v>6.1483953578778193E-4</v>
      </c>
      <c r="J20" s="23">
        <v>5.6565237292475806E-4</v>
      </c>
      <c r="K20" s="24">
        <v>16.040850696664478</v>
      </c>
      <c r="L20" s="21">
        <f>0.0403*0.00492436720173236</f>
        <v>1.9845199822981412E-4</v>
      </c>
      <c r="M20" s="25">
        <v>1.539505516222844E-2</v>
      </c>
      <c r="N20" s="26">
        <v>1</v>
      </c>
      <c r="O20" s="468">
        <v>378</v>
      </c>
      <c r="P20" s="27"/>
      <c r="Q20" s="28">
        <v>8.1753854476504149E-4</v>
      </c>
      <c r="R20" s="28">
        <v>9.229890015880331E-3</v>
      </c>
      <c r="S20" s="28">
        <v>3.0628057112222898E-2</v>
      </c>
      <c r="T20" s="28">
        <v>2.9973091745876774E-5</v>
      </c>
      <c r="U20" s="28">
        <v>1.1620467226389078E-4</v>
      </c>
      <c r="V20" s="28">
        <v>1.0690829848277928E-4</v>
      </c>
      <c r="W20" s="426">
        <f t="shared" si="5"/>
        <v>2.750359050775276</v>
      </c>
      <c r="X20" s="426">
        <f t="shared" si="5"/>
        <v>3.4026515164143037E-5</v>
      </c>
      <c r="Y20" s="426">
        <f t="shared" si="5"/>
        <v>2.6396311581794204E-3</v>
      </c>
    </row>
    <row r="21" spans="1:32" s="3" customFormat="1">
      <c r="A21" s="23" t="s">
        <v>518</v>
      </c>
      <c r="B21" s="19" t="s">
        <v>20</v>
      </c>
      <c r="C21" s="20">
        <v>83</v>
      </c>
      <c r="D21" s="20">
        <v>0.4</v>
      </c>
      <c r="E21" s="21">
        <f>0.663/453.59</f>
        <v>1.4616724354593357E-3</v>
      </c>
      <c r="F21" s="556" t="e">
        <f>IF($C21&lt;11,#REF!,IF($C21&lt;25,#REF!,IF($C21&lt;50,#REF!,IF($C21&lt;75,#REF!,IF($C21&lt;100,#REF!,IF($C21&lt;175,#REF!,IF($C21&lt;300,#REF!,IF($C21&lt;600,#REF!,"!"))))))))</f>
        <v>#REF!</v>
      </c>
      <c r="G21" s="556" t="e">
        <f>IF($C21&lt;11,#REF!,IF($C21&lt;25,#REF!,IF($C21&lt;50,#REF!,IF($C21&lt;75,#REF!,IF($C21&lt;100,#REF!,IF($C21&lt;175,#REF!,IF($C21&lt;300,#REF!,IF($C21&lt;600,#REF!,"!"))))))))</f>
        <v>#REF!</v>
      </c>
      <c r="H21" s="21">
        <f t="shared" ref="H21:H32" si="6">0.006/453.59</f>
        <v>1.3227804845785844E-5</v>
      </c>
      <c r="I21" s="556" t="e">
        <f>IF($C21&lt;11,#REF!,IF($C21&lt;25,#REF!,IF($C21&lt;50,#REF!,IF($C21&lt;75,#REF!,IF($C21&lt;100,#REF!,IF($C21&lt;175,#REF!,IF($C21&lt;300,#REF!,IF($C21&lt;600,#REF!,"!"))))))))</f>
        <v>#REF!</v>
      </c>
      <c r="J21" s="23" t="e">
        <f t="shared" ref="J21:J32" si="7">0.89*I21</f>
        <v>#REF!</v>
      </c>
      <c r="K21" s="24">
        <f>568.299/453.59</f>
        <v>1.2528913776758748</v>
      </c>
      <c r="L21" s="21">
        <f>0.059/453.59</f>
        <v>1.3007341431689411E-4</v>
      </c>
      <c r="M21" s="25">
        <v>9.8885030864197514E-4</v>
      </c>
      <c r="N21" s="26">
        <v>1</v>
      </c>
      <c r="O21" s="468">
        <v>3420</v>
      </c>
      <c r="P21" s="27"/>
      <c r="Q21" s="28">
        <v>2.4994598646354638E-3</v>
      </c>
      <c r="R21" s="28">
        <v>1.3948412698412698E-2</v>
      </c>
      <c r="S21" s="28">
        <v>1.7799305555555551E-2</v>
      </c>
      <c r="T21" s="28">
        <v>2.261954628629379E-5</v>
      </c>
      <c r="U21" s="28">
        <v>1.1309523809523809E-3</v>
      </c>
      <c r="V21" s="28">
        <v>1.0065476190476189E-3</v>
      </c>
      <c r="W21" s="426">
        <f t="shared" ref="W21:Y23" si="8">$C21*$D21*K21*$O21/(2000*1.1023)</f>
        <v>64.527940935693337</v>
      </c>
      <c r="X21" s="426">
        <f t="shared" si="8"/>
        <v>6.6991997438072323E-3</v>
      </c>
      <c r="Y21" s="426">
        <f t="shared" si="8"/>
        <v>5.0928975525920551E-2</v>
      </c>
    </row>
    <row r="22" spans="1:32" s="3" customFormat="1">
      <c r="A22" s="23" t="s">
        <v>160</v>
      </c>
      <c r="B22" s="19" t="s">
        <v>20</v>
      </c>
      <c r="C22" s="20">
        <v>174</v>
      </c>
      <c r="D22" s="20">
        <v>0.41</v>
      </c>
      <c r="E22" s="21">
        <f>0.557/453.59</f>
        <v>1.2279812165171191E-3</v>
      </c>
      <c r="F22" s="556" t="e">
        <f>IF($C22&lt;11,#REF!,IF($C22&lt;25,#REF!,IF($C22&lt;50,#REF!,IF($C22&lt;75,#REF!,IF($C22&lt;100,#REF!,IF($C22&lt;175,#REF!,IF($C22&lt;300,#REF!,IF($C22&lt;600,#REF!,"!"))))))))</f>
        <v>#REF!</v>
      </c>
      <c r="G22" s="556" t="e">
        <f>IF($C22&lt;11,#REF!,IF($C22&lt;25,#REF!,IF($C22&lt;50,#REF!,IF($C22&lt;75,#REF!,IF($C22&lt;100,#REF!,IF($C22&lt;175,#REF!,IF($C22&lt;300,#REF!,IF($C22&lt;600,#REF!,"!"))))))))</f>
        <v>#REF!</v>
      </c>
      <c r="H22" s="21">
        <f t="shared" si="6"/>
        <v>1.3227804845785844E-5</v>
      </c>
      <c r="I22" s="556" t="e">
        <f>IF($C22&lt;11,#REF!,IF($C22&lt;25,#REF!,IF($C22&lt;50,#REF!,IF($C22&lt;75,#REF!,IF($C22&lt;100,#REF!,IF($C22&lt;175,#REF!,IF($C22&lt;300,#REF!,IF($C22&lt;600,#REF!,"!"))))))))</f>
        <v>#REF!</v>
      </c>
      <c r="J22" s="23" t="e">
        <f t="shared" si="7"/>
        <v>#REF!</v>
      </c>
      <c r="K22" s="24">
        <f>568.299/453.59</f>
        <v>1.2528913776758748</v>
      </c>
      <c r="L22" s="21">
        <f>0.05/453.59</f>
        <v>1.1023170704821535E-4</v>
      </c>
      <c r="M22" s="25">
        <v>8.6151344797178115E-4</v>
      </c>
      <c r="N22" s="26">
        <v>1</v>
      </c>
      <c r="O22" s="468">
        <v>1479</v>
      </c>
      <c r="P22" s="27"/>
      <c r="Q22" s="28">
        <v>9.0809210961440956E-4</v>
      </c>
      <c r="R22" s="28">
        <v>6.0320767195767193E-3</v>
      </c>
      <c r="S22" s="28">
        <v>6.7062020502645491E-3</v>
      </c>
      <c r="T22" s="28">
        <v>9.7819616834586325E-6</v>
      </c>
      <c r="U22" s="28">
        <v>3.5866402116402113E-4</v>
      </c>
      <c r="V22" s="28">
        <v>3.192109788359788E-4</v>
      </c>
      <c r="W22" s="426">
        <f t="shared" si="8"/>
        <v>59.963213116458313</v>
      </c>
      <c r="X22" s="426">
        <f t="shared" si="8"/>
        <v>5.2756746990983905E-3</v>
      </c>
      <c r="Y22" s="426">
        <f t="shared" si="8"/>
        <v>4.1231917949068241E-2</v>
      </c>
    </row>
    <row r="23" spans="1:32" s="3" customFormat="1">
      <c r="A23" s="23" t="s">
        <v>539</v>
      </c>
      <c r="B23" s="19" t="s">
        <v>20</v>
      </c>
      <c r="C23" s="35">
        <v>82</v>
      </c>
      <c r="D23" s="35">
        <v>0.5</v>
      </c>
      <c r="E23" s="21">
        <f>0.257/453.59</f>
        <v>5.6659097422782695E-4</v>
      </c>
      <c r="F23" s="556">
        <f>IF($C23&lt;11,'[6]Offroad Tiers EF (2)'!$AN$4,IF($C23&lt;25,'[6]Offroad Tiers EF (2)'!$AN$5,IF($C23&lt;50,'[6]Offroad Tiers EF (2)'!$AN$6,IF($C23&lt;75,'[6]Offroad Tiers EF (2)'!$AN$7,IF($C23&lt;100,'[6]Offroad Tiers EF (2)'!$AN$8,IF($C23&lt;175,'[6]Offroad Tiers EF (2)'!$AN$9,IF($C23&lt;300,'[6]Offroad Tiers EF (2)'!$AN$10,IF($C23&lt;600,'[6]Offroad Tiers EF (2)'!$AN$11,"!"))))))))</f>
        <v>8.1569664902998232E-3</v>
      </c>
      <c r="G23" s="556">
        <f>IF($C23&lt;11,'[6]Offroad Tiers EF (2)'!$AM$4,IF($C23&lt;25,'[6]Offroad Tiers EF (2)'!$AM$5,IF($C23&lt;50,'[6]Offroad Tiers EF (2)'!$AM$6,IF($C23&lt;75,'[6]Offroad Tiers EF (2)'!$AM$7,IF($C23&lt;100,'[6]Offroad Tiers EF (2)'!$AM$8,IF($C23&lt;175,'[6]Offroad Tiers EF (2)'!$AM$9,IF($C23&lt;300,'[6]Offroad Tiers EF (2)'!$AM$10,IF($C23&lt;600,'[6]Offroad Tiers EF (2)'!$AM$11,"!"))))))))</f>
        <v>1.0408950617283948E-2</v>
      </c>
      <c r="H23" s="21">
        <f t="shared" si="6"/>
        <v>1.3227804845785844E-5</v>
      </c>
      <c r="I23" s="556">
        <f>IF($C23&lt;11,'[6]Offroad Tiers EF (2)'!$AO$4,IF($C23&lt;25,'[6]Offroad Tiers EF (2)'!$AO$5,IF($C23&lt;50,'[6]Offroad Tiers EF (2)'!$AO$6,IF($C23&lt;75,'[6]Offroad Tiers EF (2)'!$AO$7,IF($C23&lt;100,'[6]Offroad Tiers EF (2)'!$AO$8,IF($C23&lt;175,'[6]Offroad Tiers EF (2)'!$AO$9,IF($C23&lt;300,'[6]Offroad Tiers EF (2)'!$AO$10,IF($C23&lt;600,'[6]Offroad Tiers EF (2)'!$AO$11,"!"))))))))</f>
        <v>6.6137566137566134E-4</v>
      </c>
      <c r="J23" s="23">
        <f t="shared" si="7"/>
        <v>5.8862433862433858E-4</v>
      </c>
      <c r="K23" s="24">
        <f>568.299/453.59</f>
        <v>1.2528913776758748</v>
      </c>
      <c r="L23" s="21">
        <f>0.092/453.59</f>
        <v>2.0282634096871626E-4</v>
      </c>
      <c r="M23" s="25">
        <v>9.8885030864197514E-4</v>
      </c>
      <c r="N23" s="336">
        <v>1</v>
      </c>
      <c r="O23" s="30">
        <v>112</v>
      </c>
      <c r="P23" s="307"/>
      <c r="Q23" s="28">
        <v>3.1729094556758305E-5</v>
      </c>
      <c r="R23" s="28">
        <v>4.5679012345679009E-4</v>
      </c>
      <c r="S23" s="28">
        <v>5.8290123456790105E-4</v>
      </c>
      <c r="T23" s="28">
        <v>7.4075707136400721E-7</v>
      </c>
      <c r="U23" s="28">
        <v>3.7037037037037037E-5</v>
      </c>
      <c r="V23" s="28">
        <v>3.2962962962962957E-5</v>
      </c>
      <c r="W23" s="426">
        <f t="shared" si="8"/>
        <v>2.6096694213406595</v>
      </c>
      <c r="X23" s="426">
        <f t="shared" si="8"/>
        <v>4.2247054237881931E-4</v>
      </c>
      <c r="Y23" s="426">
        <f t="shared" si="8"/>
        <v>2.0596936484096658E-3</v>
      </c>
    </row>
    <row r="24" spans="1:32" s="3" customFormat="1">
      <c r="A24" s="18" t="s">
        <v>357</v>
      </c>
      <c r="B24" s="19" t="s">
        <v>20</v>
      </c>
      <c r="C24" s="20">
        <v>175</v>
      </c>
      <c r="D24" s="20">
        <v>0.38</v>
      </c>
      <c r="E24" s="21">
        <f>0.528/453.59</f>
        <v>1.1640468264291542E-3</v>
      </c>
      <c r="F24" s="556">
        <f>IF($C24&lt;11,'[9]Offroad Tiers EF (2)'!$AN$4,IF($C24&lt;25,'[9]Offroad Tiers EF (2)'!$AN$5,IF($C24&lt;50,'[9]Offroad Tiers EF (2)'!$AN$6,IF($C24&lt;75,'[9]Offroad Tiers EF (2)'!$AN$7,IF($C24&lt;100,'[9]Offroad Tiers EF (2)'!$AN$8,IF($C24&lt;175,'[9]Offroad Tiers EF (2)'!$AN$9,IF($C24&lt;300,'[9]Offroad Tiers EF (2)'!$AN$10,IF($C24&lt;600,'[9]Offroad Tiers EF (2)'!$AN$11,"!"))))))))</f>
        <v>5.7319223985890649E-3</v>
      </c>
      <c r="G24" s="556">
        <f>IF($C24&lt;11,'[9]Offroad Tiers EF (2)'!$AM$4,IF($C24&lt;25,'[9]Offroad Tiers EF (2)'!$AM$5,IF($C24&lt;50,'[9]Offroad Tiers EF (2)'!$AM$6,IF($C24&lt;75,'[9]Offroad Tiers EF (2)'!$AM$7,IF($C24&lt;100,'[9]Offroad Tiers EF (2)'!$AM$8,IF($C24&lt;175,'[9]Offroad Tiers EF (2)'!$AM$9,IF($C24&lt;300,'[9]Offroad Tiers EF (2)'!$AM$10,IF($C24&lt;600,'[9]Offroad Tiers EF (2)'!$AM$11,"!"))))))))</f>
        <v>9.0685626102292756E-3</v>
      </c>
      <c r="H24" s="21">
        <f t="shared" si="6"/>
        <v>1.3227804845785844E-5</v>
      </c>
      <c r="I24" s="556">
        <f>IF($C24&lt;11,'[9]Offroad Tiers EF (2)'!$AO$4,IF($C24&lt;25,'[9]Offroad Tiers EF (2)'!$AO$5,IF($C24&lt;50,'[9]Offroad Tiers EF (2)'!$AO$6,IF($C24&lt;75,'[9]Offroad Tiers EF (2)'!$AO$7,IF($C24&lt;100,'[9]Offroad Tiers EF (2)'!$AO$8,IF($C24&lt;175,'[9]Offroad Tiers EF (2)'!$AO$9,IF($C24&lt;300,'[9]Offroad Tiers EF (2)'!$AO$10,IF($C24&lt;600,'[9]Offroad Tiers EF (2)'!$AO$11,"!"))))))))</f>
        <v>3.3068783068783067E-4</v>
      </c>
      <c r="J24" s="23">
        <f t="shared" si="7"/>
        <v>2.9431216931216929E-4</v>
      </c>
      <c r="K24" s="24">
        <v>16.040850696664478</v>
      </c>
      <c r="L24" s="21">
        <f>0.047/453.59</f>
        <v>1.0361780462532243E-4</v>
      </c>
      <c r="M24" s="25">
        <v>8.6151344797178115E-4</v>
      </c>
      <c r="N24" s="26">
        <v>1</v>
      </c>
      <c r="O24" s="468">
        <v>4228</v>
      </c>
      <c r="P24" s="27"/>
      <c r="Q24" s="28">
        <v>2.4607949910712321E-3</v>
      </c>
      <c r="R24" s="28">
        <v>1.2117283950617282E-2</v>
      </c>
      <c r="S24" s="28">
        <v>1.9170941358024687E-2</v>
      </c>
      <c r="T24" s="28">
        <v>2.7963579443991273E-5</v>
      </c>
      <c r="U24" s="28">
        <v>6.9907407407407407E-4</v>
      </c>
      <c r="V24" s="28">
        <v>6.2217592592592587E-4</v>
      </c>
      <c r="W24" s="426">
        <f>K24*$O24/(2000*1.1023)</f>
        <v>30.763275308671602</v>
      </c>
      <c r="X24" s="426">
        <f>L24*$O24/(2000*1.1023)</f>
        <v>1.9871907736363208E-4</v>
      </c>
      <c r="Y24" s="426">
        <f>M24*$O24/(2000*1.1023)</f>
        <v>1.6522175714527309E-3</v>
      </c>
    </row>
    <row r="25" spans="1:32" s="3" customFormat="1">
      <c r="A25" s="23" t="s">
        <v>29</v>
      </c>
      <c r="B25" s="19" t="s">
        <v>20</v>
      </c>
      <c r="C25" s="20">
        <v>97</v>
      </c>
      <c r="D25" s="20">
        <v>0.37</v>
      </c>
      <c r="E25" s="21">
        <f>0.576/453.59</f>
        <v>1.2698692651954408E-3</v>
      </c>
      <c r="F25" s="556">
        <f>IF($C25&lt;11,'[3]Offroad Tiers EF (2)'!$AN$4,IF($C25&lt;25,'[3]Offroad Tiers EF (2)'!$AN$5,IF($C25&lt;50,'[3]Offroad Tiers EF (2)'!$AN$6,IF($C25&lt;75,'[3]Offroad Tiers EF (2)'!$AN$7,IF($C25&lt;100,'[3]Offroad Tiers EF (2)'!$AN$8,IF($C25&lt;175,'[3]Offroad Tiers EF (2)'!$AN$9,IF($C25&lt;300,'[3]Offroad Tiers EF (2)'!$AN$10,IF($C25&lt;600,'[3]Offroad Tiers EF (2)'!$AN$11,"!"))))))))</f>
        <v>8.1569664902998232E-3</v>
      </c>
      <c r="G25" s="556">
        <f>IF($C25&lt;11,'[3]Offroad Tiers EF (2)'!$AM$4,IF($C25&lt;25,'[3]Offroad Tiers EF (2)'!$AM$5,IF($C25&lt;50,'[3]Offroad Tiers EF (2)'!$AM$6,IF($C25&lt;75,'[3]Offroad Tiers EF (2)'!$AM$7,IF($C25&lt;100,'[3]Offroad Tiers EF (2)'!$AM$8,IF($C25&lt;175,'[3]Offroad Tiers EF (2)'!$AM$9,IF($C25&lt;300,'[3]Offroad Tiers EF (2)'!$AM$10,IF($C25&lt;600,'[3]Offroad Tiers EF (2)'!$AM$11,"!"))))))))</f>
        <v>1.0408950617283948E-2</v>
      </c>
      <c r="H25" s="21">
        <f t="shared" si="6"/>
        <v>1.3227804845785844E-5</v>
      </c>
      <c r="I25" s="556">
        <f>IF($C25&lt;11,'[3]Offroad Tiers EF (2)'!$AO$4,IF($C25&lt;25,'[3]Offroad Tiers EF (2)'!$AO$5,IF($C25&lt;50,'[3]Offroad Tiers EF (2)'!$AO$6,IF($C25&lt;75,'[3]Offroad Tiers EF (2)'!$AO$7,IF($C25&lt;100,'[3]Offroad Tiers EF (2)'!$AO$8,IF($C25&lt;175,'[3]Offroad Tiers EF (2)'!$AO$9,IF($C25&lt;300,'[3]Offroad Tiers EF (2)'!$AO$10,IF($C25&lt;600,'[3]Offroad Tiers EF (2)'!$AO$11,"!"))))))))</f>
        <v>6.6137566137566134E-4</v>
      </c>
      <c r="J25" s="23">
        <f t="shared" si="7"/>
        <v>5.8862433862433858E-4</v>
      </c>
      <c r="K25" s="24">
        <f>568.299/453.59</f>
        <v>1.2528913776758748</v>
      </c>
      <c r="L25" s="21">
        <f>0.051/453.59</f>
        <v>1.1243634118917966E-4</v>
      </c>
      <c r="M25" s="25">
        <v>9.8885030864197514E-4</v>
      </c>
      <c r="N25" s="26">
        <v>4</v>
      </c>
      <c r="O25" s="468">
        <v>1000</v>
      </c>
      <c r="P25" s="27"/>
      <c r="Q25" s="28">
        <v>182.3024317114575</v>
      </c>
      <c r="R25" s="28">
        <v>1171.0141093474426</v>
      </c>
      <c r="S25" s="28">
        <v>1494.3089506172835</v>
      </c>
      <c r="T25" s="28">
        <v>1.8989836636610158</v>
      </c>
      <c r="U25" s="28">
        <v>94.94708994708995</v>
      </c>
      <c r="V25" s="28">
        <v>84.502910052910053</v>
      </c>
      <c r="W25" s="426">
        <f>$C25*$D25*K25*$O25/(2000*1.1023)</f>
        <v>20.396566971236119</v>
      </c>
      <c r="X25" s="426">
        <f>$C25*$D25*L25*$O25/(2000*1.1023)</f>
        <v>1.8304183458585038E-3</v>
      </c>
      <c r="Y25" s="426">
        <f>$C25*$D25*M25*$O25/(2000*1.1023)</f>
        <v>1.6098084721564224E-2</v>
      </c>
    </row>
    <row r="26" spans="1:32" s="3" customFormat="1">
      <c r="A26" s="18" t="s">
        <v>358</v>
      </c>
      <c r="B26" s="19" t="s">
        <v>20</v>
      </c>
      <c r="C26" s="20">
        <v>175</v>
      </c>
      <c r="D26" s="20">
        <v>0.38</v>
      </c>
      <c r="E26" s="21">
        <f>0.528/453.59</f>
        <v>1.1640468264291542E-3</v>
      </c>
      <c r="F26" s="556">
        <f>IF($C26&lt;11,'[9]Offroad Tiers EF (2)'!$AN$4,IF($C26&lt;25,'[9]Offroad Tiers EF (2)'!$AN$5,IF($C26&lt;50,'[9]Offroad Tiers EF (2)'!$AN$6,IF($C26&lt;75,'[9]Offroad Tiers EF (2)'!$AN$7,IF($C26&lt;100,'[9]Offroad Tiers EF (2)'!$AN$8,IF($C26&lt;175,'[9]Offroad Tiers EF (2)'!$AN$9,IF($C26&lt;300,'[9]Offroad Tiers EF (2)'!$AN$10,IF($C26&lt;600,'[9]Offroad Tiers EF (2)'!$AN$11,"!"))))))))</f>
        <v>5.7319223985890649E-3</v>
      </c>
      <c r="G26" s="556">
        <f>IF($C26&lt;11,'[9]Offroad Tiers EF (2)'!$AM$4,IF($C26&lt;25,'[9]Offroad Tiers EF (2)'!$AM$5,IF($C26&lt;50,'[9]Offroad Tiers EF (2)'!$AM$6,IF($C26&lt;75,'[9]Offroad Tiers EF (2)'!$AM$7,IF($C26&lt;100,'[9]Offroad Tiers EF (2)'!$AM$8,IF($C26&lt;175,'[9]Offroad Tiers EF (2)'!$AM$9,IF($C26&lt;300,'[9]Offroad Tiers EF (2)'!$AM$10,IF($C26&lt;600,'[9]Offroad Tiers EF (2)'!$AM$11,"!"))))))))</f>
        <v>9.0685626102292756E-3</v>
      </c>
      <c r="H26" s="21">
        <f t="shared" si="6"/>
        <v>1.3227804845785844E-5</v>
      </c>
      <c r="I26" s="556">
        <f>IF($C26&lt;11,'[9]Offroad Tiers EF (2)'!$AO$4,IF($C26&lt;25,'[9]Offroad Tiers EF (2)'!$AO$5,IF($C26&lt;50,'[9]Offroad Tiers EF (2)'!$AO$6,IF($C26&lt;75,'[9]Offroad Tiers EF (2)'!$AO$7,IF($C26&lt;100,'[9]Offroad Tiers EF (2)'!$AO$8,IF($C26&lt;175,'[9]Offroad Tiers EF (2)'!$AO$9,IF($C26&lt;300,'[9]Offroad Tiers EF (2)'!$AO$10,IF($C26&lt;600,'[9]Offroad Tiers EF (2)'!$AO$11,"!"))))))))</f>
        <v>3.3068783068783067E-4</v>
      </c>
      <c r="J26" s="23">
        <f t="shared" si="7"/>
        <v>2.9431216931216929E-4</v>
      </c>
      <c r="K26" s="24">
        <v>16.040850696664478</v>
      </c>
      <c r="L26" s="21">
        <f>0.047/453.59</f>
        <v>1.0361780462532243E-4</v>
      </c>
      <c r="M26" s="25">
        <v>8.6151344797178115E-4</v>
      </c>
      <c r="N26" s="26">
        <v>1</v>
      </c>
      <c r="O26" s="468">
        <v>2068</v>
      </c>
      <c r="P26" s="27"/>
      <c r="Q26" s="28">
        <v>1.2036244185277454E-3</v>
      </c>
      <c r="R26" s="28">
        <v>5.9268077601410934E-3</v>
      </c>
      <c r="S26" s="28">
        <v>9.3768937389770712E-3</v>
      </c>
      <c r="T26" s="28">
        <v>1.3677550210542562E-5</v>
      </c>
      <c r="U26" s="28">
        <v>3.4193121693121693E-4</v>
      </c>
      <c r="V26" s="28">
        <v>3.0431878306878308E-4</v>
      </c>
      <c r="W26" s="426">
        <f>K26*$O26/(2000*1.1023)</f>
        <v>15.046937875670025</v>
      </c>
      <c r="X26" s="426">
        <f>L26*$O26/(2000*1.1023)</f>
        <v>9.7197505200565543E-5</v>
      </c>
      <c r="Y26" s="426">
        <f>M26*$O26/(2000*1.1023)</f>
        <v>8.0813290864811924E-4</v>
      </c>
    </row>
    <row r="27" spans="1:32" s="3" customFormat="1">
      <c r="A27" s="18" t="s">
        <v>382</v>
      </c>
      <c r="B27" s="19" t="s">
        <v>20</v>
      </c>
      <c r="C27" s="20">
        <v>25</v>
      </c>
      <c r="D27" s="20">
        <v>0.42</v>
      </c>
      <c r="E27" s="21">
        <f>0.685/453.59</f>
        <v>1.5101743865605505E-3</v>
      </c>
      <c r="F27" s="556" t="e">
        <f>IF($C27&lt;11,#REF!,IF($C27&lt;25,#REF!,IF($C27&lt;50,#REF!,IF($C27&lt;75,#REF!,IF($C27&lt;100,#REF!,IF($C27&lt;175,#REF!,IF($C27&lt;300,#REF!,IF($C27&lt;600,#REF!,"!"))))))))</f>
        <v>#REF!</v>
      </c>
      <c r="G27" s="556" t="e">
        <f>IF($C27&lt;11,#REF!,IF($C27&lt;25,#REF!,IF($C27&lt;50,#REF!,IF($C27&lt;75,#REF!,IF($C27&lt;100,#REF!,IF($C27&lt;175,#REF!,IF($C27&lt;300,#REF!,IF($C27&lt;600,#REF!,"!"))))))))</f>
        <v>#REF!</v>
      </c>
      <c r="H27" s="21">
        <f t="shared" si="6"/>
        <v>1.3227804845785844E-5</v>
      </c>
      <c r="I27" s="556" t="e">
        <f>IF($C27&lt;11,#REF!,IF($C27&lt;25,#REF!,IF($C27&lt;50,#REF!,IF($C27&lt;75,#REF!,IF($C27&lt;100,#REF!,IF($C27&lt;175,#REF!,IF($C27&lt;300,#REF!,IF($C27&lt;600,#REF!,"!"))))))))</f>
        <v>#REF!</v>
      </c>
      <c r="J27" s="23" t="e">
        <f t="shared" si="7"/>
        <v>#REF!</v>
      </c>
      <c r="K27" s="24">
        <f t="shared" ref="K27:K32" si="9">568.299/453.59</f>
        <v>1.2528913776758748</v>
      </c>
      <c r="L27" s="21">
        <f>0.061/453.59</f>
        <v>1.3448268259882274E-4</v>
      </c>
      <c r="M27" s="25">
        <v>1.1141975308641974E-3</v>
      </c>
      <c r="N27" s="26">
        <v>1</v>
      </c>
      <c r="O27" s="468">
        <v>1933</v>
      </c>
      <c r="P27" s="27"/>
      <c r="Q27" s="28">
        <v>1.459583544610772E-3</v>
      </c>
      <c r="R27" s="28">
        <v>8.7360008818342157E-3</v>
      </c>
      <c r="S27" s="28">
        <v>1.1335493827160491E-2</v>
      </c>
      <c r="T27" s="28">
        <v>1.2784673383452018E-5</v>
      </c>
      <c r="U27" s="28">
        <v>9.5882936507936498E-4</v>
      </c>
      <c r="V27" s="28">
        <v>8.5335813492063491E-4</v>
      </c>
      <c r="W27" s="426">
        <f t="shared" ref="W27:Y32" si="10">$C27*$D27*K27*$O27/(2000*1.1023)</f>
        <v>11.534659279233599</v>
      </c>
      <c r="X27" s="426">
        <f t="shared" si="10"/>
        <v>1.2381056733044571E-3</v>
      </c>
      <c r="Y27" s="426">
        <f t="shared" si="10"/>
        <v>1.0257783808938213E-2</v>
      </c>
    </row>
    <row r="28" spans="1:32" s="3" customFormat="1">
      <c r="A28" s="18" t="s">
        <v>538</v>
      </c>
      <c r="B28" s="19" t="s">
        <v>20</v>
      </c>
      <c r="C28" s="20">
        <v>82</v>
      </c>
      <c r="D28" s="20">
        <v>0.36</v>
      </c>
      <c r="E28" s="21">
        <f>0.685/453.59</f>
        <v>1.5101743865605505E-3</v>
      </c>
      <c r="F28" s="556" t="e">
        <f>IF($C28&lt;11,#REF!,IF($C28&lt;25,#REF!,IF($C28&lt;50,#REF!,IF($C28&lt;75,#REF!,IF($C28&lt;100,#REF!,IF($C28&lt;175,#REF!,IF($C28&lt;300,#REF!,IF($C28&lt;600,#REF!,"!"))))))))</f>
        <v>#REF!</v>
      </c>
      <c r="G28" s="556" t="e">
        <f>IF($C28&lt;11,#REF!,IF($C28&lt;25,#REF!,IF($C28&lt;50,#REF!,IF($C28&lt;75,#REF!,IF($C28&lt;100,#REF!,IF($C28&lt;175,#REF!,IF($C28&lt;300,#REF!,IF($C28&lt;600,#REF!,"!"))))))))</f>
        <v>#REF!</v>
      </c>
      <c r="H28" s="21">
        <f t="shared" si="6"/>
        <v>1.3227804845785844E-5</v>
      </c>
      <c r="I28" s="556" t="e">
        <f>IF($C28&lt;11,#REF!,IF($C28&lt;25,#REF!,IF($C28&lt;50,#REF!,IF($C28&lt;75,#REF!,IF($C28&lt;100,#REF!,IF($C28&lt;175,#REF!,IF($C28&lt;300,#REF!,IF($C28&lt;600,#REF!,"!"))))))))</f>
        <v>#REF!</v>
      </c>
      <c r="J28" s="23" t="e">
        <f t="shared" si="7"/>
        <v>#REF!</v>
      </c>
      <c r="K28" s="24">
        <f t="shared" si="9"/>
        <v>1.2528913776758748</v>
      </c>
      <c r="L28" s="21">
        <f>0.075/453.59</f>
        <v>1.6534756057232303E-4</v>
      </c>
      <c r="M28" s="25">
        <v>9.8885030864197514E-4</v>
      </c>
      <c r="N28" s="26">
        <v>1</v>
      </c>
      <c r="O28" s="468">
        <v>300</v>
      </c>
      <c r="P28" s="27"/>
      <c r="Q28" s="28">
        <v>2.2652615798408258E-4</v>
      </c>
      <c r="R28" s="28">
        <v>1.2235449735449734E-3</v>
      </c>
      <c r="S28" s="28">
        <v>1.561342592592592E-3</v>
      </c>
      <c r="T28" s="28">
        <v>1.9841707268678766E-6</v>
      </c>
      <c r="U28" s="28">
        <v>9.9206349206349206E-5</v>
      </c>
      <c r="V28" s="28">
        <v>8.8293650793650784E-5</v>
      </c>
      <c r="W28" s="426">
        <f t="shared" si="10"/>
        <v>5.0329338840141284</v>
      </c>
      <c r="X28" s="426">
        <f t="shared" si="10"/>
        <v>6.642102859604884E-4</v>
      </c>
      <c r="Y28" s="426">
        <f t="shared" si="10"/>
        <v>3.9722663219329268E-3</v>
      </c>
    </row>
    <row r="29" spans="1:32" s="3" customFormat="1">
      <c r="A29" s="18" t="s">
        <v>203</v>
      </c>
      <c r="B29" s="19" t="s">
        <v>20</v>
      </c>
      <c r="C29" s="20">
        <v>50</v>
      </c>
      <c r="D29" s="20">
        <v>0.74</v>
      </c>
      <c r="E29" s="21">
        <f>0.583/453.59</f>
        <v>1.2853017041821911E-3</v>
      </c>
      <c r="F29" s="556">
        <f>IF($C29&lt;11,'[6]Offroad Tiers EF (2)'!$AN$4,IF($C29&lt;25,'[6]Offroad Tiers EF (2)'!$AN$5,IF($C29&lt;50,'[6]Offroad Tiers EF (2)'!$AN$6,IF($C29&lt;75,'[6]Offroad Tiers EF (2)'!$AN$7,IF($C29&lt;100,'[6]Offroad Tiers EF (2)'!$AN$8,IF($C29&lt;175,'[6]Offroad Tiers EF (2)'!$AN$9,IF($C29&lt;300,'[6]Offroad Tiers EF (2)'!$AN$10,IF($C29&lt;600,'[6]Offroad Tiers EF (2)'!$AN$11,"!"))))))))</f>
        <v>8.1569664902998232E-3</v>
      </c>
      <c r="G29" s="556">
        <f>IF($C29&lt;11,'[6]Offroad Tiers EF (2)'!$AM$4,IF($C29&lt;25,'[6]Offroad Tiers EF (2)'!$AM$5,IF($C29&lt;50,'[6]Offroad Tiers EF (2)'!$AM$6,IF($C29&lt;75,'[6]Offroad Tiers EF (2)'!$AM$7,IF($C29&lt;100,'[6]Offroad Tiers EF (2)'!$AM$8,IF($C29&lt;175,'[6]Offroad Tiers EF (2)'!$AM$9,IF($C29&lt;300,'[6]Offroad Tiers EF (2)'!$AM$10,IF($C29&lt;600,'[6]Offroad Tiers EF (2)'!$AM$11,"!"))))))))</f>
        <v>1.1728395061728392E-2</v>
      </c>
      <c r="H29" s="21">
        <f t="shared" si="6"/>
        <v>1.3227804845785844E-5</v>
      </c>
      <c r="I29" s="556">
        <f>IF($C29&lt;11,'[6]Offroad Tiers EF (2)'!$AO$4,IF($C29&lt;25,'[6]Offroad Tiers EF (2)'!$AO$5,IF($C29&lt;50,'[6]Offroad Tiers EF (2)'!$AO$6,IF($C29&lt;75,'[6]Offroad Tiers EF (2)'!$AO$7,IF($C29&lt;100,'[6]Offroad Tiers EF (2)'!$AO$8,IF($C29&lt;175,'[6]Offroad Tiers EF (2)'!$AO$9,IF($C29&lt;300,'[6]Offroad Tiers EF (2)'!$AO$10,IF($C29&lt;600,'[6]Offroad Tiers EF (2)'!$AO$11,"!"))))))))</f>
        <v>6.6137566137566134E-4</v>
      </c>
      <c r="J29" s="23">
        <f t="shared" si="7"/>
        <v>5.8862433862433858E-4</v>
      </c>
      <c r="K29" s="24">
        <f t="shared" si="9"/>
        <v>1.2528913776758748</v>
      </c>
      <c r="L29" s="21">
        <f>0.052/453.59</f>
        <v>1.1464097533014396E-4</v>
      </c>
      <c r="M29" s="25">
        <v>1.1141975308641974E-3</v>
      </c>
      <c r="N29" s="26">
        <v>1</v>
      </c>
      <c r="O29" s="30">
        <v>12830</v>
      </c>
      <c r="P29" s="27"/>
      <c r="Q29" s="28">
        <v>8.2452104323287555E-3</v>
      </c>
      <c r="R29" s="28">
        <v>5.232694003527337E-2</v>
      </c>
      <c r="S29" s="28">
        <v>7.5237654320987626E-2</v>
      </c>
      <c r="T29" s="28">
        <v>8.4856368085716192E-5</v>
      </c>
      <c r="U29" s="28">
        <v>4.2427248677248683E-3</v>
      </c>
      <c r="V29" s="28">
        <v>3.7760251322751319E-3</v>
      </c>
      <c r="W29" s="426">
        <f t="shared" si="10"/>
        <v>269.78139612470039</v>
      </c>
      <c r="X29" s="426">
        <f t="shared" si="10"/>
        <v>2.4685302276591055E-2</v>
      </c>
      <c r="Y29" s="426">
        <f t="shared" si="10"/>
        <v>0.23991686014539743</v>
      </c>
    </row>
    <row r="30" spans="1:32" s="3" customFormat="1">
      <c r="A30" s="23" t="s">
        <v>376</v>
      </c>
      <c r="B30" s="19" t="s">
        <v>20</v>
      </c>
      <c r="C30" s="20">
        <v>78</v>
      </c>
      <c r="D30" s="20">
        <v>0.37</v>
      </c>
      <c r="E30" s="21">
        <f>0.744/453.59</f>
        <v>1.6402478008774445E-3</v>
      </c>
      <c r="F30" s="556">
        <f>IF($C30&lt;11,'[3]Offroad Tiers EF (2)'!$AN$4,IF($C30&lt;25,'[3]Offroad Tiers EF (2)'!$AN$5,IF($C30&lt;50,'[3]Offroad Tiers EF (2)'!$AN$6,IF($C30&lt;75,'[3]Offroad Tiers EF (2)'!$AN$7,IF($C30&lt;100,'[3]Offroad Tiers EF (2)'!$AN$8,IF($C30&lt;175,'[3]Offroad Tiers EF (2)'!$AN$9,IF($C30&lt;300,'[3]Offroad Tiers EF (2)'!$AN$10,IF($C30&lt;600,'[3]Offroad Tiers EF (2)'!$AN$11,"!"))))))))</f>
        <v>8.1569664902998232E-3</v>
      </c>
      <c r="G30" s="556">
        <f>IF($C30&lt;11,'[3]Offroad Tiers EF (2)'!$AM$4,IF($C30&lt;25,'[3]Offroad Tiers EF (2)'!$AM$5,IF($C30&lt;50,'[3]Offroad Tiers EF (2)'!$AM$6,IF($C30&lt;75,'[3]Offroad Tiers EF (2)'!$AM$7,IF($C30&lt;100,'[3]Offroad Tiers EF (2)'!$AM$8,IF($C30&lt;175,'[3]Offroad Tiers EF (2)'!$AM$9,IF($C30&lt;300,'[3]Offroad Tiers EF (2)'!$AM$10,IF($C30&lt;600,'[3]Offroad Tiers EF (2)'!$AM$11,"!"))))))))</f>
        <v>1.0408950617283948E-2</v>
      </c>
      <c r="H30" s="21">
        <f t="shared" si="6"/>
        <v>1.3227804845785844E-5</v>
      </c>
      <c r="I30" s="556">
        <f>IF($C30&lt;11,'[3]Offroad Tiers EF (2)'!$AO$4,IF($C30&lt;25,'[3]Offroad Tiers EF (2)'!$AO$5,IF($C30&lt;50,'[3]Offroad Tiers EF (2)'!$AO$6,IF($C30&lt;75,'[3]Offroad Tiers EF (2)'!$AO$7,IF($C30&lt;100,'[3]Offroad Tiers EF (2)'!$AO$8,IF($C30&lt;175,'[3]Offroad Tiers EF (2)'!$AO$9,IF($C30&lt;300,'[3]Offroad Tiers EF (2)'!$AO$10,IF($C30&lt;600,'[3]Offroad Tiers EF (2)'!$AO$11,"!"))))))))</f>
        <v>6.6137566137566134E-4</v>
      </c>
      <c r="J30" s="23">
        <f t="shared" si="7"/>
        <v>5.8862433862433858E-4</v>
      </c>
      <c r="K30" s="24">
        <f t="shared" si="9"/>
        <v>1.2528913776758748</v>
      </c>
      <c r="L30" s="21">
        <f>0.067/453.59</f>
        <v>1.4771048744460858E-4</v>
      </c>
      <c r="M30" s="25">
        <v>9.8885030864197514E-4</v>
      </c>
      <c r="N30" s="26">
        <v>2</v>
      </c>
      <c r="O30" s="468">
        <v>500</v>
      </c>
      <c r="P30" s="27">
        <v>125</v>
      </c>
      <c r="Q30" s="28">
        <v>47.337551533323044</v>
      </c>
      <c r="R30" s="28">
        <v>235.41005291005291</v>
      </c>
      <c r="S30" s="28">
        <v>300.4023148148147</v>
      </c>
      <c r="T30" s="28">
        <v>0.38175444784937945</v>
      </c>
      <c r="U30" s="28">
        <v>19.087301587301585</v>
      </c>
      <c r="V30" s="28">
        <v>16.987698412698414</v>
      </c>
      <c r="W30" s="426">
        <f t="shared" si="10"/>
        <v>8.2006815657547278</v>
      </c>
      <c r="X30" s="426">
        <f t="shared" si="10"/>
        <v>9.6682497225152042E-4</v>
      </c>
      <c r="Y30" s="426">
        <f t="shared" si="10"/>
        <v>6.4724258158866468E-3</v>
      </c>
    </row>
    <row r="31" spans="1:32" s="3" customFormat="1">
      <c r="A31" s="18" t="s">
        <v>362</v>
      </c>
      <c r="B31" s="19" t="s">
        <v>20</v>
      </c>
      <c r="C31" s="35">
        <v>171</v>
      </c>
      <c r="D31" s="35">
        <v>0.42</v>
      </c>
      <c r="E31" s="21">
        <f>0.388/453.59</f>
        <v>8.553980466941512E-4</v>
      </c>
      <c r="F31" s="556">
        <f>IF($C31&lt;11,'[9]Offroad Tiers EF (2)'!$AN$4,IF($C31&lt;25,'[9]Offroad Tiers EF (2)'!$AN$5,IF($C31&lt;50,'[9]Offroad Tiers EF (2)'!$AN$6,IF($C31&lt;75,'[9]Offroad Tiers EF (2)'!$AN$7,IF($C31&lt;100,'[9]Offroad Tiers EF (2)'!$AN$8,IF($C31&lt;175,'[9]Offroad Tiers EF (2)'!$AN$9,IF($C31&lt;300,'[9]Offroad Tiers EF (2)'!$AN$10,IF($C31&lt;600,'[9]Offroad Tiers EF (2)'!$AN$11,"!"))))))))</f>
        <v>8.1569664902998232E-3</v>
      </c>
      <c r="G31" s="556">
        <f>IF($C31&lt;11,'[9]Offroad Tiers EF (2)'!$AM$4,IF($C31&lt;25,'[9]Offroad Tiers EF (2)'!$AM$5,IF($C31&lt;50,'[9]Offroad Tiers EF (2)'!$AM$6,IF($C31&lt;75,'[9]Offroad Tiers EF (2)'!$AM$7,IF($C31&lt;100,'[9]Offroad Tiers EF (2)'!$AM$8,IF($C31&lt;175,'[9]Offroad Tiers EF (2)'!$AM$9,IF($C31&lt;300,'[9]Offroad Tiers EF (2)'!$AM$10,IF($C31&lt;600,'[9]Offroad Tiers EF (2)'!$AM$11,"!"))))))))</f>
        <v>9.0685626102292756E-3</v>
      </c>
      <c r="H31" s="21">
        <f t="shared" si="6"/>
        <v>1.3227804845785844E-5</v>
      </c>
      <c r="I31" s="556">
        <f>IF($C31&lt;11,'[9]Offroad Tiers EF (2)'!$AO$4,IF($C31&lt;25,'[9]Offroad Tiers EF (2)'!$AO$5,IF($C31&lt;50,'[9]Offroad Tiers EF (2)'!$AO$6,IF($C31&lt;75,'[9]Offroad Tiers EF (2)'!$AO$7,IF($C31&lt;100,'[9]Offroad Tiers EF (2)'!$AO$8,IF($C31&lt;175,'[9]Offroad Tiers EF (2)'!$AO$9,IF($C31&lt;300,'[9]Offroad Tiers EF (2)'!$AO$10,IF($C31&lt;600,'[9]Offroad Tiers EF (2)'!$AO$11,"!"))))))))</f>
        <v>4.8500881834215163E-4</v>
      </c>
      <c r="J31" s="23">
        <f t="shared" si="7"/>
        <v>4.3165784832451497E-4</v>
      </c>
      <c r="K31" s="24">
        <f t="shared" si="9"/>
        <v>1.2528913776758748</v>
      </c>
      <c r="L31" s="21">
        <f>0.035/453.59</f>
        <v>7.7162194933750759E-5</v>
      </c>
      <c r="M31" s="25">
        <v>8.6151344797178115E-4</v>
      </c>
      <c r="N31" s="26">
        <v>1</v>
      </c>
      <c r="O31" s="468">
        <v>1850</v>
      </c>
      <c r="P31" s="37"/>
      <c r="Q31" s="28">
        <v>7.9124319319208989E-4</v>
      </c>
      <c r="R31" s="28">
        <v>7.5451940035273363E-3</v>
      </c>
      <c r="S31" s="28">
        <v>8.3884204144620798E-3</v>
      </c>
      <c r="T31" s="28">
        <v>1.2235719482351906E-5</v>
      </c>
      <c r="U31" s="28">
        <v>4.4863315696649025E-4</v>
      </c>
      <c r="V31" s="28">
        <v>3.9928350970017633E-4</v>
      </c>
      <c r="W31" s="426">
        <f t="shared" si="10"/>
        <v>75.509352570833911</v>
      </c>
      <c r="X31" s="426">
        <f t="shared" si="10"/>
        <v>4.6504170163579163E-3</v>
      </c>
      <c r="Y31" s="426">
        <f t="shared" si="10"/>
        <v>5.1921757820768681E-2</v>
      </c>
    </row>
    <row r="32" spans="1:32" s="3" customFormat="1">
      <c r="A32" s="18" t="s">
        <v>363</v>
      </c>
      <c r="B32" s="19" t="s">
        <v>20</v>
      </c>
      <c r="C32" s="35">
        <v>171</v>
      </c>
      <c r="D32" s="35">
        <v>0.42</v>
      </c>
      <c r="E32" s="21">
        <f>0.388/453.59</f>
        <v>8.553980466941512E-4</v>
      </c>
      <c r="F32" s="556">
        <f>IF($C32&lt;11,'[9]Offroad Tiers EF (2)'!$AN$4,IF($C32&lt;25,'[9]Offroad Tiers EF (2)'!$AN$5,IF($C32&lt;50,'[9]Offroad Tiers EF (2)'!$AN$6,IF($C32&lt;75,'[9]Offroad Tiers EF (2)'!$AN$7,IF($C32&lt;100,'[9]Offroad Tiers EF (2)'!$AN$8,IF($C32&lt;175,'[9]Offroad Tiers EF (2)'!$AN$9,IF($C32&lt;300,'[9]Offroad Tiers EF (2)'!$AN$10,IF($C32&lt;600,'[9]Offroad Tiers EF (2)'!$AN$11,"!"))))))))</f>
        <v>8.1569664902998232E-3</v>
      </c>
      <c r="G32" s="556">
        <f>IF($C32&lt;11,'[9]Offroad Tiers EF (2)'!$AM$4,IF($C32&lt;25,'[9]Offroad Tiers EF (2)'!$AM$5,IF($C32&lt;50,'[9]Offroad Tiers EF (2)'!$AM$6,IF($C32&lt;75,'[9]Offroad Tiers EF (2)'!$AM$7,IF($C32&lt;100,'[9]Offroad Tiers EF (2)'!$AM$8,IF($C32&lt;175,'[9]Offroad Tiers EF (2)'!$AM$9,IF($C32&lt;300,'[9]Offroad Tiers EF (2)'!$AM$10,IF($C32&lt;600,'[9]Offroad Tiers EF (2)'!$AM$11,"!"))))))))</f>
        <v>9.0685626102292756E-3</v>
      </c>
      <c r="H32" s="21">
        <f t="shared" si="6"/>
        <v>1.3227804845785844E-5</v>
      </c>
      <c r="I32" s="556">
        <f>IF($C32&lt;11,'[9]Offroad Tiers EF (2)'!$AO$4,IF($C32&lt;25,'[9]Offroad Tiers EF (2)'!$AO$5,IF($C32&lt;50,'[9]Offroad Tiers EF (2)'!$AO$6,IF($C32&lt;75,'[9]Offroad Tiers EF (2)'!$AO$7,IF($C32&lt;100,'[9]Offroad Tiers EF (2)'!$AO$8,IF($C32&lt;175,'[9]Offroad Tiers EF (2)'!$AO$9,IF($C32&lt;300,'[9]Offroad Tiers EF (2)'!$AO$10,IF($C32&lt;600,'[9]Offroad Tiers EF (2)'!$AO$11,"!"))))))))</f>
        <v>4.8500881834215163E-4</v>
      </c>
      <c r="J32" s="23">
        <f t="shared" si="7"/>
        <v>4.3165784832451497E-4</v>
      </c>
      <c r="K32" s="24">
        <f t="shared" si="9"/>
        <v>1.2528913776758748</v>
      </c>
      <c r="L32" s="21">
        <f>0.035/453.59</f>
        <v>7.7162194933750759E-5</v>
      </c>
      <c r="M32" s="25">
        <v>8.6151344797178115E-4</v>
      </c>
      <c r="N32" s="26">
        <v>1</v>
      </c>
      <c r="O32" s="468">
        <v>1080</v>
      </c>
      <c r="P32" s="37"/>
      <c r="Q32" s="28">
        <v>4.6191494521484168E-4</v>
      </c>
      <c r="R32" s="28">
        <v>4.4047619047619044E-3</v>
      </c>
      <c r="S32" s="28">
        <v>4.8970238095238086E-3</v>
      </c>
      <c r="T32" s="28">
        <v>7.1430146167243552E-6</v>
      </c>
      <c r="U32" s="28">
        <v>2.6190476190476186E-4</v>
      </c>
      <c r="V32" s="28">
        <v>2.3309523809523808E-4</v>
      </c>
      <c r="W32" s="426">
        <f t="shared" si="10"/>
        <v>44.081135554865199</v>
      </c>
      <c r="X32" s="426">
        <f t="shared" si="10"/>
        <v>2.7148380419819186E-3</v>
      </c>
      <c r="Y32" s="426">
        <f t="shared" si="10"/>
        <v>3.0311080241313612E-2</v>
      </c>
    </row>
    <row r="33" spans="1:32" s="3" customFormat="1">
      <c r="A33" s="23" t="s">
        <v>497</v>
      </c>
      <c r="B33" s="29" t="s">
        <v>20</v>
      </c>
      <c r="C33" s="20">
        <v>175</v>
      </c>
      <c r="D33" s="20">
        <v>0.38</v>
      </c>
      <c r="E33" s="21">
        <v>4.3256007659526006E-3</v>
      </c>
      <c r="F33" s="556">
        <v>4.8835396909419744E-2</v>
      </c>
      <c r="G33" s="556">
        <v>0.16205321223398358</v>
      </c>
      <c r="H33" s="21">
        <v>1.5858778701522102E-4</v>
      </c>
      <c r="I33" s="556">
        <v>6.1483953578778193E-4</v>
      </c>
      <c r="J33" s="23">
        <v>5.6565237292475806E-4</v>
      </c>
      <c r="K33" s="24">
        <v>16.040850696664478</v>
      </c>
      <c r="L33" s="21">
        <f>0.0403*0.00492436720173236</f>
        <v>1.9845199822981412E-4</v>
      </c>
      <c r="M33" s="25">
        <v>1.539505516222844E-2</v>
      </c>
      <c r="N33" s="26">
        <v>1</v>
      </c>
      <c r="O33" s="468">
        <v>3960</v>
      </c>
      <c r="P33" s="37">
        <v>125</v>
      </c>
      <c r="Q33" s="28">
        <v>8.5646895165861492E-3</v>
      </c>
      <c r="R33" s="28">
        <v>9.6694085880651093E-2</v>
      </c>
      <c r="S33" s="28">
        <v>0.32086536022328749</v>
      </c>
      <c r="T33" s="28">
        <v>3.1400381829013762E-4</v>
      </c>
      <c r="U33" s="28">
        <v>1.2173822808598082E-3</v>
      </c>
      <c r="V33" s="28">
        <v>1.1199916983910209E-3</v>
      </c>
      <c r="W33" s="426">
        <f t="shared" ref="W33:Y35" si="11">K33*$O33/(2000*1.1023)</f>
        <v>28.81328529383622</v>
      </c>
      <c r="X33" s="426">
        <f t="shared" si="11"/>
        <v>3.5646825410054614E-4</v>
      </c>
      <c r="Y33" s="426">
        <f t="shared" si="11"/>
        <v>2.7653278799974881E-2</v>
      </c>
    </row>
    <row r="34" spans="1:32" s="3" customFormat="1">
      <c r="A34" s="18" t="s">
        <v>380</v>
      </c>
      <c r="B34" s="19" t="s">
        <v>20</v>
      </c>
      <c r="C34" s="20">
        <v>400</v>
      </c>
      <c r="D34" s="20">
        <v>0.38</v>
      </c>
      <c r="E34" s="21">
        <v>1.3185751208268195E-2</v>
      </c>
      <c r="F34" s="556">
        <v>7.3559955541215416E-2</v>
      </c>
      <c r="G34" s="556">
        <v>0.13177968713170507</v>
      </c>
      <c r="H34" s="21">
        <v>1.4824701038186291E-4</v>
      </c>
      <c r="I34" s="556">
        <v>3.4493889373674903E-4</v>
      </c>
      <c r="J34" s="23">
        <v>3.1734378223780945E-4</v>
      </c>
      <c r="K34" s="24">
        <v>14.994900960022223</v>
      </c>
      <c r="L34" s="21">
        <v>1.5010974034239006E-2</v>
      </c>
      <c r="M34" s="25">
        <v>1.2519070277511982E-2</v>
      </c>
      <c r="N34" s="26">
        <v>2</v>
      </c>
      <c r="O34" s="468">
        <v>3450</v>
      </c>
      <c r="P34" s="37"/>
      <c r="Q34" s="28">
        <v>2.2745420834262634E-2</v>
      </c>
      <c r="R34" s="28">
        <v>0.12689092330859661</v>
      </c>
      <c r="S34" s="28">
        <v>0.22731996030219126</v>
      </c>
      <c r="T34" s="28">
        <v>2.557260929087135E-4</v>
      </c>
      <c r="U34" s="28">
        <v>5.9501959169589217E-4</v>
      </c>
      <c r="V34" s="28">
        <v>5.4741802436022134E-4</v>
      </c>
      <c r="W34" s="426">
        <f t="shared" si="11"/>
        <v>23.465666475585898</v>
      </c>
      <c r="X34" s="426">
        <f t="shared" si="11"/>
        <v>2.3490819385886132E-2</v>
      </c>
      <c r="Y34" s="426">
        <f t="shared" si="11"/>
        <v>1.9591214940314041E-2</v>
      </c>
    </row>
    <row r="35" spans="1:32" s="3" customFormat="1">
      <c r="A35" s="23" t="s">
        <v>26</v>
      </c>
      <c r="B35" s="29" t="s">
        <v>20</v>
      </c>
      <c r="C35" s="20">
        <v>175</v>
      </c>
      <c r="D35" s="20">
        <v>0.38</v>
      </c>
      <c r="E35" s="21">
        <v>4.3256007659526006E-3</v>
      </c>
      <c r="F35" s="556">
        <v>4.8835396909419744E-2</v>
      </c>
      <c r="G35" s="556">
        <v>0.16205321223398358</v>
      </c>
      <c r="H35" s="21">
        <v>1.5858778701522102E-4</v>
      </c>
      <c r="I35" s="556">
        <v>6.1483953578778193E-4</v>
      </c>
      <c r="J35" s="23">
        <v>5.6565237292475806E-4</v>
      </c>
      <c r="K35" s="24">
        <v>16.040850696664478</v>
      </c>
      <c r="L35" s="21">
        <f>0.0403*0.00492436720173236</f>
        <v>1.9845199822981412E-4</v>
      </c>
      <c r="M35" s="25">
        <v>1.539505516222844E-2</v>
      </c>
      <c r="N35" s="26">
        <v>1</v>
      </c>
      <c r="O35" s="468">
        <v>8606</v>
      </c>
      <c r="P35" s="37">
        <v>125</v>
      </c>
      <c r="Q35" s="28">
        <v>1.8613060095894043E-2</v>
      </c>
      <c r="R35" s="28">
        <v>0.21013871290123315</v>
      </c>
      <c r="S35" s="28">
        <v>0.69731497224283134</v>
      </c>
      <c r="T35" s="28">
        <v>6.8240324752649609E-4</v>
      </c>
      <c r="U35" s="28">
        <v>2.6456545224948255E-3</v>
      </c>
      <c r="V35" s="28">
        <v>2.4340021606952338E-3</v>
      </c>
      <c r="W35" s="426">
        <f t="shared" si="11"/>
        <v>62.617962939079419</v>
      </c>
      <c r="X35" s="426">
        <f t="shared" si="11"/>
        <v>7.7468833201750002E-4</v>
      </c>
      <c r="Y35" s="426">
        <f t="shared" si="11"/>
        <v>6.0096999331460565E-2</v>
      </c>
    </row>
    <row r="36" spans="1:32" s="3" customFormat="1">
      <c r="A36" s="12" t="s">
        <v>326</v>
      </c>
      <c r="B36" s="29"/>
      <c r="C36" s="20"/>
      <c r="D36" s="20"/>
      <c r="E36" s="31"/>
      <c r="F36" s="31"/>
      <c r="G36" s="31"/>
      <c r="H36" s="31"/>
      <c r="I36" s="31"/>
      <c r="J36" s="23"/>
      <c r="K36" s="32"/>
      <c r="L36" s="33"/>
      <c r="M36" s="21"/>
      <c r="N36" s="26"/>
      <c r="O36" s="27"/>
      <c r="P36" s="37"/>
      <c r="Q36" s="36">
        <v>229.81384302951997</v>
      </c>
      <c r="R36" s="36">
        <v>1407.721660656013</v>
      </c>
      <c r="S36" s="36">
        <v>1797.470183861451</v>
      </c>
      <c r="T36" s="36">
        <v>2.283708094237126</v>
      </c>
      <c r="U36" s="36">
        <v>114.05120404986097</v>
      </c>
      <c r="V36" s="36">
        <v>101.50581285715515</v>
      </c>
      <c r="W36" s="427">
        <f>SUM(W8:W35)</f>
        <v>1383.6980046920939</v>
      </c>
      <c r="X36" s="427">
        <f>SUM(X8:X35)</f>
        <v>0.12527345547459978</v>
      </c>
      <c r="Y36" s="427">
        <f>SUM(Y8:Y35)</f>
        <v>1.0582463507579878</v>
      </c>
    </row>
    <row r="37" spans="1:32" s="6" customFormat="1">
      <c r="A37" s="42"/>
      <c r="B37" s="43"/>
      <c r="C37" s="44"/>
      <c r="D37" s="44"/>
      <c r="E37" s="45"/>
      <c r="F37" s="45"/>
      <c r="G37" s="45"/>
      <c r="H37" s="45"/>
      <c r="I37" s="45"/>
      <c r="J37" s="46"/>
      <c r="K37" s="47"/>
      <c r="L37"/>
      <c r="M37" s="45"/>
      <c r="N37" s="48"/>
      <c r="O37" s="48"/>
      <c r="P37" s="48"/>
      <c r="Q37" s="49"/>
      <c r="R37" s="49"/>
      <c r="S37" s="49"/>
      <c r="T37" s="49"/>
      <c r="U37" s="49"/>
      <c r="V37" s="49"/>
      <c r="W37" s="49"/>
      <c r="X37" s="49"/>
      <c r="Y37" s="49"/>
      <c r="AF37" s="41"/>
    </row>
    <row r="38" spans="1:32" s="6" customFormat="1">
      <c r="A38" s="42"/>
      <c r="B38" s="43"/>
      <c r="C38" s="44"/>
      <c r="D38" s="44"/>
      <c r="E38" s="45"/>
      <c r="F38" s="45"/>
      <c r="G38" s="45"/>
      <c r="H38" s="45"/>
      <c r="I38" s="45"/>
      <c r="J38" s="46"/>
      <c r="K38" s="47"/>
      <c r="L38" s="45"/>
      <c r="M38" s="45"/>
      <c r="N38" s="48"/>
      <c r="O38" s="48"/>
      <c r="P38" s="48"/>
      <c r="Q38" s="49"/>
      <c r="R38" s="49"/>
      <c r="S38" s="49"/>
      <c r="T38" s="49"/>
      <c r="U38" s="49"/>
      <c r="V38" s="49"/>
      <c r="W38" s="49"/>
      <c r="X38" s="49"/>
      <c r="Y38" s="49"/>
      <c r="AF38" s="41"/>
    </row>
  </sheetData>
  <mergeCells count="2">
    <mergeCell ref="E3:L3"/>
    <mergeCell ref="Q3:X3"/>
  </mergeCells>
  <pageMargins left="0.75" right="0.75" top="1" bottom="1" header="0.5" footer="0.5"/>
  <pageSetup scale="78" orientation="landscape" r:id="rId1"/>
  <headerFooter alignWithMargins="0">
    <oddHeader>&amp;CTable B-1
Construction Heavy Equipment GHG Emissions
Sycamore to Peñasquitos 230 kV Transmission Line Project</oddHeader>
    <oddFooter>&amp;CB-1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79"/>
  <sheetViews>
    <sheetView view="pageLayout" zoomScale="60" zoomScaleNormal="75" zoomScalePageLayoutView="60" workbookViewId="0">
      <selection activeCell="AB37" sqref="AB37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.5703125" style="51" customWidth="1"/>
    <col min="6" max="6" width="11.7109375" style="51" hidden="1" customWidth="1"/>
    <col min="7" max="7" width="9.28515625" style="51" hidden="1" customWidth="1"/>
    <col min="8" max="8" width="11.5703125" style="51" hidden="1" customWidth="1"/>
    <col min="9" max="10" width="9.28515625" style="51" hidden="1" customWidth="1"/>
    <col min="11" max="12" width="11.5703125" style="51" hidden="1" customWidth="1"/>
    <col min="13" max="13" width="9.28515625" style="51" hidden="1" customWidth="1"/>
    <col min="14" max="15" width="10.5703125" style="51" hidden="1" customWidth="1"/>
    <col min="16" max="16" width="11.5703125" style="51" customWidth="1"/>
    <col min="17" max="17" width="11.5703125" style="51" bestFit="1" customWidth="1"/>
    <col min="18" max="18" width="11" style="51" customWidth="1"/>
    <col min="19" max="26" width="9.28515625" style="51" hidden="1" customWidth="1"/>
    <col min="27" max="29" width="9.28515625" style="51" bestFit="1" customWidth="1"/>
    <col min="30" max="16384" width="9.140625" style="51"/>
  </cols>
  <sheetData>
    <row r="1" spans="1:29">
      <c r="A1" s="3" t="s">
        <v>556</v>
      </c>
    </row>
    <row r="6" spans="1:29" ht="26.25" customHeight="1">
      <c r="A6" s="668" t="s">
        <v>35</v>
      </c>
      <c r="B6" s="668" t="s">
        <v>36</v>
      </c>
      <c r="C6" s="668" t="s">
        <v>555</v>
      </c>
      <c r="D6" s="474" t="s">
        <v>38</v>
      </c>
      <c r="E6" s="474" t="s">
        <v>39</v>
      </c>
      <c r="F6" s="545" t="s">
        <v>40</v>
      </c>
      <c r="G6" s="545" t="s">
        <v>41</v>
      </c>
      <c r="H6" s="542" t="s">
        <v>42</v>
      </c>
      <c r="I6" s="545" t="s">
        <v>43</v>
      </c>
      <c r="J6" s="671" t="s">
        <v>44</v>
      </c>
      <c r="K6" s="672"/>
      <c r="L6" s="672"/>
      <c r="M6" s="671" t="s">
        <v>45</v>
      </c>
      <c r="N6" s="672"/>
      <c r="O6" s="672"/>
      <c r="P6" s="545" t="s">
        <v>46</v>
      </c>
      <c r="Q6" s="542" t="s">
        <v>47</v>
      </c>
      <c r="R6" s="542" t="s">
        <v>48</v>
      </c>
      <c r="S6" s="664" t="s">
        <v>554</v>
      </c>
      <c r="T6" s="665"/>
      <c r="U6" s="665"/>
      <c r="V6" s="665"/>
      <c r="W6" s="665"/>
      <c r="X6" s="666"/>
      <c r="Y6" s="666"/>
      <c r="Z6" s="666"/>
      <c r="AA6" s="666"/>
      <c r="AB6" s="666"/>
      <c r="AC6" s="667"/>
    </row>
    <row r="7" spans="1:29" ht="63.75">
      <c r="A7" s="669"/>
      <c r="B7" s="669"/>
      <c r="C7" s="670"/>
      <c r="D7" s="476" t="s">
        <v>50</v>
      </c>
      <c r="E7" s="476" t="s">
        <v>51</v>
      </c>
      <c r="F7" s="544" t="s">
        <v>52</v>
      </c>
      <c r="G7" s="470" t="s">
        <v>52</v>
      </c>
      <c r="H7" s="470" t="s">
        <v>52</v>
      </c>
      <c r="I7" s="470" t="s">
        <v>52</v>
      </c>
      <c r="J7" s="542" t="s">
        <v>52</v>
      </c>
      <c r="K7" s="542" t="s">
        <v>53</v>
      </c>
      <c r="L7" s="542" t="s">
        <v>54</v>
      </c>
      <c r="M7" s="542" t="s">
        <v>52</v>
      </c>
      <c r="N7" s="542" t="s">
        <v>53</v>
      </c>
      <c r="O7" s="542" t="s">
        <v>54</v>
      </c>
      <c r="P7" s="470" t="s">
        <v>52</v>
      </c>
      <c r="Q7" s="542" t="s">
        <v>52</v>
      </c>
      <c r="R7" s="542" t="s">
        <v>52</v>
      </c>
      <c r="S7" s="561" t="s">
        <v>40</v>
      </c>
      <c r="T7" s="561" t="s">
        <v>55</v>
      </c>
      <c r="U7" s="561" t="s">
        <v>56</v>
      </c>
      <c r="V7" s="561" t="s">
        <v>43</v>
      </c>
      <c r="W7" s="561" t="s">
        <v>44</v>
      </c>
      <c r="X7" s="561" t="s">
        <v>45</v>
      </c>
      <c r="Y7" s="560" t="s">
        <v>57</v>
      </c>
      <c r="Z7" s="560" t="s">
        <v>58</v>
      </c>
      <c r="AA7" s="542" t="s">
        <v>46</v>
      </c>
      <c r="AB7" s="542" t="s">
        <v>47</v>
      </c>
      <c r="AC7" s="542" t="s">
        <v>48</v>
      </c>
    </row>
    <row r="8" spans="1:29">
      <c r="A8" s="559" t="s">
        <v>353</v>
      </c>
      <c r="B8" s="59" t="s">
        <v>365</v>
      </c>
      <c r="C8" s="541">
        <v>82</v>
      </c>
      <c r="D8" s="541">
        <v>30</v>
      </c>
      <c r="E8" s="541">
        <v>20</v>
      </c>
      <c r="F8" s="334">
        <v>0.82460322228627503</v>
      </c>
      <c r="G8" s="335">
        <v>3.0722446495270801</v>
      </c>
      <c r="H8" s="335">
        <v>0.17343260623696499</v>
      </c>
      <c r="I8" s="62">
        <v>3.18613688227605E-3</v>
      </c>
      <c r="J8" s="62">
        <v>3.9818541747870799E-2</v>
      </c>
      <c r="K8" s="63">
        <v>7.99995847163921E-3</v>
      </c>
      <c r="L8" s="63">
        <v>3.6749815577381599E-2</v>
      </c>
      <c r="M8" s="62">
        <v>3.6633059551839701E-2</v>
      </c>
      <c r="N8" s="63">
        <v>1.9999896145790402E-3</v>
      </c>
      <c r="O8" s="63">
        <v>1.57499200131354E-2</v>
      </c>
      <c r="P8" s="335">
        <v>504.22233920361299</v>
      </c>
      <c r="Q8" s="63">
        <f t="shared" ref="Q8:Q22" si="0">0.000057143*P8</f>
        <v>2.8812777129112056E-2</v>
      </c>
      <c r="R8" s="64">
        <f t="shared" ref="R8:R22" si="1">0.000025616*P8</f>
        <v>1.291615944103975E-2</v>
      </c>
      <c r="S8" s="65">
        <f t="shared" ref="S8:S22" si="2">C8*($E8*$F8)/453.59</f>
        <v>2.9814354032264623</v>
      </c>
      <c r="T8" s="65">
        <f t="shared" ref="T8:T22" si="3">C8*($E8*$G8)/453.59</f>
        <v>11.108007727737411</v>
      </c>
      <c r="U8" s="65">
        <f t="shared" ref="U8:U22" si="4">C8*(($E8*$H8))/453.59</f>
        <v>0.62706292958094889</v>
      </c>
      <c r="V8" s="65">
        <f t="shared" ref="V8:V22" si="5">C8*($E8*$I8)/453.59</f>
        <v>1.1519796483460222E-2</v>
      </c>
      <c r="W8" s="65">
        <f t="shared" ref="W8:W22" si="6">C8*(($E8*($J8+$K8+$L8)))/453.59</f>
        <v>0.30576520184947253</v>
      </c>
      <c r="X8" s="65">
        <f t="shared" ref="X8:X22" si="7">C8*(($E8*($M8+$N8+$O8)))/453.59</f>
        <v>0.19662706288601775</v>
      </c>
      <c r="Y8" s="65">
        <f>C8*(E8)*$B$375</f>
        <v>0</v>
      </c>
      <c r="Z8" s="65">
        <f t="shared" ref="Z8:Z22" si="8">Y8*0.21</f>
        <v>0</v>
      </c>
      <c r="AA8" s="65">
        <f t="shared" ref="AA8:AA22" si="9">C8*(($E8*($P8)))/(453.59*2000*1.1023)</f>
        <v>0.82693744224715582</v>
      </c>
      <c r="AB8" s="65">
        <f t="shared" ref="AB8:AB22" si="10">C8*(($E8*($Q8)))/(453.59*2000*1.1023)</f>
        <v>4.7253686262329227E-5</v>
      </c>
      <c r="AC8" s="65">
        <f t="shared" ref="AC8:AC22" si="11">C8*(($E8*($R8)))/(453.59*2000*1.1023)</f>
        <v>2.1182829520603142E-5</v>
      </c>
    </row>
    <row r="9" spans="1:29">
      <c r="A9" s="559" t="s">
        <v>354</v>
      </c>
      <c r="B9" s="59" t="s">
        <v>365</v>
      </c>
      <c r="C9" s="541">
        <v>200</v>
      </c>
      <c r="D9" s="541">
        <v>30</v>
      </c>
      <c r="E9" s="541">
        <v>20</v>
      </c>
      <c r="F9" s="334">
        <v>0.82460322228627503</v>
      </c>
      <c r="G9" s="335">
        <v>3.0722446495270801</v>
      </c>
      <c r="H9" s="335">
        <v>0.17343260623696499</v>
      </c>
      <c r="I9" s="62">
        <v>3.18613688227605E-3</v>
      </c>
      <c r="J9" s="62">
        <v>3.9818541747870799E-2</v>
      </c>
      <c r="K9" s="63">
        <v>7.99995847163921E-3</v>
      </c>
      <c r="L9" s="63">
        <v>3.6749815577381599E-2</v>
      </c>
      <c r="M9" s="62">
        <v>3.6633059551839701E-2</v>
      </c>
      <c r="N9" s="63">
        <v>1.9999896145790402E-3</v>
      </c>
      <c r="O9" s="63">
        <v>1.57499200131354E-2</v>
      </c>
      <c r="P9" s="335">
        <v>504.22233920361299</v>
      </c>
      <c r="Q9" s="63">
        <f t="shared" si="0"/>
        <v>2.8812777129112056E-2</v>
      </c>
      <c r="R9" s="64">
        <f t="shared" si="1"/>
        <v>1.291615944103975E-2</v>
      </c>
      <c r="S9" s="65">
        <f t="shared" si="2"/>
        <v>7.2717936664060057</v>
      </c>
      <c r="T9" s="65">
        <f t="shared" si="3"/>
        <v>27.092701774969292</v>
      </c>
      <c r="U9" s="65">
        <f t="shared" si="4"/>
        <v>1.529421779465729</v>
      </c>
      <c r="V9" s="65">
        <f t="shared" si="5"/>
        <v>2.8097064593805419E-2</v>
      </c>
      <c r="W9" s="65">
        <f t="shared" si="6"/>
        <v>0.74576878499871346</v>
      </c>
      <c r="X9" s="65">
        <f t="shared" si="7"/>
        <v>0.47957820216101887</v>
      </c>
      <c r="Y9" s="65">
        <f t="shared" ref="Y9:Y14" si="12">C9*(E9)*$B$377</f>
        <v>0</v>
      </c>
      <c r="Z9" s="65">
        <f t="shared" si="8"/>
        <v>0</v>
      </c>
      <c r="AA9" s="65">
        <f t="shared" si="9"/>
        <v>2.0169205908467216</v>
      </c>
      <c r="AB9" s="65">
        <f t="shared" si="10"/>
        <v>1.1525289332275422E-4</v>
      </c>
      <c r="AC9" s="65">
        <f t="shared" si="11"/>
        <v>5.1665437855129616E-5</v>
      </c>
    </row>
    <row r="10" spans="1:29">
      <c r="A10" s="559" t="s">
        <v>540</v>
      </c>
      <c r="B10" s="59" t="s">
        <v>365</v>
      </c>
      <c r="C10" s="541">
        <v>35</v>
      </c>
      <c r="D10" s="541">
        <v>30</v>
      </c>
      <c r="E10" s="541">
        <v>20</v>
      </c>
      <c r="F10" s="334">
        <v>0.82460322228627503</v>
      </c>
      <c r="G10" s="335">
        <v>3.0722446495270801</v>
      </c>
      <c r="H10" s="335">
        <v>0.17343260623696499</v>
      </c>
      <c r="I10" s="62">
        <v>3.18613688227605E-3</v>
      </c>
      <c r="J10" s="62">
        <v>3.9818541747870799E-2</v>
      </c>
      <c r="K10" s="63">
        <v>7.99995847163921E-3</v>
      </c>
      <c r="L10" s="63">
        <v>3.6749815577381599E-2</v>
      </c>
      <c r="M10" s="62">
        <v>3.6633059551839701E-2</v>
      </c>
      <c r="N10" s="63">
        <v>1.9999896145790402E-3</v>
      </c>
      <c r="O10" s="63">
        <v>1.57499200131354E-2</v>
      </c>
      <c r="P10" s="335">
        <v>504.22233920361299</v>
      </c>
      <c r="Q10" s="63">
        <f t="shared" si="0"/>
        <v>2.8812777129112056E-2</v>
      </c>
      <c r="R10" s="64">
        <f t="shared" si="1"/>
        <v>1.291615944103975E-2</v>
      </c>
      <c r="S10" s="65">
        <f t="shared" si="2"/>
        <v>1.2725638916210509</v>
      </c>
      <c r="T10" s="65">
        <f t="shared" si="3"/>
        <v>4.7412228106196261</v>
      </c>
      <c r="U10" s="65">
        <f t="shared" si="4"/>
        <v>0.26764881140650254</v>
      </c>
      <c r="V10" s="65">
        <f t="shared" si="5"/>
        <v>4.9169863039159479E-3</v>
      </c>
      <c r="W10" s="65">
        <f t="shared" si="6"/>
        <v>0.13050953737477486</v>
      </c>
      <c r="X10" s="65">
        <f t="shared" si="7"/>
        <v>8.3926185378178322E-2</v>
      </c>
      <c r="Y10" s="65">
        <f t="shared" si="12"/>
        <v>0</v>
      </c>
      <c r="Z10" s="65">
        <f t="shared" si="8"/>
        <v>0</v>
      </c>
      <c r="AA10" s="65">
        <f t="shared" si="9"/>
        <v>0.35296110339817627</v>
      </c>
      <c r="AB10" s="65">
        <f t="shared" si="10"/>
        <v>2.0169256331481987E-5</v>
      </c>
      <c r="AC10" s="65">
        <f t="shared" si="11"/>
        <v>9.0414516246476833E-6</v>
      </c>
    </row>
    <row r="11" spans="1:29">
      <c r="A11" s="559" t="s">
        <v>511</v>
      </c>
      <c r="B11" s="59" t="s">
        <v>365</v>
      </c>
      <c r="C11" s="541">
        <f>88+(9*15)</f>
        <v>223</v>
      </c>
      <c r="D11" s="541">
        <v>30</v>
      </c>
      <c r="E11" s="541">
        <v>30</v>
      </c>
      <c r="F11" s="334">
        <v>0.82460322228627503</v>
      </c>
      <c r="G11" s="335">
        <v>3.0722446495270801</v>
      </c>
      <c r="H11" s="335">
        <v>0.17343260623696499</v>
      </c>
      <c r="I11" s="62">
        <v>3.18613688227605E-3</v>
      </c>
      <c r="J11" s="62">
        <v>3.9818541747870799E-2</v>
      </c>
      <c r="K11" s="63">
        <v>7.99995847163921E-3</v>
      </c>
      <c r="L11" s="63">
        <v>3.6749815577381599E-2</v>
      </c>
      <c r="M11" s="62">
        <v>3.6633059551839701E-2</v>
      </c>
      <c r="N11" s="63">
        <v>1.9999896145790402E-3</v>
      </c>
      <c r="O11" s="63">
        <v>1.57499200131354E-2</v>
      </c>
      <c r="P11" s="335">
        <v>504.22233920361299</v>
      </c>
      <c r="Q11" s="63">
        <f t="shared" si="0"/>
        <v>2.8812777129112056E-2</v>
      </c>
      <c r="R11" s="64">
        <f t="shared" si="1"/>
        <v>1.291615944103975E-2</v>
      </c>
      <c r="S11" s="65">
        <f t="shared" si="2"/>
        <v>12.162074907064046</v>
      </c>
      <c r="T11" s="65">
        <f t="shared" si="3"/>
        <v>45.312543718636135</v>
      </c>
      <c r="U11" s="65">
        <f t="shared" si="4"/>
        <v>2.5579579261564316</v>
      </c>
      <c r="V11" s="65">
        <f t="shared" si="5"/>
        <v>4.6992340533139568E-2</v>
      </c>
      <c r="W11" s="65">
        <f t="shared" si="6"/>
        <v>1.2472982929103482</v>
      </c>
      <c r="X11" s="65">
        <f t="shared" si="7"/>
        <v>0.80209454311430417</v>
      </c>
      <c r="Y11" s="65">
        <f t="shared" si="12"/>
        <v>0</v>
      </c>
      <c r="Z11" s="65">
        <f t="shared" si="8"/>
        <v>0</v>
      </c>
      <c r="AA11" s="65">
        <f t="shared" si="9"/>
        <v>3.3732996881911417</v>
      </c>
      <c r="AB11" s="65">
        <f t="shared" si="10"/>
        <v>1.927604640823064E-4</v>
      </c>
      <c r="AC11" s="65">
        <f t="shared" si="11"/>
        <v>8.6410444812704297E-5</v>
      </c>
    </row>
    <row r="12" spans="1:29">
      <c r="A12" s="559" t="s">
        <v>379</v>
      </c>
      <c r="B12" s="59" t="s">
        <v>365</v>
      </c>
      <c r="C12" s="541">
        <v>111.5</v>
      </c>
      <c r="D12" s="541">
        <v>30</v>
      </c>
      <c r="E12" s="541">
        <v>20</v>
      </c>
      <c r="F12" s="334">
        <v>0.82460322228627503</v>
      </c>
      <c r="G12" s="335">
        <v>3.0722446495270801</v>
      </c>
      <c r="H12" s="335">
        <v>0.17343260623696499</v>
      </c>
      <c r="I12" s="62">
        <v>3.18613688227605E-3</v>
      </c>
      <c r="J12" s="62">
        <v>3.9818541747870799E-2</v>
      </c>
      <c r="K12" s="63">
        <v>7.99995847163921E-3</v>
      </c>
      <c r="L12" s="63">
        <v>3.6749815577381599E-2</v>
      </c>
      <c r="M12" s="62">
        <v>3.6633059551839701E-2</v>
      </c>
      <c r="N12" s="63">
        <v>1.9999896145790402E-3</v>
      </c>
      <c r="O12" s="63">
        <v>1.57499200131354E-2</v>
      </c>
      <c r="P12" s="335">
        <v>504.22233920361299</v>
      </c>
      <c r="Q12" s="63">
        <f t="shared" si="0"/>
        <v>2.8812777129112056E-2</v>
      </c>
      <c r="R12" s="64">
        <f t="shared" si="1"/>
        <v>1.291615944103975E-2</v>
      </c>
      <c r="S12" s="65">
        <f t="shared" si="2"/>
        <v>4.0540249690213486</v>
      </c>
      <c r="T12" s="65">
        <f t="shared" si="3"/>
        <v>15.10418123954538</v>
      </c>
      <c r="U12" s="65">
        <f t="shared" si="4"/>
        <v>0.85265264205214397</v>
      </c>
      <c r="V12" s="65">
        <f t="shared" si="5"/>
        <v>1.5664113511046521E-2</v>
      </c>
      <c r="W12" s="65">
        <f t="shared" si="6"/>
        <v>0.41576609763678279</v>
      </c>
      <c r="X12" s="65">
        <f t="shared" si="7"/>
        <v>0.26736484770476804</v>
      </c>
      <c r="Y12" s="65">
        <f t="shared" si="12"/>
        <v>0</v>
      </c>
      <c r="Z12" s="65">
        <f t="shared" si="8"/>
        <v>0</v>
      </c>
      <c r="AA12" s="65">
        <f t="shared" si="9"/>
        <v>1.1244332293970472</v>
      </c>
      <c r="AB12" s="65">
        <f t="shared" si="10"/>
        <v>6.4253488027435476E-5</v>
      </c>
      <c r="AC12" s="65">
        <f t="shared" si="11"/>
        <v>2.8803481604234762E-5</v>
      </c>
    </row>
    <row r="13" spans="1:29">
      <c r="A13" s="559" t="s">
        <v>553</v>
      </c>
      <c r="B13" s="59" t="s">
        <v>365</v>
      </c>
      <c r="C13" s="541">
        <v>48.3</v>
      </c>
      <c r="D13" s="541">
        <v>30</v>
      </c>
      <c r="E13" s="541">
        <v>20</v>
      </c>
      <c r="F13" s="334">
        <v>0.82460322228627503</v>
      </c>
      <c r="G13" s="335">
        <v>3.0722446495270801</v>
      </c>
      <c r="H13" s="335">
        <v>0.17343260623696499</v>
      </c>
      <c r="I13" s="62">
        <v>3.18613688227605E-3</v>
      </c>
      <c r="J13" s="62">
        <v>3.9818541747870799E-2</v>
      </c>
      <c r="K13" s="63">
        <v>7.99995847163921E-3</v>
      </c>
      <c r="L13" s="63">
        <v>3.6749815577381599E-2</v>
      </c>
      <c r="M13" s="62">
        <v>3.6633059551839701E-2</v>
      </c>
      <c r="N13" s="63">
        <v>1.9999896145790402E-3</v>
      </c>
      <c r="O13" s="63">
        <v>1.57499200131354E-2</v>
      </c>
      <c r="P13" s="335">
        <v>504.22233920361299</v>
      </c>
      <c r="Q13" s="63">
        <f t="shared" si="0"/>
        <v>2.8812777129112056E-2</v>
      </c>
      <c r="R13" s="64">
        <f t="shared" si="1"/>
        <v>1.291615944103975E-2</v>
      </c>
      <c r="S13" s="65">
        <f t="shared" si="2"/>
        <v>1.7561381704370502</v>
      </c>
      <c r="T13" s="65">
        <f t="shared" si="3"/>
        <v>6.5428874786550839</v>
      </c>
      <c r="U13" s="65">
        <f t="shared" si="4"/>
        <v>0.3693553597409735</v>
      </c>
      <c r="V13" s="65">
        <f t="shared" si="5"/>
        <v>6.7854410994040082E-3</v>
      </c>
      <c r="W13" s="65">
        <f t="shared" si="6"/>
        <v>0.18010316157718931</v>
      </c>
      <c r="X13" s="65">
        <f t="shared" si="7"/>
        <v>0.11581813582188608</v>
      </c>
      <c r="Y13" s="65">
        <f t="shared" si="12"/>
        <v>0</v>
      </c>
      <c r="Z13" s="65">
        <f t="shared" si="8"/>
        <v>0</v>
      </c>
      <c r="AA13" s="65">
        <f t="shared" si="9"/>
        <v>0.48708632268948321</v>
      </c>
      <c r="AB13" s="65">
        <f t="shared" si="10"/>
        <v>2.7833573737445139E-5</v>
      </c>
      <c r="AC13" s="65">
        <f t="shared" si="11"/>
        <v>1.2477203242013801E-5</v>
      </c>
    </row>
    <row r="14" spans="1:29">
      <c r="A14" s="559" t="s">
        <v>355</v>
      </c>
      <c r="B14" s="59" t="s">
        <v>60</v>
      </c>
      <c r="C14" s="541">
        <f>300.4+(26*25)+(20*50)</f>
        <v>1950.4</v>
      </c>
      <c r="D14" s="541">
        <v>30</v>
      </c>
      <c r="E14" s="541">
        <v>60</v>
      </c>
      <c r="F14" s="62">
        <v>1.11151353260897</v>
      </c>
      <c r="G14" s="62">
        <v>5.1835677008601602</v>
      </c>
      <c r="H14" s="62">
        <v>0.30038695354872602</v>
      </c>
      <c r="I14" s="62">
        <v>1.0711818E-2</v>
      </c>
      <c r="J14" s="62">
        <v>6.9817991223601397E-2</v>
      </c>
      <c r="K14" s="543">
        <v>1.1999937300532599E-2</v>
      </c>
      <c r="L14" s="543">
        <v>0.130339318979285</v>
      </c>
      <c r="M14" s="62">
        <v>6.4232551925713394E-2</v>
      </c>
      <c r="N14" s="543">
        <v>2.9999843251331498E-3</v>
      </c>
      <c r="O14" s="543">
        <v>5.5859708133979398E-2</v>
      </c>
      <c r="P14" s="62">
        <v>1807.6692823834401</v>
      </c>
      <c r="Q14" s="63">
        <f t="shared" si="0"/>
        <v>0.10329564580323691</v>
      </c>
      <c r="R14" s="64">
        <f t="shared" si="1"/>
        <v>4.6305256337534198E-2</v>
      </c>
      <c r="S14" s="65">
        <f t="shared" si="2"/>
        <v>286.76505134599995</v>
      </c>
      <c r="T14" s="65">
        <f t="shared" si="3"/>
        <v>1337.3350969497992</v>
      </c>
      <c r="U14" s="65">
        <f t="shared" si="4"/>
        <v>77.498363835371421</v>
      </c>
      <c r="V14" s="65">
        <f t="shared" si="5"/>
        <v>2.763596617279922</v>
      </c>
      <c r="W14" s="65">
        <f t="shared" si="6"/>
        <v>54.735531497255465</v>
      </c>
      <c r="X14" s="65">
        <f t="shared" si="7"/>
        <v>31.757196602415995</v>
      </c>
      <c r="Y14" s="65">
        <f t="shared" si="12"/>
        <v>0</v>
      </c>
      <c r="Z14" s="65">
        <f t="shared" si="8"/>
        <v>0</v>
      </c>
      <c r="AA14" s="65">
        <f t="shared" si="9"/>
        <v>211.54396607149829</v>
      </c>
      <c r="AB14" s="65">
        <f t="shared" si="10"/>
        <v>1.2088256853223626E-2</v>
      </c>
      <c r="AC14" s="65">
        <f t="shared" si="11"/>
        <v>5.4189102348874991E-3</v>
      </c>
    </row>
    <row r="15" spans="1:29">
      <c r="A15" s="559" t="s">
        <v>356</v>
      </c>
      <c r="B15" s="59" t="s">
        <v>365</v>
      </c>
      <c r="C15" s="541">
        <v>31.5</v>
      </c>
      <c r="D15" s="541">
        <v>30</v>
      </c>
      <c r="E15" s="541">
        <v>20</v>
      </c>
      <c r="F15" s="334">
        <v>0.82460322228627503</v>
      </c>
      <c r="G15" s="335">
        <v>3.0722446495270801</v>
      </c>
      <c r="H15" s="335">
        <v>0.17343260623696499</v>
      </c>
      <c r="I15" s="62">
        <v>3.18613688227605E-3</v>
      </c>
      <c r="J15" s="62">
        <v>3.9818541747870799E-2</v>
      </c>
      <c r="K15" s="63">
        <v>7.99995847163921E-3</v>
      </c>
      <c r="L15" s="63">
        <v>3.6749815577381599E-2</v>
      </c>
      <c r="M15" s="62">
        <v>3.6633059551839701E-2</v>
      </c>
      <c r="N15" s="63">
        <v>1.9999896145790402E-3</v>
      </c>
      <c r="O15" s="63">
        <v>1.57499200131354E-2</v>
      </c>
      <c r="P15" s="335">
        <v>504.22233920361299</v>
      </c>
      <c r="Q15" s="63">
        <f t="shared" si="0"/>
        <v>2.8812777129112056E-2</v>
      </c>
      <c r="R15" s="64">
        <f t="shared" si="1"/>
        <v>1.291615944103975E-2</v>
      </c>
      <c r="S15" s="65">
        <f t="shared" si="2"/>
        <v>1.1453075024589461</v>
      </c>
      <c r="T15" s="65">
        <f t="shared" si="3"/>
        <v>4.2671005295576636</v>
      </c>
      <c r="U15" s="65">
        <f t="shared" si="4"/>
        <v>0.24088393026585231</v>
      </c>
      <c r="V15" s="65">
        <f t="shared" si="5"/>
        <v>4.4252876735243534E-3</v>
      </c>
      <c r="W15" s="65">
        <f t="shared" si="6"/>
        <v>0.11745858363729739</v>
      </c>
      <c r="X15" s="65">
        <f t="shared" si="7"/>
        <v>7.5533566840360472E-2</v>
      </c>
      <c r="Y15" s="65">
        <f>C15*(E15)*$B$375</f>
        <v>0</v>
      </c>
      <c r="Z15" s="65">
        <f t="shared" si="8"/>
        <v>0</v>
      </c>
      <c r="AA15" s="65">
        <f t="shared" si="9"/>
        <v>0.31766499305835866</v>
      </c>
      <c r="AB15" s="65">
        <f t="shared" si="10"/>
        <v>1.815233069833379E-5</v>
      </c>
      <c r="AC15" s="65">
        <f t="shared" si="11"/>
        <v>8.1373064621829133E-6</v>
      </c>
    </row>
    <row r="16" spans="1:29">
      <c r="A16" s="559" t="s">
        <v>357</v>
      </c>
      <c r="B16" s="59" t="s">
        <v>365</v>
      </c>
      <c r="C16" s="541">
        <f>167.3+(1*36)+(2*83)+(1*15)</f>
        <v>384.3</v>
      </c>
      <c r="D16" s="541">
        <v>30</v>
      </c>
      <c r="E16" s="541">
        <v>20</v>
      </c>
      <c r="F16" s="334">
        <v>0.82460322228627503</v>
      </c>
      <c r="G16" s="335">
        <v>3.0722446495270801</v>
      </c>
      <c r="H16" s="335">
        <v>0.17343260623696499</v>
      </c>
      <c r="I16" s="62">
        <v>3.18613688227605E-3</v>
      </c>
      <c r="J16" s="62">
        <v>3.9818541747870799E-2</v>
      </c>
      <c r="K16" s="63">
        <v>7.99995847163921E-3</v>
      </c>
      <c r="L16" s="63">
        <v>3.6749815577381599E-2</v>
      </c>
      <c r="M16" s="62">
        <v>3.6633059551839701E-2</v>
      </c>
      <c r="N16" s="63">
        <v>1.9999896145790402E-3</v>
      </c>
      <c r="O16" s="63">
        <v>1.57499200131354E-2</v>
      </c>
      <c r="P16" s="335">
        <v>504.22233920361299</v>
      </c>
      <c r="Q16" s="63">
        <f t="shared" si="0"/>
        <v>2.8812777129112056E-2</v>
      </c>
      <c r="R16" s="64">
        <f t="shared" si="1"/>
        <v>1.291615944103975E-2</v>
      </c>
      <c r="S16" s="65">
        <f t="shared" si="2"/>
        <v>13.972751529999142</v>
      </c>
      <c r="T16" s="65">
        <f t="shared" si="3"/>
        <v>52.058626460603499</v>
      </c>
      <c r="U16" s="65">
        <f t="shared" si="4"/>
        <v>2.938783949243398</v>
      </c>
      <c r="V16" s="65">
        <f t="shared" si="5"/>
        <v>5.3988509616997117E-2</v>
      </c>
      <c r="W16" s="65">
        <f t="shared" si="6"/>
        <v>1.432994720375028</v>
      </c>
      <c r="X16" s="65">
        <f t="shared" si="7"/>
        <v>0.9215095154523979</v>
      </c>
      <c r="Y16" s="65">
        <f t="shared" ref="Y16:Y22" si="13">C16*(E16)*$B$377</f>
        <v>0</v>
      </c>
      <c r="Z16" s="65">
        <f t="shared" si="8"/>
        <v>0</v>
      </c>
      <c r="AA16" s="65">
        <f t="shared" si="9"/>
        <v>3.8755129153119756</v>
      </c>
      <c r="AB16" s="65">
        <f t="shared" si="10"/>
        <v>2.2145843451967223E-4</v>
      </c>
      <c r="AC16" s="65">
        <f t="shared" si="11"/>
        <v>9.9275138838631564E-5</v>
      </c>
    </row>
    <row r="17" spans="1:29">
      <c r="A17" s="559" t="s">
        <v>358</v>
      </c>
      <c r="B17" s="59" t="s">
        <v>365</v>
      </c>
      <c r="C17" s="541">
        <v>172.3</v>
      </c>
      <c r="D17" s="541">
        <v>30</v>
      </c>
      <c r="E17" s="541">
        <v>30</v>
      </c>
      <c r="F17" s="334">
        <v>0.82460322228627503</v>
      </c>
      <c r="G17" s="335">
        <v>3.0722446495270801</v>
      </c>
      <c r="H17" s="335">
        <v>0.17343260623696499</v>
      </c>
      <c r="I17" s="62">
        <v>3.18613688227605E-3</v>
      </c>
      <c r="J17" s="62">
        <v>3.9818541747870799E-2</v>
      </c>
      <c r="K17" s="63">
        <v>7.99995847163921E-3</v>
      </c>
      <c r="L17" s="63">
        <v>3.6749815577381599E-2</v>
      </c>
      <c r="M17" s="62">
        <v>3.6633059551839701E-2</v>
      </c>
      <c r="N17" s="63">
        <v>1.9999896145790402E-3</v>
      </c>
      <c r="O17" s="63">
        <v>1.57499200131354E-2</v>
      </c>
      <c r="P17" s="335">
        <v>504.22233920361299</v>
      </c>
      <c r="Q17" s="63">
        <f t="shared" si="0"/>
        <v>2.8812777129112056E-2</v>
      </c>
      <c r="R17" s="64">
        <f t="shared" si="1"/>
        <v>1.291615944103975E-2</v>
      </c>
      <c r="S17" s="65">
        <f t="shared" si="2"/>
        <v>9.3969753654131623</v>
      </c>
      <c r="T17" s="65">
        <f t="shared" si="3"/>
        <v>35.010543868704069</v>
      </c>
      <c r="U17" s="65">
        <f t="shared" si="4"/>
        <v>1.9763952945145884</v>
      </c>
      <c r="V17" s="65">
        <f t="shared" si="5"/>
        <v>3.6308431721345055E-2</v>
      </c>
      <c r="W17" s="65">
        <f t="shared" si="6"/>
        <v>0.96371971241458754</v>
      </c>
      <c r="X17" s="65">
        <f t="shared" si="7"/>
        <v>0.61973493174257677</v>
      </c>
      <c r="Y17" s="65">
        <f t="shared" si="13"/>
        <v>0</v>
      </c>
      <c r="Z17" s="65">
        <f t="shared" si="8"/>
        <v>0</v>
      </c>
      <c r="AA17" s="65">
        <f t="shared" si="9"/>
        <v>2.6063656335216763</v>
      </c>
      <c r="AB17" s="65">
        <f t="shared" si="10"/>
        <v>1.4893555139632912E-4</v>
      </c>
      <c r="AC17" s="65">
        <f t="shared" si="11"/>
        <v>6.6764662068291263E-5</v>
      </c>
    </row>
    <row r="18" spans="1:29">
      <c r="A18" s="559" t="s">
        <v>359</v>
      </c>
      <c r="B18" s="59" t="s">
        <v>59</v>
      </c>
      <c r="C18" s="60">
        <f>4112.7+(2*17)+(4*25)+(4*50)+(2*15)+(3*5)+(3*36)+(4*83)+(2*50)+(4*15)</f>
        <v>5091.7</v>
      </c>
      <c r="D18" s="541">
        <v>30</v>
      </c>
      <c r="E18" s="541">
        <v>20</v>
      </c>
      <c r="F18" s="62">
        <v>0.292950056109193</v>
      </c>
      <c r="G18" s="62">
        <v>0.476930854001756</v>
      </c>
      <c r="H18" s="62">
        <v>6.5210486609312598E-2</v>
      </c>
      <c r="I18" s="62">
        <v>3.18613688227605E-3</v>
      </c>
      <c r="J18" s="62">
        <v>5.3954773620132797E-2</v>
      </c>
      <c r="K18" s="63">
        <v>7.99995847163921E-3</v>
      </c>
      <c r="L18" s="63">
        <v>3.6749815577381599E-2</v>
      </c>
      <c r="M18" s="62">
        <v>4.9638388985497099E-2</v>
      </c>
      <c r="N18" s="63">
        <v>1.9999896145790402E-3</v>
      </c>
      <c r="O18" s="63">
        <v>1.57499200131354E-2</v>
      </c>
      <c r="P18" s="62">
        <v>247.93301798021901</v>
      </c>
      <c r="Q18" s="63">
        <f t="shared" si="0"/>
        <v>1.4167636446443654E-2</v>
      </c>
      <c r="R18" s="64">
        <f t="shared" si="1"/>
        <v>6.3510521885812897E-3</v>
      </c>
      <c r="S18" s="65">
        <f t="shared" si="2"/>
        <v>65.769254202746012</v>
      </c>
      <c r="T18" s="65">
        <f t="shared" si="3"/>
        <v>107.07417841313702</v>
      </c>
      <c r="U18" s="65">
        <f t="shared" si="4"/>
        <v>14.640192009022993</v>
      </c>
      <c r="V18" s="65">
        <f t="shared" si="5"/>
        <v>0.71530911896139515</v>
      </c>
      <c r="W18" s="65">
        <f t="shared" si="6"/>
        <v>22.159833566305664</v>
      </c>
      <c r="X18" s="65">
        <f t="shared" si="7"/>
        <v>15.129125423791935</v>
      </c>
      <c r="Y18" s="65">
        <f t="shared" si="13"/>
        <v>0</v>
      </c>
      <c r="Z18" s="65">
        <f t="shared" si="8"/>
        <v>0</v>
      </c>
      <c r="AA18" s="65">
        <f t="shared" si="9"/>
        <v>25.248401949750217</v>
      </c>
      <c r="AB18" s="65">
        <f t="shared" si="10"/>
        <v>1.4427694326145765E-3</v>
      </c>
      <c r="AC18" s="65">
        <f t="shared" si="11"/>
        <v>6.4676306434480147E-4</v>
      </c>
    </row>
    <row r="19" spans="1:29" ht="12.75" customHeight="1">
      <c r="A19" s="559" t="s">
        <v>360</v>
      </c>
      <c r="B19" s="59" t="s">
        <v>59</v>
      </c>
      <c r="C19" s="60">
        <v>1914.4</v>
      </c>
      <c r="D19" s="541">
        <v>30</v>
      </c>
      <c r="E19" s="541">
        <v>20</v>
      </c>
      <c r="F19" s="62">
        <v>0.292950056109193</v>
      </c>
      <c r="G19" s="62">
        <v>0.476930854001756</v>
      </c>
      <c r="H19" s="62">
        <v>6.5210486609312598E-2</v>
      </c>
      <c r="I19" s="62">
        <v>3.18613688227605E-3</v>
      </c>
      <c r="J19" s="62">
        <v>5.3954773620132797E-2</v>
      </c>
      <c r="K19" s="63">
        <v>7.99995847163921E-3</v>
      </c>
      <c r="L19" s="63">
        <v>3.6749815577381599E-2</v>
      </c>
      <c r="M19" s="62">
        <v>4.9638388985497099E-2</v>
      </c>
      <c r="N19" s="63">
        <v>1.9999896145790402E-3</v>
      </c>
      <c r="O19" s="63">
        <v>1.57499200131354E-2</v>
      </c>
      <c r="P19" s="62">
        <v>247.93301798021901</v>
      </c>
      <c r="Q19" s="63">
        <f t="shared" si="0"/>
        <v>1.4167636446443654E-2</v>
      </c>
      <c r="R19" s="64">
        <f t="shared" si="1"/>
        <v>6.3510521885812897E-3</v>
      </c>
      <c r="S19" s="65">
        <f t="shared" si="2"/>
        <v>24.728216557483151</v>
      </c>
      <c r="T19" s="65">
        <f t="shared" si="3"/>
        <v>40.258225573798441</v>
      </c>
      <c r="U19" s="65">
        <f t="shared" si="4"/>
        <v>5.5044844712126837</v>
      </c>
      <c r="V19" s="65">
        <f t="shared" si="5"/>
        <v>0.26894510229190549</v>
      </c>
      <c r="W19" s="65">
        <f t="shared" si="6"/>
        <v>8.3317527307845261</v>
      </c>
      <c r="X19" s="65">
        <f t="shared" si="7"/>
        <v>5.6883158299403505</v>
      </c>
      <c r="Y19" s="65">
        <f t="shared" si="13"/>
        <v>0</v>
      </c>
      <c r="Z19" s="65">
        <f t="shared" si="8"/>
        <v>0</v>
      </c>
      <c r="AA19" s="65">
        <f t="shared" si="9"/>
        <v>9.493006401123754</v>
      </c>
      <c r="AB19" s="65">
        <f t="shared" si="10"/>
        <v>5.4245886477941464E-4</v>
      </c>
      <c r="AC19" s="65">
        <f t="shared" si="11"/>
        <v>2.4317285197118603E-4</v>
      </c>
    </row>
    <row r="20" spans="1:29" ht="12.75" customHeight="1">
      <c r="A20" s="559" t="s">
        <v>497</v>
      </c>
      <c r="B20" s="59" t="s">
        <v>59</v>
      </c>
      <c r="C20" s="60">
        <v>330</v>
      </c>
      <c r="D20" s="541">
        <v>30</v>
      </c>
      <c r="E20" s="541">
        <v>20</v>
      </c>
      <c r="F20" s="62">
        <v>0.292950056109193</v>
      </c>
      <c r="G20" s="62">
        <v>0.476930854001756</v>
      </c>
      <c r="H20" s="62">
        <v>6.5210486609312598E-2</v>
      </c>
      <c r="I20" s="62">
        <v>3.18613688227605E-3</v>
      </c>
      <c r="J20" s="62">
        <v>5.3954773620132797E-2</v>
      </c>
      <c r="K20" s="63">
        <v>7.99995847163921E-3</v>
      </c>
      <c r="L20" s="63">
        <v>3.6749815577381599E-2</v>
      </c>
      <c r="M20" s="62">
        <v>4.9638388985497099E-2</v>
      </c>
      <c r="N20" s="63">
        <v>1.9999896145790402E-3</v>
      </c>
      <c r="O20" s="63">
        <v>1.57499200131354E-2</v>
      </c>
      <c r="P20" s="62">
        <v>247.93301798021901</v>
      </c>
      <c r="Q20" s="63">
        <f t="shared" si="0"/>
        <v>1.4167636446443654E-2</v>
      </c>
      <c r="R20" s="64">
        <f t="shared" si="1"/>
        <v>6.3510521885812897E-3</v>
      </c>
      <c r="S20" s="65">
        <f t="shared" si="2"/>
        <v>4.2625947889518594</v>
      </c>
      <c r="T20" s="65">
        <f t="shared" si="3"/>
        <v>6.9396230878361296</v>
      </c>
      <c r="U20" s="65">
        <f t="shared" si="4"/>
        <v>0.9488507498433898</v>
      </c>
      <c r="V20" s="65">
        <f t="shared" si="5"/>
        <v>4.6360156579778947E-2</v>
      </c>
      <c r="W20" s="65">
        <f t="shared" si="6"/>
        <v>1.4362089433550427</v>
      </c>
      <c r="X20" s="65">
        <f t="shared" si="7"/>
        <v>0.98053918923961336</v>
      </c>
      <c r="Y20" s="65">
        <f t="shared" si="13"/>
        <v>0</v>
      </c>
      <c r="Z20" s="65">
        <f t="shared" si="8"/>
        <v>0</v>
      </c>
      <c r="AA20" s="65">
        <f t="shared" si="9"/>
        <v>1.6363832597006052</v>
      </c>
      <c r="AB20" s="65">
        <f t="shared" si="10"/>
        <v>9.3507848609071669E-5</v>
      </c>
      <c r="AC20" s="65">
        <f t="shared" si="11"/>
        <v>4.1917593580490701E-5</v>
      </c>
    </row>
    <row r="21" spans="1:29" ht="12.75" customHeight="1">
      <c r="A21" s="559" t="s">
        <v>380</v>
      </c>
      <c r="B21" s="59" t="s">
        <v>60</v>
      </c>
      <c r="C21" s="541">
        <v>295</v>
      </c>
      <c r="D21" s="541">
        <v>30</v>
      </c>
      <c r="E21" s="541">
        <v>60</v>
      </c>
      <c r="F21" s="62">
        <v>1.11151353260897</v>
      </c>
      <c r="G21" s="62">
        <v>5.1835677008601602</v>
      </c>
      <c r="H21" s="62">
        <v>0.30038695354872602</v>
      </c>
      <c r="I21" s="62">
        <v>1.0711818E-2</v>
      </c>
      <c r="J21" s="62">
        <v>6.9817991223601397E-2</v>
      </c>
      <c r="K21" s="543">
        <v>1.1999937300532599E-2</v>
      </c>
      <c r="L21" s="543">
        <v>0.130339318979285</v>
      </c>
      <c r="M21" s="62">
        <v>6.4232551925713394E-2</v>
      </c>
      <c r="N21" s="543">
        <v>2.9999843251331498E-3</v>
      </c>
      <c r="O21" s="543">
        <v>5.5859708133979398E-2</v>
      </c>
      <c r="P21" s="62">
        <v>1807.6692823834401</v>
      </c>
      <c r="Q21" s="63">
        <f t="shared" si="0"/>
        <v>0.10329564580323691</v>
      </c>
      <c r="R21" s="64">
        <f t="shared" si="1"/>
        <v>4.6305256337534198E-2</v>
      </c>
      <c r="S21" s="65">
        <f t="shared" si="2"/>
        <v>43.373508073764341</v>
      </c>
      <c r="T21" s="65">
        <f t="shared" si="3"/>
        <v>202.27330475809615</v>
      </c>
      <c r="U21" s="65">
        <f t="shared" si="4"/>
        <v>11.72170699929992</v>
      </c>
      <c r="V21" s="65">
        <f t="shared" si="5"/>
        <v>0.41799682224034923</v>
      </c>
      <c r="W21" s="65">
        <f t="shared" si="6"/>
        <v>8.2788052664532206</v>
      </c>
      <c r="X21" s="65">
        <f t="shared" si="7"/>
        <v>4.8033085509191542</v>
      </c>
      <c r="Y21" s="65">
        <f t="shared" si="13"/>
        <v>0</v>
      </c>
      <c r="Z21" s="65">
        <f t="shared" si="8"/>
        <v>0</v>
      </c>
      <c r="AA21" s="65">
        <f t="shared" si="9"/>
        <v>31.996241791987281</v>
      </c>
      <c r="AB21" s="65">
        <f t="shared" si="10"/>
        <v>1.8283612447195291E-3</v>
      </c>
      <c r="AC21" s="65">
        <f t="shared" si="11"/>
        <v>8.1961572974354596E-4</v>
      </c>
    </row>
    <row r="22" spans="1:29" ht="12.75" customHeight="1">
      <c r="A22" s="559" t="s">
        <v>26</v>
      </c>
      <c r="B22" s="59" t="s">
        <v>365</v>
      </c>
      <c r="C22" s="541">
        <v>717.2</v>
      </c>
      <c r="D22" s="541">
        <v>30</v>
      </c>
      <c r="E22" s="541">
        <v>30</v>
      </c>
      <c r="F22" s="334">
        <v>0.82460322228627503</v>
      </c>
      <c r="G22" s="335">
        <v>3.0722446495270801</v>
      </c>
      <c r="H22" s="335">
        <v>0.17343260623696499</v>
      </c>
      <c r="I22" s="62">
        <v>3.18613688227605E-3</v>
      </c>
      <c r="J22" s="62">
        <v>3.9818541747870799E-2</v>
      </c>
      <c r="K22" s="63">
        <v>7.99995847163921E-3</v>
      </c>
      <c r="L22" s="63">
        <v>3.6749815577381599E-2</v>
      </c>
      <c r="M22" s="62">
        <v>3.6633059551839701E-2</v>
      </c>
      <c r="N22" s="63">
        <v>1.9999896145790402E-3</v>
      </c>
      <c r="O22" s="63">
        <v>1.57499200131354E-2</v>
      </c>
      <c r="P22" s="335">
        <v>504.22233920361299</v>
      </c>
      <c r="Q22" s="63">
        <f t="shared" si="0"/>
        <v>2.8812777129112056E-2</v>
      </c>
      <c r="R22" s="64">
        <f t="shared" si="1"/>
        <v>1.291615944103975E-2</v>
      </c>
      <c r="S22" s="65">
        <f t="shared" si="2"/>
        <v>39.114978131597915</v>
      </c>
      <c r="T22" s="65">
        <f t="shared" si="3"/>
        <v>145.73164284755984</v>
      </c>
      <c r="U22" s="65">
        <f t="shared" si="4"/>
        <v>8.2267597517461564</v>
      </c>
      <c r="V22" s="65">
        <f t="shared" si="5"/>
        <v>0.15113411045007935</v>
      </c>
      <c r="W22" s="65">
        <f t="shared" si="6"/>
        <v>4.0114902945080804</v>
      </c>
      <c r="X22" s="65">
        <f t="shared" si="7"/>
        <v>2.5796511494241212</v>
      </c>
      <c r="Y22" s="65">
        <f t="shared" si="13"/>
        <v>0</v>
      </c>
      <c r="Z22" s="65">
        <f t="shared" si="8"/>
        <v>0</v>
      </c>
      <c r="AA22" s="65">
        <f t="shared" si="9"/>
        <v>10.849015858164515</v>
      </c>
      <c r="AB22" s="65">
        <f t="shared" si="10"/>
        <v>6.1994531318309502E-4</v>
      </c>
      <c r="AC22" s="65">
        <f t="shared" si="11"/>
        <v>2.7790839022274224E-4</v>
      </c>
    </row>
    <row r="23" spans="1:29" ht="12.75" customHeight="1">
      <c r="A23" s="558" t="s">
        <v>326</v>
      </c>
      <c r="B23" s="52"/>
      <c r="C23" s="57"/>
      <c r="D23" s="52"/>
      <c r="E23" s="52"/>
      <c r="F23" s="460"/>
      <c r="G23" s="53"/>
      <c r="H23" s="53"/>
      <c r="I23" s="53"/>
      <c r="J23" s="447"/>
      <c r="K23" s="447"/>
      <c r="L23" s="447"/>
      <c r="M23" s="447"/>
      <c r="N23" s="447"/>
      <c r="O23" s="447"/>
      <c r="P23" s="53"/>
      <c r="Q23" s="447"/>
      <c r="R23" s="447"/>
      <c r="S23" s="67">
        <f t="shared" ref="S23:Z23" si="14">SUM(S19:S22)</f>
        <v>111.47929755179726</v>
      </c>
      <c r="T23" s="67">
        <f t="shared" si="14"/>
        <v>395.20279626729052</v>
      </c>
      <c r="U23" s="67">
        <f t="shared" si="14"/>
        <v>26.401801972102149</v>
      </c>
      <c r="V23" s="67">
        <f t="shared" si="14"/>
        <v>0.88443619156211306</v>
      </c>
      <c r="W23" s="67">
        <f t="shared" si="14"/>
        <v>22.058257235100868</v>
      </c>
      <c r="X23" s="67">
        <f t="shared" si="14"/>
        <v>14.051814719523239</v>
      </c>
      <c r="Y23" s="67">
        <f t="shared" si="14"/>
        <v>0</v>
      </c>
      <c r="Z23" s="67">
        <f t="shared" si="14"/>
        <v>0</v>
      </c>
      <c r="AA23" s="67">
        <f>SUM(AA8:AA22)</f>
        <v>305.74819725088651</v>
      </c>
      <c r="AB23" s="67">
        <f>SUM(AB8:AB22)</f>
        <v>1.7471369235507399E-2</v>
      </c>
      <c r="AC23" s="67">
        <f>SUM(AC8:AC22)</f>
        <v>7.8320458207787047E-3</v>
      </c>
    </row>
    <row r="24" spans="1:29">
      <c r="A24" s="68"/>
      <c r="B24" s="69"/>
      <c r="C24" s="70"/>
      <c r="D24" s="69"/>
      <c r="E24" s="69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3.25" customHeight="1">
      <c r="A25" s="68"/>
      <c r="B25" s="69"/>
      <c r="C25" s="70"/>
      <c r="D25" s="69"/>
      <c r="E25" s="69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>
      <c r="A26" s="68"/>
      <c r="B26" s="69"/>
      <c r="C26" s="70"/>
      <c r="D26" s="69"/>
      <c r="E26" s="69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>
      <c r="A27" s="68"/>
      <c r="B27" s="69"/>
      <c r="C27" s="70"/>
      <c r="D27" s="69"/>
      <c r="E27" s="69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367" spans="1:1">
      <c r="A367" s="73"/>
    </row>
    <row r="372" spans="1:1">
      <c r="A372" s="74"/>
    </row>
    <row r="377" spans="1:1">
      <c r="A377" s="74"/>
    </row>
    <row r="378" spans="1:1">
      <c r="A378" s="74"/>
    </row>
    <row r="379" spans="1:1">
      <c r="A379" s="74"/>
    </row>
  </sheetData>
  <mergeCells count="6">
    <mergeCell ref="S6:AC6"/>
    <mergeCell ref="A6:A7"/>
    <mergeCell ref="B6:B7"/>
    <mergeCell ref="C6:C7"/>
    <mergeCell ref="J6:L6"/>
    <mergeCell ref="M6:O6"/>
  </mergeCells>
  <pageMargins left="0.75" right="0.75" top="1" bottom="1" header="0.5" footer="0.5"/>
  <pageSetup scale="76" firstPageNumber="17" orientation="landscape" useFirstPageNumber="1" r:id="rId1"/>
  <headerFooter alignWithMargins="0">
    <oddHeader>&amp;CTable B-2
Construction and Operational Truck Trip GHG Emissions
Sycamore to Peñasquitos 230 kV Transmission Line Project</oddHeader>
    <oddFooter>&amp;CB-2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89"/>
  <sheetViews>
    <sheetView view="pageLayout" zoomScale="50" zoomScaleNormal="85" zoomScalePageLayoutView="50" workbookViewId="0">
      <selection activeCell="I4" sqref="I4:L4"/>
    </sheetView>
  </sheetViews>
  <sheetFormatPr defaultRowHeight="12.75"/>
  <cols>
    <col min="1" max="1" width="33" style="51" customWidth="1"/>
    <col min="2" max="2" width="22.42578125" style="51" customWidth="1"/>
    <col min="3" max="3" width="21.42578125" style="51" customWidth="1"/>
    <col min="4" max="4" width="16.42578125" style="51" customWidth="1"/>
    <col min="5" max="5" width="10.140625" style="51" bestFit="1" customWidth="1"/>
    <col min="6" max="6" width="12.28515625" style="51" customWidth="1"/>
    <col min="7" max="7" width="10.140625" style="51" customWidth="1"/>
    <col min="8" max="8" width="11.85546875" style="51" customWidth="1"/>
    <col min="9" max="9" width="10.140625" style="51" customWidth="1"/>
    <col min="10" max="10" width="11.140625" style="51" customWidth="1"/>
    <col min="11" max="11" width="10" style="51" customWidth="1"/>
    <col min="12" max="12" width="11.42578125" style="51" customWidth="1"/>
    <col min="13" max="21" width="9.140625" style="51"/>
    <col min="22" max="22" width="11.5703125" style="51" bestFit="1" customWidth="1"/>
    <col min="23" max="23" width="9.140625" style="51"/>
    <col min="24" max="24" width="11.5703125" style="51" bestFit="1" customWidth="1"/>
    <col min="25" max="35" width="9.140625" style="51"/>
    <col min="36" max="36" width="12.5703125" style="51" customWidth="1"/>
    <col min="37" max="37" width="10.7109375" style="51" customWidth="1"/>
    <col min="38" max="38" width="9.140625" style="51"/>
    <col min="39" max="42" width="10.7109375" style="51" customWidth="1"/>
    <col min="43" max="44" width="9.140625" style="51"/>
    <col min="45" max="45" width="9.140625" style="75"/>
    <col min="46" max="16384" width="9.140625" style="51"/>
  </cols>
  <sheetData>
    <row r="1" spans="1:60">
      <c r="A1" s="3" t="s">
        <v>560</v>
      </c>
      <c r="E1" s="74"/>
      <c r="F1" s="74"/>
    </row>
    <row r="2" spans="1:60" ht="26.25" customHeight="1">
      <c r="A2" s="675" t="s">
        <v>73</v>
      </c>
      <c r="B2" s="675" t="s">
        <v>36</v>
      </c>
      <c r="C2" s="469" t="s">
        <v>74</v>
      </c>
      <c r="D2" s="469" t="s">
        <v>559</v>
      </c>
      <c r="E2" s="469" t="s">
        <v>38</v>
      </c>
      <c r="F2" s="469" t="s">
        <v>39</v>
      </c>
      <c r="G2" s="673" t="s">
        <v>46</v>
      </c>
      <c r="H2" s="674"/>
      <c r="I2" s="671" t="s">
        <v>47</v>
      </c>
      <c r="J2" s="671"/>
      <c r="K2" s="671" t="s">
        <v>48</v>
      </c>
      <c r="L2" s="671"/>
      <c r="AG2" s="75"/>
      <c r="AS2" s="51"/>
    </row>
    <row r="3" spans="1:60" ht="38.25">
      <c r="A3" s="676"/>
      <c r="B3" s="676"/>
      <c r="C3" s="470" t="s">
        <v>75</v>
      </c>
      <c r="D3" s="470"/>
      <c r="E3" s="470" t="s">
        <v>50</v>
      </c>
      <c r="F3" s="470" t="s">
        <v>51</v>
      </c>
      <c r="G3" s="470" t="s">
        <v>52</v>
      </c>
      <c r="H3" s="483" t="s">
        <v>76</v>
      </c>
      <c r="I3" s="542" t="s">
        <v>52</v>
      </c>
      <c r="J3" s="483" t="s">
        <v>76</v>
      </c>
      <c r="K3" s="542" t="s">
        <v>52</v>
      </c>
      <c r="L3" s="483" t="s">
        <v>76</v>
      </c>
      <c r="AG3" s="75"/>
      <c r="AS3" s="51"/>
    </row>
    <row r="4" spans="1:60" ht="30" customHeight="1">
      <c r="A4" s="449" t="s">
        <v>558</v>
      </c>
      <c r="B4" s="441" t="s">
        <v>81</v>
      </c>
      <c r="C4" s="441">
        <v>100</v>
      </c>
      <c r="D4" s="441">
        <v>166</v>
      </c>
      <c r="E4" s="441">
        <v>35</v>
      </c>
      <c r="F4" s="441">
        <v>80</v>
      </c>
      <c r="G4" s="565">
        <v>297.395519972616</v>
      </c>
      <c r="H4" s="565">
        <v>448.54817624958298</v>
      </c>
      <c r="I4" s="563">
        <f>'2017 WorkerTrips Segment D'!AB5</f>
        <v>2.8329114576355666E-3</v>
      </c>
      <c r="J4" s="563">
        <f>0.000049261*H4</f>
        <v>2.2095931710230707E-2</v>
      </c>
      <c r="K4" s="563">
        <f>'2017 WorkerTrips Segment D'!AD5</f>
        <v>8.5373163529488642E-3</v>
      </c>
      <c r="L4" s="563">
        <f>0.000021675*H4</f>
        <v>9.7222817202097123E-3</v>
      </c>
      <c r="AG4" s="75"/>
      <c r="AS4" s="51"/>
    </row>
    <row r="5" spans="1:60">
      <c r="A5" s="80"/>
      <c r="B5" s="80"/>
      <c r="C5" s="81"/>
      <c r="D5" s="81"/>
      <c r="E5" s="82"/>
      <c r="F5" s="82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60" ht="25.5">
      <c r="A6" s="83" t="s">
        <v>364</v>
      </c>
      <c r="B6" s="74"/>
      <c r="C6" s="74"/>
      <c r="D6" s="7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5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</row>
    <row r="7" spans="1:60">
      <c r="A7" s="83" t="s">
        <v>82</v>
      </c>
      <c r="B7" s="74"/>
      <c r="C7" s="74"/>
      <c r="D7" s="7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72"/>
      <c r="AL7" s="72"/>
      <c r="AM7" s="72"/>
      <c r="AN7" s="72"/>
      <c r="AO7" s="72"/>
      <c r="AP7" s="72"/>
      <c r="AQ7" s="72"/>
      <c r="AR7" s="72"/>
      <c r="AS7" s="86"/>
      <c r="AT7" s="72"/>
    </row>
    <row r="8" spans="1:60" hidden="1">
      <c r="A8" s="83" t="s">
        <v>83</v>
      </c>
      <c r="B8" s="74"/>
      <c r="C8" s="74"/>
      <c r="D8" s="74"/>
      <c r="T8" s="84"/>
      <c r="U8" s="84"/>
      <c r="V8" s="84"/>
      <c r="W8" s="84"/>
      <c r="X8" s="84"/>
      <c r="Y8" s="84" t="e">
        <f>#REF!/60</f>
        <v>#REF!</v>
      </c>
      <c r="Z8" s="84" t="e">
        <f>#REF!/60</f>
        <v>#REF!</v>
      </c>
      <c r="AA8" s="84" t="e">
        <f>#REF!/60</f>
        <v>#REF!</v>
      </c>
      <c r="AB8" s="84" t="e">
        <f>#REF!/60</f>
        <v>#REF!</v>
      </c>
      <c r="AC8" s="84" t="e">
        <f>#REF!/60</f>
        <v>#REF!</v>
      </c>
      <c r="AD8" s="84" t="e">
        <f>#REF!/60</f>
        <v>#REF!</v>
      </c>
      <c r="AE8" s="84" t="e">
        <f>#REF!/60</f>
        <v>#REF!</v>
      </c>
      <c r="AF8" s="84" t="e">
        <f>#REF!/60</f>
        <v>#REF!</v>
      </c>
      <c r="AG8" s="84" t="e">
        <f>#REF!/60</f>
        <v>#REF!</v>
      </c>
      <c r="AH8" s="84" t="e">
        <f>#REF!/60</f>
        <v>#REF!</v>
      </c>
      <c r="AI8" s="84"/>
      <c r="AJ8" s="84"/>
      <c r="AK8" s="84" t="e">
        <f>#REF!/60</f>
        <v>#REF!</v>
      </c>
      <c r="AL8" s="84" t="e">
        <f>#REF!/60</f>
        <v>#REF!</v>
      </c>
      <c r="AM8" s="84" t="e">
        <f>#REF!/60</f>
        <v>#REF!</v>
      </c>
      <c r="AN8" s="84" t="e">
        <f>#REF!/60</f>
        <v>#REF!</v>
      </c>
      <c r="AO8" s="84" t="e">
        <f>#REF!/60</f>
        <v>#REF!</v>
      </c>
      <c r="AP8" s="84" t="e">
        <f>#REF!/60</f>
        <v>#REF!</v>
      </c>
      <c r="AQ8" s="84" t="e">
        <f>#REF!/60</f>
        <v>#REF!</v>
      </c>
      <c r="AR8" s="84" t="e">
        <f>#REF!/60</f>
        <v>#REF!</v>
      </c>
      <c r="AS8" s="84" t="e">
        <f>#REF!/60</f>
        <v>#REF!</v>
      </c>
      <c r="AT8" s="84" t="e">
        <f>#REF!/60</f>
        <v>#REF!</v>
      </c>
    </row>
    <row r="9" spans="1:60" ht="38.25" hidden="1">
      <c r="A9" s="83" t="s">
        <v>84</v>
      </c>
      <c r="B9" s="74"/>
      <c r="C9" s="74"/>
      <c r="D9" s="74"/>
      <c r="T9" s="84"/>
      <c r="U9" s="87" t="s">
        <v>85</v>
      </c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72"/>
      <c r="AL9" s="72"/>
      <c r="AM9" s="72"/>
      <c r="AN9" s="72"/>
      <c r="AO9" s="72"/>
      <c r="AP9" s="72"/>
      <c r="AQ9" s="72"/>
      <c r="AR9" s="72"/>
      <c r="AS9" s="86"/>
      <c r="AT9" s="72"/>
    </row>
    <row r="10" spans="1:60" hidden="1">
      <c r="A10" s="83"/>
      <c r="B10" s="74"/>
      <c r="C10" s="74"/>
      <c r="D10" s="74"/>
      <c r="T10" s="84"/>
      <c r="U10" s="84"/>
      <c r="V10" s="84"/>
      <c r="W10" s="84"/>
      <c r="X10" s="84"/>
      <c r="Y10" s="846" t="s">
        <v>49</v>
      </c>
      <c r="Z10" s="846"/>
      <c r="AA10" s="846"/>
      <c r="AB10" s="846"/>
      <c r="AC10" s="846"/>
      <c r="AD10" s="847"/>
      <c r="AE10" s="847"/>
      <c r="AF10" s="847"/>
      <c r="AG10" s="847"/>
      <c r="AH10" s="847"/>
      <c r="AI10" s="543"/>
      <c r="AJ10" s="88"/>
      <c r="AK10" s="846" t="s">
        <v>86</v>
      </c>
      <c r="AL10" s="846"/>
      <c r="AM10" s="846"/>
      <c r="AN10" s="846"/>
      <c r="AO10" s="846"/>
      <c r="AP10" s="847"/>
      <c r="AQ10" s="847"/>
      <c r="AR10" s="847"/>
      <c r="AS10" s="847"/>
      <c r="AT10" s="847"/>
    </row>
    <row r="11" spans="1:60" ht="63.75" hidden="1">
      <c r="A11" s="74"/>
      <c r="B11" s="74"/>
      <c r="C11" s="74"/>
      <c r="D11" s="74"/>
      <c r="Y11" s="54" t="s">
        <v>40</v>
      </c>
      <c r="Z11" s="54" t="s">
        <v>55</v>
      </c>
      <c r="AA11" s="54" t="s">
        <v>56</v>
      </c>
      <c r="AB11" s="54" t="s">
        <v>43</v>
      </c>
      <c r="AC11" s="54" t="s">
        <v>44</v>
      </c>
      <c r="AD11" s="54" t="s">
        <v>45</v>
      </c>
      <c r="AE11" s="55" t="s">
        <v>57</v>
      </c>
      <c r="AF11" s="55" t="s">
        <v>58</v>
      </c>
      <c r="AG11" s="55" t="s">
        <v>46</v>
      </c>
      <c r="AH11" s="55" t="s">
        <v>47</v>
      </c>
      <c r="AI11" s="55"/>
      <c r="AJ11" s="89"/>
      <c r="AK11" s="54" t="s">
        <v>40</v>
      </c>
      <c r="AL11" s="54" t="s">
        <v>55</v>
      </c>
      <c r="AM11" s="54" t="s">
        <v>56</v>
      </c>
      <c r="AN11" s="54" t="s">
        <v>43</v>
      </c>
      <c r="AO11" s="54" t="s">
        <v>44</v>
      </c>
      <c r="AP11" s="54" t="s">
        <v>45</v>
      </c>
      <c r="AQ11" s="55" t="s">
        <v>57</v>
      </c>
      <c r="AR11" s="55" t="s">
        <v>58</v>
      </c>
      <c r="AS11" s="90" t="s">
        <v>46</v>
      </c>
      <c r="AT11" s="54" t="s">
        <v>47</v>
      </c>
    </row>
    <row r="12" spans="1:60" hidden="1">
      <c r="A12" s="74"/>
      <c r="B12" s="74"/>
      <c r="C12" s="74"/>
      <c r="D12" s="74"/>
      <c r="AJ12" s="75"/>
    </row>
    <row r="13" spans="1:60" hidden="1">
      <c r="A13" s="74" t="s">
        <v>63</v>
      </c>
      <c r="B13" s="74"/>
      <c r="C13" s="74"/>
      <c r="D13" s="74"/>
      <c r="T13" s="91" t="s">
        <v>87</v>
      </c>
      <c r="U13" s="92" t="s">
        <v>88</v>
      </c>
      <c r="V13" s="92" t="s">
        <v>89</v>
      </c>
      <c r="W13" s="92"/>
      <c r="X13" s="92"/>
      <c r="Y13" s="51" t="e">
        <f t="shared" ref="Y13:Y21" si="0">Y$8*$V14</f>
        <v>#REF!</v>
      </c>
      <c r="Z13" s="51" t="e">
        <f t="shared" ref="Z13:Z21" si="1">Z$8*$V14</f>
        <v>#REF!</v>
      </c>
      <c r="AA13" s="51" t="e">
        <f t="shared" ref="AA13:AA21" si="2">AA$8*$V14</f>
        <v>#REF!</v>
      </c>
      <c r="AB13" s="51" t="e">
        <f t="shared" ref="AB13:AB21" si="3">AB$8*$V14</f>
        <v>#REF!</v>
      </c>
      <c r="AC13" s="51" t="e">
        <f t="shared" ref="AC13:AC21" si="4">AC$8*$V14</f>
        <v>#REF!</v>
      </c>
      <c r="AD13" s="51" t="e">
        <f t="shared" ref="AD13:AD21" si="5">AD$8*$V14</f>
        <v>#REF!</v>
      </c>
      <c r="AE13" s="51" t="e">
        <f t="shared" ref="AE13:AE21" si="6">AE$8*$V14</f>
        <v>#REF!</v>
      </c>
      <c r="AF13" s="51" t="e">
        <f t="shared" ref="AF13:AF21" si="7">AF$8*$V14</f>
        <v>#REF!</v>
      </c>
      <c r="AG13" s="51" t="e">
        <f t="shared" ref="AG13:AG21" si="8">AG$8*$V14</f>
        <v>#REF!</v>
      </c>
      <c r="AH13" s="51" t="e">
        <f t="shared" ref="AH13:AH21" si="9">AH$8*$V14</f>
        <v>#REF!</v>
      </c>
      <c r="AJ13" s="75"/>
      <c r="AK13" s="51" t="e">
        <f t="shared" ref="AK13:AK21" si="10">AK$8*$V14</f>
        <v>#REF!</v>
      </c>
      <c r="AL13" s="51" t="e">
        <f t="shared" ref="AL13:AL21" si="11">AL$8*$V14</f>
        <v>#REF!</v>
      </c>
      <c r="AM13" s="51" t="e">
        <f t="shared" ref="AM13:AM21" si="12">AM$8*$V14</f>
        <v>#REF!</v>
      </c>
      <c r="AN13" s="51" t="e">
        <f t="shared" ref="AN13:AN21" si="13">AN$8*$V14</f>
        <v>#REF!</v>
      </c>
      <c r="AO13" s="51" t="e">
        <f t="shared" ref="AO13:AO21" si="14">AO$8*$V14</f>
        <v>#REF!</v>
      </c>
      <c r="AP13" s="51" t="e">
        <f t="shared" ref="AP13:AP21" si="15">AP$8*$V14</f>
        <v>#REF!</v>
      </c>
      <c r="AQ13" s="51" t="e">
        <f t="shared" ref="AQ13:AQ21" si="16">AQ$8*$V14</f>
        <v>#REF!</v>
      </c>
      <c r="AR13" s="51" t="e">
        <f t="shared" ref="AR13:AR21" si="17">AR$8*$V14</f>
        <v>#REF!</v>
      </c>
      <c r="AS13" s="51" t="e">
        <f t="shared" ref="AS13:AS21" si="18">AS$8*$V14</f>
        <v>#REF!</v>
      </c>
      <c r="AT13" s="51" t="e">
        <f t="shared" ref="AT13:AT21" si="19">AT$8*$V14</f>
        <v>#REF!</v>
      </c>
    </row>
    <row r="14" spans="1:60" hidden="1">
      <c r="A14" s="74" t="s">
        <v>64</v>
      </c>
      <c r="B14" s="74"/>
      <c r="C14" s="74"/>
      <c r="D14" s="74"/>
      <c r="T14" s="91"/>
      <c r="U14" s="92" t="s">
        <v>90</v>
      </c>
      <c r="V14" s="92">
        <v>13.25</v>
      </c>
      <c r="W14" s="92"/>
      <c r="X14" s="92"/>
      <c r="Y14" s="51" t="e">
        <f t="shared" si="0"/>
        <v>#REF!</v>
      </c>
      <c r="Z14" s="51" t="e">
        <f t="shared" si="1"/>
        <v>#REF!</v>
      </c>
      <c r="AA14" s="51" t="e">
        <f t="shared" si="2"/>
        <v>#REF!</v>
      </c>
      <c r="AB14" s="51" t="e">
        <f t="shared" si="3"/>
        <v>#REF!</v>
      </c>
      <c r="AC14" s="51" t="e">
        <f t="shared" si="4"/>
        <v>#REF!</v>
      </c>
      <c r="AD14" s="51" t="e">
        <f t="shared" si="5"/>
        <v>#REF!</v>
      </c>
      <c r="AE14" s="51" t="e">
        <f t="shared" si="6"/>
        <v>#REF!</v>
      </c>
      <c r="AF14" s="51" t="e">
        <f t="shared" si="7"/>
        <v>#REF!</v>
      </c>
      <c r="AG14" s="51" t="e">
        <f t="shared" si="8"/>
        <v>#REF!</v>
      </c>
      <c r="AH14" s="51" t="e">
        <f t="shared" si="9"/>
        <v>#REF!</v>
      </c>
      <c r="AJ14" s="75"/>
      <c r="AK14" s="51" t="e">
        <f t="shared" si="10"/>
        <v>#REF!</v>
      </c>
      <c r="AL14" s="51" t="e">
        <f t="shared" si="11"/>
        <v>#REF!</v>
      </c>
      <c r="AM14" s="51" t="e">
        <f t="shared" si="12"/>
        <v>#REF!</v>
      </c>
      <c r="AN14" s="51" t="e">
        <f t="shared" si="13"/>
        <v>#REF!</v>
      </c>
      <c r="AO14" s="51" t="e">
        <f t="shared" si="14"/>
        <v>#REF!</v>
      </c>
      <c r="AP14" s="51" t="e">
        <f t="shared" si="15"/>
        <v>#REF!</v>
      </c>
      <c r="AQ14" s="51" t="e">
        <f t="shared" si="16"/>
        <v>#REF!</v>
      </c>
      <c r="AR14" s="51" t="e">
        <f t="shared" si="17"/>
        <v>#REF!</v>
      </c>
      <c r="AS14" s="51" t="e">
        <f t="shared" si="18"/>
        <v>#REF!</v>
      </c>
      <c r="AT14" s="51" t="e">
        <f t="shared" si="19"/>
        <v>#REF!</v>
      </c>
    </row>
    <row r="15" spans="1:60" hidden="1">
      <c r="A15" s="74" t="s">
        <v>65</v>
      </c>
      <c r="B15" s="74"/>
      <c r="C15" s="74"/>
      <c r="D15" s="74"/>
      <c r="T15" s="91"/>
      <c r="U15" s="92" t="s">
        <v>91</v>
      </c>
      <c r="V15" s="92">
        <v>20.298999999999999</v>
      </c>
      <c r="W15" s="92"/>
      <c r="X15" s="92"/>
      <c r="Y15" s="51" t="e">
        <f t="shared" si="0"/>
        <v>#REF!</v>
      </c>
      <c r="Z15" s="51" t="e">
        <f t="shared" si="1"/>
        <v>#REF!</v>
      </c>
      <c r="AA15" s="51" t="e">
        <f t="shared" si="2"/>
        <v>#REF!</v>
      </c>
      <c r="AB15" s="51" t="e">
        <f t="shared" si="3"/>
        <v>#REF!</v>
      </c>
      <c r="AC15" s="51" t="e">
        <f t="shared" si="4"/>
        <v>#REF!</v>
      </c>
      <c r="AD15" s="51" t="e">
        <f t="shared" si="5"/>
        <v>#REF!</v>
      </c>
      <c r="AE15" s="51" t="e">
        <f t="shared" si="6"/>
        <v>#REF!</v>
      </c>
      <c r="AF15" s="51" t="e">
        <f t="shared" si="7"/>
        <v>#REF!</v>
      </c>
      <c r="AG15" s="51" t="e">
        <f t="shared" si="8"/>
        <v>#REF!</v>
      </c>
      <c r="AH15" s="51" t="e">
        <f t="shared" si="9"/>
        <v>#REF!</v>
      </c>
      <c r="AJ15" s="75"/>
      <c r="AK15" s="51" t="e">
        <f t="shared" si="10"/>
        <v>#REF!</v>
      </c>
      <c r="AL15" s="51" t="e">
        <f t="shared" si="11"/>
        <v>#REF!</v>
      </c>
      <c r="AM15" s="51" t="e">
        <f t="shared" si="12"/>
        <v>#REF!</v>
      </c>
      <c r="AN15" s="51" t="e">
        <f t="shared" si="13"/>
        <v>#REF!</v>
      </c>
      <c r="AO15" s="51" t="e">
        <f t="shared" si="14"/>
        <v>#REF!</v>
      </c>
      <c r="AP15" s="51" t="e">
        <f t="shared" si="15"/>
        <v>#REF!</v>
      </c>
      <c r="AQ15" s="51" t="e">
        <f t="shared" si="16"/>
        <v>#REF!</v>
      </c>
      <c r="AR15" s="51" t="e">
        <f t="shared" si="17"/>
        <v>#REF!</v>
      </c>
      <c r="AS15" s="51" t="e">
        <f t="shared" si="18"/>
        <v>#REF!</v>
      </c>
      <c r="AT15" s="51" t="e">
        <f t="shared" si="19"/>
        <v>#REF!</v>
      </c>
    </row>
    <row r="16" spans="1:60" hidden="1">
      <c r="A16" s="74" t="s">
        <v>92</v>
      </c>
      <c r="B16" s="74"/>
      <c r="C16" s="74"/>
      <c r="D16" s="74"/>
      <c r="T16" s="91"/>
      <c r="U16" s="92" t="s">
        <v>93</v>
      </c>
      <c r="V16" s="92">
        <v>21.68</v>
      </c>
      <c r="W16" s="92"/>
      <c r="X16" s="92"/>
      <c r="Y16" s="51" t="e">
        <f t="shared" si="0"/>
        <v>#REF!</v>
      </c>
      <c r="Z16" s="51" t="e">
        <f t="shared" si="1"/>
        <v>#REF!</v>
      </c>
      <c r="AA16" s="51" t="e">
        <f t="shared" si="2"/>
        <v>#REF!</v>
      </c>
      <c r="AB16" s="51" t="e">
        <f t="shared" si="3"/>
        <v>#REF!</v>
      </c>
      <c r="AC16" s="51" t="e">
        <f t="shared" si="4"/>
        <v>#REF!</v>
      </c>
      <c r="AD16" s="51" t="e">
        <f t="shared" si="5"/>
        <v>#REF!</v>
      </c>
      <c r="AE16" s="51" t="e">
        <f t="shared" si="6"/>
        <v>#REF!</v>
      </c>
      <c r="AF16" s="51" t="e">
        <f t="shared" si="7"/>
        <v>#REF!</v>
      </c>
      <c r="AG16" s="51" t="e">
        <f t="shared" si="8"/>
        <v>#REF!</v>
      </c>
      <c r="AH16" s="51" t="e">
        <f t="shared" si="9"/>
        <v>#REF!</v>
      </c>
      <c r="AJ16" s="75"/>
      <c r="AK16" s="51" t="e">
        <f t="shared" si="10"/>
        <v>#REF!</v>
      </c>
      <c r="AL16" s="51" t="e">
        <f t="shared" si="11"/>
        <v>#REF!</v>
      </c>
      <c r="AM16" s="51" t="e">
        <f t="shared" si="12"/>
        <v>#REF!</v>
      </c>
      <c r="AN16" s="51" t="e">
        <f t="shared" si="13"/>
        <v>#REF!</v>
      </c>
      <c r="AO16" s="51" t="e">
        <f t="shared" si="14"/>
        <v>#REF!</v>
      </c>
      <c r="AP16" s="51" t="e">
        <f t="shared" si="15"/>
        <v>#REF!</v>
      </c>
      <c r="AQ16" s="51" t="e">
        <f t="shared" si="16"/>
        <v>#REF!</v>
      </c>
      <c r="AR16" s="51" t="e">
        <f t="shared" si="17"/>
        <v>#REF!</v>
      </c>
      <c r="AS16" s="51" t="e">
        <f t="shared" si="18"/>
        <v>#REF!</v>
      </c>
      <c r="AT16" s="51" t="e">
        <f t="shared" si="19"/>
        <v>#REF!</v>
      </c>
    </row>
    <row r="17" spans="1:46" hidden="1">
      <c r="A17" s="74" t="s">
        <v>67</v>
      </c>
      <c r="B17" s="74"/>
      <c r="C17" s="74"/>
      <c r="D17" s="74"/>
      <c r="T17" s="91"/>
      <c r="U17" s="92" t="s">
        <v>94</v>
      </c>
      <c r="V17" s="92">
        <v>9.3046500000000005</v>
      </c>
      <c r="W17" s="92"/>
      <c r="X17" s="92"/>
      <c r="Y17" s="51" t="e">
        <f t="shared" si="0"/>
        <v>#REF!</v>
      </c>
      <c r="Z17" s="51" t="e">
        <f t="shared" si="1"/>
        <v>#REF!</v>
      </c>
      <c r="AA17" s="51" t="e">
        <f t="shared" si="2"/>
        <v>#REF!</v>
      </c>
      <c r="AB17" s="51" t="e">
        <f t="shared" si="3"/>
        <v>#REF!</v>
      </c>
      <c r="AC17" s="51" t="e">
        <f t="shared" si="4"/>
        <v>#REF!</v>
      </c>
      <c r="AD17" s="51" t="e">
        <f t="shared" si="5"/>
        <v>#REF!</v>
      </c>
      <c r="AE17" s="51" t="e">
        <f t="shared" si="6"/>
        <v>#REF!</v>
      </c>
      <c r="AF17" s="51" t="e">
        <f t="shared" si="7"/>
        <v>#REF!</v>
      </c>
      <c r="AG17" s="51" t="e">
        <f t="shared" si="8"/>
        <v>#REF!</v>
      </c>
      <c r="AH17" s="51" t="e">
        <f t="shared" si="9"/>
        <v>#REF!</v>
      </c>
      <c r="AJ17" s="75"/>
      <c r="AK17" s="51" t="e">
        <f t="shared" si="10"/>
        <v>#REF!</v>
      </c>
      <c r="AL17" s="51" t="e">
        <f t="shared" si="11"/>
        <v>#REF!</v>
      </c>
      <c r="AM17" s="51" t="e">
        <f t="shared" si="12"/>
        <v>#REF!</v>
      </c>
      <c r="AN17" s="51" t="e">
        <f t="shared" si="13"/>
        <v>#REF!</v>
      </c>
      <c r="AO17" s="51" t="e">
        <f t="shared" si="14"/>
        <v>#REF!</v>
      </c>
      <c r="AP17" s="51" t="e">
        <f t="shared" si="15"/>
        <v>#REF!</v>
      </c>
      <c r="AQ17" s="51" t="e">
        <f t="shared" si="16"/>
        <v>#REF!</v>
      </c>
      <c r="AR17" s="51" t="e">
        <f t="shared" si="17"/>
        <v>#REF!</v>
      </c>
      <c r="AS17" s="51" t="e">
        <f t="shared" si="18"/>
        <v>#REF!</v>
      </c>
      <c r="AT17" s="51" t="e">
        <f t="shared" si="19"/>
        <v>#REF!</v>
      </c>
    </row>
    <row r="18" spans="1:46" hidden="1">
      <c r="A18" s="74" t="s">
        <v>68</v>
      </c>
      <c r="B18" s="74"/>
      <c r="C18" s="74"/>
      <c r="D18" s="74"/>
      <c r="T18" s="91"/>
      <c r="U18" s="92" t="s">
        <v>95</v>
      </c>
      <c r="V18" s="92">
        <v>5.0347999999999997</v>
      </c>
      <c r="W18" s="92"/>
      <c r="X18" s="92"/>
      <c r="Y18" s="51" t="e">
        <f t="shared" si="0"/>
        <v>#REF!</v>
      </c>
      <c r="Z18" s="51" t="e">
        <f t="shared" si="1"/>
        <v>#REF!</v>
      </c>
      <c r="AA18" s="51" t="e">
        <f t="shared" si="2"/>
        <v>#REF!</v>
      </c>
      <c r="AB18" s="51" t="e">
        <f t="shared" si="3"/>
        <v>#REF!</v>
      </c>
      <c r="AC18" s="51" t="e">
        <f t="shared" si="4"/>
        <v>#REF!</v>
      </c>
      <c r="AD18" s="51" t="e">
        <f t="shared" si="5"/>
        <v>#REF!</v>
      </c>
      <c r="AE18" s="51" t="e">
        <f t="shared" si="6"/>
        <v>#REF!</v>
      </c>
      <c r="AF18" s="51" t="e">
        <f t="shared" si="7"/>
        <v>#REF!</v>
      </c>
      <c r="AG18" s="51" t="e">
        <f t="shared" si="8"/>
        <v>#REF!</v>
      </c>
      <c r="AH18" s="51" t="e">
        <f t="shared" si="9"/>
        <v>#REF!</v>
      </c>
      <c r="AJ18" s="75"/>
      <c r="AK18" s="51" t="e">
        <f t="shared" si="10"/>
        <v>#REF!</v>
      </c>
      <c r="AL18" s="51" t="e">
        <f t="shared" si="11"/>
        <v>#REF!</v>
      </c>
      <c r="AM18" s="51" t="e">
        <f t="shared" si="12"/>
        <v>#REF!</v>
      </c>
      <c r="AN18" s="51" t="e">
        <f t="shared" si="13"/>
        <v>#REF!</v>
      </c>
      <c r="AO18" s="51" t="e">
        <f t="shared" si="14"/>
        <v>#REF!</v>
      </c>
      <c r="AP18" s="51" t="e">
        <f t="shared" si="15"/>
        <v>#REF!</v>
      </c>
      <c r="AQ18" s="51" t="e">
        <f t="shared" si="16"/>
        <v>#REF!</v>
      </c>
      <c r="AR18" s="51" t="e">
        <f t="shared" si="17"/>
        <v>#REF!</v>
      </c>
      <c r="AS18" s="51" t="e">
        <f t="shared" si="18"/>
        <v>#REF!</v>
      </c>
      <c r="AT18" s="51" t="e">
        <f t="shared" si="19"/>
        <v>#REF!</v>
      </c>
    </row>
    <row r="19" spans="1:46" hidden="1">
      <c r="A19" s="74" t="s">
        <v>69</v>
      </c>
      <c r="B19" s="74"/>
      <c r="C19" s="74"/>
      <c r="D19" s="74"/>
      <c r="T19" s="91"/>
      <c r="U19" s="92" t="s">
        <v>96</v>
      </c>
      <c r="V19" s="92">
        <v>0</v>
      </c>
      <c r="W19" s="92"/>
      <c r="X19" s="92"/>
      <c r="Y19" s="51" t="e">
        <f t="shared" si="0"/>
        <v>#REF!</v>
      </c>
      <c r="Z19" s="51" t="e">
        <f t="shared" si="1"/>
        <v>#REF!</v>
      </c>
      <c r="AA19" s="51" t="e">
        <f t="shared" si="2"/>
        <v>#REF!</v>
      </c>
      <c r="AB19" s="51" t="e">
        <f t="shared" si="3"/>
        <v>#REF!</v>
      </c>
      <c r="AC19" s="51" t="e">
        <f t="shared" si="4"/>
        <v>#REF!</v>
      </c>
      <c r="AD19" s="51" t="e">
        <f t="shared" si="5"/>
        <v>#REF!</v>
      </c>
      <c r="AE19" s="51" t="e">
        <f t="shared" si="6"/>
        <v>#REF!</v>
      </c>
      <c r="AF19" s="51" t="e">
        <f t="shared" si="7"/>
        <v>#REF!</v>
      </c>
      <c r="AG19" s="51" t="e">
        <f t="shared" si="8"/>
        <v>#REF!</v>
      </c>
      <c r="AH19" s="51" t="e">
        <f t="shared" si="9"/>
        <v>#REF!</v>
      </c>
      <c r="AJ19" s="75"/>
      <c r="AK19" s="51" t="e">
        <f t="shared" si="10"/>
        <v>#REF!</v>
      </c>
      <c r="AL19" s="51" t="e">
        <f t="shared" si="11"/>
        <v>#REF!</v>
      </c>
      <c r="AM19" s="51" t="e">
        <f t="shared" si="12"/>
        <v>#REF!</v>
      </c>
      <c r="AN19" s="51" t="e">
        <f t="shared" si="13"/>
        <v>#REF!</v>
      </c>
      <c r="AO19" s="51" t="e">
        <f t="shared" si="14"/>
        <v>#REF!</v>
      </c>
      <c r="AP19" s="51" t="e">
        <f t="shared" si="15"/>
        <v>#REF!</v>
      </c>
      <c r="AQ19" s="51" t="e">
        <f t="shared" si="16"/>
        <v>#REF!</v>
      </c>
      <c r="AR19" s="51" t="e">
        <f t="shared" si="17"/>
        <v>#REF!</v>
      </c>
      <c r="AS19" s="51" t="e">
        <f t="shared" si="18"/>
        <v>#REF!</v>
      </c>
      <c r="AT19" s="51" t="e">
        <f t="shared" si="19"/>
        <v>#REF!</v>
      </c>
    </row>
    <row r="20" spans="1:46" hidden="1">
      <c r="A20" s="74" t="s">
        <v>0</v>
      </c>
      <c r="B20" s="74"/>
      <c r="C20" s="74"/>
      <c r="D20" s="74"/>
      <c r="T20" s="91"/>
      <c r="U20" s="92" t="s">
        <v>97</v>
      </c>
      <c r="V20" s="92">
        <v>0</v>
      </c>
      <c r="W20" s="92"/>
      <c r="X20" s="92"/>
      <c r="Y20" s="51" t="e">
        <f t="shared" si="0"/>
        <v>#REF!</v>
      </c>
      <c r="Z20" s="51" t="e">
        <f t="shared" si="1"/>
        <v>#REF!</v>
      </c>
      <c r="AA20" s="51" t="e">
        <f t="shared" si="2"/>
        <v>#REF!</v>
      </c>
      <c r="AB20" s="51" t="e">
        <f t="shared" si="3"/>
        <v>#REF!</v>
      </c>
      <c r="AC20" s="51" t="e">
        <f t="shared" si="4"/>
        <v>#REF!</v>
      </c>
      <c r="AD20" s="51" t="e">
        <f t="shared" si="5"/>
        <v>#REF!</v>
      </c>
      <c r="AE20" s="51" t="e">
        <f t="shared" si="6"/>
        <v>#REF!</v>
      </c>
      <c r="AF20" s="51" t="e">
        <f t="shared" si="7"/>
        <v>#REF!</v>
      </c>
      <c r="AG20" s="51" t="e">
        <f t="shared" si="8"/>
        <v>#REF!</v>
      </c>
      <c r="AH20" s="51" t="e">
        <f t="shared" si="9"/>
        <v>#REF!</v>
      </c>
      <c r="AJ20" s="75"/>
      <c r="AK20" s="51" t="e">
        <f t="shared" si="10"/>
        <v>#REF!</v>
      </c>
      <c r="AL20" s="51" t="e">
        <f t="shared" si="11"/>
        <v>#REF!</v>
      </c>
      <c r="AM20" s="51" t="e">
        <f t="shared" si="12"/>
        <v>#REF!</v>
      </c>
      <c r="AN20" s="51" t="e">
        <f t="shared" si="13"/>
        <v>#REF!</v>
      </c>
      <c r="AO20" s="51" t="e">
        <f t="shared" si="14"/>
        <v>#REF!</v>
      </c>
      <c r="AP20" s="51" t="e">
        <f t="shared" si="15"/>
        <v>#REF!</v>
      </c>
      <c r="AQ20" s="51" t="e">
        <f t="shared" si="16"/>
        <v>#REF!</v>
      </c>
      <c r="AR20" s="51" t="e">
        <f t="shared" si="17"/>
        <v>#REF!</v>
      </c>
      <c r="AS20" s="51" t="e">
        <f t="shared" si="18"/>
        <v>#REF!</v>
      </c>
      <c r="AT20" s="51" t="e">
        <f t="shared" si="19"/>
        <v>#REF!</v>
      </c>
    </row>
    <row r="21" spans="1:46" hidden="1">
      <c r="A21" s="74" t="s">
        <v>44</v>
      </c>
      <c r="B21" s="74">
        <f>(0.016*(0.03/2)^0.65*(2/3)^1.5)-0.00047</f>
        <v>9.8123053326417428E-5</v>
      </c>
      <c r="C21" s="74"/>
      <c r="D21" s="74"/>
      <c r="T21" s="91"/>
      <c r="U21" s="92" t="s">
        <v>98</v>
      </c>
      <c r="V21" s="92">
        <v>0</v>
      </c>
      <c r="W21" s="92"/>
      <c r="X21" s="92"/>
      <c r="Y21" s="51" t="e">
        <f t="shared" si="0"/>
        <v>#REF!</v>
      </c>
      <c r="Z21" s="51" t="e">
        <f t="shared" si="1"/>
        <v>#REF!</v>
      </c>
      <c r="AA21" s="51" t="e">
        <f t="shared" si="2"/>
        <v>#REF!</v>
      </c>
      <c r="AB21" s="51" t="e">
        <f t="shared" si="3"/>
        <v>#REF!</v>
      </c>
      <c r="AC21" s="51" t="e">
        <f t="shared" si="4"/>
        <v>#REF!</v>
      </c>
      <c r="AD21" s="51" t="e">
        <f t="shared" si="5"/>
        <v>#REF!</v>
      </c>
      <c r="AE21" s="51" t="e">
        <f t="shared" si="6"/>
        <v>#REF!</v>
      </c>
      <c r="AF21" s="51" t="e">
        <f t="shared" si="7"/>
        <v>#REF!</v>
      </c>
      <c r="AG21" s="51" t="e">
        <f t="shared" si="8"/>
        <v>#REF!</v>
      </c>
      <c r="AH21" s="51" t="e">
        <f t="shared" si="9"/>
        <v>#REF!</v>
      </c>
      <c r="AJ21" s="75"/>
      <c r="AK21" s="51" t="e">
        <f t="shared" si="10"/>
        <v>#REF!</v>
      </c>
      <c r="AL21" s="51" t="e">
        <f t="shared" si="11"/>
        <v>#REF!</v>
      </c>
      <c r="AM21" s="51" t="e">
        <f t="shared" si="12"/>
        <v>#REF!</v>
      </c>
      <c r="AN21" s="51" t="e">
        <f t="shared" si="13"/>
        <v>#REF!</v>
      </c>
      <c r="AO21" s="51" t="e">
        <f t="shared" si="14"/>
        <v>#REF!</v>
      </c>
      <c r="AP21" s="51" t="e">
        <f t="shared" si="15"/>
        <v>#REF!</v>
      </c>
      <c r="AQ21" s="51" t="e">
        <f t="shared" si="16"/>
        <v>#REF!</v>
      </c>
      <c r="AR21" s="51" t="e">
        <f t="shared" si="17"/>
        <v>#REF!</v>
      </c>
      <c r="AS21" s="51" t="e">
        <f t="shared" si="18"/>
        <v>#REF!</v>
      </c>
      <c r="AT21" s="51" t="e">
        <f t="shared" si="19"/>
        <v>#REF!</v>
      </c>
    </row>
    <row r="22" spans="1:46" hidden="1">
      <c r="A22" s="74"/>
      <c r="B22" s="74"/>
      <c r="C22" s="74"/>
      <c r="D22" s="74"/>
      <c r="T22" s="91"/>
      <c r="U22" s="92" t="s">
        <v>99</v>
      </c>
      <c r="V22" s="92">
        <v>0</v>
      </c>
      <c r="W22" s="92"/>
      <c r="X22" s="92"/>
      <c r="AJ22" s="75"/>
    </row>
    <row r="23" spans="1:46" hidden="1">
      <c r="A23" s="74"/>
      <c r="B23" s="74"/>
      <c r="C23" s="74"/>
      <c r="D23" s="74"/>
      <c r="T23" s="91"/>
      <c r="U23" s="92"/>
      <c r="V23" s="92"/>
      <c r="W23" s="92"/>
      <c r="X23" s="92"/>
      <c r="AJ23" s="75"/>
    </row>
    <row r="24" spans="1:46" hidden="1">
      <c r="A24" s="74"/>
      <c r="B24" s="74"/>
      <c r="C24" s="74"/>
      <c r="D24" s="74"/>
      <c r="T24" s="91" t="s">
        <v>100</v>
      </c>
      <c r="U24" s="92" t="s">
        <v>88</v>
      </c>
      <c r="V24" s="92" t="s">
        <v>89</v>
      </c>
      <c r="W24" s="92"/>
      <c r="X24" s="92"/>
      <c r="Y24" s="51" t="e">
        <f t="shared" ref="Y24:Y32" si="20">Y$8*$V25</f>
        <v>#REF!</v>
      </c>
      <c r="Z24" s="51" t="e">
        <f t="shared" ref="Z24:Z32" si="21">Z$8*$V25</f>
        <v>#REF!</v>
      </c>
      <c r="AA24" s="51" t="e">
        <f t="shared" ref="AA24:AA32" si="22">AA$8*$V25</f>
        <v>#REF!</v>
      </c>
      <c r="AB24" s="51" t="e">
        <f t="shared" ref="AB24:AB32" si="23">AB$8*$V25</f>
        <v>#REF!</v>
      </c>
      <c r="AC24" s="51" t="e">
        <f t="shared" ref="AC24:AC32" si="24">AC$8*$V25</f>
        <v>#REF!</v>
      </c>
      <c r="AD24" s="51" t="e">
        <f t="shared" ref="AD24:AD32" si="25">AD$8*$V25</f>
        <v>#REF!</v>
      </c>
      <c r="AE24" s="51" t="e">
        <f t="shared" ref="AE24:AE32" si="26">AE$8*$V25</f>
        <v>#REF!</v>
      </c>
      <c r="AF24" s="51" t="e">
        <f t="shared" ref="AF24:AF32" si="27">AF$8*$V25</f>
        <v>#REF!</v>
      </c>
      <c r="AG24" s="51" t="e">
        <f t="shared" ref="AG24:AG32" si="28">AG$8*$V25</f>
        <v>#REF!</v>
      </c>
      <c r="AH24" s="51" t="e">
        <f t="shared" ref="AH24:AH32" si="29">AH$8*$V25</f>
        <v>#REF!</v>
      </c>
      <c r="AJ24" s="75"/>
      <c r="AK24" s="51" t="e">
        <f t="shared" ref="AK24:AK32" si="30">AK$8*$V25</f>
        <v>#REF!</v>
      </c>
      <c r="AL24" s="51" t="e">
        <f t="shared" ref="AL24:AL32" si="31">AL$8*$V25</f>
        <v>#REF!</v>
      </c>
      <c r="AM24" s="51" t="e">
        <f t="shared" ref="AM24:AM32" si="32">AM$8*$V25</f>
        <v>#REF!</v>
      </c>
      <c r="AN24" s="51" t="e">
        <f t="shared" ref="AN24:AN32" si="33">AN$8*$V25</f>
        <v>#REF!</v>
      </c>
      <c r="AO24" s="51" t="e">
        <f t="shared" ref="AO24:AO32" si="34">AO$8*$V25</f>
        <v>#REF!</v>
      </c>
      <c r="AP24" s="51" t="e">
        <f t="shared" ref="AP24:AP32" si="35">AP$8*$V25</f>
        <v>#REF!</v>
      </c>
      <c r="AQ24" s="51" t="e">
        <f t="shared" ref="AQ24:AQ32" si="36">AQ$8*$V25</f>
        <v>#REF!</v>
      </c>
      <c r="AR24" s="51" t="e">
        <f t="shared" ref="AR24:AR32" si="37">AR$8*$V25</f>
        <v>#REF!</v>
      </c>
      <c r="AS24" s="51" t="e">
        <f t="shared" ref="AS24:AS32" si="38">AS$8*$V25</f>
        <v>#REF!</v>
      </c>
      <c r="AT24" s="51" t="e">
        <f t="shared" ref="AT24:AT32" si="39">AT$8*$V25</f>
        <v>#REF!</v>
      </c>
    </row>
    <row r="25" spans="1:46" hidden="1">
      <c r="A25" s="74" t="s">
        <v>101</v>
      </c>
      <c r="B25" s="74"/>
      <c r="C25" s="74"/>
      <c r="D25" s="74"/>
      <c r="T25" s="91"/>
      <c r="U25" s="92" t="s">
        <v>90</v>
      </c>
      <c r="V25" s="92">
        <v>0</v>
      </c>
      <c r="W25" s="92"/>
      <c r="X25" s="92"/>
      <c r="Y25" s="51" t="e">
        <f t="shared" si="20"/>
        <v>#REF!</v>
      </c>
      <c r="Z25" s="51" t="e">
        <f t="shared" si="21"/>
        <v>#REF!</v>
      </c>
      <c r="AA25" s="51" t="e">
        <f t="shared" si="22"/>
        <v>#REF!</v>
      </c>
      <c r="AB25" s="51" t="e">
        <f t="shared" si="23"/>
        <v>#REF!</v>
      </c>
      <c r="AC25" s="51" t="e">
        <f t="shared" si="24"/>
        <v>#REF!</v>
      </c>
      <c r="AD25" s="51" t="e">
        <f t="shared" si="25"/>
        <v>#REF!</v>
      </c>
      <c r="AE25" s="51" t="e">
        <f t="shared" si="26"/>
        <v>#REF!</v>
      </c>
      <c r="AF25" s="51" t="e">
        <f t="shared" si="27"/>
        <v>#REF!</v>
      </c>
      <c r="AG25" s="51" t="e">
        <f t="shared" si="28"/>
        <v>#REF!</v>
      </c>
      <c r="AH25" s="51" t="e">
        <f t="shared" si="29"/>
        <v>#REF!</v>
      </c>
      <c r="AJ25" s="75"/>
      <c r="AK25" s="51" t="e">
        <f t="shared" si="30"/>
        <v>#REF!</v>
      </c>
      <c r="AL25" s="51" t="e">
        <f t="shared" si="31"/>
        <v>#REF!</v>
      </c>
      <c r="AM25" s="51" t="e">
        <f t="shared" si="32"/>
        <v>#REF!</v>
      </c>
      <c r="AN25" s="51" t="e">
        <f t="shared" si="33"/>
        <v>#REF!</v>
      </c>
      <c r="AO25" s="51" t="e">
        <f t="shared" si="34"/>
        <v>#REF!</v>
      </c>
      <c r="AP25" s="51" t="e">
        <f t="shared" si="35"/>
        <v>#REF!</v>
      </c>
      <c r="AQ25" s="51" t="e">
        <f t="shared" si="36"/>
        <v>#REF!</v>
      </c>
      <c r="AR25" s="51" t="e">
        <f t="shared" si="37"/>
        <v>#REF!</v>
      </c>
      <c r="AS25" s="51" t="e">
        <f t="shared" si="38"/>
        <v>#REF!</v>
      </c>
      <c r="AT25" s="51" t="e">
        <f t="shared" si="39"/>
        <v>#REF!</v>
      </c>
    </row>
    <row r="26" spans="1:46" hidden="1">
      <c r="A26" s="74" t="s">
        <v>102</v>
      </c>
      <c r="B26" s="74"/>
      <c r="C26" s="74"/>
      <c r="D26" s="74"/>
      <c r="T26" s="91"/>
      <c r="U26" s="92" t="s">
        <v>91</v>
      </c>
      <c r="V26" s="92">
        <v>6.2010000000000005</v>
      </c>
      <c r="W26" s="92"/>
      <c r="X26" s="92"/>
      <c r="Y26" s="51" t="e">
        <f t="shared" si="20"/>
        <v>#REF!</v>
      </c>
      <c r="Z26" s="51" t="e">
        <f t="shared" si="21"/>
        <v>#REF!</v>
      </c>
      <c r="AA26" s="51" t="e">
        <f t="shared" si="22"/>
        <v>#REF!</v>
      </c>
      <c r="AB26" s="51" t="e">
        <f t="shared" si="23"/>
        <v>#REF!</v>
      </c>
      <c r="AC26" s="51" t="e">
        <f t="shared" si="24"/>
        <v>#REF!</v>
      </c>
      <c r="AD26" s="51" t="e">
        <f t="shared" si="25"/>
        <v>#REF!</v>
      </c>
      <c r="AE26" s="51" t="e">
        <f t="shared" si="26"/>
        <v>#REF!</v>
      </c>
      <c r="AF26" s="51" t="e">
        <f t="shared" si="27"/>
        <v>#REF!</v>
      </c>
      <c r="AG26" s="51" t="e">
        <f t="shared" si="28"/>
        <v>#REF!</v>
      </c>
      <c r="AH26" s="51" t="e">
        <f t="shared" si="29"/>
        <v>#REF!</v>
      </c>
      <c r="AJ26" s="75"/>
      <c r="AK26" s="51" t="e">
        <f t="shared" si="30"/>
        <v>#REF!</v>
      </c>
      <c r="AL26" s="51" t="e">
        <f t="shared" si="31"/>
        <v>#REF!</v>
      </c>
      <c r="AM26" s="51" t="e">
        <f t="shared" si="32"/>
        <v>#REF!</v>
      </c>
      <c r="AN26" s="51" t="e">
        <f t="shared" si="33"/>
        <v>#REF!</v>
      </c>
      <c r="AO26" s="51" t="e">
        <f t="shared" si="34"/>
        <v>#REF!</v>
      </c>
      <c r="AP26" s="51" t="e">
        <f t="shared" si="35"/>
        <v>#REF!</v>
      </c>
      <c r="AQ26" s="51" t="e">
        <f t="shared" si="36"/>
        <v>#REF!</v>
      </c>
      <c r="AR26" s="51" t="e">
        <f t="shared" si="37"/>
        <v>#REF!</v>
      </c>
      <c r="AS26" s="51" t="e">
        <f t="shared" si="38"/>
        <v>#REF!</v>
      </c>
      <c r="AT26" s="51" t="e">
        <f t="shared" si="39"/>
        <v>#REF!</v>
      </c>
    </row>
    <row r="27" spans="1:46" hidden="1">
      <c r="A27" s="74" t="s">
        <v>103</v>
      </c>
      <c r="B27" s="74"/>
      <c r="C27" s="74"/>
      <c r="D27" s="74"/>
      <c r="T27" s="91"/>
      <c r="U27" s="92" t="s">
        <v>93</v>
      </c>
      <c r="V27" s="92">
        <v>0</v>
      </c>
      <c r="W27" s="92"/>
      <c r="X27" s="92"/>
      <c r="Y27" s="51" t="e">
        <f t="shared" si="20"/>
        <v>#REF!</v>
      </c>
      <c r="Z27" s="51" t="e">
        <f t="shared" si="21"/>
        <v>#REF!</v>
      </c>
      <c r="AA27" s="51" t="e">
        <f t="shared" si="22"/>
        <v>#REF!</v>
      </c>
      <c r="AB27" s="51" t="e">
        <f t="shared" si="23"/>
        <v>#REF!</v>
      </c>
      <c r="AC27" s="51" t="e">
        <f t="shared" si="24"/>
        <v>#REF!</v>
      </c>
      <c r="AD27" s="51" t="e">
        <f t="shared" si="25"/>
        <v>#REF!</v>
      </c>
      <c r="AE27" s="51" t="e">
        <f t="shared" si="26"/>
        <v>#REF!</v>
      </c>
      <c r="AF27" s="51" t="e">
        <f t="shared" si="27"/>
        <v>#REF!</v>
      </c>
      <c r="AG27" s="51" t="e">
        <f t="shared" si="28"/>
        <v>#REF!</v>
      </c>
      <c r="AH27" s="51" t="e">
        <f t="shared" si="29"/>
        <v>#REF!</v>
      </c>
      <c r="AJ27" s="75"/>
      <c r="AK27" s="51" t="e">
        <f t="shared" si="30"/>
        <v>#REF!</v>
      </c>
      <c r="AL27" s="51" t="e">
        <f t="shared" si="31"/>
        <v>#REF!</v>
      </c>
      <c r="AM27" s="51" t="e">
        <f t="shared" si="32"/>
        <v>#REF!</v>
      </c>
      <c r="AN27" s="51" t="e">
        <f t="shared" si="33"/>
        <v>#REF!</v>
      </c>
      <c r="AO27" s="51" t="e">
        <f t="shared" si="34"/>
        <v>#REF!</v>
      </c>
      <c r="AP27" s="51" t="e">
        <f t="shared" si="35"/>
        <v>#REF!</v>
      </c>
      <c r="AQ27" s="51" t="e">
        <f t="shared" si="36"/>
        <v>#REF!</v>
      </c>
      <c r="AR27" s="51" t="e">
        <f t="shared" si="37"/>
        <v>#REF!</v>
      </c>
      <c r="AS27" s="51" t="e">
        <f t="shared" si="38"/>
        <v>#REF!</v>
      </c>
      <c r="AT27" s="51" t="e">
        <f t="shared" si="39"/>
        <v>#REF!</v>
      </c>
    </row>
    <row r="28" spans="1:46" hidden="1">
      <c r="A28" s="74" t="s">
        <v>104</v>
      </c>
      <c r="B28" s="74"/>
      <c r="C28" s="74"/>
      <c r="D28" s="74"/>
      <c r="T28" s="91"/>
      <c r="U28" s="92" t="s">
        <v>94</v>
      </c>
      <c r="V28" s="92">
        <v>9.8037500000000009</v>
      </c>
      <c r="W28" s="92"/>
      <c r="X28" s="92"/>
      <c r="Y28" s="51" t="e">
        <f t="shared" si="20"/>
        <v>#REF!</v>
      </c>
      <c r="Z28" s="51" t="e">
        <f t="shared" si="21"/>
        <v>#REF!</v>
      </c>
      <c r="AA28" s="51" t="e">
        <f t="shared" si="22"/>
        <v>#REF!</v>
      </c>
      <c r="AB28" s="51" t="e">
        <f t="shared" si="23"/>
        <v>#REF!</v>
      </c>
      <c r="AC28" s="51" t="e">
        <f t="shared" si="24"/>
        <v>#REF!</v>
      </c>
      <c r="AD28" s="51" t="e">
        <f t="shared" si="25"/>
        <v>#REF!</v>
      </c>
      <c r="AE28" s="51" t="e">
        <f t="shared" si="26"/>
        <v>#REF!</v>
      </c>
      <c r="AF28" s="51" t="e">
        <f t="shared" si="27"/>
        <v>#REF!</v>
      </c>
      <c r="AG28" s="51" t="e">
        <f t="shared" si="28"/>
        <v>#REF!</v>
      </c>
      <c r="AH28" s="51" t="e">
        <f t="shared" si="29"/>
        <v>#REF!</v>
      </c>
      <c r="AJ28" s="75"/>
      <c r="AK28" s="51" t="e">
        <f t="shared" si="30"/>
        <v>#REF!</v>
      </c>
      <c r="AL28" s="51" t="e">
        <f t="shared" si="31"/>
        <v>#REF!</v>
      </c>
      <c r="AM28" s="51" t="e">
        <f t="shared" si="32"/>
        <v>#REF!</v>
      </c>
      <c r="AN28" s="51" t="e">
        <f t="shared" si="33"/>
        <v>#REF!</v>
      </c>
      <c r="AO28" s="51" t="e">
        <f t="shared" si="34"/>
        <v>#REF!</v>
      </c>
      <c r="AP28" s="51" t="e">
        <f t="shared" si="35"/>
        <v>#REF!</v>
      </c>
      <c r="AQ28" s="51" t="e">
        <f t="shared" si="36"/>
        <v>#REF!</v>
      </c>
      <c r="AR28" s="51" t="e">
        <f t="shared" si="37"/>
        <v>#REF!</v>
      </c>
      <c r="AS28" s="51" t="e">
        <f t="shared" si="38"/>
        <v>#REF!</v>
      </c>
      <c r="AT28" s="51" t="e">
        <f t="shared" si="39"/>
        <v>#REF!</v>
      </c>
    </row>
    <row r="29" spans="1:46" hidden="1">
      <c r="A29" s="74" t="s">
        <v>105</v>
      </c>
      <c r="B29" s="74"/>
      <c r="C29" s="74"/>
      <c r="D29" s="74"/>
      <c r="T29" s="91"/>
      <c r="U29" s="92" t="s">
        <v>95</v>
      </c>
      <c r="V29" s="92">
        <v>7.2451999999999996</v>
      </c>
      <c r="W29" s="92"/>
      <c r="X29" s="92"/>
      <c r="Y29" s="51" t="e">
        <f t="shared" si="20"/>
        <v>#REF!</v>
      </c>
      <c r="Z29" s="51" t="e">
        <f t="shared" si="21"/>
        <v>#REF!</v>
      </c>
      <c r="AA29" s="51" t="e">
        <f t="shared" si="22"/>
        <v>#REF!</v>
      </c>
      <c r="AB29" s="51" t="e">
        <f t="shared" si="23"/>
        <v>#REF!</v>
      </c>
      <c r="AC29" s="51" t="e">
        <f t="shared" si="24"/>
        <v>#REF!</v>
      </c>
      <c r="AD29" s="51" t="e">
        <f t="shared" si="25"/>
        <v>#REF!</v>
      </c>
      <c r="AE29" s="51" t="e">
        <f t="shared" si="26"/>
        <v>#REF!</v>
      </c>
      <c r="AF29" s="51" t="e">
        <f t="shared" si="27"/>
        <v>#REF!</v>
      </c>
      <c r="AG29" s="51" t="e">
        <f t="shared" si="28"/>
        <v>#REF!</v>
      </c>
      <c r="AH29" s="51" t="e">
        <f t="shared" si="29"/>
        <v>#REF!</v>
      </c>
      <c r="AJ29" s="75"/>
      <c r="AK29" s="51" t="e">
        <f t="shared" si="30"/>
        <v>#REF!</v>
      </c>
      <c r="AL29" s="51" t="e">
        <f t="shared" si="31"/>
        <v>#REF!</v>
      </c>
      <c r="AM29" s="51" t="e">
        <f t="shared" si="32"/>
        <v>#REF!</v>
      </c>
      <c r="AN29" s="51" t="e">
        <f t="shared" si="33"/>
        <v>#REF!</v>
      </c>
      <c r="AO29" s="51" t="e">
        <f t="shared" si="34"/>
        <v>#REF!</v>
      </c>
      <c r="AP29" s="51" t="e">
        <f t="shared" si="35"/>
        <v>#REF!</v>
      </c>
      <c r="AQ29" s="51" t="e">
        <f t="shared" si="36"/>
        <v>#REF!</v>
      </c>
      <c r="AR29" s="51" t="e">
        <f t="shared" si="37"/>
        <v>#REF!</v>
      </c>
      <c r="AS29" s="51" t="e">
        <f t="shared" si="38"/>
        <v>#REF!</v>
      </c>
      <c r="AT29" s="51" t="e">
        <f t="shared" si="39"/>
        <v>#REF!</v>
      </c>
    </row>
    <row r="30" spans="1:46" hidden="1">
      <c r="A30" s="74" t="s">
        <v>92</v>
      </c>
      <c r="B30" s="74"/>
      <c r="C30" s="74"/>
      <c r="D30" s="74"/>
      <c r="T30" s="91"/>
      <c r="U30" s="92" t="s">
        <v>96</v>
      </c>
      <c r="V30" s="92">
        <v>3.6</v>
      </c>
      <c r="W30" s="92"/>
      <c r="X30" s="92"/>
      <c r="Y30" s="51" t="e">
        <f t="shared" si="20"/>
        <v>#REF!</v>
      </c>
      <c r="Z30" s="51" t="e">
        <f t="shared" si="21"/>
        <v>#REF!</v>
      </c>
      <c r="AA30" s="51" t="e">
        <f t="shared" si="22"/>
        <v>#REF!</v>
      </c>
      <c r="AB30" s="51" t="e">
        <f t="shared" si="23"/>
        <v>#REF!</v>
      </c>
      <c r="AC30" s="51" t="e">
        <f t="shared" si="24"/>
        <v>#REF!</v>
      </c>
      <c r="AD30" s="51" t="e">
        <f t="shared" si="25"/>
        <v>#REF!</v>
      </c>
      <c r="AE30" s="51" t="e">
        <f t="shared" si="26"/>
        <v>#REF!</v>
      </c>
      <c r="AF30" s="51" t="e">
        <f t="shared" si="27"/>
        <v>#REF!</v>
      </c>
      <c r="AG30" s="51" t="e">
        <f t="shared" si="28"/>
        <v>#REF!</v>
      </c>
      <c r="AH30" s="51" t="e">
        <f t="shared" si="29"/>
        <v>#REF!</v>
      </c>
      <c r="AJ30" s="75"/>
      <c r="AK30" s="51" t="e">
        <f t="shared" si="30"/>
        <v>#REF!</v>
      </c>
      <c r="AL30" s="51" t="e">
        <f t="shared" si="31"/>
        <v>#REF!</v>
      </c>
      <c r="AM30" s="51" t="e">
        <f t="shared" si="32"/>
        <v>#REF!</v>
      </c>
      <c r="AN30" s="51" t="e">
        <f t="shared" si="33"/>
        <v>#REF!</v>
      </c>
      <c r="AO30" s="51" t="e">
        <f t="shared" si="34"/>
        <v>#REF!</v>
      </c>
      <c r="AP30" s="51" t="e">
        <f t="shared" si="35"/>
        <v>#REF!</v>
      </c>
      <c r="AQ30" s="51" t="e">
        <f t="shared" si="36"/>
        <v>#REF!</v>
      </c>
      <c r="AR30" s="51" t="e">
        <f t="shared" si="37"/>
        <v>#REF!</v>
      </c>
      <c r="AS30" s="51" t="e">
        <f t="shared" si="38"/>
        <v>#REF!</v>
      </c>
      <c r="AT30" s="51" t="e">
        <f t="shared" si="39"/>
        <v>#REF!</v>
      </c>
    </row>
    <row r="31" spans="1:46" hidden="1">
      <c r="A31" s="74" t="s">
        <v>106</v>
      </c>
      <c r="B31" s="74"/>
      <c r="C31" s="74"/>
      <c r="D31" s="74"/>
      <c r="T31" s="91"/>
      <c r="U31" s="92" t="s">
        <v>97</v>
      </c>
      <c r="V31" s="92">
        <v>6.1984000000000004</v>
      </c>
      <c r="W31" s="92"/>
      <c r="X31" s="92"/>
      <c r="Y31" s="51" t="e">
        <f t="shared" si="20"/>
        <v>#REF!</v>
      </c>
      <c r="Z31" s="51" t="e">
        <f t="shared" si="21"/>
        <v>#REF!</v>
      </c>
      <c r="AA31" s="51" t="e">
        <f t="shared" si="22"/>
        <v>#REF!</v>
      </c>
      <c r="AB31" s="51" t="e">
        <f t="shared" si="23"/>
        <v>#REF!</v>
      </c>
      <c r="AC31" s="51" t="e">
        <f t="shared" si="24"/>
        <v>#REF!</v>
      </c>
      <c r="AD31" s="51" t="e">
        <f t="shared" si="25"/>
        <v>#REF!</v>
      </c>
      <c r="AE31" s="51" t="e">
        <f t="shared" si="26"/>
        <v>#REF!</v>
      </c>
      <c r="AF31" s="51" t="e">
        <f t="shared" si="27"/>
        <v>#REF!</v>
      </c>
      <c r="AG31" s="51" t="e">
        <f t="shared" si="28"/>
        <v>#REF!</v>
      </c>
      <c r="AH31" s="51" t="e">
        <f t="shared" si="29"/>
        <v>#REF!</v>
      </c>
      <c r="AJ31" s="75"/>
      <c r="AK31" s="51" t="e">
        <f t="shared" si="30"/>
        <v>#REF!</v>
      </c>
      <c r="AL31" s="51" t="e">
        <f t="shared" si="31"/>
        <v>#REF!</v>
      </c>
      <c r="AM31" s="51" t="e">
        <f t="shared" si="32"/>
        <v>#REF!</v>
      </c>
      <c r="AN31" s="51" t="e">
        <f t="shared" si="33"/>
        <v>#REF!</v>
      </c>
      <c r="AO31" s="51" t="e">
        <f t="shared" si="34"/>
        <v>#REF!</v>
      </c>
      <c r="AP31" s="51" t="e">
        <f t="shared" si="35"/>
        <v>#REF!</v>
      </c>
      <c r="AQ31" s="51" t="e">
        <f t="shared" si="36"/>
        <v>#REF!</v>
      </c>
      <c r="AR31" s="51" t="e">
        <f t="shared" si="37"/>
        <v>#REF!</v>
      </c>
      <c r="AS31" s="51" t="e">
        <f t="shared" si="38"/>
        <v>#REF!</v>
      </c>
      <c r="AT31" s="51" t="e">
        <f t="shared" si="39"/>
        <v>#REF!</v>
      </c>
    </row>
    <row r="32" spans="1:46" hidden="1">
      <c r="A32" s="74" t="s">
        <v>107</v>
      </c>
      <c r="B32" s="74"/>
      <c r="C32" s="74"/>
      <c r="D32" s="74"/>
      <c r="T32" s="91"/>
      <c r="U32" s="92" t="s">
        <v>98</v>
      </c>
      <c r="V32" s="92">
        <v>5.1995100000000001</v>
      </c>
      <c r="W32" s="92"/>
      <c r="X32" s="92"/>
      <c r="Y32" s="51" t="e">
        <f t="shared" si="20"/>
        <v>#REF!</v>
      </c>
      <c r="Z32" s="51" t="e">
        <f t="shared" si="21"/>
        <v>#REF!</v>
      </c>
      <c r="AA32" s="51" t="e">
        <f t="shared" si="22"/>
        <v>#REF!</v>
      </c>
      <c r="AB32" s="51" t="e">
        <f t="shared" si="23"/>
        <v>#REF!</v>
      </c>
      <c r="AC32" s="51" t="e">
        <f t="shared" si="24"/>
        <v>#REF!</v>
      </c>
      <c r="AD32" s="51" t="e">
        <f t="shared" si="25"/>
        <v>#REF!</v>
      </c>
      <c r="AE32" s="51" t="e">
        <f t="shared" si="26"/>
        <v>#REF!</v>
      </c>
      <c r="AF32" s="51" t="e">
        <f t="shared" si="27"/>
        <v>#REF!</v>
      </c>
      <c r="AG32" s="51" t="e">
        <f t="shared" si="28"/>
        <v>#REF!</v>
      </c>
      <c r="AH32" s="51" t="e">
        <f t="shared" si="29"/>
        <v>#REF!</v>
      </c>
      <c r="AJ32" s="75"/>
      <c r="AK32" s="51" t="e">
        <f t="shared" si="30"/>
        <v>#REF!</v>
      </c>
      <c r="AL32" s="51" t="e">
        <f t="shared" si="31"/>
        <v>#REF!</v>
      </c>
      <c r="AM32" s="51" t="e">
        <f t="shared" si="32"/>
        <v>#REF!</v>
      </c>
      <c r="AN32" s="51" t="e">
        <f t="shared" si="33"/>
        <v>#REF!</v>
      </c>
      <c r="AO32" s="51" t="e">
        <f t="shared" si="34"/>
        <v>#REF!</v>
      </c>
      <c r="AP32" s="51" t="e">
        <f t="shared" si="35"/>
        <v>#REF!</v>
      </c>
      <c r="AQ32" s="51" t="e">
        <f t="shared" si="36"/>
        <v>#REF!</v>
      </c>
      <c r="AR32" s="51" t="e">
        <f t="shared" si="37"/>
        <v>#REF!</v>
      </c>
      <c r="AS32" s="51" t="e">
        <f t="shared" si="38"/>
        <v>#REF!</v>
      </c>
      <c r="AT32" s="51" t="e">
        <f t="shared" si="39"/>
        <v>#REF!</v>
      </c>
    </row>
    <row r="33" spans="1:46" hidden="1">
      <c r="A33" s="74" t="s">
        <v>0</v>
      </c>
      <c r="B33" s="74"/>
      <c r="C33" s="74"/>
      <c r="D33" s="74"/>
      <c r="T33" s="91"/>
      <c r="U33" s="92" t="s">
        <v>99</v>
      </c>
      <c r="V33" s="92">
        <v>17.71416</v>
      </c>
      <c r="W33" s="92"/>
      <c r="X33" s="92"/>
      <c r="AJ33" s="75"/>
    </row>
    <row r="34" spans="1:46" hidden="1">
      <c r="A34" s="74" t="s">
        <v>44</v>
      </c>
      <c r="B34" s="74">
        <f>0.39*1.5*(8.5/12)^0.9*(2/3)^0.45</f>
        <v>0.35737873826145539</v>
      </c>
      <c r="C34" s="74"/>
      <c r="D34" s="74"/>
      <c r="T34" s="91"/>
      <c r="U34" s="92"/>
      <c r="V34" s="92"/>
      <c r="W34" s="92"/>
      <c r="X34" s="92"/>
      <c r="AJ34" s="75"/>
    </row>
    <row r="35" spans="1:46" hidden="1">
      <c r="A35" s="74" t="s">
        <v>45</v>
      </c>
      <c r="B35" s="74">
        <f>0.39*0.15*(8.5/12)^0.9*(2/3)^0.45</f>
        <v>3.5737873826145544E-2</v>
      </c>
      <c r="C35" s="74"/>
      <c r="D35" s="74"/>
      <c r="T35" s="91" t="s">
        <v>108</v>
      </c>
      <c r="U35" s="92" t="s">
        <v>88</v>
      </c>
      <c r="V35" s="92" t="s">
        <v>89</v>
      </c>
      <c r="W35" s="92"/>
      <c r="X35" s="92"/>
      <c r="Y35" s="51" t="e">
        <f t="shared" ref="Y35:Y43" si="40">Y$8*$V36</f>
        <v>#REF!</v>
      </c>
      <c r="Z35" s="51" t="e">
        <f t="shared" ref="Z35:Z43" si="41">Z$8*$V36</f>
        <v>#REF!</v>
      </c>
      <c r="AA35" s="51" t="e">
        <f t="shared" ref="AA35:AA43" si="42">AA$8*$V36</f>
        <v>#REF!</v>
      </c>
      <c r="AB35" s="51" t="e">
        <f t="shared" ref="AB35:AB43" si="43">AB$8*$V36</f>
        <v>#REF!</v>
      </c>
      <c r="AC35" s="51" t="e">
        <f t="shared" ref="AC35:AC43" si="44">AC$8*$V36</f>
        <v>#REF!</v>
      </c>
      <c r="AD35" s="51" t="e">
        <f t="shared" ref="AD35:AD43" si="45">AD$8*$V36</f>
        <v>#REF!</v>
      </c>
      <c r="AE35" s="51" t="e">
        <f t="shared" ref="AE35:AE43" si="46">AE$8*$V36</f>
        <v>#REF!</v>
      </c>
      <c r="AF35" s="51" t="e">
        <f t="shared" ref="AF35:AF43" si="47">AF$8*$V36</f>
        <v>#REF!</v>
      </c>
      <c r="AG35" s="51" t="e">
        <f t="shared" ref="AG35:AG43" si="48">AG$8*$V36</f>
        <v>#REF!</v>
      </c>
      <c r="AH35" s="51" t="e">
        <f t="shared" ref="AH35:AH43" si="49">AH$8*$V36</f>
        <v>#REF!</v>
      </c>
      <c r="AJ35" s="75"/>
      <c r="AK35" s="51" t="e">
        <f t="shared" ref="AK35:AK43" si="50">AK$8*$V36</f>
        <v>#REF!</v>
      </c>
      <c r="AL35" s="51" t="e">
        <f t="shared" ref="AL35:AL43" si="51">AL$8*$V36</f>
        <v>#REF!</v>
      </c>
      <c r="AM35" s="51" t="e">
        <f t="shared" ref="AM35:AM43" si="52">AM$8*$V36</f>
        <v>#REF!</v>
      </c>
      <c r="AN35" s="51" t="e">
        <f t="shared" ref="AN35:AN43" si="53">AN$8*$V36</f>
        <v>#REF!</v>
      </c>
      <c r="AO35" s="51" t="e">
        <f t="shared" ref="AO35:AO43" si="54">AO$8*$V36</f>
        <v>#REF!</v>
      </c>
      <c r="AP35" s="51" t="e">
        <f t="shared" ref="AP35:AP43" si="55">AP$8*$V36</f>
        <v>#REF!</v>
      </c>
      <c r="AQ35" s="51" t="e">
        <f t="shared" ref="AQ35:AQ43" si="56">AQ$8*$V36</f>
        <v>#REF!</v>
      </c>
      <c r="AR35" s="51" t="e">
        <f t="shared" ref="AR35:AR43" si="57">AR$8*$V36</f>
        <v>#REF!</v>
      </c>
      <c r="AS35" s="51" t="e">
        <f t="shared" ref="AS35:AS43" si="58">AS$8*$V36</f>
        <v>#REF!</v>
      </c>
      <c r="AT35" s="51" t="e">
        <f t="shared" ref="AT35:AT43" si="59">AT$8*$V36</f>
        <v>#REF!</v>
      </c>
    </row>
    <row r="36" spans="1:46" hidden="1">
      <c r="T36" s="91"/>
      <c r="U36" s="92" t="s">
        <v>90</v>
      </c>
      <c r="V36" s="92">
        <v>0</v>
      </c>
      <c r="W36" s="92"/>
      <c r="X36" s="92"/>
      <c r="Y36" s="51" t="e">
        <f t="shared" si="40"/>
        <v>#REF!</v>
      </c>
      <c r="Z36" s="51" t="e">
        <f t="shared" si="41"/>
        <v>#REF!</v>
      </c>
      <c r="AA36" s="51" t="e">
        <f t="shared" si="42"/>
        <v>#REF!</v>
      </c>
      <c r="AB36" s="51" t="e">
        <f t="shared" si="43"/>
        <v>#REF!</v>
      </c>
      <c r="AC36" s="51" t="e">
        <f t="shared" si="44"/>
        <v>#REF!</v>
      </c>
      <c r="AD36" s="51" t="e">
        <f t="shared" si="45"/>
        <v>#REF!</v>
      </c>
      <c r="AE36" s="51" t="e">
        <f t="shared" si="46"/>
        <v>#REF!</v>
      </c>
      <c r="AF36" s="51" t="e">
        <f t="shared" si="47"/>
        <v>#REF!</v>
      </c>
      <c r="AG36" s="51" t="e">
        <f t="shared" si="48"/>
        <v>#REF!</v>
      </c>
      <c r="AH36" s="51" t="e">
        <f t="shared" si="49"/>
        <v>#REF!</v>
      </c>
      <c r="AJ36" s="75"/>
      <c r="AK36" s="51" t="e">
        <f t="shared" si="50"/>
        <v>#REF!</v>
      </c>
      <c r="AL36" s="51" t="e">
        <f t="shared" si="51"/>
        <v>#REF!</v>
      </c>
      <c r="AM36" s="51" t="e">
        <f t="shared" si="52"/>
        <v>#REF!</v>
      </c>
      <c r="AN36" s="51" t="e">
        <f t="shared" si="53"/>
        <v>#REF!</v>
      </c>
      <c r="AO36" s="51" t="e">
        <f t="shared" si="54"/>
        <v>#REF!</v>
      </c>
      <c r="AP36" s="51" t="e">
        <f t="shared" si="55"/>
        <v>#REF!</v>
      </c>
      <c r="AQ36" s="51" t="e">
        <f t="shared" si="56"/>
        <v>#REF!</v>
      </c>
      <c r="AR36" s="51" t="e">
        <f t="shared" si="57"/>
        <v>#REF!</v>
      </c>
      <c r="AS36" s="51" t="e">
        <f t="shared" si="58"/>
        <v>#REF!</v>
      </c>
      <c r="AT36" s="51" t="e">
        <f t="shared" si="59"/>
        <v>#REF!</v>
      </c>
    </row>
    <row r="37" spans="1:46" hidden="1">
      <c r="T37" s="91"/>
      <c r="U37" s="92" t="s">
        <v>91</v>
      </c>
      <c r="V37" s="92">
        <v>0</v>
      </c>
      <c r="W37" s="92"/>
      <c r="X37" s="92"/>
      <c r="Y37" s="51" t="e">
        <f t="shared" si="40"/>
        <v>#REF!</v>
      </c>
      <c r="Z37" s="51" t="e">
        <f t="shared" si="41"/>
        <v>#REF!</v>
      </c>
      <c r="AA37" s="51" t="e">
        <f t="shared" si="42"/>
        <v>#REF!</v>
      </c>
      <c r="AB37" s="51" t="e">
        <f t="shared" si="43"/>
        <v>#REF!</v>
      </c>
      <c r="AC37" s="51" t="e">
        <f t="shared" si="44"/>
        <v>#REF!</v>
      </c>
      <c r="AD37" s="51" t="e">
        <f t="shared" si="45"/>
        <v>#REF!</v>
      </c>
      <c r="AE37" s="51" t="e">
        <f t="shared" si="46"/>
        <v>#REF!</v>
      </c>
      <c r="AF37" s="51" t="e">
        <f t="shared" si="47"/>
        <v>#REF!</v>
      </c>
      <c r="AG37" s="51" t="e">
        <f t="shared" si="48"/>
        <v>#REF!</v>
      </c>
      <c r="AH37" s="51" t="e">
        <f t="shared" si="49"/>
        <v>#REF!</v>
      </c>
      <c r="AJ37" s="75"/>
      <c r="AK37" s="51" t="e">
        <f t="shared" si="50"/>
        <v>#REF!</v>
      </c>
      <c r="AL37" s="51" t="e">
        <f t="shared" si="51"/>
        <v>#REF!</v>
      </c>
      <c r="AM37" s="51" t="e">
        <f t="shared" si="52"/>
        <v>#REF!</v>
      </c>
      <c r="AN37" s="51" t="e">
        <f t="shared" si="53"/>
        <v>#REF!</v>
      </c>
      <c r="AO37" s="51" t="e">
        <f t="shared" si="54"/>
        <v>#REF!</v>
      </c>
      <c r="AP37" s="51" t="e">
        <f t="shared" si="55"/>
        <v>#REF!</v>
      </c>
      <c r="AQ37" s="51" t="e">
        <f t="shared" si="56"/>
        <v>#REF!</v>
      </c>
      <c r="AR37" s="51" t="e">
        <f t="shared" si="57"/>
        <v>#REF!</v>
      </c>
      <c r="AS37" s="51" t="e">
        <f t="shared" si="58"/>
        <v>#REF!</v>
      </c>
      <c r="AT37" s="51" t="e">
        <f t="shared" si="59"/>
        <v>#REF!</v>
      </c>
    </row>
    <row r="38" spans="1:46" hidden="1">
      <c r="T38" s="91"/>
      <c r="U38" s="92" t="s">
        <v>93</v>
      </c>
      <c r="V38" s="92">
        <v>0</v>
      </c>
      <c r="W38" s="92"/>
      <c r="X38" s="92"/>
      <c r="Y38" s="51" t="e">
        <f t="shared" si="40"/>
        <v>#REF!</v>
      </c>
      <c r="Z38" s="51" t="e">
        <f t="shared" si="41"/>
        <v>#REF!</v>
      </c>
      <c r="AA38" s="51" t="e">
        <f t="shared" si="42"/>
        <v>#REF!</v>
      </c>
      <c r="AB38" s="51" t="e">
        <f t="shared" si="43"/>
        <v>#REF!</v>
      </c>
      <c r="AC38" s="51" t="e">
        <f t="shared" si="44"/>
        <v>#REF!</v>
      </c>
      <c r="AD38" s="51" t="e">
        <f t="shared" si="45"/>
        <v>#REF!</v>
      </c>
      <c r="AE38" s="51" t="e">
        <f t="shared" si="46"/>
        <v>#REF!</v>
      </c>
      <c r="AF38" s="51" t="e">
        <f t="shared" si="47"/>
        <v>#REF!</v>
      </c>
      <c r="AG38" s="51" t="e">
        <f t="shared" si="48"/>
        <v>#REF!</v>
      </c>
      <c r="AH38" s="51" t="e">
        <f t="shared" si="49"/>
        <v>#REF!</v>
      </c>
      <c r="AJ38" s="75"/>
      <c r="AK38" s="51" t="e">
        <f t="shared" si="50"/>
        <v>#REF!</v>
      </c>
      <c r="AL38" s="51" t="e">
        <f t="shared" si="51"/>
        <v>#REF!</v>
      </c>
      <c r="AM38" s="51" t="e">
        <f t="shared" si="52"/>
        <v>#REF!</v>
      </c>
      <c r="AN38" s="51" t="e">
        <f t="shared" si="53"/>
        <v>#REF!</v>
      </c>
      <c r="AO38" s="51" t="e">
        <f t="shared" si="54"/>
        <v>#REF!</v>
      </c>
      <c r="AP38" s="51" t="e">
        <f t="shared" si="55"/>
        <v>#REF!</v>
      </c>
      <c r="AQ38" s="51" t="e">
        <f t="shared" si="56"/>
        <v>#REF!</v>
      </c>
      <c r="AR38" s="51" t="e">
        <f t="shared" si="57"/>
        <v>#REF!</v>
      </c>
      <c r="AS38" s="51" t="e">
        <f t="shared" si="58"/>
        <v>#REF!</v>
      </c>
      <c r="AT38" s="51" t="e">
        <f t="shared" si="59"/>
        <v>#REF!</v>
      </c>
    </row>
    <row r="39" spans="1:46" hidden="1">
      <c r="T39" s="91"/>
      <c r="U39" s="92" t="s">
        <v>94</v>
      </c>
      <c r="V39" s="92">
        <v>16.541599999999999</v>
      </c>
      <c r="W39" s="92"/>
      <c r="X39" s="92"/>
      <c r="Y39" s="51" t="e">
        <f t="shared" si="40"/>
        <v>#REF!</v>
      </c>
      <c r="Z39" s="51" t="e">
        <f t="shared" si="41"/>
        <v>#REF!</v>
      </c>
      <c r="AA39" s="51" t="e">
        <f t="shared" si="42"/>
        <v>#REF!</v>
      </c>
      <c r="AB39" s="51" t="e">
        <f t="shared" si="43"/>
        <v>#REF!</v>
      </c>
      <c r="AC39" s="51" t="e">
        <f t="shared" si="44"/>
        <v>#REF!</v>
      </c>
      <c r="AD39" s="51" t="e">
        <f t="shared" si="45"/>
        <v>#REF!</v>
      </c>
      <c r="AE39" s="51" t="e">
        <f t="shared" si="46"/>
        <v>#REF!</v>
      </c>
      <c r="AF39" s="51" t="e">
        <f t="shared" si="47"/>
        <v>#REF!</v>
      </c>
      <c r="AG39" s="51" t="e">
        <f t="shared" si="48"/>
        <v>#REF!</v>
      </c>
      <c r="AH39" s="51" t="e">
        <f t="shared" si="49"/>
        <v>#REF!</v>
      </c>
      <c r="AJ39" s="75"/>
      <c r="AK39" s="51" t="e">
        <f t="shared" si="50"/>
        <v>#REF!</v>
      </c>
      <c r="AL39" s="51" t="e">
        <f t="shared" si="51"/>
        <v>#REF!</v>
      </c>
      <c r="AM39" s="51" t="e">
        <f t="shared" si="52"/>
        <v>#REF!</v>
      </c>
      <c r="AN39" s="51" t="e">
        <f t="shared" si="53"/>
        <v>#REF!</v>
      </c>
      <c r="AO39" s="51" t="e">
        <f t="shared" si="54"/>
        <v>#REF!</v>
      </c>
      <c r="AP39" s="51" t="e">
        <f t="shared" si="55"/>
        <v>#REF!</v>
      </c>
      <c r="AQ39" s="51" t="e">
        <f t="shared" si="56"/>
        <v>#REF!</v>
      </c>
      <c r="AR39" s="51" t="e">
        <f t="shared" si="57"/>
        <v>#REF!</v>
      </c>
      <c r="AS39" s="51" t="e">
        <f t="shared" si="58"/>
        <v>#REF!</v>
      </c>
      <c r="AT39" s="51" t="e">
        <f t="shared" si="59"/>
        <v>#REF!</v>
      </c>
    </row>
    <row r="40" spans="1:46" hidden="1">
      <c r="T40" s="91"/>
      <c r="U40" s="92" t="s">
        <v>95</v>
      </c>
      <c r="V40" s="92">
        <v>0</v>
      </c>
      <c r="W40" s="92"/>
      <c r="X40" s="92"/>
      <c r="Y40" s="51" t="e">
        <f t="shared" si="40"/>
        <v>#REF!</v>
      </c>
      <c r="Z40" s="51" t="e">
        <f t="shared" si="41"/>
        <v>#REF!</v>
      </c>
      <c r="AA40" s="51" t="e">
        <f t="shared" si="42"/>
        <v>#REF!</v>
      </c>
      <c r="AB40" s="51" t="e">
        <f t="shared" si="43"/>
        <v>#REF!</v>
      </c>
      <c r="AC40" s="51" t="e">
        <f t="shared" si="44"/>
        <v>#REF!</v>
      </c>
      <c r="AD40" s="51" t="e">
        <f t="shared" si="45"/>
        <v>#REF!</v>
      </c>
      <c r="AE40" s="51" t="e">
        <f t="shared" si="46"/>
        <v>#REF!</v>
      </c>
      <c r="AF40" s="51" t="e">
        <f t="shared" si="47"/>
        <v>#REF!</v>
      </c>
      <c r="AG40" s="51" t="e">
        <f t="shared" si="48"/>
        <v>#REF!</v>
      </c>
      <c r="AH40" s="51" t="e">
        <f t="shared" si="49"/>
        <v>#REF!</v>
      </c>
      <c r="AJ40" s="75"/>
      <c r="AK40" s="51" t="e">
        <f t="shared" si="50"/>
        <v>#REF!</v>
      </c>
      <c r="AL40" s="51" t="e">
        <f t="shared" si="51"/>
        <v>#REF!</v>
      </c>
      <c r="AM40" s="51" t="e">
        <f t="shared" si="52"/>
        <v>#REF!</v>
      </c>
      <c r="AN40" s="51" t="e">
        <f t="shared" si="53"/>
        <v>#REF!</v>
      </c>
      <c r="AO40" s="51" t="e">
        <f t="shared" si="54"/>
        <v>#REF!</v>
      </c>
      <c r="AP40" s="51" t="e">
        <f t="shared" si="55"/>
        <v>#REF!</v>
      </c>
      <c r="AQ40" s="51" t="e">
        <f t="shared" si="56"/>
        <v>#REF!</v>
      </c>
      <c r="AR40" s="51" t="e">
        <f t="shared" si="57"/>
        <v>#REF!</v>
      </c>
      <c r="AS40" s="51" t="e">
        <f t="shared" si="58"/>
        <v>#REF!</v>
      </c>
      <c r="AT40" s="51" t="e">
        <f t="shared" si="59"/>
        <v>#REF!</v>
      </c>
    </row>
    <row r="41" spans="1:46" hidden="1">
      <c r="T41" s="91"/>
      <c r="U41" s="92" t="s">
        <v>96</v>
      </c>
      <c r="V41" s="92">
        <v>0</v>
      </c>
      <c r="W41" s="92"/>
      <c r="X41" s="92"/>
      <c r="Y41" s="51" t="e">
        <f t="shared" si="40"/>
        <v>#REF!</v>
      </c>
      <c r="Z41" s="51" t="e">
        <f t="shared" si="41"/>
        <v>#REF!</v>
      </c>
      <c r="AA41" s="51" t="e">
        <f t="shared" si="42"/>
        <v>#REF!</v>
      </c>
      <c r="AB41" s="51" t="e">
        <f t="shared" si="43"/>
        <v>#REF!</v>
      </c>
      <c r="AC41" s="51" t="e">
        <f t="shared" si="44"/>
        <v>#REF!</v>
      </c>
      <c r="AD41" s="51" t="e">
        <f t="shared" si="45"/>
        <v>#REF!</v>
      </c>
      <c r="AE41" s="51" t="e">
        <f t="shared" si="46"/>
        <v>#REF!</v>
      </c>
      <c r="AF41" s="51" t="e">
        <f t="shared" si="47"/>
        <v>#REF!</v>
      </c>
      <c r="AG41" s="51" t="e">
        <f t="shared" si="48"/>
        <v>#REF!</v>
      </c>
      <c r="AH41" s="51" t="e">
        <f t="shared" si="49"/>
        <v>#REF!</v>
      </c>
      <c r="AJ41" s="75"/>
      <c r="AK41" s="51" t="e">
        <f t="shared" si="50"/>
        <v>#REF!</v>
      </c>
      <c r="AL41" s="51" t="e">
        <f t="shared" si="51"/>
        <v>#REF!</v>
      </c>
      <c r="AM41" s="51" t="e">
        <f t="shared" si="52"/>
        <v>#REF!</v>
      </c>
      <c r="AN41" s="51" t="e">
        <f t="shared" si="53"/>
        <v>#REF!</v>
      </c>
      <c r="AO41" s="51" t="e">
        <f t="shared" si="54"/>
        <v>#REF!</v>
      </c>
      <c r="AP41" s="51" t="e">
        <f t="shared" si="55"/>
        <v>#REF!</v>
      </c>
      <c r="AQ41" s="51" t="e">
        <f t="shared" si="56"/>
        <v>#REF!</v>
      </c>
      <c r="AR41" s="51" t="e">
        <f t="shared" si="57"/>
        <v>#REF!</v>
      </c>
      <c r="AS41" s="51" t="e">
        <f t="shared" si="58"/>
        <v>#REF!</v>
      </c>
      <c r="AT41" s="51" t="e">
        <f t="shared" si="59"/>
        <v>#REF!</v>
      </c>
    </row>
    <row r="42" spans="1:46" hidden="1">
      <c r="T42" s="91"/>
      <c r="U42" s="92" t="s">
        <v>97</v>
      </c>
      <c r="V42" s="92">
        <v>14.601599999999999</v>
      </c>
      <c r="W42" s="92"/>
      <c r="X42" s="92"/>
      <c r="Y42" s="51" t="e">
        <f t="shared" si="40"/>
        <v>#REF!</v>
      </c>
      <c r="Z42" s="51" t="e">
        <f t="shared" si="41"/>
        <v>#REF!</v>
      </c>
      <c r="AA42" s="51" t="e">
        <f t="shared" si="42"/>
        <v>#REF!</v>
      </c>
      <c r="AB42" s="51" t="e">
        <f t="shared" si="43"/>
        <v>#REF!</v>
      </c>
      <c r="AC42" s="51" t="e">
        <f t="shared" si="44"/>
        <v>#REF!</v>
      </c>
      <c r="AD42" s="51" t="e">
        <f t="shared" si="45"/>
        <v>#REF!</v>
      </c>
      <c r="AE42" s="51" t="e">
        <f t="shared" si="46"/>
        <v>#REF!</v>
      </c>
      <c r="AF42" s="51" t="e">
        <f t="shared" si="47"/>
        <v>#REF!</v>
      </c>
      <c r="AG42" s="51" t="e">
        <f t="shared" si="48"/>
        <v>#REF!</v>
      </c>
      <c r="AH42" s="51" t="e">
        <f t="shared" si="49"/>
        <v>#REF!</v>
      </c>
      <c r="AJ42" s="75"/>
      <c r="AK42" s="51" t="e">
        <f t="shared" si="50"/>
        <v>#REF!</v>
      </c>
      <c r="AL42" s="51" t="e">
        <f t="shared" si="51"/>
        <v>#REF!</v>
      </c>
      <c r="AM42" s="51" t="e">
        <f t="shared" si="52"/>
        <v>#REF!</v>
      </c>
      <c r="AN42" s="51" t="e">
        <f t="shared" si="53"/>
        <v>#REF!</v>
      </c>
      <c r="AO42" s="51" t="e">
        <f t="shared" si="54"/>
        <v>#REF!</v>
      </c>
      <c r="AP42" s="51" t="e">
        <f t="shared" si="55"/>
        <v>#REF!</v>
      </c>
      <c r="AQ42" s="51" t="e">
        <f t="shared" si="56"/>
        <v>#REF!</v>
      </c>
      <c r="AR42" s="51" t="e">
        <f t="shared" si="57"/>
        <v>#REF!</v>
      </c>
      <c r="AS42" s="51" t="e">
        <f t="shared" si="58"/>
        <v>#REF!</v>
      </c>
      <c r="AT42" s="51" t="e">
        <f t="shared" si="59"/>
        <v>#REF!</v>
      </c>
    </row>
    <row r="43" spans="1:46" hidden="1">
      <c r="T43" s="91"/>
      <c r="U43" s="92" t="s">
        <v>98</v>
      </c>
      <c r="V43" s="92">
        <v>14.570489999999999</v>
      </c>
      <c r="W43" s="92"/>
      <c r="X43" s="92"/>
      <c r="Y43" s="51" t="e">
        <f t="shared" si="40"/>
        <v>#REF!</v>
      </c>
      <c r="Z43" s="51" t="e">
        <f t="shared" si="41"/>
        <v>#REF!</v>
      </c>
      <c r="AA43" s="51" t="e">
        <f t="shared" si="42"/>
        <v>#REF!</v>
      </c>
      <c r="AB43" s="51" t="e">
        <f t="shared" si="43"/>
        <v>#REF!</v>
      </c>
      <c r="AC43" s="51" t="e">
        <f t="shared" si="44"/>
        <v>#REF!</v>
      </c>
      <c r="AD43" s="51" t="e">
        <f t="shared" si="45"/>
        <v>#REF!</v>
      </c>
      <c r="AE43" s="51" t="e">
        <f t="shared" si="46"/>
        <v>#REF!</v>
      </c>
      <c r="AF43" s="51" t="e">
        <f t="shared" si="47"/>
        <v>#REF!</v>
      </c>
      <c r="AG43" s="51" t="e">
        <f t="shared" si="48"/>
        <v>#REF!</v>
      </c>
      <c r="AH43" s="51" t="e">
        <f t="shared" si="49"/>
        <v>#REF!</v>
      </c>
      <c r="AJ43" s="75"/>
      <c r="AK43" s="51" t="e">
        <f t="shared" si="50"/>
        <v>#REF!</v>
      </c>
      <c r="AL43" s="51" t="e">
        <f t="shared" si="51"/>
        <v>#REF!</v>
      </c>
      <c r="AM43" s="51" t="e">
        <f t="shared" si="52"/>
        <v>#REF!</v>
      </c>
      <c r="AN43" s="51" t="e">
        <f t="shared" si="53"/>
        <v>#REF!</v>
      </c>
      <c r="AO43" s="51" t="e">
        <f t="shared" si="54"/>
        <v>#REF!</v>
      </c>
      <c r="AP43" s="51" t="e">
        <f t="shared" si="55"/>
        <v>#REF!</v>
      </c>
      <c r="AQ43" s="51" t="e">
        <f t="shared" si="56"/>
        <v>#REF!</v>
      </c>
      <c r="AR43" s="51" t="e">
        <f t="shared" si="57"/>
        <v>#REF!</v>
      </c>
      <c r="AS43" s="51" t="e">
        <f t="shared" si="58"/>
        <v>#REF!</v>
      </c>
      <c r="AT43" s="51" t="e">
        <f t="shared" si="59"/>
        <v>#REF!</v>
      </c>
    </row>
    <row r="44" spans="1:46" hidden="1">
      <c r="T44" s="91"/>
      <c r="U44" s="92" t="s">
        <v>99</v>
      </c>
      <c r="V44" s="92">
        <v>14.14584</v>
      </c>
      <c r="W44" s="92"/>
      <c r="X44" s="92"/>
      <c r="AJ44" s="75"/>
    </row>
    <row r="45" spans="1:46" hidden="1">
      <c r="AJ45" s="75"/>
    </row>
    <row r="46" spans="1:46" ht="63.75" hidden="1">
      <c r="Y46" s="54" t="s">
        <v>40</v>
      </c>
      <c r="Z46" s="54" t="s">
        <v>55</v>
      </c>
      <c r="AA46" s="54" t="s">
        <v>42</v>
      </c>
      <c r="AB46" s="54" t="s">
        <v>43</v>
      </c>
      <c r="AC46" s="54" t="s">
        <v>44</v>
      </c>
      <c r="AD46" s="54" t="s">
        <v>45</v>
      </c>
      <c r="AE46" s="55" t="s">
        <v>57</v>
      </c>
      <c r="AF46" s="55" t="s">
        <v>58</v>
      </c>
      <c r="AG46" s="55" t="s">
        <v>46</v>
      </c>
      <c r="AH46" s="55" t="s">
        <v>47</v>
      </c>
      <c r="AI46" s="55"/>
      <c r="AJ46" s="89"/>
      <c r="AK46" s="54" t="s">
        <v>40</v>
      </c>
      <c r="AL46" s="54" t="s">
        <v>55</v>
      </c>
      <c r="AM46" s="54" t="s">
        <v>56</v>
      </c>
      <c r="AN46" s="54" t="s">
        <v>43</v>
      </c>
      <c r="AO46" s="54" t="s">
        <v>44</v>
      </c>
      <c r="AP46" s="54" t="s">
        <v>45</v>
      </c>
      <c r="AQ46" s="55" t="s">
        <v>57</v>
      </c>
      <c r="AR46" s="55" t="s">
        <v>58</v>
      </c>
      <c r="AS46" s="90" t="s">
        <v>46</v>
      </c>
      <c r="AT46" s="54" t="s">
        <v>47</v>
      </c>
    </row>
    <row r="47" spans="1:46" hidden="1">
      <c r="T47" s="93" t="s">
        <v>109</v>
      </c>
      <c r="U47" s="94"/>
      <c r="V47" s="95"/>
      <c r="W47" s="95"/>
      <c r="X47" s="95"/>
      <c r="Z47" s="97"/>
      <c r="AJ47" s="75"/>
    </row>
    <row r="48" spans="1:46" hidden="1">
      <c r="T48" s="96" t="s">
        <v>110</v>
      </c>
      <c r="U48" s="50"/>
      <c r="Y48" s="97" t="e">
        <f t="shared" ref="Y48:AH48" si="60">Y13+Y15+Y16</f>
        <v>#REF!</v>
      </c>
      <c r="Z48" s="97" t="e">
        <f t="shared" si="60"/>
        <v>#REF!</v>
      </c>
      <c r="AA48" s="97" t="e">
        <f t="shared" si="60"/>
        <v>#REF!</v>
      </c>
      <c r="AB48" s="97" t="e">
        <f t="shared" si="60"/>
        <v>#REF!</v>
      </c>
      <c r="AC48" s="97" t="e">
        <f t="shared" si="60"/>
        <v>#REF!</v>
      </c>
      <c r="AD48" s="97" t="e">
        <f t="shared" si="60"/>
        <v>#REF!</v>
      </c>
      <c r="AE48" s="97" t="e">
        <f t="shared" si="60"/>
        <v>#REF!</v>
      </c>
      <c r="AF48" s="97" t="e">
        <f t="shared" si="60"/>
        <v>#REF!</v>
      </c>
      <c r="AG48" s="97" t="e">
        <f t="shared" si="60"/>
        <v>#REF!</v>
      </c>
      <c r="AH48" s="97" t="e">
        <f t="shared" si="60"/>
        <v>#REF!</v>
      </c>
      <c r="AI48" s="97"/>
      <c r="AJ48" s="97"/>
      <c r="AK48" s="97" t="e">
        <f t="shared" ref="AK48:AT48" si="61">AK13+AK15+AK16</f>
        <v>#REF!</v>
      </c>
      <c r="AL48" s="97" t="e">
        <f t="shared" si="61"/>
        <v>#REF!</v>
      </c>
      <c r="AM48" s="97" t="e">
        <f t="shared" si="61"/>
        <v>#REF!</v>
      </c>
      <c r="AN48" s="97" t="e">
        <f t="shared" si="61"/>
        <v>#REF!</v>
      </c>
      <c r="AO48" s="97" t="e">
        <f t="shared" si="61"/>
        <v>#REF!</v>
      </c>
      <c r="AP48" s="97" t="e">
        <f t="shared" si="61"/>
        <v>#REF!</v>
      </c>
      <c r="AQ48" s="97" t="e">
        <f t="shared" si="61"/>
        <v>#REF!</v>
      </c>
      <c r="AR48" s="97" t="e">
        <f t="shared" si="61"/>
        <v>#REF!</v>
      </c>
      <c r="AS48" s="97" t="e">
        <f t="shared" si="61"/>
        <v>#REF!</v>
      </c>
      <c r="AT48" s="97" t="e">
        <f t="shared" si="61"/>
        <v>#REF!</v>
      </c>
    </row>
    <row r="49" spans="20:46" hidden="1">
      <c r="T49" s="98" t="s">
        <v>87</v>
      </c>
      <c r="U49" s="50"/>
      <c r="Y49" s="97" t="e">
        <f t="shared" ref="Y49:AH49" si="62">Y24+Y26+Y27</f>
        <v>#REF!</v>
      </c>
      <c r="Z49" s="97" t="e">
        <f t="shared" si="62"/>
        <v>#REF!</v>
      </c>
      <c r="AA49" s="97" t="e">
        <f t="shared" si="62"/>
        <v>#REF!</v>
      </c>
      <c r="AB49" s="97" t="e">
        <f t="shared" si="62"/>
        <v>#REF!</v>
      </c>
      <c r="AC49" s="97" t="e">
        <f t="shared" si="62"/>
        <v>#REF!</v>
      </c>
      <c r="AD49" s="97" t="e">
        <f t="shared" si="62"/>
        <v>#REF!</v>
      </c>
      <c r="AE49" s="97" t="e">
        <f t="shared" si="62"/>
        <v>#REF!</v>
      </c>
      <c r="AF49" s="97" t="e">
        <f t="shared" si="62"/>
        <v>#REF!</v>
      </c>
      <c r="AG49" s="97" t="e">
        <f t="shared" si="62"/>
        <v>#REF!</v>
      </c>
      <c r="AH49" s="97" t="e">
        <f t="shared" si="62"/>
        <v>#REF!</v>
      </c>
      <c r="AI49" s="97"/>
      <c r="AJ49" s="97"/>
      <c r="AK49" s="97" t="e">
        <f t="shared" ref="AK49:AT49" si="63">AK24+AK26+AK27</f>
        <v>#REF!</v>
      </c>
      <c r="AL49" s="97" t="e">
        <f t="shared" si="63"/>
        <v>#REF!</v>
      </c>
      <c r="AM49" s="97" t="e">
        <f t="shared" si="63"/>
        <v>#REF!</v>
      </c>
      <c r="AN49" s="97" t="e">
        <f t="shared" si="63"/>
        <v>#REF!</v>
      </c>
      <c r="AO49" s="97" t="e">
        <f t="shared" si="63"/>
        <v>#REF!</v>
      </c>
      <c r="AP49" s="97" t="e">
        <f t="shared" si="63"/>
        <v>#REF!</v>
      </c>
      <c r="AQ49" s="97" t="e">
        <f t="shared" si="63"/>
        <v>#REF!</v>
      </c>
      <c r="AR49" s="97" t="e">
        <f t="shared" si="63"/>
        <v>#REF!</v>
      </c>
      <c r="AS49" s="97" t="e">
        <f t="shared" si="63"/>
        <v>#REF!</v>
      </c>
      <c r="AT49" s="97" t="e">
        <f t="shared" si="63"/>
        <v>#REF!</v>
      </c>
    </row>
    <row r="50" spans="20:46" hidden="1">
      <c r="T50" s="98" t="s">
        <v>100</v>
      </c>
      <c r="U50" s="50"/>
      <c r="Y50" s="97" t="e">
        <f t="shared" ref="Y50:AH50" si="64">Y35+Y37+Y38</f>
        <v>#REF!</v>
      </c>
      <c r="Z50" s="97" t="e">
        <f t="shared" si="64"/>
        <v>#REF!</v>
      </c>
      <c r="AA50" s="97" t="e">
        <f t="shared" si="64"/>
        <v>#REF!</v>
      </c>
      <c r="AB50" s="97" t="e">
        <f t="shared" si="64"/>
        <v>#REF!</v>
      </c>
      <c r="AC50" s="97" t="e">
        <f t="shared" si="64"/>
        <v>#REF!</v>
      </c>
      <c r="AD50" s="97" t="e">
        <f t="shared" si="64"/>
        <v>#REF!</v>
      </c>
      <c r="AE50" s="97" t="e">
        <f t="shared" si="64"/>
        <v>#REF!</v>
      </c>
      <c r="AF50" s="97" t="e">
        <f t="shared" si="64"/>
        <v>#REF!</v>
      </c>
      <c r="AG50" s="97" t="e">
        <f t="shared" si="64"/>
        <v>#REF!</v>
      </c>
      <c r="AH50" s="97" t="e">
        <f t="shared" si="64"/>
        <v>#REF!</v>
      </c>
      <c r="AI50" s="97"/>
      <c r="AJ50" s="97"/>
      <c r="AK50" s="97" t="e">
        <f t="shared" ref="AK50:AT50" si="65">AK35+AK37+AK38</f>
        <v>#REF!</v>
      </c>
      <c r="AL50" s="97" t="e">
        <f t="shared" si="65"/>
        <v>#REF!</v>
      </c>
      <c r="AM50" s="97" t="e">
        <f t="shared" si="65"/>
        <v>#REF!</v>
      </c>
      <c r="AN50" s="97" t="e">
        <f t="shared" si="65"/>
        <v>#REF!</v>
      </c>
      <c r="AO50" s="97" t="e">
        <f t="shared" si="65"/>
        <v>#REF!</v>
      </c>
      <c r="AP50" s="97" t="e">
        <f t="shared" si="65"/>
        <v>#REF!</v>
      </c>
      <c r="AQ50" s="97" t="e">
        <f t="shared" si="65"/>
        <v>#REF!</v>
      </c>
      <c r="AR50" s="97" t="e">
        <f t="shared" si="65"/>
        <v>#REF!</v>
      </c>
      <c r="AS50" s="97" t="e">
        <f t="shared" si="65"/>
        <v>#REF!</v>
      </c>
      <c r="AT50" s="97" t="e">
        <f t="shared" si="65"/>
        <v>#REF!</v>
      </c>
    </row>
    <row r="51" spans="20:46" hidden="1">
      <c r="T51" s="98" t="s">
        <v>108</v>
      </c>
      <c r="U51" s="50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</row>
    <row r="52" spans="20:46" hidden="1">
      <c r="T52" s="96" t="s">
        <v>111</v>
      </c>
      <c r="U52" s="50"/>
      <c r="Y52" s="97" t="e">
        <f t="shared" ref="Y52:AH52" si="66">Y13+Y15+Y17+Y19</f>
        <v>#REF!</v>
      </c>
      <c r="Z52" s="97" t="e">
        <f t="shared" si="66"/>
        <v>#REF!</v>
      </c>
      <c r="AA52" s="97" t="e">
        <f t="shared" si="66"/>
        <v>#REF!</v>
      </c>
      <c r="AB52" s="97" t="e">
        <f t="shared" si="66"/>
        <v>#REF!</v>
      </c>
      <c r="AC52" s="97" t="e">
        <f t="shared" si="66"/>
        <v>#REF!</v>
      </c>
      <c r="AD52" s="97" t="e">
        <f t="shared" si="66"/>
        <v>#REF!</v>
      </c>
      <c r="AE52" s="97" t="e">
        <f t="shared" si="66"/>
        <v>#REF!</v>
      </c>
      <c r="AF52" s="97" t="e">
        <f t="shared" si="66"/>
        <v>#REF!</v>
      </c>
      <c r="AG52" s="97" t="e">
        <f t="shared" si="66"/>
        <v>#REF!</v>
      </c>
      <c r="AH52" s="97" t="e">
        <f t="shared" si="66"/>
        <v>#REF!</v>
      </c>
      <c r="AI52" s="97"/>
      <c r="AJ52" s="97"/>
      <c r="AK52" s="97" t="e">
        <f t="shared" ref="AK52:AT52" si="67">AK13+AK15+AK17+AK19</f>
        <v>#REF!</v>
      </c>
      <c r="AL52" s="97" t="e">
        <f t="shared" si="67"/>
        <v>#REF!</v>
      </c>
      <c r="AM52" s="97" t="e">
        <f t="shared" si="67"/>
        <v>#REF!</v>
      </c>
      <c r="AN52" s="97" t="e">
        <f t="shared" si="67"/>
        <v>#REF!</v>
      </c>
      <c r="AO52" s="97" t="e">
        <f t="shared" si="67"/>
        <v>#REF!</v>
      </c>
      <c r="AP52" s="97" t="e">
        <f t="shared" si="67"/>
        <v>#REF!</v>
      </c>
      <c r="AQ52" s="97" t="e">
        <f t="shared" si="67"/>
        <v>#REF!</v>
      </c>
      <c r="AR52" s="97" t="e">
        <f t="shared" si="67"/>
        <v>#REF!</v>
      </c>
      <c r="AS52" s="97" t="e">
        <f t="shared" si="67"/>
        <v>#REF!</v>
      </c>
      <c r="AT52" s="97" t="e">
        <f t="shared" si="67"/>
        <v>#REF!</v>
      </c>
    </row>
    <row r="53" spans="20:46" hidden="1">
      <c r="T53" s="98" t="s">
        <v>87</v>
      </c>
      <c r="U53" s="50"/>
      <c r="Y53" s="97" t="e">
        <f t="shared" ref="Y53:AH53" si="68">Y24+Y26+Y28+Y30</f>
        <v>#REF!</v>
      </c>
      <c r="Z53" s="97" t="e">
        <f t="shared" si="68"/>
        <v>#REF!</v>
      </c>
      <c r="AA53" s="97" t="e">
        <f t="shared" si="68"/>
        <v>#REF!</v>
      </c>
      <c r="AB53" s="97" t="e">
        <f t="shared" si="68"/>
        <v>#REF!</v>
      </c>
      <c r="AC53" s="97" t="e">
        <f t="shared" si="68"/>
        <v>#REF!</v>
      </c>
      <c r="AD53" s="97" t="e">
        <f t="shared" si="68"/>
        <v>#REF!</v>
      </c>
      <c r="AE53" s="97" t="e">
        <f t="shared" si="68"/>
        <v>#REF!</v>
      </c>
      <c r="AF53" s="97" t="e">
        <f t="shared" si="68"/>
        <v>#REF!</v>
      </c>
      <c r="AG53" s="97" t="e">
        <f t="shared" si="68"/>
        <v>#REF!</v>
      </c>
      <c r="AH53" s="97" t="e">
        <f t="shared" si="68"/>
        <v>#REF!</v>
      </c>
      <c r="AI53" s="97"/>
      <c r="AJ53" s="97"/>
      <c r="AK53" s="97" t="e">
        <f t="shared" ref="AK53:AT53" si="69">AK24+AK26+AK28+AK30</f>
        <v>#REF!</v>
      </c>
      <c r="AL53" s="97" t="e">
        <f t="shared" si="69"/>
        <v>#REF!</v>
      </c>
      <c r="AM53" s="97" t="e">
        <f t="shared" si="69"/>
        <v>#REF!</v>
      </c>
      <c r="AN53" s="97" t="e">
        <f t="shared" si="69"/>
        <v>#REF!</v>
      </c>
      <c r="AO53" s="97" t="e">
        <f t="shared" si="69"/>
        <v>#REF!</v>
      </c>
      <c r="AP53" s="97" t="e">
        <f t="shared" si="69"/>
        <v>#REF!</v>
      </c>
      <c r="AQ53" s="97" t="e">
        <f t="shared" si="69"/>
        <v>#REF!</v>
      </c>
      <c r="AR53" s="97" t="e">
        <f t="shared" si="69"/>
        <v>#REF!</v>
      </c>
      <c r="AS53" s="97" t="e">
        <f t="shared" si="69"/>
        <v>#REF!</v>
      </c>
      <c r="AT53" s="97" t="e">
        <f t="shared" si="69"/>
        <v>#REF!</v>
      </c>
    </row>
    <row r="54" spans="20:46" hidden="1">
      <c r="T54" s="98" t="s">
        <v>100</v>
      </c>
      <c r="U54" s="50"/>
      <c r="Y54" s="97" t="e">
        <f t="shared" ref="Y54:AH54" si="70">Y35+Y37+Y39+Y41</f>
        <v>#REF!</v>
      </c>
      <c r="Z54" s="97" t="e">
        <f t="shared" si="70"/>
        <v>#REF!</v>
      </c>
      <c r="AA54" s="97" t="e">
        <f t="shared" si="70"/>
        <v>#REF!</v>
      </c>
      <c r="AB54" s="97" t="e">
        <f t="shared" si="70"/>
        <v>#REF!</v>
      </c>
      <c r="AC54" s="97" t="e">
        <f t="shared" si="70"/>
        <v>#REF!</v>
      </c>
      <c r="AD54" s="97" t="e">
        <f t="shared" si="70"/>
        <v>#REF!</v>
      </c>
      <c r="AE54" s="97" t="e">
        <f t="shared" si="70"/>
        <v>#REF!</v>
      </c>
      <c r="AF54" s="97" t="e">
        <f t="shared" si="70"/>
        <v>#REF!</v>
      </c>
      <c r="AG54" s="97" t="e">
        <f t="shared" si="70"/>
        <v>#REF!</v>
      </c>
      <c r="AH54" s="97" t="e">
        <f t="shared" si="70"/>
        <v>#REF!</v>
      </c>
      <c r="AI54" s="97"/>
      <c r="AJ54" s="97"/>
      <c r="AK54" s="97" t="e">
        <f t="shared" ref="AK54:AT54" si="71">AK35+AK37+AK39+AK41</f>
        <v>#REF!</v>
      </c>
      <c r="AL54" s="97" t="e">
        <f t="shared" si="71"/>
        <v>#REF!</v>
      </c>
      <c r="AM54" s="97" t="e">
        <f t="shared" si="71"/>
        <v>#REF!</v>
      </c>
      <c r="AN54" s="97" t="e">
        <f t="shared" si="71"/>
        <v>#REF!</v>
      </c>
      <c r="AO54" s="97" t="e">
        <f t="shared" si="71"/>
        <v>#REF!</v>
      </c>
      <c r="AP54" s="97" t="e">
        <f t="shared" si="71"/>
        <v>#REF!</v>
      </c>
      <c r="AQ54" s="97" t="e">
        <f t="shared" si="71"/>
        <v>#REF!</v>
      </c>
      <c r="AR54" s="97" t="e">
        <f t="shared" si="71"/>
        <v>#REF!</v>
      </c>
      <c r="AS54" s="97" t="e">
        <f t="shared" si="71"/>
        <v>#REF!</v>
      </c>
      <c r="AT54" s="97" t="e">
        <f t="shared" si="71"/>
        <v>#REF!</v>
      </c>
    </row>
    <row r="55" spans="20:46" hidden="1">
      <c r="T55" s="98" t="s">
        <v>108</v>
      </c>
      <c r="U55" s="50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</row>
    <row r="56" spans="20:46" hidden="1">
      <c r="T56" s="96" t="s">
        <v>112</v>
      </c>
      <c r="U56" s="50"/>
      <c r="Y56" s="97" t="e">
        <f t="shared" ref="Y56:AH56" si="72">Y13+Y15+Y17+Y18+Y20</f>
        <v>#REF!</v>
      </c>
      <c r="Z56" s="97" t="e">
        <f t="shared" si="72"/>
        <v>#REF!</v>
      </c>
      <c r="AA56" s="97" t="e">
        <f t="shared" si="72"/>
        <v>#REF!</v>
      </c>
      <c r="AB56" s="97" t="e">
        <f t="shared" si="72"/>
        <v>#REF!</v>
      </c>
      <c r="AC56" s="97" t="e">
        <f t="shared" si="72"/>
        <v>#REF!</v>
      </c>
      <c r="AD56" s="97" t="e">
        <f t="shared" si="72"/>
        <v>#REF!</v>
      </c>
      <c r="AE56" s="97" t="e">
        <f t="shared" si="72"/>
        <v>#REF!</v>
      </c>
      <c r="AF56" s="97" t="e">
        <f t="shared" si="72"/>
        <v>#REF!</v>
      </c>
      <c r="AG56" s="97" t="e">
        <f t="shared" si="72"/>
        <v>#REF!</v>
      </c>
      <c r="AH56" s="97" t="e">
        <f t="shared" si="72"/>
        <v>#REF!</v>
      </c>
      <c r="AI56" s="97"/>
      <c r="AJ56" s="97"/>
      <c r="AK56" s="97" t="e">
        <f t="shared" ref="AK56:AT56" si="73">AK13+AK15+AK17+AK18+AK20</f>
        <v>#REF!</v>
      </c>
      <c r="AL56" s="97" t="e">
        <f t="shared" si="73"/>
        <v>#REF!</v>
      </c>
      <c r="AM56" s="97" t="e">
        <f t="shared" si="73"/>
        <v>#REF!</v>
      </c>
      <c r="AN56" s="97" t="e">
        <f t="shared" si="73"/>
        <v>#REF!</v>
      </c>
      <c r="AO56" s="97" t="e">
        <f t="shared" si="73"/>
        <v>#REF!</v>
      </c>
      <c r="AP56" s="97" t="e">
        <f t="shared" si="73"/>
        <v>#REF!</v>
      </c>
      <c r="AQ56" s="97" t="e">
        <f t="shared" si="73"/>
        <v>#REF!</v>
      </c>
      <c r="AR56" s="97" t="e">
        <f t="shared" si="73"/>
        <v>#REF!</v>
      </c>
      <c r="AS56" s="97" t="e">
        <f t="shared" si="73"/>
        <v>#REF!</v>
      </c>
      <c r="AT56" s="97" t="e">
        <f t="shared" si="73"/>
        <v>#REF!</v>
      </c>
    </row>
    <row r="57" spans="20:46" hidden="1">
      <c r="T57" s="98" t="s">
        <v>87</v>
      </c>
      <c r="U57" s="50"/>
      <c r="Y57" s="97" t="e">
        <f t="shared" ref="Y57:AH57" si="74">Y24+Y26+Y28+Y29+Y31</f>
        <v>#REF!</v>
      </c>
      <c r="Z57" s="97" t="e">
        <f t="shared" si="74"/>
        <v>#REF!</v>
      </c>
      <c r="AA57" s="97" t="e">
        <f t="shared" si="74"/>
        <v>#REF!</v>
      </c>
      <c r="AB57" s="97" t="e">
        <f t="shared" si="74"/>
        <v>#REF!</v>
      </c>
      <c r="AC57" s="97" t="e">
        <f t="shared" si="74"/>
        <v>#REF!</v>
      </c>
      <c r="AD57" s="97" t="e">
        <f t="shared" si="74"/>
        <v>#REF!</v>
      </c>
      <c r="AE57" s="97" t="e">
        <f t="shared" si="74"/>
        <v>#REF!</v>
      </c>
      <c r="AF57" s="97" t="e">
        <f t="shared" si="74"/>
        <v>#REF!</v>
      </c>
      <c r="AG57" s="97" t="e">
        <f t="shared" si="74"/>
        <v>#REF!</v>
      </c>
      <c r="AH57" s="97" t="e">
        <f t="shared" si="74"/>
        <v>#REF!</v>
      </c>
      <c r="AI57" s="97"/>
      <c r="AJ57" s="97"/>
      <c r="AK57" s="97" t="e">
        <f t="shared" ref="AK57:AT57" si="75">AK24+AK26+AK28+AK29+AK31</f>
        <v>#REF!</v>
      </c>
      <c r="AL57" s="97" t="e">
        <f t="shared" si="75"/>
        <v>#REF!</v>
      </c>
      <c r="AM57" s="97" t="e">
        <f t="shared" si="75"/>
        <v>#REF!</v>
      </c>
      <c r="AN57" s="97" t="e">
        <f t="shared" si="75"/>
        <v>#REF!</v>
      </c>
      <c r="AO57" s="97" t="e">
        <f t="shared" si="75"/>
        <v>#REF!</v>
      </c>
      <c r="AP57" s="97" t="e">
        <f t="shared" si="75"/>
        <v>#REF!</v>
      </c>
      <c r="AQ57" s="97" t="e">
        <f t="shared" si="75"/>
        <v>#REF!</v>
      </c>
      <c r="AR57" s="97" t="e">
        <f t="shared" si="75"/>
        <v>#REF!</v>
      </c>
      <c r="AS57" s="97" t="e">
        <f t="shared" si="75"/>
        <v>#REF!</v>
      </c>
      <c r="AT57" s="97" t="e">
        <f t="shared" si="75"/>
        <v>#REF!</v>
      </c>
    </row>
    <row r="58" spans="20:46" hidden="1">
      <c r="T58" s="98" t="s">
        <v>100</v>
      </c>
      <c r="U58" s="50"/>
      <c r="Y58" s="97" t="e">
        <f t="shared" ref="Y58:AH58" si="76">Y35+Y37+Y39+Y40+Y42</f>
        <v>#REF!</v>
      </c>
      <c r="Z58" s="97" t="e">
        <f t="shared" si="76"/>
        <v>#REF!</v>
      </c>
      <c r="AA58" s="97" t="e">
        <f t="shared" si="76"/>
        <v>#REF!</v>
      </c>
      <c r="AB58" s="97" t="e">
        <f t="shared" si="76"/>
        <v>#REF!</v>
      </c>
      <c r="AC58" s="97" t="e">
        <f t="shared" si="76"/>
        <v>#REF!</v>
      </c>
      <c r="AD58" s="97" t="e">
        <f t="shared" si="76"/>
        <v>#REF!</v>
      </c>
      <c r="AE58" s="97" t="e">
        <f t="shared" si="76"/>
        <v>#REF!</v>
      </c>
      <c r="AF58" s="97" t="e">
        <f t="shared" si="76"/>
        <v>#REF!</v>
      </c>
      <c r="AG58" s="97" t="e">
        <f t="shared" si="76"/>
        <v>#REF!</v>
      </c>
      <c r="AH58" s="97" t="e">
        <f t="shared" si="76"/>
        <v>#REF!</v>
      </c>
      <c r="AI58" s="97"/>
      <c r="AJ58" s="97"/>
      <c r="AK58" s="97" t="e">
        <f t="shared" ref="AK58:AT58" si="77">AK35+AK37+AK39+AK40+AK42</f>
        <v>#REF!</v>
      </c>
      <c r="AL58" s="97" t="e">
        <f t="shared" si="77"/>
        <v>#REF!</v>
      </c>
      <c r="AM58" s="97" t="e">
        <f t="shared" si="77"/>
        <v>#REF!</v>
      </c>
      <c r="AN58" s="97" t="e">
        <f t="shared" si="77"/>
        <v>#REF!</v>
      </c>
      <c r="AO58" s="97" t="e">
        <f t="shared" si="77"/>
        <v>#REF!</v>
      </c>
      <c r="AP58" s="97" t="e">
        <f t="shared" si="77"/>
        <v>#REF!</v>
      </c>
      <c r="AQ58" s="97" t="e">
        <f t="shared" si="77"/>
        <v>#REF!</v>
      </c>
      <c r="AR58" s="97" t="e">
        <f t="shared" si="77"/>
        <v>#REF!</v>
      </c>
      <c r="AS58" s="97" t="e">
        <f t="shared" si="77"/>
        <v>#REF!</v>
      </c>
      <c r="AT58" s="97" t="e">
        <f t="shared" si="77"/>
        <v>#REF!</v>
      </c>
    </row>
    <row r="59" spans="20:46" hidden="1">
      <c r="T59" s="98" t="s">
        <v>108</v>
      </c>
      <c r="U59" s="50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</row>
    <row r="60" spans="20:46" hidden="1">
      <c r="T60" s="96" t="s">
        <v>113</v>
      </c>
      <c r="U60" s="50"/>
      <c r="Y60" s="97" t="e">
        <f t="shared" ref="Y60:AH60" si="78">Y13+Y15+Y17+Y18+Y21</f>
        <v>#REF!</v>
      </c>
      <c r="Z60" s="97" t="e">
        <f t="shared" si="78"/>
        <v>#REF!</v>
      </c>
      <c r="AA60" s="97" t="e">
        <f t="shared" si="78"/>
        <v>#REF!</v>
      </c>
      <c r="AB60" s="97" t="e">
        <f t="shared" si="78"/>
        <v>#REF!</v>
      </c>
      <c r="AC60" s="97" t="e">
        <f t="shared" si="78"/>
        <v>#REF!</v>
      </c>
      <c r="AD60" s="97" t="e">
        <f t="shared" si="78"/>
        <v>#REF!</v>
      </c>
      <c r="AE60" s="97" t="e">
        <f t="shared" si="78"/>
        <v>#REF!</v>
      </c>
      <c r="AF60" s="97" t="e">
        <f t="shared" si="78"/>
        <v>#REF!</v>
      </c>
      <c r="AG60" s="97" t="e">
        <f t="shared" si="78"/>
        <v>#REF!</v>
      </c>
      <c r="AH60" s="97" t="e">
        <f t="shared" si="78"/>
        <v>#REF!</v>
      </c>
      <c r="AI60" s="97"/>
      <c r="AJ60" s="97"/>
      <c r="AK60" s="97" t="e">
        <f t="shared" ref="AK60:AT60" si="79">AK13+AK15+AK17+AK18+AK21</f>
        <v>#REF!</v>
      </c>
      <c r="AL60" s="97" t="e">
        <f t="shared" si="79"/>
        <v>#REF!</v>
      </c>
      <c r="AM60" s="97" t="e">
        <f t="shared" si="79"/>
        <v>#REF!</v>
      </c>
      <c r="AN60" s="97" t="e">
        <f t="shared" si="79"/>
        <v>#REF!</v>
      </c>
      <c r="AO60" s="97" t="e">
        <f t="shared" si="79"/>
        <v>#REF!</v>
      </c>
      <c r="AP60" s="97" t="e">
        <f t="shared" si="79"/>
        <v>#REF!</v>
      </c>
      <c r="AQ60" s="97" t="e">
        <f t="shared" si="79"/>
        <v>#REF!</v>
      </c>
      <c r="AR60" s="97" t="e">
        <f t="shared" si="79"/>
        <v>#REF!</v>
      </c>
      <c r="AS60" s="97" t="e">
        <f t="shared" si="79"/>
        <v>#REF!</v>
      </c>
      <c r="AT60" s="97" t="e">
        <f t="shared" si="79"/>
        <v>#REF!</v>
      </c>
    </row>
    <row r="61" spans="20:46" hidden="1">
      <c r="T61" s="98" t="s">
        <v>87</v>
      </c>
      <c r="U61" s="50"/>
      <c r="Y61" s="97" t="e">
        <f t="shared" ref="Y61:AH61" si="80">Y24+Y26+Y28+Y29+Y32</f>
        <v>#REF!</v>
      </c>
      <c r="Z61" s="97" t="e">
        <f t="shared" si="80"/>
        <v>#REF!</v>
      </c>
      <c r="AA61" s="97" t="e">
        <f t="shared" si="80"/>
        <v>#REF!</v>
      </c>
      <c r="AB61" s="97" t="e">
        <f t="shared" si="80"/>
        <v>#REF!</v>
      </c>
      <c r="AC61" s="97" t="e">
        <f t="shared" si="80"/>
        <v>#REF!</v>
      </c>
      <c r="AD61" s="97" t="e">
        <f t="shared" si="80"/>
        <v>#REF!</v>
      </c>
      <c r="AE61" s="97" t="e">
        <f t="shared" si="80"/>
        <v>#REF!</v>
      </c>
      <c r="AF61" s="97" t="e">
        <f t="shared" si="80"/>
        <v>#REF!</v>
      </c>
      <c r="AG61" s="97" t="e">
        <f t="shared" si="80"/>
        <v>#REF!</v>
      </c>
      <c r="AH61" s="97" t="e">
        <f t="shared" si="80"/>
        <v>#REF!</v>
      </c>
      <c r="AI61" s="97"/>
      <c r="AJ61" s="97"/>
      <c r="AK61" s="97" t="e">
        <f t="shared" ref="AK61:AT61" si="81">AK24+AK26+AK28+AK29+AK32</f>
        <v>#REF!</v>
      </c>
      <c r="AL61" s="97" t="e">
        <f t="shared" si="81"/>
        <v>#REF!</v>
      </c>
      <c r="AM61" s="97" t="e">
        <f t="shared" si="81"/>
        <v>#REF!</v>
      </c>
      <c r="AN61" s="97" t="e">
        <f t="shared" si="81"/>
        <v>#REF!</v>
      </c>
      <c r="AO61" s="97" t="e">
        <f t="shared" si="81"/>
        <v>#REF!</v>
      </c>
      <c r="AP61" s="97" t="e">
        <f t="shared" si="81"/>
        <v>#REF!</v>
      </c>
      <c r="AQ61" s="97" t="e">
        <f t="shared" si="81"/>
        <v>#REF!</v>
      </c>
      <c r="AR61" s="97" t="e">
        <f t="shared" si="81"/>
        <v>#REF!</v>
      </c>
      <c r="AS61" s="97" t="e">
        <f t="shared" si="81"/>
        <v>#REF!</v>
      </c>
      <c r="AT61" s="97" t="e">
        <f t="shared" si="81"/>
        <v>#REF!</v>
      </c>
    </row>
    <row r="62" spans="20:46" hidden="1">
      <c r="T62" s="98" t="s">
        <v>100</v>
      </c>
      <c r="U62" s="50"/>
      <c r="Y62" s="97" t="e">
        <f t="shared" ref="Y62:AH62" si="82">Y35+Y37+Y39+Y40+Y43</f>
        <v>#REF!</v>
      </c>
      <c r="Z62" s="97" t="e">
        <f t="shared" si="82"/>
        <v>#REF!</v>
      </c>
      <c r="AA62" s="97" t="e">
        <f t="shared" si="82"/>
        <v>#REF!</v>
      </c>
      <c r="AB62" s="97" t="e">
        <f t="shared" si="82"/>
        <v>#REF!</v>
      </c>
      <c r="AC62" s="97" t="e">
        <f t="shared" si="82"/>
        <v>#REF!</v>
      </c>
      <c r="AD62" s="97" t="e">
        <f t="shared" si="82"/>
        <v>#REF!</v>
      </c>
      <c r="AE62" s="97" t="e">
        <f t="shared" si="82"/>
        <v>#REF!</v>
      </c>
      <c r="AF62" s="97" t="e">
        <f t="shared" si="82"/>
        <v>#REF!</v>
      </c>
      <c r="AG62" s="97" t="e">
        <f t="shared" si="82"/>
        <v>#REF!</v>
      </c>
      <c r="AH62" s="97" t="e">
        <f t="shared" si="82"/>
        <v>#REF!</v>
      </c>
      <c r="AI62" s="97"/>
      <c r="AJ62" s="97"/>
      <c r="AK62" s="97" t="e">
        <f t="shared" ref="AK62:AT62" si="83">AK35+AK37+AK39+AK40+AK43</f>
        <v>#REF!</v>
      </c>
      <c r="AL62" s="97" t="e">
        <f t="shared" si="83"/>
        <v>#REF!</v>
      </c>
      <c r="AM62" s="97" t="e">
        <f t="shared" si="83"/>
        <v>#REF!</v>
      </c>
      <c r="AN62" s="97" t="e">
        <f t="shared" si="83"/>
        <v>#REF!</v>
      </c>
      <c r="AO62" s="97" t="e">
        <f t="shared" si="83"/>
        <v>#REF!</v>
      </c>
      <c r="AP62" s="97" t="e">
        <f t="shared" si="83"/>
        <v>#REF!</v>
      </c>
      <c r="AQ62" s="97" t="e">
        <f t="shared" si="83"/>
        <v>#REF!</v>
      </c>
      <c r="AR62" s="97" t="e">
        <f t="shared" si="83"/>
        <v>#REF!</v>
      </c>
      <c r="AS62" s="97" t="e">
        <f t="shared" si="83"/>
        <v>#REF!</v>
      </c>
      <c r="AT62" s="97" t="e">
        <f t="shared" si="83"/>
        <v>#REF!</v>
      </c>
    </row>
    <row r="63" spans="20:46" hidden="1">
      <c r="T63" s="98" t="s">
        <v>108</v>
      </c>
      <c r="U63" s="50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</row>
    <row r="64" spans="20:46" hidden="1">
      <c r="T64" s="96" t="s">
        <v>114</v>
      </c>
      <c r="U64" s="50"/>
      <c r="Y64" s="97" t="e">
        <f t="shared" ref="Y64:AH64" si="84">Y13+Y14+Y19</f>
        <v>#REF!</v>
      </c>
      <c r="Z64" s="97" t="e">
        <f t="shared" si="84"/>
        <v>#REF!</v>
      </c>
      <c r="AA64" s="97" t="e">
        <f t="shared" si="84"/>
        <v>#REF!</v>
      </c>
      <c r="AB64" s="97" t="e">
        <f t="shared" si="84"/>
        <v>#REF!</v>
      </c>
      <c r="AC64" s="97" t="e">
        <f t="shared" si="84"/>
        <v>#REF!</v>
      </c>
      <c r="AD64" s="97" t="e">
        <f t="shared" si="84"/>
        <v>#REF!</v>
      </c>
      <c r="AE64" s="97" t="e">
        <f t="shared" si="84"/>
        <v>#REF!</v>
      </c>
      <c r="AF64" s="97" t="e">
        <f t="shared" si="84"/>
        <v>#REF!</v>
      </c>
      <c r="AG64" s="97" t="e">
        <f t="shared" si="84"/>
        <v>#REF!</v>
      </c>
      <c r="AH64" s="97" t="e">
        <f t="shared" si="84"/>
        <v>#REF!</v>
      </c>
      <c r="AI64" s="97"/>
      <c r="AJ64" s="97"/>
      <c r="AK64" s="97" t="e">
        <f t="shared" ref="AK64:AT64" si="85">AK13+AK14+AK19</f>
        <v>#REF!</v>
      </c>
      <c r="AL64" s="97" t="e">
        <f t="shared" si="85"/>
        <v>#REF!</v>
      </c>
      <c r="AM64" s="97" t="e">
        <f t="shared" si="85"/>
        <v>#REF!</v>
      </c>
      <c r="AN64" s="97" t="e">
        <f t="shared" si="85"/>
        <v>#REF!</v>
      </c>
      <c r="AO64" s="97" t="e">
        <f t="shared" si="85"/>
        <v>#REF!</v>
      </c>
      <c r="AP64" s="97" t="e">
        <f t="shared" si="85"/>
        <v>#REF!</v>
      </c>
      <c r="AQ64" s="97" t="e">
        <f t="shared" si="85"/>
        <v>#REF!</v>
      </c>
      <c r="AR64" s="97" t="e">
        <f t="shared" si="85"/>
        <v>#REF!</v>
      </c>
      <c r="AS64" s="97" t="e">
        <f t="shared" si="85"/>
        <v>#REF!</v>
      </c>
      <c r="AT64" s="97" t="e">
        <f t="shared" si="85"/>
        <v>#REF!</v>
      </c>
    </row>
    <row r="65" spans="20:46" hidden="1">
      <c r="T65" s="98" t="s">
        <v>87</v>
      </c>
      <c r="U65" s="50"/>
      <c r="Y65" s="97" t="e">
        <f t="shared" ref="Y65:AH65" si="86">Y24+Y25+Y30</f>
        <v>#REF!</v>
      </c>
      <c r="Z65" s="97" t="e">
        <f t="shared" si="86"/>
        <v>#REF!</v>
      </c>
      <c r="AA65" s="97" t="e">
        <f t="shared" si="86"/>
        <v>#REF!</v>
      </c>
      <c r="AB65" s="97" t="e">
        <f t="shared" si="86"/>
        <v>#REF!</v>
      </c>
      <c r="AC65" s="97" t="e">
        <f t="shared" si="86"/>
        <v>#REF!</v>
      </c>
      <c r="AD65" s="97" t="e">
        <f t="shared" si="86"/>
        <v>#REF!</v>
      </c>
      <c r="AE65" s="97" t="e">
        <f t="shared" si="86"/>
        <v>#REF!</v>
      </c>
      <c r="AF65" s="97" t="e">
        <f t="shared" si="86"/>
        <v>#REF!</v>
      </c>
      <c r="AG65" s="97" t="e">
        <f t="shared" si="86"/>
        <v>#REF!</v>
      </c>
      <c r="AH65" s="97" t="e">
        <f t="shared" si="86"/>
        <v>#REF!</v>
      </c>
      <c r="AI65" s="97"/>
      <c r="AJ65" s="97"/>
      <c r="AK65" s="97" t="e">
        <f t="shared" ref="AK65:AT65" si="87">AK24+AK25+AK30</f>
        <v>#REF!</v>
      </c>
      <c r="AL65" s="97" t="e">
        <f t="shared" si="87"/>
        <v>#REF!</v>
      </c>
      <c r="AM65" s="97" t="e">
        <f t="shared" si="87"/>
        <v>#REF!</v>
      </c>
      <c r="AN65" s="97" t="e">
        <f t="shared" si="87"/>
        <v>#REF!</v>
      </c>
      <c r="AO65" s="97" t="e">
        <f t="shared" si="87"/>
        <v>#REF!</v>
      </c>
      <c r="AP65" s="97" t="e">
        <f t="shared" si="87"/>
        <v>#REF!</v>
      </c>
      <c r="AQ65" s="97" t="e">
        <f t="shared" si="87"/>
        <v>#REF!</v>
      </c>
      <c r="AR65" s="97" t="e">
        <f t="shared" si="87"/>
        <v>#REF!</v>
      </c>
      <c r="AS65" s="97" t="e">
        <f t="shared" si="87"/>
        <v>#REF!</v>
      </c>
      <c r="AT65" s="97" t="e">
        <f t="shared" si="87"/>
        <v>#REF!</v>
      </c>
    </row>
    <row r="66" spans="20:46" hidden="1">
      <c r="T66" s="98" t="s">
        <v>100</v>
      </c>
      <c r="U66" s="50"/>
      <c r="Y66" s="97" t="e">
        <f t="shared" ref="Y66:AH66" si="88">Y35+Y36+Y41</f>
        <v>#REF!</v>
      </c>
      <c r="Z66" s="97" t="e">
        <f t="shared" si="88"/>
        <v>#REF!</v>
      </c>
      <c r="AA66" s="97" t="e">
        <f t="shared" si="88"/>
        <v>#REF!</v>
      </c>
      <c r="AB66" s="97" t="e">
        <f t="shared" si="88"/>
        <v>#REF!</v>
      </c>
      <c r="AC66" s="97" t="e">
        <f t="shared" si="88"/>
        <v>#REF!</v>
      </c>
      <c r="AD66" s="97" t="e">
        <f t="shared" si="88"/>
        <v>#REF!</v>
      </c>
      <c r="AE66" s="97" t="e">
        <f t="shared" si="88"/>
        <v>#REF!</v>
      </c>
      <c r="AF66" s="97" t="e">
        <f t="shared" si="88"/>
        <v>#REF!</v>
      </c>
      <c r="AG66" s="97" t="e">
        <f t="shared" si="88"/>
        <v>#REF!</v>
      </c>
      <c r="AH66" s="97" t="e">
        <f t="shared" si="88"/>
        <v>#REF!</v>
      </c>
      <c r="AI66" s="97"/>
      <c r="AJ66" s="97"/>
      <c r="AK66" s="97" t="e">
        <f t="shared" ref="AK66:AT66" si="89">AK35+AK36+AK41</f>
        <v>#REF!</v>
      </c>
      <c r="AL66" s="97" t="e">
        <f t="shared" si="89"/>
        <v>#REF!</v>
      </c>
      <c r="AM66" s="97" t="e">
        <f t="shared" si="89"/>
        <v>#REF!</v>
      </c>
      <c r="AN66" s="97" t="e">
        <f t="shared" si="89"/>
        <v>#REF!</v>
      </c>
      <c r="AO66" s="97" t="e">
        <f t="shared" si="89"/>
        <v>#REF!</v>
      </c>
      <c r="AP66" s="97" t="e">
        <f t="shared" si="89"/>
        <v>#REF!</v>
      </c>
      <c r="AQ66" s="97" t="e">
        <f t="shared" si="89"/>
        <v>#REF!</v>
      </c>
      <c r="AR66" s="97" t="e">
        <f t="shared" si="89"/>
        <v>#REF!</v>
      </c>
      <c r="AS66" s="97" t="e">
        <f t="shared" si="89"/>
        <v>#REF!</v>
      </c>
      <c r="AT66" s="97" t="e">
        <f t="shared" si="89"/>
        <v>#REF!</v>
      </c>
    </row>
    <row r="67" spans="20:46" hidden="1">
      <c r="T67" s="98" t="s">
        <v>108</v>
      </c>
      <c r="U67" s="50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</row>
    <row r="68" spans="20:46" hidden="1">
      <c r="T68" s="99" t="s">
        <v>115</v>
      </c>
      <c r="U68" s="50"/>
      <c r="Y68" s="97" t="e">
        <f t="shared" ref="Y68:AH68" si="90">Y13+Y14+Y18+Y20</f>
        <v>#REF!</v>
      </c>
      <c r="Z68" s="97" t="e">
        <f t="shared" si="90"/>
        <v>#REF!</v>
      </c>
      <c r="AA68" s="97" t="e">
        <f t="shared" si="90"/>
        <v>#REF!</v>
      </c>
      <c r="AB68" s="97" t="e">
        <f t="shared" si="90"/>
        <v>#REF!</v>
      </c>
      <c r="AC68" s="97" t="e">
        <f t="shared" si="90"/>
        <v>#REF!</v>
      </c>
      <c r="AD68" s="97" t="e">
        <f t="shared" si="90"/>
        <v>#REF!</v>
      </c>
      <c r="AE68" s="97" t="e">
        <f t="shared" si="90"/>
        <v>#REF!</v>
      </c>
      <c r="AF68" s="97" t="e">
        <f t="shared" si="90"/>
        <v>#REF!</v>
      </c>
      <c r="AG68" s="97" t="e">
        <f t="shared" si="90"/>
        <v>#REF!</v>
      </c>
      <c r="AH68" s="97" t="e">
        <f t="shared" si="90"/>
        <v>#REF!</v>
      </c>
      <c r="AI68" s="97"/>
      <c r="AJ68" s="97"/>
      <c r="AK68" s="97" t="e">
        <f t="shared" ref="AK68:AT68" si="91">AK13+AK14+AK18+AK20</f>
        <v>#REF!</v>
      </c>
      <c r="AL68" s="97" t="e">
        <f t="shared" si="91"/>
        <v>#REF!</v>
      </c>
      <c r="AM68" s="97" t="e">
        <f t="shared" si="91"/>
        <v>#REF!</v>
      </c>
      <c r="AN68" s="97" t="e">
        <f t="shared" si="91"/>
        <v>#REF!</v>
      </c>
      <c r="AO68" s="97" t="e">
        <f t="shared" si="91"/>
        <v>#REF!</v>
      </c>
      <c r="AP68" s="97" t="e">
        <f t="shared" si="91"/>
        <v>#REF!</v>
      </c>
      <c r="AQ68" s="97" t="e">
        <f t="shared" si="91"/>
        <v>#REF!</v>
      </c>
      <c r="AR68" s="97" t="e">
        <f t="shared" si="91"/>
        <v>#REF!</v>
      </c>
      <c r="AS68" s="97" t="e">
        <f t="shared" si="91"/>
        <v>#REF!</v>
      </c>
      <c r="AT68" s="97" t="e">
        <f t="shared" si="91"/>
        <v>#REF!</v>
      </c>
    </row>
    <row r="69" spans="20:46" hidden="1">
      <c r="T69" s="98" t="s">
        <v>87</v>
      </c>
      <c r="U69" s="50"/>
      <c r="Y69" s="97" t="e">
        <f t="shared" ref="Y69:AH69" si="92">Y24+Y25+Y29+Y31</f>
        <v>#REF!</v>
      </c>
      <c r="Z69" s="97" t="e">
        <f t="shared" si="92"/>
        <v>#REF!</v>
      </c>
      <c r="AA69" s="97" t="e">
        <f t="shared" si="92"/>
        <v>#REF!</v>
      </c>
      <c r="AB69" s="97" t="e">
        <f t="shared" si="92"/>
        <v>#REF!</v>
      </c>
      <c r="AC69" s="97" t="e">
        <f t="shared" si="92"/>
        <v>#REF!</v>
      </c>
      <c r="AD69" s="97" t="e">
        <f t="shared" si="92"/>
        <v>#REF!</v>
      </c>
      <c r="AE69" s="97" t="e">
        <f t="shared" si="92"/>
        <v>#REF!</v>
      </c>
      <c r="AF69" s="97" t="e">
        <f t="shared" si="92"/>
        <v>#REF!</v>
      </c>
      <c r="AG69" s="97" t="e">
        <f t="shared" si="92"/>
        <v>#REF!</v>
      </c>
      <c r="AH69" s="97" t="e">
        <f t="shared" si="92"/>
        <v>#REF!</v>
      </c>
      <c r="AI69" s="97"/>
      <c r="AJ69" s="97"/>
      <c r="AK69" s="97" t="e">
        <f t="shared" ref="AK69:AT69" si="93">AK24+AK25+AK29+AK31</f>
        <v>#REF!</v>
      </c>
      <c r="AL69" s="97" t="e">
        <f t="shared" si="93"/>
        <v>#REF!</v>
      </c>
      <c r="AM69" s="97" t="e">
        <f t="shared" si="93"/>
        <v>#REF!</v>
      </c>
      <c r="AN69" s="97" t="e">
        <f t="shared" si="93"/>
        <v>#REF!</v>
      </c>
      <c r="AO69" s="97" t="e">
        <f t="shared" si="93"/>
        <v>#REF!</v>
      </c>
      <c r="AP69" s="97" t="e">
        <f t="shared" si="93"/>
        <v>#REF!</v>
      </c>
      <c r="AQ69" s="97" t="e">
        <f t="shared" si="93"/>
        <v>#REF!</v>
      </c>
      <c r="AR69" s="97" t="e">
        <f t="shared" si="93"/>
        <v>#REF!</v>
      </c>
      <c r="AS69" s="97" t="e">
        <f t="shared" si="93"/>
        <v>#REF!</v>
      </c>
      <c r="AT69" s="97" t="e">
        <f t="shared" si="93"/>
        <v>#REF!</v>
      </c>
    </row>
    <row r="70" spans="20:46" hidden="1">
      <c r="T70" s="98" t="s">
        <v>100</v>
      </c>
      <c r="U70" s="50"/>
      <c r="Y70" s="97" t="e">
        <f t="shared" ref="Y70:AH70" si="94">Y35+Y36+Y40+Y42</f>
        <v>#REF!</v>
      </c>
      <c r="Z70" s="97" t="e">
        <f t="shared" si="94"/>
        <v>#REF!</v>
      </c>
      <c r="AA70" s="97" t="e">
        <f t="shared" si="94"/>
        <v>#REF!</v>
      </c>
      <c r="AB70" s="97" t="e">
        <f t="shared" si="94"/>
        <v>#REF!</v>
      </c>
      <c r="AC70" s="97" t="e">
        <f t="shared" si="94"/>
        <v>#REF!</v>
      </c>
      <c r="AD70" s="97" t="e">
        <f t="shared" si="94"/>
        <v>#REF!</v>
      </c>
      <c r="AE70" s="97" t="e">
        <f t="shared" si="94"/>
        <v>#REF!</v>
      </c>
      <c r="AF70" s="97" t="e">
        <f t="shared" si="94"/>
        <v>#REF!</v>
      </c>
      <c r="AG70" s="97" t="e">
        <f t="shared" si="94"/>
        <v>#REF!</v>
      </c>
      <c r="AH70" s="97" t="e">
        <f t="shared" si="94"/>
        <v>#REF!</v>
      </c>
      <c r="AI70" s="97"/>
      <c r="AJ70" s="97"/>
      <c r="AK70" s="97" t="e">
        <f t="shared" ref="AK70:AT70" si="95">AK35+AK36+AK40+AK42</f>
        <v>#REF!</v>
      </c>
      <c r="AL70" s="97" t="e">
        <f t="shared" si="95"/>
        <v>#REF!</v>
      </c>
      <c r="AM70" s="97" t="e">
        <f t="shared" si="95"/>
        <v>#REF!</v>
      </c>
      <c r="AN70" s="97" t="e">
        <f t="shared" si="95"/>
        <v>#REF!</v>
      </c>
      <c r="AO70" s="97" t="e">
        <f t="shared" si="95"/>
        <v>#REF!</v>
      </c>
      <c r="AP70" s="97" t="e">
        <f t="shared" si="95"/>
        <v>#REF!</v>
      </c>
      <c r="AQ70" s="97" t="e">
        <f t="shared" si="95"/>
        <v>#REF!</v>
      </c>
      <c r="AR70" s="97" t="e">
        <f t="shared" si="95"/>
        <v>#REF!</v>
      </c>
      <c r="AS70" s="97" t="e">
        <f t="shared" si="95"/>
        <v>#REF!</v>
      </c>
      <c r="AT70" s="97" t="e">
        <f t="shared" si="95"/>
        <v>#REF!</v>
      </c>
    </row>
    <row r="71" spans="20:46" hidden="1">
      <c r="T71" s="98" t="s">
        <v>108</v>
      </c>
      <c r="U71" s="50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</row>
    <row r="72" spans="20:46" hidden="1">
      <c r="T72" s="96" t="s">
        <v>116</v>
      </c>
      <c r="U72" s="50"/>
      <c r="Y72" s="97" t="e">
        <f t="shared" ref="Y72:AH72" si="96">Y13+Y14+Y18+Y21</f>
        <v>#REF!</v>
      </c>
      <c r="Z72" s="97" t="e">
        <f t="shared" si="96"/>
        <v>#REF!</v>
      </c>
      <c r="AA72" s="97" t="e">
        <f t="shared" si="96"/>
        <v>#REF!</v>
      </c>
      <c r="AB72" s="97" t="e">
        <f t="shared" si="96"/>
        <v>#REF!</v>
      </c>
      <c r="AC72" s="97" t="e">
        <f t="shared" si="96"/>
        <v>#REF!</v>
      </c>
      <c r="AD72" s="97" t="e">
        <f t="shared" si="96"/>
        <v>#REF!</v>
      </c>
      <c r="AE72" s="97" t="e">
        <f t="shared" si="96"/>
        <v>#REF!</v>
      </c>
      <c r="AF72" s="97" t="e">
        <f t="shared" si="96"/>
        <v>#REF!</v>
      </c>
      <c r="AG72" s="97" t="e">
        <f t="shared" si="96"/>
        <v>#REF!</v>
      </c>
      <c r="AH72" s="97" t="e">
        <f t="shared" si="96"/>
        <v>#REF!</v>
      </c>
      <c r="AI72" s="97"/>
      <c r="AJ72" s="97"/>
      <c r="AK72" s="97" t="e">
        <f t="shared" ref="AK72:AT72" si="97">AK13+AK14+AK18+AK21</f>
        <v>#REF!</v>
      </c>
      <c r="AL72" s="97" t="e">
        <f t="shared" si="97"/>
        <v>#REF!</v>
      </c>
      <c r="AM72" s="97" t="e">
        <f t="shared" si="97"/>
        <v>#REF!</v>
      </c>
      <c r="AN72" s="97" t="e">
        <f t="shared" si="97"/>
        <v>#REF!</v>
      </c>
      <c r="AO72" s="97" t="e">
        <f t="shared" si="97"/>
        <v>#REF!</v>
      </c>
      <c r="AP72" s="97" t="e">
        <f t="shared" si="97"/>
        <v>#REF!</v>
      </c>
      <c r="AQ72" s="97" t="e">
        <f t="shared" si="97"/>
        <v>#REF!</v>
      </c>
      <c r="AR72" s="97" t="e">
        <f t="shared" si="97"/>
        <v>#REF!</v>
      </c>
      <c r="AS72" s="97" t="e">
        <f t="shared" si="97"/>
        <v>#REF!</v>
      </c>
      <c r="AT72" s="97" t="e">
        <f t="shared" si="97"/>
        <v>#REF!</v>
      </c>
    </row>
    <row r="73" spans="20:46" hidden="1">
      <c r="T73" s="98" t="s">
        <v>87</v>
      </c>
      <c r="U73" s="50"/>
      <c r="Y73" s="97" t="e">
        <f t="shared" ref="Y73:AH73" si="98">Y24+Y25+Y29+Y32</f>
        <v>#REF!</v>
      </c>
      <c r="Z73" s="97" t="e">
        <f t="shared" si="98"/>
        <v>#REF!</v>
      </c>
      <c r="AA73" s="97" t="e">
        <f t="shared" si="98"/>
        <v>#REF!</v>
      </c>
      <c r="AB73" s="97" t="e">
        <f t="shared" si="98"/>
        <v>#REF!</v>
      </c>
      <c r="AC73" s="97" t="e">
        <f t="shared" si="98"/>
        <v>#REF!</v>
      </c>
      <c r="AD73" s="97" t="e">
        <f t="shared" si="98"/>
        <v>#REF!</v>
      </c>
      <c r="AE73" s="97" t="e">
        <f t="shared" si="98"/>
        <v>#REF!</v>
      </c>
      <c r="AF73" s="97" t="e">
        <f t="shared" si="98"/>
        <v>#REF!</v>
      </c>
      <c r="AG73" s="97" t="e">
        <f t="shared" si="98"/>
        <v>#REF!</v>
      </c>
      <c r="AH73" s="97" t="e">
        <f t="shared" si="98"/>
        <v>#REF!</v>
      </c>
      <c r="AI73" s="97"/>
      <c r="AJ73" s="97"/>
      <c r="AK73" s="97" t="e">
        <f t="shared" ref="AK73:AT73" si="99">AK24+AK25+AK29+AK32</f>
        <v>#REF!</v>
      </c>
      <c r="AL73" s="97" t="e">
        <f t="shared" si="99"/>
        <v>#REF!</v>
      </c>
      <c r="AM73" s="97" t="e">
        <f t="shared" si="99"/>
        <v>#REF!</v>
      </c>
      <c r="AN73" s="97" t="e">
        <f t="shared" si="99"/>
        <v>#REF!</v>
      </c>
      <c r="AO73" s="97" t="e">
        <f t="shared" si="99"/>
        <v>#REF!</v>
      </c>
      <c r="AP73" s="97" t="e">
        <f t="shared" si="99"/>
        <v>#REF!</v>
      </c>
      <c r="AQ73" s="97" t="e">
        <f t="shared" si="99"/>
        <v>#REF!</v>
      </c>
      <c r="AR73" s="97" t="e">
        <f t="shared" si="99"/>
        <v>#REF!</v>
      </c>
      <c r="AS73" s="97" t="e">
        <f t="shared" si="99"/>
        <v>#REF!</v>
      </c>
      <c r="AT73" s="97" t="e">
        <f t="shared" si="99"/>
        <v>#REF!</v>
      </c>
    </row>
    <row r="74" spans="20:46" hidden="1">
      <c r="T74" s="98" t="s">
        <v>100</v>
      </c>
      <c r="U74" s="50"/>
      <c r="Y74" s="97" t="e">
        <f t="shared" ref="Y74:AH74" si="100">Y35+Y36+Y40+Y43</f>
        <v>#REF!</v>
      </c>
      <c r="Z74" s="97" t="e">
        <f t="shared" si="100"/>
        <v>#REF!</v>
      </c>
      <c r="AA74" s="97" t="e">
        <f t="shared" si="100"/>
        <v>#REF!</v>
      </c>
      <c r="AB74" s="97" t="e">
        <f t="shared" si="100"/>
        <v>#REF!</v>
      </c>
      <c r="AC74" s="97" t="e">
        <f t="shared" si="100"/>
        <v>#REF!</v>
      </c>
      <c r="AD74" s="97" t="e">
        <f t="shared" si="100"/>
        <v>#REF!</v>
      </c>
      <c r="AE74" s="97" t="e">
        <f t="shared" si="100"/>
        <v>#REF!</v>
      </c>
      <c r="AF74" s="97" t="e">
        <f t="shared" si="100"/>
        <v>#REF!</v>
      </c>
      <c r="AG74" s="97" t="e">
        <f t="shared" si="100"/>
        <v>#REF!</v>
      </c>
      <c r="AH74" s="97" t="e">
        <f t="shared" si="100"/>
        <v>#REF!</v>
      </c>
      <c r="AI74" s="97"/>
      <c r="AJ74" s="97"/>
      <c r="AK74" s="97" t="e">
        <f t="shared" ref="AK74:AT74" si="101">AK35+AK36+AK40+AK43</f>
        <v>#REF!</v>
      </c>
      <c r="AL74" s="97" t="e">
        <f t="shared" si="101"/>
        <v>#REF!</v>
      </c>
      <c r="AM74" s="97" t="e">
        <f t="shared" si="101"/>
        <v>#REF!</v>
      </c>
      <c r="AN74" s="97" t="e">
        <f t="shared" si="101"/>
        <v>#REF!</v>
      </c>
      <c r="AO74" s="97" t="e">
        <f t="shared" si="101"/>
        <v>#REF!</v>
      </c>
      <c r="AP74" s="97" t="e">
        <f t="shared" si="101"/>
        <v>#REF!</v>
      </c>
      <c r="AQ74" s="97" t="e">
        <f t="shared" si="101"/>
        <v>#REF!</v>
      </c>
      <c r="AR74" s="97" t="e">
        <f t="shared" si="101"/>
        <v>#REF!</v>
      </c>
      <c r="AS74" s="97" t="e">
        <f t="shared" si="101"/>
        <v>#REF!</v>
      </c>
      <c r="AT74" s="97" t="e">
        <f t="shared" si="101"/>
        <v>#REF!</v>
      </c>
    </row>
    <row r="75" spans="20:46" hidden="1">
      <c r="T75" s="98" t="s">
        <v>108</v>
      </c>
      <c r="U75" s="50"/>
    </row>
    <row r="76" spans="20:46" hidden="1"/>
    <row r="77" spans="20:46" hidden="1"/>
    <row r="78" spans="20:46" hidden="1"/>
    <row r="79" spans="20:46" hidden="1"/>
    <row r="80" spans="20:46" hidden="1"/>
    <row r="81" spans="1:45" hidden="1"/>
    <row r="82" spans="1:45" hidden="1"/>
    <row r="83" spans="1:45" hidden="1"/>
    <row r="85" spans="1:45">
      <c r="AG85" s="75"/>
      <c r="AS85" s="51"/>
    </row>
    <row r="86" spans="1:45">
      <c r="A86" s="675" t="s">
        <v>73</v>
      </c>
      <c r="B86" s="675" t="s">
        <v>36</v>
      </c>
      <c r="C86" s="469" t="s">
        <v>74</v>
      </c>
      <c r="D86" s="469" t="s">
        <v>559</v>
      </c>
      <c r="E86" s="469" t="s">
        <v>38</v>
      </c>
      <c r="F86" s="469" t="s">
        <v>39</v>
      </c>
      <c r="G86" s="666"/>
      <c r="H86" s="666"/>
      <c r="I86" s="848"/>
      <c r="AG86" s="75"/>
      <c r="AS86" s="51"/>
    </row>
    <row r="87" spans="1:45" ht="25.5">
      <c r="A87" s="676"/>
      <c r="B87" s="676"/>
      <c r="C87" s="470" t="s">
        <v>75</v>
      </c>
      <c r="D87" s="470"/>
      <c r="E87" s="470" t="s">
        <v>50</v>
      </c>
      <c r="F87" s="470" t="s">
        <v>51</v>
      </c>
      <c r="G87" s="542" t="s">
        <v>46</v>
      </c>
      <c r="H87" s="542" t="s">
        <v>47</v>
      </c>
      <c r="I87" s="542" t="s">
        <v>48</v>
      </c>
      <c r="AG87" s="75"/>
      <c r="AS87" s="51"/>
    </row>
    <row r="88" spans="1:45" ht="33" customHeight="1">
      <c r="A88" s="449" t="s">
        <v>558</v>
      </c>
      <c r="B88" s="441" t="str">
        <f>B4</f>
        <v>Light-Duty Truck, catalyst</v>
      </c>
      <c r="C88" s="441">
        <v>100</v>
      </c>
      <c r="D88" s="441">
        <v>166</v>
      </c>
      <c r="E88" s="441">
        <v>35</v>
      </c>
      <c r="F88" s="441">
        <v>80</v>
      </c>
      <c r="G88" s="527">
        <f>$C4*$D4*($F4*$G4+($H4))/(453.59*2000*1.1023)</f>
        <v>402.39338171328632</v>
      </c>
      <c r="H88" s="527">
        <f>C4*D4*($F4*$I4+($J4))/(453.59*2000*1.1023)</f>
        <v>4.1289628232481432E-3</v>
      </c>
      <c r="I88" s="527">
        <f>C4*D4*($F4*$K4+($L4))/(453.59*2000*1.1023)</f>
        <v>1.1499124068706901E-2</v>
      </c>
      <c r="AG88" s="75"/>
      <c r="AS88" s="51"/>
    </row>
    <row r="89" spans="1:45" ht="18" customHeight="1">
      <c r="A89" s="562" t="s">
        <v>557</v>
      </c>
      <c r="B89" s="100"/>
      <c r="C89" s="543"/>
      <c r="D89" s="543"/>
      <c r="E89" s="100"/>
      <c r="F89" s="100"/>
      <c r="G89" s="451">
        <f>SUM(G88:G88)</f>
        <v>402.39338171328632</v>
      </c>
      <c r="H89" s="451">
        <f>SUM(H88:H88)</f>
        <v>4.1289628232481432E-3</v>
      </c>
      <c r="I89" s="451">
        <f>SUM(I88:I88)</f>
        <v>1.1499124068706901E-2</v>
      </c>
    </row>
  </sheetData>
  <mergeCells count="10">
    <mergeCell ref="AK10:AT10"/>
    <mergeCell ref="A86:A87"/>
    <mergeCell ref="B86:B87"/>
    <mergeCell ref="G86:I86"/>
    <mergeCell ref="A2:A3"/>
    <mergeCell ref="B2:B3"/>
    <mergeCell ref="G2:H2"/>
    <mergeCell ref="I2:J2"/>
    <mergeCell ref="K2:L2"/>
    <mergeCell ref="Y10:AH10"/>
  </mergeCells>
  <pageMargins left="0.75" right="0.75" top="1" bottom="1" header="0.5" footer="0.5"/>
  <pageSetup scale="68" firstPageNumber="16" orientation="landscape" useFirstPageNumber="1" r:id="rId1"/>
  <headerFooter alignWithMargins="0">
    <oddHeader>&amp;CTable B-3
Construction and Operations Worker Commute GHG Emission Calculations
Sycamore to Peñasquitos 230 kV Transmission Line Project</oddHeader>
    <oddFooter>&amp;CB-3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80"/>
  <sheetViews>
    <sheetView view="pageLayout" topLeftCell="B1" zoomScaleNormal="50" workbookViewId="0">
      <selection activeCell="B12" sqref="B12:R12"/>
    </sheetView>
  </sheetViews>
  <sheetFormatPr defaultColWidth="12.42578125" defaultRowHeight="15"/>
  <cols>
    <col min="1" max="1" width="22.140625" style="340" customWidth="1"/>
    <col min="2" max="2" width="34.28515625" style="340" customWidth="1"/>
    <col min="3" max="3" width="14.42578125" style="340" customWidth="1"/>
    <col min="4" max="4" width="16.42578125" style="340" customWidth="1"/>
    <col min="5" max="5" width="18.140625" style="341" customWidth="1"/>
    <col min="6" max="6" width="15.85546875" style="340" customWidth="1"/>
    <col min="7" max="7" width="14.28515625" style="340" customWidth="1"/>
    <col min="8" max="8" width="13.5703125" style="340" customWidth="1"/>
    <col min="9" max="9" width="13.42578125" style="340" customWidth="1"/>
    <col min="10" max="10" width="11.28515625" style="340" customWidth="1"/>
    <col min="11" max="11" width="12.7109375" style="340" customWidth="1"/>
    <col min="12" max="13" width="15.85546875" style="340" customWidth="1"/>
    <col min="14" max="14" width="16" style="340" customWidth="1"/>
    <col min="15" max="15" width="14.85546875" style="340" customWidth="1"/>
    <col min="16" max="16" width="13" style="340" customWidth="1"/>
    <col min="17" max="17" width="13.85546875" style="340" customWidth="1"/>
    <col min="18" max="18" width="13" style="340" customWidth="1"/>
    <col min="19" max="19" width="13.28515625" style="340" customWidth="1"/>
    <col min="20" max="20" width="5.28515625" style="340" customWidth="1"/>
    <col min="21" max="24" width="15.7109375" style="340" customWidth="1"/>
    <col min="25" max="25" width="9.140625" style="340" customWidth="1"/>
    <col min="26" max="26" width="28.5703125" style="340" customWidth="1"/>
    <col min="27" max="252" width="9.140625" style="340" customWidth="1"/>
    <col min="253" max="253" width="55.5703125" style="340" customWidth="1"/>
    <col min="254" max="16384" width="12.42578125" style="340"/>
  </cols>
  <sheetData>
    <row r="1" spans="1:20">
      <c r="A1" s="339" t="s">
        <v>563</v>
      </c>
    </row>
    <row r="2" spans="1:20" ht="12" customHeight="1">
      <c r="A2" s="342"/>
      <c r="B2" s="342"/>
      <c r="C2" s="342"/>
      <c r="D2" s="342"/>
      <c r="E2" s="343"/>
    </row>
    <row r="3" spans="1:20" ht="15.75" customHeight="1">
      <c r="A3" s="719" t="s">
        <v>412</v>
      </c>
      <c r="B3" s="719" t="s">
        <v>413</v>
      </c>
      <c r="C3" s="884" t="s">
        <v>414</v>
      </c>
      <c r="D3" s="884" t="s">
        <v>415</v>
      </c>
      <c r="E3" s="884" t="s">
        <v>562</v>
      </c>
      <c r="F3" s="884" t="s">
        <v>561</v>
      </c>
      <c r="G3" s="898" t="s">
        <v>418</v>
      </c>
      <c r="H3" s="898"/>
      <c r="I3" s="898"/>
      <c r="J3" s="898"/>
      <c r="K3" s="898"/>
      <c r="L3" s="894" t="s">
        <v>419</v>
      </c>
      <c r="M3" s="895"/>
      <c r="N3" s="895"/>
      <c r="O3" s="895"/>
      <c r="P3" s="875" t="s">
        <v>420</v>
      </c>
      <c r="Q3" s="876"/>
      <c r="R3" s="876"/>
      <c r="S3" s="877"/>
      <c r="T3" s="485"/>
    </row>
    <row r="4" spans="1:20" ht="30" customHeight="1">
      <c r="A4" s="720"/>
      <c r="B4" s="720"/>
      <c r="C4" s="885"/>
      <c r="D4" s="884"/>
      <c r="E4" s="885"/>
      <c r="F4" s="885"/>
      <c r="G4" s="898"/>
      <c r="H4" s="898"/>
      <c r="I4" s="898"/>
      <c r="J4" s="898"/>
      <c r="K4" s="898"/>
      <c r="L4" s="896"/>
      <c r="M4" s="897"/>
      <c r="N4" s="897"/>
      <c r="O4" s="897"/>
      <c r="P4" s="878"/>
      <c r="Q4" s="879"/>
      <c r="R4" s="879"/>
      <c r="S4" s="880"/>
      <c r="T4" s="485"/>
    </row>
    <row r="5" spans="1:20">
      <c r="A5" s="345" t="s">
        <v>421</v>
      </c>
      <c r="B5" s="345" t="s">
        <v>422</v>
      </c>
      <c r="C5" s="345" t="s">
        <v>423</v>
      </c>
      <c r="D5" s="345"/>
      <c r="E5" s="345"/>
      <c r="F5" s="345"/>
      <c r="G5" s="585" t="s">
        <v>40</v>
      </c>
      <c r="H5" s="585" t="s">
        <v>424</v>
      </c>
      <c r="I5" s="585" t="s">
        <v>55</v>
      </c>
      <c r="J5" s="585" t="s">
        <v>425</v>
      </c>
      <c r="K5" s="585" t="s">
        <v>128</v>
      </c>
      <c r="L5" s="585" t="s">
        <v>40</v>
      </c>
      <c r="M5" s="585" t="s">
        <v>424</v>
      </c>
      <c r="N5" s="585" t="s">
        <v>55</v>
      </c>
      <c r="O5" s="585" t="s">
        <v>128</v>
      </c>
      <c r="P5" s="586" t="s">
        <v>40</v>
      </c>
      <c r="Q5" s="586" t="s">
        <v>424</v>
      </c>
      <c r="R5" s="586" t="s">
        <v>55</v>
      </c>
      <c r="S5" s="586" t="s">
        <v>128</v>
      </c>
      <c r="T5" s="485"/>
    </row>
    <row r="6" spans="1:20">
      <c r="A6" s="345"/>
      <c r="B6" s="345"/>
      <c r="C6" s="345"/>
      <c r="D6" s="584" t="s">
        <v>426</v>
      </c>
      <c r="E6" s="584">
        <v>8.1539999999999998E-3</v>
      </c>
      <c r="F6" s="584">
        <v>19</v>
      </c>
      <c r="G6" s="345">
        <v>2.199837</v>
      </c>
      <c r="H6" s="345">
        <v>23.004097000000002</v>
      </c>
      <c r="I6" s="345">
        <v>2.199837</v>
      </c>
      <c r="J6" s="345">
        <v>1.292</v>
      </c>
      <c r="K6" s="345">
        <v>4.2</v>
      </c>
      <c r="L6" s="345">
        <f t="shared" ref="L6:N10" si="0">G6*$E6*$F6*60/453.59</f>
        <v>4.5081939248484318E-2</v>
      </c>
      <c r="M6" s="345">
        <f t="shared" si="0"/>
        <v>0.4714300666004983</v>
      </c>
      <c r="N6" s="345">
        <f t="shared" si="0"/>
        <v>4.5081939248484318E-2</v>
      </c>
      <c r="O6" s="345">
        <f>K6*$E6*$F6*60/453.59</f>
        <v>8.6071897528605126E-2</v>
      </c>
      <c r="P6" s="345"/>
      <c r="Q6" s="345"/>
      <c r="R6" s="345"/>
      <c r="S6" s="345"/>
      <c r="T6" s="485"/>
    </row>
    <row r="7" spans="1:20">
      <c r="A7" s="345"/>
      <c r="B7" s="345"/>
      <c r="C7" s="345"/>
      <c r="D7" s="584" t="s">
        <v>427</v>
      </c>
      <c r="E7" s="584">
        <v>3.1642000000000003E-2</v>
      </c>
      <c r="F7" s="584">
        <v>10.4</v>
      </c>
      <c r="G7" s="345">
        <v>6.5999939999999997</v>
      </c>
      <c r="H7" s="345">
        <v>0.40267500000000001</v>
      </c>
      <c r="I7" s="345">
        <v>6.5999939999999997</v>
      </c>
      <c r="J7" s="345">
        <v>1.292</v>
      </c>
      <c r="K7" s="345">
        <v>4.2</v>
      </c>
      <c r="L7" s="345">
        <f t="shared" si="0"/>
        <v>0.28729534234077475</v>
      </c>
      <c r="M7" s="345">
        <f t="shared" si="0"/>
        <v>1.7528296537401622E-2</v>
      </c>
      <c r="N7" s="345">
        <f t="shared" si="0"/>
        <v>0.28729534234077475</v>
      </c>
      <c r="O7" s="345">
        <f t="shared" ref="O7:O10" si="1">K7*$E7*$F7*60/453.59</f>
        <v>0.18282447496637938</v>
      </c>
      <c r="P7" s="345"/>
      <c r="Q7" s="345"/>
      <c r="R7" s="345"/>
      <c r="S7" s="345"/>
      <c r="T7" s="485"/>
    </row>
    <row r="8" spans="1:20">
      <c r="A8" s="345"/>
      <c r="B8" s="345"/>
      <c r="C8" s="345"/>
      <c r="D8" s="584" t="s">
        <v>428</v>
      </c>
      <c r="E8" s="584">
        <v>2.8926E-2</v>
      </c>
      <c r="F8" s="584">
        <v>0.09</v>
      </c>
      <c r="G8" s="345">
        <v>5.9811420000000002</v>
      </c>
      <c r="H8" s="345">
        <v>0.40833700000000001</v>
      </c>
      <c r="I8" s="345">
        <v>5.9811420000000002</v>
      </c>
      <c r="J8" s="345">
        <v>1.292</v>
      </c>
      <c r="K8" s="345">
        <v>4.2</v>
      </c>
      <c r="L8" s="345">
        <f t="shared" si="0"/>
        <v>2.0596943778672366E-3</v>
      </c>
      <c r="M8" s="345">
        <f t="shared" si="0"/>
        <v>1.4061686266187527E-4</v>
      </c>
      <c r="N8" s="345">
        <f t="shared" si="0"/>
        <v>2.0596943778672366E-3</v>
      </c>
      <c r="O8" s="345">
        <f t="shared" si="1"/>
        <v>1.4463318856235807E-3</v>
      </c>
      <c r="P8" s="345">
        <f>$E8*G8*3600/453.59</f>
        <v>1.3731295852448246</v>
      </c>
      <c r="Q8" s="345">
        <f>$E8*H8*3600/453.59</f>
        <v>9.3744575107916853E-2</v>
      </c>
      <c r="R8" s="345">
        <f>$E8*I8*3600/453.59</f>
        <v>1.3731295852448246</v>
      </c>
      <c r="S8" s="345">
        <f>$E8*K8*3600/453.59</f>
        <v>0.96422125708238726</v>
      </c>
      <c r="T8" s="485"/>
    </row>
    <row r="9" spans="1:20">
      <c r="A9" s="345"/>
      <c r="B9" s="345"/>
      <c r="C9" s="345"/>
      <c r="D9" s="584" t="s">
        <v>429</v>
      </c>
      <c r="E9" s="584">
        <v>1.0515999999999999E-2</v>
      </c>
      <c r="F9" s="584">
        <v>10.050000000000001</v>
      </c>
      <c r="G9" s="345">
        <v>2.200637</v>
      </c>
      <c r="H9" s="345">
        <v>5.9887670000000002</v>
      </c>
      <c r="I9" s="345">
        <v>2.200637</v>
      </c>
      <c r="J9" s="345">
        <v>1.292</v>
      </c>
      <c r="K9" s="345">
        <v>4.2</v>
      </c>
      <c r="L9" s="345">
        <f t="shared" si="0"/>
        <v>3.0764710225701625E-2</v>
      </c>
      <c r="M9" s="345">
        <f t="shared" si="0"/>
        <v>8.3722431897784333E-2</v>
      </c>
      <c r="N9" s="345">
        <f t="shared" si="0"/>
        <v>3.0764710225701625E-2</v>
      </c>
      <c r="O9" s="345">
        <f t="shared" si="1"/>
        <v>5.8715627769571642E-2</v>
      </c>
      <c r="P9" s="345"/>
      <c r="Q9" s="345"/>
      <c r="R9" s="345"/>
      <c r="S9" s="345"/>
      <c r="T9" s="485"/>
    </row>
    <row r="10" spans="1:20">
      <c r="A10" s="345"/>
      <c r="B10" s="345"/>
      <c r="C10" s="345"/>
      <c r="D10" s="584" t="s">
        <v>430</v>
      </c>
      <c r="E10" s="584">
        <v>8.1539999999999998E-3</v>
      </c>
      <c r="F10" s="584">
        <v>7</v>
      </c>
      <c r="G10" s="345">
        <v>2.199837</v>
      </c>
      <c r="H10" s="345">
        <v>23.004097000000002</v>
      </c>
      <c r="I10" s="345">
        <v>2.199837</v>
      </c>
      <c r="J10" s="345">
        <v>1.292</v>
      </c>
      <c r="K10" s="345">
        <v>4.2</v>
      </c>
      <c r="L10" s="345">
        <f t="shared" si="0"/>
        <v>1.6609135512599488E-2</v>
      </c>
      <c r="M10" s="345">
        <f t="shared" si="0"/>
        <v>0.17368476137913094</v>
      </c>
      <c r="N10" s="345">
        <f t="shared" si="0"/>
        <v>1.6609135512599488E-2</v>
      </c>
      <c r="O10" s="345">
        <f t="shared" si="1"/>
        <v>3.1710699089486101E-2</v>
      </c>
      <c r="P10" s="345"/>
      <c r="Q10" s="345"/>
      <c r="R10" s="345"/>
      <c r="S10" s="345"/>
      <c r="T10" s="485"/>
    </row>
    <row r="11" spans="1:20">
      <c r="A11" s="345"/>
      <c r="B11" s="345"/>
      <c r="C11" s="345"/>
      <c r="D11" s="345"/>
      <c r="E11" s="345"/>
      <c r="F11" s="345"/>
      <c r="G11" s="345"/>
      <c r="H11" s="708" t="s">
        <v>431</v>
      </c>
      <c r="I11" s="708"/>
      <c r="J11" s="708"/>
      <c r="K11" s="708"/>
      <c r="L11" s="484">
        <f>SUM(L6:L10)</f>
        <v>0.38181082170542735</v>
      </c>
      <c r="M11" s="484">
        <f>SUM(M6:M10)</f>
        <v>0.74650617327747704</v>
      </c>
      <c r="N11" s="484">
        <f>SUM(N6:N10)</f>
        <v>0.38181082170542735</v>
      </c>
      <c r="O11" s="484">
        <f>SUM(O6:O10)</f>
        <v>0.3607690312396658</v>
      </c>
      <c r="P11" s="345"/>
      <c r="Q11" s="345"/>
      <c r="R11" s="345"/>
      <c r="S11" s="345"/>
      <c r="T11" s="485"/>
    </row>
    <row r="12" spans="1:20" ht="10.5" customHeight="1">
      <c r="A12" s="345"/>
      <c r="B12" s="704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6"/>
      <c r="S12" s="345"/>
      <c r="T12" s="485"/>
    </row>
    <row r="13" spans="1:20">
      <c r="A13" s="345" t="s">
        <v>432</v>
      </c>
      <c r="B13" s="345" t="s">
        <v>422</v>
      </c>
      <c r="C13" s="345" t="s">
        <v>423</v>
      </c>
      <c r="D13" s="345"/>
      <c r="E13" s="345"/>
      <c r="F13" s="345"/>
      <c r="G13" s="585" t="s">
        <v>40</v>
      </c>
      <c r="H13" s="585" t="s">
        <v>424</v>
      </c>
      <c r="I13" s="585" t="s">
        <v>55</v>
      </c>
      <c r="J13" s="585" t="s">
        <v>425</v>
      </c>
      <c r="K13" s="585" t="s">
        <v>128</v>
      </c>
      <c r="L13" s="585" t="s">
        <v>40</v>
      </c>
      <c r="M13" s="585" t="s">
        <v>424</v>
      </c>
      <c r="N13" s="585" t="s">
        <v>55</v>
      </c>
      <c r="O13" s="585" t="s">
        <v>128</v>
      </c>
      <c r="P13" s="585" t="s">
        <v>40</v>
      </c>
      <c r="Q13" s="585" t="s">
        <v>424</v>
      </c>
      <c r="R13" s="585" t="s">
        <v>55</v>
      </c>
      <c r="S13" s="345"/>
      <c r="T13" s="485"/>
    </row>
    <row r="14" spans="1:20">
      <c r="A14" s="345"/>
      <c r="B14" s="345"/>
      <c r="C14" s="345"/>
      <c r="D14" s="584" t="s">
        <v>426</v>
      </c>
      <c r="E14" s="584">
        <v>1.8353000000000001E-2</v>
      </c>
      <c r="F14" s="584">
        <v>19</v>
      </c>
      <c r="G14" s="345">
        <v>175.63</v>
      </c>
      <c r="H14" s="345">
        <v>99.78</v>
      </c>
      <c r="I14" s="345">
        <v>1.2010000000000001</v>
      </c>
      <c r="J14" s="345">
        <v>1.292</v>
      </c>
      <c r="K14" s="345">
        <v>4.2</v>
      </c>
      <c r="L14" s="345">
        <f t="shared" ref="L14:N18" si="2">G14*$E14*$F14*60/453.59</f>
        <v>8.1011588099384912</v>
      </c>
      <c r="M14" s="345">
        <f t="shared" si="2"/>
        <v>4.6024803624418533</v>
      </c>
      <c r="N14" s="345">
        <f t="shared" si="2"/>
        <v>5.5397664013756932E-2</v>
      </c>
      <c r="O14" s="345">
        <f>K14*$E14*$F14*60/453.59</f>
        <v>0.19373038206309665</v>
      </c>
      <c r="P14" s="345"/>
      <c r="Q14" s="345"/>
      <c r="R14" s="345"/>
      <c r="S14" s="345"/>
      <c r="T14" s="485"/>
    </row>
    <row r="15" spans="1:20">
      <c r="A15" s="345"/>
      <c r="B15" s="345"/>
      <c r="C15" s="345"/>
      <c r="D15" s="584" t="s">
        <v>427</v>
      </c>
      <c r="E15" s="584">
        <v>0.11233700000000001</v>
      </c>
      <c r="F15" s="584">
        <v>1.5</v>
      </c>
      <c r="G15" s="345">
        <v>8.7870000000000008</v>
      </c>
      <c r="H15" s="345">
        <v>2.1230000000000002</v>
      </c>
      <c r="I15" s="345">
        <v>7.0880000000000001</v>
      </c>
      <c r="J15" s="345">
        <v>1.292</v>
      </c>
      <c r="K15" s="345">
        <v>4.2</v>
      </c>
      <c r="L15" s="345">
        <f t="shared" si="2"/>
        <v>0.19585852798783046</v>
      </c>
      <c r="M15" s="345">
        <f t="shared" si="2"/>
        <v>4.7320775568244468E-2</v>
      </c>
      <c r="N15" s="345">
        <f t="shared" si="2"/>
        <v>0.15798853378601826</v>
      </c>
      <c r="O15" s="345">
        <f t="shared" ref="O15:O18" si="3">K15*$E15*$F15*60/453.59</f>
        <v>9.3616230516545787E-2</v>
      </c>
      <c r="P15" s="345"/>
      <c r="Q15" s="345"/>
      <c r="R15" s="345"/>
      <c r="S15" s="345"/>
      <c r="T15" s="485"/>
    </row>
    <row r="16" spans="1:20">
      <c r="A16" s="345"/>
      <c r="B16" s="345"/>
      <c r="C16" s="345"/>
      <c r="D16" s="584" t="s">
        <v>428</v>
      </c>
      <c r="E16" s="584">
        <v>7.9000000000000001E-2</v>
      </c>
      <c r="F16" s="584">
        <v>1.5</v>
      </c>
      <c r="G16" s="345">
        <v>14</v>
      </c>
      <c r="H16" s="345">
        <v>1.32</v>
      </c>
      <c r="I16" s="345">
        <v>5.58</v>
      </c>
      <c r="J16" s="345">
        <v>1.292</v>
      </c>
      <c r="K16" s="345">
        <v>4.2</v>
      </c>
      <c r="L16" s="345">
        <f t="shared" si="2"/>
        <v>0.21944928239158717</v>
      </c>
      <c r="M16" s="345">
        <f t="shared" si="2"/>
        <v>2.0690932339778218E-2</v>
      </c>
      <c r="N16" s="345">
        <f t="shared" si="2"/>
        <v>8.746621398178972E-2</v>
      </c>
      <c r="O16" s="345">
        <f t="shared" si="3"/>
        <v>6.5834784717476141E-2</v>
      </c>
      <c r="P16" s="345">
        <f>$E16*G16*3600/453.59</f>
        <v>8.7779712956634857</v>
      </c>
      <c r="Q16" s="345">
        <f>$E16*H16*3600/453.59</f>
        <v>0.82763729359112859</v>
      </c>
      <c r="R16" s="345">
        <f>$E16*I16*3600/453.59</f>
        <v>3.4986485592715892</v>
      </c>
      <c r="S16" s="345">
        <f>$E16*K16*3600/453.59</f>
        <v>2.6333913886990459</v>
      </c>
      <c r="T16" s="485"/>
    </row>
    <row r="17" spans="1:20">
      <c r="A17" s="345"/>
      <c r="B17" s="345"/>
      <c r="C17" s="345"/>
      <c r="D17" s="584" t="s">
        <v>429</v>
      </c>
      <c r="E17" s="584">
        <v>1.7999999999999999E-2</v>
      </c>
      <c r="F17" s="584">
        <v>9.7189999999999994</v>
      </c>
      <c r="G17" s="345">
        <v>178.17500000000001</v>
      </c>
      <c r="H17" s="345">
        <v>101.21299999999999</v>
      </c>
      <c r="I17" s="345">
        <v>1.2079949999999999</v>
      </c>
      <c r="J17" s="345">
        <v>1.292</v>
      </c>
      <c r="K17" s="345">
        <v>4.2</v>
      </c>
      <c r="L17" s="345">
        <f t="shared" si="2"/>
        <v>4.123145243501841</v>
      </c>
      <c r="M17" s="345">
        <f t="shared" si="2"/>
        <v>2.3421686517780369</v>
      </c>
      <c r="N17" s="345">
        <f t="shared" si="2"/>
        <v>2.7954195809872351E-2</v>
      </c>
      <c r="O17" s="345">
        <f t="shared" si="3"/>
        <v>9.7192142683921609E-2</v>
      </c>
      <c r="P17" s="345"/>
      <c r="Q17" s="345"/>
      <c r="R17" s="345"/>
      <c r="S17" s="345"/>
      <c r="T17" s="485"/>
    </row>
    <row r="18" spans="1:20">
      <c r="A18" s="345"/>
      <c r="B18" s="345"/>
      <c r="C18" s="345"/>
      <c r="D18" s="345" t="s">
        <v>430</v>
      </c>
      <c r="E18" s="584">
        <v>1.8353000000000001E-2</v>
      </c>
      <c r="F18" s="584">
        <v>7</v>
      </c>
      <c r="G18" s="345">
        <v>2.199837</v>
      </c>
      <c r="H18" s="345">
        <v>23.004097000000002</v>
      </c>
      <c r="I18" s="345">
        <v>2.199837</v>
      </c>
      <c r="J18" s="345">
        <v>1.292</v>
      </c>
      <c r="K18" s="345">
        <v>4.2</v>
      </c>
      <c r="L18" s="345">
        <f t="shared" si="2"/>
        <v>3.7383794954959325E-2</v>
      </c>
      <c r="M18" s="345">
        <f t="shared" si="2"/>
        <v>0.39092916673916983</v>
      </c>
      <c r="N18" s="345">
        <f t="shared" si="2"/>
        <v>3.7383794954959325E-2</v>
      </c>
      <c r="O18" s="345">
        <f t="shared" si="3"/>
        <v>7.1374351286404042E-2</v>
      </c>
      <c r="P18" s="345"/>
      <c r="Q18" s="345"/>
      <c r="R18" s="345"/>
      <c r="S18" s="345"/>
      <c r="T18" s="485"/>
    </row>
    <row r="19" spans="1:20">
      <c r="A19" s="345"/>
      <c r="B19" s="345"/>
      <c r="C19" s="345"/>
      <c r="D19" s="345"/>
      <c r="E19" s="345"/>
      <c r="F19" s="345"/>
      <c r="G19" s="345"/>
      <c r="H19" s="708" t="s">
        <v>431</v>
      </c>
      <c r="I19" s="708"/>
      <c r="J19" s="708"/>
      <c r="K19" s="708"/>
      <c r="L19" s="484">
        <f>SUM(L14:L18)</f>
        <v>12.676995658774707</v>
      </c>
      <c r="M19" s="484">
        <f>SUM(M14:M18)</f>
        <v>7.4035898888670824</v>
      </c>
      <c r="N19" s="484">
        <f>SUM(N14:N18)</f>
        <v>0.36619040254639657</v>
      </c>
      <c r="O19" s="484">
        <f>SUM(O14:O18)</f>
        <v>0.52174789126744425</v>
      </c>
      <c r="P19" s="345"/>
      <c r="Q19" s="345"/>
      <c r="R19" s="345"/>
      <c r="S19" s="484"/>
      <c r="T19" s="485"/>
    </row>
    <row r="20" spans="1:20" ht="15.75" hidden="1">
      <c r="A20" s="709" t="s">
        <v>433</v>
      </c>
      <c r="B20" s="711" t="s">
        <v>434</v>
      </c>
      <c r="C20" s="712"/>
      <c r="D20" s="713"/>
      <c r="E20" s="714" t="s">
        <v>435</v>
      </c>
      <c r="F20" s="723" t="s">
        <v>436</v>
      </c>
      <c r="G20" s="724"/>
      <c r="H20" s="725"/>
    </row>
    <row r="21" spans="1:20" ht="19.5" hidden="1" thickBot="1">
      <c r="A21" s="710"/>
      <c r="B21" s="347" t="s">
        <v>40</v>
      </c>
      <c r="C21" s="348" t="s">
        <v>437</v>
      </c>
      <c r="D21" s="349" t="s">
        <v>438</v>
      </c>
      <c r="E21" s="715"/>
      <c r="F21" s="350" t="s">
        <v>40</v>
      </c>
      <c r="G21" s="348" t="s">
        <v>437</v>
      </c>
      <c r="H21" s="349" t="s">
        <v>438</v>
      </c>
    </row>
    <row r="22" spans="1:20" hidden="1">
      <c r="A22" s="351" t="s">
        <v>439</v>
      </c>
      <c r="B22" s="352">
        <v>6.8677699999999994E-2</v>
      </c>
      <c r="C22" s="353">
        <v>7.5661870000000003E-3</v>
      </c>
      <c r="D22" s="354">
        <v>3.2011000000000001E-3</v>
      </c>
      <c r="E22" s="355">
        <v>8.5</v>
      </c>
      <c r="F22" s="356">
        <f t="shared" ref="F22:H25" si="4">+B22*$E22</f>
        <v>0.58376044999999999</v>
      </c>
      <c r="G22" s="357">
        <f t="shared" si="4"/>
        <v>6.4312589500000003E-2</v>
      </c>
      <c r="H22" s="358">
        <f t="shared" si="4"/>
        <v>2.720935E-2</v>
      </c>
    </row>
    <row r="23" spans="1:20" hidden="1">
      <c r="A23" s="359" t="s">
        <v>440</v>
      </c>
      <c r="B23" s="360">
        <v>3.6867700000000003E-2</v>
      </c>
      <c r="C23" s="361">
        <v>1.6349310000000001E-3</v>
      </c>
      <c r="D23" s="362">
        <v>2.43605E-2</v>
      </c>
      <c r="E23" s="363">
        <v>4.33</v>
      </c>
      <c r="F23" s="364">
        <f t="shared" si="4"/>
        <v>0.15963714100000001</v>
      </c>
      <c r="G23" s="365">
        <f t="shared" si="4"/>
        <v>7.0792512300000008E-3</v>
      </c>
      <c r="H23" s="366">
        <f t="shared" si="4"/>
        <v>0.105480965</v>
      </c>
    </row>
    <row r="24" spans="1:20" hidden="1">
      <c r="A24" s="359" t="s">
        <v>441</v>
      </c>
      <c r="B24" s="360">
        <v>3.4504699999999999E-2</v>
      </c>
      <c r="C24" s="361">
        <v>1.3254059999999999E-3</v>
      </c>
      <c r="D24" s="362">
        <v>2.9158900000000001E-2</v>
      </c>
      <c r="E24" s="363">
        <v>2.17</v>
      </c>
      <c r="F24" s="364">
        <f t="shared" si="4"/>
        <v>7.487519899999999E-2</v>
      </c>
      <c r="G24" s="365">
        <f t="shared" si="4"/>
        <v>2.8761310199999996E-3</v>
      </c>
      <c r="H24" s="366">
        <f t="shared" si="4"/>
        <v>6.3274812999999999E-2</v>
      </c>
    </row>
    <row r="25" spans="1:20" ht="15.75" hidden="1" thickBot="1">
      <c r="A25" s="367" t="s">
        <v>442</v>
      </c>
      <c r="B25" s="368">
        <v>0.1013631</v>
      </c>
      <c r="C25" s="369">
        <v>2.0899608E-2</v>
      </c>
      <c r="D25" s="370">
        <v>1.0449999999999999E-3</v>
      </c>
      <c r="E25" s="371">
        <v>7</v>
      </c>
      <c r="F25" s="372">
        <f t="shared" si="4"/>
        <v>0.70954169999999994</v>
      </c>
      <c r="G25" s="373">
        <f t="shared" si="4"/>
        <v>0.14629725599999999</v>
      </c>
      <c r="H25" s="374">
        <f t="shared" si="4"/>
        <v>7.3149999999999995E-3</v>
      </c>
    </row>
    <row r="26" spans="1:20" s="379" customFormat="1" ht="16.5" hidden="1" thickTop="1" thickBot="1">
      <c r="A26" s="726" t="s">
        <v>431</v>
      </c>
      <c r="B26" s="727"/>
      <c r="C26" s="727"/>
      <c r="D26" s="727"/>
      <c r="E26" s="375">
        <f>SUM(E22:E25)</f>
        <v>22</v>
      </c>
      <c r="F26" s="376">
        <f>SUM(F22:F25)</f>
        <v>1.5278144899999999</v>
      </c>
      <c r="G26" s="377">
        <f>SUM(G22:G25)</f>
        <v>0.22056522774999998</v>
      </c>
      <c r="H26" s="378">
        <f>SUM(H22:H25)</f>
        <v>0.20328012799999998</v>
      </c>
    </row>
    <row r="27" spans="1:20" hidden="1">
      <c r="A27" s="380"/>
      <c r="B27" s="381"/>
      <c r="C27" s="381"/>
      <c r="D27" s="381"/>
      <c r="E27" s="382"/>
    </row>
    <row r="28" spans="1:20" s="385" customFormat="1">
      <c r="A28" s="383" t="s">
        <v>576</v>
      </c>
      <c r="B28" s="383"/>
      <c r="C28" s="383"/>
      <c r="D28" s="383"/>
      <c r="E28" s="384"/>
    </row>
    <row r="29" spans="1:20" s="385" customFormat="1">
      <c r="A29" s="383" t="s">
        <v>443</v>
      </c>
      <c r="B29" s="383"/>
      <c r="C29" s="383"/>
      <c r="D29" s="383"/>
      <c r="E29" s="384"/>
    </row>
    <row r="30" spans="1:20" ht="15.75" customHeight="1">
      <c r="A30" s="342"/>
      <c r="B30" s="342"/>
      <c r="C30" s="342"/>
      <c r="D30" s="342"/>
      <c r="E30" s="343"/>
    </row>
    <row r="31" spans="1:20" s="389" customFormat="1" ht="15.75">
      <c r="A31" s="386" t="s">
        <v>444</v>
      </c>
      <c r="B31" s="387"/>
      <c r="C31" s="387"/>
      <c r="D31" s="387"/>
      <c r="E31" s="388"/>
    </row>
    <row r="32" spans="1:20" s="389" customFormat="1" ht="21" customHeight="1" thickBot="1">
      <c r="A32" s="390" t="s">
        <v>445</v>
      </c>
      <c r="B32" s="387"/>
      <c r="C32" s="387"/>
      <c r="D32" s="387"/>
      <c r="E32" s="388"/>
    </row>
    <row r="33" spans="1:28" ht="31.5" customHeight="1">
      <c r="A33" s="901" t="s">
        <v>446</v>
      </c>
      <c r="B33" s="902"/>
      <c r="C33" s="697" t="s">
        <v>447</v>
      </c>
      <c r="D33" s="698"/>
      <c r="E33" s="698"/>
      <c r="F33" s="699"/>
    </row>
    <row r="34" spans="1:28" ht="19.5" thickBot="1">
      <c r="A34" s="903"/>
      <c r="B34" s="904"/>
      <c r="C34" s="348" t="s">
        <v>40</v>
      </c>
      <c r="D34" s="348" t="s">
        <v>437</v>
      </c>
      <c r="E34" s="348" t="s">
        <v>438</v>
      </c>
      <c r="F34" s="349" t="s">
        <v>128</v>
      </c>
    </row>
    <row r="35" spans="1:28">
      <c r="A35" s="886" t="s">
        <v>492</v>
      </c>
      <c r="B35" s="887"/>
      <c r="C35" s="357">
        <f>L11</f>
        <v>0.38181082170542735</v>
      </c>
      <c r="D35" s="357">
        <f>M11</f>
        <v>0.74650617327747704</v>
      </c>
      <c r="E35" s="357">
        <f>N11</f>
        <v>0.38181082170542735</v>
      </c>
      <c r="F35" s="358">
        <f>O11</f>
        <v>0.3607690312396658</v>
      </c>
    </row>
    <row r="36" spans="1:28">
      <c r="A36" s="583" t="s">
        <v>493</v>
      </c>
      <c r="B36" s="546"/>
      <c r="C36" s="365">
        <f>L19</f>
        <v>12.676995658774707</v>
      </c>
      <c r="D36" s="365">
        <f>M19</f>
        <v>7.4035898888670824</v>
      </c>
      <c r="E36" s="365">
        <f>N19</f>
        <v>0.36619040254639657</v>
      </c>
      <c r="F36" s="366">
        <f>O19</f>
        <v>0.52174789126744425</v>
      </c>
    </row>
    <row r="37" spans="1:28">
      <c r="A37" s="583" t="s">
        <v>494</v>
      </c>
      <c r="B37" s="546"/>
      <c r="C37" s="365">
        <f>3*P8</f>
        <v>4.1193887557344739</v>
      </c>
      <c r="D37" s="365">
        <f>3*Q8</f>
        <v>0.28123372532375057</v>
      </c>
      <c r="E37" s="365">
        <f>3*R8</f>
        <v>4.1193887557344739</v>
      </c>
      <c r="F37" s="366">
        <f>3*S8</f>
        <v>2.8926637712471619</v>
      </c>
    </row>
    <row r="38" spans="1:28" ht="15.75" thickBot="1">
      <c r="A38" s="888" t="s">
        <v>495</v>
      </c>
      <c r="B38" s="889"/>
      <c r="C38" s="373">
        <f>3*P16</f>
        <v>26.333913886990459</v>
      </c>
      <c r="D38" s="373">
        <f>3*Q16</f>
        <v>2.4829118807733859</v>
      </c>
      <c r="E38" s="373">
        <f>3*R16</f>
        <v>10.495945677814767</v>
      </c>
      <c r="F38" s="374">
        <f>3*S16</f>
        <v>7.9001741660971376</v>
      </c>
    </row>
    <row r="39" spans="1:28" ht="15.75" thickTop="1">
      <c r="A39" s="899" t="s">
        <v>448</v>
      </c>
      <c r="B39" s="900"/>
      <c r="C39" s="582">
        <f t="shared" ref="C39:E40" si="5">C35+C37</f>
        <v>4.501199577439901</v>
      </c>
      <c r="D39" s="582">
        <f t="shared" si="5"/>
        <v>1.0277398986012276</v>
      </c>
      <c r="E39" s="582">
        <f t="shared" si="5"/>
        <v>4.501199577439901</v>
      </c>
      <c r="F39" s="581">
        <f t="shared" ref="F39" si="6">F35+F37</f>
        <v>3.2534328024868278</v>
      </c>
    </row>
    <row r="40" spans="1:28" s="379" customFormat="1" ht="15.75" thickBot="1">
      <c r="A40" s="890" t="s">
        <v>449</v>
      </c>
      <c r="B40" s="891"/>
      <c r="C40" s="580">
        <f t="shared" si="5"/>
        <v>39.010909545765166</v>
      </c>
      <c r="D40" s="580">
        <f t="shared" si="5"/>
        <v>9.8865017696404678</v>
      </c>
      <c r="E40" s="580">
        <f t="shared" si="5"/>
        <v>10.862136080361163</v>
      </c>
      <c r="F40" s="579">
        <f t="shared" ref="F40" si="7">F36+F38</f>
        <v>8.4219220573645828</v>
      </c>
    </row>
    <row r="41" spans="1:28" s="379" customFormat="1" ht="21.75" customHeight="1" thickBot="1">
      <c r="A41" s="892" t="s">
        <v>326</v>
      </c>
      <c r="B41" s="893"/>
      <c r="C41" s="580">
        <f>C39+C40</f>
        <v>43.512109123205065</v>
      </c>
      <c r="D41" s="580">
        <f>D39+D40</f>
        <v>10.914241668241695</v>
      </c>
      <c r="E41" s="580">
        <f>E39+E40</f>
        <v>15.363335657801063</v>
      </c>
      <c r="F41" s="579">
        <f>F39+F40</f>
        <v>11.67535485985141</v>
      </c>
    </row>
    <row r="42" spans="1:28" s="385" customFormat="1">
      <c r="A42" s="383" t="s">
        <v>496</v>
      </c>
      <c r="B42" s="383"/>
      <c r="C42" s="383"/>
      <c r="D42" s="383"/>
      <c r="E42" s="384"/>
    </row>
    <row r="43" spans="1:28" ht="21">
      <c r="A43" s="383" t="s">
        <v>490</v>
      </c>
      <c r="B43" s="342"/>
      <c r="C43" s="342"/>
      <c r="D43" s="342"/>
      <c r="E43" s="343"/>
    </row>
    <row r="44" spans="1:28" ht="16.5" customHeight="1">
      <c r="A44" s="342"/>
      <c r="B44" s="342"/>
      <c r="C44" s="342"/>
      <c r="D44" s="342"/>
      <c r="E44" s="343"/>
    </row>
    <row r="45" spans="1:28" ht="23.25">
      <c r="A45" s="849" t="s">
        <v>450</v>
      </c>
      <c r="B45" s="849"/>
      <c r="C45" s="849"/>
      <c r="D45" s="849"/>
      <c r="E45" s="849"/>
      <c r="F45" s="849"/>
      <c r="G45" s="849"/>
      <c r="H45" s="849"/>
      <c r="I45" s="849"/>
      <c r="J45" s="849"/>
      <c r="K45" s="849"/>
    </row>
    <row r="46" spans="1:28" s="392" customFormat="1" ht="30.75" customHeight="1">
      <c r="A46" s="578" t="s">
        <v>451</v>
      </c>
      <c r="B46" s="578"/>
      <c r="C46" s="547"/>
      <c r="D46" s="547"/>
      <c r="E46" s="391"/>
      <c r="P46" s="874"/>
      <c r="Q46" s="874"/>
      <c r="R46" s="874"/>
      <c r="U46" s="874"/>
      <c r="V46" s="874"/>
      <c r="W46" s="874"/>
      <c r="X46" s="874"/>
      <c r="AA46" s="858"/>
      <c r="AB46" s="858"/>
    </row>
    <row r="47" spans="1:28">
      <c r="A47" s="393" t="s">
        <v>452</v>
      </c>
      <c r="B47" s="394" t="s">
        <v>453</v>
      </c>
      <c r="C47" s="394" t="s">
        <v>454</v>
      </c>
      <c r="D47" s="395"/>
      <c r="E47" s="392"/>
      <c r="F47" s="392"/>
      <c r="G47" s="394"/>
      <c r="H47" s="392"/>
      <c r="I47" s="392"/>
      <c r="J47" s="392"/>
      <c r="K47" s="392"/>
      <c r="O47" s="548"/>
      <c r="P47" s="548"/>
      <c r="Q47" s="548"/>
      <c r="R47" s="548"/>
      <c r="S47" s="392"/>
      <c r="T47" s="548"/>
      <c r="U47" s="548"/>
      <c r="V47" s="548"/>
      <c r="W47" s="548"/>
      <c r="Y47" s="392"/>
      <c r="Z47" s="548"/>
      <c r="AA47" s="396"/>
    </row>
    <row r="48" spans="1:28" ht="17.25">
      <c r="A48" s="397">
        <v>6.84</v>
      </c>
      <c r="B48" s="392" t="s">
        <v>455</v>
      </c>
      <c r="C48" s="392" t="s">
        <v>456</v>
      </c>
      <c r="D48" s="395"/>
      <c r="E48" s="392"/>
      <c r="F48" s="392"/>
      <c r="G48" s="394"/>
      <c r="H48" s="392"/>
      <c r="I48" s="392"/>
      <c r="J48" s="392"/>
      <c r="K48" s="392"/>
      <c r="O48" s="548"/>
      <c r="P48" s="548"/>
      <c r="Q48" s="548"/>
      <c r="R48" s="548"/>
      <c r="S48" s="392"/>
      <c r="T48" s="548"/>
      <c r="U48" s="548"/>
      <c r="V48" s="548"/>
      <c r="W48" s="548"/>
      <c r="Y48" s="392"/>
      <c r="Z48" s="548"/>
      <c r="AA48" s="396"/>
    </row>
    <row r="49" spans="1:28">
      <c r="A49" s="392">
        <v>142</v>
      </c>
      <c r="B49" s="392" t="s">
        <v>457</v>
      </c>
      <c r="C49" s="392" t="s">
        <v>458</v>
      </c>
      <c r="D49" s="395"/>
      <c r="E49" s="392"/>
      <c r="F49" s="392"/>
      <c r="G49" s="394"/>
      <c r="H49" s="392"/>
      <c r="I49" s="392"/>
      <c r="J49" s="392"/>
      <c r="K49" s="392"/>
      <c r="O49" s="548"/>
      <c r="P49" s="548"/>
      <c r="Q49" s="548"/>
      <c r="R49" s="548"/>
      <c r="S49" s="392"/>
      <c r="T49" s="548"/>
      <c r="U49" s="548"/>
      <c r="V49" s="548"/>
      <c r="W49" s="548"/>
      <c r="Y49" s="392"/>
      <c r="Z49" s="548"/>
      <c r="AA49" s="396"/>
    </row>
    <row r="50" spans="1:28" s="389" customFormat="1">
      <c r="A50" s="577">
        <f>+A49/A$48</f>
        <v>20.760233918128655</v>
      </c>
      <c r="B50" s="392" t="s">
        <v>459</v>
      </c>
      <c r="C50" s="392" t="s">
        <v>460</v>
      </c>
      <c r="D50" s="395"/>
      <c r="E50" s="392"/>
      <c r="F50" s="392"/>
      <c r="G50" s="399"/>
      <c r="H50" s="398"/>
      <c r="I50" s="398"/>
      <c r="J50" s="398"/>
      <c r="K50" s="398"/>
      <c r="O50" s="400"/>
      <c r="P50" s="400"/>
      <c r="Q50" s="400"/>
      <c r="R50" s="400"/>
      <c r="S50" s="398"/>
      <c r="T50" s="400"/>
      <c r="U50" s="400"/>
      <c r="V50" s="400"/>
      <c r="W50" s="400"/>
      <c r="Y50" s="398"/>
      <c r="Z50" s="400"/>
      <c r="AA50" s="401"/>
    </row>
    <row r="51" spans="1:28">
      <c r="A51" s="392">
        <v>679</v>
      </c>
      <c r="B51" s="392" t="s">
        <v>457</v>
      </c>
      <c r="C51" s="392" t="s">
        <v>461</v>
      </c>
      <c r="D51" s="395"/>
      <c r="E51" s="392"/>
      <c r="F51" s="392"/>
      <c r="G51" s="394"/>
      <c r="H51" s="392"/>
      <c r="I51" s="392"/>
      <c r="J51" s="392"/>
      <c r="K51" s="392"/>
      <c r="O51" s="548"/>
      <c r="P51" s="548"/>
      <c r="Q51" s="548"/>
      <c r="R51" s="548"/>
      <c r="S51" s="392"/>
      <c r="T51" s="548"/>
      <c r="U51" s="548"/>
      <c r="V51" s="548"/>
      <c r="W51" s="548"/>
      <c r="Y51" s="392"/>
      <c r="Z51" s="548"/>
      <c r="AA51" s="396"/>
    </row>
    <row r="52" spans="1:28" s="389" customFormat="1">
      <c r="A52" s="577">
        <f>+A51/A$48</f>
        <v>99.269005847953224</v>
      </c>
      <c r="B52" s="392" t="s">
        <v>459</v>
      </c>
      <c r="C52" s="392" t="s">
        <v>462</v>
      </c>
      <c r="D52" s="395"/>
      <c r="E52" s="392"/>
      <c r="F52" s="392"/>
      <c r="G52" s="399"/>
      <c r="H52" s="398"/>
      <c r="I52" s="398"/>
      <c r="J52" s="398"/>
      <c r="K52" s="398"/>
      <c r="O52" s="400"/>
      <c r="P52" s="400"/>
      <c r="Q52" s="400"/>
      <c r="R52" s="400"/>
      <c r="S52" s="398"/>
      <c r="T52" s="400"/>
      <c r="U52" s="400"/>
      <c r="V52" s="400"/>
      <c r="W52" s="400"/>
      <c r="Y52" s="398"/>
      <c r="Z52" s="400"/>
      <c r="AA52" s="401"/>
    </row>
    <row r="53" spans="1:28" ht="18">
      <c r="A53" s="392">
        <v>9.57</v>
      </c>
      <c r="B53" s="392" t="s">
        <v>463</v>
      </c>
      <c r="C53" s="392" t="s">
        <v>464</v>
      </c>
      <c r="D53" s="402"/>
      <c r="E53" s="392"/>
      <c r="F53" s="392"/>
      <c r="G53" s="392"/>
      <c r="H53" s="392"/>
      <c r="I53" s="392"/>
      <c r="J53" s="392"/>
      <c r="K53" s="392"/>
      <c r="O53" s="392"/>
      <c r="P53" s="392"/>
      <c r="Q53" s="392"/>
      <c r="R53" s="392"/>
      <c r="S53" s="394"/>
      <c r="T53" s="392"/>
      <c r="U53" s="392"/>
      <c r="V53" s="392"/>
      <c r="W53" s="392"/>
      <c r="Y53" s="394"/>
      <c r="Z53" s="392"/>
      <c r="AA53" s="392"/>
    </row>
    <row r="54" spans="1:28" ht="18">
      <c r="A54" s="392">
        <v>0.31</v>
      </c>
      <c r="B54" s="392" t="s">
        <v>465</v>
      </c>
      <c r="C54" s="392" t="s">
        <v>466</v>
      </c>
      <c r="D54" s="402"/>
      <c r="E54" s="392"/>
      <c r="F54" s="392"/>
      <c r="G54" s="392"/>
      <c r="H54" s="392"/>
      <c r="I54" s="392"/>
      <c r="J54" s="392"/>
      <c r="K54" s="392"/>
      <c r="O54" s="403"/>
      <c r="P54" s="403"/>
      <c r="Q54" s="403"/>
      <c r="R54" s="403"/>
      <c r="S54" s="394"/>
      <c r="T54" s="403"/>
      <c r="U54" s="403"/>
      <c r="V54" s="403"/>
      <c r="W54" s="403"/>
      <c r="Y54" s="394"/>
      <c r="Z54" s="404"/>
      <c r="AA54" s="404"/>
    </row>
    <row r="55" spans="1:28" ht="18">
      <c r="A55" s="392">
        <v>0.27</v>
      </c>
      <c r="B55" s="392" t="s">
        <v>467</v>
      </c>
      <c r="C55" s="392" t="s">
        <v>468</v>
      </c>
      <c r="D55" s="402"/>
      <c r="E55" s="392"/>
      <c r="F55" s="392"/>
      <c r="G55" s="392"/>
      <c r="H55" s="392"/>
      <c r="I55" s="392"/>
      <c r="J55" s="392"/>
      <c r="K55" s="392"/>
      <c r="O55" s="406"/>
      <c r="P55" s="406"/>
      <c r="Q55" s="406"/>
      <c r="R55" s="406"/>
      <c r="S55" s="405"/>
      <c r="T55" s="406"/>
      <c r="U55" s="406"/>
      <c r="V55" s="406"/>
      <c r="W55" s="406"/>
      <c r="Y55" s="405"/>
      <c r="Z55" s="407"/>
      <c r="AA55" s="407"/>
    </row>
    <row r="56" spans="1:28">
      <c r="A56" s="392"/>
      <c r="B56" s="392"/>
      <c r="C56" s="392"/>
      <c r="D56" s="392"/>
      <c r="E56" s="402"/>
      <c r="F56" s="392"/>
      <c r="G56" s="392"/>
      <c r="H56" s="392"/>
      <c r="I56" s="392"/>
      <c r="J56" s="392"/>
      <c r="K56" s="392"/>
      <c r="O56" s="392"/>
      <c r="P56" s="403"/>
      <c r="Q56" s="403"/>
      <c r="R56" s="403"/>
      <c r="T56" s="392"/>
      <c r="U56" s="403"/>
      <c r="V56" s="403"/>
      <c r="W56" s="403"/>
      <c r="X56" s="403"/>
      <c r="Z56" s="392"/>
      <c r="AA56" s="404"/>
      <c r="AB56" s="404"/>
    </row>
    <row r="57" spans="1:28" s="385" customFormat="1">
      <c r="A57" s="408" t="s">
        <v>469</v>
      </c>
      <c r="B57" s="408"/>
      <c r="C57" s="408"/>
      <c r="D57" s="408"/>
      <c r="E57" s="409"/>
      <c r="F57" s="410"/>
      <c r="G57" s="410"/>
    </row>
    <row r="58" spans="1:28" s="385" customFormat="1">
      <c r="A58" s="408" t="s">
        <v>470</v>
      </c>
      <c r="B58" s="408"/>
      <c r="C58" s="408"/>
      <c r="D58" s="408"/>
      <c r="E58" s="409"/>
      <c r="F58" s="410"/>
      <c r="G58" s="410"/>
    </row>
    <row r="59" spans="1:28" s="385" customFormat="1">
      <c r="A59" s="408" t="s">
        <v>471</v>
      </c>
      <c r="B59" s="408"/>
      <c r="C59" s="408"/>
      <c r="D59" s="408"/>
      <c r="E59" s="409"/>
      <c r="F59" s="410"/>
      <c r="G59" s="410"/>
    </row>
    <row r="60" spans="1:28" s="385" customFormat="1">
      <c r="A60" s="408"/>
      <c r="B60" s="408"/>
      <c r="C60" s="408"/>
      <c r="D60" s="408"/>
      <c r="E60" s="409"/>
      <c r="F60" s="410"/>
      <c r="G60" s="410"/>
    </row>
    <row r="61" spans="1:28" ht="16.5" thickBot="1">
      <c r="A61" s="859" t="s">
        <v>472</v>
      </c>
      <c r="B61" s="859"/>
      <c r="C61" s="859"/>
      <c r="D61" s="859"/>
      <c r="E61" s="859"/>
      <c r="F61" s="859"/>
      <c r="G61" s="859"/>
      <c r="H61" s="859"/>
      <c r="I61" s="859"/>
      <c r="J61" s="859"/>
      <c r="K61" s="859"/>
      <c r="L61" s="392"/>
      <c r="M61" s="392"/>
      <c r="N61" s="392"/>
    </row>
    <row r="62" spans="1:28" ht="15.75" customHeight="1">
      <c r="A62" s="860" t="s">
        <v>446</v>
      </c>
      <c r="B62" s="861"/>
      <c r="C62" s="864" t="s">
        <v>473</v>
      </c>
      <c r="D62" s="866" t="s">
        <v>474</v>
      </c>
      <c r="E62" s="867"/>
      <c r="F62" s="867"/>
      <c r="G62" s="868"/>
      <c r="H62" s="869" t="s">
        <v>475</v>
      </c>
      <c r="I62" s="871" t="s">
        <v>476</v>
      </c>
      <c r="J62" s="872"/>
      <c r="K62" s="872"/>
      <c r="L62" s="873"/>
    </row>
    <row r="63" spans="1:28" ht="39" customHeight="1">
      <c r="A63" s="862"/>
      <c r="B63" s="863"/>
      <c r="C63" s="865"/>
      <c r="D63" s="486" t="s">
        <v>477</v>
      </c>
      <c r="E63" s="487" t="s">
        <v>478</v>
      </c>
      <c r="F63" s="488" t="s">
        <v>479</v>
      </c>
      <c r="G63" s="488" t="s">
        <v>480</v>
      </c>
      <c r="H63" s="870"/>
      <c r="I63" s="486" t="s">
        <v>477</v>
      </c>
      <c r="J63" s="487" t="s">
        <v>478</v>
      </c>
      <c r="K63" s="487" t="s">
        <v>479</v>
      </c>
      <c r="L63" s="488" t="s">
        <v>480</v>
      </c>
    </row>
    <row r="64" spans="1:28" ht="15.75">
      <c r="A64" s="850" t="s">
        <v>481</v>
      </c>
      <c r="B64" s="716"/>
      <c r="C64" s="881"/>
      <c r="D64" s="882"/>
      <c r="E64" s="882"/>
      <c r="F64" s="882"/>
      <c r="G64" s="882"/>
      <c r="H64" s="882"/>
      <c r="I64" s="882"/>
      <c r="J64" s="882"/>
      <c r="K64" s="882"/>
      <c r="L64" s="883"/>
    </row>
    <row r="65" spans="1:14">
      <c r="A65" s="850" t="s">
        <v>482</v>
      </c>
      <c r="B65" s="716"/>
      <c r="C65" s="413">
        <f>(F6+F10)/60</f>
        <v>0.43333333333333335</v>
      </c>
      <c r="D65" s="365">
        <f>+A$53*A$50*C65/1000</f>
        <v>8.609269005847954E-2</v>
      </c>
      <c r="E65" s="411">
        <f>+A$54*A$52*C65/1000000</f>
        <v>1.3335136452241716E-5</v>
      </c>
      <c r="F65" s="411">
        <f>+A$55*A$52*C65/1000000</f>
        <v>1.1614473684210528E-5</v>
      </c>
      <c r="G65" s="365">
        <f>+D65+(E65*310)+(F65*21)</f>
        <v>9.0470486306042902E-2</v>
      </c>
      <c r="H65" s="851">
        <v>250</v>
      </c>
      <c r="I65" s="365">
        <f t="shared" ref="I65:J67" si="8">+D65*$H$65</f>
        <v>21.523172514619883</v>
      </c>
      <c r="J65" s="412">
        <f t="shared" si="8"/>
        <v>3.3337841130604289E-3</v>
      </c>
      <c r="K65" s="412">
        <f>+F65*30</f>
        <v>3.4843421052631584E-4</v>
      </c>
      <c r="L65" s="366">
        <f>+I65+(J65*310)+(K65*21)</f>
        <v>22.563962708089669</v>
      </c>
    </row>
    <row r="66" spans="1:14">
      <c r="A66" s="850" t="s">
        <v>483</v>
      </c>
      <c r="B66" s="716"/>
      <c r="C66" s="413">
        <f>(F7+F8+F9)/60</f>
        <v>0.34233333333333332</v>
      </c>
      <c r="D66" s="365">
        <f>+A$53*A$50*C66/1000</f>
        <v>6.8013225146198841E-2</v>
      </c>
      <c r="E66" s="411">
        <f>+A$54*A$52*C66/1000000</f>
        <v>1.0534757797270956E-5</v>
      </c>
      <c r="F66" s="411">
        <f>+A$55*A$52*C66/1000000</f>
        <v>9.1754342105263171E-6</v>
      </c>
      <c r="G66" s="365">
        <f>+D66+(E66*310)+(F66*21)</f>
        <v>7.1471684181773881E-2</v>
      </c>
      <c r="H66" s="852"/>
      <c r="I66" s="365">
        <f t="shared" si="8"/>
        <v>17.003306286549709</v>
      </c>
      <c r="J66" s="412">
        <f t="shared" si="8"/>
        <v>2.6336894493177391E-3</v>
      </c>
      <c r="K66" s="412">
        <f>+F66*30</f>
        <v>2.7526302631578954E-4</v>
      </c>
      <c r="L66" s="366">
        <f>+I66+(J66*310)+(K66*21)</f>
        <v>17.825530539390837</v>
      </c>
    </row>
    <row r="67" spans="1:14">
      <c r="A67" s="850" t="s">
        <v>484</v>
      </c>
      <c r="B67" s="716"/>
      <c r="C67" s="413">
        <v>3</v>
      </c>
      <c r="D67" s="365">
        <f>+A$53*A$50*C67/1000</f>
        <v>0.59602631578947374</v>
      </c>
      <c r="E67" s="411">
        <f>+A$54*A$52*C67/1000000</f>
        <v>9.2320175438596495E-5</v>
      </c>
      <c r="F67" s="411">
        <f>+A$55*A$52*C67/1000000</f>
        <v>8.040789473684213E-5</v>
      </c>
      <c r="G67" s="365">
        <f>+D67+(E67*310)+(F67*21)</f>
        <v>0.62633413596491239</v>
      </c>
      <c r="H67" s="852"/>
      <c r="I67" s="365">
        <f t="shared" si="8"/>
        <v>149.00657894736844</v>
      </c>
      <c r="J67" s="412">
        <f t="shared" si="8"/>
        <v>2.3080043859649124E-2</v>
      </c>
      <c r="K67" s="412">
        <f>+F67*30</f>
        <v>2.4122368421052639E-3</v>
      </c>
      <c r="L67" s="366">
        <f>+I67+(J67*310)+(K67*21)</f>
        <v>156.21204951754387</v>
      </c>
    </row>
    <row r="68" spans="1:14" ht="15.75">
      <c r="A68" s="850" t="s">
        <v>485</v>
      </c>
      <c r="B68" s="716"/>
      <c r="C68" s="881"/>
      <c r="D68" s="882"/>
      <c r="E68" s="882"/>
      <c r="F68" s="882"/>
      <c r="G68" s="882"/>
      <c r="H68" s="882"/>
      <c r="I68" s="882"/>
      <c r="J68" s="882"/>
      <c r="K68" s="882"/>
      <c r="L68" s="883"/>
    </row>
    <row r="69" spans="1:14">
      <c r="A69" s="850" t="s">
        <v>482</v>
      </c>
      <c r="B69" s="716"/>
      <c r="C69" s="413">
        <f>(F14+F18)/60</f>
        <v>0.43333333333333335</v>
      </c>
      <c r="D69" s="365">
        <f>+A$53*A$50*C69/1000</f>
        <v>8.609269005847954E-2</v>
      </c>
      <c r="E69" s="411">
        <f>+A$54*A$52*C69/1000000</f>
        <v>1.3335136452241716E-5</v>
      </c>
      <c r="F69" s="411">
        <f>+A$55*A$52*C69/1000000</f>
        <v>1.1614473684210528E-5</v>
      </c>
      <c r="G69" s="365">
        <f>+D69+(E69*310)+(F69*21)</f>
        <v>9.0470486306042902E-2</v>
      </c>
      <c r="H69" s="851">
        <v>250</v>
      </c>
      <c r="I69" s="365">
        <f t="shared" ref="I69:J71" si="9">+D69*$H$69</f>
        <v>21.523172514619883</v>
      </c>
      <c r="J69" s="412">
        <f t="shared" si="9"/>
        <v>3.3337841130604289E-3</v>
      </c>
      <c r="K69" s="412">
        <f>+F69*30</f>
        <v>3.4843421052631584E-4</v>
      </c>
      <c r="L69" s="366">
        <f>+I69+(J69*310)+(K69*21)</f>
        <v>22.563962708089669</v>
      </c>
    </row>
    <row r="70" spans="1:14">
      <c r="A70" s="850" t="s">
        <v>483</v>
      </c>
      <c r="B70" s="716"/>
      <c r="C70" s="413">
        <f>(F15+F16+F17)/60</f>
        <v>0.21198333333333333</v>
      </c>
      <c r="D70" s="365">
        <f>+A$53*A$50*C70/1000</f>
        <v>4.2115881725146201E-2</v>
      </c>
      <c r="E70" s="411">
        <f>+A$54*A$52*C70/1000000</f>
        <v>6.523446174463937E-6</v>
      </c>
      <c r="F70" s="411">
        <f>+A$55*A$52*C70/1000000</f>
        <v>5.6817111842105276E-6</v>
      </c>
      <c r="G70" s="365">
        <f>+D70+(E70*310)+(F70*21)</f>
        <v>4.4257465974098444E-2</v>
      </c>
      <c r="H70" s="851"/>
      <c r="I70" s="365">
        <f t="shared" si="9"/>
        <v>10.528970431286551</v>
      </c>
      <c r="J70" s="412">
        <f t="shared" si="9"/>
        <v>1.6308615436159842E-3</v>
      </c>
      <c r="K70" s="412">
        <f>+F70*30</f>
        <v>1.7045133552631584E-4</v>
      </c>
      <c r="L70" s="366">
        <f>+I70+(J70*310)+(K70*21)</f>
        <v>11.038116987853558</v>
      </c>
    </row>
    <row r="71" spans="1:14" ht="15.75" thickBot="1">
      <c r="A71" s="854" t="s">
        <v>484</v>
      </c>
      <c r="B71" s="855"/>
      <c r="C71" s="576">
        <v>3</v>
      </c>
      <c r="D71" s="574">
        <f>+A$53*A$50*C71/1000</f>
        <v>0.59602631578947374</v>
      </c>
      <c r="E71" s="575">
        <f>+A$54*A$52*C71/1000000</f>
        <v>9.2320175438596495E-5</v>
      </c>
      <c r="F71" s="575">
        <f>+A$55*A$52*C71/1000000</f>
        <v>8.040789473684213E-5</v>
      </c>
      <c r="G71" s="574">
        <f>+D71+(E71*310)+(F71*21)</f>
        <v>0.62633413596491239</v>
      </c>
      <c r="H71" s="853"/>
      <c r="I71" s="574">
        <f t="shared" si="9"/>
        <v>149.00657894736844</v>
      </c>
      <c r="J71" s="573">
        <f t="shared" si="9"/>
        <v>2.3080043859649124E-2</v>
      </c>
      <c r="K71" s="573">
        <f>+F71*30</f>
        <v>2.4122368421052639E-3</v>
      </c>
      <c r="L71" s="572">
        <f>+I71+(J71*310)+(K71*21)</f>
        <v>156.21204951754387</v>
      </c>
    </row>
    <row r="72" spans="1:14" s="379" customFormat="1" ht="22.5" customHeight="1" thickTop="1" thickBot="1">
      <c r="A72" s="856" t="s">
        <v>486</v>
      </c>
      <c r="B72" s="857"/>
      <c r="C72" s="571">
        <f>SUM(C65:C71)</f>
        <v>7.4209833333333339</v>
      </c>
      <c r="D72" s="568">
        <f>SUM(D65:D71)</f>
        <v>1.4743671185672516</v>
      </c>
      <c r="E72" s="570">
        <f>SUM(E65:E71)</f>
        <v>2.2836882775341131E-4</v>
      </c>
      <c r="F72" s="570">
        <f>SUM(F65:F71)</f>
        <v>1.9890188223684215E-4</v>
      </c>
      <c r="G72" s="570">
        <f>SUM(G65:G71)</f>
        <v>1.549338394697783</v>
      </c>
      <c r="H72" s="569"/>
      <c r="I72" s="568">
        <f>SUM(I65:I71)</f>
        <v>368.59177964181288</v>
      </c>
      <c r="J72" s="567">
        <f>SUM(J65:J71)</f>
        <v>5.7092206938352826E-2</v>
      </c>
      <c r="K72" s="567">
        <f>SUM(K65:K71)</f>
        <v>5.9670564671052643E-3</v>
      </c>
      <c r="L72" s="566">
        <f>SUM(L65:L71)</f>
        <v>386.41567197851145</v>
      </c>
    </row>
    <row r="73" spans="1:14" s="379" customFormat="1">
      <c r="A73" s="414"/>
      <c r="B73" s="414"/>
      <c r="C73" s="415"/>
      <c r="D73" s="415"/>
      <c r="E73" s="415"/>
      <c r="F73" s="415"/>
      <c r="G73" s="416"/>
      <c r="H73" s="417"/>
      <c r="I73" s="417"/>
      <c r="J73" s="417"/>
      <c r="K73" s="417"/>
    </row>
    <row r="74" spans="1:14" s="385" customFormat="1">
      <c r="A74" s="383" t="s">
        <v>487</v>
      </c>
      <c r="B74" s="383"/>
      <c r="C74" s="383"/>
      <c r="D74" s="383"/>
      <c r="E74" s="384"/>
    </row>
    <row r="75" spans="1:14">
      <c r="A75" s="405"/>
      <c r="B75" s="405"/>
      <c r="C75" s="405"/>
      <c r="D75" s="405"/>
      <c r="E75" s="418"/>
      <c r="F75" s="419"/>
      <c r="G75" s="392"/>
      <c r="H75" s="420"/>
      <c r="I75" s="421"/>
      <c r="J75" s="421"/>
      <c r="K75" s="421"/>
      <c r="L75" s="421"/>
      <c r="M75" s="421"/>
      <c r="N75" s="421"/>
    </row>
    <row r="80" spans="1:14">
      <c r="A80" s="422"/>
      <c r="B80" s="422"/>
      <c r="C80" s="422"/>
      <c r="D80" s="422"/>
      <c r="E80" s="423"/>
    </row>
  </sheetData>
  <mergeCells count="47">
    <mergeCell ref="L3:O4"/>
    <mergeCell ref="C33:F33"/>
    <mergeCell ref="F3:F4"/>
    <mergeCell ref="G3:K4"/>
    <mergeCell ref="A39:B39"/>
    <mergeCell ref="H11:K11"/>
    <mergeCell ref="H19:K19"/>
    <mergeCell ref="A20:A21"/>
    <mergeCell ref="B20:D20"/>
    <mergeCell ref="F20:H20"/>
    <mergeCell ref="A26:D26"/>
    <mergeCell ref="A33:B34"/>
    <mergeCell ref="P3:S4"/>
    <mergeCell ref="B12:R12"/>
    <mergeCell ref="C68:L68"/>
    <mergeCell ref="C64:L64"/>
    <mergeCell ref="A3:A4"/>
    <mergeCell ref="B3:B4"/>
    <mergeCell ref="C3:C4"/>
    <mergeCell ref="D3:D4"/>
    <mergeCell ref="E3:E4"/>
    <mergeCell ref="A67:B67"/>
    <mergeCell ref="A35:B35"/>
    <mergeCell ref="A38:B38"/>
    <mergeCell ref="A40:B40"/>
    <mergeCell ref="A41:B41"/>
    <mergeCell ref="E20:E21"/>
    <mergeCell ref="P46:R46"/>
    <mergeCell ref="A68:B68"/>
    <mergeCell ref="AA46:AB46"/>
    <mergeCell ref="A61:K61"/>
    <mergeCell ref="A62:B63"/>
    <mergeCell ref="C62:C63"/>
    <mergeCell ref="D62:G62"/>
    <mergeCell ref="H62:H63"/>
    <mergeCell ref="I62:L62"/>
    <mergeCell ref="U46:X46"/>
    <mergeCell ref="A69:B69"/>
    <mergeCell ref="H69:H71"/>
    <mergeCell ref="A70:B70"/>
    <mergeCell ref="A71:B71"/>
    <mergeCell ref="A72:B72"/>
    <mergeCell ref="A45:K45"/>
    <mergeCell ref="A64:B64"/>
    <mergeCell ref="A65:B65"/>
    <mergeCell ref="H65:H67"/>
    <mergeCell ref="A66:B66"/>
  </mergeCells>
  <pageMargins left="0.75" right="0.75" top="1" bottom="1" header="0.5" footer="0.5"/>
  <pageSetup paperSize="17" scale="47" firstPageNumber="16" orientation="landscape" useFirstPageNumber="1" r:id="rId1"/>
  <headerFooter alignWithMargins="0">
    <oddHeader>&amp;CTable B-4
Helicopter GHG Emissions
Sycamore to Peñasquitos 230 kV Transmission Line Project</oddHeader>
    <oddFooter>&amp;CB-4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3:E10"/>
  <sheetViews>
    <sheetView view="pageLayout" zoomScale="70" zoomScalePageLayoutView="70" workbookViewId="0">
      <selection activeCell="B9" sqref="B9:D10"/>
    </sheetView>
  </sheetViews>
  <sheetFormatPr defaultRowHeight="12.75"/>
  <cols>
    <col min="1" max="1" width="26.5703125" customWidth="1"/>
    <col min="2" max="3" width="12.28515625" customWidth="1"/>
    <col min="4" max="4" width="20.42578125" customWidth="1"/>
  </cols>
  <sheetData>
    <row r="3" spans="1:5">
      <c r="A3" s="3" t="s">
        <v>569</v>
      </c>
    </row>
    <row r="4" spans="1:5">
      <c r="A4" s="477"/>
      <c r="B4" s="735" t="s">
        <v>564</v>
      </c>
      <c r="C4" s="736"/>
      <c r="D4" s="736"/>
    </row>
    <row r="5" spans="1:5">
      <c r="A5" s="478"/>
      <c r="B5" s="478" t="s">
        <v>46</v>
      </c>
      <c r="C5" s="478" t="s">
        <v>47</v>
      </c>
      <c r="D5" s="478" t="s">
        <v>48</v>
      </c>
    </row>
    <row r="6" spans="1:5">
      <c r="A6" s="312" t="s">
        <v>118</v>
      </c>
      <c r="B6" s="308">
        <f>Equipment_GHG!W36</f>
        <v>1383.6980046920939</v>
      </c>
      <c r="C6" s="308">
        <f>Equipment_GHG!X36</f>
        <v>0.12527345547459978</v>
      </c>
      <c r="D6" s="308">
        <f>Equipment_GHG!Y36</f>
        <v>1.0582463507579878</v>
      </c>
    </row>
    <row r="7" spans="1:5">
      <c r="A7" s="312" t="s">
        <v>119</v>
      </c>
      <c r="B7" s="308">
        <f>'Construction Trucks_GHG'!AA23</f>
        <v>305.74819725088651</v>
      </c>
      <c r="C7" s="308">
        <f>'Construction Trucks_GHG'!AB23</f>
        <v>1.7471369235507399E-2</v>
      </c>
      <c r="D7" s="308">
        <f>'Construction Trucks_GHG'!AC23</f>
        <v>7.8320458207787047E-3</v>
      </c>
    </row>
    <row r="8" spans="1:5">
      <c r="A8" s="312" t="s">
        <v>120</v>
      </c>
      <c r="B8" s="308">
        <f>WorkerTrips_GHG!G89</f>
        <v>402.39338171328632</v>
      </c>
      <c r="C8" s="308">
        <f>WorkerTrips_GHG!H89</f>
        <v>4.1289628232481432E-3</v>
      </c>
      <c r="D8" s="308">
        <f>WorkerTrips_GHG!I89</f>
        <v>1.1499124068706901E-2</v>
      </c>
    </row>
    <row r="9" spans="1:5">
      <c r="A9" s="312" t="s">
        <v>489</v>
      </c>
      <c r="B9" s="308">
        <f>'Helicopter (2)_GHG'!I72</f>
        <v>368.59177964181288</v>
      </c>
      <c r="C9" s="308">
        <f>'Helicopter (2)_GHG'!J72</f>
        <v>5.7092206938352826E-2</v>
      </c>
      <c r="D9" s="308">
        <f>'Helicopter (2)_GHG'!K72</f>
        <v>5.9670564671052643E-3</v>
      </c>
    </row>
    <row r="10" spans="1:5">
      <c r="A10" s="331" t="s">
        <v>326</v>
      </c>
      <c r="B10" s="311">
        <f>SUM(B6:B9)</f>
        <v>2460.4313632980798</v>
      </c>
      <c r="C10" s="311">
        <f>SUM(C6:C9)</f>
        <v>0.20396599447170816</v>
      </c>
      <c r="D10" s="311">
        <f>SUM(D6:D9)</f>
        <v>1.0835445771145786</v>
      </c>
      <c r="E10">
        <f>B10+21*C10+310*D10</f>
        <v>2800.6134680875052</v>
      </c>
    </row>
  </sheetData>
  <mergeCells count="1">
    <mergeCell ref="B4:D4"/>
  </mergeCells>
  <pageMargins left="0.7" right="0.7" top="0.75" bottom="0.75" header="0.3" footer="0.3"/>
  <pageSetup orientation="portrait" r:id="rId1"/>
  <headerFooter>
    <oddHeader>&amp;CTable B-5
Total GHG Emissions
Sycamore to Peñasquitos 230 kV Transmission Line Project</oddHeader>
    <oddFooter>&amp;CB-5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</sheetPr>
  <dimension ref="A1:AS433"/>
  <sheetViews>
    <sheetView view="pageLayout" zoomScale="60" zoomScaleSheetLayoutView="75" zoomScalePageLayoutView="60" workbookViewId="0">
      <selection activeCell="Y20" sqref="Y20"/>
    </sheetView>
  </sheetViews>
  <sheetFormatPr defaultColWidth="9.140625" defaultRowHeight="12.75"/>
  <cols>
    <col min="1" max="1" width="11.7109375" style="236" customWidth="1"/>
    <col min="2" max="21" width="5.7109375" style="236" customWidth="1"/>
    <col min="22" max="22" width="6.85546875" style="236" customWidth="1"/>
    <col min="23" max="23" width="5.7109375" style="236" customWidth="1"/>
    <col min="24" max="24" width="10.28515625" style="236" customWidth="1"/>
    <col min="25" max="25" width="8.28515625" style="236" customWidth="1"/>
    <col min="26" max="26" width="8.140625" style="236" customWidth="1"/>
    <col min="27" max="27" width="6.5703125" style="236" customWidth="1"/>
    <col min="28" max="28" width="8.7109375" style="236" customWidth="1"/>
    <col min="29" max="29" width="7.140625" style="236" customWidth="1"/>
    <col min="30" max="30" width="8.140625" style="236" customWidth="1"/>
    <col min="31" max="31" width="3.140625" style="236" customWidth="1"/>
    <col min="32" max="32" width="7.140625" style="236" customWidth="1"/>
    <col min="33" max="33" width="8.7109375" style="236" customWidth="1"/>
    <col min="34" max="34" width="5.42578125" style="236" customWidth="1"/>
    <col min="35" max="35" width="8.140625" style="236" customWidth="1"/>
    <col min="36" max="36" width="7.140625" style="236" customWidth="1"/>
    <col min="37" max="37" width="8.28515625" style="236" customWidth="1"/>
    <col min="38" max="38" width="3" style="236" customWidth="1"/>
    <col min="39" max="39" width="11" style="236" customWidth="1"/>
    <col min="40" max="40" width="11.7109375" style="236" customWidth="1"/>
    <col min="41" max="41" width="7.28515625" style="236" customWidth="1"/>
    <col min="42" max="42" width="5" style="236" customWidth="1"/>
    <col min="43" max="43" width="6.42578125" style="236" customWidth="1"/>
    <col min="44" max="44" width="6" style="236" customWidth="1"/>
    <col min="45" max="45" width="6.85546875" style="236" customWidth="1"/>
    <col min="46" max="16384" width="9.140625" style="236"/>
  </cols>
  <sheetData>
    <row r="1" spans="1:45" ht="32.25" customHeight="1" thickBot="1"/>
    <row r="2" spans="1:45" s="233" customFormat="1" ht="44.25" customHeight="1">
      <c r="A2" s="746" t="s">
        <v>565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X2" s="234"/>
      <c r="Y2" s="748" t="s">
        <v>237</v>
      </c>
      <c r="Z2" s="749"/>
      <c r="AA2" s="749"/>
      <c r="AB2" s="749"/>
      <c r="AC2" s="749"/>
      <c r="AD2" s="750"/>
      <c r="AE2" s="235"/>
      <c r="AF2" s="748" t="s">
        <v>238</v>
      </c>
      <c r="AG2" s="749"/>
      <c r="AH2" s="749"/>
      <c r="AI2" s="749"/>
      <c r="AJ2" s="749"/>
      <c r="AK2" s="750"/>
      <c r="AM2" s="751" t="s">
        <v>239</v>
      </c>
      <c r="AN2" s="752"/>
      <c r="AO2" s="753"/>
      <c r="AQ2" s="751" t="s">
        <v>240</v>
      </c>
      <c r="AR2" s="754"/>
      <c r="AS2" s="755"/>
    </row>
    <row r="3" spans="1:45" s="237" customFormat="1" ht="12" customHeight="1" thickBot="1">
      <c r="A3" s="236"/>
      <c r="X3" s="238"/>
      <c r="Y3" s="781" t="s">
        <v>55</v>
      </c>
      <c r="Z3" s="756"/>
      <c r="AA3" s="756" t="s">
        <v>40</v>
      </c>
      <c r="AB3" s="756"/>
      <c r="AC3" s="756" t="s">
        <v>128</v>
      </c>
      <c r="AD3" s="757"/>
      <c r="AE3" s="239"/>
      <c r="AF3" s="781" t="s">
        <v>55</v>
      </c>
      <c r="AG3" s="756"/>
      <c r="AH3" s="756" t="s">
        <v>40</v>
      </c>
      <c r="AI3" s="756"/>
      <c r="AJ3" s="756" t="s">
        <v>128</v>
      </c>
      <c r="AK3" s="757"/>
      <c r="AL3" s="240"/>
      <c r="AM3" s="537" t="s">
        <v>55</v>
      </c>
      <c r="AN3" s="538" t="s">
        <v>40</v>
      </c>
      <c r="AO3" s="539" t="s">
        <v>128</v>
      </c>
      <c r="AP3" s="240"/>
      <c r="AQ3" s="758" t="s">
        <v>55</v>
      </c>
      <c r="AR3" s="756" t="s">
        <v>40</v>
      </c>
      <c r="AS3" s="761" t="s">
        <v>128</v>
      </c>
    </row>
    <row r="4" spans="1:45" s="245" customFormat="1" ht="35.25" customHeight="1" thickTop="1" thickBot="1">
      <c r="A4" s="241" t="s">
        <v>241</v>
      </c>
      <c r="B4" s="242">
        <v>1995</v>
      </c>
      <c r="C4" s="243">
        <v>1996</v>
      </c>
      <c r="D4" s="243">
        <v>1997</v>
      </c>
      <c r="E4" s="243">
        <v>1998</v>
      </c>
      <c r="F4" s="243">
        <v>1999</v>
      </c>
      <c r="G4" s="243">
        <v>2000</v>
      </c>
      <c r="H4" s="243">
        <v>2001</v>
      </c>
      <c r="I4" s="243">
        <v>2002</v>
      </c>
      <c r="J4" s="243">
        <v>2003</v>
      </c>
      <c r="K4" s="243">
        <v>2004</v>
      </c>
      <c r="L4" s="243">
        <v>2005</v>
      </c>
      <c r="M4" s="243">
        <v>2006</v>
      </c>
      <c r="N4" s="243">
        <v>2007</v>
      </c>
      <c r="O4" s="243">
        <v>2008</v>
      </c>
      <c r="P4" s="243">
        <v>2009</v>
      </c>
      <c r="Q4" s="243">
        <v>2010</v>
      </c>
      <c r="R4" s="243">
        <v>2011</v>
      </c>
      <c r="S4" s="243">
        <v>2012</v>
      </c>
      <c r="T4" s="243">
        <v>2013</v>
      </c>
      <c r="U4" s="243">
        <v>2014</v>
      </c>
      <c r="V4" s="244" t="s">
        <v>242</v>
      </c>
      <c r="X4" s="246" t="s">
        <v>241</v>
      </c>
      <c r="Y4" s="247" t="s">
        <v>243</v>
      </c>
      <c r="Z4" s="248" t="s">
        <v>244</v>
      </c>
      <c r="AA4" s="248" t="s">
        <v>243</v>
      </c>
      <c r="AB4" s="248" t="s">
        <v>244</v>
      </c>
      <c r="AC4" s="248" t="s">
        <v>243</v>
      </c>
      <c r="AD4" s="249" t="s">
        <v>244</v>
      </c>
      <c r="AE4" s="250"/>
      <c r="AF4" s="251" t="s">
        <v>243</v>
      </c>
      <c r="AG4" s="248" t="s">
        <v>244</v>
      </c>
      <c r="AH4" s="248" t="s">
        <v>243</v>
      </c>
      <c r="AI4" s="248" t="s">
        <v>244</v>
      </c>
      <c r="AJ4" s="248" t="s">
        <v>243</v>
      </c>
      <c r="AK4" s="249" t="s">
        <v>244</v>
      </c>
      <c r="AL4" s="252"/>
      <c r="AM4" s="251" t="s">
        <v>244</v>
      </c>
      <c r="AN4" s="248" t="s">
        <v>244</v>
      </c>
      <c r="AO4" s="249" t="s">
        <v>244</v>
      </c>
      <c r="AP4" s="252"/>
      <c r="AQ4" s="759"/>
      <c r="AR4" s="760"/>
      <c r="AS4" s="762"/>
    </row>
    <row r="5" spans="1:45" s="254" customFormat="1" ht="30" customHeight="1">
      <c r="A5" s="253" t="s">
        <v>245</v>
      </c>
      <c r="B5" s="763" t="s">
        <v>246</v>
      </c>
      <c r="C5" s="764"/>
      <c r="D5" s="764"/>
      <c r="E5" s="764"/>
      <c r="F5" s="765"/>
      <c r="G5" s="769" t="s">
        <v>247</v>
      </c>
      <c r="H5" s="770"/>
      <c r="I5" s="770"/>
      <c r="J5" s="770"/>
      <c r="K5" s="771"/>
      <c r="L5" s="772" t="s">
        <v>248</v>
      </c>
      <c r="M5" s="770"/>
      <c r="N5" s="771"/>
      <c r="O5" s="773" t="s">
        <v>249</v>
      </c>
      <c r="P5" s="774"/>
      <c r="Q5" s="774"/>
      <c r="R5" s="774"/>
      <c r="S5" s="774"/>
      <c r="T5" s="774"/>
      <c r="U5" s="774"/>
      <c r="V5" s="775"/>
      <c r="X5" s="551" t="s">
        <v>245</v>
      </c>
      <c r="Y5" s="490">
        <f>0.95*5.6</f>
        <v>5.3199999999999994</v>
      </c>
      <c r="Z5" s="491">
        <f t="shared" ref="Z5:Z17" si="0">Y5/453.6</f>
        <v>1.1728395061728392E-2</v>
      </c>
      <c r="AA5" s="491">
        <v>6</v>
      </c>
      <c r="AB5" s="491">
        <f t="shared" ref="AB5:AB17" si="1">AA5/453.6</f>
        <v>1.3227513227513227E-2</v>
      </c>
      <c r="AC5" s="491">
        <v>0.6</v>
      </c>
      <c r="AD5" s="492">
        <f t="shared" ref="AD5:AD17" si="2">AC5/453.6</f>
        <v>1.3227513227513227E-3</v>
      </c>
      <c r="AE5" s="493"/>
      <c r="AF5" s="494">
        <f>0.95*5.6</f>
        <v>5.3199999999999994</v>
      </c>
      <c r="AG5" s="495">
        <f t="shared" ref="AG5:AG17" si="3">AF5/453.6</f>
        <v>1.1728395061728392E-2</v>
      </c>
      <c r="AH5" s="495">
        <v>6</v>
      </c>
      <c r="AI5" s="495">
        <f t="shared" ref="AI5:AI17" si="4">AH5/453.6</f>
        <v>1.3227513227513227E-2</v>
      </c>
      <c r="AJ5" s="495">
        <v>0.6</v>
      </c>
      <c r="AK5" s="496">
        <f t="shared" ref="AK5:AK17" si="5">AJ5/453.6</f>
        <v>1.3227513227513227E-3</v>
      </c>
      <c r="AL5" s="497"/>
      <c r="AM5" s="498">
        <f t="shared" ref="AM5:AM17" si="6">0.7*Z5+0.3*AG5</f>
        <v>1.1728395061728392E-2</v>
      </c>
      <c r="AN5" s="499">
        <f t="shared" ref="AN5:AN17" si="7">0.7*AB5+0.3*AI5</f>
        <v>1.3227513227513227E-2</v>
      </c>
      <c r="AO5" s="500">
        <f t="shared" ref="AO5:AO17" si="8">0.7*AD5+0.3*AK5</f>
        <v>1.3227513227513227E-3</v>
      </c>
      <c r="AP5" s="497"/>
      <c r="AQ5" s="501">
        <f t="shared" ref="AQ5:AQ17" si="9">(Z5-AG5)/Z5</f>
        <v>0</v>
      </c>
      <c r="AR5" s="502">
        <f t="shared" ref="AR5:AR17" si="10">(AB5-AI5)/AB5</f>
        <v>0</v>
      </c>
      <c r="AS5" s="503">
        <f t="shared" ref="AS5:AS17" si="11">(AD5-AK5)/AD5</f>
        <v>0</v>
      </c>
    </row>
    <row r="6" spans="1:45" s="254" customFormat="1" ht="30" customHeight="1">
      <c r="A6" s="256" t="s">
        <v>250</v>
      </c>
      <c r="B6" s="766"/>
      <c r="C6" s="767"/>
      <c r="D6" s="767"/>
      <c r="E6" s="767"/>
      <c r="F6" s="768"/>
      <c r="G6" s="776" t="s">
        <v>251</v>
      </c>
      <c r="H6" s="777"/>
      <c r="I6" s="777"/>
      <c r="J6" s="777"/>
      <c r="K6" s="778"/>
      <c r="L6" s="779" t="s">
        <v>252</v>
      </c>
      <c r="M6" s="780"/>
      <c r="N6" s="778"/>
      <c r="O6" s="782" t="s">
        <v>253</v>
      </c>
      <c r="P6" s="783"/>
      <c r="Q6" s="783"/>
      <c r="R6" s="783"/>
      <c r="S6" s="783"/>
      <c r="T6" s="783"/>
      <c r="U6" s="783"/>
      <c r="V6" s="784"/>
      <c r="X6" s="551" t="s">
        <v>250</v>
      </c>
      <c r="Y6" s="490">
        <f>0.95*5.6</f>
        <v>5.3199999999999994</v>
      </c>
      <c r="Z6" s="504">
        <f t="shared" si="0"/>
        <v>1.1728395061728392E-2</v>
      </c>
      <c r="AA6" s="504">
        <v>4.9000000000000004</v>
      </c>
      <c r="AB6" s="504">
        <f t="shared" si="1"/>
        <v>1.0802469135802469E-2</v>
      </c>
      <c r="AC6" s="504">
        <v>0.6</v>
      </c>
      <c r="AD6" s="505">
        <f t="shared" si="2"/>
        <v>1.3227513227513227E-3</v>
      </c>
      <c r="AE6" s="497"/>
      <c r="AF6" s="506">
        <f>0.95*5.6</f>
        <v>5.3199999999999994</v>
      </c>
      <c r="AG6" s="504">
        <f t="shared" si="3"/>
        <v>1.1728395061728392E-2</v>
      </c>
      <c r="AH6" s="504">
        <v>4.9000000000000004</v>
      </c>
      <c r="AI6" s="504">
        <f t="shared" si="4"/>
        <v>1.0802469135802469E-2</v>
      </c>
      <c r="AJ6" s="504">
        <v>0.6</v>
      </c>
      <c r="AK6" s="505">
        <f t="shared" si="5"/>
        <v>1.3227513227513227E-3</v>
      </c>
      <c r="AL6" s="497"/>
      <c r="AM6" s="507">
        <f t="shared" si="6"/>
        <v>1.1728395061728392E-2</v>
      </c>
      <c r="AN6" s="508">
        <f t="shared" si="7"/>
        <v>1.0802469135802469E-2</v>
      </c>
      <c r="AO6" s="509">
        <f t="shared" si="8"/>
        <v>1.3227513227513227E-3</v>
      </c>
      <c r="AP6" s="497"/>
      <c r="AQ6" s="510">
        <f t="shared" si="9"/>
        <v>0</v>
      </c>
      <c r="AR6" s="511">
        <f t="shared" si="10"/>
        <v>0</v>
      </c>
      <c r="AS6" s="512">
        <f t="shared" si="11"/>
        <v>0</v>
      </c>
    </row>
    <row r="7" spans="1:45" s="254" customFormat="1" ht="30" customHeight="1">
      <c r="A7" s="257" t="s">
        <v>254</v>
      </c>
      <c r="B7" s="552" t="s">
        <v>255</v>
      </c>
      <c r="C7" s="553"/>
      <c r="D7" s="553"/>
      <c r="E7" s="553"/>
      <c r="F7" s="260"/>
      <c r="G7" s="785" t="s">
        <v>256</v>
      </c>
      <c r="H7" s="783"/>
      <c r="I7" s="783"/>
      <c r="J7" s="786"/>
      <c r="K7" s="779" t="s">
        <v>257</v>
      </c>
      <c r="L7" s="783"/>
      <c r="M7" s="783"/>
      <c r="N7" s="786"/>
      <c r="O7" s="787" t="s">
        <v>258</v>
      </c>
      <c r="P7" s="780"/>
      <c r="Q7" s="780"/>
      <c r="R7" s="780"/>
      <c r="S7" s="778"/>
      <c r="T7" s="788" t="s">
        <v>259</v>
      </c>
      <c r="U7" s="780"/>
      <c r="V7" s="789"/>
      <c r="X7" s="551" t="s">
        <v>254</v>
      </c>
      <c r="Y7" s="490">
        <f>0.95*5.6</f>
        <v>5.3199999999999994</v>
      </c>
      <c r="Z7" s="504">
        <f t="shared" si="0"/>
        <v>1.1728395061728392E-2</v>
      </c>
      <c r="AA7" s="504">
        <v>4.0999999999999996</v>
      </c>
      <c r="AB7" s="504">
        <f t="shared" si="1"/>
        <v>9.0388007054673716E-3</v>
      </c>
      <c r="AC7" s="504">
        <v>0.45</v>
      </c>
      <c r="AD7" s="505">
        <f t="shared" si="2"/>
        <v>9.9206349206349201E-4</v>
      </c>
      <c r="AE7" s="497"/>
      <c r="AF7" s="506">
        <f>0.95*5.6</f>
        <v>5.3199999999999994</v>
      </c>
      <c r="AG7" s="504">
        <f t="shared" si="3"/>
        <v>1.1728395061728392E-2</v>
      </c>
      <c r="AH7" s="504">
        <v>4.0999999999999996</v>
      </c>
      <c r="AI7" s="504">
        <f t="shared" si="4"/>
        <v>9.0388007054673716E-3</v>
      </c>
      <c r="AJ7" s="504">
        <v>0.45</v>
      </c>
      <c r="AK7" s="505">
        <f t="shared" si="5"/>
        <v>9.9206349206349201E-4</v>
      </c>
      <c r="AL7" s="497"/>
      <c r="AM7" s="507">
        <f t="shared" si="6"/>
        <v>1.1728395061728392E-2</v>
      </c>
      <c r="AN7" s="508">
        <f t="shared" si="7"/>
        <v>9.0388007054673716E-3</v>
      </c>
      <c r="AO7" s="509">
        <f t="shared" si="8"/>
        <v>9.9206349206349201E-4</v>
      </c>
      <c r="AP7" s="497"/>
      <c r="AQ7" s="510">
        <f t="shared" si="9"/>
        <v>0</v>
      </c>
      <c r="AR7" s="511">
        <f t="shared" si="10"/>
        <v>0</v>
      </c>
      <c r="AS7" s="512">
        <f t="shared" si="11"/>
        <v>0</v>
      </c>
    </row>
    <row r="8" spans="1:45" s="254" customFormat="1" ht="30" customHeight="1">
      <c r="A8" s="256" t="s">
        <v>260</v>
      </c>
      <c r="B8" s="552"/>
      <c r="C8" s="553"/>
      <c r="D8" s="553"/>
      <c r="E8" s="261"/>
      <c r="F8" s="262"/>
      <c r="G8" s="262"/>
      <c r="H8" s="262"/>
      <c r="I8" s="262"/>
      <c r="J8" s="262"/>
      <c r="K8" s="813" t="s">
        <v>261</v>
      </c>
      <c r="L8" s="814"/>
      <c r="M8" s="814"/>
      <c r="N8" s="815"/>
      <c r="O8" s="787" t="s">
        <v>262</v>
      </c>
      <c r="P8" s="783"/>
      <c r="Q8" s="783"/>
      <c r="R8" s="783"/>
      <c r="S8" s="786"/>
      <c r="T8" s="788" t="s">
        <v>263</v>
      </c>
      <c r="U8" s="780"/>
      <c r="V8" s="789"/>
      <c r="X8" s="551" t="s">
        <v>260</v>
      </c>
      <c r="Y8" s="490">
        <f>0.95*5.6</f>
        <v>5.3199999999999994</v>
      </c>
      <c r="Z8" s="504">
        <f t="shared" si="0"/>
        <v>1.1728395061728392E-2</v>
      </c>
      <c r="AA8" s="504">
        <v>3.7</v>
      </c>
      <c r="AB8" s="504">
        <f t="shared" si="1"/>
        <v>8.1569664902998232E-3</v>
      </c>
      <c r="AC8" s="504">
        <v>0.3</v>
      </c>
      <c r="AD8" s="505">
        <f t="shared" si="2"/>
        <v>6.6137566137566134E-4</v>
      </c>
      <c r="AE8" s="497"/>
      <c r="AF8" s="506">
        <f>0.95*5.6</f>
        <v>5.3199999999999994</v>
      </c>
      <c r="AG8" s="504">
        <f t="shared" si="3"/>
        <v>1.1728395061728392E-2</v>
      </c>
      <c r="AH8" s="504">
        <v>3.7</v>
      </c>
      <c r="AI8" s="504">
        <f t="shared" si="4"/>
        <v>8.1569664902998232E-3</v>
      </c>
      <c r="AJ8" s="504">
        <v>0.3</v>
      </c>
      <c r="AK8" s="505">
        <f t="shared" si="5"/>
        <v>6.6137566137566134E-4</v>
      </c>
      <c r="AL8" s="497"/>
      <c r="AM8" s="507">
        <f t="shared" si="6"/>
        <v>1.1728395061728392E-2</v>
      </c>
      <c r="AN8" s="508">
        <f t="shared" si="7"/>
        <v>8.1569664902998232E-3</v>
      </c>
      <c r="AO8" s="509">
        <f t="shared" si="8"/>
        <v>6.6137566137566134E-4</v>
      </c>
      <c r="AP8" s="497"/>
      <c r="AQ8" s="510">
        <f t="shared" si="9"/>
        <v>0</v>
      </c>
      <c r="AR8" s="511">
        <f t="shared" si="10"/>
        <v>0</v>
      </c>
      <c r="AS8" s="512">
        <f t="shared" si="11"/>
        <v>0</v>
      </c>
    </row>
    <row r="9" spans="1:45" s="254" customFormat="1" ht="30" customHeight="1">
      <c r="A9" s="257" t="s">
        <v>264</v>
      </c>
      <c r="B9" s="552"/>
      <c r="C9" s="553"/>
      <c r="D9" s="553"/>
      <c r="E9" s="263"/>
      <c r="F9" s="262"/>
      <c r="G9" s="819" t="s">
        <v>265</v>
      </c>
      <c r="H9" s="802"/>
      <c r="I9" s="802"/>
      <c r="J9" s="803"/>
      <c r="K9" s="816"/>
      <c r="L9" s="817"/>
      <c r="M9" s="817"/>
      <c r="N9" s="818"/>
      <c r="O9" s="798" t="s">
        <v>266</v>
      </c>
      <c r="P9" s="783"/>
      <c r="Q9" s="783"/>
      <c r="R9" s="786"/>
      <c r="S9" s="790" t="s">
        <v>267</v>
      </c>
      <c r="T9" s="791"/>
      <c r="U9" s="792"/>
      <c r="V9" s="796" t="s">
        <v>268</v>
      </c>
      <c r="X9" s="551" t="s">
        <v>264</v>
      </c>
      <c r="Y9" s="490">
        <f>0.95*5.6</f>
        <v>5.3199999999999994</v>
      </c>
      <c r="Z9" s="504">
        <f t="shared" si="0"/>
        <v>1.1728395061728392E-2</v>
      </c>
      <c r="AA9" s="504">
        <v>3.7</v>
      </c>
      <c r="AB9" s="504">
        <f t="shared" si="1"/>
        <v>8.1569664902998232E-3</v>
      </c>
      <c r="AC9" s="504">
        <v>0.3</v>
      </c>
      <c r="AD9" s="505">
        <f t="shared" si="2"/>
        <v>6.6137566137566134E-4</v>
      </c>
      <c r="AE9" s="497"/>
      <c r="AF9" s="513">
        <f>0.95*3.5</f>
        <v>3.3249999999999997</v>
      </c>
      <c r="AG9" s="514">
        <f t="shared" si="3"/>
        <v>7.3302469135802456E-3</v>
      </c>
      <c r="AH9" s="514">
        <v>3.7</v>
      </c>
      <c r="AI9" s="514">
        <f t="shared" si="4"/>
        <v>8.1569664902998232E-3</v>
      </c>
      <c r="AJ9" s="514">
        <v>0.3</v>
      </c>
      <c r="AK9" s="515">
        <f t="shared" si="5"/>
        <v>6.6137566137566134E-4</v>
      </c>
      <c r="AL9" s="497"/>
      <c r="AM9" s="507">
        <f t="shared" si="6"/>
        <v>1.0408950617283948E-2</v>
      </c>
      <c r="AN9" s="508">
        <f t="shared" si="7"/>
        <v>8.1569664902998232E-3</v>
      </c>
      <c r="AO9" s="509">
        <f t="shared" si="8"/>
        <v>6.6137566137566134E-4</v>
      </c>
      <c r="AP9" s="497"/>
      <c r="AQ9" s="510">
        <f t="shared" si="9"/>
        <v>0.37499999999999994</v>
      </c>
      <c r="AR9" s="511">
        <f t="shared" si="10"/>
        <v>0</v>
      </c>
      <c r="AS9" s="512">
        <f t="shared" si="11"/>
        <v>0</v>
      </c>
    </row>
    <row r="10" spans="1:45" s="254" customFormat="1" ht="30" customHeight="1">
      <c r="A10" s="256" t="s">
        <v>269</v>
      </c>
      <c r="B10" s="552"/>
      <c r="C10" s="553"/>
      <c r="D10" s="264"/>
      <c r="E10" s="265"/>
      <c r="F10" s="265"/>
      <c r="G10" s="265"/>
      <c r="H10" s="265"/>
      <c r="I10" s="266"/>
      <c r="J10" s="779" t="s">
        <v>270</v>
      </c>
      <c r="K10" s="783"/>
      <c r="L10" s="783"/>
      <c r="M10" s="786"/>
      <c r="N10" s="798" t="s">
        <v>271</v>
      </c>
      <c r="O10" s="783"/>
      <c r="P10" s="783"/>
      <c r="Q10" s="783"/>
      <c r="R10" s="786"/>
      <c r="S10" s="793"/>
      <c r="T10" s="794"/>
      <c r="U10" s="795"/>
      <c r="V10" s="797"/>
      <c r="X10" s="551" t="s">
        <v>269</v>
      </c>
      <c r="Y10" s="516">
        <f>0.95*4.9</f>
        <v>4.6550000000000002</v>
      </c>
      <c r="Z10" s="504">
        <f t="shared" si="0"/>
        <v>1.0262345679012345E-2</v>
      </c>
      <c r="AA10" s="504">
        <v>3.7</v>
      </c>
      <c r="AB10" s="504">
        <f t="shared" si="1"/>
        <v>8.1569664902998232E-3</v>
      </c>
      <c r="AC10" s="504">
        <v>0.22</v>
      </c>
      <c r="AD10" s="505">
        <f t="shared" si="2"/>
        <v>4.8500881834215163E-4</v>
      </c>
      <c r="AE10" s="497"/>
      <c r="AF10" s="513">
        <f>0.95*3</f>
        <v>2.8499999999999996</v>
      </c>
      <c r="AG10" s="514">
        <f t="shared" si="3"/>
        <v>6.2830687830687819E-3</v>
      </c>
      <c r="AH10" s="514">
        <v>3.7</v>
      </c>
      <c r="AI10" s="514">
        <f t="shared" si="4"/>
        <v>8.1569664902998232E-3</v>
      </c>
      <c r="AJ10" s="514">
        <v>0.22</v>
      </c>
      <c r="AK10" s="515">
        <f t="shared" si="5"/>
        <v>4.8500881834215163E-4</v>
      </c>
      <c r="AL10" s="497"/>
      <c r="AM10" s="507">
        <f t="shared" si="6"/>
        <v>9.0685626102292756E-3</v>
      </c>
      <c r="AN10" s="508">
        <f t="shared" si="7"/>
        <v>8.1569664902998232E-3</v>
      </c>
      <c r="AO10" s="509">
        <f t="shared" si="8"/>
        <v>4.8500881834215163E-4</v>
      </c>
      <c r="AP10" s="497"/>
      <c r="AQ10" s="510">
        <f t="shared" si="9"/>
        <v>0.38775510204081642</v>
      </c>
      <c r="AR10" s="511">
        <f t="shared" si="10"/>
        <v>0</v>
      </c>
      <c r="AS10" s="512">
        <f t="shared" si="11"/>
        <v>0</v>
      </c>
    </row>
    <row r="11" spans="1:45" s="254" customFormat="1" ht="30" customHeight="1">
      <c r="A11" s="257" t="s">
        <v>272</v>
      </c>
      <c r="B11" s="554"/>
      <c r="C11" s="261"/>
      <c r="D11" s="262"/>
      <c r="E11" s="262"/>
      <c r="F11" s="262"/>
      <c r="G11" s="262"/>
      <c r="H11" s="262"/>
      <c r="I11" s="262"/>
      <c r="J11" s="779" t="s">
        <v>273</v>
      </c>
      <c r="K11" s="780"/>
      <c r="L11" s="778"/>
      <c r="M11" s="799" t="s">
        <v>274</v>
      </c>
      <c r="N11" s="777"/>
      <c r="O11" s="777"/>
      <c r="P11" s="777"/>
      <c r="Q11" s="800"/>
      <c r="R11" s="790" t="s">
        <v>275</v>
      </c>
      <c r="S11" s="791"/>
      <c r="T11" s="792"/>
      <c r="U11" s="268"/>
      <c r="V11" s="810" t="s">
        <v>276</v>
      </c>
      <c r="X11" s="551" t="s">
        <v>272</v>
      </c>
      <c r="Y11" s="516">
        <f>0.95*4.9</f>
        <v>4.6550000000000002</v>
      </c>
      <c r="Z11" s="504">
        <f t="shared" si="0"/>
        <v>1.0262345679012345E-2</v>
      </c>
      <c r="AA11" s="504">
        <v>2.6</v>
      </c>
      <c r="AB11" s="504">
        <f t="shared" si="1"/>
        <v>5.7319223985890649E-3</v>
      </c>
      <c r="AC11" s="504">
        <v>0.15</v>
      </c>
      <c r="AD11" s="505">
        <f t="shared" si="2"/>
        <v>3.3068783068783067E-4</v>
      </c>
      <c r="AE11" s="497"/>
      <c r="AF11" s="513">
        <f>0.95*3</f>
        <v>2.8499999999999996</v>
      </c>
      <c r="AG11" s="514">
        <f t="shared" si="3"/>
        <v>6.2830687830687819E-3</v>
      </c>
      <c r="AH11" s="514">
        <v>2.6</v>
      </c>
      <c r="AI11" s="514">
        <f t="shared" si="4"/>
        <v>5.7319223985890649E-3</v>
      </c>
      <c r="AJ11" s="514">
        <v>0.15</v>
      </c>
      <c r="AK11" s="515">
        <f t="shared" si="5"/>
        <v>3.3068783068783067E-4</v>
      </c>
      <c r="AL11" s="497"/>
      <c r="AM11" s="507">
        <f t="shared" si="6"/>
        <v>9.0685626102292756E-3</v>
      </c>
      <c r="AN11" s="508">
        <f t="shared" si="7"/>
        <v>5.7319223985890649E-3</v>
      </c>
      <c r="AO11" s="509">
        <f t="shared" si="8"/>
        <v>3.3068783068783067E-4</v>
      </c>
      <c r="AP11" s="497"/>
      <c r="AQ11" s="510">
        <f t="shared" si="9"/>
        <v>0.38775510204081642</v>
      </c>
      <c r="AR11" s="511">
        <f t="shared" si="10"/>
        <v>0</v>
      </c>
      <c r="AS11" s="512">
        <f t="shared" si="11"/>
        <v>0</v>
      </c>
    </row>
    <row r="12" spans="1:45" s="254" customFormat="1" ht="30" customHeight="1">
      <c r="A12" s="269" t="s">
        <v>277</v>
      </c>
      <c r="B12" s="553" t="s">
        <v>255</v>
      </c>
      <c r="C12" s="263"/>
      <c r="D12" s="262"/>
      <c r="E12" s="555" t="s">
        <v>278</v>
      </c>
      <c r="F12" s="262"/>
      <c r="G12" s="271"/>
      <c r="H12" s="272"/>
      <c r="I12" s="273"/>
      <c r="J12" s="274" t="s">
        <v>279</v>
      </c>
      <c r="K12" s="273"/>
      <c r="L12" s="273"/>
      <c r="M12" s="801"/>
      <c r="N12" s="802"/>
      <c r="O12" s="802"/>
      <c r="P12" s="802"/>
      <c r="Q12" s="803"/>
      <c r="R12" s="807"/>
      <c r="S12" s="808"/>
      <c r="T12" s="809"/>
      <c r="U12" s="275"/>
      <c r="V12" s="811"/>
      <c r="X12" s="551" t="s">
        <v>277</v>
      </c>
      <c r="Y12" s="516">
        <f t="shared" ref="Y12:Y17" si="12">0.95*4.8</f>
        <v>4.5599999999999996</v>
      </c>
      <c r="Z12" s="504">
        <f t="shared" si="0"/>
        <v>1.0052910052910051E-2</v>
      </c>
      <c r="AA12" s="504">
        <v>2.6</v>
      </c>
      <c r="AB12" s="504">
        <f t="shared" si="1"/>
        <v>5.7319223985890649E-3</v>
      </c>
      <c r="AC12" s="504">
        <v>0.15</v>
      </c>
      <c r="AD12" s="505">
        <f t="shared" si="2"/>
        <v>3.3068783068783067E-4</v>
      </c>
      <c r="AE12" s="497"/>
      <c r="AF12" s="513">
        <f>0.95*3</f>
        <v>2.8499999999999996</v>
      </c>
      <c r="AG12" s="514">
        <f t="shared" si="3"/>
        <v>6.2830687830687819E-3</v>
      </c>
      <c r="AH12" s="514">
        <v>2.6</v>
      </c>
      <c r="AI12" s="514">
        <f t="shared" si="4"/>
        <v>5.7319223985890649E-3</v>
      </c>
      <c r="AJ12" s="514">
        <v>0.15</v>
      </c>
      <c r="AK12" s="515">
        <f t="shared" si="5"/>
        <v>3.3068783068783067E-4</v>
      </c>
      <c r="AL12" s="497"/>
      <c r="AM12" s="507">
        <f t="shared" si="6"/>
        <v>8.9219576719576695E-3</v>
      </c>
      <c r="AN12" s="508">
        <f t="shared" si="7"/>
        <v>5.7319223985890649E-3</v>
      </c>
      <c r="AO12" s="509">
        <f t="shared" si="8"/>
        <v>3.3068783068783067E-4</v>
      </c>
      <c r="AP12" s="497"/>
      <c r="AQ12" s="510">
        <f t="shared" si="9"/>
        <v>0.375</v>
      </c>
      <c r="AR12" s="511">
        <f t="shared" si="10"/>
        <v>0</v>
      </c>
      <c r="AS12" s="512">
        <f t="shared" si="11"/>
        <v>0</v>
      </c>
    </row>
    <row r="13" spans="1:45" s="254" customFormat="1" ht="30" customHeight="1">
      <c r="A13" s="276" t="s">
        <v>280</v>
      </c>
      <c r="B13" s="554"/>
      <c r="C13" s="260"/>
      <c r="D13" s="265"/>
      <c r="E13" s="265"/>
      <c r="F13" s="265"/>
      <c r="G13" s="262"/>
      <c r="H13" s="271"/>
      <c r="I13" s="277"/>
      <c r="J13" s="278"/>
      <c r="K13" s="278"/>
      <c r="L13" s="279"/>
      <c r="M13" s="804"/>
      <c r="N13" s="805"/>
      <c r="O13" s="805"/>
      <c r="P13" s="805"/>
      <c r="Q13" s="806"/>
      <c r="R13" s="793"/>
      <c r="S13" s="794"/>
      <c r="T13" s="795"/>
      <c r="U13" s="268"/>
      <c r="V13" s="812"/>
      <c r="X13" s="551" t="s">
        <v>280</v>
      </c>
      <c r="Y13" s="516">
        <f t="shared" si="12"/>
        <v>4.5599999999999996</v>
      </c>
      <c r="Z13" s="504">
        <f t="shared" si="0"/>
        <v>1.0052910052910051E-2</v>
      </c>
      <c r="AA13" s="504">
        <v>2.6</v>
      </c>
      <c r="AB13" s="504">
        <f t="shared" si="1"/>
        <v>5.7319223985890649E-3</v>
      </c>
      <c r="AC13" s="504">
        <v>0.15</v>
      </c>
      <c r="AD13" s="505">
        <f t="shared" si="2"/>
        <v>3.3068783068783067E-4</v>
      </c>
      <c r="AE13" s="497"/>
      <c r="AF13" s="513">
        <f>0.95*3</f>
        <v>2.8499999999999996</v>
      </c>
      <c r="AG13" s="514">
        <f t="shared" si="3"/>
        <v>6.2830687830687819E-3</v>
      </c>
      <c r="AH13" s="514">
        <v>2.6</v>
      </c>
      <c r="AI13" s="514">
        <f t="shared" si="4"/>
        <v>5.7319223985890649E-3</v>
      </c>
      <c r="AJ13" s="514">
        <v>0.15</v>
      </c>
      <c r="AK13" s="515">
        <f t="shared" si="5"/>
        <v>3.3068783068783067E-4</v>
      </c>
      <c r="AL13" s="497"/>
      <c r="AM13" s="507">
        <f t="shared" si="6"/>
        <v>8.9219576719576695E-3</v>
      </c>
      <c r="AN13" s="508">
        <f t="shared" si="7"/>
        <v>5.7319223985890649E-3</v>
      </c>
      <c r="AO13" s="509">
        <f t="shared" si="8"/>
        <v>3.3068783068783067E-4</v>
      </c>
      <c r="AP13" s="497"/>
      <c r="AQ13" s="510">
        <f t="shared" si="9"/>
        <v>0.375</v>
      </c>
      <c r="AR13" s="511">
        <f t="shared" si="10"/>
        <v>0</v>
      </c>
      <c r="AS13" s="512">
        <f t="shared" si="11"/>
        <v>0</v>
      </c>
    </row>
    <row r="14" spans="1:45" s="254" customFormat="1" ht="30" customHeight="1">
      <c r="A14" s="822" t="s">
        <v>281</v>
      </c>
      <c r="B14" s="824" t="s">
        <v>255</v>
      </c>
      <c r="C14" s="825"/>
      <c r="D14" s="825"/>
      <c r="E14" s="825"/>
      <c r="F14" s="826"/>
      <c r="G14" s="830" t="s">
        <v>278</v>
      </c>
      <c r="H14" s="802"/>
      <c r="I14" s="802"/>
      <c r="J14" s="802"/>
      <c r="K14" s="802"/>
      <c r="L14" s="803"/>
      <c r="M14" s="813" t="s">
        <v>279</v>
      </c>
      <c r="N14" s="777"/>
      <c r="O14" s="777"/>
      <c r="P14" s="777"/>
      <c r="Q14" s="800"/>
      <c r="R14" s="840" t="s">
        <v>282</v>
      </c>
      <c r="S14" s="777"/>
      <c r="T14" s="777"/>
      <c r="U14" s="800"/>
      <c r="V14" s="796" t="s">
        <v>283</v>
      </c>
      <c r="X14" s="834" t="s">
        <v>281</v>
      </c>
      <c r="Y14" s="516">
        <f t="shared" si="12"/>
        <v>4.5599999999999996</v>
      </c>
      <c r="Z14" s="504">
        <f t="shared" si="0"/>
        <v>1.0052910052910051E-2</v>
      </c>
      <c r="AA14" s="504">
        <v>2.6</v>
      </c>
      <c r="AB14" s="504">
        <f t="shared" si="1"/>
        <v>5.7319223985890649E-3</v>
      </c>
      <c r="AC14" s="504">
        <v>0.15</v>
      </c>
      <c r="AD14" s="505">
        <f t="shared" si="2"/>
        <v>3.3068783068783067E-4</v>
      </c>
      <c r="AE14" s="497"/>
      <c r="AF14" s="506">
        <f>0.95*4.8</f>
        <v>4.5599999999999996</v>
      </c>
      <c r="AG14" s="504">
        <f t="shared" si="3"/>
        <v>1.0052910052910051E-2</v>
      </c>
      <c r="AH14" s="504">
        <v>2.6</v>
      </c>
      <c r="AI14" s="504">
        <f t="shared" si="4"/>
        <v>5.7319223985890649E-3</v>
      </c>
      <c r="AJ14" s="504">
        <v>0.15</v>
      </c>
      <c r="AK14" s="505">
        <f t="shared" si="5"/>
        <v>3.3068783068783067E-4</v>
      </c>
      <c r="AL14" s="497"/>
      <c r="AM14" s="507">
        <f t="shared" si="6"/>
        <v>1.005291005291005E-2</v>
      </c>
      <c r="AN14" s="508">
        <f t="shared" si="7"/>
        <v>5.7319223985890649E-3</v>
      </c>
      <c r="AO14" s="509">
        <f t="shared" si="8"/>
        <v>3.3068783068783067E-4</v>
      </c>
      <c r="AP14" s="497"/>
      <c r="AQ14" s="510">
        <f t="shared" si="9"/>
        <v>0</v>
      </c>
      <c r="AR14" s="511">
        <f t="shared" si="10"/>
        <v>0</v>
      </c>
      <c r="AS14" s="512">
        <f t="shared" si="11"/>
        <v>0</v>
      </c>
    </row>
    <row r="15" spans="1:45" s="254" customFormat="1" ht="24" customHeight="1">
      <c r="A15" s="823"/>
      <c r="B15" s="824"/>
      <c r="C15" s="825"/>
      <c r="D15" s="825"/>
      <c r="E15" s="825"/>
      <c r="F15" s="826"/>
      <c r="G15" s="801"/>
      <c r="H15" s="802"/>
      <c r="I15" s="802"/>
      <c r="J15" s="802"/>
      <c r="K15" s="802"/>
      <c r="L15" s="803"/>
      <c r="M15" s="801"/>
      <c r="N15" s="802"/>
      <c r="O15" s="802"/>
      <c r="P15" s="802"/>
      <c r="Q15" s="803"/>
      <c r="R15" s="801"/>
      <c r="S15" s="802"/>
      <c r="T15" s="802"/>
      <c r="U15" s="803"/>
      <c r="V15" s="797"/>
      <c r="X15" s="835"/>
      <c r="Y15" s="516">
        <f t="shared" si="12"/>
        <v>4.5599999999999996</v>
      </c>
      <c r="Z15" s="504">
        <f t="shared" si="0"/>
        <v>1.0052910052910051E-2</v>
      </c>
      <c r="AA15" s="504">
        <v>2.6</v>
      </c>
      <c r="AB15" s="504">
        <f t="shared" si="1"/>
        <v>5.7319223985890649E-3</v>
      </c>
      <c r="AC15" s="504">
        <v>0.15</v>
      </c>
      <c r="AD15" s="505">
        <f t="shared" si="2"/>
        <v>3.3068783068783067E-4</v>
      </c>
      <c r="AE15" s="497"/>
      <c r="AF15" s="506">
        <f>0.95*4.8</f>
        <v>4.5599999999999996</v>
      </c>
      <c r="AG15" s="504">
        <f t="shared" si="3"/>
        <v>1.0052910052910051E-2</v>
      </c>
      <c r="AH15" s="504">
        <v>2.6</v>
      </c>
      <c r="AI15" s="504">
        <f t="shared" si="4"/>
        <v>5.7319223985890649E-3</v>
      </c>
      <c r="AJ15" s="504">
        <v>0.15</v>
      </c>
      <c r="AK15" s="505">
        <f t="shared" si="5"/>
        <v>3.3068783068783067E-4</v>
      </c>
      <c r="AL15" s="497"/>
      <c r="AM15" s="507">
        <f t="shared" si="6"/>
        <v>1.005291005291005E-2</v>
      </c>
      <c r="AN15" s="508">
        <f t="shared" si="7"/>
        <v>5.7319223985890649E-3</v>
      </c>
      <c r="AO15" s="509">
        <f t="shared" si="8"/>
        <v>3.3068783068783067E-4</v>
      </c>
      <c r="AP15" s="497"/>
      <c r="AQ15" s="510">
        <f t="shared" si="9"/>
        <v>0</v>
      </c>
      <c r="AR15" s="511">
        <f t="shared" si="10"/>
        <v>0</v>
      </c>
      <c r="AS15" s="512">
        <f t="shared" si="11"/>
        <v>0</v>
      </c>
    </row>
    <row r="16" spans="1:45" s="254" customFormat="1" ht="30" customHeight="1">
      <c r="A16" s="269" t="s">
        <v>284</v>
      </c>
      <c r="B16" s="824"/>
      <c r="C16" s="825"/>
      <c r="D16" s="825"/>
      <c r="E16" s="825"/>
      <c r="F16" s="826"/>
      <c r="G16" s="801"/>
      <c r="H16" s="802"/>
      <c r="I16" s="802"/>
      <c r="J16" s="802"/>
      <c r="K16" s="802"/>
      <c r="L16" s="803"/>
      <c r="M16" s="801"/>
      <c r="N16" s="802"/>
      <c r="O16" s="802"/>
      <c r="P16" s="802"/>
      <c r="Q16" s="803"/>
      <c r="R16" s="804"/>
      <c r="S16" s="805"/>
      <c r="T16" s="805"/>
      <c r="U16" s="806"/>
      <c r="V16" s="796" t="s">
        <v>285</v>
      </c>
      <c r="X16" s="551" t="s">
        <v>284</v>
      </c>
      <c r="Y16" s="516">
        <f t="shared" si="12"/>
        <v>4.5599999999999996</v>
      </c>
      <c r="Z16" s="504">
        <f t="shared" si="0"/>
        <v>1.0052910052910051E-2</v>
      </c>
      <c r="AA16" s="504">
        <v>2.6</v>
      </c>
      <c r="AB16" s="504">
        <f t="shared" si="1"/>
        <v>5.7319223985890649E-3</v>
      </c>
      <c r="AC16" s="504">
        <v>0.15</v>
      </c>
      <c r="AD16" s="505">
        <f t="shared" si="2"/>
        <v>3.3068783068783067E-4</v>
      </c>
      <c r="AE16" s="497"/>
      <c r="AF16" s="506">
        <f>0.95*4.8</f>
        <v>4.5599999999999996</v>
      </c>
      <c r="AG16" s="504">
        <f t="shared" si="3"/>
        <v>1.0052910052910051E-2</v>
      </c>
      <c r="AH16" s="504">
        <v>2.6</v>
      </c>
      <c r="AI16" s="504">
        <f t="shared" si="4"/>
        <v>5.7319223985890649E-3</v>
      </c>
      <c r="AJ16" s="504">
        <v>0.15</v>
      </c>
      <c r="AK16" s="505">
        <f t="shared" si="5"/>
        <v>3.3068783068783067E-4</v>
      </c>
      <c r="AL16" s="497"/>
      <c r="AM16" s="507">
        <f t="shared" si="6"/>
        <v>1.005291005291005E-2</v>
      </c>
      <c r="AN16" s="508">
        <f t="shared" si="7"/>
        <v>5.7319223985890649E-3</v>
      </c>
      <c r="AO16" s="509">
        <f t="shared" si="8"/>
        <v>3.3068783068783067E-4</v>
      </c>
      <c r="AP16" s="497"/>
      <c r="AQ16" s="510">
        <f t="shared" si="9"/>
        <v>0</v>
      </c>
      <c r="AR16" s="511">
        <f t="shared" si="10"/>
        <v>0</v>
      </c>
      <c r="AS16" s="512">
        <f t="shared" si="11"/>
        <v>0</v>
      </c>
    </row>
    <row r="17" spans="1:45" s="254" customFormat="1" ht="30" customHeight="1" thickBot="1">
      <c r="A17" s="280" t="s">
        <v>286</v>
      </c>
      <c r="B17" s="827"/>
      <c r="C17" s="828"/>
      <c r="D17" s="828"/>
      <c r="E17" s="828"/>
      <c r="F17" s="829"/>
      <c r="G17" s="831"/>
      <c r="H17" s="832"/>
      <c r="I17" s="832"/>
      <c r="J17" s="832"/>
      <c r="K17" s="832"/>
      <c r="L17" s="833"/>
      <c r="M17" s="831"/>
      <c r="N17" s="832"/>
      <c r="O17" s="832"/>
      <c r="P17" s="832"/>
      <c r="Q17" s="833"/>
      <c r="R17" s="837" t="s">
        <v>287</v>
      </c>
      <c r="S17" s="838"/>
      <c r="T17" s="838"/>
      <c r="U17" s="839"/>
      <c r="V17" s="836"/>
      <c r="X17" s="281" t="s">
        <v>286</v>
      </c>
      <c r="Y17" s="516">
        <f t="shared" si="12"/>
        <v>4.5599999999999996</v>
      </c>
      <c r="Z17" s="517">
        <f t="shared" si="0"/>
        <v>1.0052910052910051E-2</v>
      </c>
      <c r="AA17" s="517">
        <v>2.6</v>
      </c>
      <c r="AB17" s="517">
        <f t="shared" si="1"/>
        <v>5.7319223985890649E-3</v>
      </c>
      <c r="AC17" s="517">
        <v>0.15</v>
      </c>
      <c r="AD17" s="518">
        <f t="shared" si="2"/>
        <v>3.3068783068783067E-4</v>
      </c>
      <c r="AE17" s="497"/>
      <c r="AF17" s="519">
        <f>0.95*4.8</f>
        <v>4.5599999999999996</v>
      </c>
      <c r="AG17" s="517">
        <f t="shared" si="3"/>
        <v>1.0052910052910051E-2</v>
      </c>
      <c r="AH17" s="517">
        <v>2.6</v>
      </c>
      <c r="AI17" s="517">
        <f t="shared" si="4"/>
        <v>5.7319223985890649E-3</v>
      </c>
      <c r="AJ17" s="517">
        <v>0.15</v>
      </c>
      <c r="AK17" s="518">
        <f t="shared" si="5"/>
        <v>3.3068783068783067E-4</v>
      </c>
      <c r="AL17" s="497"/>
      <c r="AM17" s="520">
        <f t="shared" si="6"/>
        <v>1.005291005291005E-2</v>
      </c>
      <c r="AN17" s="521">
        <f t="shared" si="7"/>
        <v>5.7319223985890649E-3</v>
      </c>
      <c r="AO17" s="522">
        <f t="shared" si="8"/>
        <v>3.3068783068783067E-4</v>
      </c>
      <c r="AP17" s="497"/>
      <c r="AQ17" s="523">
        <f t="shared" si="9"/>
        <v>0</v>
      </c>
      <c r="AR17" s="524">
        <f t="shared" si="10"/>
        <v>0</v>
      </c>
      <c r="AS17" s="525">
        <f t="shared" si="11"/>
        <v>0</v>
      </c>
    </row>
    <row r="18" spans="1:45" s="282" customFormat="1" ht="6.75" customHeight="1" thickTop="1"/>
    <row r="19" spans="1:45" s="282" customFormat="1">
      <c r="A19" s="282" t="s">
        <v>288</v>
      </c>
    </row>
    <row r="20" spans="1:45">
      <c r="A20" s="282" t="s">
        <v>289</v>
      </c>
      <c r="AF20" s="283"/>
    </row>
    <row r="21" spans="1:45" s="282" customFormat="1">
      <c r="A21" s="282" t="s">
        <v>290</v>
      </c>
    </row>
    <row r="22" spans="1:45" s="282" customFormat="1">
      <c r="A22" s="282" t="s">
        <v>291</v>
      </c>
    </row>
    <row r="23" spans="1:45" s="284" customFormat="1">
      <c r="A23" s="282" t="s">
        <v>292</v>
      </c>
    </row>
    <row r="24" spans="1:45" ht="5.25" customHeight="1"/>
    <row r="25" spans="1:45" s="284" customFormat="1">
      <c r="A25" s="282"/>
      <c r="F25" s="285"/>
      <c r="G25" s="820" t="s">
        <v>293</v>
      </c>
      <c r="J25" s="286"/>
      <c r="K25" s="820" t="s">
        <v>294</v>
      </c>
      <c r="N25" s="287"/>
      <c r="O25" s="821" t="s">
        <v>295</v>
      </c>
      <c r="R25" s="288"/>
      <c r="S25" s="289"/>
      <c r="T25" s="550" t="s">
        <v>296</v>
      </c>
      <c r="U25" s="283"/>
      <c r="V25" s="283"/>
      <c r="Y25" s="286"/>
      <c r="Z25" s="820" t="s">
        <v>294</v>
      </c>
      <c r="AC25" s="287"/>
      <c r="AD25" s="821" t="s">
        <v>295</v>
      </c>
    </row>
    <row r="26" spans="1:45" s="284" customFormat="1" ht="8.25" customHeight="1">
      <c r="A26" s="282"/>
      <c r="F26" s="291"/>
      <c r="G26" s="820"/>
      <c r="J26" s="292"/>
      <c r="K26" s="820"/>
      <c r="N26" s="293"/>
      <c r="O26" s="821"/>
      <c r="R26" s="294"/>
      <c r="S26" s="295"/>
      <c r="T26" s="296"/>
      <c r="U26" s="283"/>
      <c r="V26" s="283"/>
      <c r="Y26" s="292"/>
      <c r="Z26" s="820"/>
      <c r="AC26" s="293"/>
      <c r="AD26" s="821"/>
    </row>
    <row r="27" spans="1:45" s="284" customFormat="1">
      <c r="A27" s="282"/>
    </row>
    <row r="28" spans="1:45" s="298" customFormat="1">
      <c r="A28" s="297"/>
    </row>
    <row r="29" spans="1:45" s="298" customFormat="1">
      <c r="A29" s="297"/>
    </row>
    <row r="30" spans="1:45" s="298" customFormat="1">
      <c r="A30" s="297"/>
    </row>
    <row r="31" spans="1:45" s="298" customFormat="1">
      <c r="A31" s="297"/>
    </row>
    <row r="32" spans="1:45" s="298" customFormat="1">
      <c r="A32" s="297"/>
    </row>
    <row r="33" spans="1:1" s="298" customFormat="1">
      <c r="A33" s="297"/>
    </row>
    <row r="34" spans="1:1" s="298" customFormat="1">
      <c r="A34" s="297"/>
    </row>
    <row r="35" spans="1:1" s="298" customFormat="1">
      <c r="A35" s="297"/>
    </row>
    <row r="36" spans="1:1" s="298" customFormat="1">
      <c r="A36" s="297"/>
    </row>
    <row r="37" spans="1:1" s="298" customFormat="1">
      <c r="A37" s="297"/>
    </row>
    <row r="38" spans="1:1" s="298" customFormat="1">
      <c r="A38" s="297"/>
    </row>
    <row r="39" spans="1:1" s="298" customFormat="1">
      <c r="A39" s="297"/>
    </row>
    <row r="40" spans="1:1" s="298" customFormat="1">
      <c r="A40" s="297"/>
    </row>
    <row r="41" spans="1:1" s="298" customFormat="1">
      <c r="A41" s="297"/>
    </row>
    <row r="42" spans="1:1" s="298" customFormat="1">
      <c r="A42" s="297"/>
    </row>
    <row r="43" spans="1:1" s="298" customFormat="1">
      <c r="A43" s="297"/>
    </row>
    <row r="44" spans="1:1" s="298" customFormat="1">
      <c r="A44" s="297"/>
    </row>
    <row r="45" spans="1:1" s="298" customFormat="1">
      <c r="A45" s="297"/>
    </row>
    <row r="46" spans="1:1" s="298" customFormat="1">
      <c r="A46" s="297"/>
    </row>
    <row r="47" spans="1:1" s="298" customFormat="1">
      <c r="A47" s="297"/>
    </row>
    <row r="48" spans="1:1" s="298" customFormat="1">
      <c r="A48" s="297"/>
    </row>
    <row r="49" spans="1:1" s="298" customFormat="1">
      <c r="A49" s="297"/>
    </row>
    <row r="50" spans="1:1" s="298" customFormat="1">
      <c r="A50" s="297"/>
    </row>
    <row r="51" spans="1:1" s="298" customFormat="1">
      <c r="A51" s="297"/>
    </row>
    <row r="52" spans="1:1" s="298" customFormat="1">
      <c r="A52" s="297"/>
    </row>
    <row r="53" spans="1:1" s="298" customFormat="1">
      <c r="A53" s="297"/>
    </row>
    <row r="54" spans="1:1" s="298" customFormat="1">
      <c r="A54" s="297"/>
    </row>
    <row r="55" spans="1:1" s="298" customFormat="1">
      <c r="A55" s="297"/>
    </row>
    <row r="56" spans="1:1" s="298" customFormat="1">
      <c r="A56" s="297"/>
    </row>
    <row r="57" spans="1:1" s="298" customFormat="1">
      <c r="A57" s="297"/>
    </row>
    <row r="58" spans="1:1" s="298" customFormat="1">
      <c r="A58" s="297"/>
    </row>
    <row r="59" spans="1:1" s="298" customFormat="1">
      <c r="A59" s="297"/>
    </row>
    <row r="60" spans="1:1" s="298" customFormat="1">
      <c r="A60" s="297"/>
    </row>
    <row r="61" spans="1:1" s="298" customFormat="1">
      <c r="A61" s="297"/>
    </row>
    <row r="62" spans="1:1" s="298" customFormat="1">
      <c r="A62" s="297"/>
    </row>
    <row r="63" spans="1:1" s="298" customFormat="1">
      <c r="A63" s="297"/>
    </row>
    <row r="64" spans="1:1" s="298" customFormat="1">
      <c r="A64" s="297"/>
    </row>
    <row r="65" spans="1:1" s="298" customFormat="1">
      <c r="A65" s="297"/>
    </row>
    <row r="66" spans="1:1" s="298" customFormat="1">
      <c r="A66" s="297"/>
    </row>
    <row r="67" spans="1:1" s="298" customFormat="1">
      <c r="A67" s="297"/>
    </row>
    <row r="68" spans="1:1" s="298" customFormat="1">
      <c r="A68" s="297"/>
    </row>
    <row r="69" spans="1:1" s="298" customFormat="1">
      <c r="A69" s="297"/>
    </row>
    <row r="70" spans="1:1" s="298" customFormat="1">
      <c r="A70" s="297"/>
    </row>
    <row r="71" spans="1:1" s="298" customFormat="1">
      <c r="A71" s="297"/>
    </row>
    <row r="72" spans="1:1" s="298" customFormat="1">
      <c r="A72" s="297"/>
    </row>
    <row r="73" spans="1:1" s="298" customFormat="1">
      <c r="A73" s="297"/>
    </row>
    <row r="74" spans="1:1" s="298" customFormat="1">
      <c r="A74" s="297"/>
    </row>
    <row r="75" spans="1:1" s="298" customFormat="1">
      <c r="A75" s="297"/>
    </row>
    <row r="76" spans="1:1" s="298" customFormat="1">
      <c r="A76" s="297"/>
    </row>
    <row r="77" spans="1:1" s="298" customFormat="1">
      <c r="A77" s="297"/>
    </row>
    <row r="78" spans="1:1" s="298" customFormat="1">
      <c r="A78" s="297"/>
    </row>
    <row r="79" spans="1:1" s="298" customFormat="1">
      <c r="A79" s="297"/>
    </row>
    <row r="80" spans="1:1" s="298" customFormat="1">
      <c r="A80" s="297"/>
    </row>
    <row r="81" spans="1:1" s="298" customFormat="1">
      <c r="A81" s="297"/>
    </row>
    <row r="82" spans="1:1" s="298" customFormat="1">
      <c r="A82" s="297"/>
    </row>
    <row r="83" spans="1:1" s="298" customFormat="1">
      <c r="A83" s="297"/>
    </row>
    <row r="84" spans="1:1" s="298" customFormat="1">
      <c r="A84" s="297"/>
    </row>
    <row r="85" spans="1:1" s="298" customFormat="1">
      <c r="A85" s="297"/>
    </row>
    <row r="86" spans="1:1" s="298" customFormat="1">
      <c r="A86" s="297"/>
    </row>
    <row r="87" spans="1:1" s="298" customFormat="1">
      <c r="A87" s="297"/>
    </row>
    <row r="88" spans="1:1" s="298" customFormat="1">
      <c r="A88" s="297"/>
    </row>
    <row r="89" spans="1:1" s="298" customFormat="1">
      <c r="A89" s="297"/>
    </row>
    <row r="90" spans="1:1" s="298" customFormat="1">
      <c r="A90" s="297"/>
    </row>
    <row r="91" spans="1:1" s="298" customFormat="1">
      <c r="A91" s="297"/>
    </row>
    <row r="92" spans="1:1" s="298" customFormat="1">
      <c r="A92" s="297"/>
    </row>
    <row r="93" spans="1:1" s="298" customFormat="1">
      <c r="A93" s="297"/>
    </row>
    <row r="94" spans="1:1" s="298" customFormat="1">
      <c r="A94" s="297"/>
    </row>
    <row r="95" spans="1:1" s="298" customFormat="1">
      <c r="A95" s="297"/>
    </row>
    <row r="96" spans="1:1" s="298" customFormat="1">
      <c r="A96" s="297"/>
    </row>
    <row r="97" spans="1:1" s="298" customFormat="1">
      <c r="A97" s="297"/>
    </row>
    <row r="98" spans="1:1" s="298" customFormat="1">
      <c r="A98" s="297"/>
    </row>
    <row r="99" spans="1:1" s="298" customFormat="1">
      <c r="A99" s="297"/>
    </row>
    <row r="100" spans="1:1" s="298" customFormat="1">
      <c r="A100" s="297"/>
    </row>
    <row r="101" spans="1:1" s="298" customFormat="1">
      <c r="A101" s="297"/>
    </row>
    <row r="102" spans="1:1" s="298" customFormat="1">
      <c r="A102" s="297"/>
    </row>
    <row r="103" spans="1:1" s="298" customFormat="1">
      <c r="A103" s="297"/>
    </row>
    <row r="104" spans="1:1" s="298" customFormat="1">
      <c r="A104" s="297"/>
    </row>
    <row r="105" spans="1:1" s="298" customFormat="1">
      <c r="A105" s="297"/>
    </row>
    <row r="106" spans="1:1" s="298" customFormat="1">
      <c r="A106" s="297"/>
    </row>
    <row r="107" spans="1:1" s="298" customFormat="1">
      <c r="A107" s="297"/>
    </row>
    <row r="108" spans="1:1" s="298" customFormat="1">
      <c r="A108" s="297"/>
    </row>
    <row r="109" spans="1:1" s="298" customFormat="1">
      <c r="A109" s="297"/>
    </row>
    <row r="110" spans="1:1" s="298" customFormat="1">
      <c r="A110" s="297"/>
    </row>
    <row r="111" spans="1:1" s="298" customFormat="1">
      <c r="A111" s="297"/>
    </row>
    <row r="112" spans="1:1" s="298" customFormat="1">
      <c r="A112" s="297"/>
    </row>
    <row r="113" spans="1:1" s="298" customFormat="1">
      <c r="A113" s="297"/>
    </row>
    <row r="114" spans="1:1" s="298" customFormat="1">
      <c r="A114" s="297"/>
    </row>
    <row r="115" spans="1:1" s="298" customFormat="1">
      <c r="A115" s="297"/>
    </row>
    <row r="116" spans="1:1" s="298" customFormat="1">
      <c r="A116" s="297"/>
    </row>
    <row r="117" spans="1:1" s="298" customFormat="1">
      <c r="A117" s="297"/>
    </row>
    <row r="118" spans="1:1" s="298" customFormat="1">
      <c r="A118" s="297"/>
    </row>
    <row r="119" spans="1:1" s="298" customFormat="1">
      <c r="A119" s="297"/>
    </row>
    <row r="120" spans="1:1" s="298" customFormat="1">
      <c r="A120" s="297"/>
    </row>
    <row r="121" spans="1:1" s="298" customFormat="1">
      <c r="A121" s="297"/>
    </row>
    <row r="122" spans="1:1" s="298" customFormat="1">
      <c r="A122" s="297"/>
    </row>
    <row r="123" spans="1:1" s="298" customFormat="1">
      <c r="A123" s="297"/>
    </row>
    <row r="124" spans="1:1" s="298" customFormat="1">
      <c r="A124" s="297"/>
    </row>
    <row r="125" spans="1:1" s="298" customFormat="1">
      <c r="A125" s="297"/>
    </row>
    <row r="126" spans="1:1" s="298" customFormat="1">
      <c r="A126" s="297"/>
    </row>
    <row r="127" spans="1:1" s="298" customFormat="1">
      <c r="A127" s="297"/>
    </row>
    <row r="128" spans="1:1" s="298" customFormat="1">
      <c r="A128" s="297"/>
    </row>
    <row r="129" spans="1:1" s="298" customFormat="1">
      <c r="A129" s="297"/>
    </row>
    <row r="130" spans="1:1" s="298" customFormat="1">
      <c r="A130" s="297"/>
    </row>
    <row r="131" spans="1:1" s="298" customFormat="1">
      <c r="A131" s="297"/>
    </row>
    <row r="132" spans="1:1" s="298" customFormat="1">
      <c r="A132" s="297"/>
    </row>
    <row r="133" spans="1:1" s="298" customFormat="1">
      <c r="A133" s="297"/>
    </row>
    <row r="134" spans="1:1" s="298" customFormat="1">
      <c r="A134" s="297"/>
    </row>
    <row r="135" spans="1:1" s="298" customFormat="1">
      <c r="A135" s="297"/>
    </row>
    <row r="136" spans="1:1" s="298" customFormat="1">
      <c r="A136" s="297"/>
    </row>
    <row r="137" spans="1:1" s="298" customFormat="1">
      <c r="A137" s="297"/>
    </row>
    <row r="138" spans="1:1" s="298" customFormat="1">
      <c r="A138" s="297"/>
    </row>
    <row r="139" spans="1:1" s="298" customFormat="1">
      <c r="A139" s="297"/>
    </row>
    <row r="140" spans="1:1" s="298" customFormat="1">
      <c r="A140" s="297"/>
    </row>
    <row r="141" spans="1:1" s="298" customFormat="1">
      <c r="A141" s="297"/>
    </row>
    <row r="142" spans="1:1" s="298" customFormat="1">
      <c r="A142" s="297"/>
    </row>
    <row r="143" spans="1:1" s="298" customFormat="1">
      <c r="A143" s="297"/>
    </row>
    <row r="144" spans="1:1" s="298" customFormat="1">
      <c r="A144" s="297"/>
    </row>
    <row r="145" spans="1:1" s="298" customFormat="1">
      <c r="A145" s="297"/>
    </row>
    <row r="146" spans="1:1" s="298" customFormat="1">
      <c r="A146" s="297"/>
    </row>
    <row r="147" spans="1:1" s="237" customFormat="1">
      <c r="A147" s="236"/>
    </row>
    <row r="148" spans="1:1" s="237" customFormat="1">
      <c r="A148" s="236"/>
    </row>
    <row r="149" spans="1:1" s="237" customFormat="1">
      <c r="A149" s="236"/>
    </row>
    <row r="150" spans="1:1" s="237" customFormat="1">
      <c r="A150" s="236"/>
    </row>
    <row r="151" spans="1:1" s="237" customFormat="1">
      <c r="A151" s="236"/>
    </row>
    <row r="152" spans="1:1" s="237" customFormat="1">
      <c r="A152" s="236"/>
    </row>
    <row r="153" spans="1:1" s="237" customFormat="1">
      <c r="A153" s="236"/>
    </row>
    <row r="154" spans="1:1" s="237" customFormat="1">
      <c r="A154" s="236"/>
    </row>
    <row r="155" spans="1:1" s="237" customFormat="1">
      <c r="A155" s="236"/>
    </row>
    <row r="156" spans="1:1" s="237" customFormat="1">
      <c r="A156" s="236"/>
    </row>
    <row r="157" spans="1:1" s="237" customFormat="1">
      <c r="A157" s="236"/>
    </row>
    <row r="158" spans="1:1" s="237" customFormat="1">
      <c r="A158" s="236"/>
    </row>
    <row r="159" spans="1:1" s="237" customFormat="1">
      <c r="A159" s="236"/>
    </row>
    <row r="160" spans="1:1" s="237" customFormat="1">
      <c r="A160" s="236"/>
    </row>
    <row r="161" spans="1:1" s="237" customFormat="1">
      <c r="A161" s="236"/>
    </row>
    <row r="162" spans="1:1" s="237" customFormat="1">
      <c r="A162" s="236"/>
    </row>
    <row r="163" spans="1:1" s="237" customFormat="1">
      <c r="A163" s="236"/>
    </row>
    <row r="164" spans="1:1" s="237" customFormat="1">
      <c r="A164" s="236"/>
    </row>
    <row r="165" spans="1:1" s="237" customFormat="1">
      <c r="A165" s="236"/>
    </row>
    <row r="166" spans="1:1" s="237" customFormat="1">
      <c r="A166" s="236"/>
    </row>
    <row r="167" spans="1:1" s="237" customFormat="1">
      <c r="A167" s="236"/>
    </row>
    <row r="168" spans="1:1" s="237" customFormat="1">
      <c r="A168" s="236"/>
    </row>
    <row r="169" spans="1:1" s="237" customFormat="1">
      <c r="A169" s="236"/>
    </row>
    <row r="170" spans="1:1" s="237" customFormat="1">
      <c r="A170" s="236"/>
    </row>
    <row r="171" spans="1:1" s="237" customFormat="1">
      <c r="A171" s="236"/>
    </row>
    <row r="172" spans="1:1" s="237" customFormat="1">
      <c r="A172" s="236"/>
    </row>
    <row r="173" spans="1:1" s="237" customFormat="1">
      <c r="A173" s="236"/>
    </row>
    <row r="174" spans="1:1" s="237" customFormat="1">
      <c r="A174" s="236"/>
    </row>
    <row r="175" spans="1:1" s="237" customFormat="1">
      <c r="A175" s="236"/>
    </row>
    <row r="176" spans="1:1" s="237" customFormat="1">
      <c r="A176" s="236"/>
    </row>
    <row r="177" spans="1:1" s="237" customFormat="1">
      <c r="A177" s="236"/>
    </row>
    <row r="178" spans="1:1" s="237" customFormat="1">
      <c r="A178" s="236"/>
    </row>
    <row r="179" spans="1:1" s="237" customFormat="1">
      <c r="A179" s="236"/>
    </row>
    <row r="180" spans="1:1" s="237" customFormat="1">
      <c r="A180" s="236"/>
    </row>
    <row r="181" spans="1:1" s="237" customFormat="1">
      <c r="A181" s="236"/>
    </row>
    <row r="182" spans="1:1" s="237" customFormat="1">
      <c r="A182" s="236"/>
    </row>
    <row r="183" spans="1:1" s="237" customFormat="1">
      <c r="A183" s="236"/>
    </row>
    <row r="184" spans="1:1" s="237" customFormat="1">
      <c r="A184" s="236"/>
    </row>
    <row r="185" spans="1:1" s="237" customFormat="1">
      <c r="A185" s="236"/>
    </row>
    <row r="186" spans="1:1" s="237" customFormat="1">
      <c r="A186" s="236"/>
    </row>
    <row r="187" spans="1:1" s="237" customFormat="1">
      <c r="A187" s="236"/>
    </row>
    <row r="188" spans="1:1" s="237" customFormat="1">
      <c r="A188" s="236"/>
    </row>
    <row r="189" spans="1:1" s="237" customFormat="1">
      <c r="A189" s="236"/>
    </row>
    <row r="190" spans="1:1" s="237" customFormat="1">
      <c r="A190" s="236"/>
    </row>
    <row r="191" spans="1:1" s="237" customFormat="1">
      <c r="A191" s="236"/>
    </row>
    <row r="192" spans="1:1" s="237" customFormat="1">
      <c r="A192" s="236"/>
    </row>
    <row r="193" spans="1:1" s="237" customFormat="1">
      <c r="A193" s="236"/>
    </row>
    <row r="194" spans="1:1" s="237" customFormat="1">
      <c r="A194" s="236"/>
    </row>
    <row r="195" spans="1:1" s="237" customFormat="1">
      <c r="A195" s="236"/>
    </row>
    <row r="196" spans="1:1" s="237" customFormat="1">
      <c r="A196" s="236"/>
    </row>
    <row r="197" spans="1:1" s="237" customFormat="1">
      <c r="A197" s="236"/>
    </row>
    <row r="198" spans="1:1" s="237" customFormat="1">
      <c r="A198" s="236"/>
    </row>
    <row r="199" spans="1:1" s="237" customFormat="1">
      <c r="A199" s="236"/>
    </row>
    <row r="200" spans="1:1" s="237" customFormat="1">
      <c r="A200" s="236"/>
    </row>
    <row r="201" spans="1:1" s="237" customFormat="1">
      <c r="A201" s="236"/>
    </row>
    <row r="202" spans="1:1" s="237" customFormat="1">
      <c r="A202" s="236"/>
    </row>
    <row r="203" spans="1:1" s="237" customFormat="1">
      <c r="A203" s="236"/>
    </row>
    <row r="204" spans="1:1" s="237" customFormat="1">
      <c r="A204" s="236"/>
    </row>
    <row r="205" spans="1:1" s="237" customFormat="1">
      <c r="A205" s="236"/>
    </row>
    <row r="206" spans="1:1" s="237" customFormat="1">
      <c r="A206" s="236"/>
    </row>
    <row r="207" spans="1:1" s="237" customFormat="1">
      <c r="A207" s="236"/>
    </row>
    <row r="208" spans="1:1" s="237" customFormat="1">
      <c r="A208" s="236"/>
    </row>
    <row r="209" spans="1:1" s="237" customFormat="1">
      <c r="A209" s="236"/>
    </row>
    <row r="210" spans="1:1" s="237" customFormat="1">
      <c r="A210" s="236"/>
    </row>
    <row r="211" spans="1:1" s="237" customFormat="1">
      <c r="A211" s="236"/>
    </row>
    <row r="212" spans="1:1" s="237" customFormat="1">
      <c r="A212" s="236"/>
    </row>
    <row r="213" spans="1:1" s="237" customFormat="1">
      <c r="A213" s="236"/>
    </row>
    <row r="214" spans="1:1" s="237" customFormat="1">
      <c r="A214" s="236"/>
    </row>
    <row r="215" spans="1:1" s="237" customFormat="1">
      <c r="A215" s="236"/>
    </row>
    <row r="216" spans="1:1" s="237" customFormat="1">
      <c r="A216" s="236"/>
    </row>
    <row r="217" spans="1:1" s="237" customFormat="1">
      <c r="A217" s="236"/>
    </row>
    <row r="218" spans="1:1" s="237" customFormat="1">
      <c r="A218" s="236"/>
    </row>
    <row r="219" spans="1:1" s="237" customFormat="1">
      <c r="A219" s="236"/>
    </row>
    <row r="220" spans="1:1" s="237" customFormat="1">
      <c r="A220" s="236"/>
    </row>
    <row r="221" spans="1:1" s="237" customFormat="1">
      <c r="A221" s="236"/>
    </row>
    <row r="222" spans="1:1" s="237" customFormat="1">
      <c r="A222" s="236"/>
    </row>
    <row r="223" spans="1:1" s="237" customFormat="1">
      <c r="A223" s="236"/>
    </row>
    <row r="224" spans="1:1" s="237" customFormat="1">
      <c r="A224" s="236"/>
    </row>
    <row r="225" spans="1:1" s="237" customFormat="1">
      <c r="A225" s="236"/>
    </row>
    <row r="226" spans="1:1" s="237" customFormat="1">
      <c r="A226" s="236"/>
    </row>
    <row r="227" spans="1:1" s="237" customFormat="1">
      <c r="A227" s="236"/>
    </row>
    <row r="228" spans="1:1" s="237" customFormat="1">
      <c r="A228" s="236"/>
    </row>
    <row r="229" spans="1:1" s="237" customFormat="1">
      <c r="A229" s="236"/>
    </row>
    <row r="230" spans="1:1" s="237" customFormat="1">
      <c r="A230" s="236"/>
    </row>
    <row r="231" spans="1:1" s="237" customFormat="1">
      <c r="A231" s="236"/>
    </row>
    <row r="232" spans="1:1" s="237" customFormat="1">
      <c r="A232" s="236"/>
    </row>
    <row r="233" spans="1:1" s="237" customFormat="1">
      <c r="A233" s="236"/>
    </row>
    <row r="234" spans="1:1" s="237" customFormat="1">
      <c r="A234" s="236"/>
    </row>
    <row r="235" spans="1:1" s="237" customFormat="1">
      <c r="A235" s="236"/>
    </row>
    <row r="236" spans="1:1" s="237" customFormat="1">
      <c r="A236" s="236"/>
    </row>
    <row r="237" spans="1:1" s="237" customFormat="1">
      <c r="A237" s="236"/>
    </row>
    <row r="238" spans="1:1" s="237" customFormat="1">
      <c r="A238" s="236"/>
    </row>
    <row r="239" spans="1:1" s="237" customFormat="1">
      <c r="A239" s="236"/>
    </row>
    <row r="240" spans="1:1" s="237" customFormat="1">
      <c r="A240" s="236"/>
    </row>
    <row r="241" spans="1:1" s="237" customFormat="1">
      <c r="A241" s="236"/>
    </row>
    <row r="242" spans="1:1" s="237" customFormat="1">
      <c r="A242" s="236"/>
    </row>
    <row r="243" spans="1:1" s="237" customFormat="1">
      <c r="A243" s="236"/>
    </row>
    <row r="244" spans="1:1" s="237" customFormat="1">
      <c r="A244" s="236"/>
    </row>
    <row r="245" spans="1:1" s="237" customFormat="1">
      <c r="A245" s="236"/>
    </row>
    <row r="246" spans="1:1" s="237" customFormat="1">
      <c r="A246" s="236"/>
    </row>
    <row r="247" spans="1:1" s="237" customFormat="1">
      <c r="A247" s="236"/>
    </row>
    <row r="248" spans="1:1" s="237" customFormat="1">
      <c r="A248" s="236"/>
    </row>
    <row r="249" spans="1:1" s="237" customFormat="1">
      <c r="A249" s="236"/>
    </row>
    <row r="250" spans="1:1" s="237" customFormat="1">
      <c r="A250" s="236"/>
    </row>
    <row r="251" spans="1:1" s="237" customFormat="1">
      <c r="A251" s="236"/>
    </row>
    <row r="252" spans="1:1" s="237" customFormat="1">
      <c r="A252" s="236"/>
    </row>
    <row r="253" spans="1:1" s="237" customFormat="1">
      <c r="A253" s="236"/>
    </row>
    <row r="254" spans="1:1" s="237" customFormat="1">
      <c r="A254" s="236"/>
    </row>
    <row r="255" spans="1:1" s="237" customFormat="1">
      <c r="A255" s="236"/>
    </row>
    <row r="256" spans="1:1" s="237" customFormat="1">
      <c r="A256" s="236"/>
    </row>
    <row r="257" spans="1:1" s="237" customFormat="1">
      <c r="A257" s="236"/>
    </row>
    <row r="258" spans="1:1" s="237" customFormat="1">
      <c r="A258" s="236"/>
    </row>
    <row r="259" spans="1:1" s="237" customFormat="1">
      <c r="A259" s="236"/>
    </row>
    <row r="260" spans="1:1" s="237" customFormat="1">
      <c r="A260" s="236"/>
    </row>
    <row r="261" spans="1:1" s="237" customFormat="1">
      <c r="A261" s="236"/>
    </row>
    <row r="262" spans="1:1" s="237" customFormat="1">
      <c r="A262" s="236"/>
    </row>
    <row r="263" spans="1:1" s="237" customFormat="1">
      <c r="A263" s="236"/>
    </row>
    <row r="264" spans="1:1" s="237" customFormat="1">
      <c r="A264" s="236"/>
    </row>
    <row r="265" spans="1:1" s="237" customFormat="1">
      <c r="A265" s="236"/>
    </row>
    <row r="266" spans="1:1" s="237" customFormat="1">
      <c r="A266" s="236"/>
    </row>
    <row r="267" spans="1:1" s="237" customFormat="1">
      <c r="A267" s="236"/>
    </row>
    <row r="268" spans="1:1" s="237" customFormat="1">
      <c r="A268" s="236"/>
    </row>
    <row r="269" spans="1:1" s="237" customFormat="1">
      <c r="A269" s="236"/>
    </row>
    <row r="270" spans="1:1" s="237" customFormat="1">
      <c r="A270" s="236"/>
    </row>
    <row r="271" spans="1:1" s="237" customFormat="1">
      <c r="A271" s="236"/>
    </row>
    <row r="272" spans="1:1" s="237" customFormat="1">
      <c r="A272" s="236"/>
    </row>
    <row r="273" spans="1:1" s="237" customFormat="1">
      <c r="A273" s="236"/>
    </row>
    <row r="274" spans="1:1" s="237" customFormat="1">
      <c r="A274" s="236"/>
    </row>
    <row r="275" spans="1:1" s="237" customFormat="1">
      <c r="A275" s="236"/>
    </row>
    <row r="276" spans="1:1" s="237" customFormat="1">
      <c r="A276" s="236"/>
    </row>
    <row r="277" spans="1:1" s="237" customFormat="1">
      <c r="A277" s="236"/>
    </row>
    <row r="278" spans="1:1" s="237" customFormat="1">
      <c r="A278" s="236"/>
    </row>
    <row r="279" spans="1:1" s="237" customFormat="1">
      <c r="A279" s="236"/>
    </row>
    <row r="280" spans="1:1" s="237" customFormat="1">
      <c r="A280" s="236"/>
    </row>
    <row r="281" spans="1:1" s="237" customFormat="1">
      <c r="A281" s="236"/>
    </row>
    <row r="282" spans="1:1" s="237" customFormat="1">
      <c r="A282" s="236"/>
    </row>
    <row r="283" spans="1:1" s="237" customFormat="1">
      <c r="A283" s="236"/>
    </row>
    <row r="284" spans="1:1" s="237" customFormat="1">
      <c r="A284" s="236"/>
    </row>
    <row r="285" spans="1:1" s="237" customFormat="1">
      <c r="A285" s="236"/>
    </row>
    <row r="286" spans="1:1" s="237" customFormat="1">
      <c r="A286" s="236"/>
    </row>
    <row r="287" spans="1:1" s="237" customFormat="1">
      <c r="A287" s="236"/>
    </row>
    <row r="288" spans="1:1" s="237" customFormat="1">
      <c r="A288" s="236"/>
    </row>
    <row r="289" spans="1:1" s="237" customFormat="1">
      <c r="A289" s="236"/>
    </row>
    <row r="290" spans="1:1" s="237" customFormat="1">
      <c r="A290" s="236"/>
    </row>
    <row r="291" spans="1:1" s="237" customFormat="1">
      <c r="A291" s="236"/>
    </row>
    <row r="292" spans="1:1" s="237" customFormat="1">
      <c r="A292" s="236"/>
    </row>
    <row r="293" spans="1:1" s="237" customFormat="1">
      <c r="A293" s="236"/>
    </row>
    <row r="294" spans="1:1" s="237" customFormat="1">
      <c r="A294" s="236"/>
    </row>
    <row r="295" spans="1:1" s="237" customFormat="1">
      <c r="A295" s="236"/>
    </row>
    <row r="296" spans="1:1" s="237" customFormat="1">
      <c r="A296" s="236"/>
    </row>
    <row r="297" spans="1:1" s="237" customFormat="1">
      <c r="A297" s="236"/>
    </row>
    <row r="298" spans="1:1" s="237" customFormat="1">
      <c r="A298" s="236"/>
    </row>
    <row r="299" spans="1:1" s="237" customFormat="1">
      <c r="A299" s="236"/>
    </row>
    <row r="300" spans="1:1" s="237" customFormat="1">
      <c r="A300" s="236"/>
    </row>
    <row r="301" spans="1:1" s="237" customFormat="1">
      <c r="A301" s="236"/>
    </row>
    <row r="302" spans="1:1" s="237" customFormat="1">
      <c r="A302" s="236"/>
    </row>
    <row r="303" spans="1:1" s="237" customFormat="1">
      <c r="A303" s="236"/>
    </row>
    <row r="304" spans="1:1" s="237" customFormat="1">
      <c r="A304" s="236"/>
    </row>
    <row r="305" spans="1:1" s="237" customFormat="1">
      <c r="A305" s="236"/>
    </row>
    <row r="306" spans="1:1" s="237" customFormat="1">
      <c r="A306" s="236"/>
    </row>
    <row r="307" spans="1:1" s="237" customFormat="1">
      <c r="A307" s="236"/>
    </row>
    <row r="308" spans="1:1" s="237" customFormat="1">
      <c r="A308" s="236"/>
    </row>
    <row r="309" spans="1:1" s="237" customFormat="1">
      <c r="A309" s="236"/>
    </row>
    <row r="310" spans="1:1" s="237" customFormat="1">
      <c r="A310" s="236"/>
    </row>
    <row r="311" spans="1:1" s="237" customFormat="1">
      <c r="A311" s="236"/>
    </row>
    <row r="312" spans="1:1" s="237" customFormat="1">
      <c r="A312" s="236"/>
    </row>
    <row r="313" spans="1:1" s="237" customFormat="1">
      <c r="A313" s="236"/>
    </row>
    <row r="314" spans="1:1" s="237" customFormat="1">
      <c r="A314" s="236"/>
    </row>
    <row r="315" spans="1:1" s="237" customFormat="1">
      <c r="A315" s="236"/>
    </row>
    <row r="316" spans="1:1" s="237" customFormat="1">
      <c r="A316" s="236"/>
    </row>
    <row r="317" spans="1:1" s="237" customFormat="1">
      <c r="A317" s="236"/>
    </row>
    <row r="318" spans="1:1" s="237" customFormat="1">
      <c r="A318" s="236"/>
    </row>
    <row r="319" spans="1:1" s="237" customFormat="1">
      <c r="A319" s="236"/>
    </row>
    <row r="320" spans="1:1" s="237" customFormat="1">
      <c r="A320" s="236"/>
    </row>
    <row r="321" spans="1:1" s="237" customFormat="1">
      <c r="A321" s="236"/>
    </row>
    <row r="322" spans="1:1" s="237" customFormat="1">
      <c r="A322" s="236"/>
    </row>
    <row r="323" spans="1:1" s="237" customFormat="1">
      <c r="A323" s="236"/>
    </row>
    <row r="324" spans="1:1" s="237" customFormat="1">
      <c r="A324" s="236"/>
    </row>
    <row r="325" spans="1:1" s="237" customFormat="1">
      <c r="A325" s="236"/>
    </row>
    <row r="326" spans="1:1" s="237" customFormat="1">
      <c r="A326" s="236"/>
    </row>
    <row r="327" spans="1:1" s="237" customFormat="1">
      <c r="A327" s="236"/>
    </row>
    <row r="328" spans="1:1" s="237" customFormat="1">
      <c r="A328" s="236"/>
    </row>
    <row r="329" spans="1:1" s="237" customFormat="1">
      <c r="A329" s="236"/>
    </row>
    <row r="330" spans="1:1" s="237" customFormat="1">
      <c r="A330" s="236"/>
    </row>
    <row r="331" spans="1:1" s="237" customFormat="1">
      <c r="A331" s="236"/>
    </row>
    <row r="332" spans="1:1" s="237" customFormat="1">
      <c r="A332" s="236"/>
    </row>
    <row r="333" spans="1:1" s="237" customFormat="1">
      <c r="A333" s="236"/>
    </row>
    <row r="334" spans="1:1" s="237" customFormat="1">
      <c r="A334" s="236"/>
    </row>
    <row r="335" spans="1:1" s="237" customFormat="1">
      <c r="A335" s="236"/>
    </row>
    <row r="336" spans="1:1" s="237" customFormat="1">
      <c r="A336" s="236"/>
    </row>
    <row r="337" spans="1:1" s="237" customFormat="1">
      <c r="A337" s="236"/>
    </row>
    <row r="338" spans="1:1" s="237" customFormat="1">
      <c r="A338" s="236"/>
    </row>
    <row r="339" spans="1:1" s="237" customFormat="1">
      <c r="A339" s="236"/>
    </row>
    <row r="340" spans="1:1" s="237" customFormat="1">
      <c r="A340" s="236"/>
    </row>
    <row r="341" spans="1:1" s="237" customFormat="1">
      <c r="A341" s="236"/>
    </row>
    <row r="342" spans="1:1" s="237" customFormat="1">
      <c r="A342" s="236"/>
    </row>
    <row r="343" spans="1:1" s="237" customFormat="1">
      <c r="A343" s="236"/>
    </row>
    <row r="344" spans="1:1" s="237" customFormat="1">
      <c r="A344" s="236"/>
    </row>
    <row r="345" spans="1:1" s="237" customFormat="1">
      <c r="A345" s="236"/>
    </row>
    <row r="346" spans="1:1" s="237" customFormat="1">
      <c r="A346" s="236"/>
    </row>
    <row r="347" spans="1:1" s="237" customFormat="1">
      <c r="A347" s="236"/>
    </row>
    <row r="348" spans="1:1" s="237" customFormat="1">
      <c r="A348" s="236"/>
    </row>
    <row r="349" spans="1:1" s="237" customFormat="1">
      <c r="A349" s="236"/>
    </row>
    <row r="350" spans="1:1" s="237" customFormat="1">
      <c r="A350" s="236"/>
    </row>
    <row r="351" spans="1:1" s="237" customFormat="1">
      <c r="A351" s="236"/>
    </row>
    <row r="352" spans="1:1" s="237" customFormat="1">
      <c r="A352" s="236"/>
    </row>
    <row r="353" spans="1:1" s="237" customFormat="1">
      <c r="A353" s="236"/>
    </row>
    <row r="354" spans="1:1" s="237" customFormat="1">
      <c r="A354" s="236"/>
    </row>
    <row r="355" spans="1:1" s="237" customFormat="1">
      <c r="A355" s="236"/>
    </row>
    <row r="356" spans="1:1" s="237" customFormat="1">
      <c r="A356" s="236"/>
    </row>
    <row r="357" spans="1:1" s="237" customFormat="1">
      <c r="A357" s="236"/>
    </row>
    <row r="358" spans="1:1" s="237" customFormat="1">
      <c r="A358" s="236"/>
    </row>
    <row r="359" spans="1:1" s="237" customFormat="1">
      <c r="A359" s="236"/>
    </row>
    <row r="360" spans="1:1" s="237" customFormat="1">
      <c r="A360" s="236"/>
    </row>
    <row r="361" spans="1:1" s="237" customFormat="1">
      <c r="A361" s="236"/>
    </row>
    <row r="362" spans="1:1" s="237" customFormat="1">
      <c r="A362" s="236"/>
    </row>
    <row r="363" spans="1:1" s="237" customFormat="1">
      <c r="A363" s="236"/>
    </row>
    <row r="364" spans="1:1" s="237" customFormat="1">
      <c r="A364" s="236"/>
    </row>
    <row r="365" spans="1:1" s="237" customFormat="1">
      <c r="A365" s="236"/>
    </row>
    <row r="366" spans="1:1" s="237" customFormat="1">
      <c r="A366" s="236"/>
    </row>
    <row r="367" spans="1:1" s="237" customFormat="1">
      <c r="A367" s="236"/>
    </row>
    <row r="368" spans="1:1" s="237" customFormat="1">
      <c r="A368" s="236"/>
    </row>
    <row r="369" spans="1:1" s="237" customFormat="1">
      <c r="A369" s="236"/>
    </row>
    <row r="370" spans="1:1" s="237" customFormat="1">
      <c r="A370" s="236"/>
    </row>
    <row r="371" spans="1:1" s="237" customFormat="1">
      <c r="A371" s="236"/>
    </row>
    <row r="372" spans="1:1" s="237" customFormat="1">
      <c r="A372" s="236"/>
    </row>
    <row r="373" spans="1:1" s="237" customFormat="1">
      <c r="A373" s="236"/>
    </row>
    <row r="374" spans="1:1" s="237" customFormat="1">
      <c r="A374" s="236"/>
    </row>
    <row r="375" spans="1:1" s="237" customFormat="1">
      <c r="A375" s="236"/>
    </row>
    <row r="376" spans="1:1" s="237" customFormat="1">
      <c r="A376" s="236"/>
    </row>
    <row r="377" spans="1:1" s="237" customFormat="1">
      <c r="A377" s="236"/>
    </row>
    <row r="378" spans="1:1" s="237" customFormat="1">
      <c r="A378" s="236"/>
    </row>
    <row r="379" spans="1:1" s="237" customFormat="1">
      <c r="A379" s="236"/>
    </row>
    <row r="380" spans="1:1" s="237" customFormat="1">
      <c r="A380" s="236"/>
    </row>
    <row r="381" spans="1:1" s="237" customFormat="1">
      <c r="A381" s="236"/>
    </row>
    <row r="382" spans="1:1" s="237" customFormat="1">
      <c r="A382" s="236"/>
    </row>
    <row r="383" spans="1:1" s="237" customFormat="1">
      <c r="A383" s="236"/>
    </row>
    <row r="384" spans="1:1" s="237" customFormat="1">
      <c r="A384" s="236"/>
    </row>
    <row r="385" spans="1:1" s="237" customFormat="1">
      <c r="A385" s="236"/>
    </row>
    <row r="386" spans="1:1" s="237" customFormat="1">
      <c r="A386" s="236"/>
    </row>
    <row r="387" spans="1:1" s="237" customFormat="1">
      <c r="A387" s="236"/>
    </row>
    <row r="388" spans="1:1" s="237" customFormat="1">
      <c r="A388" s="236"/>
    </row>
    <row r="389" spans="1:1" s="237" customFormat="1">
      <c r="A389" s="236"/>
    </row>
    <row r="390" spans="1:1" s="237" customFormat="1">
      <c r="A390" s="236"/>
    </row>
    <row r="391" spans="1:1" s="237" customFormat="1">
      <c r="A391" s="236"/>
    </row>
    <row r="392" spans="1:1" s="237" customFormat="1">
      <c r="A392" s="236"/>
    </row>
    <row r="393" spans="1:1" s="237" customFormat="1">
      <c r="A393" s="236"/>
    </row>
    <row r="394" spans="1:1" s="237" customFormat="1">
      <c r="A394" s="236"/>
    </row>
    <row r="395" spans="1:1" s="237" customFormat="1">
      <c r="A395" s="236"/>
    </row>
    <row r="396" spans="1:1" s="237" customFormat="1">
      <c r="A396" s="236"/>
    </row>
    <row r="397" spans="1:1" s="237" customFormat="1">
      <c r="A397" s="236"/>
    </row>
    <row r="398" spans="1:1" s="237" customFormat="1">
      <c r="A398" s="236"/>
    </row>
    <row r="399" spans="1:1" s="237" customFormat="1">
      <c r="A399" s="236"/>
    </row>
    <row r="400" spans="1:1" s="237" customFormat="1">
      <c r="A400" s="236"/>
    </row>
    <row r="401" spans="1:1" s="237" customFormat="1">
      <c r="A401" s="236"/>
    </row>
    <row r="402" spans="1:1" s="237" customFormat="1">
      <c r="A402" s="236"/>
    </row>
    <row r="403" spans="1:1" s="237" customFormat="1">
      <c r="A403" s="236"/>
    </row>
    <row r="404" spans="1:1" s="237" customFormat="1">
      <c r="A404" s="236"/>
    </row>
    <row r="405" spans="1:1" s="237" customFormat="1">
      <c r="A405" s="236"/>
    </row>
    <row r="406" spans="1:1" s="237" customFormat="1">
      <c r="A406" s="236"/>
    </row>
    <row r="407" spans="1:1" s="237" customFormat="1">
      <c r="A407" s="236"/>
    </row>
    <row r="408" spans="1:1" s="237" customFormat="1">
      <c r="A408" s="236"/>
    </row>
    <row r="409" spans="1:1" s="237" customFormat="1">
      <c r="A409" s="236"/>
    </row>
    <row r="410" spans="1:1" s="237" customFormat="1">
      <c r="A410" s="236"/>
    </row>
    <row r="411" spans="1:1" s="237" customFormat="1">
      <c r="A411" s="236"/>
    </row>
    <row r="412" spans="1:1" s="237" customFormat="1">
      <c r="A412" s="236"/>
    </row>
    <row r="413" spans="1:1" s="237" customFormat="1">
      <c r="A413" s="236"/>
    </row>
    <row r="414" spans="1:1" s="237" customFormat="1">
      <c r="A414" s="236"/>
    </row>
    <row r="415" spans="1:1" s="237" customFormat="1">
      <c r="A415" s="236"/>
    </row>
    <row r="416" spans="1:1" s="237" customFormat="1">
      <c r="A416" s="236"/>
    </row>
    <row r="417" spans="1:1" s="237" customFormat="1">
      <c r="A417" s="236"/>
    </row>
    <row r="418" spans="1:1" s="237" customFormat="1">
      <c r="A418" s="236"/>
    </row>
    <row r="419" spans="1:1" s="237" customFormat="1">
      <c r="A419" s="236"/>
    </row>
    <row r="420" spans="1:1" s="237" customFormat="1">
      <c r="A420" s="236"/>
    </row>
    <row r="421" spans="1:1" s="237" customFormat="1">
      <c r="A421" s="236"/>
    </row>
    <row r="422" spans="1:1" s="237" customFormat="1">
      <c r="A422" s="236"/>
    </row>
    <row r="423" spans="1:1" s="237" customFormat="1">
      <c r="A423" s="236"/>
    </row>
    <row r="424" spans="1:1" s="237" customFormat="1">
      <c r="A424" s="236"/>
    </row>
    <row r="425" spans="1:1" s="237" customFormat="1">
      <c r="A425" s="236"/>
    </row>
    <row r="426" spans="1:1" s="237" customFormat="1">
      <c r="A426" s="236"/>
    </row>
    <row r="427" spans="1:1" s="237" customFormat="1">
      <c r="A427" s="236"/>
    </row>
    <row r="428" spans="1:1" s="237" customFormat="1">
      <c r="A428" s="236"/>
    </row>
    <row r="429" spans="1:1" s="237" customFormat="1">
      <c r="A429" s="236"/>
    </row>
    <row r="430" spans="1:1" s="237" customFormat="1">
      <c r="A430" s="236"/>
    </row>
    <row r="431" spans="1:1" s="237" customFormat="1">
      <c r="A431" s="236"/>
    </row>
    <row r="432" spans="1:1" s="237" customFormat="1">
      <c r="A432" s="236"/>
    </row>
    <row r="433" spans="1:1" s="237" customFormat="1">
      <c r="A433" s="236"/>
    </row>
  </sheetData>
  <mergeCells count="52">
    <mergeCell ref="A2:V2"/>
    <mergeCell ref="Y2:AD2"/>
    <mergeCell ref="AF2:AK2"/>
    <mergeCell ref="AM2:AO2"/>
    <mergeCell ref="AQ2:AS2"/>
    <mergeCell ref="AJ3:AK3"/>
    <mergeCell ref="AQ3:AQ4"/>
    <mergeCell ref="AR3:AR4"/>
    <mergeCell ref="AS3:AS4"/>
    <mergeCell ref="Y3:Z3"/>
    <mergeCell ref="AA3:AB3"/>
    <mergeCell ref="AC3:AD3"/>
    <mergeCell ref="AF3:AG3"/>
    <mergeCell ref="AH3:AI3"/>
    <mergeCell ref="B5:F6"/>
    <mergeCell ref="G5:K5"/>
    <mergeCell ref="L5:N5"/>
    <mergeCell ref="O5:V5"/>
    <mergeCell ref="G6:K6"/>
    <mergeCell ref="L6:N6"/>
    <mergeCell ref="O6:V6"/>
    <mergeCell ref="G7:J7"/>
    <mergeCell ref="K7:N7"/>
    <mergeCell ref="O7:S7"/>
    <mergeCell ref="T7:V7"/>
    <mergeCell ref="S9:U10"/>
    <mergeCell ref="V9:V10"/>
    <mergeCell ref="J10:M10"/>
    <mergeCell ref="N10:R10"/>
    <mergeCell ref="J11:L11"/>
    <mergeCell ref="M11:Q13"/>
    <mergeCell ref="R11:T13"/>
    <mergeCell ref="V11:V13"/>
    <mergeCell ref="K8:N9"/>
    <mergeCell ref="O8:S8"/>
    <mergeCell ref="T8:V8"/>
    <mergeCell ref="G9:J9"/>
    <mergeCell ref="O9:R9"/>
    <mergeCell ref="G25:G26"/>
    <mergeCell ref="K25:K26"/>
    <mergeCell ref="O25:O26"/>
    <mergeCell ref="A14:A15"/>
    <mergeCell ref="B14:F17"/>
    <mergeCell ref="G14:L17"/>
    <mergeCell ref="M14:Q17"/>
    <mergeCell ref="Z25:Z26"/>
    <mergeCell ref="AD25:AD26"/>
    <mergeCell ref="X14:X15"/>
    <mergeCell ref="V16:V17"/>
    <mergeCell ref="R17:U17"/>
    <mergeCell ref="R14:U16"/>
    <mergeCell ref="V14:V15"/>
  </mergeCells>
  <printOptions horizontalCentered="1"/>
  <pageMargins left="0.56000000000000005" right="0.61" top="1.2303571428571429" bottom="0.70803571428571432" header="0.38" footer="0.5"/>
  <pageSetup scale="78" fitToWidth="2" orientation="landscape" r:id="rId1"/>
  <headerFooter alignWithMargins="0">
    <oddHeader>&amp;C
Table B-6
ARB and USEPA Off-Road Engine Standards
Sycamore to Peñasquitos 230 kV Transmission Line Project</oddHeader>
    <oddFooter xml:space="preserve">&amp;C
B-6
</oddFooter>
  </headerFooter>
  <colBreaks count="1" manualBreakCount="1">
    <brk id="23" min="1" max="2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0"/>
  <sheetViews>
    <sheetView view="pageLayout" topLeftCell="A4" zoomScale="60" zoomScaleNormal="75" zoomScalePageLayoutView="60" workbookViewId="0">
      <selection activeCell="E9" sqref="E9"/>
    </sheetView>
  </sheetViews>
  <sheetFormatPr defaultRowHeight="12.75"/>
  <cols>
    <col min="1" max="1" width="36.5703125" style="51" customWidth="1"/>
    <col min="2" max="2" width="28" style="51" customWidth="1"/>
    <col min="3" max="3" width="11.140625" style="51" bestFit="1" customWidth="1"/>
    <col min="4" max="4" width="10.140625" style="51" bestFit="1" customWidth="1"/>
    <col min="5" max="5" width="13.42578125" style="51" customWidth="1"/>
    <col min="6" max="6" width="12" style="51" customWidth="1"/>
    <col min="7" max="7" width="11.5703125" style="51" bestFit="1" customWidth="1"/>
    <col min="8" max="8" width="11.5703125" style="51" customWidth="1"/>
    <col min="9" max="9" width="12.140625" style="51" customWidth="1"/>
    <col min="10" max="11" width="9.28515625" style="51" bestFit="1" customWidth="1"/>
    <col min="12" max="14" width="11.42578125" style="51" customWidth="1"/>
    <col min="15" max="16384" width="9.140625" style="51"/>
  </cols>
  <sheetData>
    <row r="1" spans="1:14">
      <c r="A1" s="3" t="s">
        <v>566</v>
      </c>
    </row>
    <row r="6" spans="1:14" ht="26.25" customHeight="1">
      <c r="A6" s="668" t="s">
        <v>35</v>
      </c>
      <c r="B6" s="668" t="s">
        <v>36</v>
      </c>
      <c r="C6" s="668" t="s">
        <v>37</v>
      </c>
      <c r="D6" s="474" t="s">
        <v>38</v>
      </c>
      <c r="E6" s="474" t="s">
        <v>39</v>
      </c>
      <c r="F6" s="545" t="s">
        <v>46</v>
      </c>
      <c r="G6" s="542" t="s">
        <v>47</v>
      </c>
      <c r="H6" s="542" t="s">
        <v>48</v>
      </c>
      <c r="I6" s="665" t="s">
        <v>49</v>
      </c>
      <c r="J6" s="665"/>
      <c r="K6" s="907"/>
      <c r="L6" s="673" t="s">
        <v>574</v>
      </c>
      <c r="M6" s="905"/>
      <c r="N6" s="906"/>
    </row>
    <row r="7" spans="1:14" ht="38.25">
      <c r="A7" s="669"/>
      <c r="B7" s="669"/>
      <c r="C7" s="670"/>
      <c r="D7" s="476" t="s">
        <v>50</v>
      </c>
      <c r="E7" s="476" t="s">
        <v>51</v>
      </c>
      <c r="F7" s="470" t="s">
        <v>52</v>
      </c>
      <c r="G7" s="542" t="s">
        <v>52</v>
      </c>
      <c r="H7" s="542" t="s">
        <v>52</v>
      </c>
      <c r="I7" s="542" t="s">
        <v>46</v>
      </c>
      <c r="J7" s="542" t="s">
        <v>47</v>
      </c>
      <c r="K7" s="542" t="s">
        <v>48</v>
      </c>
      <c r="L7" s="587" t="s">
        <v>46</v>
      </c>
      <c r="M7" s="587" t="s">
        <v>47</v>
      </c>
      <c r="N7" s="587" t="s">
        <v>48</v>
      </c>
    </row>
    <row r="8" spans="1:14">
      <c r="A8" s="56" t="s">
        <v>349</v>
      </c>
      <c r="B8" s="52"/>
      <c r="C8" s="57"/>
      <c r="D8" s="52"/>
      <c r="E8" s="52"/>
      <c r="F8" s="53"/>
      <c r="G8" s="447"/>
      <c r="H8" s="447"/>
      <c r="I8" s="55"/>
      <c r="J8" s="55"/>
      <c r="K8" s="55"/>
      <c r="L8" s="55"/>
      <c r="M8" s="55"/>
      <c r="N8" s="55"/>
    </row>
    <row r="9" spans="1:14">
      <c r="A9" s="58" t="s">
        <v>359</v>
      </c>
      <c r="B9" s="59" t="s">
        <v>59</v>
      </c>
      <c r="C9" s="60">
        <v>2</v>
      </c>
      <c r="D9" s="541">
        <v>30</v>
      </c>
      <c r="E9" s="541">
        <v>60</v>
      </c>
      <c r="F9" s="62">
        <v>247.93301798021901</v>
      </c>
      <c r="G9" s="63">
        <f>0.000057143*F9</f>
        <v>1.4167636446443654E-2</v>
      </c>
      <c r="H9" s="64">
        <f>0.000025616*F9</f>
        <v>6.3510521885812897E-3</v>
      </c>
      <c r="I9" s="65">
        <f>C9*(($E9*($F9)))/453.59</f>
        <v>65.592191533380984</v>
      </c>
      <c r="J9" s="65">
        <f>C9*(($E9*($G9)))/453.59</f>
        <v>3.7481346007919897E-3</v>
      </c>
      <c r="K9" s="65">
        <f>C9*(($E9*($H9)))/453.59</f>
        <v>1.6802095783190873E-3</v>
      </c>
      <c r="L9" s="65">
        <f>12*I9/(2000*1.1023)</f>
        <v>0.35702907484376845</v>
      </c>
      <c r="M9" s="65">
        <f t="shared" ref="M9:N9" si="0">12*J9/(2000*1.1023)</f>
        <v>2.0401712423797459E-5</v>
      </c>
      <c r="N9" s="65">
        <f t="shared" si="0"/>
        <v>9.1456567811979713E-6</v>
      </c>
    </row>
    <row r="10" spans="1:14">
      <c r="A10" s="58" t="s">
        <v>360</v>
      </c>
      <c r="B10" s="59" t="s">
        <v>59</v>
      </c>
      <c r="C10" s="60">
        <v>2</v>
      </c>
      <c r="D10" s="541">
        <v>30</v>
      </c>
      <c r="E10" s="541">
        <v>60</v>
      </c>
      <c r="F10" s="62">
        <v>247.93301798021901</v>
      </c>
      <c r="G10" s="63">
        <f>0.000057143*F10</f>
        <v>1.4167636446443654E-2</v>
      </c>
      <c r="H10" s="64">
        <f>0.000025616*F10</f>
        <v>6.3510521885812897E-3</v>
      </c>
      <c r="I10" s="65">
        <f>C10*(($E10*($F10)))/453.59</f>
        <v>65.592191533380984</v>
      </c>
      <c r="J10" s="65">
        <f>C10*(($E10*($G10)))/453.59</f>
        <v>3.7481346007919897E-3</v>
      </c>
      <c r="K10" s="65">
        <f>C10*(($E10*($H10)))/453.59</f>
        <v>1.6802095783190873E-3</v>
      </c>
      <c r="L10" s="65">
        <f>12*I10/(2000*1.1023)</f>
        <v>0.35702907484376845</v>
      </c>
      <c r="M10" s="65">
        <f t="shared" ref="M10:M11" si="1">12*J10/(2000*1.1023)</f>
        <v>2.0401712423797459E-5</v>
      </c>
      <c r="N10" s="65">
        <f t="shared" ref="N10:N11" si="2">12*K10/(2000*1.1023)</f>
        <v>9.1456567811979713E-6</v>
      </c>
    </row>
    <row r="11" spans="1:14" ht="12.75" customHeight="1">
      <c r="A11" s="58" t="s">
        <v>354</v>
      </c>
      <c r="B11" s="59" t="s">
        <v>365</v>
      </c>
      <c r="C11" s="541">
        <v>2</v>
      </c>
      <c r="D11" s="541">
        <v>30</v>
      </c>
      <c r="E11" s="541">
        <v>60</v>
      </c>
      <c r="F11" s="335">
        <v>504.22233920361299</v>
      </c>
      <c r="G11" s="63">
        <f>0.000057143*F11</f>
        <v>2.8812777129112056E-2</v>
      </c>
      <c r="H11" s="64">
        <f>0.000025616*F11</f>
        <v>1.291615944103975E-2</v>
      </c>
      <c r="I11" s="65">
        <f>C11*(($E11*($F11)))/453.59</f>
        <v>133.39509403742051</v>
      </c>
      <c r="J11" s="65">
        <f>C11*(($E11*($G11)))/453.59</f>
        <v>7.6225958585803191E-3</v>
      </c>
      <c r="K11" s="65">
        <f>C11*(($E11*($H11)))/453.59</f>
        <v>3.4170487288625634E-3</v>
      </c>
      <c r="L11" s="65">
        <f>12*I11/(2000*1.1023)</f>
        <v>0.72609141270482003</v>
      </c>
      <c r="M11" s="65">
        <f t="shared" si="1"/>
        <v>4.1491041596191518E-5</v>
      </c>
      <c r="N11" s="65">
        <f t="shared" si="2"/>
        <v>1.8599557627846668E-5</v>
      </c>
    </row>
    <row r="12" spans="1:14" ht="12.75" customHeight="1">
      <c r="A12" s="66" t="s">
        <v>21</v>
      </c>
      <c r="B12" s="52"/>
      <c r="C12" s="57"/>
      <c r="D12" s="52"/>
      <c r="E12" s="52"/>
      <c r="F12" s="53"/>
      <c r="G12" s="447"/>
      <c r="H12" s="447"/>
      <c r="I12" s="67">
        <f t="shared" ref="I12:K12" si="3">SUM(I9:I11)</f>
        <v>264.5794771041825</v>
      </c>
      <c r="J12" s="67">
        <f t="shared" si="3"/>
        <v>1.5118865060164299E-2</v>
      </c>
      <c r="K12" s="67">
        <f t="shared" si="3"/>
        <v>6.7774678855007375E-3</v>
      </c>
      <c r="L12" s="67">
        <f t="shared" ref="L12:N12" si="4">SUM(L9:L11)</f>
        <v>1.440149562392357</v>
      </c>
      <c r="M12" s="67">
        <f t="shared" si="4"/>
        <v>8.2294466443786436E-5</v>
      </c>
      <c r="N12" s="67">
        <f t="shared" si="4"/>
        <v>3.6890871190242607E-5</v>
      </c>
    </row>
    <row r="13" spans="1:14" ht="12.75" customHeight="1">
      <c r="A13" s="694"/>
      <c r="B13" s="695"/>
      <c r="C13" s="695"/>
      <c r="D13" s="695"/>
      <c r="E13" s="695"/>
      <c r="F13" s="695"/>
      <c r="G13" s="695"/>
      <c r="H13" s="695"/>
      <c r="I13" s="695"/>
      <c r="J13" s="695"/>
      <c r="K13" s="696"/>
    </row>
    <row r="14" spans="1:14">
      <c r="A14" s="66" t="s">
        <v>349</v>
      </c>
      <c r="B14" s="52"/>
      <c r="C14" s="57"/>
      <c r="D14" s="52"/>
      <c r="E14" s="52"/>
      <c r="F14" s="53"/>
      <c r="G14" s="447"/>
      <c r="H14" s="447"/>
      <c r="I14" s="67">
        <f t="shared" ref="I14:N14" si="5">I12+I13</f>
        <v>264.5794771041825</v>
      </c>
      <c r="J14" s="67">
        <f t="shared" si="5"/>
        <v>1.5118865060164299E-2</v>
      </c>
      <c r="K14" s="67">
        <f t="shared" si="5"/>
        <v>6.7774678855007375E-3</v>
      </c>
      <c r="L14" s="67">
        <f t="shared" si="5"/>
        <v>1.440149562392357</v>
      </c>
      <c r="M14" s="67">
        <f t="shared" si="5"/>
        <v>8.2294466443786436E-5</v>
      </c>
      <c r="N14" s="67">
        <f t="shared" si="5"/>
        <v>3.6890871190242607E-5</v>
      </c>
    </row>
    <row r="15" spans="1:14">
      <c r="A15" s="68"/>
      <c r="B15" s="69"/>
      <c r="C15" s="70"/>
      <c r="D15" s="69"/>
      <c r="E15" s="69"/>
      <c r="F15" s="71"/>
      <c r="G15" s="71"/>
      <c r="H15" s="71"/>
      <c r="I15" s="72"/>
      <c r="J15" s="72"/>
      <c r="K15" s="72"/>
    </row>
    <row r="16" spans="1:14" ht="53.25" customHeight="1">
      <c r="A16" s="68"/>
      <c r="B16" s="69"/>
      <c r="C16" s="70"/>
      <c r="D16" s="69"/>
      <c r="E16" s="69"/>
      <c r="F16" s="71"/>
      <c r="G16" s="71"/>
      <c r="H16" s="71"/>
      <c r="I16" s="72"/>
      <c r="J16" s="72"/>
      <c r="K16" s="72"/>
    </row>
    <row r="17" spans="1:11">
      <c r="A17" s="51" t="s">
        <v>575</v>
      </c>
      <c r="B17" s="69"/>
      <c r="C17" s="70"/>
      <c r="D17" s="69"/>
      <c r="E17" s="69"/>
      <c r="F17" s="71"/>
      <c r="G17" s="71"/>
      <c r="H17" s="71"/>
      <c r="I17" s="72"/>
      <c r="J17" s="72"/>
      <c r="K17" s="72"/>
    </row>
    <row r="18" spans="1:11">
      <c r="A18" s="68"/>
      <c r="B18" s="69"/>
      <c r="C18" s="70"/>
      <c r="D18" s="69"/>
      <c r="E18" s="69"/>
      <c r="F18" s="71"/>
      <c r="G18" s="71"/>
      <c r="H18" s="71"/>
      <c r="I18" s="72"/>
      <c r="J18" s="72"/>
      <c r="K18" s="72"/>
    </row>
    <row r="358" spans="1:2" ht="25.5">
      <c r="A358" s="73" t="s">
        <v>62</v>
      </c>
    </row>
    <row r="360" spans="1:2">
      <c r="A360" s="51" t="s">
        <v>63</v>
      </c>
    </row>
    <row r="361" spans="1:2">
      <c r="A361" s="51" t="s">
        <v>64</v>
      </c>
    </row>
    <row r="362" spans="1:2">
      <c r="A362" s="51" t="s">
        <v>65</v>
      </c>
    </row>
    <row r="363" spans="1:2">
      <c r="A363" s="74" t="s">
        <v>66</v>
      </c>
    </row>
    <row r="364" spans="1:2">
      <c r="A364" s="51" t="s">
        <v>67</v>
      </c>
    </row>
    <row r="365" spans="1:2">
      <c r="A365" s="51" t="s">
        <v>68</v>
      </c>
    </row>
    <row r="366" spans="1:2">
      <c r="A366" s="51" t="s">
        <v>69</v>
      </c>
    </row>
    <row r="367" spans="1:2">
      <c r="A367" s="51" t="s">
        <v>0</v>
      </c>
    </row>
    <row r="368" spans="1:2">
      <c r="A368" s="74" t="s">
        <v>70</v>
      </c>
      <c r="B368" s="51">
        <f>(0.016*(0.03/2)^0.65*(2/3)^1.5)-0.00047</f>
        <v>9.8123053326417428E-5</v>
      </c>
    </row>
    <row r="369" spans="1:2">
      <c r="A369" s="74" t="s">
        <v>71</v>
      </c>
      <c r="B369" s="51">
        <f>(0.016*(0.03/2)^0.65*(13/3)^1.5)-0.00047</f>
        <v>8.9448292388582783E-3</v>
      </c>
    </row>
    <row r="370" spans="1:2">
      <c r="A370" s="74" t="s">
        <v>72</v>
      </c>
      <c r="B370" s="51">
        <f>(0.016*(0.03/2)^0.65*(20/3)^1.5)-0.00047</f>
        <v>1.7495628397607786E-2</v>
      </c>
    </row>
  </sheetData>
  <mergeCells count="6">
    <mergeCell ref="L6:N6"/>
    <mergeCell ref="A13:K13"/>
    <mergeCell ref="I6:K6"/>
    <mergeCell ref="A6:A7"/>
    <mergeCell ref="B6:B7"/>
    <mergeCell ref="C6:C7"/>
  </mergeCells>
  <pageMargins left="0.75" right="0.75" top="1" bottom="1" header="0.5" footer="0.5"/>
  <pageSetup paperSize="17" scale="14" firstPageNumber="17" orientation="landscape" useFirstPageNumber="1" r:id="rId1"/>
  <headerFooter alignWithMargins="0">
    <oddHeader>&amp;CTable B-7
Construction and Operational Truck Trip Emissions
Sycamore to Peñasquitos 230 kV Transmission Line Project</oddHeader>
    <oddFooter>&amp;CB-7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view="pageLayout" zoomScaleNormal="85" workbookViewId="0">
      <selection activeCell="A6" sqref="A6"/>
    </sheetView>
  </sheetViews>
  <sheetFormatPr defaultRowHeight="12.75"/>
  <cols>
    <col min="1" max="1" width="33" style="51" customWidth="1"/>
    <col min="2" max="3" width="22.42578125" style="51" customWidth="1"/>
    <col min="4" max="4" width="10.140625" style="51" bestFit="1" customWidth="1"/>
    <col min="5" max="5" width="11.140625" style="51" customWidth="1"/>
    <col min="6" max="6" width="9.140625" style="51"/>
    <col min="7" max="7" width="10.85546875" style="51" customWidth="1"/>
    <col min="8" max="8" width="9.140625" style="51"/>
    <col min="9" max="9" width="11.28515625" style="51" customWidth="1"/>
    <col min="10" max="10" width="9.140625" style="51"/>
    <col min="11" max="11" width="10.7109375" style="51" customWidth="1"/>
    <col min="12" max="12" width="10.85546875" style="51" customWidth="1"/>
    <col min="13" max="13" width="11" style="51" customWidth="1"/>
    <col min="14" max="14" width="11.7109375" style="51" customWidth="1"/>
    <col min="15" max="15" width="11.85546875" style="51" customWidth="1"/>
    <col min="16" max="16" width="9.140625" style="51"/>
    <col min="17" max="17" width="10.42578125" style="51" customWidth="1"/>
    <col min="18" max="18" width="9.140625" style="51"/>
    <col min="19" max="19" width="10.7109375" style="51" customWidth="1"/>
    <col min="20" max="22" width="9.140625" style="51"/>
    <col min="23" max="23" width="11.28515625" style="51" customWidth="1"/>
    <col min="24" max="26" width="9.140625" style="51"/>
    <col min="27" max="27" width="11.140625" style="51" customWidth="1"/>
    <col min="28" max="28" width="9.140625" style="51"/>
    <col min="29" max="29" width="11.5703125" style="51" bestFit="1" customWidth="1"/>
    <col min="30" max="30" width="9.140625" style="5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568</v>
      </c>
      <c r="D1" s="74"/>
      <c r="E1" s="74"/>
    </row>
    <row r="2" spans="1:67" ht="26.25" customHeight="1">
      <c r="A2" s="675" t="s">
        <v>73</v>
      </c>
      <c r="B2" s="675" t="s">
        <v>36</v>
      </c>
      <c r="C2" s="469" t="s">
        <v>74</v>
      </c>
      <c r="D2" s="469" t="s">
        <v>38</v>
      </c>
      <c r="E2" s="469" t="s">
        <v>39</v>
      </c>
      <c r="F2" s="673" t="s">
        <v>46</v>
      </c>
      <c r="G2" s="674"/>
      <c r="H2" s="671" t="s">
        <v>47</v>
      </c>
      <c r="I2" s="671"/>
      <c r="J2" s="671" t="s">
        <v>48</v>
      </c>
      <c r="K2" s="671"/>
      <c r="AF2" s="75"/>
      <c r="AZ2" s="51"/>
    </row>
    <row r="3" spans="1:67" ht="38.25">
      <c r="A3" s="676"/>
      <c r="B3" s="676"/>
      <c r="C3" s="470" t="s">
        <v>75</v>
      </c>
      <c r="D3" s="470" t="s">
        <v>50</v>
      </c>
      <c r="E3" s="470" t="s">
        <v>51</v>
      </c>
      <c r="F3" s="470" t="s">
        <v>52</v>
      </c>
      <c r="G3" s="483" t="s">
        <v>76</v>
      </c>
      <c r="H3" s="542" t="s">
        <v>52</v>
      </c>
      <c r="I3" s="483" t="s">
        <v>76</v>
      </c>
      <c r="J3" s="542" t="s">
        <v>52</v>
      </c>
      <c r="K3" s="483" t="s">
        <v>76</v>
      </c>
      <c r="AF3" s="75"/>
      <c r="AZ3" s="51"/>
    </row>
    <row r="4" spans="1:67" ht="25.5">
      <c r="A4" s="76" t="s">
        <v>349</v>
      </c>
      <c r="B4" s="77" t="s">
        <v>81</v>
      </c>
      <c r="C4" s="462">
        <v>9</v>
      </c>
      <c r="D4" s="441">
        <v>35</v>
      </c>
      <c r="E4" s="441">
        <v>80</v>
      </c>
      <c r="F4" s="565">
        <v>297.395519972616</v>
      </c>
      <c r="G4" s="565">
        <v>448.54817624958298</v>
      </c>
      <c r="H4" s="563">
        <v>2.8329114576355666E-3</v>
      </c>
      <c r="I4" s="563">
        <v>2.2095931710230707E-2</v>
      </c>
      <c r="J4" s="564">
        <v>8.5373163529488642E-3</v>
      </c>
      <c r="K4" s="563">
        <v>9.7222817202097123E-3</v>
      </c>
      <c r="AF4" s="75"/>
      <c r="AZ4" s="51"/>
    </row>
    <row r="5" spans="1:67">
      <c r="A5" s="80"/>
      <c r="B5" s="80"/>
      <c r="C5" s="81"/>
      <c r="D5" s="82"/>
      <c r="E5" s="82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</row>
    <row r="6" spans="1:67" ht="25.5">
      <c r="A6" s="83" t="s">
        <v>364</v>
      </c>
      <c r="B6" s="74"/>
      <c r="C6" s="7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5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</row>
    <row r="7" spans="1:67">
      <c r="A7" s="83" t="s">
        <v>82</v>
      </c>
      <c r="B7" s="74"/>
      <c r="C7" s="7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72"/>
      <c r="AS7" s="72"/>
      <c r="AT7" s="72"/>
      <c r="AU7" s="72"/>
      <c r="AV7" s="72"/>
      <c r="AW7" s="72"/>
      <c r="AX7" s="72"/>
      <c r="AY7" s="72"/>
      <c r="AZ7" s="86"/>
      <c r="BA7" s="72"/>
    </row>
    <row r="8" spans="1:67" hidden="1">
      <c r="A8" s="83" t="s">
        <v>83</v>
      </c>
      <c r="B8" s="74"/>
      <c r="C8" s="74"/>
      <c r="AA8" s="84"/>
      <c r="AB8" s="84"/>
      <c r="AC8" s="84"/>
      <c r="AD8" s="84"/>
      <c r="AE8" s="84"/>
      <c r="AF8" s="84" t="e">
        <f>#REF!/60</f>
        <v>#REF!</v>
      </c>
      <c r="AG8" s="84" t="e">
        <f>#REF!/60</f>
        <v>#REF!</v>
      </c>
      <c r="AH8" s="84" t="e">
        <f>#REF!/60</f>
        <v>#REF!</v>
      </c>
      <c r="AI8" s="84" t="e">
        <f>#REF!/60</f>
        <v>#REF!</v>
      </c>
      <c r="AJ8" s="84" t="e">
        <f>#REF!/60</f>
        <v>#REF!</v>
      </c>
      <c r="AK8" s="84" t="e">
        <f>#REF!/60</f>
        <v>#REF!</v>
      </c>
      <c r="AL8" s="84" t="e">
        <f>#REF!/60</f>
        <v>#REF!</v>
      </c>
      <c r="AM8" s="84" t="e">
        <f>#REF!/60</f>
        <v>#REF!</v>
      </c>
      <c r="AN8" s="84" t="e">
        <f>#REF!/60</f>
        <v>#REF!</v>
      </c>
      <c r="AO8" s="84" t="e">
        <f>#REF!/60</f>
        <v>#REF!</v>
      </c>
      <c r="AP8" s="84"/>
      <c r="AQ8" s="84"/>
      <c r="AR8" s="84" t="e">
        <f>#REF!/60</f>
        <v>#REF!</v>
      </c>
      <c r="AS8" s="84" t="e">
        <f>#REF!/60</f>
        <v>#REF!</v>
      </c>
      <c r="AT8" s="84" t="e">
        <f>#REF!/60</f>
        <v>#REF!</v>
      </c>
      <c r="AU8" s="84" t="e">
        <f>#REF!/60</f>
        <v>#REF!</v>
      </c>
      <c r="AV8" s="84" t="e">
        <f>#REF!/60</f>
        <v>#REF!</v>
      </c>
      <c r="AW8" s="84" t="e">
        <f>#REF!/60</f>
        <v>#REF!</v>
      </c>
      <c r="AX8" s="84" t="e">
        <f>#REF!/60</f>
        <v>#REF!</v>
      </c>
      <c r="AY8" s="84" t="e">
        <f>#REF!/60</f>
        <v>#REF!</v>
      </c>
      <c r="AZ8" s="84" t="e">
        <f>#REF!/60</f>
        <v>#REF!</v>
      </c>
      <c r="BA8" s="84" t="e">
        <f>#REF!/60</f>
        <v>#REF!</v>
      </c>
    </row>
    <row r="9" spans="1:67" ht="38.25" hidden="1">
      <c r="A9" s="83" t="s">
        <v>84</v>
      </c>
      <c r="B9" s="74"/>
      <c r="C9" s="74"/>
      <c r="AA9" s="84"/>
      <c r="AB9" s="87" t="s">
        <v>85</v>
      </c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0" spans="1:67" hidden="1">
      <c r="A10" s="83"/>
      <c r="B10" s="74"/>
      <c r="C10" s="74"/>
      <c r="AA10" s="84"/>
      <c r="AB10" s="84"/>
      <c r="AC10" s="84"/>
      <c r="AD10" s="84"/>
      <c r="AE10" s="84"/>
      <c r="AF10" s="846" t="s">
        <v>49</v>
      </c>
      <c r="AG10" s="846"/>
      <c r="AH10" s="846"/>
      <c r="AI10" s="846"/>
      <c r="AJ10" s="846"/>
      <c r="AK10" s="847"/>
      <c r="AL10" s="847"/>
      <c r="AM10" s="847"/>
      <c r="AN10" s="847"/>
      <c r="AO10" s="847"/>
      <c r="AP10" s="543"/>
      <c r="AQ10" s="88"/>
      <c r="AR10" s="846" t="s">
        <v>86</v>
      </c>
      <c r="AS10" s="846"/>
      <c r="AT10" s="846"/>
      <c r="AU10" s="846"/>
      <c r="AV10" s="846"/>
      <c r="AW10" s="847"/>
      <c r="AX10" s="847"/>
      <c r="AY10" s="847"/>
      <c r="AZ10" s="847"/>
      <c r="BA10" s="847"/>
    </row>
    <row r="11" spans="1:67" ht="63.75" hidden="1">
      <c r="A11" s="74"/>
      <c r="B11" s="74"/>
      <c r="C11" s="74"/>
      <c r="AF11" s="54" t="s">
        <v>40</v>
      </c>
      <c r="AG11" s="54" t="s">
        <v>55</v>
      </c>
      <c r="AH11" s="54" t="s">
        <v>56</v>
      </c>
      <c r="AI11" s="54" t="s">
        <v>43</v>
      </c>
      <c r="AJ11" s="54" t="s">
        <v>44</v>
      </c>
      <c r="AK11" s="54" t="s">
        <v>45</v>
      </c>
      <c r="AL11" s="55" t="s">
        <v>57</v>
      </c>
      <c r="AM11" s="55" t="s">
        <v>58</v>
      </c>
      <c r="AN11" s="55" t="s">
        <v>46</v>
      </c>
      <c r="AO11" s="55" t="s">
        <v>47</v>
      </c>
      <c r="AP11" s="55"/>
      <c r="AQ11" s="89"/>
      <c r="AR11" s="54" t="s">
        <v>40</v>
      </c>
      <c r="AS11" s="54" t="s">
        <v>55</v>
      </c>
      <c r="AT11" s="54" t="s">
        <v>56</v>
      </c>
      <c r="AU11" s="54" t="s">
        <v>43</v>
      </c>
      <c r="AV11" s="54" t="s">
        <v>44</v>
      </c>
      <c r="AW11" s="54" t="s">
        <v>45</v>
      </c>
      <c r="AX11" s="55" t="s">
        <v>57</v>
      </c>
      <c r="AY11" s="55" t="s">
        <v>58</v>
      </c>
      <c r="AZ11" s="90" t="s">
        <v>46</v>
      </c>
      <c r="BA11" s="54" t="s">
        <v>47</v>
      </c>
    </row>
    <row r="12" spans="1:67" hidden="1">
      <c r="A12" s="74"/>
      <c r="B12" s="74"/>
      <c r="C12" s="74"/>
      <c r="AQ12" s="75"/>
    </row>
    <row r="13" spans="1:67" hidden="1">
      <c r="A13" s="74" t="s">
        <v>63</v>
      </c>
      <c r="B13" s="74"/>
      <c r="C13" s="74"/>
      <c r="AA13" s="91" t="s">
        <v>87</v>
      </c>
      <c r="AB13" s="92" t="s">
        <v>88</v>
      </c>
      <c r="AC13" s="92" t="s">
        <v>89</v>
      </c>
      <c r="AD13" s="92"/>
      <c r="AE13" s="92"/>
      <c r="AF13" s="51" t="e">
        <f t="shared" ref="AF13:AF21" si="0">AF$8*$AC14</f>
        <v>#REF!</v>
      </c>
      <c r="AG13" s="51" t="e">
        <f t="shared" ref="AG13:AG21" si="1">AG$8*$AC14</f>
        <v>#REF!</v>
      </c>
      <c r="AH13" s="51" t="e">
        <f t="shared" ref="AH13:AH21" si="2">AH$8*$AC14</f>
        <v>#REF!</v>
      </c>
      <c r="AI13" s="51" t="e">
        <f t="shared" ref="AI13:AI21" si="3">AI$8*$AC14</f>
        <v>#REF!</v>
      </c>
      <c r="AJ13" s="51" t="e">
        <f t="shared" ref="AJ13:AJ21" si="4">AJ$8*$AC14</f>
        <v>#REF!</v>
      </c>
      <c r="AK13" s="51" t="e">
        <f t="shared" ref="AK13:AK21" si="5">AK$8*$AC14</f>
        <v>#REF!</v>
      </c>
      <c r="AL13" s="51" t="e">
        <f t="shared" ref="AL13:AL21" si="6">AL$8*$AC14</f>
        <v>#REF!</v>
      </c>
      <c r="AM13" s="51" t="e">
        <f t="shared" ref="AM13:AM21" si="7">AM$8*$AC14</f>
        <v>#REF!</v>
      </c>
      <c r="AN13" s="51" t="e">
        <f t="shared" ref="AN13:AN21" si="8">AN$8*$AC14</f>
        <v>#REF!</v>
      </c>
      <c r="AO13" s="51" t="e">
        <f t="shared" ref="AO13:AO21" si="9">AO$8*$AC14</f>
        <v>#REF!</v>
      </c>
      <c r="AQ13" s="75"/>
      <c r="AR13" s="51" t="e">
        <f t="shared" ref="AR13:AR21" si="10">AR$8*$AC14</f>
        <v>#REF!</v>
      </c>
      <c r="AS13" s="51" t="e">
        <f t="shared" ref="AS13:AS21" si="11">AS$8*$AC14</f>
        <v>#REF!</v>
      </c>
      <c r="AT13" s="51" t="e">
        <f t="shared" ref="AT13:AT21" si="12">AT$8*$AC14</f>
        <v>#REF!</v>
      </c>
      <c r="AU13" s="51" t="e">
        <f t="shared" ref="AU13:AU21" si="13">AU$8*$AC14</f>
        <v>#REF!</v>
      </c>
      <c r="AV13" s="51" t="e">
        <f t="shared" ref="AV13:AV21" si="14">AV$8*$AC14</f>
        <v>#REF!</v>
      </c>
      <c r="AW13" s="51" t="e">
        <f t="shared" ref="AW13:AW21" si="15">AW$8*$AC14</f>
        <v>#REF!</v>
      </c>
      <c r="AX13" s="51" t="e">
        <f t="shared" ref="AX13:AX21" si="16">AX$8*$AC14</f>
        <v>#REF!</v>
      </c>
      <c r="AY13" s="51" t="e">
        <f t="shared" ref="AY13:AY21" si="17">AY$8*$AC14</f>
        <v>#REF!</v>
      </c>
      <c r="AZ13" s="51" t="e">
        <f t="shared" ref="AZ13:AZ21" si="18">AZ$8*$AC14</f>
        <v>#REF!</v>
      </c>
      <c r="BA13" s="51" t="e">
        <f t="shared" ref="BA13:BA21" si="19">BA$8*$AC14</f>
        <v>#REF!</v>
      </c>
    </row>
    <row r="14" spans="1:67" hidden="1">
      <c r="A14" s="74" t="s">
        <v>64</v>
      </c>
      <c r="B14" s="74"/>
      <c r="C14" s="74"/>
      <c r="AA14" s="91"/>
      <c r="AB14" s="92" t="s">
        <v>90</v>
      </c>
      <c r="AC14" s="92">
        <v>13.25</v>
      </c>
      <c r="AD14" s="92"/>
      <c r="AE14" s="92"/>
      <c r="AF14" s="51" t="e">
        <f t="shared" si="0"/>
        <v>#REF!</v>
      </c>
      <c r="AG14" s="51" t="e">
        <f t="shared" si="1"/>
        <v>#REF!</v>
      </c>
      <c r="AH14" s="51" t="e">
        <f t="shared" si="2"/>
        <v>#REF!</v>
      </c>
      <c r="AI14" s="51" t="e">
        <f t="shared" si="3"/>
        <v>#REF!</v>
      </c>
      <c r="AJ14" s="51" t="e">
        <f t="shared" si="4"/>
        <v>#REF!</v>
      </c>
      <c r="AK14" s="51" t="e">
        <f t="shared" si="5"/>
        <v>#REF!</v>
      </c>
      <c r="AL14" s="51" t="e">
        <f t="shared" si="6"/>
        <v>#REF!</v>
      </c>
      <c r="AM14" s="51" t="e">
        <f t="shared" si="7"/>
        <v>#REF!</v>
      </c>
      <c r="AN14" s="51" t="e">
        <f t="shared" si="8"/>
        <v>#REF!</v>
      </c>
      <c r="AO14" s="51" t="e">
        <f t="shared" si="9"/>
        <v>#REF!</v>
      </c>
      <c r="AQ14" s="75"/>
      <c r="AR14" s="51" t="e">
        <f t="shared" si="10"/>
        <v>#REF!</v>
      </c>
      <c r="AS14" s="51" t="e">
        <f t="shared" si="11"/>
        <v>#REF!</v>
      </c>
      <c r="AT14" s="51" t="e">
        <f t="shared" si="12"/>
        <v>#REF!</v>
      </c>
      <c r="AU14" s="51" t="e">
        <f t="shared" si="13"/>
        <v>#REF!</v>
      </c>
      <c r="AV14" s="51" t="e">
        <f t="shared" si="14"/>
        <v>#REF!</v>
      </c>
      <c r="AW14" s="51" t="e">
        <f t="shared" si="15"/>
        <v>#REF!</v>
      </c>
      <c r="AX14" s="51" t="e">
        <f t="shared" si="16"/>
        <v>#REF!</v>
      </c>
      <c r="AY14" s="51" t="e">
        <f t="shared" si="17"/>
        <v>#REF!</v>
      </c>
      <c r="AZ14" s="51" t="e">
        <f t="shared" si="18"/>
        <v>#REF!</v>
      </c>
      <c r="BA14" s="51" t="e">
        <f t="shared" si="19"/>
        <v>#REF!</v>
      </c>
    </row>
    <row r="15" spans="1:67" hidden="1">
      <c r="A15" s="74" t="s">
        <v>65</v>
      </c>
      <c r="B15" s="74"/>
      <c r="C15" s="74"/>
      <c r="AA15" s="91"/>
      <c r="AB15" s="92" t="s">
        <v>91</v>
      </c>
      <c r="AC15" s="92">
        <v>20.298999999999999</v>
      </c>
      <c r="AD15" s="92"/>
      <c r="AE15" s="92"/>
      <c r="AF15" s="51" t="e">
        <f t="shared" si="0"/>
        <v>#REF!</v>
      </c>
      <c r="AG15" s="51" t="e">
        <f t="shared" si="1"/>
        <v>#REF!</v>
      </c>
      <c r="AH15" s="51" t="e">
        <f t="shared" si="2"/>
        <v>#REF!</v>
      </c>
      <c r="AI15" s="51" t="e">
        <f t="shared" si="3"/>
        <v>#REF!</v>
      </c>
      <c r="AJ15" s="51" t="e">
        <f t="shared" si="4"/>
        <v>#REF!</v>
      </c>
      <c r="AK15" s="51" t="e">
        <f t="shared" si="5"/>
        <v>#REF!</v>
      </c>
      <c r="AL15" s="51" t="e">
        <f t="shared" si="6"/>
        <v>#REF!</v>
      </c>
      <c r="AM15" s="51" t="e">
        <f t="shared" si="7"/>
        <v>#REF!</v>
      </c>
      <c r="AN15" s="51" t="e">
        <f t="shared" si="8"/>
        <v>#REF!</v>
      </c>
      <c r="AO15" s="51" t="e">
        <f t="shared" si="9"/>
        <v>#REF!</v>
      </c>
      <c r="AQ15" s="75"/>
      <c r="AR15" s="51" t="e">
        <f t="shared" si="10"/>
        <v>#REF!</v>
      </c>
      <c r="AS15" s="51" t="e">
        <f t="shared" si="11"/>
        <v>#REF!</v>
      </c>
      <c r="AT15" s="51" t="e">
        <f t="shared" si="12"/>
        <v>#REF!</v>
      </c>
      <c r="AU15" s="51" t="e">
        <f t="shared" si="13"/>
        <v>#REF!</v>
      </c>
      <c r="AV15" s="51" t="e">
        <f t="shared" si="14"/>
        <v>#REF!</v>
      </c>
      <c r="AW15" s="51" t="e">
        <f t="shared" si="15"/>
        <v>#REF!</v>
      </c>
      <c r="AX15" s="51" t="e">
        <f t="shared" si="16"/>
        <v>#REF!</v>
      </c>
      <c r="AY15" s="51" t="e">
        <f t="shared" si="17"/>
        <v>#REF!</v>
      </c>
      <c r="AZ15" s="51" t="e">
        <f t="shared" si="18"/>
        <v>#REF!</v>
      </c>
      <c r="BA15" s="51" t="e">
        <f t="shared" si="19"/>
        <v>#REF!</v>
      </c>
    </row>
    <row r="16" spans="1:67" hidden="1">
      <c r="A16" s="74" t="s">
        <v>92</v>
      </c>
      <c r="B16" s="74"/>
      <c r="C16" s="74"/>
      <c r="AA16" s="91"/>
      <c r="AB16" s="92" t="s">
        <v>93</v>
      </c>
      <c r="AC16" s="92">
        <v>21.68</v>
      </c>
      <c r="AD16" s="92"/>
      <c r="AE16" s="92"/>
      <c r="AF16" s="51" t="e">
        <f t="shared" si="0"/>
        <v>#REF!</v>
      </c>
      <c r="AG16" s="51" t="e">
        <f t="shared" si="1"/>
        <v>#REF!</v>
      </c>
      <c r="AH16" s="51" t="e">
        <f t="shared" si="2"/>
        <v>#REF!</v>
      </c>
      <c r="AI16" s="51" t="e">
        <f t="shared" si="3"/>
        <v>#REF!</v>
      </c>
      <c r="AJ16" s="51" t="e">
        <f t="shared" si="4"/>
        <v>#REF!</v>
      </c>
      <c r="AK16" s="51" t="e">
        <f t="shared" si="5"/>
        <v>#REF!</v>
      </c>
      <c r="AL16" s="51" t="e">
        <f t="shared" si="6"/>
        <v>#REF!</v>
      </c>
      <c r="AM16" s="51" t="e">
        <f t="shared" si="7"/>
        <v>#REF!</v>
      </c>
      <c r="AN16" s="51" t="e">
        <f t="shared" si="8"/>
        <v>#REF!</v>
      </c>
      <c r="AO16" s="51" t="e">
        <f t="shared" si="9"/>
        <v>#REF!</v>
      </c>
      <c r="AQ16" s="75"/>
      <c r="AR16" s="51" t="e">
        <f t="shared" si="10"/>
        <v>#REF!</v>
      </c>
      <c r="AS16" s="51" t="e">
        <f t="shared" si="11"/>
        <v>#REF!</v>
      </c>
      <c r="AT16" s="51" t="e">
        <f t="shared" si="12"/>
        <v>#REF!</v>
      </c>
      <c r="AU16" s="51" t="e">
        <f t="shared" si="13"/>
        <v>#REF!</v>
      </c>
      <c r="AV16" s="51" t="e">
        <f t="shared" si="14"/>
        <v>#REF!</v>
      </c>
      <c r="AW16" s="51" t="e">
        <f t="shared" si="15"/>
        <v>#REF!</v>
      </c>
      <c r="AX16" s="51" t="e">
        <f t="shared" si="16"/>
        <v>#REF!</v>
      </c>
      <c r="AY16" s="51" t="e">
        <f t="shared" si="17"/>
        <v>#REF!</v>
      </c>
      <c r="AZ16" s="51" t="e">
        <f t="shared" si="18"/>
        <v>#REF!</v>
      </c>
      <c r="BA16" s="51" t="e">
        <f t="shared" si="19"/>
        <v>#REF!</v>
      </c>
    </row>
    <row r="17" spans="1:53" hidden="1">
      <c r="A17" s="74" t="s">
        <v>67</v>
      </c>
      <c r="B17" s="74"/>
      <c r="C17" s="74"/>
      <c r="AA17" s="91"/>
      <c r="AB17" s="92" t="s">
        <v>94</v>
      </c>
      <c r="AC17" s="92">
        <v>9.3046500000000005</v>
      </c>
      <c r="AD17" s="92"/>
      <c r="AE17" s="92"/>
      <c r="AF17" s="51" t="e">
        <f t="shared" si="0"/>
        <v>#REF!</v>
      </c>
      <c r="AG17" s="51" t="e">
        <f t="shared" si="1"/>
        <v>#REF!</v>
      </c>
      <c r="AH17" s="51" t="e">
        <f t="shared" si="2"/>
        <v>#REF!</v>
      </c>
      <c r="AI17" s="51" t="e">
        <f t="shared" si="3"/>
        <v>#REF!</v>
      </c>
      <c r="AJ17" s="51" t="e">
        <f t="shared" si="4"/>
        <v>#REF!</v>
      </c>
      <c r="AK17" s="51" t="e">
        <f t="shared" si="5"/>
        <v>#REF!</v>
      </c>
      <c r="AL17" s="51" t="e">
        <f t="shared" si="6"/>
        <v>#REF!</v>
      </c>
      <c r="AM17" s="51" t="e">
        <f t="shared" si="7"/>
        <v>#REF!</v>
      </c>
      <c r="AN17" s="51" t="e">
        <f t="shared" si="8"/>
        <v>#REF!</v>
      </c>
      <c r="AO17" s="51" t="e">
        <f t="shared" si="9"/>
        <v>#REF!</v>
      </c>
      <c r="AQ17" s="75"/>
      <c r="AR17" s="51" t="e">
        <f t="shared" si="10"/>
        <v>#REF!</v>
      </c>
      <c r="AS17" s="51" t="e">
        <f t="shared" si="11"/>
        <v>#REF!</v>
      </c>
      <c r="AT17" s="51" t="e">
        <f t="shared" si="12"/>
        <v>#REF!</v>
      </c>
      <c r="AU17" s="51" t="e">
        <f t="shared" si="13"/>
        <v>#REF!</v>
      </c>
      <c r="AV17" s="51" t="e">
        <f t="shared" si="14"/>
        <v>#REF!</v>
      </c>
      <c r="AW17" s="51" t="e">
        <f t="shared" si="15"/>
        <v>#REF!</v>
      </c>
      <c r="AX17" s="51" t="e">
        <f t="shared" si="16"/>
        <v>#REF!</v>
      </c>
      <c r="AY17" s="51" t="e">
        <f t="shared" si="17"/>
        <v>#REF!</v>
      </c>
      <c r="AZ17" s="51" t="e">
        <f t="shared" si="18"/>
        <v>#REF!</v>
      </c>
      <c r="BA17" s="51" t="e">
        <f t="shared" si="19"/>
        <v>#REF!</v>
      </c>
    </row>
    <row r="18" spans="1:53" hidden="1">
      <c r="A18" s="74" t="s">
        <v>68</v>
      </c>
      <c r="B18" s="74"/>
      <c r="C18" s="74"/>
      <c r="AA18" s="91"/>
      <c r="AB18" s="92" t="s">
        <v>95</v>
      </c>
      <c r="AC18" s="92">
        <v>5.0347999999999997</v>
      </c>
      <c r="AD18" s="92"/>
      <c r="AE18" s="92"/>
      <c r="AF18" s="51" t="e">
        <f t="shared" si="0"/>
        <v>#REF!</v>
      </c>
      <c r="AG18" s="51" t="e">
        <f t="shared" si="1"/>
        <v>#REF!</v>
      </c>
      <c r="AH18" s="51" t="e">
        <f t="shared" si="2"/>
        <v>#REF!</v>
      </c>
      <c r="AI18" s="51" t="e">
        <f t="shared" si="3"/>
        <v>#REF!</v>
      </c>
      <c r="AJ18" s="51" t="e">
        <f t="shared" si="4"/>
        <v>#REF!</v>
      </c>
      <c r="AK18" s="51" t="e">
        <f t="shared" si="5"/>
        <v>#REF!</v>
      </c>
      <c r="AL18" s="51" t="e">
        <f t="shared" si="6"/>
        <v>#REF!</v>
      </c>
      <c r="AM18" s="51" t="e">
        <f t="shared" si="7"/>
        <v>#REF!</v>
      </c>
      <c r="AN18" s="51" t="e">
        <f t="shared" si="8"/>
        <v>#REF!</v>
      </c>
      <c r="AO18" s="51" t="e">
        <f t="shared" si="9"/>
        <v>#REF!</v>
      </c>
      <c r="AQ18" s="75"/>
      <c r="AR18" s="51" t="e">
        <f t="shared" si="10"/>
        <v>#REF!</v>
      </c>
      <c r="AS18" s="51" t="e">
        <f t="shared" si="11"/>
        <v>#REF!</v>
      </c>
      <c r="AT18" s="51" t="e">
        <f t="shared" si="12"/>
        <v>#REF!</v>
      </c>
      <c r="AU18" s="51" t="e">
        <f t="shared" si="13"/>
        <v>#REF!</v>
      </c>
      <c r="AV18" s="51" t="e">
        <f t="shared" si="14"/>
        <v>#REF!</v>
      </c>
      <c r="AW18" s="51" t="e">
        <f t="shared" si="15"/>
        <v>#REF!</v>
      </c>
      <c r="AX18" s="51" t="e">
        <f t="shared" si="16"/>
        <v>#REF!</v>
      </c>
      <c r="AY18" s="51" t="e">
        <f t="shared" si="17"/>
        <v>#REF!</v>
      </c>
      <c r="AZ18" s="51" t="e">
        <f t="shared" si="18"/>
        <v>#REF!</v>
      </c>
      <c r="BA18" s="51" t="e">
        <f t="shared" si="19"/>
        <v>#REF!</v>
      </c>
    </row>
    <row r="19" spans="1:53" hidden="1">
      <c r="A19" s="74" t="s">
        <v>69</v>
      </c>
      <c r="B19" s="74"/>
      <c r="C19" s="74"/>
      <c r="AA19" s="91"/>
      <c r="AB19" s="92" t="s">
        <v>96</v>
      </c>
      <c r="AC19" s="92">
        <v>0</v>
      </c>
      <c r="AD19" s="92"/>
      <c r="AE19" s="92"/>
      <c r="AF19" s="51" t="e">
        <f t="shared" si="0"/>
        <v>#REF!</v>
      </c>
      <c r="AG19" s="51" t="e">
        <f t="shared" si="1"/>
        <v>#REF!</v>
      </c>
      <c r="AH19" s="51" t="e">
        <f t="shared" si="2"/>
        <v>#REF!</v>
      </c>
      <c r="AI19" s="51" t="e">
        <f t="shared" si="3"/>
        <v>#REF!</v>
      </c>
      <c r="AJ19" s="51" t="e">
        <f t="shared" si="4"/>
        <v>#REF!</v>
      </c>
      <c r="AK19" s="51" t="e">
        <f t="shared" si="5"/>
        <v>#REF!</v>
      </c>
      <c r="AL19" s="51" t="e">
        <f t="shared" si="6"/>
        <v>#REF!</v>
      </c>
      <c r="AM19" s="51" t="e">
        <f t="shared" si="7"/>
        <v>#REF!</v>
      </c>
      <c r="AN19" s="51" t="e">
        <f t="shared" si="8"/>
        <v>#REF!</v>
      </c>
      <c r="AO19" s="51" t="e">
        <f t="shared" si="9"/>
        <v>#REF!</v>
      </c>
      <c r="AQ19" s="75"/>
      <c r="AR19" s="51" t="e">
        <f t="shared" si="10"/>
        <v>#REF!</v>
      </c>
      <c r="AS19" s="51" t="e">
        <f t="shared" si="11"/>
        <v>#REF!</v>
      </c>
      <c r="AT19" s="51" t="e">
        <f t="shared" si="12"/>
        <v>#REF!</v>
      </c>
      <c r="AU19" s="51" t="e">
        <f t="shared" si="13"/>
        <v>#REF!</v>
      </c>
      <c r="AV19" s="51" t="e">
        <f t="shared" si="14"/>
        <v>#REF!</v>
      </c>
      <c r="AW19" s="51" t="e">
        <f t="shared" si="15"/>
        <v>#REF!</v>
      </c>
      <c r="AX19" s="51" t="e">
        <f t="shared" si="16"/>
        <v>#REF!</v>
      </c>
      <c r="AY19" s="51" t="e">
        <f t="shared" si="17"/>
        <v>#REF!</v>
      </c>
      <c r="AZ19" s="51" t="e">
        <f t="shared" si="18"/>
        <v>#REF!</v>
      </c>
      <c r="BA19" s="51" t="e">
        <f t="shared" si="19"/>
        <v>#REF!</v>
      </c>
    </row>
    <row r="20" spans="1:53" hidden="1">
      <c r="A20" s="74" t="s">
        <v>0</v>
      </c>
      <c r="B20" s="74"/>
      <c r="C20" s="74"/>
      <c r="AA20" s="91"/>
      <c r="AB20" s="92" t="s">
        <v>97</v>
      </c>
      <c r="AC20" s="92">
        <v>0</v>
      </c>
      <c r="AD20" s="92"/>
      <c r="AE20" s="92"/>
      <c r="AF20" s="51" t="e">
        <f t="shared" si="0"/>
        <v>#REF!</v>
      </c>
      <c r="AG20" s="51" t="e">
        <f t="shared" si="1"/>
        <v>#REF!</v>
      </c>
      <c r="AH20" s="51" t="e">
        <f t="shared" si="2"/>
        <v>#REF!</v>
      </c>
      <c r="AI20" s="51" t="e">
        <f t="shared" si="3"/>
        <v>#REF!</v>
      </c>
      <c r="AJ20" s="51" t="e">
        <f t="shared" si="4"/>
        <v>#REF!</v>
      </c>
      <c r="AK20" s="51" t="e">
        <f t="shared" si="5"/>
        <v>#REF!</v>
      </c>
      <c r="AL20" s="51" t="e">
        <f t="shared" si="6"/>
        <v>#REF!</v>
      </c>
      <c r="AM20" s="51" t="e">
        <f t="shared" si="7"/>
        <v>#REF!</v>
      </c>
      <c r="AN20" s="51" t="e">
        <f t="shared" si="8"/>
        <v>#REF!</v>
      </c>
      <c r="AO20" s="51" t="e">
        <f t="shared" si="9"/>
        <v>#REF!</v>
      </c>
      <c r="AQ20" s="75"/>
      <c r="AR20" s="51" t="e">
        <f t="shared" si="10"/>
        <v>#REF!</v>
      </c>
      <c r="AS20" s="51" t="e">
        <f t="shared" si="11"/>
        <v>#REF!</v>
      </c>
      <c r="AT20" s="51" t="e">
        <f t="shared" si="12"/>
        <v>#REF!</v>
      </c>
      <c r="AU20" s="51" t="e">
        <f t="shared" si="13"/>
        <v>#REF!</v>
      </c>
      <c r="AV20" s="51" t="e">
        <f t="shared" si="14"/>
        <v>#REF!</v>
      </c>
      <c r="AW20" s="51" t="e">
        <f t="shared" si="15"/>
        <v>#REF!</v>
      </c>
      <c r="AX20" s="51" t="e">
        <f t="shared" si="16"/>
        <v>#REF!</v>
      </c>
      <c r="AY20" s="51" t="e">
        <f t="shared" si="17"/>
        <v>#REF!</v>
      </c>
      <c r="AZ20" s="51" t="e">
        <f t="shared" si="18"/>
        <v>#REF!</v>
      </c>
      <c r="BA20" s="51" t="e">
        <f t="shared" si="19"/>
        <v>#REF!</v>
      </c>
    </row>
    <row r="21" spans="1:53" hidden="1">
      <c r="A21" s="74" t="s">
        <v>44</v>
      </c>
      <c r="B21" s="74">
        <f>(0.016*(0.03/2)^0.65*(2/3)^1.5)-0.00047</f>
        <v>9.8123053326417428E-5</v>
      </c>
      <c r="C21" s="74"/>
      <c r="AA21" s="91"/>
      <c r="AB21" s="92" t="s">
        <v>98</v>
      </c>
      <c r="AC21" s="92">
        <v>0</v>
      </c>
      <c r="AD21" s="92"/>
      <c r="AE21" s="92"/>
      <c r="AF21" s="51" t="e">
        <f t="shared" si="0"/>
        <v>#REF!</v>
      </c>
      <c r="AG21" s="51" t="e">
        <f t="shared" si="1"/>
        <v>#REF!</v>
      </c>
      <c r="AH21" s="51" t="e">
        <f t="shared" si="2"/>
        <v>#REF!</v>
      </c>
      <c r="AI21" s="51" t="e">
        <f t="shared" si="3"/>
        <v>#REF!</v>
      </c>
      <c r="AJ21" s="51" t="e">
        <f t="shared" si="4"/>
        <v>#REF!</v>
      </c>
      <c r="AK21" s="51" t="e">
        <f t="shared" si="5"/>
        <v>#REF!</v>
      </c>
      <c r="AL21" s="51" t="e">
        <f t="shared" si="6"/>
        <v>#REF!</v>
      </c>
      <c r="AM21" s="51" t="e">
        <f t="shared" si="7"/>
        <v>#REF!</v>
      </c>
      <c r="AN21" s="51" t="e">
        <f t="shared" si="8"/>
        <v>#REF!</v>
      </c>
      <c r="AO21" s="51" t="e">
        <f t="shared" si="9"/>
        <v>#REF!</v>
      </c>
      <c r="AQ21" s="75"/>
      <c r="AR21" s="51" t="e">
        <f t="shared" si="10"/>
        <v>#REF!</v>
      </c>
      <c r="AS21" s="51" t="e">
        <f t="shared" si="11"/>
        <v>#REF!</v>
      </c>
      <c r="AT21" s="51" t="e">
        <f t="shared" si="12"/>
        <v>#REF!</v>
      </c>
      <c r="AU21" s="51" t="e">
        <f t="shared" si="13"/>
        <v>#REF!</v>
      </c>
      <c r="AV21" s="51" t="e">
        <f t="shared" si="14"/>
        <v>#REF!</v>
      </c>
      <c r="AW21" s="51" t="e">
        <f t="shared" si="15"/>
        <v>#REF!</v>
      </c>
      <c r="AX21" s="51" t="e">
        <f t="shared" si="16"/>
        <v>#REF!</v>
      </c>
      <c r="AY21" s="51" t="e">
        <f t="shared" si="17"/>
        <v>#REF!</v>
      </c>
      <c r="AZ21" s="51" t="e">
        <f t="shared" si="18"/>
        <v>#REF!</v>
      </c>
      <c r="BA21" s="51" t="e">
        <f t="shared" si="19"/>
        <v>#REF!</v>
      </c>
    </row>
    <row r="22" spans="1:53" hidden="1">
      <c r="A22" s="74"/>
      <c r="B22" s="74"/>
      <c r="C22" s="74"/>
      <c r="AA22" s="91"/>
      <c r="AB22" s="92" t="s">
        <v>99</v>
      </c>
      <c r="AC22" s="92">
        <v>0</v>
      </c>
      <c r="AD22" s="92"/>
      <c r="AE22" s="92"/>
      <c r="AQ22" s="75"/>
    </row>
    <row r="23" spans="1:53" hidden="1">
      <c r="A23" s="74"/>
      <c r="B23" s="74"/>
      <c r="C23" s="74"/>
      <c r="AA23" s="91"/>
      <c r="AB23" s="92"/>
      <c r="AC23" s="92"/>
      <c r="AD23" s="92"/>
      <c r="AE23" s="92"/>
      <c r="AQ23" s="75"/>
    </row>
    <row r="24" spans="1:53" hidden="1">
      <c r="A24" s="74"/>
      <c r="B24" s="74"/>
      <c r="C24" s="74"/>
      <c r="AA24" s="91" t="s">
        <v>100</v>
      </c>
      <c r="AB24" s="92" t="s">
        <v>88</v>
      </c>
      <c r="AC24" s="92" t="s">
        <v>89</v>
      </c>
      <c r="AD24" s="92"/>
      <c r="AE24" s="92"/>
      <c r="AF24" s="51" t="e">
        <f t="shared" ref="AF24:AF32" si="20">AF$8*$AC25</f>
        <v>#REF!</v>
      </c>
      <c r="AG24" s="51" t="e">
        <f t="shared" ref="AG24:AG32" si="21">AG$8*$AC25</f>
        <v>#REF!</v>
      </c>
      <c r="AH24" s="51" t="e">
        <f t="shared" ref="AH24:AH32" si="22">AH$8*$AC25</f>
        <v>#REF!</v>
      </c>
      <c r="AI24" s="51" t="e">
        <f t="shared" ref="AI24:AI32" si="23">AI$8*$AC25</f>
        <v>#REF!</v>
      </c>
      <c r="AJ24" s="51" t="e">
        <f t="shared" ref="AJ24:AJ32" si="24">AJ$8*$AC25</f>
        <v>#REF!</v>
      </c>
      <c r="AK24" s="51" t="e">
        <f t="shared" ref="AK24:AK32" si="25">AK$8*$AC25</f>
        <v>#REF!</v>
      </c>
      <c r="AL24" s="51" t="e">
        <f t="shared" ref="AL24:AL32" si="26">AL$8*$AC25</f>
        <v>#REF!</v>
      </c>
      <c r="AM24" s="51" t="e">
        <f t="shared" ref="AM24:AM32" si="27">AM$8*$AC25</f>
        <v>#REF!</v>
      </c>
      <c r="AN24" s="51" t="e">
        <f t="shared" ref="AN24:AN32" si="28">AN$8*$AC25</f>
        <v>#REF!</v>
      </c>
      <c r="AO24" s="51" t="e">
        <f t="shared" ref="AO24:AO32" si="29">AO$8*$AC25</f>
        <v>#REF!</v>
      </c>
      <c r="AQ24" s="75"/>
      <c r="AR24" s="51" t="e">
        <f t="shared" ref="AR24:AR32" si="30">AR$8*$AC25</f>
        <v>#REF!</v>
      </c>
      <c r="AS24" s="51" t="e">
        <f t="shared" ref="AS24:AS32" si="31">AS$8*$AC25</f>
        <v>#REF!</v>
      </c>
      <c r="AT24" s="51" t="e">
        <f t="shared" ref="AT24:AT32" si="32">AT$8*$AC25</f>
        <v>#REF!</v>
      </c>
      <c r="AU24" s="51" t="e">
        <f t="shared" ref="AU24:AU32" si="33">AU$8*$AC25</f>
        <v>#REF!</v>
      </c>
      <c r="AV24" s="51" t="e">
        <f t="shared" ref="AV24:AV32" si="34">AV$8*$AC25</f>
        <v>#REF!</v>
      </c>
      <c r="AW24" s="51" t="e">
        <f t="shared" ref="AW24:AW32" si="35">AW$8*$AC25</f>
        <v>#REF!</v>
      </c>
      <c r="AX24" s="51" t="e">
        <f t="shared" ref="AX24:AX32" si="36">AX$8*$AC25</f>
        <v>#REF!</v>
      </c>
      <c r="AY24" s="51" t="e">
        <f t="shared" ref="AY24:AY32" si="37">AY$8*$AC25</f>
        <v>#REF!</v>
      </c>
      <c r="AZ24" s="51" t="e">
        <f t="shared" ref="AZ24:AZ32" si="38">AZ$8*$AC25</f>
        <v>#REF!</v>
      </c>
      <c r="BA24" s="51" t="e">
        <f t="shared" ref="BA24:BA32" si="39">BA$8*$AC25</f>
        <v>#REF!</v>
      </c>
    </row>
    <row r="25" spans="1:53" hidden="1">
      <c r="A25" s="74" t="s">
        <v>101</v>
      </c>
      <c r="B25" s="74"/>
      <c r="C25" s="74"/>
      <c r="AA25" s="91"/>
      <c r="AB25" s="92" t="s">
        <v>90</v>
      </c>
      <c r="AC25" s="92">
        <v>0</v>
      </c>
      <c r="AD25" s="92"/>
      <c r="AE25" s="92"/>
      <c r="AF25" s="51" t="e">
        <f t="shared" si="20"/>
        <v>#REF!</v>
      </c>
      <c r="AG25" s="51" t="e">
        <f t="shared" si="21"/>
        <v>#REF!</v>
      </c>
      <c r="AH25" s="51" t="e">
        <f t="shared" si="22"/>
        <v>#REF!</v>
      </c>
      <c r="AI25" s="51" t="e">
        <f t="shared" si="23"/>
        <v>#REF!</v>
      </c>
      <c r="AJ25" s="51" t="e">
        <f t="shared" si="24"/>
        <v>#REF!</v>
      </c>
      <c r="AK25" s="51" t="e">
        <f t="shared" si="25"/>
        <v>#REF!</v>
      </c>
      <c r="AL25" s="51" t="e">
        <f t="shared" si="26"/>
        <v>#REF!</v>
      </c>
      <c r="AM25" s="51" t="e">
        <f t="shared" si="27"/>
        <v>#REF!</v>
      </c>
      <c r="AN25" s="51" t="e">
        <f t="shared" si="28"/>
        <v>#REF!</v>
      </c>
      <c r="AO25" s="51" t="e">
        <f t="shared" si="29"/>
        <v>#REF!</v>
      </c>
      <c r="AQ25" s="75"/>
      <c r="AR25" s="51" t="e">
        <f t="shared" si="30"/>
        <v>#REF!</v>
      </c>
      <c r="AS25" s="51" t="e">
        <f t="shared" si="31"/>
        <v>#REF!</v>
      </c>
      <c r="AT25" s="51" t="e">
        <f t="shared" si="32"/>
        <v>#REF!</v>
      </c>
      <c r="AU25" s="51" t="e">
        <f t="shared" si="33"/>
        <v>#REF!</v>
      </c>
      <c r="AV25" s="51" t="e">
        <f t="shared" si="34"/>
        <v>#REF!</v>
      </c>
      <c r="AW25" s="51" t="e">
        <f t="shared" si="35"/>
        <v>#REF!</v>
      </c>
      <c r="AX25" s="51" t="e">
        <f t="shared" si="36"/>
        <v>#REF!</v>
      </c>
      <c r="AY25" s="51" t="e">
        <f t="shared" si="37"/>
        <v>#REF!</v>
      </c>
      <c r="AZ25" s="51" t="e">
        <f t="shared" si="38"/>
        <v>#REF!</v>
      </c>
      <c r="BA25" s="51" t="e">
        <f t="shared" si="39"/>
        <v>#REF!</v>
      </c>
    </row>
    <row r="26" spans="1:53" hidden="1">
      <c r="A26" s="74" t="s">
        <v>102</v>
      </c>
      <c r="B26" s="74"/>
      <c r="C26" s="74"/>
      <c r="AA26" s="91"/>
      <c r="AB26" s="92" t="s">
        <v>91</v>
      </c>
      <c r="AC26" s="92">
        <v>6.2010000000000005</v>
      </c>
      <c r="AD26" s="92"/>
      <c r="AE26" s="92"/>
      <c r="AF26" s="51" t="e">
        <f t="shared" si="20"/>
        <v>#REF!</v>
      </c>
      <c r="AG26" s="51" t="e">
        <f t="shared" si="21"/>
        <v>#REF!</v>
      </c>
      <c r="AH26" s="51" t="e">
        <f t="shared" si="22"/>
        <v>#REF!</v>
      </c>
      <c r="AI26" s="51" t="e">
        <f t="shared" si="23"/>
        <v>#REF!</v>
      </c>
      <c r="AJ26" s="51" t="e">
        <f t="shared" si="24"/>
        <v>#REF!</v>
      </c>
      <c r="AK26" s="51" t="e">
        <f t="shared" si="25"/>
        <v>#REF!</v>
      </c>
      <c r="AL26" s="51" t="e">
        <f t="shared" si="26"/>
        <v>#REF!</v>
      </c>
      <c r="AM26" s="51" t="e">
        <f t="shared" si="27"/>
        <v>#REF!</v>
      </c>
      <c r="AN26" s="51" t="e">
        <f t="shared" si="28"/>
        <v>#REF!</v>
      </c>
      <c r="AO26" s="51" t="e">
        <f t="shared" si="29"/>
        <v>#REF!</v>
      </c>
      <c r="AQ26" s="75"/>
      <c r="AR26" s="51" t="e">
        <f t="shared" si="30"/>
        <v>#REF!</v>
      </c>
      <c r="AS26" s="51" t="e">
        <f t="shared" si="31"/>
        <v>#REF!</v>
      </c>
      <c r="AT26" s="51" t="e">
        <f t="shared" si="32"/>
        <v>#REF!</v>
      </c>
      <c r="AU26" s="51" t="e">
        <f t="shared" si="33"/>
        <v>#REF!</v>
      </c>
      <c r="AV26" s="51" t="e">
        <f t="shared" si="34"/>
        <v>#REF!</v>
      </c>
      <c r="AW26" s="51" t="e">
        <f t="shared" si="35"/>
        <v>#REF!</v>
      </c>
      <c r="AX26" s="51" t="e">
        <f t="shared" si="36"/>
        <v>#REF!</v>
      </c>
      <c r="AY26" s="51" t="e">
        <f t="shared" si="37"/>
        <v>#REF!</v>
      </c>
      <c r="AZ26" s="51" t="e">
        <f t="shared" si="38"/>
        <v>#REF!</v>
      </c>
      <c r="BA26" s="51" t="e">
        <f t="shared" si="39"/>
        <v>#REF!</v>
      </c>
    </row>
    <row r="27" spans="1:53" hidden="1">
      <c r="A27" s="74" t="s">
        <v>103</v>
      </c>
      <c r="B27" s="74"/>
      <c r="C27" s="74"/>
      <c r="AA27" s="91"/>
      <c r="AB27" s="92" t="s">
        <v>93</v>
      </c>
      <c r="AC27" s="92">
        <v>0</v>
      </c>
      <c r="AD27" s="92"/>
      <c r="AE27" s="92"/>
      <c r="AF27" s="51" t="e">
        <f t="shared" si="20"/>
        <v>#REF!</v>
      </c>
      <c r="AG27" s="51" t="e">
        <f t="shared" si="21"/>
        <v>#REF!</v>
      </c>
      <c r="AH27" s="51" t="e">
        <f t="shared" si="22"/>
        <v>#REF!</v>
      </c>
      <c r="AI27" s="51" t="e">
        <f t="shared" si="23"/>
        <v>#REF!</v>
      </c>
      <c r="AJ27" s="51" t="e">
        <f t="shared" si="24"/>
        <v>#REF!</v>
      </c>
      <c r="AK27" s="51" t="e">
        <f t="shared" si="25"/>
        <v>#REF!</v>
      </c>
      <c r="AL27" s="51" t="e">
        <f t="shared" si="26"/>
        <v>#REF!</v>
      </c>
      <c r="AM27" s="51" t="e">
        <f t="shared" si="27"/>
        <v>#REF!</v>
      </c>
      <c r="AN27" s="51" t="e">
        <f t="shared" si="28"/>
        <v>#REF!</v>
      </c>
      <c r="AO27" s="51" t="e">
        <f t="shared" si="29"/>
        <v>#REF!</v>
      </c>
      <c r="AQ27" s="75"/>
      <c r="AR27" s="51" t="e">
        <f t="shared" si="30"/>
        <v>#REF!</v>
      </c>
      <c r="AS27" s="51" t="e">
        <f t="shared" si="31"/>
        <v>#REF!</v>
      </c>
      <c r="AT27" s="51" t="e">
        <f t="shared" si="32"/>
        <v>#REF!</v>
      </c>
      <c r="AU27" s="51" t="e">
        <f t="shared" si="33"/>
        <v>#REF!</v>
      </c>
      <c r="AV27" s="51" t="e">
        <f t="shared" si="34"/>
        <v>#REF!</v>
      </c>
      <c r="AW27" s="51" t="e">
        <f t="shared" si="35"/>
        <v>#REF!</v>
      </c>
      <c r="AX27" s="51" t="e">
        <f t="shared" si="36"/>
        <v>#REF!</v>
      </c>
      <c r="AY27" s="51" t="e">
        <f t="shared" si="37"/>
        <v>#REF!</v>
      </c>
      <c r="AZ27" s="51" t="e">
        <f t="shared" si="38"/>
        <v>#REF!</v>
      </c>
      <c r="BA27" s="51" t="e">
        <f t="shared" si="39"/>
        <v>#REF!</v>
      </c>
    </row>
    <row r="28" spans="1:53" hidden="1">
      <c r="A28" s="74" t="s">
        <v>104</v>
      </c>
      <c r="B28" s="74"/>
      <c r="C28" s="74"/>
      <c r="AA28" s="91"/>
      <c r="AB28" s="92" t="s">
        <v>94</v>
      </c>
      <c r="AC28" s="92">
        <v>9.8037500000000009</v>
      </c>
      <c r="AD28" s="92"/>
      <c r="AE28" s="92"/>
      <c r="AF28" s="51" t="e">
        <f t="shared" si="20"/>
        <v>#REF!</v>
      </c>
      <c r="AG28" s="51" t="e">
        <f t="shared" si="21"/>
        <v>#REF!</v>
      </c>
      <c r="AH28" s="51" t="e">
        <f t="shared" si="22"/>
        <v>#REF!</v>
      </c>
      <c r="AI28" s="51" t="e">
        <f t="shared" si="23"/>
        <v>#REF!</v>
      </c>
      <c r="AJ28" s="51" t="e">
        <f t="shared" si="24"/>
        <v>#REF!</v>
      </c>
      <c r="AK28" s="51" t="e">
        <f t="shared" si="25"/>
        <v>#REF!</v>
      </c>
      <c r="AL28" s="51" t="e">
        <f t="shared" si="26"/>
        <v>#REF!</v>
      </c>
      <c r="AM28" s="51" t="e">
        <f t="shared" si="27"/>
        <v>#REF!</v>
      </c>
      <c r="AN28" s="51" t="e">
        <f t="shared" si="28"/>
        <v>#REF!</v>
      </c>
      <c r="AO28" s="51" t="e">
        <f t="shared" si="29"/>
        <v>#REF!</v>
      </c>
      <c r="AQ28" s="75"/>
      <c r="AR28" s="51" t="e">
        <f t="shared" si="30"/>
        <v>#REF!</v>
      </c>
      <c r="AS28" s="51" t="e">
        <f t="shared" si="31"/>
        <v>#REF!</v>
      </c>
      <c r="AT28" s="51" t="e">
        <f t="shared" si="32"/>
        <v>#REF!</v>
      </c>
      <c r="AU28" s="51" t="e">
        <f t="shared" si="33"/>
        <v>#REF!</v>
      </c>
      <c r="AV28" s="51" t="e">
        <f t="shared" si="34"/>
        <v>#REF!</v>
      </c>
      <c r="AW28" s="51" t="e">
        <f t="shared" si="35"/>
        <v>#REF!</v>
      </c>
      <c r="AX28" s="51" t="e">
        <f t="shared" si="36"/>
        <v>#REF!</v>
      </c>
      <c r="AY28" s="51" t="e">
        <f t="shared" si="37"/>
        <v>#REF!</v>
      </c>
      <c r="AZ28" s="51" t="e">
        <f t="shared" si="38"/>
        <v>#REF!</v>
      </c>
      <c r="BA28" s="51" t="e">
        <f t="shared" si="39"/>
        <v>#REF!</v>
      </c>
    </row>
    <row r="29" spans="1:53" hidden="1">
      <c r="A29" s="74" t="s">
        <v>105</v>
      </c>
      <c r="B29" s="74"/>
      <c r="C29" s="74"/>
      <c r="AA29" s="91"/>
      <c r="AB29" s="92" t="s">
        <v>95</v>
      </c>
      <c r="AC29" s="92">
        <v>7.2451999999999996</v>
      </c>
      <c r="AD29" s="92"/>
      <c r="AE29" s="92"/>
      <c r="AF29" s="51" t="e">
        <f t="shared" si="20"/>
        <v>#REF!</v>
      </c>
      <c r="AG29" s="51" t="e">
        <f t="shared" si="21"/>
        <v>#REF!</v>
      </c>
      <c r="AH29" s="51" t="e">
        <f t="shared" si="22"/>
        <v>#REF!</v>
      </c>
      <c r="AI29" s="51" t="e">
        <f t="shared" si="23"/>
        <v>#REF!</v>
      </c>
      <c r="AJ29" s="51" t="e">
        <f t="shared" si="24"/>
        <v>#REF!</v>
      </c>
      <c r="AK29" s="51" t="e">
        <f t="shared" si="25"/>
        <v>#REF!</v>
      </c>
      <c r="AL29" s="51" t="e">
        <f t="shared" si="26"/>
        <v>#REF!</v>
      </c>
      <c r="AM29" s="51" t="e">
        <f t="shared" si="27"/>
        <v>#REF!</v>
      </c>
      <c r="AN29" s="51" t="e">
        <f t="shared" si="28"/>
        <v>#REF!</v>
      </c>
      <c r="AO29" s="51" t="e">
        <f t="shared" si="29"/>
        <v>#REF!</v>
      </c>
      <c r="AQ29" s="75"/>
      <c r="AR29" s="51" t="e">
        <f t="shared" si="30"/>
        <v>#REF!</v>
      </c>
      <c r="AS29" s="51" t="e">
        <f t="shared" si="31"/>
        <v>#REF!</v>
      </c>
      <c r="AT29" s="51" t="e">
        <f t="shared" si="32"/>
        <v>#REF!</v>
      </c>
      <c r="AU29" s="51" t="e">
        <f t="shared" si="33"/>
        <v>#REF!</v>
      </c>
      <c r="AV29" s="51" t="e">
        <f t="shared" si="34"/>
        <v>#REF!</v>
      </c>
      <c r="AW29" s="51" t="e">
        <f t="shared" si="35"/>
        <v>#REF!</v>
      </c>
      <c r="AX29" s="51" t="e">
        <f t="shared" si="36"/>
        <v>#REF!</v>
      </c>
      <c r="AY29" s="51" t="e">
        <f t="shared" si="37"/>
        <v>#REF!</v>
      </c>
      <c r="AZ29" s="51" t="e">
        <f t="shared" si="38"/>
        <v>#REF!</v>
      </c>
      <c r="BA29" s="51" t="e">
        <f t="shared" si="39"/>
        <v>#REF!</v>
      </c>
    </row>
    <row r="30" spans="1:53" hidden="1">
      <c r="A30" s="74" t="s">
        <v>92</v>
      </c>
      <c r="B30" s="74"/>
      <c r="C30" s="74"/>
      <c r="AA30" s="91"/>
      <c r="AB30" s="92" t="s">
        <v>96</v>
      </c>
      <c r="AC30" s="92">
        <v>3.6</v>
      </c>
      <c r="AD30" s="92"/>
      <c r="AE30" s="92"/>
      <c r="AF30" s="51" t="e">
        <f t="shared" si="20"/>
        <v>#REF!</v>
      </c>
      <c r="AG30" s="51" t="e">
        <f t="shared" si="21"/>
        <v>#REF!</v>
      </c>
      <c r="AH30" s="51" t="e">
        <f t="shared" si="22"/>
        <v>#REF!</v>
      </c>
      <c r="AI30" s="51" t="e">
        <f t="shared" si="23"/>
        <v>#REF!</v>
      </c>
      <c r="AJ30" s="51" t="e">
        <f t="shared" si="24"/>
        <v>#REF!</v>
      </c>
      <c r="AK30" s="51" t="e">
        <f t="shared" si="25"/>
        <v>#REF!</v>
      </c>
      <c r="AL30" s="51" t="e">
        <f t="shared" si="26"/>
        <v>#REF!</v>
      </c>
      <c r="AM30" s="51" t="e">
        <f t="shared" si="27"/>
        <v>#REF!</v>
      </c>
      <c r="AN30" s="51" t="e">
        <f t="shared" si="28"/>
        <v>#REF!</v>
      </c>
      <c r="AO30" s="51" t="e">
        <f t="shared" si="29"/>
        <v>#REF!</v>
      </c>
      <c r="AQ30" s="75"/>
      <c r="AR30" s="51" t="e">
        <f t="shared" si="30"/>
        <v>#REF!</v>
      </c>
      <c r="AS30" s="51" t="e">
        <f t="shared" si="31"/>
        <v>#REF!</v>
      </c>
      <c r="AT30" s="51" t="e">
        <f t="shared" si="32"/>
        <v>#REF!</v>
      </c>
      <c r="AU30" s="51" t="e">
        <f t="shared" si="33"/>
        <v>#REF!</v>
      </c>
      <c r="AV30" s="51" t="e">
        <f t="shared" si="34"/>
        <v>#REF!</v>
      </c>
      <c r="AW30" s="51" t="e">
        <f t="shared" si="35"/>
        <v>#REF!</v>
      </c>
      <c r="AX30" s="51" t="e">
        <f t="shared" si="36"/>
        <v>#REF!</v>
      </c>
      <c r="AY30" s="51" t="e">
        <f t="shared" si="37"/>
        <v>#REF!</v>
      </c>
      <c r="AZ30" s="51" t="e">
        <f t="shared" si="38"/>
        <v>#REF!</v>
      </c>
      <c r="BA30" s="51" t="e">
        <f t="shared" si="39"/>
        <v>#REF!</v>
      </c>
    </row>
    <row r="31" spans="1:53" hidden="1">
      <c r="A31" s="74" t="s">
        <v>106</v>
      </c>
      <c r="B31" s="74"/>
      <c r="C31" s="74"/>
      <c r="AA31" s="91"/>
      <c r="AB31" s="92" t="s">
        <v>97</v>
      </c>
      <c r="AC31" s="92">
        <v>6.1984000000000004</v>
      </c>
      <c r="AD31" s="92"/>
      <c r="AE31" s="92"/>
      <c r="AF31" s="51" t="e">
        <f t="shared" si="20"/>
        <v>#REF!</v>
      </c>
      <c r="AG31" s="51" t="e">
        <f t="shared" si="21"/>
        <v>#REF!</v>
      </c>
      <c r="AH31" s="51" t="e">
        <f t="shared" si="22"/>
        <v>#REF!</v>
      </c>
      <c r="AI31" s="51" t="e">
        <f t="shared" si="23"/>
        <v>#REF!</v>
      </c>
      <c r="AJ31" s="51" t="e">
        <f t="shared" si="24"/>
        <v>#REF!</v>
      </c>
      <c r="AK31" s="51" t="e">
        <f t="shared" si="25"/>
        <v>#REF!</v>
      </c>
      <c r="AL31" s="51" t="e">
        <f t="shared" si="26"/>
        <v>#REF!</v>
      </c>
      <c r="AM31" s="51" t="e">
        <f t="shared" si="27"/>
        <v>#REF!</v>
      </c>
      <c r="AN31" s="51" t="e">
        <f t="shared" si="28"/>
        <v>#REF!</v>
      </c>
      <c r="AO31" s="51" t="e">
        <f t="shared" si="29"/>
        <v>#REF!</v>
      </c>
      <c r="AQ31" s="75"/>
      <c r="AR31" s="51" t="e">
        <f t="shared" si="30"/>
        <v>#REF!</v>
      </c>
      <c r="AS31" s="51" t="e">
        <f t="shared" si="31"/>
        <v>#REF!</v>
      </c>
      <c r="AT31" s="51" t="e">
        <f t="shared" si="32"/>
        <v>#REF!</v>
      </c>
      <c r="AU31" s="51" t="e">
        <f t="shared" si="33"/>
        <v>#REF!</v>
      </c>
      <c r="AV31" s="51" t="e">
        <f t="shared" si="34"/>
        <v>#REF!</v>
      </c>
      <c r="AW31" s="51" t="e">
        <f t="shared" si="35"/>
        <v>#REF!</v>
      </c>
      <c r="AX31" s="51" t="e">
        <f t="shared" si="36"/>
        <v>#REF!</v>
      </c>
      <c r="AY31" s="51" t="e">
        <f t="shared" si="37"/>
        <v>#REF!</v>
      </c>
      <c r="AZ31" s="51" t="e">
        <f t="shared" si="38"/>
        <v>#REF!</v>
      </c>
      <c r="BA31" s="51" t="e">
        <f t="shared" si="39"/>
        <v>#REF!</v>
      </c>
    </row>
    <row r="32" spans="1:53" hidden="1">
      <c r="A32" s="74" t="s">
        <v>107</v>
      </c>
      <c r="B32" s="74"/>
      <c r="C32" s="74"/>
      <c r="AA32" s="91"/>
      <c r="AB32" s="92" t="s">
        <v>98</v>
      </c>
      <c r="AC32" s="92">
        <v>5.1995100000000001</v>
      </c>
      <c r="AD32" s="92"/>
      <c r="AE32" s="92"/>
      <c r="AF32" s="51" t="e">
        <f t="shared" si="20"/>
        <v>#REF!</v>
      </c>
      <c r="AG32" s="51" t="e">
        <f t="shared" si="21"/>
        <v>#REF!</v>
      </c>
      <c r="AH32" s="51" t="e">
        <f t="shared" si="22"/>
        <v>#REF!</v>
      </c>
      <c r="AI32" s="51" t="e">
        <f t="shared" si="23"/>
        <v>#REF!</v>
      </c>
      <c r="AJ32" s="51" t="e">
        <f t="shared" si="24"/>
        <v>#REF!</v>
      </c>
      <c r="AK32" s="51" t="e">
        <f t="shared" si="25"/>
        <v>#REF!</v>
      </c>
      <c r="AL32" s="51" t="e">
        <f t="shared" si="26"/>
        <v>#REF!</v>
      </c>
      <c r="AM32" s="51" t="e">
        <f t="shared" si="27"/>
        <v>#REF!</v>
      </c>
      <c r="AN32" s="51" t="e">
        <f t="shared" si="28"/>
        <v>#REF!</v>
      </c>
      <c r="AO32" s="51" t="e">
        <f t="shared" si="29"/>
        <v>#REF!</v>
      </c>
      <c r="AQ32" s="75"/>
      <c r="AR32" s="51" t="e">
        <f t="shared" si="30"/>
        <v>#REF!</v>
      </c>
      <c r="AS32" s="51" t="e">
        <f t="shared" si="31"/>
        <v>#REF!</v>
      </c>
      <c r="AT32" s="51" t="e">
        <f t="shared" si="32"/>
        <v>#REF!</v>
      </c>
      <c r="AU32" s="51" t="e">
        <f t="shared" si="33"/>
        <v>#REF!</v>
      </c>
      <c r="AV32" s="51" t="e">
        <f t="shared" si="34"/>
        <v>#REF!</v>
      </c>
      <c r="AW32" s="51" t="e">
        <f t="shared" si="35"/>
        <v>#REF!</v>
      </c>
      <c r="AX32" s="51" t="e">
        <f t="shared" si="36"/>
        <v>#REF!</v>
      </c>
      <c r="AY32" s="51" t="e">
        <f t="shared" si="37"/>
        <v>#REF!</v>
      </c>
      <c r="AZ32" s="51" t="e">
        <f t="shared" si="38"/>
        <v>#REF!</v>
      </c>
      <c r="BA32" s="51" t="e">
        <f t="shared" si="39"/>
        <v>#REF!</v>
      </c>
    </row>
    <row r="33" spans="1:53" hidden="1">
      <c r="A33" s="74" t="s">
        <v>0</v>
      </c>
      <c r="B33" s="74"/>
      <c r="C33" s="74"/>
      <c r="AA33" s="91"/>
      <c r="AB33" s="92" t="s">
        <v>99</v>
      </c>
      <c r="AC33" s="92">
        <v>17.71416</v>
      </c>
      <c r="AD33" s="92"/>
      <c r="AE33" s="92"/>
      <c r="AQ33" s="75"/>
    </row>
    <row r="34" spans="1:53" hidden="1">
      <c r="A34" s="74" t="s">
        <v>44</v>
      </c>
      <c r="B34" s="74">
        <f>0.39*1.5*(8.5/12)^0.9*(2/3)^0.45</f>
        <v>0.35737873826145539</v>
      </c>
      <c r="C34" s="74"/>
      <c r="AA34" s="91"/>
      <c r="AB34" s="92"/>
      <c r="AC34" s="92"/>
      <c r="AD34" s="92"/>
      <c r="AE34" s="92"/>
      <c r="AQ34" s="75"/>
    </row>
    <row r="35" spans="1:53" hidden="1">
      <c r="A35" s="74" t="s">
        <v>45</v>
      </c>
      <c r="B35" s="74">
        <f>0.39*0.15*(8.5/12)^0.9*(2/3)^0.45</f>
        <v>3.5737873826145544E-2</v>
      </c>
      <c r="C35" s="74"/>
      <c r="AA35" s="91" t="s">
        <v>108</v>
      </c>
      <c r="AB35" s="92" t="s">
        <v>88</v>
      </c>
      <c r="AC35" s="92" t="s">
        <v>89</v>
      </c>
      <c r="AD35" s="92"/>
      <c r="AE35" s="92"/>
      <c r="AF35" s="51" t="e">
        <f t="shared" ref="AF35:AF43" si="40">AF$8*$AC36</f>
        <v>#REF!</v>
      </c>
      <c r="AG35" s="51" t="e">
        <f t="shared" ref="AG35:AG43" si="41">AG$8*$AC36</f>
        <v>#REF!</v>
      </c>
      <c r="AH35" s="51" t="e">
        <f t="shared" ref="AH35:AH43" si="42">AH$8*$AC36</f>
        <v>#REF!</v>
      </c>
      <c r="AI35" s="51" t="e">
        <f t="shared" ref="AI35:AI43" si="43">AI$8*$AC36</f>
        <v>#REF!</v>
      </c>
      <c r="AJ35" s="51" t="e">
        <f t="shared" ref="AJ35:AJ43" si="44">AJ$8*$AC36</f>
        <v>#REF!</v>
      </c>
      <c r="AK35" s="51" t="e">
        <f t="shared" ref="AK35:AK43" si="45">AK$8*$AC36</f>
        <v>#REF!</v>
      </c>
      <c r="AL35" s="51" t="e">
        <f t="shared" ref="AL35:AL43" si="46">AL$8*$AC36</f>
        <v>#REF!</v>
      </c>
      <c r="AM35" s="51" t="e">
        <f t="shared" ref="AM35:AM43" si="47">AM$8*$AC36</f>
        <v>#REF!</v>
      </c>
      <c r="AN35" s="51" t="e">
        <f t="shared" ref="AN35:AN43" si="48">AN$8*$AC36</f>
        <v>#REF!</v>
      </c>
      <c r="AO35" s="51" t="e">
        <f t="shared" ref="AO35:AO43" si="49">AO$8*$AC36</f>
        <v>#REF!</v>
      </c>
      <c r="AQ35" s="75"/>
      <c r="AR35" s="51" t="e">
        <f t="shared" ref="AR35:AR43" si="50">AR$8*$AC36</f>
        <v>#REF!</v>
      </c>
      <c r="AS35" s="51" t="e">
        <f t="shared" ref="AS35:AS43" si="51">AS$8*$AC36</f>
        <v>#REF!</v>
      </c>
      <c r="AT35" s="51" t="e">
        <f t="shared" ref="AT35:AT43" si="52">AT$8*$AC36</f>
        <v>#REF!</v>
      </c>
      <c r="AU35" s="51" t="e">
        <f t="shared" ref="AU35:AU43" si="53">AU$8*$AC36</f>
        <v>#REF!</v>
      </c>
      <c r="AV35" s="51" t="e">
        <f t="shared" ref="AV35:AV43" si="54">AV$8*$AC36</f>
        <v>#REF!</v>
      </c>
      <c r="AW35" s="51" t="e">
        <f t="shared" ref="AW35:AW43" si="55">AW$8*$AC36</f>
        <v>#REF!</v>
      </c>
      <c r="AX35" s="51" t="e">
        <f t="shared" ref="AX35:AX43" si="56">AX$8*$AC36</f>
        <v>#REF!</v>
      </c>
      <c r="AY35" s="51" t="e">
        <f t="shared" ref="AY35:AY43" si="57">AY$8*$AC36</f>
        <v>#REF!</v>
      </c>
      <c r="AZ35" s="51" t="e">
        <f t="shared" ref="AZ35:AZ43" si="58">AZ$8*$AC36</f>
        <v>#REF!</v>
      </c>
      <c r="BA35" s="51" t="e">
        <f t="shared" ref="BA35:BA43" si="59">BA$8*$AC36</f>
        <v>#REF!</v>
      </c>
    </row>
    <row r="36" spans="1:53" hidden="1">
      <c r="AA36" s="91"/>
      <c r="AB36" s="92" t="s">
        <v>90</v>
      </c>
      <c r="AC36" s="92">
        <v>0</v>
      </c>
      <c r="AD36" s="92"/>
      <c r="AE36" s="92"/>
      <c r="AF36" s="51" t="e">
        <f t="shared" si="40"/>
        <v>#REF!</v>
      </c>
      <c r="AG36" s="51" t="e">
        <f t="shared" si="41"/>
        <v>#REF!</v>
      </c>
      <c r="AH36" s="51" t="e">
        <f t="shared" si="42"/>
        <v>#REF!</v>
      </c>
      <c r="AI36" s="51" t="e">
        <f t="shared" si="43"/>
        <v>#REF!</v>
      </c>
      <c r="AJ36" s="51" t="e">
        <f t="shared" si="44"/>
        <v>#REF!</v>
      </c>
      <c r="AK36" s="51" t="e">
        <f t="shared" si="45"/>
        <v>#REF!</v>
      </c>
      <c r="AL36" s="51" t="e">
        <f t="shared" si="46"/>
        <v>#REF!</v>
      </c>
      <c r="AM36" s="51" t="e">
        <f t="shared" si="47"/>
        <v>#REF!</v>
      </c>
      <c r="AN36" s="51" t="e">
        <f t="shared" si="48"/>
        <v>#REF!</v>
      </c>
      <c r="AO36" s="51" t="e">
        <f t="shared" si="49"/>
        <v>#REF!</v>
      </c>
      <c r="AQ36" s="75"/>
      <c r="AR36" s="51" t="e">
        <f t="shared" si="50"/>
        <v>#REF!</v>
      </c>
      <c r="AS36" s="51" t="e">
        <f t="shared" si="51"/>
        <v>#REF!</v>
      </c>
      <c r="AT36" s="51" t="e">
        <f t="shared" si="52"/>
        <v>#REF!</v>
      </c>
      <c r="AU36" s="51" t="e">
        <f t="shared" si="53"/>
        <v>#REF!</v>
      </c>
      <c r="AV36" s="51" t="e">
        <f t="shared" si="54"/>
        <v>#REF!</v>
      </c>
      <c r="AW36" s="51" t="e">
        <f t="shared" si="55"/>
        <v>#REF!</v>
      </c>
      <c r="AX36" s="51" t="e">
        <f t="shared" si="56"/>
        <v>#REF!</v>
      </c>
      <c r="AY36" s="51" t="e">
        <f t="shared" si="57"/>
        <v>#REF!</v>
      </c>
      <c r="AZ36" s="51" t="e">
        <f t="shared" si="58"/>
        <v>#REF!</v>
      </c>
      <c r="BA36" s="51" t="e">
        <f t="shared" si="59"/>
        <v>#REF!</v>
      </c>
    </row>
    <row r="37" spans="1:53" hidden="1">
      <c r="AA37" s="91"/>
      <c r="AB37" s="92" t="s">
        <v>91</v>
      </c>
      <c r="AC37" s="92">
        <v>0</v>
      </c>
      <c r="AD37" s="92"/>
      <c r="AE37" s="92"/>
      <c r="AF37" s="51" t="e">
        <f t="shared" si="40"/>
        <v>#REF!</v>
      </c>
      <c r="AG37" s="51" t="e">
        <f t="shared" si="41"/>
        <v>#REF!</v>
      </c>
      <c r="AH37" s="51" t="e">
        <f t="shared" si="42"/>
        <v>#REF!</v>
      </c>
      <c r="AI37" s="51" t="e">
        <f t="shared" si="43"/>
        <v>#REF!</v>
      </c>
      <c r="AJ37" s="51" t="e">
        <f t="shared" si="44"/>
        <v>#REF!</v>
      </c>
      <c r="AK37" s="51" t="e">
        <f t="shared" si="45"/>
        <v>#REF!</v>
      </c>
      <c r="AL37" s="51" t="e">
        <f t="shared" si="46"/>
        <v>#REF!</v>
      </c>
      <c r="AM37" s="51" t="e">
        <f t="shared" si="47"/>
        <v>#REF!</v>
      </c>
      <c r="AN37" s="51" t="e">
        <f t="shared" si="48"/>
        <v>#REF!</v>
      </c>
      <c r="AO37" s="51" t="e">
        <f t="shared" si="49"/>
        <v>#REF!</v>
      </c>
      <c r="AQ37" s="75"/>
      <c r="AR37" s="51" t="e">
        <f t="shared" si="50"/>
        <v>#REF!</v>
      </c>
      <c r="AS37" s="51" t="e">
        <f t="shared" si="51"/>
        <v>#REF!</v>
      </c>
      <c r="AT37" s="51" t="e">
        <f t="shared" si="52"/>
        <v>#REF!</v>
      </c>
      <c r="AU37" s="51" t="e">
        <f t="shared" si="53"/>
        <v>#REF!</v>
      </c>
      <c r="AV37" s="51" t="e">
        <f t="shared" si="54"/>
        <v>#REF!</v>
      </c>
      <c r="AW37" s="51" t="e">
        <f t="shared" si="55"/>
        <v>#REF!</v>
      </c>
      <c r="AX37" s="51" t="e">
        <f t="shared" si="56"/>
        <v>#REF!</v>
      </c>
      <c r="AY37" s="51" t="e">
        <f t="shared" si="57"/>
        <v>#REF!</v>
      </c>
      <c r="AZ37" s="51" t="e">
        <f t="shared" si="58"/>
        <v>#REF!</v>
      </c>
      <c r="BA37" s="51" t="e">
        <f t="shared" si="59"/>
        <v>#REF!</v>
      </c>
    </row>
    <row r="38" spans="1:53" hidden="1">
      <c r="AA38" s="91"/>
      <c r="AB38" s="92" t="s">
        <v>93</v>
      </c>
      <c r="AC38" s="92">
        <v>0</v>
      </c>
      <c r="AD38" s="92"/>
      <c r="AE38" s="92"/>
      <c r="AF38" s="51" t="e">
        <f t="shared" si="40"/>
        <v>#REF!</v>
      </c>
      <c r="AG38" s="51" t="e">
        <f t="shared" si="41"/>
        <v>#REF!</v>
      </c>
      <c r="AH38" s="51" t="e">
        <f t="shared" si="42"/>
        <v>#REF!</v>
      </c>
      <c r="AI38" s="51" t="e">
        <f t="shared" si="43"/>
        <v>#REF!</v>
      </c>
      <c r="AJ38" s="51" t="e">
        <f t="shared" si="44"/>
        <v>#REF!</v>
      </c>
      <c r="AK38" s="51" t="e">
        <f t="shared" si="45"/>
        <v>#REF!</v>
      </c>
      <c r="AL38" s="51" t="e">
        <f t="shared" si="46"/>
        <v>#REF!</v>
      </c>
      <c r="AM38" s="51" t="e">
        <f t="shared" si="47"/>
        <v>#REF!</v>
      </c>
      <c r="AN38" s="51" t="e">
        <f t="shared" si="48"/>
        <v>#REF!</v>
      </c>
      <c r="AO38" s="51" t="e">
        <f t="shared" si="49"/>
        <v>#REF!</v>
      </c>
      <c r="AQ38" s="75"/>
      <c r="AR38" s="51" t="e">
        <f t="shared" si="50"/>
        <v>#REF!</v>
      </c>
      <c r="AS38" s="51" t="e">
        <f t="shared" si="51"/>
        <v>#REF!</v>
      </c>
      <c r="AT38" s="51" t="e">
        <f t="shared" si="52"/>
        <v>#REF!</v>
      </c>
      <c r="AU38" s="51" t="e">
        <f t="shared" si="53"/>
        <v>#REF!</v>
      </c>
      <c r="AV38" s="51" t="e">
        <f t="shared" si="54"/>
        <v>#REF!</v>
      </c>
      <c r="AW38" s="51" t="e">
        <f t="shared" si="55"/>
        <v>#REF!</v>
      </c>
      <c r="AX38" s="51" t="e">
        <f t="shared" si="56"/>
        <v>#REF!</v>
      </c>
      <c r="AY38" s="51" t="e">
        <f t="shared" si="57"/>
        <v>#REF!</v>
      </c>
      <c r="AZ38" s="51" t="e">
        <f t="shared" si="58"/>
        <v>#REF!</v>
      </c>
      <c r="BA38" s="51" t="e">
        <f t="shared" si="59"/>
        <v>#REF!</v>
      </c>
    </row>
    <row r="39" spans="1:53" hidden="1">
      <c r="AA39" s="91"/>
      <c r="AB39" s="92" t="s">
        <v>94</v>
      </c>
      <c r="AC39" s="92">
        <v>16.541599999999999</v>
      </c>
      <c r="AD39" s="92"/>
      <c r="AE39" s="92"/>
      <c r="AF39" s="51" t="e">
        <f t="shared" si="40"/>
        <v>#REF!</v>
      </c>
      <c r="AG39" s="51" t="e">
        <f t="shared" si="41"/>
        <v>#REF!</v>
      </c>
      <c r="AH39" s="51" t="e">
        <f t="shared" si="42"/>
        <v>#REF!</v>
      </c>
      <c r="AI39" s="51" t="e">
        <f t="shared" si="43"/>
        <v>#REF!</v>
      </c>
      <c r="AJ39" s="51" t="e">
        <f t="shared" si="44"/>
        <v>#REF!</v>
      </c>
      <c r="AK39" s="51" t="e">
        <f t="shared" si="45"/>
        <v>#REF!</v>
      </c>
      <c r="AL39" s="51" t="e">
        <f t="shared" si="46"/>
        <v>#REF!</v>
      </c>
      <c r="AM39" s="51" t="e">
        <f t="shared" si="47"/>
        <v>#REF!</v>
      </c>
      <c r="AN39" s="51" t="e">
        <f t="shared" si="48"/>
        <v>#REF!</v>
      </c>
      <c r="AO39" s="51" t="e">
        <f t="shared" si="49"/>
        <v>#REF!</v>
      </c>
      <c r="AQ39" s="75"/>
      <c r="AR39" s="51" t="e">
        <f t="shared" si="50"/>
        <v>#REF!</v>
      </c>
      <c r="AS39" s="51" t="e">
        <f t="shared" si="51"/>
        <v>#REF!</v>
      </c>
      <c r="AT39" s="51" t="e">
        <f t="shared" si="52"/>
        <v>#REF!</v>
      </c>
      <c r="AU39" s="51" t="e">
        <f t="shared" si="53"/>
        <v>#REF!</v>
      </c>
      <c r="AV39" s="51" t="e">
        <f t="shared" si="54"/>
        <v>#REF!</v>
      </c>
      <c r="AW39" s="51" t="e">
        <f t="shared" si="55"/>
        <v>#REF!</v>
      </c>
      <c r="AX39" s="51" t="e">
        <f t="shared" si="56"/>
        <v>#REF!</v>
      </c>
      <c r="AY39" s="51" t="e">
        <f t="shared" si="57"/>
        <v>#REF!</v>
      </c>
      <c r="AZ39" s="51" t="e">
        <f t="shared" si="58"/>
        <v>#REF!</v>
      </c>
      <c r="BA39" s="51" t="e">
        <f t="shared" si="59"/>
        <v>#REF!</v>
      </c>
    </row>
    <row r="40" spans="1:53" hidden="1">
      <c r="AA40" s="91"/>
      <c r="AB40" s="92" t="s">
        <v>95</v>
      </c>
      <c r="AC40" s="92">
        <v>0</v>
      </c>
      <c r="AD40" s="92"/>
      <c r="AE40" s="92"/>
      <c r="AF40" s="51" t="e">
        <f t="shared" si="40"/>
        <v>#REF!</v>
      </c>
      <c r="AG40" s="51" t="e">
        <f t="shared" si="41"/>
        <v>#REF!</v>
      </c>
      <c r="AH40" s="51" t="e">
        <f t="shared" si="42"/>
        <v>#REF!</v>
      </c>
      <c r="AI40" s="51" t="e">
        <f t="shared" si="43"/>
        <v>#REF!</v>
      </c>
      <c r="AJ40" s="51" t="e">
        <f t="shared" si="44"/>
        <v>#REF!</v>
      </c>
      <c r="AK40" s="51" t="e">
        <f t="shared" si="45"/>
        <v>#REF!</v>
      </c>
      <c r="AL40" s="51" t="e">
        <f t="shared" si="46"/>
        <v>#REF!</v>
      </c>
      <c r="AM40" s="51" t="e">
        <f t="shared" si="47"/>
        <v>#REF!</v>
      </c>
      <c r="AN40" s="51" t="e">
        <f t="shared" si="48"/>
        <v>#REF!</v>
      </c>
      <c r="AO40" s="51" t="e">
        <f t="shared" si="49"/>
        <v>#REF!</v>
      </c>
      <c r="AQ40" s="75"/>
      <c r="AR40" s="51" t="e">
        <f t="shared" si="50"/>
        <v>#REF!</v>
      </c>
      <c r="AS40" s="51" t="e">
        <f t="shared" si="51"/>
        <v>#REF!</v>
      </c>
      <c r="AT40" s="51" t="e">
        <f t="shared" si="52"/>
        <v>#REF!</v>
      </c>
      <c r="AU40" s="51" t="e">
        <f t="shared" si="53"/>
        <v>#REF!</v>
      </c>
      <c r="AV40" s="51" t="e">
        <f t="shared" si="54"/>
        <v>#REF!</v>
      </c>
      <c r="AW40" s="51" t="e">
        <f t="shared" si="55"/>
        <v>#REF!</v>
      </c>
      <c r="AX40" s="51" t="e">
        <f t="shared" si="56"/>
        <v>#REF!</v>
      </c>
      <c r="AY40" s="51" t="e">
        <f t="shared" si="57"/>
        <v>#REF!</v>
      </c>
      <c r="AZ40" s="51" t="e">
        <f t="shared" si="58"/>
        <v>#REF!</v>
      </c>
      <c r="BA40" s="51" t="e">
        <f t="shared" si="59"/>
        <v>#REF!</v>
      </c>
    </row>
    <row r="41" spans="1:53" hidden="1">
      <c r="AA41" s="91"/>
      <c r="AB41" s="92" t="s">
        <v>96</v>
      </c>
      <c r="AC41" s="92">
        <v>0</v>
      </c>
      <c r="AD41" s="92"/>
      <c r="AE41" s="92"/>
      <c r="AF41" s="51" t="e">
        <f t="shared" si="40"/>
        <v>#REF!</v>
      </c>
      <c r="AG41" s="51" t="e">
        <f t="shared" si="41"/>
        <v>#REF!</v>
      </c>
      <c r="AH41" s="51" t="e">
        <f t="shared" si="42"/>
        <v>#REF!</v>
      </c>
      <c r="AI41" s="51" t="e">
        <f t="shared" si="43"/>
        <v>#REF!</v>
      </c>
      <c r="AJ41" s="51" t="e">
        <f t="shared" si="44"/>
        <v>#REF!</v>
      </c>
      <c r="AK41" s="51" t="e">
        <f t="shared" si="45"/>
        <v>#REF!</v>
      </c>
      <c r="AL41" s="51" t="e">
        <f t="shared" si="46"/>
        <v>#REF!</v>
      </c>
      <c r="AM41" s="51" t="e">
        <f t="shared" si="47"/>
        <v>#REF!</v>
      </c>
      <c r="AN41" s="51" t="e">
        <f t="shared" si="48"/>
        <v>#REF!</v>
      </c>
      <c r="AO41" s="51" t="e">
        <f t="shared" si="49"/>
        <v>#REF!</v>
      </c>
      <c r="AQ41" s="75"/>
      <c r="AR41" s="51" t="e">
        <f t="shared" si="50"/>
        <v>#REF!</v>
      </c>
      <c r="AS41" s="51" t="e">
        <f t="shared" si="51"/>
        <v>#REF!</v>
      </c>
      <c r="AT41" s="51" t="e">
        <f t="shared" si="52"/>
        <v>#REF!</v>
      </c>
      <c r="AU41" s="51" t="e">
        <f t="shared" si="53"/>
        <v>#REF!</v>
      </c>
      <c r="AV41" s="51" t="e">
        <f t="shared" si="54"/>
        <v>#REF!</v>
      </c>
      <c r="AW41" s="51" t="e">
        <f t="shared" si="55"/>
        <v>#REF!</v>
      </c>
      <c r="AX41" s="51" t="e">
        <f t="shared" si="56"/>
        <v>#REF!</v>
      </c>
      <c r="AY41" s="51" t="e">
        <f t="shared" si="57"/>
        <v>#REF!</v>
      </c>
      <c r="AZ41" s="51" t="e">
        <f t="shared" si="58"/>
        <v>#REF!</v>
      </c>
      <c r="BA41" s="51" t="e">
        <f t="shared" si="59"/>
        <v>#REF!</v>
      </c>
    </row>
    <row r="42" spans="1:53" hidden="1">
      <c r="AA42" s="91"/>
      <c r="AB42" s="92" t="s">
        <v>97</v>
      </c>
      <c r="AC42" s="92">
        <v>14.601599999999999</v>
      </c>
      <c r="AD42" s="92"/>
      <c r="AE42" s="92"/>
      <c r="AF42" s="51" t="e">
        <f t="shared" si="40"/>
        <v>#REF!</v>
      </c>
      <c r="AG42" s="51" t="e">
        <f t="shared" si="41"/>
        <v>#REF!</v>
      </c>
      <c r="AH42" s="51" t="e">
        <f t="shared" si="42"/>
        <v>#REF!</v>
      </c>
      <c r="AI42" s="51" t="e">
        <f t="shared" si="43"/>
        <v>#REF!</v>
      </c>
      <c r="AJ42" s="51" t="e">
        <f t="shared" si="44"/>
        <v>#REF!</v>
      </c>
      <c r="AK42" s="51" t="e">
        <f t="shared" si="45"/>
        <v>#REF!</v>
      </c>
      <c r="AL42" s="51" t="e">
        <f t="shared" si="46"/>
        <v>#REF!</v>
      </c>
      <c r="AM42" s="51" t="e">
        <f t="shared" si="47"/>
        <v>#REF!</v>
      </c>
      <c r="AN42" s="51" t="e">
        <f t="shared" si="48"/>
        <v>#REF!</v>
      </c>
      <c r="AO42" s="51" t="e">
        <f t="shared" si="49"/>
        <v>#REF!</v>
      </c>
      <c r="AQ42" s="75"/>
      <c r="AR42" s="51" t="e">
        <f t="shared" si="50"/>
        <v>#REF!</v>
      </c>
      <c r="AS42" s="51" t="e">
        <f t="shared" si="51"/>
        <v>#REF!</v>
      </c>
      <c r="AT42" s="51" t="e">
        <f t="shared" si="52"/>
        <v>#REF!</v>
      </c>
      <c r="AU42" s="51" t="e">
        <f t="shared" si="53"/>
        <v>#REF!</v>
      </c>
      <c r="AV42" s="51" t="e">
        <f t="shared" si="54"/>
        <v>#REF!</v>
      </c>
      <c r="AW42" s="51" t="e">
        <f t="shared" si="55"/>
        <v>#REF!</v>
      </c>
      <c r="AX42" s="51" t="e">
        <f t="shared" si="56"/>
        <v>#REF!</v>
      </c>
      <c r="AY42" s="51" t="e">
        <f t="shared" si="57"/>
        <v>#REF!</v>
      </c>
      <c r="AZ42" s="51" t="e">
        <f t="shared" si="58"/>
        <v>#REF!</v>
      </c>
      <c r="BA42" s="51" t="e">
        <f t="shared" si="59"/>
        <v>#REF!</v>
      </c>
    </row>
    <row r="43" spans="1:53" hidden="1">
      <c r="AA43" s="91"/>
      <c r="AB43" s="92" t="s">
        <v>98</v>
      </c>
      <c r="AC43" s="92">
        <v>14.570489999999999</v>
      </c>
      <c r="AD43" s="92"/>
      <c r="AE43" s="92"/>
      <c r="AF43" s="51" t="e">
        <f t="shared" si="40"/>
        <v>#REF!</v>
      </c>
      <c r="AG43" s="51" t="e">
        <f t="shared" si="41"/>
        <v>#REF!</v>
      </c>
      <c r="AH43" s="51" t="e">
        <f t="shared" si="42"/>
        <v>#REF!</v>
      </c>
      <c r="AI43" s="51" t="e">
        <f t="shared" si="43"/>
        <v>#REF!</v>
      </c>
      <c r="AJ43" s="51" t="e">
        <f t="shared" si="44"/>
        <v>#REF!</v>
      </c>
      <c r="AK43" s="51" t="e">
        <f t="shared" si="45"/>
        <v>#REF!</v>
      </c>
      <c r="AL43" s="51" t="e">
        <f t="shared" si="46"/>
        <v>#REF!</v>
      </c>
      <c r="AM43" s="51" t="e">
        <f t="shared" si="47"/>
        <v>#REF!</v>
      </c>
      <c r="AN43" s="51" t="e">
        <f t="shared" si="48"/>
        <v>#REF!</v>
      </c>
      <c r="AO43" s="51" t="e">
        <f t="shared" si="49"/>
        <v>#REF!</v>
      </c>
      <c r="AQ43" s="75"/>
      <c r="AR43" s="51" t="e">
        <f t="shared" si="50"/>
        <v>#REF!</v>
      </c>
      <c r="AS43" s="51" t="e">
        <f t="shared" si="51"/>
        <v>#REF!</v>
      </c>
      <c r="AT43" s="51" t="e">
        <f t="shared" si="52"/>
        <v>#REF!</v>
      </c>
      <c r="AU43" s="51" t="e">
        <f t="shared" si="53"/>
        <v>#REF!</v>
      </c>
      <c r="AV43" s="51" t="e">
        <f t="shared" si="54"/>
        <v>#REF!</v>
      </c>
      <c r="AW43" s="51" t="e">
        <f t="shared" si="55"/>
        <v>#REF!</v>
      </c>
      <c r="AX43" s="51" t="e">
        <f t="shared" si="56"/>
        <v>#REF!</v>
      </c>
      <c r="AY43" s="51" t="e">
        <f t="shared" si="57"/>
        <v>#REF!</v>
      </c>
      <c r="AZ43" s="51" t="e">
        <f t="shared" si="58"/>
        <v>#REF!</v>
      </c>
      <c r="BA43" s="51" t="e">
        <f t="shared" si="59"/>
        <v>#REF!</v>
      </c>
    </row>
    <row r="44" spans="1:53" hidden="1">
      <c r="AA44" s="91"/>
      <c r="AB44" s="92" t="s">
        <v>99</v>
      </c>
      <c r="AC44" s="92">
        <v>14.14584</v>
      </c>
      <c r="AD44" s="92"/>
      <c r="AE44" s="92"/>
      <c r="AQ44" s="75"/>
    </row>
    <row r="45" spans="1:53" hidden="1">
      <c r="AQ45" s="75"/>
    </row>
    <row r="46" spans="1:53" ht="63.75" hidden="1">
      <c r="AF46" s="54" t="s">
        <v>40</v>
      </c>
      <c r="AG46" s="54" t="s">
        <v>55</v>
      </c>
      <c r="AH46" s="54" t="s">
        <v>42</v>
      </c>
      <c r="AI46" s="54" t="s">
        <v>43</v>
      </c>
      <c r="AJ46" s="54" t="s">
        <v>44</v>
      </c>
      <c r="AK46" s="54" t="s">
        <v>45</v>
      </c>
      <c r="AL46" s="55" t="s">
        <v>57</v>
      </c>
      <c r="AM46" s="55" t="s">
        <v>58</v>
      </c>
      <c r="AN46" s="55" t="s">
        <v>46</v>
      </c>
      <c r="AO46" s="55" t="s">
        <v>47</v>
      </c>
      <c r="AP46" s="55"/>
      <c r="AQ46" s="89"/>
      <c r="AR46" s="54" t="s">
        <v>40</v>
      </c>
      <c r="AS46" s="54" t="s">
        <v>55</v>
      </c>
      <c r="AT46" s="54" t="s">
        <v>56</v>
      </c>
      <c r="AU46" s="54" t="s">
        <v>43</v>
      </c>
      <c r="AV46" s="54" t="s">
        <v>44</v>
      </c>
      <c r="AW46" s="54" t="s">
        <v>45</v>
      </c>
      <c r="AX46" s="55" t="s">
        <v>57</v>
      </c>
      <c r="AY46" s="55" t="s">
        <v>58</v>
      </c>
      <c r="AZ46" s="90" t="s">
        <v>46</v>
      </c>
      <c r="BA46" s="54" t="s">
        <v>47</v>
      </c>
    </row>
    <row r="47" spans="1:53" hidden="1">
      <c r="AA47" s="93" t="s">
        <v>109</v>
      </c>
      <c r="AB47" s="94"/>
      <c r="AC47" s="95"/>
      <c r="AD47" s="95"/>
      <c r="AE47" s="95"/>
      <c r="AG47" s="97"/>
      <c r="AQ47" s="75"/>
    </row>
    <row r="48" spans="1:53" hidden="1">
      <c r="AA48" s="96" t="s">
        <v>110</v>
      </c>
      <c r="AB48" s="50"/>
      <c r="AF48" s="97" t="e">
        <f t="shared" ref="AF48:AO48" si="60">AF13+AF15+AF16</f>
        <v>#REF!</v>
      </c>
      <c r="AG48" s="97" t="e">
        <f t="shared" si="60"/>
        <v>#REF!</v>
      </c>
      <c r="AH48" s="97" t="e">
        <f t="shared" si="60"/>
        <v>#REF!</v>
      </c>
      <c r="AI48" s="97" t="e">
        <f t="shared" si="60"/>
        <v>#REF!</v>
      </c>
      <c r="AJ48" s="97" t="e">
        <f t="shared" si="60"/>
        <v>#REF!</v>
      </c>
      <c r="AK48" s="97" t="e">
        <f t="shared" si="60"/>
        <v>#REF!</v>
      </c>
      <c r="AL48" s="97" t="e">
        <f t="shared" si="60"/>
        <v>#REF!</v>
      </c>
      <c r="AM48" s="97" t="e">
        <f t="shared" si="60"/>
        <v>#REF!</v>
      </c>
      <c r="AN48" s="97" t="e">
        <f t="shared" si="60"/>
        <v>#REF!</v>
      </c>
      <c r="AO48" s="97" t="e">
        <f t="shared" si="60"/>
        <v>#REF!</v>
      </c>
      <c r="AP48" s="97"/>
      <c r="AQ48" s="97"/>
      <c r="AR48" s="97" t="e">
        <f t="shared" ref="AR48:BA48" si="61">AR13+AR15+AR16</f>
        <v>#REF!</v>
      </c>
      <c r="AS48" s="97" t="e">
        <f t="shared" si="61"/>
        <v>#REF!</v>
      </c>
      <c r="AT48" s="97" t="e">
        <f t="shared" si="61"/>
        <v>#REF!</v>
      </c>
      <c r="AU48" s="97" t="e">
        <f t="shared" si="61"/>
        <v>#REF!</v>
      </c>
      <c r="AV48" s="97" t="e">
        <f t="shared" si="61"/>
        <v>#REF!</v>
      </c>
      <c r="AW48" s="97" t="e">
        <f t="shared" si="61"/>
        <v>#REF!</v>
      </c>
      <c r="AX48" s="97" t="e">
        <f t="shared" si="61"/>
        <v>#REF!</v>
      </c>
      <c r="AY48" s="97" t="e">
        <f t="shared" si="61"/>
        <v>#REF!</v>
      </c>
      <c r="AZ48" s="97" t="e">
        <f t="shared" si="61"/>
        <v>#REF!</v>
      </c>
      <c r="BA48" s="97" t="e">
        <f t="shared" si="61"/>
        <v>#REF!</v>
      </c>
    </row>
    <row r="49" spans="27:53" hidden="1">
      <c r="AA49" s="98" t="s">
        <v>87</v>
      </c>
      <c r="AB49" s="50"/>
      <c r="AF49" s="97" t="e">
        <f t="shared" ref="AF49:AO49" si="62">AF24+AF26+AF27</f>
        <v>#REF!</v>
      </c>
      <c r="AG49" s="97" t="e">
        <f t="shared" si="62"/>
        <v>#REF!</v>
      </c>
      <c r="AH49" s="97" t="e">
        <f t="shared" si="62"/>
        <v>#REF!</v>
      </c>
      <c r="AI49" s="97" t="e">
        <f t="shared" si="62"/>
        <v>#REF!</v>
      </c>
      <c r="AJ49" s="97" t="e">
        <f t="shared" si="62"/>
        <v>#REF!</v>
      </c>
      <c r="AK49" s="97" t="e">
        <f t="shared" si="62"/>
        <v>#REF!</v>
      </c>
      <c r="AL49" s="97" t="e">
        <f t="shared" si="62"/>
        <v>#REF!</v>
      </c>
      <c r="AM49" s="97" t="e">
        <f t="shared" si="62"/>
        <v>#REF!</v>
      </c>
      <c r="AN49" s="97" t="e">
        <f t="shared" si="62"/>
        <v>#REF!</v>
      </c>
      <c r="AO49" s="97" t="e">
        <f t="shared" si="62"/>
        <v>#REF!</v>
      </c>
      <c r="AP49" s="97"/>
      <c r="AQ49" s="97"/>
      <c r="AR49" s="97" t="e">
        <f t="shared" ref="AR49:BA49" si="63">AR24+AR26+AR27</f>
        <v>#REF!</v>
      </c>
      <c r="AS49" s="97" t="e">
        <f t="shared" si="63"/>
        <v>#REF!</v>
      </c>
      <c r="AT49" s="97" t="e">
        <f t="shared" si="63"/>
        <v>#REF!</v>
      </c>
      <c r="AU49" s="97" t="e">
        <f t="shared" si="63"/>
        <v>#REF!</v>
      </c>
      <c r="AV49" s="97" t="e">
        <f t="shared" si="63"/>
        <v>#REF!</v>
      </c>
      <c r="AW49" s="97" t="e">
        <f t="shared" si="63"/>
        <v>#REF!</v>
      </c>
      <c r="AX49" s="97" t="e">
        <f t="shared" si="63"/>
        <v>#REF!</v>
      </c>
      <c r="AY49" s="97" t="e">
        <f t="shared" si="63"/>
        <v>#REF!</v>
      </c>
      <c r="AZ49" s="97" t="e">
        <f t="shared" si="63"/>
        <v>#REF!</v>
      </c>
      <c r="BA49" s="97" t="e">
        <f t="shared" si="63"/>
        <v>#REF!</v>
      </c>
    </row>
    <row r="50" spans="27:53" hidden="1">
      <c r="AA50" s="98" t="s">
        <v>100</v>
      </c>
      <c r="AB50" s="50"/>
      <c r="AF50" s="97" t="e">
        <f t="shared" ref="AF50:AO50" si="64">AF35+AF37+AF38</f>
        <v>#REF!</v>
      </c>
      <c r="AG50" s="97" t="e">
        <f t="shared" si="64"/>
        <v>#REF!</v>
      </c>
      <c r="AH50" s="97" t="e">
        <f t="shared" si="64"/>
        <v>#REF!</v>
      </c>
      <c r="AI50" s="97" t="e">
        <f t="shared" si="64"/>
        <v>#REF!</v>
      </c>
      <c r="AJ50" s="97" t="e">
        <f t="shared" si="64"/>
        <v>#REF!</v>
      </c>
      <c r="AK50" s="97" t="e">
        <f t="shared" si="64"/>
        <v>#REF!</v>
      </c>
      <c r="AL50" s="97" t="e">
        <f t="shared" si="64"/>
        <v>#REF!</v>
      </c>
      <c r="AM50" s="97" t="e">
        <f t="shared" si="64"/>
        <v>#REF!</v>
      </c>
      <c r="AN50" s="97" t="e">
        <f t="shared" si="64"/>
        <v>#REF!</v>
      </c>
      <c r="AO50" s="97" t="e">
        <f t="shared" si="64"/>
        <v>#REF!</v>
      </c>
      <c r="AP50" s="97"/>
      <c r="AQ50" s="97"/>
      <c r="AR50" s="97" t="e">
        <f t="shared" ref="AR50:BA50" si="65">AR35+AR37+AR38</f>
        <v>#REF!</v>
      </c>
      <c r="AS50" s="97" t="e">
        <f t="shared" si="65"/>
        <v>#REF!</v>
      </c>
      <c r="AT50" s="97" t="e">
        <f t="shared" si="65"/>
        <v>#REF!</v>
      </c>
      <c r="AU50" s="97" t="e">
        <f t="shared" si="65"/>
        <v>#REF!</v>
      </c>
      <c r="AV50" s="97" t="e">
        <f t="shared" si="65"/>
        <v>#REF!</v>
      </c>
      <c r="AW50" s="97" t="e">
        <f t="shared" si="65"/>
        <v>#REF!</v>
      </c>
      <c r="AX50" s="97" t="e">
        <f t="shared" si="65"/>
        <v>#REF!</v>
      </c>
      <c r="AY50" s="97" t="e">
        <f t="shared" si="65"/>
        <v>#REF!</v>
      </c>
      <c r="AZ50" s="97" t="e">
        <f t="shared" si="65"/>
        <v>#REF!</v>
      </c>
      <c r="BA50" s="97" t="e">
        <f t="shared" si="65"/>
        <v>#REF!</v>
      </c>
    </row>
    <row r="51" spans="27:53" hidden="1">
      <c r="AA51" s="98" t="s">
        <v>108</v>
      </c>
      <c r="AB51" s="50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</row>
    <row r="52" spans="27:53" hidden="1">
      <c r="AA52" s="96" t="s">
        <v>111</v>
      </c>
      <c r="AB52" s="50"/>
      <c r="AF52" s="97" t="e">
        <f t="shared" ref="AF52:AO52" si="66">AF13+AF15+AF17+AF19</f>
        <v>#REF!</v>
      </c>
      <c r="AG52" s="97" t="e">
        <f t="shared" si="66"/>
        <v>#REF!</v>
      </c>
      <c r="AH52" s="97" t="e">
        <f t="shared" si="66"/>
        <v>#REF!</v>
      </c>
      <c r="AI52" s="97" t="e">
        <f t="shared" si="66"/>
        <v>#REF!</v>
      </c>
      <c r="AJ52" s="97" t="e">
        <f t="shared" si="66"/>
        <v>#REF!</v>
      </c>
      <c r="AK52" s="97" t="e">
        <f t="shared" si="66"/>
        <v>#REF!</v>
      </c>
      <c r="AL52" s="97" t="e">
        <f t="shared" si="66"/>
        <v>#REF!</v>
      </c>
      <c r="AM52" s="97" t="e">
        <f t="shared" si="66"/>
        <v>#REF!</v>
      </c>
      <c r="AN52" s="97" t="e">
        <f t="shared" si="66"/>
        <v>#REF!</v>
      </c>
      <c r="AO52" s="97" t="e">
        <f t="shared" si="66"/>
        <v>#REF!</v>
      </c>
      <c r="AP52" s="97"/>
      <c r="AQ52" s="97"/>
      <c r="AR52" s="97" t="e">
        <f t="shared" ref="AR52:BA52" si="67">AR13+AR15+AR17+AR19</f>
        <v>#REF!</v>
      </c>
      <c r="AS52" s="97" t="e">
        <f t="shared" si="67"/>
        <v>#REF!</v>
      </c>
      <c r="AT52" s="97" t="e">
        <f t="shared" si="67"/>
        <v>#REF!</v>
      </c>
      <c r="AU52" s="97" t="e">
        <f t="shared" si="67"/>
        <v>#REF!</v>
      </c>
      <c r="AV52" s="97" t="e">
        <f t="shared" si="67"/>
        <v>#REF!</v>
      </c>
      <c r="AW52" s="97" t="e">
        <f t="shared" si="67"/>
        <v>#REF!</v>
      </c>
      <c r="AX52" s="97" t="e">
        <f t="shared" si="67"/>
        <v>#REF!</v>
      </c>
      <c r="AY52" s="97" t="e">
        <f t="shared" si="67"/>
        <v>#REF!</v>
      </c>
      <c r="AZ52" s="97" t="e">
        <f t="shared" si="67"/>
        <v>#REF!</v>
      </c>
      <c r="BA52" s="97" t="e">
        <f t="shared" si="67"/>
        <v>#REF!</v>
      </c>
    </row>
    <row r="53" spans="27:53" hidden="1">
      <c r="AA53" s="98" t="s">
        <v>87</v>
      </c>
      <c r="AB53" s="50"/>
      <c r="AF53" s="97" t="e">
        <f t="shared" ref="AF53:AO53" si="68">AF24+AF26+AF28+AF30</f>
        <v>#REF!</v>
      </c>
      <c r="AG53" s="97" t="e">
        <f t="shared" si="68"/>
        <v>#REF!</v>
      </c>
      <c r="AH53" s="97" t="e">
        <f t="shared" si="68"/>
        <v>#REF!</v>
      </c>
      <c r="AI53" s="97" t="e">
        <f t="shared" si="68"/>
        <v>#REF!</v>
      </c>
      <c r="AJ53" s="97" t="e">
        <f t="shared" si="68"/>
        <v>#REF!</v>
      </c>
      <c r="AK53" s="97" t="e">
        <f t="shared" si="68"/>
        <v>#REF!</v>
      </c>
      <c r="AL53" s="97" t="e">
        <f t="shared" si="68"/>
        <v>#REF!</v>
      </c>
      <c r="AM53" s="97" t="e">
        <f t="shared" si="68"/>
        <v>#REF!</v>
      </c>
      <c r="AN53" s="97" t="e">
        <f t="shared" si="68"/>
        <v>#REF!</v>
      </c>
      <c r="AO53" s="97" t="e">
        <f t="shared" si="68"/>
        <v>#REF!</v>
      </c>
      <c r="AP53" s="97"/>
      <c r="AQ53" s="97"/>
      <c r="AR53" s="97" t="e">
        <f t="shared" ref="AR53:BA53" si="69">AR24+AR26+AR28+AR30</f>
        <v>#REF!</v>
      </c>
      <c r="AS53" s="97" t="e">
        <f t="shared" si="69"/>
        <v>#REF!</v>
      </c>
      <c r="AT53" s="97" t="e">
        <f t="shared" si="69"/>
        <v>#REF!</v>
      </c>
      <c r="AU53" s="97" t="e">
        <f t="shared" si="69"/>
        <v>#REF!</v>
      </c>
      <c r="AV53" s="97" t="e">
        <f t="shared" si="69"/>
        <v>#REF!</v>
      </c>
      <c r="AW53" s="97" t="e">
        <f t="shared" si="69"/>
        <v>#REF!</v>
      </c>
      <c r="AX53" s="97" t="e">
        <f t="shared" si="69"/>
        <v>#REF!</v>
      </c>
      <c r="AY53" s="97" t="e">
        <f t="shared" si="69"/>
        <v>#REF!</v>
      </c>
      <c r="AZ53" s="97" t="e">
        <f t="shared" si="69"/>
        <v>#REF!</v>
      </c>
      <c r="BA53" s="97" t="e">
        <f t="shared" si="69"/>
        <v>#REF!</v>
      </c>
    </row>
    <row r="54" spans="27:53" hidden="1">
      <c r="AA54" s="98" t="s">
        <v>100</v>
      </c>
      <c r="AB54" s="50"/>
      <c r="AF54" s="97" t="e">
        <f t="shared" ref="AF54:AO54" si="70">AF35+AF37+AF39+AF41</f>
        <v>#REF!</v>
      </c>
      <c r="AG54" s="97" t="e">
        <f t="shared" si="70"/>
        <v>#REF!</v>
      </c>
      <c r="AH54" s="97" t="e">
        <f t="shared" si="70"/>
        <v>#REF!</v>
      </c>
      <c r="AI54" s="97" t="e">
        <f t="shared" si="70"/>
        <v>#REF!</v>
      </c>
      <c r="AJ54" s="97" t="e">
        <f t="shared" si="70"/>
        <v>#REF!</v>
      </c>
      <c r="AK54" s="97" t="e">
        <f t="shared" si="70"/>
        <v>#REF!</v>
      </c>
      <c r="AL54" s="97" t="e">
        <f t="shared" si="70"/>
        <v>#REF!</v>
      </c>
      <c r="AM54" s="97" t="e">
        <f t="shared" si="70"/>
        <v>#REF!</v>
      </c>
      <c r="AN54" s="97" t="e">
        <f t="shared" si="70"/>
        <v>#REF!</v>
      </c>
      <c r="AO54" s="97" t="e">
        <f t="shared" si="70"/>
        <v>#REF!</v>
      </c>
      <c r="AP54" s="97"/>
      <c r="AQ54" s="97"/>
      <c r="AR54" s="97" t="e">
        <f t="shared" ref="AR54:BA54" si="71">AR35+AR37+AR39+AR41</f>
        <v>#REF!</v>
      </c>
      <c r="AS54" s="97" t="e">
        <f t="shared" si="71"/>
        <v>#REF!</v>
      </c>
      <c r="AT54" s="97" t="e">
        <f t="shared" si="71"/>
        <v>#REF!</v>
      </c>
      <c r="AU54" s="97" t="e">
        <f t="shared" si="71"/>
        <v>#REF!</v>
      </c>
      <c r="AV54" s="97" t="e">
        <f t="shared" si="71"/>
        <v>#REF!</v>
      </c>
      <c r="AW54" s="97" t="e">
        <f t="shared" si="71"/>
        <v>#REF!</v>
      </c>
      <c r="AX54" s="97" t="e">
        <f t="shared" si="71"/>
        <v>#REF!</v>
      </c>
      <c r="AY54" s="97" t="e">
        <f t="shared" si="71"/>
        <v>#REF!</v>
      </c>
      <c r="AZ54" s="97" t="e">
        <f t="shared" si="71"/>
        <v>#REF!</v>
      </c>
      <c r="BA54" s="97" t="e">
        <f t="shared" si="71"/>
        <v>#REF!</v>
      </c>
    </row>
    <row r="55" spans="27:53" hidden="1">
      <c r="AA55" s="98" t="s">
        <v>108</v>
      </c>
      <c r="AB55" s="50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</row>
    <row r="56" spans="27:53" hidden="1">
      <c r="AA56" s="96" t="s">
        <v>112</v>
      </c>
      <c r="AB56" s="50"/>
      <c r="AF56" s="97" t="e">
        <f t="shared" ref="AF56:AO56" si="72">AF13+AF15+AF17+AF18+AF20</f>
        <v>#REF!</v>
      </c>
      <c r="AG56" s="97" t="e">
        <f t="shared" si="72"/>
        <v>#REF!</v>
      </c>
      <c r="AH56" s="97" t="e">
        <f t="shared" si="72"/>
        <v>#REF!</v>
      </c>
      <c r="AI56" s="97" t="e">
        <f t="shared" si="72"/>
        <v>#REF!</v>
      </c>
      <c r="AJ56" s="97" t="e">
        <f t="shared" si="72"/>
        <v>#REF!</v>
      </c>
      <c r="AK56" s="97" t="e">
        <f t="shared" si="72"/>
        <v>#REF!</v>
      </c>
      <c r="AL56" s="97" t="e">
        <f t="shared" si="72"/>
        <v>#REF!</v>
      </c>
      <c r="AM56" s="97" t="e">
        <f t="shared" si="72"/>
        <v>#REF!</v>
      </c>
      <c r="AN56" s="97" t="e">
        <f t="shared" si="72"/>
        <v>#REF!</v>
      </c>
      <c r="AO56" s="97" t="e">
        <f t="shared" si="72"/>
        <v>#REF!</v>
      </c>
      <c r="AP56" s="97"/>
      <c r="AQ56" s="97"/>
      <c r="AR56" s="97" t="e">
        <f t="shared" ref="AR56:BA56" si="73">AR13+AR15+AR17+AR18+AR20</f>
        <v>#REF!</v>
      </c>
      <c r="AS56" s="97" t="e">
        <f t="shared" si="73"/>
        <v>#REF!</v>
      </c>
      <c r="AT56" s="97" t="e">
        <f t="shared" si="73"/>
        <v>#REF!</v>
      </c>
      <c r="AU56" s="97" t="e">
        <f t="shared" si="73"/>
        <v>#REF!</v>
      </c>
      <c r="AV56" s="97" t="e">
        <f t="shared" si="73"/>
        <v>#REF!</v>
      </c>
      <c r="AW56" s="97" t="e">
        <f t="shared" si="73"/>
        <v>#REF!</v>
      </c>
      <c r="AX56" s="97" t="e">
        <f t="shared" si="73"/>
        <v>#REF!</v>
      </c>
      <c r="AY56" s="97" t="e">
        <f t="shared" si="73"/>
        <v>#REF!</v>
      </c>
      <c r="AZ56" s="97" t="e">
        <f t="shared" si="73"/>
        <v>#REF!</v>
      </c>
      <c r="BA56" s="97" t="e">
        <f t="shared" si="73"/>
        <v>#REF!</v>
      </c>
    </row>
    <row r="57" spans="27:53" hidden="1">
      <c r="AA57" s="98" t="s">
        <v>87</v>
      </c>
      <c r="AB57" s="50"/>
      <c r="AF57" s="97" t="e">
        <f t="shared" ref="AF57:AO57" si="74">AF24+AF26+AF28+AF29+AF31</f>
        <v>#REF!</v>
      </c>
      <c r="AG57" s="97" t="e">
        <f t="shared" si="74"/>
        <v>#REF!</v>
      </c>
      <c r="AH57" s="97" t="e">
        <f t="shared" si="74"/>
        <v>#REF!</v>
      </c>
      <c r="AI57" s="97" t="e">
        <f t="shared" si="74"/>
        <v>#REF!</v>
      </c>
      <c r="AJ57" s="97" t="e">
        <f t="shared" si="74"/>
        <v>#REF!</v>
      </c>
      <c r="AK57" s="97" t="e">
        <f t="shared" si="74"/>
        <v>#REF!</v>
      </c>
      <c r="AL57" s="97" t="e">
        <f t="shared" si="74"/>
        <v>#REF!</v>
      </c>
      <c r="AM57" s="97" t="e">
        <f t="shared" si="74"/>
        <v>#REF!</v>
      </c>
      <c r="AN57" s="97" t="e">
        <f t="shared" si="74"/>
        <v>#REF!</v>
      </c>
      <c r="AO57" s="97" t="e">
        <f t="shared" si="74"/>
        <v>#REF!</v>
      </c>
      <c r="AP57" s="97"/>
      <c r="AQ57" s="97"/>
      <c r="AR57" s="97" t="e">
        <f t="shared" ref="AR57:BA57" si="75">AR24+AR26+AR28+AR29+AR31</f>
        <v>#REF!</v>
      </c>
      <c r="AS57" s="97" t="e">
        <f t="shared" si="75"/>
        <v>#REF!</v>
      </c>
      <c r="AT57" s="97" t="e">
        <f t="shared" si="75"/>
        <v>#REF!</v>
      </c>
      <c r="AU57" s="97" t="e">
        <f t="shared" si="75"/>
        <v>#REF!</v>
      </c>
      <c r="AV57" s="97" t="e">
        <f t="shared" si="75"/>
        <v>#REF!</v>
      </c>
      <c r="AW57" s="97" t="e">
        <f t="shared" si="75"/>
        <v>#REF!</v>
      </c>
      <c r="AX57" s="97" t="e">
        <f t="shared" si="75"/>
        <v>#REF!</v>
      </c>
      <c r="AY57" s="97" t="e">
        <f t="shared" si="75"/>
        <v>#REF!</v>
      </c>
      <c r="AZ57" s="97" t="e">
        <f t="shared" si="75"/>
        <v>#REF!</v>
      </c>
      <c r="BA57" s="97" t="e">
        <f t="shared" si="75"/>
        <v>#REF!</v>
      </c>
    </row>
    <row r="58" spans="27:53" hidden="1">
      <c r="AA58" s="98" t="s">
        <v>100</v>
      </c>
      <c r="AB58" s="50"/>
      <c r="AF58" s="97" t="e">
        <f t="shared" ref="AF58:AO58" si="76">AF35+AF37+AF39+AF40+AF42</f>
        <v>#REF!</v>
      </c>
      <c r="AG58" s="97" t="e">
        <f t="shared" si="76"/>
        <v>#REF!</v>
      </c>
      <c r="AH58" s="97" t="e">
        <f t="shared" si="76"/>
        <v>#REF!</v>
      </c>
      <c r="AI58" s="97" t="e">
        <f t="shared" si="76"/>
        <v>#REF!</v>
      </c>
      <c r="AJ58" s="97" t="e">
        <f t="shared" si="76"/>
        <v>#REF!</v>
      </c>
      <c r="AK58" s="97" t="e">
        <f t="shared" si="76"/>
        <v>#REF!</v>
      </c>
      <c r="AL58" s="97" t="e">
        <f t="shared" si="76"/>
        <v>#REF!</v>
      </c>
      <c r="AM58" s="97" t="e">
        <f t="shared" si="76"/>
        <v>#REF!</v>
      </c>
      <c r="AN58" s="97" t="e">
        <f t="shared" si="76"/>
        <v>#REF!</v>
      </c>
      <c r="AO58" s="97" t="e">
        <f t="shared" si="76"/>
        <v>#REF!</v>
      </c>
      <c r="AP58" s="97"/>
      <c r="AQ58" s="97"/>
      <c r="AR58" s="97" t="e">
        <f t="shared" ref="AR58:BA58" si="77">AR35+AR37+AR39+AR40+AR42</f>
        <v>#REF!</v>
      </c>
      <c r="AS58" s="97" t="e">
        <f t="shared" si="77"/>
        <v>#REF!</v>
      </c>
      <c r="AT58" s="97" t="e">
        <f t="shared" si="77"/>
        <v>#REF!</v>
      </c>
      <c r="AU58" s="97" t="e">
        <f t="shared" si="77"/>
        <v>#REF!</v>
      </c>
      <c r="AV58" s="97" t="e">
        <f t="shared" si="77"/>
        <v>#REF!</v>
      </c>
      <c r="AW58" s="97" t="e">
        <f t="shared" si="77"/>
        <v>#REF!</v>
      </c>
      <c r="AX58" s="97" t="e">
        <f t="shared" si="77"/>
        <v>#REF!</v>
      </c>
      <c r="AY58" s="97" t="e">
        <f t="shared" si="77"/>
        <v>#REF!</v>
      </c>
      <c r="AZ58" s="97" t="e">
        <f t="shared" si="77"/>
        <v>#REF!</v>
      </c>
      <c r="BA58" s="97" t="e">
        <f t="shared" si="77"/>
        <v>#REF!</v>
      </c>
    </row>
    <row r="59" spans="27:53" hidden="1">
      <c r="AA59" s="98" t="s">
        <v>108</v>
      </c>
      <c r="AB59" s="50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</row>
    <row r="60" spans="27:53" hidden="1">
      <c r="AA60" s="96" t="s">
        <v>113</v>
      </c>
      <c r="AB60" s="50"/>
      <c r="AF60" s="97" t="e">
        <f t="shared" ref="AF60:AO60" si="78">AF13+AF15+AF17+AF18+AF21</f>
        <v>#REF!</v>
      </c>
      <c r="AG60" s="97" t="e">
        <f t="shared" si="78"/>
        <v>#REF!</v>
      </c>
      <c r="AH60" s="97" t="e">
        <f t="shared" si="78"/>
        <v>#REF!</v>
      </c>
      <c r="AI60" s="97" t="e">
        <f t="shared" si="78"/>
        <v>#REF!</v>
      </c>
      <c r="AJ60" s="97" t="e">
        <f t="shared" si="78"/>
        <v>#REF!</v>
      </c>
      <c r="AK60" s="97" t="e">
        <f t="shared" si="78"/>
        <v>#REF!</v>
      </c>
      <c r="AL60" s="97" t="e">
        <f t="shared" si="78"/>
        <v>#REF!</v>
      </c>
      <c r="AM60" s="97" t="e">
        <f t="shared" si="78"/>
        <v>#REF!</v>
      </c>
      <c r="AN60" s="97" t="e">
        <f t="shared" si="78"/>
        <v>#REF!</v>
      </c>
      <c r="AO60" s="97" t="e">
        <f t="shared" si="78"/>
        <v>#REF!</v>
      </c>
      <c r="AP60" s="97"/>
      <c r="AQ60" s="97"/>
      <c r="AR60" s="97" t="e">
        <f t="shared" ref="AR60:BA60" si="79">AR13+AR15+AR17+AR18+AR21</f>
        <v>#REF!</v>
      </c>
      <c r="AS60" s="97" t="e">
        <f t="shared" si="79"/>
        <v>#REF!</v>
      </c>
      <c r="AT60" s="97" t="e">
        <f t="shared" si="79"/>
        <v>#REF!</v>
      </c>
      <c r="AU60" s="97" t="e">
        <f t="shared" si="79"/>
        <v>#REF!</v>
      </c>
      <c r="AV60" s="97" t="e">
        <f t="shared" si="79"/>
        <v>#REF!</v>
      </c>
      <c r="AW60" s="97" t="e">
        <f t="shared" si="79"/>
        <v>#REF!</v>
      </c>
      <c r="AX60" s="97" t="e">
        <f t="shared" si="79"/>
        <v>#REF!</v>
      </c>
      <c r="AY60" s="97" t="e">
        <f t="shared" si="79"/>
        <v>#REF!</v>
      </c>
      <c r="AZ60" s="97" t="e">
        <f t="shared" si="79"/>
        <v>#REF!</v>
      </c>
      <c r="BA60" s="97" t="e">
        <f t="shared" si="79"/>
        <v>#REF!</v>
      </c>
    </row>
    <row r="61" spans="27:53" hidden="1">
      <c r="AA61" s="98" t="s">
        <v>87</v>
      </c>
      <c r="AB61" s="50"/>
      <c r="AF61" s="97" t="e">
        <f t="shared" ref="AF61:AO61" si="80">AF24+AF26+AF28+AF29+AF32</f>
        <v>#REF!</v>
      </c>
      <c r="AG61" s="97" t="e">
        <f t="shared" si="80"/>
        <v>#REF!</v>
      </c>
      <c r="AH61" s="97" t="e">
        <f t="shared" si="80"/>
        <v>#REF!</v>
      </c>
      <c r="AI61" s="97" t="e">
        <f t="shared" si="80"/>
        <v>#REF!</v>
      </c>
      <c r="AJ61" s="97" t="e">
        <f t="shared" si="80"/>
        <v>#REF!</v>
      </c>
      <c r="AK61" s="97" t="e">
        <f t="shared" si="80"/>
        <v>#REF!</v>
      </c>
      <c r="AL61" s="97" t="e">
        <f t="shared" si="80"/>
        <v>#REF!</v>
      </c>
      <c r="AM61" s="97" t="e">
        <f t="shared" si="80"/>
        <v>#REF!</v>
      </c>
      <c r="AN61" s="97" t="e">
        <f t="shared" si="80"/>
        <v>#REF!</v>
      </c>
      <c r="AO61" s="97" t="e">
        <f t="shared" si="80"/>
        <v>#REF!</v>
      </c>
      <c r="AP61" s="97"/>
      <c r="AQ61" s="97"/>
      <c r="AR61" s="97" t="e">
        <f t="shared" ref="AR61:BA61" si="81">AR24+AR26+AR28+AR29+AR32</f>
        <v>#REF!</v>
      </c>
      <c r="AS61" s="97" t="e">
        <f t="shared" si="81"/>
        <v>#REF!</v>
      </c>
      <c r="AT61" s="97" t="e">
        <f t="shared" si="81"/>
        <v>#REF!</v>
      </c>
      <c r="AU61" s="97" t="e">
        <f t="shared" si="81"/>
        <v>#REF!</v>
      </c>
      <c r="AV61" s="97" t="e">
        <f t="shared" si="81"/>
        <v>#REF!</v>
      </c>
      <c r="AW61" s="97" t="e">
        <f t="shared" si="81"/>
        <v>#REF!</v>
      </c>
      <c r="AX61" s="97" t="e">
        <f t="shared" si="81"/>
        <v>#REF!</v>
      </c>
      <c r="AY61" s="97" t="e">
        <f t="shared" si="81"/>
        <v>#REF!</v>
      </c>
      <c r="AZ61" s="97" t="e">
        <f t="shared" si="81"/>
        <v>#REF!</v>
      </c>
      <c r="BA61" s="97" t="e">
        <f t="shared" si="81"/>
        <v>#REF!</v>
      </c>
    </row>
    <row r="62" spans="27:53" hidden="1">
      <c r="AA62" s="98" t="s">
        <v>100</v>
      </c>
      <c r="AB62" s="50"/>
      <c r="AF62" s="97" t="e">
        <f t="shared" ref="AF62:AO62" si="82">AF35+AF37+AF39+AF40+AF43</f>
        <v>#REF!</v>
      </c>
      <c r="AG62" s="97" t="e">
        <f t="shared" si="82"/>
        <v>#REF!</v>
      </c>
      <c r="AH62" s="97" t="e">
        <f t="shared" si="82"/>
        <v>#REF!</v>
      </c>
      <c r="AI62" s="97" t="e">
        <f t="shared" si="82"/>
        <v>#REF!</v>
      </c>
      <c r="AJ62" s="97" t="e">
        <f t="shared" si="82"/>
        <v>#REF!</v>
      </c>
      <c r="AK62" s="97" t="e">
        <f t="shared" si="82"/>
        <v>#REF!</v>
      </c>
      <c r="AL62" s="97" t="e">
        <f t="shared" si="82"/>
        <v>#REF!</v>
      </c>
      <c r="AM62" s="97" t="e">
        <f t="shared" si="82"/>
        <v>#REF!</v>
      </c>
      <c r="AN62" s="97" t="e">
        <f t="shared" si="82"/>
        <v>#REF!</v>
      </c>
      <c r="AO62" s="97" t="e">
        <f t="shared" si="82"/>
        <v>#REF!</v>
      </c>
      <c r="AP62" s="97"/>
      <c r="AQ62" s="97"/>
      <c r="AR62" s="97" t="e">
        <f t="shared" ref="AR62:BA62" si="83">AR35+AR37+AR39+AR40+AR43</f>
        <v>#REF!</v>
      </c>
      <c r="AS62" s="97" t="e">
        <f t="shared" si="83"/>
        <v>#REF!</v>
      </c>
      <c r="AT62" s="97" t="e">
        <f t="shared" si="83"/>
        <v>#REF!</v>
      </c>
      <c r="AU62" s="97" t="e">
        <f t="shared" si="83"/>
        <v>#REF!</v>
      </c>
      <c r="AV62" s="97" t="e">
        <f t="shared" si="83"/>
        <v>#REF!</v>
      </c>
      <c r="AW62" s="97" t="e">
        <f t="shared" si="83"/>
        <v>#REF!</v>
      </c>
      <c r="AX62" s="97" t="e">
        <f t="shared" si="83"/>
        <v>#REF!</v>
      </c>
      <c r="AY62" s="97" t="e">
        <f t="shared" si="83"/>
        <v>#REF!</v>
      </c>
      <c r="AZ62" s="97" t="e">
        <f t="shared" si="83"/>
        <v>#REF!</v>
      </c>
      <c r="BA62" s="97" t="e">
        <f t="shared" si="83"/>
        <v>#REF!</v>
      </c>
    </row>
    <row r="63" spans="27:53" hidden="1">
      <c r="AA63" s="98" t="s">
        <v>108</v>
      </c>
      <c r="AB63" s="50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</row>
    <row r="64" spans="27:53" hidden="1">
      <c r="AA64" s="96" t="s">
        <v>114</v>
      </c>
      <c r="AB64" s="50"/>
      <c r="AF64" s="97" t="e">
        <f t="shared" ref="AF64:AO64" si="84">AF13+AF14+AF19</f>
        <v>#REF!</v>
      </c>
      <c r="AG64" s="97" t="e">
        <f t="shared" si="84"/>
        <v>#REF!</v>
      </c>
      <c r="AH64" s="97" t="e">
        <f t="shared" si="84"/>
        <v>#REF!</v>
      </c>
      <c r="AI64" s="97" t="e">
        <f t="shared" si="84"/>
        <v>#REF!</v>
      </c>
      <c r="AJ64" s="97" t="e">
        <f t="shared" si="84"/>
        <v>#REF!</v>
      </c>
      <c r="AK64" s="97" t="e">
        <f t="shared" si="84"/>
        <v>#REF!</v>
      </c>
      <c r="AL64" s="97" t="e">
        <f t="shared" si="84"/>
        <v>#REF!</v>
      </c>
      <c r="AM64" s="97" t="e">
        <f t="shared" si="84"/>
        <v>#REF!</v>
      </c>
      <c r="AN64" s="97" t="e">
        <f t="shared" si="84"/>
        <v>#REF!</v>
      </c>
      <c r="AO64" s="97" t="e">
        <f t="shared" si="84"/>
        <v>#REF!</v>
      </c>
      <c r="AP64" s="97"/>
      <c r="AQ64" s="97"/>
      <c r="AR64" s="97" t="e">
        <f t="shared" ref="AR64:BA64" si="85">AR13+AR14+AR19</f>
        <v>#REF!</v>
      </c>
      <c r="AS64" s="97" t="e">
        <f t="shared" si="85"/>
        <v>#REF!</v>
      </c>
      <c r="AT64" s="97" t="e">
        <f t="shared" si="85"/>
        <v>#REF!</v>
      </c>
      <c r="AU64" s="97" t="e">
        <f t="shared" si="85"/>
        <v>#REF!</v>
      </c>
      <c r="AV64" s="97" t="e">
        <f t="shared" si="85"/>
        <v>#REF!</v>
      </c>
      <c r="AW64" s="97" t="e">
        <f t="shared" si="85"/>
        <v>#REF!</v>
      </c>
      <c r="AX64" s="97" t="e">
        <f t="shared" si="85"/>
        <v>#REF!</v>
      </c>
      <c r="AY64" s="97" t="e">
        <f t="shared" si="85"/>
        <v>#REF!</v>
      </c>
      <c r="AZ64" s="97" t="e">
        <f t="shared" si="85"/>
        <v>#REF!</v>
      </c>
      <c r="BA64" s="97" t="e">
        <f t="shared" si="85"/>
        <v>#REF!</v>
      </c>
    </row>
    <row r="65" spans="27:53" hidden="1">
      <c r="AA65" s="98" t="s">
        <v>87</v>
      </c>
      <c r="AB65" s="50"/>
      <c r="AF65" s="97" t="e">
        <f t="shared" ref="AF65:AO65" si="86">AF24+AF25+AF30</f>
        <v>#REF!</v>
      </c>
      <c r="AG65" s="97" t="e">
        <f t="shared" si="86"/>
        <v>#REF!</v>
      </c>
      <c r="AH65" s="97" t="e">
        <f t="shared" si="86"/>
        <v>#REF!</v>
      </c>
      <c r="AI65" s="97" t="e">
        <f t="shared" si="86"/>
        <v>#REF!</v>
      </c>
      <c r="AJ65" s="97" t="e">
        <f t="shared" si="86"/>
        <v>#REF!</v>
      </c>
      <c r="AK65" s="97" t="e">
        <f t="shared" si="86"/>
        <v>#REF!</v>
      </c>
      <c r="AL65" s="97" t="e">
        <f t="shared" si="86"/>
        <v>#REF!</v>
      </c>
      <c r="AM65" s="97" t="e">
        <f t="shared" si="86"/>
        <v>#REF!</v>
      </c>
      <c r="AN65" s="97" t="e">
        <f t="shared" si="86"/>
        <v>#REF!</v>
      </c>
      <c r="AO65" s="97" t="e">
        <f t="shared" si="86"/>
        <v>#REF!</v>
      </c>
      <c r="AP65" s="97"/>
      <c r="AQ65" s="97"/>
      <c r="AR65" s="97" t="e">
        <f t="shared" ref="AR65:BA65" si="87">AR24+AR25+AR30</f>
        <v>#REF!</v>
      </c>
      <c r="AS65" s="97" t="e">
        <f t="shared" si="87"/>
        <v>#REF!</v>
      </c>
      <c r="AT65" s="97" t="e">
        <f t="shared" si="87"/>
        <v>#REF!</v>
      </c>
      <c r="AU65" s="97" t="e">
        <f t="shared" si="87"/>
        <v>#REF!</v>
      </c>
      <c r="AV65" s="97" t="e">
        <f t="shared" si="87"/>
        <v>#REF!</v>
      </c>
      <c r="AW65" s="97" t="e">
        <f t="shared" si="87"/>
        <v>#REF!</v>
      </c>
      <c r="AX65" s="97" t="e">
        <f t="shared" si="87"/>
        <v>#REF!</v>
      </c>
      <c r="AY65" s="97" t="e">
        <f t="shared" si="87"/>
        <v>#REF!</v>
      </c>
      <c r="AZ65" s="97" t="e">
        <f t="shared" si="87"/>
        <v>#REF!</v>
      </c>
      <c r="BA65" s="97" t="e">
        <f t="shared" si="87"/>
        <v>#REF!</v>
      </c>
    </row>
    <row r="66" spans="27:53" hidden="1">
      <c r="AA66" s="98" t="s">
        <v>100</v>
      </c>
      <c r="AB66" s="50"/>
      <c r="AF66" s="97" t="e">
        <f t="shared" ref="AF66:AO66" si="88">AF35+AF36+AF41</f>
        <v>#REF!</v>
      </c>
      <c r="AG66" s="97" t="e">
        <f t="shared" si="88"/>
        <v>#REF!</v>
      </c>
      <c r="AH66" s="97" t="e">
        <f t="shared" si="88"/>
        <v>#REF!</v>
      </c>
      <c r="AI66" s="97" t="e">
        <f t="shared" si="88"/>
        <v>#REF!</v>
      </c>
      <c r="AJ66" s="97" t="e">
        <f t="shared" si="88"/>
        <v>#REF!</v>
      </c>
      <c r="AK66" s="97" t="e">
        <f t="shared" si="88"/>
        <v>#REF!</v>
      </c>
      <c r="AL66" s="97" t="e">
        <f t="shared" si="88"/>
        <v>#REF!</v>
      </c>
      <c r="AM66" s="97" t="e">
        <f t="shared" si="88"/>
        <v>#REF!</v>
      </c>
      <c r="AN66" s="97" t="e">
        <f t="shared" si="88"/>
        <v>#REF!</v>
      </c>
      <c r="AO66" s="97" t="e">
        <f t="shared" si="88"/>
        <v>#REF!</v>
      </c>
      <c r="AP66" s="97"/>
      <c r="AQ66" s="97"/>
      <c r="AR66" s="97" t="e">
        <f t="shared" ref="AR66:BA66" si="89">AR35+AR36+AR41</f>
        <v>#REF!</v>
      </c>
      <c r="AS66" s="97" t="e">
        <f t="shared" si="89"/>
        <v>#REF!</v>
      </c>
      <c r="AT66" s="97" t="e">
        <f t="shared" si="89"/>
        <v>#REF!</v>
      </c>
      <c r="AU66" s="97" t="e">
        <f t="shared" si="89"/>
        <v>#REF!</v>
      </c>
      <c r="AV66" s="97" t="e">
        <f t="shared" si="89"/>
        <v>#REF!</v>
      </c>
      <c r="AW66" s="97" t="e">
        <f t="shared" si="89"/>
        <v>#REF!</v>
      </c>
      <c r="AX66" s="97" t="e">
        <f t="shared" si="89"/>
        <v>#REF!</v>
      </c>
      <c r="AY66" s="97" t="e">
        <f t="shared" si="89"/>
        <v>#REF!</v>
      </c>
      <c r="AZ66" s="97" t="e">
        <f t="shared" si="89"/>
        <v>#REF!</v>
      </c>
      <c r="BA66" s="97" t="e">
        <f t="shared" si="89"/>
        <v>#REF!</v>
      </c>
    </row>
    <row r="67" spans="27:53" hidden="1">
      <c r="AA67" s="98" t="s">
        <v>108</v>
      </c>
      <c r="AB67" s="50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</row>
    <row r="68" spans="27:53" hidden="1">
      <c r="AA68" s="99" t="s">
        <v>115</v>
      </c>
      <c r="AB68" s="50"/>
      <c r="AF68" s="97" t="e">
        <f t="shared" ref="AF68:AO68" si="90">AF13+AF14+AF18+AF20</f>
        <v>#REF!</v>
      </c>
      <c r="AG68" s="97" t="e">
        <f t="shared" si="90"/>
        <v>#REF!</v>
      </c>
      <c r="AH68" s="97" t="e">
        <f t="shared" si="90"/>
        <v>#REF!</v>
      </c>
      <c r="AI68" s="97" t="e">
        <f t="shared" si="90"/>
        <v>#REF!</v>
      </c>
      <c r="AJ68" s="97" t="e">
        <f t="shared" si="90"/>
        <v>#REF!</v>
      </c>
      <c r="AK68" s="97" t="e">
        <f t="shared" si="90"/>
        <v>#REF!</v>
      </c>
      <c r="AL68" s="97" t="e">
        <f t="shared" si="90"/>
        <v>#REF!</v>
      </c>
      <c r="AM68" s="97" t="e">
        <f t="shared" si="90"/>
        <v>#REF!</v>
      </c>
      <c r="AN68" s="97" t="e">
        <f t="shared" si="90"/>
        <v>#REF!</v>
      </c>
      <c r="AO68" s="97" t="e">
        <f t="shared" si="90"/>
        <v>#REF!</v>
      </c>
      <c r="AP68" s="97"/>
      <c r="AQ68" s="97"/>
      <c r="AR68" s="97" t="e">
        <f t="shared" ref="AR68:BA68" si="91">AR13+AR14+AR18+AR20</f>
        <v>#REF!</v>
      </c>
      <c r="AS68" s="97" t="e">
        <f t="shared" si="91"/>
        <v>#REF!</v>
      </c>
      <c r="AT68" s="97" t="e">
        <f t="shared" si="91"/>
        <v>#REF!</v>
      </c>
      <c r="AU68" s="97" t="e">
        <f t="shared" si="91"/>
        <v>#REF!</v>
      </c>
      <c r="AV68" s="97" t="e">
        <f t="shared" si="91"/>
        <v>#REF!</v>
      </c>
      <c r="AW68" s="97" t="e">
        <f t="shared" si="91"/>
        <v>#REF!</v>
      </c>
      <c r="AX68" s="97" t="e">
        <f t="shared" si="91"/>
        <v>#REF!</v>
      </c>
      <c r="AY68" s="97" t="e">
        <f t="shared" si="91"/>
        <v>#REF!</v>
      </c>
      <c r="AZ68" s="97" t="e">
        <f t="shared" si="91"/>
        <v>#REF!</v>
      </c>
      <c r="BA68" s="97" t="e">
        <f t="shared" si="91"/>
        <v>#REF!</v>
      </c>
    </row>
    <row r="69" spans="27:53" hidden="1">
      <c r="AA69" s="98" t="s">
        <v>87</v>
      </c>
      <c r="AB69" s="50"/>
      <c r="AF69" s="97" t="e">
        <f t="shared" ref="AF69:AO69" si="92">AF24+AF25+AF29+AF31</f>
        <v>#REF!</v>
      </c>
      <c r="AG69" s="97" t="e">
        <f t="shared" si="92"/>
        <v>#REF!</v>
      </c>
      <c r="AH69" s="97" t="e">
        <f t="shared" si="92"/>
        <v>#REF!</v>
      </c>
      <c r="AI69" s="97" t="e">
        <f t="shared" si="92"/>
        <v>#REF!</v>
      </c>
      <c r="AJ69" s="97" t="e">
        <f t="shared" si="92"/>
        <v>#REF!</v>
      </c>
      <c r="AK69" s="97" t="e">
        <f t="shared" si="92"/>
        <v>#REF!</v>
      </c>
      <c r="AL69" s="97" t="e">
        <f t="shared" si="92"/>
        <v>#REF!</v>
      </c>
      <c r="AM69" s="97" t="e">
        <f t="shared" si="92"/>
        <v>#REF!</v>
      </c>
      <c r="AN69" s="97" t="e">
        <f t="shared" si="92"/>
        <v>#REF!</v>
      </c>
      <c r="AO69" s="97" t="e">
        <f t="shared" si="92"/>
        <v>#REF!</v>
      </c>
      <c r="AP69" s="97"/>
      <c r="AQ69" s="97"/>
      <c r="AR69" s="97" t="e">
        <f t="shared" ref="AR69:BA69" si="93">AR24+AR25+AR29+AR31</f>
        <v>#REF!</v>
      </c>
      <c r="AS69" s="97" t="e">
        <f t="shared" si="93"/>
        <v>#REF!</v>
      </c>
      <c r="AT69" s="97" t="e">
        <f t="shared" si="93"/>
        <v>#REF!</v>
      </c>
      <c r="AU69" s="97" t="e">
        <f t="shared" si="93"/>
        <v>#REF!</v>
      </c>
      <c r="AV69" s="97" t="e">
        <f t="shared" si="93"/>
        <v>#REF!</v>
      </c>
      <c r="AW69" s="97" t="e">
        <f t="shared" si="93"/>
        <v>#REF!</v>
      </c>
      <c r="AX69" s="97" t="e">
        <f t="shared" si="93"/>
        <v>#REF!</v>
      </c>
      <c r="AY69" s="97" t="e">
        <f t="shared" si="93"/>
        <v>#REF!</v>
      </c>
      <c r="AZ69" s="97" t="e">
        <f t="shared" si="93"/>
        <v>#REF!</v>
      </c>
      <c r="BA69" s="97" t="e">
        <f t="shared" si="93"/>
        <v>#REF!</v>
      </c>
    </row>
    <row r="70" spans="27:53" hidden="1">
      <c r="AA70" s="98" t="s">
        <v>100</v>
      </c>
      <c r="AB70" s="50"/>
      <c r="AF70" s="97" t="e">
        <f t="shared" ref="AF70:AO70" si="94">AF35+AF36+AF40+AF42</f>
        <v>#REF!</v>
      </c>
      <c r="AG70" s="97" t="e">
        <f t="shared" si="94"/>
        <v>#REF!</v>
      </c>
      <c r="AH70" s="97" t="e">
        <f t="shared" si="94"/>
        <v>#REF!</v>
      </c>
      <c r="AI70" s="97" t="e">
        <f t="shared" si="94"/>
        <v>#REF!</v>
      </c>
      <c r="AJ70" s="97" t="e">
        <f t="shared" si="94"/>
        <v>#REF!</v>
      </c>
      <c r="AK70" s="97" t="e">
        <f t="shared" si="94"/>
        <v>#REF!</v>
      </c>
      <c r="AL70" s="97" t="e">
        <f t="shared" si="94"/>
        <v>#REF!</v>
      </c>
      <c r="AM70" s="97" t="e">
        <f t="shared" si="94"/>
        <v>#REF!</v>
      </c>
      <c r="AN70" s="97" t="e">
        <f t="shared" si="94"/>
        <v>#REF!</v>
      </c>
      <c r="AO70" s="97" t="e">
        <f t="shared" si="94"/>
        <v>#REF!</v>
      </c>
      <c r="AP70" s="97"/>
      <c r="AQ70" s="97"/>
      <c r="AR70" s="97" t="e">
        <f t="shared" ref="AR70:BA70" si="95">AR35+AR36+AR40+AR42</f>
        <v>#REF!</v>
      </c>
      <c r="AS70" s="97" t="e">
        <f t="shared" si="95"/>
        <v>#REF!</v>
      </c>
      <c r="AT70" s="97" t="e">
        <f t="shared" si="95"/>
        <v>#REF!</v>
      </c>
      <c r="AU70" s="97" t="e">
        <f t="shared" si="95"/>
        <v>#REF!</v>
      </c>
      <c r="AV70" s="97" t="e">
        <f t="shared" si="95"/>
        <v>#REF!</v>
      </c>
      <c r="AW70" s="97" t="e">
        <f t="shared" si="95"/>
        <v>#REF!</v>
      </c>
      <c r="AX70" s="97" t="e">
        <f t="shared" si="95"/>
        <v>#REF!</v>
      </c>
      <c r="AY70" s="97" t="e">
        <f t="shared" si="95"/>
        <v>#REF!</v>
      </c>
      <c r="AZ70" s="97" t="e">
        <f t="shared" si="95"/>
        <v>#REF!</v>
      </c>
      <c r="BA70" s="97" t="e">
        <f t="shared" si="95"/>
        <v>#REF!</v>
      </c>
    </row>
    <row r="71" spans="27:53" hidden="1">
      <c r="AA71" s="98" t="s">
        <v>108</v>
      </c>
      <c r="AB71" s="50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</row>
    <row r="72" spans="27:53" hidden="1">
      <c r="AA72" s="96" t="s">
        <v>116</v>
      </c>
      <c r="AB72" s="50"/>
      <c r="AF72" s="97" t="e">
        <f t="shared" ref="AF72:AO72" si="96">AF13+AF14+AF18+AF21</f>
        <v>#REF!</v>
      </c>
      <c r="AG72" s="97" t="e">
        <f t="shared" si="96"/>
        <v>#REF!</v>
      </c>
      <c r="AH72" s="97" t="e">
        <f t="shared" si="96"/>
        <v>#REF!</v>
      </c>
      <c r="AI72" s="97" t="e">
        <f t="shared" si="96"/>
        <v>#REF!</v>
      </c>
      <c r="AJ72" s="97" t="e">
        <f t="shared" si="96"/>
        <v>#REF!</v>
      </c>
      <c r="AK72" s="97" t="e">
        <f t="shared" si="96"/>
        <v>#REF!</v>
      </c>
      <c r="AL72" s="97" t="e">
        <f t="shared" si="96"/>
        <v>#REF!</v>
      </c>
      <c r="AM72" s="97" t="e">
        <f t="shared" si="96"/>
        <v>#REF!</v>
      </c>
      <c r="AN72" s="97" t="e">
        <f t="shared" si="96"/>
        <v>#REF!</v>
      </c>
      <c r="AO72" s="97" t="e">
        <f t="shared" si="96"/>
        <v>#REF!</v>
      </c>
      <c r="AP72" s="97"/>
      <c r="AQ72" s="97"/>
      <c r="AR72" s="97" t="e">
        <f t="shared" ref="AR72:BA72" si="97">AR13+AR14+AR18+AR21</f>
        <v>#REF!</v>
      </c>
      <c r="AS72" s="97" t="e">
        <f t="shared" si="97"/>
        <v>#REF!</v>
      </c>
      <c r="AT72" s="97" t="e">
        <f t="shared" si="97"/>
        <v>#REF!</v>
      </c>
      <c r="AU72" s="97" t="e">
        <f t="shared" si="97"/>
        <v>#REF!</v>
      </c>
      <c r="AV72" s="97" t="e">
        <f t="shared" si="97"/>
        <v>#REF!</v>
      </c>
      <c r="AW72" s="97" t="e">
        <f t="shared" si="97"/>
        <v>#REF!</v>
      </c>
      <c r="AX72" s="97" t="e">
        <f t="shared" si="97"/>
        <v>#REF!</v>
      </c>
      <c r="AY72" s="97" t="e">
        <f t="shared" si="97"/>
        <v>#REF!</v>
      </c>
      <c r="AZ72" s="97" t="e">
        <f t="shared" si="97"/>
        <v>#REF!</v>
      </c>
      <c r="BA72" s="97" t="e">
        <f t="shared" si="97"/>
        <v>#REF!</v>
      </c>
    </row>
    <row r="73" spans="27:53" hidden="1">
      <c r="AA73" s="98" t="s">
        <v>87</v>
      </c>
      <c r="AB73" s="50"/>
      <c r="AF73" s="97" t="e">
        <f t="shared" ref="AF73:AO73" si="98">AF24+AF25+AF29+AF32</f>
        <v>#REF!</v>
      </c>
      <c r="AG73" s="97" t="e">
        <f t="shared" si="98"/>
        <v>#REF!</v>
      </c>
      <c r="AH73" s="97" t="e">
        <f t="shared" si="98"/>
        <v>#REF!</v>
      </c>
      <c r="AI73" s="97" t="e">
        <f t="shared" si="98"/>
        <v>#REF!</v>
      </c>
      <c r="AJ73" s="97" t="e">
        <f t="shared" si="98"/>
        <v>#REF!</v>
      </c>
      <c r="AK73" s="97" t="e">
        <f t="shared" si="98"/>
        <v>#REF!</v>
      </c>
      <c r="AL73" s="97" t="e">
        <f t="shared" si="98"/>
        <v>#REF!</v>
      </c>
      <c r="AM73" s="97" t="e">
        <f t="shared" si="98"/>
        <v>#REF!</v>
      </c>
      <c r="AN73" s="97" t="e">
        <f t="shared" si="98"/>
        <v>#REF!</v>
      </c>
      <c r="AO73" s="97" t="e">
        <f t="shared" si="98"/>
        <v>#REF!</v>
      </c>
      <c r="AP73" s="97"/>
      <c r="AQ73" s="97"/>
      <c r="AR73" s="97" t="e">
        <f t="shared" ref="AR73:BA73" si="99">AR24+AR25+AR29+AR32</f>
        <v>#REF!</v>
      </c>
      <c r="AS73" s="97" t="e">
        <f t="shared" si="99"/>
        <v>#REF!</v>
      </c>
      <c r="AT73" s="97" t="e">
        <f t="shared" si="99"/>
        <v>#REF!</v>
      </c>
      <c r="AU73" s="97" t="e">
        <f t="shared" si="99"/>
        <v>#REF!</v>
      </c>
      <c r="AV73" s="97" t="e">
        <f t="shared" si="99"/>
        <v>#REF!</v>
      </c>
      <c r="AW73" s="97" t="e">
        <f t="shared" si="99"/>
        <v>#REF!</v>
      </c>
      <c r="AX73" s="97" t="e">
        <f t="shared" si="99"/>
        <v>#REF!</v>
      </c>
      <c r="AY73" s="97" t="e">
        <f t="shared" si="99"/>
        <v>#REF!</v>
      </c>
      <c r="AZ73" s="97" t="e">
        <f t="shared" si="99"/>
        <v>#REF!</v>
      </c>
      <c r="BA73" s="97" t="e">
        <f t="shared" si="99"/>
        <v>#REF!</v>
      </c>
    </row>
    <row r="74" spans="27:53" hidden="1">
      <c r="AA74" s="98" t="s">
        <v>100</v>
      </c>
      <c r="AB74" s="50"/>
      <c r="AF74" s="97" t="e">
        <f t="shared" ref="AF74:AO74" si="100">AF35+AF36+AF40+AF43</f>
        <v>#REF!</v>
      </c>
      <c r="AG74" s="97" t="e">
        <f t="shared" si="100"/>
        <v>#REF!</v>
      </c>
      <c r="AH74" s="97" t="e">
        <f t="shared" si="100"/>
        <v>#REF!</v>
      </c>
      <c r="AI74" s="97" t="e">
        <f t="shared" si="100"/>
        <v>#REF!</v>
      </c>
      <c r="AJ74" s="97" t="e">
        <f t="shared" si="100"/>
        <v>#REF!</v>
      </c>
      <c r="AK74" s="97" t="e">
        <f t="shared" si="100"/>
        <v>#REF!</v>
      </c>
      <c r="AL74" s="97" t="e">
        <f t="shared" si="100"/>
        <v>#REF!</v>
      </c>
      <c r="AM74" s="97" t="e">
        <f t="shared" si="100"/>
        <v>#REF!</v>
      </c>
      <c r="AN74" s="97" t="e">
        <f t="shared" si="100"/>
        <v>#REF!</v>
      </c>
      <c r="AO74" s="97" t="e">
        <f t="shared" si="100"/>
        <v>#REF!</v>
      </c>
      <c r="AP74" s="97"/>
      <c r="AQ74" s="97"/>
      <c r="AR74" s="97" t="e">
        <f t="shared" ref="AR74:BA74" si="101">AR35+AR36+AR40+AR43</f>
        <v>#REF!</v>
      </c>
      <c r="AS74" s="97" t="e">
        <f t="shared" si="101"/>
        <v>#REF!</v>
      </c>
      <c r="AT74" s="97" t="e">
        <f t="shared" si="101"/>
        <v>#REF!</v>
      </c>
      <c r="AU74" s="97" t="e">
        <f t="shared" si="101"/>
        <v>#REF!</v>
      </c>
      <c r="AV74" s="97" t="e">
        <f t="shared" si="101"/>
        <v>#REF!</v>
      </c>
      <c r="AW74" s="97" t="e">
        <f t="shared" si="101"/>
        <v>#REF!</v>
      </c>
      <c r="AX74" s="97" t="e">
        <f t="shared" si="101"/>
        <v>#REF!</v>
      </c>
      <c r="AY74" s="97" t="e">
        <f t="shared" si="101"/>
        <v>#REF!</v>
      </c>
      <c r="AZ74" s="97" t="e">
        <f t="shared" si="101"/>
        <v>#REF!</v>
      </c>
      <c r="BA74" s="97" t="e">
        <f t="shared" si="101"/>
        <v>#REF!</v>
      </c>
    </row>
    <row r="75" spans="27:53" hidden="1">
      <c r="AA75" s="98" t="s">
        <v>108</v>
      </c>
      <c r="AB75" s="50"/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5" spans="1:52">
      <c r="AN85" s="75"/>
      <c r="AZ85" s="51"/>
    </row>
    <row r="86" spans="1:52" ht="26.25" customHeight="1">
      <c r="A86" s="675" t="s">
        <v>73</v>
      </c>
      <c r="B86" s="675" t="s">
        <v>36</v>
      </c>
      <c r="C86" s="469" t="s">
        <v>74</v>
      </c>
      <c r="D86" s="469" t="s">
        <v>38</v>
      </c>
      <c r="E86" s="469" t="s">
        <v>39</v>
      </c>
      <c r="F86" s="664" t="s">
        <v>49</v>
      </c>
      <c r="G86" s="908"/>
      <c r="H86" s="908"/>
      <c r="I86" s="673" t="s">
        <v>574</v>
      </c>
      <c r="J86" s="909"/>
      <c r="K86" s="909"/>
      <c r="L86" s="588"/>
      <c r="M86" s="589"/>
      <c r="N86" s="589"/>
      <c r="O86" s="589"/>
      <c r="P86" s="589"/>
      <c r="AN86" s="75"/>
      <c r="AZ86" s="51"/>
    </row>
    <row r="87" spans="1:52" ht="25.5">
      <c r="A87" s="676"/>
      <c r="B87" s="676"/>
      <c r="C87" s="470" t="s">
        <v>75</v>
      </c>
      <c r="D87" s="470" t="s">
        <v>50</v>
      </c>
      <c r="E87" s="470" t="s">
        <v>51</v>
      </c>
      <c r="F87" s="542" t="s">
        <v>46</v>
      </c>
      <c r="G87" s="542" t="s">
        <v>47</v>
      </c>
      <c r="H87" s="542" t="s">
        <v>48</v>
      </c>
      <c r="I87" s="587" t="s">
        <v>46</v>
      </c>
      <c r="J87" s="587" t="s">
        <v>47</v>
      </c>
      <c r="K87" s="587" t="s">
        <v>48</v>
      </c>
      <c r="AF87" s="75"/>
      <c r="AZ87" s="51"/>
    </row>
    <row r="88" spans="1:52" ht="25.5">
      <c r="A88" s="76" t="str">
        <f>A4</f>
        <v>Operations</v>
      </c>
      <c r="B88" s="77" t="str">
        <f>B4</f>
        <v>Light-Duty Truck, catalyst</v>
      </c>
      <c r="C88" s="462">
        <f>C4</f>
        <v>9</v>
      </c>
      <c r="D88" s="462">
        <v>35</v>
      </c>
      <c r="E88" s="462">
        <v>80</v>
      </c>
      <c r="F88" s="527">
        <f>C4*($E4*$F4+($G4))/453.59</f>
        <v>480.96674963409646</v>
      </c>
      <c r="G88" s="527">
        <f>C4*($E4*$H4+($I4))/453.59</f>
        <v>4.9352049976623923E-3</v>
      </c>
      <c r="H88" s="527">
        <f>C4*($E4*$J4+($K4))/453.59</f>
        <v>1.3744501222701273E-2</v>
      </c>
      <c r="I88" s="527">
        <f>12*F88/(2000*1.1023)</f>
        <v>2.6179810376527071</v>
      </c>
      <c r="J88" s="527">
        <f>12*G88/(2000*1.1023)</f>
        <v>2.6863131621132501E-5</v>
      </c>
      <c r="K88" s="527">
        <f>12*H88/(2000*1.1023)</f>
        <v>7.4813578278334062E-5</v>
      </c>
      <c r="AF88" s="75"/>
      <c r="AZ88" s="51"/>
    </row>
    <row r="89" spans="1:52">
      <c r="A89" s="100" t="s">
        <v>120</v>
      </c>
      <c r="B89" s="100"/>
      <c r="C89" s="549">
        <f>SUM(C88:C88)</f>
        <v>9</v>
      </c>
      <c r="D89" s="549" t="s">
        <v>567</v>
      </c>
      <c r="E89" s="549" t="s">
        <v>567</v>
      </c>
      <c r="F89" s="451">
        <f t="shared" ref="F89:H89" si="102">SUM(F88:F88)</f>
        <v>480.96674963409646</v>
      </c>
      <c r="G89" s="451">
        <f t="shared" si="102"/>
        <v>4.9352049976623923E-3</v>
      </c>
      <c r="H89" s="451">
        <f t="shared" si="102"/>
        <v>1.3744501222701273E-2</v>
      </c>
      <c r="I89" s="451">
        <f t="shared" ref="I89:K89" si="103">SUM(I88:I88)</f>
        <v>2.6179810376527071</v>
      </c>
      <c r="J89" s="451">
        <f t="shared" si="103"/>
        <v>2.6863131621132501E-5</v>
      </c>
      <c r="K89" s="451">
        <f t="shared" si="103"/>
        <v>7.4813578278334062E-5</v>
      </c>
      <c r="AR89" s="75"/>
      <c r="AZ89" s="51"/>
    </row>
    <row r="91" spans="1:52">
      <c r="A91" s="51" t="s">
        <v>573</v>
      </c>
    </row>
  </sheetData>
  <mergeCells count="11">
    <mergeCell ref="F86:H86"/>
    <mergeCell ref="I86:K86"/>
    <mergeCell ref="AR10:BA10"/>
    <mergeCell ref="A86:A87"/>
    <mergeCell ref="B86:B87"/>
    <mergeCell ref="F2:G2"/>
    <mergeCell ref="H2:I2"/>
    <mergeCell ref="J2:K2"/>
    <mergeCell ref="AF10:AO10"/>
    <mergeCell ref="A2:A3"/>
    <mergeCell ref="B2:B3"/>
  </mergeCells>
  <pageMargins left="0.75" right="0.75" top="1" bottom="1" header="0.5" footer="0.5"/>
  <pageSetup paperSize="17" firstPageNumber="16" orientation="landscape" useFirstPageNumber="1" r:id="rId1"/>
  <headerFooter alignWithMargins="0">
    <oddHeader>&amp;CTable B-8
Construction and Operations Worker Commute GHG Emission Calculations
Sycamore to Peñasquitos 230 kV Transmission Line Project</oddHeader>
    <oddFooter>&amp;CB-8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2:E8"/>
  <sheetViews>
    <sheetView view="pageLayout" workbookViewId="0">
      <selection activeCell="E17" sqref="E17"/>
    </sheetView>
  </sheetViews>
  <sheetFormatPr defaultRowHeight="12.75"/>
  <cols>
    <col min="1" max="1" width="34.28515625" customWidth="1"/>
  </cols>
  <sheetData>
    <row r="2" spans="1:5" ht="17.25" customHeight="1"/>
    <row r="3" spans="1:5">
      <c r="A3" s="3" t="s">
        <v>570</v>
      </c>
    </row>
    <row r="4" spans="1:5">
      <c r="A4" s="477"/>
      <c r="B4" s="735" t="s">
        <v>571</v>
      </c>
      <c r="C4" s="736"/>
      <c r="D4" s="736"/>
      <c r="E4" s="736"/>
    </row>
    <row r="5" spans="1:5">
      <c r="A5" s="478" t="s">
        <v>324</v>
      </c>
      <c r="B5" s="478" t="s">
        <v>46</v>
      </c>
      <c r="C5" s="478" t="s">
        <v>47</v>
      </c>
      <c r="D5" s="478" t="s">
        <v>48</v>
      </c>
      <c r="E5" s="478" t="s">
        <v>572</v>
      </c>
    </row>
    <row r="6" spans="1:5">
      <c r="A6" s="312" t="s">
        <v>507</v>
      </c>
      <c r="B6" s="308">
        <f>'Operational Trucks (2)_GHG'!L14</f>
        <v>1.440149562392357</v>
      </c>
      <c r="C6" s="308">
        <f>'Operational Trucks (2)_GHG'!M14</f>
        <v>8.2294466443786436E-5</v>
      </c>
      <c r="D6" s="308">
        <f>'Operational Trucks (2)_GHG'!N14</f>
        <v>3.6890871190242607E-5</v>
      </c>
      <c r="E6" s="308">
        <f>1*B6+21*C6+310*D6</f>
        <v>1.4533139162566517</v>
      </c>
    </row>
    <row r="7" spans="1:5" ht="12.75" customHeight="1">
      <c r="A7" s="312" t="s">
        <v>120</v>
      </c>
      <c r="B7" s="308">
        <f>'Operational Worker Trips(2)_GHG'!I89</f>
        <v>2.6179810376527071</v>
      </c>
      <c r="C7" s="308">
        <f>'Operational Worker Trips(2)_GHG'!J89</f>
        <v>2.6863131621132501E-5</v>
      </c>
      <c r="D7" s="308">
        <f>'Operational Worker Trips(2)_GHG'!K89</f>
        <v>7.4813578278334062E-5</v>
      </c>
      <c r="E7" s="308">
        <f>1*B7+21*C7+310*D7</f>
        <v>2.6417373726830347</v>
      </c>
    </row>
    <row r="8" spans="1:5">
      <c r="A8" s="331" t="s">
        <v>326</v>
      </c>
      <c r="B8" s="311">
        <f t="shared" ref="B8:E8" si="0">SUM(B6:B7)</f>
        <v>4.0581306000450645</v>
      </c>
      <c r="C8" s="311">
        <f t="shared" si="0"/>
        <v>1.0915759806491893E-4</v>
      </c>
      <c r="D8" s="311">
        <f t="shared" si="0"/>
        <v>1.1170444946857667E-4</v>
      </c>
      <c r="E8" s="311">
        <f t="shared" si="0"/>
        <v>4.0950512889396862</v>
      </c>
    </row>
  </sheetData>
  <mergeCells count="1">
    <mergeCell ref="B4:E4"/>
  </mergeCells>
  <pageMargins left="0.7" right="0.7" top="0.9375" bottom="0.75" header="0.3" footer="0.3"/>
  <pageSetup orientation="portrait" r:id="rId1"/>
  <headerFooter>
    <oddHeader xml:space="preserve">&amp;CTable B-9
Operation GHG Emissions Summary
Sycamore to Peñasquitos 230 kV Transmission Line Project
</oddHeader>
    <oddFooter>&amp;CB-9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28"/>
  <sheetViews>
    <sheetView view="pageLayout" topLeftCell="A4" zoomScale="70" zoomScaleNormal="40" zoomScalePageLayoutView="70" workbookViewId="0">
      <selection activeCell="J9" sqref="J9"/>
    </sheetView>
  </sheetViews>
  <sheetFormatPr defaultRowHeight="12.75"/>
  <cols>
    <col min="1" max="2" width="38.28515625" customWidth="1"/>
    <col min="3" max="3" width="9.140625" style="1"/>
    <col min="4" max="4" width="7.28515625" style="1" customWidth="1"/>
    <col min="5" max="5" width="8.28515625" style="1" customWidth="1"/>
    <col min="6" max="6" width="11.85546875" style="2" customWidth="1"/>
    <col min="7" max="7" width="12" style="2" customWidth="1"/>
    <col min="8" max="8" width="11.85546875" style="2" customWidth="1"/>
    <col min="9" max="10" width="13.5703125" style="2" customWidth="1"/>
    <col min="11" max="11" width="13.140625" style="2" customWidth="1"/>
    <col min="12" max="13" width="13.28515625" style="2" customWidth="1"/>
    <col min="14" max="14" width="13.7109375" style="2" customWidth="1"/>
    <col min="15" max="15" width="12.5703125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26">
      <c r="A1" s="3" t="s">
        <v>400</v>
      </c>
      <c r="B1" s="3"/>
    </row>
    <row r="3" spans="1:26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26" ht="62.25" customHeight="1">
      <c r="A4" s="477" t="s">
        <v>2</v>
      </c>
      <c r="B4" s="477" t="s">
        <v>324</v>
      </c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587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26" s="3" customFormat="1" ht="13.5" hidden="1" thickTop="1">
      <c r="A5" s="431" t="s">
        <v>18</v>
      </c>
      <c r="B5" s="431"/>
      <c r="C5" s="429"/>
      <c r="D5" s="429"/>
      <c r="E5" s="429"/>
      <c r="F5" s="430"/>
      <c r="G5" s="430"/>
      <c r="H5" s="430"/>
      <c r="I5" s="430"/>
      <c r="J5" s="430"/>
      <c r="K5" s="430"/>
      <c r="L5" s="430"/>
      <c r="M5" s="430"/>
      <c r="N5" s="430"/>
      <c r="O5" s="431"/>
      <c r="P5" s="431"/>
      <c r="Q5" s="431"/>
      <c r="R5" s="432"/>
      <c r="S5" s="432"/>
      <c r="T5" s="432"/>
      <c r="U5" s="432"/>
      <c r="V5" s="432"/>
      <c r="W5" s="432"/>
      <c r="X5" s="433"/>
      <c r="Y5" s="432"/>
      <c r="Z5" s="432"/>
    </row>
    <row r="6" spans="1:26" s="3" customFormat="1" ht="13.5" hidden="1" thickTop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26" s="3" customFormat="1">
      <c r="A7" s="12" t="s">
        <v>577</v>
      </c>
      <c r="B7" s="591"/>
      <c r="C7" s="590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7"/>
      <c r="P7" s="17"/>
      <c r="Q7" s="17"/>
      <c r="R7" s="15"/>
      <c r="S7" s="15"/>
      <c r="T7" s="15"/>
      <c r="U7" s="15"/>
      <c r="V7" s="15"/>
      <c r="W7" s="15"/>
      <c r="X7" s="16"/>
      <c r="Y7" s="15"/>
      <c r="Z7" s="15"/>
    </row>
    <row r="8" spans="1:26" s="3" customFormat="1">
      <c r="A8" s="11" t="s">
        <v>375</v>
      </c>
      <c r="B8" s="593"/>
      <c r="C8" s="19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7"/>
      <c r="P8" s="17"/>
      <c r="Q8" s="17"/>
      <c r="R8" s="15"/>
      <c r="S8" s="15"/>
      <c r="T8" s="15"/>
      <c r="U8" s="15"/>
      <c r="V8" s="15"/>
      <c r="W8" s="15"/>
      <c r="X8" s="16"/>
      <c r="Y8" s="15"/>
      <c r="Z8" s="15"/>
    </row>
    <row r="9" spans="1:26" s="3" customFormat="1" ht="63.75">
      <c r="A9" s="23" t="s">
        <v>310</v>
      </c>
      <c r="B9" s="596" t="s">
        <v>583</v>
      </c>
      <c r="C9" s="19" t="s">
        <v>20</v>
      </c>
      <c r="D9" s="20">
        <v>81</v>
      </c>
      <c r="E9" s="20">
        <v>0.73</v>
      </c>
      <c r="F9" s="21">
        <f>0.62/453.59</f>
        <v>1.3668731673978703E-3</v>
      </c>
      <c r="G9" s="22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22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1.0408950617283948E-2</v>
      </c>
      <c r="I9" s="21">
        <f>0.006/453.59</f>
        <v>1.3227804845785844E-5</v>
      </c>
      <c r="J9" s="22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6.6137566137566134E-4</v>
      </c>
      <c r="K9" s="23">
        <f t="shared" ref="K9" si="0">0.89*J9</f>
        <v>5.8862433862433858E-4</v>
      </c>
      <c r="L9" s="24">
        <f>568.299/453.59</f>
        <v>1.2528913776758748</v>
      </c>
      <c r="M9" s="21">
        <f>0.055/453.59</f>
        <v>1.212548777530369E-4</v>
      </c>
      <c r="N9" s="25">
        <f t="shared" ref="N9" si="1">0.095*H9</f>
        <v>9.8885030864197514E-4</v>
      </c>
      <c r="O9" s="464">
        <v>2</v>
      </c>
      <c r="P9" s="465">
        <v>10</v>
      </c>
      <c r="Q9" s="27">
        <v>125</v>
      </c>
      <c r="R9" s="28">
        <f>($D9*$E9*F9*$O9*$P9)</f>
        <v>1.6164642077647211</v>
      </c>
      <c r="S9" s="28">
        <f t="shared" ref="S9" si="2">($D9*$E9*G9*$O9*$P9)</f>
        <v>9.6464285714285705</v>
      </c>
      <c r="T9" s="28">
        <f t="shared" ref="T9" si="3">($D9*$E9*H9*$O9*$P9)</f>
        <v>12.309624999999995</v>
      </c>
      <c r="U9" s="28">
        <f t="shared" ref="U9" si="4">($D9*$E9*I9*$O9*$P9)</f>
        <v>1.5643202010626335E-2</v>
      </c>
      <c r="V9" s="28">
        <f t="shared" ref="V9" si="5">($D9*$E9*J9*$O9*$P9)</f>
        <v>0.78214285714285703</v>
      </c>
      <c r="W9" s="28">
        <f t="shared" ref="W9" si="6">($D9*$E9*K9*$O9*$P9)</f>
        <v>0.69610714285714281</v>
      </c>
      <c r="X9" s="28">
        <f t="shared" ref="X9" si="7">($D9*$E9*L9*$O9*$P9)</f>
        <v>1481.6693432394893</v>
      </c>
      <c r="Y9" s="28">
        <f t="shared" ref="Y9" si="8">($D9*$E9*M9*$O9*$P9)</f>
        <v>0.14339601843074143</v>
      </c>
      <c r="Z9" s="28">
        <f t="shared" ref="Z9" si="9">($D9*$E9*N9*$O9*$P9)</f>
        <v>1.1694143749999997</v>
      </c>
    </row>
    <row r="10" spans="1:26" s="3" customFormat="1" ht="63.75">
      <c r="A10" s="23" t="s">
        <v>167</v>
      </c>
      <c r="B10" s="596" t="s">
        <v>584</v>
      </c>
      <c r="C10" s="19" t="s">
        <v>20</v>
      </c>
      <c r="D10" s="20">
        <v>78</v>
      </c>
      <c r="E10" s="20">
        <v>0.37</v>
      </c>
      <c r="F10" s="21">
        <f>0.745/453.59</f>
        <v>1.6424524350184089E-3</v>
      </c>
      <c r="G10" s="22">
        <f>IF($D10&lt;11,'Offroad Tiers EF'!$AN$5,IF($D10&lt;25,'Offroad Tiers EF'!$AN$6,IF($D10&lt;50,'Offroad Tiers EF'!$AN$7,IF($D10&lt;75,'Offroad Tiers EF'!$AN$8,IF($D10&lt;100,'Offroad Tiers EF'!$AN$9,IF($D10&lt;175,'Offroad Tiers EF'!$AN$10,IF($D10&lt;300,'Offroad Tiers EF'!$AN$11,IF($D10&lt;600,'Offroad Tiers EF'!$AN$12,"!"))))))))</f>
        <v>8.1569664902998232E-3</v>
      </c>
      <c r="H10" s="22">
        <f>IF($D10&lt;11,'Offroad Tiers EF'!$AM$5,IF($D10&lt;25,'Offroad Tiers EF'!$AM$6,IF($D10&lt;50,'Offroad Tiers EF'!$AM$7,IF($D10&lt;75,'Offroad Tiers EF'!$AM$8,IF($D10&lt;100,'Offroad Tiers EF'!$AM$9,IF($D10&lt;175,'Offroad Tiers EF'!$AM$10,IF($D10&lt;300,'Offroad Tiers EF'!$AM$11,IF($D10&lt;600,'Offroad Tiers EF'!$AM$12,"!"))))))))</f>
        <v>1.0408950617283948E-2</v>
      </c>
      <c r="I10" s="21">
        <f>0.006/453.59</f>
        <v>1.3227804845785844E-5</v>
      </c>
      <c r="J10" s="22">
        <f>IF($D10&lt;11,'Offroad Tiers EF'!$AO$5,IF($D10&lt;25,'Offroad Tiers EF'!$AO$6,IF($D10&lt;50,'Offroad Tiers EF'!$AO$7,IF($D10&lt;75,'Offroad Tiers EF'!$AO$8,IF($D10&lt;100,'Offroad Tiers EF'!$AO$9,IF($D10&lt;175,'Offroad Tiers EF'!$AO$10,IF($D10&lt;300,'Offroad Tiers EF'!$AO$11,IF($D10&lt;600,'Offroad Tiers EF'!$AO$12,"!"))))))))</f>
        <v>6.6137566137566134E-4</v>
      </c>
      <c r="K10" s="23">
        <f t="shared" ref="K10:K12" si="10">0.89*J10</f>
        <v>5.8862433862433858E-4</v>
      </c>
      <c r="L10" s="24">
        <f>568.299/453.59</f>
        <v>1.2528913776758748</v>
      </c>
      <c r="M10" s="21">
        <f>0.067/453.59</f>
        <v>1.4771048744460858E-4</v>
      </c>
      <c r="N10" s="25">
        <f t="shared" ref="N10:N18" si="11">0.095*H10</f>
        <v>9.8885030864197514E-4</v>
      </c>
      <c r="O10" s="464">
        <v>2</v>
      </c>
      <c r="P10" s="465">
        <v>10</v>
      </c>
      <c r="Q10" s="27">
        <v>125</v>
      </c>
      <c r="R10" s="28">
        <f>($D10*$E10*F10*$O10*$P10)</f>
        <v>0.94802354549262557</v>
      </c>
      <c r="S10" s="28">
        <f t="shared" ref="S10:Z12" si="12">($D10*$E10*G10*$O10*$P10)</f>
        <v>4.7082010582010581</v>
      </c>
      <c r="T10" s="28">
        <f t="shared" si="12"/>
        <v>6.0080462962962944</v>
      </c>
      <c r="U10" s="28">
        <f t="shared" si="12"/>
        <v>7.6350889569875881E-3</v>
      </c>
      <c r="V10" s="28">
        <f t="shared" si="12"/>
        <v>0.38174603174603172</v>
      </c>
      <c r="W10" s="28">
        <f t="shared" si="12"/>
        <v>0.33975396825396825</v>
      </c>
      <c r="X10" s="28">
        <f t="shared" si="12"/>
        <v>723.16890319451488</v>
      </c>
      <c r="Y10" s="28">
        <f t="shared" si="12"/>
        <v>8.525849335302807E-2</v>
      </c>
      <c r="Z10" s="28">
        <f t="shared" si="12"/>
        <v>0.57076439814814806</v>
      </c>
    </row>
    <row r="11" spans="1:26" s="3" customFormat="1" ht="63.75">
      <c r="A11" s="23" t="s">
        <v>212</v>
      </c>
      <c r="B11" s="596" t="s">
        <v>585</v>
      </c>
      <c r="C11" s="19" t="s">
        <v>20</v>
      </c>
      <c r="D11" s="20">
        <v>97</v>
      </c>
      <c r="E11" s="20">
        <v>0.37</v>
      </c>
      <c r="F11" s="21">
        <f>0.576/453.59</f>
        <v>1.2698692651954408E-3</v>
      </c>
      <c r="G11" s="22">
        <f>IF($D11&lt;11,'Offroad Tiers EF'!$AN$5,IF($D11&lt;25,'Offroad Tiers EF'!$AN$6,IF($D11&lt;50,'Offroad Tiers EF'!$AN$7,IF($D11&lt;75,'Offroad Tiers EF'!$AN$8,IF($D11&lt;100,'Offroad Tiers EF'!$AN$9,IF($D11&lt;175,'Offroad Tiers EF'!$AN$10,IF($D11&lt;300,'Offroad Tiers EF'!$AN$11,IF($D11&lt;600,'Offroad Tiers EF'!$AN$12,"!"))))))))</f>
        <v>8.1569664902998232E-3</v>
      </c>
      <c r="H11" s="22">
        <f>IF($D11&lt;11,'Offroad Tiers EF'!$AM$5,IF($D11&lt;25,'Offroad Tiers EF'!$AM$6,IF($D11&lt;50,'Offroad Tiers EF'!$AM$7,IF($D11&lt;75,'Offroad Tiers EF'!$AM$8,IF($D11&lt;100,'Offroad Tiers EF'!$AM$9,IF($D11&lt;175,'Offroad Tiers EF'!$AM$10,IF($D11&lt;300,'Offroad Tiers EF'!$AM$11,IF($D11&lt;600,'Offroad Tiers EF'!$AM$12,"!"))))))))</f>
        <v>1.0408950617283948E-2</v>
      </c>
      <c r="I11" s="21">
        <f>0.006/453.59</f>
        <v>1.3227804845785844E-5</v>
      </c>
      <c r="J11" s="22">
        <f>IF($D11&lt;11,'Offroad Tiers EF'!$AO$5,IF($D11&lt;25,'Offroad Tiers EF'!$AO$6,IF($D11&lt;50,'Offroad Tiers EF'!$AO$7,IF($D11&lt;75,'Offroad Tiers EF'!$AO$8,IF($D11&lt;100,'Offroad Tiers EF'!$AO$9,IF($D11&lt;175,'Offroad Tiers EF'!$AO$10,IF($D11&lt;300,'Offroad Tiers EF'!$AO$11,IF($D11&lt;600,'Offroad Tiers EF'!$AO$12,"!"))))))))</f>
        <v>6.6137566137566134E-4</v>
      </c>
      <c r="K11" s="23">
        <f t="shared" si="10"/>
        <v>5.8862433862433858E-4</v>
      </c>
      <c r="L11" s="24">
        <f>568.299/453.59</f>
        <v>1.2528913776758748</v>
      </c>
      <c r="M11" s="21">
        <f>0.051/453.59</f>
        <v>1.1243634118917966E-4</v>
      </c>
      <c r="N11" s="25">
        <f t="shared" si="11"/>
        <v>9.8885030864197514E-4</v>
      </c>
      <c r="O11" s="464">
        <v>4</v>
      </c>
      <c r="P11" s="465">
        <v>10</v>
      </c>
      <c r="Q11" s="27"/>
      <c r="R11" s="28">
        <f>($D11*$E11*F11*$O11*$P11)</f>
        <v>1.8230243171145748</v>
      </c>
      <c r="S11" s="28">
        <f t="shared" si="12"/>
        <v>11.710141093474427</v>
      </c>
      <c r="T11" s="28">
        <f t="shared" si="12"/>
        <v>14.943089506172836</v>
      </c>
      <c r="U11" s="28">
        <f t="shared" si="12"/>
        <v>1.8989836636610156E-2</v>
      </c>
      <c r="V11" s="28">
        <f t="shared" si="12"/>
        <v>0.94947089947089947</v>
      </c>
      <c r="W11" s="28">
        <f t="shared" si="12"/>
        <v>0.84502910052910052</v>
      </c>
      <c r="X11" s="28">
        <f t="shared" si="12"/>
        <v>1798.650861791486</v>
      </c>
      <c r="Y11" s="28">
        <f t="shared" si="12"/>
        <v>0.16141361141118632</v>
      </c>
      <c r="Z11" s="28">
        <f t="shared" si="12"/>
        <v>1.4195935030864195</v>
      </c>
    </row>
    <row r="12" spans="1:26" s="3" customFormat="1" ht="63.75">
      <c r="A12" s="23" t="s">
        <v>29</v>
      </c>
      <c r="B12" s="596" t="s">
        <v>585</v>
      </c>
      <c r="C12" s="19" t="s">
        <v>20</v>
      </c>
      <c r="D12" s="20">
        <v>97</v>
      </c>
      <c r="E12" s="20">
        <v>0.37</v>
      </c>
      <c r="F12" s="21">
        <f>0.576/453.59</f>
        <v>1.2698692651954408E-3</v>
      </c>
      <c r="G12" s="22">
        <f>IF($D12&lt;11,'Offroad Tiers EF'!$AN$5,IF($D12&lt;25,'Offroad Tiers EF'!$AN$6,IF($D12&lt;50,'Offroad Tiers EF'!$AN$7,IF($D12&lt;75,'Offroad Tiers EF'!$AN$8,IF($D12&lt;100,'Offroad Tiers EF'!$AN$9,IF($D12&lt;175,'Offroad Tiers EF'!$AN$10,IF($D12&lt;300,'Offroad Tiers EF'!$AN$11,IF($D12&lt;600,'Offroad Tiers EF'!$AN$12,"!"))))))))</f>
        <v>8.1569664902998232E-3</v>
      </c>
      <c r="H12" s="22">
        <f>IF($D12&lt;11,'Offroad Tiers EF'!$AM$5,IF($D12&lt;25,'Offroad Tiers EF'!$AM$6,IF($D12&lt;50,'Offroad Tiers EF'!$AM$7,IF($D12&lt;75,'Offroad Tiers EF'!$AM$8,IF($D12&lt;100,'Offroad Tiers EF'!$AM$9,IF($D12&lt;175,'Offroad Tiers EF'!$AM$10,IF($D12&lt;300,'Offroad Tiers EF'!$AM$11,IF($D12&lt;600,'Offroad Tiers EF'!$AM$12,"!"))))))))</f>
        <v>1.0408950617283948E-2</v>
      </c>
      <c r="I12" s="21">
        <f>0.006/453.59</f>
        <v>1.3227804845785844E-5</v>
      </c>
      <c r="J12" s="22">
        <f>IF($D12&lt;11,'Offroad Tiers EF'!$AO$5,IF($D12&lt;25,'Offroad Tiers EF'!$AO$6,IF($D12&lt;50,'Offroad Tiers EF'!$AO$7,IF($D12&lt;75,'Offroad Tiers EF'!$AO$8,IF($D12&lt;100,'Offroad Tiers EF'!$AO$9,IF($D12&lt;175,'Offroad Tiers EF'!$AO$10,IF($D12&lt;300,'Offroad Tiers EF'!$AO$11,IF($D12&lt;600,'Offroad Tiers EF'!$AO$12,"!"))))))))</f>
        <v>6.6137566137566134E-4</v>
      </c>
      <c r="K12" s="23">
        <f t="shared" si="10"/>
        <v>5.8862433862433858E-4</v>
      </c>
      <c r="L12" s="24">
        <f>568.299/453.59</f>
        <v>1.2528913776758748</v>
      </c>
      <c r="M12" s="21">
        <f>0.051/453.59</f>
        <v>1.1243634118917966E-4</v>
      </c>
      <c r="N12" s="25">
        <f t="shared" si="11"/>
        <v>9.8885030864197514E-4</v>
      </c>
      <c r="O12" s="464">
        <v>4</v>
      </c>
      <c r="P12" s="465">
        <v>10</v>
      </c>
      <c r="Q12" s="27"/>
      <c r="R12" s="28">
        <f>($D12*$E12*F12*$O12*$P12)</f>
        <v>1.8230243171145748</v>
      </c>
      <c r="S12" s="28">
        <f t="shared" si="12"/>
        <v>11.710141093474427</v>
      </c>
      <c r="T12" s="28">
        <f t="shared" si="12"/>
        <v>14.943089506172836</v>
      </c>
      <c r="U12" s="28">
        <f t="shared" si="12"/>
        <v>1.8989836636610156E-2</v>
      </c>
      <c r="V12" s="28">
        <f t="shared" si="12"/>
        <v>0.94947089947089947</v>
      </c>
      <c r="W12" s="28">
        <f t="shared" si="12"/>
        <v>0.84502910052910052</v>
      </c>
      <c r="X12" s="28">
        <f t="shared" si="12"/>
        <v>1798.650861791486</v>
      </c>
      <c r="Y12" s="28">
        <f t="shared" si="12"/>
        <v>0.16141361141118632</v>
      </c>
      <c r="Z12" s="28">
        <f t="shared" si="12"/>
        <v>1.4195935030864195</v>
      </c>
    </row>
    <row r="13" spans="1:26" s="3" customFormat="1">
      <c r="A13" s="12" t="s">
        <v>513</v>
      </c>
      <c r="B13" s="591"/>
      <c r="C13" s="29"/>
      <c r="D13" s="20"/>
      <c r="E13" s="20"/>
      <c r="F13" s="31"/>
      <c r="G13" s="31"/>
      <c r="H13" s="31"/>
      <c r="I13" s="31"/>
      <c r="J13" s="31"/>
      <c r="K13" s="23"/>
      <c r="L13" s="32"/>
      <c r="M13" s="33"/>
      <c r="N13" s="21"/>
      <c r="O13" s="26"/>
      <c r="P13" s="27"/>
      <c r="Q13" s="37"/>
      <c r="R13" s="28"/>
      <c r="S13" s="28"/>
      <c r="T13" s="28"/>
      <c r="U13" s="28"/>
      <c r="V13" s="28"/>
      <c r="W13" s="28"/>
      <c r="X13" s="28"/>
      <c r="Y13" s="28"/>
      <c r="Z13" s="28"/>
    </row>
    <row r="14" spans="1:26" s="3" customFormat="1" ht="63.75">
      <c r="A14" s="23" t="s">
        <v>212</v>
      </c>
      <c r="B14" s="596" t="s">
        <v>585</v>
      </c>
      <c r="C14" s="19" t="s">
        <v>20</v>
      </c>
      <c r="D14" s="20">
        <v>97</v>
      </c>
      <c r="E14" s="20">
        <v>0.37</v>
      </c>
      <c r="F14" s="21">
        <f>0.576/453.59</f>
        <v>1.2698692651954408E-3</v>
      </c>
      <c r="G14" s="22">
        <f>IF($D14&lt;11,'Offroad Tiers EF'!$AN$5,IF($D14&lt;25,'Offroad Tiers EF'!$AN$6,IF($D14&lt;50,'Offroad Tiers EF'!$AN$7,IF($D14&lt;75,'Offroad Tiers EF'!$AN$8,IF($D14&lt;100,'Offroad Tiers EF'!$AN$9,IF($D14&lt;175,'Offroad Tiers EF'!$AN$10,IF($D14&lt;300,'Offroad Tiers EF'!$AN$11,IF($D14&lt;600,'Offroad Tiers EF'!$AN$12,"!"))))))))</f>
        <v>8.1569664902998232E-3</v>
      </c>
      <c r="H14" s="22">
        <f>IF($D14&lt;11,'Offroad Tiers EF'!$AM$5,IF($D14&lt;25,'Offroad Tiers EF'!$AM$6,IF($D14&lt;50,'Offroad Tiers EF'!$AM$7,IF($D14&lt;75,'Offroad Tiers EF'!$AM$8,IF($D14&lt;100,'Offroad Tiers EF'!$AM$9,IF($D14&lt;175,'Offroad Tiers EF'!$AM$10,IF($D14&lt;300,'Offroad Tiers EF'!$AM$11,IF($D14&lt;600,'Offroad Tiers EF'!$AM$12,"!"))))))))</f>
        <v>1.0408950617283948E-2</v>
      </c>
      <c r="I14" s="21">
        <f>0.006/453.59</f>
        <v>1.3227804845785844E-5</v>
      </c>
      <c r="J14" s="22">
        <f>IF($D14&lt;11,'Offroad Tiers EF'!$AO$5,IF($D14&lt;25,'Offroad Tiers EF'!$AO$6,IF($D14&lt;50,'Offroad Tiers EF'!$AO$7,IF($D14&lt;75,'Offroad Tiers EF'!$AO$8,IF($D14&lt;100,'Offroad Tiers EF'!$AO$9,IF($D14&lt;175,'Offroad Tiers EF'!$AO$10,IF($D14&lt;300,'Offroad Tiers EF'!$AO$11,IF($D14&lt;600,'Offroad Tiers EF'!$AO$12,"!"))))))))</f>
        <v>6.6137566137566134E-4</v>
      </c>
      <c r="K14" s="23">
        <f t="shared" ref="K14" si="13">0.89*J14</f>
        <v>5.8862433862433858E-4</v>
      </c>
      <c r="L14" s="24">
        <f>568.299/453.59</f>
        <v>1.2528913776758748</v>
      </c>
      <c r="M14" s="21">
        <f>0.051/453.59</f>
        <v>1.1243634118917966E-4</v>
      </c>
      <c r="N14" s="25">
        <f t="shared" ref="N14" si="14">0.095*H14</f>
        <v>9.8885030864197514E-4</v>
      </c>
      <c r="O14" s="464">
        <v>2</v>
      </c>
      <c r="P14" s="465">
        <v>10</v>
      </c>
      <c r="Q14" s="27"/>
      <c r="R14" s="28">
        <f>($D14*$E14*F14*$O14*$P14)</f>
        <v>0.9115121585572874</v>
      </c>
      <c r="S14" s="28">
        <f t="shared" ref="S14" si="15">($D14*$E14*G14*$O14*$P14)</f>
        <v>5.8550705467372133</v>
      </c>
      <c r="T14" s="28">
        <f t="shared" ref="T14" si="16">($D14*$E14*H14*$O14*$P14)</f>
        <v>7.4715447530864179</v>
      </c>
      <c r="U14" s="28">
        <f t="shared" ref="U14" si="17">($D14*$E14*I14*$O14*$P14)</f>
        <v>9.4949183183050782E-3</v>
      </c>
      <c r="V14" s="28">
        <f t="shared" ref="V14" si="18">($D14*$E14*J14*$O14*$P14)</f>
        <v>0.47473544973544973</v>
      </c>
      <c r="W14" s="28">
        <f t="shared" ref="W14" si="19">($D14*$E14*K14*$O14*$P14)</f>
        <v>0.42251455026455026</v>
      </c>
      <c r="X14" s="28">
        <f t="shared" ref="X14" si="20">($D14*$E14*L14*$O14*$P14)</f>
        <v>899.32543089574301</v>
      </c>
      <c r="Y14" s="28">
        <f t="shared" ref="Y14" si="21">($D14*$E14*M14*$O14*$P14)</f>
        <v>8.070680570559316E-2</v>
      </c>
      <c r="Z14" s="28">
        <f t="shared" ref="Z14" si="22">($D14*$E14*N14*$O14*$P14)</f>
        <v>0.70979675154320976</v>
      </c>
    </row>
    <row r="15" spans="1:26" s="3" customFormat="1" ht="25.5">
      <c r="A15" s="11" t="s">
        <v>580</v>
      </c>
      <c r="B15" s="596"/>
      <c r="C15" s="19"/>
      <c r="D15" s="20"/>
      <c r="E15" s="20"/>
      <c r="F15" s="479" t="s">
        <v>595</v>
      </c>
      <c r="G15" s="479" t="s">
        <v>596</v>
      </c>
      <c r="H15" s="479" t="s">
        <v>597</v>
      </c>
      <c r="I15" s="479" t="s">
        <v>598</v>
      </c>
      <c r="J15" s="479" t="s">
        <v>599</v>
      </c>
      <c r="K15" s="479" t="s">
        <v>600</v>
      </c>
      <c r="L15" s="479" t="s">
        <v>601</v>
      </c>
      <c r="M15" s="479" t="s">
        <v>602</v>
      </c>
      <c r="N15" s="479" t="s">
        <v>603</v>
      </c>
      <c r="O15" s="464"/>
      <c r="P15" s="465"/>
      <c r="Q15" s="27"/>
      <c r="R15" s="28"/>
      <c r="S15" s="28"/>
      <c r="T15" s="28"/>
      <c r="U15" s="28"/>
      <c r="V15" s="28"/>
      <c r="W15" s="28"/>
      <c r="X15" s="28"/>
      <c r="Y15" s="28"/>
      <c r="Z15" s="28"/>
    </row>
    <row r="16" spans="1:26" s="3" customFormat="1">
      <c r="A16" s="11" t="s">
        <v>375</v>
      </c>
      <c r="B16" s="591"/>
      <c r="C16" s="29"/>
      <c r="D16" s="20"/>
      <c r="E16" s="20"/>
      <c r="F16" s="31"/>
      <c r="G16" s="31"/>
      <c r="H16" s="31"/>
      <c r="I16" s="31"/>
      <c r="J16" s="31"/>
      <c r="K16" s="23"/>
      <c r="L16" s="32"/>
      <c r="M16" s="33"/>
      <c r="N16" s="21"/>
      <c r="O16" s="26"/>
      <c r="P16" s="27"/>
      <c r="Q16" s="37"/>
      <c r="R16" s="28"/>
      <c r="S16" s="28"/>
      <c r="T16" s="28"/>
      <c r="U16" s="28"/>
      <c r="V16" s="28"/>
      <c r="W16" s="28"/>
      <c r="X16" s="28"/>
      <c r="Y16" s="28"/>
      <c r="Z16" s="28"/>
    </row>
    <row r="17" spans="1:33" s="3" customFormat="1">
      <c r="A17" s="23" t="s">
        <v>28</v>
      </c>
      <c r="B17" s="592" t="s">
        <v>581</v>
      </c>
      <c r="C17" s="19" t="s">
        <v>20</v>
      </c>
      <c r="D17" s="20">
        <v>400</v>
      </c>
      <c r="E17" s="20">
        <v>0.38</v>
      </c>
      <c r="F17" s="21">
        <v>1.3185751208268195E-2</v>
      </c>
      <c r="G17" s="22">
        <v>7.3559955541215416E-2</v>
      </c>
      <c r="H17" s="22">
        <v>0.13177968713170507</v>
      </c>
      <c r="I17" s="21">
        <v>1.4824701038186291E-4</v>
      </c>
      <c r="J17" s="22">
        <v>3.4493889373674903E-4</v>
      </c>
      <c r="K17" s="23">
        <v>3.1734378223780945E-4</v>
      </c>
      <c r="L17" s="24">
        <v>14.994900960022223</v>
      </c>
      <c r="M17" s="428">
        <f>0.0408*0.015010974034239</f>
        <v>6.1244774059695129E-4</v>
      </c>
      <c r="N17" s="25">
        <f t="shared" si="11"/>
        <v>1.2519070277511982E-2</v>
      </c>
      <c r="O17" s="464">
        <v>20</v>
      </c>
      <c r="P17" s="465">
        <v>2</v>
      </c>
      <c r="Q17" s="27"/>
      <c r="R17" s="28">
        <f t="shared" ref="R17:Z17" si="23">(F17*$O17*$P17)</f>
        <v>0.52743004833072782</v>
      </c>
      <c r="S17" s="28">
        <f t="shared" si="23"/>
        <v>2.9423982216486166</v>
      </c>
      <c r="T17" s="28">
        <f t="shared" si="23"/>
        <v>5.2711874852682028</v>
      </c>
      <c r="U17" s="28">
        <f t="shared" si="23"/>
        <v>5.9298804152745164E-3</v>
      </c>
      <c r="V17" s="28">
        <f t="shared" si="23"/>
        <v>1.3797555749469961E-2</v>
      </c>
      <c r="W17" s="28">
        <f t="shared" si="23"/>
        <v>1.2693751289512379E-2</v>
      </c>
      <c r="X17" s="28">
        <f t="shared" si="23"/>
        <v>599.79603840088896</v>
      </c>
      <c r="Y17" s="28">
        <f t="shared" si="23"/>
        <v>2.4497909623878052E-2</v>
      </c>
      <c r="Z17" s="28">
        <f t="shared" si="23"/>
        <v>0.50076281110047927</v>
      </c>
    </row>
    <row r="18" spans="1:33" s="3" customFormat="1">
      <c r="A18" s="23" t="s">
        <v>26</v>
      </c>
      <c r="B18" s="592" t="s">
        <v>582</v>
      </c>
      <c r="C18" s="29" t="s">
        <v>20</v>
      </c>
      <c r="D18" s="20">
        <v>175</v>
      </c>
      <c r="E18" s="20">
        <v>0.38</v>
      </c>
      <c r="F18" s="21">
        <v>4.3256007659526006E-3</v>
      </c>
      <c r="G18" s="22">
        <v>4.8835396909419744E-2</v>
      </c>
      <c r="H18" s="22">
        <v>0.16205321223398358</v>
      </c>
      <c r="I18" s="21">
        <v>1.5858778701522102E-4</v>
      </c>
      <c r="J18" s="22">
        <v>6.1483953578778193E-4</v>
      </c>
      <c r="K18" s="23">
        <v>5.6565237292475806E-4</v>
      </c>
      <c r="L18" s="24">
        <v>16.040850696664478</v>
      </c>
      <c r="M18" s="21">
        <f>0.0403*0.00492436720173236</f>
        <v>1.9845199822981412E-4</v>
      </c>
      <c r="N18" s="25">
        <f t="shared" si="11"/>
        <v>1.539505516222844E-2</v>
      </c>
      <c r="O18" s="26">
        <v>1</v>
      </c>
      <c r="P18" s="27">
        <v>10</v>
      </c>
      <c r="Q18" s="37">
        <v>125</v>
      </c>
      <c r="R18" s="28">
        <f t="shared" ref="R18" si="24">(F18*$O18*$P18)</f>
        <v>4.3256007659526002E-2</v>
      </c>
      <c r="S18" s="28">
        <f t="shared" ref="S18" si="25">(G18*$O18*$P18)</f>
        <v>0.48835396909419743</v>
      </c>
      <c r="T18" s="28">
        <f t="shared" ref="T18" si="26">(H18*$O18*$P18)</f>
        <v>1.6205321223398359</v>
      </c>
      <c r="U18" s="28">
        <f t="shared" ref="U18" si="27">(I18*$O18*$P18)</f>
        <v>1.5858778701522101E-3</v>
      </c>
      <c r="V18" s="28">
        <f t="shared" ref="V18" si="28">(J18*$O18*$P18)</f>
        <v>6.1483953578778195E-3</v>
      </c>
      <c r="W18" s="28">
        <f t="shared" ref="W18" si="29">(K18*$O18*$P18)</f>
        <v>5.6565237292475808E-3</v>
      </c>
      <c r="X18" s="28">
        <f t="shared" ref="X18" si="30">(L18*$O18*$P18)</f>
        <v>160.40850696664478</v>
      </c>
      <c r="Y18" s="28">
        <f t="shared" ref="Y18" si="31">(M18*$O18*$P18)</f>
        <v>1.984519982298141E-3</v>
      </c>
      <c r="Z18" s="28">
        <f t="shared" ref="Z18" si="32">(N18*$O18*$P18)</f>
        <v>0.15395055162228441</v>
      </c>
    </row>
    <row r="19" spans="1:33" s="3" customFormat="1">
      <c r="A19" s="12" t="s">
        <v>21</v>
      </c>
      <c r="B19" s="591"/>
      <c r="C19" s="29"/>
      <c r="D19" s="20"/>
      <c r="E19" s="20"/>
      <c r="F19" s="31"/>
      <c r="G19" s="31"/>
      <c r="H19" s="31"/>
      <c r="I19" s="31"/>
      <c r="J19" s="31"/>
      <c r="K19" s="23"/>
      <c r="L19" s="32"/>
      <c r="M19" s="33"/>
      <c r="N19" s="21"/>
      <c r="O19" s="26"/>
      <c r="P19" s="27"/>
      <c r="Q19" s="37"/>
      <c r="R19" s="36"/>
      <c r="S19" s="36"/>
      <c r="T19" s="36"/>
      <c r="U19" s="36"/>
      <c r="V19" s="36"/>
      <c r="W19" s="36"/>
      <c r="X19" s="36"/>
      <c r="Y19" s="36"/>
      <c r="Z19" s="36"/>
    </row>
    <row r="20" spans="1:33" s="3" customFormat="1">
      <c r="A20" s="646"/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8"/>
    </row>
    <row r="21" spans="1:33" s="3" customFormat="1">
      <c r="A21" s="12" t="s">
        <v>513</v>
      </c>
      <c r="B21" s="591"/>
      <c r="C21" s="29"/>
      <c r="D21" s="20"/>
      <c r="E21" s="20"/>
      <c r="F21" s="31"/>
      <c r="G21" s="31"/>
      <c r="H21" s="31"/>
      <c r="I21" s="31"/>
      <c r="J21" s="31"/>
      <c r="K21" s="23"/>
      <c r="L21" s="32"/>
      <c r="M21" s="33"/>
      <c r="N21" s="21"/>
      <c r="O21" s="26"/>
      <c r="P21" s="27"/>
      <c r="Q21" s="37"/>
      <c r="R21" s="28"/>
      <c r="S21" s="28"/>
      <c r="T21" s="28"/>
      <c r="U21" s="28"/>
      <c r="V21" s="28"/>
      <c r="W21" s="28"/>
      <c r="X21" s="28"/>
      <c r="Y21" s="28"/>
      <c r="Z21" s="28"/>
    </row>
    <row r="22" spans="1:33" s="3" customFormat="1">
      <c r="A22" s="23" t="s">
        <v>514</v>
      </c>
      <c r="B22" s="592" t="s">
        <v>582</v>
      </c>
      <c r="C22" s="19" t="s">
        <v>20</v>
      </c>
      <c r="D22" s="20">
        <v>175</v>
      </c>
      <c r="E22" s="20">
        <v>0.38</v>
      </c>
      <c r="F22" s="21">
        <v>4.3256007659526006E-3</v>
      </c>
      <c r="G22" s="22">
        <v>4.8835396909419744E-2</v>
      </c>
      <c r="H22" s="22">
        <v>0.16205321223398358</v>
      </c>
      <c r="I22" s="21">
        <v>1.5858778701522102E-4</v>
      </c>
      <c r="J22" s="22">
        <v>6.1483953578778193E-4</v>
      </c>
      <c r="K22" s="23">
        <v>5.6565237292475806E-4</v>
      </c>
      <c r="L22" s="24">
        <v>16.040850696664478</v>
      </c>
      <c r="M22" s="21">
        <f>0.0403*0.00492436720173236</f>
        <v>1.9845199822981412E-4</v>
      </c>
      <c r="N22" s="25">
        <f t="shared" ref="N22" si="33">0.095*H22</f>
        <v>1.539505516222844E-2</v>
      </c>
      <c r="O22" s="464">
        <v>1</v>
      </c>
      <c r="P22" s="465">
        <v>2</v>
      </c>
      <c r="Q22" s="37">
        <v>125</v>
      </c>
      <c r="R22" s="28">
        <f t="shared" ref="R22" si="34">(F22*$O22*$P22)</f>
        <v>8.6512015319052012E-3</v>
      </c>
      <c r="S22" s="28">
        <f t="shared" ref="S22" si="35">(G22*$O22*$P22)</f>
        <v>9.7670793818839488E-2</v>
      </c>
      <c r="T22" s="28">
        <f t="shared" ref="T22" si="36">(H22*$O22*$P22)</f>
        <v>0.32410642446796717</v>
      </c>
      <c r="U22" s="28">
        <f t="shared" ref="U22" si="37">(I22*$O22*$P22)</f>
        <v>3.1717557403044205E-4</v>
      </c>
      <c r="V22" s="28">
        <f t="shared" ref="V22" si="38">(J22*$O22*$P22)</f>
        <v>1.2296790715755639E-3</v>
      </c>
      <c r="W22" s="28">
        <f t="shared" ref="W22" si="39">(K22*$O22*$P22)</f>
        <v>1.1313047458495161E-3</v>
      </c>
      <c r="X22" s="28">
        <f t="shared" ref="X22" si="40">(L22*$O22*$P22)</f>
        <v>32.081701393328956</v>
      </c>
      <c r="Y22" s="28">
        <f t="shared" ref="Y22" si="41">(M22*$O22*$P22)</f>
        <v>3.9690399645962824E-4</v>
      </c>
      <c r="Z22" s="28">
        <f t="shared" ref="Z22" si="42">(N22*$O22*$P22)</f>
        <v>3.0790110324456881E-2</v>
      </c>
    </row>
    <row r="23" spans="1:33" s="3" customFormat="1">
      <c r="A23" s="12" t="s">
        <v>21</v>
      </c>
      <c r="B23" s="591"/>
      <c r="C23" s="29"/>
      <c r="D23" s="20"/>
      <c r="E23" s="20"/>
      <c r="F23" s="31"/>
      <c r="G23" s="31"/>
      <c r="H23" s="31"/>
      <c r="I23" s="31"/>
      <c r="J23" s="31"/>
      <c r="K23" s="23"/>
      <c r="L23" s="32"/>
      <c r="M23" s="33"/>
      <c r="N23" s="21"/>
      <c r="O23" s="26"/>
      <c r="P23" s="27"/>
      <c r="Q23" s="37"/>
      <c r="R23" s="36"/>
      <c r="S23" s="34"/>
      <c r="T23" s="34"/>
      <c r="U23" s="34"/>
      <c r="V23" s="34"/>
      <c r="W23" s="34"/>
      <c r="X23" s="34"/>
      <c r="Y23" s="34"/>
      <c r="Z23" s="34"/>
    </row>
    <row r="24" spans="1:33" s="3" customFormat="1">
      <c r="A24" s="680"/>
      <c r="B24" s="681"/>
      <c r="C24" s="681"/>
      <c r="D24" s="681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82"/>
    </row>
    <row r="25" spans="1:33" s="3" customFormat="1">
      <c r="A25" s="683"/>
      <c r="B25" s="684"/>
      <c r="C25" s="684"/>
      <c r="D25" s="684"/>
      <c r="E25" s="684"/>
      <c r="F25" s="684"/>
      <c r="G25" s="684"/>
      <c r="H25" s="684"/>
      <c r="I25" s="684"/>
      <c r="J25" s="684"/>
      <c r="K25" s="684"/>
      <c r="L25" s="684"/>
      <c r="M25" s="684"/>
      <c r="N25" s="684"/>
      <c r="O25" s="684"/>
      <c r="P25" s="684"/>
      <c r="Q25" s="684"/>
      <c r="R25" s="684"/>
      <c r="S25" s="684"/>
      <c r="T25" s="684"/>
      <c r="U25" s="684"/>
      <c r="V25" s="684"/>
      <c r="W25" s="684"/>
      <c r="X25" s="684"/>
      <c r="Y25" s="684"/>
      <c r="Z25" s="685"/>
    </row>
    <row r="26" spans="1:33" s="6" customFormat="1">
      <c r="A26" s="40" t="s">
        <v>34</v>
      </c>
      <c r="B26" s="40"/>
      <c r="C26" s="35"/>
      <c r="D26" s="20"/>
      <c r="E26" s="20"/>
      <c r="F26" s="38"/>
      <c r="G26" s="38"/>
      <c r="H26" s="38"/>
      <c r="I26" s="38"/>
      <c r="J26" s="38"/>
      <c r="K26" s="18"/>
      <c r="L26" s="39"/>
      <c r="M26" s="38"/>
      <c r="N26" s="38"/>
      <c r="O26" s="27"/>
      <c r="P26" s="27"/>
      <c r="Q26" s="27"/>
      <c r="R26" s="15">
        <f>SUM(R9:R22)</f>
        <v>7.7013858035659428</v>
      </c>
      <c r="S26" s="15">
        <f t="shared" ref="S26:Z26" si="43">SUM(S9:S22)</f>
        <v>47.158405347877348</v>
      </c>
      <c r="T26" s="15">
        <f t="shared" si="43"/>
        <v>62.89122109380439</v>
      </c>
      <c r="U26" s="15">
        <f t="shared" si="43"/>
        <v>7.858581641859648E-2</v>
      </c>
      <c r="V26" s="15">
        <f t="shared" si="43"/>
        <v>3.5587417677450608</v>
      </c>
      <c r="W26" s="15">
        <f t="shared" si="43"/>
        <v>3.1679154421984719</v>
      </c>
      <c r="X26" s="15">
        <f t="shared" si="43"/>
        <v>7493.7516476735827</v>
      </c>
      <c r="Y26" s="15">
        <f t="shared" si="43"/>
        <v>0.65906787391437116</v>
      </c>
      <c r="Z26" s="15">
        <f t="shared" si="43"/>
        <v>5.974666003911417</v>
      </c>
      <c r="AG26" s="41"/>
    </row>
    <row r="27" spans="1:33" s="6" customFormat="1">
      <c r="A27" s="42"/>
      <c r="B27" s="42"/>
      <c r="C27" s="43"/>
      <c r="D27" s="44"/>
      <c r="E27" s="44"/>
      <c r="F27" s="45"/>
      <c r="G27" s="45"/>
      <c r="H27" s="45"/>
      <c r="I27" s="45"/>
      <c r="J27" s="45"/>
      <c r="K27" s="46"/>
      <c r="L27" s="47"/>
      <c r="M27" s="45"/>
      <c r="N27" s="45"/>
      <c r="O27" s="48"/>
      <c r="P27" s="48"/>
      <c r="Q27" s="48"/>
      <c r="R27" s="49"/>
      <c r="S27" s="49"/>
      <c r="T27" s="49"/>
      <c r="U27" s="49"/>
      <c r="V27" s="49"/>
      <c r="W27" s="49"/>
      <c r="X27" s="49"/>
      <c r="Y27" s="49"/>
      <c r="Z27" s="49"/>
      <c r="AG27" s="41"/>
    </row>
    <row r="28" spans="1:33" s="6" customFormat="1">
      <c r="A28" s="42"/>
      <c r="B28" s="42"/>
      <c r="C28" s="43"/>
      <c r="D28" s="44"/>
      <c r="E28" s="44"/>
      <c r="F28" s="45"/>
      <c r="G28" s="45"/>
      <c r="H28" s="45"/>
      <c r="I28" s="45"/>
      <c r="J28" s="45"/>
      <c r="K28" s="46"/>
      <c r="L28" s="47"/>
      <c r="M28" s="45"/>
      <c r="N28" s="45"/>
      <c r="O28" s="48"/>
      <c r="P28" s="48"/>
      <c r="Q28" s="48"/>
      <c r="R28" s="49"/>
      <c r="S28" s="49"/>
      <c r="T28" s="49"/>
      <c r="U28" s="49"/>
      <c r="V28" s="49"/>
      <c r="W28" s="49"/>
      <c r="X28" s="49"/>
      <c r="Y28" s="49"/>
      <c r="Z28" s="49"/>
      <c r="AG28" s="41"/>
    </row>
  </sheetData>
  <mergeCells count="4">
    <mergeCell ref="F3:M3"/>
    <mergeCell ref="R3:Y3"/>
    <mergeCell ref="A20:Z20"/>
    <mergeCell ref="A24:Z25"/>
  </mergeCells>
  <pageMargins left="0.75" right="0.75" top="1" bottom="1" header="0.5" footer="0.5"/>
  <pageSetup paperSize="17" scale="62" orientation="landscape" r:id="rId1"/>
  <headerFooter alignWithMargins="0">
    <oddHeader>&amp;CTable A-5
Construction Heavy Equipment Emissions
Sycamore to Peñasquitos 230 kV Transmission Line Project
Segment B</oddHeader>
    <oddFooter>&amp;CA-5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59"/>
  <sheetViews>
    <sheetView view="pageLayout" topLeftCell="A2" zoomScale="70" zoomScaleNormal="60" zoomScalePageLayoutView="70" workbookViewId="0">
      <selection activeCell="B29" sqref="B29"/>
    </sheetView>
  </sheetViews>
  <sheetFormatPr defaultRowHeight="12.75"/>
  <cols>
    <col min="1" max="1" width="32.85546875" style="51" customWidth="1"/>
    <col min="2" max="2" width="24.7109375" style="51" customWidth="1"/>
    <col min="3" max="3" width="11.140625" style="51" bestFit="1" customWidth="1"/>
    <col min="4" max="4" width="10.140625" style="51" bestFit="1" customWidth="1"/>
    <col min="5" max="5" width="13.7109375" style="51" customWidth="1"/>
    <col min="6" max="6" width="11.7109375" style="51" bestFit="1" customWidth="1"/>
    <col min="7" max="7" width="10" style="51" customWidth="1"/>
    <col min="8" max="8" width="11.5703125" style="51" bestFit="1" customWidth="1"/>
    <col min="9" max="9" width="10" style="51" customWidth="1"/>
    <col min="10" max="10" width="10.28515625" style="51" customWidth="1"/>
    <col min="11" max="12" width="11.5703125" style="51" bestFit="1" customWidth="1"/>
    <col min="13" max="13" width="9.85546875" style="51" customWidth="1"/>
    <col min="14" max="15" width="10.5703125" style="51" bestFit="1" customWidth="1"/>
    <col min="16" max="16" width="10.28515625" style="51" customWidth="1"/>
    <col min="17" max="17" width="11.5703125" style="51" bestFit="1" customWidth="1"/>
    <col min="18" max="18" width="10.28515625" style="51" customWidth="1"/>
    <col min="19" max="19" width="8.5703125" style="51" customWidth="1"/>
    <col min="20" max="24" width="9.28515625" style="51" bestFit="1" customWidth="1"/>
    <col min="25" max="26" width="10.28515625" style="51" customWidth="1"/>
    <col min="27" max="27" width="10.7109375" style="51" customWidth="1"/>
    <col min="28" max="29" width="9.28515625" style="51" bestFit="1" customWidth="1"/>
    <col min="30" max="16384" width="9.140625" style="51"/>
  </cols>
  <sheetData>
    <row r="1" spans="1:29">
      <c r="A1" s="3" t="s">
        <v>401</v>
      </c>
    </row>
    <row r="3" spans="1:29" ht="26.25" customHeight="1">
      <c r="A3" s="668" t="s">
        <v>35</v>
      </c>
      <c r="B3" s="668" t="s">
        <v>36</v>
      </c>
      <c r="C3" s="668" t="s">
        <v>37</v>
      </c>
      <c r="D3" s="474" t="s">
        <v>38</v>
      </c>
      <c r="E3" s="474" t="s">
        <v>39</v>
      </c>
      <c r="F3" s="475" t="s">
        <v>40</v>
      </c>
      <c r="G3" s="475" t="s">
        <v>41</v>
      </c>
      <c r="H3" s="472" t="s">
        <v>42</v>
      </c>
      <c r="I3" s="475" t="s">
        <v>43</v>
      </c>
      <c r="J3" s="671" t="s">
        <v>44</v>
      </c>
      <c r="K3" s="672"/>
      <c r="L3" s="672"/>
      <c r="M3" s="671" t="s">
        <v>45</v>
      </c>
      <c r="N3" s="672"/>
      <c r="O3" s="672"/>
      <c r="P3" s="475" t="s">
        <v>46</v>
      </c>
      <c r="Q3" s="472" t="s">
        <v>47</v>
      </c>
      <c r="R3" s="472" t="s">
        <v>48</v>
      </c>
      <c r="S3" s="664" t="s">
        <v>49</v>
      </c>
      <c r="T3" s="665"/>
      <c r="U3" s="665"/>
      <c r="V3" s="665"/>
      <c r="W3" s="665"/>
      <c r="X3" s="666"/>
      <c r="Y3" s="666"/>
      <c r="Z3" s="666"/>
      <c r="AA3" s="666"/>
      <c r="AB3" s="666"/>
      <c r="AC3" s="667"/>
    </row>
    <row r="4" spans="1:29" ht="87" customHeight="1">
      <c r="A4" s="669"/>
      <c r="B4" s="669"/>
      <c r="C4" s="670"/>
      <c r="D4" s="476" t="s">
        <v>50</v>
      </c>
      <c r="E4" s="476" t="s">
        <v>51</v>
      </c>
      <c r="F4" s="471" t="s">
        <v>52</v>
      </c>
      <c r="G4" s="470" t="s">
        <v>52</v>
      </c>
      <c r="H4" s="470" t="s">
        <v>52</v>
      </c>
      <c r="I4" s="470" t="s">
        <v>52</v>
      </c>
      <c r="J4" s="472" t="s">
        <v>52</v>
      </c>
      <c r="K4" s="472" t="s">
        <v>53</v>
      </c>
      <c r="L4" s="472" t="s">
        <v>54</v>
      </c>
      <c r="M4" s="472" t="s">
        <v>52</v>
      </c>
      <c r="N4" s="472" t="s">
        <v>53</v>
      </c>
      <c r="O4" s="472" t="s">
        <v>54</v>
      </c>
      <c r="P4" s="470" t="s">
        <v>52</v>
      </c>
      <c r="Q4" s="472" t="s">
        <v>52</v>
      </c>
      <c r="R4" s="472" t="s">
        <v>52</v>
      </c>
      <c r="S4" s="473" t="s">
        <v>40</v>
      </c>
      <c r="T4" s="473" t="s">
        <v>55</v>
      </c>
      <c r="U4" s="473" t="s">
        <v>56</v>
      </c>
      <c r="V4" s="473" t="s">
        <v>43</v>
      </c>
      <c r="W4" s="473" t="s">
        <v>44</v>
      </c>
      <c r="X4" s="473" t="s">
        <v>45</v>
      </c>
      <c r="Y4" s="472" t="s">
        <v>57</v>
      </c>
      <c r="Z4" s="472" t="s">
        <v>58</v>
      </c>
      <c r="AA4" s="472" t="s">
        <v>46</v>
      </c>
      <c r="AB4" s="472" t="s">
        <v>47</v>
      </c>
      <c r="AC4" s="472" t="s">
        <v>48</v>
      </c>
    </row>
    <row r="5" spans="1:29">
      <c r="A5" s="56" t="s">
        <v>375</v>
      </c>
      <c r="B5" s="52"/>
      <c r="C5" s="57"/>
      <c r="D5" s="52"/>
      <c r="E5" s="52"/>
      <c r="F5" s="448"/>
      <c r="G5" s="53"/>
      <c r="H5" s="53"/>
      <c r="I5" s="53"/>
      <c r="J5" s="448"/>
      <c r="K5" s="448"/>
      <c r="L5" s="448"/>
      <c r="M5" s="448"/>
      <c r="N5" s="448"/>
      <c r="O5" s="448"/>
      <c r="P5" s="53"/>
      <c r="Q5" s="448"/>
      <c r="R5" s="448"/>
      <c r="S5" s="436"/>
      <c r="T5" s="436"/>
      <c r="U5" s="436"/>
      <c r="V5" s="436"/>
      <c r="W5" s="436"/>
      <c r="X5" s="436"/>
      <c r="Y5" s="437"/>
      <c r="Z5" s="437"/>
      <c r="AA5" s="437"/>
      <c r="AB5" s="437"/>
      <c r="AC5" s="437"/>
    </row>
    <row r="6" spans="1:29">
      <c r="A6" s="58" t="s">
        <v>359</v>
      </c>
      <c r="B6" s="59" t="s">
        <v>59</v>
      </c>
      <c r="C6" s="60">
        <v>4</v>
      </c>
      <c r="D6" s="61">
        <v>30</v>
      </c>
      <c r="E6" s="603">
        <v>20</v>
      </c>
      <c r="F6" s="62">
        <v>0.292950056109193</v>
      </c>
      <c r="G6" s="62">
        <v>0.476930854001756</v>
      </c>
      <c r="H6" s="62">
        <v>6.5210486609312598E-2</v>
      </c>
      <c r="I6" s="62">
        <v>3.18613688227605E-3</v>
      </c>
      <c r="J6" s="62">
        <v>5.3954773620132797E-2</v>
      </c>
      <c r="K6" s="63">
        <v>7.99995847163921E-3</v>
      </c>
      <c r="L6" s="63">
        <v>3.6749815577381599E-2</v>
      </c>
      <c r="M6" s="62">
        <v>4.9638388985497099E-2</v>
      </c>
      <c r="N6" s="63">
        <v>1.9999896145790402E-3</v>
      </c>
      <c r="O6" s="63">
        <v>1.57499200131354E-2</v>
      </c>
      <c r="P6" s="62">
        <v>247.93301798021901</v>
      </c>
      <c r="Q6" s="63">
        <f>0.000057143*P6</f>
        <v>1.4167636446443654E-2</v>
      </c>
      <c r="R6" s="64">
        <f>0.000025616*P6</f>
        <v>6.3510521885812897E-3</v>
      </c>
      <c r="S6" s="65">
        <f>C6*($E6*$F6)/453.59</f>
        <v>5.1667815623658908E-2</v>
      </c>
      <c r="T6" s="65">
        <f>C6*($E6*$G6)/453.59</f>
        <v>8.4116643488922782E-2</v>
      </c>
      <c r="U6" s="65">
        <f>C6*(($E6*$H6))/453.59</f>
        <v>1.1501221210222907E-2</v>
      </c>
      <c r="V6" s="65">
        <f>C6*($E6*$I6)/453.59</f>
        <v>5.619412918761084E-4</v>
      </c>
      <c r="W6" s="65">
        <f>C6*(($E6*($J6+$K6+$L6)))/453.59</f>
        <v>1.7408593252788394E-2</v>
      </c>
      <c r="X6" s="65">
        <f>C6*(($E6*($M6+$N6+$O6)))/453.59</f>
        <v>1.1885323505934707E-2</v>
      </c>
      <c r="Y6" s="65">
        <f>C6*(E6)*$B$27</f>
        <v>0.11548956970357618</v>
      </c>
      <c r="Z6" s="65">
        <f>C6*E6*$B$28</f>
        <v>2.8347439836332332E-2</v>
      </c>
      <c r="AA6" s="65">
        <f>C6*(($E6*($P6)))/453.59</f>
        <v>43.728127688920665</v>
      </c>
      <c r="AB6" s="65">
        <f>C6*(($E6*($Q6)))/453.59</f>
        <v>2.4987564005279931E-3</v>
      </c>
      <c r="AC6" s="65">
        <f>C6*(($E6*($R6)))/453.59</f>
        <v>1.1201397188793916E-3</v>
      </c>
    </row>
    <row r="7" spans="1:29" ht="12.75" customHeight="1">
      <c r="A7" s="58" t="s">
        <v>355</v>
      </c>
      <c r="B7" s="59" t="s">
        <v>60</v>
      </c>
      <c r="C7" s="61">
        <v>20</v>
      </c>
      <c r="D7" s="61">
        <v>30</v>
      </c>
      <c r="E7" s="603">
        <v>60</v>
      </c>
      <c r="F7" s="62">
        <v>1.11151353260897</v>
      </c>
      <c r="G7" s="62">
        <v>5.1835677008601602</v>
      </c>
      <c r="H7" s="62">
        <v>0.30038695354872602</v>
      </c>
      <c r="I7" s="62">
        <v>1.0711818E-2</v>
      </c>
      <c r="J7" s="62">
        <v>6.9817991223601397E-2</v>
      </c>
      <c r="K7" s="445">
        <v>3.5999811999999999E-2</v>
      </c>
      <c r="L7" s="445">
        <v>6.1739677E-2</v>
      </c>
      <c r="M7" s="62">
        <v>6.4232551925713394E-2</v>
      </c>
      <c r="N7" s="602">
        <v>8.9999529999999998E-3</v>
      </c>
      <c r="O7" s="602">
        <v>2.6459862000000001E-2</v>
      </c>
      <c r="P7" s="62">
        <v>1807.6692823834401</v>
      </c>
      <c r="Q7" s="63">
        <f>0.000057143*P7</f>
        <v>0.10329564580323691</v>
      </c>
      <c r="R7" s="64">
        <f>0.000025616*P7</f>
        <v>4.6305256337534198E-2</v>
      </c>
      <c r="S7" s="65">
        <f>C7*($E7*$F7)/453.59</f>
        <v>2.9405768185602947</v>
      </c>
      <c r="T7" s="65">
        <f>C7*($E7*$G7)/453.59</f>
        <v>13.713444390379399</v>
      </c>
      <c r="U7" s="65">
        <f>C7*(($E7*$H7))/453.59</f>
        <v>0.79469199995253692</v>
      </c>
      <c r="V7" s="65">
        <f>C7*($E7*$I7)/453.59</f>
        <v>2.83387676095152E-2</v>
      </c>
      <c r="W7" s="65">
        <f>C7*(($E7*($J7+$K7+$L7)))/453.59</f>
        <v>0.443283529769884</v>
      </c>
      <c r="X7" s="65">
        <f>C7*(($E7*($M7+$N7+$O7)))/453.59</f>
        <v>0.2637422348615624</v>
      </c>
      <c r="Y7" s="65">
        <f>C7*(E7)*$B$27</f>
        <v>1.7323435455536427</v>
      </c>
      <c r="Z7" s="65">
        <f>C7*E7*$B$28</f>
        <v>0.425211597544985</v>
      </c>
      <c r="AA7" s="65">
        <f>C7*(($E7*($P7)))/453.59</f>
        <v>4782.2992986179779</v>
      </c>
      <c r="AB7" s="65">
        <f>C7*(($E7*($Q7)))/453.59</f>
        <v>0.27327492882092708</v>
      </c>
      <c r="AC7" s="65">
        <f>C7*(($E7*($R7)))/453.59</f>
        <v>0.12250337883339808</v>
      </c>
    </row>
    <row r="8" spans="1:29" ht="12.75" customHeight="1">
      <c r="A8" s="531" t="s">
        <v>26</v>
      </c>
      <c r="B8" s="434" t="s">
        <v>365</v>
      </c>
      <c r="C8" s="631">
        <v>1</v>
      </c>
      <c r="D8" s="631">
        <v>30</v>
      </c>
      <c r="E8" s="60">
        <v>30</v>
      </c>
      <c r="F8" s="632">
        <v>0.82460322228627503</v>
      </c>
      <c r="G8" s="446">
        <v>3.0722446495270801</v>
      </c>
      <c r="H8" s="446">
        <v>0.17343260623696499</v>
      </c>
      <c r="I8" s="632">
        <v>3.18613688227605E-3</v>
      </c>
      <c r="J8" s="632">
        <v>3.9818541747870799E-2</v>
      </c>
      <c r="K8" s="633">
        <v>1.1999937300532599E-2</v>
      </c>
      <c r="L8" s="633">
        <v>8.9179532963172103E-2</v>
      </c>
      <c r="M8" s="632">
        <v>3.6633059551839701E-2</v>
      </c>
      <c r="N8" s="63">
        <v>2.9999843251331498E-3</v>
      </c>
      <c r="O8" s="63">
        <v>3.8219796329027902E-2</v>
      </c>
      <c r="P8" s="632">
        <v>504.22233920361299</v>
      </c>
      <c r="Q8" s="63">
        <f t="shared" ref="Q8" si="0">0.000057143*P8</f>
        <v>2.8812777129112056E-2</v>
      </c>
      <c r="R8" s="64">
        <f t="shared" ref="R8" si="1">0.000025616*P8</f>
        <v>1.291615944103975E-2</v>
      </c>
      <c r="S8" s="65">
        <f t="shared" ref="S8" si="2">C8*($E8*$F8)/453.59</f>
        <v>5.4538452498045051E-2</v>
      </c>
      <c r="T8" s="65">
        <f t="shared" ref="T8" si="3">C8*($E8*$G8)/453.59</f>
        <v>0.2031952633122697</v>
      </c>
      <c r="U8" s="65">
        <f t="shared" ref="U8" si="4">C8*(($E8*$H8))/453.59</f>
        <v>1.1470663345992968E-2</v>
      </c>
      <c r="V8" s="65">
        <f t="shared" ref="V8" si="5">C8*($E8*$I8)/453.59</f>
        <v>2.1072798445354065E-4</v>
      </c>
      <c r="W8" s="65">
        <f t="shared" ref="W8" si="6">C8*(($E8*($J8+$K8+$L8)))/453.59</f>
        <v>9.3254709326644446E-3</v>
      </c>
      <c r="X8" s="65">
        <f t="shared" ref="X8" si="7">C8*(($E8*($M8+$N8+$O8)))/453.59</f>
        <v>5.1491108846756376E-3</v>
      </c>
      <c r="Y8" s="65">
        <f t="shared" ref="Y8" si="8">C8*(E8)*$B$42</f>
        <v>0</v>
      </c>
      <c r="Z8" s="65">
        <f t="shared" ref="Z8" si="9">C8*E8*$B$43</f>
        <v>0</v>
      </c>
      <c r="AA8" s="65">
        <f t="shared" ref="AA8" si="10">C8*(($E8*($P8)))/453.59</f>
        <v>33.348773509355127</v>
      </c>
      <c r="AB8" s="65">
        <f t="shared" ref="AB8" si="11">C8*(($E8*($Q8)))/453.59</f>
        <v>1.9056489646450798E-3</v>
      </c>
      <c r="AC8" s="65">
        <f t="shared" ref="AC8" si="12">C8*(($E8*($R8)))/453.59</f>
        <v>8.5426218221564085E-4</v>
      </c>
    </row>
    <row r="9" spans="1:29" ht="12.75" customHeight="1">
      <c r="A9" s="66" t="s">
        <v>21</v>
      </c>
      <c r="B9" s="52"/>
      <c r="C9" s="57"/>
      <c r="D9" s="52"/>
      <c r="E9" s="52"/>
      <c r="F9" s="448"/>
      <c r="G9" s="53"/>
      <c r="H9" s="53"/>
      <c r="I9" s="53"/>
      <c r="J9" s="447"/>
      <c r="K9" s="447"/>
      <c r="L9" s="447"/>
      <c r="M9" s="447"/>
      <c r="N9" s="447"/>
      <c r="O9" s="447"/>
      <c r="P9" s="53"/>
      <c r="Q9" s="447"/>
      <c r="R9" s="447"/>
      <c r="S9" s="67">
        <f>SUM(S6:S8)</f>
        <v>3.0467830866819989</v>
      </c>
      <c r="T9" s="67">
        <f t="shared" ref="T9:AC9" si="13">SUM(T6:T8)</f>
        <v>14.00075629718059</v>
      </c>
      <c r="U9" s="67">
        <f t="shared" si="13"/>
        <v>0.81766388450875283</v>
      </c>
      <c r="V9" s="67">
        <f t="shared" si="13"/>
        <v>2.911143688584485E-2</v>
      </c>
      <c r="W9" s="67">
        <f t="shared" si="13"/>
        <v>0.47001759395533682</v>
      </c>
      <c r="X9" s="67">
        <f t="shared" si="13"/>
        <v>0.28077666925217271</v>
      </c>
      <c r="Y9" s="67">
        <f t="shared" si="13"/>
        <v>1.8478331152572189</v>
      </c>
      <c r="Z9" s="67">
        <f t="shared" si="13"/>
        <v>0.45355903738131731</v>
      </c>
      <c r="AA9" s="67">
        <f t="shared" si="13"/>
        <v>4859.3761998162536</v>
      </c>
      <c r="AB9" s="67">
        <f t="shared" si="13"/>
        <v>0.27767933418610014</v>
      </c>
      <c r="AC9" s="67">
        <f t="shared" si="13"/>
        <v>0.12447778073449312</v>
      </c>
    </row>
    <row r="10" spans="1:29" ht="12.75" customHeight="1">
      <c r="A10" s="655"/>
      <c r="B10" s="656"/>
      <c r="C10" s="656"/>
      <c r="D10" s="656"/>
      <c r="E10" s="656"/>
      <c r="F10" s="656"/>
      <c r="G10" s="656"/>
      <c r="H10" s="656"/>
      <c r="I10" s="656"/>
      <c r="J10" s="656"/>
      <c r="K10" s="656"/>
      <c r="L10" s="656"/>
      <c r="M10" s="656"/>
      <c r="N10" s="656"/>
      <c r="O10" s="656"/>
      <c r="P10" s="656"/>
      <c r="Q10" s="656"/>
      <c r="R10" s="656"/>
      <c r="S10" s="656"/>
      <c r="T10" s="656"/>
      <c r="U10" s="656"/>
      <c r="V10" s="656"/>
      <c r="W10" s="656"/>
      <c r="X10" s="656"/>
      <c r="Y10" s="656"/>
      <c r="Z10" s="656"/>
      <c r="AA10" s="656"/>
      <c r="AB10" s="656"/>
      <c r="AC10" s="657"/>
    </row>
    <row r="11" spans="1:29">
      <c r="A11" s="56" t="s">
        <v>513</v>
      </c>
      <c r="B11" s="52"/>
      <c r="C11" s="57"/>
      <c r="D11" s="52"/>
      <c r="E11" s="52"/>
      <c r="F11" s="448"/>
      <c r="G11" s="53"/>
      <c r="H11" s="53"/>
      <c r="I11" s="53"/>
      <c r="J11" s="447"/>
      <c r="K11" s="447"/>
      <c r="L11" s="447"/>
      <c r="M11" s="447"/>
      <c r="N11" s="447"/>
      <c r="O11" s="447"/>
      <c r="P11" s="53"/>
      <c r="Q11" s="447"/>
      <c r="R11" s="447"/>
      <c r="S11" s="54"/>
      <c r="T11" s="54"/>
      <c r="U11" s="54"/>
      <c r="V11" s="54"/>
      <c r="W11" s="54"/>
      <c r="X11" s="54"/>
      <c r="Y11" s="55"/>
      <c r="Z11" s="55"/>
      <c r="AA11" s="55"/>
      <c r="AB11" s="55"/>
      <c r="AC11" s="55"/>
    </row>
    <row r="12" spans="1:29">
      <c r="A12" s="58" t="s">
        <v>359</v>
      </c>
      <c r="B12" s="59" t="s">
        <v>59</v>
      </c>
      <c r="C12" s="60">
        <v>2</v>
      </c>
      <c r="D12" s="61">
        <v>30</v>
      </c>
      <c r="E12" s="603">
        <v>20</v>
      </c>
      <c r="F12" s="62">
        <v>0.292950056109193</v>
      </c>
      <c r="G12" s="62">
        <v>0.476930854001756</v>
      </c>
      <c r="H12" s="62">
        <v>6.5210486609312598E-2</v>
      </c>
      <c r="I12" s="62">
        <v>3.18613688227605E-3</v>
      </c>
      <c r="J12" s="62">
        <v>5.3954773620132797E-2</v>
      </c>
      <c r="K12" s="63">
        <v>7.99995847163921E-3</v>
      </c>
      <c r="L12" s="63">
        <v>3.6749815577381599E-2</v>
      </c>
      <c r="M12" s="62">
        <v>4.9638388985497099E-2</v>
      </c>
      <c r="N12" s="63">
        <v>1.9999896145790402E-3</v>
      </c>
      <c r="O12" s="63">
        <v>1.57499200131354E-2</v>
      </c>
      <c r="P12" s="62">
        <v>247.93301798021901</v>
      </c>
      <c r="Q12" s="63">
        <f>0.000057143*P12</f>
        <v>1.4167636446443654E-2</v>
      </c>
      <c r="R12" s="64">
        <f>0.000025616*P12</f>
        <v>6.3510521885812897E-3</v>
      </c>
      <c r="S12" s="65">
        <f>C12*($E12*$F12)/453.59</f>
        <v>2.5833907811829454E-2</v>
      </c>
      <c r="T12" s="65">
        <f>C12*($E12*$G12)/453.59</f>
        <v>4.2058321744461391E-2</v>
      </c>
      <c r="U12" s="65">
        <f>C12*(($E12*$H12))/453.59</f>
        <v>5.7506106051114537E-3</v>
      </c>
      <c r="V12" s="65">
        <f>C12*($E12*$I12)/453.59</f>
        <v>2.809706459380542E-4</v>
      </c>
      <c r="W12" s="65">
        <f>C12*(($E12*($J12+$K12+$L12)))/453.59</f>
        <v>8.7042966263941972E-3</v>
      </c>
      <c r="X12" s="65">
        <f>C12*(($E12*($M12+$N12+$O12)))/453.59</f>
        <v>5.9426617529673535E-3</v>
      </c>
      <c r="Y12" s="65">
        <f>C12*(E12)*$B$27</f>
        <v>5.7744784851788092E-2</v>
      </c>
      <c r="Z12" s="65">
        <f>C12*E12*$B$28</f>
        <v>1.4173719918166166E-2</v>
      </c>
      <c r="AA12" s="65">
        <f>C12*(($E12*($P12)))/453.59</f>
        <v>21.864063844460333</v>
      </c>
      <c r="AB12" s="65">
        <f>C12*(($E12*($Q12)))/453.59</f>
        <v>1.2493782002639966E-3</v>
      </c>
      <c r="AC12" s="65">
        <f>C12*(($E12*($R12)))/453.59</f>
        <v>5.600698594396958E-4</v>
      </c>
    </row>
    <row r="13" spans="1:29" ht="12.75" customHeight="1">
      <c r="A13" s="58" t="s">
        <v>511</v>
      </c>
      <c r="B13" s="59" t="s">
        <v>365</v>
      </c>
      <c r="C13" s="61">
        <v>9</v>
      </c>
      <c r="D13" s="61">
        <v>30</v>
      </c>
      <c r="E13" s="603">
        <v>30</v>
      </c>
      <c r="F13" s="334">
        <v>0.82460322228627503</v>
      </c>
      <c r="G13" s="335">
        <v>3.0722446495270801</v>
      </c>
      <c r="H13" s="335">
        <v>0.17343260623696499</v>
      </c>
      <c r="I13" s="62">
        <v>3.18613688227605E-3</v>
      </c>
      <c r="J13" s="62">
        <v>3.9818541747870799E-2</v>
      </c>
      <c r="K13" s="602">
        <v>1.1999937300532599E-2</v>
      </c>
      <c r="L13" s="628">
        <v>8.9179532963172103E-2</v>
      </c>
      <c r="M13" s="62">
        <v>3.6633059551839701E-2</v>
      </c>
      <c r="N13" s="63">
        <v>2.9999843251331498E-3</v>
      </c>
      <c r="O13" s="63">
        <v>3.8219796329027902E-2</v>
      </c>
      <c r="P13" s="335">
        <v>504.22233920361299</v>
      </c>
      <c r="Q13" s="63">
        <f t="shared" ref="Q13" si="14">0.000057143*P13</f>
        <v>2.8812777129112056E-2</v>
      </c>
      <c r="R13" s="64">
        <f t="shared" ref="R13" si="15">0.000025616*P13</f>
        <v>1.291615944103975E-2</v>
      </c>
      <c r="S13" s="65">
        <f>C13*($E13*$F13)/453.59</f>
        <v>0.49084607248240542</v>
      </c>
      <c r="T13" s="65">
        <f>C13*($E13*$G13)/453.59</f>
        <v>1.8287573698104271</v>
      </c>
      <c r="U13" s="65">
        <f>C13*(($E13*$H13))/453.59</f>
        <v>0.10323597011393669</v>
      </c>
      <c r="V13" s="65">
        <f>C13*($E13*$I13)/453.59</f>
        <v>1.896551860081866E-3</v>
      </c>
      <c r="W13" s="65">
        <f>C13*(($E13*($J13+$K13+$L13)))/453.59</f>
        <v>8.3929238393979991E-2</v>
      </c>
      <c r="X13" s="65">
        <f>C13*(($E13*($M13+$N13+$O13)))/453.59</f>
        <v>4.6341997962080737E-2</v>
      </c>
      <c r="Y13" s="65">
        <f>C13*(E13)*$B$27</f>
        <v>0.3897772977495696</v>
      </c>
      <c r="Z13" s="65">
        <f>C13*E13*$B$28</f>
        <v>9.5672609447621626E-2</v>
      </c>
      <c r="AA13" s="65">
        <f>C13*(($E13*($P13)))/453.59</f>
        <v>300.13896158419612</v>
      </c>
      <c r="AB13" s="65">
        <f>C13*(($E13*($Q13)))/453.59</f>
        <v>1.7150840681805717E-2</v>
      </c>
      <c r="AC13" s="65">
        <f>C13*(($E13*($R13)))/453.59</f>
        <v>7.6883596399407676E-3</v>
      </c>
    </row>
    <row r="14" spans="1:29" ht="12.75" customHeight="1">
      <c r="A14" s="66" t="s">
        <v>21</v>
      </c>
      <c r="B14" s="52"/>
      <c r="C14" s="57"/>
      <c r="D14" s="52"/>
      <c r="E14" s="52"/>
      <c r="F14" s="448"/>
      <c r="G14" s="53"/>
      <c r="H14" s="53"/>
      <c r="I14" s="53"/>
      <c r="J14" s="447"/>
      <c r="K14" s="447"/>
      <c r="L14" s="447"/>
      <c r="M14" s="447"/>
      <c r="N14" s="447"/>
      <c r="O14" s="447"/>
      <c r="P14" s="53"/>
      <c r="Q14" s="447"/>
      <c r="R14" s="447"/>
      <c r="S14" s="67">
        <f t="shared" ref="S14:AC14" si="16">SUM(S12:S13)</f>
        <v>0.5166799802942349</v>
      </c>
      <c r="T14" s="67">
        <f t="shared" si="16"/>
        <v>1.8708156915548886</v>
      </c>
      <c r="U14" s="67">
        <f t="shared" si="16"/>
        <v>0.10898658071904814</v>
      </c>
      <c r="V14" s="67">
        <f t="shared" si="16"/>
        <v>2.1775225060199203E-3</v>
      </c>
      <c r="W14" s="67">
        <f t="shared" si="16"/>
        <v>9.2633535020374191E-2</v>
      </c>
      <c r="X14" s="67">
        <f t="shared" si="16"/>
        <v>5.2284659715048087E-2</v>
      </c>
      <c r="Y14" s="67">
        <f t="shared" si="16"/>
        <v>0.44752208260135767</v>
      </c>
      <c r="Z14" s="67">
        <f t="shared" si="16"/>
        <v>0.1098463293657878</v>
      </c>
      <c r="AA14" s="67">
        <f t="shared" si="16"/>
        <v>322.00302542865643</v>
      </c>
      <c r="AB14" s="67">
        <f t="shared" si="16"/>
        <v>1.8400218882069712E-2</v>
      </c>
      <c r="AC14" s="67">
        <f t="shared" si="16"/>
        <v>8.2484294993804639E-3</v>
      </c>
    </row>
    <row r="15" spans="1:29">
      <c r="A15" s="66" t="s">
        <v>61</v>
      </c>
      <c r="B15" s="52"/>
      <c r="C15" s="57"/>
      <c r="D15" s="52"/>
      <c r="E15" s="52"/>
      <c r="F15" s="448"/>
      <c r="G15" s="53"/>
      <c r="H15" s="53"/>
      <c r="I15" s="53"/>
      <c r="J15" s="447"/>
      <c r="K15" s="447"/>
      <c r="L15" s="447"/>
      <c r="M15" s="447"/>
      <c r="N15" s="447"/>
      <c r="O15" s="447"/>
      <c r="P15" s="53"/>
      <c r="Q15" s="447"/>
      <c r="R15" s="447"/>
      <c r="S15" s="67">
        <f>S9+S14</f>
        <v>3.5634630669762339</v>
      </c>
      <c r="T15" s="67">
        <f t="shared" ref="T15:AC15" si="17">T9+T14</f>
        <v>15.871571988735479</v>
      </c>
      <c r="U15" s="67">
        <f t="shared" si="17"/>
        <v>0.92665046522780092</v>
      </c>
      <c r="V15" s="67">
        <f t="shared" si="17"/>
        <v>3.1288959391864768E-2</v>
      </c>
      <c r="W15" s="67">
        <f t="shared" si="17"/>
        <v>0.56265112897571101</v>
      </c>
      <c r="X15" s="67">
        <f t="shared" si="17"/>
        <v>0.33306132896722079</v>
      </c>
      <c r="Y15" s="67">
        <f t="shared" si="17"/>
        <v>2.2953551978585764</v>
      </c>
      <c r="Z15" s="67">
        <f t="shared" si="17"/>
        <v>0.56340536674710506</v>
      </c>
      <c r="AA15" s="67">
        <f t="shared" si="17"/>
        <v>5181.3792252449102</v>
      </c>
      <c r="AB15" s="67">
        <f t="shared" si="17"/>
        <v>0.29607955306816985</v>
      </c>
      <c r="AC15" s="67">
        <f t="shared" si="17"/>
        <v>0.13272621023387357</v>
      </c>
    </row>
    <row r="16" spans="1:29">
      <c r="A16" s="68"/>
      <c r="B16" s="69"/>
      <c r="C16" s="70"/>
      <c r="D16" s="69"/>
      <c r="E16" s="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53.25" customHeight="1">
      <c r="A17" s="68"/>
      <c r="B17" s="69"/>
      <c r="C17" s="70"/>
      <c r="D17" s="69"/>
      <c r="E17" s="69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>
      <c r="A18" s="68"/>
      <c r="B18" s="69"/>
      <c r="C18" s="70"/>
      <c r="D18" s="69"/>
      <c r="E18" s="69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>
      <c r="A19" s="51" t="s">
        <v>63</v>
      </c>
      <c r="C19" s="70"/>
      <c r="D19" s="69"/>
      <c r="E19" s="69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>
      <c r="A20" s="51" t="s">
        <v>614</v>
      </c>
    </row>
    <row r="21" spans="1:29">
      <c r="A21" s="51" t="s">
        <v>657</v>
      </c>
    </row>
    <row r="22" spans="1:29">
      <c r="A22" s="74" t="s">
        <v>619</v>
      </c>
    </row>
    <row r="23" spans="1:29">
      <c r="A23" s="51" t="s">
        <v>67</v>
      </c>
    </row>
    <row r="24" spans="1:29">
      <c r="A24" s="51" t="s">
        <v>615</v>
      </c>
    </row>
    <row r="26" spans="1:29">
      <c r="A26" s="51" t="s">
        <v>616</v>
      </c>
    </row>
    <row r="27" spans="1:29">
      <c r="A27" s="74" t="s">
        <v>44</v>
      </c>
      <c r="B27" s="51">
        <f>(0.0022*(0.03)^0.91*(15.11)^1.02)</f>
        <v>1.4436196212947023E-3</v>
      </c>
    </row>
    <row r="28" spans="1:29">
      <c r="A28" s="74" t="s">
        <v>45</v>
      </c>
      <c r="B28" s="51">
        <f>(0.00054*(0.03)^0.91*(15.11)^1.02)</f>
        <v>3.5434299795415416E-4</v>
      </c>
    </row>
    <row r="29" spans="1:29">
      <c r="A29" s="74"/>
    </row>
    <row r="359" spans="1:1" ht="25.5">
      <c r="A359" s="73" t="s">
        <v>62</v>
      </c>
    </row>
  </sheetData>
  <mergeCells count="7">
    <mergeCell ref="A10:AC10"/>
    <mergeCell ref="S3:AC3"/>
    <mergeCell ref="A3:A4"/>
    <mergeCell ref="B3:B4"/>
    <mergeCell ref="C3:C4"/>
    <mergeCell ref="J3:L3"/>
    <mergeCell ref="M3:O3"/>
  </mergeCells>
  <pageMargins left="0.75" right="0.75" top="1" bottom="1" header="0.5" footer="0.5"/>
  <pageSetup paperSize="17" scale="14" firstPageNumber="17" orientation="landscape" useFirstPageNumber="1" r:id="rId1"/>
  <headerFooter alignWithMargins="0">
    <oddHeader>&amp;CTable A-6
Construction and Operational Truck Trip Emissions
Sycamore to Peñasquitos 230 kV Transmission Line Project
Segment B</oddHeader>
    <oddFooter>&amp;CA-6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26"/>
  <sheetViews>
    <sheetView view="pageLayout" topLeftCell="A4" zoomScale="80" zoomScaleNormal="85" zoomScalePageLayoutView="80" workbookViewId="0">
      <selection activeCell="B27" sqref="B27"/>
    </sheetView>
  </sheetViews>
  <sheetFormatPr defaultRowHeight="12.75"/>
  <cols>
    <col min="1" max="1" width="33" style="51" customWidth="1"/>
    <col min="2" max="3" width="22.42578125" style="51" customWidth="1"/>
    <col min="4" max="4" width="10.28515625" style="51" bestFit="1" customWidth="1"/>
    <col min="5" max="5" width="13.140625" style="51" customWidth="1"/>
    <col min="6" max="6" width="11.7109375" style="51" bestFit="1" customWidth="1"/>
    <col min="7" max="7" width="12.140625" style="51" customWidth="1"/>
    <col min="8" max="8" width="10.7109375" style="51" bestFit="1" customWidth="1"/>
    <col min="9" max="9" width="12.140625" style="51" customWidth="1"/>
    <col min="10" max="10" width="11.7109375" style="51" bestFit="1" customWidth="1"/>
    <col min="11" max="11" width="11.7109375" style="51" customWidth="1"/>
    <col min="12" max="12" width="11.85546875" style="51" customWidth="1"/>
    <col min="13" max="13" width="12.140625" style="51" customWidth="1"/>
    <col min="14" max="14" width="14" style="51" customWidth="1"/>
    <col min="15" max="15" width="14.140625" style="51" customWidth="1"/>
    <col min="16" max="16" width="10.42578125" style="51" customWidth="1"/>
    <col min="17" max="17" width="11.28515625" style="51" customWidth="1"/>
    <col min="18" max="18" width="11" style="51" customWidth="1"/>
    <col min="19" max="19" width="10.42578125" style="51" customWidth="1"/>
    <col min="20" max="21" width="9.140625" style="51"/>
    <col min="22" max="22" width="10.42578125" style="51" customWidth="1"/>
    <col min="23" max="23" width="12.42578125" style="51" customWidth="1"/>
    <col min="24" max="25" width="9.140625" style="51"/>
    <col min="26" max="26" width="11" style="51" customWidth="1"/>
    <col min="27" max="27" width="12.42578125" style="51" customWidth="1"/>
    <col min="28" max="28" width="10.28515625" style="51" customWidth="1"/>
    <col min="29" max="29" width="11.5703125" style="51" bestFit="1" customWidth="1"/>
    <col min="30" max="30" width="10.28515625" style="51" customWidth="1"/>
    <col min="31" max="31" width="11.5703125" style="51" bestFit="1" customWidth="1"/>
    <col min="32" max="42" width="9.140625" style="51"/>
    <col min="43" max="43" width="12.5703125" style="51" customWidth="1"/>
    <col min="44" max="44" width="10.7109375" style="51" customWidth="1"/>
    <col min="45" max="45" width="9.140625" style="51"/>
    <col min="46" max="49" width="10.7109375" style="51" customWidth="1"/>
    <col min="50" max="51" width="9.140625" style="51"/>
    <col min="52" max="52" width="9.140625" style="75"/>
    <col min="53" max="16384" width="9.140625" style="51"/>
  </cols>
  <sheetData>
    <row r="1" spans="1:67">
      <c r="A1" s="3" t="s">
        <v>402</v>
      </c>
      <c r="D1" s="74"/>
      <c r="E1" s="74"/>
    </row>
    <row r="2" spans="1:67">
      <c r="A2" s="3"/>
      <c r="D2" s="74"/>
      <c r="E2" s="74"/>
    </row>
    <row r="3" spans="1:67" ht="26.25" customHeight="1">
      <c r="A3" s="675" t="s">
        <v>73</v>
      </c>
      <c r="B3" s="675" t="s">
        <v>36</v>
      </c>
      <c r="C3" s="469" t="s">
        <v>74</v>
      </c>
      <c r="D3" s="469" t="s">
        <v>38</v>
      </c>
      <c r="E3" s="469" t="s">
        <v>39</v>
      </c>
      <c r="F3" s="673" t="s">
        <v>40</v>
      </c>
      <c r="G3" s="674"/>
      <c r="H3" s="673" t="s">
        <v>41</v>
      </c>
      <c r="I3" s="674"/>
      <c r="J3" s="671" t="s">
        <v>42</v>
      </c>
      <c r="K3" s="671"/>
      <c r="L3" s="671"/>
      <c r="M3" s="671"/>
      <c r="N3" s="671"/>
      <c r="O3" s="671"/>
      <c r="P3" s="673" t="s">
        <v>43</v>
      </c>
      <c r="Q3" s="674"/>
      <c r="R3" s="671" t="s">
        <v>44</v>
      </c>
      <c r="S3" s="678"/>
      <c r="T3" s="678"/>
      <c r="U3" s="678"/>
      <c r="V3" s="671" t="s">
        <v>45</v>
      </c>
      <c r="W3" s="678"/>
      <c r="X3" s="678"/>
      <c r="Y3" s="678"/>
      <c r="Z3" s="673" t="s">
        <v>46</v>
      </c>
      <c r="AA3" s="674"/>
      <c r="AB3" s="671" t="s">
        <v>47</v>
      </c>
      <c r="AC3" s="671"/>
      <c r="AD3" s="671" t="s">
        <v>48</v>
      </c>
      <c r="AE3" s="671"/>
    </row>
    <row r="4" spans="1:67" ht="51">
      <c r="A4" s="676"/>
      <c r="B4" s="676"/>
      <c r="C4" s="470" t="s">
        <v>75</v>
      </c>
      <c r="D4" s="470" t="s">
        <v>50</v>
      </c>
      <c r="E4" s="470" t="s">
        <v>51</v>
      </c>
      <c r="F4" s="471" t="s">
        <v>52</v>
      </c>
      <c r="G4" s="471" t="s">
        <v>76</v>
      </c>
      <c r="H4" s="470" t="s">
        <v>52</v>
      </c>
      <c r="I4" s="471" t="s">
        <v>76</v>
      </c>
      <c r="J4" s="470" t="s">
        <v>52</v>
      </c>
      <c r="K4" s="471" t="s">
        <v>76</v>
      </c>
      <c r="L4" s="471" t="s">
        <v>77</v>
      </c>
      <c r="M4" s="471" t="s">
        <v>78</v>
      </c>
      <c r="N4" s="471" t="s">
        <v>79</v>
      </c>
      <c r="O4" s="471" t="s">
        <v>80</v>
      </c>
      <c r="P4" s="470" t="s">
        <v>52</v>
      </c>
      <c r="Q4" s="471" t="s">
        <v>76</v>
      </c>
      <c r="R4" s="472" t="s">
        <v>52</v>
      </c>
      <c r="S4" s="471" t="s">
        <v>76</v>
      </c>
      <c r="T4" s="472" t="s">
        <v>53</v>
      </c>
      <c r="U4" s="472" t="s">
        <v>54</v>
      </c>
      <c r="V4" s="472" t="s">
        <v>52</v>
      </c>
      <c r="W4" s="471" t="s">
        <v>76</v>
      </c>
      <c r="X4" s="472" t="s">
        <v>53</v>
      </c>
      <c r="Y4" s="472" t="s">
        <v>54</v>
      </c>
      <c r="Z4" s="470" t="s">
        <v>52</v>
      </c>
      <c r="AA4" s="471" t="s">
        <v>76</v>
      </c>
      <c r="AB4" s="472" t="s">
        <v>52</v>
      </c>
      <c r="AC4" s="471" t="s">
        <v>76</v>
      </c>
      <c r="AD4" s="472" t="s">
        <v>52</v>
      </c>
      <c r="AE4" s="471" t="s">
        <v>76</v>
      </c>
    </row>
    <row r="5" spans="1:67" ht="31.5" customHeight="1">
      <c r="A5" s="449" t="s">
        <v>375</v>
      </c>
      <c r="B5" s="441" t="s">
        <v>81</v>
      </c>
      <c r="C5" s="441">
        <v>30</v>
      </c>
      <c r="D5" s="441">
        <v>35</v>
      </c>
      <c r="E5" s="441">
        <v>80</v>
      </c>
      <c r="F5" s="438">
        <v>2.3611622044318601</v>
      </c>
      <c r="G5" s="78">
        <v>31.4244798871777</v>
      </c>
      <c r="H5" s="78">
        <v>0.22493614397154399</v>
      </c>
      <c r="I5" s="78">
        <v>1.8136819244333999</v>
      </c>
      <c r="J5" s="438">
        <v>5.7965153248686403E-2</v>
      </c>
      <c r="K5" s="78">
        <v>2.3946366793705498</v>
      </c>
      <c r="L5" s="78">
        <v>1.62197187247403</v>
      </c>
      <c r="M5" s="78">
        <v>0.70709499821369304</v>
      </c>
      <c r="N5" s="78">
        <v>0.16038404042738499</v>
      </c>
      <c r="O5" s="78">
        <v>0.71464703099800198</v>
      </c>
      <c r="P5" s="78">
        <v>4.1276544109550501E-3</v>
      </c>
      <c r="Q5" s="78">
        <v>5.71499387846559E-3</v>
      </c>
      <c r="R5" s="438">
        <v>3.2157701660956101E-3</v>
      </c>
      <c r="S5" s="78">
        <v>2.9198634356063399E-2</v>
      </c>
      <c r="T5" s="78">
        <v>7.9999583995993707E-3</v>
      </c>
      <c r="U5" s="78">
        <v>3.6749815874576097E-2</v>
      </c>
      <c r="V5" s="78">
        <v>2.9606446234606999E-3</v>
      </c>
      <c r="W5" s="78">
        <v>2.6884174180557701E-2</v>
      </c>
      <c r="X5" s="78">
        <v>1.9999896010969099E-3</v>
      </c>
      <c r="Y5" s="78">
        <v>1.57499197860352E-2</v>
      </c>
      <c r="Z5" s="78">
        <v>308.63789988642998</v>
      </c>
      <c r="AA5" s="78">
        <v>448.54817624958298</v>
      </c>
      <c r="AB5" s="438">
        <f>0.0408*'[5]ER-2011Class-SanDiego-2016-Annu'!$J$11</f>
        <v>3.2779324523202081E-3</v>
      </c>
      <c r="AC5" s="438">
        <f t="shared" ref="AC5" si="0">0.000049261*AA5</f>
        <v>2.2095931710230707E-2</v>
      </c>
      <c r="AD5" s="439">
        <f>0.0416*H5</f>
        <v>9.3573435892162302E-3</v>
      </c>
      <c r="AE5" s="438">
        <f t="shared" ref="AE5" si="1">0.000021675*AA5</f>
        <v>9.7222817202097123E-3</v>
      </c>
    </row>
    <row r="6" spans="1:67" s="84" customFormat="1">
      <c r="A6" s="80"/>
      <c r="B6" s="80"/>
      <c r="C6" s="81"/>
      <c r="D6" s="82"/>
      <c r="E6" s="82"/>
      <c r="F6" s="81"/>
      <c r="G6" s="604"/>
      <c r="H6" s="604"/>
      <c r="I6" s="604"/>
      <c r="J6" s="81"/>
      <c r="K6" s="604"/>
      <c r="L6" s="604"/>
      <c r="M6" s="604"/>
      <c r="N6" s="604"/>
      <c r="O6" s="604"/>
      <c r="P6" s="604"/>
      <c r="Q6" s="604"/>
      <c r="R6" s="81"/>
      <c r="S6" s="604"/>
      <c r="T6" s="604"/>
      <c r="U6" s="604"/>
      <c r="V6" s="81"/>
      <c r="W6" s="604"/>
      <c r="X6" s="604"/>
      <c r="Y6" s="604"/>
      <c r="Z6" s="81"/>
      <c r="AA6" s="604"/>
      <c r="AB6" s="81"/>
      <c r="AC6" s="604"/>
      <c r="AD6" s="605"/>
      <c r="AE6" s="604"/>
      <c r="AZ6" s="85"/>
    </row>
    <row r="7" spans="1:67" ht="25.5">
      <c r="A7" s="83" t="s">
        <v>364</v>
      </c>
      <c r="B7" s="74"/>
      <c r="C7" s="74"/>
    </row>
    <row r="8" spans="1:67">
      <c r="A8" s="83" t="s">
        <v>82</v>
      </c>
      <c r="B8" s="74"/>
      <c r="C8" s="7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5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</row>
    <row r="9" spans="1:67">
      <c r="A9" s="83" t="s">
        <v>83</v>
      </c>
      <c r="B9" s="74"/>
      <c r="C9" s="7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72"/>
      <c r="AS9" s="72"/>
      <c r="AT9" s="72"/>
      <c r="AU9" s="72"/>
      <c r="AV9" s="72"/>
      <c r="AW9" s="72"/>
      <c r="AX9" s="72"/>
      <c r="AY9" s="72"/>
      <c r="AZ9" s="86"/>
      <c r="BA9" s="72"/>
    </row>
    <row r="11" spans="1:67" ht="30" customHeight="1">
      <c r="A11" s="675" t="s">
        <v>73</v>
      </c>
      <c r="B11" s="675" t="s">
        <v>36</v>
      </c>
      <c r="C11" s="469" t="s">
        <v>74</v>
      </c>
      <c r="D11" s="469" t="s">
        <v>38</v>
      </c>
      <c r="E11" s="469" t="s">
        <v>39</v>
      </c>
      <c r="F11" s="664" t="s">
        <v>49</v>
      </c>
      <c r="G11" s="665"/>
      <c r="H11" s="665"/>
      <c r="I11" s="665"/>
      <c r="J11" s="665"/>
      <c r="K11" s="665"/>
      <c r="L11" s="665"/>
      <c r="M11" s="665"/>
      <c r="N11" s="665"/>
      <c r="O11" s="665"/>
      <c r="P11" s="686"/>
      <c r="AN11" s="75"/>
      <c r="AZ11" s="51"/>
    </row>
    <row r="12" spans="1:67" ht="72.75" customHeight="1">
      <c r="A12" s="676"/>
      <c r="B12" s="676"/>
      <c r="C12" s="470" t="s">
        <v>75</v>
      </c>
      <c r="D12" s="470" t="s">
        <v>50</v>
      </c>
      <c r="E12" s="470" t="s">
        <v>51</v>
      </c>
      <c r="F12" s="473" t="s">
        <v>40</v>
      </c>
      <c r="G12" s="473" t="s">
        <v>55</v>
      </c>
      <c r="H12" s="473" t="s">
        <v>56</v>
      </c>
      <c r="I12" s="473" t="s">
        <v>43</v>
      </c>
      <c r="J12" s="473" t="s">
        <v>44</v>
      </c>
      <c r="K12" s="473" t="s">
        <v>45</v>
      </c>
      <c r="L12" s="472" t="s">
        <v>57</v>
      </c>
      <c r="M12" s="472" t="s">
        <v>58</v>
      </c>
      <c r="N12" s="472" t="s">
        <v>46</v>
      </c>
      <c r="O12" s="472" t="s">
        <v>47</v>
      </c>
      <c r="P12" s="472" t="s">
        <v>48</v>
      </c>
      <c r="AN12" s="75"/>
      <c r="AZ12" s="51"/>
    </row>
    <row r="13" spans="1:67" ht="31.5" customHeight="1">
      <c r="A13" s="449" t="str">
        <f>A5</f>
        <v>Trenching</v>
      </c>
      <c r="B13" s="441" t="str">
        <f>B5</f>
        <v>Light-Duty Truck, catalyst</v>
      </c>
      <c r="C13" s="462">
        <f>C5</f>
        <v>30</v>
      </c>
      <c r="D13" s="441">
        <v>35</v>
      </c>
      <c r="E13" s="441">
        <v>80</v>
      </c>
      <c r="F13" s="442">
        <f>C5*($E5*$F5+($G5))/453.59</f>
        <v>14.571581576427601</v>
      </c>
      <c r="G13" s="442">
        <f>C5*($E5*$H5+($I5))/453.59</f>
        <v>1.3101197188313403</v>
      </c>
      <c r="H13" s="442">
        <f>C5*(($E5*$J5)+($K5)+($L5)+($E5*$N5)+(($M5+$O5)))/453.59</f>
        <v>1.5149994097185999</v>
      </c>
      <c r="I13" s="442">
        <f>C5*($E5*$P5+($Q5))/453.59</f>
        <v>2.2217906926180222E-2</v>
      </c>
      <c r="J13" s="442">
        <f>C5*(($E5*($R5+$T5+$U5))+($S5))/453.59</f>
        <v>0.25572271365623689</v>
      </c>
      <c r="K13" s="442">
        <f>$C5*(($E5*($V5+$X5+$Y5))+($W5))/453.59</f>
        <v>0.11136015972759426</v>
      </c>
      <c r="L13" s="442">
        <f>C5*E5*$B$25</f>
        <v>0.44041779668652647</v>
      </c>
      <c r="M13" s="442">
        <f>C5*E5*$B$26</f>
        <v>0.10810255009578376</v>
      </c>
      <c r="N13" s="442">
        <f>C5*($E5*$Z5+($AA5))/453.59</f>
        <v>1662.707301781167</v>
      </c>
      <c r="O13" s="442">
        <f>C5*($E5*$AB5+($AC5))/453.59</f>
        <v>1.880534367352768E-2</v>
      </c>
      <c r="P13" s="442">
        <f>C5*($E5*$AD5+($AE5))/453.59</f>
        <v>5.0153868175500438E-2</v>
      </c>
      <c r="AN13" s="75"/>
      <c r="AZ13" s="51"/>
    </row>
    <row r="14" spans="1:67" ht="27" customHeight="1">
      <c r="A14" s="450" t="s">
        <v>117</v>
      </c>
      <c r="B14" s="450"/>
      <c r="C14" s="450">
        <f>SUM(C13:C13)</f>
        <v>30</v>
      </c>
      <c r="D14" s="450"/>
      <c r="E14" s="450"/>
      <c r="F14" s="451">
        <f t="shared" ref="F14:P14" si="2">SUM(F13:F13)</f>
        <v>14.571581576427601</v>
      </c>
      <c r="G14" s="451">
        <f t="shared" si="2"/>
        <v>1.3101197188313403</v>
      </c>
      <c r="H14" s="451">
        <f t="shared" si="2"/>
        <v>1.5149994097185999</v>
      </c>
      <c r="I14" s="451">
        <f t="shared" si="2"/>
        <v>2.2217906926180222E-2</v>
      </c>
      <c r="J14" s="451">
        <f t="shared" si="2"/>
        <v>0.25572271365623689</v>
      </c>
      <c r="K14" s="451">
        <f t="shared" si="2"/>
        <v>0.11136015972759426</v>
      </c>
      <c r="L14" s="451">
        <f t="shared" si="2"/>
        <v>0.44041779668652647</v>
      </c>
      <c r="M14" s="451">
        <f t="shared" si="2"/>
        <v>0.10810255009578376</v>
      </c>
      <c r="N14" s="451">
        <f t="shared" si="2"/>
        <v>1662.707301781167</v>
      </c>
      <c r="O14" s="451">
        <f t="shared" si="2"/>
        <v>1.880534367352768E-2</v>
      </c>
      <c r="P14" s="451">
        <f t="shared" si="2"/>
        <v>5.0153868175500438E-2</v>
      </c>
      <c r="AN14" s="75"/>
      <c r="AZ14" s="51"/>
    </row>
    <row r="17" spans="1:2">
      <c r="A17" s="51" t="s">
        <v>63</v>
      </c>
    </row>
    <row r="18" spans="1:2">
      <c r="A18" s="51" t="s">
        <v>614</v>
      </c>
    </row>
    <row r="19" spans="1:2">
      <c r="A19" s="51" t="s">
        <v>657</v>
      </c>
    </row>
    <row r="20" spans="1:2">
      <c r="A20" s="74" t="s">
        <v>626</v>
      </c>
    </row>
    <row r="21" spans="1:2">
      <c r="A21" s="51" t="s">
        <v>67</v>
      </c>
    </row>
    <row r="22" spans="1:2">
      <c r="A22" s="51" t="s">
        <v>615</v>
      </c>
    </row>
    <row r="24" spans="1:2">
      <c r="A24" s="51" t="s">
        <v>616</v>
      </c>
    </row>
    <row r="25" spans="1:2">
      <c r="A25" s="74" t="s">
        <v>44</v>
      </c>
      <c r="B25" s="51">
        <f>(0.0022*(0.03)^0.91*(2)^1.02)</f>
        <v>1.8350741528605269E-4</v>
      </c>
    </row>
    <row r="26" spans="1:2">
      <c r="A26" s="74" t="s">
        <v>45</v>
      </c>
      <c r="B26" s="51">
        <f>(0.00054*(0.03)^0.91*(2)^1.02)</f>
        <v>4.5042729206576564E-5</v>
      </c>
    </row>
  </sheetData>
  <mergeCells count="14">
    <mergeCell ref="A11:A12"/>
    <mergeCell ref="B11:B12"/>
    <mergeCell ref="F11:P11"/>
    <mergeCell ref="R3:U3"/>
    <mergeCell ref="V3:Y3"/>
    <mergeCell ref="Z3:AA3"/>
    <mergeCell ref="AB3:AC3"/>
    <mergeCell ref="AD3:AE3"/>
    <mergeCell ref="A3:A4"/>
    <mergeCell ref="B3:B4"/>
    <mergeCell ref="F3:G3"/>
    <mergeCell ref="H3:I3"/>
    <mergeCell ref="J3:O3"/>
    <mergeCell ref="P3:Q3"/>
  </mergeCells>
  <pageMargins left="0.75" right="0.75" top="1" bottom="1" header="0.5" footer="0.5"/>
  <pageSetup paperSize="17" scale="51" firstPageNumber="16" orientation="landscape" useFirstPageNumber="1" r:id="rId1"/>
  <headerFooter alignWithMargins="0">
    <oddHeader>&amp;CTable A-7
Construction and Operations Worker Commute Emission Calculations
Sycamore to Peñasquitos 230 kV Transmission Line Project
Segment B</oddHeader>
    <oddFooter>&amp;CA-7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L32"/>
  <sheetViews>
    <sheetView view="pageLayout" topLeftCell="A3" workbookViewId="0">
      <selection activeCell="A17" sqref="A17:C17"/>
    </sheetView>
  </sheetViews>
  <sheetFormatPr defaultRowHeight="12.75"/>
  <cols>
    <col min="1" max="1" width="45.5703125" style="51" customWidth="1"/>
    <col min="2" max="2" width="11.42578125" style="51" customWidth="1"/>
    <col min="3" max="3" width="12.42578125" style="51" bestFit="1" customWidth="1"/>
    <col min="4" max="16384" width="9.140625" style="51"/>
  </cols>
  <sheetData>
    <row r="3" spans="1:12" s="84" customFormat="1">
      <c r="A3" s="3" t="s">
        <v>403</v>
      </c>
      <c r="B3" s="332"/>
      <c r="C3" s="333"/>
      <c r="D3" s="333"/>
      <c r="E3" s="333"/>
      <c r="F3" s="333"/>
      <c r="G3" s="333"/>
      <c r="H3" s="333"/>
      <c r="I3" s="333"/>
      <c r="J3" s="333"/>
      <c r="K3" s="333"/>
      <c r="L3" s="333"/>
    </row>
    <row r="4" spans="1:12" s="84" customFormat="1">
      <c r="A4" s="315"/>
      <c r="B4" s="332"/>
      <c r="C4" s="333"/>
      <c r="D4" s="333"/>
      <c r="E4" s="333"/>
      <c r="F4" s="333"/>
      <c r="G4" s="333"/>
      <c r="H4" s="333"/>
      <c r="I4" s="333"/>
      <c r="J4" s="333"/>
      <c r="K4" s="333"/>
      <c r="L4" s="333"/>
    </row>
    <row r="5" spans="1:12" s="84" customFormat="1">
      <c r="A5" s="316" t="s">
        <v>375</v>
      </c>
      <c r="B5" s="332"/>
      <c r="C5" s="333"/>
      <c r="D5" s="333"/>
      <c r="E5" s="333"/>
      <c r="F5" s="333"/>
      <c r="G5" s="333"/>
      <c r="H5" s="333"/>
      <c r="I5" s="333"/>
      <c r="J5" s="333"/>
      <c r="K5" s="333"/>
      <c r="L5" s="333"/>
    </row>
    <row r="6" spans="1:12" s="84" customFormat="1">
      <c r="A6" s="315" t="s">
        <v>345</v>
      </c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</row>
    <row r="7" spans="1:12" s="84" customFormat="1">
      <c r="A7" s="317" t="s">
        <v>338</v>
      </c>
      <c r="B7" s="332"/>
      <c r="C7" s="333"/>
      <c r="D7" s="333"/>
      <c r="E7" s="333"/>
      <c r="F7" s="333"/>
      <c r="G7" s="333"/>
      <c r="H7" s="333"/>
      <c r="I7" s="333"/>
      <c r="J7" s="333"/>
      <c r="K7" s="333"/>
      <c r="L7" s="333"/>
    </row>
    <row r="8" spans="1:12" s="84" customFormat="1">
      <c r="A8" s="87" t="s">
        <v>339</v>
      </c>
      <c r="B8" s="332"/>
      <c r="C8" s="333"/>
      <c r="D8" s="333"/>
      <c r="E8" s="333"/>
      <c r="F8" s="333"/>
      <c r="G8" s="333"/>
      <c r="H8" s="333"/>
      <c r="I8" s="333"/>
      <c r="J8" s="333"/>
      <c r="K8" s="333"/>
      <c r="L8" s="333"/>
    </row>
    <row r="9" spans="1:12" s="84" customFormat="1">
      <c r="A9" s="87" t="s">
        <v>330</v>
      </c>
      <c r="B9" s="332"/>
      <c r="C9" s="333"/>
      <c r="D9" s="333"/>
      <c r="E9" s="333"/>
      <c r="F9" s="333"/>
      <c r="G9" s="333"/>
      <c r="H9" s="333"/>
      <c r="I9" s="333"/>
      <c r="J9" s="333"/>
      <c r="K9" s="333"/>
      <c r="L9" s="333"/>
    </row>
    <row r="10" spans="1:12" s="84" customFormat="1">
      <c r="A10" s="317" t="s">
        <v>629</v>
      </c>
      <c r="B10" s="332"/>
      <c r="C10" s="333"/>
      <c r="D10" s="333"/>
      <c r="E10" s="333"/>
      <c r="F10" s="333"/>
      <c r="G10" s="333"/>
      <c r="H10" s="333"/>
      <c r="I10" s="333"/>
      <c r="J10" s="333"/>
      <c r="K10" s="333"/>
      <c r="L10" s="333"/>
    </row>
    <row r="11" spans="1:12" s="84" customFormat="1">
      <c r="A11" s="317" t="s">
        <v>627</v>
      </c>
      <c r="B11" s="332"/>
      <c r="C11" s="333"/>
      <c r="D11" s="333"/>
      <c r="E11" s="333"/>
      <c r="F11" s="333"/>
      <c r="G11" s="333"/>
      <c r="H11" s="333"/>
      <c r="I11" s="333"/>
      <c r="J11" s="333"/>
      <c r="K11" s="333"/>
      <c r="L11" s="333"/>
    </row>
    <row r="12" spans="1:12" s="84" customFormat="1">
      <c r="A12" s="317" t="s">
        <v>346</v>
      </c>
      <c r="B12" s="332"/>
      <c r="C12" s="333"/>
      <c r="D12" s="333"/>
      <c r="E12" s="333"/>
      <c r="F12" s="333"/>
      <c r="G12" s="333"/>
      <c r="H12" s="333"/>
      <c r="I12" s="333"/>
      <c r="J12" s="333"/>
      <c r="K12" s="333"/>
      <c r="L12" s="333"/>
    </row>
    <row r="13" spans="1:12" s="84" customFormat="1">
      <c r="A13" s="317" t="s">
        <v>342</v>
      </c>
      <c r="B13" s="332"/>
      <c r="C13" s="333"/>
      <c r="D13" s="333"/>
      <c r="E13" s="333"/>
      <c r="F13" s="333"/>
      <c r="G13" s="333"/>
      <c r="H13" s="333"/>
      <c r="I13" s="333"/>
      <c r="J13" s="333"/>
      <c r="K13" s="333"/>
      <c r="L13" s="333"/>
    </row>
    <row r="14" spans="1:12" s="84" customFormat="1">
      <c r="A14" s="317" t="s">
        <v>399</v>
      </c>
      <c r="B14" s="332"/>
      <c r="C14" s="333"/>
      <c r="D14" s="333"/>
      <c r="E14" s="333"/>
      <c r="F14" s="333"/>
      <c r="G14" s="333"/>
      <c r="H14" s="333"/>
      <c r="I14" s="333"/>
      <c r="J14" s="333"/>
      <c r="K14" s="333"/>
      <c r="L14" s="333"/>
    </row>
    <row r="15" spans="1:12" s="84" customFormat="1">
      <c r="A15" s="317" t="s">
        <v>332</v>
      </c>
      <c r="B15" s="332"/>
      <c r="C15" s="333"/>
      <c r="D15" s="333"/>
      <c r="E15" s="333"/>
      <c r="F15" s="333"/>
      <c r="G15" s="333"/>
      <c r="H15" s="333"/>
      <c r="I15" s="333"/>
      <c r="J15" s="333"/>
      <c r="K15" s="333"/>
      <c r="L15" s="333"/>
    </row>
    <row r="16" spans="1:12" s="84" customFormat="1">
      <c r="A16" s="317" t="s">
        <v>395</v>
      </c>
      <c r="B16" s="332"/>
      <c r="C16" s="333"/>
      <c r="D16" s="333"/>
      <c r="E16" s="333"/>
      <c r="F16" s="333"/>
      <c r="G16" s="333"/>
      <c r="H16" s="333"/>
      <c r="I16" s="333"/>
      <c r="J16" s="333"/>
      <c r="K16" s="333"/>
      <c r="L16" s="333"/>
    </row>
    <row r="17" spans="1:12" s="84" customFormat="1">
      <c r="A17" s="317" t="s">
        <v>652</v>
      </c>
      <c r="B17" s="318">
        <f>16200*1600/2000</f>
        <v>12960</v>
      </c>
      <c r="C17" s="333" t="s">
        <v>396</v>
      </c>
      <c r="D17" s="333"/>
      <c r="E17" s="333"/>
      <c r="F17" s="333"/>
      <c r="G17" s="333"/>
      <c r="H17" s="333"/>
      <c r="I17" s="333"/>
      <c r="J17" s="333"/>
      <c r="K17" s="333"/>
      <c r="L17" s="333"/>
    </row>
    <row r="18" spans="1:12" s="84" customFormat="1">
      <c r="A18" s="317" t="s">
        <v>347</v>
      </c>
      <c r="B18" s="332"/>
      <c r="C18" s="333"/>
      <c r="D18" s="333"/>
      <c r="E18" s="333"/>
      <c r="F18" s="333"/>
      <c r="G18" s="333"/>
      <c r="H18" s="333"/>
      <c r="I18" s="333"/>
      <c r="J18" s="333"/>
      <c r="K18" s="333"/>
      <c r="L18" s="333"/>
    </row>
    <row r="19" spans="1:12" s="84" customFormat="1">
      <c r="A19" s="317"/>
      <c r="B19" s="332" t="s">
        <v>44</v>
      </c>
      <c r="C19" s="333"/>
      <c r="D19" s="333"/>
      <c r="E19" s="333"/>
      <c r="F19" s="333"/>
      <c r="G19" s="333"/>
      <c r="H19" s="333"/>
      <c r="I19" s="333"/>
      <c r="J19" s="333"/>
      <c r="K19" s="333"/>
      <c r="L19" s="333"/>
    </row>
    <row r="20" spans="1:12" s="84" customFormat="1" ht="21.75" customHeight="1">
      <c r="A20" s="317"/>
      <c r="B20" s="473" t="s">
        <v>334</v>
      </c>
      <c r="C20" s="473" t="s">
        <v>335</v>
      </c>
      <c r="D20" s="473" t="s">
        <v>520</v>
      </c>
      <c r="E20" s="333"/>
      <c r="F20" s="333"/>
      <c r="G20" s="333"/>
      <c r="H20" s="333"/>
      <c r="I20" s="333"/>
      <c r="J20" s="333"/>
      <c r="K20" s="333"/>
      <c r="L20" s="333"/>
    </row>
    <row r="21" spans="1:12" s="84" customFormat="1">
      <c r="A21" s="317" t="s">
        <v>344</v>
      </c>
      <c r="B21" s="444">
        <f>10*(0.00112*(((12/5)^1.3)/(2/2)^1.4)*(B17))/30</f>
        <v>15.099980404776131</v>
      </c>
      <c r="C21" s="444">
        <f>0.39*B21</f>
        <v>5.8889923578626915</v>
      </c>
      <c r="D21" s="452" t="s">
        <v>131</v>
      </c>
      <c r="E21" s="333"/>
      <c r="F21" s="333"/>
      <c r="G21" s="333"/>
      <c r="H21" s="333"/>
      <c r="I21" s="333"/>
      <c r="J21" s="333"/>
      <c r="K21" s="333"/>
      <c r="L21" s="333"/>
    </row>
    <row r="22" spans="1:12" s="84" customFormat="1">
      <c r="A22" s="87"/>
      <c r="B22" s="453">
        <f>(0.00112*(((12/5)^1.3)/(15/2)^1.4)*(152000000/2000))/2000</f>
        <v>7.9102546511618573E-3</v>
      </c>
      <c r="C22" s="453">
        <f>0.39*B22</f>
        <v>3.0849993139531245E-3</v>
      </c>
      <c r="D22" s="455" t="s">
        <v>337</v>
      </c>
      <c r="E22" s="333"/>
      <c r="F22" s="333"/>
      <c r="G22" s="333"/>
      <c r="H22" s="333"/>
      <c r="I22" s="333"/>
      <c r="J22" s="333"/>
      <c r="K22" s="333"/>
      <c r="L22" s="333"/>
    </row>
    <row r="23" spans="1:12" s="84" customFormat="1">
      <c r="A23" s="87"/>
      <c r="B23" s="332" t="s">
        <v>45</v>
      </c>
      <c r="C23" s="333"/>
      <c r="D23" s="333"/>
      <c r="E23" s="333"/>
      <c r="F23" s="333"/>
      <c r="G23" s="333"/>
      <c r="H23" s="333"/>
      <c r="I23" s="333"/>
      <c r="J23" s="333"/>
      <c r="K23" s="333"/>
      <c r="L23" s="333"/>
    </row>
    <row r="24" spans="1:12">
      <c r="B24" s="627" t="s">
        <v>334</v>
      </c>
      <c r="C24" s="627" t="s">
        <v>335</v>
      </c>
      <c r="D24" s="627" t="s">
        <v>520</v>
      </c>
    </row>
    <row r="25" spans="1:12">
      <c r="B25" s="444">
        <f>0.21*B21</f>
        <v>3.1709958850029873</v>
      </c>
      <c r="C25" s="444">
        <f>0.39*B25</f>
        <v>1.2366883951511651</v>
      </c>
      <c r="D25" s="452" t="s">
        <v>131</v>
      </c>
    </row>
    <row r="26" spans="1:12">
      <c r="B26" s="444">
        <f>0.21*B22</f>
        <v>1.6611534767439901E-3</v>
      </c>
      <c r="C26" s="453">
        <f>0.39*B26</f>
        <v>6.4784985593015611E-4</v>
      </c>
      <c r="D26" s="455" t="s">
        <v>337</v>
      </c>
    </row>
    <row r="28" spans="1:12" ht="51">
      <c r="A28" s="634" t="s">
        <v>650</v>
      </c>
    </row>
    <row r="29" spans="1:12">
      <c r="A29" s="634"/>
    </row>
    <row r="30" spans="1:12">
      <c r="A30" s="634"/>
    </row>
    <row r="31" spans="1:12">
      <c r="A31" s="634"/>
    </row>
    <row r="32" spans="1:12">
      <c r="A32" s="634"/>
    </row>
  </sheetData>
  <pageMargins left="0.7" right="0.7" top="1.4375" bottom="0.75" header="0.3" footer="0.3"/>
  <pageSetup orientation="landscape" r:id="rId1"/>
  <headerFooter>
    <oddHeader>&amp;C
Table A-8
Fugitive Dust Emission Calculations
Sycamore to Peñasquitos 230 kV Transmission Line Project
Segment B</oddHeader>
    <oddFooter>&amp;CA-8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23"/>
  <sheetViews>
    <sheetView view="pageLayout" topLeftCell="E4" zoomScale="80" zoomScaleNormal="50" zoomScalePageLayoutView="80" workbookViewId="0">
      <selection activeCell="A18" sqref="A18:Z18"/>
    </sheetView>
  </sheetViews>
  <sheetFormatPr defaultRowHeight="12.75"/>
  <cols>
    <col min="1" max="2" width="40.5703125" customWidth="1"/>
    <col min="3" max="3" width="9.140625" style="1"/>
    <col min="4" max="4" width="7.28515625" style="1" customWidth="1"/>
    <col min="5" max="5" width="8.7109375" style="1" customWidth="1"/>
    <col min="6" max="6" width="13.7109375" style="2" customWidth="1"/>
    <col min="7" max="7" width="12.5703125" style="2" customWidth="1"/>
    <col min="8" max="8" width="13.28515625" style="2" customWidth="1"/>
    <col min="9" max="9" width="13.5703125" style="2" customWidth="1"/>
    <col min="10" max="10" width="13.140625" style="2" customWidth="1"/>
    <col min="11" max="11" width="12.5703125" style="2" customWidth="1"/>
    <col min="12" max="12" width="12.42578125" style="2" customWidth="1"/>
    <col min="13" max="13" width="13" style="2" customWidth="1"/>
    <col min="14" max="14" width="13.140625" style="2" customWidth="1"/>
    <col min="15" max="15" width="13.28515625" style="3" customWidth="1"/>
    <col min="16" max="16" width="5.7109375" customWidth="1"/>
    <col min="17" max="17" width="8.42578125" hidden="1" customWidth="1"/>
    <col min="18" max="18" width="10.28515625" style="4" bestFit="1" customWidth="1"/>
    <col min="19" max="23" width="9.140625" style="4"/>
    <col min="24" max="24" width="11.28515625" style="5" customWidth="1"/>
    <col min="25" max="26" width="9.140625" style="4"/>
    <col min="27" max="28" width="7.7109375" style="6" customWidth="1"/>
    <col min="29" max="29" width="8.28515625" style="6" customWidth="1"/>
    <col min="30" max="30" width="7.85546875" style="6" customWidth="1"/>
    <col min="31" max="32" width="7.7109375" style="6" customWidth="1"/>
    <col min="33" max="33" width="10.42578125" style="41" customWidth="1"/>
  </cols>
  <sheetData>
    <row r="1" spans="1:33">
      <c r="A1" s="3" t="s">
        <v>404</v>
      </c>
      <c r="B1" s="3"/>
    </row>
    <row r="3" spans="1:33">
      <c r="A3" s="7"/>
      <c r="B3" s="7"/>
      <c r="C3" s="8"/>
      <c r="D3" s="8"/>
      <c r="E3" s="8"/>
      <c r="F3" s="643" t="s">
        <v>0</v>
      </c>
      <c r="G3" s="644"/>
      <c r="H3" s="644"/>
      <c r="I3" s="644"/>
      <c r="J3" s="644"/>
      <c r="K3" s="644"/>
      <c r="L3" s="644"/>
      <c r="M3" s="644"/>
      <c r="N3" s="327"/>
      <c r="O3" s="7"/>
      <c r="P3" s="7"/>
      <c r="Q3" s="7"/>
      <c r="R3" s="645" t="s">
        <v>1</v>
      </c>
      <c r="S3" s="644"/>
      <c r="T3" s="644"/>
      <c r="U3" s="644"/>
      <c r="V3" s="644"/>
      <c r="W3" s="644"/>
      <c r="X3" s="644"/>
      <c r="Y3" s="644"/>
      <c r="Z3" s="10"/>
    </row>
    <row r="4" spans="1:33" ht="53.25" customHeight="1">
      <c r="A4" s="477" t="s">
        <v>2</v>
      </c>
      <c r="B4" s="477" t="s">
        <v>324</v>
      </c>
      <c r="C4" s="478" t="s">
        <v>3</v>
      </c>
      <c r="D4" s="478" t="s">
        <v>4</v>
      </c>
      <c r="E4" s="478" t="s">
        <v>5</v>
      </c>
      <c r="F4" s="479" t="s">
        <v>586</v>
      </c>
      <c r="G4" s="479" t="s">
        <v>613</v>
      </c>
      <c r="H4" s="479" t="s">
        <v>589</v>
      </c>
      <c r="I4" s="479" t="s">
        <v>588</v>
      </c>
      <c r="J4" s="479" t="s">
        <v>590</v>
      </c>
      <c r="K4" s="479" t="s">
        <v>591</v>
      </c>
      <c r="L4" s="479" t="s">
        <v>592</v>
      </c>
      <c r="M4" s="479" t="s">
        <v>593</v>
      </c>
      <c r="N4" s="479" t="s">
        <v>594</v>
      </c>
      <c r="O4" s="478" t="s">
        <v>6</v>
      </c>
      <c r="P4" s="478" t="s">
        <v>7</v>
      </c>
      <c r="Q4" s="478" t="s">
        <v>8</v>
      </c>
      <c r="R4" s="480" t="s">
        <v>9</v>
      </c>
      <c r="S4" s="480" t="s">
        <v>10</v>
      </c>
      <c r="T4" s="480" t="s">
        <v>11</v>
      </c>
      <c r="U4" s="480" t="s">
        <v>12</v>
      </c>
      <c r="V4" s="480" t="s">
        <v>13</v>
      </c>
      <c r="W4" s="480" t="s">
        <v>14</v>
      </c>
      <c r="X4" s="481" t="s">
        <v>15</v>
      </c>
      <c r="Y4" s="480" t="s">
        <v>16</v>
      </c>
      <c r="Z4" s="480" t="s">
        <v>17</v>
      </c>
    </row>
    <row r="5" spans="1:33" s="3" customFormat="1" ht="13.5" hidden="1" thickTop="1">
      <c r="A5" s="431" t="s">
        <v>18</v>
      </c>
      <c r="B5" s="431"/>
      <c r="C5" s="429"/>
      <c r="D5" s="429"/>
      <c r="E5" s="429"/>
      <c r="F5" s="430"/>
      <c r="G5" s="430"/>
      <c r="H5" s="430"/>
      <c r="I5" s="430"/>
      <c r="J5" s="430"/>
      <c r="K5" s="430"/>
      <c r="L5" s="430"/>
      <c r="M5" s="430"/>
      <c r="N5" s="430"/>
      <c r="O5" s="431"/>
      <c r="P5" s="431"/>
      <c r="Q5" s="431"/>
      <c r="R5" s="432"/>
      <c r="S5" s="432"/>
      <c r="T5" s="432"/>
      <c r="U5" s="432"/>
      <c r="V5" s="432"/>
      <c r="W5" s="432"/>
      <c r="X5" s="433"/>
      <c r="Y5" s="432"/>
      <c r="Z5" s="432"/>
    </row>
    <row r="6" spans="1:33" s="3" customFormat="1" ht="13.5" hidden="1" thickTop="1">
      <c r="A6" s="12"/>
      <c r="B6" s="12"/>
      <c r="C6" s="13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2"/>
      <c r="P6" s="12"/>
      <c r="Q6" s="12"/>
      <c r="R6" s="15"/>
      <c r="S6" s="15"/>
      <c r="T6" s="15"/>
      <c r="U6" s="15"/>
      <c r="V6" s="15"/>
      <c r="W6" s="15"/>
      <c r="X6" s="16"/>
      <c r="Y6" s="15"/>
      <c r="Z6" s="15"/>
    </row>
    <row r="7" spans="1:33" s="3" customFormat="1">
      <c r="A7" s="12" t="s">
        <v>577</v>
      </c>
      <c r="B7" s="591"/>
      <c r="C7" s="590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7"/>
      <c r="P7" s="17"/>
      <c r="Q7" s="17"/>
      <c r="R7" s="15"/>
      <c r="S7" s="15"/>
      <c r="T7" s="15"/>
      <c r="U7" s="15"/>
      <c r="V7" s="15"/>
      <c r="W7" s="15"/>
      <c r="X7" s="16"/>
      <c r="Y7" s="15"/>
      <c r="Z7" s="15"/>
    </row>
    <row r="8" spans="1:33" s="3" customFormat="1">
      <c r="A8" s="12" t="s">
        <v>515</v>
      </c>
      <c r="B8" s="591"/>
      <c r="C8" s="19"/>
      <c r="D8" s="13"/>
      <c r="E8" s="13"/>
      <c r="F8" s="14"/>
      <c r="G8" s="14"/>
      <c r="H8" s="14"/>
      <c r="I8" s="14"/>
      <c r="J8" s="14"/>
      <c r="K8" s="14"/>
      <c r="L8" s="14"/>
      <c r="M8" s="14"/>
      <c r="N8" s="14"/>
      <c r="O8" s="17"/>
      <c r="P8" s="17"/>
      <c r="Q8" s="17"/>
      <c r="R8" s="15"/>
      <c r="S8" s="15"/>
      <c r="T8" s="15"/>
      <c r="U8" s="15"/>
      <c r="V8" s="15"/>
      <c r="W8" s="15"/>
      <c r="X8" s="16"/>
      <c r="Y8" s="15"/>
      <c r="Z8" s="15"/>
    </row>
    <row r="9" spans="1:33" s="3" customFormat="1" ht="63.75">
      <c r="A9" s="23" t="s">
        <v>212</v>
      </c>
      <c r="B9" s="596" t="s">
        <v>585</v>
      </c>
      <c r="C9" s="19" t="s">
        <v>20</v>
      </c>
      <c r="D9" s="20">
        <v>97</v>
      </c>
      <c r="E9" s="20">
        <v>0.37</v>
      </c>
      <c r="F9" s="21">
        <f>0.576/453.59</f>
        <v>1.2698692651954408E-3</v>
      </c>
      <c r="G9" s="463">
        <f>IF($D9&lt;11,'Offroad Tiers EF'!$AN$5,IF($D9&lt;25,'Offroad Tiers EF'!$AN$6,IF($D9&lt;50,'Offroad Tiers EF'!$AN$7,IF($D9&lt;75,'Offroad Tiers EF'!$AN$8,IF($D9&lt;100,'Offroad Tiers EF'!$AN$9,IF($D9&lt;175,'Offroad Tiers EF'!$AN$10,IF($D9&lt;300,'Offroad Tiers EF'!$AN$11,IF($D9&lt;600,'Offroad Tiers EF'!$AN$12,"!"))))))))</f>
        <v>8.1569664902998232E-3</v>
      </c>
      <c r="H9" s="463">
        <f>IF($D9&lt;11,'Offroad Tiers EF'!$AM$5,IF($D9&lt;25,'Offroad Tiers EF'!$AM$6,IF($D9&lt;50,'Offroad Tiers EF'!$AM$7,IF($D9&lt;75,'Offroad Tiers EF'!$AM$8,IF($D9&lt;100,'Offroad Tiers EF'!$AM$9,IF($D9&lt;175,'Offroad Tiers EF'!$AM$10,IF($D9&lt;300,'Offroad Tiers EF'!$AM$11,IF($D9&lt;600,'Offroad Tiers EF'!$AM$12,"!"))))))))</f>
        <v>1.0408950617283948E-2</v>
      </c>
      <c r="I9" s="21">
        <f>0.006/453.59</f>
        <v>1.3227804845785844E-5</v>
      </c>
      <c r="J9" s="463">
        <f>IF($D9&lt;11,'Offroad Tiers EF'!$AO$5,IF($D9&lt;25,'Offroad Tiers EF'!$AO$6,IF($D9&lt;50,'Offroad Tiers EF'!$AO$7,IF($D9&lt;75,'Offroad Tiers EF'!$AO$8,IF($D9&lt;100,'Offroad Tiers EF'!$AO$9,IF($D9&lt;175,'Offroad Tiers EF'!$AO$10,IF($D9&lt;300,'Offroad Tiers EF'!$AO$11,IF($D9&lt;600,'Offroad Tiers EF'!$AO$12,"!"))))))))</f>
        <v>6.6137566137566134E-4</v>
      </c>
      <c r="K9" s="23">
        <f t="shared" ref="K9:K10" si="0">0.89*J9</f>
        <v>5.8862433862433858E-4</v>
      </c>
      <c r="L9" s="24">
        <f>568.299/453.59</f>
        <v>1.2528913776758748</v>
      </c>
      <c r="M9" s="21">
        <f>0.051/453.59</f>
        <v>1.1243634118917966E-4</v>
      </c>
      <c r="N9" s="25">
        <f t="shared" ref="N9:N10" si="1">0.095*H9</f>
        <v>9.8885030864197514E-4</v>
      </c>
      <c r="O9" s="467">
        <v>1</v>
      </c>
      <c r="P9" s="468">
        <v>5</v>
      </c>
      <c r="Q9" s="465"/>
      <c r="R9" s="28">
        <f>($D9*$E9*F9*$O9*$P9)</f>
        <v>0.22787803963932185</v>
      </c>
      <c r="S9" s="28">
        <f t="shared" ref="S9:Z13" si="2">($D9*$E9*G9*$O9*$P9)</f>
        <v>1.4637676366843033</v>
      </c>
      <c r="T9" s="28">
        <f t="shared" si="2"/>
        <v>1.8678861882716045</v>
      </c>
      <c r="U9" s="28">
        <f t="shared" si="2"/>
        <v>2.3737295795762696E-3</v>
      </c>
      <c r="V9" s="28">
        <f t="shared" si="2"/>
        <v>0.11868386243386243</v>
      </c>
      <c r="W9" s="28">
        <f t="shared" si="2"/>
        <v>0.10562863756613756</v>
      </c>
      <c r="X9" s="28">
        <f t="shared" si="2"/>
        <v>224.83135772393575</v>
      </c>
      <c r="Y9" s="28">
        <f t="shared" si="2"/>
        <v>2.017670142639829E-2</v>
      </c>
      <c r="Z9" s="28">
        <f t="shared" si="2"/>
        <v>0.17744918788580244</v>
      </c>
      <c r="AA9" s="326"/>
      <c r="AB9" s="326"/>
      <c r="AC9" s="326"/>
      <c r="AD9" s="326"/>
      <c r="AE9" s="326"/>
      <c r="AF9" s="326"/>
      <c r="AG9" s="326"/>
    </row>
    <row r="10" spans="1:33" s="3" customFormat="1" ht="63.75">
      <c r="A10" s="23" t="s">
        <v>22</v>
      </c>
      <c r="B10" s="596" t="s">
        <v>604</v>
      </c>
      <c r="C10" s="19" t="s">
        <v>20</v>
      </c>
      <c r="D10" s="20">
        <v>255</v>
      </c>
      <c r="E10" s="20">
        <v>0.4</v>
      </c>
      <c r="F10" s="21">
        <f>0.599/453.59</f>
        <v>1.3205758504376199E-3</v>
      </c>
      <c r="G10" s="463">
        <f>IF($D10&lt;11,'Offroad Tiers EF'!$AN$5,IF($D10&lt;25,'Offroad Tiers EF'!$AN$6,IF($D10&lt;50,'Offroad Tiers EF'!$AN$7,IF($D10&lt;75,'Offroad Tiers EF'!$AN$8,IF($D10&lt;100,'Offroad Tiers EF'!$AN$9,IF($D10&lt;175,'Offroad Tiers EF'!$AN$10,IF($D10&lt;300,'Offroad Tiers EF'!$AN$11,IF($D10&lt;600,'Offroad Tiers EF'!$AN$12,"!"))))))))</f>
        <v>5.7319223985890649E-3</v>
      </c>
      <c r="H10" s="463">
        <f>IF($D10&lt;11,'Offroad Tiers EF'!$AM$5,IF($D10&lt;25,'Offroad Tiers EF'!$AM$6,IF($D10&lt;50,'Offroad Tiers EF'!$AM$7,IF($D10&lt;75,'Offroad Tiers EF'!$AM$8,IF($D10&lt;100,'Offroad Tiers EF'!$AM$9,IF($D10&lt;175,'Offroad Tiers EF'!$AM$10,IF($D10&lt;300,'Offroad Tiers EF'!$AM$11,IF($D10&lt;600,'Offroad Tiers EF'!$AM$12,"!"))))))))</f>
        <v>9.0685626102292756E-3</v>
      </c>
      <c r="I10" s="21">
        <f>0.006/453.59</f>
        <v>1.3227804845785844E-5</v>
      </c>
      <c r="J10" s="463">
        <f>IF($D10&lt;11,'Offroad Tiers EF'!$AO$5,IF($D10&lt;25,'Offroad Tiers EF'!$AO$6,IF($D10&lt;50,'Offroad Tiers EF'!$AO$7,IF($D10&lt;75,'Offroad Tiers EF'!$AO$8,IF($D10&lt;100,'Offroad Tiers EF'!$AO$9,IF($D10&lt;175,'Offroad Tiers EF'!$AO$10,IF($D10&lt;300,'Offroad Tiers EF'!$AO$11,IF($D10&lt;600,'Offroad Tiers EF'!$AO$12,"!"))))))))</f>
        <v>3.3068783068783067E-4</v>
      </c>
      <c r="K10" s="23">
        <f t="shared" si="0"/>
        <v>2.9431216931216929E-4</v>
      </c>
      <c r="L10" s="24">
        <f>568.299/453.59</f>
        <v>1.2528913776758748</v>
      </c>
      <c r="M10" s="21">
        <f>0.054/453.59</f>
        <v>1.1905024361207258E-4</v>
      </c>
      <c r="N10" s="25">
        <f t="shared" si="1"/>
        <v>8.6151344797178115E-4</v>
      </c>
      <c r="O10" s="467">
        <v>1</v>
      </c>
      <c r="P10" s="468">
        <v>5</v>
      </c>
      <c r="Q10" s="465"/>
      <c r="R10" s="28">
        <f>($D10*$E10*F10*$O10*$P10)</f>
        <v>0.67349368372318619</v>
      </c>
      <c r="S10" s="28">
        <f t="shared" si="2"/>
        <v>2.9232804232804233</v>
      </c>
      <c r="T10" s="28">
        <f t="shared" si="2"/>
        <v>4.6249669312169308</v>
      </c>
      <c r="U10" s="28">
        <f t="shared" si="2"/>
        <v>6.7461804713507805E-3</v>
      </c>
      <c r="V10" s="28">
        <f t="shared" si="2"/>
        <v>0.16865079365079363</v>
      </c>
      <c r="W10" s="28">
        <f t="shared" si="2"/>
        <v>0.15009920634920632</v>
      </c>
      <c r="X10" s="28">
        <f t="shared" si="2"/>
        <v>638.9746026146961</v>
      </c>
      <c r="Y10" s="28">
        <f t="shared" si="2"/>
        <v>6.0715624242157012E-2</v>
      </c>
      <c r="Z10" s="28">
        <f t="shared" si="2"/>
        <v>0.43937185846560839</v>
      </c>
      <c r="AA10" s="326"/>
      <c r="AB10" s="326"/>
      <c r="AC10" s="326"/>
      <c r="AD10" s="326"/>
      <c r="AE10" s="326"/>
      <c r="AF10" s="326"/>
      <c r="AG10" s="326"/>
    </row>
    <row r="11" spans="1:33" s="3" customFormat="1" ht="51">
      <c r="A11" s="23" t="s">
        <v>160</v>
      </c>
      <c r="B11" s="596" t="s">
        <v>605</v>
      </c>
      <c r="C11" s="19" t="s">
        <v>20</v>
      </c>
      <c r="D11" s="20">
        <v>174</v>
      </c>
      <c r="E11" s="20">
        <v>0.41</v>
      </c>
      <c r="F11" s="21">
        <f>0.557/453.59</f>
        <v>1.2279812165171191E-3</v>
      </c>
      <c r="G11" s="463">
        <f>IF($D11&lt;11,'Offroad Tiers EF'!$AN$5,IF($D11&lt;25,'Offroad Tiers EF'!$AN$6,IF($D11&lt;50,'Offroad Tiers EF'!$AN$7,IF($D11&lt;75,'Offroad Tiers EF'!$AN$8,IF($D11&lt;100,'Offroad Tiers EF'!$AN$9,IF($D11&lt;175,'Offroad Tiers EF'!$AN$10,IF($D11&lt;300,'Offroad Tiers EF'!$AN$11,IF($D11&lt;600,'Offroad Tiers EF'!$AN$12,"!"))))))))</f>
        <v>8.1569664902998232E-3</v>
      </c>
      <c r="H11" s="463">
        <f>IF($D11&lt;11,'Offroad Tiers EF'!$AM$5,IF($D11&lt;25,'Offroad Tiers EF'!$AM$6,IF($D11&lt;50,'Offroad Tiers EF'!$AM$7,IF($D11&lt;75,'Offroad Tiers EF'!$AM$8,IF($D11&lt;100,'Offroad Tiers EF'!$AM$9,IF($D11&lt;175,'Offroad Tiers EF'!$AM$10,IF($D11&lt;300,'Offroad Tiers EF'!$AM$11,IF($D11&lt;600,'Offroad Tiers EF'!$AM$12,"!"))))))))</f>
        <v>9.0685626102292756E-3</v>
      </c>
      <c r="I11" s="21">
        <f t="shared" ref="I11:I13" si="3">0.006/453.59</f>
        <v>1.3227804845785844E-5</v>
      </c>
      <c r="J11" s="463">
        <f>IF($D11&lt;11,'Offroad Tiers EF'!$AO$5,IF($D11&lt;25,'Offroad Tiers EF'!$AO$6,IF($D11&lt;50,'Offroad Tiers EF'!$AO$7,IF($D11&lt;75,'Offroad Tiers EF'!$AO$8,IF($D11&lt;100,'Offroad Tiers EF'!$AO$9,IF($D11&lt;175,'Offroad Tiers EF'!$AO$10,IF($D11&lt;300,'Offroad Tiers EF'!$AO$11,IF($D11&lt;600,'Offroad Tiers EF'!$AO$12,"!"))))))))</f>
        <v>4.8500881834215163E-4</v>
      </c>
      <c r="K11" s="23">
        <f t="shared" ref="K11" si="4">0.89*J11</f>
        <v>4.3165784832451497E-4</v>
      </c>
      <c r="L11" s="24">
        <f>568.299/453.59</f>
        <v>1.2528913776758748</v>
      </c>
      <c r="M11" s="21">
        <f>0.05/453.59</f>
        <v>1.1023170704821535E-4</v>
      </c>
      <c r="N11" s="25">
        <f t="shared" ref="N11:N12" si="5">0.095*H11</f>
        <v>8.6151344797178115E-4</v>
      </c>
      <c r="O11" s="467">
        <v>1</v>
      </c>
      <c r="P11" s="468">
        <v>10</v>
      </c>
      <c r="Q11" s="465"/>
      <c r="R11" s="28">
        <f>($D11*$E11*F11*$O11*$P11)</f>
        <v>0.87604179986331254</v>
      </c>
      <c r="S11" s="28">
        <f t="shared" si="2"/>
        <v>5.8191798941798929</v>
      </c>
      <c r="T11" s="28">
        <f t="shared" si="2"/>
        <v>6.4695125661375643</v>
      </c>
      <c r="U11" s="28">
        <f t="shared" si="2"/>
        <v>9.436715976983619E-3</v>
      </c>
      <c r="V11" s="28">
        <f t="shared" si="2"/>
        <v>0.34600529100529087</v>
      </c>
      <c r="W11" s="28">
        <f t="shared" si="2"/>
        <v>0.30794470899470894</v>
      </c>
      <c r="X11" s="28">
        <f t="shared" si="2"/>
        <v>893.81270883396894</v>
      </c>
      <c r="Y11" s="28">
        <f t="shared" si="2"/>
        <v>7.8639299808196825E-2</v>
      </c>
      <c r="Z11" s="28">
        <f t="shared" si="2"/>
        <v>0.61460369378306856</v>
      </c>
    </row>
    <row r="12" spans="1:33" s="3" customFormat="1" ht="63.75">
      <c r="A12" s="18" t="s">
        <v>382</v>
      </c>
      <c r="B12" s="596" t="s">
        <v>606</v>
      </c>
      <c r="C12" s="19" t="s">
        <v>20</v>
      </c>
      <c r="D12" s="20">
        <v>25</v>
      </c>
      <c r="E12" s="20">
        <v>0.42</v>
      </c>
      <c r="F12" s="21">
        <f>0.685/453.59</f>
        <v>1.5101743865605505E-3</v>
      </c>
      <c r="G12" s="463">
        <f>IF($D12&lt;11,'Offroad Tiers EF'!$AN$5,IF($D12&lt;25,'Offroad Tiers EF'!$AN$6,IF($D12&lt;50,'Offroad Tiers EF'!$AN$7,IF($D12&lt;75,'Offroad Tiers EF'!$AN$8,IF($D12&lt;100,'Offroad Tiers EF'!$AN$9,IF($D12&lt;175,'Offroad Tiers EF'!$AN$10,IF($D12&lt;300,'Offroad Tiers EF'!$AN$11,IF($D12&lt;600,'Offroad Tiers EF'!$AN$12,"!"))))))))</f>
        <v>9.0388007054673716E-3</v>
      </c>
      <c r="H12" s="463">
        <f>IF($D12&lt;11,'Offroad Tiers EF'!$AM$5,IF($D12&lt;25,'Offroad Tiers EF'!$AM$6,IF($D12&lt;50,'Offroad Tiers EF'!$AM$7,IF($D12&lt;75,'Offroad Tiers EF'!$AM$8,IF($D12&lt;100,'Offroad Tiers EF'!$AM$9,IF($D12&lt;175,'Offroad Tiers EF'!$AM$10,IF($D12&lt;300,'Offroad Tiers EF'!$AM$11,IF($D12&lt;600,'Offroad Tiers EF'!$AM$12,"!"))))))))</f>
        <v>1.1728395061728392E-2</v>
      </c>
      <c r="I12" s="21">
        <f t="shared" si="3"/>
        <v>1.3227804845785844E-5</v>
      </c>
      <c r="J12" s="463">
        <f>IF($D12&lt;11,'Offroad Tiers EF'!$AO$5,IF($D12&lt;25,'Offroad Tiers EF'!$AO$6,IF($D12&lt;50,'Offroad Tiers EF'!$AO$7,IF($D12&lt;75,'Offroad Tiers EF'!$AO$8,IF($D12&lt;100,'Offroad Tiers EF'!$AO$9,IF($D12&lt;175,'Offroad Tiers EF'!$AO$10,IF($D12&lt;300,'Offroad Tiers EF'!$AO$11,IF($D12&lt;600,'Offroad Tiers EF'!$AO$12,"!"))))))))</f>
        <v>9.9206349206349201E-4</v>
      </c>
      <c r="K12" s="23">
        <f t="shared" ref="K12:K13" si="6">0.89*J12</f>
        <v>8.8293650793650792E-4</v>
      </c>
      <c r="L12" s="24">
        <f>568.299/453.59</f>
        <v>1.2528913776758748</v>
      </c>
      <c r="M12" s="21">
        <f>0.061/453.59</f>
        <v>1.3448268259882274E-4</v>
      </c>
      <c r="N12" s="25">
        <f t="shared" si="5"/>
        <v>1.1141975308641974E-3</v>
      </c>
      <c r="O12" s="467">
        <v>1</v>
      </c>
      <c r="P12" s="468">
        <v>5</v>
      </c>
      <c r="Q12" s="465"/>
      <c r="R12" s="28">
        <f>($D12*$E12*F12*$O12*$P12)</f>
        <v>7.9284155294428893E-2</v>
      </c>
      <c r="S12" s="28">
        <f t="shared" si="2"/>
        <v>0.47453703703703698</v>
      </c>
      <c r="T12" s="28">
        <f t="shared" si="2"/>
        <v>0.61574074074074059</v>
      </c>
      <c r="U12" s="28">
        <f t="shared" si="2"/>
        <v>6.9445975440375672E-4</v>
      </c>
      <c r="V12" s="28">
        <f t="shared" si="2"/>
        <v>5.2083333333333329E-2</v>
      </c>
      <c r="W12" s="28">
        <f t="shared" si="2"/>
        <v>4.6354166666666662E-2</v>
      </c>
      <c r="X12" s="28">
        <f t="shared" si="2"/>
        <v>65.776797327983431</v>
      </c>
      <c r="Y12" s="28">
        <f t="shared" si="2"/>
        <v>7.0603408364381948E-3</v>
      </c>
      <c r="Z12" s="28">
        <f t="shared" si="2"/>
        <v>5.8495370370370357E-2</v>
      </c>
    </row>
    <row r="13" spans="1:33" s="3" customFormat="1" ht="51">
      <c r="A13" s="18" t="s">
        <v>203</v>
      </c>
      <c r="B13" s="596" t="s">
        <v>579</v>
      </c>
      <c r="C13" s="19" t="s">
        <v>20</v>
      </c>
      <c r="D13" s="20">
        <v>50</v>
      </c>
      <c r="E13" s="20">
        <v>0.74</v>
      </c>
      <c r="F13" s="21">
        <f>1.146/453.59</f>
        <v>2.5265107255450958E-3</v>
      </c>
      <c r="G13" s="22">
        <f>IF($D13&lt;11,'[6]Offroad Tiers EF (2)'!$AN$4,IF($D13&lt;25,'[6]Offroad Tiers EF (2)'!$AN$5,IF($D13&lt;50,'[6]Offroad Tiers EF (2)'!$AN$6,IF($D13&lt;75,'[6]Offroad Tiers EF (2)'!$AN$7,IF($D13&lt;100,'[6]Offroad Tiers EF (2)'!$AN$8,IF($D13&lt;175,'[6]Offroad Tiers EF (2)'!$AN$9,IF($D13&lt;300,'[6]Offroad Tiers EF (2)'!$AN$10,IF($D13&lt;600,'[6]Offroad Tiers EF (2)'!$AN$11,"!"))))))))</f>
        <v>8.1569664902998232E-3</v>
      </c>
      <c r="H13" s="22">
        <f>IF($D13&lt;11,'[6]Offroad Tiers EF (2)'!$AM$4,IF($D13&lt;25,'[6]Offroad Tiers EF (2)'!$AM$5,IF($D13&lt;50,'[6]Offroad Tiers EF (2)'!$AM$6,IF($D13&lt;75,'[6]Offroad Tiers EF (2)'!$AM$7,IF($D13&lt;100,'[6]Offroad Tiers EF (2)'!$AM$8,IF($D13&lt;175,'[6]Offroad Tiers EF (2)'!$AM$9,IF($D13&lt;300,'[6]Offroad Tiers EF (2)'!$AM$10,IF($D13&lt;600,'[6]Offroad Tiers EF (2)'!$AM$11,"!"))))))))</f>
        <v>1.1728395061728392E-2</v>
      </c>
      <c r="I13" s="21">
        <f t="shared" si="3"/>
        <v>1.3227804845785844E-5</v>
      </c>
      <c r="J13" s="22">
        <f>IF($D13&lt;11,'[6]Offroad Tiers EF (2)'!$AO$4,IF($D13&lt;25,'[6]Offroad Tiers EF (2)'!$AO$5,IF($D13&lt;50,'[6]Offroad Tiers EF (2)'!$AO$6,IF($D13&lt;75,'[6]Offroad Tiers EF (2)'!$AO$7,IF($D13&lt;100,'[6]Offroad Tiers EF (2)'!$AO$8,IF($D13&lt;175,'[6]Offroad Tiers EF (2)'!$AO$9,IF($D13&lt;300,'[6]Offroad Tiers EF (2)'!$AO$10,IF($D13&lt;600,'[6]Offroad Tiers EF (2)'!$AO$11,"!"))))))))</f>
        <v>6.6137566137566134E-4</v>
      </c>
      <c r="K13" s="23">
        <f t="shared" si="6"/>
        <v>5.8862433862433858E-4</v>
      </c>
      <c r="L13" s="24">
        <f t="shared" ref="L13" si="7">568.299/453.59</f>
        <v>1.2528913776758748</v>
      </c>
      <c r="M13" s="21">
        <f>0.052/453.59</f>
        <v>1.1464097533014396E-4</v>
      </c>
      <c r="N13" s="25">
        <f>0.095*H13</f>
        <v>1.1141975308641974E-3</v>
      </c>
      <c r="O13" s="467">
        <v>1</v>
      </c>
      <c r="P13" s="468">
        <v>10</v>
      </c>
      <c r="Q13" s="465"/>
      <c r="R13" s="28">
        <f>($D13*$E13*F13*$O13*$P13)</f>
        <v>0.93480896845168537</v>
      </c>
      <c r="S13" s="28">
        <f t="shared" si="2"/>
        <v>3.0180776014109343</v>
      </c>
      <c r="T13" s="28">
        <f t="shared" si="2"/>
        <v>4.3395061728395055</v>
      </c>
      <c r="U13" s="28">
        <f t="shared" si="2"/>
        <v>4.8942877929407623E-3</v>
      </c>
      <c r="V13" s="28">
        <f t="shared" si="2"/>
        <v>0.24470899470899471</v>
      </c>
      <c r="W13" s="28">
        <f t="shared" si="2"/>
        <v>0.21779100529100526</v>
      </c>
      <c r="X13" s="28">
        <f t="shared" si="2"/>
        <v>463.56980974007365</v>
      </c>
      <c r="Y13" s="28">
        <f t="shared" si="2"/>
        <v>4.2417160872153262E-2</v>
      </c>
      <c r="Z13" s="28">
        <f t="shared" si="2"/>
        <v>0.412253086419753</v>
      </c>
    </row>
    <row r="14" spans="1:33" s="3" customFormat="1">
      <c r="A14" s="18"/>
      <c r="B14" s="596"/>
      <c r="C14" s="19"/>
      <c r="D14" s="20"/>
      <c r="E14" s="20"/>
      <c r="F14" s="21"/>
      <c r="G14" s="22"/>
      <c r="H14" s="22"/>
      <c r="I14" s="21"/>
      <c r="J14" s="22"/>
      <c r="K14" s="23"/>
      <c r="L14" s="24"/>
      <c r="M14" s="597"/>
      <c r="N14" s="25"/>
      <c r="O14" s="467"/>
      <c r="P14" s="468"/>
      <c r="Q14" s="465"/>
      <c r="R14" s="28"/>
      <c r="S14" s="598"/>
      <c r="T14" s="598"/>
      <c r="U14" s="598"/>
      <c r="V14" s="598"/>
      <c r="W14" s="598"/>
      <c r="X14" s="598"/>
      <c r="Y14" s="598"/>
      <c r="Z14" s="598"/>
    </row>
    <row r="15" spans="1:33" s="3" customFormat="1" ht="25.5">
      <c r="A15" s="11" t="s">
        <v>580</v>
      </c>
      <c r="B15" s="599"/>
      <c r="C15" s="29"/>
      <c r="D15" s="20"/>
      <c r="E15" s="20"/>
      <c r="F15" s="479" t="s">
        <v>595</v>
      </c>
      <c r="G15" s="479" t="s">
        <v>612</v>
      </c>
      <c r="H15" s="479" t="s">
        <v>597</v>
      </c>
      <c r="I15" s="479" t="s">
        <v>598</v>
      </c>
      <c r="J15" s="479" t="s">
        <v>599</v>
      </c>
      <c r="K15" s="479" t="s">
        <v>600</v>
      </c>
      <c r="L15" s="479" t="s">
        <v>601</v>
      </c>
      <c r="M15" s="479" t="s">
        <v>602</v>
      </c>
      <c r="N15" s="479" t="s">
        <v>603</v>
      </c>
      <c r="O15" s="467"/>
      <c r="P15" s="468"/>
      <c r="Q15" s="37"/>
      <c r="R15" s="28"/>
      <c r="S15" s="598"/>
      <c r="T15" s="598"/>
      <c r="U15" s="598"/>
      <c r="V15" s="598"/>
      <c r="W15" s="598"/>
      <c r="X15" s="598"/>
      <c r="Y15" s="598"/>
      <c r="Z15" s="598"/>
    </row>
    <row r="16" spans="1:33" s="3" customFormat="1">
      <c r="A16" s="12" t="s">
        <v>515</v>
      </c>
      <c r="B16" s="599"/>
      <c r="C16" s="29"/>
      <c r="D16" s="20"/>
      <c r="E16" s="20"/>
      <c r="F16" s="21"/>
      <c r="G16" s="463"/>
      <c r="H16" s="463"/>
      <c r="I16" s="21"/>
      <c r="J16" s="463"/>
      <c r="K16" s="23"/>
      <c r="L16" s="24"/>
      <c r="M16" s="597"/>
      <c r="N16" s="25"/>
      <c r="O16" s="467"/>
      <c r="P16" s="468"/>
      <c r="Q16" s="37"/>
      <c r="R16" s="28"/>
      <c r="S16" s="598"/>
      <c r="T16" s="598"/>
      <c r="U16" s="598"/>
      <c r="V16" s="598"/>
      <c r="W16" s="598"/>
      <c r="X16" s="598"/>
      <c r="Y16" s="598"/>
      <c r="Z16" s="598"/>
    </row>
    <row r="17" spans="1:33" s="3" customFormat="1">
      <c r="A17" s="23" t="s">
        <v>28</v>
      </c>
      <c r="B17" s="592" t="s">
        <v>581</v>
      </c>
      <c r="C17" s="19" t="s">
        <v>20</v>
      </c>
      <c r="D17" s="20">
        <v>400</v>
      </c>
      <c r="E17" s="20">
        <v>0.38</v>
      </c>
      <c r="F17" s="21">
        <v>1.3185751208268195E-2</v>
      </c>
      <c r="G17" s="463">
        <v>7.3559955541215416E-2</v>
      </c>
      <c r="H17" s="463">
        <v>0.13177968713170507</v>
      </c>
      <c r="I17" s="21">
        <v>1.4824701038186291E-4</v>
      </c>
      <c r="J17" s="463">
        <v>3.4493889373674903E-4</v>
      </c>
      <c r="K17" s="23">
        <v>3.1734378223780945E-4</v>
      </c>
      <c r="L17" s="24">
        <v>14.994900960022223</v>
      </c>
      <c r="M17" s="21">
        <v>6.1244774059695129E-4</v>
      </c>
      <c r="N17" s="25">
        <v>1.2519070277511982E-2</v>
      </c>
      <c r="O17" s="467">
        <v>1</v>
      </c>
      <c r="P17" s="468">
        <v>5</v>
      </c>
      <c r="Q17" s="465"/>
      <c r="R17" s="28">
        <f>(F17*$O17*$P17)</f>
        <v>6.5928756041340977E-2</v>
      </c>
      <c r="S17" s="28">
        <f t="shared" ref="S17" si="8">(G17*$O17*$P17)</f>
        <v>0.36779977770607708</v>
      </c>
      <c r="T17" s="28">
        <f t="shared" ref="T17" si="9">(H17*$O17*$P17)</f>
        <v>0.65889843565852535</v>
      </c>
      <c r="U17" s="28">
        <f t="shared" ref="U17" si="10">(I17*$O17*$P17)</f>
        <v>7.4123505190931455E-4</v>
      </c>
      <c r="V17" s="28">
        <f t="shared" ref="V17" si="11">(J17*$O17*$P17)</f>
        <v>1.7246944686837452E-3</v>
      </c>
      <c r="W17" s="28">
        <f t="shared" ref="W17" si="12">(K17*$O17*$P17)</f>
        <v>1.5867189111890474E-3</v>
      </c>
      <c r="X17" s="28">
        <f t="shared" ref="X17" si="13">(L17*$O17*$P17)</f>
        <v>74.97450480011112</v>
      </c>
      <c r="Y17" s="28">
        <f t="shared" ref="Y17" si="14">(M17*$O17*$P17)</f>
        <v>3.0622387029847565E-3</v>
      </c>
      <c r="Z17" s="28">
        <f t="shared" ref="Z17" si="15">(N17*$O17*$P17)</f>
        <v>6.2595351387559908E-2</v>
      </c>
    </row>
    <row r="18" spans="1:33" s="3" customFormat="1">
      <c r="A18" s="18" t="s">
        <v>26</v>
      </c>
      <c r="B18" s="592" t="s">
        <v>582</v>
      </c>
      <c r="C18" s="29" t="s">
        <v>20</v>
      </c>
      <c r="D18" s="20">
        <v>175</v>
      </c>
      <c r="E18" s="20">
        <v>0.38</v>
      </c>
      <c r="F18" s="21">
        <v>4.3256007659526006E-3</v>
      </c>
      <c r="G18" s="22">
        <v>4.8835396909419744E-2</v>
      </c>
      <c r="H18" s="22">
        <v>0.16205321223398358</v>
      </c>
      <c r="I18" s="21">
        <v>1.5858778701522102E-4</v>
      </c>
      <c r="J18" s="22">
        <v>6.1483953578778193E-4</v>
      </c>
      <c r="K18" s="23">
        <v>5.6565237292475806E-4</v>
      </c>
      <c r="L18" s="24">
        <v>16.040850696664478</v>
      </c>
      <c r="M18" s="21">
        <f>0.0403*0.00492436720173236</f>
        <v>1.9845199822981412E-4</v>
      </c>
      <c r="N18" s="25">
        <f t="shared" ref="N18" si="16">0.095*H18</f>
        <v>1.539505516222844E-2</v>
      </c>
      <c r="O18" s="26">
        <v>1</v>
      </c>
      <c r="P18" s="27">
        <v>10</v>
      </c>
      <c r="Q18" s="37">
        <v>125</v>
      </c>
      <c r="R18" s="28">
        <f>(F18*$O18*$P18)</f>
        <v>4.3256007659526002E-2</v>
      </c>
      <c r="S18" s="28">
        <f t="shared" ref="S18" si="17">(G18*$O18*$P18)</f>
        <v>0.48835396909419743</v>
      </c>
      <c r="T18" s="28">
        <f t="shared" ref="T18" si="18">(H18*$O18*$P18)</f>
        <v>1.6205321223398359</v>
      </c>
      <c r="U18" s="28">
        <f t="shared" ref="U18" si="19">(I18*$O18*$P18)</f>
        <v>1.5858778701522101E-3</v>
      </c>
      <c r="V18" s="28">
        <f t="shared" ref="V18" si="20">(J18*$O18*$P18)</f>
        <v>6.1483953578778195E-3</v>
      </c>
      <c r="W18" s="28">
        <f t="shared" ref="W18" si="21">(K18*$O18*$P18)</f>
        <v>5.6565237292475808E-3</v>
      </c>
      <c r="X18" s="28">
        <f t="shared" ref="X18" si="22">(L18*$O18*$P18)</f>
        <v>160.40850696664478</v>
      </c>
      <c r="Y18" s="28">
        <f t="shared" ref="Y18" si="23">(M18*$O18*$P18)</f>
        <v>1.984519982298141E-3</v>
      </c>
      <c r="Z18" s="28">
        <f t="shared" ref="Z18" si="24">(N18*$O18*$P18)</f>
        <v>0.15395055162228441</v>
      </c>
    </row>
    <row r="19" spans="1:33" s="3" customFormat="1">
      <c r="A19" s="12" t="s">
        <v>21</v>
      </c>
      <c r="B19" s="591"/>
      <c r="C19" s="29"/>
      <c r="D19" s="20"/>
      <c r="E19" s="20"/>
      <c r="F19" s="31"/>
      <c r="G19" s="31"/>
      <c r="H19" s="31"/>
      <c r="I19" s="31"/>
      <c r="J19" s="31"/>
      <c r="K19" s="23"/>
      <c r="L19" s="32"/>
      <c r="M19" s="33"/>
      <c r="N19" s="21"/>
      <c r="O19" s="26"/>
      <c r="P19" s="27"/>
      <c r="Q19" s="37"/>
      <c r="R19" s="36"/>
      <c r="S19" s="34"/>
      <c r="T19" s="34"/>
      <c r="U19" s="34"/>
      <c r="V19" s="34"/>
      <c r="W19" s="34"/>
      <c r="X19" s="34"/>
      <c r="Y19" s="34"/>
      <c r="Z19" s="34"/>
    </row>
    <row r="20" spans="1:33" s="3" customFormat="1">
      <c r="A20" s="687"/>
      <c r="B20" s="688"/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9"/>
    </row>
    <row r="21" spans="1:33" s="6" customFormat="1">
      <c r="A21" s="40" t="s">
        <v>34</v>
      </c>
      <c r="B21" s="40"/>
      <c r="C21" s="35"/>
      <c r="D21" s="20"/>
      <c r="E21" s="20"/>
      <c r="F21" s="38"/>
      <c r="G21" s="38"/>
      <c r="H21" s="38"/>
      <c r="I21" s="38"/>
      <c r="J21" s="38"/>
      <c r="K21" s="18"/>
      <c r="L21" s="39"/>
      <c r="M21" s="38"/>
      <c r="N21" s="38"/>
      <c r="O21" s="27"/>
      <c r="P21" s="27"/>
      <c r="Q21" s="27"/>
      <c r="R21" s="15">
        <f>SUM(R9:R18)</f>
        <v>2.9006914106728017</v>
      </c>
      <c r="S21" s="15">
        <f t="shared" ref="S21:Z21" si="25">SUM(S9:S18)</f>
        <v>14.554996339392865</v>
      </c>
      <c r="T21" s="15">
        <f t="shared" si="25"/>
        <v>20.197043157204707</v>
      </c>
      <c r="U21" s="15">
        <f t="shared" si="25"/>
        <v>2.6472486497316709E-2</v>
      </c>
      <c r="V21" s="15">
        <f t="shared" si="25"/>
        <v>0.93800536495883668</v>
      </c>
      <c r="W21" s="15">
        <f t="shared" si="25"/>
        <v>0.83506096750816139</v>
      </c>
      <c r="X21" s="15">
        <f t="shared" si="25"/>
        <v>2522.3482880074134</v>
      </c>
      <c r="Y21" s="15">
        <f t="shared" si="25"/>
        <v>0.21405588587062649</v>
      </c>
      <c r="Z21" s="15">
        <f t="shared" si="25"/>
        <v>1.9187190999344468</v>
      </c>
      <c r="AG21" s="41"/>
    </row>
    <row r="22" spans="1:33" s="6" customFormat="1">
      <c r="A22" s="42"/>
      <c r="B22" s="42"/>
      <c r="C22" s="43"/>
      <c r="D22" s="44"/>
      <c r="E22" s="44"/>
      <c r="F22" s="45"/>
      <c r="G22" s="45"/>
      <c r="H22" s="45"/>
      <c r="I22" s="45"/>
      <c r="J22" s="45"/>
      <c r="K22" s="46"/>
      <c r="L22" s="47"/>
      <c r="M22" s="45"/>
      <c r="N22" s="45"/>
      <c r="O22" s="48"/>
      <c r="P22" s="48"/>
      <c r="Q22" s="48"/>
      <c r="R22" s="49"/>
      <c r="S22" s="49"/>
      <c r="T22" s="49"/>
      <c r="U22" s="49"/>
      <c r="V22" s="49"/>
      <c r="W22" s="49"/>
      <c r="X22" s="49"/>
      <c r="Y22" s="49"/>
      <c r="Z22" s="49"/>
      <c r="AG22" s="41"/>
    </row>
    <row r="23" spans="1:33" s="6" customFormat="1">
      <c r="A23" s="42"/>
      <c r="B23" s="42"/>
      <c r="C23" s="43"/>
      <c r="D23" s="44"/>
      <c r="E23" s="44"/>
      <c r="F23" s="45"/>
      <c r="G23" s="45"/>
      <c r="H23" s="45"/>
      <c r="I23" s="45"/>
      <c r="J23" s="45"/>
      <c r="K23" s="46"/>
      <c r="L23" s="47"/>
      <c r="M23" s="45"/>
      <c r="N23" s="45"/>
      <c r="O23" s="48"/>
      <c r="P23" s="48"/>
      <c r="Q23" s="48"/>
      <c r="R23" s="49"/>
      <c r="S23" s="49"/>
      <c r="T23" s="49"/>
      <c r="U23" s="49"/>
      <c r="V23" s="49"/>
      <c r="W23" s="49"/>
      <c r="X23" s="49"/>
      <c r="Y23" s="49"/>
      <c r="Z23" s="49"/>
      <c r="AG23" s="41"/>
    </row>
  </sheetData>
  <mergeCells count="3">
    <mergeCell ref="F3:M3"/>
    <mergeCell ref="R3:Y3"/>
    <mergeCell ref="A20:Z20"/>
  </mergeCells>
  <pageMargins left="0.75" right="0.75" top="1" bottom="1" header="0.5" footer="0.5"/>
  <pageSetup paperSize="17" scale="61" orientation="landscape" r:id="rId1"/>
  <headerFooter alignWithMargins="0">
    <oddHeader>&amp;CTable A-9
Construction Heavy Equipment Emissions
Sycamore to Peñasquitos 230 kV Transmission Line Project
Segment C</oddHeader>
    <oddFooter>&amp;CA-9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653522B68FB044A53E3D575E761DE5" ma:contentTypeVersion="0" ma:contentTypeDescription="Create a new document." ma:contentTypeScope="" ma:versionID="b566efb92e3f5da409fc6dcfd06a627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2A9A66-C72B-4997-9053-E4D7BC60E98A}"/>
</file>

<file path=customXml/itemProps2.xml><?xml version="1.0" encoding="utf-8"?>
<ds:datastoreItem xmlns:ds="http://schemas.openxmlformats.org/officeDocument/2006/customXml" ds:itemID="{CAF5A34E-C43E-4E1A-B1F1-519BFEB38B4B}"/>
</file>

<file path=customXml/itemProps3.xml><?xml version="1.0" encoding="utf-8"?>
<ds:datastoreItem xmlns:ds="http://schemas.openxmlformats.org/officeDocument/2006/customXml" ds:itemID="{591FEC04-4E96-4463-A22E-4D1C586869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43</vt:i4>
      </vt:variant>
    </vt:vector>
  </HeadingPairs>
  <TitlesOfParts>
    <vt:vector size="92" baseType="lpstr">
      <vt:lpstr>2016 Equipment Segment A</vt:lpstr>
      <vt:lpstr>16Construction Truck Segment A</vt:lpstr>
      <vt:lpstr>2016 WorkerTrips Segment A</vt:lpstr>
      <vt:lpstr>2016 Fugitive Dust Segment A</vt:lpstr>
      <vt:lpstr>2016 Equipment Segment B</vt:lpstr>
      <vt:lpstr>16Construction Truck Segment B</vt:lpstr>
      <vt:lpstr>2016 WorkerTrips Segment B</vt:lpstr>
      <vt:lpstr>2016 Fugitive Dust Segment B</vt:lpstr>
      <vt:lpstr>2016 Equipment Segment C</vt:lpstr>
      <vt:lpstr>16Construction Truck Segment C</vt:lpstr>
      <vt:lpstr>2016 WorkerTrips Segment C</vt:lpstr>
      <vt:lpstr>2016 Fugitive Dust Segment C</vt:lpstr>
      <vt:lpstr>2016 Equipment Segment D</vt:lpstr>
      <vt:lpstr>16Construction Truck Segment D</vt:lpstr>
      <vt:lpstr>2016 WorkerTrips Segment D</vt:lpstr>
      <vt:lpstr>2016 Fugitive Dust Segment D</vt:lpstr>
      <vt:lpstr>2017 Equipment Segment A</vt:lpstr>
      <vt:lpstr>17Construction Truck Segment A</vt:lpstr>
      <vt:lpstr>2017 WorkerTrips Segment A</vt:lpstr>
      <vt:lpstr>2017 Equipment Segment B</vt:lpstr>
      <vt:lpstr>17Construction Truck Segment B</vt:lpstr>
      <vt:lpstr>2017 WorkerTrips Segment B</vt:lpstr>
      <vt:lpstr>2017 Equipment Segment D</vt:lpstr>
      <vt:lpstr>17Construction Truck Segment D</vt:lpstr>
      <vt:lpstr>2017 WorkerTrips Segment D</vt:lpstr>
      <vt:lpstr>Helicopter</vt:lpstr>
      <vt:lpstr>Summary Unmitigated</vt:lpstr>
      <vt:lpstr>Summary Mitigated</vt:lpstr>
      <vt:lpstr>Offroad Tier 2 Alt1</vt:lpstr>
      <vt:lpstr>Equipment_Annual</vt:lpstr>
      <vt:lpstr>Construction Trucks_Annual</vt:lpstr>
      <vt:lpstr>2016 WorkerTrips</vt:lpstr>
      <vt:lpstr>2017 WorkerTrips</vt:lpstr>
      <vt:lpstr>Summary Unmitigated Annual</vt:lpstr>
      <vt:lpstr>Summary Mitigated Annual</vt:lpstr>
      <vt:lpstr>Offroad Tiers EF</vt:lpstr>
      <vt:lpstr>Offroad Tiers LF</vt:lpstr>
      <vt:lpstr>Operational Trucks</vt:lpstr>
      <vt:lpstr>Operational Worker Trips</vt:lpstr>
      <vt:lpstr>Mitigated Operational Emissions</vt:lpstr>
      <vt:lpstr>Equipment_GHG</vt:lpstr>
      <vt:lpstr>Construction Trucks_GHG</vt:lpstr>
      <vt:lpstr>WorkerTrips_GHG</vt:lpstr>
      <vt:lpstr>Helicopter (2)_GHG</vt:lpstr>
      <vt:lpstr>Summary_GHG </vt:lpstr>
      <vt:lpstr>Offroad Tiers EF (3)_GHG</vt:lpstr>
      <vt:lpstr>Operational Trucks (2)_GHG</vt:lpstr>
      <vt:lpstr>Operational Worker Trips(2)_GHG</vt:lpstr>
      <vt:lpstr>Op. Emissions_GHG</vt:lpstr>
      <vt:lpstr>'16Construction Truck Segment A'!Print_Area</vt:lpstr>
      <vt:lpstr>'16Construction Truck Segment B'!Print_Area</vt:lpstr>
      <vt:lpstr>'16Construction Truck Segment C'!Print_Area</vt:lpstr>
      <vt:lpstr>'16Construction Truck Segment D'!Print_Area</vt:lpstr>
      <vt:lpstr>'17Construction Truck Segment A'!Print_Area</vt:lpstr>
      <vt:lpstr>'17Construction Truck Segment B'!Print_Area</vt:lpstr>
      <vt:lpstr>'17Construction Truck Segment D'!Print_Area</vt:lpstr>
      <vt:lpstr>'2016 Equipment Segment A'!Print_Area</vt:lpstr>
      <vt:lpstr>'2016 Equipment Segment B'!Print_Area</vt:lpstr>
      <vt:lpstr>'2016 Equipment Segment C'!Print_Area</vt:lpstr>
      <vt:lpstr>'2016 Equipment Segment D'!Print_Area</vt:lpstr>
      <vt:lpstr>'2016 Fugitive Dust Segment A'!Print_Area</vt:lpstr>
      <vt:lpstr>'2016 Fugitive Dust Segment D'!Print_Area</vt:lpstr>
      <vt:lpstr>'2016 WorkerTrips'!Print_Area</vt:lpstr>
      <vt:lpstr>'2016 WorkerTrips Segment A'!Print_Area</vt:lpstr>
      <vt:lpstr>'2016 WorkerTrips Segment B'!Print_Area</vt:lpstr>
      <vt:lpstr>'2016 WorkerTrips Segment C'!Print_Area</vt:lpstr>
      <vt:lpstr>'2016 WorkerTrips Segment D'!Print_Area</vt:lpstr>
      <vt:lpstr>'2017 Equipment Segment A'!Print_Area</vt:lpstr>
      <vt:lpstr>'2017 Equipment Segment B'!Print_Area</vt:lpstr>
      <vt:lpstr>'2017 Equipment Segment D'!Print_Area</vt:lpstr>
      <vt:lpstr>'2017 WorkerTrips'!Print_Area</vt:lpstr>
      <vt:lpstr>'2017 WorkerTrips Segment A'!Print_Area</vt:lpstr>
      <vt:lpstr>'2017 WorkerTrips Segment B'!Print_Area</vt:lpstr>
      <vt:lpstr>'2017 WorkerTrips Segment D'!Print_Area</vt:lpstr>
      <vt:lpstr>'Construction Trucks_Annual'!Print_Area</vt:lpstr>
      <vt:lpstr>'Construction Trucks_GHG'!Print_Area</vt:lpstr>
      <vt:lpstr>Equipment_Annual!Print_Area</vt:lpstr>
      <vt:lpstr>Helicopter!Print_Area</vt:lpstr>
      <vt:lpstr>'Helicopter (2)_GHG'!Print_Area</vt:lpstr>
      <vt:lpstr>'Offroad Tier 2 Alt1'!Print_Area</vt:lpstr>
      <vt:lpstr>'Offroad Tiers EF (3)_GHG'!Print_Area</vt:lpstr>
      <vt:lpstr>'Offroad Tiers LF'!Print_Area</vt:lpstr>
      <vt:lpstr>'Op. Emissions_GHG'!Print_Area</vt:lpstr>
      <vt:lpstr>'Summary Mitigated'!Print_Area</vt:lpstr>
      <vt:lpstr>'Summary Mitigated Annual'!Print_Area</vt:lpstr>
      <vt:lpstr>'Summary Unmitigated'!Print_Area</vt:lpstr>
      <vt:lpstr>'Summary Unmitigated Annual'!Print_Area</vt:lpstr>
      <vt:lpstr>'Offroad Tier 2 Alt1'!Print_Titles</vt:lpstr>
      <vt:lpstr>'Offroad Tiers LF'!Print_Titles</vt:lpstr>
      <vt:lpstr>SCSNOX1124</vt:lpstr>
      <vt:lpstr>TRUCKSCSNOX1124</vt:lpstr>
      <vt:lpstr>WKRSCSNOX1124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Valorie Thompson</dc:creator>
  <cp:lastModifiedBy>SRA</cp:lastModifiedBy>
  <cp:lastPrinted>2014-10-23T17:36:23Z</cp:lastPrinted>
  <dcterms:created xsi:type="dcterms:W3CDTF">2012-12-06T17:19:25Z</dcterms:created>
  <dcterms:modified xsi:type="dcterms:W3CDTF">2015-01-12T22:40:25Z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0x01010098653522B68FB044A53E3D575E761DE5</vt:lpwstr>
  </property>
</Properties>
</file>